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ith\Documents\Pine ridge\"/>
    </mc:Choice>
  </mc:AlternateContent>
  <xr:revisionPtr revIDLastSave="0" documentId="13_ncr:1_{29D7AB0A-323A-4649-AE73-DEA0136324EE}" xr6:coauthVersionLast="47" xr6:coauthVersionMax="47" xr10:uidLastSave="{00000000-0000-0000-0000-000000000000}"/>
  <bookViews>
    <workbookView xWindow="-108" yWindow="-108" windowWidth="17496" windowHeight="10416" activeTab="1" xr2:uid="{00000000-000D-0000-FFFF-FFFF00000000}"/>
  </bookViews>
  <sheets>
    <sheet name="Summary Sheet" sheetId="7" r:id="rId1"/>
    <sheet name="Pivot" sheetId="8" r:id="rId2"/>
    <sheet name="All Data" sheetId="1" r:id="rId3"/>
  </sheets>
  <calcPr calcId="181029"/>
  <pivotCaches>
    <pivotCache cacheId="0" r:id="rId4"/>
  </pivotCaches>
</workbook>
</file>

<file path=xl/calcChain.xml><?xml version="1.0" encoding="utf-8"?>
<calcChain xmlns="http://schemas.openxmlformats.org/spreadsheetml/2006/main">
  <c r="G6" i="7" l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N4995" i="1"/>
  <c r="G4995" i="1"/>
  <c r="E4995" i="1"/>
  <c r="N4994" i="1"/>
  <c r="G4994" i="1"/>
  <c r="E4994" i="1"/>
  <c r="N4993" i="1"/>
  <c r="G4993" i="1"/>
  <c r="E4993" i="1"/>
  <c r="N4992" i="1"/>
  <c r="G4992" i="1"/>
  <c r="E4992" i="1"/>
  <c r="N4991" i="1"/>
  <c r="G4991" i="1"/>
  <c r="E4991" i="1"/>
  <c r="N4990" i="1"/>
  <c r="G4990" i="1"/>
  <c r="E4990" i="1"/>
  <c r="N4989" i="1"/>
  <c r="G4989" i="1"/>
  <c r="E4989" i="1"/>
  <c r="N4988" i="1"/>
  <c r="G4988" i="1"/>
  <c r="E4988" i="1"/>
  <c r="N4987" i="1"/>
  <c r="G4987" i="1"/>
  <c r="E4987" i="1"/>
  <c r="N4986" i="1"/>
  <c r="G4986" i="1"/>
  <c r="E4986" i="1"/>
  <c r="N4985" i="1"/>
  <c r="G4985" i="1"/>
  <c r="E4985" i="1"/>
  <c r="N4984" i="1"/>
  <c r="G4984" i="1"/>
  <c r="E4984" i="1"/>
  <c r="N4983" i="1"/>
  <c r="G4983" i="1"/>
  <c r="E4983" i="1"/>
  <c r="N4982" i="1"/>
  <c r="G4982" i="1"/>
  <c r="E4982" i="1"/>
  <c r="N4981" i="1"/>
  <c r="G4981" i="1"/>
  <c r="E4981" i="1"/>
  <c r="N4980" i="1"/>
  <c r="G4980" i="1"/>
  <c r="E4980" i="1"/>
  <c r="N4979" i="1"/>
  <c r="G4979" i="1"/>
  <c r="E4979" i="1"/>
  <c r="N4978" i="1"/>
  <c r="G4978" i="1"/>
  <c r="E4978" i="1"/>
  <c r="N4977" i="1"/>
  <c r="G4977" i="1"/>
  <c r="E4977" i="1"/>
  <c r="N4976" i="1"/>
  <c r="G4976" i="1"/>
  <c r="E4976" i="1"/>
  <c r="N4975" i="1"/>
  <c r="G4975" i="1"/>
  <c r="E4975" i="1"/>
  <c r="N4974" i="1"/>
  <c r="G4974" i="1"/>
  <c r="E4974" i="1"/>
  <c r="N4973" i="1"/>
  <c r="G4973" i="1"/>
  <c r="E4973" i="1"/>
  <c r="N4972" i="1"/>
  <c r="G4972" i="1"/>
  <c r="E4972" i="1"/>
  <c r="N4971" i="1"/>
  <c r="G4971" i="1"/>
  <c r="E4971" i="1"/>
  <c r="N4970" i="1"/>
  <c r="G4970" i="1"/>
  <c r="E4970" i="1"/>
  <c r="N4969" i="1"/>
  <c r="G4969" i="1"/>
  <c r="E4969" i="1"/>
  <c r="N4968" i="1"/>
  <c r="G4968" i="1"/>
  <c r="E4968" i="1"/>
  <c r="N4967" i="1"/>
  <c r="G4967" i="1"/>
  <c r="E4967" i="1"/>
  <c r="N4966" i="1"/>
  <c r="G4966" i="1"/>
  <c r="E4966" i="1"/>
  <c r="N4965" i="1"/>
  <c r="G4965" i="1"/>
  <c r="E4965" i="1"/>
  <c r="N4964" i="1"/>
  <c r="G4964" i="1"/>
  <c r="E4964" i="1"/>
  <c r="N4963" i="1"/>
  <c r="G4963" i="1"/>
  <c r="E4963" i="1"/>
  <c r="N4962" i="1"/>
  <c r="G4962" i="1"/>
  <c r="E4962" i="1"/>
  <c r="N4961" i="1"/>
  <c r="G4961" i="1"/>
  <c r="E4961" i="1"/>
  <c r="N4960" i="1"/>
  <c r="G4960" i="1"/>
  <c r="E4960" i="1"/>
  <c r="N4959" i="1"/>
  <c r="G4959" i="1"/>
  <c r="E4959" i="1"/>
  <c r="N4958" i="1"/>
  <c r="G4958" i="1"/>
  <c r="E4958" i="1"/>
  <c r="N4957" i="1"/>
  <c r="G4957" i="1"/>
  <c r="E4957" i="1"/>
  <c r="N4956" i="1"/>
  <c r="G4956" i="1"/>
  <c r="E4956" i="1"/>
  <c r="N4955" i="1"/>
  <c r="G4955" i="1"/>
  <c r="E4955" i="1"/>
  <c r="N4954" i="1"/>
  <c r="G4954" i="1"/>
  <c r="E4954" i="1"/>
  <c r="N4953" i="1"/>
  <c r="G4953" i="1"/>
  <c r="E4953" i="1"/>
  <c r="N4952" i="1"/>
  <c r="G4952" i="1"/>
  <c r="E4952" i="1"/>
  <c r="N4951" i="1"/>
  <c r="G4951" i="1"/>
  <c r="E4951" i="1"/>
  <c r="N4950" i="1"/>
  <c r="G4950" i="1"/>
  <c r="E4950" i="1"/>
  <c r="N4949" i="1"/>
  <c r="G4949" i="1"/>
  <c r="E4949" i="1"/>
  <c r="N4948" i="1"/>
  <c r="G4948" i="1"/>
  <c r="E4948" i="1"/>
  <c r="N4947" i="1"/>
  <c r="G4947" i="1"/>
  <c r="E4947" i="1"/>
  <c r="N4946" i="1"/>
  <c r="G4946" i="1"/>
  <c r="E4946" i="1"/>
  <c r="N4945" i="1"/>
  <c r="G4945" i="1"/>
  <c r="E4945" i="1"/>
  <c r="N4944" i="1"/>
  <c r="G4944" i="1"/>
  <c r="E4944" i="1"/>
  <c r="N4943" i="1"/>
  <c r="G4943" i="1"/>
  <c r="E4943" i="1"/>
  <c r="N4942" i="1"/>
  <c r="G4942" i="1"/>
  <c r="E4942" i="1"/>
  <c r="N4941" i="1"/>
  <c r="G4941" i="1"/>
  <c r="E4941" i="1"/>
  <c r="N4940" i="1"/>
  <c r="G4940" i="1"/>
  <c r="E4940" i="1"/>
  <c r="N4939" i="1"/>
  <c r="G4939" i="1"/>
  <c r="E4939" i="1"/>
  <c r="N4938" i="1"/>
  <c r="G4938" i="1"/>
  <c r="E4938" i="1"/>
  <c r="N4937" i="1"/>
  <c r="G4937" i="1"/>
  <c r="E4937" i="1"/>
  <c r="N4936" i="1"/>
  <c r="G4936" i="1"/>
  <c r="E4936" i="1"/>
  <c r="N4935" i="1"/>
  <c r="G4935" i="1"/>
  <c r="E4935" i="1"/>
  <c r="N4934" i="1"/>
  <c r="G4934" i="1"/>
  <c r="E4934" i="1"/>
  <c r="N4933" i="1"/>
  <c r="G4933" i="1"/>
  <c r="E4933" i="1"/>
  <c r="N4932" i="1"/>
  <c r="G4932" i="1"/>
  <c r="E4932" i="1"/>
  <c r="N4931" i="1"/>
  <c r="G4931" i="1"/>
  <c r="E4931" i="1"/>
  <c r="N4930" i="1"/>
  <c r="G4930" i="1"/>
  <c r="E4930" i="1"/>
  <c r="N4929" i="1"/>
  <c r="G4929" i="1"/>
  <c r="E4929" i="1"/>
  <c r="N4928" i="1"/>
  <c r="G4928" i="1"/>
  <c r="E4928" i="1"/>
  <c r="N4927" i="1"/>
  <c r="G4927" i="1"/>
  <c r="E4927" i="1"/>
  <c r="N4926" i="1"/>
  <c r="G4926" i="1"/>
  <c r="E4926" i="1"/>
  <c r="N4925" i="1"/>
  <c r="G4925" i="1"/>
  <c r="E4925" i="1"/>
  <c r="N4924" i="1"/>
  <c r="G4924" i="1"/>
  <c r="E4924" i="1"/>
  <c r="N4923" i="1"/>
  <c r="G4923" i="1"/>
  <c r="E4923" i="1"/>
  <c r="N4922" i="1"/>
  <c r="G4922" i="1"/>
  <c r="E4922" i="1"/>
  <c r="N4921" i="1"/>
  <c r="G4921" i="1"/>
  <c r="E4921" i="1"/>
  <c r="N4920" i="1"/>
  <c r="G4920" i="1"/>
  <c r="E4920" i="1"/>
  <c r="N4919" i="1"/>
  <c r="G4919" i="1"/>
  <c r="E4919" i="1"/>
  <c r="N4918" i="1"/>
  <c r="G4918" i="1"/>
  <c r="E4918" i="1"/>
  <c r="N4917" i="1"/>
  <c r="G4917" i="1"/>
  <c r="E4917" i="1"/>
  <c r="N4916" i="1"/>
  <c r="G4916" i="1"/>
  <c r="E4916" i="1"/>
  <c r="N4915" i="1"/>
  <c r="G4915" i="1"/>
  <c r="E4915" i="1"/>
  <c r="N4914" i="1"/>
  <c r="G4914" i="1"/>
  <c r="E4914" i="1"/>
  <c r="N4913" i="1"/>
  <c r="G4913" i="1"/>
  <c r="E4913" i="1"/>
  <c r="N4912" i="1"/>
  <c r="G4912" i="1"/>
  <c r="E4912" i="1"/>
  <c r="N4911" i="1"/>
  <c r="G4911" i="1"/>
  <c r="E4911" i="1"/>
  <c r="N4910" i="1"/>
  <c r="G4910" i="1"/>
  <c r="E4910" i="1"/>
  <c r="N4909" i="1"/>
  <c r="G4909" i="1"/>
  <c r="E4909" i="1"/>
  <c r="N4908" i="1"/>
  <c r="G4908" i="1"/>
  <c r="E4908" i="1"/>
  <c r="N4907" i="1"/>
  <c r="G4907" i="1"/>
  <c r="E4907" i="1"/>
  <c r="N4906" i="1"/>
  <c r="G4906" i="1"/>
  <c r="E4906" i="1"/>
  <c r="N4905" i="1"/>
  <c r="G4905" i="1"/>
  <c r="E4905" i="1"/>
  <c r="N4904" i="1"/>
  <c r="G4904" i="1"/>
  <c r="E4904" i="1"/>
  <c r="N4903" i="1"/>
  <c r="G4903" i="1"/>
  <c r="E4903" i="1"/>
  <c r="N4902" i="1"/>
  <c r="G4902" i="1"/>
  <c r="E4902" i="1"/>
  <c r="N4901" i="1"/>
  <c r="G4901" i="1"/>
  <c r="E4901" i="1"/>
  <c r="N4900" i="1"/>
  <c r="G4900" i="1"/>
  <c r="E4900" i="1"/>
  <c r="N4899" i="1"/>
  <c r="G4899" i="1"/>
  <c r="E4899" i="1"/>
  <c r="N4898" i="1"/>
  <c r="G4898" i="1"/>
  <c r="E4898" i="1"/>
  <c r="N4897" i="1"/>
  <c r="G4897" i="1"/>
  <c r="E4897" i="1"/>
  <c r="N4896" i="1"/>
  <c r="G4896" i="1"/>
  <c r="E4896" i="1"/>
  <c r="N4895" i="1"/>
  <c r="G4895" i="1"/>
  <c r="E4895" i="1"/>
  <c r="N4894" i="1"/>
  <c r="G4894" i="1"/>
  <c r="E4894" i="1"/>
  <c r="N4893" i="1"/>
  <c r="G4893" i="1"/>
  <c r="E4893" i="1"/>
  <c r="N4892" i="1"/>
  <c r="G4892" i="1"/>
  <c r="E4892" i="1"/>
  <c r="N4891" i="1"/>
  <c r="G4891" i="1"/>
  <c r="E4891" i="1"/>
  <c r="N4890" i="1"/>
  <c r="G4890" i="1"/>
  <c r="E4890" i="1"/>
  <c r="N4889" i="1"/>
  <c r="G4889" i="1"/>
  <c r="E4889" i="1"/>
  <c r="N4888" i="1"/>
  <c r="G4888" i="1"/>
  <c r="E4888" i="1"/>
  <c r="N4887" i="1"/>
  <c r="G4887" i="1"/>
  <c r="E4887" i="1"/>
  <c r="N4886" i="1"/>
  <c r="G4886" i="1"/>
  <c r="E4886" i="1"/>
  <c r="N4885" i="1"/>
  <c r="G4885" i="1"/>
  <c r="E4885" i="1"/>
  <c r="N4884" i="1"/>
  <c r="G4884" i="1"/>
  <c r="E4884" i="1"/>
  <c r="N4883" i="1"/>
  <c r="G4883" i="1"/>
  <c r="E4883" i="1"/>
  <c r="N4882" i="1"/>
  <c r="G4882" i="1"/>
  <c r="E4882" i="1"/>
  <c r="N4881" i="1"/>
  <c r="G4881" i="1"/>
  <c r="E4881" i="1"/>
  <c r="N4880" i="1"/>
  <c r="G4880" i="1"/>
  <c r="E4880" i="1"/>
  <c r="N4879" i="1"/>
  <c r="G4879" i="1"/>
  <c r="E4879" i="1"/>
  <c r="N4878" i="1"/>
  <c r="G4878" i="1"/>
  <c r="E4878" i="1"/>
  <c r="N4877" i="1"/>
  <c r="G4877" i="1"/>
  <c r="E4877" i="1"/>
  <c r="N4876" i="1"/>
  <c r="G4876" i="1"/>
  <c r="E4876" i="1"/>
  <c r="N4875" i="1"/>
  <c r="G4875" i="1"/>
  <c r="E4875" i="1"/>
  <c r="N4874" i="1"/>
  <c r="G4874" i="1"/>
  <c r="E4874" i="1"/>
  <c r="N4873" i="1"/>
  <c r="G4873" i="1"/>
  <c r="E4873" i="1"/>
  <c r="N4872" i="1"/>
  <c r="G4872" i="1"/>
  <c r="E4872" i="1"/>
  <c r="N4871" i="1"/>
  <c r="G4871" i="1"/>
  <c r="E4871" i="1"/>
  <c r="N4870" i="1"/>
  <c r="G4870" i="1"/>
  <c r="E4870" i="1"/>
  <c r="N4869" i="1"/>
  <c r="G4869" i="1"/>
  <c r="E4869" i="1"/>
  <c r="N4868" i="1"/>
  <c r="G4868" i="1"/>
  <c r="E4868" i="1"/>
  <c r="N4867" i="1"/>
  <c r="G4867" i="1"/>
  <c r="E4867" i="1"/>
  <c r="N4866" i="1"/>
  <c r="G4866" i="1"/>
  <c r="E4866" i="1"/>
  <c r="N4865" i="1"/>
  <c r="G4865" i="1"/>
  <c r="E4865" i="1"/>
  <c r="N4864" i="1"/>
  <c r="G4864" i="1"/>
  <c r="E4864" i="1"/>
  <c r="N4863" i="1"/>
  <c r="G4863" i="1"/>
  <c r="E4863" i="1"/>
  <c r="N4862" i="1"/>
  <c r="G4862" i="1"/>
  <c r="E4862" i="1"/>
  <c r="N4861" i="1"/>
  <c r="G4861" i="1"/>
  <c r="E4861" i="1"/>
  <c r="N4860" i="1"/>
  <c r="G4860" i="1"/>
  <c r="E4860" i="1"/>
  <c r="N4859" i="1"/>
  <c r="G4859" i="1"/>
  <c r="E4859" i="1"/>
  <c r="N4858" i="1"/>
  <c r="G4858" i="1"/>
  <c r="E4858" i="1"/>
  <c r="N4857" i="1"/>
  <c r="G4857" i="1"/>
  <c r="E4857" i="1"/>
  <c r="N4856" i="1"/>
  <c r="G4856" i="1"/>
  <c r="E4856" i="1"/>
  <c r="N4855" i="1"/>
  <c r="G4855" i="1"/>
  <c r="E4855" i="1"/>
  <c r="N4854" i="1"/>
  <c r="G4854" i="1"/>
  <c r="E4854" i="1"/>
  <c r="N4853" i="1"/>
  <c r="G4853" i="1"/>
  <c r="E4853" i="1"/>
  <c r="N4852" i="1"/>
  <c r="G4852" i="1"/>
  <c r="E4852" i="1"/>
  <c r="N4851" i="1"/>
  <c r="G4851" i="1"/>
  <c r="E4851" i="1"/>
  <c r="N4850" i="1"/>
  <c r="G4850" i="1"/>
  <c r="E4850" i="1"/>
  <c r="N4849" i="1"/>
  <c r="G4849" i="1"/>
  <c r="E4849" i="1"/>
  <c r="N4848" i="1"/>
  <c r="G4848" i="1"/>
  <c r="E4848" i="1"/>
  <c r="N4847" i="1"/>
  <c r="G4847" i="1"/>
  <c r="E4847" i="1"/>
  <c r="N4846" i="1"/>
  <c r="G4846" i="1"/>
  <c r="E4846" i="1"/>
  <c r="N4845" i="1"/>
  <c r="G4845" i="1"/>
  <c r="E4845" i="1"/>
  <c r="N4844" i="1"/>
  <c r="G4844" i="1"/>
  <c r="E4844" i="1"/>
  <c r="N4843" i="1"/>
  <c r="G4843" i="1"/>
  <c r="E4843" i="1"/>
  <c r="N4842" i="1"/>
  <c r="G4842" i="1"/>
  <c r="E4842" i="1"/>
  <c r="N4841" i="1"/>
  <c r="G4841" i="1"/>
  <c r="E4841" i="1"/>
  <c r="N4840" i="1"/>
  <c r="G4840" i="1"/>
  <c r="E4840" i="1"/>
  <c r="N4839" i="1"/>
  <c r="G4839" i="1"/>
  <c r="E4839" i="1"/>
  <c r="N4838" i="1"/>
  <c r="G4838" i="1"/>
  <c r="E4838" i="1"/>
  <c r="N4837" i="1"/>
  <c r="G4837" i="1"/>
  <c r="E4837" i="1"/>
  <c r="N4836" i="1"/>
  <c r="G4836" i="1"/>
  <c r="E4836" i="1"/>
  <c r="N4835" i="1"/>
  <c r="G4835" i="1"/>
  <c r="E4835" i="1"/>
  <c r="N4834" i="1"/>
  <c r="G4834" i="1"/>
  <c r="E4834" i="1"/>
  <c r="N4833" i="1"/>
  <c r="G4833" i="1"/>
  <c r="E4833" i="1"/>
  <c r="N4832" i="1"/>
  <c r="G4832" i="1"/>
  <c r="E4832" i="1"/>
  <c r="N4831" i="1"/>
  <c r="G4831" i="1"/>
  <c r="E4831" i="1"/>
  <c r="N4830" i="1"/>
  <c r="G4830" i="1"/>
  <c r="E4830" i="1"/>
  <c r="N4829" i="1"/>
  <c r="G4829" i="1"/>
  <c r="E4829" i="1"/>
  <c r="N4828" i="1"/>
  <c r="G4828" i="1"/>
  <c r="E4828" i="1"/>
  <c r="N4827" i="1"/>
  <c r="G4827" i="1"/>
  <c r="E4827" i="1"/>
  <c r="N4826" i="1"/>
  <c r="G4826" i="1"/>
  <c r="E4826" i="1"/>
  <c r="N4825" i="1"/>
  <c r="G4825" i="1"/>
  <c r="E4825" i="1"/>
  <c r="N4824" i="1"/>
  <c r="G4824" i="1"/>
  <c r="E4824" i="1"/>
  <c r="N4823" i="1"/>
  <c r="G4823" i="1"/>
  <c r="E4823" i="1"/>
  <c r="N4822" i="1"/>
  <c r="G4822" i="1"/>
  <c r="E4822" i="1"/>
  <c r="N4821" i="1"/>
  <c r="G4821" i="1"/>
  <c r="E4821" i="1"/>
  <c r="N4820" i="1"/>
  <c r="G4820" i="1"/>
  <c r="E4820" i="1"/>
  <c r="N4819" i="1"/>
  <c r="G4819" i="1"/>
  <c r="E4819" i="1"/>
  <c r="N4818" i="1"/>
  <c r="G4818" i="1"/>
  <c r="E4818" i="1"/>
  <c r="N4817" i="1"/>
  <c r="G4817" i="1"/>
  <c r="E4817" i="1"/>
  <c r="N4816" i="1"/>
  <c r="G4816" i="1"/>
  <c r="E4816" i="1"/>
  <c r="N4815" i="1"/>
  <c r="G4815" i="1"/>
  <c r="E4815" i="1"/>
  <c r="N4814" i="1"/>
  <c r="G4814" i="1"/>
  <c r="E4814" i="1"/>
  <c r="N4813" i="1"/>
  <c r="G4813" i="1"/>
  <c r="E4813" i="1"/>
  <c r="N4812" i="1"/>
  <c r="G4812" i="1"/>
  <c r="E4812" i="1"/>
  <c r="N4811" i="1"/>
  <c r="G4811" i="1"/>
  <c r="E4811" i="1"/>
  <c r="N4810" i="1"/>
  <c r="G4810" i="1"/>
  <c r="E4810" i="1"/>
  <c r="N4809" i="1"/>
  <c r="G4809" i="1"/>
  <c r="E4809" i="1"/>
  <c r="N4808" i="1"/>
  <c r="G4808" i="1"/>
  <c r="E4808" i="1"/>
  <c r="N4807" i="1"/>
  <c r="G4807" i="1"/>
  <c r="E4807" i="1"/>
  <c r="N4806" i="1"/>
  <c r="G4806" i="1"/>
  <c r="E4806" i="1"/>
  <c r="N4805" i="1"/>
  <c r="G4805" i="1"/>
  <c r="E4805" i="1"/>
  <c r="N4804" i="1"/>
  <c r="G4804" i="1"/>
  <c r="E4804" i="1"/>
  <c r="N4803" i="1"/>
  <c r="G4803" i="1"/>
  <c r="E4803" i="1"/>
  <c r="N4802" i="1"/>
  <c r="G4802" i="1"/>
  <c r="E4802" i="1"/>
  <c r="N4801" i="1"/>
  <c r="G4801" i="1"/>
  <c r="E4801" i="1"/>
  <c r="N4800" i="1"/>
  <c r="G4800" i="1"/>
  <c r="E4800" i="1"/>
  <c r="N4799" i="1"/>
  <c r="G4799" i="1"/>
  <c r="E4799" i="1"/>
  <c r="N4798" i="1"/>
  <c r="G4798" i="1"/>
  <c r="E4798" i="1"/>
  <c r="N4797" i="1"/>
  <c r="G4797" i="1"/>
  <c r="E4797" i="1"/>
  <c r="N4796" i="1"/>
  <c r="G4796" i="1"/>
  <c r="E4796" i="1"/>
  <c r="N4795" i="1"/>
  <c r="G4795" i="1"/>
  <c r="E4795" i="1"/>
  <c r="N4794" i="1"/>
  <c r="G4794" i="1"/>
  <c r="E4794" i="1"/>
  <c r="N4793" i="1"/>
  <c r="G4793" i="1"/>
  <c r="E4793" i="1"/>
  <c r="N4792" i="1"/>
  <c r="G4792" i="1"/>
  <c r="E4792" i="1"/>
  <c r="N4791" i="1"/>
  <c r="G4791" i="1"/>
  <c r="E4791" i="1"/>
  <c r="N4790" i="1"/>
  <c r="G4790" i="1"/>
  <c r="E4790" i="1"/>
  <c r="N4789" i="1"/>
  <c r="G4789" i="1"/>
  <c r="E4789" i="1"/>
  <c r="N4788" i="1"/>
  <c r="G4788" i="1"/>
  <c r="E4788" i="1"/>
  <c r="N4787" i="1"/>
  <c r="G4787" i="1"/>
  <c r="E4787" i="1"/>
  <c r="N4786" i="1"/>
  <c r="G4786" i="1"/>
  <c r="E4786" i="1"/>
  <c r="N4785" i="1"/>
  <c r="G4785" i="1"/>
  <c r="E4785" i="1"/>
  <c r="N4784" i="1"/>
  <c r="G4784" i="1"/>
  <c r="E4784" i="1"/>
  <c r="N4783" i="1"/>
  <c r="G4783" i="1"/>
  <c r="E4783" i="1"/>
  <c r="N4782" i="1"/>
  <c r="G4782" i="1"/>
  <c r="E4782" i="1"/>
  <c r="N4781" i="1"/>
  <c r="G4781" i="1"/>
  <c r="E4781" i="1"/>
  <c r="N4780" i="1"/>
  <c r="G4780" i="1"/>
  <c r="E4780" i="1"/>
  <c r="N4779" i="1"/>
  <c r="G4779" i="1"/>
  <c r="E4779" i="1"/>
  <c r="N4778" i="1"/>
  <c r="G4778" i="1"/>
  <c r="E4778" i="1"/>
  <c r="N4777" i="1"/>
  <c r="G4777" i="1"/>
  <c r="E4777" i="1"/>
  <c r="N4776" i="1"/>
  <c r="G4776" i="1"/>
  <c r="E4776" i="1"/>
  <c r="N4775" i="1"/>
  <c r="G4775" i="1"/>
  <c r="E4775" i="1"/>
  <c r="N4774" i="1"/>
  <c r="G4774" i="1"/>
  <c r="E4774" i="1"/>
  <c r="N4773" i="1"/>
  <c r="G4773" i="1"/>
  <c r="E4773" i="1"/>
  <c r="N4772" i="1"/>
  <c r="G4772" i="1"/>
  <c r="E4772" i="1"/>
  <c r="N4771" i="1"/>
  <c r="G4771" i="1"/>
  <c r="E4771" i="1"/>
  <c r="N4770" i="1"/>
  <c r="G4770" i="1"/>
  <c r="E4770" i="1"/>
  <c r="N4769" i="1"/>
  <c r="G4769" i="1"/>
  <c r="E4769" i="1"/>
  <c r="N4768" i="1"/>
  <c r="G4768" i="1"/>
  <c r="E4768" i="1"/>
  <c r="N4767" i="1"/>
  <c r="G4767" i="1"/>
  <c r="E4767" i="1"/>
  <c r="N4766" i="1"/>
  <c r="G4766" i="1"/>
  <c r="E4766" i="1"/>
  <c r="N4765" i="1"/>
  <c r="G4765" i="1"/>
  <c r="E4765" i="1"/>
  <c r="N4764" i="1"/>
  <c r="G4764" i="1"/>
  <c r="E4764" i="1"/>
  <c r="N4763" i="1"/>
  <c r="G4763" i="1"/>
  <c r="E4763" i="1"/>
  <c r="N4762" i="1"/>
  <c r="G4762" i="1"/>
  <c r="E4762" i="1"/>
  <c r="N4761" i="1"/>
  <c r="G4761" i="1"/>
  <c r="E4761" i="1"/>
  <c r="N4760" i="1"/>
  <c r="G4760" i="1"/>
  <c r="E4760" i="1"/>
  <c r="N4759" i="1"/>
  <c r="G4759" i="1"/>
  <c r="E4759" i="1"/>
  <c r="N4758" i="1"/>
  <c r="G4758" i="1"/>
  <c r="E4758" i="1"/>
  <c r="N4757" i="1"/>
  <c r="G4757" i="1"/>
  <c r="E4757" i="1"/>
  <c r="N4756" i="1"/>
  <c r="G4756" i="1"/>
  <c r="E4756" i="1"/>
  <c r="N4755" i="1"/>
  <c r="G4755" i="1"/>
  <c r="E4755" i="1"/>
  <c r="N4754" i="1"/>
  <c r="G4754" i="1"/>
  <c r="E4754" i="1"/>
  <c r="N4753" i="1"/>
  <c r="G4753" i="1"/>
  <c r="E4753" i="1"/>
  <c r="N4752" i="1"/>
  <c r="G4752" i="1"/>
  <c r="E4752" i="1"/>
  <c r="N4751" i="1"/>
  <c r="G4751" i="1"/>
  <c r="E4751" i="1"/>
  <c r="N4750" i="1"/>
  <c r="G4750" i="1"/>
  <c r="E4750" i="1"/>
  <c r="N4749" i="1"/>
  <c r="G4749" i="1"/>
  <c r="E4749" i="1"/>
  <c r="N4748" i="1"/>
  <c r="G4748" i="1"/>
  <c r="E4748" i="1"/>
  <c r="N4747" i="1"/>
  <c r="G4747" i="1"/>
  <c r="E4747" i="1"/>
  <c r="N4746" i="1"/>
  <c r="G4746" i="1"/>
  <c r="E4746" i="1"/>
  <c r="N4745" i="1"/>
  <c r="G4745" i="1"/>
  <c r="E4745" i="1"/>
  <c r="N4744" i="1"/>
  <c r="G4744" i="1"/>
  <c r="E4744" i="1"/>
  <c r="N4743" i="1"/>
  <c r="G4743" i="1"/>
  <c r="E4743" i="1"/>
  <c r="N4742" i="1"/>
  <c r="G4742" i="1"/>
  <c r="E4742" i="1"/>
  <c r="N4741" i="1"/>
  <c r="G4741" i="1"/>
  <c r="E4741" i="1"/>
  <c r="N4740" i="1"/>
  <c r="G4740" i="1"/>
  <c r="E4740" i="1"/>
  <c r="N4739" i="1"/>
  <c r="G4739" i="1"/>
  <c r="E4739" i="1"/>
  <c r="N4738" i="1"/>
  <c r="G4738" i="1"/>
  <c r="E4738" i="1"/>
  <c r="N4737" i="1"/>
  <c r="G4737" i="1"/>
  <c r="E4737" i="1"/>
  <c r="N4736" i="1"/>
  <c r="G4736" i="1"/>
  <c r="E4736" i="1"/>
  <c r="N4735" i="1"/>
  <c r="G4735" i="1"/>
  <c r="E4735" i="1"/>
  <c r="N4734" i="1"/>
  <c r="G4734" i="1"/>
  <c r="E4734" i="1"/>
  <c r="N4733" i="1"/>
  <c r="G4733" i="1"/>
  <c r="E4733" i="1"/>
  <c r="N4732" i="1"/>
  <c r="G4732" i="1"/>
  <c r="E4732" i="1"/>
  <c r="N4731" i="1"/>
  <c r="G4731" i="1"/>
  <c r="E4731" i="1"/>
  <c r="N4730" i="1"/>
  <c r="G4730" i="1"/>
  <c r="E4730" i="1"/>
  <c r="N4729" i="1"/>
  <c r="G4729" i="1"/>
  <c r="E4729" i="1"/>
  <c r="N4728" i="1"/>
  <c r="G4728" i="1"/>
  <c r="E4728" i="1"/>
  <c r="N4727" i="1"/>
  <c r="G4727" i="1"/>
  <c r="E4727" i="1"/>
  <c r="N4726" i="1"/>
  <c r="G4726" i="1"/>
  <c r="E4726" i="1"/>
  <c r="N4725" i="1"/>
  <c r="G4725" i="1"/>
  <c r="E4725" i="1"/>
  <c r="N4724" i="1"/>
  <c r="G4724" i="1"/>
  <c r="E4724" i="1"/>
  <c r="N4723" i="1"/>
  <c r="G4723" i="1"/>
  <c r="E4723" i="1"/>
  <c r="N4722" i="1"/>
  <c r="G4722" i="1"/>
  <c r="E4722" i="1"/>
  <c r="N4721" i="1"/>
  <c r="G4721" i="1"/>
  <c r="E4721" i="1"/>
  <c r="N4720" i="1"/>
  <c r="G4720" i="1"/>
  <c r="E4720" i="1"/>
  <c r="N4719" i="1"/>
  <c r="G4719" i="1"/>
  <c r="E4719" i="1"/>
  <c r="N4718" i="1"/>
  <c r="G4718" i="1"/>
  <c r="E4718" i="1"/>
  <c r="N4717" i="1"/>
  <c r="G4717" i="1"/>
  <c r="E4717" i="1"/>
  <c r="N4716" i="1"/>
  <c r="G4716" i="1"/>
  <c r="E4716" i="1"/>
  <c r="N4715" i="1"/>
  <c r="G4715" i="1"/>
  <c r="E4715" i="1"/>
  <c r="N4714" i="1"/>
  <c r="G4714" i="1"/>
  <c r="E4714" i="1"/>
  <c r="N4713" i="1"/>
  <c r="G4713" i="1"/>
  <c r="E4713" i="1"/>
  <c r="N4712" i="1"/>
  <c r="G4712" i="1"/>
  <c r="E4712" i="1"/>
  <c r="N4711" i="1"/>
  <c r="G4711" i="1"/>
  <c r="E4711" i="1"/>
  <c r="N4710" i="1"/>
  <c r="G4710" i="1"/>
  <c r="E4710" i="1"/>
  <c r="N4709" i="1"/>
  <c r="G4709" i="1"/>
  <c r="E4709" i="1"/>
  <c r="N4708" i="1"/>
  <c r="G4708" i="1"/>
  <c r="E4708" i="1"/>
  <c r="N4707" i="1"/>
  <c r="G4707" i="1"/>
  <c r="E4707" i="1"/>
  <c r="N4706" i="1"/>
  <c r="G4706" i="1"/>
  <c r="E4706" i="1"/>
  <c r="N4705" i="1"/>
  <c r="G4705" i="1"/>
  <c r="E4705" i="1"/>
  <c r="N4704" i="1"/>
  <c r="G4704" i="1"/>
  <c r="E4704" i="1"/>
  <c r="N4703" i="1"/>
  <c r="G4703" i="1"/>
  <c r="E4703" i="1"/>
  <c r="N4702" i="1"/>
  <c r="G4702" i="1"/>
  <c r="E4702" i="1"/>
  <c r="N4701" i="1"/>
  <c r="G4701" i="1"/>
  <c r="E4701" i="1"/>
  <c r="N4700" i="1"/>
  <c r="G4700" i="1"/>
  <c r="E4700" i="1"/>
  <c r="N4699" i="1"/>
  <c r="G4699" i="1"/>
  <c r="E4699" i="1"/>
  <c r="N4698" i="1"/>
  <c r="G4698" i="1"/>
  <c r="E4698" i="1"/>
  <c r="N4697" i="1"/>
  <c r="G4697" i="1"/>
  <c r="E4697" i="1"/>
  <c r="N4696" i="1"/>
  <c r="G4696" i="1"/>
  <c r="E4696" i="1"/>
  <c r="N4695" i="1"/>
  <c r="G4695" i="1"/>
  <c r="E4695" i="1"/>
  <c r="N4694" i="1"/>
  <c r="G4694" i="1"/>
  <c r="E4694" i="1"/>
  <c r="N4693" i="1"/>
  <c r="G4693" i="1"/>
  <c r="E4693" i="1"/>
  <c r="N4692" i="1"/>
  <c r="G4692" i="1"/>
  <c r="E4692" i="1"/>
  <c r="N4691" i="1"/>
  <c r="G4691" i="1"/>
  <c r="E4691" i="1"/>
  <c r="N4690" i="1"/>
  <c r="G4690" i="1"/>
  <c r="E4690" i="1"/>
  <c r="N4689" i="1"/>
  <c r="G4689" i="1"/>
  <c r="E4689" i="1"/>
  <c r="N4688" i="1"/>
  <c r="G4688" i="1"/>
  <c r="E4688" i="1"/>
  <c r="N4687" i="1"/>
  <c r="G4687" i="1"/>
  <c r="E4687" i="1"/>
  <c r="N4686" i="1"/>
  <c r="G4686" i="1"/>
  <c r="E4686" i="1"/>
  <c r="N4685" i="1"/>
  <c r="G4685" i="1"/>
  <c r="E4685" i="1"/>
  <c r="N4684" i="1"/>
  <c r="G4684" i="1"/>
  <c r="E4684" i="1"/>
  <c r="N4683" i="1"/>
  <c r="G4683" i="1"/>
  <c r="E4683" i="1"/>
  <c r="N4682" i="1"/>
  <c r="G4682" i="1"/>
  <c r="E4682" i="1"/>
  <c r="N4681" i="1"/>
  <c r="G4681" i="1"/>
  <c r="E4681" i="1"/>
  <c r="N4680" i="1"/>
  <c r="G4680" i="1"/>
  <c r="E4680" i="1"/>
  <c r="N4679" i="1"/>
  <c r="G4679" i="1"/>
  <c r="E4679" i="1"/>
  <c r="N4678" i="1"/>
  <c r="G4678" i="1"/>
  <c r="E4678" i="1"/>
  <c r="N4677" i="1"/>
  <c r="G4677" i="1"/>
  <c r="E4677" i="1"/>
  <c r="N4676" i="1"/>
  <c r="G4676" i="1"/>
  <c r="E4676" i="1"/>
  <c r="N4675" i="1"/>
  <c r="G4675" i="1"/>
  <c r="E4675" i="1"/>
  <c r="N4674" i="1"/>
  <c r="G4674" i="1"/>
  <c r="E4674" i="1"/>
  <c r="N4673" i="1"/>
  <c r="G4673" i="1"/>
  <c r="E4673" i="1"/>
  <c r="N4672" i="1"/>
  <c r="G4672" i="1"/>
  <c r="E4672" i="1"/>
  <c r="N4671" i="1"/>
  <c r="G4671" i="1"/>
  <c r="E4671" i="1"/>
  <c r="N4670" i="1"/>
  <c r="G4670" i="1"/>
  <c r="E4670" i="1"/>
  <c r="N4669" i="1"/>
  <c r="G4669" i="1"/>
  <c r="E4669" i="1"/>
  <c r="N4668" i="1"/>
  <c r="G4668" i="1"/>
  <c r="E4668" i="1"/>
  <c r="N4667" i="1"/>
  <c r="G4667" i="1"/>
  <c r="E4667" i="1"/>
  <c r="N4666" i="1"/>
  <c r="G4666" i="1"/>
  <c r="E4666" i="1"/>
  <c r="N4665" i="1"/>
  <c r="G4665" i="1"/>
  <c r="E4665" i="1"/>
  <c r="N4664" i="1"/>
  <c r="G4664" i="1"/>
  <c r="E4664" i="1"/>
  <c r="N4663" i="1"/>
  <c r="G4663" i="1"/>
  <c r="E4663" i="1"/>
  <c r="N4662" i="1"/>
  <c r="G4662" i="1"/>
  <c r="E4662" i="1"/>
  <c r="N4661" i="1"/>
  <c r="G4661" i="1"/>
  <c r="E4661" i="1"/>
  <c r="N4660" i="1"/>
  <c r="G4660" i="1"/>
  <c r="E4660" i="1"/>
  <c r="N4659" i="1"/>
  <c r="G4659" i="1"/>
  <c r="E4659" i="1"/>
  <c r="N4658" i="1"/>
  <c r="G4658" i="1"/>
  <c r="E4658" i="1"/>
  <c r="N4657" i="1"/>
  <c r="G4657" i="1"/>
  <c r="E4657" i="1"/>
  <c r="N4656" i="1"/>
  <c r="G4656" i="1"/>
  <c r="E4656" i="1"/>
  <c r="N4655" i="1"/>
  <c r="G4655" i="1"/>
  <c r="E4655" i="1"/>
  <c r="N4654" i="1"/>
  <c r="G4654" i="1"/>
  <c r="E4654" i="1"/>
  <c r="N4653" i="1"/>
  <c r="G4653" i="1"/>
  <c r="E4653" i="1"/>
  <c r="N4652" i="1"/>
  <c r="G4652" i="1"/>
  <c r="E4652" i="1"/>
  <c r="N4651" i="1"/>
  <c r="G4651" i="1"/>
  <c r="E4651" i="1"/>
  <c r="N4650" i="1"/>
  <c r="G4650" i="1"/>
  <c r="E4650" i="1"/>
  <c r="N4649" i="1"/>
  <c r="G4649" i="1"/>
  <c r="E4649" i="1"/>
  <c r="N4648" i="1"/>
  <c r="G4648" i="1"/>
  <c r="E4648" i="1"/>
  <c r="N4647" i="1"/>
  <c r="G4647" i="1"/>
  <c r="E4647" i="1"/>
  <c r="N4646" i="1"/>
  <c r="G4646" i="1"/>
  <c r="E4646" i="1"/>
  <c r="N4645" i="1"/>
  <c r="G4645" i="1"/>
  <c r="E4645" i="1"/>
  <c r="N4644" i="1"/>
  <c r="G4644" i="1"/>
  <c r="E4644" i="1"/>
  <c r="N4643" i="1"/>
  <c r="G4643" i="1"/>
  <c r="E4643" i="1"/>
  <c r="N4642" i="1"/>
  <c r="G4642" i="1"/>
  <c r="E4642" i="1"/>
  <c r="N4641" i="1"/>
  <c r="G4641" i="1"/>
  <c r="E4641" i="1"/>
  <c r="N4640" i="1"/>
  <c r="G4640" i="1"/>
  <c r="E4640" i="1"/>
  <c r="N4639" i="1"/>
  <c r="G4639" i="1"/>
  <c r="E4639" i="1"/>
  <c r="N4638" i="1"/>
  <c r="G4638" i="1"/>
  <c r="E4638" i="1"/>
  <c r="N4637" i="1"/>
  <c r="G4637" i="1"/>
  <c r="E4637" i="1"/>
  <c r="N4636" i="1"/>
  <c r="G4636" i="1"/>
  <c r="E4636" i="1"/>
  <c r="N4635" i="1"/>
  <c r="G4635" i="1"/>
  <c r="E4635" i="1"/>
  <c r="N4634" i="1"/>
  <c r="G4634" i="1"/>
  <c r="E4634" i="1"/>
  <c r="N4633" i="1"/>
  <c r="G4633" i="1"/>
  <c r="E4633" i="1"/>
  <c r="N4632" i="1"/>
  <c r="G4632" i="1"/>
  <c r="E4632" i="1"/>
  <c r="N4631" i="1"/>
  <c r="G4631" i="1"/>
  <c r="E4631" i="1"/>
  <c r="N4630" i="1"/>
  <c r="G4630" i="1"/>
  <c r="E4630" i="1"/>
  <c r="N4629" i="1"/>
  <c r="G4629" i="1"/>
  <c r="E4629" i="1"/>
  <c r="N4628" i="1"/>
  <c r="G4628" i="1"/>
  <c r="E4628" i="1"/>
  <c r="N4627" i="1"/>
  <c r="G4627" i="1"/>
  <c r="E4627" i="1"/>
  <c r="N4626" i="1"/>
  <c r="G4626" i="1"/>
  <c r="E4626" i="1"/>
  <c r="N4625" i="1"/>
  <c r="G4625" i="1"/>
  <c r="E4625" i="1"/>
  <c r="N4624" i="1"/>
  <c r="G4624" i="1"/>
  <c r="E4624" i="1"/>
  <c r="N4623" i="1"/>
  <c r="G4623" i="1"/>
  <c r="E4623" i="1"/>
  <c r="N4622" i="1"/>
  <c r="G4622" i="1"/>
  <c r="E4622" i="1"/>
  <c r="N4621" i="1"/>
  <c r="G4621" i="1"/>
  <c r="E4621" i="1"/>
  <c r="N4620" i="1"/>
  <c r="G4620" i="1"/>
  <c r="E4620" i="1"/>
  <c r="N4619" i="1"/>
  <c r="G4619" i="1"/>
  <c r="E4619" i="1"/>
  <c r="N4618" i="1"/>
  <c r="G4618" i="1"/>
  <c r="E4618" i="1"/>
  <c r="N4617" i="1"/>
  <c r="G4617" i="1"/>
  <c r="E4617" i="1"/>
  <c r="N4616" i="1"/>
  <c r="G4616" i="1"/>
  <c r="E4616" i="1"/>
  <c r="N4615" i="1"/>
  <c r="G4615" i="1"/>
  <c r="E4615" i="1"/>
  <c r="N4614" i="1"/>
  <c r="G4614" i="1"/>
  <c r="E4614" i="1"/>
  <c r="N4613" i="1"/>
  <c r="G4613" i="1"/>
  <c r="E4613" i="1"/>
  <c r="N4612" i="1"/>
  <c r="G4612" i="1"/>
  <c r="E4612" i="1"/>
  <c r="N4611" i="1"/>
  <c r="G4611" i="1"/>
  <c r="E4611" i="1"/>
  <c r="N4610" i="1"/>
  <c r="G4610" i="1"/>
  <c r="E4610" i="1"/>
  <c r="N4609" i="1"/>
  <c r="G4609" i="1"/>
  <c r="E4609" i="1"/>
  <c r="N4608" i="1"/>
  <c r="G4608" i="1"/>
  <c r="E4608" i="1"/>
  <c r="N4607" i="1"/>
  <c r="G4607" i="1"/>
  <c r="E4607" i="1"/>
  <c r="N4606" i="1"/>
  <c r="G4606" i="1"/>
  <c r="E4606" i="1"/>
  <c r="N4605" i="1"/>
  <c r="G4605" i="1"/>
  <c r="E4605" i="1"/>
  <c r="N4604" i="1"/>
  <c r="G4604" i="1"/>
  <c r="E4604" i="1"/>
  <c r="N4603" i="1"/>
  <c r="G4603" i="1"/>
  <c r="E4603" i="1"/>
  <c r="N4602" i="1"/>
  <c r="G4602" i="1"/>
  <c r="E4602" i="1"/>
  <c r="N4601" i="1"/>
  <c r="G4601" i="1"/>
  <c r="E4601" i="1"/>
  <c r="N4600" i="1"/>
  <c r="G4600" i="1"/>
  <c r="E4600" i="1"/>
  <c r="N4599" i="1"/>
  <c r="G4599" i="1"/>
  <c r="E4599" i="1"/>
  <c r="N4598" i="1"/>
  <c r="G4598" i="1"/>
  <c r="E4598" i="1"/>
  <c r="N4597" i="1"/>
  <c r="G4597" i="1"/>
  <c r="E4597" i="1"/>
  <c r="N4596" i="1"/>
  <c r="G4596" i="1"/>
  <c r="E4596" i="1"/>
  <c r="N4595" i="1"/>
  <c r="G4595" i="1"/>
  <c r="E4595" i="1"/>
  <c r="N4594" i="1"/>
  <c r="G4594" i="1"/>
  <c r="E4594" i="1"/>
  <c r="N4593" i="1"/>
  <c r="G4593" i="1"/>
  <c r="E4593" i="1"/>
  <c r="N4592" i="1"/>
  <c r="G4592" i="1"/>
  <c r="E4592" i="1"/>
  <c r="N4591" i="1"/>
  <c r="G4591" i="1"/>
  <c r="E4591" i="1"/>
  <c r="N4590" i="1"/>
  <c r="G4590" i="1"/>
  <c r="E4590" i="1"/>
  <c r="N4589" i="1"/>
  <c r="G4589" i="1"/>
  <c r="E4589" i="1"/>
  <c r="N4588" i="1"/>
  <c r="G4588" i="1"/>
  <c r="E4588" i="1"/>
  <c r="N4587" i="1"/>
  <c r="G4587" i="1"/>
  <c r="E4587" i="1"/>
  <c r="N4586" i="1"/>
  <c r="G4586" i="1"/>
  <c r="E4586" i="1"/>
  <c r="N4585" i="1"/>
  <c r="G4585" i="1"/>
  <c r="E4585" i="1"/>
  <c r="N4584" i="1"/>
  <c r="G4584" i="1"/>
  <c r="E4584" i="1"/>
  <c r="N4583" i="1"/>
  <c r="G4583" i="1"/>
  <c r="E4583" i="1"/>
  <c r="N4582" i="1"/>
  <c r="G4582" i="1"/>
  <c r="E4582" i="1"/>
  <c r="N4581" i="1"/>
  <c r="G4581" i="1"/>
  <c r="E4581" i="1"/>
  <c r="N4580" i="1"/>
  <c r="G4580" i="1"/>
  <c r="E4580" i="1"/>
  <c r="N4579" i="1"/>
  <c r="G4579" i="1"/>
  <c r="E4579" i="1"/>
  <c r="N4578" i="1"/>
  <c r="G4578" i="1"/>
  <c r="E4578" i="1"/>
  <c r="N4577" i="1"/>
  <c r="G4577" i="1"/>
  <c r="E4577" i="1"/>
  <c r="N4576" i="1"/>
  <c r="G4576" i="1"/>
  <c r="E4576" i="1"/>
  <c r="N4575" i="1"/>
  <c r="G4575" i="1"/>
  <c r="E4575" i="1"/>
  <c r="N4574" i="1"/>
  <c r="G4574" i="1"/>
  <c r="E4574" i="1"/>
  <c r="N4573" i="1"/>
  <c r="G4573" i="1"/>
  <c r="E4573" i="1"/>
  <c r="N4572" i="1"/>
  <c r="G4572" i="1"/>
  <c r="E4572" i="1"/>
  <c r="N4571" i="1"/>
  <c r="G4571" i="1"/>
  <c r="E4571" i="1"/>
  <c r="N4570" i="1"/>
  <c r="G4570" i="1"/>
  <c r="E4570" i="1"/>
  <c r="N4569" i="1"/>
  <c r="G4569" i="1"/>
  <c r="E4569" i="1"/>
  <c r="N4568" i="1"/>
  <c r="G4568" i="1"/>
  <c r="E4568" i="1"/>
  <c r="N4567" i="1"/>
  <c r="G4567" i="1"/>
  <c r="E4567" i="1"/>
  <c r="N4566" i="1"/>
  <c r="G4566" i="1"/>
  <c r="E4566" i="1"/>
  <c r="N4565" i="1"/>
  <c r="G4565" i="1"/>
  <c r="E4565" i="1"/>
  <c r="N4564" i="1"/>
  <c r="G4564" i="1"/>
  <c r="E4564" i="1"/>
  <c r="N4563" i="1"/>
  <c r="G4563" i="1"/>
  <c r="E4563" i="1"/>
  <c r="N4562" i="1"/>
  <c r="G4562" i="1"/>
  <c r="E4562" i="1"/>
  <c r="N4561" i="1"/>
  <c r="G4561" i="1"/>
  <c r="E4561" i="1"/>
  <c r="N4560" i="1"/>
  <c r="G4560" i="1"/>
  <c r="E4560" i="1"/>
  <c r="N4559" i="1"/>
  <c r="G4559" i="1"/>
  <c r="E4559" i="1"/>
  <c r="N4558" i="1"/>
  <c r="G4558" i="1"/>
  <c r="E4558" i="1"/>
  <c r="N4557" i="1"/>
  <c r="G4557" i="1"/>
  <c r="E4557" i="1"/>
  <c r="N4556" i="1"/>
  <c r="G4556" i="1"/>
  <c r="E4556" i="1"/>
  <c r="N4555" i="1"/>
  <c r="G4555" i="1"/>
  <c r="E4555" i="1"/>
  <c r="N4554" i="1"/>
  <c r="G4554" i="1"/>
  <c r="E4554" i="1"/>
  <c r="N4553" i="1"/>
  <c r="G4553" i="1"/>
  <c r="E4553" i="1"/>
  <c r="N4552" i="1"/>
  <c r="G4552" i="1"/>
  <c r="E4552" i="1"/>
  <c r="N4551" i="1"/>
  <c r="G4551" i="1"/>
  <c r="E4551" i="1"/>
  <c r="N4550" i="1"/>
  <c r="G4550" i="1"/>
  <c r="E4550" i="1"/>
  <c r="N4549" i="1"/>
  <c r="G4549" i="1"/>
  <c r="E4549" i="1"/>
  <c r="N4548" i="1"/>
  <c r="G4548" i="1"/>
  <c r="E4548" i="1"/>
  <c r="N4547" i="1"/>
  <c r="G4547" i="1"/>
  <c r="E4547" i="1"/>
  <c r="N4546" i="1"/>
  <c r="G4546" i="1"/>
  <c r="E4546" i="1"/>
  <c r="N4545" i="1"/>
  <c r="G4545" i="1"/>
  <c r="E4545" i="1"/>
  <c r="N4544" i="1"/>
  <c r="G4544" i="1"/>
  <c r="E4544" i="1"/>
  <c r="N4543" i="1"/>
  <c r="G4543" i="1"/>
  <c r="E4543" i="1"/>
  <c r="N4542" i="1"/>
  <c r="G4542" i="1"/>
  <c r="E4542" i="1"/>
  <c r="N4541" i="1"/>
  <c r="G4541" i="1"/>
  <c r="E4541" i="1"/>
  <c r="N4540" i="1"/>
  <c r="G4540" i="1"/>
  <c r="E4540" i="1"/>
  <c r="N4539" i="1"/>
  <c r="G4539" i="1"/>
  <c r="E4539" i="1"/>
  <c r="N4538" i="1"/>
  <c r="G4538" i="1"/>
  <c r="E4538" i="1"/>
  <c r="N4537" i="1"/>
  <c r="G4537" i="1"/>
  <c r="E4537" i="1"/>
  <c r="N4536" i="1"/>
  <c r="G4536" i="1"/>
  <c r="E4536" i="1"/>
  <c r="N4535" i="1"/>
  <c r="G4535" i="1"/>
  <c r="E4535" i="1"/>
  <c r="N4534" i="1"/>
  <c r="G4534" i="1"/>
  <c r="E4534" i="1"/>
  <c r="N4533" i="1"/>
  <c r="G4533" i="1"/>
  <c r="E4533" i="1"/>
  <c r="N4532" i="1"/>
  <c r="G4532" i="1"/>
  <c r="E4532" i="1"/>
  <c r="N4531" i="1"/>
  <c r="G4531" i="1"/>
  <c r="E4531" i="1"/>
  <c r="N4530" i="1"/>
  <c r="G4530" i="1"/>
  <c r="E4530" i="1"/>
  <c r="N4529" i="1"/>
  <c r="G4529" i="1"/>
  <c r="E4529" i="1"/>
  <c r="N4528" i="1"/>
  <c r="G4528" i="1"/>
  <c r="E4528" i="1"/>
  <c r="N4527" i="1"/>
  <c r="G4527" i="1"/>
  <c r="E4527" i="1"/>
  <c r="N4526" i="1"/>
  <c r="G4526" i="1"/>
  <c r="E4526" i="1"/>
  <c r="N4525" i="1"/>
  <c r="G4525" i="1"/>
  <c r="E4525" i="1"/>
  <c r="N4524" i="1"/>
  <c r="G4524" i="1"/>
  <c r="E4524" i="1"/>
  <c r="N4523" i="1"/>
  <c r="G4523" i="1"/>
  <c r="E4523" i="1"/>
  <c r="N4522" i="1"/>
  <c r="G4522" i="1"/>
  <c r="E4522" i="1"/>
  <c r="N4521" i="1"/>
  <c r="G4521" i="1"/>
  <c r="E4521" i="1"/>
  <c r="N4520" i="1"/>
  <c r="G4520" i="1"/>
  <c r="E4520" i="1"/>
  <c r="N4519" i="1"/>
  <c r="G4519" i="1"/>
  <c r="E4519" i="1"/>
  <c r="N4518" i="1"/>
  <c r="G4518" i="1"/>
  <c r="E4518" i="1"/>
  <c r="N4517" i="1"/>
  <c r="G4517" i="1"/>
  <c r="E4517" i="1"/>
  <c r="N4516" i="1"/>
  <c r="G4516" i="1"/>
  <c r="E4516" i="1"/>
  <c r="N4515" i="1"/>
  <c r="G4515" i="1"/>
  <c r="E4515" i="1"/>
  <c r="N4514" i="1"/>
  <c r="G4514" i="1"/>
  <c r="E4514" i="1"/>
  <c r="N4513" i="1"/>
  <c r="G4513" i="1"/>
  <c r="E4513" i="1"/>
  <c r="N4512" i="1"/>
  <c r="G4512" i="1"/>
  <c r="E4512" i="1"/>
  <c r="N4511" i="1"/>
  <c r="G4511" i="1"/>
  <c r="E4511" i="1"/>
  <c r="N4510" i="1"/>
  <c r="G4510" i="1"/>
  <c r="E4510" i="1"/>
  <c r="N4509" i="1"/>
  <c r="G4509" i="1"/>
  <c r="E4509" i="1"/>
  <c r="N4508" i="1"/>
  <c r="G4508" i="1"/>
  <c r="E4508" i="1"/>
  <c r="N4507" i="1"/>
  <c r="G4507" i="1"/>
  <c r="E4507" i="1"/>
  <c r="N4506" i="1"/>
  <c r="G4506" i="1"/>
  <c r="E4506" i="1"/>
  <c r="N4505" i="1"/>
  <c r="G4505" i="1"/>
  <c r="E4505" i="1"/>
  <c r="N4504" i="1"/>
  <c r="G4504" i="1"/>
  <c r="E4504" i="1"/>
  <c r="N4503" i="1"/>
  <c r="G4503" i="1"/>
  <c r="E4503" i="1"/>
  <c r="N4502" i="1"/>
  <c r="G4502" i="1"/>
  <c r="E4502" i="1"/>
  <c r="N4501" i="1"/>
  <c r="G4501" i="1"/>
  <c r="E4501" i="1"/>
  <c r="N4500" i="1"/>
  <c r="G4500" i="1"/>
  <c r="E4500" i="1"/>
  <c r="N4499" i="1"/>
  <c r="G4499" i="1"/>
  <c r="E4499" i="1"/>
  <c r="N4498" i="1"/>
  <c r="G4498" i="1"/>
  <c r="E4498" i="1"/>
  <c r="N4497" i="1"/>
  <c r="G4497" i="1"/>
  <c r="E4497" i="1"/>
  <c r="N4496" i="1"/>
  <c r="G4496" i="1"/>
  <c r="E4496" i="1"/>
  <c r="N4495" i="1"/>
  <c r="G4495" i="1"/>
  <c r="E4495" i="1"/>
  <c r="N4494" i="1"/>
  <c r="G4494" i="1"/>
  <c r="E4494" i="1"/>
  <c r="N4493" i="1"/>
  <c r="G4493" i="1"/>
  <c r="E4493" i="1"/>
  <c r="N4492" i="1"/>
  <c r="G4492" i="1"/>
  <c r="E4492" i="1"/>
  <c r="N4491" i="1"/>
  <c r="G4491" i="1"/>
  <c r="E4491" i="1"/>
  <c r="N4490" i="1"/>
  <c r="G4490" i="1"/>
  <c r="E4490" i="1"/>
  <c r="N4489" i="1"/>
  <c r="G4489" i="1"/>
  <c r="E4489" i="1"/>
  <c r="N4488" i="1"/>
  <c r="G4488" i="1"/>
  <c r="E4488" i="1"/>
  <c r="N4487" i="1"/>
  <c r="G4487" i="1"/>
  <c r="E4487" i="1"/>
  <c r="N4486" i="1"/>
  <c r="G4486" i="1"/>
  <c r="E4486" i="1"/>
  <c r="N4485" i="1"/>
  <c r="G4485" i="1"/>
  <c r="E4485" i="1"/>
  <c r="N4484" i="1"/>
  <c r="G4484" i="1"/>
  <c r="E4484" i="1"/>
  <c r="N4483" i="1"/>
  <c r="G4483" i="1"/>
  <c r="E4483" i="1"/>
  <c r="N4482" i="1"/>
  <c r="G4482" i="1"/>
  <c r="E4482" i="1"/>
  <c r="N4481" i="1"/>
  <c r="G4481" i="1"/>
  <c r="E4481" i="1"/>
  <c r="N4480" i="1"/>
  <c r="G4480" i="1"/>
  <c r="E4480" i="1"/>
  <c r="N4479" i="1"/>
  <c r="G4479" i="1"/>
  <c r="E4479" i="1"/>
  <c r="N4478" i="1"/>
  <c r="G4478" i="1"/>
  <c r="E4478" i="1"/>
  <c r="N4477" i="1"/>
  <c r="G4477" i="1"/>
  <c r="E4477" i="1"/>
  <c r="N4476" i="1"/>
  <c r="G4476" i="1"/>
  <c r="E4476" i="1"/>
  <c r="N4475" i="1"/>
  <c r="G4475" i="1"/>
  <c r="E4475" i="1"/>
  <c r="N4474" i="1"/>
  <c r="G4474" i="1"/>
  <c r="E4474" i="1"/>
  <c r="N4473" i="1"/>
  <c r="G4473" i="1"/>
  <c r="E4473" i="1"/>
  <c r="N4472" i="1"/>
  <c r="G4472" i="1"/>
  <c r="E4472" i="1"/>
  <c r="N4471" i="1"/>
  <c r="G4471" i="1"/>
  <c r="E4471" i="1"/>
  <c r="N4470" i="1"/>
  <c r="G4470" i="1"/>
  <c r="E4470" i="1"/>
  <c r="N4469" i="1"/>
  <c r="G4469" i="1"/>
  <c r="E4469" i="1"/>
  <c r="N4468" i="1"/>
  <c r="G4468" i="1"/>
  <c r="E4468" i="1"/>
  <c r="N4467" i="1"/>
  <c r="G4467" i="1"/>
  <c r="E4467" i="1"/>
  <c r="N4466" i="1"/>
  <c r="G4466" i="1"/>
  <c r="E4466" i="1"/>
  <c r="N4465" i="1"/>
  <c r="G4465" i="1"/>
  <c r="E4465" i="1"/>
  <c r="N4464" i="1"/>
  <c r="G4464" i="1"/>
  <c r="E4464" i="1"/>
  <c r="N4463" i="1"/>
  <c r="G4463" i="1"/>
  <c r="E4463" i="1"/>
  <c r="N4462" i="1"/>
  <c r="G4462" i="1"/>
  <c r="E4462" i="1"/>
  <c r="N4461" i="1"/>
  <c r="G4461" i="1"/>
  <c r="E4461" i="1"/>
  <c r="N4460" i="1"/>
  <c r="G4460" i="1"/>
  <c r="E4460" i="1"/>
  <c r="N4459" i="1"/>
  <c r="G4459" i="1"/>
  <c r="E4459" i="1"/>
  <c r="N4458" i="1"/>
  <c r="G4458" i="1"/>
  <c r="E4458" i="1"/>
  <c r="N4457" i="1"/>
  <c r="G4457" i="1"/>
  <c r="E4457" i="1"/>
  <c r="N4456" i="1"/>
  <c r="G4456" i="1"/>
  <c r="E4456" i="1"/>
  <c r="N4455" i="1"/>
  <c r="G4455" i="1"/>
  <c r="E4455" i="1"/>
  <c r="N4454" i="1"/>
  <c r="G4454" i="1"/>
  <c r="E4454" i="1"/>
  <c r="N4453" i="1"/>
  <c r="G4453" i="1"/>
  <c r="E4453" i="1"/>
  <c r="N4452" i="1"/>
  <c r="G4452" i="1"/>
  <c r="E4452" i="1"/>
  <c r="N4451" i="1"/>
  <c r="G4451" i="1"/>
  <c r="E4451" i="1"/>
  <c r="N4450" i="1"/>
  <c r="G4450" i="1"/>
  <c r="E4450" i="1"/>
  <c r="N4449" i="1"/>
  <c r="G4449" i="1"/>
  <c r="E4449" i="1"/>
  <c r="N4448" i="1"/>
  <c r="G4448" i="1"/>
  <c r="E4448" i="1"/>
  <c r="N4447" i="1"/>
  <c r="G4447" i="1"/>
  <c r="E4447" i="1"/>
  <c r="N4446" i="1"/>
  <c r="G4446" i="1"/>
  <c r="E4446" i="1"/>
  <c r="N4445" i="1"/>
  <c r="G4445" i="1"/>
  <c r="E4445" i="1"/>
  <c r="N4444" i="1"/>
  <c r="G4444" i="1"/>
  <c r="E4444" i="1"/>
  <c r="N4443" i="1"/>
  <c r="G4443" i="1"/>
  <c r="E4443" i="1"/>
  <c r="N4442" i="1"/>
  <c r="G4442" i="1"/>
  <c r="E4442" i="1"/>
  <c r="N4441" i="1"/>
  <c r="G4441" i="1"/>
  <c r="E4441" i="1"/>
  <c r="N4440" i="1"/>
  <c r="G4440" i="1"/>
  <c r="E4440" i="1"/>
  <c r="N4439" i="1"/>
  <c r="G4439" i="1"/>
  <c r="E4439" i="1"/>
  <c r="N4438" i="1"/>
  <c r="G4438" i="1"/>
  <c r="E4438" i="1"/>
  <c r="N4437" i="1"/>
  <c r="G4437" i="1"/>
  <c r="E4437" i="1"/>
  <c r="N4436" i="1"/>
  <c r="G4436" i="1"/>
  <c r="E4436" i="1"/>
  <c r="N4435" i="1"/>
  <c r="G4435" i="1"/>
  <c r="E4435" i="1"/>
  <c r="N4434" i="1"/>
  <c r="G4434" i="1"/>
  <c r="E4434" i="1"/>
  <c r="N4433" i="1"/>
  <c r="G4433" i="1"/>
  <c r="E4433" i="1"/>
  <c r="N4432" i="1"/>
  <c r="G4432" i="1"/>
  <c r="E4432" i="1"/>
  <c r="N4431" i="1"/>
  <c r="G4431" i="1"/>
  <c r="E4431" i="1"/>
  <c r="N4430" i="1"/>
  <c r="G4430" i="1"/>
  <c r="E4430" i="1"/>
  <c r="N4429" i="1"/>
  <c r="G4429" i="1"/>
  <c r="E4429" i="1"/>
  <c r="N4428" i="1"/>
  <c r="G4428" i="1"/>
  <c r="E4428" i="1"/>
  <c r="N4427" i="1"/>
  <c r="G4427" i="1"/>
  <c r="E4427" i="1"/>
  <c r="N4426" i="1"/>
  <c r="G4426" i="1"/>
  <c r="E4426" i="1"/>
  <c r="N4425" i="1"/>
  <c r="G4425" i="1"/>
  <c r="E4425" i="1"/>
  <c r="N4424" i="1"/>
  <c r="G4424" i="1"/>
  <c r="E4424" i="1"/>
  <c r="N4423" i="1"/>
  <c r="G4423" i="1"/>
  <c r="E4423" i="1"/>
  <c r="N4422" i="1"/>
  <c r="G4422" i="1"/>
  <c r="E4422" i="1"/>
  <c r="N4421" i="1"/>
  <c r="G4421" i="1"/>
  <c r="E4421" i="1"/>
  <c r="N4420" i="1"/>
  <c r="G4420" i="1"/>
  <c r="E4420" i="1"/>
  <c r="N4419" i="1"/>
  <c r="G4419" i="1"/>
  <c r="E4419" i="1"/>
  <c r="N4418" i="1"/>
  <c r="G4418" i="1"/>
  <c r="E4418" i="1"/>
  <c r="N4417" i="1"/>
  <c r="G4417" i="1"/>
  <c r="E4417" i="1"/>
  <c r="N4416" i="1"/>
  <c r="G4416" i="1"/>
  <c r="E4416" i="1"/>
  <c r="N4415" i="1"/>
  <c r="G4415" i="1"/>
  <c r="E4415" i="1"/>
  <c r="N4414" i="1"/>
  <c r="G4414" i="1"/>
  <c r="E4414" i="1"/>
  <c r="N4413" i="1"/>
  <c r="G4413" i="1"/>
  <c r="E4413" i="1"/>
  <c r="N4412" i="1"/>
  <c r="G4412" i="1"/>
  <c r="E4412" i="1"/>
  <c r="N4411" i="1"/>
  <c r="G4411" i="1"/>
  <c r="E4411" i="1"/>
  <c r="N4410" i="1"/>
  <c r="G4410" i="1"/>
  <c r="E4410" i="1"/>
  <c r="N4409" i="1"/>
  <c r="G4409" i="1"/>
  <c r="E4409" i="1"/>
  <c r="N4408" i="1"/>
  <c r="G4408" i="1"/>
  <c r="E4408" i="1"/>
  <c r="N4407" i="1"/>
  <c r="G4407" i="1"/>
  <c r="E4407" i="1"/>
  <c r="N4406" i="1"/>
  <c r="G4406" i="1"/>
  <c r="E4406" i="1"/>
  <c r="N4405" i="1"/>
  <c r="G4405" i="1"/>
  <c r="E4405" i="1"/>
  <c r="N4404" i="1"/>
  <c r="G4404" i="1"/>
  <c r="E4404" i="1"/>
  <c r="N4403" i="1"/>
  <c r="G4403" i="1"/>
  <c r="E4403" i="1"/>
  <c r="N4402" i="1"/>
  <c r="G4402" i="1"/>
  <c r="E4402" i="1"/>
  <c r="N4401" i="1"/>
  <c r="G4401" i="1"/>
  <c r="E4401" i="1"/>
  <c r="N4400" i="1"/>
  <c r="G4400" i="1"/>
  <c r="E4400" i="1"/>
  <c r="N4399" i="1"/>
  <c r="G4399" i="1"/>
  <c r="E4399" i="1"/>
  <c r="N4398" i="1"/>
  <c r="G4398" i="1"/>
  <c r="E4398" i="1"/>
  <c r="N4397" i="1"/>
  <c r="G4397" i="1"/>
  <c r="E4397" i="1"/>
  <c r="N4396" i="1"/>
  <c r="G4396" i="1"/>
  <c r="E4396" i="1"/>
  <c r="N4395" i="1"/>
  <c r="G4395" i="1"/>
  <c r="E4395" i="1"/>
  <c r="N4394" i="1"/>
  <c r="G4394" i="1"/>
  <c r="E4394" i="1"/>
  <c r="N4393" i="1"/>
  <c r="G4393" i="1"/>
  <c r="E4393" i="1"/>
  <c r="N4392" i="1"/>
  <c r="G4392" i="1"/>
  <c r="E4392" i="1"/>
  <c r="N4391" i="1"/>
  <c r="G4391" i="1"/>
  <c r="E4391" i="1"/>
  <c r="N4390" i="1"/>
  <c r="G4390" i="1"/>
  <c r="E4390" i="1"/>
  <c r="N4389" i="1"/>
  <c r="G4389" i="1"/>
  <c r="E4389" i="1"/>
  <c r="N4388" i="1"/>
  <c r="G4388" i="1"/>
  <c r="E4388" i="1"/>
  <c r="N4387" i="1"/>
  <c r="G4387" i="1"/>
  <c r="E4387" i="1"/>
  <c r="N4386" i="1"/>
  <c r="G4386" i="1"/>
  <c r="E4386" i="1"/>
  <c r="N4385" i="1"/>
  <c r="G4385" i="1"/>
  <c r="E4385" i="1"/>
  <c r="N4384" i="1"/>
  <c r="G4384" i="1"/>
  <c r="E4384" i="1"/>
  <c r="N4383" i="1"/>
  <c r="G4383" i="1"/>
  <c r="E4383" i="1"/>
  <c r="N4382" i="1"/>
  <c r="G4382" i="1"/>
  <c r="E4382" i="1"/>
  <c r="N4381" i="1"/>
  <c r="G4381" i="1"/>
  <c r="E4381" i="1"/>
  <c r="N4380" i="1"/>
  <c r="G4380" i="1"/>
  <c r="E4380" i="1"/>
  <c r="N4379" i="1"/>
  <c r="G4379" i="1"/>
  <c r="E4379" i="1"/>
  <c r="N4378" i="1"/>
  <c r="G4378" i="1"/>
  <c r="E4378" i="1"/>
  <c r="N4377" i="1"/>
  <c r="G4377" i="1"/>
  <c r="E4377" i="1"/>
  <c r="N4376" i="1"/>
  <c r="G4376" i="1"/>
  <c r="E4376" i="1"/>
  <c r="N4375" i="1"/>
  <c r="G4375" i="1"/>
  <c r="E4375" i="1"/>
  <c r="N4374" i="1"/>
  <c r="G4374" i="1"/>
  <c r="E4374" i="1"/>
  <c r="N4373" i="1"/>
  <c r="G4373" i="1"/>
  <c r="E4373" i="1"/>
  <c r="N4372" i="1"/>
  <c r="G4372" i="1"/>
  <c r="E4372" i="1"/>
  <c r="N4371" i="1"/>
  <c r="G4371" i="1"/>
  <c r="E4371" i="1"/>
  <c r="N4370" i="1"/>
  <c r="G4370" i="1"/>
  <c r="E4370" i="1"/>
  <c r="N4369" i="1"/>
  <c r="G4369" i="1"/>
  <c r="E4369" i="1"/>
  <c r="N4368" i="1"/>
  <c r="G4368" i="1"/>
  <c r="E4368" i="1"/>
  <c r="N4367" i="1"/>
  <c r="G4367" i="1"/>
  <c r="E4367" i="1"/>
  <c r="N4366" i="1"/>
  <c r="G4366" i="1"/>
  <c r="E4366" i="1"/>
  <c r="N4365" i="1"/>
  <c r="G4365" i="1"/>
  <c r="E4365" i="1"/>
  <c r="N4364" i="1"/>
  <c r="G4364" i="1"/>
  <c r="E4364" i="1"/>
  <c r="N4363" i="1"/>
  <c r="G4363" i="1"/>
  <c r="E4363" i="1"/>
  <c r="N4362" i="1"/>
  <c r="G4362" i="1"/>
  <c r="E4362" i="1"/>
  <c r="N4361" i="1"/>
  <c r="G4361" i="1"/>
  <c r="E4361" i="1"/>
  <c r="N4360" i="1"/>
  <c r="G4360" i="1"/>
  <c r="E4360" i="1"/>
  <c r="N4359" i="1"/>
  <c r="G4359" i="1"/>
  <c r="E4359" i="1"/>
  <c r="N4358" i="1"/>
  <c r="G4358" i="1"/>
  <c r="E4358" i="1"/>
  <c r="N4357" i="1"/>
  <c r="G4357" i="1"/>
  <c r="E4357" i="1"/>
  <c r="N4356" i="1"/>
  <c r="G4356" i="1"/>
  <c r="E4356" i="1"/>
  <c r="N4355" i="1"/>
  <c r="G4355" i="1"/>
  <c r="E4355" i="1"/>
  <c r="N4354" i="1"/>
  <c r="G4354" i="1"/>
  <c r="E4354" i="1"/>
  <c r="N4353" i="1"/>
  <c r="G4353" i="1"/>
  <c r="E4353" i="1"/>
  <c r="N4352" i="1"/>
  <c r="G4352" i="1"/>
  <c r="E4352" i="1"/>
  <c r="N4351" i="1"/>
  <c r="G4351" i="1"/>
  <c r="E4351" i="1"/>
  <c r="N4350" i="1"/>
  <c r="G4350" i="1"/>
  <c r="E4350" i="1"/>
  <c r="N4349" i="1"/>
  <c r="G4349" i="1"/>
  <c r="E4349" i="1"/>
  <c r="N4348" i="1"/>
  <c r="G4348" i="1"/>
  <c r="E4348" i="1"/>
  <c r="N4347" i="1"/>
  <c r="G4347" i="1"/>
  <c r="E4347" i="1"/>
  <c r="N4346" i="1"/>
  <c r="G4346" i="1"/>
  <c r="E4346" i="1"/>
  <c r="N4345" i="1"/>
  <c r="G4345" i="1"/>
  <c r="E4345" i="1"/>
  <c r="N4344" i="1"/>
  <c r="G4344" i="1"/>
  <c r="E4344" i="1"/>
  <c r="N4343" i="1"/>
  <c r="G4343" i="1"/>
  <c r="E4343" i="1"/>
  <c r="N4342" i="1"/>
  <c r="G4342" i="1"/>
  <c r="E4342" i="1"/>
  <c r="N4341" i="1"/>
  <c r="G4341" i="1"/>
  <c r="E4341" i="1"/>
  <c r="N4340" i="1"/>
  <c r="G4340" i="1"/>
  <c r="E4340" i="1"/>
  <c r="N4339" i="1"/>
  <c r="G4339" i="1"/>
  <c r="E4339" i="1"/>
  <c r="N4338" i="1"/>
  <c r="G4338" i="1"/>
  <c r="E4338" i="1"/>
  <c r="N4337" i="1"/>
  <c r="G4337" i="1"/>
  <c r="E4337" i="1"/>
  <c r="N4336" i="1"/>
  <c r="G4336" i="1"/>
  <c r="E4336" i="1"/>
  <c r="N4335" i="1"/>
  <c r="G4335" i="1"/>
  <c r="E4335" i="1"/>
  <c r="N4334" i="1"/>
  <c r="G4334" i="1"/>
  <c r="E4334" i="1"/>
  <c r="N4333" i="1"/>
  <c r="G4333" i="1"/>
  <c r="E4333" i="1"/>
  <c r="N4332" i="1"/>
  <c r="G4332" i="1"/>
  <c r="E4332" i="1"/>
  <c r="N4331" i="1"/>
  <c r="G4331" i="1"/>
  <c r="E4331" i="1"/>
  <c r="N4330" i="1"/>
  <c r="G4330" i="1"/>
  <c r="E4330" i="1"/>
  <c r="N4329" i="1"/>
  <c r="G4329" i="1"/>
  <c r="E4329" i="1"/>
  <c r="N4328" i="1"/>
  <c r="G4328" i="1"/>
  <c r="E4328" i="1"/>
  <c r="N4327" i="1"/>
  <c r="G4327" i="1"/>
  <c r="E4327" i="1"/>
  <c r="N4326" i="1"/>
  <c r="G4326" i="1"/>
  <c r="E4326" i="1"/>
  <c r="N4325" i="1"/>
  <c r="G4325" i="1"/>
  <c r="E4325" i="1"/>
  <c r="N4324" i="1"/>
  <c r="G4324" i="1"/>
  <c r="E4324" i="1"/>
  <c r="N4323" i="1"/>
  <c r="G4323" i="1"/>
  <c r="E4323" i="1"/>
  <c r="N4322" i="1"/>
  <c r="G4322" i="1"/>
  <c r="E4322" i="1"/>
  <c r="N4321" i="1"/>
  <c r="G4321" i="1"/>
  <c r="E4321" i="1"/>
  <c r="N4320" i="1"/>
  <c r="G4320" i="1"/>
  <c r="E4320" i="1"/>
  <c r="N4319" i="1"/>
  <c r="G4319" i="1"/>
  <c r="E4319" i="1"/>
  <c r="N4318" i="1"/>
  <c r="G4318" i="1"/>
  <c r="E4318" i="1"/>
  <c r="N4317" i="1"/>
  <c r="G4317" i="1"/>
  <c r="E4317" i="1"/>
  <c r="N4316" i="1"/>
  <c r="G4316" i="1"/>
  <c r="E4316" i="1"/>
  <c r="N4315" i="1"/>
  <c r="G4315" i="1"/>
  <c r="E4315" i="1"/>
  <c r="N4314" i="1"/>
  <c r="G4314" i="1"/>
  <c r="E4314" i="1"/>
  <c r="N4313" i="1"/>
  <c r="G4313" i="1"/>
  <c r="E4313" i="1"/>
  <c r="N4312" i="1"/>
  <c r="G4312" i="1"/>
  <c r="E4312" i="1"/>
  <c r="N4311" i="1"/>
  <c r="G4311" i="1"/>
  <c r="E4311" i="1"/>
  <c r="N4310" i="1"/>
  <c r="G4310" i="1"/>
  <c r="E4310" i="1"/>
  <c r="N4309" i="1"/>
  <c r="G4309" i="1"/>
  <c r="E4309" i="1"/>
  <c r="N4308" i="1"/>
  <c r="G4308" i="1"/>
  <c r="E4308" i="1"/>
  <c r="N4307" i="1"/>
  <c r="G4307" i="1"/>
  <c r="E4307" i="1"/>
  <c r="N4306" i="1"/>
  <c r="G4306" i="1"/>
  <c r="E4306" i="1"/>
  <c r="N4305" i="1"/>
  <c r="G4305" i="1"/>
  <c r="E4305" i="1"/>
  <c r="N4304" i="1"/>
  <c r="G4304" i="1"/>
  <c r="E4304" i="1"/>
  <c r="N4303" i="1"/>
  <c r="G4303" i="1"/>
  <c r="E4303" i="1"/>
  <c r="N4302" i="1"/>
  <c r="G4302" i="1"/>
  <c r="E4302" i="1"/>
  <c r="N4301" i="1"/>
  <c r="G4301" i="1"/>
  <c r="E4301" i="1"/>
  <c r="N4300" i="1"/>
  <c r="G4300" i="1"/>
  <c r="E4300" i="1"/>
  <c r="N4299" i="1"/>
  <c r="G4299" i="1"/>
  <c r="E4299" i="1"/>
  <c r="N4298" i="1"/>
  <c r="G4298" i="1"/>
  <c r="E4298" i="1"/>
  <c r="N4297" i="1"/>
  <c r="G4297" i="1"/>
  <c r="E4297" i="1"/>
  <c r="N4296" i="1"/>
  <c r="G4296" i="1"/>
  <c r="E4296" i="1"/>
  <c r="N4295" i="1"/>
  <c r="G4295" i="1"/>
  <c r="E4295" i="1"/>
  <c r="N4294" i="1"/>
  <c r="G4294" i="1"/>
  <c r="E4294" i="1"/>
  <c r="N4293" i="1"/>
  <c r="G4293" i="1"/>
  <c r="E4293" i="1"/>
  <c r="N4292" i="1"/>
  <c r="G4292" i="1"/>
  <c r="E4292" i="1"/>
  <c r="N4291" i="1"/>
  <c r="G4291" i="1"/>
  <c r="E4291" i="1"/>
  <c r="N4290" i="1"/>
  <c r="G4290" i="1"/>
  <c r="E4290" i="1"/>
  <c r="N4289" i="1"/>
  <c r="G4289" i="1"/>
  <c r="E4289" i="1"/>
  <c r="N4288" i="1"/>
  <c r="G4288" i="1"/>
  <c r="E4288" i="1"/>
  <c r="N4287" i="1"/>
  <c r="G4287" i="1"/>
  <c r="E4287" i="1"/>
  <c r="N4286" i="1"/>
  <c r="G4286" i="1"/>
  <c r="E4286" i="1"/>
  <c r="N4285" i="1"/>
  <c r="G4285" i="1"/>
  <c r="E4285" i="1"/>
  <c r="N4284" i="1"/>
  <c r="G4284" i="1"/>
  <c r="E4284" i="1"/>
  <c r="N4283" i="1"/>
  <c r="G4283" i="1"/>
  <c r="E4283" i="1"/>
  <c r="N4282" i="1"/>
  <c r="G4282" i="1"/>
  <c r="E4282" i="1"/>
  <c r="N4281" i="1"/>
  <c r="G4281" i="1"/>
  <c r="E4281" i="1"/>
  <c r="N4280" i="1"/>
  <c r="G4280" i="1"/>
  <c r="E4280" i="1"/>
  <c r="N4279" i="1"/>
  <c r="G4279" i="1"/>
  <c r="E4279" i="1"/>
  <c r="N4278" i="1"/>
  <c r="G4278" i="1"/>
  <c r="E4278" i="1"/>
  <c r="N4277" i="1"/>
  <c r="G4277" i="1"/>
  <c r="E4277" i="1"/>
  <c r="N4276" i="1"/>
  <c r="G4276" i="1"/>
  <c r="E4276" i="1"/>
  <c r="N4275" i="1"/>
  <c r="G4275" i="1"/>
  <c r="E4275" i="1"/>
  <c r="N4274" i="1"/>
  <c r="G4274" i="1"/>
  <c r="E4274" i="1"/>
  <c r="N4273" i="1"/>
  <c r="G4273" i="1"/>
  <c r="E4273" i="1"/>
  <c r="N4272" i="1"/>
  <c r="G4272" i="1"/>
  <c r="E4272" i="1"/>
  <c r="N4271" i="1"/>
  <c r="G4271" i="1"/>
  <c r="E4271" i="1"/>
  <c r="N4270" i="1"/>
  <c r="G4270" i="1"/>
  <c r="E4270" i="1"/>
  <c r="N4269" i="1"/>
  <c r="G4269" i="1"/>
  <c r="E4269" i="1"/>
  <c r="N4268" i="1"/>
  <c r="G4268" i="1"/>
  <c r="E4268" i="1"/>
  <c r="N4267" i="1"/>
  <c r="G4267" i="1"/>
  <c r="E4267" i="1"/>
  <c r="N4266" i="1"/>
  <c r="G4266" i="1"/>
  <c r="E4266" i="1"/>
  <c r="N4265" i="1"/>
  <c r="G4265" i="1"/>
  <c r="E4265" i="1"/>
  <c r="N4264" i="1"/>
  <c r="G4264" i="1"/>
  <c r="E4264" i="1"/>
  <c r="N4263" i="1"/>
  <c r="G4263" i="1"/>
  <c r="E4263" i="1"/>
  <c r="N4262" i="1"/>
  <c r="G4262" i="1"/>
  <c r="E4262" i="1"/>
  <c r="N4261" i="1"/>
  <c r="G4261" i="1"/>
  <c r="E4261" i="1"/>
  <c r="N4260" i="1"/>
  <c r="G4260" i="1"/>
  <c r="E4260" i="1"/>
  <c r="N4259" i="1"/>
  <c r="G4259" i="1"/>
  <c r="E4259" i="1"/>
  <c r="N4258" i="1"/>
  <c r="G4258" i="1"/>
  <c r="E4258" i="1"/>
  <c r="N4257" i="1"/>
  <c r="G4257" i="1"/>
  <c r="E4257" i="1"/>
  <c r="N4256" i="1"/>
  <c r="G4256" i="1"/>
  <c r="E4256" i="1"/>
  <c r="N4255" i="1"/>
  <c r="G4255" i="1"/>
  <c r="E4255" i="1"/>
  <c r="N4254" i="1"/>
  <c r="G4254" i="1"/>
  <c r="E4254" i="1"/>
  <c r="N4253" i="1"/>
  <c r="G4253" i="1"/>
  <c r="E4253" i="1"/>
  <c r="N4252" i="1"/>
  <c r="G4252" i="1"/>
  <c r="E4252" i="1"/>
  <c r="N4251" i="1"/>
  <c r="G4251" i="1"/>
  <c r="E4251" i="1"/>
  <c r="N4250" i="1"/>
  <c r="G4250" i="1"/>
  <c r="E4250" i="1"/>
  <c r="N4249" i="1"/>
  <c r="G4249" i="1"/>
  <c r="E4249" i="1"/>
  <c r="N4248" i="1"/>
  <c r="G4248" i="1"/>
  <c r="E4248" i="1"/>
  <c r="N4247" i="1"/>
  <c r="G4247" i="1"/>
  <c r="E4247" i="1"/>
  <c r="N4246" i="1"/>
  <c r="G4246" i="1"/>
  <c r="E4246" i="1"/>
  <c r="N4245" i="1"/>
  <c r="G4245" i="1"/>
  <c r="E4245" i="1"/>
  <c r="N4244" i="1"/>
  <c r="G4244" i="1"/>
  <c r="E4244" i="1"/>
  <c r="N4243" i="1"/>
  <c r="G4243" i="1"/>
  <c r="E4243" i="1"/>
  <c r="N4242" i="1"/>
  <c r="G4242" i="1"/>
  <c r="E4242" i="1"/>
  <c r="N4241" i="1"/>
  <c r="G4241" i="1"/>
  <c r="E4241" i="1"/>
  <c r="N4240" i="1"/>
  <c r="G4240" i="1"/>
  <c r="E4240" i="1"/>
  <c r="N4239" i="1"/>
  <c r="G4239" i="1"/>
  <c r="E4239" i="1"/>
  <c r="N4238" i="1"/>
  <c r="G4238" i="1"/>
  <c r="E4238" i="1"/>
  <c r="N4237" i="1"/>
  <c r="G4237" i="1"/>
  <c r="E4237" i="1"/>
  <c r="N4236" i="1"/>
  <c r="G4236" i="1"/>
  <c r="E4236" i="1"/>
  <c r="N4235" i="1"/>
  <c r="G4235" i="1"/>
  <c r="E4235" i="1"/>
  <c r="N4234" i="1"/>
  <c r="G4234" i="1"/>
  <c r="E4234" i="1"/>
  <c r="N4233" i="1"/>
  <c r="G4233" i="1"/>
  <c r="E4233" i="1"/>
  <c r="N4232" i="1"/>
  <c r="G4232" i="1"/>
  <c r="E4232" i="1"/>
  <c r="N4231" i="1"/>
  <c r="G4231" i="1"/>
  <c r="E4231" i="1"/>
  <c r="N4230" i="1"/>
  <c r="G4230" i="1"/>
  <c r="E4230" i="1"/>
  <c r="N4229" i="1"/>
  <c r="G4229" i="1"/>
  <c r="E4229" i="1"/>
  <c r="N4228" i="1"/>
  <c r="G4228" i="1"/>
  <c r="E4228" i="1"/>
  <c r="N4227" i="1"/>
  <c r="G4227" i="1"/>
  <c r="E4227" i="1"/>
  <c r="N4226" i="1"/>
  <c r="G4226" i="1"/>
  <c r="E4226" i="1"/>
  <c r="N4225" i="1"/>
  <c r="G4225" i="1"/>
  <c r="E4225" i="1"/>
  <c r="N4224" i="1"/>
  <c r="G4224" i="1"/>
  <c r="E4224" i="1"/>
  <c r="N4223" i="1"/>
  <c r="G4223" i="1"/>
  <c r="E4223" i="1"/>
  <c r="N4222" i="1"/>
  <c r="G4222" i="1"/>
  <c r="E4222" i="1"/>
  <c r="N4221" i="1"/>
  <c r="G4221" i="1"/>
  <c r="E4221" i="1"/>
  <c r="N4220" i="1"/>
  <c r="G4220" i="1"/>
  <c r="E4220" i="1"/>
  <c r="A4996" i="1"/>
  <c r="N4219" i="1"/>
  <c r="G4219" i="1"/>
  <c r="E4219" i="1"/>
  <c r="N4218" i="1"/>
  <c r="G4218" i="1"/>
  <c r="E4218" i="1"/>
  <c r="N4217" i="1"/>
  <c r="G4217" i="1"/>
  <c r="E4217" i="1"/>
  <c r="N4216" i="1"/>
  <c r="G4216" i="1"/>
  <c r="E4216" i="1"/>
  <c r="N4215" i="1"/>
  <c r="G4215" i="1"/>
  <c r="E4215" i="1"/>
  <c r="N4214" i="1"/>
  <c r="G4214" i="1"/>
  <c r="E4214" i="1"/>
  <c r="N4213" i="1"/>
  <c r="G4213" i="1"/>
  <c r="E4213" i="1"/>
  <c r="N4212" i="1"/>
  <c r="G4212" i="1"/>
  <c r="E4212" i="1"/>
  <c r="N4211" i="1"/>
  <c r="G4211" i="1"/>
  <c r="E4211" i="1"/>
  <c r="N4210" i="1"/>
  <c r="G4210" i="1"/>
  <c r="E4210" i="1"/>
  <c r="N4209" i="1"/>
  <c r="G4209" i="1"/>
  <c r="E4209" i="1"/>
  <c r="N4208" i="1"/>
  <c r="G4208" i="1"/>
  <c r="E4208" i="1"/>
  <c r="N4207" i="1"/>
  <c r="G4207" i="1"/>
  <c r="E4207" i="1"/>
  <c r="N4206" i="1"/>
  <c r="G4206" i="1"/>
  <c r="E4206" i="1"/>
  <c r="N4205" i="1"/>
  <c r="G4205" i="1"/>
  <c r="E4205" i="1"/>
  <c r="N4204" i="1"/>
  <c r="G4204" i="1"/>
  <c r="E4204" i="1"/>
  <c r="N4203" i="1"/>
  <c r="G4203" i="1"/>
  <c r="E4203" i="1"/>
  <c r="N4202" i="1"/>
  <c r="G4202" i="1"/>
  <c r="E4202" i="1"/>
  <c r="N4201" i="1"/>
  <c r="G4201" i="1"/>
  <c r="E4201" i="1"/>
  <c r="N4200" i="1"/>
  <c r="G4200" i="1"/>
  <c r="E4200" i="1"/>
  <c r="N4199" i="1"/>
  <c r="G4199" i="1"/>
  <c r="E4199" i="1"/>
  <c r="N4198" i="1"/>
  <c r="G4198" i="1"/>
  <c r="E4198" i="1"/>
  <c r="N4197" i="1"/>
  <c r="G4197" i="1"/>
  <c r="E4197" i="1"/>
  <c r="N4196" i="1"/>
  <c r="G4196" i="1"/>
  <c r="E4196" i="1"/>
  <c r="N4195" i="1"/>
  <c r="G4195" i="1"/>
  <c r="E4195" i="1"/>
  <c r="N4194" i="1"/>
  <c r="G4194" i="1"/>
  <c r="E4194" i="1"/>
  <c r="N4193" i="1"/>
  <c r="G4193" i="1"/>
  <c r="E4193" i="1"/>
  <c r="N4192" i="1"/>
  <c r="G4192" i="1"/>
  <c r="E4192" i="1"/>
  <c r="N4191" i="1"/>
  <c r="G4191" i="1"/>
  <c r="E4191" i="1"/>
  <c r="N4190" i="1"/>
  <c r="G4190" i="1"/>
  <c r="E4190" i="1"/>
  <c r="N4189" i="1"/>
  <c r="G4189" i="1"/>
  <c r="E4189" i="1"/>
  <c r="N4188" i="1"/>
  <c r="G4188" i="1"/>
  <c r="E4188" i="1"/>
  <c r="N4187" i="1"/>
  <c r="G4187" i="1"/>
  <c r="E4187" i="1"/>
  <c r="N4186" i="1"/>
  <c r="G4186" i="1"/>
  <c r="E4186" i="1"/>
  <c r="N4185" i="1"/>
  <c r="G4185" i="1"/>
  <c r="E4185" i="1"/>
  <c r="N4184" i="1"/>
  <c r="G4184" i="1"/>
  <c r="E4184" i="1"/>
  <c r="N4183" i="1"/>
  <c r="G4183" i="1"/>
  <c r="E4183" i="1"/>
  <c r="N4182" i="1"/>
  <c r="G4182" i="1"/>
  <c r="E4182" i="1"/>
  <c r="N4181" i="1"/>
  <c r="G4181" i="1"/>
  <c r="E4181" i="1"/>
  <c r="N4180" i="1"/>
  <c r="G4180" i="1"/>
  <c r="E4180" i="1"/>
  <c r="N4179" i="1"/>
  <c r="G4179" i="1"/>
  <c r="E4179" i="1"/>
  <c r="N4178" i="1"/>
  <c r="G4178" i="1"/>
  <c r="E4178" i="1"/>
  <c r="N4177" i="1"/>
  <c r="G4177" i="1"/>
  <c r="E4177" i="1"/>
  <c r="N4176" i="1"/>
  <c r="G4176" i="1"/>
  <c r="E4176" i="1"/>
  <c r="N4175" i="1"/>
  <c r="G4175" i="1"/>
  <c r="E4175" i="1"/>
  <c r="N4174" i="1"/>
  <c r="G4174" i="1"/>
  <c r="E4174" i="1"/>
  <c r="N4173" i="1"/>
  <c r="G4173" i="1"/>
  <c r="E4173" i="1"/>
  <c r="N4172" i="1"/>
  <c r="G4172" i="1"/>
  <c r="E4172" i="1"/>
  <c r="N4171" i="1"/>
  <c r="G4171" i="1"/>
  <c r="E4171" i="1"/>
  <c r="N4170" i="1"/>
  <c r="G4170" i="1"/>
  <c r="E4170" i="1"/>
  <c r="N4169" i="1"/>
  <c r="G4169" i="1"/>
  <c r="E4169" i="1"/>
  <c r="N4168" i="1"/>
  <c r="G4168" i="1"/>
  <c r="E4168" i="1"/>
  <c r="N4167" i="1"/>
  <c r="G4167" i="1"/>
  <c r="E4167" i="1"/>
  <c r="N4166" i="1"/>
  <c r="G4166" i="1"/>
  <c r="E4166" i="1"/>
  <c r="N4165" i="1"/>
  <c r="G4165" i="1"/>
  <c r="E4165" i="1"/>
  <c r="N4164" i="1"/>
  <c r="G4164" i="1"/>
  <c r="E4164" i="1"/>
  <c r="N4163" i="1"/>
  <c r="G4163" i="1"/>
  <c r="E4163" i="1"/>
  <c r="N4162" i="1"/>
  <c r="G4162" i="1"/>
  <c r="E4162" i="1"/>
  <c r="N4161" i="1"/>
  <c r="G4161" i="1"/>
  <c r="E4161" i="1"/>
  <c r="N4160" i="1"/>
  <c r="G4160" i="1"/>
  <c r="E4160" i="1"/>
  <c r="N4159" i="1"/>
  <c r="G4159" i="1"/>
  <c r="E4159" i="1"/>
  <c r="N4158" i="1"/>
  <c r="G4158" i="1"/>
  <c r="E4158" i="1"/>
  <c r="N4157" i="1"/>
  <c r="G4157" i="1"/>
  <c r="E4157" i="1"/>
  <c r="N4156" i="1"/>
  <c r="G4156" i="1"/>
  <c r="E4156" i="1"/>
  <c r="N4155" i="1"/>
  <c r="G4155" i="1"/>
  <c r="E4155" i="1"/>
  <c r="N4154" i="1"/>
  <c r="G4154" i="1"/>
  <c r="E4154" i="1"/>
  <c r="N4153" i="1"/>
  <c r="G4153" i="1"/>
  <c r="E4153" i="1"/>
  <c r="N4152" i="1"/>
  <c r="G4152" i="1"/>
  <c r="E4152" i="1"/>
  <c r="N4151" i="1"/>
  <c r="G4151" i="1"/>
  <c r="E4151" i="1"/>
  <c r="N4150" i="1"/>
  <c r="G4150" i="1"/>
  <c r="E4150" i="1"/>
  <c r="N4149" i="1"/>
  <c r="G4149" i="1"/>
  <c r="E4149" i="1"/>
  <c r="N4148" i="1"/>
  <c r="G4148" i="1"/>
  <c r="E4148" i="1"/>
  <c r="N4147" i="1"/>
  <c r="G4147" i="1"/>
  <c r="E4147" i="1"/>
  <c r="N4146" i="1"/>
  <c r="G4146" i="1"/>
  <c r="E4146" i="1"/>
  <c r="N4145" i="1"/>
  <c r="G4145" i="1"/>
  <c r="E4145" i="1"/>
  <c r="N4144" i="1"/>
  <c r="G4144" i="1"/>
  <c r="E4144" i="1"/>
  <c r="N4143" i="1"/>
  <c r="G4143" i="1"/>
  <c r="E4143" i="1"/>
  <c r="N4142" i="1"/>
  <c r="G4142" i="1"/>
  <c r="E4142" i="1"/>
  <c r="N4141" i="1"/>
  <c r="G4141" i="1"/>
  <c r="E4141" i="1"/>
  <c r="N4140" i="1"/>
  <c r="G4140" i="1"/>
  <c r="E4140" i="1"/>
  <c r="N4139" i="1"/>
  <c r="G4139" i="1"/>
  <c r="E4139" i="1"/>
  <c r="N4138" i="1"/>
  <c r="G4138" i="1"/>
  <c r="E4138" i="1"/>
  <c r="N4137" i="1"/>
  <c r="G4137" i="1"/>
  <c r="E4137" i="1"/>
  <c r="N4136" i="1"/>
  <c r="G4136" i="1"/>
  <c r="E4136" i="1"/>
  <c r="N4135" i="1"/>
  <c r="G4135" i="1"/>
  <c r="E4135" i="1"/>
  <c r="N4134" i="1"/>
  <c r="G4134" i="1"/>
  <c r="E4134" i="1"/>
  <c r="N4133" i="1"/>
  <c r="G4133" i="1"/>
  <c r="E4133" i="1"/>
  <c r="N4132" i="1"/>
  <c r="G4132" i="1"/>
  <c r="E4132" i="1"/>
  <c r="N4131" i="1"/>
  <c r="G4131" i="1"/>
  <c r="E4131" i="1"/>
  <c r="N4130" i="1"/>
  <c r="G4130" i="1"/>
  <c r="E4130" i="1"/>
  <c r="N4129" i="1"/>
  <c r="G4129" i="1"/>
  <c r="E4129" i="1"/>
  <c r="N4128" i="1"/>
  <c r="G4128" i="1"/>
  <c r="E4128" i="1"/>
  <c r="N4127" i="1"/>
  <c r="G4127" i="1"/>
  <c r="E4127" i="1"/>
  <c r="N4126" i="1"/>
  <c r="G4126" i="1"/>
  <c r="E4126" i="1"/>
  <c r="N4125" i="1"/>
  <c r="G4125" i="1"/>
  <c r="E4125" i="1"/>
  <c r="N4124" i="1"/>
  <c r="G4124" i="1"/>
  <c r="E4124" i="1"/>
  <c r="N4123" i="1"/>
  <c r="G4123" i="1"/>
  <c r="E4123" i="1"/>
  <c r="N4122" i="1"/>
  <c r="G4122" i="1"/>
  <c r="E4122" i="1"/>
  <c r="N4121" i="1"/>
  <c r="G4121" i="1"/>
  <c r="E4121" i="1"/>
  <c r="N4120" i="1"/>
  <c r="G4120" i="1"/>
  <c r="E4120" i="1"/>
  <c r="N4119" i="1"/>
  <c r="G4119" i="1"/>
  <c r="E4119" i="1"/>
  <c r="N4118" i="1"/>
  <c r="G4118" i="1"/>
  <c r="E4118" i="1"/>
  <c r="N4117" i="1"/>
  <c r="G4117" i="1"/>
  <c r="E4117" i="1"/>
  <c r="N4116" i="1"/>
  <c r="G4116" i="1"/>
  <c r="E4116" i="1"/>
  <c r="N4115" i="1"/>
  <c r="G4115" i="1"/>
  <c r="E4115" i="1"/>
  <c r="N4114" i="1"/>
  <c r="G4114" i="1"/>
  <c r="E4114" i="1"/>
  <c r="N4113" i="1"/>
  <c r="G4113" i="1"/>
  <c r="E4113" i="1"/>
  <c r="N4112" i="1"/>
  <c r="G4112" i="1"/>
  <c r="E4112" i="1"/>
  <c r="N4111" i="1"/>
  <c r="G4111" i="1"/>
  <c r="E4111" i="1"/>
  <c r="N4110" i="1"/>
  <c r="G4110" i="1"/>
  <c r="E4110" i="1"/>
  <c r="N4109" i="1"/>
  <c r="G4109" i="1"/>
  <c r="E4109" i="1"/>
  <c r="N4108" i="1"/>
  <c r="G4108" i="1"/>
  <c r="E4108" i="1"/>
  <c r="N4107" i="1"/>
  <c r="G4107" i="1"/>
  <c r="E4107" i="1"/>
  <c r="N4106" i="1"/>
  <c r="G4106" i="1"/>
  <c r="E4106" i="1"/>
  <c r="N4105" i="1"/>
  <c r="G4105" i="1"/>
  <c r="E4105" i="1"/>
  <c r="N4104" i="1"/>
  <c r="G4104" i="1"/>
  <c r="E4104" i="1"/>
  <c r="N4103" i="1"/>
  <c r="G4103" i="1"/>
  <c r="E4103" i="1"/>
  <c r="N4102" i="1"/>
  <c r="G4102" i="1"/>
  <c r="E4102" i="1"/>
  <c r="N4101" i="1"/>
  <c r="G4101" i="1"/>
  <c r="E4101" i="1"/>
  <c r="N4100" i="1"/>
  <c r="G4100" i="1"/>
  <c r="E4100" i="1"/>
  <c r="N4099" i="1"/>
  <c r="G4099" i="1"/>
  <c r="E4099" i="1"/>
  <c r="N4098" i="1"/>
  <c r="G4098" i="1"/>
  <c r="E4098" i="1"/>
  <c r="N4097" i="1"/>
  <c r="G4097" i="1"/>
  <c r="E4097" i="1"/>
  <c r="N4096" i="1"/>
  <c r="G4096" i="1"/>
  <c r="E4096" i="1"/>
  <c r="N4095" i="1"/>
  <c r="G4095" i="1"/>
  <c r="E4095" i="1"/>
  <c r="N4094" i="1"/>
  <c r="G4094" i="1"/>
  <c r="E4094" i="1"/>
  <c r="N4093" i="1"/>
  <c r="G4093" i="1"/>
  <c r="E4093" i="1"/>
  <c r="N4092" i="1"/>
  <c r="G4092" i="1"/>
  <c r="E4092" i="1"/>
  <c r="N4091" i="1"/>
  <c r="G4091" i="1"/>
  <c r="E4091" i="1"/>
  <c r="N4090" i="1"/>
  <c r="G4090" i="1"/>
  <c r="E4090" i="1"/>
  <c r="N4089" i="1"/>
  <c r="G4089" i="1"/>
  <c r="E4089" i="1"/>
  <c r="N4088" i="1"/>
  <c r="G4088" i="1"/>
  <c r="E4088" i="1"/>
  <c r="N4087" i="1"/>
  <c r="G4087" i="1"/>
  <c r="E4087" i="1"/>
  <c r="N4086" i="1"/>
  <c r="G4086" i="1"/>
  <c r="E4086" i="1"/>
  <c r="N4085" i="1"/>
  <c r="G4085" i="1"/>
  <c r="E4085" i="1"/>
  <c r="N4084" i="1"/>
  <c r="G4084" i="1"/>
  <c r="E4084" i="1"/>
  <c r="N4083" i="1"/>
  <c r="G4083" i="1"/>
  <c r="E4083" i="1"/>
  <c r="N4082" i="1"/>
  <c r="G4082" i="1"/>
  <c r="E4082" i="1"/>
  <c r="N4081" i="1"/>
  <c r="G4081" i="1"/>
  <c r="E4081" i="1"/>
  <c r="N4080" i="1"/>
  <c r="G4080" i="1"/>
  <c r="E4080" i="1"/>
  <c r="N4079" i="1"/>
  <c r="G4079" i="1"/>
  <c r="E4079" i="1"/>
  <c r="N4078" i="1"/>
  <c r="G4078" i="1"/>
  <c r="E4078" i="1"/>
  <c r="N4077" i="1"/>
  <c r="G4077" i="1"/>
  <c r="E4077" i="1"/>
  <c r="N4076" i="1"/>
  <c r="G4076" i="1"/>
  <c r="E4076" i="1"/>
  <c r="N4075" i="1"/>
  <c r="G4075" i="1"/>
  <c r="E4075" i="1"/>
  <c r="N4074" i="1"/>
  <c r="G4074" i="1"/>
  <c r="E4074" i="1"/>
  <c r="N4073" i="1"/>
  <c r="G4073" i="1"/>
  <c r="E4073" i="1"/>
  <c r="N4072" i="1"/>
  <c r="G4072" i="1"/>
  <c r="E4072" i="1"/>
  <c r="N4071" i="1"/>
  <c r="G4071" i="1"/>
  <c r="E4071" i="1"/>
  <c r="N4070" i="1"/>
  <c r="G4070" i="1"/>
  <c r="E4070" i="1"/>
  <c r="N4069" i="1"/>
  <c r="G4069" i="1"/>
  <c r="E4069" i="1"/>
  <c r="N4068" i="1"/>
  <c r="G4068" i="1"/>
  <c r="E4068" i="1"/>
  <c r="N4067" i="1"/>
  <c r="G4067" i="1"/>
  <c r="E4067" i="1"/>
  <c r="N4066" i="1"/>
  <c r="G4066" i="1"/>
  <c r="E4066" i="1"/>
  <c r="N4065" i="1"/>
  <c r="G4065" i="1"/>
  <c r="E4065" i="1"/>
  <c r="N4064" i="1"/>
  <c r="G4064" i="1"/>
  <c r="E4064" i="1"/>
  <c r="N4063" i="1"/>
  <c r="G4063" i="1"/>
  <c r="E4063" i="1"/>
  <c r="N4062" i="1"/>
  <c r="G4062" i="1"/>
  <c r="E4062" i="1"/>
  <c r="N4061" i="1"/>
  <c r="G4061" i="1"/>
  <c r="E4061" i="1"/>
  <c r="N4060" i="1"/>
  <c r="G4060" i="1"/>
  <c r="E4060" i="1"/>
  <c r="N4059" i="1"/>
  <c r="G4059" i="1"/>
  <c r="E4059" i="1"/>
  <c r="N4058" i="1"/>
  <c r="G4058" i="1"/>
  <c r="E4058" i="1"/>
  <c r="N4057" i="1"/>
  <c r="G4057" i="1"/>
  <c r="E4057" i="1"/>
  <c r="N4056" i="1"/>
  <c r="G4056" i="1"/>
  <c r="E4056" i="1"/>
  <c r="N4055" i="1"/>
  <c r="G4055" i="1"/>
  <c r="E4055" i="1"/>
  <c r="N4054" i="1"/>
  <c r="G4054" i="1"/>
  <c r="E4054" i="1"/>
  <c r="N4053" i="1"/>
  <c r="G4053" i="1"/>
  <c r="E4053" i="1"/>
  <c r="N4052" i="1"/>
  <c r="G4052" i="1"/>
  <c r="E4052" i="1"/>
  <c r="N4051" i="1"/>
  <c r="G4051" i="1"/>
  <c r="E4051" i="1"/>
  <c r="N4050" i="1"/>
  <c r="G4050" i="1"/>
  <c r="E4050" i="1"/>
  <c r="N4049" i="1"/>
  <c r="G4049" i="1"/>
  <c r="E4049" i="1"/>
  <c r="N4048" i="1"/>
  <c r="G4048" i="1"/>
  <c r="E4048" i="1"/>
  <c r="N4047" i="1"/>
  <c r="G4047" i="1"/>
  <c r="E4047" i="1"/>
  <c r="N4046" i="1"/>
  <c r="G4046" i="1"/>
  <c r="E4046" i="1"/>
  <c r="N4045" i="1"/>
  <c r="G4045" i="1"/>
  <c r="E4045" i="1"/>
  <c r="N4044" i="1"/>
  <c r="G4044" i="1"/>
  <c r="E4044" i="1"/>
  <c r="N4043" i="1"/>
  <c r="G4043" i="1"/>
  <c r="E4043" i="1"/>
  <c r="N4042" i="1"/>
  <c r="G4042" i="1"/>
  <c r="E4042" i="1"/>
  <c r="N4041" i="1"/>
  <c r="G4041" i="1"/>
  <c r="E4041" i="1"/>
  <c r="N4040" i="1"/>
  <c r="G4040" i="1"/>
  <c r="E4040" i="1"/>
  <c r="N4039" i="1"/>
  <c r="G4039" i="1"/>
  <c r="E4039" i="1"/>
  <c r="N4038" i="1"/>
  <c r="G4038" i="1"/>
  <c r="E4038" i="1"/>
  <c r="N4037" i="1"/>
  <c r="G4037" i="1"/>
  <c r="E4037" i="1"/>
  <c r="N4036" i="1"/>
  <c r="G4036" i="1"/>
  <c r="E4036" i="1"/>
  <c r="N4035" i="1"/>
  <c r="G4035" i="1"/>
  <c r="E4035" i="1"/>
  <c r="N4034" i="1"/>
  <c r="G4034" i="1"/>
  <c r="E4034" i="1"/>
  <c r="N4033" i="1"/>
  <c r="G4033" i="1"/>
  <c r="E4033" i="1"/>
  <c r="N4032" i="1"/>
  <c r="G4032" i="1"/>
  <c r="E4032" i="1"/>
  <c r="N4031" i="1"/>
  <c r="G4031" i="1"/>
  <c r="E4031" i="1"/>
  <c r="N4030" i="1"/>
  <c r="G4030" i="1"/>
  <c r="E4030" i="1"/>
  <c r="N4029" i="1"/>
  <c r="G4029" i="1"/>
  <c r="E4029" i="1"/>
  <c r="N4028" i="1"/>
  <c r="G4028" i="1"/>
  <c r="E4028" i="1"/>
  <c r="N4027" i="1"/>
  <c r="G4027" i="1"/>
  <c r="E4027" i="1"/>
  <c r="N4026" i="1"/>
  <c r="G4026" i="1"/>
  <c r="E4026" i="1"/>
  <c r="N4025" i="1"/>
  <c r="G4025" i="1"/>
  <c r="E4025" i="1"/>
  <c r="N4024" i="1"/>
  <c r="G4024" i="1"/>
  <c r="E4024" i="1"/>
  <c r="N4023" i="1"/>
  <c r="G4023" i="1"/>
  <c r="E4023" i="1"/>
  <c r="N4022" i="1"/>
  <c r="G4022" i="1"/>
  <c r="E4022" i="1"/>
  <c r="N4021" i="1"/>
  <c r="G4021" i="1"/>
  <c r="E4021" i="1"/>
  <c r="N4020" i="1"/>
  <c r="G4020" i="1"/>
  <c r="E4020" i="1"/>
  <c r="N4019" i="1"/>
  <c r="G4019" i="1"/>
  <c r="E4019" i="1"/>
  <c r="N4018" i="1"/>
  <c r="G4018" i="1"/>
  <c r="E4018" i="1"/>
  <c r="N4017" i="1"/>
  <c r="G4017" i="1"/>
  <c r="E4017" i="1"/>
  <c r="N4016" i="1"/>
  <c r="G4016" i="1"/>
  <c r="E4016" i="1"/>
  <c r="N4015" i="1"/>
  <c r="G4015" i="1"/>
  <c r="E4015" i="1"/>
  <c r="N4014" i="1"/>
  <c r="G4014" i="1"/>
  <c r="E4014" i="1"/>
  <c r="N4013" i="1"/>
  <c r="G4013" i="1"/>
  <c r="E4013" i="1"/>
  <c r="N4012" i="1"/>
  <c r="G4012" i="1"/>
  <c r="E4012" i="1"/>
  <c r="N4011" i="1"/>
  <c r="G4011" i="1"/>
  <c r="E4011" i="1"/>
  <c r="N4010" i="1"/>
  <c r="G4010" i="1"/>
  <c r="E4010" i="1"/>
  <c r="N4009" i="1"/>
  <c r="G4009" i="1"/>
  <c r="E4009" i="1"/>
  <c r="N4008" i="1"/>
  <c r="G4008" i="1"/>
  <c r="E4008" i="1"/>
  <c r="N4007" i="1"/>
  <c r="G4007" i="1"/>
  <c r="E4007" i="1"/>
  <c r="N4006" i="1"/>
  <c r="G4006" i="1"/>
  <c r="E4006" i="1"/>
  <c r="N4005" i="1"/>
  <c r="G4005" i="1"/>
  <c r="E4005" i="1"/>
  <c r="N4004" i="1"/>
  <c r="G4004" i="1"/>
  <c r="E4004" i="1"/>
  <c r="N4003" i="1"/>
  <c r="G4003" i="1"/>
  <c r="E4003" i="1"/>
  <c r="N4002" i="1"/>
  <c r="G4002" i="1"/>
  <c r="E4002" i="1"/>
  <c r="N4001" i="1"/>
  <c r="G4001" i="1"/>
  <c r="E4001" i="1"/>
  <c r="N4000" i="1"/>
  <c r="G4000" i="1"/>
  <c r="E4000" i="1"/>
  <c r="N3999" i="1"/>
  <c r="G3999" i="1"/>
  <c r="E3999" i="1"/>
  <c r="N3998" i="1"/>
  <c r="G3998" i="1"/>
  <c r="E3998" i="1"/>
  <c r="N3997" i="1"/>
  <c r="G3997" i="1"/>
  <c r="E3997" i="1"/>
  <c r="N3996" i="1"/>
  <c r="G3996" i="1"/>
  <c r="E3996" i="1"/>
  <c r="N3995" i="1"/>
  <c r="G3995" i="1"/>
  <c r="E3995" i="1"/>
  <c r="N3994" i="1"/>
  <c r="G3994" i="1"/>
  <c r="E3994" i="1"/>
  <c r="N3993" i="1"/>
  <c r="G3993" i="1"/>
  <c r="E3993" i="1"/>
  <c r="N3992" i="1"/>
  <c r="G3992" i="1"/>
  <c r="E3992" i="1"/>
  <c r="N3991" i="1"/>
  <c r="G3991" i="1"/>
  <c r="E3991" i="1"/>
  <c r="N3990" i="1"/>
  <c r="G3990" i="1"/>
  <c r="E3990" i="1"/>
  <c r="N3989" i="1"/>
  <c r="G3989" i="1"/>
  <c r="E3989" i="1"/>
  <c r="N3988" i="1"/>
  <c r="G3988" i="1"/>
  <c r="E3988" i="1"/>
  <c r="N3987" i="1"/>
  <c r="G3987" i="1"/>
  <c r="E3987" i="1"/>
  <c r="N3986" i="1"/>
  <c r="G3986" i="1"/>
  <c r="E3986" i="1"/>
  <c r="N3985" i="1"/>
  <c r="G3985" i="1"/>
  <c r="E3985" i="1"/>
  <c r="N3984" i="1"/>
  <c r="G3984" i="1"/>
  <c r="E3984" i="1"/>
  <c r="N3983" i="1"/>
  <c r="G3983" i="1"/>
  <c r="E3983" i="1"/>
  <c r="N3982" i="1"/>
  <c r="G3982" i="1"/>
  <c r="E3982" i="1"/>
  <c r="N3981" i="1"/>
  <c r="G3981" i="1"/>
  <c r="E3981" i="1"/>
  <c r="N3980" i="1"/>
  <c r="G3980" i="1"/>
  <c r="E3980" i="1"/>
  <c r="N3979" i="1"/>
  <c r="G3979" i="1"/>
  <c r="E3979" i="1"/>
  <c r="N3978" i="1"/>
  <c r="G3978" i="1"/>
  <c r="E3978" i="1"/>
  <c r="N3977" i="1"/>
  <c r="G3977" i="1"/>
  <c r="E3977" i="1"/>
  <c r="N3976" i="1"/>
  <c r="G3976" i="1"/>
  <c r="E3976" i="1"/>
  <c r="N3975" i="1"/>
  <c r="G3975" i="1"/>
  <c r="E3975" i="1"/>
  <c r="N3974" i="1"/>
  <c r="G3974" i="1"/>
  <c r="E3974" i="1"/>
  <c r="N3973" i="1"/>
  <c r="G3973" i="1"/>
  <c r="E3973" i="1"/>
  <c r="N3972" i="1"/>
  <c r="G3972" i="1"/>
  <c r="E3972" i="1"/>
  <c r="N3971" i="1"/>
  <c r="G3971" i="1"/>
  <c r="E3971" i="1"/>
  <c r="N3970" i="1"/>
  <c r="G3970" i="1"/>
  <c r="E3970" i="1"/>
  <c r="N3969" i="1"/>
  <c r="G3969" i="1"/>
  <c r="E3969" i="1"/>
  <c r="N3968" i="1"/>
  <c r="G3968" i="1"/>
  <c r="E3968" i="1"/>
  <c r="N3967" i="1"/>
  <c r="G3967" i="1"/>
  <c r="E3967" i="1"/>
  <c r="N3966" i="1"/>
  <c r="G3966" i="1"/>
  <c r="E3966" i="1"/>
  <c r="N3965" i="1"/>
  <c r="G3965" i="1"/>
  <c r="E3965" i="1"/>
  <c r="N3964" i="1"/>
  <c r="G3964" i="1"/>
  <c r="E3964" i="1"/>
  <c r="N3963" i="1"/>
  <c r="G3963" i="1"/>
  <c r="E3963" i="1"/>
  <c r="N3962" i="1"/>
  <c r="G3962" i="1"/>
  <c r="E3962" i="1"/>
  <c r="N3961" i="1"/>
  <c r="G3961" i="1"/>
  <c r="E3961" i="1"/>
  <c r="N3960" i="1"/>
  <c r="G3960" i="1"/>
  <c r="E3960" i="1"/>
  <c r="N3959" i="1"/>
  <c r="G3959" i="1"/>
  <c r="E3959" i="1"/>
  <c r="N3958" i="1"/>
  <c r="G3958" i="1"/>
  <c r="E3958" i="1"/>
  <c r="N3957" i="1"/>
  <c r="G3957" i="1"/>
  <c r="E3957" i="1"/>
  <c r="N3956" i="1"/>
  <c r="G3956" i="1"/>
  <c r="E3956" i="1"/>
  <c r="N3955" i="1"/>
  <c r="G3955" i="1"/>
  <c r="E3955" i="1"/>
  <c r="N3954" i="1"/>
  <c r="G3954" i="1"/>
  <c r="E3954" i="1"/>
  <c r="N3953" i="1"/>
  <c r="G3953" i="1"/>
  <c r="E3953" i="1"/>
  <c r="N3952" i="1"/>
  <c r="G3952" i="1"/>
  <c r="E3952" i="1"/>
  <c r="N3951" i="1"/>
  <c r="G3951" i="1"/>
  <c r="E3951" i="1"/>
  <c r="N3950" i="1"/>
  <c r="G3950" i="1"/>
  <c r="E3950" i="1"/>
  <c r="N3949" i="1"/>
  <c r="G3949" i="1"/>
  <c r="E3949" i="1"/>
  <c r="N3948" i="1"/>
  <c r="G3948" i="1"/>
  <c r="E3948" i="1"/>
  <c r="N3947" i="1"/>
  <c r="G3947" i="1"/>
  <c r="E3947" i="1"/>
  <c r="N3946" i="1"/>
  <c r="G3946" i="1"/>
  <c r="E3946" i="1"/>
  <c r="N3945" i="1"/>
  <c r="G3945" i="1"/>
  <c r="E3945" i="1"/>
  <c r="N3944" i="1"/>
  <c r="G3944" i="1"/>
  <c r="E3944" i="1"/>
  <c r="N3943" i="1"/>
  <c r="G3943" i="1"/>
  <c r="E3943" i="1"/>
  <c r="N3942" i="1"/>
  <c r="G3942" i="1"/>
  <c r="E3942" i="1"/>
  <c r="N3941" i="1"/>
  <c r="G3941" i="1"/>
  <c r="E3941" i="1"/>
  <c r="N3940" i="1"/>
  <c r="G3940" i="1"/>
  <c r="E3940" i="1"/>
  <c r="N3939" i="1"/>
  <c r="G3939" i="1"/>
  <c r="E3939" i="1"/>
  <c r="N3938" i="1"/>
  <c r="G3938" i="1"/>
  <c r="E3938" i="1"/>
  <c r="N3937" i="1"/>
  <c r="G3937" i="1"/>
  <c r="E3937" i="1"/>
  <c r="N3936" i="1"/>
  <c r="G3936" i="1"/>
  <c r="E3936" i="1"/>
  <c r="N3935" i="1"/>
  <c r="G3935" i="1"/>
  <c r="E3935" i="1"/>
  <c r="N3934" i="1"/>
  <c r="G3934" i="1"/>
  <c r="E3934" i="1"/>
  <c r="N3933" i="1"/>
  <c r="G3933" i="1"/>
  <c r="E3933" i="1"/>
  <c r="N3932" i="1"/>
  <c r="G3932" i="1"/>
  <c r="E3932" i="1"/>
  <c r="N3931" i="1"/>
  <c r="G3931" i="1"/>
  <c r="E3931" i="1"/>
  <c r="N3930" i="1"/>
  <c r="G3930" i="1"/>
  <c r="E3930" i="1"/>
  <c r="N3929" i="1"/>
  <c r="G3929" i="1"/>
  <c r="E3929" i="1"/>
  <c r="N3928" i="1"/>
  <c r="G3928" i="1"/>
  <c r="E3928" i="1"/>
  <c r="N3927" i="1"/>
  <c r="G3927" i="1"/>
  <c r="E3927" i="1"/>
  <c r="N3926" i="1"/>
  <c r="G3926" i="1"/>
  <c r="E3926" i="1"/>
  <c r="N3925" i="1"/>
  <c r="G3925" i="1"/>
  <c r="E3925" i="1"/>
  <c r="N3924" i="1"/>
  <c r="G3924" i="1"/>
  <c r="E3924" i="1"/>
  <c r="N3923" i="1"/>
  <c r="G3923" i="1"/>
  <c r="E3923" i="1"/>
  <c r="N3922" i="1"/>
  <c r="G3922" i="1"/>
  <c r="E3922" i="1"/>
  <c r="N3921" i="1"/>
  <c r="G3921" i="1"/>
  <c r="E3921" i="1"/>
  <c r="N3920" i="1"/>
  <c r="G3920" i="1"/>
  <c r="E3920" i="1"/>
  <c r="N3919" i="1"/>
  <c r="G3919" i="1"/>
  <c r="E3919" i="1"/>
  <c r="N3918" i="1"/>
  <c r="G3918" i="1"/>
  <c r="E3918" i="1"/>
  <c r="N3917" i="1"/>
  <c r="G3917" i="1"/>
  <c r="E3917" i="1"/>
  <c r="N3916" i="1"/>
  <c r="G3916" i="1"/>
  <c r="E3916" i="1"/>
  <c r="N3915" i="1"/>
  <c r="G3915" i="1"/>
  <c r="E3915" i="1"/>
  <c r="N3914" i="1"/>
  <c r="G3914" i="1"/>
  <c r="E3914" i="1"/>
  <c r="N3913" i="1"/>
  <c r="G3913" i="1"/>
  <c r="E3913" i="1"/>
  <c r="N3912" i="1"/>
  <c r="G3912" i="1"/>
  <c r="E3912" i="1"/>
  <c r="N3911" i="1"/>
  <c r="G3911" i="1"/>
  <c r="E3911" i="1"/>
  <c r="N3910" i="1"/>
  <c r="G3910" i="1"/>
  <c r="E3910" i="1"/>
  <c r="N3909" i="1"/>
  <c r="G3909" i="1"/>
  <c r="E3909" i="1"/>
  <c r="N3908" i="1"/>
  <c r="G3908" i="1"/>
  <c r="E3908" i="1"/>
  <c r="N3907" i="1"/>
  <c r="G3907" i="1"/>
  <c r="E3907" i="1"/>
  <c r="N3906" i="1"/>
  <c r="G3906" i="1"/>
  <c r="E3906" i="1"/>
  <c r="N3905" i="1"/>
  <c r="G3905" i="1"/>
  <c r="E3905" i="1"/>
  <c r="N3904" i="1"/>
  <c r="G3904" i="1"/>
  <c r="E3904" i="1"/>
  <c r="N3903" i="1"/>
  <c r="G3903" i="1"/>
  <c r="E3903" i="1"/>
  <c r="N3902" i="1"/>
  <c r="G3902" i="1"/>
  <c r="E3902" i="1"/>
  <c r="N3901" i="1"/>
  <c r="G3901" i="1"/>
  <c r="E3901" i="1"/>
  <c r="N3900" i="1"/>
  <c r="G3900" i="1"/>
  <c r="E3900" i="1"/>
  <c r="N3899" i="1"/>
  <c r="G3899" i="1"/>
  <c r="E3899" i="1"/>
  <c r="N3898" i="1"/>
  <c r="G3898" i="1"/>
  <c r="E3898" i="1"/>
  <c r="N3897" i="1"/>
  <c r="G3897" i="1"/>
  <c r="E3897" i="1"/>
  <c r="N3896" i="1"/>
  <c r="G3896" i="1"/>
  <c r="E3896" i="1"/>
  <c r="N3895" i="1"/>
  <c r="G3895" i="1"/>
  <c r="E3895" i="1"/>
  <c r="N3894" i="1"/>
  <c r="G3894" i="1"/>
  <c r="E3894" i="1"/>
  <c r="N3893" i="1"/>
  <c r="G3893" i="1"/>
  <c r="E3893" i="1"/>
  <c r="N3892" i="1"/>
  <c r="G3892" i="1"/>
  <c r="E3892" i="1"/>
  <c r="N3891" i="1"/>
  <c r="G3891" i="1"/>
  <c r="E3891" i="1"/>
  <c r="N3890" i="1"/>
  <c r="G3890" i="1"/>
  <c r="E3890" i="1"/>
  <c r="N3889" i="1"/>
  <c r="G3889" i="1"/>
  <c r="E3889" i="1"/>
  <c r="N3888" i="1"/>
  <c r="G3888" i="1"/>
  <c r="E3888" i="1"/>
  <c r="N3887" i="1"/>
  <c r="G3887" i="1"/>
  <c r="E3887" i="1"/>
  <c r="N3886" i="1"/>
  <c r="G3886" i="1"/>
  <c r="E3886" i="1"/>
  <c r="N3885" i="1"/>
  <c r="G3885" i="1"/>
  <c r="E3885" i="1"/>
  <c r="N3884" i="1"/>
  <c r="G3884" i="1"/>
  <c r="E3884" i="1"/>
  <c r="N3883" i="1"/>
  <c r="G3883" i="1"/>
  <c r="E3883" i="1"/>
  <c r="N3882" i="1"/>
  <c r="G3882" i="1"/>
  <c r="E3882" i="1"/>
  <c r="N3881" i="1"/>
  <c r="G3881" i="1"/>
  <c r="E3881" i="1"/>
  <c r="N3880" i="1"/>
  <c r="G3880" i="1"/>
  <c r="E3880" i="1"/>
  <c r="N3879" i="1"/>
  <c r="G3879" i="1"/>
  <c r="E3879" i="1"/>
  <c r="N3878" i="1"/>
  <c r="G3878" i="1"/>
  <c r="E3878" i="1"/>
  <c r="N3877" i="1"/>
  <c r="G3877" i="1"/>
  <c r="E3877" i="1"/>
  <c r="N3876" i="1"/>
  <c r="G3876" i="1"/>
  <c r="E3876" i="1"/>
  <c r="N3875" i="1"/>
  <c r="G3875" i="1"/>
  <c r="E3875" i="1"/>
  <c r="N3874" i="1"/>
  <c r="G3874" i="1"/>
  <c r="E3874" i="1"/>
  <c r="N3873" i="1"/>
  <c r="G3873" i="1"/>
  <c r="E3873" i="1"/>
  <c r="N3872" i="1"/>
  <c r="G3872" i="1"/>
  <c r="E3872" i="1"/>
  <c r="N3871" i="1"/>
  <c r="G3871" i="1"/>
  <c r="E3871" i="1"/>
  <c r="N3870" i="1"/>
  <c r="G3870" i="1"/>
  <c r="E3870" i="1"/>
  <c r="N3869" i="1"/>
  <c r="G3869" i="1"/>
  <c r="E3869" i="1"/>
  <c r="N3868" i="1"/>
  <c r="G3868" i="1"/>
  <c r="E3868" i="1"/>
  <c r="N3867" i="1"/>
  <c r="G3867" i="1"/>
  <c r="E3867" i="1"/>
  <c r="N3866" i="1"/>
  <c r="G3866" i="1"/>
  <c r="E3866" i="1"/>
  <c r="N3865" i="1"/>
  <c r="G3865" i="1"/>
  <c r="E3865" i="1"/>
  <c r="N3864" i="1"/>
  <c r="G3864" i="1"/>
  <c r="E3864" i="1"/>
  <c r="N3863" i="1"/>
  <c r="G3863" i="1"/>
  <c r="E3863" i="1"/>
  <c r="N3862" i="1"/>
  <c r="G3862" i="1"/>
  <c r="E3862" i="1"/>
  <c r="N3861" i="1"/>
  <c r="G3861" i="1"/>
  <c r="E3861" i="1"/>
  <c r="N3860" i="1"/>
  <c r="G3860" i="1"/>
  <c r="E3860" i="1"/>
  <c r="N3859" i="1"/>
  <c r="G3859" i="1"/>
  <c r="E3859" i="1"/>
  <c r="N3858" i="1"/>
  <c r="G3858" i="1"/>
  <c r="E3858" i="1"/>
  <c r="N3857" i="1"/>
  <c r="G3857" i="1"/>
  <c r="E3857" i="1"/>
  <c r="N3856" i="1"/>
  <c r="G3856" i="1"/>
  <c r="E3856" i="1"/>
  <c r="N3855" i="1"/>
  <c r="G3855" i="1"/>
  <c r="E3855" i="1"/>
  <c r="N3854" i="1"/>
  <c r="G3854" i="1"/>
  <c r="E3854" i="1"/>
  <c r="N3853" i="1"/>
  <c r="G3853" i="1"/>
  <c r="E3853" i="1"/>
  <c r="N3852" i="1"/>
  <c r="G3852" i="1"/>
  <c r="E3852" i="1"/>
  <c r="N3851" i="1"/>
  <c r="G3851" i="1"/>
  <c r="E3851" i="1"/>
  <c r="N3850" i="1"/>
  <c r="G3850" i="1"/>
  <c r="E3850" i="1"/>
  <c r="N3849" i="1"/>
  <c r="G3849" i="1"/>
  <c r="E3849" i="1"/>
  <c r="N3848" i="1"/>
  <c r="G3848" i="1"/>
  <c r="E3848" i="1"/>
  <c r="N3847" i="1"/>
  <c r="G3847" i="1"/>
  <c r="E3847" i="1"/>
  <c r="N3846" i="1"/>
  <c r="G3846" i="1"/>
  <c r="E3846" i="1"/>
  <c r="N3845" i="1"/>
  <c r="G3845" i="1"/>
  <c r="E3845" i="1"/>
  <c r="N3844" i="1"/>
  <c r="G3844" i="1"/>
  <c r="E3844" i="1"/>
  <c r="N3843" i="1"/>
  <c r="G3843" i="1"/>
  <c r="E3843" i="1"/>
  <c r="N3842" i="1"/>
  <c r="G3842" i="1"/>
  <c r="E3842" i="1"/>
  <c r="N3841" i="1"/>
  <c r="G3841" i="1"/>
  <c r="E3841" i="1"/>
  <c r="N3840" i="1"/>
  <c r="G3840" i="1"/>
  <c r="E3840" i="1"/>
  <c r="N3839" i="1"/>
  <c r="G3839" i="1"/>
  <c r="E3839" i="1"/>
  <c r="N3838" i="1"/>
  <c r="G3838" i="1"/>
  <c r="E3838" i="1"/>
  <c r="N3837" i="1"/>
  <c r="G3837" i="1"/>
  <c r="E3837" i="1"/>
  <c r="N3836" i="1"/>
  <c r="G3836" i="1"/>
  <c r="E3836" i="1"/>
  <c r="N3835" i="1"/>
  <c r="G3835" i="1"/>
  <c r="E3835" i="1"/>
  <c r="N3834" i="1"/>
  <c r="G3834" i="1"/>
  <c r="E3834" i="1"/>
  <c r="N3833" i="1"/>
  <c r="G3833" i="1"/>
  <c r="E3833" i="1"/>
  <c r="N3832" i="1"/>
  <c r="G3832" i="1"/>
  <c r="E3832" i="1"/>
  <c r="N3831" i="1"/>
  <c r="G3831" i="1"/>
  <c r="E3831" i="1"/>
  <c r="N3830" i="1"/>
  <c r="G3830" i="1"/>
  <c r="E3830" i="1"/>
  <c r="N3829" i="1"/>
  <c r="G3829" i="1"/>
  <c r="E3829" i="1"/>
  <c r="N3828" i="1"/>
  <c r="G3828" i="1"/>
  <c r="E3828" i="1"/>
  <c r="N3827" i="1"/>
  <c r="G3827" i="1"/>
  <c r="E3827" i="1"/>
  <c r="N3826" i="1"/>
  <c r="G3826" i="1"/>
  <c r="E3826" i="1"/>
  <c r="N3825" i="1"/>
  <c r="G3825" i="1"/>
  <c r="E3825" i="1"/>
  <c r="N3824" i="1"/>
  <c r="G3824" i="1"/>
  <c r="E3824" i="1"/>
  <c r="N3823" i="1"/>
  <c r="G3823" i="1"/>
  <c r="E3823" i="1"/>
  <c r="N3822" i="1"/>
  <c r="G3822" i="1"/>
  <c r="E3822" i="1"/>
  <c r="N3821" i="1"/>
  <c r="G3821" i="1"/>
  <c r="E3821" i="1"/>
  <c r="N3820" i="1"/>
  <c r="G3820" i="1"/>
  <c r="E3820" i="1"/>
  <c r="N3819" i="1"/>
  <c r="G3819" i="1"/>
  <c r="E3819" i="1"/>
  <c r="N3818" i="1"/>
  <c r="G3818" i="1"/>
  <c r="E3818" i="1"/>
  <c r="N3817" i="1"/>
  <c r="G3817" i="1"/>
  <c r="E3817" i="1"/>
  <c r="N3816" i="1"/>
  <c r="G3816" i="1"/>
  <c r="E3816" i="1"/>
  <c r="N3815" i="1"/>
  <c r="G3815" i="1"/>
  <c r="E3815" i="1"/>
  <c r="N3814" i="1"/>
  <c r="G3814" i="1"/>
  <c r="E3814" i="1"/>
  <c r="N3813" i="1"/>
  <c r="G3813" i="1"/>
  <c r="E3813" i="1"/>
  <c r="N3812" i="1"/>
  <c r="G3812" i="1"/>
  <c r="E3812" i="1"/>
  <c r="N3811" i="1"/>
  <c r="G3811" i="1"/>
  <c r="E3811" i="1"/>
  <c r="N3810" i="1"/>
  <c r="G3810" i="1"/>
  <c r="E3810" i="1"/>
  <c r="N3809" i="1"/>
  <c r="G3809" i="1"/>
  <c r="E3809" i="1"/>
  <c r="N3808" i="1"/>
  <c r="G3808" i="1"/>
  <c r="E3808" i="1"/>
  <c r="N3807" i="1"/>
  <c r="G3807" i="1"/>
  <c r="E3807" i="1"/>
  <c r="N3806" i="1"/>
  <c r="G3806" i="1"/>
  <c r="E3806" i="1"/>
  <c r="N3805" i="1"/>
  <c r="G3805" i="1"/>
  <c r="E3805" i="1"/>
  <c r="N3804" i="1"/>
  <c r="G3804" i="1"/>
  <c r="E3804" i="1"/>
  <c r="N3803" i="1"/>
  <c r="G3803" i="1"/>
  <c r="E3803" i="1"/>
  <c r="N3802" i="1"/>
  <c r="G3802" i="1"/>
  <c r="E3802" i="1"/>
  <c r="N3801" i="1"/>
  <c r="G3801" i="1"/>
  <c r="E3801" i="1"/>
  <c r="N3800" i="1"/>
  <c r="G3800" i="1"/>
  <c r="E3800" i="1"/>
  <c r="N3799" i="1"/>
  <c r="G3799" i="1"/>
  <c r="E3799" i="1"/>
  <c r="N3798" i="1"/>
  <c r="G3798" i="1"/>
  <c r="E3798" i="1"/>
  <c r="N3797" i="1"/>
  <c r="G3797" i="1"/>
  <c r="E3797" i="1"/>
  <c r="N3796" i="1"/>
  <c r="G3796" i="1"/>
  <c r="E3796" i="1"/>
  <c r="N3795" i="1"/>
  <c r="G3795" i="1"/>
  <c r="E3795" i="1"/>
  <c r="N3794" i="1"/>
  <c r="G3794" i="1"/>
  <c r="E3794" i="1"/>
  <c r="N3793" i="1"/>
  <c r="G3793" i="1"/>
  <c r="E3793" i="1"/>
  <c r="N3792" i="1"/>
  <c r="G3792" i="1"/>
  <c r="E3792" i="1"/>
  <c r="N3791" i="1"/>
  <c r="G3791" i="1"/>
  <c r="E3791" i="1"/>
  <c r="N3790" i="1"/>
  <c r="G3790" i="1"/>
  <c r="E3790" i="1"/>
  <c r="N3789" i="1"/>
  <c r="G3789" i="1"/>
  <c r="E3789" i="1"/>
  <c r="N3788" i="1"/>
  <c r="G3788" i="1"/>
  <c r="E3788" i="1"/>
  <c r="N3787" i="1"/>
  <c r="G3787" i="1"/>
  <c r="E3787" i="1"/>
  <c r="N3786" i="1"/>
  <c r="G3786" i="1"/>
  <c r="E3786" i="1"/>
  <c r="N3785" i="1"/>
  <c r="G3785" i="1"/>
  <c r="E3785" i="1"/>
  <c r="N3784" i="1"/>
  <c r="G3784" i="1"/>
  <c r="E3784" i="1"/>
  <c r="N3783" i="1"/>
  <c r="G3783" i="1"/>
  <c r="E3783" i="1"/>
  <c r="N3782" i="1"/>
  <c r="G3782" i="1"/>
  <c r="E3782" i="1"/>
  <c r="N3781" i="1"/>
  <c r="G3781" i="1"/>
  <c r="E3781" i="1"/>
  <c r="N3780" i="1"/>
  <c r="G3780" i="1"/>
  <c r="E3780" i="1"/>
  <c r="N3779" i="1"/>
  <c r="G3779" i="1"/>
  <c r="E3779" i="1"/>
  <c r="N3778" i="1"/>
  <c r="G3778" i="1"/>
  <c r="E3778" i="1"/>
  <c r="N3777" i="1"/>
  <c r="G3777" i="1"/>
  <c r="E3777" i="1"/>
  <c r="N3776" i="1"/>
  <c r="G3776" i="1"/>
  <c r="E3776" i="1"/>
  <c r="N3775" i="1"/>
  <c r="G3775" i="1"/>
  <c r="E3775" i="1"/>
  <c r="N3774" i="1"/>
  <c r="G3774" i="1"/>
  <c r="E3774" i="1"/>
  <c r="N3773" i="1"/>
  <c r="G3773" i="1"/>
  <c r="E3773" i="1"/>
  <c r="N3772" i="1"/>
  <c r="G3772" i="1"/>
  <c r="E3772" i="1"/>
  <c r="N3771" i="1"/>
  <c r="G3771" i="1"/>
  <c r="E3771" i="1"/>
  <c r="N3770" i="1"/>
  <c r="G3770" i="1"/>
  <c r="E3770" i="1"/>
  <c r="N3769" i="1"/>
  <c r="G3769" i="1"/>
  <c r="E3769" i="1"/>
  <c r="N3768" i="1"/>
  <c r="G3768" i="1"/>
  <c r="E3768" i="1"/>
  <c r="N3767" i="1"/>
  <c r="G3767" i="1"/>
  <c r="E3767" i="1"/>
  <c r="N3766" i="1"/>
  <c r="G3766" i="1"/>
  <c r="E3766" i="1"/>
  <c r="N3765" i="1"/>
  <c r="G3765" i="1"/>
  <c r="E3765" i="1"/>
  <c r="N3764" i="1"/>
  <c r="G3764" i="1"/>
  <c r="E3764" i="1"/>
  <c r="N3763" i="1"/>
  <c r="G3763" i="1"/>
  <c r="E3763" i="1"/>
  <c r="N3762" i="1"/>
  <c r="G3762" i="1"/>
  <c r="E3762" i="1"/>
  <c r="N3761" i="1"/>
  <c r="G3761" i="1"/>
  <c r="E3761" i="1"/>
  <c r="N3760" i="1"/>
  <c r="G3760" i="1"/>
  <c r="E3760" i="1"/>
  <c r="N3759" i="1"/>
  <c r="G3759" i="1"/>
  <c r="E3759" i="1"/>
  <c r="N3758" i="1"/>
  <c r="G3758" i="1"/>
  <c r="E3758" i="1"/>
  <c r="N3757" i="1"/>
  <c r="G3757" i="1"/>
  <c r="E3757" i="1"/>
  <c r="N3756" i="1"/>
  <c r="G3756" i="1"/>
  <c r="E3756" i="1"/>
  <c r="N3755" i="1"/>
  <c r="G3755" i="1"/>
  <c r="E3755" i="1"/>
  <c r="N3754" i="1"/>
  <c r="G3754" i="1"/>
  <c r="E3754" i="1"/>
  <c r="N3753" i="1"/>
  <c r="G3753" i="1"/>
  <c r="E3753" i="1"/>
  <c r="N3752" i="1"/>
  <c r="G3752" i="1"/>
  <c r="E3752" i="1"/>
  <c r="N3751" i="1"/>
  <c r="G3751" i="1"/>
  <c r="E3751" i="1"/>
  <c r="N3750" i="1"/>
  <c r="G3750" i="1"/>
  <c r="E3750" i="1"/>
  <c r="N3749" i="1"/>
  <c r="G3749" i="1"/>
  <c r="E3749" i="1"/>
  <c r="N3748" i="1"/>
  <c r="G3748" i="1"/>
  <c r="E3748" i="1"/>
  <c r="N3747" i="1"/>
  <c r="G3747" i="1"/>
  <c r="E3747" i="1"/>
  <c r="N3746" i="1"/>
  <c r="G3746" i="1"/>
  <c r="E3746" i="1"/>
  <c r="N3745" i="1"/>
  <c r="G3745" i="1"/>
  <c r="E3745" i="1"/>
  <c r="N3744" i="1"/>
  <c r="G3744" i="1"/>
  <c r="E3744" i="1"/>
  <c r="N3743" i="1"/>
  <c r="G3743" i="1"/>
  <c r="E3743" i="1"/>
  <c r="N3742" i="1"/>
  <c r="G3742" i="1"/>
  <c r="E3742" i="1"/>
  <c r="N3741" i="1"/>
  <c r="G3741" i="1"/>
  <c r="E3741" i="1"/>
  <c r="N3740" i="1"/>
  <c r="G3740" i="1"/>
  <c r="E3740" i="1"/>
  <c r="N3739" i="1"/>
  <c r="G3739" i="1"/>
  <c r="E3739" i="1"/>
  <c r="N3738" i="1"/>
  <c r="G3738" i="1"/>
  <c r="E3738" i="1"/>
  <c r="N3737" i="1"/>
  <c r="G3737" i="1"/>
  <c r="E3737" i="1"/>
  <c r="N3736" i="1"/>
  <c r="G3736" i="1"/>
  <c r="E3736" i="1"/>
  <c r="N3735" i="1"/>
  <c r="G3735" i="1"/>
  <c r="E3735" i="1"/>
  <c r="N3734" i="1"/>
  <c r="G3734" i="1"/>
  <c r="E3734" i="1"/>
  <c r="N3733" i="1"/>
  <c r="G3733" i="1"/>
  <c r="E3733" i="1"/>
  <c r="N3732" i="1"/>
  <c r="G3732" i="1"/>
  <c r="E3732" i="1"/>
  <c r="N3731" i="1"/>
  <c r="G3731" i="1"/>
  <c r="E3731" i="1"/>
  <c r="N3730" i="1"/>
  <c r="G3730" i="1"/>
  <c r="E3730" i="1"/>
  <c r="N3729" i="1"/>
  <c r="G3729" i="1"/>
  <c r="E3729" i="1"/>
  <c r="N3728" i="1"/>
  <c r="G3728" i="1"/>
  <c r="E3728" i="1"/>
  <c r="N3727" i="1"/>
  <c r="G3727" i="1"/>
  <c r="E3727" i="1"/>
  <c r="N3726" i="1"/>
  <c r="G3726" i="1"/>
  <c r="E3726" i="1"/>
  <c r="N3725" i="1"/>
  <c r="G3725" i="1"/>
  <c r="E3725" i="1"/>
  <c r="N3724" i="1"/>
  <c r="G3724" i="1"/>
  <c r="E3724" i="1"/>
  <c r="N3723" i="1"/>
  <c r="G3723" i="1"/>
  <c r="E3723" i="1"/>
  <c r="N3722" i="1"/>
  <c r="G3722" i="1"/>
  <c r="E3722" i="1"/>
  <c r="N3721" i="1"/>
  <c r="G3721" i="1"/>
  <c r="E3721" i="1"/>
  <c r="N3720" i="1"/>
  <c r="G3720" i="1"/>
  <c r="E3720" i="1"/>
  <c r="N3719" i="1"/>
  <c r="G3719" i="1"/>
  <c r="E3719" i="1"/>
  <c r="N3718" i="1"/>
  <c r="G3718" i="1"/>
  <c r="E3718" i="1"/>
  <c r="N3717" i="1"/>
  <c r="G3717" i="1"/>
  <c r="E3717" i="1"/>
  <c r="N3716" i="1"/>
  <c r="G3716" i="1"/>
  <c r="E3716" i="1"/>
  <c r="N3715" i="1"/>
  <c r="G3715" i="1"/>
  <c r="E3715" i="1"/>
  <c r="N3714" i="1"/>
  <c r="G3714" i="1"/>
  <c r="E3714" i="1"/>
  <c r="N3713" i="1"/>
  <c r="G3713" i="1"/>
  <c r="E3713" i="1"/>
  <c r="N3712" i="1"/>
  <c r="G3712" i="1"/>
  <c r="E3712" i="1"/>
  <c r="N3711" i="1"/>
  <c r="G3711" i="1"/>
  <c r="E3711" i="1"/>
  <c r="N3710" i="1"/>
  <c r="G3710" i="1"/>
  <c r="E3710" i="1"/>
  <c r="N3709" i="1"/>
  <c r="G3709" i="1"/>
  <c r="E3709" i="1"/>
  <c r="N3708" i="1"/>
  <c r="G3708" i="1"/>
  <c r="E3708" i="1"/>
  <c r="N3707" i="1"/>
  <c r="G3707" i="1"/>
  <c r="E3707" i="1"/>
  <c r="N3706" i="1"/>
  <c r="G3706" i="1"/>
  <c r="E3706" i="1"/>
  <c r="N3705" i="1"/>
  <c r="G3705" i="1"/>
  <c r="E3705" i="1"/>
  <c r="N3704" i="1"/>
  <c r="G3704" i="1"/>
  <c r="E3704" i="1"/>
  <c r="N3703" i="1"/>
  <c r="G3703" i="1"/>
  <c r="E3703" i="1"/>
  <c r="N3702" i="1"/>
  <c r="G3702" i="1"/>
  <c r="E3702" i="1"/>
  <c r="N3701" i="1"/>
  <c r="G3701" i="1"/>
  <c r="E3701" i="1"/>
  <c r="N3700" i="1"/>
  <c r="G3700" i="1"/>
  <c r="E3700" i="1"/>
  <c r="N3699" i="1"/>
  <c r="G3699" i="1"/>
  <c r="E3699" i="1"/>
  <c r="N3698" i="1"/>
  <c r="G3698" i="1"/>
  <c r="E3698" i="1"/>
  <c r="N3697" i="1"/>
  <c r="G3697" i="1"/>
  <c r="E3697" i="1"/>
  <c r="N3696" i="1"/>
  <c r="G3696" i="1"/>
  <c r="E3696" i="1"/>
  <c r="N3695" i="1"/>
  <c r="G3695" i="1"/>
  <c r="E3695" i="1"/>
  <c r="N3694" i="1"/>
  <c r="G3694" i="1"/>
  <c r="E3694" i="1"/>
  <c r="N3693" i="1"/>
  <c r="G3693" i="1"/>
  <c r="E3693" i="1"/>
  <c r="N3692" i="1"/>
  <c r="G3692" i="1"/>
  <c r="E3692" i="1"/>
  <c r="N3691" i="1"/>
  <c r="G3691" i="1"/>
  <c r="E3691" i="1"/>
  <c r="N3690" i="1"/>
  <c r="G3690" i="1"/>
  <c r="E3690" i="1"/>
  <c r="N3689" i="1"/>
  <c r="G3689" i="1"/>
  <c r="E3689" i="1"/>
  <c r="N3688" i="1"/>
  <c r="G3688" i="1"/>
  <c r="E3688" i="1"/>
  <c r="N3687" i="1"/>
  <c r="G3687" i="1"/>
  <c r="E3687" i="1"/>
  <c r="N3686" i="1"/>
  <c r="G3686" i="1"/>
  <c r="E3686" i="1"/>
  <c r="N3685" i="1"/>
  <c r="G3685" i="1"/>
  <c r="E3685" i="1"/>
  <c r="N3684" i="1"/>
  <c r="G3684" i="1"/>
  <c r="E3684" i="1"/>
  <c r="N3683" i="1"/>
  <c r="G3683" i="1"/>
  <c r="E3683" i="1"/>
  <c r="N3682" i="1"/>
  <c r="G3682" i="1"/>
  <c r="E3682" i="1"/>
  <c r="N3681" i="1"/>
  <c r="G3681" i="1"/>
  <c r="E3681" i="1"/>
  <c r="N3680" i="1"/>
  <c r="G3680" i="1"/>
  <c r="E3680" i="1"/>
  <c r="N3679" i="1"/>
  <c r="G3679" i="1"/>
  <c r="E3679" i="1"/>
  <c r="N3678" i="1"/>
  <c r="G3678" i="1"/>
  <c r="E3678" i="1"/>
  <c r="N3677" i="1"/>
  <c r="G3677" i="1"/>
  <c r="E3677" i="1"/>
  <c r="N3676" i="1"/>
  <c r="G3676" i="1"/>
  <c r="E3676" i="1"/>
  <c r="N3675" i="1"/>
  <c r="G3675" i="1"/>
  <c r="E3675" i="1"/>
  <c r="N3674" i="1"/>
  <c r="G3674" i="1"/>
  <c r="E3674" i="1"/>
  <c r="N3673" i="1"/>
  <c r="G3673" i="1"/>
  <c r="E3673" i="1"/>
  <c r="N3672" i="1"/>
  <c r="G3672" i="1"/>
  <c r="E3672" i="1"/>
  <c r="N3671" i="1"/>
  <c r="G3671" i="1"/>
  <c r="E3671" i="1"/>
  <c r="N3670" i="1"/>
  <c r="G3670" i="1"/>
  <c r="E3670" i="1"/>
  <c r="N3669" i="1"/>
  <c r="G3669" i="1"/>
  <c r="E3669" i="1"/>
  <c r="N3668" i="1"/>
  <c r="G3668" i="1"/>
  <c r="E3668" i="1"/>
  <c r="N3667" i="1"/>
  <c r="G3667" i="1"/>
  <c r="E3667" i="1"/>
  <c r="N3666" i="1"/>
  <c r="G3666" i="1"/>
  <c r="E3666" i="1"/>
  <c r="N3665" i="1"/>
  <c r="G3665" i="1"/>
  <c r="E3665" i="1"/>
  <c r="N3664" i="1"/>
  <c r="G3664" i="1"/>
  <c r="E3664" i="1"/>
  <c r="N3663" i="1"/>
  <c r="G3663" i="1"/>
  <c r="E3663" i="1"/>
  <c r="N3662" i="1"/>
  <c r="G3662" i="1"/>
  <c r="E3662" i="1"/>
  <c r="N3661" i="1"/>
  <c r="G3661" i="1"/>
  <c r="E3661" i="1"/>
  <c r="N3660" i="1"/>
  <c r="G3660" i="1"/>
  <c r="E3660" i="1"/>
  <c r="N3659" i="1"/>
  <c r="G3659" i="1"/>
  <c r="E3659" i="1"/>
  <c r="N3658" i="1"/>
  <c r="G3658" i="1"/>
  <c r="E3658" i="1"/>
  <c r="N3657" i="1"/>
  <c r="G3657" i="1"/>
  <c r="E3657" i="1"/>
  <c r="N3656" i="1"/>
  <c r="G3656" i="1"/>
  <c r="E3656" i="1"/>
  <c r="N3655" i="1"/>
  <c r="G3655" i="1"/>
  <c r="E3655" i="1"/>
  <c r="N3654" i="1"/>
  <c r="G3654" i="1"/>
  <c r="E3654" i="1"/>
  <c r="N3653" i="1"/>
  <c r="G3653" i="1"/>
  <c r="E3653" i="1"/>
  <c r="N3652" i="1"/>
  <c r="G3652" i="1"/>
  <c r="E3652" i="1"/>
  <c r="N3651" i="1"/>
  <c r="G3651" i="1"/>
  <c r="E3651" i="1"/>
  <c r="N3650" i="1"/>
  <c r="G3650" i="1"/>
  <c r="E3650" i="1"/>
  <c r="N3649" i="1"/>
  <c r="G3649" i="1"/>
  <c r="E3649" i="1"/>
  <c r="N3648" i="1"/>
  <c r="G3648" i="1"/>
  <c r="E3648" i="1"/>
  <c r="N3647" i="1"/>
  <c r="G3647" i="1"/>
  <c r="E3647" i="1"/>
  <c r="N3646" i="1"/>
  <c r="G3646" i="1"/>
  <c r="E3646" i="1"/>
  <c r="N3645" i="1"/>
  <c r="G3645" i="1"/>
  <c r="E3645" i="1"/>
  <c r="N3644" i="1"/>
  <c r="G3644" i="1"/>
  <c r="E3644" i="1"/>
  <c r="N3643" i="1"/>
  <c r="G3643" i="1"/>
  <c r="E3643" i="1"/>
  <c r="N3642" i="1"/>
  <c r="G3642" i="1"/>
  <c r="E3642" i="1"/>
  <c r="N3641" i="1"/>
  <c r="G3641" i="1"/>
  <c r="E3641" i="1"/>
  <c r="N3640" i="1"/>
  <c r="G3640" i="1"/>
  <c r="E3640" i="1"/>
  <c r="N3639" i="1"/>
  <c r="G3639" i="1"/>
  <c r="E3639" i="1"/>
  <c r="N3638" i="1"/>
  <c r="G3638" i="1"/>
  <c r="E3638" i="1"/>
  <c r="N3637" i="1"/>
  <c r="G3637" i="1"/>
  <c r="E3637" i="1"/>
  <c r="N3636" i="1"/>
  <c r="G3636" i="1"/>
  <c r="E3636" i="1"/>
  <c r="N3635" i="1"/>
  <c r="G3635" i="1"/>
  <c r="E3635" i="1"/>
  <c r="N3634" i="1"/>
  <c r="G3634" i="1"/>
  <c r="E3634" i="1"/>
  <c r="N3633" i="1"/>
  <c r="G3633" i="1"/>
  <c r="E3633" i="1"/>
  <c r="N3632" i="1"/>
  <c r="G3632" i="1"/>
  <c r="E3632" i="1"/>
  <c r="N3631" i="1"/>
  <c r="G3631" i="1"/>
  <c r="E3631" i="1"/>
  <c r="N3630" i="1"/>
  <c r="G3630" i="1"/>
  <c r="E3630" i="1"/>
  <c r="N3629" i="1"/>
  <c r="G3629" i="1"/>
  <c r="E3629" i="1"/>
  <c r="N3628" i="1"/>
  <c r="G3628" i="1"/>
  <c r="E3628" i="1"/>
  <c r="N3627" i="1"/>
  <c r="G3627" i="1"/>
  <c r="E3627" i="1"/>
  <c r="N3626" i="1"/>
  <c r="G3626" i="1"/>
  <c r="E3626" i="1"/>
  <c r="N3625" i="1"/>
  <c r="G3625" i="1"/>
  <c r="E3625" i="1"/>
  <c r="N3624" i="1"/>
  <c r="G3624" i="1"/>
  <c r="E3624" i="1"/>
  <c r="N3623" i="1"/>
  <c r="G3623" i="1"/>
  <c r="E3623" i="1"/>
  <c r="N3622" i="1"/>
  <c r="G3622" i="1"/>
  <c r="E3622" i="1"/>
  <c r="N3621" i="1"/>
  <c r="G3621" i="1"/>
  <c r="E3621" i="1"/>
  <c r="N3620" i="1"/>
  <c r="G3620" i="1"/>
  <c r="E3620" i="1"/>
  <c r="N3619" i="1"/>
  <c r="G3619" i="1"/>
  <c r="E3619" i="1"/>
  <c r="N3618" i="1"/>
  <c r="G3618" i="1"/>
  <c r="E3618" i="1"/>
  <c r="N3617" i="1"/>
  <c r="G3617" i="1"/>
  <c r="E3617" i="1"/>
  <c r="N3616" i="1"/>
  <c r="G3616" i="1"/>
  <c r="E3616" i="1"/>
  <c r="N3615" i="1"/>
  <c r="G3615" i="1"/>
  <c r="E3615" i="1"/>
  <c r="N3614" i="1"/>
  <c r="G3614" i="1"/>
  <c r="E3614" i="1"/>
  <c r="N3613" i="1"/>
  <c r="G3613" i="1"/>
  <c r="E3613" i="1"/>
  <c r="N3612" i="1"/>
  <c r="G3612" i="1"/>
  <c r="E3612" i="1"/>
  <c r="N3611" i="1"/>
  <c r="G3611" i="1"/>
  <c r="E3611" i="1"/>
  <c r="N3610" i="1"/>
  <c r="G3610" i="1"/>
  <c r="E3610" i="1"/>
  <c r="N3609" i="1"/>
  <c r="G3609" i="1"/>
  <c r="E3609" i="1"/>
  <c r="N3608" i="1"/>
  <c r="G3608" i="1"/>
  <c r="E3608" i="1"/>
  <c r="N3607" i="1"/>
  <c r="G3607" i="1"/>
  <c r="E3607" i="1"/>
  <c r="N3606" i="1"/>
  <c r="G3606" i="1"/>
  <c r="E3606" i="1"/>
  <c r="N3605" i="1"/>
  <c r="G3605" i="1"/>
  <c r="E3605" i="1"/>
  <c r="N3604" i="1"/>
  <c r="G3604" i="1"/>
  <c r="E3604" i="1"/>
  <c r="N3603" i="1"/>
  <c r="G3603" i="1"/>
  <c r="E3603" i="1"/>
  <c r="N3602" i="1"/>
  <c r="G3602" i="1"/>
  <c r="E3602" i="1"/>
  <c r="N3601" i="1"/>
  <c r="G3601" i="1"/>
  <c r="E3601" i="1"/>
  <c r="N3600" i="1"/>
  <c r="G3600" i="1"/>
  <c r="E3600" i="1"/>
  <c r="N3599" i="1"/>
  <c r="G3599" i="1"/>
  <c r="E3599" i="1"/>
  <c r="N3598" i="1"/>
  <c r="G3598" i="1"/>
  <c r="E3598" i="1"/>
  <c r="N3597" i="1"/>
  <c r="G3597" i="1"/>
  <c r="E3597" i="1"/>
  <c r="N3596" i="1"/>
  <c r="G3596" i="1"/>
  <c r="E3596" i="1"/>
  <c r="N3595" i="1"/>
  <c r="G3595" i="1"/>
  <c r="E3595" i="1"/>
  <c r="N3594" i="1"/>
  <c r="G3594" i="1"/>
  <c r="E3594" i="1"/>
  <c r="N3593" i="1"/>
  <c r="G3593" i="1"/>
  <c r="E3593" i="1"/>
  <c r="N3592" i="1"/>
  <c r="G3592" i="1"/>
  <c r="E3592" i="1"/>
  <c r="N3591" i="1"/>
  <c r="G3591" i="1"/>
  <c r="E3591" i="1"/>
  <c r="N3590" i="1"/>
  <c r="G3590" i="1"/>
  <c r="E3590" i="1"/>
  <c r="N3589" i="1"/>
  <c r="G3589" i="1"/>
  <c r="E3589" i="1"/>
  <c r="N3588" i="1"/>
  <c r="G3588" i="1"/>
  <c r="E3588" i="1"/>
  <c r="N3587" i="1"/>
  <c r="G3587" i="1"/>
  <c r="E3587" i="1"/>
  <c r="N3586" i="1"/>
  <c r="G3586" i="1"/>
  <c r="E3586" i="1"/>
  <c r="N3585" i="1"/>
  <c r="G3585" i="1"/>
  <c r="E3585" i="1"/>
  <c r="N3584" i="1"/>
  <c r="G3584" i="1"/>
  <c r="E3584" i="1"/>
  <c r="N3583" i="1"/>
  <c r="G3583" i="1"/>
  <c r="E3583" i="1"/>
  <c r="N3582" i="1"/>
  <c r="G3582" i="1"/>
  <c r="E3582" i="1"/>
  <c r="N3581" i="1"/>
  <c r="G3581" i="1"/>
  <c r="E3581" i="1"/>
  <c r="N3580" i="1"/>
  <c r="G3580" i="1"/>
  <c r="E3580" i="1"/>
  <c r="N3579" i="1"/>
  <c r="G3579" i="1"/>
  <c r="E3579" i="1"/>
  <c r="N3578" i="1"/>
  <c r="G3578" i="1"/>
  <c r="E3578" i="1"/>
  <c r="N3577" i="1"/>
  <c r="G3577" i="1"/>
  <c r="E3577" i="1"/>
  <c r="N3576" i="1"/>
  <c r="G3576" i="1"/>
  <c r="E3576" i="1"/>
  <c r="N3575" i="1"/>
  <c r="G3575" i="1"/>
  <c r="E3575" i="1"/>
  <c r="N3574" i="1"/>
  <c r="G3574" i="1"/>
  <c r="E3574" i="1"/>
  <c r="N3573" i="1"/>
  <c r="G3573" i="1"/>
  <c r="E3573" i="1"/>
  <c r="N3572" i="1"/>
  <c r="G3572" i="1"/>
  <c r="E3572" i="1"/>
  <c r="N3571" i="1"/>
  <c r="G3571" i="1"/>
  <c r="E3571" i="1"/>
  <c r="N3570" i="1"/>
  <c r="G3570" i="1"/>
  <c r="E3570" i="1"/>
  <c r="N3569" i="1"/>
  <c r="G3569" i="1"/>
  <c r="E3569" i="1"/>
  <c r="N3568" i="1"/>
  <c r="G3568" i="1"/>
  <c r="E3568" i="1"/>
  <c r="N3567" i="1"/>
  <c r="G3567" i="1"/>
  <c r="E3567" i="1"/>
  <c r="N3566" i="1"/>
  <c r="G3566" i="1"/>
  <c r="E3566" i="1"/>
  <c r="N3565" i="1"/>
  <c r="G3565" i="1"/>
  <c r="E3565" i="1"/>
  <c r="N3564" i="1"/>
  <c r="G3564" i="1"/>
  <c r="E3564" i="1"/>
  <c r="N3563" i="1"/>
  <c r="G3563" i="1"/>
  <c r="E3563" i="1"/>
  <c r="N3562" i="1"/>
  <c r="G3562" i="1"/>
  <c r="E3562" i="1"/>
  <c r="N3561" i="1"/>
  <c r="G3561" i="1"/>
  <c r="E3561" i="1"/>
  <c r="N3560" i="1"/>
  <c r="G3560" i="1"/>
  <c r="E3560" i="1"/>
  <c r="N3559" i="1"/>
  <c r="G3559" i="1"/>
  <c r="E3559" i="1"/>
  <c r="N3558" i="1"/>
  <c r="G3558" i="1"/>
  <c r="E3558" i="1"/>
  <c r="N3557" i="1"/>
  <c r="G3557" i="1"/>
  <c r="E3557" i="1"/>
  <c r="N3556" i="1"/>
  <c r="G3556" i="1"/>
  <c r="E3556" i="1"/>
  <c r="N3555" i="1"/>
  <c r="G3555" i="1"/>
  <c r="E3555" i="1"/>
  <c r="N3554" i="1"/>
  <c r="G3554" i="1"/>
  <c r="E3554" i="1"/>
  <c r="N3553" i="1"/>
  <c r="G3553" i="1"/>
  <c r="E3553" i="1"/>
  <c r="N3552" i="1"/>
  <c r="G3552" i="1"/>
  <c r="E3552" i="1"/>
  <c r="N3551" i="1"/>
  <c r="G3551" i="1"/>
  <c r="E3551" i="1"/>
  <c r="N3550" i="1"/>
  <c r="G3550" i="1"/>
  <c r="E3550" i="1"/>
  <c r="N3549" i="1"/>
  <c r="G3549" i="1"/>
  <c r="E3549" i="1"/>
  <c r="N3548" i="1"/>
  <c r="G3548" i="1"/>
  <c r="E3548" i="1"/>
  <c r="N3547" i="1"/>
  <c r="G3547" i="1"/>
  <c r="E3547" i="1"/>
  <c r="N3546" i="1"/>
  <c r="G3546" i="1"/>
  <c r="E3546" i="1"/>
  <c r="N3545" i="1"/>
  <c r="G3545" i="1"/>
  <c r="E3545" i="1"/>
  <c r="N3544" i="1"/>
  <c r="G3544" i="1"/>
  <c r="E3544" i="1"/>
  <c r="N3543" i="1"/>
  <c r="G3543" i="1"/>
  <c r="E3543" i="1"/>
  <c r="N3542" i="1"/>
  <c r="G3542" i="1"/>
  <c r="E3542" i="1"/>
  <c r="N3541" i="1"/>
  <c r="G3541" i="1"/>
  <c r="E3541" i="1"/>
  <c r="N3540" i="1"/>
  <c r="G3540" i="1"/>
  <c r="E3540" i="1"/>
  <c r="N3539" i="1"/>
  <c r="G3539" i="1"/>
  <c r="E3539" i="1"/>
  <c r="N3538" i="1"/>
  <c r="G3538" i="1"/>
  <c r="E3538" i="1"/>
  <c r="N3537" i="1"/>
  <c r="G3537" i="1"/>
  <c r="E3537" i="1"/>
  <c r="N3536" i="1"/>
  <c r="G3536" i="1"/>
  <c r="E3536" i="1"/>
  <c r="N3535" i="1"/>
  <c r="G3535" i="1"/>
  <c r="E3535" i="1"/>
  <c r="N3534" i="1"/>
  <c r="G3534" i="1"/>
  <c r="E3534" i="1"/>
  <c r="N3533" i="1"/>
  <c r="G3533" i="1"/>
  <c r="E3533" i="1"/>
  <c r="N3532" i="1"/>
  <c r="G3532" i="1"/>
  <c r="E3532" i="1"/>
  <c r="N3531" i="1"/>
  <c r="G3531" i="1"/>
  <c r="E3531" i="1"/>
  <c r="N3530" i="1"/>
  <c r="G3530" i="1"/>
  <c r="E3530" i="1"/>
  <c r="N3529" i="1"/>
  <c r="G3529" i="1"/>
  <c r="E3529" i="1"/>
  <c r="N3528" i="1"/>
  <c r="G3528" i="1"/>
  <c r="E3528" i="1"/>
  <c r="N3527" i="1"/>
  <c r="G3527" i="1"/>
  <c r="E3527" i="1"/>
  <c r="N3526" i="1"/>
  <c r="G3526" i="1"/>
  <c r="E3526" i="1"/>
  <c r="N3525" i="1"/>
  <c r="G3525" i="1"/>
  <c r="E3525" i="1"/>
  <c r="N3524" i="1"/>
  <c r="G3524" i="1"/>
  <c r="E3524" i="1"/>
  <c r="N3523" i="1"/>
  <c r="G3523" i="1"/>
  <c r="E3523" i="1"/>
  <c r="N3522" i="1"/>
  <c r="G3522" i="1"/>
  <c r="E3522" i="1"/>
  <c r="N3521" i="1"/>
  <c r="G3521" i="1"/>
  <c r="E3521" i="1"/>
  <c r="N3520" i="1"/>
  <c r="G3520" i="1"/>
  <c r="E3520" i="1"/>
  <c r="N3519" i="1"/>
  <c r="G3519" i="1"/>
  <c r="E3519" i="1"/>
  <c r="N3518" i="1"/>
  <c r="G3518" i="1"/>
  <c r="E3518" i="1"/>
  <c r="N3517" i="1"/>
  <c r="G3517" i="1"/>
  <c r="E3517" i="1"/>
  <c r="N3516" i="1"/>
  <c r="G3516" i="1"/>
  <c r="E3516" i="1"/>
  <c r="N3515" i="1"/>
  <c r="G3515" i="1"/>
  <c r="E3515" i="1"/>
  <c r="N3514" i="1"/>
  <c r="G3514" i="1"/>
  <c r="E3514" i="1"/>
  <c r="N3513" i="1"/>
  <c r="G3513" i="1"/>
  <c r="E3513" i="1"/>
  <c r="N3512" i="1"/>
  <c r="G3512" i="1"/>
  <c r="E3512" i="1"/>
  <c r="N3511" i="1"/>
  <c r="G3511" i="1"/>
  <c r="E3511" i="1"/>
  <c r="N3510" i="1"/>
  <c r="G3510" i="1"/>
  <c r="E3510" i="1"/>
  <c r="N3509" i="1"/>
  <c r="G3509" i="1"/>
  <c r="E3509" i="1"/>
  <c r="N3508" i="1"/>
  <c r="G3508" i="1"/>
  <c r="E3508" i="1"/>
  <c r="N3507" i="1"/>
  <c r="G3507" i="1"/>
  <c r="E3507" i="1"/>
  <c r="N3506" i="1"/>
  <c r="G3506" i="1"/>
  <c r="E3506" i="1"/>
  <c r="N3505" i="1"/>
  <c r="G3505" i="1"/>
  <c r="E3505" i="1"/>
  <c r="N3504" i="1"/>
  <c r="G3504" i="1"/>
  <c r="E3504" i="1"/>
  <c r="N3503" i="1"/>
  <c r="G3503" i="1"/>
  <c r="E3503" i="1"/>
  <c r="N3502" i="1"/>
  <c r="G3502" i="1"/>
  <c r="E3502" i="1"/>
  <c r="N3501" i="1"/>
  <c r="G3501" i="1"/>
  <c r="E3501" i="1"/>
  <c r="N3500" i="1"/>
  <c r="G3500" i="1"/>
  <c r="E3500" i="1"/>
  <c r="N3499" i="1"/>
  <c r="G3499" i="1"/>
  <c r="E3499" i="1"/>
  <c r="N3498" i="1"/>
  <c r="G3498" i="1"/>
  <c r="E3498" i="1"/>
  <c r="N3497" i="1"/>
  <c r="G3497" i="1"/>
  <c r="E3497" i="1"/>
  <c r="N3496" i="1"/>
  <c r="G3496" i="1"/>
  <c r="E3496" i="1"/>
  <c r="N3495" i="1"/>
  <c r="G3495" i="1"/>
  <c r="E3495" i="1"/>
  <c r="N3494" i="1"/>
  <c r="G3494" i="1"/>
  <c r="E3494" i="1"/>
  <c r="N3493" i="1"/>
  <c r="G3493" i="1"/>
  <c r="E3493" i="1"/>
  <c r="N3492" i="1"/>
  <c r="G3492" i="1"/>
  <c r="E3492" i="1"/>
  <c r="N3491" i="1"/>
  <c r="G3491" i="1"/>
  <c r="E3491" i="1"/>
  <c r="N3490" i="1"/>
  <c r="G3490" i="1"/>
  <c r="E3490" i="1"/>
  <c r="N3489" i="1"/>
  <c r="G3489" i="1"/>
  <c r="E3489" i="1"/>
  <c r="N3488" i="1"/>
  <c r="G3488" i="1"/>
  <c r="E3488" i="1"/>
  <c r="N3487" i="1"/>
  <c r="G3487" i="1"/>
  <c r="E3487" i="1"/>
  <c r="N3486" i="1"/>
  <c r="G3486" i="1"/>
  <c r="E3486" i="1"/>
  <c r="N3485" i="1"/>
  <c r="G3485" i="1"/>
  <c r="E3485" i="1"/>
  <c r="N3484" i="1"/>
  <c r="G3484" i="1"/>
  <c r="E3484" i="1"/>
  <c r="N3483" i="1"/>
  <c r="G3483" i="1"/>
  <c r="E3483" i="1"/>
  <c r="N3482" i="1"/>
  <c r="G3482" i="1"/>
  <c r="E3482" i="1"/>
  <c r="N3481" i="1"/>
  <c r="G3481" i="1"/>
  <c r="E3481" i="1"/>
  <c r="N3480" i="1"/>
  <c r="G3480" i="1"/>
  <c r="E3480" i="1"/>
  <c r="N3479" i="1"/>
  <c r="G3479" i="1"/>
  <c r="E3479" i="1"/>
  <c r="N3478" i="1"/>
  <c r="G3478" i="1"/>
  <c r="E3478" i="1"/>
  <c r="N3477" i="1"/>
  <c r="G3477" i="1"/>
  <c r="E3477" i="1"/>
  <c r="N3476" i="1"/>
  <c r="G3476" i="1"/>
  <c r="E3476" i="1"/>
  <c r="N3475" i="1"/>
  <c r="G3475" i="1"/>
  <c r="E3475" i="1"/>
  <c r="N3474" i="1"/>
  <c r="G3474" i="1"/>
  <c r="E3474" i="1"/>
  <c r="N3473" i="1"/>
  <c r="G3473" i="1"/>
  <c r="E3473" i="1"/>
  <c r="N3472" i="1"/>
  <c r="G3472" i="1"/>
  <c r="E3472" i="1"/>
  <c r="N3471" i="1"/>
  <c r="G3471" i="1"/>
  <c r="E3471" i="1"/>
  <c r="N3470" i="1"/>
  <c r="G3470" i="1"/>
  <c r="E3470" i="1"/>
  <c r="N3469" i="1"/>
  <c r="G3469" i="1"/>
  <c r="E3469" i="1"/>
  <c r="N3468" i="1"/>
  <c r="G3468" i="1"/>
  <c r="E3468" i="1"/>
  <c r="N3467" i="1"/>
  <c r="G3467" i="1"/>
  <c r="E3467" i="1"/>
  <c r="N3466" i="1"/>
  <c r="G3466" i="1"/>
  <c r="E3466" i="1"/>
  <c r="N3465" i="1"/>
  <c r="G3465" i="1"/>
  <c r="E3465" i="1"/>
  <c r="N3464" i="1"/>
  <c r="G3464" i="1"/>
  <c r="E3464" i="1"/>
  <c r="N3463" i="1"/>
  <c r="G3463" i="1"/>
  <c r="E3463" i="1"/>
  <c r="N3462" i="1"/>
  <c r="G3462" i="1"/>
  <c r="E3462" i="1"/>
  <c r="N3461" i="1"/>
  <c r="G3461" i="1"/>
  <c r="E3461" i="1"/>
  <c r="N3460" i="1"/>
  <c r="G3460" i="1"/>
  <c r="E3460" i="1"/>
  <c r="N3459" i="1"/>
  <c r="G3459" i="1"/>
  <c r="E3459" i="1"/>
  <c r="N3458" i="1"/>
  <c r="G3458" i="1"/>
  <c r="E3458" i="1"/>
  <c r="N3457" i="1"/>
  <c r="G3457" i="1"/>
  <c r="E3457" i="1"/>
  <c r="N3456" i="1"/>
  <c r="G3456" i="1"/>
  <c r="E3456" i="1"/>
  <c r="N3455" i="1"/>
  <c r="G3455" i="1"/>
  <c r="E3455" i="1"/>
  <c r="N3454" i="1"/>
  <c r="G3454" i="1"/>
  <c r="E3454" i="1"/>
  <c r="N3453" i="1"/>
  <c r="G3453" i="1"/>
  <c r="E3453" i="1"/>
  <c r="N3452" i="1"/>
  <c r="G3452" i="1"/>
  <c r="E3452" i="1"/>
  <c r="N3451" i="1"/>
  <c r="G3451" i="1"/>
  <c r="E3451" i="1"/>
  <c r="N3450" i="1"/>
  <c r="G3450" i="1"/>
  <c r="E3450" i="1"/>
  <c r="N3449" i="1"/>
  <c r="G3449" i="1"/>
  <c r="E3449" i="1"/>
  <c r="N3448" i="1"/>
  <c r="G3448" i="1"/>
  <c r="E3448" i="1"/>
  <c r="N3447" i="1"/>
  <c r="G3447" i="1"/>
  <c r="E3447" i="1"/>
  <c r="N3446" i="1"/>
  <c r="G3446" i="1"/>
  <c r="E3446" i="1"/>
  <c r="N3445" i="1"/>
  <c r="G3445" i="1"/>
  <c r="E3445" i="1"/>
  <c r="N3444" i="1"/>
  <c r="G3444" i="1"/>
  <c r="E3444" i="1"/>
  <c r="N3443" i="1"/>
  <c r="G3443" i="1"/>
  <c r="E3443" i="1"/>
  <c r="N3442" i="1"/>
  <c r="G3442" i="1"/>
  <c r="E3442" i="1"/>
  <c r="N3441" i="1"/>
  <c r="G3441" i="1"/>
  <c r="E3441" i="1"/>
  <c r="N3440" i="1"/>
  <c r="G3440" i="1"/>
  <c r="E3440" i="1"/>
  <c r="N3439" i="1"/>
  <c r="G3439" i="1"/>
  <c r="E3439" i="1"/>
  <c r="N3438" i="1"/>
  <c r="G3438" i="1"/>
  <c r="E3438" i="1"/>
  <c r="N3437" i="1"/>
  <c r="G3437" i="1"/>
  <c r="E3437" i="1"/>
  <c r="N3436" i="1"/>
  <c r="G3436" i="1"/>
  <c r="E3436" i="1"/>
  <c r="N3435" i="1"/>
  <c r="G3435" i="1"/>
  <c r="E3435" i="1"/>
  <c r="N3434" i="1"/>
  <c r="G3434" i="1"/>
  <c r="E3434" i="1"/>
  <c r="N3433" i="1"/>
  <c r="G3433" i="1"/>
  <c r="E3433" i="1"/>
  <c r="N3432" i="1"/>
  <c r="G3432" i="1"/>
  <c r="E3432" i="1"/>
  <c r="N3431" i="1"/>
  <c r="G3431" i="1"/>
  <c r="E3431" i="1"/>
  <c r="N3430" i="1"/>
  <c r="G3430" i="1"/>
  <c r="E3430" i="1"/>
  <c r="N3429" i="1"/>
  <c r="G3429" i="1"/>
  <c r="E3429" i="1"/>
  <c r="N3428" i="1"/>
  <c r="G3428" i="1"/>
  <c r="E3428" i="1"/>
  <c r="N3427" i="1"/>
  <c r="G3427" i="1"/>
  <c r="E3427" i="1"/>
  <c r="N3426" i="1"/>
  <c r="G3426" i="1"/>
  <c r="E3426" i="1"/>
  <c r="N3425" i="1"/>
  <c r="G3425" i="1"/>
  <c r="E3425" i="1"/>
  <c r="N3424" i="1"/>
  <c r="G3424" i="1"/>
  <c r="E3424" i="1"/>
  <c r="N3423" i="1"/>
  <c r="G3423" i="1"/>
  <c r="E3423" i="1"/>
  <c r="N3422" i="1"/>
  <c r="G3422" i="1"/>
  <c r="E3422" i="1"/>
  <c r="N3421" i="1"/>
  <c r="G3421" i="1"/>
  <c r="E3421" i="1"/>
  <c r="N3420" i="1"/>
  <c r="G3420" i="1"/>
  <c r="E3420" i="1"/>
  <c r="N3419" i="1"/>
  <c r="G3419" i="1"/>
  <c r="E3419" i="1"/>
  <c r="N3418" i="1"/>
  <c r="G3418" i="1"/>
  <c r="E3418" i="1"/>
  <c r="N3417" i="1"/>
  <c r="G3417" i="1"/>
  <c r="E3417" i="1"/>
  <c r="N3416" i="1"/>
  <c r="G3416" i="1"/>
  <c r="E3416" i="1"/>
  <c r="N3415" i="1"/>
  <c r="G3415" i="1"/>
  <c r="E3415" i="1"/>
  <c r="N3414" i="1"/>
  <c r="G3414" i="1"/>
  <c r="E3414" i="1"/>
  <c r="N3413" i="1"/>
  <c r="G3413" i="1"/>
  <c r="E3413" i="1"/>
  <c r="N3412" i="1"/>
  <c r="G3412" i="1"/>
  <c r="E3412" i="1"/>
  <c r="N3411" i="1"/>
  <c r="G3411" i="1"/>
  <c r="E3411" i="1"/>
  <c r="N3410" i="1"/>
  <c r="G3410" i="1"/>
  <c r="E3410" i="1"/>
  <c r="N3409" i="1"/>
  <c r="G3409" i="1"/>
  <c r="E3409" i="1"/>
  <c r="N3408" i="1"/>
  <c r="G3408" i="1"/>
  <c r="E3408" i="1"/>
  <c r="N3407" i="1"/>
  <c r="G3407" i="1"/>
  <c r="E3407" i="1"/>
  <c r="N3406" i="1"/>
  <c r="G3406" i="1"/>
  <c r="E3406" i="1"/>
  <c r="N3405" i="1"/>
  <c r="G3405" i="1"/>
  <c r="E3405" i="1"/>
  <c r="N3404" i="1"/>
  <c r="G3404" i="1"/>
  <c r="E3404" i="1"/>
  <c r="N3403" i="1"/>
  <c r="G3403" i="1"/>
  <c r="E3403" i="1"/>
  <c r="N3402" i="1"/>
  <c r="G3402" i="1"/>
  <c r="E3402" i="1"/>
  <c r="N3401" i="1"/>
  <c r="G3401" i="1"/>
  <c r="E3401" i="1"/>
  <c r="N3400" i="1"/>
  <c r="G3400" i="1"/>
  <c r="E3400" i="1"/>
  <c r="N3399" i="1"/>
  <c r="G3399" i="1"/>
  <c r="E3399" i="1"/>
  <c r="N3398" i="1"/>
  <c r="G3398" i="1"/>
  <c r="E3398" i="1"/>
  <c r="N3397" i="1"/>
  <c r="G3397" i="1"/>
  <c r="E3397" i="1"/>
  <c r="N3396" i="1"/>
  <c r="G3396" i="1"/>
  <c r="E3396" i="1"/>
  <c r="N3395" i="1"/>
  <c r="G3395" i="1"/>
  <c r="E3395" i="1"/>
  <c r="N3394" i="1"/>
  <c r="G3394" i="1"/>
  <c r="E3394" i="1"/>
  <c r="N3393" i="1"/>
  <c r="G3393" i="1"/>
  <c r="E3393" i="1"/>
  <c r="N3392" i="1"/>
  <c r="G3392" i="1"/>
  <c r="E3392" i="1"/>
  <c r="N3391" i="1"/>
  <c r="G3391" i="1"/>
  <c r="E3391" i="1"/>
  <c r="N3390" i="1"/>
  <c r="G3390" i="1"/>
  <c r="E3390" i="1"/>
  <c r="N3389" i="1"/>
  <c r="G3389" i="1"/>
  <c r="E3389" i="1"/>
  <c r="N3388" i="1"/>
  <c r="G3388" i="1"/>
  <c r="E3388" i="1"/>
  <c r="N3387" i="1"/>
  <c r="G3387" i="1"/>
  <c r="E3387" i="1"/>
  <c r="N3386" i="1"/>
  <c r="G3386" i="1"/>
  <c r="E3386" i="1"/>
  <c r="N3385" i="1"/>
  <c r="G3385" i="1"/>
  <c r="E3385" i="1"/>
  <c r="N3384" i="1"/>
  <c r="G3384" i="1"/>
  <c r="E3384" i="1"/>
  <c r="N3383" i="1"/>
  <c r="G3383" i="1"/>
  <c r="E3383" i="1"/>
  <c r="N3382" i="1"/>
  <c r="G3382" i="1"/>
  <c r="E3382" i="1"/>
  <c r="N3381" i="1"/>
  <c r="G3381" i="1"/>
  <c r="E3381" i="1"/>
  <c r="N3380" i="1"/>
  <c r="G3380" i="1"/>
  <c r="E3380" i="1"/>
  <c r="N3379" i="1"/>
  <c r="G3379" i="1"/>
  <c r="E3379" i="1"/>
  <c r="N3378" i="1"/>
  <c r="G3378" i="1"/>
  <c r="E3378" i="1"/>
  <c r="N3377" i="1"/>
  <c r="G3377" i="1"/>
  <c r="E3377" i="1"/>
  <c r="N3376" i="1"/>
  <c r="G3376" i="1"/>
  <c r="E3376" i="1"/>
  <c r="N3375" i="1"/>
  <c r="G3375" i="1"/>
  <c r="E3375" i="1"/>
  <c r="N3374" i="1"/>
  <c r="G3374" i="1"/>
  <c r="E3374" i="1"/>
  <c r="N3373" i="1"/>
  <c r="G3373" i="1"/>
  <c r="E3373" i="1"/>
  <c r="N3372" i="1"/>
  <c r="G3372" i="1"/>
  <c r="E3372" i="1"/>
  <c r="N3371" i="1"/>
  <c r="G3371" i="1"/>
  <c r="E3371" i="1"/>
  <c r="N3370" i="1"/>
  <c r="G3370" i="1"/>
  <c r="E3370" i="1"/>
  <c r="N3369" i="1"/>
  <c r="G3369" i="1"/>
  <c r="E3369" i="1"/>
  <c r="N3368" i="1"/>
  <c r="G3368" i="1"/>
  <c r="E3368" i="1"/>
  <c r="N3367" i="1"/>
  <c r="G3367" i="1"/>
  <c r="E3367" i="1"/>
  <c r="N3366" i="1"/>
  <c r="G3366" i="1"/>
  <c r="E3366" i="1"/>
  <c r="N3365" i="1"/>
  <c r="G3365" i="1"/>
  <c r="E3365" i="1"/>
  <c r="N3364" i="1"/>
  <c r="G3364" i="1"/>
  <c r="E3364" i="1"/>
  <c r="N3363" i="1"/>
  <c r="G3363" i="1"/>
  <c r="E3363" i="1"/>
  <c r="N3362" i="1"/>
  <c r="G3362" i="1"/>
  <c r="E3362" i="1"/>
  <c r="N3361" i="1"/>
  <c r="G3361" i="1"/>
  <c r="E3361" i="1"/>
  <c r="N3360" i="1"/>
  <c r="G3360" i="1"/>
  <c r="E3360" i="1"/>
  <c r="N3359" i="1"/>
  <c r="G3359" i="1"/>
  <c r="E3359" i="1"/>
  <c r="N3358" i="1"/>
  <c r="G3358" i="1"/>
  <c r="E3358" i="1"/>
  <c r="N3357" i="1"/>
  <c r="G3357" i="1"/>
  <c r="E3357" i="1"/>
  <c r="N3356" i="1"/>
  <c r="G3356" i="1"/>
  <c r="E3356" i="1"/>
  <c r="N3355" i="1"/>
  <c r="G3355" i="1"/>
  <c r="E3355" i="1"/>
  <c r="N3354" i="1"/>
  <c r="G3354" i="1"/>
  <c r="E3354" i="1"/>
  <c r="N3353" i="1"/>
  <c r="G3353" i="1"/>
  <c r="E3353" i="1"/>
  <c r="N3352" i="1"/>
  <c r="G3352" i="1"/>
  <c r="E3352" i="1"/>
  <c r="N3351" i="1"/>
  <c r="G3351" i="1"/>
  <c r="E3351" i="1"/>
  <c r="N3350" i="1"/>
  <c r="G3350" i="1"/>
  <c r="E3350" i="1"/>
  <c r="N3349" i="1"/>
  <c r="G3349" i="1"/>
  <c r="E3349" i="1"/>
  <c r="N3348" i="1"/>
  <c r="G3348" i="1"/>
  <c r="E3348" i="1"/>
  <c r="N3347" i="1"/>
  <c r="G3347" i="1"/>
  <c r="E3347" i="1"/>
  <c r="N3346" i="1"/>
  <c r="G3346" i="1"/>
  <c r="E3346" i="1"/>
  <c r="N3345" i="1"/>
  <c r="G3345" i="1"/>
  <c r="E3345" i="1"/>
  <c r="N3344" i="1"/>
  <c r="G3344" i="1"/>
  <c r="E3344" i="1"/>
  <c r="N3343" i="1"/>
  <c r="G3343" i="1"/>
  <c r="E3343" i="1"/>
  <c r="N3342" i="1"/>
  <c r="G3342" i="1"/>
  <c r="E3342" i="1"/>
  <c r="N3341" i="1"/>
  <c r="G3341" i="1"/>
  <c r="E3341" i="1"/>
  <c r="N3340" i="1"/>
  <c r="G3340" i="1"/>
  <c r="E3340" i="1"/>
  <c r="N3339" i="1"/>
  <c r="G3339" i="1"/>
  <c r="E3339" i="1"/>
  <c r="N3338" i="1"/>
  <c r="G3338" i="1"/>
  <c r="E3338" i="1"/>
  <c r="N3337" i="1"/>
  <c r="G3337" i="1"/>
  <c r="E3337" i="1"/>
  <c r="N3336" i="1"/>
  <c r="G3336" i="1"/>
  <c r="E3336" i="1"/>
  <c r="N3335" i="1"/>
  <c r="G3335" i="1"/>
  <c r="E3335" i="1"/>
  <c r="N3334" i="1"/>
  <c r="G3334" i="1"/>
  <c r="E3334" i="1"/>
  <c r="N3333" i="1"/>
  <c r="G3333" i="1"/>
  <c r="E3333" i="1"/>
  <c r="N3332" i="1"/>
  <c r="G3332" i="1"/>
  <c r="E3332" i="1"/>
  <c r="N3331" i="1"/>
  <c r="G3331" i="1"/>
  <c r="E3331" i="1"/>
  <c r="N3330" i="1"/>
  <c r="G3330" i="1"/>
  <c r="E3330" i="1"/>
  <c r="N3329" i="1"/>
  <c r="G3329" i="1"/>
  <c r="E3329" i="1"/>
  <c r="N3328" i="1"/>
  <c r="G3328" i="1"/>
  <c r="E3328" i="1"/>
  <c r="N3327" i="1"/>
  <c r="G3327" i="1"/>
  <c r="E3327" i="1"/>
  <c r="N3326" i="1"/>
  <c r="G3326" i="1"/>
  <c r="E3326" i="1"/>
  <c r="N3325" i="1"/>
  <c r="G3325" i="1"/>
  <c r="E3325" i="1"/>
  <c r="N3324" i="1"/>
  <c r="G3324" i="1"/>
  <c r="E3324" i="1"/>
  <c r="N3323" i="1"/>
  <c r="G3323" i="1"/>
  <c r="E3323" i="1"/>
  <c r="N3322" i="1"/>
  <c r="G3322" i="1"/>
  <c r="E3322" i="1"/>
  <c r="N3321" i="1"/>
  <c r="G3321" i="1"/>
  <c r="E3321" i="1"/>
  <c r="N3320" i="1"/>
  <c r="G3320" i="1"/>
  <c r="E3320" i="1"/>
  <c r="N3319" i="1"/>
  <c r="G3319" i="1"/>
  <c r="E3319" i="1"/>
  <c r="N3318" i="1"/>
  <c r="G3318" i="1"/>
  <c r="E3318" i="1"/>
  <c r="N3317" i="1"/>
  <c r="G3317" i="1"/>
  <c r="E3317" i="1"/>
  <c r="N3316" i="1"/>
  <c r="G3316" i="1"/>
  <c r="E3316" i="1"/>
  <c r="N3315" i="1"/>
  <c r="G3315" i="1"/>
  <c r="E3315" i="1"/>
  <c r="N3314" i="1"/>
  <c r="G3314" i="1"/>
  <c r="E3314" i="1"/>
  <c r="N3313" i="1"/>
  <c r="G3313" i="1"/>
  <c r="E3313" i="1"/>
  <c r="N3312" i="1"/>
  <c r="G3312" i="1"/>
  <c r="E3312" i="1"/>
  <c r="N3311" i="1"/>
  <c r="G3311" i="1"/>
  <c r="E3311" i="1"/>
  <c r="N3310" i="1"/>
  <c r="G3310" i="1"/>
  <c r="E3310" i="1"/>
  <c r="N3309" i="1"/>
  <c r="G3309" i="1"/>
  <c r="E3309" i="1"/>
  <c r="N3308" i="1"/>
  <c r="G3308" i="1"/>
  <c r="E3308" i="1"/>
  <c r="N3307" i="1"/>
  <c r="G3307" i="1"/>
  <c r="E3307" i="1"/>
  <c r="N3306" i="1"/>
  <c r="G3306" i="1"/>
  <c r="E3306" i="1"/>
  <c r="N3305" i="1"/>
  <c r="G3305" i="1"/>
  <c r="E3305" i="1"/>
  <c r="N3304" i="1"/>
  <c r="G3304" i="1"/>
  <c r="E3304" i="1"/>
  <c r="N3303" i="1"/>
  <c r="G3303" i="1"/>
  <c r="E3303" i="1"/>
  <c r="N3302" i="1"/>
  <c r="G3302" i="1"/>
  <c r="E3302" i="1"/>
  <c r="N3301" i="1"/>
  <c r="G3301" i="1"/>
  <c r="E3301" i="1"/>
  <c r="N3300" i="1"/>
  <c r="G3300" i="1"/>
  <c r="E3300" i="1"/>
  <c r="N3299" i="1"/>
  <c r="G3299" i="1"/>
  <c r="E3299" i="1"/>
  <c r="N3298" i="1"/>
  <c r="G3298" i="1"/>
  <c r="E3298" i="1"/>
  <c r="N3297" i="1"/>
  <c r="G3297" i="1"/>
  <c r="E3297" i="1"/>
  <c r="N3296" i="1"/>
  <c r="G3296" i="1"/>
  <c r="E3296" i="1"/>
  <c r="N3295" i="1"/>
  <c r="G3295" i="1"/>
  <c r="E3295" i="1"/>
  <c r="N3294" i="1"/>
  <c r="G3294" i="1"/>
  <c r="E3294" i="1"/>
  <c r="N3293" i="1"/>
  <c r="G3293" i="1"/>
  <c r="E3293" i="1"/>
  <c r="N3292" i="1"/>
  <c r="G3292" i="1"/>
  <c r="E3292" i="1"/>
  <c r="N3291" i="1"/>
  <c r="G3291" i="1"/>
  <c r="E3291" i="1"/>
  <c r="N3290" i="1"/>
  <c r="G3290" i="1"/>
  <c r="E3290" i="1"/>
  <c r="N3289" i="1"/>
  <c r="G3289" i="1"/>
  <c r="E3289" i="1"/>
  <c r="N3288" i="1"/>
  <c r="G3288" i="1"/>
  <c r="E3288" i="1"/>
  <c r="N3287" i="1"/>
  <c r="G3287" i="1"/>
  <c r="E3287" i="1"/>
  <c r="N3286" i="1"/>
  <c r="G3286" i="1"/>
  <c r="E3286" i="1"/>
  <c r="N3285" i="1"/>
  <c r="G3285" i="1"/>
  <c r="E3285" i="1"/>
  <c r="N3284" i="1"/>
  <c r="G3284" i="1"/>
  <c r="E3284" i="1"/>
  <c r="N3283" i="1"/>
  <c r="G3283" i="1"/>
  <c r="E3283" i="1"/>
  <c r="N3282" i="1"/>
  <c r="G3282" i="1"/>
  <c r="E3282" i="1"/>
  <c r="N3281" i="1"/>
  <c r="G3281" i="1"/>
  <c r="E3281" i="1"/>
  <c r="N3280" i="1"/>
  <c r="G3280" i="1"/>
  <c r="E3280" i="1"/>
  <c r="N3279" i="1"/>
  <c r="G3279" i="1"/>
  <c r="E3279" i="1"/>
  <c r="N3278" i="1"/>
  <c r="G3278" i="1"/>
  <c r="E3278" i="1"/>
  <c r="N3277" i="1"/>
  <c r="G3277" i="1"/>
  <c r="E3277" i="1"/>
  <c r="N3276" i="1"/>
  <c r="G3276" i="1"/>
  <c r="E3276" i="1"/>
  <c r="N3275" i="1"/>
  <c r="G3275" i="1"/>
  <c r="E3275" i="1"/>
  <c r="N3274" i="1"/>
  <c r="G3274" i="1"/>
  <c r="E3274" i="1"/>
  <c r="N3273" i="1"/>
  <c r="G3273" i="1"/>
  <c r="E3273" i="1"/>
  <c r="N3272" i="1"/>
  <c r="G3272" i="1"/>
  <c r="E3272" i="1"/>
  <c r="N3271" i="1"/>
  <c r="G3271" i="1"/>
  <c r="E3271" i="1"/>
  <c r="N3270" i="1"/>
  <c r="G3270" i="1"/>
  <c r="E3270" i="1"/>
  <c r="N3269" i="1"/>
  <c r="G3269" i="1"/>
  <c r="E3269" i="1"/>
  <c r="N3268" i="1"/>
  <c r="G3268" i="1"/>
  <c r="E3268" i="1"/>
  <c r="N3267" i="1"/>
  <c r="G3267" i="1"/>
  <c r="E3267" i="1"/>
  <c r="N3266" i="1"/>
  <c r="G3266" i="1"/>
  <c r="E3266" i="1"/>
  <c r="N3265" i="1"/>
  <c r="G3265" i="1"/>
  <c r="E3265" i="1"/>
  <c r="N3264" i="1"/>
  <c r="G3264" i="1"/>
  <c r="E3264" i="1"/>
  <c r="N3263" i="1"/>
  <c r="G3263" i="1"/>
  <c r="E3263" i="1"/>
  <c r="N3262" i="1"/>
  <c r="G3262" i="1"/>
  <c r="E3262" i="1"/>
  <c r="N3261" i="1"/>
  <c r="G3261" i="1"/>
  <c r="E3261" i="1"/>
  <c r="N3260" i="1"/>
  <c r="G3260" i="1"/>
  <c r="E3260" i="1"/>
  <c r="N3259" i="1"/>
  <c r="G3259" i="1"/>
  <c r="E3259" i="1"/>
  <c r="N3258" i="1"/>
  <c r="G3258" i="1"/>
  <c r="E3258" i="1"/>
  <c r="N3257" i="1"/>
  <c r="G3257" i="1"/>
  <c r="E3257" i="1"/>
  <c r="N3256" i="1"/>
  <c r="G3256" i="1"/>
  <c r="E3256" i="1"/>
  <c r="N3255" i="1"/>
  <c r="G3255" i="1"/>
  <c r="E3255" i="1"/>
  <c r="N3254" i="1"/>
  <c r="G3254" i="1"/>
  <c r="E3254" i="1"/>
  <c r="N3253" i="1"/>
  <c r="G3253" i="1"/>
  <c r="E3253" i="1"/>
  <c r="N3252" i="1"/>
  <c r="G3252" i="1"/>
  <c r="E3252" i="1"/>
  <c r="N3251" i="1"/>
  <c r="G3251" i="1"/>
  <c r="E3251" i="1"/>
  <c r="N3250" i="1"/>
  <c r="G3250" i="1"/>
  <c r="E3250" i="1"/>
  <c r="N3249" i="1"/>
  <c r="G3249" i="1"/>
  <c r="E3249" i="1"/>
  <c r="N3248" i="1"/>
  <c r="G3248" i="1"/>
  <c r="E3248" i="1"/>
  <c r="N3247" i="1"/>
  <c r="G3247" i="1"/>
  <c r="E3247" i="1"/>
  <c r="N3246" i="1"/>
  <c r="G3246" i="1"/>
  <c r="E3246" i="1"/>
  <c r="N3245" i="1"/>
  <c r="G3245" i="1"/>
  <c r="E3245" i="1"/>
  <c r="N3244" i="1"/>
  <c r="G3244" i="1"/>
  <c r="E3244" i="1"/>
  <c r="N3243" i="1"/>
  <c r="G3243" i="1"/>
  <c r="E3243" i="1"/>
  <c r="N3242" i="1"/>
  <c r="G3242" i="1"/>
  <c r="E3242" i="1"/>
  <c r="N3241" i="1"/>
  <c r="G3241" i="1"/>
  <c r="E3241" i="1"/>
  <c r="N3240" i="1"/>
  <c r="G3240" i="1"/>
  <c r="E3240" i="1"/>
  <c r="N3239" i="1"/>
  <c r="G3239" i="1"/>
  <c r="E3239" i="1"/>
  <c r="N3238" i="1"/>
  <c r="G3238" i="1"/>
  <c r="E3238" i="1"/>
  <c r="N3237" i="1"/>
  <c r="G3237" i="1"/>
  <c r="E3237" i="1"/>
  <c r="N3236" i="1"/>
  <c r="G3236" i="1"/>
  <c r="E3236" i="1"/>
  <c r="N3235" i="1"/>
  <c r="G3235" i="1"/>
  <c r="E3235" i="1"/>
  <c r="N3234" i="1"/>
  <c r="G3234" i="1"/>
  <c r="E3234" i="1"/>
  <c r="N3233" i="1"/>
  <c r="G3233" i="1"/>
  <c r="E3233" i="1"/>
  <c r="N3232" i="1"/>
  <c r="G3232" i="1"/>
  <c r="E3232" i="1"/>
  <c r="N3231" i="1"/>
  <c r="G3231" i="1"/>
  <c r="E3231" i="1"/>
  <c r="N3230" i="1"/>
  <c r="G3230" i="1"/>
  <c r="E3230" i="1"/>
  <c r="N3229" i="1"/>
  <c r="G3229" i="1"/>
  <c r="E3229" i="1"/>
  <c r="N3228" i="1"/>
  <c r="G3228" i="1"/>
  <c r="E3228" i="1"/>
  <c r="N3227" i="1"/>
  <c r="G3227" i="1"/>
  <c r="E3227" i="1"/>
  <c r="N3226" i="1"/>
  <c r="G3226" i="1"/>
  <c r="E3226" i="1"/>
  <c r="N3225" i="1"/>
  <c r="G3225" i="1"/>
  <c r="E3225" i="1"/>
  <c r="N3224" i="1"/>
  <c r="G3224" i="1"/>
  <c r="E3224" i="1"/>
  <c r="N3223" i="1"/>
  <c r="G3223" i="1"/>
  <c r="E3223" i="1"/>
  <c r="N3222" i="1"/>
  <c r="G3222" i="1"/>
  <c r="E3222" i="1"/>
  <c r="N3221" i="1"/>
  <c r="G3221" i="1"/>
  <c r="E3221" i="1"/>
  <c r="N3220" i="1"/>
  <c r="G3220" i="1"/>
  <c r="E3220" i="1"/>
  <c r="N3219" i="1"/>
  <c r="G3219" i="1"/>
  <c r="E3219" i="1"/>
  <c r="N3218" i="1"/>
  <c r="G3218" i="1"/>
  <c r="E3218" i="1"/>
  <c r="N3217" i="1"/>
  <c r="G3217" i="1"/>
  <c r="E3217" i="1"/>
  <c r="N3216" i="1"/>
  <c r="G3216" i="1"/>
  <c r="E3216" i="1"/>
  <c r="N3215" i="1"/>
  <c r="G3215" i="1"/>
  <c r="E3215" i="1"/>
  <c r="N3214" i="1"/>
  <c r="G3214" i="1"/>
  <c r="E3214" i="1"/>
  <c r="N3213" i="1"/>
  <c r="G3213" i="1"/>
  <c r="E3213" i="1"/>
  <c r="N3212" i="1"/>
  <c r="G3212" i="1"/>
  <c r="E3212" i="1"/>
  <c r="N3211" i="1"/>
  <c r="G3211" i="1"/>
  <c r="E3211" i="1"/>
  <c r="N3210" i="1"/>
  <c r="G3210" i="1"/>
  <c r="E3210" i="1"/>
  <c r="N3209" i="1"/>
  <c r="G3209" i="1"/>
  <c r="E3209" i="1"/>
  <c r="N3208" i="1"/>
  <c r="G3208" i="1"/>
  <c r="E3208" i="1"/>
  <c r="N3207" i="1"/>
  <c r="G3207" i="1"/>
  <c r="E3207" i="1"/>
  <c r="N3206" i="1"/>
  <c r="G3206" i="1"/>
  <c r="E3206" i="1"/>
  <c r="N3205" i="1"/>
  <c r="G3205" i="1"/>
  <c r="E3205" i="1"/>
  <c r="N3204" i="1"/>
  <c r="G3204" i="1"/>
  <c r="E3204" i="1"/>
  <c r="N3203" i="1"/>
  <c r="G3203" i="1"/>
  <c r="E3203" i="1"/>
  <c r="N3202" i="1"/>
  <c r="G3202" i="1"/>
  <c r="E3202" i="1"/>
  <c r="N3201" i="1"/>
  <c r="G3201" i="1"/>
  <c r="E3201" i="1"/>
  <c r="N3200" i="1"/>
  <c r="G3200" i="1"/>
  <c r="E3200" i="1"/>
  <c r="N3199" i="1"/>
  <c r="G3199" i="1"/>
  <c r="E3199" i="1"/>
  <c r="N3198" i="1"/>
  <c r="G3198" i="1"/>
  <c r="E3198" i="1"/>
  <c r="N3197" i="1"/>
  <c r="G3197" i="1"/>
  <c r="E3197" i="1"/>
  <c r="N3196" i="1"/>
  <c r="G3196" i="1"/>
  <c r="E3196" i="1"/>
  <c r="N3195" i="1"/>
  <c r="G3195" i="1"/>
  <c r="E3195" i="1"/>
  <c r="N3194" i="1"/>
  <c r="G3194" i="1"/>
  <c r="E3194" i="1"/>
  <c r="N3193" i="1"/>
  <c r="G3193" i="1"/>
  <c r="E3193" i="1"/>
  <c r="N3192" i="1"/>
  <c r="G3192" i="1"/>
  <c r="E3192" i="1"/>
  <c r="N3191" i="1"/>
  <c r="G3191" i="1"/>
  <c r="E3191" i="1"/>
  <c r="N3190" i="1"/>
  <c r="G3190" i="1"/>
  <c r="E3190" i="1"/>
  <c r="N3189" i="1"/>
  <c r="G3189" i="1"/>
  <c r="E3189" i="1"/>
  <c r="N3188" i="1"/>
  <c r="G3188" i="1"/>
  <c r="E3188" i="1"/>
  <c r="N3187" i="1"/>
  <c r="G3187" i="1"/>
  <c r="E3187" i="1"/>
  <c r="N3186" i="1"/>
  <c r="G3186" i="1"/>
  <c r="E3186" i="1"/>
  <c r="N3185" i="1"/>
  <c r="G3185" i="1"/>
  <c r="E3185" i="1"/>
  <c r="N3184" i="1"/>
  <c r="G3184" i="1"/>
  <c r="E3184" i="1"/>
  <c r="N3183" i="1"/>
  <c r="G3183" i="1"/>
  <c r="E3183" i="1"/>
  <c r="N3182" i="1"/>
  <c r="G3182" i="1"/>
  <c r="E3182" i="1"/>
  <c r="N3181" i="1"/>
  <c r="G3181" i="1"/>
  <c r="E3181" i="1"/>
  <c r="N3180" i="1"/>
  <c r="G3180" i="1"/>
  <c r="E3180" i="1"/>
  <c r="N3179" i="1"/>
  <c r="G3179" i="1"/>
  <c r="E3179" i="1"/>
  <c r="N3178" i="1"/>
  <c r="G3178" i="1"/>
  <c r="E3178" i="1"/>
  <c r="N3177" i="1"/>
  <c r="G3177" i="1"/>
  <c r="E3177" i="1"/>
  <c r="N3176" i="1"/>
  <c r="G3176" i="1"/>
  <c r="E3176" i="1"/>
  <c r="N3175" i="1"/>
  <c r="G3175" i="1"/>
  <c r="E3175" i="1"/>
  <c r="N3174" i="1"/>
  <c r="G3174" i="1"/>
  <c r="E3174" i="1"/>
  <c r="N3173" i="1"/>
  <c r="G3173" i="1"/>
  <c r="E3173" i="1"/>
  <c r="N3172" i="1"/>
  <c r="G3172" i="1"/>
  <c r="E3172" i="1"/>
  <c r="N3171" i="1"/>
  <c r="G3171" i="1"/>
  <c r="E3171" i="1"/>
  <c r="N3170" i="1"/>
  <c r="G3170" i="1"/>
  <c r="E3170" i="1"/>
  <c r="N3169" i="1"/>
  <c r="G3169" i="1"/>
  <c r="E3169" i="1"/>
  <c r="N3168" i="1"/>
  <c r="G3168" i="1"/>
  <c r="E3168" i="1"/>
  <c r="N3167" i="1"/>
  <c r="G3167" i="1"/>
  <c r="E3167" i="1"/>
  <c r="N3166" i="1"/>
  <c r="G3166" i="1"/>
  <c r="E3166" i="1"/>
  <c r="N3165" i="1"/>
  <c r="G3165" i="1"/>
  <c r="E3165" i="1"/>
  <c r="N3164" i="1"/>
  <c r="G3164" i="1"/>
  <c r="E3164" i="1"/>
  <c r="N3163" i="1"/>
  <c r="G3163" i="1"/>
  <c r="E3163" i="1"/>
  <c r="N3162" i="1"/>
  <c r="G3162" i="1"/>
  <c r="E3162" i="1"/>
  <c r="N3161" i="1"/>
  <c r="G3161" i="1"/>
  <c r="E3161" i="1"/>
  <c r="N3160" i="1"/>
  <c r="G3160" i="1"/>
  <c r="E3160" i="1"/>
  <c r="N3159" i="1"/>
  <c r="G3159" i="1"/>
  <c r="E3159" i="1"/>
  <c r="N3158" i="1"/>
  <c r="G3158" i="1"/>
  <c r="E3158" i="1"/>
  <c r="N3157" i="1"/>
  <c r="G3157" i="1"/>
  <c r="E3157" i="1"/>
  <c r="N3156" i="1"/>
  <c r="G3156" i="1"/>
  <c r="E3156" i="1"/>
  <c r="N3155" i="1"/>
  <c r="G3155" i="1"/>
  <c r="E3155" i="1"/>
  <c r="N3154" i="1"/>
  <c r="G3154" i="1"/>
  <c r="E3154" i="1"/>
  <c r="N3153" i="1"/>
  <c r="G3153" i="1"/>
  <c r="E3153" i="1"/>
  <c r="N3152" i="1"/>
  <c r="G3152" i="1"/>
  <c r="E3152" i="1"/>
  <c r="N3151" i="1"/>
  <c r="G3151" i="1"/>
  <c r="E3151" i="1"/>
  <c r="N3150" i="1"/>
  <c r="G3150" i="1"/>
  <c r="E3150" i="1"/>
  <c r="N3149" i="1"/>
  <c r="G3149" i="1"/>
  <c r="E3149" i="1"/>
  <c r="N3148" i="1"/>
  <c r="G3148" i="1"/>
  <c r="E3148" i="1"/>
  <c r="N3147" i="1"/>
  <c r="G3147" i="1"/>
  <c r="E3147" i="1"/>
  <c r="N3146" i="1"/>
  <c r="G3146" i="1"/>
  <c r="E3146" i="1"/>
  <c r="N3145" i="1"/>
  <c r="G3145" i="1"/>
  <c r="E3145" i="1"/>
  <c r="N3144" i="1"/>
  <c r="G3144" i="1"/>
  <c r="E3144" i="1"/>
  <c r="N3143" i="1"/>
  <c r="G3143" i="1"/>
  <c r="E3143" i="1"/>
  <c r="N3142" i="1"/>
  <c r="G3142" i="1"/>
  <c r="E3142" i="1"/>
  <c r="N3141" i="1"/>
  <c r="G3141" i="1"/>
  <c r="E3141" i="1"/>
  <c r="N3140" i="1"/>
  <c r="G3140" i="1"/>
  <c r="E3140" i="1"/>
  <c r="N3139" i="1"/>
  <c r="G3139" i="1"/>
  <c r="E3139" i="1"/>
  <c r="N3138" i="1"/>
  <c r="G3138" i="1"/>
  <c r="E3138" i="1"/>
  <c r="N3137" i="1"/>
  <c r="G3137" i="1"/>
  <c r="E3137" i="1"/>
  <c r="N3136" i="1"/>
  <c r="G3136" i="1"/>
  <c r="E3136" i="1"/>
  <c r="N3135" i="1"/>
  <c r="G3135" i="1"/>
  <c r="E3135" i="1"/>
  <c r="N3134" i="1"/>
  <c r="G3134" i="1"/>
  <c r="E3134" i="1"/>
  <c r="N3133" i="1"/>
  <c r="G3133" i="1"/>
  <c r="E3133" i="1"/>
  <c r="N3132" i="1"/>
  <c r="G3132" i="1"/>
  <c r="E3132" i="1"/>
  <c r="N3131" i="1"/>
  <c r="G3131" i="1"/>
  <c r="E3131" i="1"/>
  <c r="N3130" i="1"/>
  <c r="G3130" i="1"/>
  <c r="E3130" i="1"/>
  <c r="N3129" i="1"/>
  <c r="G3129" i="1"/>
  <c r="E3129" i="1"/>
  <c r="N3128" i="1"/>
  <c r="G3128" i="1"/>
  <c r="E3128" i="1"/>
  <c r="N3127" i="1"/>
  <c r="G3127" i="1"/>
  <c r="E3127" i="1"/>
  <c r="N3126" i="1"/>
  <c r="G3126" i="1"/>
  <c r="E3126" i="1"/>
  <c r="N3125" i="1"/>
  <c r="G3125" i="1"/>
  <c r="E3125" i="1"/>
  <c r="N3124" i="1"/>
  <c r="G3124" i="1"/>
  <c r="E3124" i="1"/>
  <c r="N3123" i="1"/>
  <c r="G3123" i="1"/>
  <c r="E3123" i="1"/>
  <c r="N3122" i="1"/>
  <c r="G3122" i="1"/>
  <c r="E3122" i="1"/>
  <c r="N3121" i="1"/>
  <c r="G3121" i="1"/>
  <c r="E3121" i="1"/>
  <c r="N3120" i="1"/>
  <c r="G3120" i="1"/>
  <c r="E3120" i="1"/>
  <c r="N3119" i="1"/>
  <c r="G3119" i="1"/>
  <c r="E3119" i="1"/>
  <c r="N3118" i="1"/>
  <c r="G3118" i="1"/>
  <c r="E3118" i="1"/>
  <c r="N3117" i="1"/>
  <c r="G3117" i="1"/>
  <c r="E3117" i="1"/>
  <c r="N3116" i="1"/>
  <c r="G3116" i="1"/>
  <c r="E3116" i="1"/>
  <c r="N3115" i="1"/>
  <c r="G3115" i="1"/>
  <c r="E3115" i="1"/>
  <c r="N3114" i="1"/>
  <c r="G3114" i="1"/>
  <c r="E3114" i="1"/>
  <c r="N3113" i="1"/>
  <c r="G3113" i="1"/>
  <c r="E3113" i="1"/>
  <c r="N3112" i="1"/>
  <c r="G3112" i="1"/>
  <c r="E3112" i="1"/>
  <c r="N3111" i="1"/>
  <c r="G3111" i="1"/>
  <c r="E3111" i="1"/>
  <c r="N3110" i="1"/>
  <c r="G3110" i="1"/>
  <c r="E3110" i="1"/>
  <c r="N3109" i="1"/>
  <c r="G3109" i="1"/>
  <c r="E3109" i="1"/>
  <c r="N3108" i="1"/>
  <c r="G3108" i="1"/>
  <c r="E3108" i="1"/>
  <c r="N3107" i="1"/>
  <c r="G3107" i="1"/>
  <c r="E3107" i="1"/>
  <c r="N3106" i="1"/>
  <c r="G3106" i="1"/>
  <c r="E3106" i="1"/>
  <c r="N3105" i="1"/>
  <c r="G3105" i="1"/>
  <c r="E3105" i="1"/>
  <c r="N3104" i="1"/>
  <c r="G3104" i="1"/>
  <c r="E3104" i="1"/>
  <c r="N3103" i="1"/>
  <c r="G3103" i="1"/>
  <c r="E3103" i="1"/>
  <c r="N3102" i="1"/>
  <c r="G3102" i="1"/>
  <c r="E3102" i="1"/>
  <c r="N3101" i="1"/>
  <c r="G3101" i="1"/>
  <c r="E3101" i="1"/>
  <c r="N3100" i="1"/>
  <c r="G3100" i="1"/>
  <c r="E3100" i="1"/>
  <c r="N3099" i="1"/>
  <c r="G3099" i="1"/>
  <c r="E3099" i="1"/>
  <c r="N3098" i="1"/>
  <c r="G3098" i="1"/>
  <c r="E3098" i="1"/>
  <c r="N3097" i="1"/>
  <c r="G3097" i="1"/>
  <c r="E3097" i="1"/>
  <c r="N3096" i="1"/>
  <c r="G3096" i="1"/>
  <c r="E3096" i="1"/>
  <c r="N3095" i="1"/>
  <c r="G3095" i="1"/>
  <c r="E3095" i="1"/>
  <c r="N3094" i="1"/>
  <c r="G3094" i="1"/>
  <c r="E3094" i="1"/>
  <c r="N3093" i="1"/>
  <c r="G3093" i="1"/>
  <c r="E3093" i="1"/>
  <c r="N3092" i="1"/>
  <c r="G3092" i="1"/>
  <c r="E3092" i="1"/>
  <c r="N3091" i="1"/>
  <c r="G3091" i="1"/>
  <c r="E3091" i="1"/>
  <c r="N3090" i="1"/>
  <c r="G3090" i="1"/>
  <c r="E3090" i="1"/>
  <c r="N3089" i="1"/>
  <c r="G3089" i="1"/>
  <c r="E3089" i="1"/>
  <c r="N3088" i="1"/>
  <c r="G3088" i="1"/>
  <c r="E3088" i="1"/>
  <c r="N3087" i="1"/>
  <c r="G3087" i="1"/>
  <c r="E3087" i="1"/>
  <c r="N3086" i="1"/>
  <c r="G3086" i="1"/>
  <c r="E3086" i="1"/>
  <c r="N3085" i="1"/>
  <c r="G3085" i="1"/>
  <c r="E3085" i="1"/>
  <c r="N3084" i="1"/>
  <c r="G3084" i="1"/>
  <c r="E3084" i="1"/>
  <c r="N3083" i="1"/>
  <c r="G3083" i="1"/>
  <c r="E3083" i="1"/>
  <c r="N3082" i="1"/>
  <c r="G3082" i="1"/>
  <c r="E3082" i="1"/>
  <c r="N3081" i="1"/>
  <c r="G3081" i="1"/>
  <c r="E3081" i="1"/>
  <c r="N3080" i="1"/>
  <c r="G3080" i="1"/>
  <c r="E3080" i="1"/>
  <c r="N3079" i="1"/>
  <c r="G3079" i="1"/>
  <c r="E3079" i="1"/>
  <c r="N3078" i="1"/>
  <c r="G3078" i="1"/>
  <c r="E3078" i="1"/>
  <c r="N3077" i="1"/>
  <c r="G3077" i="1"/>
  <c r="E3077" i="1"/>
  <c r="N3076" i="1"/>
  <c r="G3076" i="1"/>
  <c r="E3076" i="1"/>
  <c r="N3075" i="1"/>
  <c r="G3075" i="1"/>
  <c r="E3075" i="1"/>
  <c r="N3074" i="1"/>
  <c r="G3074" i="1"/>
  <c r="E3074" i="1"/>
  <c r="N3073" i="1"/>
  <c r="G3073" i="1"/>
  <c r="E3073" i="1"/>
  <c r="N3072" i="1"/>
  <c r="G3072" i="1"/>
  <c r="E3072" i="1"/>
  <c r="N3071" i="1"/>
  <c r="G3071" i="1"/>
  <c r="E3071" i="1"/>
  <c r="N3070" i="1"/>
  <c r="G3070" i="1"/>
  <c r="E3070" i="1"/>
  <c r="N3069" i="1"/>
  <c r="G3069" i="1"/>
  <c r="E3069" i="1"/>
  <c r="N3068" i="1"/>
  <c r="G3068" i="1"/>
  <c r="E3068" i="1"/>
  <c r="N3067" i="1"/>
  <c r="G3067" i="1"/>
  <c r="E3067" i="1"/>
  <c r="N3066" i="1"/>
  <c r="G3066" i="1"/>
  <c r="E3066" i="1"/>
  <c r="N3065" i="1"/>
  <c r="G3065" i="1"/>
  <c r="E3065" i="1"/>
  <c r="N3064" i="1"/>
  <c r="G3064" i="1"/>
  <c r="E3064" i="1"/>
  <c r="N3063" i="1"/>
  <c r="G3063" i="1"/>
  <c r="E3063" i="1"/>
  <c r="N3062" i="1"/>
  <c r="G3062" i="1"/>
  <c r="E3062" i="1"/>
  <c r="N3061" i="1"/>
  <c r="G3061" i="1"/>
  <c r="E3061" i="1"/>
  <c r="N3060" i="1"/>
  <c r="G3060" i="1"/>
  <c r="E3060" i="1"/>
  <c r="N3059" i="1"/>
  <c r="G3059" i="1"/>
  <c r="E3059" i="1"/>
  <c r="N3058" i="1"/>
  <c r="G3058" i="1"/>
  <c r="E3058" i="1"/>
  <c r="N3057" i="1"/>
  <c r="G3057" i="1"/>
  <c r="E3057" i="1"/>
  <c r="N3056" i="1"/>
  <c r="G3056" i="1"/>
  <c r="E3056" i="1"/>
  <c r="N3055" i="1"/>
  <c r="G3055" i="1"/>
  <c r="E3055" i="1"/>
  <c r="N3054" i="1"/>
  <c r="G3054" i="1"/>
  <c r="E3054" i="1"/>
  <c r="N3053" i="1"/>
  <c r="G3053" i="1"/>
  <c r="E3053" i="1"/>
  <c r="N3052" i="1"/>
  <c r="G3052" i="1"/>
  <c r="E3052" i="1"/>
  <c r="N3051" i="1"/>
  <c r="G3051" i="1"/>
  <c r="E3051" i="1"/>
  <c r="N3050" i="1"/>
  <c r="G3050" i="1"/>
  <c r="E3050" i="1"/>
  <c r="N3049" i="1"/>
  <c r="G3049" i="1"/>
  <c r="E3049" i="1"/>
  <c r="N3048" i="1"/>
  <c r="G3048" i="1"/>
  <c r="E3048" i="1"/>
  <c r="N3047" i="1"/>
  <c r="G3047" i="1"/>
  <c r="E3047" i="1"/>
  <c r="N3046" i="1"/>
  <c r="G3046" i="1"/>
  <c r="E3046" i="1"/>
  <c r="N3045" i="1"/>
  <c r="G3045" i="1"/>
  <c r="E3045" i="1"/>
  <c r="N3044" i="1"/>
  <c r="G3044" i="1"/>
  <c r="E3044" i="1"/>
  <c r="N3043" i="1"/>
  <c r="G3043" i="1"/>
  <c r="E3043" i="1"/>
  <c r="N3042" i="1"/>
  <c r="G3042" i="1"/>
  <c r="E3042" i="1"/>
  <c r="N3041" i="1"/>
  <c r="G3041" i="1"/>
  <c r="E3041" i="1"/>
  <c r="N3040" i="1"/>
  <c r="G3040" i="1"/>
  <c r="E3040" i="1"/>
  <c r="N3039" i="1"/>
  <c r="G3039" i="1"/>
  <c r="E3039" i="1"/>
  <c r="N3038" i="1"/>
  <c r="G3038" i="1"/>
  <c r="E3038" i="1"/>
  <c r="N3037" i="1"/>
  <c r="G3037" i="1"/>
  <c r="E3037" i="1"/>
  <c r="N3036" i="1"/>
  <c r="G3036" i="1"/>
  <c r="E3036" i="1"/>
  <c r="N3035" i="1"/>
  <c r="G3035" i="1"/>
  <c r="E3035" i="1"/>
  <c r="N3034" i="1"/>
  <c r="G3034" i="1"/>
  <c r="E3034" i="1"/>
  <c r="N3033" i="1"/>
  <c r="G3033" i="1"/>
  <c r="E3033" i="1"/>
  <c r="N3032" i="1"/>
  <c r="G3032" i="1"/>
  <c r="E3032" i="1"/>
  <c r="N3031" i="1"/>
  <c r="G3031" i="1"/>
  <c r="E3031" i="1"/>
  <c r="N3030" i="1"/>
  <c r="G3030" i="1"/>
  <c r="E3030" i="1"/>
  <c r="N3029" i="1"/>
  <c r="G3029" i="1"/>
  <c r="E3029" i="1"/>
  <c r="N3028" i="1"/>
  <c r="G3028" i="1"/>
  <c r="E3028" i="1"/>
  <c r="N3027" i="1"/>
  <c r="G3027" i="1"/>
  <c r="E3027" i="1"/>
  <c r="N3026" i="1"/>
  <c r="G3026" i="1"/>
  <c r="E3026" i="1"/>
  <c r="N3025" i="1"/>
  <c r="G3025" i="1"/>
  <c r="E3025" i="1"/>
  <c r="N3024" i="1"/>
  <c r="G3024" i="1"/>
  <c r="E3024" i="1"/>
  <c r="N3023" i="1"/>
  <c r="G3023" i="1"/>
  <c r="E3023" i="1"/>
  <c r="N3022" i="1"/>
  <c r="G3022" i="1"/>
  <c r="E3022" i="1"/>
  <c r="N3021" i="1"/>
  <c r="G3021" i="1"/>
  <c r="E3021" i="1"/>
  <c r="N3020" i="1"/>
  <c r="G3020" i="1"/>
  <c r="E3020" i="1"/>
  <c r="N3019" i="1"/>
  <c r="G3019" i="1"/>
  <c r="E3019" i="1"/>
  <c r="N3018" i="1"/>
  <c r="G3018" i="1"/>
  <c r="E3018" i="1"/>
  <c r="N3017" i="1"/>
  <c r="G3017" i="1"/>
  <c r="E3017" i="1"/>
  <c r="N3016" i="1"/>
  <c r="G3016" i="1"/>
  <c r="E3016" i="1"/>
  <c r="N3015" i="1"/>
  <c r="G3015" i="1"/>
  <c r="E3015" i="1"/>
  <c r="N3014" i="1"/>
  <c r="G3014" i="1"/>
  <c r="E3014" i="1"/>
  <c r="N3013" i="1"/>
  <c r="G3013" i="1"/>
  <c r="E3013" i="1"/>
  <c r="N3012" i="1"/>
  <c r="G3012" i="1"/>
  <c r="E3012" i="1"/>
  <c r="N3011" i="1"/>
  <c r="G3011" i="1"/>
  <c r="E3011" i="1"/>
  <c r="N3010" i="1"/>
  <c r="G3010" i="1"/>
  <c r="E3010" i="1"/>
  <c r="N3009" i="1"/>
  <c r="G3009" i="1"/>
  <c r="E3009" i="1"/>
  <c r="N3008" i="1"/>
  <c r="G3008" i="1"/>
  <c r="E3008" i="1"/>
  <c r="N3007" i="1"/>
  <c r="G3007" i="1"/>
  <c r="E3007" i="1"/>
  <c r="N3006" i="1"/>
  <c r="G3006" i="1"/>
  <c r="E3006" i="1"/>
  <c r="N3005" i="1"/>
  <c r="G3005" i="1"/>
  <c r="E3005" i="1"/>
  <c r="N3004" i="1"/>
  <c r="G3004" i="1"/>
  <c r="E3004" i="1"/>
  <c r="N3003" i="1"/>
  <c r="G3003" i="1"/>
  <c r="E3003" i="1"/>
  <c r="N3002" i="1"/>
  <c r="G3002" i="1"/>
  <c r="E3002" i="1"/>
  <c r="N3001" i="1"/>
  <c r="G3001" i="1"/>
  <c r="E3001" i="1"/>
  <c r="N3000" i="1"/>
  <c r="G3000" i="1"/>
  <c r="E3000" i="1"/>
  <c r="N2999" i="1"/>
  <c r="G2999" i="1"/>
  <c r="E2999" i="1"/>
  <c r="N2998" i="1"/>
  <c r="G2998" i="1"/>
  <c r="E2998" i="1"/>
  <c r="N2997" i="1"/>
  <c r="G2997" i="1"/>
  <c r="E2997" i="1"/>
  <c r="N2996" i="1"/>
  <c r="G2996" i="1"/>
  <c r="E2996" i="1"/>
  <c r="N2995" i="1"/>
  <c r="G2995" i="1"/>
  <c r="E2995" i="1"/>
  <c r="N2994" i="1"/>
  <c r="G2994" i="1"/>
  <c r="E2994" i="1"/>
  <c r="N2993" i="1"/>
  <c r="G2993" i="1"/>
  <c r="E2993" i="1"/>
  <c r="N2992" i="1"/>
  <c r="G2992" i="1"/>
  <c r="E2992" i="1"/>
  <c r="N2991" i="1"/>
  <c r="G2991" i="1"/>
  <c r="E2991" i="1"/>
  <c r="N2990" i="1"/>
  <c r="G2990" i="1"/>
  <c r="E2990" i="1"/>
  <c r="N2989" i="1"/>
  <c r="G2989" i="1"/>
  <c r="E2989" i="1"/>
  <c r="N2988" i="1"/>
  <c r="G2988" i="1"/>
  <c r="E2988" i="1"/>
  <c r="N2987" i="1"/>
  <c r="G2987" i="1"/>
  <c r="E2987" i="1"/>
  <c r="N2986" i="1"/>
  <c r="G2986" i="1"/>
  <c r="E2986" i="1"/>
  <c r="N2985" i="1"/>
  <c r="G2985" i="1"/>
  <c r="E2985" i="1"/>
  <c r="N2984" i="1"/>
  <c r="G2984" i="1"/>
  <c r="E2984" i="1"/>
  <c r="N2983" i="1"/>
  <c r="G2983" i="1"/>
  <c r="E2983" i="1"/>
  <c r="N2982" i="1"/>
  <c r="G2982" i="1"/>
  <c r="E2982" i="1"/>
  <c r="N2981" i="1"/>
  <c r="G2981" i="1"/>
  <c r="E2981" i="1"/>
  <c r="N2980" i="1"/>
  <c r="G2980" i="1"/>
  <c r="E2980" i="1"/>
  <c r="N2979" i="1"/>
  <c r="G2979" i="1"/>
  <c r="E2979" i="1"/>
  <c r="N2978" i="1"/>
  <c r="G2978" i="1"/>
  <c r="E2978" i="1"/>
  <c r="N2977" i="1"/>
  <c r="G2977" i="1"/>
  <c r="E2977" i="1"/>
  <c r="N2976" i="1"/>
  <c r="G2976" i="1"/>
  <c r="E2976" i="1"/>
  <c r="N2975" i="1"/>
  <c r="G2975" i="1"/>
  <c r="E2975" i="1"/>
  <c r="N2974" i="1"/>
  <c r="G2974" i="1"/>
  <c r="E2974" i="1"/>
  <c r="N2973" i="1"/>
  <c r="G2973" i="1"/>
  <c r="E2973" i="1"/>
  <c r="N2972" i="1"/>
  <c r="G2972" i="1"/>
  <c r="E2972" i="1"/>
  <c r="N2971" i="1"/>
  <c r="G2971" i="1"/>
  <c r="E2971" i="1"/>
  <c r="N2970" i="1"/>
  <c r="G2970" i="1"/>
  <c r="E2970" i="1"/>
  <c r="N2969" i="1"/>
  <c r="G2969" i="1"/>
  <c r="E2969" i="1"/>
  <c r="N2968" i="1"/>
  <c r="G2968" i="1"/>
  <c r="E2968" i="1"/>
  <c r="N2967" i="1"/>
  <c r="G2967" i="1"/>
  <c r="E2967" i="1"/>
  <c r="N2966" i="1"/>
  <c r="G2966" i="1"/>
  <c r="E2966" i="1"/>
  <c r="N2965" i="1"/>
  <c r="G2965" i="1"/>
  <c r="E2965" i="1"/>
  <c r="N2964" i="1"/>
  <c r="G2964" i="1"/>
  <c r="E2964" i="1"/>
  <c r="N2963" i="1"/>
  <c r="G2963" i="1"/>
  <c r="E2963" i="1"/>
  <c r="N2962" i="1"/>
  <c r="G2962" i="1"/>
  <c r="E2962" i="1"/>
  <c r="N2961" i="1"/>
  <c r="G2961" i="1"/>
  <c r="E2961" i="1"/>
  <c r="N2960" i="1"/>
  <c r="G2960" i="1"/>
  <c r="E2960" i="1"/>
  <c r="N2959" i="1"/>
  <c r="G2959" i="1"/>
  <c r="E2959" i="1"/>
  <c r="N2958" i="1"/>
  <c r="G2958" i="1"/>
  <c r="E2958" i="1"/>
  <c r="N2957" i="1"/>
  <c r="G2957" i="1"/>
  <c r="E2957" i="1"/>
  <c r="N2956" i="1"/>
  <c r="G2956" i="1"/>
  <c r="E2956" i="1"/>
  <c r="N2955" i="1"/>
  <c r="G2955" i="1"/>
  <c r="E2955" i="1"/>
  <c r="N2954" i="1"/>
  <c r="G2954" i="1"/>
  <c r="E2954" i="1"/>
  <c r="N2953" i="1"/>
  <c r="G2953" i="1"/>
  <c r="E2953" i="1"/>
  <c r="N2952" i="1"/>
  <c r="G2952" i="1"/>
  <c r="E2952" i="1"/>
  <c r="N2951" i="1"/>
  <c r="G2951" i="1"/>
  <c r="E2951" i="1"/>
  <c r="N2950" i="1"/>
  <c r="G2950" i="1"/>
  <c r="E2950" i="1"/>
  <c r="N2949" i="1"/>
  <c r="G2949" i="1"/>
  <c r="E2949" i="1"/>
  <c r="N2948" i="1"/>
  <c r="G2948" i="1"/>
  <c r="E2948" i="1"/>
  <c r="N2947" i="1"/>
  <c r="G2947" i="1"/>
  <c r="E2947" i="1"/>
  <c r="N2946" i="1"/>
  <c r="G2946" i="1"/>
  <c r="E2946" i="1"/>
  <c r="N2945" i="1"/>
  <c r="G2945" i="1"/>
  <c r="E2945" i="1"/>
  <c r="N2944" i="1"/>
  <c r="G2944" i="1"/>
  <c r="E2944" i="1"/>
  <c r="N2943" i="1"/>
  <c r="G2943" i="1"/>
  <c r="E2943" i="1"/>
  <c r="N2942" i="1"/>
  <c r="G2942" i="1"/>
  <c r="E2942" i="1"/>
  <c r="N2941" i="1"/>
  <c r="G2941" i="1"/>
  <c r="E2941" i="1"/>
  <c r="N2940" i="1"/>
  <c r="G2940" i="1"/>
  <c r="E2940" i="1"/>
  <c r="N2939" i="1"/>
  <c r="G2939" i="1"/>
  <c r="E2939" i="1"/>
  <c r="N2938" i="1"/>
  <c r="G2938" i="1"/>
  <c r="E2938" i="1"/>
  <c r="N2937" i="1"/>
  <c r="G2937" i="1"/>
  <c r="E2937" i="1"/>
  <c r="N2936" i="1"/>
  <c r="G2936" i="1"/>
  <c r="E2936" i="1"/>
  <c r="N2935" i="1"/>
  <c r="G2935" i="1"/>
  <c r="E2935" i="1"/>
  <c r="N2934" i="1"/>
  <c r="G2934" i="1"/>
  <c r="E2934" i="1"/>
  <c r="N2933" i="1"/>
  <c r="G2933" i="1"/>
  <c r="E2933" i="1"/>
  <c r="N2932" i="1"/>
  <c r="G2932" i="1"/>
  <c r="E2932" i="1"/>
  <c r="N2931" i="1"/>
  <c r="G2931" i="1"/>
  <c r="E2931" i="1"/>
  <c r="N2930" i="1"/>
  <c r="G2930" i="1"/>
  <c r="E2930" i="1"/>
  <c r="N2929" i="1"/>
  <c r="G2929" i="1"/>
  <c r="E2929" i="1"/>
  <c r="N2928" i="1"/>
  <c r="G2928" i="1"/>
  <c r="E2928" i="1"/>
  <c r="N2927" i="1"/>
  <c r="G2927" i="1"/>
  <c r="E2927" i="1"/>
  <c r="N2926" i="1"/>
  <c r="G2926" i="1"/>
  <c r="E2926" i="1"/>
  <c r="N2925" i="1"/>
  <c r="G2925" i="1"/>
  <c r="E2925" i="1"/>
  <c r="N2924" i="1"/>
  <c r="G2924" i="1"/>
  <c r="E2924" i="1"/>
  <c r="N2923" i="1"/>
  <c r="G2923" i="1"/>
  <c r="E2923" i="1"/>
  <c r="N2922" i="1"/>
  <c r="G2922" i="1"/>
  <c r="E2922" i="1"/>
  <c r="N2921" i="1"/>
  <c r="G2921" i="1"/>
  <c r="E2921" i="1"/>
  <c r="N2920" i="1"/>
  <c r="G2920" i="1"/>
  <c r="E2920" i="1"/>
  <c r="N2919" i="1"/>
  <c r="G2919" i="1"/>
  <c r="E2919" i="1"/>
  <c r="N2918" i="1"/>
  <c r="G2918" i="1"/>
  <c r="E2918" i="1"/>
  <c r="N2917" i="1"/>
  <c r="G2917" i="1"/>
  <c r="E2917" i="1"/>
  <c r="N2916" i="1"/>
  <c r="G2916" i="1"/>
  <c r="E2916" i="1"/>
  <c r="N2915" i="1"/>
  <c r="G2915" i="1"/>
  <c r="E2915" i="1"/>
  <c r="N2914" i="1"/>
  <c r="G2914" i="1"/>
  <c r="E2914" i="1"/>
  <c r="N2913" i="1"/>
  <c r="G2913" i="1"/>
  <c r="E2913" i="1"/>
  <c r="N2912" i="1"/>
  <c r="G2912" i="1"/>
  <c r="E2912" i="1"/>
  <c r="N2911" i="1"/>
  <c r="G2911" i="1"/>
  <c r="E2911" i="1"/>
  <c r="N2910" i="1"/>
  <c r="G2910" i="1"/>
  <c r="E2910" i="1"/>
  <c r="N2909" i="1"/>
  <c r="G2909" i="1"/>
  <c r="E2909" i="1"/>
  <c r="N2908" i="1"/>
  <c r="G2908" i="1"/>
  <c r="E2908" i="1"/>
  <c r="N2907" i="1"/>
  <c r="G2907" i="1"/>
  <c r="E2907" i="1"/>
  <c r="N2906" i="1"/>
  <c r="G2906" i="1"/>
  <c r="E2906" i="1"/>
  <c r="N2905" i="1"/>
  <c r="G2905" i="1"/>
  <c r="E2905" i="1"/>
  <c r="N2904" i="1"/>
  <c r="G2904" i="1"/>
  <c r="E2904" i="1"/>
  <c r="N2903" i="1"/>
  <c r="G2903" i="1"/>
  <c r="E2903" i="1"/>
  <c r="N2902" i="1"/>
  <c r="G2902" i="1"/>
  <c r="E2902" i="1"/>
  <c r="N2901" i="1"/>
  <c r="G2901" i="1"/>
  <c r="E2901" i="1"/>
  <c r="N2900" i="1"/>
  <c r="G2900" i="1"/>
  <c r="E2900" i="1"/>
  <c r="N2899" i="1"/>
  <c r="G2899" i="1"/>
  <c r="E2899" i="1"/>
  <c r="N2898" i="1"/>
  <c r="G2898" i="1"/>
  <c r="E2898" i="1"/>
  <c r="N2897" i="1"/>
  <c r="G2897" i="1"/>
  <c r="E2897" i="1"/>
  <c r="N2896" i="1"/>
  <c r="G2896" i="1"/>
  <c r="E2896" i="1"/>
  <c r="N2895" i="1"/>
  <c r="G2895" i="1"/>
  <c r="E2895" i="1"/>
  <c r="N2894" i="1"/>
  <c r="G2894" i="1"/>
  <c r="E2894" i="1"/>
  <c r="N2893" i="1"/>
  <c r="G2893" i="1"/>
  <c r="E2893" i="1"/>
  <c r="N2892" i="1"/>
  <c r="G2892" i="1"/>
  <c r="E2892" i="1"/>
  <c r="N2891" i="1"/>
  <c r="G2891" i="1"/>
  <c r="E2891" i="1"/>
  <c r="N2890" i="1"/>
  <c r="G2890" i="1"/>
  <c r="E2890" i="1"/>
  <c r="N2889" i="1"/>
  <c r="G2889" i="1"/>
  <c r="E2889" i="1"/>
  <c r="N2888" i="1"/>
  <c r="G2888" i="1"/>
  <c r="E2888" i="1"/>
  <c r="N2887" i="1"/>
  <c r="G2887" i="1"/>
  <c r="E2887" i="1"/>
  <c r="N2886" i="1"/>
  <c r="G2886" i="1"/>
  <c r="E2886" i="1"/>
  <c r="N2885" i="1"/>
  <c r="G2885" i="1"/>
  <c r="E2885" i="1"/>
  <c r="N2884" i="1"/>
  <c r="G2884" i="1"/>
  <c r="E2884" i="1"/>
  <c r="N2883" i="1"/>
  <c r="G2883" i="1"/>
  <c r="E2883" i="1"/>
  <c r="N2882" i="1"/>
  <c r="G2882" i="1"/>
  <c r="E2882" i="1"/>
  <c r="N2881" i="1"/>
  <c r="G2881" i="1"/>
  <c r="E2881" i="1"/>
  <c r="N2880" i="1"/>
  <c r="G2880" i="1"/>
  <c r="E2880" i="1"/>
  <c r="N2879" i="1"/>
  <c r="G2879" i="1"/>
  <c r="E2879" i="1"/>
  <c r="N2878" i="1"/>
  <c r="G2878" i="1"/>
  <c r="E2878" i="1"/>
  <c r="N2877" i="1"/>
  <c r="G2877" i="1"/>
  <c r="E2877" i="1"/>
  <c r="N2876" i="1"/>
  <c r="G2876" i="1"/>
  <c r="E2876" i="1"/>
  <c r="N2875" i="1"/>
  <c r="G2875" i="1"/>
  <c r="E2875" i="1"/>
  <c r="N2874" i="1"/>
  <c r="G2874" i="1"/>
  <c r="E2874" i="1"/>
  <c r="N2873" i="1"/>
  <c r="G2873" i="1"/>
  <c r="E2873" i="1"/>
  <c r="N2872" i="1"/>
  <c r="G2872" i="1"/>
  <c r="E2872" i="1"/>
  <c r="N2871" i="1"/>
  <c r="G2871" i="1"/>
  <c r="E2871" i="1"/>
  <c r="N2870" i="1"/>
  <c r="G2870" i="1"/>
  <c r="E2870" i="1"/>
  <c r="N2869" i="1"/>
  <c r="G2869" i="1"/>
  <c r="E2869" i="1"/>
  <c r="N2868" i="1"/>
  <c r="G2868" i="1"/>
  <c r="E2868" i="1"/>
  <c r="N2867" i="1"/>
  <c r="G2867" i="1"/>
  <c r="E2867" i="1"/>
  <c r="N2866" i="1"/>
  <c r="G2866" i="1"/>
  <c r="E2866" i="1"/>
  <c r="N2865" i="1"/>
  <c r="G2865" i="1"/>
  <c r="E2865" i="1"/>
  <c r="N2864" i="1"/>
  <c r="G2864" i="1"/>
  <c r="E2864" i="1"/>
  <c r="N2863" i="1"/>
  <c r="G2863" i="1"/>
  <c r="E2863" i="1"/>
  <c r="N2862" i="1"/>
  <c r="G2862" i="1"/>
  <c r="E2862" i="1"/>
  <c r="N2861" i="1"/>
  <c r="G2861" i="1"/>
  <c r="E2861" i="1"/>
  <c r="N2860" i="1"/>
  <c r="G2860" i="1"/>
  <c r="E2860" i="1"/>
  <c r="N2859" i="1"/>
  <c r="G2859" i="1"/>
  <c r="E2859" i="1"/>
  <c r="N2858" i="1"/>
  <c r="G2858" i="1"/>
  <c r="E2858" i="1"/>
  <c r="N2857" i="1"/>
  <c r="G2857" i="1"/>
  <c r="E2857" i="1"/>
  <c r="N2856" i="1"/>
  <c r="G2856" i="1"/>
  <c r="E2856" i="1"/>
  <c r="N2855" i="1"/>
  <c r="G2855" i="1"/>
  <c r="E2855" i="1"/>
  <c r="N2854" i="1"/>
  <c r="G2854" i="1"/>
  <c r="E2854" i="1"/>
  <c r="N2853" i="1"/>
  <c r="G2853" i="1"/>
  <c r="E2853" i="1"/>
  <c r="N2852" i="1"/>
  <c r="G2852" i="1"/>
  <c r="E2852" i="1"/>
  <c r="N2851" i="1"/>
  <c r="G2851" i="1"/>
  <c r="E2851" i="1"/>
  <c r="N2850" i="1"/>
  <c r="G2850" i="1"/>
  <c r="E2850" i="1"/>
  <c r="N2849" i="1"/>
  <c r="G2849" i="1"/>
  <c r="E2849" i="1"/>
  <c r="N2848" i="1"/>
  <c r="G2848" i="1"/>
  <c r="E2848" i="1"/>
  <c r="N2847" i="1"/>
  <c r="G2847" i="1"/>
  <c r="E2847" i="1"/>
  <c r="N2846" i="1"/>
  <c r="G2846" i="1"/>
  <c r="E2846" i="1"/>
  <c r="N2845" i="1"/>
  <c r="G2845" i="1"/>
  <c r="E2845" i="1"/>
  <c r="N2844" i="1"/>
  <c r="G2844" i="1"/>
  <c r="E2844" i="1"/>
  <c r="N2843" i="1"/>
  <c r="G2843" i="1"/>
  <c r="E2843" i="1"/>
  <c r="N2842" i="1"/>
  <c r="G2842" i="1"/>
  <c r="E2842" i="1"/>
  <c r="N2841" i="1"/>
  <c r="G2841" i="1"/>
  <c r="E2841" i="1"/>
  <c r="N2840" i="1"/>
  <c r="G2840" i="1"/>
  <c r="E2840" i="1"/>
  <c r="N2839" i="1"/>
  <c r="G2839" i="1"/>
  <c r="E2839" i="1"/>
  <c r="N2838" i="1"/>
  <c r="G2838" i="1"/>
  <c r="E2838" i="1"/>
  <c r="N2837" i="1"/>
  <c r="G2837" i="1"/>
  <c r="E2837" i="1"/>
  <c r="N2836" i="1"/>
  <c r="G2836" i="1"/>
  <c r="E2836" i="1"/>
  <c r="N2835" i="1"/>
  <c r="G2835" i="1"/>
  <c r="E2835" i="1"/>
  <c r="N2834" i="1"/>
  <c r="G2834" i="1"/>
  <c r="E2834" i="1"/>
  <c r="N2833" i="1"/>
  <c r="G2833" i="1"/>
  <c r="E2833" i="1"/>
  <c r="N2832" i="1"/>
  <c r="G2832" i="1"/>
  <c r="E2832" i="1"/>
  <c r="N2831" i="1"/>
  <c r="G2831" i="1"/>
  <c r="E2831" i="1"/>
  <c r="N2830" i="1"/>
  <c r="G2830" i="1"/>
  <c r="E2830" i="1"/>
  <c r="N2829" i="1"/>
  <c r="G2829" i="1"/>
  <c r="E2829" i="1"/>
  <c r="N2828" i="1"/>
  <c r="G2828" i="1"/>
  <c r="E2828" i="1"/>
  <c r="N2827" i="1"/>
  <c r="G2827" i="1"/>
  <c r="E2827" i="1"/>
  <c r="N2826" i="1"/>
  <c r="G2826" i="1"/>
  <c r="E2826" i="1"/>
  <c r="N2825" i="1"/>
  <c r="G2825" i="1"/>
  <c r="E2825" i="1"/>
  <c r="N2824" i="1"/>
  <c r="G2824" i="1"/>
  <c r="E2824" i="1"/>
  <c r="N2823" i="1"/>
  <c r="G2823" i="1"/>
  <c r="E2823" i="1"/>
  <c r="N2822" i="1"/>
  <c r="G2822" i="1"/>
  <c r="E2822" i="1"/>
  <c r="N2821" i="1"/>
  <c r="G2821" i="1"/>
  <c r="E2821" i="1"/>
  <c r="N2820" i="1"/>
  <c r="G2820" i="1"/>
  <c r="E2820" i="1"/>
  <c r="N2819" i="1"/>
  <c r="G2819" i="1"/>
  <c r="E2819" i="1"/>
  <c r="N2818" i="1"/>
  <c r="G2818" i="1"/>
  <c r="E2818" i="1"/>
  <c r="N2817" i="1"/>
  <c r="G2817" i="1"/>
  <c r="E2817" i="1"/>
  <c r="N2816" i="1"/>
  <c r="G2816" i="1"/>
  <c r="E2816" i="1"/>
  <c r="N2815" i="1"/>
  <c r="G2815" i="1"/>
  <c r="E2815" i="1"/>
  <c r="N2814" i="1"/>
  <c r="G2814" i="1"/>
  <c r="E2814" i="1"/>
  <c r="N2813" i="1"/>
  <c r="G2813" i="1"/>
  <c r="E2813" i="1"/>
  <c r="N2812" i="1"/>
  <c r="G2812" i="1"/>
  <c r="E2812" i="1"/>
  <c r="N2811" i="1"/>
  <c r="G2811" i="1"/>
  <c r="E2811" i="1"/>
  <c r="N2810" i="1"/>
  <c r="G2810" i="1"/>
  <c r="E2810" i="1"/>
  <c r="N2809" i="1"/>
  <c r="G2809" i="1"/>
  <c r="E2809" i="1"/>
  <c r="N2808" i="1"/>
  <c r="G2808" i="1"/>
  <c r="E2808" i="1"/>
  <c r="N2807" i="1"/>
  <c r="G2807" i="1"/>
  <c r="E2807" i="1"/>
  <c r="N2806" i="1"/>
  <c r="G2806" i="1"/>
  <c r="E2806" i="1"/>
  <c r="N2805" i="1"/>
  <c r="G2805" i="1"/>
  <c r="E2805" i="1"/>
  <c r="N2804" i="1"/>
  <c r="G2804" i="1"/>
  <c r="E2804" i="1"/>
  <c r="N2803" i="1"/>
  <c r="G2803" i="1"/>
  <c r="E2803" i="1"/>
  <c r="N2802" i="1"/>
  <c r="G2802" i="1"/>
  <c r="E2802" i="1"/>
  <c r="N2801" i="1"/>
  <c r="G2801" i="1"/>
  <c r="E2801" i="1"/>
  <c r="N2800" i="1"/>
  <c r="G2800" i="1"/>
  <c r="E2800" i="1"/>
  <c r="N2799" i="1"/>
  <c r="G2799" i="1"/>
  <c r="E2799" i="1"/>
  <c r="N2798" i="1"/>
  <c r="G2798" i="1"/>
  <c r="E2798" i="1"/>
  <c r="N2797" i="1"/>
  <c r="G2797" i="1"/>
  <c r="E2797" i="1"/>
  <c r="N2796" i="1"/>
  <c r="G2796" i="1"/>
  <c r="E2796" i="1"/>
  <c r="N2795" i="1"/>
  <c r="G2795" i="1"/>
  <c r="E2795" i="1"/>
  <c r="N2794" i="1"/>
  <c r="G2794" i="1"/>
  <c r="E2794" i="1"/>
  <c r="N2793" i="1"/>
  <c r="G2793" i="1"/>
  <c r="E2793" i="1"/>
  <c r="N2792" i="1"/>
  <c r="G2792" i="1"/>
  <c r="E2792" i="1"/>
  <c r="N2791" i="1"/>
  <c r="G2791" i="1"/>
  <c r="E2791" i="1"/>
  <c r="N2790" i="1"/>
  <c r="G2790" i="1"/>
  <c r="E2790" i="1"/>
  <c r="N2789" i="1"/>
  <c r="G2789" i="1"/>
  <c r="E2789" i="1"/>
  <c r="N2788" i="1"/>
  <c r="G2788" i="1"/>
  <c r="E2788" i="1"/>
  <c r="N2787" i="1"/>
  <c r="G2787" i="1"/>
  <c r="E2787" i="1"/>
  <c r="N2786" i="1"/>
  <c r="G2786" i="1"/>
  <c r="E2786" i="1"/>
  <c r="N2785" i="1"/>
  <c r="G2785" i="1"/>
  <c r="E2785" i="1"/>
  <c r="N2784" i="1"/>
  <c r="G2784" i="1"/>
  <c r="E2784" i="1"/>
  <c r="N2783" i="1"/>
  <c r="G2783" i="1"/>
  <c r="E2783" i="1"/>
  <c r="N2782" i="1"/>
  <c r="G2782" i="1"/>
  <c r="E2782" i="1"/>
  <c r="N2781" i="1"/>
  <c r="G2781" i="1"/>
  <c r="E2781" i="1"/>
  <c r="N2780" i="1"/>
  <c r="G2780" i="1"/>
  <c r="E2780" i="1"/>
  <c r="N2779" i="1"/>
  <c r="G2779" i="1"/>
  <c r="E2779" i="1"/>
  <c r="N2778" i="1"/>
  <c r="G2778" i="1"/>
  <c r="E2778" i="1"/>
  <c r="N2777" i="1"/>
  <c r="G2777" i="1"/>
  <c r="E2777" i="1"/>
  <c r="N2776" i="1"/>
  <c r="G2776" i="1"/>
  <c r="E2776" i="1"/>
  <c r="N2775" i="1"/>
  <c r="G2775" i="1"/>
  <c r="E2775" i="1"/>
  <c r="N2774" i="1"/>
  <c r="G2774" i="1"/>
  <c r="E2774" i="1"/>
  <c r="N2773" i="1"/>
  <c r="G2773" i="1"/>
  <c r="E2773" i="1"/>
  <c r="N2772" i="1"/>
  <c r="G2772" i="1"/>
  <c r="E2772" i="1"/>
  <c r="N2771" i="1"/>
  <c r="G2771" i="1"/>
  <c r="E2771" i="1"/>
  <c r="N2770" i="1"/>
  <c r="G2770" i="1"/>
  <c r="E2770" i="1"/>
  <c r="N2769" i="1"/>
  <c r="G2769" i="1"/>
  <c r="E2769" i="1"/>
  <c r="N2768" i="1"/>
  <c r="G2768" i="1"/>
  <c r="E2768" i="1"/>
  <c r="N2767" i="1"/>
  <c r="G2767" i="1"/>
  <c r="E2767" i="1"/>
  <c r="N2766" i="1"/>
  <c r="G2766" i="1"/>
  <c r="E2766" i="1"/>
  <c r="N2765" i="1"/>
  <c r="G2765" i="1"/>
  <c r="E2765" i="1"/>
  <c r="N2764" i="1"/>
  <c r="G2764" i="1"/>
  <c r="E2764" i="1"/>
  <c r="N2763" i="1"/>
  <c r="G2763" i="1"/>
  <c r="E2763" i="1"/>
  <c r="N2762" i="1"/>
  <c r="G2762" i="1"/>
  <c r="E2762" i="1"/>
  <c r="N2761" i="1"/>
  <c r="G2761" i="1"/>
  <c r="E2761" i="1"/>
  <c r="N2760" i="1"/>
  <c r="G2760" i="1"/>
  <c r="E2760" i="1"/>
  <c r="N2759" i="1"/>
  <c r="G2759" i="1"/>
  <c r="E2759" i="1"/>
  <c r="N2758" i="1"/>
  <c r="G2758" i="1"/>
  <c r="E2758" i="1"/>
  <c r="N2757" i="1"/>
  <c r="G2757" i="1"/>
  <c r="E2757" i="1"/>
  <c r="N2756" i="1"/>
  <c r="G2756" i="1"/>
  <c r="E2756" i="1"/>
  <c r="N2755" i="1"/>
  <c r="G2755" i="1"/>
  <c r="E2755" i="1"/>
  <c r="N2754" i="1"/>
  <c r="G2754" i="1"/>
  <c r="E2754" i="1"/>
  <c r="N2753" i="1"/>
  <c r="G2753" i="1"/>
  <c r="E2753" i="1"/>
  <c r="N2752" i="1"/>
  <c r="G2752" i="1"/>
  <c r="E2752" i="1"/>
  <c r="N2751" i="1"/>
  <c r="G2751" i="1"/>
  <c r="E2751" i="1"/>
  <c r="N2750" i="1"/>
  <c r="G2750" i="1"/>
  <c r="E2750" i="1"/>
  <c r="N2749" i="1"/>
  <c r="G2749" i="1"/>
  <c r="E2749" i="1"/>
  <c r="N2748" i="1"/>
  <c r="G2748" i="1"/>
  <c r="E2748" i="1"/>
  <c r="N2747" i="1"/>
  <c r="G2747" i="1"/>
  <c r="E2747" i="1"/>
  <c r="N2746" i="1"/>
  <c r="G2746" i="1"/>
  <c r="E2746" i="1"/>
  <c r="N2745" i="1"/>
  <c r="G2745" i="1"/>
  <c r="E2745" i="1"/>
  <c r="N2744" i="1"/>
  <c r="G2744" i="1"/>
  <c r="E2744" i="1"/>
  <c r="N2743" i="1"/>
  <c r="G2743" i="1"/>
  <c r="E2743" i="1"/>
  <c r="N2742" i="1"/>
  <c r="G2742" i="1"/>
  <c r="E2742" i="1"/>
  <c r="N2741" i="1"/>
  <c r="G2741" i="1"/>
  <c r="E2741" i="1"/>
  <c r="N2740" i="1"/>
  <c r="G2740" i="1"/>
  <c r="E2740" i="1"/>
  <c r="N2739" i="1"/>
  <c r="G2739" i="1"/>
  <c r="E2739" i="1"/>
  <c r="N2738" i="1"/>
  <c r="G2738" i="1"/>
  <c r="E2738" i="1"/>
  <c r="N2737" i="1"/>
  <c r="G2737" i="1"/>
  <c r="E2737" i="1"/>
  <c r="N2736" i="1"/>
  <c r="G2736" i="1"/>
  <c r="E2736" i="1"/>
  <c r="N2735" i="1"/>
  <c r="G2735" i="1"/>
  <c r="E2735" i="1"/>
  <c r="N2734" i="1"/>
  <c r="G2734" i="1"/>
  <c r="E2734" i="1"/>
  <c r="N2733" i="1"/>
  <c r="G2733" i="1"/>
  <c r="E2733" i="1"/>
  <c r="N2732" i="1"/>
  <c r="G2732" i="1"/>
  <c r="E2732" i="1"/>
  <c r="N2731" i="1"/>
  <c r="G2731" i="1"/>
  <c r="E2731" i="1"/>
  <c r="N2730" i="1"/>
  <c r="G2730" i="1"/>
  <c r="E2730" i="1"/>
  <c r="N2729" i="1"/>
  <c r="G2729" i="1"/>
  <c r="E2729" i="1"/>
  <c r="N2728" i="1"/>
  <c r="G2728" i="1"/>
  <c r="E2728" i="1"/>
  <c r="N2727" i="1"/>
  <c r="G2727" i="1"/>
  <c r="E2727" i="1"/>
  <c r="N2726" i="1"/>
  <c r="G2726" i="1"/>
  <c r="E2726" i="1"/>
  <c r="N2725" i="1"/>
  <c r="G2725" i="1"/>
  <c r="E2725" i="1"/>
  <c r="N2724" i="1"/>
  <c r="G2724" i="1"/>
  <c r="E2724" i="1"/>
  <c r="N2723" i="1"/>
  <c r="G2723" i="1"/>
  <c r="E2723" i="1"/>
  <c r="N2722" i="1"/>
  <c r="G2722" i="1"/>
  <c r="E2722" i="1"/>
  <c r="N2721" i="1"/>
  <c r="G2721" i="1"/>
  <c r="E2721" i="1"/>
  <c r="N2720" i="1"/>
  <c r="G2720" i="1"/>
  <c r="E2720" i="1"/>
  <c r="N2719" i="1"/>
  <c r="G2719" i="1"/>
  <c r="E2719" i="1"/>
  <c r="N2718" i="1"/>
  <c r="G2718" i="1"/>
  <c r="E2718" i="1"/>
  <c r="N2717" i="1"/>
  <c r="G2717" i="1"/>
  <c r="E2717" i="1"/>
  <c r="N2716" i="1"/>
  <c r="G2716" i="1"/>
  <c r="E2716" i="1"/>
  <c r="N2715" i="1"/>
  <c r="G2715" i="1"/>
  <c r="E2715" i="1"/>
  <c r="N2714" i="1"/>
  <c r="G2714" i="1"/>
  <c r="E2714" i="1"/>
  <c r="N2713" i="1"/>
  <c r="G2713" i="1"/>
  <c r="E2713" i="1"/>
  <c r="N2712" i="1"/>
  <c r="G2712" i="1"/>
  <c r="E2712" i="1"/>
  <c r="N2711" i="1"/>
  <c r="G2711" i="1"/>
  <c r="E2711" i="1"/>
  <c r="N2710" i="1"/>
  <c r="G2710" i="1"/>
  <c r="E2710" i="1"/>
  <c r="N2709" i="1"/>
  <c r="G2709" i="1"/>
  <c r="E2709" i="1"/>
  <c r="N2708" i="1"/>
  <c r="G2708" i="1"/>
  <c r="E2708" i="1"/>
  <c r="N2707" i="1"/>
  <c r="G2707" i="1"/>
  <c r="E2707" i="1"/>
  <c r="N2706" i="1"/>
  <c r="G2706" i="1"/>
  <c r="E2706" i="1"/>
  <c r="N2705" i="1"/>
  <c r="G2705" i="1"/>
  <c r="E2705" i="1"/>
  <c r="N2704" i="1"/>
  <c r="G2704" i="1"/>
  <c r="E2704" i="1"/>
  <c r="N2703" i="1"/>
  <c r="G2703" i="1"/>
  <c r="E2703" i="1"/>
  <c r="N2702" i="1"/>
  <c r="G2702" i="1"/>
  <c r="E2702" i="1"/>
  <c r="N2701" i="1"/>
  <c r="G2701" i="1"/>
  <c r="E2701" i="1"/>
  <c r="N2700" i="1"/>
  <c r="G2700" i="1"/>
  <c r="E2700" i="1"/>
  <c r="N2699" i="1"/>
  <c r="G2699" i="1"/>
  <c r="E2699" i="1"/>
  <c r="N2698" i="1"/>
  <c r="G2698" i="1"/>
  <c r="E2698" i="1"/>
  <c r="N2697" i="1"/>
  <c r="G2697" i="1"/>
  <c r="E2697" i="1"/>
  <c r="N2696" i="1"/>
  <c r="G2696" i="1"/>
  <c r="E2696" i="1"/>
  <c r="N2695" i="1"/>
  <c r="G2695" i="1"/>
  <c r="E2695" i="1"/>
  <c r="N2694" i="1"/>
  <c r="G2694" i="1"/>
  <c r="E2694" i="1"/>
  <c r="N2693" i="1"/>
  <c r="G2693" i="1"/>
  <c r="E2693" i="1"/>
  <c r="N2692" i="1"/>
  <c r="G2692" i="1"/>
  <c r="E2692" i="1"/>
  <c r="N2691" i="1"/>
  <c r="G2691" i="1"/>
  <c r="E2691" i="1"/>
  <c r="N2690" i="1"/>
  <c r="G2690" i="1"/>
  <c r="E2690" i="1"/>
  <c r="N2689" i="1"/>
  <c r="G2689" i="1"/>
  <c r="E2689" i="1"/>
  <c r="N2688" i="1"/>
  <c r="G2688" i="1"/>
  <c r="E2688" i="1"/>
  <c r="N2687" i="1"/>
  <c r="G2687" i="1"/>
  <c r="E2687" i="1"/>
  <c r="N2686" i="1"/>
  <c r="G2686" i="1"/>
  <c r="E2686" i="1"/>
  <c r="N2685" i="1"/>
  <c r="G2685" i="1"/>
  <c r="E2685" i="1"/>
  <c r="N2684" i="1"/>
  <c r="G2684" i="1"/>
  <c r="E2684" i="1"/>
  <c r="N2683" i="1"/>
  <c r="G2683" i="1"/>
  <c r="E2683" i="1"/>
  <c r="N2682" i="1"/>
  <c r="G2682" i="1"/>
  <c r="E2682" i="1"/>
  <c r="N2681" i="1"/>
  <c r="G2681" i="1"/>
  <c r="E2681" i="1"/>
  <c r="N2680" i="1"/>
  <c r="G2680" i="1"/>
  <c r="E2680" i="1"/>
  <c r="N2679" i="1"/>
  <c r="G2679" i="1"/>
  <c r="E2679" i="1"/>
  <c r="N2678" i="1"/>
  <c r="G2678" i="1"/>
  <c r="E2678" i="1"/>
  <c r="N2677" i="1"/>
  <c r="G2677" i="1"/>
  <c r="E2677" i="1"/>
  <c r="N2676" i="1"/>
  <c r="G2676" i="1"/>
  <c r="E2676" i="1"/>
  <c r="N2675" i="1"/>
  <c r="G2675" i="1"/>
  <c r="E2675" i="1"/>
  <c r="N2674" i="1"/>
  <c r="G2674" i="1"/>
  <c r="E2674" i="1"/>
  <c r="N2673" i="1"/>
  <c r="G2673" i="1"/>
  <c r="E2673" i="1"/>
  <c r="N2672" i="1"/>
  <c r="G2672" i="1"/>
  <c r="E2672" i="1"/>
  <c r="N2671" i="1"/>
  <c r="G2671" i="1"/>
  <c r="E2671" i="1"/>
  <c r="N2670" i="1"/>
  <c r="G2670" i="1"/>
  <c r="E2670" i="1"/>
  <c r="N2669" i="1"/>
  <c r="G2669" i="1"/>
  <c r="E2669" i="1"/>
  <c r="N2668" i="1"/>
  <c r="G2668" i="1"/>
  <c r="E2668" i="1"/>
  <c r="N2667" i="1"/>
  <c r="G2667" i="1"/>
  <c r="E2667" i="1"/>
  <c r="N2666" i="1"/>
  <c r="G2666" i="1"/>
  <c r="E2666" i="1"/>
  <c r="N2665" i="1"/>
  <c r="G2665" i="1"/>
  <c r="E2665" i="1"/>
  <c r="N2664" i="1"/>
  <c r="G2664" i="1"/>
  <c r="E2664" i="1"/>
  <c r="N2663" i="1"/>
  <c r="G2663" i="1"/>
  <c r="E2663" i="1"/>
  <c r="N2662" i="1"/>
  <c r="G2662" i="1"/>
  <c r="E2662" i="1"/>
  <c r="N2661" i="1"/>
  <c r="G2661" i="1"/>
  <c r="E2661" i="1"/>
  <c r="N2660" i="1"/>
  <c r="G2660" i="1"/>
  <c r="E2660" i="1"/>
  <c r="N2659" i="1"/>
  <c r="G2659" i="1"/>
  <c r="E2659" i="1"/>
  <c r="N2658" i="1"/>
  <c r="G2658" i="1"/>
  <c r="E2658" i="1"/>
  <c r="N2657" i="1"/>
  <c r="G2657" i="1"/>
  <c r="E2657" i="1"/>
  <c r="N2656" i="1"/>
  <c r="G2656" i="1"/>
  <c r="E2656" i="1"/>
  <c r="N2655" i="1"/>
  <c r="G2655" i="1"/>
  <c r="E2655" i="1"/>
  <c r="N2654" i="1"/>
  <c r="G2654" i="1"/>
  <c r="E2654" i="1"/>
  <c r="N2653" i="1"/>
  <c r="G2653" i="1"/>
  <c r="E2653" i="1"/>
  <c r="N2652" i="1"/>
  <c r="G2652" i="1"/>
  <c r="E2652" i="1"/>
  <c r="N2651" i="1"/>
  <c r="G2651" i="1"/>
  <c r="E2651" i="1"/>
  <c r="N2650" i="1"/>
  <c r="G2650" i="1"/>
  <c r="E2650" i="1"/>
  <c r="N2649" i="1"/>
  <c r="G2649" i="1"/>
  <c r="E2649" i="1"/>
  <c r="N2648" i="1"/>
  <c r="G2648" i="1"/>
  <c r="E2648" i="1"/>
  <c r="N2647" i="1"/>
  <c r="G2647" i="1"/>
  <c r="E2647" i="1"/>
  <c r="N2646" i="1"/>
  <c r="G2646" i="1"/>
  <c r="E2646" i="1"/>
  <c r="N2645" i="1"/>
  <c r="G2645" i="1"/>
  <c r="E2645" i="1"/>
  <c r="N2644" i="1"/>
  <c r="G2644" i="1"/>
  <c r="E2644" i="1"/>
  <c r="N2643" i="1"/>
  <c r="G2643" i="1"/>
  <c r="E2643" i="1"/>
  <c r="N2642" i="1"/>
  <c r="G2642" i="1"/>
  <c r="E2642" i="1"/>
  <c r="N2641" i="1"/>
  <c r="G2641" i="1"/>
  <c r="E2641" i="1"/>
  <c r="N2640" i="1"/>
  <c r="G2640" i="1"/>
  <c r="E2640" i="1"/>
  <c r="N2639" i="1"/>
  <c r="G2639" i="1"/>
  <c r="E2639" i="1"/>
  <c r="N2638" i="1"/>
  <c r="G2638" i="1"/>
  <c r="E2638" i="1"/>
  <c r="N2637" i="1"/>
  <c r="G2637" i="1"/>
  <c r="E2637" i="1"/>
  <c r="N2636" i="1"/>
  <c r="G2636" i="1"/>
  <c r="E2636" i="1"/>
  <c r="N2635" i="1"/>
  <c r="G2635" i="1"/>
  <c r="E2635" i="1"/>
  <c r="N2634" i="1"/>
  <c r="G2634" i="1"/>
  <c r="E2634" i="1"/>
  <c r="N2633" i="1"/>
  <c r="G2633" i="1"/>
  <c r="E2633" i="1"/>
  <c r="N2632" i="1"/>
  <c r="G2632" i="1"/>
  <c r="E2632" i="1"/>
  <c r="N2631" i="1"/>
  <c r="G2631" i="1"/>
  <c r="E2631" i="1"/>
  <c r="N2630" i="1"/>
  <c r="G2630" i="1"/>
  <c r="E2630" i="1"/>
  <c r="N2629" i="1"/>
  <c r="G2629" i="1"/>
  <c r="E2629" i="1"/>
  <c r="N2628" i="1"/>
  <c r="G2628" i="1"/>
  <c r="E2628" i="1"/>
  <c r="N2627" i="1"/>
  <c r="G2627" i="1"/>
  <c r="E2627" i="1"/>
  <c r="N2626" i="1"/>
  <c r="G2626" i="1"/>
  <c r="E2626" i="1"/>
  <c r="N2625" i="1"/>
  <c r="G2625" i="1"/>
  <c r="E2625" i="1"/>
  <c r="N2624" i="1"/>
  <c r="G2624" i="1"/>
  <c r="E2624" i="1"/>
  <c r="N2623" i="1"/>
  <c r="G2623" i="1"/>
  <c r="E2623" i="1"/>
  <c r="N2622" i="1"/>
  <c r="G2622" i="1"/>
  <c r="E2622" i="1"/>
  <c r="N2621" i="1"/>
  <c r="G2621" i="1"/>
  <c r="E2621" i="1"/>
  <c r="N2620" i="1"/>
  <c r="G2620" i="1"/>
  <c r="E2620" i="1"/>
  <c r="N2619" i="1"/>
  <c r="G2619" i="1"/>
  <c r="E2619" i="1"/>
  <c r="N2618" i="1"/>
  <c r="G2618" i="1"/>
  <c r="E2618" i="1"/>
  <c r="N2617" i="1"/>
  <c r="G2617" i="1"/>
  <c r="E2617" i="1"/>
  <c r="N2616" i="1"/>
  <c r="G2616" i="1"/>
  <c r="E2616" i="1"/>
  <c r="N2615" i="1"/>
  <c r="G2615" i="1"/>
  <c r="E2615" i="1"/>
  <c r="N2614" i="1"/>
  <c r="G2614" i="1"/>
  <c r="E2614" i="1"/>
  <c r="N2613" i="1"/>
  <c r="G2613" i="1"/>
  <c r="E2613" i="1"/>
  <c r="N2612" i="1"/>
  <c r="G2612" i="1"/>
  <c r="E2612" i="1"/>
  <c r="N2611" i="1"/>
  <c r="G2611" i="1"/>
  <c r="E2611" i="1"/>
  <c r="N2610" i="1"/>
  <c r="G2610" i="1"/>
  <c r="E2610" i="1"/>
  <c r="N2609" i="1"/>
  <c r="G2609" i="1"/>
  <c r="E2609" i="1"/>
  <c r="N2608" i="1"/>
  <c r="G2608" i="1"/>
  <c r="E2608" i="1"/>
  <c r="N2607" i="1"/>
  <c r="G2607" i="1"/>
  <c r="E2607" i="1"/>
  <c r="N2606" i="1"/>
  <c r="G2606" i="1"/>
  <c r="E2606" i="1"/>
  <c r="N2605" i="1"/>
  <c r="G2605" i="1"/>
  <c r="E2605" i="1"/>
  <c r="N2604" i="1"/>
  <c r="G2604" i="1"/>
  <c r="E2604" i="1"/>
  <c r="N2603" i="1"/>
  <c r="G2603" i="1"/>
  <c r="E2603" i="1"/>
  <c r="N2602" i="1"/>
  <c r="G2602" i="1"/>
  <c r="E2602" i="1"/>
  <c r="N2601" i="1"/>
  <c r="G2601" i="1"/>
  <c r="E2601" i="1"/>
  <c r="N2600" i="1"/>
  <c r="G2600" i="1"/>
  <c r="E2600" i="1"/>
  <c r="N2599" i="1"/>
  <c r="G2599" i="1"/>
  <c r="E2599" i="1"/>
  <c r="N2598" i="1"/>
  <c r="G2598" i="1"/>
  <c r="E2598" i="1"/>
  <c r="N2597" i="1"/>
  <c r="G2597" i="1"/>
  <c r="E2597" i="1"/>
  <c r="N2596" i="1"/>
  <c r="G2596" i="1"/>
  <c r="E2596" i="1"/>
  <c r="N2595" i="1"/>
  <c r="G2595" i="1"/>
  <c r="E2595" i="1"/>
  <c r="N2594" i="1"/>
  <c r="G2594" i="1"/>
  <c r="E2594" i="1"/>
  <c r="N2593" i="1"/>
  <c r="G2593" i="1"/>
  <c r="E2593" i="1"/>
  <c r="N2592" i="1"/>
  <c r="G2592" i="1"/>
  <c r="E2592" i="1"/>
  <c r="N2591" i="1"/>
  <c r="G2591" i="1"/>
  <c r="E2591" i="1"/>
  <c r="N2590" i="1"/>
  <c r="G2590" i="1"/>
  <c r="E2590" i="1"/>
  <c r="N2589" i="1"/>
  <c r="G2589" i="1"/>
  <c r="E2589" i="1"/>
  <c r="N2588" i="1"/>
  <c r="G2588" i="1"/>
  <c r="E2588" i="1"/>
  <c r="N2587" i="1"/>
  <c r="G2587" i="1"/>
  <c r="E2587" i="1"/>
  <c r="N2586" i="1"/>
  <c r="G2586" i="1"/>
  <c r="E2586" i="1"/>
  <c r="N2585" i="1"/>
  <c r="G2585" i="1"/>
  <c r="E2585" i="1"/>
  <c r="N2584" i="1"/>
  <c r="G2584" i="1"/>
  <c r="E2584" i="1"/>
  <c r="N2583" i="1"/>
  <c r="G2583" i="1"/>
  <c r="E2583" i="1"/>
  <c r="N2582" i="1"/>
  <c r="G2582" i="1"/>
  <c r="E2582" i="1"/>
  <c r="N2581" i="1"/>
  <c r="G2581" i="1"/>
  <c r="E2581" i="1"/>
  <c r="N2580" i="1"/>
  <c r="G2580" i="1"/>
  <c r="E2580" i="1"/>
  <c r="N2579" i="1"/>
  <c r="G2579" i="1"/>
  <c r="E2579" i="1"/>
  <c r="N2578" i="1"/>
  <c r="G2578" i="1"/>
  <c r="E2578" i="1"/>
  <c r="N2577" i="1"/>
  <c r="G2577" i="1"/>
  <c r="E2577" i="1"/>
  <c r="N2576" i="1"/>
  <c r="G2576" i="1"/>
  <c r="E2576" i="1"/>
  <c r="N2575" i="1"/>
  <c r="G2575" i="1"/>
  <c r="E2575" i="1"/>
  <c r="N2574" i="1"/>
  <c r="G2574" i="1"/>
  <c r="E2574" i="1"/>
  <c r="N2573" i="1"/>
  <c r="G2573" i="1"/>
  <c r="E2573" i="1"/>
  <c r="N2572" i="1"/>
  <c r="G2572" i="1"/>
  <c r="E2572" i="1"/>
  <c r="N2571" i="1"/>
  <c r="G2571" i="1"/>
  <c r="E2571" i="1"/>
  <c r="N2570" i="1"/>
  <c r="G2570" i="1"/>
  <c r="E2570" i="1"/>
  <c r="N2569" i="1"/>
  <c r="G2569" i="1"/>
  <c r="E2569" i="1"/>
  <c r="N2568" i="1"/>
  <c r="G2568" i="1"/>
  <c r="E2568" i="1"/>
  <c r="N2567" i="1"/>
  <c r="G2567" i="1"/>
  <c r="E2567" i="1"/>
  <c r="N2566" i="1"/>
  <c r="G2566" i="1"/>
  <c r="E2566" i="1"/>
  <c r="N2565" i="1"/>
  <c r="G2565" i="1"/>
  <c r="E2565" i="1"/>
  <c r="N2564" i="1"/>
  <c r="G2564" i="1"/>
  <c r="E2564" i="1"/>
  <c r="N2563" i="1"/>
  <c r="G2563" i="1"/>
  <c r="E2563" i="1"/>
  <c r="N2562" i="1"/>
  <c r="G2562" i="1"/>
  <c r="E2562" i="1"/>
  <c r="N2561" i="1"/>
  <c r="G2561" i="1"/>
  <c r="E2561" i="1"/>
  <c r="N2560" i="1"/>
  <c r="G2560" i="1"/>
  <c r="E2560" i="1"/>
  <c r="N2559" i="1"/>
  <c r="G2559" i="1"/>
  <c r="E2559" i="1"/>
  <c r="N2558" i="1"/>
  <c r="G2558" i="1"/>
  <c r="E2558" i="1"/>
  <c r="N2557" i="1"/>
  <c r="G2557" i="1"/>
  <c r="E2557" i="1"/>
  <c r="N2556" i="1"/>
  <c r="G2556" i="1"/>
  <c r="E2556" i="1"/>
  <c r="N2555" i="1"/>
  <c r="G2555" i="1"/>
  <c r="E2555" i="1"/>
  <c r="N2554" i="1"/>
  <c r="G2554" i="1"/>
  <c r="E2554" i="1"/>
  <c r="N2553" i="1"/>
  <c r="G2553" i="1"/>
  <c r="E2553" i="1"/>
  <c r="N2552" i="1"/>
  <c r="G2552" i="1"/>
  <c r="E2552" i="1"/>
  <c r="N2551" i="1"/>
  <c r="G2551" i="1"/>
  <c r="E2551" i="1"/>
  <c r="N2550" i="1"/>
  <c r="G2550" i="1"/>
  <c r="E2550" i="1"/>
  <c r="N2549" i="1"/>
  <c r="G2549" i="1"/>
  <c r="E2549" i="1"/>
  <c r="N2548" i="1"/>
  <c r="G2548" i="1"/>
  <c r="E2548" i="1"/>
  <c r="N2547" i="1"/>
  <c r="G2547" i="1"/>
  <c r="E2547" i="1"/>
  <c r="N2546" i="1"/>
  <c r="G2546" i="1"/>
  <c r="E2546" i="1"/>
  <c r="N2545" i="1"/>
  <c r="G2545" i="1"/>
  <c r="E2545" i="1"/>
  <c r="N2544" i="1"/>
  <c r="G2544" i="1"/>
  <c r="E2544" i="1"/>
  <c r="N2543" i="1"/>
  <c r="G2543" i="1"/>
  <c r="E2543" i="1"/>
  <c r="N2542" i="1"/>
  <c r="G2542" i="1"/>
  <c r="E2542" i="1"/>
  <c r="N2541" i="1"/>
  <c r="G2541" i="1"/>
  <c r="E2541" i="1"/>
  <c r="N2540" i="1"/>
  <c r="G2540" i="1"/>
  <c r="E2540" i="1"/>
  <c r="N2539" i="1"/>
  <c r="G2539" i="1"/>
  <c r="E2539" i="1"/>
  <c r="N2538" i="1"/>
  <c r="G2538" i="1"/>
  <c r="E2538" i="1"/>
  <c r="N2537" i="1"/>
  <c r="G2537" i="1"/>
  <c r="E2537" i="1"/>
  <c r="N2536" i="1"/>
  <c r="G2536" i="1"/>
  <c r="E2536" i="1"/>
  <c r="N2535" i="1"/>
  <c r="G2535" i="1"/>
  <c r="E2535" i="1"/>
  <c r="N2534" i="1"/>
  <c r="G2534" i="1"/>
  <c r="E2534" i="1"/>
  <c r="N2533" i="1"/>
  <c r="G2533" i="1"/>
  <c r="E2533" i="1"/>
  <c r="N2532" i="1"/>
  <c r="G2532" i="1"/>
  <c r="E2532" i="1"/>
  <c r="N2531" i="1"/>
  <c r="G2531" i="1"/>
  <c r="E2531" i="1"/>
  <c r="N2530" i="1"/>
  <c r="G2530" i="1"/>
  <c r="E2530" i="1"/>
  <c r="N2529" i="1"/>
  <c r="G2529" i="1"/>
  <c r="E2529" i="1"/>
  <c r="N2528" i="1"/>
  <c r="G2528" i="1"/>
  <c r="E2528" i="1"/>
  <c r="N2527" i="1"/>
  <c r="G2527" i="1"/>
  <c r="E2527" i="1"/>
  <c r="N2526" i="1"/>
  <c r="G2526" i="1"/>
  <c r="E2526" i="1"/>
  <c r="N2525" i="1"/>
  <c r="G2525" i="1"/>
  <c r="E2525" i="1"/>
  <c r="N2524" i="1"/>
  <c r="G2524" i="1"/>
  <c r="E2524" i="1"/>
  <c r="N2523" i="1"/>
  <c r="G2523" i="1"/>
  <c r="E2523" i="1"/>
  <c r="N2522" i="1"/>
  <c r="G2522" i="1"/>
  <c r="E2522" i="1"/>
  <c r="N2521" i="1"/>
  <c r="G2521" i="1"/>
  <c r="E2521" i="1"/>
  <c r="N2520" i="1"/>
  <c r="G2520" i="1"/>
  <c r="E2520" i="1"/>
  <c r="N2519" i="1"/>
  <c r="G2519" i="1"/>
  <c r="E2519" i="1"/>
  <c r="N2518" i="1"/>
  <c r="G2518" i="1"/>
  <c r="E2518" i="1"/>
  <c r="N2517" i="1"/>
  <c r="G2517" i="1"/>
  <c r="E2517" i="1"/>
  <c r="N2516" i="1"/>
  <c r="G2516" i="1"/>
  <c r="E2516" i="1"/>
  <c r="N2515" i="1"/>
  <c r="G2515" i="1"/>
  <c r="E2515" i="1"/>
  <c r="N2514" i="1"/>
  <c r="G2514" i="1"/>
  <c r="E2514" i="1"/>
  <c r="N2513" i="1"/>
  <c r="G2513" i="1"/>
  <c r="E2513" i="1"/>
  <c r="N2512" i="1"/>
  <c r="G2512" i="1"/>
  <c r="E2512" i="1"/>
  <c r="N2511" i="1"/>
  <c r="G2511" i="1"/>
  <c r="E2511" i="1"/>
  <c r="N2510" i="1"/>
  <c r="G2510" i="1"/>
  <c r="E2510" i="1"/>
  <c r="N2509" i="1"/>
  <c r="G2509" i="1"/>
  <c r="E2509" i="1"/>
  <c r="N2508" i="1"/>
  <c r="G2508" i="1"/>
  <c r="E2508" i="1"/>
  <c r="N2507" i="1"/>
  <c r="G2507" i="1"/>
  <c r="E2507" i="1"/>
  <c r="N2506" i="1"/>
  <c r="G2506" i="1"/>
  <c r="E2506" i="1"/>
  <c r="N2505" i="1"/>
  <c r="G2505" i="1"/>
  <c r="E2505" i="1"/>
  <c r="N2504" i="1"/>
  <c r="G2504" i="1"/>
  <c r="E2504" i="1"/>
  <c r="N2503" i="1"/>
  <c r="G2503" i="1"/>
  <c r="E2503" i="1"/>
  <c r="N2502" i="1"/>
  <c r="G2502" i="1"/>
  <c r="E2502" i="1"/>
  <c r="N2501" i="1"/>
  <c r="G2501" i="1"/>
  <c r="E2501" i="1"/>
  <c r="N2500" i="1"/>
  <c r="G2500" i="1"/>
  <c r="E2500" i="1"/>
  <c r="N2499" i="1"/>
  <c r="G2499" i="1"/>
  <c r="E2499" i="1"/>
  <c r="N2498" i="1"/>
  <c r="G2498" i="1"/>
  <c r="E2498" i="1"/>
  <c r="N2497" i="1"/>
  <c r="G2497" i="1"/>
  <c r="E2497" i="1"/>
  <c r="N2496" i="1"/>
  <c r="G2496" i="1"/>
  <c r="E2496" i="1"/>
  <c r="N2495" i="1"/>
  <c r="G2495" i="1"/>
  <c r="E2495" i="1"/>
  <c r="N2494" i="1"/>
  <c r="G2494" i="1"/>
  <c r="E2494" i="1"/>
  <c r="N2493" i="1"/>
  <c r="G2493" i="1"/>
  <c r="E2493" i="1"/>
  <c r="N2492" i="1"/>
  <c r="G2492" i="1"/>
  <c r="E2492" i="1"/>
  <c r="N2491" i="1"/>
  <c r="G2491" i="1"/>
  <c r="E2491" i="1"/>
  <c r="N2490" i="1"/>
  <c r="G2490" i="1"/>
  <c r="E2490" i="1"/>
  <c r="N2489" i="1"/>
  <c r="G2489" i="1"/>
  <c r="E2489" i="1"/>
  <c r="N2488" i="1"/>
  <c r="G2488" i="1"/>
  <c r="E2488" i="1"/>
  <c r="N2487" i="1"/>
  <c r="G2487" i="1"/>
  <c r="E2487" i="1"/>
  <c r="N2486" i="1"/>
  <c r="G2486" i="1"/>
  <c r="E2486" i="1"/>
  <c r="N2485" i="1"/>
  <c r="G2485" i="1"/>
  <c r="E2485" i="1"/>
  <c r="N2484" i="1"/>
  <c r="G2484" i="1"/>
  <c r="E2484" i="1"/>
  <c r="N2483" i="1"/>
  <c r="G2483" i="1"/>
  <c r="E2483" i="1"/>
  <c r="N2482" i="1"/>
  <c r="G2482" i="1"/>
  <c r="E2482" i="1"/>
  <c r="N2481" i="1"/>
  <c r="G2481" i="1"/>
  <c r="E2481" i="1"/>
  <c r="N2480" i="1"/>
  <c r="G2480" i="1"/>
  <c r="E2480" i="1"/>
  <c r="N2479" i="1"/>
  <c r="G2479" i="1"/>
  <c r="E2479" i="1"/>
  <c r="N2478" i="1"/>
  <c r="G2478" i="1"/>
  <c r="E2478" i="1"/>
  <c r="N2477" i="1"/>
  <c r="G2477" i="1"/>
  <c r="E2477" i="1"/>
  <c r="N2476" i="1"/>
  <c r="G2476" i="1"/>
  <c r="E2476" i="1"/>
  <c r="N2475" i="1"/>
  <c r="G2475" i="1"/>
  <c r="E2475" i="1"/>
  <c r="N2474" i="1"/>
  <c r="G2474" i="1"/>
  <c r="E2474" i="1"/>
  <c r="N2473" i="1"/>
  <c r="G2473" i="1"/>
  <c r="E2473" i="1"/>
  <c r="N2472" i="1"/>
  <c r="G2472" i="1"/>
  <c r="E2472" i="1"/>
  <c r="N2471" i="1"/>
  <c r="G2471" i="1"/>
  <c r="E2471" i="1"/>
  <c r="N2470" i="1"/>
  <c r="G2470" i="1"/>
  <c r="E2470" i="1"/>
  <c r="N2469" i="1"/>
  <c r="G2469" i="1"/>
  <c r="E2469" i="1"/>
  <c r="N2468" i="1"/>
  <c r="G2468" i="1"/>
  <c r="E2468" i="1"/>
  <c r="N2467" i="1"/>
  <c r="G2467" i="1"/>
  <c r="E2467" i="1"/>
  <c r="N2466" i="1"/>
  <c r="G2466" i="1"/>
  <c r="E2466" i="1"/>
  <c r="N2465" i="1"/>
  <c r="G2465" i="1"/>
  <c r="E2465" i="1"/>
  <c r="N2464" i="1"/>
  <c r="G2464" i="1"/>
  <c r="E2464" i="1"/>
  <c r="N2463" i="1"/>
  <c r="G2463" i="1"/>
  <c r="E2463" i="1"/>
  <c r="N2462" i="1"/>
  <c r="G2462" i="1"/>
  <c r="E2462" i="1"/>
  <c r="N2461" i="1"/>
  <c r="G2461" i="1"/>
  <c r="E2461" i="1"/>
  <c r="N2460" i="1"/>
  <c r="G2460" i="1"/>
  <c r="E2460" i="1"/>
  <c r="N2459" i="1"/>
  <c r="G2459" i="1"/>
  <c r="E2459" i="1"/>
  <c r="N2458" i="1"/>
  <c r="G2458" i="1"/>
  <c r="E2458" i="1"/>
  <c r="N2457" i="1"/>
  <c r="G2457" i="1"/>
  <c r="E2457" i="1"/>
  <c r="N2456" i="1"/>
  <c r="G2456" i="1"/>
  <c r="E2456" i="1"/>
  <c r="N2455" i="1"/>
  <c r="G2455" i="1"/>
  <c r="E2455" i="1"/>
  <c r="N2454" i="1"/>
  <c r="G2454" i="1"/>
  <c r="E2454" i="1"/>
  <c r="N2453" i="1"/>
  <c r="G2453" i="1"/>
  <c r="E2453" i="1"/>
  <c r="N2452" i="1"/>
  <c r="G2452" i="1"/>
  <c r="E2452" i="1"/>
  <c r="N2451" i="1"/>
  <c r="G2451" i="1"/>
  <c r="E2451" i="1"/>
  <c r="N2450" i="1"/>
  <c r="G2450" i="1"/>
  <c r="E2450" i="1"/>
  <c r="N2449" i="1"/>
  <c r="G2449" i="1"/>
  <c r="E2449" i="1"/>
  <c r="N2448" i="1"/>
  <c r="G2448" i="1"/>
  <c r="E2448" i="1"/>
  <c r="N2447" i="1"/>
  <c r="G2447" i="1"/>
  <c r="E2447" i="1"/>
  <c r="N2446" i="1"/>
  <c r="G2446" i="1"/>
  <c r="E2446" i="1"/>
  <c r="N2445" i="1"/>
  <c r="G2445" i="1"/>
  <c r="E2445" i="1"/>
  <c r="N2444" i="1"/>
  <c r="G2444" i="1"/>
  <c r="E2444" i="1"/>
  <c r="N2443" i="1"/>
  <c r="G2443" i="1"/>
  <c r="E2443" i="1"/>
  <c r="N2442" i="1"/>
  <c r="G2442" i="1"/>
  <c r="E2442" i="1"/>
  <c r="N2441" i="1"/>
  <c r="G2441" i="1"/>
  <c r="E2441" i="1"/>
  <c r="N2440" i="1"/>
  <c r="G2440" i="1"/>
  <c r="E2440" i="1"/>
  <c r="N2439" i="1"/>
  <c r="G2439" i="1"/>
  <c r="E2439" i="1"/>
  <c r="N2438" i="1"/>
  <c r="G2438" i="1"/>
  <c r="E2438" i="1"/>
  <c r="N2437" i="1"/>
  <c r="G2437" i="1"/>
  <c r="E2437" i="1"/>
  <c r="N2436" i="1"/>
  <c r="G2436" i="1"/>
  <c r="E2436" i="1"/>
  <c r="N2435" i="1"/>
  <c r="G2435" i="1"/>
  <c r="E2435" i="1"/>
  <c r="N2434" i="1"/>
  <c r="G2434" i="1"/>
  <c r="E2434" i="1"/>
  <c r="N2433" i="1"/>
  <c r="G2433" i="1"/>
  <c r="E2433" i="1"/>
  <c r="N2432" i="1"/>
  <c r="G2432" i="1"/>
  <c r="E2432" i="1"/>
  <c r="N2431" i="1"/>
  <c r="G2431" i="1"/>
  <c r="E2431" i="1"/>
  <c r="N2430" i="1"/>
  <c r="G2430" i="1"/>
  <c r="E2430" i="1"/>
  <c r="N2429" i="1"/>
  <c r="G2429" i="1"/>
  <c r="E2429" i="1"/>
  <c r="N2428" i="1"/>
  <c r="G2428" i="1"/>
  <c r="E2428" i="1"/>
  <c r="N2427" i="1"/>
  <c r="G2427" i="1"/>
  <c r="E2427" i="1"/>
  <c r="N2426" i="1"/>
  <c r="G2426" i="1"/>
  <c r="E2426" i="1"/>
  <c r="N2425" i="1"/>
  <c r="G2425" i="1"/>
  <c r="E2425" i="1"/>
  <c r="N2424" i="1"/>
  <c r="G2424" i="1"/>
  <c r="E2424" i="1"/>
  <c r="N2423" i="1"/>
  <c r="G2423" i="1"/>
  <c r="E2423" i="1"/>
  <c r="N2422" i="1"/>
  <c r="G2422" i="1"/>
  <c r="E2422" i="1"/>
  <c r="N2421" i="1"/>
  <c r="G2421" i="1"/>
  <c r="E2421" i="1"/>
  <c r="N2420" i="1"/>
  <c r="G2420" i="1"/>
  <c r="E2420" i="1"/>
  <c r="N2419" i="1"/>
  <c r="G2419" i="1"/>
  <c r="E2419" i="1"/>
  <c r="N2418" i="1"/>
  <c r="G2418" i="1"/>
  <c r="E2418" i="1"/>
  <c r="N2417" i="1"/>
  <c r="G2417" i="1"/>
  <c r="E2417" i="1"/>
  <c r="N2416" i="1"/>
  <c r="G2416" i="1"/>
  <c r="E2416" i="1"/>
  <c r="N2415" i="1"/>
  <c r="G2415" i="1"/>
  <c r="E2415" i="1"/>
  <c r="N2414" i="1"/>
  <c r="G2414" i="1"/>
  <c r="E2414" i="1"/>
  <c r="N2413" i="1"/>
  <c r="G2413" i="1"/>
  <c r="E2413" i="1"/>
  <c r="N2412" i="1"/>
  <c r="G2412" i="1"/>
  <c r="E2412" i="1"/>
  <c r="N2411" i="1"/>
  <c r="G2411" i="1"/>
  <c r="E2411" i="1"/>
  <c r="N2410" i="1"/>
  <c r="G2410" i="1"/>
  <c r="E2410" i="1"/>
  <c r="N2409" i="1"/>
  <c r="G2409" i="1"/>
  <c r="E2409" i="1"/>
  <c r="N2408" i="1"/>
  <c r="G2408" i="1"/>
  <c r="E2408" i="1"/>
  <c r="N2407" i="1"/>
  <c r="G2407" i="1"/>
  <c r="E2407" i="1"/>
  <c r="N2406" i="1"/>
  <c r="G2406" i="1"/>
  <c r="E2406" i="1"/>
  <c r="N2405" i="1"/>
  <c r="G2405" i="1"/>
  <c r="E2405" i="1"/>
  <c r="N2404" i="1"/>
  <c r="G2404" i="1"/>
  <c r="E2404" i="1"/>
  <c r="N2403" i="1"/>
  <c r="G2403" i="1"/>
  <c r="E2403" i="1"/>
  <c r="N2402" i="1"/>
  <c r="G2402" i="1"/>
  <c r="E2402" i="1"/>
  <c r="N2401" i="1"/>
  <c r="G2401" i="1"/>
  <c r="E2401" i="1"/>
  <c r="N2400" i="1"/>
  <c r="G2400" i="1"/>
  <c r="E2400" i="1"/>
  <c r="N2399" i="1"/>
  <c r="G2399" i="1"/>
  <c r="E2399" i="1"/>
  <c r="N2398" i="1"/>
  <c r="G2398" i="1"/>
  <c r="E2398" i="1"/>
  <c r="N2397" i="1"/>
  <c r="G2397" i="1"/>
  <c r="E2397" i="1"/>
  <c r="N2396" i="1"/>
  <c r="G2396" i="1"/>
  <c r="E2396" i="1"/>
  <c r="N2395" i="1"/>
  <c r="G2395" i="1"/>
  <c r="E2395" i="1"/>
  <c r="N2394" i="1"/>
  <c r="G2394" i="1"/>
  <c r="E2394" i="1"/>
  <c r="N2393" i="1"/>
  <c r="G2393" i="1"/>
  <c r="E2393" i="1"/>
  <c r="N2392" i="1"/>
  <c r="G2392" i="1"/>
  <c r="E2392" i="1"/>
  <c r="N2391" i="1"/>
  <c r="G2391" i="1"/>
  <c r="E2391" i="1"/>
  <c r="N2390" i="1"/>
  <c r="G2390" i="1"/>
  <c r="E2390" i="1"/>
  <c r="N2389" i="1"/>
  <c r="G2389" i="1"/>
  <c r="E2389" i="1"/>
  <c r="N2388" i="1"/>
  <c r="G2388" i="1"/>
  <c r="E2388" i="1"/>
  <c r="N2387" i="1"/>
  <c r="G2387" i="1"/>
  <c r="E2387" i="1"/>
  <c r="N2386" i="1"/>
  <c r="G2386" i="1"/>
  <c r="E2386" i="1"/>
  <c r="N2385" i="1"/>
  <c r="G2385" i="1"/>
  <c r="E2385" i="1"/>
  <c r="N2384" i="1"/>
  <c r="G2384" i="1"/>
  <c r="E2384" i="1"/>
  <c r="N2383" i="1"/>
  <c r="G2383" i="1"/>
  <c r="E2383" i="1"/>
  <c r="N2382" i="1"/>
  <c r="G2382" i="1"/>
  <c r="E2382" i="1"/>
  <c r="N2381" i="1"/>
  <c r="G2381" i="1"/>
  <c r="E2381" i="1"/>
  <c r="N2380" i="1"/>
  <c r="G2380" i="1"/>
  <c r="E2380" i="1"/>
  <c r="N2379" i="1"/>
  <c r="G2379" i="1"/>
  <c r="E2379" i="1"/>
  <c r="N2378" i="1"/>
  <c r="G2378" i="1"/>
  <c r="E2378" i="1"/>
  <c r="N2377" i="1"/>
  <c r="G2377" i="1"/>
  <c r="E2377" i="1"/>
  <c r="N2376" i="1"/>
  <c r="G2376" i="1"/>
  <c r="E2376" i="1"/>
  <c r="N2375" i="1"/>
  <c r="G2375" i="1"/>
  <c r="E2375" i="1"/>
  <c r="N2374" i="1"/>
  <c r="G2374" i="1"/>
  <c r="E2374" i="1"/>
  <c r="N2373" i="1"/>
  <c r="G2373" i="1"/>
  <c r="E2373" i="1"/>
  <c r="N2372" i="1"/>
  <c r="G2372" i="1"/>
  <c r="E2372" i="1"/>
  <c r="N2371" i="1"/>
  <c r="G2371" i="1"/>
  <c r="E2371" i="1"/>
  <c r="N2370" i="1"/>
  <c r="G2370" i="1"/>
  <c r="E2370" i="1"/>
  <c r="N2369" i="1"/>
  <c r="G2369" i="1"/>
  <c r="E2369" i="1"/>
  <c r="N2368" i="1"/>
  <c r="G2368" i="1"/>
  <c r="E2368" i="1"/>
  <c r="N2367" i="1"/>
  <c r="G2367" i="1"/>
  <c r="E2367" i="1"/>
  <c r="N2366" i="1"/>
  <c r="G2366" i="1"/>
  <c r="E2366" i="1"/>
  <c r="N2365" i="1"/>
  <c r="G2365" i="1"/>
  <c r="E2365" i="1"/>
  <c r="N2364" i="1"/>
  <c r="G2364" i="1"/>
  <c r="E2364" i="1"/>
  <c r="N2363" i="1"/>
  <c r="G2363" i="1"/>
  <c r="E2363" i="1"/>
  <c r="N2362" i="1"/>
  <c r="G2362" i="1"/>
  <c r="E2362" i="1"/>
  <c r="N2361" i="1"/>
  <c r="G2361" i="1"/>
  <c r="E2361" i="1"/>
  <c r="N2360" i="1"/>
  <c r="G2360" i="1"/>
  <c r="E2360" i="1"/>
  <c r="N2359" i="1"/>
  <c r="G2359" i="1"/>
  <c r="E2359" i="1"/>
  <c r="N2358" i="1"/>
  <c r="G2358" i="1"/>
  <c r="E2358" i="1"/>
  <c r="N2357" i="1"/>
  <c r="G2357" i="1"/>
  <c r="E2357" i="1"/>
  <c r="N2356" i="1"/>
  <c r="G2356" i="1"/>
  <c r="E2356" i="1"/>
  <c r="N2355" i="1"/>
  <c r="G2355" i="1"/>
  <c r="E2355" i="1"/>
  <c r="N2354" i="1"/>
  <c r="G2354" i="1"/>
  <c r="E2354" i="1"/>
  <c r="N2353" i="1"/>
  <c r="G2353" i="1"/>
  <c r="E2353" i="1"/>
  <c r="N2352" i="1"/>
  <c r="G2352" i="1"/>
  <c r="E2352" i="1"/>
  <c r="N2351" i="1"/>
  <c r="G2351" i="1"/>
  <c r="E2351" i="1"/>
  <c r="N2350" i="1"/>
  <c r="G2350" i="1"/>
  <c r="E2350" i="1"/>
  <c r="N2349" i="1"/>
  <c r="G2349" i="1"/>
  <c r="E2349" i="1"/>
  <c r="N2348" i="1"/>
  <c r="G2348" i="1"/>
  <c r="E2348" i="1"/>
  <c r="N2347" i="1"/>
  <c r="G2347" i="1"/>
  <c r="E2347" i="1"/>
  <c r="N2346" i="1"/>
  <c r="G2346" i="1"/>
  <c r="E2346" i="1"/>
  <c r="N2345" i="1"/>
  <c r="G2345" i="1"/>
  <c r="E2345" i="1"/>
  <c r="N2344" i="1"/>
  <c r="G2344" i="1"/>
  <c r="E2344" i="1"/>
  <c r="N2343" i="1"/>
  <c r="G2343" i="1"/>
  <c r="E2343" i="1"/>
  <c r="N2342" i="1"/>
  <c r="G2342" i="1"/>
  <c r="E2342" i="1"/>
  <c r="N2341" i="1"/>
  <c r="G2341" i="1"/>
  <c r="E2341" i="1"/>
  <c r="N2340" i="1"/>
  <c r="G2340" i="1"/>
  <c r="E2340" i="1"/>
  <c r="N2339" i="1"/>
  <c r="G2339" i="1"/>
  <c r="E2339" i="1"/>
  <c r="N2338" i="1"/>
  <c r="G2338" i="1"/>
  <c r="E2338" i="1"/>
  <c r="N2337" i="1"/>
  <c r="G2337" i="1"/>
  <c r="E2337" i="1"/>
  <c r="N2336" i="1"/>
  <c r="G2336" i="1"/>
  <c r="E2336" i="1"/>
  <c r="N2335" i="1"/>
  <c r="G2335" i="1"/>
  <c r="E2335" i="1"/>
  <c r="N2334" i="1"/>
  <c r="G2334" i="1"/>
  <c r="E2334" i="1"/>
  <c r="N2333" i="1"/>
  <c r="G2333" i="1"/>
  <c r="E2333" i="1"/>
  <c r="N2332" i="1"/>
  <c r="G2332" i="1"/>
  <c r="E2332" i="1"/>
  <c r="N2331" i="1"/>
  <c r="G2331" i="1"/>
  <c r="E2331" i="1"/>
  <c r="N2330" i="1"/>
  <c r="G2330" i="1"/>
  <c r="E2330" i="1"/>
  <c r="N2329" i="1"/>
  <c r="G2329" i="1"/>
  <c r="E2329" i="1"/>
  <c r="N2328" i="1"/>
  <c r="G2328" i="1"/>
  <c r="E2328" i="1"/>
  <c r="N2327" i="1"/>
  <c r="G2327" i="1"/>
  <c r="E2327" i="1"/>
  <c r="N2326" i="1"/>
  <c r="G2326" i="1"/>
  <c r="E2326" i="1"/>
  <c r="N2325" i="1"/>
  <c r="G2325" i="1"/>
  <c r="E2325" i="1"/>
  <c r="N2324" i="1"/>
  <c r="G2324" i="1"/>
  <c r="E2324" i="1"/>
  <c r="N2323" i="1"/>
  <c r="G2323" i="1"/>
  <c r="E2323" i="1"/>
  <c r="N2322" i="1"/>
  <c r="G2322" i="1"/>
  <c r="E2322" i="1"/>
  <c r="N2321" i="1"/>
  <c r="G2321" i="1"/>
  <c r="E2321" i="1"/>
  <c r="N2320" i="1"/>
  <c r="G2320" i="1"/>
  <c r="E2320" i="1"/>
  <c r="N2319" i="1"/>
  <c r="G2319" i="1"/>
  <c r="E2319" i="1"/>
  <c r="N2318" i="1"/>
  <c r="G2318" i="1"/>
  <c r="E2318" i="1"/>
  <c r="N2317" i="1"/>
  <c r="G2317" i="1"/>
  <c r="E2317" i="1"/>
  <c r="N2316" i="1"/>
  <c r="G2316" i="1"/>
  <c r="E2316" i="1"/>
  <c r="N2315" i="1"/>
  <c r="G2315" i="1"/>
  <c r="E2315" i="1"/>
  <c r="N2314" i="1"/>
  <c r="G2314" i="1"/>
  <c r="E2314" i="1"/>
  <c r="N2313" i="1"/>
  <c r="G2313" i="1"/>
  <c r="E2313" i="1"/>
  <c r="N2312" i="1"/>
  <c r="G2312" i="1"/>
  <c r="E2312" i="1"/>
  <c r="N2311" i="1"/>
  <c r="G2311" i="1"/>
  <c r="E2311" i="1"/>
  <c r="N2310" i="1"/>
  <c r="G2310" i="1"/>
  <c r="E2310" i="1"/>
  <c r="N2309" i="1"/>
  <c r="G2309" i="1"/>
  <c r="E2309" i="1"/>
  <c r="N2308" i="1"/>
  <c r="G2308" i="1"/>
  <c r="E2308" i="1"/>
  <c r="N2307" i="1"/>
  <c r="G2307" i="1"/>
  <c r="E2307" i="1"/>
  <c r="N2306" i="1"/>
  <c r="G2306" i="1"/>
  <c r="E2306" i="1"/>
  <c r="N2305" i="1"/>
  <c r="G2305" i="1"/>
  <c r="E2305" i="1"/>
  <c r="N2304" i="1"/>
  <c r="G2304" i="1"/>
  <c r="E2304" i="1"/>
  <c r="N2303" i="1"/>
  <c r="G2303" i="1"/>
  <c r="E2303" i="1"/>
  <c r="N2302" i="1"/>
  <c r="G2302" i="1"/>
  <c r="E2302" i="1"/>
  <c r="N2301" i="1"/>
  <c r="G2301" i="1"/>
  <c r="E2301" i="1"/>
  <c r="N2300" i="1"/>
  <c r="G2300" i="1"/>
  <c r="E2300" i="1"/>
  <c r="N2299" i="1"/>
  <c r="G2299" i="1"/>
  <c r="E2299" i="1"/>
  <c r="N2298" i="1"/>
  <c r="G2298" i="1"/>
  <c r="E2298" i="1"/>
  <c r="N2297" i="1"/>
  <c r="G2297" i="1"/>
  <c r="E2297" i="1"/>
  <c r="N2296" i="1"/>
  <c r="G2296" i="1"/>
  <c r="E2296" i="1"/>
  <c r="N2295" i="1"/>
  <c r="G2295" i="1"/>
  <c r="E2295" i="1"/>
  <c r="N2294" i="1"/>
  <c r="G2294" i="1"/>
  <c r="E2294" i="1"/>
  <c r="N2293" i="1"/>
  <c r="G2293" i="1"/>
  <c r="E2293" i="1"/>
  <c r="N2292" i="1"/>
  <c r="G2292" i="1"/>
  <c r="E2292" i="1"/>
  <c r="N2291" i="1"/>
  <c r="G2291" i="1"/>
  <c r="E2291" i="1"/>
  <c r="N2290" i="1"/>
  <c r="G2290" i="1"/>
  <c r="E2290" i="1"/>
  <c r="N2289" i="1"/>
  <c r="G2289" i="1"/>
  <c r="E2289" i="1"/>
  <c r="N2288" i="1"/>
  <c r="G2288" i="1"/>
  <c r="E2288" i="1"/>
  <c r="N2287" i="1"/>
  <c r="G2287" i="1"/>
  <c r="E2287" i="1"/>
  <c r="N2286" i="1"/>
  <c r="G2286" i="1"/>
  <c r="E2286" i="1"/>
  <c r="N2285" i="1"/>
  <c r="G2285" i="1"/>
  <c r="E2285" i="1"/>
  <c r="N2284" i="1"/>
  <c r="G2284" i="1"/>
  <c r="E2284" i="1"/>
  <c r="N2283" i="1"/>
  <c r="G2283" i="1"/>
  <c r="E2283" i="1"/>
  <c r="N2282" i="1"/>
  <c r="G2282" i="1"/>
  <c r="E2282" i="1"/>
  <c r="N2281" i="1"/>
  <c r="G2281" i="1"/>
  <c r="E2281" i="1"/>
  <c r="N2280" i="1"/>
  <c r="G2280" i="1"/>
  <c r="E2280" i="1"/>
  <c r="N2279" i="1"/>
  <c r="G2279" i="1"/>
  <c r="E2279" i="1"/>
  <c r="N2278" i="1"/>
  <c r="G2278" i="1"/>
  <c r="E2278" i="1"/>
  <c r="N2277" i="1"/>
  <c r="G2277" i="1"/>
  <c r="E2277" i="1"/>
  <c r="N2276" i="1"/>
  <c r="G2276" i="1"/>
  <c r="E2276" i="1"/>
  <c r="N2275" i="1"/>
  <c r="G2275" i="1"/>
  <c r="E2275" i="1"/>
  <c r="N2274" i="1"/>
  <c r="G2274" i="1"/>
  <c r="E2274" i="1"/>
  <c r="N2273" i="1"/>
  <c r="G2273" i="1"/>
  <c r="E2273" i="1"/>
  <c r="N2272" i="1"/>
  <c r="G2272" i="1"/>
  <c r="E2272" i="1"/>
  <c r="N2271" i="1"/>
  <c r="G2271" i="1"/>
  <c r="E2271" i="1"/>
  <c r="N2270" i="1"/>
  <c r="G2270" i="1"/>
  <c r="E2270" i="1"/>
  <c r="N2269" i="1"/>
  <c r="G2269" i="1"/>
  <c r="E2269" i="1"/>
  <c r="N2268" i="1"/>
  <c r="G2268" i="1"/>
  <c r="E2268" i="1"/>
  <c r="N2267" i="1"/>
  <c r="G2267" i="1"/>
  <c r="E2267" i="1"/>
  <c r="N2266" i="1"/>
  <c r="G2266" i="1"/>
  <c r="E2266" i="1"/>
  <c r="N2265" i="1"/>
  <c r="G2265" i="1"/>
  <c r="E2265" i="1"/>
  <c r="N2264" i="1"/>
  <c r="G2264" i="1"/>
  <c r="E2264" i="1"/>
  <c r="N2263" i="1"/>
  <c r="G2263" i="1"/>
  <c r="E2263" i="1"/>
  <c r="N2262" i="1"/>
  <c r="G2262" i="1"/>
  <c r="E2262" i="1"/>
  <c r="N2261" i="1"/>
  <c r="G2261" i="1"/>
  <c r="E2261" i="1"/>
  <c r="N2260" i="1"/>
  <c r="G2260" i="1"/>
  <c r="E2260" i="1"/>
  <c r="N2259" i="1"/>
  <c r="G2259" i="1"/>
  <c r="E2259" i="1"/>
  <c r="N2258" i="1"/>
  <c r="G2258" i="1"/>
  <c r="E2258" i="1"/>
  <c r="N2257" i="1"/>
  <c r="G2257" i="1"/>
  <c r="E2257" i="1"/>
  <c r="N2256" i="1"/>
  <c r="G2256" i="1"/>
  <c r="E2256" i="1"/>
  <c r="N2255" i="1"/>
  <c r="G2255" i="1"/>
  <c r="E2255" i="1"/>
  <c r="N2254" i="1"/>
  <c r="G2254" i="1"/>
  <c r="E2254" i="1"/>
  <c r="N2253" i="1"/>
  <c r="G2253" i="1"/>
  <c r="E2253" i="1"/>
  <c r="N2252" i="1"/>
  <c r="G2252" i="1"/>
  <c r="E2252" i="1"/>
  <c r="N2251" i="1"/>
  <c r="G2251" i="1"/>
  <c r="E2251" i="1"/>
  <c r="N2250" i="1"/>
  <c r="G2250" i="1"/>
  <c r="E2250" i="1"/>
  <c r="N2249" i="1"/>
  <c r="G2249" i="1"/>
  <c r="E2249" i="1"/>
  <c r="N2248" i="1"/>
  <c r="G2248" i="1"/>
  <c r="E2248" i="1"/>
  <c r="N2247" i="1"/>
  <c r="G2247" i="1"/>
  <c r="E2247" i="1"/>
  <c r="N2246" i="1"/>
  <c r="G2246" i="1"/>
  <c r="E2246" i="1"/>
  <c r="N2245" i="1"/>
  <c r="G2245" i="1"/>
  <c r="E2245" i="1"/>
  <c r="N2244" i="1"/>
  <c r="G2244" i="1"/>
  <c r="E2244" i="1"/>
  <c r="N2243" i="1"/>
  <c r="G2243" i="1"/>
  <c r="E2243" i="1"/>
  <c r="N2242" i="1"/>
  <c r="G2242" i="1"/>
  <c r="E2242" i="1"/>
  <c r="N2241" i="1"/>
  <c r="G2241" i="1"/>
  <c r="E2241" i="1"/>
  <c r="N2240" i="1"/>
  <c r="G2240" i="1"/>
  <c r="E2240" i="1"/>
  <c r="N2239" i="1"/>
  <c r="G2239" i="1"/>
  <c r="E2239" i="1"/>
  <c r="N2238" i="1"/>
  <c r="G2238" i="1"/>
  <c r="E2238" i="1"/>
  <c r="N2237" i="1"/>
  <c r="G2237" i="1"/>
  <c r="E2237" i="1"/>
  <c r="N2236" i="1"/>
  <c r="G2236" i="1"/>
  <c r="E2236" i="1"/>
  <c r="N2235" i="1"/>
  <c r="G2235" i="1"/>
  <c r="E2235" i="1"/>
  <c r="N2234" i="1"/>
  <c r="G2234" i="1"/>
  <c r="E2234" i="1"/>
  <c r="N2233" i="1"/>
  <c r="G2233" i="1"/>
  <c r="E2233" i="1"/>
  <c r="N2232" i="1"/>
  <c r="G2232" i="1"/>
  <c r="E2232" i="1"/>
  <c r="N2231" i="1"/>
  <c r="G2231" i="1"/>
  <c r="E2231" i="1"/>
  <c r="N2230" i="1"/>
  <c r="G2230" i="1"/>
  <c r="E2230" i="1"/>
  <c r="N2229" i="1"/>
  <c r="G2229" i="1"/>
  <c r="E2229" i="1"/>
  <c r="N2228" i="1"/>
  <c r="G2228" i="1"/>
  <c r="E2228" i="1"/>
  <c r="N2227" i="1"/>
  <c r="G2227" i="1"/>
  <c r="E2227" i="1"/>
  <c r="N2226" i="1"/>
  <c r="G2226" i="1"/>
  <c r="E2226" i="1"/>
  <c r="N2225" i="1"/>
  <c r="G2225" i="1"/>
  <c r="E2225" i="1"/>
  <c r="N2224" i="1"/>
  <c r="G2224" i="1"/>
  <c r="E2224" i="1"/>
  <c r="N2223" i="1"/>
  <c r="G2223" i="1"/>
  <c r="E2223" i="1"/>
  <c r="N2222" i="1"/>
  <c r="G2222" i="1"/>
  <c r="E2222" i="1"/>
  <c r="N2221" i="1"/>
  <c r="G2221" i="1"/>
  <c r="E2221" i="1"/>
  <c r="N2220" i="1"/>
  <c r="G2220" i="1"/>
  <c r="E2220" i="1"/>
  <c r="N2219" i="1"/>
  <c r="G2219" i="1"/>
  <c r="E2219" i="1"/>
  <c r="N2218" i="1"/>
  <c r="G2218" i="1"/>
  <c r="E2218" i="1"/>
  <c r="N2217" i="1"/>
  <c r="G2217" i="1"/>
  <c r="E2217" i="1"/>
  <c r="N2216" i="1"/>
  <c r="G2216" i="1"/>
  <c r="E2216" i="1"/>
  <c r="N2215" i="1"/>
  <c r="G2215" i="1"/>
  <c r="E2215" i="1"/>
  <c r="N2214" i="1"/>
  <c r="G2214" i="1"/>
  <c r="E2214" i="1"/>
  <c r="N2213" i="1"/>
  <c r="G2213" i="1"/>
  <c r="E2213" i="1"/>
  <c r="N2212" i="1"/>
  <c r="G2212" i="1"/>
  <c r="E2212" i="1"/>
  <c r="N2211" i="1"/>
  <c r="G2211" i="1"/>
  <c r="E2211" i="1"/>
  <c r="N2210" i="1"/>
  <c r="G2210" i="1"/>
  <c r="E2210" i="1"/>
  <c r="N2209" i="1"/>
  <c r="G2209" i="1"/>
  <c r="E2209" i="1"/>
  <c r="N2208" i="1"/>
  <c r="G2208" i="1"/>
  <c r="E2208" i="1"/>
  <c r="N2207" i="1"/>
  <c r="G2207" i="1"/>
  <c r="E2207" i="1"/>
  <c r="N2206" i="1"/>
  <c r="G2206" i="1"/>
  <c r="E2206" i="1"/>
  <c r="N2205" i="1"/>
  <c r="G2205" i="1"/>
  <c r="E2205" i="1"/>
  <c r="N2204" i="1"/>
  <c r="G2204" i="1"/>
  <c r="E2204" i="1"/>
  <c r="N2203" i="1"/>
  <c r="G2203" i="1"/>
  <c r="E2203" i="1"/>
  <c r="N2202" i="1"/>
  <c r="G2202" i="1"/>
  <c r="E2202" i="1"/>
  <c r="N2201" i="1"/>
  <c r="G2201" i="1"/>
  <c r="E2201" i="1"/>
  <c r="N2200" i="1"/>
  <c r="G2200" i="1"/>
  <c r="E2200" i="1"/>
  <c r="N2199" i="1"/>
  <c r="G2199" i="1"/>
  <c r="E2199" i="1"/>
  <c r="N2198" i="1"/>
  <c r="G2198" i="1"/>
  <c r="E2198" i="1"/>
  <c r="N2197" i="1"/>
  <c r="G2197" i="1"/>
  <c r="E2197" i="1"/>
  <c r="N2196" i="1"/>
  <c r="G2196" i="1"/>
  <c r="E2196" i="1"/>
  <c r="N2195" i="1"/>
  <c r="G2195" i="1"/>
  <c r="E2195" i="1"/>
  <c r="N2194" i="1"/>
  <c r="G2194" i="1"/>
  <c r="E2194" i="1"/>
  <c r="N2193" i="1"/>
  <c r="G2193" i="1"/>
  <c r="E2193" i="1"/>
  <c r="N2192" i="1"/>
  <c r="G2192" i="1"/>
  <c r="E2192" i="1"/>
  <c r="N2191" i="1"/>
  <c r="G2191" i="1"/>
  <c r="E2191" i="1"/>
  <c r="N2190" i="1"/>
  <c r="G2190" i="1"/>
  <c r="E2190" i="1"/>
  <c r="N2189" i="1"/>
  <c r="G2189" i="1"/>
  <c r="E2189" i="1"/>
  <c r="N2188" i="1"/>
  <c r="G2188" i="1"/>
  <c r="E2188" i="1"/>
  <c r="N2187" i="1"/>
  <c r="G2187" i="1"/>
  <c r="E2187" i="1"/>
  <c r="N2186" i="1"/>
  <c r="G2186" i="1"/>
  <c r="E2186" i="1"/>
  <c r="N2185" i="1"/>
  <c r="G2185" i="1"/>
  <c r="E2185" i="1"/>
  <c r="N2184" i="1"/>
  <c r="G2184" i="1"/>
  <c r="E2184" i="1"/>
  <c r="N2183" i="1"/>
  <c r="G2183" i="1"/>
  <c r="E2183" i="1"/>
  <c r="N2182" i="1"/>
  <c r="G2182" i="1"/>
  <c r="E2182" i="1"/>
  <c r="N2181" i="1"/>
  <c r="G2181" i="1"/>
  <c r="E2181" i="1"/>
  <c r="N2180" i="1"/>
  <c r="G2180" i="1"/>
  <c r="E2180" i="1"/>
  <c r="N2179" i="1"/>
  <c r="G2179" i="1"/>
  <c r="E2179" i="1"/>
  <c r="N2178" i="1"/>
  <c r="G2178" i="1"/>
  <c r="E2178" i="1"/>
  <c r="N2177" i="1"/>
  <c r="G2177" i="1"/>
  <c r="E2177" i="1"/>
  <c r="N2176" i="1"/>
  <c r="G2176" i="1"/>
  <c r="E2176" i="1"/>
  <c r="N2175" i="1"/>
  <c r="G2175" i="1"/>
  <c r="E2175" i="1"/>
  <c r="N2174" i="1"/>
  <c r="G2174" i="1"/>
  <c r="E2174" i="1"/>
  <c r="N2173" i="1"/>
  <c r="G2173" i="1"/>
  <c r="E2173" i="1"/>
  <c r="N2172" i="1"/>
  <c r="G2172" i="1"/>
  <c r="E2172" i="1"/>
  <c r="N2171" i="1"/>
  <c r="G2171" i="1"/>
  <c r="E2171" i="1"/>
  <c r="N2170" i="1"/>
  <c r="G2170" i="1"/>
  <c r="E2170" i="1"/>
  <c r="N2169" i="1"/>
  <c r="G2169" i="1"/>
  <c r="E2169" i="1"/>
  <c r="N2168" i="1"/>
  <c r="G2168" i="1"/>
  <c r="E2168" i="1"/>
  <c r="N2167" i="1"/>
  <c r="G2167" i="1"/>
  <c r="E2167" i="1"/>
  <c r="N2166" i="1"/>
  <c r="G2166" i="1"/>
  <c r="E2166" i="1"/>
  <c r="N2165" i="1"/>
  <c r="G2165" i="1"/>
  <c r="E2165" i="1"/>
  <c r="N2164" i="1"/>
  <c r="G2164" i="1"/>
  <c r="E2164" i="1"/>
  <c r="N2163" i="1"/>
  <c r="G2163" i="1"/>
  <c r="E2163" i="1"/>
  <c r="N2162" i="1"/>
  <c r="G2162" i="1"/>
  <c r="E2162" i="1"/>
  <c r="N2161" i="1"/>
  <c r="G2161" i="1"/>
  <c r="E2161" i="1"/>
  <c r="N2160" i="1"/>
  <c r="G2160" i="1"/>
  <c r="E2160" i="1"/>
  <c r="N2159" i="1"/>
  <c r="G2159" i="1"/>
  <c r="E2159" i="1"/>
  <c r="N2158" i="1"/>
  <c r="G2158" i="1"/>
  <c r="E2158" i="1"/>
  <c r="N2157" i="1"/>
  <c r="G2157" i="1"/>
  <c r="E2157" i="1"/>
  <c r="N2156" i="1"/>
  <c r="G2156" i="1"/>
  <c r="E2156" i="1"/>
  <c r="N2155" i="1"/>
  <c r="G2155" i="1"/>
  <c r="E2155" i="1"/>
  <c r="N2154" i="1"/>
  <c r="G2154" i="1"/>
  <c r="E2154" i="1"/>
  <c r="N2153" i="1"/>
  <c r="G2153" i="1"/>
  <c r="E2153" i="1"/>
  <c r="N2152" i="1"/>
  <c r="G2152" i="1"/>
  <c r="E2152" i="1"/>
  <c r="N2151" i="1"/>
  <c r="G2151" i="1"/>
  <c r="E2151" i="1"/>
  <c r="N2150" i="1"/>
  <c r="G2150" i="1"/>
  <c r="E2150" i="1"/>
  <c r="N2149" i="1"/>
  <c r="G2149" i="1"/>
  <c r="E2149" i="1"/>
  <c r="N2148" i="1"/>
  <c r="G2148" i="1"/>
  <c r="E2148" i="1"/>
  <c r="N2147" i="1"/>
  <c r="G2147" i="1"/>
  <c r="E2147" i="1"/>
  <c r="N2146" i="1"/>
  <c r="G2146" i="1"/>
  <c r="E2146" i="1"/>
  <c r="N2145" i="1"/>
  <c r="G2145" i="1"/>
  <c r="E2145" i="1"/>
  <c r="N2144" i="1"/>
  <c r="G2144" i="1"/>
  <c r="E2144" i="1"/>
  <c r="N2143" i="1"/>
  <c r="G2143" i="1"/>
  <c r="E2143" i="1"/>
  <c r="N2142" i="1"/>
  <c r="G2142" i="1"/>
  <c r="E2142" i="1"/>
  <c r="N2141" i="1"/>
  <c r="G2141" i="1"/>
  <c r="E2141" i="1"/>
  <c r="N2140" i="1"/>
  <c r="G2140" i="1"/>
  <c r="E2140" i="1"/>
  <c r="N2139" i="1"/>
  <c r="G2139" i="1"/>
  <c r="E2139" i="1"/>
  <c r="N2138" i="1"/>
  <c r="G2138" i="1"/>
  <c r="E2138" i="1"/>
  <c r="N2137" i="1"/>
  <c r="G2137" i="1"/>
  <c r="E2137" i="1"/>
  <c r="N2136" i="1"/>
  <c r="G2136" i="1"/>
  <c r="E2136" i="1"/>
  <c r="N2135" i="1"/>
  <c r="G2135" i="1"/>
  <c r="E2135" i="1"/>
  <c r="N2134" i="1"/>
  <c r="G2134" i="1"/>
  <c r="E2134" i="1"/>
  <c r="N2133" i="1"/>
  <c r="G2133" i="1"/>
  <c r="E2133" i="1"/>
  <c r="N2132" i="1"/>
  <c r="G2132" i="1"/>
  <c r="E2132" i="1"/>
  <c r="N2131" i="1"/>
  <c r="G2131" i="1"/>
  <c r="E2131" i="1"/>
  <c r="N2130" i="1"/>
  <c r="G2130" i="1"/>
  <c r="E2130" i="1"/>
  <c r="N2129" i="1"/>
  <c r="G2129" i="1"/>
  <c r="E2129" i="1"/>
  <c r="N2128" i="1"/>
  <c r="G2128" i="1"/>
  <c r="E2128" i="1"/>
  <c r="N2127" i="1"/>
  <c r="G2127" i="1"/>
  <c r="E2127" i="1"/>
  <c r="N2126" i="1"/>
  <c r="G2126" i="1"/>
  <c r="E2126" i="1"/>
  <c r="N2125" i="1"/>
  <c r="G2125" i="1"/>
  <c r="E2125" i="1"/>
  <c r="N2124" i="1"/>
  <c r="G2124" i="1"/>
  <c r="E2124" i="1"/>
  <c r="N2123" i="1"/>
  <c r="G2123" i="1"/>
  <c r="E2123" i="1"/>
  <c r="N2122" i="1"/>
  <c r="G2122" i="1"/>
  <c r="E2122" i="1"/>
  <c r="N2121" i="1"/>
  <c r="G2121" i="1"/>
  <c r="E2121" i="1"/>
  <c r="N2120" i="1"/>
  <c r="G2120" i="1"/>
  <c r="E2120" i="1"/>
  <c r="N2119" i="1"/>
  <c r="G2119" i="1"/>
  <c r="E2119" i="1"/>
  <c r="N2118" i="1"/>
  <c r="G2118" i="1"/>
  <c r="E2118" i="1"/>
  <c r="N2117" i="1"/>
  <c r="G2117" i="1"/>
  <c r="E2117" i="1"/>
  <c r="N2116" i="1"/>
  <c r="G2116" i="1"/>
  <c r="E2116" i="1"/>
  <c r="N2115" i="1"/>
  <c r="G2115" i="1"/>
  <c r="E2115" i="1"/>
  <c r="N2114" i="1"/>
  <c r="G2114" i="1"/>
  <c r="E2114" i="1"/>
  <c r="N2113" i="1"/>
  <c r="G2113" i="1"/>
  <c r="E2113" i="1"/>
  <c r="N2112" i="1"/>
  <c r="G2112" i="1"/>
  <c r="E2112" i="1"/>
  <c r="N2111" i="1"/>
  <c r="G2111" i="1"/>
  <c r="E2111" i="1"/>
  <c r="N2110" i="1"/>
  <c r="G2110" i="1"/>
  <c r="E2110" i="1"/>
  <c r="N2109" i="1"/>
  <c r="G2109" i="1"/>
  <c r="E2109" i="1"/>
  <c r="N2108" i="1"/>
  <c r="G2108" i="1"/>
  <c r="E2108" i="1"/>
  <c r="N2107" i="1"/>
  <c r="G2107" i="1"/>
  <c r="E2107" i="1"/>
  <c r="N2106" i="1"/>
  <c r="G2106" i="1"/>
  <c r="E2106" i="1"/>
  <c r="N2105" i="1"/>
  <c r="G2105" i="1"/>
  <c r="E2105" i="1"/>
  <c r="N2104" i="1"/>
  <c r="G2104" i="1"/>
  <c r="E2104" i="1"/>
  <c r="N2103" i="1"/>
  <c r="G2103" i="1"/>
  <c r="E2103" i="1"/>
  <c r="N2102" i="1"/>
  <c r="G2102" i="1"/>
  <c r="E2102" i="1"/>
  <c r="N2101" i="1"/>
  <c r="G2101" i="1"/>
  <c r="E2101" i="1"/>
  <c r="N2100" i="1"/>
  <c r="G2100" i="1"/>
  <c r="E2100" i="1"/>
  <c r="N2099" i="1"/>
  <c r="G2099" i="1"/>
  <c r="E2099" i="1"/>
  <c r="N2098" i="1"/>
  <c r="G2098" i="1"/>
  <c r="E2098" i="1"/>
  <c r="N2097" i="1"/>
  <c r="G2097" i="1"/>
  <c r="E2097" i="1"/>
  <c r="N2096" i="1"/>
  <c r="G2096" i="1"/>
  <c r="E2096" i="1"/>
  <c r="N2095" i="1"/>
  <c r="G2095" i="1"/>
  <c r="E2095" i="1"/>
  <c r="N2094" i="1"/>
  <c r="G2094" i="1"/>
  <c r="E2094" i="1"/>
  <c r="N2093" i="1"/>
  <c r="G2093" i="1"/>
  <c r="E2093" i="1"/>
  <c r="N2092" i="1"/>
  <c r="G2092" i="1"/>
  <c r="E2092" i="1"/>
  <c r="N2091" i="1"/>
  <c r="G2091" i="1"/>
  <c r="E2091" i="1"/>
  <c r="N2090" i="1"/>
  <c r="G2090" i="1"/>
  <c r="E2090" i="1"/>
  <c r="N2089" i="1"/>
  <c r="G2089" i="1"/>
  <c r="E2089" i="1"/>
  <c r="N2088" i="1"/>
  <c r="G2088" i="1"/>
  <c r="E2088" i="1"/>
  <c r="N2087" i="1"/>
  <c r="G2087" i="1"/>
  <c r="E2087" i="1"/>
  <c r="N2086" i="1"/>
  <c r="G2086" i="1"/>
  <c r="E2086" i="1"/>
  <c r="N2085" i="1"/>
  <c r="G2085" i="1"/>
  <c r="E2085" i="1"/>
  <c r="N2084" i="1"/>
  <c r="G2084" i="1"/>
  <c r="E2084" i="1"/>
  <c r="N2083" i="1"/>
  <c r="G2083" i="1"/>
  <c r="E2083" i="1"/>
  <c r="N2082" i="1"/>
  <c r="G2082" i="1"/>
  <c r="E2082" i="1"/>
  <c r="N2081" i="1"/>
  <c r="G2081" i="1"/>
  <c r="E2081" i="1"/>
  <c r="N2080" i="1"/>
  <c r="G2080" i="1"/>
  <c r="E2080" i="1"/>
  <c r="N2079" i="1"/>
  <c r="G2079" i="1"/>
  <c r="E2079" i="1"/>
  <c r="N2078" i="1"/>
  <c r="G2078" i="1"/>
  <c r="E2078" i="1"/>
  <c r="N2077" i="1"/>
  <c r="G2077" i="1"/>
  <c r="E2077" i="1"/>
  <c r="N2076" i="1"/>
  <c r="G2076" i="1"/>
  <c r="E2076" i="1"/>
  <c r="N2075" i="1"/>
  <c r="G2075" i="1"/>
  <c r="E2075" i="1"/>
  <c r="N2074" i="1"/>
  <c r="G2074" i="1"/>
  <c r="E2074" i="1"/>
  <c r="N2073" i="1"/>
  <c r="G2073" i="1"/>
  <c r="E2073" i="1"/>
  <c r="N2072" i="1"/>
  <c r="G2072" i="1"/>
  <c r="E2072" i="1"/>
  <c r="N2071" i="1"/>
  <c r="G2071" i="1"/>
  <c r="E2071" i="1"/>
  <c r="N2070" i="1"/>
  <c r="G2070" i="1"/>
  <c r="E2070" i="1"/>
  <c r="N2069" i="1"/>
  <c r="G2069" i="1"/>
  <c r="E2069" i="1"/>
  <c r="N2068" i="1"/>
  <c r="G2068" i="1"/>
  <c r="E2068" i="1"/>
  <c r="N2067" i="1"/>
  <c r="G2067" i="1"/>
  <c r="E2067" i="1"/>
  <c r="N2066" i="1"/>
  <c r="G2066" i="1"/>
  <c r="E2066" i="1"/>
  <c r="N2065" i="1"/>
  <c r="G2065" i="1"/>
  <c r="E2065" i="1"/>
  <c r="N2064" i="1"/>
  <c r="G2064" i="1"/>
  <c r="E2064" i="1"/>
  <c r="N2063" i="1"/>
  <c r="G2063" i="1"/>
  <c r="E2063" i="1"/>
  <c r="N2062" i="1"/>
  <c r="G2062" i="1"/>
  <c r="E2062" i="1"/>
  <c r="N2061" i="1"/>
  <c r="G2061" i="1"/>
  <c r="E2061" i="1"/>
  <c r="N2060" i="1"/>
  <c r="G2060" i="1"/>
  <c r="E2060" i="1"/>
  <c r="N2059" i="1"/>
  <c r="G2059" i="1"/>
  <c r="E2059" i="1"/>
  <c r="N2058" i="1"/>
  <c r="G2058" i="1"/>
  <c r="E2058" i="1"/>
  <c r="N2057" i="1"/>
  <c r="G2057" i="1"/>
  <c r="E2057" i="1"/>
  <c r="N2056" i="1"/>
  <c r="G2056" i="1"/>
  <c r="E2056" i="1"/>
  <c r="N2055" i="1"/>
  <c r="G2055" i="1"/>
  <c r="E2055" i="1"/>
  <c r="N2054" i="1"/>
  <c r="G2054" i="1"/>
  <c r="E2054" i="1"/>
  <c r="N2053" i="1"/>
  <c r="G2053" i="1"/>
  <c r="E2053" i="1"/>
  <c r="N2052" i="1"/>
  <c r="G2052" i="1"/>
  <c r="E2052" i="1"/>
  <c r="N2051" i="1"/>
  <c r="G2051" i="1"/>
  <c r="E2051" i="1"/>
  <c r="N2050" i="1"/>
  <c r="G2050" i="1"/>
  <c r="E2050" i="1"/>
  <c r="N2049" i="1"/>
  <c r="G2049" i="1"/>
  <c r="E2049" i="1"/>
  <c r="N2048" i="1"/>
  <c r="G2048" i="1"/>
  <c r="E2048" i="1"/>
  <c r="N2047" i="1"/>
  <c r="G2047" i="1"/>
  <c r="E2047" i="1"/>
  <c r="N2046" i="1"/>
  <c r="G2046" i="1"/>
  <c r="E2046" i="1"/>
  <c r="N2045" i="1"/>
  <c r="G2045" i="1"/>
  <c r="E2045" i="1"/>
  <c r="N2044" i="1"/>
  <c r="G2044" i="1"/>
  <c r="E2044" i="1"/>
  <c r="N2043" i="1"/>
  <c r="G2043" i="1"/>
  <c r="E2043" i="1"/>
  <c r="N2042" i="1"/>
  <c r="G2042" i="1"/>
  <c r="E2042" i="1"/>
  <c r="N2041" i="1"/>
  <c r="G2041" i="1"/>
  <c r="E2041" i="1"/>
  <c r="N2040" i="1"/>
  <c r="G2040" i="1"/>
  <c r="E2040" i="1"/>
  <c r="N2039" i="1"/>
  <c r="G2039" i="1"/>
  <c r="E2039" i="1"/>
  <c r="N2038" i="1"/>
  <c r="G2038" i="1"/>
  <c r="E2038" i="1"/>
  <c r="N2037" i="1"/>
  <c r="G2037" i="1"/>
  <c r="E2037" i="1"/>
  <c r="N2036" i="1"/>
  <c r="G2036" i="1"/>
  <c r="E2036" i="1"/>
  <c r="N2035" i="1"/>
  <c r="G2035" i="1"/>
  <c r="E2035" i="1"/>
  <c r="N2034" i="1"/>
  <c r="G2034" i="1"/>
  <c r="E2034" i="1"/>
  <c r="N2033" i="1"/>
  <c r="G2033" i="1"/>
  <c r="E2033" i="1"/>
  <c r="N2032" i="1"/>
  <c r="G2032" i="1"/>
  <c r="E2032" i="1"/>
  <c r="N2031" i="1"/>
  <c r="G2031" i="1"/>
  <c r="E2031" i="1"/>
  <c r="N2030" i="1"/>
  <c r="G2030" i="1"/>
  <c r="E2030" i="1"/>
  <c r="N2029" i="1"/>
  <c r="G2029" i="1"/>
  <c r="E2029" i="1"/>
  <c r="N2028" i="1"/>
  <c r="G2028" i="1"/>
  <c r="E2028" i="1"/>
  <c r="N2027" i="1"/>
  <c r="G2027" i="1"/>
  <c r="E2027" i="1"/>
  <c r="N2026" i="1"/>
  <c r="G2026" i="1"/>
  <c r="E2026" i="1"/>
  <c r="N2025" i="1"/>
  <c r="G2025" i="1"/>
  <c r="E2025" i="1"/>
  <c r="N2024" i="1"/>
  <c r="G2024" i="1"/>
  <c r="E2024" i="1"/>
  <c r="N2023" i="1"/>
  <c r="G2023" i="1"/>
  <c r="E2023" i="1"/>
  <c r="N2022" i="1"/>
  <c r="G2022" i="1"/>
  <c r="E2022" i="1"/>
  <c r="N2021" i="1"/>
  <c r="G2021" i="1"/>
  <c r="E2021" i="1"/>
  <c r="N2020" i="1"/>
  <c r="G2020" i="1"/>
  <c r="E2020" i="1"/>
  <c r="N2019" i="1"/>
  <c r="G2019" i="1"/>
  <c r="E2019" i="1"/>
  <c r="N2018" i="1"/>
  <c r="G2018" i="1"/>
  <c r="E2018" i="1"/>
  <c r="N2017" i="1"/>
  <c r="G2017" i="1"/>
  <c r="E2017" i="1"/>
  <c r="N2016" i="1"/>
  <c r="G2016" i="1"/>
  <c r="E2016" i="1"/>
  <c r="N2015" i="1"/>
  <c r="G2015" i="1"/>
  <c r="E2015" i="1"/>
  <c r="N2014" i="1"/>
  <c r="G2014" i="1"/>
  <c r="E2014" i="1"/>
  <c r="N2013" i="1"/>
  <c r="G2013" i="1"/>
  <c r="E2013" i="1"/>
  <c r="N2012" i="1"/>
  <c r="G2012" i="1"/>
  <c r="E2012" i="1"/>
  <c r="N2011" i="1"/>
  <c r="G2011" i="1"/>
  <c r="E2011" i="1"/>
  <c r="N2010" i="1"/>
  <c r="G2010" i="1"/>
  <c r="E2010" i="1"/>
  <c r="N2009" i="1"/>
  <c r="G2009" i="1"/>
  <c r="E2009" i="1"/>
  <c r="N2008" i="1"/>
  <c r="G2008" i="1"/>
  <c r="E2008" i="1"/>
  <c r="N2007" i="1"/>
  <c r="G2007" i="1"/>
  <c r="E2007" i="1"/>
  <c r="N2006" i="1"/>
  <c r="G2006" i="1"/>
  <c r="E2006" i="1"/>
  <c r="N2005" i="1"/>
  <c r="G2005" i="1"/>
  <c r="E2005" i="1"/>
  <c r="N2004" i="1"/>
  <c r="G2004" i="1"/>
  <c r="E2004" i="1"/>
  <c r="N2003" i="1"/>
  <c r="G2003" i="1"/>
  <c r="E2003" i="1"/>
  <c r="N2002" i="1"/>
  <c r="G2002" i="1"/>
  <c r="E2002" i="1"/>
  <c r="N2001" i="1"/>
  <c r="G2001" i="1"/>
  <c r="E2001" i="1"/>
  <c r="N2000" i="1"/>
  <c r="G2000" i="1"/>
  <c r="E2000" i="1"/>
  <c r="N1999" i="1"/>
  <c r="G1999" i="1"/>
  <c r="E1999" i="1"/>
  <c r="N1998" i="1"/>
  <c r="G1998" i="1"/>
  <c r="E1998" i="1"/>
  <c r="N1997" i="1"/>
  <c r="G1997" i="1"/>
  <c r="E1997" i="1"/>
  <c r="N1996" i="1"/>
  <c r="G1996" i="1"/>
  <c r="E1996" i="1"/>
  <c r="N1995" i="1"/>
  <c r="G1995" i="1"/>
  <c r="E1995" i="1"/>
  <c r="N1994" i="1"/>
  <c r="G1994" i="1"/>
  <c r="E1994" i="1"/>
  <c r="N1993" i="1"/>
  <c r="G1993" i="1"/>
  <c r="E1993" i="1"/>
  <c r="N1992" i="1"/>
  <c r="G1992" i="1"/>
  <c r="E1992" i="1"/>
  <c r="N1991" i="1"/>
  <c r="G1991" i="1"/>
  <c r="E1991" i="1"/>
  <c r="N1990" i="1"/>
  <c r="G1990" i="1"/>
  <c r="E1990" i="1"/>
  <c r="N1989" i="1"/>
  <c r="G1989" i="1"/>
  <c r="E1989" i="1"/>
  <c r="N1988" i="1"/>
  <c r="G1988" i="1"/>
  <c r="E1988" i="1"/>
  <c r="N1987" i="1"/>
  <c r="G1987" i="1"/>
  <c r="E1987" i="1"/>
  <c r="N1986" i="1"/>
  <c r="G1986" i="1"/>
  <c r="E1986" i="1"/>
  <c r="N1985" i="1"/>
  <c r="G1985" i="1"/>
  <c r="E1985" i="1"/>
  <c r="N1984" i="1"/>
  <c r="G1984" i="1"/>
  <c r="E1984" i="1"/>
  <c r="N1983" i="1"/>
  <c r="G1983" i="1"/>
  <c r="E1983" i="1"/>
  <c r="N1982" i="1"/>
  <c r="G1982" i="1"/>
  <c r="E1982" i="1"/>
  <c r="N1981" i="1"/>
  <c r="G1981" i="1"/>
  <c r="E1981" i="1"/>
  <c r="N1980" i="1"/>
  <c r="G1980" i="1"/>
  <c r="E1980" i="1"/>
  <c r="N1979" i="1"/>
  <c r="G1979" i="1"/>
  <c r="E1979" i="1"/>
  <c r="N1978" i="1"/>
  <c r="G1978" i="1"/>
  <c r="E1978" i="1"/>
  <c r="N1977" i="1"/>
  <c r="G1977" i="1"/>
  <c r="E1977" i="1"/>
  <c r="N1976" i="1"/>
  <c r="G1976" i="1"/>
  <c r="E1976" i="1"/>
  <c r="N1975" i="1"/>
  <c r="G1975" i="1"/>
  <c r="E1975" i="1"/>
  <c r="N1974" i="1"/>
  <c r="G1974" i="1"/>
  <c r="E1974" i="1"/>
  <c r="N1973" i="1"/>
  <c r="G1973" i="1"/>
  <c r="E1973" i="1"/>
  <c r="N1972" i="1"/>
  <c r="G1972" i="1"/>
  <c r="E1972" i="1"/>
  <c r="N1971" i="1"/>
  <c r="G1971" i="1"/>
  <c r="E1971" i="1"/>
  <c r="N1970" i="1"/>
  <c r="G1970" i="1"/>
  <c r="E1970" i="1"/>
  <c r="N1969" i="1"/>
  <c r="G1969" i="1"/>
  <c r="E1969" i="1"/>
  <c r="N1968" i="1"/>
  <c r="G1968" i="1"/>
  <c r="E1968" i="1"/>
  <c r="N1967" i="1"/>
  <c r="G1967" i="1"/>
  <c r="E1967" i="1"/>
  <c r="N1966" i="1"/>
  <c r="G1966" i="1"/>
  <c r="E1966" i="1"/>
  <c r="N1965" i="1"/>
  <c r="G1965" i="1"/>
  <c r="E1965" i="1"/>
  <c r="N1964" i="1"/>
  <c r="G1964" i="1"/>
  <c r="E1964" i="1"/>
  <c r="N1963" i="1"/>
  <c r="G1963" i="1"/>
  <c r="E1963" i="1"/>
  <c r="N1962" i="1"/>
  <c r="G1962" i="1"/>
  <c r="E1962" i="1"/>
  <c r="N1961" i="1"/>
  <c r="G1961" i="1"/>
  <c r="E1961" i="1"/>
  <c r="N1960" i="1"/>
  <c r="G1960" i="1"/>
  <c r="E1960" i="1"/>
  <c r="N1959" i="1"/>
  <c r="G1959" i="1"/>
  <c r="E1959" i="1"/>
  <c r="N1958" i="1"/>
  <c r="G1958" i="1"/>
  <c r="E1958" i="1"/>
  <c r="N1957" i="1"/>
  <c r="G1957" i="1"/>
  <c r="E1957" i="1"/>
  <c r="N1956" i="1"/>
  <c r="G1956" i="1"/>
  <c r="E1956" i="1"/>
  <c r="N1955" i="1"/>
  <c r="G1955" i="1"/>
  <c r="E1955" i="1"/>
  <c r="N1954" i="1"/>
  <c r="G1954" i="1"/>
  <c r="E1954" i="1"/>
  <c r="N1953" i="1"/>
  <c r="G1953" i="1"/>
  <c r="E1953" i="1"/>
  <c r="N1952" i="1"/>
  <c r="G1952" i="1"/>
  <c r="E1952" i="1"/>
  <c r="N1951" i="1"/>
  <c r="G1951" i="1"/>
  <c r="E1951" i="1"/>
  <c r="N1950" i="1"/>
  <c r="G1950" i="1"/>
  <c r="E1950" i="1"/>
  <c r="N1949" i="1"/>
  <c r="G1949" i="1"/>
  <c r="E1949" i="1"/>
  <c r="N1948" i="1"/>
  <c r="G1948" i="1"/>
  <c r="E1948" i="1"/>
  <c r="N1947" i="1"/>
  <c r="G1947" i="1"/>
  <c r="E1947" i="1"/>
  <c r="N1946" i="1"/>
  <c r="G1946" i="1"/>
  <c r="E1946" i="1"/>
  <c r="N1945" i="1"/>
  <c r="G1945" i="1"/>
  <c r="E1945" i="1"/>
  <c r="N1944" i="1"/>
  <c r="G1944" i="1"/>
  <c r="E1944" i="1"/>
  <c r="N1943" i="1"/>
  <c r="G1943" i="1"/>
  <c r="E1943" i="1"/>
  <c r="N1942" i="1"/>
  <c r="G1942" i="1"/>
  <c r="E1942" i="1"/>
  <c r="N1941" i="1"/>
  <c r="G1941" i="1"/>
  <c r="E1941" i="1"/>
  <c r="N1940" i="1"/>
  <c r="G1940" i="1"/>
  <c r="E1940" i="1"/>
  <c r="N1939" i="1"/>
  <c r="G1939" i="1"/>
  <c r="E1939" i="1"/>
  <c r="N1938" i="1"/>
  <c r="G1938" i="1"/>
  <c r="E1938" i="1"/>
  <c r="N1937" i="1"/>
  <c r="G1937" i="1"/>
  <c r="E1937" i="1"/>
  <c r="N1936" i="1"/>
  <c r="G1936" i="1"/>
  <c r="E1936" i="1"/>
  <c r="N1935" i="1"/>
  <c r="G1935" i="1"/>
  <c r="E1935" i="1"/>
  <c r="N1934" i="1"/>
  <c r="G1934" i="1"/>
  <c r="E1934" i="1"/>
  <c r="N1933" i="1"/>
  <c r="G1933" i="1"/>
  <c r="E1933" i="1"/>
  <c r="N1932" i="1"/>
  <c r="G1932" i="1"/>
  <c r="E1932" i="1"/>
  <c r="N1931" i="1"/>
  <c r="G1931" i="1"/>
  <c r="E1931" i="1"/>
  <c r="N1930" i="1"/>
  <c r="G1930" i="1"/>
  <c r="E1930" i="1"/>
  <c r="N1929" i="1"/>
  <c r="G1929" i="1"/>
  <c r="E1929" i="1"/>
  <c r="N1928" i="1"/>
  <c r="G1928" i="1"/>
  <c r="E1928" i="1"/>
  <c r="N1927" i="1"/>
  <c r="G1927" i="1"/>
  <c r="E1927" i="1"/>
  <c r="N1926" i="1"/>
  <c r="G1926" i="1"/>
  <c r="E1926" i="1"/>
  <c r="N1925" i="1"/>
  <c r="G1925" i="1"/>
  <c r="E1925" i="1"/>
  <c r="N1924" i="1"/>
  <c r="G1924" i="1"/>
  <c r="E1924" i="1"/>
  <c r="N1923" i="1"/>
  <c r="G1923" i="1"/>
  <c r="E1923" i="1"/>
  <c r="N1922" i="1"/>
  <c r="G1922" i="1"/>
  <c r="E1922" i="1"/>
  <c r="N1921" i="1"/>
  <c r="G1921" i="1"/>
  <c r="E1921" i="1"/>
  <c r="N1920" i="1"/>
  <c r="G1920" i="1"/>
  <c r="E1920" i="1"/>
  <c r="N1919" i="1"/>
  <c r="G1919" i="1"/>
  <c r="E1919" i="1"/>
  <c r="N1918" i="1"/>
  <c r="G1918" i="1"/>
  <c r="E1918" i="1"/>
  <c r="N1917" i="1"/>
  <c r="G1917" i="1"/>
  <c r="E1917" i="1"/>
  <c r="N1916" i="1"/>
  <c r="G1916" i="1"/>
  <c r="E1916" i="1"/>
  <c r="N1915" i="1"/>
  <c r="G1915" i="1"/>
  <c r="E1915" i="1"/>
  <c r="N1914" i="1"/>
  <c r="G1914" i="1"/>
  <c r="E1914" i="1"/>
  <c r="N1913" i="1"/>
  <c r="G1913" i="1"/>
  <c r="E1913" i="1"/>
  <c r="N1912" i="1"/>
  <c r="G1912" i="1"/>
  <c r="E1912" i="1"/>
  <c r="N1911" i="1"/>
  <c r="G1911" i="1"/>
  <c r="E1911" i="1"/>
  <c r="N1910" i="1"/>
  <c r="G1910" i="1"/>
  <c r="E1910" i="1"/>
  <c r="N1909" i="1"/>
  <c r="G1909" i="1"/>
  <c r="E1909" i="1"/>
  <c r="N1908" i="1"/>
  <c r="G1908" i="1"/>
  <c r="E1908" i="1"/>
  <c r="N1907" i="1"/>
  <c r="G1907" i="1"/>
  <c r="E1907" i="1"/>
  <c r="N1906" i="1"/>
  <c r="G1906" i="1"/>
  <c r="E1906" i="1"/>
  <c r="N1905" i="1"/>
  <c r="G1905" i="1"/>
  <c r="E1905" i="1"/>
  <c r="N1904" i="1"/>
  <c r="G1904" i="1"/>
  <c r="E1904" i="1"/>
  <c r="N1903" i="1"/>
  <c r="G1903" i="1"/>
  <c r="E1903" i="1"/>
  <c r="N1902" i="1"/>
  <c r="G1902" i="1"/>
  <c r="E1902" i="1"/>
  <c r="N1901" i="1"/>
  <c r="G1901" i="1"/>
  <c r="E1901" i="1"/>
  <c r="N1900" i="1"/>
  <c r="G1900" i="1"/>
  <c r="E1900" i="1"/>
  <c r="N1899" i="1"/>
  <c r="G1899" i="1"/>
  <c r="E1899" i="1"/>
  <c r="N1898" i="1"/>
  <c r="G1898" i="1"/>
  <c r="E1898" i="1"/>
  <c r="N1897" i="1"/>
  <c r="G1897" i="1"/>
  <c r="E1897" i="1"/>
  <c r="N1896" i="1"/>
  <c r="G1896" i="1"/>
  <c r="E1896" i="1"/>
  <c r="N1895" i="1"/>
  <c r="G1895" i="1"/>
  <c r="E1895" i="1"/>
  <c r="N1894" i="1"/>
  <c r="G1894" i="1"/>
  <c r="E1894" i="1"/>
  <c r="N1893" i="1"/>
  <c r="G1893" i="1"/>
  <c r="E1893" i="1"/>
  <c r="N1892" i="1"/>
  <c r="G1892" i="1"/>
  <c r="E1892" i="1"/>
  <c r="N1891" i="1"/>
  <c r="G1891" i="1"/>
  <c r="E1891" i="1"/>
  <c r="N1890" i="1"/>
  <c r="G1890" i="1"/>
  <c r="E1890" i="1"/>
  <c r="N1889" i="1"/>
  <c r="G1889" i="1"/>
  <c r="E1889" i="1"/>
  <c r="N1888" i="1"/>
  <c r="G1888" i="1"/>
  <c r="E1888" i="1"/>
  <c r="N1887" i="1"/>
  <c r="G1887" i="1"/>
  <c r="E1887" i="1"/>
  <c r="N1886" i="1"/>
  <c r="G1886" i="1"/>
  <c r="E1886" i="1"/>
  <c r="N1885" i="1"/>
  <c r="G1885" i="1"/>
  <c r="E1885" i="1"/>
  <c r="N1884" i="1"/>
  <c r="G1884" i="1"/>
  <c r="E1884" i="1"/>
  <c r="N1883" i="1"/>
  <c r="G1883" i="1"/>
  <c r="E1883" i="1"/>
  <c r="N1882" i="1"/>
  <c r="G1882" i="1"/>
  <c r="E1882" i="1"/>
  <c r="N1881" i="1"/>
  <c r="G1881" i="1"/>
  <c r="E1881" i="1"/>
  <c r="N1880" i="1"/>
  <c r="G1880" i="1"/>
  <c r="E1880" i="1"/>
  <c r="N1879" i="1"/>
  <c r="G1879" i="1"/>
  <c r="E1879" i="1"/>
  <c r="N1878" i="1"/>
  <c r="G1878" i="1"/>
  <c r="E1878" i="1"/>
  <c r="N1877" i="1"/>
  <c r="G1877" i="1"/>
  <c r="E1877" i="1"/>
  <c r="N1876" i="1"/>
  <c r="G1876" i="1"/>
  <c r="E1876" i="1"/>
  <c r="N1875" i="1"/>
  <c r="G1875" i="1"/>
  <c r="E1875" i="1"/>
  <c r="N1874" i="1"/>
  <c r="G1874" i="1"/>
  <c r="E1874" i="1"/>
  <c r="N1873" i="1"/>
  <c r="G1873" i="1"/>
  <c r="E1873" i="1"/>
  <c r="N1872" i="1"/>
  <c r="G1872" i="1"/>
  <c r="E1872" i="1"/>
  <c r="N1871" i="1"/>
  <c r="G1871" i="1"/>
  <c r="E1871" i="1"/>
  <c r="N1870" i="1"/>
  <c r="G1870" i="1"/>
  <c r="E1870" i="1"/>
  <c r="N1869" i="1"/>
  <c r="G1869" i="1"/>
  <c r="E1869" i="1"/>
  <c r="N1868" i="1"/>
  <c r="G1868" i="1"/>
  <c r="E1868" i="1"/>
  <c r="N1867" i="1"/>
  <c r="G1867" i="1"/>
  <c r="E1867" i="1"/>
  <c r="N1866" i="1"/>
  <c r="G1866" i="1"/>
  <c r="E1866" i="1"/>
  <c r="N1865" i="1"/>
  <c r="G1865" i="1"/>
  <c r="E1865" i="1"/>
  <c r="N1864" i="1"/>
  <c r="G1864" i="1"/>
  <c r="E1864" i="1"/>
  <c r="N1863" i="1"/>
  <c r="G1863" i="1"/>
  <c r="E1863" i="1"/>
  <c r="N1862" i="1"/>
  <c r="G1862" i="1"/>
  <c r="E1862" i="1"/>
  <c r="N1861" i="1"/>
  <c r="G1861" i="1"/>
  <c r="E1861" i="1"/>
  <c r="N1860" i="1"/>
  <c r="G1860" i="1"/>
  <c r="E1860" i="1"/>
  <c r="N1859" i="1"/>
  <c r="G1859" i="1"/>
  <c r="E1859" i="1"/>
  <c r="N1858" i="1"/>
  <c r="G1858" i="1"/>
  <c r="E1858" i="1"/>
  <c r="N1857" i="1"/>
  <c r="G1857" i="1"/>
  <c r="E1857" i="1"/>
  <c r="N1856" i="1"/>
  <c r="G1856" i="1"/>
  <c r="E1856" i="1"/>
  <c r="N1855" i="1"/>
  <c r="G1855" i="1"/>
  <c r="E1855" i="1"/>
  <c r="N1854" i="1"/>
  <c r="G1854" i="1"/>
  <c r="E1854" i="1"/>
  <c r="N1853" i="1"/>
  <c r="G1853" i="1"/>
  <c r="E1853" i="1"/>
  <c r="N1852" i="1"/>
  <c r="G1852" i="1"/>
  <c r="E1852" i="1"/>
  <c r="N1851" i="1"/>
  <c r="G1851" i="1"/>
  <c r="E1851" i="1"/>
  <c r="N1850" i="1"/>
  <c r="G1850" i="1"/>
  <c r="E1850" i="1"/>
  <c r="N1849" i="1"/>
  <c r="G1849" i="1"/>
  <c r="E1849" i="1"/>
  <c r="N1848" i="1"/>
  <c r="G1848" i="1"/>
  <c r="E1848" i="1"/>
  <c r="N1847" i="1"/>
  <c r="G1847" i="1"/>
  <c r="E1847" i="1"/>
  <c r="N1846" i="1"/>
  <c r="G1846" i="1"/>
  <c r="E1846" i="1"/>
  <c r="N1845" i="1"/>
  <c r="G1845" i="1"/>
  <c r="E1845" i="1"/>
  <c r="N1844" i="1"/>
  <c r="G1844" i="1"/>
  <c r="E1844" i="1"/>
  <c r="N1843" i="1"/>
  <c r="G1843" i="1"/>
  <c r="E1843" i="1"/>
  <c r="N1842" i="1"/>
  <c r="G1842" i="1"/>
  <c r="E1842" i="1"/>
  <c r="N1841" i="1"/>
  <c r="G1841" i="1"/>
  <c r="E1841" i="1"/>
  <c r="N1840" i="1"/>
  <c r="G1840" i="1"/>
  <c r="E1840" i="1"/>
  <c r="N1839" i="1"/>
  <c r="G1839" i="1"/>
  <c r="E1839" i="1"/>
  <c r="N1838" i="1"/>
  <c r="G1838" i="1"/>
  <c r="E1838" i="1"/>
  <c r="N1837" i="1"/>
  <c r="G1837" i="1"/>
  <c r="E1837" i="1"/>
  <c r="N1836" i="1"/>
  <c r="G1836" i="1"/>
  <c r="E1836" i="1"/>
  <c r="N1835" i="1"/>
  <c r="G1835" i="1"/>
  <c r="E1835" i="1"/>
  <c r="N1834" i="1"/>
  <c r="G1834" i="1"/>
  <c r="E1834" i="1"/>
  <c r="N1833" i="1"/>
  <c r="G1833" i="1"/>
  <c r="E1833" i="1"/>
  <c r="N1832" i="1"/>
  <c r="G1832" i="1"/>
  <c r="E1832" i="1"/>
  <c r="N1831" i="1"/>
  <c r="G1831" i="1"/>
  <c r="E1831" i="1"/>
  <c r="N1830" i="1"/>
  <c r="G1830" i="1"/>
  <c r="E1830" i="1"/>
  <c r="N1829" i="1"/>
  <c r="G1829" i="1"/>
  <c r="E1829" i="1"/>
  <c r="N1828" i="1"/>
  <c r="G1828" i="1"/>
  <c r="E1828" i="1"/>
  <c r="N1827" i="1"/>
  <c r="G1827" i="1"/>
  <c r="E1827" i="1"/>
  <c r="N1826" i="1"/>
  <c r="G1826" i="1"/>
  <c r="E1826" i="1"/>
  <c r="N1825" i="1"/>
  <c r="G1825" i="1"/>
  <c r="E1825" i="1"/>
  <c r="N1824" i="1"/>
  <c r="G1824" i="1"/>
  <c r="E1824" i="1"/>
  <c r="N1823" i="1"/>
  <c r="G1823" i="1"/>
  <c r="E1823" i="1"/>
  <c r="N1822" i="1"/>
  <c r="G1822" i="1"/>
  <c r="E1822" i="1"/>
  <c r="N1821" i="1"/>
  <c r="G1821" i="1"/>
  <c r="E1821" i="1"/>
  <c r="N1820" i="1"/>
  <c r="G1820" i="1"/>
  <c r="E1820" i="1"/>
  <c r="N1819" i="1"/>
  <c r="G1819" i="1"/>
  <c r="E1819" i="1"/>
  <c r="N1818" i="1"/>
  <c r="G1818" i="1"/>
  <c r="E1818" i="1"/>
  <c r="N1817" i="1"/>
  <c r="G1817" i="1"/>
  <c r="E1817" i="1"/>
  <c r="N1816" i="1"/>
  <c r="G1816" i="1"/>
  <c r="E1816" i="1"/>
  <c r="N1815" i="1"/>
  <c r="G1815" i="1"/>
  <c r="E1815" i="1"/>
  <c r="N1814" i="1"/>
  <c r="G1814" i="1"/>
  <c r="E1814" i="1"/>
  <c r="N1813" i="1"/>
  <c r="G1813" i="1"/>
  <c r="E1813" i="1"/>
  <c r="N1812" i="1"/>
  <c r="G1812" i="1"/>
  <c r="E1812" i="1"/>
  <c r="N1811" i="1"/>
  <c r="G1811" i="1"/>
  <c r="E1811" i="1"/>
  <c r="N1810" i="1"/>
  <c r="G1810" i="1"/>
  <c r="E1810" i="1"/>
  <c r="N1809" i="1"/>
  <c r="G1809" i="1"/>
  <c r="E1809" i="1"/>
  <c r="N1808" i="1"/>
  <c r="G1808" i="1"/>
  <c r="E1808" i="1"/>
  <c r="N1807" i="1"/>
  <c r="G1807" i="1"/>
  <c r="E1807" i="1"/>
  <c r="N1806" i="1"/>
  <c r="G1806" i="1"/>
  <c r="E1806" i="1"/>
  <c r="N1805" i="1"/>
  <c r="G1805" i="1"/>
  <c r="E1805" i="1"/>
  <c r="N1804" i="1"/>
  <c r="G1804" i="1"/>
  <c r="E1804" i="1"/>
  <c r="N1803" i="1"/>
  <c r="G1803" i="1"/>
  <c r="E1803" i="1"/>
  <c r="N1802" i="1"/>
  <c r="G1802" i="1"/>
  <c r="E1802" i="1"/>
  <c r="N1801" i="1"/>
  <c r="G1801" i="1"/>
  <c r="E1801" i="1"/>
  <c r="N1800" i="1"/>
  <c r="G1800" i="1"/>
  <c r="E1800" i="1"/>
  <c r="N1799" i="1"/>
  <c r="G1799" i="1"/>
  <c r="E1799" i="1"/>
  <c r="N1798" i="1"/>
  <c r="G1798" i="1"/>
  <c r="E1798" i="1"/>
  <c r="N1797" i="1"/>
  <c r="G1797" i="1"/>
  <c r="E1797" i="1"/>
  <c r="N1796" i="1"/>
  <c r="G1796" i="1"/>
  <c r="E1796" i="1"/>
  <c r="N1795" i="1"/>
  <c r="G1795" i="1"/>
  <c r="E1795" i="1"/>
  <c r="N1794" i="1"/>
  <c r="G1794" i="1"/>
  <c r="E1794" i="1"/>
  <c r="N1793" i="1"/>
  <c r="G1793" i="1"/>
  <c r="E1793" i="1"/>
  <c r="N1792" i="1"/>
  <c r="G1792" i="1"/>
  <c r="E1792" i="1"/>
  <c r="N1791" i="1"/>
  <c r="G1791" i="1"/>
  <c r="E1791" i="1"/>
  <c r="N1790" i="1"/>
  <c r="G1790" i="1"/>
  <c r="E1790" i="1"/>
  <c r="N1789" i="1"/>
  <c r="G1789" i="1"/>
  <c r="E1789" i="1"/>
  <c r="N1788" i="1"/>
  <c r="G1788" i="1"/>
  <c r="E1788" i="1"/>
  <c r="N1787" i="1"/>
  <c r="G1787" i="1"/>
  <c r="E1787" i="1"/>
  <c r="N1786" i="1"/>
  <c r="G1786" i="1"/>
  <c r="E1786" i="1"/>
  <c r="N1785" i="1"/>
  <c r="G1785" i="1"/>
  <c r="E1785" i="1"/>
  <c r="N1784" i="1"/>
  <c r="G1784" i="1"/>
  <c r="E1784" i="1"/>
  <c r="N1783" i="1"/>
  <c r="G1783" i="1"/>
  <c r="E1783" i="1"/>
  <c r="N1782" i="1"/>
  <c r="G1782" i="1"/>
  <c r="E1782" i="1"/>
  <c r="N1781" i="1"/>
  <c r="G1781" i="1"/>
  <c r="E1781" i="1"/>
  <c r="N1780" i="1"/>
  <c r="G1780" i="1"/>
  <c r="E1780" i="1"/>
  <c r="N1779" i="1"/>
  <c r="G1779" i="1"/>
  <c r="E1779" i="1"/>
  <c r="N1778" i="1"/>
  <c r="G1778" i="1"/>
  <c r="E1778" i="1"/>
  <c r="N1777" i="1"/>
  <c r="G1777" i="1"/>
  <c r="E1777" i="1"/>
  <c r="N1776" i="1"/>
  <c r="G1776" i="1"/>
  <c r="E1776" i="1"/>
  <c r="N1775" i="1"/>
  <c r="G1775" i="1"/>
  <c r="E1775" i="1"/>
  <c r="N1774" i="1"/>
  <c r="G1774" i="1"/>
  <c r="E1774" i="1"/>
  <c r="N1773" i="1"/>
  <c r="G1773" i="1"/>
  <c r="E1773" i="1"/>
  <c r="N1772" i="1"/>
  <c r="G1772" i="1"/>
  <c r="E1772" i="1"/>
  <c r="N1771" i="1"/>
  <c r="G1771" i="1"/>
  <c r="E1771" i="1"/>
  <c r="N1770" i="1"/>
  <c r="G1770" i="1"/>
  <c r="E1770" i="1"/>
  <c r="N1769" i="1"/>
  <c r="G1769" i="1"/>
  <c r="E1769" i="1"/>
  <c r="N1768" i="1"/>
  <c r="G1768" i="1"/>
  <c r="E1768" i="1"/>
  <c r="N1767" i="1"/>
  <c r="G1767" i="1"/>
  <c r="E1767" i="1"/>
  <c r="N1766" i="1"/>
  <c r="G1766" i="1"/>
  <c r="E1766" i="1"/>
  <c r="N1765" i="1"/>
  <c r="G1765" i="1"/>
  <c r="E1765" i="1"/>
  <c r="N1764" i="1"/>
  <c r="G1764" i="1"/>
  <c r="E1764" i="1"/>
  <c r="N1763" i="1"/>
  <c r="G1763" i="1"/>
  <c r="E1763" i="1"/>
  <c r="N1762" i="1"/>
  <c r="G1762" i="1"/>
  <c r="E1762" i="1"/>
  <c r="N1761" i="1"/>
  <c r="G1761" i="1"/>
  <c r="E1761" i="1"/>
  <c r="N1760" i="1"/>
  <c r="G1760" i="1"/>
  <c r="E1760" i="1"/>
  <c r="N1759" i="1"/>
  <c r="G1759" i="1"/>
  <c r="E1759" i="1"/>
  <c r="N1758" i="1"/>
  <c r="G1758" i="1"/>
  <c r="E1758" i="1"/>
  <c r="N1757" i="1"/>
  <c r="G1757" i="1"/>
  <c r="E1757" i="1"/>
  <c r="N1756" i="1"/>
  <c r="G1756" i="1"/>
  <c r="E1756" i="1"/>
  <c r="N1755" i="1"/>
  <c r="G1755" i="1"/>
  <c r="E1755" i="1"/>
  <c r="N1754" i="1"/>
  <c r="G1754" i="1"/>
  <c r="E1754" i="1"/>
  <c r="N1753" i="1"/>
  <c r="G1753" i="1"/>
  <c r="E1753" i="1"/>
  <c r="N1752" i="1"/>
  <c r="G1752" i="1"/>
  <c r="E1752" i="1"/>
  <c r="N1751" i="1"/>
  <c r="G1751" i="1"/>
  <c r="E1751" i="1"/>
  <c r="N1750" i="1"/>
  <c r="G1750" i="1"/>
  <c r="E1750" i="1"/>
  <c r="N1749" i="1"/>
  <c r="G1749" i="1"/>
  <c r="E1749" i="1"/>
  <c r="N1748" i="1"/>
  <c r="G1748" i="1"/>
  <c r="E1748" i="1"/>
  <c r="N1747" i="1"/>
  <c r="G1747" i="1"/>
  <c r="E1747" i="1"/>
  <c r="N1746" i="1"/>
  <c r="G1746" i="1"/>
  <c r="E1746" i="1"/>
  <c r="N1745" i="1"/>
  <c r="G1745" i="1"/>
  <c r="E1745" i="1"/>
  <c r="N1744" i="1"/>
  <c r="G1744" i="1"/>
  <c r="E1744" i="1"/>
  <c r="N1743" i="1"/>
  <c r="G1743" i="1"/>
  <c r="E1743" i="1"/>
  <c r="N1742" i="1"/>
  <c r="G1742" i="1"/>
  <c r="E1742" i="1"/>
  <c r="N1741" i="1"/>
  <c r="G1741" i="1"/>
  <c r="E1741" i="1"/>
  <c r="N1740" i="1"/>
  <c r="G1740" i="1"/>
  <c r="E1740" i="1"/>
  <c r="N1739" i="1"/>
  <c r="G1739" i="1"/>
  <c r="E1739" i="1"/>
  <c r="N1738" i="1"/>
  <c r="G1738" i="1"/>
  <c r="E1738" i="1"/>
  <c r="N1737" i="1"/>
  <c r="G1737" i="1"/>
  <c r="E1737" i="1"/>
  <c r="N1736" i="1"/>
  <c r="G1736" i="1"/>
  <c r="E1736" i="1"/>
  <c r="N1735" i="1"/>
  <c r="G1735" i="1"/>
  <c r="E1735" i="1"/>
  <c r="N1734" i="1"/>
  <c r="G1734" i="1"/>
  <c r="E1734" i="1"/>
  <c r="N1733" i="1"/>
  <c r="G1733" i="1"/>
  <c r="E1733" i="1"/>
  <c r="N1732" i="1"/>
  <c r="G1732" i="1"/>
  <c r="E1732" i="1"/>
  <c r="N1731" i="1"/>
  <c r="G1731" i="1"/>
  <c r="E1731" i="1"/>
  <c r="N1730" i="1"/>
  <c r="G1730" i="1"/>
  <c r="E1730" i="1"/>
  <c r="N1729" i="1"/>
  <c r="G1729" i="1"/>
  <c r="E1729" i="1"/>
  <c r="N1728" i="1"/>
  <c r="G1728" i="1"/>
  <c r="E1728" i="1"/>
  <c r="AM4996" i="1"/>
  <c r="P2" i="7" s="1"/>
  <c r="AL4996" i="1"/>
  <c r="O2" i="7" s="1"/>
  <c r="AK4996" i="1"/>
  <c r="N2" i="7" s="1"/>
  <c r="AR4996" i="1"/>
  <c r="M2" i="7" s="1"/>
  <c r="AA4996" i="1"/>
  <c r="L2" i="7" s="1"/>
  <c r="Z4996" i="1"/>
  <c r="K2" i="7" s="1"/>
  <c r="Y4996" i="1"/>
  <c r="J2" i="7" s="1"/>
  <c r="X4996" i="1"/>
  <c r="I2" i="7" s="1"/>
  <c r="W4996" i="1"/>
  <c r="H2" i="7" s="1"/>
  <c r="L4996" i="1"/>
  <c r="G2" i="7" s="1"/>
  <c r="E4996" i="1"/>
  <c r="E2" i="7" s="1"/>
  <c r="M4996" i="1"/>
  <c r="F2" i="7" s="1"/>
  <c r="AZ4996" i="1"/>
  <c r="E2" i="1"/>
  <c r="G2" i="1"/>
  <c r="N2" i="1"/>
  <c r="E3" i="1"/>
  <c r="G3" i="1"/>
  <c r="N3" i="1"/>
  <c r="E4" i="1"/>
  <c r="G4" i="1"/>
  <c r="N4" i="1"/>
  <c r="E5" i="1"/>
  <c r="G5" i="1"/>
  <c r="N5" i="1"/>
  <c r="E6" i="1"/>
  <c r="G6" i="1"/>
  <c r="N6" i="1"/>
  <c r="E7" i="1"/>
  <c r="G7" i="1"/>
  <c r="N7" i="1"/>
  <c r="E8" i="1"/>
  <c r="G8" i="1"/>
  <c r="N8" i="1"/>
  <c r="E9" i="1"/>
  <c r="G9" i="1"/>
  <c r="N9" i="1"/>
  <c r="E10" i="1"/>
  <c r="G10" i="1"/>
  <c r="N10" i="1"/>
  <c r="E11" i="1"/>
  <c r="G11" i="1"/>
  <c r="N11" i="1"/>
  <c r="E12" i="1"/>
  <c r="G12" i="1"/>
  <c r="N12" i="1"/>
  <c r="E13" i="1"/>
  <c r="G13" i="1"/>
  <c r="N13" i="1"/>
  <c r="E14" i="1"/>
  <c r="G14" i="1"/>
  <c r="N14" i="1"/>
  <c r="E15" i="1"/>
  <c r="G15" i="1"/>
  <c r="N15" i="1"/>
  <c r="E16" i="1"/>
  <c r="G16" i="1"/>
  <c r="N16" i="1"/>
  <c r="E17" i="1"/>
  <c r="G17" i="1"/>
  <c r="N17" i="1"/>
  <c r="E18" i="1"/>
  <c r="G18" i="1"/>
  <c r="N18" i="1"/>
  <c r="E19" i="1"/>
  <c r="G19" i="1"/>
  <c r="N19" i="1"/>
  <c r="E20" i="1"/>
  <c r="G20" i="1"/>
  <c r="N20" i="1"/>
  <c r="E21" i="1"/>
  <c r="G21" i="1"/>
  <c r="N21" i="1"/>
  <c r="E22" i="1"/>
  <c r="G22" i="1"/>
  <c r="N22" i="1"/>
  <c r="E23" i="1"/>
  <c r="G23" i="1"/>
  <c r="N23" i="1"/>
  <c r="E24" i="1"/>
  <c r="G24" i="1"/>
  <c r="N24" i="1"/>
  <c r="E25" i="1"/>
  <c r="G25" i="1"/>
  <c r="N25" i="1"/>
  <c r="E26" i="1"/>
  <c r="G26" i="1"/>
  <c r="N26" i="1"/>
  <c r="E27" i="1"/>
  <c r="G27" i="1"/>
  <c r="N27" i="1"/>
  <c r="E28" i="1"/>
  <c r="G28" i="1"/>
  <c r="N28" i="1"/>
  <c r="E29" i="1"/>
  <c r="G29" i="1"/>
  <c r="N29" i="1"/>
  <c r="E30" i="1"/>
  <c r="G30" i="1"/>
  <c r="N30" i="1"/>
  <c r="E31" i="1"/>
  <c r="G31" i="1"/>
  <c r="N31" i="1"/>
  <c r="E32" i="1"/>
  <c r="G32" i="1"/>
  <c r="N32" i="1"/>
  <c r="E33" i="1"/>
  <c r="G33" i="1"/>
  <c r="N33" i="1"/>
  <c r="E34" i="1"/>
  <c r="G34" i="1"/>
  <c r="N34" i="1"/>
  <c r="E35" i="1"/>
  <c r="G35" i="1"/>
  <c r="N35" i="1"/>
  <c r="E36" i="1"/>
  <c r="G36" i="1"/>
  <c r="N36" i="1"/>
  <c r="E37" i="1"/>
  <c r="G37" i="1"/>
  <c r="N37" i="1"/>
  <c r="E38" i="1"/>
  <c r="G38" i="1"/>
  <c r="N38" i="1"/>
  <c r="E39" i="1"/>
  <c r="G39" i="1"/>
  <c r="N39" i="1"/>
  <c r="E40" i="1"/>
  <c r="G40" i="1"/>
  <c r="N40" i="1"/>
  <c r="E41" i="1"/>
  <c r="G41" i="1"/>
  <c r="N41" i="1"/>
  <c r="E42" i="1"/>
  <c r="G42" i="1"/>
  <c r="N42" i="1"/>
  <c r="E43" i="1"/>
  <c r="G43" i="1"/>
  <c r="N43" i="1"/>
  <c r="E44" i="1"/>
  <c r="G44" i="1"/>
  <c r="N44" i="1"/>
  <c r="E45" i="1"/>
  <c r="G45" i="1"/>
  <c r="N45" i="1"/>
  <c r="E46" i="1"/>
  <c r="G46" i="1"/>
  <c r="N46" i="1"/>
  <c r="E47" i="1"/>
  <c r="G47" i="1"/>
  <c r="N47" i="1"/>
  <c r="E48" i="1"/>
  <c r="G48" i="1"/>
  <c r="N48" i="1"/>
  <c r="E49" i="1"/>
  <c r="G49" i="1"/>
  <c r="N49" i="1"/>
  <c r="E50" i="1"/>
  <c r="G50" i="1"/>
  <c r="N50" i="1"/>
  <c r="E51" i="1"/>
  <c r="G51" i="1"/>
  <c r="N51" i="1"/>
  <c r="E52" i="1"/>
  <c r="G52" i="1"/>
  <c r="N52" i="1"/>
  <c r="E53" i="1"/>
  <c r="G53" i="1"/>
  <c r="N53" i="1"/>
  <c r="E54" i="1"/>
  <c r="G54" i="1"/>
  <c r="N54" i="1"/>
  <c r="E55" i="1"/>
  <c r="G55" i="1"/>
  <c r="N55" i="1"/>
  <c r="E56" i="1"/>
  <c r="G56" i="1"/>
  <c r="N56" i="1"/>
  <c r="E57" i="1"/>
  <c r="G57" i="1"/>
  <c r="N57" i="1"/>
  <c r="E58" i="1"/>
  <c r="G58" i="1"/>
  <c r="N58" i="1"/>
  <c r="E59" i="1"/>
  <c r="G59" i="1"/>
  <c r="N59" i="1"/>
  <c r="E60" i="1"/>
  <c r="G60" i="1"/>
  <c r="N60" i="1"/>
  <c r="E61" i="1"/>
  <c r="G61" i="1"/>
  <c r="N61" i="1"/>
  <c r="E62" i="1"/>
  <c r="G62" i="1"/>
  <c r="N62" i="1"/>
  <c r="E63" i="1"/>
  <c r="G63" i="1"/>
  <c r="N63" i="1"/>
  <c r="E64" i="1"/>
  <c r="G64" i="1"/>
  <c r="N64" i="1"/>
  <c r="E65" i="1"/>
  <c r="G65" i="1"/>
  <c r="N65" i="1"/>
  <c r="E66" i="1"/>
  <c r="G66" i="1"/>
  <c r="N66" i="1"/>
  <c r="E67" i="1"/>
  <c r="G67" i="1"/>
  <c r="N67" i="1"/>
  <c r="E68" i="1"/>
  <c r="G68" i="1"/>
  <c r="N68" i="1"/>
  <c r="E69" i="1"/>
  <c r="G69" i="1"/>
  <c r="N69" i="1"/>
  <c r="E70" i="1"/>
  <c r="G70" i="1"/>
  <c r="N70" i="1"/>
  <c r="E71" i="1"/>
  <c r="G71" i="1"/>
  <c r="N71" i="1"/>
  <c r="E72" i="1"/>
  <c r="G72" i="1"/>
  <c r="N72" i="1"/>
  <c r="E73" i="1"/>
  <c r="G73" i="1"/>
  <c r="N73" i="1"/>
  <c r="E74" i="1"/>
  <c r="G74" i="1"/>
  <c r="N74" i="1"/>
  <c r="E75" i="1"/>
  <c r="G75" i="1"/>
  <c r="N75" i="1"/>
  <c r="E76" i="1"/>
  <c r="G76" i="1"/>
  <c r="N76" i="1"/>
  <c r="E77" i="1"/>
  <c r="G77" i="1"/>
  <c r="N77" i="1"/>
  <c r="E78" i="1"/>
  <c r="G78" i="1"/>
  <c r="N78" i="1"/>
  <c r="E79" i="1"/>
  <c r="G79" i="1"/>
  <c r="N79" i="1"/>
  <c r="E80" i="1"/>
  <c r="G80" i="1"/>
  <c r="N80" i="1"/>
  <c r="E81" i="1"/>
  <c r="G81" i="1"/>
  <c r="N81" i="1"/>
  <c r="E82" i="1"/>
  <c r="G82" i="1"/>
  <c r="N82" i="1"/>
  <c r="E83" i="1"/>
  <c r="G83" i="1"/>
  <c r="N83" i="1"/>
  <c r="E84" i="1"/>
  <c r="G84" i="1"/>
  <c r="N84" i="1"/>
  <c r="E85" i="1"/>
  <c r="G85" i="1"/>
  <c r="N85" i="1"/>
  <c r="E86" i="1"/>
  <c r="G86" i="1"/>
  <c r="N86" i="1"/>
  <c r="E87" i="1"/>
  <c r="G87" i="1"/>
  <c r="N87" i="1"/>
  <c r="E88" i="1"/>
  <c r="G88" i="1"/>
  <c r="N88" i="1"/>
  <c r="E89" i="1"/>
  <c r="G89" i="1"/>
  <c r="N89" i="1"/>
  <c r="E90" i="1"/>
  <c r="G90" i="1"/>
  <c r="N90" i="1"/>
  <c r="E91" i="1"/>
  <c r="G91" i="1"/>
  <c r="N91" i="1"/>
  <c r="E92" i="1"/>
  <c r="G92" i="1"/>
  <c r="N92" i="1"/>
  <c r="E93" i="1"/>
  <c r="G93" i="1"/>
  <c r="N93" i="1"/>
  <c r="E94" i="1"/>
  <c r="G94" i="1"/>
  <c r="N94" i="1"/>
  <c r="E95" i="1"/>
  <c r="G95" i="1"/>
  <c r="N95" i="1"/>
  <c r="E96" i="1"/>
  <c r="G96" i="1"/>
  <c r="N96" i="1"/>
  <c r="E97" i="1"/>
  <c r="G97" i="1"/>
  <c r="N97" i="1"/>
  <c r="E98" i="1"/>
  <c r="G98" i="1"/>
  <c r="N98" i="1"/>
  <c r="E99" i="1"/>
  <c r="G99" i="1"/>
  <c r="N99" i="1"/>
  <c r="E100" i="1"/>
  <c r="G100" i="1"/>
  <c r="N100" i="1"/>
  <c r="E101" i="1"/>
  <c r="G101" i="1"/>
  <c r="N101" i="1"/>
  <c r="E102" i="1"/>
  <c r="G102" i="1"/>
  <c r="N102" i="1"/>
  <c r="E103" i="1"/>
  <c r="G103" i="1"/>
  <c r="N103" i="1"/>
  <c r="E104" i="1"/>
  <c r="G104" i="1"/>
  <c r="N104" i="1"/>
  <c r="E105" i="1"/>
  <c r="G105" i="1"/>
  <c r="N105" i="1"/>
  <c r="E106" i="1"/>
  <c r="G106" i="1"/>
  <c r="N106" i="1"/>
  <c r="E107" i="1"/>
  <c r="G107" i="1"/>
  <c r="N107" i="1"/>
  <c r="E108" i="1"/>
  <c r="G108" i="1"/>
  <c r="N108" i="1"/>
  <c r="E109" i="1"/>
  <c r="G109" i="1"/>
  <c r="N109" i="1"/>
  <c r="E110" i="1"/>
  <c r="G110" i="1"/>
  <c r="N110" i="1"/>
  <c r="E111" i="1"/>
  <c r="G111" i="1"/>
  <c r="N111" i="1"/>
  <c r="E112" i="1"/>
  <c r="G112" i="1"/>
  <c r="N112" i="1"/>
  <c r="E113" i="1"/>
  <c r="G113" i="1"/>
  <c r="N113" i="1"/>
  <c r="E114" i="1"/>
  <c r="G114" i="1"/>
  <c r="N114" i="1"/>
  <c r="E115" i="1"/>
  <c r="G115" i="1"/>
  <c r="N115" i="1"/>
  <c r="E116" i="1"/>
  <c r="G116" i="1"/>
  <c r="N116" i="1"/>
  <c r="E117" i="1"/>
  <c r="G117" i="1"/>
  <c r="N117" i="1"/>
  <c r="E118" i="1"/>
  <c r="G118" i="1"/>
  <c r="N118" i="1"/>
  <c r="E119" i="1"/>
  <c r="G119" i="1"/>
  <c r="N119" i="1"/>
  <c r="E120" i="1"/>
  <c r="G120" i="1"/>
  <c r="N120" i="1"/>
  <c r="E121" i="1"/>
  <c r="G121" i="1"/>
  <c r="N121" i="1"/>
  <c r="E122" i="1"/>
  <c r="G122" i="1"/>
  <c r="N122" i="1"/>
  <c r="E123" i="1"/>
  <c r="G123" i="1"/>
  <c r="N123" i="1"/>
  <c r="E124" i="1"/>
  <c r="G124" i="1"/>
  <c r="N124" i="1"/>
  <c r="E125" i="1"/>
  <c r="G125" i="1"/>
  <c r="N125" i="1"/>
  <c r="E126" i="1"/>
  <c r="G126" i="1"/>
  <c r="N126" i="1"/>
  <c r="E127" i="1"/>
  <c r="G127" i="1"/>
  <c r="N127" i="1"/>
  <c r="E128" i="1"/>
  <c r="G128" i="1"/>
  <c r="N128" i="1"/>
  <c r="E129" i="1"/>
  <c r="G129" i="1"/>
  <c r="N129" i="1"/>
  <c r="E130" i="1"/>
  <c r="G130" i="1"/>
  <c r="N130" i="1"/>
  <c r="E131" i="1"/>
  <c r="G131" i="1"/>
  <c r="N131" i="1"/>
  <c r="E132" i="1"/>
  <c r="G132" i="1"/>
  <c r="N132" i="1"/>
  <c r="E133" i="1"/>
  <c r="G133" i="1"/>
  <c r="N133" i="1"/>
  <c r="E134" i="1"/>
  <c r="G134" i="1"/>
  <c r="N134" i="1"/>
  <c r="E135" i="1"/>
  <c r="G135" i="1"/>
  <c r="N135" i="1"/>
  <c r="E136" i="1"/>
  <c r="G136" i="1"/>
  <c r="N136" i="1"/>
  <c r="E137" i="1"/>
  <c r="G137" i="1"/>
  <c r="N137" i="1"/>
  <c r="E138" i="1"/>
  <c r="G138" i="1"/>
  <c r="N138" i="1"/>
  <c r="E139" i="1"/>
  <c r="G139" i="1"/>
  <c r="N139" i="1"/>
  <c r="E140" i="1"/>
  <c r="G140" i="1"/>
  <c r="N140" i="1"/>
  <c r="E141" i="1"/>
  <c r="G141" i="1"/>
  <c r="N141" i="1"/>
  <c r="E142" i="1"/>
  <c r="G142" i="1"/>
  <c r="N142" i="1"/>
  <c r="E143" i="1"/>
  <c r="G143" i="1"/>
  <c r="N143" i="1"/>
  <c r="E144" i="1"/>
  <c r="G144" i="1"/>
  <c r="N144" i="1"/>
  <c r="E145" i="1"/>
  <c r="G145" i="1"/>
  <c r="N145" i="1"/>
  <c r="E146" i="1"/>
  <c r="G146" i="1"/>
  <c r="N146" i="1"/>
  <c r="E147" i="1"/>
  <c r="G147" i="1"/>
  <c r="N147" i="1"/>
  <c r="E148" i="1"/>
  <c r="G148" i="1"/>
  <c r="N148" i="1"/>
  <c r="E149" i="1"/>
  <c r="G149" i="1"/>
  <c r="N149" i="1"/>
  <c r="E150" i="1"/>
  <c r="G150" i="1"/>
  <c r="N150" i="1"/>
  <c r="E151" i="1"/>
  <c r="G151" i="1"/>
  <c r="N151" i="1"/>
  <c r="E152" i="1"/>
  <c r="G152" i="1"/>
  <c r="N152" i="1"/>
  <c r="E153" i="1"/>
  <c r="G153" i="1"/>
  <c r="N153" i="1"/>
  <c r="E154" i="1"/>
  <c r="G154" i="1"/>
  <c r="N154" i="1"/>
  <c r="E155" i="1"/>
  <c r="G155" i="1"/>
  <c r="N155" i="1"/>
  <c r="E156" i="1"/>
  <c r="G156" i="1"/>
  <c r="N156" i="1"/>
  <c r="E157" i="1"/>
  <c r="G157" i="1"/>
  <c r="N157" i="1"/>
  <c r="E158" i="1"/>
  <c r="G158" i="1"/>
  <c r="N158" i="1"/>
  <c r="E159" i="1"/>
  <c r="G159" i="1"/>
  <c r="N159" i="1"/>
  <c r="E160" i="1"/>
  <c r="G160" i="1"/>
  <c r="N160" i="1"/>
  <c r="E161" i="1"/>
  <c r="G161" i="1"/>
  <c r="N161" i="1"/>
  <c r="E162" i="1"/>
  <c r="G162" i="1"/>
  <c r="N162" i="1"/>
  <c r="E163" i="1"/>
  <c r="G163" i="1"/>
  <c r="N163" i="1"/>
  <c r="E164" i="1"/>
  <c r="G164" i="1"/>
  <c r="N164" i="1"/>
  <c r="E165" i="1"/>
  <c r="G165" i="1"/>
  <c r="N165" i="1"/>
  <c r="E166" i="1"/>
  <c r="G166" i="1"/>
  <c r="N166" i="1"/>
  <c r="E167" i="1"/>
  <c r="G167" i="1"/>
  <c r="N167" i="1"/>
  <c r="E168" i="1"/>
  <c r="G168" i="1"/>
  <c r="N168" i="1"/>
  <c r="E169" i="1"/>
  <c r="G169" i="1"/>
  <c r="N169" i="1"/>
  <c r="E170" i="1"/>
  <c r="G170" i="1"/>
  <c r="N170" i="1"/>
  <c r="E171" i="1"/>
  <c r="G171" i="1"/>
  <c r="N171" i="1"/>
  <c r="E172" i="1"/>
  <c r="G172" i="1"/>
  <c r="N172" i="1"/>
  <c r="E173" i="1"/>
  <c r="G173" i="1"/>
  <c r="N173" i="1"/>
  <c r="E174" i="1"/>
  <c r="G174" i="1"/>
  <c r="N174" i="1"/>
  <c r="E175" i="1"/>
  <c r="G175" i="1"/>
  <c r="N175" i="1"/>
  <c r="E176" i="1"/>
  <c r="G176" i="1"/>
  <c r="N176" i="1"/>
  <c r="E177" i="1"/>
  <c r="G177" i="1"/>
  <c r="N177" i="1"/>
  <c r="E178" i="1"/>
  <c r="G178" i="1"/>
  <c r="N178" i="1"/>
  <c r="E179" i="1"/>
  <c r="G179" i="1"/>
  <c r="N179" i="1"/>
  <c r="E180" i="1"/>
  <c r="G180" i="1"/>
  <c r="N180" i="1"/>
  <c r="E181" i="1"/>
  <c r="G181" i="1"/>
  <c r="N181" i="1"/>
  <c r="E182" i="1"/>
  <c r="G182" i="1"/>
  <c r="N182" i="1"/>
  <c r="E183" i="1"/>
  <c r="G183" i="1"/>
  <c r="N183" i="1"/>
  <c r="E184" i="1"/>
  <c r="G184" i="1"/>
  <c r="N184" i="1"/>
  <c r="E185" i="1"/>
  <c r="G185" i="1"/>
  <c r="N185" i="1"/>
  <c r="E186" i="1"/>
  <c r="G186" i="1"/>
  <c r="N186" i="1"/>
  <c r="E187" i="1"/>
  <c r="G187" i="1"/>
  <c r="N187" i="1"/>
  <c r="E188" i="1"/>
  <c r="G188" i="1"/>
  <c r="N188" i="1"/>
  <c r="E189" i="1"/>
  <c r="G189" i="1"/>
  <c r="N189" i="1"/>
  <c r="E190" i="1"/>
  <c r="G190" i="1"/>
  <c r="N190" i="1"/>
  <c r="E191" i="1"/>
  <c r="G191" i="1"/>
  <c r="N191" i="1"/>
  <c r="E192" i="1"/>
  <c r="G192" i="1"/>
  <c r="N192" i="1"/>
  <c r="E193" i="1"/>
  <c r="G193" i="1"/>
  <c r="N193" i="1"/>
  <c r="E194" i="1"/>
  <c r="G194" i="1"/>
  <c r="N194" i="1"/>
  <c r="E195" i="1"/>
  <c r="G195" i="1"/>
  <c r="N195" i="1"/>
  <c r="E196" i="1"/>
  <c r="G196" i="1"/>
  <c r="N196" i="1"/>
  <c r="E197" i="1"/>
  <c r="G197" i="1"/>
  <c r="N197" i="1"/>
  <c r="E198" i="1"/>
  <c r="G198" i="1"/>
  <c r="N198" i="1"/>
  <c r="E199" i="1"/>
  <c r="G199" i="1"/>
  <c r="N199" i="1"/>
  <c r="E200" i="1"/>
  <c r="G200" i="1"/>
  <c r="N200" i="1"/>
  <c r="E201" i="1"/>
  <c r="G201" i="1"/>
  <c r="N201" i="1"/>
  <c r="E202" i="1"/>
  <c r="G202" i="1"/>
  <c r="N202" i="1"/>
  <c r="E203" i="1"/>
  <c r="G203" i="1"/>
  <c r="N203" i="1"/>
  <c r="E204" i="1"/>
  <c r="G204" i="1"/>
  <c r="N204" i="1"/>
  <c r="E205" i="1"/>
  <c r="G205" i="1"/>
  <c r="N205" i="1"/>
  <c r="E206" i="1"/>
  <c r="G206" i="1"/>
  <c r="N206" i="1"/>
  <c r="E207" i="1"/>
  <c r="G207" i="1"/>
  <c r="N207" i="1"/>
  <c r="E208" i="1"/>
  <c r="G208" i="1"/>
  <c r="N208" i="1"/>
  <c r="E209" i="1"/>
  <c r="G209" i="1"/>
  <c r="N209" i="1"/>
  <c r="E210" i="1"/>
  <c r="G210" i="1"/>
  <c r="N210" i="1"/>
  <c r="E211" i="1"/>
  <c r="G211" i="1"/>
  <c r="N211" i="1"/>
  <c r="E212" i="1"/>
  <c r="G212" i="1"/>
  <c r="N212" i="1"/>
  <c r="E213" i="1"/>
  <c r="G213" i="1"/>
  <c r="N213" i="1"/>
  <c r="E214" i="1"/>
  <c r="G214" i="1"/>
  <c r="N214" i="1"/>
  <c r="E215" i="1"/>
  <c r="G215" i="1"/>
  <c r="N215" i="1"/>
  <c r="E216" i="1"/>
  <c r="G216" i="1"/>
  <c r="N216" i="1"/>
  <c r="E217" i="1"/>
  <c r="G217" i="1"/>
  <c r="N217" i="1"/>
  <c r="E218" i="1"/>
  <c r="G218" i="1"/>
  <c r="N218" i="1"/>
  <c r="E219" i="1"/>
  <c r="G219" i="1"/>
  <c r="N219" i="1"/>
  <c r="E220" i="1"/>
  <c r="G220" i="1"/>
  <c r="N220" i="1"/>
  <c r="E221" i="1"/>
  <c r="G221" i="1"/>
  <c r="N221" i="1"/>
  <c r="E222" i="1"/>
  <c r="G222" i="1"/>
  <c r="N222" i="1"/>
  <c r="E223" i="1"/>
  <c r="G223" i="1"/>
  <c r="N223" i="1"/>
  <c r="E224" i="1"/>
  <c r="G224" i="1"/>
  <c r="N224" i="1"/>
  <c r="E225" i="1"/>
  <c r="G225" i="1"/>
  <c r="N225" i="1"/>
  <c r="E226" i="1"/>
  <c r="G226" i="1"/>
  <c r="N226" i="1"/>
  <c r="E227" i="1"/>
  <c r="G227" i="1"/>
  <c r="N227" i="1"/>
  <c r="E228" i="1"/>
  <c r="G228" i="1"/>
  <c r="N228" i="1"/>
  <c r="E229" i="1"/>
  <c r="G229" i="1"/>
  <c r="N229" i="1"/>
  <c r="E230" i="1"/>
  <c r="G230" i="1"/>
  <c r="N230" i="1"/>
  <c r="E231" i="1"/>
  <c r="G231" i="1"/>
  <c r="N231" i="1"/>
  <c r="E232" i="1"/>
  <c r="G232" i="1"/>
  <c r="N232" i="1"/>
  <c r="E233" i="1"/>
  <c r="G233" i="1"/>
  <c r="N233" i="1"/>
  <c r="E234" i="1"/>
  <c r="G234" i="1"/>
  <c r="N234" i="1"/>
  <c r="E235" i="1"/>
  <c r="G235" i="1"/>
  <c r="N235" i="1"/>
  <c r="E236" i="1"/>
  <c r="G236" i="1"/>
  <c r="N236" i="1"/>
  <c r="E237" i="1"/>
  <c r="G237" i="1"/>
  <c r="N237" i="1"/>
  <c r="E238" i="1"/>
  <c r="G238" i="1"/>
  <c r="N238" i="1"/>
  <c r="E239" i="1"/>
  <c r="G239" i="1"/>
  <c r="N239" i="1"/>
  <c r="E240" i="1"/>
  <c r="G240" i="1"/>
  <c r="N240" i="1"/>
  <c r="E241" i="1"/>
  <c r="G241" i="1"/>
  <c r="N241" i="1"/>
  <c r="E242" i="1"/>
  <c r="G242" i="1"/>
  <c r="N242" i="1"/>
  <c r="E243" i="1"/>
  <c r="G243" i="1"/>
  <c r="N243" i="1"/>
  <c r="E244" i="1"/>
  <c r="G244" i="1"/>
  <c r="N244" i="1"/>
  <c r="E245" i="1"/>
  <c r="G245" i="1"/>
  <c r="N245" i="1"/>
  <c r="E246" i="1"/>
  <c r="G246" i="1"/>
  <c r="N246" i="1"/>
  <c r="E247" i="1"/>
  <c r="G247" i="1"/>
  <c r="N247" i="1"/>
  <c r="E248" i="1"/>
  <c r="G248" i="1"/>
  <c r="N248" i="1"/>
  <c r="E249" i="1"/>
  <c r="G249" i="1"/>
  <c r="N249" i="1"/>
  <c r="E250" i="1"/>
  <c r="G250" i="1"/>
  <c r="N250" i="1"/>
  <c r="E251" i="1"/>
  <c r="G251" i="1"/>
  <c r="N251" i="1"/>
  <c r="E252" i="1"/>
  <c r="G252" i="1"/>
  <c r="N252" i="1"/>
  <c r="E253" i="1"/>
  <c r="G253" i="1"/>
  <c r="N253" i="1"/>
  <c r="E254" i="1"/>
  <c r="G254" i="1"/>
  <c r="N254" i="1"/>
  <c r="E255" i="1"/>
  <c r="G255" i="1"/>
  <c r="N255" i="1"/>
  <c r="E256" i="1"/>
  <c r="G256" i="1"/>
  <c r="N256" i="1"/>
  <c r="E257" i="1"/>
  <c r="G257" i="1"/>
  <c r="N257" i="1"/>
  <c r="E258" i="1"/>
  <c r="G258" i="1"/>
  <c r="N258" i="1"/>
  <c r="E259" i="1"/>
  <c r="G259" i="1"/>
  <c r="N259" i="1"/>
  <c r="E260" i="1"/>
  <c r="G260" i="1"/>
  <c r="N260" i="1"/>
  <c r="E261" i="1"/>
  <c r="G261" i="1"/>
  <c r="N261" i="1"/>
  <c r="E262" i="1"/>
  <c r="G262" i="1"/>
  <c r="N262" i="1"/>
  <c r="E263" i="1"/>
  <c r="G263" i="1"/>
  <c r="N263" i="1"/>
  <c r="E264" i="1"/>
  <c r="G264" i="1"/>
  <c r="N264" i="1"/>
  <c r="E265" i="1"/>
  <c r="G265" i="1"/>
  <c r="N265" i="1"/>
  <c r="E266" i="1"/>
  <c r="G266" i="1"/>
  <c r="N266" i="1"/>
  <c r="E267" i="1"/>
  <c r="G267" i="1"/>
  <c r="N267" i="1"/>
  <c r="E268" i="1"/>
  <c r="G268" i="1"/>
  <c r="N268" i="1"/>
  <c r="E269" i="1"/>
  <c r="G269" i="1"/>
  <c r="N269" i="1"/>
  <c r="E270" i="1"/>
  <c r="G270" i="1"/>
  <c r="N270" i="1"/>
  <c r="E271" i="1"/>
  <c r="G271" i="1"/>
  <c r="N271" i="1"/>
  <c r="E272" i="1"/>
  <c r="G272" i="1"/>
  <c r="N272" i="1"/>
  <c r="E273" i="1"/>
  <c r="G273" i="1"/>
  <c r="N273" i="1"/>
  <c r="E274" i="1"/>
  <c r="G274" i="1"/>
  <c r="N274" i="1"/>
  <c r="E275" i="1"/>
  <c r="G275" i="1"/>
  <c r="N275" i="1"/>
  <c r="E276" i="1"/>
  <c r="G276" i="1"/>
  <c r="N276" i="1"/>
  <c r="E277" i="1"/>
  <c r="G277" i="1"/>
  <c r="N277" i="1"/>
  <c r="E278" i="1"/>
  <c r="G278" i="1"/>
  <c r="N278" i="1"/>
  <c r="E279" i="1"/>
  <c r="G279" i="1"/>
  <c r="N279" i="1"/>
  <c r="E280" i="1"/>
  <c r="G280" i="1"/>
  <c r="N280" i="1"/>
  <c r="E281" i="1"/>
  <c r="G281" i="1"/>
  <c r="N281" i="1"/>
  <c r="E282" i="1"/>
  <c r="G282" i="1"/>
  <c r="N282" i="1"/>
  <c r="E283" i="1"/>
  <c r="G283" i="1"/>
  <c r="N283" i="1"/>
  <c r="E284" i="1"/>
  <c r="G284" i="1"/>
  <c r="N284" i="1"/>
  <c r="E285" i="1"/>
  <c r="G285" i="1"/>
  <c r="N285" i="1"/>
  <c r="E286" i="1"/>
  <c r="G286" i="1"/>
  <c r="N286" i="1"/>
  <c r="E287" i="1"/>
  <c r="G287" i="1"/>
  <c r="N287" i="1"/>
  <c r="E288" i="1"/>
  <c r="G288" i="1"/>
  <c r="N288" i="1"/>
  <c r="E289" i="1"/>
  <c r="G289" i="1"/>
  <c r="N289" i="1"/>
  <c r="E290" i="1"/>
  <c r="G290" i="1"/>
  <c r="N290" i="1"/>
  <c r="E291" i="1"/>
  <c r="G291" i="1"/>
  <c r="N291" i="1"/>
  <c r="E292" i="1"/>
  <c r="G292" i="1"/>
  <c r="N292" i="1"/>
  <c r="E293" i="1"/>
  <c r="G293" i="1"/>
  <c r="N293" i="1"/>
  <c r="E294" i="1"/>
  <c r="G294" i="1"/>
  <c r="N294" i="1"/>
  <c r="E295" i="1"/>
  <c r="G295" i="1"/>
  <c r="N295" i="1"/>
  <c r="E296" i="1"/>
  <c r="G296" i="1"/>
  <c r="N296" i="1"/>
  <c r="E297" i="1"/>
  <c r="G297" i="1"/>
  <c r="N297" i="1"/>
  <c r="E298" i="1"/>
  <c r="G298" i="1"/>
  <c r="N298" i="1"/>
  <c r="E299" i="1"/>
  <c r="G299" i="1"/>
  <c r="N299" i="1"/>
  <c r="E300" i="1"/>
  <c r="G300" i="1"/>
  <c r="N300" i="1"/>
  <c r="E301" i="1"/>
  <c r="G301" i="1"/>
  <c r="N301" i="1"/>
  <c r="E302" i="1"/>
  <c r="G302" i="1"/>
  <c r="N302" i="1"/>
  <c r="E303" i="1"/>
  <c r="G303" i="1"/>
  <c r="N303" i="1"/>
  <c r="E304" i="1"/>
  <c r="G304" i="1"/>
  <c r="N304" i="1"/>
  <c r="E305" i="1"/>
  <c r="G305" i="1"/>
  <c r="N305" i="1"/>
  <c r="E306" i="1"/>
  <c r="G306" i="1"/>
  <c r="N306" i="1"/>
  <c r="E307" i="1"/>
  <c r="G307" i="1"/>
  <c r="N307" i="1"/>
  <c r="E308" i="1"/>
  <c r="G308" i="1"/>
  <c r="N308" i="1"/>
  <c r="E309" i="1"/>
  <c r="G309" i="1"/>
  <c r="N309" i="1"/>
  <c r="E310" i="1"/>
  <c r="G310" i="1"/>
  <c r="N310" i="1"/>
  <c r="E311" i="1"/>
  <c r="G311" i="1"/>
  <c r="N311" i="1"/>
  <c r="E312" i="1"/>
  <c r="G312" i="1"/>
  <c r="N312" i="1"/>
  <c r="E313" i="1"/>
  <c r="G313" i="1"/>
  <c r="N313" i="1"/>
  <c r="E314" i="1"/>
  <c r="G314" i="1"/>
  <c r="N314" i="1"/>
  <c r="E315" i="1"/>
  <c r="G315" i="1"/>
  <c r="N315" i="1"/>
  <c r="E316" i="1"/>
  <c r="G316" i="1"/>
  <c r="N316" i="1"/>
  <c r="E317" i="1"/>
  <c r="G317" i="1"/>
  <c r="N317" i="1"/>
  <c r="E318" i="1"/>
  <c r="G318" i="1"/>
  <c r="N318" i="1"/>
  <c r="E319" i="1"/>
  <c r="G319" i="1"/>
  <c r="N319" i="1"/>
  <c r="E320" i="1"/>
  <c r="G320" i="1"/>
  <c r="N320" i="1"/>
  <c r="E321" i="1"/>
  <c r="G321" i="1"/>
  <c r="N321" i="1"/>
  <c r="E322" i="1"/>
  <c r="G322" i="1"/>
  <c r="N322" i="1"/>
  <c r="E323" i="1"/>
  <c r="G323" i="1"/>
  <c r="N323" i="1"/>
  <c r="E324" i="1"/>
  <c r="G324" i="1"/>
  <c r="N324" i="1"/>
  <c r="E325" i="1"/>
  <c r="G325" i="1"/>
  <c r="N325" i="1"/>
  <c r="E326" i="1"/>
  <c r="G326" i="1"/>
  <c r="N326" i="1"/>
  <c r="E327" i="1"/>
  <c r="G327" i="1"/>
  <c r="N327" i="1"/>
  <c r="E328" i="1"/>
  <c r="G328" i="1"/>
  <c r="N328" i="1"/>
  <c r="E329" i="1"/>
  <c r="G329" i="1"/>
  <c r="N329" i="1"/>
  <c r="E330" i="1"/>
  <c r="G330" i="1"/>
  <c r="N330" i="1"/>
  <c r="E331" i="1"/>
  <c r="G331" i="1"/>
  <c r="N331" i="1"/>
  <c r="E332" i="1"/>
  <c r="G332" i="1"/>
  <c r="N332" i="1"/>
  <c r="E333" i="1"/>
  <c r="G333" i="1"/>
  <c r="N333" i="1"/>
  <c r="E334" i="1"/>
  <c r="G334" i="1"/>
  <c r="N334" i="1"/>
  <c r="E335" i="1"/>
  <c r="G335" i="1"/>
  <c r="N335" i="1"/>
  <c r="E336" i="1"/>
  <c r="G336" i="1"/>
  <c r="N336" i="1"/>
  <c r="E337" i="1"/>
  <c r="G337" i="1"/>
  <c r="N337" i="1"/>
  <c r="E338" i="1"/>
  <c r="G338" i="1"/>
  <c r="N338" i="1"/>
  <c r="E339" i="1"/>
  <c r="G339" i="1"/>
  <c r="N339" i="1"/>
  <c r="E340" i="1"/>
  <c r="G340" i="1"/>
  <c r="N340" i="1"/>
  <c r="E341" i="1"/>
  <c r="G341" i="1"/>
  <c r="N341" i="1"/>
  <c r="E342" i="1"/>
  <c r="G342" i="1"/>
  <c r="N342" i="1"/>
  <c r="E343" i="1"/>
  <c r="G343" i="1"/>
  <c r="N343" i="1"/>
  <c r="E344" i="1"/>
  <c r="G344" i="1"/>
  <c r="N344" i="1"/>
  <c r="E345" i="1"/>
  <c r="G345" i="1"/>
  <c r="N345" i="1"/>
  <c r="E346" i="1"/>
  <c r="G346" i="1"/>
  <c r="N346" i="1"/>
  <c r="E347" i="1"/>
  <c r="G347" i="1"/>
  <c r="N347" i="1"/>
  <c r="E348" i="1"/>
  <c r="G348" i="1"/>
  <c r="N348" i="1"/>
  <c r="E349" i="1"/>
  <c r="G349" i="1"/>
  <c r="N349" i="1"/>
  <c r="E350" i="1"/>
  <c r="G350" i="1"/>
  <c r="N350" i="1"/>
  <c r="E351" i="1"/>
  <c r="G351" i="1"/>
  <c r="N351" i="1"/>
  <c r="E352" i="1"/>
  <c r="G352" i="1"/>
  <c r="N352" i="1"/>
  <c r="E353" i="1"/>
  <c r="G353" i="1"/>
  <c r="N353" i="1"/>
  <c r="E354" i="1"/>
  <c r="G354" i="1"/>
  <c r="N354" i="1"/>
  <c r="E355" i="1"/>
  <c r="G355" i="1"/>
  <c r="N355" i="1"/>
  <c r="E356" i="1"/>
  <c r="G356" i="1"/>
  <c r="N356" i="1"/>
  <c r="E357" i="1"/>
  <c r="G357" i="1"/>
  <c r="N357" i="1"/>
  <c r="E358" i="1"/>
  <c r="G358" i="1"/>
  <c r="N358" i="1"/>
  <c r="E359" i="1"/>
  <c r="G359" i="1"/>
  <c r="N359" i="1"/>
  <c r="E360" i="1"/>
  <c r="G360" i="1"/>
  <c r="N360" i="1"/>
  <c r="E361" i="1"/>
  <c r="G361" i="1"/>
  <c r="N361" i="1"/>
  <c r="E362" i="1"/>
  <c r="G362" i="1"/>
  <c r="N362" i="1"/>
  <c r="E363" i="1"/>
  <c r="G363" i="1"/>
  <c r="N363" i="1"/>
  <c r="E364" i="1"/>
  <c r="G364" i="1"/>
  <c r="N364" i="1"/>
  <c r="E365" i="1"/>
  <c r="G365" i="1"/>
  <c r="N365" i="1"/>
  <c r="E366" i="1"/>
  <c r="G366" i="1"/>
  <c r="N366" i="1"/>
  <c r="E367" i="1"/>
  <c r="G367" i="1"/>
  <c r="N367" i="1"/>
  <c r="E368" i="1"/>
  <c r="G368" i="1"/>
  <c r="N368" i="1"/>
  <c r="E369" i="1"/>
  <c r="G369" i="1"/>
  <c r="N369" i="1"/>
  <c r="E370" i="1"/>
  <c r="G370" i="1"/>
  <c r="N370" i="1"/>
  <c r="E371" i="1"/>
  <c r="G371" i="1"/>
  <c r="N371" i="1"/>
  <c r="E372" i="1"/>
  <c r="G372" i="1"/>
  <c r="N372" i="1"/>
  <c r="E373" i="1"/>
  <c r="G373" i="1"/>
  <c r="N373" i="1"/>
  <c r="E374" i="1"/>
  <c r="G374" i="1"/>
  <c r="N374" i="1"/>
  <c r="E375" i="1"/>
  <c r="G375" i="1"/>
  <c r="N375" i="1"/>
  <c r="E376" i="1"/>
  <c r="G376" i="1"/>
  <c r="N376" i="1"/>
  <c r="E377" i="1"/>
  <c r="G377" i="1"/>
  <c r="N377" i="1"/>
  <c r="E378" i="1"/>
  <c r="G378" i="1"/>
  <c r="N378" i="1"/>
  <c r="E379" i="1"/>
  <c r="G379" i="1"/>
  <c r="N379" i="1"/>
  <c r="E380" i="1"/>
  <c r="G380" i="1"/>
  <c r="N380" i="1"/>
  <c r="E381" i="1"/>
  <c r="G381" i="1"/>
  <c r="N381" i="1"/>
  <c r="E382" i="1"/>
  <c r="G382" i="1"/>
  <c r="N382" i="1"/>
  <c r="E383" i="1"/>
  <c r="G383" i="1"/>
  <c r="N383" i="1"/>
  <c r="E384" i="1"/>
  <c r="G384" i="1"/>
  <c r="N384" i="1"/>
  <c r="E385" i="1"/>
  <c r="G385" i="1"/>
  <c r="N385" i="1"/>
  <c r="E386" i="1"/>
  <c r="G386" i="1"/>
  <c r="N386" i="1"/>
  <c r="E387" i="1"/>
  <c r="G387" i="1"/>
  <c r="N387" i="1"/>
  <c r="E388" i="1"/>
  <c r="G388" i="1"/>
  <c r="N388" i="1"/>
  <c r="E389" i="1"/>
  <c r="G389" i="1"/>
  <c r="N389" i="1"/>
  <c r="E390" i="1"/>
  <c r="G390" i="1"/>
  <c r="N390" i="1"/>
  <c r="E391" i="1"/>
  <c r="G391" i="1"/>
  <c r="N391" i="1"/>
  <c r="E392" i="1"/>
  <c r="G392" i="1"/>
  <c r="N392" i="1"/>
  <c r="E393" i="1"/>
  <c r="G393" i="1"/>
  <c r="N393" i="1"/>
  <c r="E394" i="1"/>
  <c r="G394" i="1"/>
  <c r="N394" i="1"/>
  <c r="E395" i="1"/>
  <c r="G395" i="1"/>
  <c r="N395" i="1"/>
  <c r="E396" i="1"/>
  <c r="G396" i="1"/>
  <c r="N396" i="1"/>
  <c r="E397" i="1"/>
  <c r="G397" i="1"/>
  <c r="N397" i="1"/>
  <c r="E398" i="1"/>
  <c r="G398" i="1"/>
  <c r="N398" i="1"/>
  <c r="E399" i="1"/>
  <c r="G399" i="1"/>
  <c r="N399" i="1"/>
  <c r="E400" i="1"/>
  <c r="G400" i="1"/>
  <c r="N400" i="1"/>
  <c r="E401" i="1"/>
  <c r="G401" i="1"/>
  <c r="N401" i="1"/>
  <c r="E402" i="1"/>
  <c r="G402" i="1"/>
  <c r="N402" i="1"/>
  <c r="E403" i="1"/>
  <c r="G403" i="1"/>
  <c r="N403" i="1"/>
  <c r="E404" i="1"/>
  <c r="G404" i="1"/>
  <c r="N404" i="1"/>
  <c r="E405" i="1"/>
  <c r="G405" i="1"/>
  <c r="N405" i="1"/>
  <c r="E406" i="1"/>
  <c r="G406" i="1"/>
  <c r="N406" i="1"/>
  <c r="E407" i="1"/>
  <c r="G407" i="1"/>
  <c r="N407" i="1"/>
  <c r="E408" i="1"/>
  <c r="G408" i="1"/>
  <c r="N408" i="1"/>
  <c r="E409" i="1"/>
  <c r="G409" i="1"/>
  <c r="N409" i="1"/>
  <c r="E410" i="1"/>
  <c r="G410" i="1"/>
  <c r="N410" i="1"/>
  <c r="E411" i="1"/>
  <c r="G411" i="1"/>
  <c r="N411" i="1"/>
  <c r="E412" i="1"/>
  <c r="G412" i="1"/>
  <c r="N412" i="1"/>
  <c r="E413" i="1"/>
  <c r="G413" i="1"/>
  <c r="N413" i="1"/>
  <c r="E414" i="1"/>
  <c r="G414" i="1"/>
  <c r="N414" i="1"/>
  <c r="E415" i="1"/>
  <c r="G415" i="1"/>
  <c r="N415" i="1"/>
  <c r="E416" i="1"/>
  <c r="G416" i="1"/>
  <c r="N416" i="1"/>
  <c r="E417" i="1"/>
  <c r="G417" i="1"/>
  <c r="N417" i="1"/>
  <c r="E418" i="1"/>
  <c r="G418" i="1"/>
  <c r="N418" i="1"/>
  <c r="E419" i="1"/>
  <c r="G419" i="1"/>
  <c r="N419" i="1"/>
  <c r="E420" i="1"/>
  <c r="G420" i="1"/>
  <c r="N420" i="1"/>
  <c r="E421" i="1"/>
  <c r="G421" i="1"/>
  <c r="N421" i="1"/>
  <c r="E422" i="1"/>
  <c r="G422" i="1"/>
  <c r="N422" i="1"/>
  <c r="E423" i="1"/>
  <c r="G423" i="1"/>
  <c r="N423" i="1"/>
  <c r="E424" i="1"/>
  <c r="G424" i="1"/>
  <c r="N424" i="1"/>
  <c r="E425" i="1"/>
  <c r="G425" i="1"/>
  <c r="N425" i="1"/>
  <c r="E426" i="1"/>
  <c r="G426" i="1"/>
  <c r="N426" i="1"/>
  <c r="E427" i="1"/>
  <c r="G427" i="1"/>
  <c r="N427" i="1"/>
  <c r="E428" i="1"/>
  <c r="G428" i="1"/>
  <c r="N428" i="1"/>
  <c r="E429" i="1"/>
  <c r="G429" i="1"/>
  <c r="N429" i="1"/>
  <c r="E430" i="1"/>
  <c r="G430" i="1"/>
  <c r="N430" i="1"/>
  <c r="E431" i="1"/>
  <c r="G431" i="1"/>
  <c r="N431" i="1"/>
  <c r="E432" i="1"/>
  <c r="G432" i="1"/>
  <c r="N432" i="1"/>
  <c r="E433" i="1"/>
  <c r="G433" i="1"/>
  <c r="N433" i="1"/>
  <c r="E434" i="1"/>
  <c r="G434" i="1"/>
  <c r="N434" i="1"/>
  <c r="E435" i="1"/>
  <c r="G435" i="1"/>
  <c r="N435" i="1"/>
  <c r="E436" i="1"/>
  <c r="G436" i="1"/>
  <c r="N436" i="1"/>
  <c r="E437" i="1"/>
  <c r="G437" i="1"/>
  <c r="N437" i="1"/>
  <c r="E438" i="1"/>
  <c r="G438" i="1"/>
  <c r="N438" i="1"/>
  <c r="E439" i="1"/>
  <c r="G439" i="1"/>
  <c r="N439" i="1"/>
  <c r="E440" i="1"/>
  <c r="G440" i="1"/>
  <c r="N440" i="1"/>
  <c r="E441" i="1"/>
  <c r="G441" i="1"/>
  <c r="N441" i="1"/>
  <c r="E442" i="1"/>
  <c r="G442" i="1"/>
  <c r="N442" i="1"/>
  <c r="E443" i="1"/>
  <c r="G443" i="1"/>
  <c r="N443" i="1"/>
  <c r="E444" i="1"/>
  <c r="G444" i="1"/>
  <c r="N444" i="1"/>
  <c r="E445" i="1"/>
  <c r="G445" i="1"/>
  <c r="N445" i="1"/>
  <c r="E446" i="1"/>
  <c r="G446" i="1"/>
  <c r="N446" i="1"/>
  <c r="E447" i="1"/>
  <c r="G447" i="1"/>
  <c r="N447" i="1"/>
  <c r="E448" i="1"/>
  <c r="G448" i="1"/>
  <c r="N448" i="1"/>
  <c r="E449" i="1"/>
  <c r="G449" i="1"/>
  <c r="N449" i="1"/>
  <c r="E450" i="1"/>
  <c r="G450" i="1"/>
  <c r="N450" i="1"/>
  <c r="E451" i="1"/>
  <c r="G451" i="1"/>
  <c r="N451" i="1"/>
  <c r="E452" i="1"/>
  <c r="G452" i="1"/>
  <c r="N452" i="1"/>
  <c r="E453" i="1"/>
  <c r="G453" i="1"/>
  <c r="N453" i="1"/>
  <c r="E454" i="1"/>
  <c r="G454" i="1"/>
  <c r="N454" i="1"/>
  <c r="E455" i="1"/>
  <c r="G455" i="1"/>
  <c r="N455" i="1"/>
  <c r="E456" i="1"/>
  <c r="G456" i="1"/>
  <c r="N456" i="1"/>
  <c r="E457" i="1"/>
  <c r="G457" i="1"/>
  <c r="N457" i="1"/>
  <c r="E458" i="1"/>
  <c r="G458" i="1"/>
  <c r="N458" i="1"/>
  <c r="E459" i="1"/>
  <c r="G459" i="1"/>
  <c r="N459" i="1"/>
  <c r="E460" i="1"/>
  <c r="G460" i="1"/>
  <c r="N460" i="1"/>
  <c r="E461" i="1"/>
  <c r="G461" i="1"/>
  <c r="N461" i="1"/>
  <c r="E462" i="1"/>
  <c r="G462" i="1"/>
  <c r="N462" i="1"/>
  <c r="E463" i="1"/>
  <c r="G463" i="1"/>
  <c r="N463" i="1"/>
  <c r="E464" i="1"/>
  <c r="G464" i="1"/>
  <c r="N464" i="1"/>
  <c r="E465" i="1"/>
  <c r="G465" i="1"/>
  <c r="N465" i="1"/>
  <c r="E466" i="1"/>
  <c r="G466" i="1"/>
  <c r="N466" i="1"/>
  <c r="E467" i="1"/>
  <c r="G467" i="1"/>
  <c r="N467" i="1"/>
  <c r="E468" i="1"/>
  <c r="G468" i="1"/>
  <c r="N468" i="1"/>
  <c r="E469" i="1"/>
  <c r="G469" i="1"/>
  <c r="N469" i="1"/>
  <c r="E470" i="1"/>
  <c r="G470" i="1"/>
  <c r="N470" i="1"/>
  <c r="E471" i="1"/>
  <c r="G471" i="1"/>
  <c r="N471" i="1"/>
  <c r="E472" i="1"/>
  <c r="G472" i="1"/>
  <c r="N472" i="1"/>
  <c r="E473" i="1"/>
  <c r="G473" i="1"/>
  <c r="N473" i="1"/>
  <c r="E474" i="1"/>
  <c r="G474" i="1"/>
  <c r="N474" i="1"/>
  <c r="E475" i="1"/>
  <c r="G475" i="1"/>
  <c r="N475" i="1"/>
  <c r="E476" i="1"/>
  <c r="G476" i="1"/>
  <c r="N476" i="1"/>
  <c r="E477" i="1"/>
  <c r="G477" i="1"/>
  <c r="N477" i="1"/>
  <c r="E478" i="1"/>
  <c r="G478" i="1"/>
  <c r="N478" i="1"/>
  <c r="E479" i="1"/>
  <c r="G479" i="1"/>
  <c r="N479" i="1"/>
  <c r="E480" i="1"/>
  <c r="G480" i="1"/>
  <c r="N480" i="1"/>
  <c r="E481" i="1"/>
  <c r="G481" i="1"/>
  <c r="N481" i="1"/>
  <c r="E482" i="1"/>
  <c r="G482" i="1"/>
  <c r="N482" i="1"/>
  <c r="E483" i="1"/>
  <c r="G483" i="1"/>
  <c r="N483" i="1"/>
  <c r="E484" i="1"/>
  <c r="G484" i="1"/>
  <c r="N484" i="1"/>
  <c r="E485" i="1"/>
  <c r="G485" i="1"/>
  <c r="N485" i="1"/>
  <c r="E486" i="1"/>
  <c r="G486" i="1"/>
  <c r="N486" i="1"/>
  <c r="E487" i="1"/>
  <c r="G487" i="1"/>
  <c r="N487" i="1"/>
  <c r="E488" i="1"/>
  <c r="G488" i="1"/>
  <c r="N488" i="1"/>
  <c r="E489" i="1"/>
  <c r="G489" i="1"/>
  <c r="N489" i="1"/>
  <c r="E490" i="1"/>
  <c r="G490" i="1"/>
  <c r="N490" i="1"/>
  <c r="E491" i="1"/>
  <c r="G491" i="1"/>
  <c r="N491" i="1"/>
  <c r="E492" i="1"/>
  <c r="G492" i="1"/>
  <c r="N492" i="1"/>
  <c r="E493" i="1"/>
  <c r="G493" i="1"/>
  <c r="N493" i="1"/>
  <c r="E494" i="1"/>
  <c r="G494" i="1"/>
  <c r="N494" i="1"/>
  <c r="E495" i="1"/>
  <c r="G495" i="1"/>
  <c r="N495" i="1"/>
  <c r="E496" i="1"/>
  <c r="G496" i="1"/>
  <c r="N496" i="1"/>
  <c r="E497" i="1"/>
  <c r="G497" i="1"/>
  <c r="N497" i="1"/>
  <c r="E498" i="1"/>
  <c r="G498" i="1"/>
  <c r="N498" i="1"/>
  <c r="E499" i="1"/>
  <c r="G499" i="1"/>
  <c r="N499" i="1"/>
  <c r="E500" i="1"/>
  <c r="G500" i="1"/>
  <c r="N500" i="1"/>
  <c r="E501" i="1"/>
  <c r="G501" i="1"/>
  <c r="N501" i="1"/>
  <c r="E502" i="1"/>
  <c r="G502" i="1"/>
  <c r="N502" i="1"/>
  <c r="E503" i="1"/>
  <c r="G503" i="1"/>
  <c r="N503" i="1"/>
  <c r="E504" i="1"/>
  <c r="G504" i="1"/>
  <c r="N504" i="1"/>
  <c r="E505" i="1"/>
  <c r="G505" i="1"/>
  <c r="N505" i="1"/>
  <c r="E506" i="1"/>
  <c r="G506" i="1"/>
  <c r="N506" i="1"/>
  <c r="E507" i="1"/>
  <c r="G507" i="1"/>
  <c r="N507" i="1"/>
  <c r="E508" i="1"/>
  <c r="G508" i="1"/>
  <c r="N508" i="1"/>
  <c r="E509" i="1"/>
  <c r="G509" i="1"/>
  <c r="N509" i="1"/>
  <c r="E510" i="1"/>
  <c r="G510" i="1"/>
  <c r="N510" i="1"/>
  <c r="E511" i="1"/>
  <c r="G511" i="1"/>
  <c r="N511" i="1"/>
  <c r="E512" i="1"/>
  <c r="G512" i="1"/>
  <c r="N512" i="1"/>
  <c r="E513" i="1"/>
  <c r="G513" i="1"/>
  <c r="N513" i="1"/>
  <c r="E514" i="1"/>
  <c r="G514" i="1"/>
  <c r="N514" i="1"/>
  <c r="E515" i="1"/>
  <c r="G515" i="1"/>
  <c r="N515" i="1"/>
  <c r="E516" i="1"/>
  <c r="G516" i="1"/>
  <c r="N516" i="1"/>
  <c r="E517" i="1"/>
  <c r="G517" i="1"/>
  <c r="N517" i="1"/>
  <c r="E518" i="1"/>
  <c r="G518" i="1"/>
  <c r="N518" i="1"/>
  <c r="E519" i="1"/>
  <c r="G519" i="1"/>
  <c r="N519" i="1"/>
  <c r="E520" i="1"/>
  <c r="G520" i="1"/>
  <c r="N520" i="1"/>
  <c r="E521" i="1"/>
  <c r="G521" i="1"/>
  <c r="N521" i="1"/>
  <c r="E522" i="1"/>
  <c r="G522" i="1"/>
  <c r="N522" i="1"/>
  <c r="E523" i="1"/>
  <c r="G523" i="1"/>
  <c r="N523" i="1"/>
  <c r="E524" i="1"/>
  <c r="G524" i="1"/>
  <c r="N524" i="1"/>
  <c r="E525" i="1"/>
  <c r="G525" i="1"/>
  <c r="N525" i="1"/>
  <c r="E526" i="1"/>
  <c r="G526" i="1"/>
  <c r="N526" i="1"/>
  <c r="E527" i="1"/>
  <c r="G527" i="1"/>
  <c r="N527" i="1"/>
  <c r="E528" i="1"/>
  <c r="G528" i="1"/>
  <c r="N528" i="1"/>
  <c r="E529" i="1"/>
  <c r="G529" i="1"/>
  <c r="N529" i="1"/>
  <c r="E530" i="1"/>
  <c r="G530" i="1"/>
  <c r="N530" i="1"/>
  <c r="E531" i="1"/>
  <c r="G531" i="1"/>
  <c r="N531" i="1"/>
  <c r="E532" i="1"/>
  <c r="G532" i="1"/>
  <c r="N532" i="1"/>
  <c r="E533" i="1"/>
  <c r="G533" i="1"/>
  <c r="N533" i="1"/>
  <c r="E534" i="1"/>
  <c r="G534" i="1"/>
  <c r="N534" i="1"/>
  <c r="E535" i="1"/>
  <c r="G535" i="1"/>
  <c r="N535" i="1"/>
  <c r="E536" i="1"/>
  <c r="G536" i="1"/>
  <c r="N536" i="1"/>
  <c r="E537" i="1"/>
  <c r="G537" i="1"/>
  <c r="N537" i="1"/>
  <c r="E538" i="1"/>
  <c r="G538" i="1"/>
  <c r="N538" i="1"/>
  <c r="E539" i="1"/>
  <c r="G539" i="1"/>
  <c r="N539" i="1"/>
  <c r="E540" i="1"/>
  <c r="G540" i="1"/>
  <c r="N540" i="1"/>
  <c r="E541" i="1"/>
  <c r="G541" i="1"/>
  <c r="N541" i="1"/>
  <c r="E542" i="1"/>
  <c r="G542" i="1"/>
  <c r="N542" i="1"/>
  <c r="E543" i="1"/>
  <c r="G543" i="1"/>
  <c r="N543" i="1"/>
  <c r="E544" i="1"/>
  <c r="G544" i="1"/>
  <c r="N544" i="1"/>
  <c r="E545" i="1"/>
  <c r="G545" i="1"/>
  <c r="N545" i="1"/>
  <c r="E546" i="1"/>
  <c r="G546" i="1"/>
  <c r="N546" i="1"/>
  <c r="E547" i="1"/>
  <c r="G547" i="1"/>
  <c r="N547" i="1"/>
  <c r="E548" i="1"/>
  <c r="G548" i="1"/>
  <c r="N548" i="1"/>
  <c r="E549" i="1"/>
  <c r="G549" i="1"/>
  <c r="N549" i="1"/>
  <c r="E550" i="1"/>
  <c r="G550" i="1"/>
  <c r="N550" i="1"/>
  <c r="E551" i="1"/>
  <c r="G551" i="1"/>
  <c r="N551" i="1"/>
  <c r="E552" i="1"/>
  <c r="G552" i="1"/>
  <c r="N552" i="1"/>
  <c r="E553" i="1"/>
  <c r="G553" i="1"/>
  <c r="N553" i="1"/>
  <c r="E554" i="1"/>
  <c r="G554" i="1"/>
  <c r="N554" i="1"/>
  <c r="E555" i="1"/>
  <c r="G555" i="1"/>
  <c r="N555" i="1"/>
  <c r="E556" i="1"/>
  <c r="G556" i="1"/>
  <c r="N556" i="1"/>
  <c r="E557" i="1"/>
  <c r="G557" i="1"/>
  <c r="N557" i="1"/>
  <c r="E558" i="1"/>
  <c r="G558" i="1"/>
  <c r="N558" i="1"/>
  <c r="E559" i="1"/>
  <c r="G559" i="1"/>
  <c r="N559" i="1"/>
  <c r="E560" i="1"/>
  <c r="G560" i="1"/>
  <c r="N560" i="1"/>
  <c r="E561" i="1"/>
  <c r="G561" i="1"/>
  <c r="N561" i="1"/>
  <c r="E562" i="1"/>
  <c r="G562" i="1"/>
  <c r="N562" i="1"/>
  <c r="E563" i="1"/>
  <c r="G563" i="1"/>
  <c r="N563" i="1"/>
  <c r="E564" i="1"/>
  <c r="G564" i="1"/>
  <c r="N564" i="1"/>
  <c r="E565" i="1"/>
  <c r="G565" i="1"/>
  <c r="N565" i="1"/>
  <c r="E566" i="1"/>
  <c r="G566" i="1"/>
  <c r="N566" i="1"/>
  <c r="E567" i="1"/>
  <c r="G567" i="1"/>
  <c r="N567" i="1"/>
  <c r="E568" i="1"/>
  <c r="G568" i="1"/>
  <c r="N568" i="1"/>
  <c r="E569" i="1"/>
  <c r="G569" i="1"/>
  <c r="N569" i="1"/>
  <c r="E570" i="1"/>
  <c r="G570" i="1"/>
  <c r="N570" i="1"/>
  <c r="E571" i="1"/>
  <c r="G571" i="1"/>
  <c r="N571" i="1"/>
  <c r="E572" i="1"/>
  <c r="G572" i="1"/>
  <c r="N572" i="1"/>
  <c r="E573" i="1"/>
  <c r="G573" i="1"/>
  <c r="N573" i="1"/>
  <c r="E574" i="1"/>
  <c r="G574" i="1"/>
  <c r="N574" i="1"/>
  <c r="E575" i="1"/>
  <c r="G575" i="1"/>
  <c r="N575" i="1"/>
  <c r="E576" i="1"/>
  <c r="G576" i="1"/>
  <c r="N576" i="1"/>
  <c r="E577" i="1"/>
  <c r="G577" i="1"/>
  <c r="N577" i="1"/>
  <c r="E578" i="1"/>
  <c r="G578" i="1"/>
  <c r="N578" i="1"/>
  <c r="E579" i="1"/>
  <c r="G579" i="1"/>
  <c r="N579" i="1"/>
  <c r="E580" i="1"/>
  <c r="G580" i="1"/>
  <c r="N580" i="1"/>
  <c r="E581" i="1"/>
  <c r="G581" i="1"/>
  <c r="N581" i="1"/>
  <c r="E582" i="1"/>
  <c r="G582" i="1"/>
  <c r="N582" i="1"/>
  <c r="E583" i="1"/>
  <c r="G583" i="1"/>
  <c r="N583" i="1"/>
  <c r="E584" i="1"/>
  <c r="G584" i="1"/>
  <c r="N584" i="1"/>
  <c r="E585" i="1"/>
  <c r="G585" i="1"/>
  <c r="N585" i="1"/>
  <c r="E586" i="1"/>
  <c r="G586" i="1"/>
  <c r="N586" i="1"/>
  <c r="E587" i="1"/>
  <c r="G587" i="1"/>
  <c r="N587" i="1"/>
  <c r="E588" i="1"/>
  <c r="G588" i="1"/>
  <c r="N588" i="1"/>
  <c r="E589" i="1"/>
  <c r="G589" i="1"/>
  <c r="N589" i="1"/>
  <c r="E590" i="1"/>
  <c r="G590" i="1"/>
  <c r="N590" i="1"/>
  <c r="E591" i="1"/>
  <c r="G591" i="1"/>
  <c r="N591" i="1"/>
  <c r="E592" i="1"/>
  <c r="G592" i="1"/>
  <c r="N592" i="1"/>
  <c r="E593" i="1"/>
  <c r="G593" i="1"/>
  <c r="N593" i="1"/>
  <c r="E594" i="1"/>
  <c r="G594" i="1"/>
  <c r="N594" i="1"/>
  <c r="E595" i="1"/>
  <c r="G595" i="1"/>
  <c r="N595" i="1"/>
  <c r="E596" i="1"/>
  <c r="G596" i="1"/>
  <c r="N596" i="1"/>
  <c r="E597" i="1"/>
  <c r="G597" i="1"/>
  <c r="N597" i="1"/>
  <c r="E598" i="1"/>
  <c r="G598" i="1"/>
  <c r="N598" i="1"/>
  <c r="E599" i="1"/>
  <c r="G599" i="1"/>
  <c r="N599" i="1"/>
  <c r="E600" i="1"/>
  <c r="G600" i="1"/>
  <c r="N600" i="1"/>
  <c r="E601" i="1"/>
  <c r="G601" i="1"/>
  <c r="N601" i="1"/>
  <c r="E602" i="1"/>
  <c r="G602" i="1"/>
  <c r="N602" i="1"/>
  <c r="E603" i="1"/>
  <c r="G603" i="1"/>
  <c r="N603" i="1"/>
  <c r="E604" i="1"/>
  <c r="G604" i="1"/>
  <c r="N604" i="1"/>
  <c r="E605" i="1"/>
  <c r="G605" i="1"/>
  <c r="N605" i="1"/>
  <c r="E606" i="1"/>
  <c r="G606" i="1"/>
  <c r="N606" i="1"/>
  <c r="E607" i="1"/>
  <c r="G607" i="1"/>
  <c r="N607" i="1"/>
  <c r="E608" i="1"/>
  <c r="G608" i="1"/>
  <c r="N608" i="1"/>
  <c r="E609" i="1"/>
  <c r="G609" i="1"/>
  <c r="N609" i="1"/>
  <c r="E610" i="1"/>
  <c r="G610" i="1"/>
  <c r="N610" i="1"/>
  <c r="E611" i="1"/>
  <c r="G611" i="1"/>
  <c r="N611" i="1"/>
  <c r="E612" i="1"/>
  <c r="G612" i="1"/>
  <c r="N612" i="1"/>
  <c r="E613" i="1"/>
  <c r="G613" i="1"/>
  <c r="N613" i="1"/>
  <c r="E614" i="1"/>
  <c r="G614" i="1"/>
  <c r="N614" i="1"/>
  <c r="E615" i="1"/>
  <c r="G615" i="1"/>
  <c r="N615" i="1"/>
  <c r="E616" i="1"/>
  <c r="G616" i="1"/>
  <c r="N616" i="1"/>
  <c r="E617" i="1"/>
  <c r="G617" i="1"/>
  <c r="N617" i="1"/>
  <c r="E618" i="1"/>
  <c r="G618" i="1"/>
  <c r="N618" i="1"/>
  <c r="E619" i="1"/>
  <c r="G619" i="1"/>
  <c r="N619" i="1"/>
  <c r="E620" i="1"/>
  <c r="G620" i="1"/>
  <c r="N620" i="1"/>
  <c r="E621" i="1"/>
  <c r="G621" i="1"/>
  <c r="N621" i="1"/>
  <c r="E622" i="1"/>
  <c r="G622" i="1"/>
  <c r="N622" i="1"/>
  <c r="E623" i="1"/>
  <c r="G623" i="1"/>
  <c r="N623" i="1"/>
  <c r="E624" i="1"/>
  <c r="G624" i="1"/>
  <c r="N624" i="1"/>
  <c r="E625" i="1"/>
  <c r="G625" i="1"/>
  <c r="N625" i="1"/>
  <c r="E626" i="1"/>
  <c r="G626" i="1"/>
  <c r="N626" i="1"/>
  <c r="E627" i="1"/>
  <c r="G627" i="1"/>
  <c r="N627" i="1"/>
  <c r="E628" i="1"/>
  <c r="G628" i="1"/>
  <c r="N628" i="1"/>
  <c r="E629" i="1"/>
  <c r="G629" i="1"/>
  <c r="N629" i="1"/>
  <c r="E630" i="1"/>
  <c r="G630" i="1"/>
  <c r="N630" i="1"/>
  <c r="E631" i="1"/>
  <c r="G631" i="1"/>
  <c r="N631" i="1"/>
  <c r="E632" i="1"/>
  <c r="G632" i="1"/>
  <c r="N632" i="1"/>
  <c r="E633" i="1"/>
  <c r="G633" i="1"/>
  <c r="N633" i="1"/>
  <c r="E634" i="1"/>
  <c r="G634" i="1"/>
  <c r="N634" i="1"/>
  <c r="E635" i="1"/>
  <c r="G635" i="1"/>
  <c r="N635" i="1"/>
  <c r="E636" i="1"/>
  <c r="G636" i="1"/>
  <c r="N636" i="1"/>
  <c r="E637" i="1"/>
  <c r="G637" i="1"/>
  <c r="N637" i="1"/>
  <c r="E638" i="1"/>
  <c r="G638" i="1"/>
  <c r="N638" i="1"/>
  <c r="E639" i="1"/>
  <c r="G639" i="1"/>
  <c r="N639" i="1"/>
  <c r="E640" i="1"/>
  <c r="G640" i="1"/>
  <c r="N640" i="1"/>
  <c r="E641" i="1"/>
  <c r="G641" i="1"/>
  <c r="N641" i="1"/>
  <c r="E642" i="1"/>
  <c r="G642" i="1"/>
  <c r="N642" i="1"/>
  <c r="E643" i="1"/>
  <c r="G643" i="1"/>
  <c r="N643" i="1"/>
  <c r="E644" i="1"/>
  <c r="G644" i="1"/>
  <c r="N644" i="1"/>
  <c r="E645" i="1"/>
  <c r="G645" i="1"/>
  <c r="N645" i="1"/>
  <c r="E646" i="1"/>
  <c r="G646" i="1"/>
  <c r="N646" i="1"/>
  <c r="E647" i="1"/>
  <c r="G647" i="1"/>
  <c r="N647" i="1"/>
  <c r="E648" i="1"/>
  <c r="G648" i="1"/>
  <c r="N648" i="1"/>
  <c r="E649" i="1"/>
  <c r="G649" i="1"/>
  <c r="N649" i="1"/>
  <c r="E650" i="1"/>
  <c r="G650" i="1"/>
  <c r="N650" i="1"/>
  <c r="E651" i="1"/>
  <c r="G651" i="1"/>
  <c r="N651" i="1"/>
  <c r="E652" i="1"/>
  <c r="G652" i="1"/>
  <c r="N652" i="1"/>
  <c r="E653" i="1"/>
  <c r="G653" i="1"/>
  <c r="N653" i="1"/>
  <c r="E654" i="1"/>
  <c r="G654" i="1"/>
  <c r="N654" i="1"/>
  <c r="E655" i="1"/>
  <c r="G655" i="1"/>
  <c r="N655" i="1"/>
  <c r="E656" i="1"/>
  <c r="G656" i="1"/>
  <c r="N656" i="1"/>
  <c r="E657" i="1"/>
  <c r="G657" i="1"/>
  <c r="N657" i="1"/>
  <c r="E658" i="1"/>
  <c r="G658" i="1"/>
  <c r="N658" i="1"/>
  <c r="E659" i="1"/>
  <c r="G659" i="1"/>
  <c r="N659" i="1"/>
  <c r="E660" i="1"/>
  <c r="G660" i="1"/>
  <c r="N660" i="1"/>
  <c r="E661" i="1"/>
  <c r="G661" i="1"/>
  <c r="N661" i="1"/>
  <c r="E662" i="1"/>
  <c r="G662" i="1"/>
  <c r="N662" i="1"/>
  <c r="E663" i="1"/>
  <c r="G663" i="1"/>
  <c r="N663" i="1"/>
  <c r="E664" i="1"/>
  <c r="G664" i="1"/>
  <c r="N664" i="1"/>
  <c r="E665" i="1"/>
  <c r="G665" i="1"/>
  <c r="N665" i="1"/>
  <c r="E666" i="1"/>
  <c r="G666" i="1"/>
  <c r="N666" i="1"/>
  <c r="E667" i="1"/>
  <c r="G667" i="1"/>
  <c r="N667" i="1"/>
  <c r="E668" i="1"/>
  <c r="G668" i="1"/>
  <c r="N668" i="1"/>
  <c r="E669" i="1"/>
  <c r="G669" i="1"/>
  <c r="N669" i="1"/>
  <c r="E670" i="1"/>
  <c r="G670" i="1"/>
  <c r="N670" i="1"/>
  <c r="E671" i="1"/>
  <c r="G671" i="1"/>
  <c r="N671" i="1"/>
  <c r="E672" i="1"/>
  <c r="G672" i="1"/>
  <c r="N672" i="1"/>
  <c r="E673" i="1"/>
  <c r="G673" i="1"/>
  <c r="N673" i="1"/>
  <c r="E674" i="1"/>
  <c r="G674" i="1"/>
  <c r="N674" i="1"/>
  <c r="E675" i="1"/>
  <c r="G675" i="1"/>
  <c r="N675" i="1"/>
  <c r="E676" i="1"/>
  <c r="G676" i="1"/>
  <c r="N676" i="1"/>
  <c r="E677" i="1"/>
  <c r="G677" i="1"/>
  <c r="N677" i="1"/>
  <c r="E678" i="1"/>
  <c r="G678" i="1"/>
  <c r="N678" i="1"/>
  <c r="E679" i="1"/>
  <c r="G679" i="1"/>
  <c r="N679" i="1"/>
  <c r="E680" i="1"/>
  <c r="G680" i="1"/>
  <c r="N680" i="1"/>
  <c r="E681" i="1"/>
  <c r="G681" i="1"/>
  <c r="N681" i="1"/>
  <c r="E682" i="1"/>
  <c r="G682" i="1"/>
  <c r="N682" i="1"/>
  <c r="E683" i="1"/>
  <c r="G683" i="1"/>
  <c r="N683" i="1"/>
  <c r="E684" i="1"/>
  <c r="G684" i="1"/>
  <c r="N684" i="1"/>
  <c r="E685" i="1"/>
  <c r="G685" i="1"/>
  <c r="N685" i="1"/>
  <c r="E686" i="1"/>
  <c r="G686" i="1"/>
  <c r="N686" i="1"/>
  <c r="E687" i="1"/>
  <c r="G687" i="1"/>
  <c r="N687" i="1"/>
  <c r="E688" i="1"/>
  <c r="G688" i="1"/>
  <c r="N688" i="1"/>
  <c r="E689" i="1"/>
  <c r="G689" i="1"/>
  <c r="N689" i="1"/>
  <c r="E690" i="1"/>
  <c r="G690" i="1"/>
  <c r="N690" i="1"/>
  <c r="E691" i="1"/>
  <c r="G691" i="1"/>
  <c r="N691" i="1"/>
  <c r="E692" i="1"/>
  <c r="G692" i="1"/>
  <c r="N692" i="1"/>
  <c r="E693" i="1"/>
  <c r="G693" i="1"/>
  <c r="N693" i="1"/>
  <c r="E694" i="1"/>
  <c r="G694" i="1"/>
  <c r="N694" i="1"/>
  <c r="E695" i="1"/>
  <c r="G695" i="1"/>
  <c r="N695" i="1"/>
  <c r="E696" i="1"/>
  <c r="G696" i="1"/>
  <c r="N696" i="1"/>
  <c r="E697" i="1"/>
  <c r="G697" i="1"/>
  <c r="N697" i="1"/>
  <c r="E698" i="1"/>
  <c r="G698" i="1"/>
  <c r="N698" i="1"/>
  <c r="E699" i="1"/>
  <c r="G699" i="1"/>
  <c r="N699" i="1"/>
  <c r="E700" i="1"/>
  <c r="G700" i="1"/>
  <c r="N700" i="1"/>
  <c r="E701" i="1"/>
  <c r="G701" i="1"/>
  <c r="N701" i="1"/>
  <c r="E702" i="1"/>
  <c r="G702" i="1"/>
  <c r="N702" i="1"/>
  <c r="E703" i="1"/>
  <c r="G703" i="1"/>
  <c r="N703" i="1"/>
  <c r="E704" i="1"/>
  <c r="G704" i="1"/>
  <c r="N704" i="1"/>
  <c r="E705" i="1"/>
  <c r="G705" i="1"/>
  <c r="N705" i="1"/>
  <c r="E706" i="1"/>
  <c r="G706" i="1"/>
  <c r="N706" i="1"/>
  <c r="E707" i="1"/>
  <c r="G707" i="1"/>
  <c r="N707" i="1"/>
  <c r="E708" i="1"/>
  <c r="G708" i="1"/>
  <c r="N708" i="1"/>
  <c r="E709" i="1"/>
  <c r="G709" i="1"/>
  <c r="N709" i="1"/>
  <c r="E710" i="1"/>
  <c r="G710" i="1"/>
  <c r="N710" i="1"/>
  <c r="E711" i="1"/>
  <c r="G711" i="1"/>
  <c r="N711" i="1"/>
  <c r="E712" i="1"/>
  <c r="G712" i="1"/>
  <c r="N712" i="1"/>
  <c r="E713" i="1"/>
  <c r="G713" i="1"/>
  <c r="N713" i="1"/>
  <c r="E714" i="1"/>
  <c r="G714" i="1"/>
  <c r="N714" i="1"/>
  <c r="E715" i="1"/>
  <c r="G715" i="1"/>
  <c r="N715" i="1"/>
  <c r="E716" i="1"/>
  <c r="G716" i="1"/>
  <c r="N716" i="1"/>
  <c r="E717" i="1"/>
  <c r="G717" i="1"/>
  <c r="N717" i="1"/>
  <c r="E718" i="1"/>
  <c r="G718" i="1"/>
  <c r="N718" i="1"/>
  <c r="E719" i="1"/>
  <c r="G719" i="1"/>
  <c r="N719" i="1"/>
  <c r="E720" i="1"/>
  <c r="G720" i="1"/>
  <c r="N720" i="1"/>
  <c r="E721" i="1"/>
  <c r="G721" i="1"/>
  <c r="N721" i="1"/>
  <c r="E722" i="1"/>
  <c r="G722" i="1"/>
  <c r="N722" i="1"/>
  <c r="E723" i="1"/>
  <c r="G723" i="1"/>
  <c r="N723" i="1"/>
  <c r="E724" i="1"/>
  <c r="G724" i="1"/>
  <c r="N724" i="1"/>
  <c r="E725" i="1"/>
  <c r="G725" i="1"/>
  <c r="N725" i="1"/>
  <c r="E726" i="1"/>
  <c r="G726" i="1"/>
  <c r="N726" i="1"/>
  <c r="E727" i="1"/>
  <c r="G727" i="1"/>
  <c r="N727" i="1"/>
  <c r="E728" i="1"/>
  <c r="G728" i="1"/>
  <c r="N728" i="1"/>
  <c r="E729" i="1"/>
  <c r="G729" i="1"/>
  <c r="N729" i="1"/>
  <c r="E730" i="1"/>
  <c r="G730" i="1"/>
  <c r="N730" i="1"/>
  <c r="E731" i="1"/>
  <c r="G731" i="1"/>
  <c r="N731" i="1"/>
  <c r="E732" i="1"/>
  <c r="G732" i="1"/>
  <c r="N732" i="1"/>
  <c r="E733" i="1"/>
  <c r="G733" i="1"/>
  <c r="N733" i="1"/>
  <c r="E734" i="1"/>
  <c r="G734" i="1"/>
  <c r="N734" i="1"/>
  <c r="E735" i="1"/>
  <c r="G735" i="1"/>
  <c r="N735" i="1"/>
  <c r="E736" i="1"/>
  <c r="G736" i="1"/>
  <c r="N736" i="1"/>
  <c r="E737" i="1"/>
  <c r="G737" i="1"/>
  <c r="N737" i="1"/>
  <c r="E738" i="1"/>
  <c r="G738" i="1"/>
  <c r="N738" i="1"/>
  <c r="E739" i="1"/>
  <c r="G739" i="1"/>
  <c r="N739" i="1"/>
  <c r="E740" i="1"/>
  <c r="G740" i="1"/>
  <c r="N740" i="1"/>
  <c r="E741" i="1"/>
  <c r="G741" i="1"/>
  <c r="N741" i="1"/>
  <c r="E742" i="1"/>
  <c r="G742" i="1"/>
  <c r="N742" i="1"/>
  <c r="E743" i="1"/>
  <c r="G743" i="1"/>
  <c r="N743" i="1"/>
  <c r="E744" i="1"/>
  <c r="G744" i="1"/>
  <c r="N744" i="1"/>
  <c r="E745" i="1"/>
  <c r="G745" i="1"/>
  <c r="N745" i="1"/>
  <c r="E746" i="1"/>
  <c r="G746" i="1"/>
  <c r="N746" i="1"/>
  <c r="E747" i="1"/>
  <c r="G747" i="1"/>
  <c r="N747" i="1"/>
  <c r="E748" i="1"/>
  <c r="G748" i="1"/>
  <c r="N748" i="1"/>
  <c r="E749" i="1"/>
  <c r="G749" i="1"/>
  <c r="N749" i="1"/>
  <c r="E750" i="1"/>
  <c r="G750" i="1"/>
  <c r="N750" i="1"/>
  <c r="E751" i="1"/>
  <c r="G751" i="1"/>
  <c r="N751" i="1"/>
  <c r="E752" i="1"/>
  <c r="G752" i="1"/>
  <c r="N752" i="1"/>
  <c r="E753" i="1"/>
  <c r="G753" i="1"/>
  <c r="N753" i="1"/>
  <c r="E754" i="1"/>
  <c r="G754" i="1"/>
  <c r="N754" i="1"/>
  <c r="E755" i="1"/>
  <c r="G755" i="1"/>
  <c r="N755" i="1"/>
  <c r="E756" i="1"/>
  <c r="G756" i="1"/>
  <c r="N756" i="1"/>
  <c r="E757" i="1"/>
  <c r="G757" i="1"/>
  <c r="N757" i="1"/>
  <c r="E758" i="1"/>
  <c r="G758" i="1"/>
  <c r="N758" i="1"/>
  <c r="E759" i="1"/>
  <c r="G759" i="1"/>
  <c r="N759" i="1"/>
  <c r="E760" i="1"/>
  <c r="G760" i="1"/>
  <c r="N760" i="1"/>
  <c r="E761" i="1"/>
  <c r="G761" i="1"/>
  <c r="N761" i="1"/>
  <c r="E762" i="1"/>
  <c r="G762" i="1"/>
  <c r="N762" i="1"/>
  <c r="E763" i="1"/>
  <c r="G763" i="1"/>
  <c r="N763" i="1"/>
  <c r="E764" i="1"/>
  <c r="G764" i="1"/>
  <c r="N764" i="1"/>
  <c r="E765" i="1"/>
  <c r="G765" i="1"/>
  <c r="N765" i="1"/>
  <c r="E766" i="1"/>
  <c r="G766" i="1"/>
  <c r="N766" i="1"/>
  <c r="E767" i="1"/>
  <c r="G767" i="1"/>
  <c r="N767" i="1"/>
  <c r="E768" i="1"/>
  <c r="G768" i="1"/>
  <c r="N768" i="1"/>
  <c r="E769" i="1"/>
  <c r="G769" i="1"/>
  <c r="N769" i="1"/>
  <c r="E770" i="1"/>
  <c r="G770" i="1"/>
  <c r="N770" i="1"/>
  <c r="E771" i="1"/>
  <c r="G771" i="1"/>
  <c r="N771" i="1"/>
  <c r="E772" i="1"/>
  <c r="G772" i="1"/>
  <c r="N772" i="1"/>
  <c r="E773" i="1"/>
  <c r="G773" i="1"/>
  <c r="N773" i="1"/>
  <c r="E774" i="1"/>
  <c r="G774" i="1"/>
  <c r="N774" i="1"/>
  <c r="E775" i="1"/>
  <c r="G775" i="1"/>
  <c r="N775" i="1"/>
  <c r="E776" i="1"/>
  <c r="G776" i="1"/>
  <c r="N776" i="1"/>
  <c r="E777" i="1"/>
  <c r="G777" i="1"/>
  <c r="N777" i="1"/>
  <c r="E778" i="1"/>
  <c r="G778" i="1"/>
  <c r="N778" i="1"/>
  <c r="E779" i="1"/>
  <c r="G779" i="1"/>
  <c r="N779" i="1"/>
  <c r="E780" i="1"/>
  <c r="G780" i="1"/>
  <c r="N780" i="1"/>
  <c r="E781" i="1"/>
  <c r="G781" i="1"/>
  <c r="N781" i="1"/>
  <c r="E782" i="1"/>
  <c r="G782" i="1"/>
  <c r="N782" i="1"/>
  <c r="E783" i="1"/>
  <c r="G783" i="1"/>
  <c r="N783" i="1"/>
  <c r="E784" i="1"/>
  <c r="G784" i="1"/>
  <c r="N784" i="1"/>
  <c r="E785" i="1"/>
  <c r="G785" i="1"/>
  <c r="N785" i="1"/>
  <c r="E786" i="1"/>
  <c r="G786" i="1"/>
  <c r="N786" i="1"/>
  <c r="E787" i="1"/>
  <c r="G787" i="1"/>
  <c r="N787" i="1"/>
  <c r="E788" i="1"/>
  <c r="G788" i="1"/>
  <c r="N788" i="1"/>
  <c r="E789" i="1"/>
  <c r="G789" i="1"/>
  <c r="N789" i="1"/>
  <c r="E790" i="1"/>
  <c r="G790" i="1"/>
  <c r="N790" i="1"/>
  <c r="E791" i="1"/>
  <c r="G791" i="1"/>
  <c r="N791" i="1"/>
  <c r="E792" i="1"/>
  <c r="G792" i="1"/>
  <c r="N792" i="1"/>
  <c r="E793" i="1"/>
  <c r="G793" i="1"/>
  <c r="N793" i="1"/>
  <c r="E794" i="1"/>
  <c r="G794" i="1"/>
  <c r="N794" i="1"/>
  <c r="E795" i="1"/>
  <c r="G795" i="1"/>
  <c r="N795" i="1"/>
  <c r="E796" i="1"/>
  <c r="G796" i="1"/>
  <c r="N796" i="1"/>
  <c r="E797" i="1"/>
  <c r="G797" i="1"/>
  <c r="N797" i="1"/>
  <c r="E798" i="1"/>
  <c r="G798" i="1"/>
  <c r="N798" i="1"/>
  <c r="E799" i="1"/>
  <c r="G799" i="1"/>
  <c r="N799" i="1"/>
  <c r="E800" i="1"/>
  <c r="G800" i="1"/>
  <c r="N800" i="1"/>
  <c r="E801" i="1"/>
  <c r="G801" i="1"/>
  <c r="N801" i="1"/>
  <c r="E802" i="1"/>
  <c r="G802" i="1"/>
  <c r="N802" i="1"/>
  <c r="E803" i="1"/>
  <c r="G803" i="1"/>
  <c r="N803" i="1"/>
  <c r="E804" i="1"/>
  <c r="G804" i="1"/>
  <c r="N804" i="1"/>
  <c r="E805" i="1"/>
  <c r="G805" i="1"/>
  <c r="N805" i="1"/>
  <c r="E806" i="1"/>
  <c r="G806" i="1"/>
  <c r="N806" i="1"/>
  <c r="E807" i="1"/>
  <c r="G807" i="1"/>
  <c r="N807" i="1"/>
  <c r="E808" i="1"/>
  <c r="G808" i="1"/>
  <c r="N808" i="1"/>
  <c r="E809" i="1"/>
  <c r="G809" i="1"/>
  <c r="N809" i="1"/>
  <c r="E810" i="1"/>
  <c r="G810" i="1"/>
  <c r="N810" i="1"/>
  <c r="E811" i="1"/>
  <c r="G811" i="1"/>
  <c r="N811" i="1"/>
  <c r="E812" i="1"/>
  <c r="G812" i="1"/>
  <c r="N812" i="1"/>
  <c r="E813" i="1"/>
  <c r="G813" i="1"/>
  <c r="N813" i="1"/>
  <c r="E814" i="1"/>
  <c r="G814" i="1"/>
  <c r="N814" i="1"/>
  <c r="E815" i="1"/>
  <c r="G815" i="1"/>
  <c r="N815" i="1"/>
  <c r="E816" i="1"/>
  <c r="G816" i="1"/>
  <c r="N816" i="1"/>
  <c r="E817" i="1"/>
  <c r="G817" i="1"/>
  <c r="N817" i="1"/>
  <c r="E818" i="1"/>
  <c r="G818" i="1"/>
  <c r="N818" i="1"/>
  <c r="E819" i="1"/>
  <c r="G819" i="1"/>
  <c r="N819" i="1"/>
  <c r="E820" i="1"/>
  <c r="G820" i="1"/>
  <c r="N820" i="1"/>
  <c r="E821" i="1"/>
  <c r="G821" i="1"/>
  <c r="N821" i="1"/>
  <c r="E822" i="1"/>
  <c r="G822" i="1"/>
  <c r="N822" i="1"/>
  <c r="E823" i="1"/>
  <c r="G823" i="1"/>
  <c r="N823" i="1"/>
  <c r="E824" i="1"/>
  <c r="G824" i="1"/>
  <c r="N824" i="1"/>
  <c r="E825" i="1"/>
  <c r="G825" i="1"/>
  <c r="N825" i="1"/>
  <c r="E826" i="1"/>
  <c r="G826" i="1"/>
  <c r="N826" i="1"/>
  <c r="E827" i="1"/>
  <c r="G827" i="1"/>
  <c r="N827" i="1"/>
  <c r="E828" i="1"/>
  <c r="G828" i="1"/>
  <c r="N828" i="1"/>
  <c r="E829" i="1"/>
  <c r="G829" i="1"/>
  <c r="N829" i="1"/>
  <c r="E830" i="1"/>
  <c r="G830" i="1"/>
  <c r="N830" i="1"/>
  <c r="E831" i="1"/>
  <c r="G831" i="1"/>
  <c r="N831" i="1"/>
  <c r="E832" i="1"/>
  <c r="G832" i="1"/>
  <c r="N832" i="1"/>
  <c r="E833" i="1"/>
  <c r="G833" i="1"/>
  <c r="N833" i="1"/>
  <c r="E834" i="1"/>
  <c r="G834" i="1"/>
  <c r="N834" i="1"/>
  <c r="E835" i="1"/>
  <c r="G835" i="1"/>
  <c r="N835" i="1"/>
  <c r="E836" i="1"/>
  <c r="G836" i="1"/>
  <c r="N836" i="1"/>
  <c r="E837" i="1"/>
  <c r="G837" i="1"/>
  <c r="N837" i="1"/>
  <c r="E838" i="1"/>
  <c r="G838" i="1"/>
  <c r="N838" i="1"/>
  <c r="E839" i="1"/>
  <c r="G839" i="1"/>
  <c r="N839" i="1"/>
  <c r="E840" i="1"/>
  <c r="G840" i="1"/>
  <c r="N840" i="1"/>
  <c r="E841" i="1"/>
  <c r="G841" i="1"/>
  <c r="N841" i="1"/>
  <c r="E842" i="1"/>
  <c r="G842" i="1"/>
  <c r="N842" i="1"/>
  <c r="E843" i="1"/>
  <c r="G843" i="1"/>
  <c r="N843" i="1"/>
  <c r="E844" i="1"/>
  <c r="G844" i="1"/>
  <c r="N844" i="1"/>
  <c r="E845" i="1"/>
  <c r="G845" i="1"/>
  <c r="N845" i="1"/>
  <c r="E846" i="1"/>
  <c r="G846" i="1"/>
  <c r="N846" i="1"/>
  <c r="E847" i="1"/>
  <c r="G847" i="1"/>
  <c r="N847" i="1"/>
  <c r="E848" i="1"/>
  <c r="G848" i="1"/>
  <c r="N848" i="1"/>
  <c r="E849" i="1"/>
  <c r="G849" i="1"/>
  <c r="N849" i="1"/>
  <c r="E850" i="1"/>
  <c r="G850" i="1"/>
  <c r="N850" i="1"/>
  <c r="E851" i="1"/>
  <c r="G851" i="1"/>
  <c r="N851" i="1"/>
  <c r="E852" i="1"/>
  <c r="G852" i="1"/>
  <c r="N852" i="1"/>
  <c r="E853" i="1"/>
  <c r="G853" i="1"/>
  <c r="N853" i="1"/>
  <c r="E854" i="1"/>
  <c r="G854" i="1"/>
  <c r="N854" i="1"/>
  <c r="E855" i="1"/>
  <c r="G855" i="1"/>
  <c r="N855" i="1"/>
  <c r="E856" i="1"/>
  <c r="G856" i="1"/>
  <c r="N856" i="1"/>
  <c r="E857" i="1"/>
  <c r="G857" i="1"/>
  <c r="N857" i="1"/>
  <c r="E858" i="1"/>
  <c r="G858" i="1"/>
  <c r="N858" i="1"/>
  <c r="E859" i="1"/>
  <c r="G859" i="1"/>
  <c r="N859" i="1"/>
  <c r="E860" i="1"/>
  <c r="G860" i="1"/>
  <c r="N860" i="1"/>
  <c r="E861" i="1"/>
  <c r="G861" i="1"/>
  <c r="N861" i="1"/>
  <c r="E862" i="1"/>
  <c r="G862" i="1"/>
  <c r="N862" i="1"/>
  <c r="E863" i="1"/>
  <c r="G863" i="1"/>
  <c r="N863" i="1"/>
  <c r="E864" i="1"/>
  <c r="G864" i="1"/>
  <c r="N864" i="1"/>
  <c r="E865" i="1"/>
  <c r="G865" i="1"/>
  <c r="N865" i="1"/>
  <c r="E866" i="1"/>
  <c r="G866" i="1"/>
  <c r="N866" i="1"/>
  <c r="E867" i="1"/>
  <c r="G867" i="1"/>
  <c r="N867" i="1"/>
  <c r="E868" i="1"/>
  <c r="G868" i="1"/>
  <c r="N868" i="1"/>
  <c r="E869" i="1"/>
  <c r="G869" i="1"/>
  <c r="N869" i="1"/>
  <c r="E870" i="1"/>
  <c r="G870" i="1"/>
  <c r="N870" i="1"/>
  <c r="E871" i="1"/>
  <c r="G871" i="1"/>
  <c r="N871" i="1"/>
  <c r="E872" i="1"/>
  <c r="G872" i="1"/>
  <c r="N872" i="1"/>
  <c r="E873" i="1"/>
  <c r="G873" i="1"/>
  <c r="N873" i="1"/>
  <c r="E874" i="1"/>
  <c r="G874" i="1"/>
  <c r="N874" i="1"/>
  <c r="E875" i="1"/>
  <c r="G875" i="1"/>
  <c r="N875" i="1"/>
  <c r="E876" i="1"/>
  <c r="G876" i="1"/>
  <c r="N876" i="1"/>
  <c r="E877" i="1"/>
  <c r="G877" i="1"/>
  <c r="N877" i="1"/>
  <c r="E878" i="1"/>
  <c r="G878" i="1"/>
  <c r="N878" i="1"/>
  <c r="E879" i="1"/>
  <c r="G879" i="1"/>
  <c r="N879" i="1"/>
  <c r="E880" i="1"/>
  <c r="G880" i="1"/>
  <c r="N880" i="1"/>
  <c r="E881" i="1"/>
  <c r="G881" i="1"/>
  <c r="N881" i="1"/>
  <c r="E882" i="1"/>
  <c r="G882" i="1"/>
  <c r="N882" i="1"/>
  <c r="E883" i="1"/>
  <c r="G883" i="1"/>
  <c r="N883" i="1"/>
  <c r="E884" i="1"/>
  <c r="G884" i="1"/>
  <c r="N884" i="1"/>
  <c r="E885" i="1"/>
  <c r="G885" i="1"/>
  <c r="N885" i="1"/>
  <c r="E886" i="1"/>
  <c r="G886" i="1"/>
  <c r="N886" i="1"/>
  <c r="E887" i="1"/>
  <c r="G887" i="1"/>
  <c r="N887" i="1"/>
  <c r="E888" i="1"/>
  <c r="G888" i="1"/>
  <c r="N888" i="1"/>
  <c r="E889" i="1"/>
  <c r="G889" i="1"/>
  <c r="N889" i="1"/>
  <c r="E890" i="1"/>
  <c r="G890" i="1"/>
  <c r="N890" i="1"/>
  <c r="E891" i="1"/>
  <c r="G891" i="1"/>
  <c r="N891" i="1"/>
  <c r="E892" i="1"/>
  <c r="G892" i="1"/>
  <c r="N892" i="1"/>
  <c r="E893" i="1"/>
  <c r="G893" i="1"/>
  <c r="N893" i="1"/>
  <c r="E894" i="1"/>
  <c r="G894" i="1"/>
  <c r="N894" i="1"/>
  <c r="E895" i="1"/>
  <c r="G895" i="1"/>
  <c r="N895" i="1"/>
  <c r="E896" i="1"/>
  <c r="G896" i="1"/>
  <c r="N896" i="1"/>
  <c r="E897" i="1"/>
  <c r="G897" i="1"/>
  <c r="N897" i="1"/>
  <c r="E898" i="1"/>
  <c r="G898" i="1"/>
  <c r="N898" i="1"/>
  <c r="E899" i="1"/>
  <c r="G899" i="1"/>
  <c r="N899" i="1"/>
  <c r="E900" i="1"/>
  <c r="G900" i="1"/>
  <c r="N900" i="1"/>
  <c r="E901" i="1"/>
  <c r="G901" i="1"/>
  <c r="N901" i="1"/>
  <c r="E902" i="1"/>
  <c r="G902" i="1"/>
  <c r="N902" i="1"/>
  <c r="E903" i="1"/>
  <c r="G903" i="1"/>
  <c r="N903" i="1"/>
  <c r="E904" i="1"/>
  <c r="G904" i="1"/>
  <c r="N904" i="1"/>
  <c r="E905" i="1"/>
  <c r="G905" i="1"/>
  <c r="N905" i="1"/>
  <c r="E906" i="1"/>
  <c r="G906" i="1"/>
  <c r="N906" i="1"/>
  <c r="E907" i="1"/>
  <c r="G907" i="1"/>
  <c r="N907" i="1"/>
  <c r="E908" i="1"/>
  <c r="G908" i="1"/>
  <c r="N908" i="1"/>
  <c r="E909" i="1"/>
  <c r="G909" i="1"/>
  <c r="N909" i="1"/>
  <c r="E910" i="1"/>
  <c r="G910" i="1"/>
  <c r="N910" i="1"/>
  <c r="E911" i="1"/>
  <c r="G911" i="1"/>
  <c r="N911" i="1"/>
  <c r="E912" i="1"/>
  <c r="G912" i="1"/>
  <c r="N912" i="1"/>
  <c r="E913" i="1"/>
  <c r="G913" i="1"/>
  <c r="N913" i="1"/>
  <c r="E914" i="1"/>
  <c r="G914" i="1"/>
  <c r="N914" i="1"/>
  <c r="E915" i="1"/>
  <c r="G915" i="1"/>
  <c r="N915" i="1"/>
  <c r="E916" i="1"/>
  <c r="G916" i="1"/>
  <c r="N916" i="1"/>
  <c r="E917" i="1"/>
  <c r="G917" i="1"/>
  <c r="N917" i="1"/>
  <c r="E918" i="1"/>
  <c r="G918" i="1"/>
  <c r="N918" i="1"/>
  <c r="E919" i="1"/>
  <c r="G919" i="1"/>
  <c r="N919" i="1"/>
  <c r="E920" i="1"/>
  <c r="G920" i="1"/>
  <c r="N920" i="1"/>
  <c r="E921" i="1"/>
  <c r="G921" i="1"/>
  <c r="N921" i="1"/>
  <c r="E922" i="1"/>
  <c r="G922" i="1"/>
  <c r="N922" i="1"/>
  <c r="E923" i="1"/>
  <c r="G923" i="1"/>
  <c r="N923" i="1"/>
  <c r="E924" i="1"/>
  <c r="G924" i="1"/>
  <c r="N924" i="1"/>
  <c r="E925" i="1"/>
  <c r="G925" i="1"/>
  <c r="N925" i="1"/>
  <c r="E926" i="1"/>
  <c r="G926" i="1"/>
  <c r="N926" i="1"/>
  <c r="E927" i="1"/>
  <c r="G927" i="1"/>
  <c r="N927" i="1"/>
  <c r="E928" i="1"/>
  <c r="G928" i="1"/>
  <c r="N928" i="1"/>
  <c r="E929" i="1"/>
  <c r="G929" i="1"/>
  <c r="N929" i="1"/>
  <c r="E930" i="1"/>
  <c r="G930" i="1"/>
  <c r="N930" i="1"/>
  <c r="E931" i="1"/>
  <c r="G931" i="1"/>
  <c r="N931" i="1"/>
  <c r="E932" i="1"/>
  <c r="G932" i="1"/>
  <c r="N932" i="1"/>
  <c r="E933" i="1"/>
  <c r="G933" i="1"/>
  <c r="N933" i="1"/>
  <c r="E934" i="1"/>
  <c r="G934" i="1"/>
  <c r="N934" i="1"/>
  <c r="E935" i="1"/>
  <c r="G935" i="1"/>
  <c r="N935" i="1"/>
  <c r="E936" i="1"/>
  <c r="G936" i="1"/>
  <c r="N936" i="1"/>
  <c r="E937" i="1"/>
  <c r="G937" i="1"/>
  <c r="N937" i="1"/>
  <c r="E938" i="1"/>
  <c r="G938" i="1"/>
  <c r="N938" i="1"/>
  <c r="E939" i="1"/>
  <c r="G939" i="1"/>
  <c r="N939" i="1"/>
  <c r="E940" i="1"/>
  <c r="G940" i="1"/>
  <c r="N940" i="1"/>
  <c r="E941" i="1"/>
  <c r="G941" i="1"/>
  <c r="N941" i="1"/>
  <c r="E942" i="1"/>
  <c r="G942" i="1"/>
  <c r="N942" i="1"/>
  <c r="E943" i="1"/>
  <c r="G943" i="1"/>
  <c r="N943" i="1"/>
  <c r="E944" i="1"/>
  <c r="G944" i="1"/>
  <c r="N944" i="1"/>
  <c r="E945" i="1"/>
  <c r="G945" i="1"/>
  <c r="N945" i="1"/>
  <c r="E946" i="1"/>
  <c r="G946" i="1"/>
  <c r="N946" i="1"/>
  <c r="E947" i="1"/>
  <c r="G947" i="1"/>
  <c r="N947" i="1"/>
  <c r="E948" i="1"/>
  <c r="G948" i="1"/>
  <c r="N948" i="1"/>
  <c r="E949" i="1"/>
  <c r="G949" i="1"/>
  <c r="N949" i="1"/>
  <c r="E950" i="1"/>
  <c r="G950" i="1"/>
  <c r="N950" i="1"/>
  <c r="E951" i="1"/>
  <c r="G951" i="1"/>
  <c r="N951" i="1"/>
  <c r="E952" i="1"/>
  <c r="G952" i="1"/>
  <c r="N952" i="1"/>
  <c r="E953" i="1"/>
  <c r="G953" i="1"/>
  <c r="N953" i="1"/>
  <c r="E954" i="1"/>
  <c r="G954" i="1"/>
  <c r="N954" i="1"/>
  <c r="E955" i="1"/>
  <c r="G955" i="1"/>
  <c r="N955" i="1"/>
  <c r="E956" i="1"/>
  <c r="G956" i="1"/>
  <c r="N956" i="1"/>
  <c r="E957" i="1"/>
  <c r="G957" i="1"/>
  <c r="N957" i="1"/>
  <c r="E958" i="1"/>
  <c r="G958" i="1"/>
  <c r="N958" i="1"/>
  <c r="E959" i="1"/>
  <c r="G959" i="1"/>
  <c r="N959" i="1"/>
  <c r="E960" i="1"/>
  <c r="G960" i="1"/>
  <c r="N960" i="1"/>
  <c r="E961" i="1"/>
  <c r="G961" i="1"/>
  <c r="N961" i="1"/>
  <c r="E962" i="1"/>
  <c r="G962" i="1"/>
  <c r="N962" i="1"/>
  <c r="E963" i="1"/>
  <c r="G963" i="1"/>
  <c r="N963" i="1"/>
  <c r="E964" i="1"/>
  <c r="G964" i="1"/>
  <c r="N964" i="1"/>
  <c r="E965" i="1"/>
  <c r="G965" i="1"/>
  <c r="N965" i="1"/>
  <c r="E966" i="1"/>
  <c r="G966" i="1"/>
  <c r="N966" i="1"/>
  <c r="E967" i="1"/>
  <c r="G967" i="1"/>
  <c r="N967" i="1"/>
  <c r="E968" i="1"/>
  <c r="G968" i="1"/>
  <c r="N968" i="1"/>
  <c r="E969" i="1"/>
  <c r="G969" i="1"/>
  <c r="N969" i="1"/>
  <c r="E970" i="1"/>
  <c r="G970" i="1"/>
  <c r="N970" i="1"/>
  <c r="E971" i="1"/>
  <c r="G971" i="1"/>
  <c r="N971" i="1"/>
  <c r="E972" i="1"/>
  <c r="G972" i="1"/>
  <c r="N972" i="1"/>
  <c r="E973" i="1"/>
  <c r="G973" i="1"/>
  <c r="N973" i="1"/>
  <c r="E974" i="1"/>
  <c r="G974" i="1"/>
  <c r="N974" i="1"/>
  <c r="E975" i="1"/>
  <c r="G975" i="1"/>
  <c r="N975" i="1"/>
  <c r="E976" i="1"/>
  <c r="G976" i="1"/>
  <c r="N976" i="1"/>
  <c r="E977" i="1"/>
  <c r="G977" i="1"/>
  <c r="N977" i="1"/>
  <c r="E978" i="1"/>
  <c r="G978" i="1"/>
  <c r="N978" i="1"/>
  <c r="E979" i="1"/>
  <c r="G979" i="1"/>
  <c r="N979" i="1"/>
  <c r="E980" i="1"/>
  <c r="G980" i="1"/>
  <c r="N980" i="1"/>
  <c r="E981" i="1"/>
  <c r="G981" i="1"/>
  <c r="N981" i="1"/>
  <c r="E982" i="1"/>
  <c r="G982" i="1"/>
  <c r="N982" i="1"/>
  <c r="E983" i="1"/>
  <c r="G983" i="1"/>
  <c r="N983" i="1"/>
  <c r="E984" i="1"/>
  <c r="G984" i="1"/>
  <c r="N984" i="1"/>
  <c r="E985" i="1"/>
  <c r="G985" i="1"/>
  <c r="N985" i="1"/>
  <c r="E986" i="1"/>
  <c r="G986" i="1"/>
  <c r="N986" i="1"/>
  <c r="E987" i="1"/>
  <c r="G987" i="1"/>
  <c r="N987" i="1"/>
  <c r="E988" i="1"/>
  <c r="G988" i="1"/>
  <c r="N988" i="1"/>
  <c r="E989" i="1"/>
  <c r="G989" i="1"/>
  <c r="N989" i="1"/>
  <c r="E990" i="1"/>
  <c r="G990" i="1"/>
  <c r="N990" i="1"/>
  <c r="E991" i="1"/>
  <c r="G991" i="1"/>
  <c r="N991" i="1"/>
  <c r="E992" i="1"/>
  <c r="G992" i="1"/>
  <c r="N992" i="1"/>
  <c r="E993" i="1"/>
  <c r="G993" i="1"/>
  <c r="N993" i="1"/>
  <c r="E994" i="1"/>
  <c r="G994" i="1"/>
  <c r="N994" i="1"/>
  <c r="E995" i="1"/>
  <c r="G995" i="1"/>
  <c r="N995" i="1"/>
  <c r="E996" i="1"/>
  <c r="G996" i="1"/>
  <c r="N996" i="1"/>
  <c r="E997" i="1"/>
  <c r="G997" i="1"/>
  <c r="N997" i="1"/>
  <c r="E998" i="1"/>
  <c r="G998" i="1"/>
  <c r="N998" i="1"/>
  <c r="E999" i="1"/>
  <c r="G999" i="1"/>
  <c r="N999" i="1"/>
  <c r="E1000" i="1"/>
  <c r="G1000" i="1"/>
  <c r="N1000" i="1"/>
  <c r="E1001" i="1"/>
  <c r="G1001" i="1"/>
  <c r="N1001" i="1"/>
  <c r="E1002" i="1"/>
  <c r="G1002" i="1"/>
  <c r="N1002" i="1"/>
  <c r="E1003" i="1"/>
  <c r="G1003" i="1"/>
  <c r="N1003" i="1"/>
  <c r="E1004" i="1"/>
  <c r="G1004" i="1"/>
  <c r="N1004" i="1"/>
  <c r="E1005" i="1"/>
  <c r="G1005" i="1"/>
  <c r="N1005" i="1"/>
  <c r="E1006" i="1"/>
  <c r="G1006" i="1"/>
  <c r="N1006" i="1"/>
  <c r="E1007" i="1"/>
  <c r="G1007" i="1"/>
  <c r="N1007" i="1"/>
  <c r="E1008" i="1"/>
  <c r="G1008" i="1"/>
  <c r="N1008" i="1"/>
  <c r="E1009" i="1"/>
  <c r="G1009" i="1"/>
  <c r="N1009" i="1"/>
  <c r="E1010" i="1"/>
  <c r="G1010" i="1"/>
  <c r="N1010" i="1"/>
  <c r="E1011" i="1"/>
  <c r="G1011" i="1"/>
  <c r="N1011" i="1"/>
  <c r="E1012" i="1"/>
  <c r="G1012" i="1"/>
  <c r="N1012" i="1"/>
  <c r="E1013" i="1"/>
  <c r="G1013" i="1"/>
  <c r="N1013" i="1"/>
  <c r="E1014" i="1"/>
  <c r="G1014" i="1"/>
  <c r="N1014" i="1"/>
  <c r="E1015" i="1"/>
  <c r="G1015" i="1"/>
  <c r="N1015" i="1"/>
  <c r="E1016" i="1"/>
  <c r="G1016" i="1"/>
  <c r="N1016" i="1"/>
  <c r="E1017" i="1"/>
  <c r="G1017" i="1"/>
  <c r="N1017" i="1"/>
  <c r="E1018" i="1"/>
  <c r="G1018" i="1"/>
  <c r="N1018" i="1"/>
  <c r="E1019" i="1"/>
  <c r="G1019" i="1"/>
  <c r="N1019" i="1"/>
  <c r="E1020" i="1"/>
  <c r="G1020" i="1"/>
  <c r="N1020" i="1"/>
  <c r="E1021" i="1"/>
  <c r="G1021" i="1"/>
  <c r="N1021" i="1"/>
  <c r="E1022" i="1"/>
  <c r="G1022" i="1"/>
  <c r="N1022" i="1"/>
  <c r="E1023" i="1"/>
  <c r="G1023" i="1"/>
  <c r="N1023" i="1"/>
  <c r="E1024" i="1"/>
  <c r="G1024" i="1"/>
  <c r="N1024" i="1"/>
  <c r="E1025" i="1"/>
  <c r="G1025" i="1"/>
  <c r="N1025" i="1"/>
  <c r="E1026" i="1"/>
  <c r="G1026" i="1"/>
  <c r="N1026" i="1"/>
  <c r="E1027" i="1"/>
  <c r="G1027" i="1"/>
  <c r="N1027" i="1"/>
  <c r="E1028" i="1"/>
  <c r="G1028" i="1"/>
  <c r="N1028" i="1"/>
  <c r="E1029" i="1"/>
  <c r="G1029" i="1"/>
  <c r="N1029" i="1"/>
  <c r="E1030" i="1"/>
  <c r="G1030" i="1"/>
  <c r="N1030" i="1"/>
  <c r="E1031" i="1"/>
  <c r="G1031" i="1"/>
  <c r="N1031" i="1"/>
  <c r="E1032" i="1"/>
  <c r="G1032" i="1"/>
  <c r="N1032" i="1"/>
  <c r="E1033" i="1"/>
  <c r="G1033" i="1"/>
  <c r="N1033" i="1"/>
  <c r="E1034" i="1"/>
  <c r="G1034" i="1"/>
  <c r="N1034" i="1"/>
  <c r="E1035" i="1"/>
  <c r="G1035" i="1"/>
  <c r="N1035" i="1"/>
  <c r="E1036" i="1"/>
  <c r="G1036" i="1"/>
  <c r="N1036" i="1"/>
  <c r="E1037" i="1"/>
  <c r="G1037" i="1"/>
  <c r="N1037" i="1"/>
  <c r="E1038" i="1"/>
  <c r="G1038" i="1"/>
  <c r="N1038" i="1"/>
  <c r="E1039" i="1"/>
  <c r="G1039" i="1"/>
  <c r="N1039" i="1"/>
  <c r="E1040" i="1"/>
  <c r="G1040" i="1"/>
  <c r="N1040" i="1"/>
  <c r="E1041" i="1"/>
  <c r="G1041" i="1"/>
  <c r="N1041" i="1"/>
  <c r="E1042" i="1"/>
  <c r="G1042" i="1"/>
  <c r="N1042" i="1"/>
  <c r="E1043" i="1"/>
  <c r="G1043" i="1"/>
  <c r="N1043" i="1"/>
  <c r="E1044" i="1"/>
  <c r="G1044" i="1"/>
  <c r="N1044" i="1"/>
  <c r="E1045" i="1"/>
  <c r="G1045" i="1"/>
  <c r="N1045" i="1"/>
  <c r="E1046" i="1"/>
  <c r="G1046" i="1"/>
  <c r="N1046" i="1"/>
  <c r="E1047" i="1"/>
  <c r="G1047" i="1"/>
  <c r="N1047" i="1"/>
  <c r="E1048" i="1"/>
  <c r="G1048" i="1"/>
  <c r="N1048" i="1"/>
  <c r="E1049" i="1"/>
  <c r="G1049" i="1"/>
  <c r="N1049" i="1"/>
  <c r="E1050" i="1"/>
  <c r="G1050" i="1"/>
  <c r="N1050" i="1"/>
  <c r="E1051" i="1"/>
  <c r="G1051" i="1"/>
  <c r="N1051" i="1"/>
  <c r="E1052" i="1"/>
  <c r="G1052" i="1"/>
  <c r="N1052" i="1"/>
  <c r="E1053" i="1"/>
  <c r="G1053" i="1"/>
  <c r="N1053" i="1"/>
  <c r="E1054" i="1"/>
  <c r="G1054" i="1"/>
  <c r="N1054" i="1"/>
  <c r="E1055" i="1"/>
  <c r="G1055" i="1"/>
  <c r="N1055" i="1"/>
  <c r="E1056" i="1"/>
  <c r="G1056" i="1"/>
  <c r="N1056" i="1"/>
  <c r="E1057" i="1"/>
  <c r="G1057" i="1"/>
  <c r="N1057" i="1"/>
  <c r="E1058" i="1"/>
  <c r="G1058" i="1"/>
  <c r="N1058" i="1"/>
  <c r="E1059" i="1"/>
  <c r="G1059" i="1"/>
  <c r="N1059" i="1"/>
  <c r="E1060" i="1"/>
  <c r="G1060" i="1"/>
  <c r="N1060" i="1"/>
  <c r="E1061" i="1"/>
  <c r="G1061" i="1"/>
  <c r="N1061" i="1"/>
  <c r="E1062" i="1"/>
  <c r="G1062" i="1"/>
  <c r="N1062" i="1"/>
  <c r="E1063" i="1"/>
  <c r="G1063" i="1"/>
  <c r="N1063" i="1"/>
  <c r="E1064" i="1"/>
  <c r="G1064" i="1"/>
  <c r="N1064" i="1"/>
  <c r="E1065" i="1"/>
  <c r="G1065" i="1"/>
  <c r="N1065" i="1"/>
  <c r="E1066" i="1"/>
  <c r="G1066" i="1"/>
  <c r="N1066" i="1"/>
  <c r="E1067" i="1"/>
  <c r="G1067" i="1"/>
  <c r="N1067" i="1"/>
  <c r="E1068" i="1"/>
  <c r="G1068" i="1"/>
  <c r="N1068" i="1"/>
  <c r="E1069" i="1"/>
  <c r="G1069" i="1"/>
  <c r="N1069" i="1"/>
  <c r="E1070" i="1"/>
  <c r="G1070" i="1"/>
  <c r="N1070" i="1"/>
  <c r="E1071" i="1"/>
  <c r="G1071" i="1"/>
  <c r="N1071" i="1"/>
  <c r="E1072" i="1"/>
  <c r="G1072" i="1"/>
  <c r="N1072" i="1"/>
  <c r="E1073" i="1"/>
  <c r="G1073" i="1"/>
  <c r="N1073" i="1"/>
  <c r="E1074" i="1"/>
  <c r="G1074" i="1"/>
  <c r="N1074" i="1"/>
  <c r="E1075" i="1"/>
  <c r="G1075" i="1"/>
  <c r="N1075" i="1"/>
  <c r="E1076" i="1"/>
  <c r="G1076" i="1"/>
  <c r="N1076" i="1"/>
  <c r="E1077" i="1"/>
  <c r="G1077" i="1"/>
  <c r="N1077" i="1"/>
  <c r="E1078" i="1"/>
  <c r="G1078" i="1"/>
  <c r="N1078" i="1"/>
  <c r="E1079" i="1"/>
  <c r="G1079" i="1"/>
  <c r="N1079" i="1"/>
  <c r="E1080" i="1"/>
  <c r="G1080" i="1"/>
  <c r="N1080" i="1"/>
  <c r="E1081" i="1"/>
  <c r="G1081" i="1"/>
  <c r="N1081" i="1"/>
  <c r="E1082" i="1"/>
  <c r="G1082" i="1"/>
  <c r="N1082" i="1"/>
  <c r="E1083" i="1"/>
  <c r="G1083" i="1"/>
  <c r="N1083" i="1"/>
  <c r="E1084" i="1"/>
  <c r="G1084" i="1"/>
  <c r="N1084" i="1"/>
  <c r="E1085" i="1"/>
  <c r="G1085" i="1"/>
  <c r="N1085" i="1"/>
  <c r="E1086" i="1"/>
  <c r="G1086" i="1"/>
  <c r="N1086" i="1"/>
  <c r="E1087" i="1"/>
  <c r="G1087" i="1"/>
  <c r="N1087" i="1"/>
  <c r="E1088" i="1"/>
  <c r="G1088" i="1"/>
  <c r="N1088" i="1"/>
  <c r="E1089" i="1"/>
  <c r="G1089" i="1"/>
  <c r="N1089" i="1"/>
  <c r="E1090" i="1"/>
  <c r="G1090" i="1"/>
  <c r="N1090" i="1"/>
  <c r="E1091" i="1"/>
  <c r="G1091" i="1"/>
  <c r="N1091" i="1"/>
  <c r="E1092" i="1"/>
  <c r="G1092" i="1"/>
  <c r="N1092" i="1"/>
  <c r="E1093" i="1"/>
  <c r="G1093" i="1"/>
  <c r="N1093" i="1"/>
  <c r="E1094" i="1"/>
  <c r="G1094" i="1"/>
  <c r="N1094" i="1"/>
  <c r="E1095" i="1"/>
  <c r="G1095" i="1"/>
  <c r="N1095" i="1"/>
  <c r="E1096" i="1"/>
  <c r="G1096" i="1"/>
  <c r="N1096" i="1"/>
  <c r="E1097" i="1"/>
  <c r="G1097" i="1"/>
  <c r="N1097" i="1"/>
  <c r="E1098" i="1"/>
  <c r="G1098" i="1"/>
  <c r="N1098" i="1"/>
  <c r="E1099" i="1"/>
  <c r="G1099" i="1"/>
  <c r="N1099" i="1"/>
  <c r="E1100" i="1"/>
  <c r="G1100" i="1"/>
  <c r="N1100" i="1"/>
  <c r="E1101" i="1"/>
  <c r="G1101" i="1"/>
  <c r="N1101" i="1"/>
  <c r="E1102" i="1"/>
  <c r="G1102" i="1"/>
  <c r="N1102" i="1"/>
  <c r="E1103" i="1"/>
  <c r="G1103" i="1"/>
  <c r="N1103" i="1"/>
  <c r="E1104" i="1"/>
  <c r="G1104" i="1"/>
  <c r="N1104" i="1"/>
  <c r="E1105" i="1"/>
  <c r="G1105" i="1"/>
  <c r="N1105" i="1"/>
  <c r="E1106" i="1"/>
  <c r="G1106" i="1"/>
  <c r="N1106" i="1"/>
  <c r="E1107" i="1"/>
  <c r="G1107" i="1"/>
  <c r="N1107" i="1"/>
  <c r="E1108" i="1"/>
  <c r="G1108" i="1"/>
  <c r="N1108" i="1"/>
  <c r="E1109" i="1"/>
  <c r="G1109" i="1"/>
  <c r="N1109" i="1"/>
  <c r="E1110" i="1"/>
  <c r="G1110" i="1"/>
  <c r="N1110" i="1"/>
  <c r="E1111" i="1"/>
  <c r="G1111" i="1"/>
  <c r="N1111" i="1"/>
  <c r="E1112" i="1"/>
  <c r="G1112" i="1"/>
  <c r="N1112" i="1"/>
  <c r="E1113" i="1"/>
  <c r="G1113" i="1"/>
  <c r="N1113" i="1"/>
  <c r="E1114" i="1"/>
  <c r="G1114" i="1"/>
  <c r="N1114" i="1"/>
  <c r="E1115" i="1"/>
  <c r="G1115" i="1"/>
  <c r="N1115" i="1"/>
  <c r="E1116" i="1"/>
  <c r="G1116" i="1"/>
  <c r="N1116" i="1"/>
  <c r="E1117" i="1"/>
  <c r="G1117" i="1"/>
  <c r="N1117" i="1"/>
  <c r="E1118" i="1"/>
  <c r="G1118" i="1"/>
  <c r="N1118" i="1"/>
  <c r="E1119" i="1"/>
  <c r="G1119" i="1"/>
  <c r="N1119" i="1"/>
  <c r="E1120" i="1"/>
  <c r="G1120" i="1"/>
  <c r="N1120" i="1"/>
  <c r="E1121" i="1"/>
  <c r="G1121" i="1"/>
  <c r="N1121" i="1"/>
  <c r="E1122" i="1"/>
  <c r="G1122" i="1"/>
  <c r="N1122" i="1"/>
  <c r="E1123" i="1"/>
  <c r="G1123" i="1"/>
  <c r="N1123" i="1"/>
  <c r="E1124" i="1"/>
  <c r="G1124" i="1"/>
  <c r="N1124" i="1"/>
  <c r="E1125" i="1"/>
  <c r="G1125" i="1"/>
  <c r="N1125" i="1"/>
  <c r="E1126" i="1"/>
  <c r="G1126" i="1"/>
  <c r="N1126" i="1"/>
  <c r="E1127" i="1"/>
  <c r="G1127" i="1"/>
  <c r="N1127" i="1"/>
  <c r="E1128" i="1"/>
  <c r="G1128" i="1"/>
  <c r="N1128" i="1"/>
  <c r="E1129" i="1"/>
  <c r="G1129" i="1"/>
  <c r="N1129" i="1"/>
  <c r="E1130" i="1"/>
  <c r="G1130" i="1"/>
  <c r="N1130" i="1"/>
  <c r="E1131" i="1"/>
  <c r="G1131" i="1"/>
  <c r="N1131" i="1"/>
  <c r="E1132" i="1"/>
  <c r="G1132" i="1"/>
  <c r="N1132" i="1"/>
  <c r="E1133" i="1"/>
  <c r="G1133" i="1"/>
  <c r="N1133" i="1"/>
  <c r="E1134" i="1"/>
  <c r="G1134" i="1"/>
  <c r="N1134" i="1"/>
  <c r="E1135" i="1"/>
  <c r="G1135" i="1"/>
  <c r="N1135" i="1"/>
  <c r="E1136" i="1"/>
  <c r="G1136" i="1"/>
  <c r="N1136" i="1"/>
  <c r="E1137" i="1"/>
  <c r="G1137" i="1"/>
  <c r="N1137" i="1"/>
  <c r="E1138" i="1"/>
  <c r="G1138" i="1"/>
  <c r="N1138" i="1"/>
  <c r="E1139" i="1"/>
  <c r="G1139" i="1"/>
  <c r="N1139" i="1"/>
  <c r="E1140" i="1"/>
  <c r="G1140" i="1"/>
  <c r="N1140" i="1"/>
  <c r="E1141" i="1"/>
  <c r="G1141" i="1"/>
  <c r="N1141" i="1"/>
  <c r="E1142" i="1"/>
  <c r="G1142" i="1"/>
  <c r="N1142" i="1"/>
  <c r="E1143" i="1"/>
  <c r="G1143" i="1"/>
  <c r="N1143" i="1"/>
  <c r="E1144" i="1"/>
  <c r="G1144" i="1"/>
  <c r="N1144" i="1"/>
  <c r="E1145" i="1"/>
  <c r="G1145" i="1"/>
  <c r="N1145" i="1"/>
  <c r="E1146" i="1"/>
  <c r="G1146" i="1"/>
  <c r="N1146" i="1"/>
  <c r="E1147" i="1"/>
  <c r="G1147" i="1"/>
  <c r="N1147" i="1"/>
  <c r="E1148" i="1"/>
  <c r="G1148" i="1"/>
  <c r="N1148" i="1"/>
  <c r="E1149" i="1"/>
  <c r="G1149" i="1"/>
  <c r="N1149" i="1"/>
  <c r="E1150" i="1"/>
  <c r="G1150" i="1"/>
  <c r="N1150" i="1"/>
  <c r="E1151" i="1"/>
  <c r="G1151" i="1"/>
  <c r="N1151" i="1"/>
  <c r="E1152" i="1"/>
  <c r="G1152" i="1"/>
  <c r="N1152" i="1"/>
  <c r="E1153" i="1"/>
  <c r="G1153" i="1"/>
  <c r="N1153" i="1"/>
  <c r="E1154" i="1"/>
  <c r="G1154" i="1"/>
  <c r="N1154" i="1"/>
  <c r="E1155" i="1"/>
  <c r="G1155" i="1"/>
  <c r="N1155" i="1"/>
  <c r="E1156" i="1"/>
  <c r="G1156" i="1"/>
  <c r="N1156" i="1"/>
  <c r="E1157" i="1"/>
  <c r="G1157" i="1"/>
  <c r="N1157" i="1"/>
  <c r="E1158" i="1"/>
  <c r="G1158" i="1"/>
  <c r="N1158" i="1"/>
  <c r="E1159" i="1"/>
  <c r="G1159" i="1"/>
  <c r="N1159" i="1"/>
  <c r="E1160" i="1"/>
  <c r="G1160" i="1"/>
  <c r="N1160" i="1"/>
  <c r="E1161" i="1"/>
  <c r="G1161" i="1"/>
  <c r="N1161" i="1"/>
  <c r="E1162" i="1"/>
  <c r="G1162" i="1"/>
  <c r="N1162" i="1"/>
  <c r="E1163" i="1"/>
  <c r="G1163" i="1"/>
  <c r="N1163" i="1"/>
  <c r="E1164" i="1"/>
  <c r="G1164" i="1"/>
  <c r="N1164" i="1"/>
  <c r="E1165" i="1"/>
  <c r="G1165" i="1"/>
  <c r="N1165" i="1"/>
  <c r="E1166" i="1"/>
  <c r="G1166" i="1"/>
  <c r="N1166" i="1"/>
  <c r="E1167" i="1"/>
  <c r="G1167" i="1"/>
  <c r="N1167" i="1"/>
  <c r="E1168" i="1"/>
  <c r="G1168" i="1"/>
  <c r="N1168" i="1"/>
  <c r="E1169" i="1"/>
  <c r="G1169" i="1"/>
  <c r="N1169" i="1"/>
  <c r="E1170" i="1"/>
  <c r="G1170" i="1"/>
  <c r="N1170" i="1"/>
  <c r="E1171" i="1"/>
  <c r="G1171" i="1"/>
  <c r="N1171" i="1"/>
  <c r="E1172" i="1"/>
  <c r="G1172" i="1"/>
  <c r="N1172" i="1"/>
  <c r="E1173" i="1"/>
  <c r="G1173" i="1"/>
  <c r="N1173" i="1"/>
  <c r="E1174" i="1"/>
  <c r="G1174" i="1"/>
  <c r="N1174" i="1"/>
  <c r="E1175" i="1"/>
  <c r="G1175" i="1"/>
  <c r="N1175" i="1"/>
  <c r="E1176" i="1"/>
  <c r="G1176" i="1"/>
  <c r="N1176" i="1"/>
  <c r="E1177" i="1"/>
  <c r="G1177" i="1"/>
  <c r="N1177" i="1"/>
  <c r="E1178" i="1"/>
  <c r="G1178" i="1"/>
  <c r="N1178" i="1"/>
  <c r="E1179" i="1"/>
  <c r="G1179" i="1"/>
  <c r="N1179" i="1"/>
  <c r="E1180" i="1"/>
  <c r="G1180" i="1"/>
  <c r="N1180" i="1"/>
  <c r="E1181" i="1"/>
  <c r="G1181" i="1"/>
  <c r="N1181" i="1"/>
  <c r="E1182" i="1"/>
  <c r="G1182" i="1"/>
  <c r="N1182" i="1"/>
  <c r="E1183" i="1"/>
  <c r="G1183" i="1"/>
  <c r="N1183" i="1"/>
  <c r="E1184" i="1"/>
  <c r="G1184" i="1"/>
  <c r="N1184" i="1"/>
  <c r="E1185" i="1"/>
  <c r="G1185" i="1"/>
  <c r="N1185" i="1"/>
  <c r="E1186" i="1"/>
  <c r="G1186" i="1"/>
  <c r="N1186" i="1"/>
  <c r="E1187" i="1"/>
  <c r="G1187" i="1"/>
  <c r="N1187" i="1"/>
  <c r="E1188" i="1"/>
  <c r="G1188" i="1"/>
  <c r="N1188" i="1"/>
  <c r="E1189" i="1"/>
  <c r="G1189" i="1"/>
  <c r="N1189" i="1"/>
  <c r="E1190" i="1"/>
  <c r="G1190" i="1"/>
  <c r="N1190" i="1"/>
  <c r="E1191" i="1"/>
  <c r="G1191" i="1"/>
  <c r="N1191" i="1"/>
  <c r="E1192" i="1"/>
  <c r="G1192" i="1"/>
  <c r="N1192" i="1"/>
  <c r="E1193" i="1"/>
  <c r="G1193" i="1"/>
  <c r="N1193" i="1"/>
  <c r="E1194" i="1"/>
  <c r="G1194" i="1"/>
  <c r="N1194" i="1"/>
  <c r="E1195" i="1"/>
  <c r="G1195" i="1"/>
  <c r="N1195" i="1"/>
  <c r="E1196" i="1"/>
  <c r="G1196" i="1"/>
  <c r="N1196" i="1"/>
  <c r="E1197" i="1"/>
  <c r="G1197" i="1"/>
  <c r="N1197" i="1"/>
  <c r="E1198" i="1"/>
  <c r="G1198" i="1"/>
  <c r="N1198" i="1"/>
  <c r="E1199" i="1"/>
  <c r="G1199" i="1"/>
  <c r="N1199" i="1"/>
  <c r="E1200" i="1"/>
  <c r="G1200" i="1"/>
  <c r="N1200" i="1"/>
  <c r="E1201" i="1"/>
  <c r="G1201" i="1"/>
  <c r="N1201" i="1"/>
  <c r="E1202" i="1"/>
  <c r="G1202" i="1"/>
  <c r="N1202" i="1"/>
  <c r="E1203" i="1"/>
  <c r="G1203" i="1"/>
  <c r="N1203" i="1"/>
  <c r="E1204" i="1"/>
  <c r="G1204" i="1"/>
  <c r="N1204" i="1"/>
  <c r="E1205" i="1"/>
  <c r="G1205" i="1"/>
  <c r="N1205" i="1"/>
  <c r="E1206" i="1"/>
  <c r="G1206" i="1"/>
  <c r="N1206" i="1"/>
  <c r="E1207" i="1"/>
  <c r="G1207" i="1"/>
  <c r="N1207" i="1"/>
  <c r="E1208" i="1"/>
  <c r="G1208" i="1"/>
  <c r="N1208" i="1"/>
  <c r="E1209" i="1"/>
  <c r="G1209" i="1"/>
  <c r="N1209" i="1"/>
  <c r="E1210" i="1"/>
  <c r="G1210" i="1"/>
  <c r="N1210" i="1"/>
  <c r="E1211" i="1"/>
  <c r="G1211" i="1"/>
  <c r="N1211" i="1"/>
  <c r="E1212" i="1"/>
  <c r="G1212" i="1"/>
  <c r="N1212" i="1"/>
  <c r="E1213" i="1"/>
  <c r="G1213" i="1"/>
  <c r="N1213" i="1"/>
  <c r="E1214" i="1"/>
  <c r="G1214" i="1"/>
  <c r="N1214" i="1"/>
  <c r="E1215" i="1"/>
  <c r="G1215" i="1"/>
  <c r="N1215" i="1"/>
  <c r="E1216" i="1"/>
  <c r="G1216" i="1"/>
  <c r="N1216" i="1"/>
  <c r="E1217" i="1"/>
  <c r="G1217" i="1"/>
  <c r="N1217" i="1"/>
  <c r="E1218" i="1"/>
  <c r="G1218" i="1"/>
  <c r="N1218" i="1"/>
  <c r="E1219" i="1"/>
  <c r="G1219" i="1"/>
  <c r="N1219" i="1"/>
  <c r="E1220" i="1"/>
  <c r="G1220" i="1"/>
  <c r="N1220" i="1"/>
  <c r="E1221" i="1"/>
  <c r="G1221" i="1"/>
  <c r="N1221" i="1"/>
  <c r="E1222" i="1"/>
  <c r="G1222" i="1"/>
  <c r="N1222" i="1"/>
  <c r="E1223" i="1"/>
  <c r="G1223" i="1"/>
  <c r="N1223" i="1"/>
  <c r="E1224" i="1"/>
  <c r="G1224" i="1"/>
  <c r="N1224" i="1"/>
  <c r="E1225" i="1"/>
  <c r="G1225" i="1"/>
  <c r="N1225" i="1"/>
  <c r="E1226" i="1"/>
  <c r="G1226" i="1"/>
  <c r="N1226" i="1"/>
  <c r="E1227" i="1"/>
  <c r="G1227" i="1"/>
  <c r="N1227" i="1"/>
  <c r="E1228" i="1"/>
  <c r="G1228" i="1"/>
  <c r="N1228" i="1"/>
  <c r="E1229" i="1"/>
  <c r="G1229" i="1"/>
  <c r="N1229" i="1"/>
  <c r="E1230" i="1"/>
  <c r="G1230" i="1"/>
  <c r="N1230" i="1"/>
  <c r="E1231" i="1"/>
  <c r="G1231" i="1"/>
  <c r="N1231" i="1"/>
  <c r="E1232" i="1"/>
  <c r="G1232" i="1"/>
  <c r="N1232" i="1"/>
  <c r="E1233" i="1"/>
  <c r="G1233" i="1"/>
  <c r="N1233" i="1"/>
  <c r="E1234" i="1"/>
  <c r="G1234" i="1"/>
  <c r="N1234" i="1"/>
  <c r="E1235" i="1"/>
  <c r="G1235" i="1"/>
  <c r="N1235" i="1"/>
  <c r="E1236" i="1"/>
  <c r="G1236" i="1"/>
  <c r="N1236" i="1"/>
  <c r="E1237" i="1"/>
  <c r="G1237" i="1"/>
  <c r="N1237" i="1"/>
  <c r="E1238" i="1"/>
  <c r="G1238" i="1"/>
  <c r="N1238" i="1"/>
  <c r="E1239" i="1"/>
  <c r="G1239" i="1"/>
  <c r="N1239" i="1"/>
  <c r="E1240" i="1"/>
  <c r="G1240" i="1"/>
  <c r="N1240" i="1"/>
  <c r="E1241" i="1"/>
  <c r="G1241" i="1"/>
  <c r="N1241" i="1"/>
  <c r="E1242" i="1"/>
  <c r="G1242" i="1"/>
  <c r="N1242" i="1"/>
  <c r="E1243" i="1"/>
  <c r="G1243" i="1"/>
  <c r="N1243" i="1"/>
  <c r="E1244" i="1"/>
  <c r="G1244" i="1"/>
  <c r="N1244" i="1"/>
  <c r="E1245" i="1"/>
  <c r="G1245" i="1"/>
  <c r="N1245" i="1"/>
  <c r="E1246" i="1"/>
  <c r="G1246" i="1"/>
  <c r="N1246" i="1"/>
  <c r="E1247" i="1"/>
  <c r="G1247" i="1"/>
  <c r="N1247" i="1"/>
  <c r="E1248" i="1"/>
  <c r="G1248" i="1"/>
  <c r="N1248" i="1"/>
  <c r="E1249" i="1"/>
  <c r="G1249" i="1"/>
  <c r="N1249" i="1"/>
  <c r="E1250" i="1"/>
  <c r="G1250" i="1"/>
  <c r="N1250" i="1"/>
  <c r="E1251" i="1"/>
  <c r="G1251" i="1"/>
  <c r="N1251" i="1"/>
  <c r="E1252" i="1"/>
  <c r="G1252" i="1"/>
  <c r="N1252" i="1"/>
  <c r="E1253" i="1"/>
  <c r="G1253" i="1"/>
  <c r="N1253" i="1"/>
  <c r="E1254" i="1"/>
  <c r="G1254" i="1"/>
  <c r="N1254" i="1"/>
  <c r="E1255" i="1"/>
  <c r="G1255" i="1"/>
  <c r="N1255" i="1"/>
  <c r="E1256" i="1"/>
  <c r="G1256" i="1"/>
  <c r="N1256" i="1"/>
  <c r="E1257" i="1"/>
  <c r="G1257" i="1"/>
  <c r="N1257" i="1"/>
  <c r="E1258" i="1"/>
  <c r="G1258" i="1"/>
  <c r="N1258" i="1"/>
  <c r="E1259" i="1"/>
  <c r="G1259" i="1"/>
  <c r="N1259" i="1"/>
  <c r="E1260" i="1"/>
  <c r="G1260" i="1"/>
  <c r="N1260" i="1"/>
  <c r="E1261" i="1"/>
  <c r="G1261" i="1"/>
  <c r="N1261" i="1"/>
  <c r="E1262" i="1"/>
  <c r="G1262" i="1"/>
  <c r="N1262" i="1"/>
  <c r="E1263" i="1"/>
  <c r="G1263" i="1"/>
  <c r="N1263" i="1"/>
  <c r="E1264" i="1"/>
  <c r="G1264" i="1"/>
  <c r="N1264" i="1"/>
  <c r="E1265" i="1"/>
  <c r="G1265" i="1"/>
  <c r="N1265" i="1"/>
  <c r="E1266" i="1"/>
  <c r="G1266" i="1"/>
  <c r="N1266" i="1"/>
  <c r="E1267" i="1"/>
  <c r="G1267" i="1"/>
  <c r="N1267" i="1"/>
  <c r="E1268" i="1"/>
  <c r="G1268" i="1"/>
  <c r="N1268" i="1"/>
  <c r="E1269" i="1"/>
  <c r="G1269" i="1"/>
  <c r="N1269" i="1"/>
  <c r="E1270" i="1"/>
  <c r="G1270" i="1"/>
  <c r="N1270" i="1"/>
  <c r="E1271" i="1"/>
  <c r="G1271" i="1"/>
  <c r="N1271" i="1"/>
  <c r="E1272" i="1"/>
  <c r="G1272" i="1"/>
  <c r="N1272" i="1"/>
  <c r="E1273" i="1"/>
  <c r="G1273" i="1"/>
  <c r="N1273" i="1"/>
  <c r="E1274" i="1"/>
  <c r="G1274" i="1"/>
  <c r="N1274" i="1"/>
  <c r="E1275" i="1"/>
  <c r="G1275" i="1"/>
  <c r="N1275" i="1"/>
  <c r="E1276" i="1"/>
  <c r="G1276" i="1"/>
  <c r="N1276" i="1"/>
  <c r="E1277" i="1"/>
  <c r="G1277" i="1"/>
  <c r="N1277" i="1"/>
  <c r="E1278" i="1"/>
  <c r="G1278" i="1"/>
  <c r="N1278" i="1"/>
  <c r="E1279" i="1"/>
  <c r="G1279" i="1"/>
  <c r="N1279" i="1"/>
  <c r="E1280" i="1"/>
  <c r="G1280" i="1"/>
  <c r="N1280" i="1"/>
  <c r="E1281" i="1"/>
  <c r="G1281" i="1"/>
  <c r="N1281" i="1"/>
  <c r="E1282" i="1"/>
  <c r="G1282" i="1"/>
  <c r="N1282" i="1"/>
  <c r="E1283" i="1"/>
  <c r="G1283" i="1"/>
  <c r="N1283" i="1"/>
  <c r="E1284" i="1"/>
  <c r="G1284" i="1"/>
  <c r="N1284" i="1"/>
  <c r="E1285" i="1"/>
  <c r="G1285" i="1"/>
  <c r="N1285" i="1"/>
  <c r="E1286" i="1"/>
  <c r="G1286" i="1"/>
  <c r="N1286" i="1"/>
  <c r="E1287" i="1"/>
  <c r="G1287" i="1"/>
  <c r="N1287" i="1"/>
  <c r="E1288" i="1"/>
  <c r="G1288" i="1"/>
  <c r="N1288" i="1"/>
  <c r="E1289" i="1"/>
  <c r="G1289" i="1"/>
  <c r="N1289" i="1"/>
  <c r="E1290" i="1"/>
  <c r="G1290" i="1"/>
  <c r="N1290" i="1"/>
  <c r="E1291" i="1"/>
  <c r="G1291" i="1"/>
  <c r="N1291" i="1"/>
  <c r="E1292" i="1"/>
  <c r="G1292" i="1"/>
  <c r="N1292" i="1"/>
  <c r="E1293" i="1"/>
  <c r="G1293" i="1"/>
  <c r="N1293" i="1"/>
  <c r="E1294" i="1"/>
  <c r="G1294" i="1"/>
  <c r="N1294" i="1"/>
  <c r="E1295" i="1"/>
  <c r="G1295" i="1"/>
  <c r="N1295" i="1"/>
  <c r="E1296" i="1"/>
  <c r="G1296" i="1"/>
  <c r="N1296" i="1"/>
  <c r="E1297" i="1"/>
  <c r="G1297" i="1"/>
  <c r="N1297" i="1"/>
  <c r="E1298" i="1"/>
  <c r="G1298" i="1"/>
  <c r="N1298" i="1"/>
  <c r="E1299" i="1"/>
  <c r="G1299" i="1"/>
  <c r="N1299" i="1"/>
  <c r="E1300" i="1"/>
  <c r="G1300" i="1"/>
  <c r="N1300" i="1"/>
  <c r="E1301" i="1"/>
  <c r="G1301" i="1"/>
  <c r="N1301" i="1"/>
  <c r="E1302" i="1"/>
  <c r="G1302" i="1"/>
  <c r="N1302" i="1"/>
  <c r="E1303" i="1"/>
  <c r="G1303" i="1"/>
  <c r="N1303" i="1"/>
  <c r="E1304" i="1"/>
  <c r="G1304" i="1"/>
  <c r="N1304" i="1"/>
  <c r="E1305" i="1"/>
  <c r="G1305" i="1"/>
  <c r="N1305" i="1"/>
  <c r="E1306" i="1"/>
  <c r="G1306" i="1"/>
  <c r="N1306" i="1"/>
  <c r="E1307" i="1"/>
  <c r="G1307" i="1"/>
  <c r="N1307" i="1"/>
  <c r="E1308" i="1"/>
  <c r="G1308" i="1"/>
  <c r="N1308" i="1"/>
  <c r="E1309" i="1"/>
  <c r="G1309" i="1"/>
  <c r="N1309" i="1"/>
  <c r="E1310" i="1"/>
  <c r="G1310" i="1"/>
  <c r="N1310" i="1"/>
  <c r="E1311" i="1"/>
  <c r="G1311" i="1"/>
  <c r="N1311" i="1"/>
  <c r="E1312" i="1"/>
  <c r="G1312" i="1"/>
  <c r="N1312" i="1"/>
  <c r="E1313" i="1"/>
  <c r="G1313" i="1"/>
  <c r="N1313" i="1"/>
  <c r="E1314" i="1"/>
  <c r="G1314" i="1"/>
  <c r="N1314" i="1"/>
  <c r="E1315" i="1"/>
  <c r="G1315" i="1"/>
  <c r="N1315" i="1"/>
  <c r="E1316" i="1"/>
  <c r="G1316" i="1"/>
  <c r="N1316" i="1"/>
  <c r="E1317" i="1"/>
  <c r="G1317" i="1"/>
  <c r="N1317" i="1"/>
  <c r="E1318" i="1"/>
  <c r="G1318" i="1"/>
  <c r="N1318" i="1"/>
  <c r="E1319" i="1"/>
  <c r="G1319" i="1"/>
  <c r="N1319" i="1"/>
  <c r="E1320" i="1"/>
  <c r="G1320" i="1"/>
  <c r="N1320" i="1"/>
  <c r="E1321" i="1"/>
  <c r="G1321" i="1"/>
  <c r="N1321" i="1"/>
  <c r="E1322" i="1"/>
  <c r="G1322" i="1"/>
  <c r="N1322" i="1"/>
  <c r="E1323" i="1"/>
  <c r="G1323" i="1"/>
  <c r="N1323" i="1"/>
  <c r="E1324" i="1"/>
  <c r="G1324" i="1"/>
  <c r="N1324" i="1"/>
  <c r="E1325" i="1"/>
  <c r="G1325" i="1"/>
  <c r="N1325" i="1"/>
  <c r="E1326" i="1"/>
  <c r="G1326" i="1"/>
  <c r="N1326" i="1"/>
  <c r="E1327" i="1"/>
  <c r="G1327" i="1"/>
  <c r="N1327" i="1"/>
  <c r="E1328" i="1"/>
  <c r="G1328" i="1"/>
  <c r="N1328" i="1"/>
  <c r="E1329" i="1"/>
  <c r="G1329" i="1"/>
  <c r="N1329" i="1"/>
  <c r="E1330" i="1"/>
  <c r="G1330" i="1"/>
  <c r="N1330" i="1"/>
  <c r="E1331" i="1"/>
  <c r="G1331" i="1"/>
  <c r="N1331" i="1"/>
  <c r="E1332" i="1"/>
  <c r="G1332" i="1"/>
  <c r="N1332" i="1"/>
  <c r="E1333" i="1"/>
  <c r="G1333" i="1"/>
  <c r="N1333" i="1"/>
  <c r="E1334" i="1"/>
  <c r="G1334" i="1"/>
  <c r="N1334" i="1"/>
  <c r="E1335" i="1"/>
  <c r="G1335" i="1"/>
  <c r="N1335" i="1"/>
  <c r="E1336" i="1"/>
  <c r="G1336" i="1"/>
  <c r="N1336" i="1"/>
  <c r="E1337" i="1"/>
  <c r="G1337" i="1"/>
  <c r="N1337" i="1"/>
  <c r="E1338" i="1"/>
  <c r="G1338" i="1"/>
  <c r="N1338" i="1"/>
  <c r="E1339" i="1"/>
  <c r="G1339" i="1"/>
  <c r="N1339" i="1"/>
  <c r="E1340" i="1"/>
  <c r="G1340" i="1"/>
  <c r="N1340" i="1"/>
  <c r="E1341" i="1"/>
  <c r="G1341" i="1"/>
  <c r="N1341" i="1"/>
  <c r="E1342" i="1"/>
  <c r="G1342" i="1"/>
  <c r="N1342" i="1"/>
  <c r="E1343" i="1"/>
  <c r="G1343" i="1"/>
  <c r="N1343" i="1"/>
  <c r="E1344" i="1"/>
  <c r="G1344" i="1"/>
  <c r="N1344" i="1"/>
  <c r="E1345" i="1"/>
  <c r="G1345" i="1"/>
  <c r="N1345" i="1"/>
  <c r="E1346" i="1"/>
  <c r="G1346" i="1"/>
  <c r="N1346" i="1"/>
  <c r="E1347" i="1"/>
  <c r="G1347" i="1"/>
  <c r="N1347" i="1"/>
  <c r="E1348" i="1"/>
  <c r="G1348" i="1"/>
  <c r="N1348" i="1"/>
  <c r="E1349" i="1"/>
  <c r="G1349" i="1"/>
  <c r="N1349" i="1"/>
  <c r="E1350" i="1"/>
  <c r="G1350" i="1"/>
  <c r="N1350" i="1"/>
  <c r="E1351" i="1"/>
  <c r="G1351" i="1"/>
  <c r="N1351" i="1"/>
  <c r="E1352" i="1"/>
  <c r="G1352" i="1"/>
  <c r="N1352" i="1"/>
  <c r="E1353" i="1"/>
  <c r="G1353" i="1"/>
  <c r="N1353" i="1"/>
  <c r="E1354" i="1"/>
  <c r="G1354" i="1"/>
  <c r="N1354" i="1"/>
  <c r="E1355" i="1"/>
  <c r="G1355" i="1"/>
  <c r="N1355" i="1"/>
  <c r="E1356" i="1"/>
  <c r="G1356" i="1"/>
  <c r="N1356" i="1"/>
  <c r="E1357" i="1"/>
  <c r="G1357" i="1"/>
  <c r="N1357" i="1"/>
  <c r="E1358" i="1"/>
  <c r="G1358" i="1"/>
  <c r="N1358" i="1"/>
  <c r="E1359" i="1"/>
  <c r="G1359" i="1"/>
  <c r="N1359" i="1"/>
  <c r="E1360" i="1"/>
  <c r="G1360" i="1"/>
  <c r="N1360" i="1"/>
  <c r="E1361" i="1"/>
  <c r="G1361" i="1"/>
  <c r="N1361" i="1"/>
  <c r="E1362" i="1"/>
  <c r="G1362" i="1"/>
  <c r="N1362" i="1"/>
  <c r="E1363" i="1"/>
  <c r="G1363" i="1"/>
  <c r="N1363" i="1"/>
  <c r="E1364" i="1"/>
  <c r="G1364" i="1"/>
  <c r="N1364" i="1"/>
  <c r="E1365" i="1"/>
  <c r="G1365" i="1"/>
  <c r="N1365" i="1"/>
  <c r="E1366" i="1"/>
  <c r="G1366" i="1"/>
  <c r="N1366" i="1"/>
  <c r="E1367" i="1"/>
  <c r="G1367" i="1"/>
  <c r="N1367" i="1"/>
  <c r="E1368" i="1"/>
  <c r="G1368" i="1"/>
  <c r="N1368" i="1"/>
  <c r="E1369" i="1"/>
  <c r="G1369" i="1"/>
  <c r="N1369" i="1"/>
  <c r="E1370" i="1"/>
  <c r="G1370" i="1"/>
  <c r="N1370" i="1"/>
  <c r="E1371" i="1"/>
  <c r="G1371" i="1"/>
  <c r="N1371" i="1"/>
  <c r="E1372" i="1"/>
  <c r="G1372" i="1"/>
  <c r="N1372" i="1"/>
  <c r="E1373" i="1"/>
  <c r="G1373" i="1"/>
  <c r="N1373" i="1"/>
  <c r="E1374" i="1"/>
  <c r="G1374" i="1"/>
  <c r="N1374" i="1"/>
  <c r="E1375" i="1"/>
  <c r="G1375" i="1"/>
  <c r="N1375" i="1"/>
  <c r="E1376" i="1"/>
  <c r="G1376" i="1"/>
  <c r="N1376" i="1"/>
  <c r="E1377" i="1"/>
  <c r="G1377" i="1"/>
  <c r="N1377" i="1"/>
  <c r="E1378" i="1"/>
  <c r="G1378" i="1"/>
  <c r="N1378" i="1"/>
  <c r="E1379" i="1"/>
  <c r="G1379" i="1"/>
  <c r="N1379" i="1"/>
  <c r="E1380" i="1"/>
  <c r="G1380" i="1"/>
  <c r="N1380" i="1"/>
  <c r="E1381" i="1"/>
  <c r="G1381" i="1"/>
  <c r="N1381" i="1"/>
  <c r="E1382" i="1"/>
  <c r="G1382" i="1"/>
  <c r="N1382" i="1"/>
  <c r="E1383" i="1"/>
  <c r="G1383" i="1"/>
  <c r="N1383" i="1"/>
  <c r="E1384" i="1"/>
  <c r="G1384" i="1"/>
  <c r="N1384" i="1"/>
  <c r="E1385" i="1"/>
  <c r="G1385" i="1"/>
  <c r="N1385" i="1"/>
  <c r="E1386" i="1"/>
  <c r="G1386" i="1"/>
  <c r="N1386" i="1"/>
  <c r="E1387" i="1"/>
  <c r="G1387" i="1"/>
  <c r="N1387" i="1"/>
  <c r="E1388" i="1"/>
  <c r="G1388" i="1"/>
  <c r="N1388" i="1"/>
  <c r="E1389" i="1"/>
  <c r="G1389" i="1"/>
  <c r="N1389" i="1"/>
  <c r="E1390" i="1"/>
  <c r="G1390" i="1"/>
  <c r="N1390" i="1"/>
  <c r="E1391" i="1"/>
  <c r="G1391" i="1"/>
  <c r="N1391" i="1"/>
  <c r="E1392" i="1"/>
  <c r="G1392" i="1"/>
  <c r="N1392" i="1"/>
  <c r="E1393" i="1"/>
  <c r="G1393" i="1"/>
  <c r="N1393" i="1"/>
  <c r="E1394" i="1"/>
  <c r="G1394" i="1"/>
  <c r="N1394" i="1"/>
  <c r="E1395" i="1"/>
  <c r="G1395" i="1"/>
  <c r="N1395" i="1"/>
  <c r="E1396" i="1"/>
  <c r="G1396" i="1"/>
  <c r="N1396" i="1"/>
  <c r="E1397" i="1"/>
  <c r="G1397" i="1"/>
  <c r="N1397" i="1"/>
  <c r="E1398" i="1"/>
  <c r="G1398" i="1"/>
  <c r="N1398" i="1"/>
  <c r="E1399" i="1"/>
  <c r="G1399" i="1"/>
  <c r="N1399" i="1"/>
  <c r="E1400" i="1"/>
  <c r="G1400" i="1"/>
  <c r="N1400" i="1"/>
  <c r="E1401" i="1"/>
  <c r="G1401" i="1"/>
  <c r="N1401" i="1"/>
  <c r="E1402" i="1"/>
  <c r="G1402" i="1"/>
  <c r="N1402" i="1"/>
  <c r="E1403" i="1"/>
  <c r="G1403" i="1"/>
  <c r="N1403" i="1"/>
  <c r="E1404" i="1"/>
  <c r="G1404" i="1"/>
  <c r="N1404" i="1"/>
  <c r="E1405" i="1"/>
  <c r="G1405" i="1"/>
  <c r="N1405" i="1"/>
  <c r="E1406" i="1"/>
  <c r="G1406" i="1"/>
  <c r="N1406" i="1"/>
  <c r="E1407" i="1"/>
  <c r="G1407" i="1"/>
  <c r="N1407" i="1"/>
  <c r="E1408" i="1"/>
  <c r="G1408" i="1"/>
  <c r="N1408" i="1"/>
  <c r="E1409" i="1"/>
  <c r="G1409" i="1"/>
  <c r="N1409" i="1"/>
  <c r="E1410" i="1"/>
  <c r="G1410" i="1"/>
  <c r="N1410" i="1"/>
  <c r="E1411" i="1"/>
  <c r="G1411" i="1"/>
  <c r="N1411" i="1"/>
  <c r="E1412" i="1"/>
  <c r="G1412" i="1"/>
  <c r="N1412" i="1"/>
  <c r="E1413" i="1"/>
  <c r="G1413" i="1"/>
  <c r="N1413" i="1"/>
  <c r="E1414" i="1"/>
  <c r="G1414" i="1"/>
  <c r="N1414" i="1"/>
  <c r="E1415" i="1"/>
  <c r="G1415" i="1"/>
  <c r="N1415" i="1"/>
  <c r="E1416" i="1"/>
  <c r="G1416" i="1"/>
  <c r="N1416" i="1"/>
  <c r="E1417" i="1"/>
  <c r="G1417" i="1"/>
  <c r="N1417" i="1"/>
  <c r="E1418" i="1"/>
  <c r="G1418" i="1"/>
  <c r="N1418" i="1"/>
  <c r="E1419" i="1"/>
  <c r="G1419" i="1"/>
  <c r="N1419" i="1"/>
  <c r="E1420" i="1"/>
  <c r="G1420" i="1"/>
  <c r="N1420" i="1"/>
  <c r="E1421" i="1"/>
  <c r="G1421" i="1"/>
  <c r="N1421" i="1"/>
  <c r="E1422" i="1"/>
  <c r="G1422" i="1"/>
  <c r="N1422" i="1"/>
  <c r="E1423" i="1"/>
  <c r="G1423" i="1"/>
  <c r="N1423" i="1"/>
  <c r="E1424" i="1"/>
  <c r="G1424" i="1"/>
  <c r="N1424" i="1"/>
  <c r="E1425" i="1"/>
  <c r="G1425" i="1"/>
  <c r="N1425" i="1"/>
  <c r="E1426" i="1"/>
  <c r="G1426" i="1"/>
  <c r="N1426" i="1"/>
  <c r="E1427" i="1"/>
  <c r="G1427" i="1"/>
  <c r="N1427" i="1"/>
  <c r="E1428" i="1"/>
  <c r="G1428" i="1"/>
  <c r="N1428" i="1"/>
  <c r="E1429" i="1"/>
  <c r="G1429" i="1"/>
  <c r="N1429" i="1"/>
  <c r="E1430" i="1"/>
  <c r="G1430" i="1"/>
  <c r="N1430" i="1"/>
  <c r="E1431" i="1"/>
  <c r="G1431" i="1"/>
  <c r="N1431" i="1"/>
  <c r="E1432" i="1"/>
  <c r="G1432" i="1"/>
  <c r="N1432" i="1"/>
  <c r="E1433" i="1"/>
  <c r="G1433" i="1"/>
  <c r="N1433" i="1"/>
  <c r="E1434" i="1"/>
  <c r="G1434" i="1"/>
  <c r="N1434" i="1"/>
  <c r="E1435" i="1"/>
  <c r="G1435" i="1"/>
  <c r="N1435" i="1"/>
  <c r="E1436" i="1"/>
  <c r="G1436" i="1"/>
  <c r="N1436" i="1"/>
  <c r="E1437" i="1"/>
  <c r="G1437" i="1"/>
  <c r="N1437" i="1"/>
  <c r="E1438" i="1"/>
  <c r="G1438" i="1"/>
  <c r="N1438" i="1"/>
  <c r="E1439" i="1"/>
  <c r="G1439" i="1"/>
  <c r="N1439" i="1"/>
  <c r="E1440" i="1"/>
  <c r="G1440" i="1"/>
  <c r="N1440" i="1"/>
  <c r="E1441" i="1"/>
  <c r="G1441" i="1"/>
  <c r="N1441" i="1"/>
  <c r="E1442" i="1"/>
  <c r="G1442" i="1"/>
  <c r="N1442" i="1"/>
  <c r="E1443" i="1"/>
  <c r="G1443" i="1"/>
  <c r="N1443" i="1"/>
  <c r="E1444" i="1"/>
  <c r="G1444" i="1"/>
  <c r="N1444" i="1"/>
  <c r="E1445" i="1"/>
  <c r="G1445" i="1"/>
  <c r="N1445" i="1"/>
  <c r="E1446" i="1"/>
  <c r="G1446" i="1"/>
  <c r="N1446" i="1"/>
  <c r="E1447" i="1"/>
  <c r="G1447" i="1"/>
  <c r="N1447" i="1"/>
  <c r="E1448" i="1"/>
  <c r="G1448" i="1"/>
  <c r="N1448" i="1"/>
  <c r="E1449" i="1"/>
  <c r="G1449" i="1"/>
  <c r="N1449" i="1"/>
  <c r="E1450" i="1"/>
  <c r="G1450" i="1"/>
  <c r="N1450" i="1"/>
  <c r="E1451" i="1"/>
  <c r="G1451" i="1"/>
  <c r="N1451" i="1"/>
  <c r="E1452" i="1"/>
  <c r="G1452" i="1"/>
  <c r="N1452" i="1"/>
  <c r="E1453" i="1"/>
  <c r="G1453" i="1"/>
  <c r="N1453" i="1"/>
  <c r="E1454" i="1"/>
  <c r="G1454" i="1"/>
  <c r="N1454" i="1"/>
  <c r="E1455" i="1"/>
  <c r="G1455" i="1"/>
  <c r="N1455" i="1"/>
  <c r="E1456" i="1"/>
  <c r="G1456" i="1"/>
  <c r="N1456" i="1"/>
  <c r="E1457" i="1"/>
  <c r="G1457" i="1"/>
  <c r="N1457" i="1"/>
  <c r="E1458" i="1"/>
  <c r="G1458" i="1"/>
  <c r="N1458" i="1"/>
  <c r="E1459" i="1"/>
  <c r="G1459" i="1"/>
  <c r="N1459" i="1"/>
  <c r="E1460" i="1"/>
  <c r="G1460" i="1"/>
  <c r="N1460" i="1"/>
  <c r="E1461" i="1"/>
  <c r="G1461" i="1"/>
  <c r="N1461" i="1"/>
  <c r="E1462" i="1"/>
  <c r="G1462" i="1"/>
  <c r="N1462" i="1"/>
  <c r="E1463" i="1"/>
  <c r="G1463" i="1"/>
  <c r="N1463" i="1"/>
  <c r="E1464" i="1"/>
  <c r="G1464" i="1"/>
  <c r="N1464" i="1"/>
  <c r="E1465" i="1"/>
  <c r="G1465" i="1"/>
  <c r="N1465" i="1"/>
  <c r="E1466" i="1"/>
  <c r="G1466" i="1"/>
  <c r="N1466" i="1"/>
  <c r="E1467" i="1"/>
  <c r="G1467" i="1"/>
  <c r="N1467" i="1"/>
  <c r="E1468" i="1"/>
  <c r="G1468" i="1"/>
  <c r="N1468" i="1"/>
  <c r="E1469" i="1"/>
  <c r="G1469" i="1"/>
  <c r="N1469" i="1"/>
  <c r="E1470" i="1"/>
  <c r="G1470" i="1"/>
  <c r="N1470" i="1"/>
  <c r="E1471" i="1"/>
  <c r="G1471" i="1"/>
  <c r="N1471" i="1"/>
  <c r="E1472" i="1"/>
  <c r="G1472" i="1"/>
  <c r="N1472" i="1"/>
  <c r="E1473" i="1"/>
  <c r="G1473" i="1"/>
  <c r="N1473" i="1"/>
  <c r="E1474" i="1"/>
  <c r="G1474" i="1"/>
  <c r="N1474" i="1"/>
  <c r="E1475" i="1"/>
  <c r="G1475" i="1"/>
  <c r="N1475" i="1"/>
  <c r="E1476" i="1"/>
  <c r="G1476" i="1"/>
  <c r="N1476" i="1"/>
  <c r="E1477" i="1"/>
  <c r="G1477" i="1"/>
  <c r="N1477" i="1"/>
  <c r="E1478" i="1"/>
  <c r="G1478" i="1"/>
  <c r="N1478" i="1"/>
  <c r="E1479" i="1"/>
  <c r="G1479" i="1"/>
  <c r="N1479" i="1"/>
  <c r="E1480" i="1"/>
  <c r="G1480" i="1"/>
  <c r="N1480" i="1"/>
  <c r="E1481" i="1"/>
  <c r="G1481" i="1"/>
  <c r="N1481" i="1"/>
  <c r="E1482" i="1"/>
  <c r="G1482" i="1"/>
  <c r="N1482" i="1"/>
  <c r="E1483" i="1"/>
  <c r="G1483" i="1"/>
  <c r="N1483" i="1"/>
  <c r="E1484" i="1"/>
  <c r="G1484" i="1"/>
  <c r="N1484" i="1"/>
  <c r="E1485" i="1"/>
  <c r="G1485" i="1"/>
  <c r="N1485" i="1"/>
  <c r="E1486" i="1"/>
  <c r="G1486" i="1"/>
  <c r="N1486" i="1"/>
  <c r="E1487" i="1"/>
  <c r="G1487" i="1"/>
  <c r="N1487" i="1"/>
  <c r="E1488" i="1"/>
  <c r="G1488" i="1"/>
  <c r="N1488" i="1"/>
  <c r="E1489" i="1"/>
  <c r="G1489" i="1"/>
  <c r="N1489" i="1"/>
  <c r="E1490" i="1"/>
  <c r="G1490" i="1"/>
  <c r="N1490" i="1"/>
  <c r="E1491" i="1"/>
  <c r="G1491" i="1"/>
  <c r="N1491" i="1"/>
  <c r="E1492" i="1"/>
  <c r="G1492" i="1"/>
  <c r="N1492" i="1"/>
  <c r="E1493" i="1"/>
  <c r="G1493" i="1"/>
  <c r="N1493" i="1"/>
  <c r="E1494" i="1"/>
  <c r="G1494" i="1"/>
  <c r="N1494" i="1"/>
  <c r="E1495" i="1"/>
  <c r="G1495" i="1"/>
  <c r="N1495" i="1"/>
  <c r="E1496" i="1"/>
  <c r="G1496" i="1"/>
  <c r="N1496" i="1"/>
  <c r="E1497" i="1"/>
  <c r="G1497" i="1"/>
  <c r="N1497" i="1"/>
  <c r="E1498" i="1"/>
  <c r="G1498" i="1"/>
  <c r="N1498" i="1"/>
  <c r="E1499" i="1"/>
  <c r="G1499" i="1"/>
  <c r="N1499" i="1"/>
  <c r="E1500" i="1"/>
  <c r="G1500" i="1"/>
  <c r="N1500" i="1"/>
  <c r="E1501" i="1"/>
  <c r="G1501" i="1"/>
  <c r="N1501" i="1"/>
  <c r="E1502" i="1"/>
  <c r="G1502" i="1"/>
  <c r="N1502" i="1"/>
  <c r="E1503" i="1"/>
  <c r="G1503" i="1"/>
  <c r="N1503" i="1"/>
  <c r="E1504" i="1"/>
  <c r="G1504" i="1"/>
  <c r="N1504" i="1"/>
  <c r="E1505" i="1"/>
  <c r="G1505" i="1"/>
  <c r="N1505" i="1"/>
  <c r="E1506" i="1"/>
  <c r="G1506" i="1"/>
  <c r="N1506" i="1"/>
  <c r="E1507" i="1"/>
  <c r="G1507" i="1"/>
  <c r="N1507" i="1"/>
  <c r="E1508" i="1"/>
  <c r="G1508" i="1"/>
  <c r="N1508" i="1"/>
  <c r="E1509" i="1"/>
  <c r="G1509" i="1"/>
  <c r="N1509" i="1"/>
  <c r="E1510" i="1"/>
  <c r="G1510" i="1"/>
  <c r="N1510" i="1"/>
  <c r="E1511" i="1"/>
  <c r="G1511" i="1"/>
  <c r="N1511" i="1"/>
  <c r="E1512" i="1"/>
  <c r="G1512" i="1"/>
  <c r="N1512" i="1"/>
  <c r="E1513" i="1"/>
  <c r="G1513" i="1"/>
  <c r="N1513" i="1"/>
  <c r="E1514" i="1"/>
  <c r="G1514" i="1"/>
  <c r="N1514" i="1"/>
  <c r="E1515" i="1"/>
  <c r="G1515" i="1"/>
  <c r="N1515" i="1"/>
  <c r="E1516" i="1"/>
  <c r="G1516" i="1"/>
  <c r="N1516" i="1"/>
  <c r="E1517" i="1"/>
  <c r="G1517" i="1"/>
  <c r="N1517" i="1"/>
  <c r="E1518" i="1"/>
  <c r="G1518" i="1"/>
  <c r="N1518" i="1"/>
  <c r="E1519" i="1"/>
  <c r="G1519" i="1"/>
  <c r="N1519" i="1"/>
  <c r="E1520" i="1"/>
  <c r="G1520" i="1"/>
  <c r="N1520" i="1"/>
  <c r="E1521" i="1"/>
  <c r="G1521" i="1"/>
  <c r="N1521" i="1"/>
  <c r="E1522" i="1"/>
  <c r="G1522" i="1"/>
  <c r="N1522" i="1"/>
  <c r="E1523" i="1"/>
  <c r="G1523" i="1"/>
  <c r="N1523" i="1"/>
  <c r="E1524" i="1"/>
  <c r="G1524" i="1"/>
  <c r="N1524" i="1"/>
  <c r="E1525" i="1"/>
  <c r="G1525" i="1"/>
  <c r="N1525" i="1"/>
  <c r="E1526" i="1"/>
  <c r="G1526" i="1"/>
  <c r="N1526" i="1"/>
  <c r="E1527" i="1"/>
  <c r="G1527" i="1"/>
  <c r="N1527" i="1"/>
  <c r="E1528" i="1"/>
  <c r="G1528" i="1"/>
  <c r="N1528" i="1"/>
  <c r="E1529" i="1"/>
  <c r="G1529" i="1"/>
  <c r="N1529" i="1"/>
  <c r="E1530" i="1"/>
  <c r="G1530" i="1"/>
  <c r="N1530" i="1"/>
  <c r="E1531" i="1"/>
  <c r="G1531" i="1"/>
  <c r="N1531" i="1"/>
  <c r="E1532" i="1"/>
  <c r="G1532" i="1"/>
  <c r="N1532" i="1"/>
  <c r="E1533" i="1"/>
  <c r="G1533" i="1"/>
  <c r="N1533" i="1"/>
  <c r="E1534" i="1"/>
  <c r="G1534" i="1"/>
  <c r="N1534" i="1"/>
  <c r="E1535" i="1"/>
  <c r="G1535" i="1"/>
  <c r="N1535" i="1"/>
  <c r="E1536" i="1"/>
  <c r="G1536" i="1"/>
  <c r="N1536" i="1"/>
  <c r="E1537" i="1"/>
  <c r="G1537" i="1"/>
  <c r="N1537" i="1"/>
  <c r="E1538" i="1"/>
  <c r="G1538" i="1"/>
  <c r="N1538" i="1"/>
  <c r="E1539" i="1"/>
  <c r="G1539" i="1"/>
  <c r="N1539" i="1"/>
  <c r="E1540" i="1"/>
  <c r="G1540" i="1"/>
  <c r="N1540" i="1"/>
  <c r="E1541" i="1"/>
  <c r="G1541" i="1"/>
  <c r="N1541" i="1"/>
  <c r="E1542" i="1"/>
  <c r="G1542" i="1"/>
  <c r="N1542" i="1"/>
  <c r="E1543" i="1"/>
  <c r="G1543" i="1"/>
  <c r="N1543" i="1"/>
  <c r="E1544" i="1"/>
  <c r="G1544" i="1"/>
  <c r="N1544" i="1"/>
  <c r="E1545" i="1"/>
  <c r="G1545" i="1"/>
  <c r="N1545" i="1"/>
  <c r="E1546" i="1"/>
  <c r="G1546" i="1"/>
  <c r="N1546" i="1"/>
  <c r="E1547" i="1"/>
  <c r="G1547" i="1"/>
  <c r="N1547" i="1"/>
  <c r="E1548" i="1"/>
  <c r="G1548" i="1"/>
  <c r="N1548" i="1"/>
  <c r="E1549" i="1"/>
  <c r="G1549" i="1"/>
  <c r="N1549" i="1"/>
  <c r="E1550" i="1"/>
  <c r="G1550" i="1"/>
  <c r="N1550" i="1"/>
  <c r="E1551" i="1"/>
  <c r="G1551" i="1"/>
  <c r="N1551" i="1"/>
  <c r="E1552" i="1"/>
  <c r="G1552" i="1"/>
  <c r="N1552" i="1"/>
  <c r="E1553" i="1"/>
  <c r="G1553" i="1"/>
  <c r="N1553" i="1"/>
  <c r="E1554" i="1"/>
  <c r="G1554" i="1"/>
  <c r="N1554" i="1"/>
  <c r="E1555" i="1"/>
  <c r="G1555" i="1"/>
  <c r="N1555" i="1"/>
  <c r="E1556" i="1"/>
  <c r="G1556" i="1"/>
  <c r="N1556" i="1"/>
  <c r="E1557" i="1"/>
  <c r="G1557" i="1"/>
  <c r="N1557" i="1"/>
  <c r="E1558" i="1"/>
  <c r="G1558" i="1"/>
  <c r="N1558" i="1"/>
  <c r="E1559" i="1"/>
  <c r="G1559" i="1"/>
  <c r="N1559" i="1"/>
  <c r="E1560" i="1"/>
  <c r="G1560" i="1"/>
  <c r="N1560" i="1"/>
  <c r="E1561" i="1"/>
  <c r="G1561" i="1"/>
  <c r="N1561" i="1"/>
  <c r="E1562" i="1"/>
  <c r="G1562" i="1"/>
  <c r="N1562" i="1"/>
  <c r="E1563" i="1"/>
  <c r="G1563" i="1"/>
  <c r="N1563" i="1"/>
  <c r="E1564" i="1"/>
  <c r="G1564" i="1"/>
  <c r="N1564" i="1"/>
  <c r="E1565" i="1"/>
  <c r="G1565" i="1"/>
  <c r="N1565" i="1"/>
  <c r="E1566" i="1"/>
  <c r="G1566" i="1"/>
  <c r="N1566" i="1"/>
  <c r="E1567" i="1"/>
  <c r="G1567" i="1"/>
  <c r="N1567" i="1"/>
  <c r="E1568" i="1"/>
  <c r="G1568" i="1"/>
  <c r="N1568" i="1"/>
  <c r="E1569" i="1"/>
  <c r="G1569" i="1"/>
  <c r="N1569" i="1"/>
  <c r="E1570" i="1"/>
  <c r="G1570" i="1"/>
  <c r="N1570" i="1"/>
  <c r="E1571" i="1"/>
  <c r="G1571" i="1"/>
  <c r="N1571" i="1"/>
  <c r="E1572" i="1"/>
  <c r="G1572" i="1"/>
  <c r="N1572" i="1"/>
  <c r="E1573" i="1"/>
  <c r="G1573" i="1"/>
  <c r="N1573" i="1"/>
  <c r="E1574" i="1"/>
  <c r="G1574" i="1"/>
  <c r="N1574" i="1"/>
  <c r="E1575" i="1"/>
  <c r="G1575" i="1"/>
  <c r="N1575" i="1"/>
  <c r="E1576" i="1"/>
  <c r="G1576" i="1"/>
  <c r="N1576" i="1"/>
  <c r="E1577" i="1"/>
  <c r="G1577" i="1"/>
  <c r="N1577" i="1"/>
  <c r="E1578" i="1"/>
  <c r="G1578" i="1"/>
  <c r="N1578" i="1"/>
  <c r="E1579" i="1"/>
  <c r="G1579" i="1"/>
  <c r="N1579" i="1"/>
  <c r="E1580" i="1"/>
  <c r="G1580" i="1"/>
  <c r="N1580" i="1"/>
  <c r="E1581" i="1"/>
  <c r="G1581" i="1"/>
  <c r="N1581" i="1"/>
  <c r="E1582" i="1"/>
  <c r="G1582" i="1"/>
  <c r="N1582" i="1"/>
  <c r="E1583" i="1"/>
  <c r="G1583" i="1"/>
  <c r="N1583" i="1"/>
  <c r="E1584" i="1"/>
  <c r="G1584" i="1"/>
  <c r="N1584" i="1"/>
  <c r="E1585" i="1"/>
  <c r="G1585" i="1"/>
  <c r="N1585" i="1"/>
  <c r="E1586" i="1"/>
  <c r="G1586" i="1"/>
  <c r="N1586" i="1"/>
  <c r="E1587" i="1"/>
  <c r="G1587" i="1"/>
  <c r="N1587" i="1"/>
  <c r="E1588" i="1"/>
  <c r="G1588" i="1"/>
  <c r="N1588" i="1"/>
  <c r="E1589" i="1"/>
  <c r="G1589" i="1"/>
  <c r="N1589" i="1"/>
  <c r="E1590" i="1"/>
  <c r="G1590" i="1"/>
  <c r="N1590" i="1"/>
  <c r="E1591" i="1"/>
  <c r="G1591" i="1"/>
  <c r="N1591" i="1"/>
  <c r="E1592" i="1"/>
  <c r="G1592" i="1"/>
  <c r="N1592" i="1"/>
  <c r="E1593" i="1"/>
  <c r="G1593" i="1"/>
  <c r="N1593" i="1"/>
  <c r="E1594" i="1"/>
  <c r="G1594" i="1"/>
  <c r="N1594" i="1"/>
  <c r="E1595" i="1"/>
  <c r="G1595" i="1"/>
  <c r="N1595" i="1"/>
  <c r="E1596" i="1"/>
  <c r="G1596" i="1"/>
  <c r="N1596" i="1"/>
  <c r="E1597" i="1"/>
  <c r="G1597" i="1"/>
  <c r="N1597" i="1"/>
  <c r="E1598" i="1"/>
  <c r="G1598" i="1"/>
  <c r="N1598" i="1"/>
  <c r="E1599" i="1"/>
  <c r="G1599" i="1"/>
  <c r="N1599" i="1"/>
  <c r="E1600" i="1"/>
  <c r="G1600" i="1"/>
  <c r="N1600" i="1"/>
  <c r="E1601" i="1"/>
  <c r="G1601" i="1"/>
  <c r="N1601" i="1"/>
  <c r="E1602" i="1"/>
  <c r="G1602" i="1"/>
  <c r="N1602" i="1"/>
  <c r="E1603" i="1"/>
  <c r="G1603" i="1"/>
  <c r="N1603" i="1"/>
  <c r="E1604" i="1"/>
  <c r="G1604" i="1"/>
  <c r="N1604" i="1"/>
  <c r="E1605" i="1"/>
  <c r="G1605" i="1"/>
  <c r="N1605" i="1"/>
  <c r="E1606" i="1"/>
  <c r="G1606" i="1"/>
  <c r="N1606" i="1"/>
  <c r="E1607" i="1"/>
  <c r="G1607" i="1"/>
  <c r="N1607" i="1"/>
  <c r="E1608" i="1"/>
  <c r="G1608" i="1"/>
  <c r="N1608" i="1"/>
  <c r="E1609" i="1"/>
  <c r="G1609" i="1"/>
  <c r="N1609" i="1"/>
  <c r="E1610" i="1"/>
  <c r="G1610" i="1"/>
  <c r="N1610" i="1"/>
  <c r="E1611" i="1"/>
  <c r="G1611" i="1"/>
  <c r="N1611" i="1"/>
  <c r="E1612" i="1"/>
  <c r="G1612" i="1"/>
  <c r="N1612" i="1"/>
  <c r="E1613" i="1"/>
  <c r="G1613" i="1"/>
  <c r="N1613" i="1"/>
  <c r="E1614" i="1"/>
  <c r="G1614" i="1"/>
  <c r="N1614" i="1"/>
  <c r="E1615" i="1"/>
  <c r="G1615" i="1"/>
  <c r="N1615" i="1"/>
  <c r="E1616" i="1"/>
  <c r="G1616" i="1"/>
  <c r="N1616" i="1"/>
  <c r="E1617" i="1"/>
  <c r="G1617" i="1"/>
  <c r="N1617" i="1"/>
  <c r="E1618" i="1"/>
  <c r="G1618" i="1"/>
  <c r="N1618" i="1"/>
  <c r="E1619" i="1"/>
  <c r="G1619" i="1"/>
  <c r="N1619" i="1"/>
  <c r="E1620" i="1"/>
  <c r="G1620" i="1"/>
  <c r="N1620" i="1"/>
  <c r="E1621" i="1"/>
  <c r="G1621" i="1"/>
  <c r="N1621" i="1"/>
  <c r="E1622" i="1"/>
  <c r="G1622" i="1"/>
  <c r="N1622" i="1"/>
  <c r="E1623" i="1"/>
  <c r="G1623" i="1"/>
  <c r="N1623" i="1"/>
  <c r="E1624" i="1"/>
  <c r="G1624" i="1"/>
  <c r="N1624" i="1"/>
  <c r="E1625" i="1"/>
  <c r="G1625" i="1"/>
  <c r="N1625" i="1"/>
  <c r="E1626" i="1"/>
  <c r="G1626" i="1"/>
  <c r="N1626" i="1"/>
  <c r="E1627" i="1"/>
  <c r="G1627" i="1"/>
  <c r="N1627" i="1"/>
  <c r="E1628" i="1"/>
  <c r="G1628" i="1"/>
  <c r="N1628" i="1"/>
  <c r="E1629" i="1"/>
  <c r="G1629" i="1"/>
  <c r="N1629" i="1"/>
  <c r="E1630" i="1"/>
  <c r="G1630" i="1"/>
  <c r="N1630" i="1"/>
  <c r="E1631" i="1"/>
  <c r="G1631" i="1"/>
  <c r="N1631" i="1"/>
  <c r="E1632" i="1"/>
  <c r="G1632" i="1"/>
  <c r="N1632" i="1"/>
  <c r="E1633" i="1"/>
  <c r="G1633" i="1"/>
  <c r="N1633" i="1"/>
  <c r="E1634" i="1"/>
  <c r="G1634" i="1"/>
  <c r="N1634" i="1"/>
  <c r="E1635" i="1"/>
  <c r="G1635" i="1"/>
  <c r="N1635" i="1"/>
  <c r="E1636" i="1"/>
  <c r="G1636" i="1"/>
  <c r="N1636" i="1"/>
  <c r="E1637" i="1"/>
  <c r="G1637" i="1"/>
  <c r="N1637" i="1"/>
  <c r="E1638" i="1"/>
  <c r="G1638" i="1"/>
  <c r="N1638" i="1"/>
  <c r="E1639" i="1"/>
  <c r="G1639" i="1"/>
  <c r="N1639" i="1"/>
  <c r="E1640" i="1"/>
  <c r="G1640" i="1"/>
  <c r="N1640" i="1"/>
  <c r="E1641" i="1"/>
  <c r="G1641" i="1"/>
  <c r="N1641" i="1"/>
  <c r="E1642" i="1"/>
  <c r="G1642" i="1"/>
  <c r="N1642" i="1"/>
  <c r="E1643" i="1"/>
  <c r="G1643" i="1"/>
  <c r="N1643" i="1"/>
  <c r="E1644" i="1"/>
  <c r="G1644" i="1"/>
  <c r="N1644" i="1"/>
  <c r="E1645" i="1"/>
  <c r="G1645" i="1"/>
  <c r="N1645" i="1"/>
  <c r="E1646" i="1"/>
  <c r="G1646" i="1"/>
  <c r="N1646" i="1"/>
  <c r="E1647" i="1"/>
  <c r="G1647" i="1"/>
  <c r="N1647" i="1"/>
  <c r="E1648" i="1"/>
  <c r="G1648" i="1"/>
  <c r="N1648" i="1"/>
  <c r="E1649" i="1"/>
  <c r="G1649" i="1"/>
  <c r="N1649" i="1"/>
  <c r="E1650" i="1"/>
  <c r="G1650" i="1"/>
  <c r="N1650" i="1"/>
  <c r="E1651" i="1"/>
  <c r="G1651" i="1"/>
  <c r="N1651" i="1"/>
  <c r="E1652" i="1"/>
  <c r="G1652" i="1"/>
  <c r="N1652" i="1"/>
  <c r="E1653" i="1"/>
  <c r="G1653" i="1"/>
  <c r="N1653" i="1"/>
  <c r="E1654" i="1"/>
  <c r="G1654" i="1"/>
  <c r="N1654" i="1"/>
  <c r="E1655" i="1"/>
  <c r="G1655" i="1"/>
  <c r="N1655" i="1"/>
  <c r="E1656" i="1"/>
  <c r="G1656" i="1"/>
  <c r="N1656" i="1"/>
  <c r="E1657" i="1"/>
  <c r="G1657" i="1"/>
  <c r="N1657" i="1"/>
  <c r="E1658" i="1"/>
  <c r="G1658" i="1"/>
  <c r="N1658" i="1"/>
  <c r="E1659" i="1"/>
  <c r="G1659" i="1"/>
  <c r="N1659" i="1"/>
  <c r="E1660" i="1"/>
  <c r="G1660" i="1"/>
  <c r="N1660" i="1"/>
  <c r="E1661" i="1"/>
  <c r="G1661" i="1"/>
  <c r="N1661" i="1"/>
  <c r="E1662" i="1"/>
  <c r="G1662" i="1"/>
  <c r="N1662" i="1"/>
  <c r="E1663" i="1"/>
  <c r="G1663" i="1"/>
  <c r="N1663" i="1"/>
  <c r="E1664" i="1"/>
  <c r="G1664" i="1"/>
  <c r="N1664" i="1"/>
  <c r="E1665" i="1"/>
  <c r="G1665" i="1"/>
  <c r="N1665" i="1"/>
  <c r="E1666" i="1"/>
  <c r="G1666" i="1"/>
  <c r="N1666" i="1"/>
  <c r="E1667" i="1"/>
  <c r="G1667" i="1"/>
  <c r="N1667" i="1"/>
  <c r="E1668" i="1"/>
  <c r="G1668" i="1"/>
  <c r="N1668" i="1"/>
  <c r="E1669" i="1"/>
  <c r="G1669" i="1"/>
  <c r="N1669" i="1"/>
  <c r="E1670" i="1"/>
  <c r="G1670" i="1"/>
  <c r="N1670" i="1"/>
  <c r="E1671" i="1"/>
  <c r="G1671" i="1"/>
  <c r="N1671" i="1"/>
  <c r="E1672" i="1"/>
  <c r="G1672" i="1"/>
  <c r="N1672" i="1"/>
  <c r="E1673" i="1"/>
  <c r="G1673" i="1"/>
  <c r="N1673" i="1"/>
  <c r="E1674" i="1"/>
  <c r="G1674" i="1"/>
  <c r="N1674" i="1"/>
  <c r="E1675" i="1"/>
  <c r="G1675" i="1"/>
  <c r="N1675" i="1"/>
  <c r="E1676" i="1"/>
  <c r="G1676" i="1"/>
  <c r="N1676" i="1"/>
  <c r="E1677" i="1"/>
  <c r="G1677" i="1"/>
  <c r="N1677" i="1"/>
  <c r="E1678" i="1"/>
  <c r="G1678" i="1"/>
  <c r="N1678" i="1"/>
  <c r="E1679" i="1"/>
  <c r="G1679" i="1"/>
  <c r="N1679" i="1"/>
  <c r="E1680" i="1"/>
  <c r="G1680" i="1"/>
  <c r="N1680" i="1"/>
  <c r="E1681" i="1"/>
  <c r="G1681" i="1"/>
  <c r="N1681" i="1"/>
  <c r="E1682" i="1"/>
  <c r="G1682" i="1"/>
  <c r="N1682" i="1"/>
  <c r="E1683" i="1"/>
  <c r="G1683" i="1"/>
  <c r="N1683" i="1"/>
  <c r="E1684" i="1"/>
  <c r="G1684" i="1"/>
  <c r="N1684" i="1"/>
  <c r="E1685" i="1"/>
  <c r="G1685" i="1"/>
  <c r="N1685" i="1"/>
  <c r="E1686" i="1"/>
  <c r="G1686" i="1"/>
  <c r="N1686" i="1"/>
  <c r="E1687" i="1"/>
  <c r="G1687" i="1"/>
  <c r="N1687" i="1"/>
  <c r="E1688" i="1"/>
  <c r="G1688" i="1"/>
  <c r="N1688" i="1"/>
  <c r="E1689" i="1"/>
  <c r="G1689" i="1"/>
  <c r="N1689" i="1"/>
  <c r="E1690" i="1"/>
  <c r="G1690" i="1"/>
  <c r="N1690" i="1"/>
  <c r="E1691" i="1"/>
  <c r="G1691" i="1"/>
  <c r="N1691" i="1"/>
  <c r="E1692" i="1"/>
  <c r="G1692" i="1"/>
  <c r="N1692" i="1"/>
  <c r="E1693" i="1"/>
  <c r="G1693" i="1"/>
  <c r="N1693" i="1"/>
  <c r="E1694" i="1"/>
  <c r="G1694" i="1"/>
  <c r="N1694" i="1"/>
  <c r="E1695" i="1"/>
  <c r="G1695" i="1"/>
  <c r="N1695" i="1"/>
  <c r="E1696" i="1"/>
  <c r="G1696" i="1"/>
  <c r="N1696" i="1"/>
  <c r="E1697" i="1"/>
  <c r="G1697" i="1"/>
  <c r="N1697" i="1"/>
  <c r="E1698" i="1"/>
  <c r="G1698" i="1"/>
  <c r="N1698" i="1"/>
  <c r="E1699" i="1"/>
  <c r="G1699" i="1"/>
  <c r="N1699" i="1"/>
  <c r="E1700" i="1"/>
  <c r="G1700" i="1"/>
  <c r="N1700" i="1"/>
  <c r="E1701" i="1"/>
  <c r="G1701" i="1"/>
  <c r="N1701" i="1"/>
  <c r="E1702" i="1"/>
  <c r="G1702" i="1"/>
  <c r="N1702" i="1"/>
  <c r="E1703" i="1"/>
  <c r="G1703" i="1"/>
  <c r="N1703" i="1"/>
  <c r="E1704" i="1"/>
  <c r="G1704" i="1"/>
  <c r="N1704" i="1"/>
  <c r="E1705" i="1"/>
  <c r="G1705" i="1"/>
  <c r="N1705" i="1"/>
  <c r="E1706" i="1"/>
  <c r="G1706" i="1"/>
  <c r="N1706" i="1"/>
  <c r="E1707" i="1"/>
  <c r="G1707" i="1"/>
  <c r="N1707" i="1"/>
  <c r="E1708" i="1"/>
  <c r="G1708" i="1"/>
  <c r="N1708" i="1"/>
  <c r="E1709" i="1"/>
  <c r="G1709" i="1"/>
  <c r="N1709" i="1"/>
  <c r="E1710" i="1"/>
  <c r="G1710" i="1"/>
  <c r="N1710" i="1"/>
  <c r="E1711" i="1"/>
  <c r="G1711" i="1"/>
  <c r="N1711" i="1"/>
  <c r="E1712" i="1"/>
  <c r="G1712" i="1"/>
  <c r="N1712" i="1"/>
  <c r="E1713" i="1"/>
  <c r="G1713" i="1"/>
  <c r="N1713" i="1"/>
  <c r="E1714" i="1"/>
  <c r="G1714" i="1"/>
  <c r="N1714" i="1"/>
  <c r="E1715" i="1"/>
  <c r="G1715" i="1"/>
  <c r="N1715" i="1"/>
  <c r="E1716" i="1"/>
  <c r="G1716" i="1"/>
  <c r="N1716" i="1"/>
  <c r="E1717" i="1"/>
  <c r="G1717" i="1"/>
  <c r="N1717" i="1"/>
  <c r="E1718" i="1"/>
  <c r="G1718" i="1"/>
  <c r="N1718" i="1"/>
  <c r="E1719" i="1"/>
  <c r="G1719" i="1"/>
  <c r="N1719" i="1"/>
  <c r="E1720" i="1"/>
  <c r="G1720" i="1"/>
  <c r="N1720" i="1"/>
  <c r="E1721" i="1"/>
  <c r="G1721" i="1"/>
  <c r="N1721" i="1"/>
  <c r="E1722" i="1"/>
  <c r="G1722" i="1"/>
  <c r="N1722" i="1"/>
  <c r="E1723" i="1"/>
  <c r="G1723" i="1"/>
  <c r="N1723" i="1"/>
  <c r="E1724" i="1"/>
  <c r="G1724" i="1"/>
  <c r="N1724" i="1"/>
  <c r="E1725" i="1"/>
  <c r="G1725" i="1"/>
  <c r="N1725" i="1"/>
  <c r="E1726" i="1"/>
  <c r="G1726" i="1"/>
  <c r="N1726" i="1"/>
  <c r="E1727" i="1"/>
  <c r="G1727" i="1"/>
  <c r="N1727" i="1"/>
</calcChain>
</file>

<file path=xl/sharedStrings.xml><?xml version="1.0" encoding="utf-8"?>
<sst xmlns="http://schemas.openxmlformats.org/spreadsheetml/2006/main" count="93844" uniqueCount="23796">
  <si>
    <t>altkey</t>
  </si>
  <si>
    <t>parcelid</t>
  </si>
  <si>
    <t>nbhd</t>
  </si>
  <si>
    <t>nbhd_desc</t>
  </si>
  <si>
    <t>pc</t>
  </si>
  <si>
    <t>pc_desc</t>
  </si>
  <si>
    <t>mapsec</t>
  </si>
  <si>
    <t>maptwp</t>
  </si>
  <si>
    <t>maprng</t>
  </si>
  <si>
    <t>landuse</t>
  </si>
  <si>
    <t>numbldg</t>
  </si>
  <si>
    <t>est_pcl_sqft</t>
  </si>
  <si>
    <t>est_pcl_acres</t>
  </si>
  <si>
    <t>mill_district</t>
  </si>
  <si>
    <t>site_adrno</t>
  </si>
  <si>
    <t>site_adrdir</t>
  </si>
  <si>
    <t>site_adrstr</t>
  </si>
  <si>
    <t>site_adrsuf</t>
  </si>
  <si>
    <t>site_adrsuf2</t>
  </si>
  <si>
    <t>site_adrcity</t>
  </si>
  <si>
    <t>site_unitno</t>
  </si>
  <si>
    <t>short_legal</t>
  </si>
  <si>
    <t>justvalue</t>
  </si>
  <si>
    <t>landval</t>
  </si>
  <si>
    <t>imprval</t>
  </si>
  <si>
    <t>assessed</t>
  </si>
  <si>
    <t>taxable</t>
  </si>
  <si>
    <t>homestead_flag</t>
  </si>
  <si>
    <t>lastsaledt</t>
  </si>
  <si>
    <t>lastsaleprice</t>
  </si>
  <si>
    <t>book</t>
  </si>
  <si>
    <t>page</t>
  </si>
  <si>
    <t>saletype</t>
  </si>
  <si>
    <t>instr</t>
  </si>
  <si>
    <t>res_stories</t>
  </si>
  <si>
    <t>res_yrbuilt</t>
  </si>
  <si>
    <t>res_bedroom</t>
  </si>
  <si>
    <t>res_bathroom</t>
  </si>
  <si>
    <t>res_halfbath</t>
  </si>
  <si>
    <t>res_total_fla</t>
  </si>
  <si>
    <t>res_ext_wall</t>
  </si>
  <si>
    <t>poolflg</t>
  </si>
  <si>
    <t>res_class</t>
  </si>
  <si>
    <t>total_under_roof</t>
  </si>
  <si>
    <t>comm_yrbuilt</t>
  </si>
  <si>
    <t>comm_stru</t>
  </si>
  <si>
    <t>comm_area</t>
  </si>
  <si>
    <t>comm_stories</t>
  </si>
  <si>
    <t>owner_1</t>
  </si>
  <si>
    <t>owner_2</t>
  </si>
  <si>
    <t>address</t>
  </si>
  <si>
    <t>city_st_zip</t>
  </si>
  <si>
    <t>18E17S320010  00780 0040</t>
  </si>
  <si>
    <t>PINE RIDGE UNITS 1,5,&amp; 6</t>
  </si>
  <si>
    <t>Single Family Residential</t>
  </si>
  <si>
    <t>18S</t>
  </si>
  <si>
    <t>18E</t>
  </si>
  <si>
    <t>STANDARD</t>
  </si>
  <si>
    <t>W</t>
  </si>
  <si>
    <t>PINTO</t>
  </si>
  <si>
    <t>LOOP</t>
  </si>
  <si>
    <t>BEVERLY HILLS</t>
  </si>
  <si>
    <t>PINE RIDGE UNIT 1 PB 8 PG 25 LOT 4 BLK 78</t>
  </si>
  <si>
    <t>Y</t>
  </si>
  <si>
    <t>I</t>
  </si>
  <si>
    <t>TO OR FROM BANKS/LOAN CO.</t>
  </si>
  <si>
    <t>R1</t>
  </si>
  <si>
    <t>DELAPAZ AMY M</t>
  </si>
  <si>
    <t>DELAPAZ JASON M</t>
  </si>
  <si>
    <t>4357 W PINTO LOOP</t>
  </si>
  <si>
    <t>BEVERLY HILLS FL 34465</t>
  </si>
  <si>
    <t>18E17S320010  00820 0020</t>
  </si>
  <si>
    <t>N</t>
  </si>
  <si>
    <t>FLAGSTAFF</t>
  </si>
  <si>
    <t>AVE</t>
  </si>
  <si>
    <t>PINE RIDGE UNIT 1 PB 8 PG 25 LOT 2 BLK 82</t>
  </si>
  <si>
    <t>WARRANTY DEED</t>
  </si>
  <si>
    <t>RHODE SHIRLEY</t>
  </si>
  <si>
    <t>RHODE ROGER</t>
  </si>
  <si>
    <t>5545 N FLAGSTAFF AVE</t>
  </si>
  <si>
    <t>18E17S320010  00830 0050</t>
  </si>
  <si>
    <t>PAPOOSE</t>
  </si>
  <si>
    <t>LN</t>
  </si>
  <si>
    <t>PINE RIDGE UNIT 1 PB 8 PG 25 LOT 5 BLK 83</t>
  </si>
  <si>
    <t>DORSEY DONNA M</t>
  </si>
  <si>
    <t>4364 W PAPOOSE LN</t>
  </si>
  <si>
    <t>18E17S320010  00870 0090</t>
  </si>
  <si>
    <t>PECOS</t>
  </si>
  <si>
    <t>TER</t>
  </si>
  <si>
    <t>PINE RIDGE UNIT 1 PB 8 PG 25 LOT 9 BLK 87</t>
  </si>
  <si>
    <t>JONES DOUGLAS</t>
  </si>
  <si>
    <t>JONES KIMBERLY</t>
  </si>
  <si>
    <t>5486 N PECOS TERR</t>
  </si>
  <si>
    <t>18E17S320010  00900 0020</t>
  </si>
  <si>
    <t xml:space="preserve">PINE RIDGE UNIT 1 PB 8 PG 25 LOT 2 BLK 90 </t>
  </si>
  <si>
    <t>CROSSWHITE LOU ANNE</t>
  </si>
  <si>
    <t>5033 W PINTO LP</t>
  </si>
  <si>
    <t>18E17S320010  00900 0070</t>
  </si>
  <si>
    <t>PINE RIDGE UNIT 1 PB 8 PG 25 LOT 7 BLK 90</t>
  </si>
  <si>
    <t>LACORAZZA AUGUST</t>
  </si>
  <si>
    <t>4905 W PINTO LOOP</t>
  </si>
  <si>
    <t>18E17S320010  00900 0090</t>
  </si>
  <si>
    <t>PINE RIDGE UNIT 1 PB 8 PG 25 LOT 9 BLK 90</t>
  </si>
  <si>
    <t>V</t>
  </si>
  <si>
    <t>LEAHEY LAWRENCE M</t>
  </si>
  <si>
    <t>LEAHY DEBORAH N</t>
  </si>
  <si>
    <t>4841 W PINTO LOOP</t>
  </si>
  <si>
    <t>18E17S320010  01290 0200</t>
  </si>
  <si>
    <t>Vacant Residential</t>
  </si>
  <si>
    <t>MESA</t>
  </si>
  <si>
    <t>PT</t>
  </si>
  <si>
    <t>PINE RIDGE UNIT 1 PB 8 PG 25 LOT 20 BLK 129</t>
  </si>
  <si>
    <t>MAURER INA</t>
  </si>
  <si>
    <t>MAURER FELIX</t>
  </si>
  <si>
    <t>IM EHWASEN 37</t>
  </si>
  <si>
    <t xml:space="preserve"> 67685 GERMANY</t>
  </si>
  <si>
    <t>18E17S320010  01300 0010</t>
  </si>
  <si>
    <t>CISCO</t>
  </si>
  <si>
    <t>ST</t>
  </si>
  <si>
    <t xml:space="preserve">PINE RIDGE UNIT 1 PB 8 PG 25 LOT 1 BLK 130 </t>
  </si>
  <si>
    <t>LIN PIYUN TSAI</t>
  </si>
  <si>
    <t>5251 W CISCO ST</t>
  </si>
  <si>
    <t>BEVERLY HILLS FL 34465 2742</t>
  </si>
  <si>
    <t>18E17S320010  01310 0080</t>
  </si>
  <si>
    <t>BRONCO</t>
  </si>
  <si>
    <t xml:space="preserve">PINE RIDGE UNIT 1 PB 8 PG 25 LOT 8 BLK 131 </t>
  </si>
  <si>
    <t>HATTON BRENDA</t>
  </si>
  <si>
    <t>5207 N BRONCO TER</t>
  </si>
  <si>
    <t>18E17S320010  01320 0120</t>
  </si>
  <si>
    <t xml:space="preserve">PINE RIDGE UNIT 1 PB 8 PG 25 LOT 12 BLK 132 </t>
  </si>
  <si>
    <t>GRAY BROOKE N TITUS</t>
  </si>
  <si>
    <t>5248 N BRONCO TER</t>
  </si>
  <si>
    <t>18E17S320010  01330 0160</t>
  </si>
  <si>
    <t>SONORA</t>
  </si>
  <si>
    <t xml:space="preserve">PINE RIDGE UNIT 1 PB 8 PG 25 LOT 16 BLK 133 </t>
  </si>
  <si>
    <t>RUDDOCK EVERTON &amp; JENNIFER</t>
  </si>
  <si>
    <t>920 INDIANA AVE</t>
  </si>
  <si>
    <t>FORT LAUDERDALE FL 33312</t>
  </si>
  <si>
    <t>18E17S320010  00840 0050</t>
  </si>
  <si>
    <t>CUSTER</t>
  </si>
  <si>
    <t>DR</t>
  </si>
  <si>
    <t xml:space="preserve">PINE RIDGE UNIT 1 PB 8 PG 25 LOT 5 BLK 84 </t>
  </si>
  <si>
    <t>ESTEVEZ NORMA</t>
  </si>
  <si>
    <t>PO BOX 1693</t>
  </si>
  <si>
    <t>NORTH BALDWIN NY 11510</t>
  </si>
  <si>
    <t>18E17S320010  00840 0100</t>
  </si>
  <si>
    <t>PINE RIDGE UNIT 1 PB 8 PG 25 LOT 10 BLK 84</t>
  </si>
  <si>
    <t>DOMENIC LOMBARDI REALTY INC</t>
  </si>
  <si>
    <t>KENNEY CARMELA</t>
  </si>
  <si>
    <t>PO BOX 456</t>
  </si>
  <si>
    <t>WEST WARWICK RI 02893</t>
  </si>
  <si>
    <t>18E17S320010  00890 0070</t>
  </si>
  <si>
    <t>PINE RIDGE UNIT 1 PB 8 PG 25 LOT 7 BLK 89</t>
  </si>
  <si>
    <t>BROWNE WILLIAM H JR</t>
  </si>
  <si>
    <t>BROWNE MARGARET E</t>
  </si>
  <si>
    <t>4615 W CUSTER DR</t>
  </si>
  <si>
    <t>BEVERLY HILLS FL 34465 2906</t>
  </si>
  <si>
    <t>18E17S320010  00900 0010</t>
  </si>
  <si>
    <t>PINE RIDGE UNIT 1 PB 8 PG 25 LOT 1 BLK 90</t>
  </si>
  <si>
    <t>BRYANT JOSHUA R</t>
  </si>
  <si>
    <t>BRYANT JEANNETTE M</t>
  </si>
  <si>
    <t>5049 W PINTO LP</t>
  </si>
  <si>
    <t>BEVERLY HILLS FL 34465 2176</t>
  </si>
  <si>
    <t>18E17S320010  00900 0060</t>
  </si>
  <si>
    <t>PINE RIDGE UNIT 1 PB 8 PG 25 LOT 6 BLK 90</t>
  </si>
  <si>
    <t>BOWERS MALINA J</t>
  </si>
  <si>
    <t>BOWERS ALEXANDER</t>
  </si>
  <si>
    <t>4931 W PINTO LOOP</t>
  </si>
  <si>
    <t>BEVERLY HILLS FL 34465 9100</t>
  </si>
  <si>
    <t>18E17S320010  00900 0160</t>
  </si>
  <si>
    <t>PINE RIDGE UNIT 1 PB 8 PG 25 LOT 16 BLK 90</t>
  </si>
  <si>
    <t>ZHENG YONG HUA</t>
  </si>
  <si>
    <t>4609 W PINTO LOOP</t>
  </si>
  <si>
    <t>18E17S320010  01070 0100</t>
  </si>
  <si>
    <t>PINE RIDGE UNIT 1 PB 8 PG 25 LOT 10 BLK 107</t>
  </si>
  <si>
    <t>BARCEL JAMES M</t>
  </si>
  <si>
    <t>BARCEL JUDITH A</t>
  </si>
  <si>
    <t>4959 KENSINGTON CIR</t>
  </si>
  <si>
    <t>CORAL SPRINGS FL 33076</t>
  </si>
  <si>
    <t>18E17S320010  01090 0020</t>
  </si>
  <si>
    <t>YUMA</t>
  </si>
  <si>
    <t>PINE RIDGE UNIT 1 PB 8 PG 25 LOT 2 BLK 109</t>
  </si>
  <si>
    <t>SOUZA ROBERT G</t>
  </si>
  <si>
    <t>102 FLETCHER ST</t>
  </si>
  <si>
    <t>KENNEBUNK ME 04043</t>
  </si>
  <si>
    <t>18E17S320010  01290 0240</t>
  </si>
  <si>
    <t>PINE RIDGE UNIT 1 PB 8 PG 25 LOT 24 BLK 129</t>
  </si>
  <si>
    <t>THOMAS BLAIR L</t>
  </si>
  <si>
    <t>THOMAS CYNTHIA S</t>
  </si>
  <si>
    <t>5558 N BRONCO TER</t>
  </si>
  <si>
    <t>18E17S320010  01300 0080</t>
  </si>
  <si>
    <t>PINE RIDGE UNIT 1 PB 8 PG 25 LOT 8 BLK 130</t>
  </si>
  <si>
    <t>WOLSKI ALFRED</t>
  </si>
  <si>
    <t>WOLSKI ANITA</t>
  </si>
  <si>
    <t>5465 W CISCO ST</t>
  </si>
  <si>
    <t>18E17S320010  01300 0200</t>
  </si>
  <si>
    <t xml:space="preserve">PINE RIDGE UNIT 1 PB 8 PG 25 LOT 20 BLK 130 </t>
  </si>
  <si>
    <t>KLYAP MICHAEL</t>
  </si>
  <si>
    <t>5849 W CISCO ST</t>
  </si>
  <si>
    <t>18E17S320010  01300 0210</t>
  </si>
  <si>
    <t xml:space="preserve">PINE RIDGE UNIT 1 PB 8 PG 25 LOT 21 BLK 130 </t>
  </si>
  <si>
    <t>RUDOLPH HANS U</t>
  </si>
  <si>
    <t>50 RUTH PL</t>
  </si>
  <si>
    <t>NORTH BABYLON NY 11703 4913</t>
  </si>
  <si>
    <t>18E17S320010  00830 0030</t>
  </si>
  <si>
    <t>PINE RIDGE UNIT 1 PB 8 PG 25 LOT 3 BLK 83</t>
  </si>
  <si>
    <t>CONTRACT/AGREEMENT  DEED</t>
  </si>
  <si>
    <t>DECAMP NANCY J</t>
  </si>
  <si>
    <t>DECAMP DARWIN</t>
  </si>
  <si>
    <t>4430 W PAPOOSE LN</t>
  </si>
  <si>
    <t>18E17S320010  00890 0060</t>
  </si>
  <si>
    <t>PINE RIDGE UNIT 1 PB 8 PG 25 LOT 6 BLK 89</t>
  </si>
  <si>
    <t>SMITH WILLIAM L</t>
  </si>
  <si>
    <t>SMIITH GLORIA J</t>
  </si>
  <si>
    <t>5 HOOVER ST</t>
  </si>
  <si>
    <t>18E17S320010  00900 0030</t>
  </si>
  <si>
    <t>PINE RIDGE UNIT 1 PB 8 PG 25 LOT 3 BLK 90</t>
  </si>
  <si>
    <t>MANN-MCIVOR BETHANNE H</t>
  </si>
  <si>
    <t>5011 W PINTO LOOP</t>
  </si>
  <si>
    <t>18E17S320010  00900 0080</t>
  </si>
  <si>
    <t>PINE RIDGE UNIT 1 PB 8 PG 25 LOT 8 BLK 90</t>
  </si>
  <si>
    <t>UNDEFINED</t>
  </si>
  <si>
    <t>LISKA W MICHAEL</t>
  </si>
  <si>
    <t>1448 W CARMEN AVE UNIT 3</t>
  </si>
  <si>
    <t>CHICAGO IL 60640</t>
  </si>
  <si>
    <t>18E17S320010  00900 0170</t>
  </si>
  <si>
    <t>PINE RIDGE UNIT 1 PB 8 PG 25 LOT 17 BLK 90</t>
  </si>
  <si>
    <t>BREZNAY ROBERT A</t>
  </si>
  <si>
    <t>4577 W PINTO LOOP</t>
  </si>
  <si>
    <t>18E17S320010  00900 0180</t>
  </si>
  <si>
    <t>PINE RIDGE UNIT 1 PB 8 PG 25 LOT 18 BLK 90</t>
  </si>
  <si>
    <t>18E17S320010  01290 0250</t>
  </si>
  <si>
    <t xml:space="preserve">PINE RIDGE UNIT 1 PB 8 PG 25 LOT 25 BLK 129 </t>
  </si>
  <si>
    <t>BUCHANAN WILLIAM R JR TRUSTEE</t>
  </si>
  <si>
    <t>THE SOUTHEAST LAND BANK TRUST</t>
  </si>
  <si>
    <t>8830 PHYLISS AVE</t>
  </si>
  <si>
    <t>SARASOTA FL 34231</t>
  </si>
  <si>
    <t>18E17S320010  01300 0030</t>
  </si>
  <si>
    <t>PINE RIDGE UNIT 1 PB 8 PG 25 LOT 3 BLK 130</t>
  </si>
  <si>
    <t>GREEN JON ERIC</t>
  </si>
  <si>
    <t>GREEN CAREY ANNE</t>
  </si>
  <si>
    <t>5309 W CISCO ST</t>
  </si>
  <si>
    <t>18E17S320010  01300 0070</t>
  </si>
  <si>
    <t>PINE RIDGE UNIT 1 PB 8 PG 25 LOT 7 BLK 130</t>
  </si>
  <si>
    <t>ALESSANDRO JOHN J</t>
  </si>
  <si>
    <t>ALESSANDRO DEBORAH</t>
  </si>
  <si>
    <t>5445 W CISCO ST</t>
  </si>
  <si>
    <t>18E17S320010  01300 0130</t>
  </si>
  <si>
    <t>PINE RIDGE UNIT 1 PB 8 PG 25 LOT 13 BLK 130</t>
  </si>
  <si>
    <t>DEEDS CONVEYING PARTIAL INTEREST</t>
  </si>
  <si>
    <t>FOSTER BERNARD B SR</t>
  </si>
  <si>
    <t>PO BOX 223</t>
  </si>
  <si>
    <t>CONOWINGO MD 21918 0223</t>
  </si>
  <si>
    <t>18E17S320010  01300 0160</t>
  </si>
  <si>
    <t xml:space="preserve">PINE RIDGE UNIT 1 PB 8 PG 25 LOT 16 BLK 130 </t>
  </si>
  <si>
    <t>SHEA MARY L &amp;</t>
  </si>
  <si>
    <t>FRANK PESCE</t>
  </si>
  <si>
    <t>7420 TOMCRIS CT</t>
  </si>
  <si>
    <t>SPRINGFIELD VA 22153 1355</t>
  </si>
  <si>
    <t>18E17S320010  01340 0140</t>
  </si>
  <si>
    <t>EL PASO</t>
  </si>
  <si>
    <t>PINE RIDGE UNIT 1 PB 8 PG 25 LOT 14 BLK 134</t>
  </si>
  <si>
    <t>SARJOO GYANESHWAR</t>
  </si>
  <si>
    <t>5368 N EL PASO TER</t>
  </si>
  <si>
    <t>18E17S320010  01350 0130</t>
  </si>
  <si>
    <t>PINE RIDGE</t>
  </si>
  <si>
    <t>BLVD</t>
  </si>
  <si>
    <t xml:space="preserve">PINE RIDGE UNIT 1 PB 8 PG 25 LOT 13 BLK 135 </t>
  </si>
  <si>
    <t>LOBALBO ANTHONY C</t>
  </si>
  <si>
    <t>5185 W PINE RIDGE BLVD</t>
  </si>
  <si>
    <t>18E17S320010  00840 0080</t>
  </si>
  <si>
    <t>PINE RIDGE UNIT 1 PB 8 PG 25 LOT 8 BLK 84</t>
  </si>
  <si>
    <t>MALIK KEITH D</t>
  </si>
  <si>
    <t>MALIK WENDY L</t>
  </si>
  <si>
    <t>4894 W CUSTER DR</t>
  </si>
  <si>
    <t>18E17S320010  00840 0090</t>
  </si>
  <si>
    <t>PINE RIDGE UNIT 1 PB 8 PG 25 LOT 9 BLK 84</t>
  </si>
  <si>
    <t>LABARCK JOSEPH D</t>
  </si>
  <si>
    <t>LABARCK RITA S</t>
  </si>
  <si>
    <t>17 E BARBOUR ST</t>
  </si>
  <si>
    <t>HALEDON NJ 07508</t>
  </si>
  <si>
    <t>18E17S320010  00850 0030</t>
  </si>
  <si>
    <t xml:space="preserve">PINE RIDGE UNIT 1 PB 8 PG 25 LOT 3 BLK 85 </t>
  </si>
  <si>
    <t>PHILLIPS AUDRIE D</t>
  </si>
  <si>
    <t>319 WEIRFIELD ST</t>
  </si>
  <si>
    <t>BROOKLYN NY 11237</t>
  </si>
  <si>
    <t>18E17S320010  00860 0030</t>
  </si>
  <si>
    <t>PINE RIDGE UNIT 1 PB 8 PG 25 LOT 3 BLK 86</t>
  </si>
  <si>
    <t>GAREAVE STERLING</t>
  </si>
  <si>
    <t>GAREAVE JEAN</t>
  </si>
  <si>
    <t>8099 EMERALD AVE</t>
  </si>
  <si>
    <t>PARKLAND FL 33076</t>
  </si>
  <si>
    <t>18E17S320010  00900 0110</t>
  </si>
  <si>
    <t>PINE RIDGE UNIT 1 PB 8 PG 25  LOT 11 BLK 90</t>
  </si>
  <si>
    <t>GUSHA JOHN D</t>
  </si>
  <si>
    <t>4775 W PINTO LOOP</t>
  </si>
  <si>
    <t>18E17S320010  01070 0010</t>
  </si>
  <si>
    <t>WICHITA</t>
  </si>
  <si>
    <t>PINE RIDGE UNIT 1 PB 8 PG 25 LOT 1 BLK 107</t>
  </si>
  <si>
    <t>DUNCAN PAUL W JR</t>
  </si>
  <si>
    <t>SMILEE STACEY</t>
  </si>
  <si>
    <t>5056 W WICHITA DR</t>
  </si>
  <si>
    <t>18E17S320010  01290 0220</t>
  </si>
  <si>
    <t>PINE RIDGE UNIT 1 PB 8 PG 25 LOT 22 BLK 129</t>
  </si>
  <si>
    <t>BATEHAM CHARLES L</t>
  </si>
  <si>
    <t>TOWER-BATEHAM INGRID</t>
  </si>
  <si>
    <t>5575 N MESA PT</t>
  </si>
  <si>
    <t>18E17S320010  01300 0020</t>
  </si>
  <si>
    <t>PINE RIDGE UNIT 1 PB 8 PG 25 LOT 2 BLK 130</t>
  </si>
  <si>
    <t>TARANTINO MICHAEL J</t>
  </si>
  <si>
    <t>TARANTINO ELEANOR A</t>
  </si>
  <si>
    <t>5281 W CISCO ST</t>
  </si>
  <si>
    <t>18E17S320010  01300 0180</t>
  </si>
  <si>
    <t>PINE RIDGE UNIT 1 PB 8 PG 25 LOT 18 BLK 130</t>
  </si>
  <si>
    <t>CHONGYEN RANDOLPH A</t>
  </si>
  <si>
    <t>CHONGYEN DORIS A</t>
  </si>
  <si>
    <t>8440 SW 151ST ST</t>
  </si>
  <si>
    <t>MIAMI FL 33158</t>
  </si>
  <si>
    <t>18E17S320010  01310 0020</t>
  </si>
  <si>
    <t>PINE RIDGE UNIT 1 PB 8 PG 25 LOT 2 BLK 131</t>
  </si>
  <si>
    <t>MCLANEY JOHN R JR</t>
  </si>
  <si>
    <t>MCLANEY JANET D</t>
  </si>
  <si>
    <t>5435 N BRONO TER</t>
  </si>
  <si>
    <t>BEVERLY HILLS FL 34465 2751</t>
  </si>
  <si>
    <t>18E17S320010  01310 0070</t>
  </si>
  <si>
    <t>PINE RIDGE UNIT 1 PB 8 PG 25 LOT 7 BLK 131</t>
  </si>
  <si>
    <t>FLORIO JAMES V</t>
  </si>
  <si>
    <t>FLORIO  ASHLEE R</t>
  </si>
  <si>
    <t>5241 N BRONCO TERR</t>
  </si>
  <si>
    <t>18E17S320010  01340 0230</t>
  </si>
  <si>
    <t>CORRAL</t>
  </si>
  <si>
    <t>PL</t>
  </si>
  <si>
    <t>PINE RIDGE UNIT 1 PB 8 PG 25 LOT 23 BLK 134</t>
  </si>
  <si>
    <t>FRANTUM RICHARD E</t>
  </si>
  <si>
    <t>FRANTUM ELIZABETH I</t>
  </si>
  <si>
    <t>5363 W CORRAL PL</t>
  </si>
  <si>
    <t>18E17S320010  00780 0030</t>
  </si>
  <si>
    <t>PINE RIDGE UNIT 1 PB 8 PG 25 LOT 3 BLK 78</t>
  </si>
  <si>
    <t>IOVINO FRANK K</t>
  </si>
  <si>
    <t>LAFFERTY GEORGIA A</t>
  </si>
  <si>
    <t>4395 W PINTO LOOP</t>
  </si>
  <si>
    <t>18E17S320010  00830 0020</t>
  </si>
  <si>
    <t xml:space="preserve">PINE RIDGE UNIT 1 PB 8 PG 25 LOT 2 BLK 83 </t>
  </si>
  <si>
    <t>PERRICONE ROBERT &amp; CAROL A</t>
  </si>
  <si>
    <t>307 COLLFIELD AVE</t>
  </si>
  <si>
    <t>STATEN ISLAND NY 10314 1931</t>
  </si>
  <si>
    <t>18E17S320010  00840 0120</t>
  </si>
  <si>
    <t>PINE RIDGE UNIT 1 PB 8 PG 25 LOT 12 BLK 84</t>
  </si>
  <si>
    <t>ARNOLD ANDREW K</t>
  </si>
  <si>
    <t>ARNOLD MARY F</t>
  </si>
  <si>
    <t>4758 W CUSTER DR</t>
  </si>
  <si>
    <t>18E17S320010  00850 0040</t>
  </si>
  <si>
    <t>PINE RIDGE UNIT 1 PB 8 PG 25 LOT 4 BLK 85</t>
  </si>
  <si>
    <t>KLESS RONALD J</t>
  </si>
  <si>
    <t>RONALD J KLESS AND DOLORES KLESS</t>
  </si>
  <si>
    <t>5079 W PINTO LP</t>
  </si>
  <si>
    <t>18E17S320010  00860 0050</t>
  </si>
  <si>
    <t>PINE RIDGE UNIT 1 PB 8 PG 25 LOT 5 BLK 86</t>
  </si>
  <si>
    <t>SANCHEZ JAMES</t>
  </si>
  <si>
    <t>SANCHEZ YOLANDA</t>
  </si>
  <si>
    <t>8683 GRAND PRIX LN</t>
  </si>
  <si>
    <t>BOYNTON BEACH FL 33472</t>
  </si>
  <si>
    <t>18E17S320010  00870 0010</t>
  </si>
  <si>
    <t>RANGE</t>
  </si>
  <si>
    <t>WAY</t>
  </si>
  <si>
    <t>PINE RIDGE UNIT 1 PB 8 PG 25 LOT 1 BLK 87</t>
  </si>
  <si>
    <t>HOLTHAUS ROBERT A</t>
  </si>
  <si>
    <t>HOLTHAUS LINDA LOU</t>
  </si>
  <si>
    <t>5431 N RANGE WAY</t>
  </si>
  <si>
    <t>18E17S320010  00890 0020</t>
  </si>
  <si>
    <t>SIERRA</t>
  </si>
  <si>
    <t>PINE RIDGE UNIT 1 PB 8 PG 25 LOT 2 BLK 89</t>
  </si>
  <si>
    <t>HARRIS LADD K</t>
  </si>
  <si>
    <t>HARRIS JUDITH S</t>
  </si>
  <si>
    <t>5527 N SIERRA TER</t>
  </si>
  <si>
    <t>18E17S320010  01070 0070</t>
  </si>
  <si>
    <t>PINE RIDGE UNIT 1 PB 8 PG 25 LOT 7 BLK 107</t>
  </si>
  <si>
    <t>BELTRAMO JOHN W</t>
  </si>
  <si>
    <t>JOHN W BELTRAMO DECLARATION OF TRUST</t>
  </si>
  <si>
    <t>242 EAGLE CT</t>
  </si>
  <si>
    <t>BLOOMINGDALE IL 60108 1424</t>
  </si>
  <si>
    <t>18E17S320010  01080 0070</t>
  </si>
  <si>
    <t xml:space="preserve">PINE RIDGE UNIT 1 PB 8 PG 25 LOT 7 BLK 108 </t>
  </si>
  <si>
    <t>RIZZO GEROME J JR &amp; KAREN J</t>
  </si>
  <si>
    <t>5173 W WICHITA DR</t>
  </si>
  <si>
    <t>18E17S320010  01290 0210</t>
  </si>
  <si>
    <t xml:space="preserve">PINE RIDGE UNIT 1 PB 8 PG 25 LOT 21 BLK 129 </t>
  </si>
  <si>
    <t>GALINSKY ERNEST</t>
  </si>
  <si>
    <t>4623 W ALAMO DR</t>
  </si>
  <si>
    <t>18E17S320010  01300 0040</t>
  </si>
  <si>
    <t>PINE RIDGE UNIT 1 PB 8 PG 25 LOT 4 BLK 130</t>
  </si>
  <si>
    <t>CORRECTIVE/QC/TD/COT</t>
  </si>
  <si>
    <t>MC CALLA MICHAEL</t>
  </si>
  <si>
    <t>7362 NW 83 WAY</t>
  </si>
  <si>
    <t>TAMARAC FL 33321</t>
  </si>
  <si>
    <t>18E17S320010  01300 0050</t>
  </si>
  <si>
    <t>PINE RIDGE UNIT 1 PB 8 PG 25 LOT 5 BLK 130</t>
  </si>
  <si>
    <t>RAUWERDA GERALD R</t>
  </si>
  <si>
    <t>RAUWERDA JOSEPHINE S</t>
  </si>
  <si>
    <t>5371 W CISCO ST</t>
  </si>
  <si>
    <t>18E17S320010  01300 0090</t>
  </si>
  <si>
    <t>PINE RIDGE UNIT 1 PB 8 PG 25 LOT 9 BLK 130</t>
  </si>
  <si>
    <t>SHRIMPLIN KENNETH R</t>
  </si>
  <si>
    <t>SHRIMPLIN SONYA G</t>
  </si>
  <si>
    <t>5507 W CISCO ST</t>
  </si>
  <si>
    <t>18E17S320010  01300 0100</t>
  </si>
  <si>
    <t>PINE RIDGE UNIT 1 PB 8 PG 25 LOT 10 BLK 130</t>
  </si>
  <si>
    <t>AKIN GARY R</t>
  </si>
  <si>
    <t>5537 W CISCO ST</t>
  </si>
  <si>
    <t>18E17S320010  01300 0150</t>
  </si>
  <si>
    <t xml:space="preserve">PINE RIDGE UNIT 1 PB 8 PG 25 LOT 15 BLK 130 </t>
  </si>
  <si>
    <t>DADDIO MARY &amp;</t>
  </si>
  <si>
    <t>FRANK A PESCE</t>
  </si>
  <si>
    <t>11169 57TH AVE N</t>
  </si>
  <si>
    <t>SEMINOLE FL 33772</t>
  </si>
  <si>
    <t>18E17S320010  01310 0010</t>
  </si>
  <si>
    <t>PINE RIDGE UNIT 1 PB 8 PG 25 LOT 1 BLK 131</t>
  </si>
  <si>
    <t>RYVER WILLIAM C</t>
  </si>
  <si>
    <t>RYVER JANETTE E</t>
  </si>
  <si>
    <t>5467 N BRONCO TER</t>
  </si>
  <si>
    <t>18E17S320010  01310 0030</t>
  </si>
  <si>
    <t>PINE RIDGE UNIT 1 PB 8 PG 25 LOT 3 BLK 131</t>
  </si>
  <si>
    <t>ROGERS JOHN W</t>
  </si>
  <si>
    <t>ROGERS CHRISTINE</t>
  </si>
  <si>
    <t>4397 NW 56TH CT</t>
  </si>
  <si>
    <t>OCALA FL 34482</t>
  </si>
  <si>
    <t>18E17S320010  01310 0050</t>
  </si>
  <si>
    <t>PINE RIDGE UNIT 1 PB 8 PG 25 LOT 5 BLK 131</t>
  </si>
  <si>
    <t>GOLASZEWSKI THOMAS</t>
  </si>
  <si>
    <t>GOLASZEWSKI LINDA</t>
  </si>
  <si>
    <t>5317 N BRONCO TER</t>
  </si>
  <si>
    <t>18E17S320010  01330 0140</t>
  </si>
  <si>
    <t>PINE RIDGE UNIT 1 PB 8 PG 25 LOT 14 BLK 133</t>
  </si>
  <si>
    <t>CLOONAN VINCENT J</t>
  </si>
  <si>
    <t>CHAN-CLOONAN JEAN Y</t>
  </si>
  <si>
    <t>5240 N SONORA TER</t>
  </si>
  <si>
    <t>BEVERLY HILLS FL 34465 2701</t>
  </si>
  <si>
    <t>18E17S320010  01360 0010</t>
  </si>
  <si>
    <t>BUCKSKIN</t>
  </si>
  <si>
    <t>PINE RIDGE UNIT 1 PB 8 PG 25 LOT 1 BLK 136</t>
  </si>
  <si>
    <t>ASHER CLINTON ELDEN</t>
  </si>
  <si>
    <t>ASHER ERIKA M</t>
  </si>
  <si>
    <t>5631 W BUCKSKIN DR</t>
  </si>
  <si>
    <t>BEVERLY HILLS FL 34465 2720</t>
  </si>
  <si>
    <t>18E17S320010  01070 0060</t>
  </si>
  <si>
    <t>PINE RIDGE UNIT 1 PB 8 PG 25 LOT 6 BLK 107</t>
  </si>
  <si>
    <t>LARKIN STREET HOMES LLC</t>
  </si>
  <si>
    <t>300 MONTGOMERY ST STE 1200</t>
  </si>
  <si>
    <t>SAN FRANCISCO CA 94104</t>
  </si>
  <si>
    <t>18E17S320010  01300 0110</t>
  </si>
  <si>
    <t>PINE RIDGE UNIT 1 PB 8 PG 25 LOT 11 BLK 130</t>
  </si>
  <si>
    <t>MASON KEVIN C</t>
  </si>
  <si>
    <t>5565 W CISO ST</t>
  </si>
  <si>
    <t>18E17S320010  01310 0040</t>
  </si>
  <si>
    <t>PINE RIDGE UNIT 1 PB 8 PG 25 LOT 4 BLK 131</t>
  </si>
  <si>
    <t>MOELLER WILLIAM E</t>
  </si>
  <si>
    <t>MOELLER SYLVIA A</t>
  </si>
  <si>
    <t>5353 N BRONCO TER</t>
  </si>
  <si>
    <t>BEVERLY HILLS FL 34465 2750</t>
  </si>
  <si>
    <t>18E17S320010  01310 0060</t>
  </si>
  <si>
    <t xml:space="preserve">PINE RIDGE UNIT 1 PB 8 PG 25 LOT 6 BLK 131 </t>
  </si>
  <si>
    <t>SAWYER MARGERY J</t>
  </si>
  <si>
    <t>5275 NORTH BRONCO TER</t>
  </si>
  <si>
    <t>18E17S320010  01320 0020</t>
  </si>
  <si>
    <t>PINE RIDGE UNIT 1 PB 8 PG 25 LOT 2 BLK 132</t>
  </si>
  <si>
    <t>FLORIDA ADAMOT LLC</t>
  </si>
  <si>
    <t>7800 CONGRESS AVE STE 206</t>
  </si>
  <si>
    <t>BOCA RATON FL 33496</t>
  </si>
  <si>
    <t>18E17S320010  01350 0110</t>
  </si>
  <si>
    <t>PINE RIDGE UNIT 1 PB 8 PG 25 LOT 11 BLK 135</t>
  </si>
  <si>
    <t>CHILBERT DAVID F</t>
  </si>
  <si>
    <t>5145 W PINE RIDGE BLVD</t>
  </si>
  <si>
    <t>18E17S320010  00830 0060</t>
  </si>
  <si>
    <t>PINE RIDGE UNIT 1 PB 8 PG 25 LOT 6 BLK 83</t>
  </si>
  <si>
    <t>PETICCA AMERICO T TRUSTEE</t>
  </si>
  <si>
    <t>AMERICO TONY PETICCA REV TRST</t>
  </si>
  <si>
    <t>102 DANFORTH DR</t>
  </si>
  <si>
    <t>PUNTA GORDA FL 33980</t>
  </si>
  <si>
    <t>18E17S320010  00840 0110</t>
  </si>
  <si>
    <t>PINE RIDGE UNIT 1 PB 8 PG 25 LOT 11 BLK 84</t>
  </si>
  <si>
    <t>TWINE GILBERT R</t>
  </si>
  <si>
    <t>4792 W CUSTER DR</t>
  </si>
  <si>
    <t>18E17S320010  00840 0230</t>
  </si>
  <si>
    <t>PINE RIDGE UNIT 1 PB 8 PG 25 LOT 23 BLK 84</t>
  </si>
  <si>
    <t>CYGLER PATRICIA A</t>
  </si>
  <si>
    <t>172 CLEVELAND AVE</t>
  </si>
  <si>
    <t>COLONIA NJ 07067 2323</t>
  </si>
  <si>
    <t>18E17S320010  00850 0020</t>
  </si>
  <si>
    <t>PINE RIDGE UNIT 1 PB 8 PG 25 LOT 2 BLK 85</t>
  </si>
  <si>
    <t>RANDAZZO JOSEPH</t>
  </si>
  <si>
    <t>RANDAZZO SANDRALEE</t>
  </si>
  <si>
    <t>5089 W PINTO LOOP</t>
  </si>
  <si>
    <t>18E17S320010  00900 0100</t>
  </si>
  <si>
    <t>PINE RIDGE UNIT 1 PB 8 PG 25 LOT 10 BLK 90</t>
  </si>
  <si>
    <t>LEAHEY DEBORAH N</t>
  </si>
  <si>
    <t>18E17S320010  00900 0140</t>
  </si>
  <si>
    <t>PINE RIDGE UNIT 1 PB 8 PG 25 LOT 14 BLK 90</t>
  </si>
  <si>
    <t>MICHITSCH KENNETH M</t>
  </si>
  <si>
    <t>MICHITSCH JENNIFER L</t>
  </si>
  <si>
    <t>4675 W PINTO LP</t>
  </si>
  <si>
    <t>18E17S320010  01070 0020</t>
  </si>
  <si>
    <t>PINE RIDGE UNIT 1 PB 8 PG 25 LOT 2 BLK 107</t>
  </si>
  <si>
    <t>EDEN INVESTMENTS LTD</t>
  </si>
  <si>
    <t>PO BOX 46</t>
  </si>
  <si>
    <t xml:space="preserve"> 3700 AA NETHERLANDS</t>
  </si>
  <si>
    <t>18E17S320010  01070 0080</t>
  </si>
  <si>
    <t>PINE RIDGE UNIT 1 PB 8 PG 25 LOT 8 BLK 107</t>
  </si>
  <si>
    <t>BLOOMINGDALE IL 60108</t>
  </si>
  <si>
    <t>18E17S320010  01300 0170</t>
  </si>
  <si>
    <t>PINE RIDGE UNIT 1 PB 8 PG 25 LOT 17 BLK 130</t>
  </si>
  <si>
    <t>CHONG YEN DORIS A</t>
  </si>
  <si>
    <t>CHONG-YEN RANDOLPH A</t>
  </si>
  <si>
    <t>8440 SW 151 ST</t>
  </si>
  <si>
    <t>18E17S320010  01310 0090</t>
  </si>
  <si>
    <t>PINE RIDGE UNIT 1 PB 8 PG 25 LOT 9 BLK 131</t>
  </si>
  <si>
    <t>SAME FAMILY/DEED FOL</t>
  </si>
  <si>
    <t>WARREN SHERRY</t>
  </si>
  <si>
    <t>EVERY RICK</t>
  </si>
  <si>
    <t>5101 W PINE RIDGE BLVD</t>
  </si>
  <si>
    <t>18E17S320010  01350 0170</t>
  </si>
  <si>
    <t>PINE RIDGE UNIT 1 PB 8 PG 25 LOT 17 BLK 135</t>
  </si>
  <si>
    <t>WALLER THOMAS</t>
  </si>
  <si>
    <t>WALLER VERONICA</t>
  </si>
  <si>
    <t>5279 W PINE RIDGE BLVD</t>
  </si>
  <si>
    <t>18E17S320010  00780 0020</t>
  </si>
  <si>
    <t>PINE RIDGE UNIT 1 PB 8 PG 25 LOT 2 BLK 78</t>
  </si>
  <si>
    <t>GLUECK JEFFREY M</t>
  </si>
  <si>
    <t>GLUECK DONNA LEE</t>
  </si>
  <si>
    <t>4419 W PINTO LOOP</t>
  </si>
  <si>
    <t>18E17S320010  00830 0040</t>
  </si>
  <si>
    <t>PINE RIDGE UNIT 1 PB 8 PG 25 LOT 4 BLK 83</t>
  </si>
  <si>
    <t>SURGEON MICHAEL S</t>
  </si>
  <si>
    <t>4398 W PAPOOSE LN</t>
  </si>
  <si>
    <t>18E17S320010  00840 0020</t>
  </si>
  <si>
    <t>PINE RIDGE UNIT 1 PB 8 PG 25 LOT 2 BLK 84</t>
  </si>
  <si>
    <t>OKELLY JOSEPH L</t>
  </si>
  <si>
    <t>OKELLY RENEE G</t>
  </si>
  <si>
    <t>5086 W PINTO LP</t>
  </si>
  <si>
    <t>18E17S320010  00840 0150</t>
  </si>
  <si>
    <t>PINE RIDGE UNIT 1 PB 8 PG 25 LOT 15 BLK 84</t>
  </si>
  <si>
    <t>RAMOS RANDALL R</t>
  </si>
  <si>
    <t>4654 W CUSTER DR</t>
  </si>
  <si>
    <t>18E17S320010  00840 0160</t>
  </si>
  <si>
    <t>PINE RIDGE UNIT 1 PB 8 PG 25 LOT 16 BLK 84</t>
  </si>
  <si>
    <t>WATERS LLOYD W</t>
  </si>
  <si>
    <t>WATERS LINDA FAY</t>
  </si>
  <si>
    <t>4632 CUSTER DR W</t>
  </si>
  <si>
    <t>18E17S320010  00840 0190</t>
  </si>
  <si>
    <t>PINE RIDGE UNIT 1 PB 8 PG 25 LOT 19 BLK 84</t>
  </si>
  <si>
    <t>KUNIK STEVEN J JR</t>
  </si>
  <si>
    <t>KUNIK EVELYN J</t>
  </si>
  <si>
    <t>4608 W CUSTER DR</t>
  </si>
  <si>
    <t>18E17S320010  00870 0070</t>
  </si>
  <si>
    <t>PINE RIDGE UNIT 1 PB 8 PG 25 LOT 7 BLK 87</t>
  </si>
  <si>
    <t>MATTHEWS JUDITH L</t>
  </si>
  <si>
    <t>5526 N PECOS TER</t>
  </si>
  <si>
    <t>18E17S320010  00890 0030</t>
  </si>
  <si>
    <t xml:space="preserve">PINE RIDGE UNIT 1 PB 8 PG 25 LOT 3 BLK 89 </t>
  </si>
  <si>
    <t>CACIOPPO JOSEPH TRUSTEE</t>
  </si>
  <si>
    <t>5557 N SIERRA TER</t>
  </si>
  <si>
    <t>18E17S320010  00900 0150</t>
  </si>
  <si>
    <t>PINE RIDGE UNIT 1 PB 8 PG 25 LOT 15 BLK 90</t>
  </si>
  <si>
    <t>MICHITSCH KENNETH</t>
  </si>
  <si>
    <t>MICHITSCH JENNIFER</t>
  </si>
  <si>
    <t>18E17S320010  01080 0080</t>
  </si>
  <si>
    <t>PINE RIDGE UNIT 1 PB 8 PG 25 LOT 8 BLK 108</t>
  </si>
  <si>
    <t>RIZZO GEROME</t>
  </si>
  <si>
    <t>RIZZO KAREN</t>
  </si>
  <si>
    <t>18E17S320010  01300 0120</t>
  </si>
  <si>
    <t xml:space="preserve">PINE RIDGE UNIT 1 PB 8 PG 25 LOT 12 BLK 130 </t>
  </si>
  <si>
    <t>SALE / MORE THAN 1 PARCEL</t>
  </si>
  <si>
    <t>ZYNNO JAN &amp; ANNA ZYNNO</t>
  </si>
  <si>
    <t>25 HAZEL AVE</t>
  </si>
  <si>
    <t>NAUGATUCK CT 06770 4706</t>
  </si>
  <si>
    <t>18E17S320010  01350 0080</t>
  </si>
  <si>
    <t>PINE RIDGE UNIT 1 PB 8 PG 25 LOT 8 BLK 135</t>
  </si>
  <si>
    <t>WRIGHT LARRY M</t>
  </si>
  <si>
    <t>WRIGHT WANDA L</t>
  </si>
  <si>
    <t>32046 RED HILL RD</t>
  </si>
  <si>
    <t>LANGSVILLE OH 45741 9728</t>
  </si>
  <si>
    <t>18E17S320010  01350 0100</t>
  </si>
  <si>
    <t>PINE RIDGE UNIT 1 PB 8 PG 25 LOT 10 BLK 135</t>
  </si>
  <si>
    <t>LEVY ELEANOR O</t>
  </si>
  <si>
    <t>5216 W CORRAL PL</t>
  </si>
  <si>
    <t>18E17S320010  01360 0040</t>
  </si>
  <si>
    <t>PINE RIDGE UNIT 1 PB 8 PG 25 LOT 4 BLK 136</t>
  </si>
  <si>
    <t>OSIO TOMAS</t>
  </si>
  <si>
    <t>BROWN SANDRA</t>
  </si>
  <si>
    <t>PO BOX 1626</t>
  </si>
  <si>
    <t>CRYSTAL RIVER FL 34423 1626</t>
  </si>
  <si>
    <t>18E17S320010  01360 0060</t>
  </si>
  <si>
    <t xml:space="preserve">PINE RIDGE UNIT 1 PB 8 PG 25 LOT 6 BLK 136 </t>
  </si>
  <si>
    <t>CRAMER DANIEL</t>
  </si>
  <si>
    <t>HILL KRISTEN</t>
  </si>
  <si>
    <t>5526 W CORRAL PL</t>
  </si>
  <si>
    <t>18E17S320010  01370 0020</t>
  </si>
  <si>
    <t>PINE RIDGE UNIT 1 PB 8 PG 25 LOT 2 BLK 137</t>
  </si>
  <si>
    <t>BARRAVECHIA ROBERT S</t>
  </si>
  <si>
    <t>COOPER ELISE N</t>
  </si>
  <si>
    <t>5726 W CORRAL PL</t>
  </si>
  <si>
    <t>18E17S320010  01390 0050</t>
  </si>
  <si>
    <t>CIMARRON</t>
  </si>
  <si>
    <t>PINE RIDGE UNIT 1 PB 8 PG 25 LOT 5 BLK 139</t>
  </si>
  <si>
    <t>NEUHARDT NATASHA</t>
  </si>
  <si>
    <t>CALLE 20 113 91 CASA 9 CASAS DEL ALFEREZ IV</t>
  </si>
  <si>
    <t xml:space="preserve"> COLOMBIA</t>
  </si>
  <si>
    <t>18E17S320010  01450 0040</t>
  </si>
  <si>
    <t>BUFFALO</t>
  </si>
  <si>
    <t xml:space="preserve">PINE RIDGE UNIT 1 PB 8 PG 25 LOT 4 BLK 145 </t>
  </si>
  <si>
    <t>SHOLES THOMAS L</t>
  </si>
  <si>
    <t>4601 PAMELA DR</t>
  </si>
  <si>
    <t>YANKEETOWN FL 34498</t>
  </si>
  <si>
    <t>18E17S320010  02470 0050</t>
  </si>
  <si>
    <t>PINK POPPY</t>
  </si>
  <si>
    <t>PINE RIDGE UNIT 1 PB 8 PG 25 LOT 5 BLK 247</t>
  </si>
  <si>
    <t>BALDWIN DAVID D SR</t>
  </si>
  <si>
    <t>ADAMS MARY R</t>
  </si>
  <si>
    <t>4711 N PINK POPPY DR</t>
  </si>
  <si>
    <t>18E17S320010  02510 0080</t>
  </si>
  <si>
    <t>PIUTE</t>
  </si>
  <si>
    <t>PINE RIDGE UNIT 1 PB 8 PG 25 LOT 8 BLK 251</t>
  </si>
  <si>
    <t>PATTON WILLIAM DAVID</t>
  </si>
  <si>
    <t>PATTON WENDY</t>
  </si>
  <si>
    <t>5497 W PIUTE DR</t>
  </si>
  <si>
    <t>18E17S320010  02530 0140</t>
  </si>
  <si>
    <t>COMSTOCK</t>
  </si>
  <si>
    <t>PINE RIDGE UNIT 1 PB 8 PG 25 LOT 14 BLK 253</t>
  </si>
  <si>
    <t>FROEHLICH GEORGE J</t>
  </si>
  <si>
    <t>FROEHLICH SUSAN J</t>
  </si>
  <si>
    <t>5447 W COMSTOCK PL</t>
  </si>
  <si>
    <t>18E17S320010  02580 0070</t>
  </si>
  <si>
    <t>PINE RIDGE UNIT 1 PB 8 PG 25 LOT 7 BLK 258</t>
  </si>
  <si>
    <t>OUTLAW DUANE R</t>
  </si>
  <si>
    <t>OUTLAW DEBORAH</t>
  </si>
  <si>
    <t>4876 N PINK POPPY DR</t>
  </si>
  <si>
    <t>18E17S320010  02620 0100</t>
  </si>
  <si>
    <t>PHOENIX</t>
  </si>
  <si>
    <t>PINE RIDGE UNIT 1 PB 8 PG 25 LOT 10 BLK 262</t>
  </si>
  <si>
    <t>HOBSON JOSEPH</t>
  </si>
  <si>
    <t>HOBSON BARBARA</t>
  </si>
  <si>
    <t>921 MILFORD PT RD</t>
  </si>
  <si>
    <t>MILFORD CT 06460</t>
  </si>
  <si>
    <t>18E17S320010  02670 0120</t>
  </si>
  <si>
    <t>AMARILLO</t>
  </si>
  <si>
    <t>PINE RIDGE UNIT 1 PB 8 PG 25 LOT 12 BLK 267</t>
  </si>
  <si>
    <t>VOSE ROBERT A</t>
  </si>
  <si>
    <t>BLAIS LORRAINE</t>
  </si>
  <si>
    <t>5063 N AMARILLO DR</t>
  </si>
  <si>
    <t>18E17S320010  02670 0140</t>
  </si>
  <si>
    <t>PINE RIDGE UNIT 1 PB 8 PG 25 LOT 14 BLK 267</t>
  </si>
  <si>
    <t>BIANCO JOHN</t>
  </si>
  <si>
    <t>BIANCO BEVERLY</t>
  </si>
  <si>
    <t>5161 N AMARILLO DR</t>
  </si>
  <si>
    <t>18E17S320010  02670 0100</t>
  </si>
  <si>
    <t>PINE RIDGE UNIT 1 PB 8 PG 25 LOT 10 BLK 267</t>
  </si>
  <si>
    <t>LEWIS CAROL</t>
  </si>
  <si>
    <t>7612 REGISTRAR WAY</t>
  </si>
  <si>
    <t>SARASOTA FL 34243</t>
  </si>
  <si>
    <t>18E17S320010  01360 0080</t>
  </si>
  <si>
    <t>PINE RIDGE UNIT 1 PB 8 PG 25 LOT 8 BLK 136</t>
  </si>
  <si>
    <t>ROBERTS BRUCE M</t>
  </si>
  <si>
    <t>ROBERTS LAURIE J</t>
  </si>
  <si>
    <t>5484 W CORRAL PL</t>
  </si>
  <si>
    <t>18E17S320010  01370 0030</t>
  </si>
  <si>
    <t>PINE RIDGE UNIT 1 PB 8 PG 25 LOT 3 BLK 137</t>
  </si>
  <si>
    <t>EMMERTH RICHARD E</t>
  </si>
  <si>
    <t>EMMERTH VICTORIA L</t>
  </si>
  <si>
    <t>5664 W CORRAL PL</t>
  </si>
  <si>
    <t>18E17S320010  01390 0020</t>
  </si>
  <si>
    <t>PINE RIDGE UNIT 1 PB 8 PG 25 LOT 2 BLK 139</t>
  </si>
  <si>
    <t>HANSEN PAUL BRIAN</t>
  </si>
  <si>
    <t>4873 N CIMARRON DR</t>
  </si>
  <si>
    <t>18E17S320010  01390 0310</t>
  </si>
  <si>
    <t xml:space="preserve">PINE RIDGE UNIT 1 PB 8 PG 25 LOT 31 BLK 139 </t>
  </si>
  <si>
    <t>OSIO TOMAS B &amp; SANDRA L BROWN</t>
  </si>
  <si>
    <t>18E17S320010  01410 0140</t>
  </si>
  <si>
    <t>PINE RIDGE UNIT 1 PB 8 PG 25 LOTS 14 &amp; 15 BLK 141</t>
  </si>
  <si>
    <t>WHITE LYNETTE</t>
  </si>
  <si>
    <t>HATTON KEITH D</t>
  </si>
  <si>
    <t>4929 N BUFFALO DR</t>
  </si>
  <si>
    <t>BEVERLY HILLS FL 34465 2755</t>
  </si>
  <si>
    <t>18E17S320010  02570 0020</t>
  </si>
  <si>
    <t>SADDLE</t>
  </si>
  <si>
    <t xml:space="preserve">PINE RIDGE UNIT 1 PB 8 PG 25 LOT 2 BLK 257 </t>
  </si>
  <si>
    <t>SHEEHAN JEFFREY &amp;</t>
  </si>
  <si>
    <t>SUSAN SHEEHAN</t>
  </si>
  <si>
    <t>11 OLIVE CT</t>
  </si>
  <si>
    <t>ROCKVILLE CENTRE NY 11570</t>
  </si>
  <si>
    <t>18E17S320010  02670 0060</t>
  </si>
  <si>
    <t>PINE RIDGE UNIT 1 PB 8 PG 25 LOT 6 BLK 267</t>
  </si>
  <si>
    <t>PARKER BILLY J</t>
  </si>
  <si>
    <t>4773 N AMARILLO DR</t>
  </si>
  <si>
    <t>BEVERLY HILLS FL 34465 2831</t>
  </si>
  <si>
    <t>18E17S320010  00880 0050</t>
  </si>
  <si>
    <t>PINE RIDGE UNIT 1 PB 8 PG 25 LOT 5 BLK 88</t>
  </si>
  <si>
    <t>RIVERA CARMEN</t>
  </si>
  <si>
    <t>5595 N PECOS TER</t>
  </si>
  <si>
    <t>18E17S320010  01460 0070</t>
  </si>
  <si>
    <t>PINE RIDGE UNIT 1 PB 8 PG 25 LOT 7 BLK 146</t>
  </si>
  <si>
    <t>HAND LYNECE</t>
  </si>
  <si>
    <t>458 NE 9TH ST</t>
  </si>
  <si>
    <t>CRYSTAL RIVER FL 34428</t>
  </si>
  <si>
    <t>18E17S320010  02520 0030</t>
  </si>
  <si>
    <t>PINE RIDGE UNIT 1 PB 8 PG 25 LOT 3 BLK 252</t>
  </si>
  <si>
    <t>HAYNES DOUGLAS N</t>
  </si>
  <si>
    <t>HAYNES DIANNA K</t>
  </si>
  <si>
    <t>5534 W BUCKSKIN DR</t>
  </si>
  <si>
    <t>18E17S320010  02520 0040</t>
  </si>
  <si>
    <t>PINE RIDGE UNIT 1 PB 8 PG 25 LOT 4 BLK 252</t>
  </si>
  <si>
    <t>MURPHY KATHLEEN</t>
  </si>
  <si>
    <t>MURPHY EUGENE</t>
  </si>
  <si>
    <t>5542 BUCKSKIN DR</t>
  </si>
  <si>
    <t>18E17S320010  02530 0090</t>
  </si>
  <si>
    <t>PINE RIDGE UNIT 1 PB 8 PG 25 LOT 9 BLK 253</t>
  </si>
  <si>
    <t>COONS FRANCIS EDWARD</t>
  </si>
  <si>
    <t>COONS MONICA P</t>
  </si>
  <si>
    <t>5331 W COMSTOCK PL</t>
  </si>
  <si>
    <t>18E17S320010  02550 0060</t>
  </si>
  <si>
    <t>CODY</t>
  </si>
  <si>
    <t>CT</t>
  </si>
  <si>
    <t>PINE RIDGE UNIT 1 PB 8 PG 25 LOT 6 BLK 255</t>
  </si>
  <si>
    <t>OSTEEN BENNETT JR</t>
  </si>
  <si>
    <t>OSTEEN MARY BETH</t>
  </si>
  <si>
    <t>5170 W CODY CT</t>
  </si>
  <si>
    <t>18E17S320010  02570 0030</t>
  </si>
  <si>
    <t>PINE RIDGE UNIT 1 PB 8 PG 25 LOT 3 BLK 257</t>
  </si>
  <si>
    <t>BAKER PATRICK J</t>
  </si>
  <si>
    <t>BAKER CAROL J</t>
  </si>
  <si>
    <t>4803 N SADDLE DR</t>
  </si>
  <si>
    <t>18E17S320010  02580 0030</t>
  </si>
  <si>
    <t>PINE RIDGE UNIT 1 PB 8 PG 25 LOT 3 BLK 258</t>
  </si>
  <si>
    <t>MCDANIEL WILLIAM ANDREW</t>
  </si>
  <si>
    <t>5072 N PINK POPPY DR</t>
  </si>
  <si>
    <t>18E17S320010  02610 0070</t>
  </si>
  <si>
    <t>PONTIAC</t>
  </si>
  <si>
    <t>PINE RIDGE UNIT 1 PB 8 PG 25 LOT 7 BLK 261</t>
  </si>
  <si>
    <t>PAGAN DAWN</t>
  </si>
  <si>
    <t>TUTINO MICHAEL</t>
  </si>
  <si>
    <t>4674 W GYPSUM DR</t>
  </si>
  <si>
    <t>18E17S320010  00820 0040</t>
  </si>
  <si>
    <t>PINE RIDGE UNIT 1 PB 8 PG 25 LOT 4 BLK 82</t>
  </si>
  <si>
    <t>PITTI ANTHONY</t>
  </si>
  <si>
    <t>PITTI GENA</t>
  </si>
  <si>
    <t>4438 W PINTO LP</t>
  </si>
  <si>
    <t>BEVERLY HILLS FL 34465 2167</t>
  </si>
  <si>
    <t>18E17S320010  00850 0050</t>
  </si>
  <si>
    <t>PINE RIDGE UNIT 1 PB 8 PG 25 LOT 5 BLK 85</t>
  </si>
  <si>
    <t>PLATZ ROBERT ANTHONY JR</t>
  </si>
  <si>
    <t>PLATZ LINDSAY ENGLE</t>
  </si>
  <si>
    <t>5067 W PINTO LP</t>
  </si>
  <si>
    <t>18E17S320010  01400 0190</t>
  </si>
  <si>
    <t xml:space="preserve">PINE RIDGE UNIT 1 PB 8 PG 25 LOT 19 BLK 140 </t>
  </si>
  <si>
    <t>MOLDA LILLIAN P</t>
  </si>
  <si>
    <t>5730 W CISCO ST</t>
  </si>
  <si>
    <t>BEVERLY HILLS FL 34465 2748</t>
  </si>
  <si>
    <t>18E17S320010  01400 0200</t>
  </si>
  <si>
    <t>PINE RIDGE UNIT 1 PB 8 PG 25 LOT 20 BLK 140</t>
  </si>
  <si>
    <t>COUCH DANNY R</t>
  </si>
  <si>
    <t>5694 W CISCO ST</t>
  </si>
  <si>
    <t>18E17S320010  01410 0120</t>
  </si>
  <si>
    <t>PINE RIDGE UNIT 1 PB 8 PG 25 LOT 12 BLK 141</t>
  </si>
  <si>
    <t>TERRY DAVID SCOTT</t>
  </si>
  <si>
    <t>4901 N BUFFALO DR</t>
  </si>
  <si>
    <t>18E17S320010  01460 0020</t>
  </si>
  <si>
    <t>PINE RIDGE UNIT 1 PB 8 PG 25 LOT 2 BLK 146</t>
  </si>
  <si>
    <t>MONTEETH SHELLY ANN</t>
  </si>
  <si>
    <t>25 HILL FARM</t>
  </si>
  <si>
    <t>BLOOMFIELD CT 06002</t>
  </si>
  <si>
    <t>18E17S320010  01460 0030</t>
  </si>
  <si>
    <t>PINE RIDGE UNIT 1 PB 8 PG 25 LOT 3 BLK 146</t>
  </si>
  <si>
    <t>AMPRIMO RAUL RUBEN</t>
  </si>
  <si>
    <t>AMPRIMO ROCIO DEL PILAR</t>
  </si>
  <si>
    <t>7604 SW 166 CT</t>
  </si>
  <si>
    <t>MIAMI FL 33193</t>
  </si>
  <si>
    <t>18E17S320010  01460 0120</t>
  </si>
  <si>
    <t>PINE RIDGE UNIT 1 PB 8 PG 25 LOT 12 BLK 146</t>
  </si>
  <si>
    <t>SOEHNEN PETER &amp; KARIN</t>
  </si>
  <si>
    <t>BERGSTRASSE 11</t>
  </si>
  <si>
    <t xml:space="preserve"> D 91301 WEST GERMANY</t>
  </si>
  <si>
    <t>18E17S320010  02470 0060</t>
  </si>
  <si>
    <t>PINE RIDGE UNIT 1 PB 8 PG 25 LOT 6 BLK 247</t>
  </si>
  <si>
    <t>CASOLA JOSEPH</t>
  </si>
  <si>
    <t>CASOLA MARIA</t>
  </si>
  <si>
    <t>4749 N PINK POPPY DR</t>
  </si>
  <si>
    <t>BEVERLY HILLS FL 34465 2805</t>
  </si>
  <si>
    <t>18E17S320010  02480 0050</t>
  </si>
  <si>
    <t>PINE RIDGE UNIT 1 PB 8 PG 25 LOT 5 BLK 248</t>
  </si>
  <si>
    <t>BUTOW HOWARD</t>
  </si>
  <si>
    <t>BUTOW JOAN</t>
  </si>
  <si>
    <t>4622 N PINK POPPY DR</t>
  </si>
  <si>
    <t>BEVERLY HILLS FL 34465 2804</t>
  </si>
  <si>
    <t>18E17S320010  02530 0020</t>
  </si>
  <si>
    <t>PINE RIDGE UNIT 1 PB 8 PG 25 LOT 2 BLK 253</t>
  </si>
  <si>
    <t>WOODS DONALD D</t>
  </si>
  <si>
    <t>WOODS PAULETTE D</t>
  </si>
  <si>
    <t>5520 W PINE RIDGE BLVD</t>
  </si>
  <si>
    <t>BEVERLY HILLS FL 34446</t>
  </si>
  <si>
    <t>18E17S320010  02540 0010</t>
  </si>
  <si>
    <t>PINE RIDGE UNIT 1 PB 8 PG 25 LOT 1 BLK 254</t>
  </si>
  <si>
    <t>MCCANDLISH BARBARA</t>
  </si>
  <si>
    <t>5475 W BUCKSKIN DR</t>
  </si>
  <si>
    <t>BEVERLY HILLS FL 34465 2820</t>
  </si>
  <si>
    <t>18E17S320010  02610 0050</t>
  </si>
  <si>
    <t>GYPSUM</t>
  </si>
  <si>
    <t>PINE RIDGE UNIT 1 PB 8 PG 25 LOT 5 BLK 261</t>
  </si>
  <si>
    <t>ANDERSON MICHAEL F</t>
  </si>
  <si>
    <t>ANDERSON DINA M</t>
  </si>
  <si>
    <t>5050 N AMARILLO DR</t>
  </si>
  <si>
    <t>BEVERLY HILLS FL 34465 2829</t>
  </si>
  <si>
    <t>18E17S320010  02670 0080</t>
  </si>
  <si>
    <t xml:space="preserve">PINE RIDGE UNIT 1 PB 8 PG 25 LOT 8 BLK 267 </t>
  </si>
  <si>
    <t>OLEKSY RICHARD S</t>
  </si>
  <si>
    <t>960 SE 5TH AVE</t>
  </si>
  <si>
    <t>POMPANO BEACH FL 33060 8110</t>
  </si>
  <si>
    <t>18E17S320010  02590 0140</t>
  </si>
  <si>
    <t>HORSESHOE</t>
  </si>
  <si>
    <t>PINE RIDGE UNIT 1 PB 8 PG 25 LOT 14 BLK 259</t>
  </si>
  <si>
    <t>DUNN ROBERT C</t>
  </si>
  <si>
    <t>DUNN CAROLYN</t>
  </si>
  <si>
    <t>4687 W HORSESHOE DR</t>
  </si>
  <si>
    <t>18E17S320010  01070 0110</t>
  </si>
  <si>
    <t>PINE RIDGE UNIT 1 PB 8 PG 25 LOT 11 BLK 107</t>
  </si>
  <si>
    <t>DEANDA ELI</t>
  </si>
  <si>
    <t>DEANDA VICKY R</t>
  </si>
  <si>
    <t>5515 N BRONCO</t>
  </si>
  <si>
    <t>18E17S320010  00840 0130</t>
  </si>
  <si>
    <t>PINE RIDGE UNIT 1 PB 8 PG 25 LOT 13 BLK 84</t>
  </si>
  <si>
    <t>PATELLA ROBERT</t>
  </si>
  <si>
    <t>PATELLA CECILIA</t>
  </si>
  <si>
    <t>4724 W CUSTER DR</t>
  </si>
  <si>
    <t>18E17S320010  01360 0110</t>
  </si>
  <si>
    <t>CHEYENNE</t>
  </si>
  <si>
    <t xml:space="preserve">PINE RIDGE UNIT 1 PB 8 PG 25 LOT 11 BLK 136 </t>
  </si>
  <si>
    <t>HINES KARLA N HANNEMAN</t>
  </si>
  <si>
    <t>4920 N CHEYENNE DR</t>
  </si>
  <si>
    <t>18E17S320010  01390 0300</t>
  </si>
  <si>
    <t>PINE RIDGE UNIT 1 PB 8 PG 25 LOT 30 BLK 139</t>
  </si>
  <si>
    <t>ORTIZ LOUIS R</t>
  </si>
  <si>
    <t>FREE GWEN</t>
  </si>
  <si>
    <t>920 CO OP CITY BLVD APT 11H</t>
  </si>
  <si>
    <t>BRONX NY 10475</t>
  </si>
  <si>
    <t>18E17S320010  01400 0180</t>
  </si>
  <si>
    <t xml:space="preserve">PINE RIDGE UNIT 1 PB 8 PG 25 LOT 18 BLK 140 </t>
  </si>
  <si>
    <t>SANDAIRE JOHNNY &amp;</t>
  </si>
  <si>
    <t>EDWIN C STEPHEN</t>
  </si>
  <si>
    <t>1701 EARL ST</t>
  </si>
  <si>
    <t>UNION NJ 07083</t>
  </si>
  <si>
    <t>18E17S320010  02530 0010</t>
  </si>
  <si>
    <t xml:space="preserve">PINE RIDGE UNIT 1 PB 8 PG 25 LOT 1 BLK 253 </t>
  </si>
  <si>
    <t>RIVERA LYDIA</t>
  </si>
  <si>
    <t>93 N HOPE CHAPEL RD</t>
  </si>
  <si>
    <t>JACKSON NJ 08527</t>
  </si>
  <si>
    <t>18E17S320010  02530 0030</t>
  </si>
  <si>
    <t>PINE RIDGE UNIT 1 PB 8 PG 25 LOT 3 BLK 253</t>
  </si>
  <si>
    <t>SLOEY JAMES T</t>
  </si>
  <si>
    <t>FRITZ MICHELLE</t>
  </si>
  <si>
    <t>5494 W PINE RIDGE BLVD</t>
  </si>
  <si>
    <t>18E17S320010  02590 0190</t>
  </si>
  <si>
    <t>PINE RIDGE UNIT 1 PB 8 PG 25 LOT 19 BLK 259</t>
  </si>
  <si>
    <t>PALUMBO ANTHONY J</t>
  </si>
  <si>
    <t>4915 HORSESHOE DR</t>
  </si>
  <si>
    <t>18E17S320010  02600 0060</t>
  </si>
  <si>
    <t>PINE RIDGE UNIT 1 PB 8 PG 25 LOT 6 BLK 260</t>
  </si>
  <si>
    <t>VANERKA CHARLES A</t>
  </si>
  <si>
    <t>VANERKA CHRISTINE A</t>
  </si>
  <si>
    <t>4848 W HORSESHOE DR</t>
  </si>
  <si>
    <t>18E17S320010  00820 0010</t>
  </si>
  <si>
    <t>PINE RIDGE UNIT 1 PB 8 PG 25 LOT 1 BLK 82</t>
  </si>
  <si>
    <t>JONES MICHAEL D</t>
  </si>
  <si>
    <t>JONES CHARLENE M</t>
  </si>
  <si>
    <t>4489 W PAPOOSE LN</t>
  </si>
  <si>
    <t>18E17S320010  00890 0040</t>
  </si>
  <si>
    <t xml:space="preserve">PINE RIDGE UNIT 1 PB 8 PG 25 LOT 4 BLK 89 </t>
  </si>
  <si>
    <t>FROM DEVELOPERS</t>
  </si>
  <si>
    <t>FORBES ROBERT J &amp; JOANNE S</t>
  </si>
  <si>
    <t>FORBES &amp; J TRACY FORBES</t>
  </si>
  <si>
    <t>562 COMMERCE ST</t>
  </si>
  <si>
    <t>THORNWOOD NY 10594 1326</t>
  </si>
  <si>
    <t>18E17S320010  01460 0060</t>
  </si>
  <si>
    <t>PINE RIDGE UNIT 1 PB 8 PG 25 LOT 6 BLK 146</t>
  </si>
  <si>
    <t>ROSSETTI GARY</t>
  </si>
  <si>
    <t>ROSSETTI LINDA</t>
  </si>
  <si>
    <t>5611 BAYLOR RD</t>
  </si>
  <si>
    <t>VENICE FL 34293</t>
  </si>
  <si>
    <t>18E17S320010  01460 0080</t>
  </si>
  <si>
    <t>PINE RIDGE UNIT 1 PB 8 PG 25 LOT 8 BLK 146</t>
  </si>
  <si>
    <t>BALAFAS CHRISTOPHER</t>
  </si>
  <si>
    <t>4970 N BUFFALO DR</t>
  </si>
  <si>
    <t>18E17S320010  01460 0160</t>
  </si>
  <si>
    <t>DESERT</t>
  </si>
  <si>
    <t>PINE RIDGE UNIT 1 PB 8 PG 25 LOT 16 BLK 146</t>
  </si>
  <si>
    <t>ELLER WILLARD S</t>
  </si>
  <si>
    <t>ELLER MARGARET B</t>
  </si>
  <si>
    <t>5921 W DESERT CT</t>
  </si>
  <si>
    <t>18E17S320010  01460 0170</t>
  </si>
  <si>
    <t xml:space="preserve">PINE RIDGE UNIT 1 PB 8 PG 25 LOT 17 BLK 146 </t>
  </si>
  <si>
    <t>WENDLER BARBARA</t>
  </si>
  <si>
    <t>CO TRUSTEES</t>
  </si>
  <si>
    <t>5949 W DESERT CT</t>
  </si>
  <si>
    <t>18E17S320010  01460 0220</t>
  </si>
  <si>
    <t>PINE RIDGE UNIT 1 PB 8 PG 25 LOT 22 BLK 146</t>
  </si>
  <si>
    <t>GELINAS GERALD D</t>
  </si>
  <si>
    <t>GELINAS DELORA A</t>
  </si>
  <si>
    <t>5820 W DESERT CT</t>
  </si>
  <si>
    <t>BEVERLY HILLS FL 34465 2719</t>
  </si>
  <si>
    <t>18E17S320010  02570 0040</t>
  </si>
  <si>
    <t>PINE RIDGE UNIT 1 PB 8 PG 25 LOT 4 BLK 257</t>
  </si>
  <si>
    <t>CMAR BRUCE A</t>
  </si>
  <si>
    <t>FULLER LAURA</t>
  </si>
  <si>
    <t>4761 N SADDLE DR</t>
  </si>
  <si>
    <t>18E17S320010  02570 0080</t>
  </si>
  <si>
    <t>PINE RIDGE UNIT 1 PB 8 PG 25 LOT 8 BLK 257</t>
  </si>
  <si>
    <t>CROSS JAMES C</t>
  </si>
  <si>
    <t>4573 N SADDLE DR</t>
  </si>
  <si>
    <t>18E17S320010  02610 0080</t>
  </si>
  <si>
    <t xml:space="preserve">PINE RIDGE UNIT 1 PB 8 PG 25 LOT 8 BLK 261 </t>
  </si>
  <si>
    <t>MOLINARI ALFREDO &amp; FRANCES C</t>
  </si>
  <si>
    <t>15411 23RD AVE</t>
  </si>
  <si>
    <t>WHITESTONE NY 11357 3722</t>
  </si>
  <si>
    <t>18E17S320010  00880 0010</t>
  </si>
  <si>
    <t xml:space="preserve">PINE RIDGE UNIT 1 PB 8 PG 25 LOT 1 BLK 88 </t>
  </si>
  <si>
    <t>UNDERWOOD RESIDENTIAL GC LLC</t>
  </si>
  <si>
    <t>1342 HIGH ST</t>
  </si>
  <si>
    <t>EUGENE OR 97401</t>
  </si>
  <si>
    <t>18E17S320010  01070 0050</t>
  </si>
  <si>
    <t>PINE RIDGE UNIT 1 PB 8 PG 25 LOT 5 BLK 107</t>
  </si>
  <si>
    <t>MATHIS LOUISE</t>
  </si>
  <si>
    <t>PAUL AND LOUISE MATHIS LIVING TRUST</t>
  </si>
  <si>
    <t>5114 W WICHITA DR</t>
  </si>
  <si>
    <t>18E17S320010  02470 0040</t>
  </si>
  <si>
    <t>PINE RIDGE UNIT 1 PB 8 PG 25  LOT 4 BLK 247</t>
  </si>
  <si>
    <t>JOHNSTON HARRY G</t>
  </si>
  <si>
    <t>JOHNSTON LOIS T</t>
  </si>
  <si>
    <t>4669 N PINK POPPY DR</t>
  </si>
  <si>
    <t>18E17S320010  00870 0040</t>
  </si>
  <si>
    <t>PINE RIDGE UNIT 1 PB 8 PG 25 LOT 4 BLK 87</t>
  </si>
  <si>
    <t>BOURNE BENJAMIN J</t>
  </si>
  <si>
    <t>BOURNE CAROLYN M</t>
  </si>
  <si>
    <t>4960 W PINTO LOOP</t>
  </si>
  <si>
    <t>18E17S320010  02640 0030</t>
  </si>
  <si>
    <t xml:space="preserve">PINE RIDGE UNIT 1 PB 8 PG 25 LOT 3 BLK 264 </t>
  </si>
  <si>
    <t>DIXON JUDY S</t>
  </si>
  <si>
    <t>4840 W PHOENIX DR</t>
  </si>
  <si>
    <t>18E17S320010  01070 0040</t>
  </si>
  <si>
    <t>PINE RIDGE UNIT 1 PB 8 PG 25 LOT 4 BLK 107</t>
  </si>
  <si>
    <t>HANICK ERIC A</t>
  </si>
  <si>
    <t>HANICK KELLY M</t>
  </si>
  <si>
    <t>5100 W WICHITA DR</t>
  </si>
  <si>
    <t>18E17S320010  01360 0070</t>
  </si>
  <si>
    <t>PINE RIDGE UNIT 1 PB 8 PG 25 LOT 7 BLK 136</t>
  </si>
  <si>
    <t>WHITE ALBERT</t>
  </si>
  <si>
    <t>5500 W CORRALL PL</t>
  </si>
  <si>
    <t>BEVERLY HILLS FL 34465 2729</t>
  </si>
  <si>
    <t>18E17S320010  01450 0030</t>
  </si>
  <si>
    <t>PINE RIDGE UNIT 1 PB 8 PG 25 LOT 3 BLK 145</t>
  </si>
  <si>
    <t>JT SUDLOW CONSTRUCTION LLC</t>
  </si>
  <si>
    <t>JOHNSON AMANDA</t>
  </si>
  <si>
    <t>PO BOX 1983</t>
  </si>
  <si>
    <t>LECANTO FL 34461</t>
  </si>
  <si>
    <t>18E17S320010  01460 0180</t>
  </si>
  <si>
    <t>PINE RIDGE UNIT 1 PB 8 PG 25 LOT 18 BLK 146</t>
  </si>
  <si>
    <t>HAYES JOHN K</t>
  </si>
  <si>
    <t>WIGGINS RUBY</t>
  </si>
  <si>
    <t>10844 INKSTER RD</t>
  </si>
  <si>
    <t>ROMULUS MI 48174</t>
  </si>
  <si>
    <t>18E17S320010  02530 0060</t>
  </si>
  <si>
    <t>PINE RIDGE UNIT 1 PB 8 PG 25 LOT 6 BLK 253</t>
  </si>
  <si>
    <t>RUDE RUSSELL RAY</t>
  </si>
  <si>
    <t>MORTGAGE EQUITY CONVERSION ASSET TRUST</t>
  </si>
  <si>
    <t>5396 W PINE RIDGE BLVD</t>
  </si>
  <si>
    <t>18E17S320010  02540 0110</t>
  </si>
  <si>
    <t>CHIPPEWA</t>
  </si>
  <si>
    <t>PINE RIDGE UNIT 1 PB 8 PG 25 LOT 11 BLK 254</t>
  </si>
  <si>
    <t>HABERMEHL DONALD</t>
  </si>
  <si>
    <t>HABERMEHL SHARON</t>
  </si>
  <si>
    <t>5093 W CHIPPEWA DR</t>
  </si>
  <si>
    <t>18E17S320010  02570 0060</t>
  </si>
  <si>
    <t xml:space="preserve">PINE RIDGE UNIT 1 PB 8 PG 25 LOT 6 BLK 257 </t>
  </si>
  <si>
    <t>CARLO MARIA SANCHEZ TRUSTEE</t>
  </si>
  <si>
    <t>MARIA SANCHEZ CARLO REV TRUST</t>
  </si>
  <si>
    <t>20 A WEST CHAPMAN ST</t>
  </si>
  <si>
    <t>ALEXANDRIA VA 22301</t>
  </si>
  <si>
    <t>18E17S320010  02570 0070</t>
  </si>
  <si>
    <t>PINE RIDGE UNIT 1 PB 8 PG 25 LOT 7 BLK 257</t>
  </si>
  <si>
    <t>LOJO ISMAEL RAMIREZ</t>
  </si>
  <si>
    <t>1915 LALIZA ST</t>
  </si>
  <si>
    <t>MAYAGUEZ PR 00680</t>
  </si>
  <si>
    <t>18E17S320010  02590 0160</t>
  </si>
  <si>
    <t>PINE RIDGE UNIT 1 PB 8 PG 25 LOT 16 BLK 259</t>
  </si>
  <si>
    <t>DELUCA DELORES</t>
  </si>
  <si>
    <t>4775 W HORSESHOE DR</t>
  </si>
  <si>
    <t>18E17S320010  02590 0200</t>
  </si>
  <si>
    <t>PINE RIDGE UNIT 1 PB 8 PG 25 LOT 20 BLK 259</t>
  </si>
  <si>
    <t>MAGUFFEY RICHARD C</t>
  </si>
  <si>
    <t>MAGUFFEY DARLENE M</t>
  </si>
  <si>
    <t>4957 W HORSESHOE DR</t>
  </si>
  <si>
    <t>18E17S320010  02600 0090</t>
  </si>
  <si>
    <t>PINE RIDGE UNIT 1 PB 8 PG 25 LOT 9 BLK 260</t>
  </si>
  <si>
    <t>GOODE JOSEPHINE G</t>
  </si>
  <si>
    <t>4690 W HORSESHORE DR</t>
  </si>
  <si>
    <t>18E17S320010  02670 0090</t>
  </si>
  <si>
    <t>PINE RIDGE UNIT 1 PB 8 PG 25 LOT 9 BLK 267</t>
  </si>
  <si>
    <t>GARGANO ADAM T</t>
  </si>
  <si>
    <t>GARGANO NATALIE JO</t>
  </si>
  <si>
    <t>4923 N AMARILLO DR</t>
  </si>
  <si>
    <t>18E17S320010  02670 0130</t>
  </si>
  <si>
    <t xml:space="preserve">PINE RIDGE UNIT 1 PB 8 PG 25 LOT 13 BLK 267 </t>
  </si>
  <si>
    <t>BRAITHWAITE KAREN</t>
  </si>
  <si>
    <t>5125 AMARILLO DR</t>
  </si>
  <si>
    <t>18E17S320010  00860 0040</t>
  </si>
  <si>
    <t>PINE RIDGE UNIT 1 PB 8 PG 25 LOT 4 BLK 86</t>
  </si>
  <si>
    <t>MILLSPAUGH BEVERLY</t>
  </si>
  <si>
    <t>MILLSPAUGH DARRELL</t>
  </si>
  <si>
    <t>2397 WESTSIDE DR</t>
  </si>
  <si>
    <t>NORTH CHILI NY 14514 1009</t>
  </si>
  <si>
    <t>18E17S320010  01360 0050</t>
  </si>
  <si>
    <t xml:space="preserve">PINE RIDGE UNIT 1 PB 8 PG 25 LOT 5 BLK 136 </t>
  </si>
  <si>
    <t>CERCE EVELYN M SOLE TRUSTEE</t>
  </si>
  <si>
    <t>5548 W CORRAL PL</t>
  </si>
  <si>
    <t>BEVERLY HILLS FL 34468</t>
  </si>
  <si>
    <t>18E17S320010  01360 0190</t>
  </si>
  <si>
    <t>PINE RIDGE UNIT 1 PB 8 PG 25 LOT 19 BLK 136</t>
  </si>
  <si>
    <t>JACKZENTIS LORRAINE YVETTE</t>
  </si>
  <si>
    <t>5555 W PINE RIDGE BLVD</t>
  </si>
  <si>
    <t>BEVERLY HILLS FL 34465 2864</t>
  </si>
  <si>
    <t>18E17S320010  01370 0010</t>
  </si>
  <si>
    <t>PINE RIDGE UNIT 1 PB 8 PG 25 LOT 1 BLK 137</t>
  </si>
  <si>
    <t>5726 W CORRAL PLACE</t>
  </si>
  <si>
    <t>18E17S320010  01410 0130</t>
  </si>
  <si>
    <t>PINE RIDGE UNIT 1 PB 8 PG 25 LOT 13 BLK 141</t>
  </si>
  <si>
    <t>THE JOY OF MUSIC INC</t>
  </si>
  <si>
    <t>THORSEN AASE</t>
  </si>
  <si>
    <t>3100 E JOHN HINKLE PL STE 108</t>
  </si>
  <si>
    <t>BLOOMINGTON IN 47408</t>
  </si>
  <si>
    <t>18E17S320010  01410 0160</t>
  </si>
  <si>
    <t>PINE RIDGE UNIT 1 PB 8 PG 25 LOT 16 BLK 141</t>
  </si>
  <si>
    <t>VANDERKLAY JEAN</t>
  </si>
  <si>
    <t>VANDERKLAY DAVID</t>
  </si>
  <si>
    <t>4937 N BUFFALO DR</t>
  </si>
  <si>
    <t>18E17S320010  01460 0040</t>
  </si>
  <si>
    <t xml:space="preserve">PINE RIDGE UNIT 1 PB 8 PG 25 LOT 4 BLK 146 </t>
  </si>
  <si>
    <t>CHUECA CARLOS ROBERTO &amp; ROCIO</t>
  </si>
  <si>
    <t>DEL PILAR BLANCO</t>
  </si>
  <si>
    <t>9348 SW 164 CT</t>
  </si>
  <si>
    <t>MIAMI FL 33196</t>
  </si>
  <si>
    <t>18E17S320010  01460 0050</t>
  </si>
  <si>
    <t>PINE RIDGE UNIT 1 PB 8 PG 25 LOT 5 BLK 146</t>
  </si>
  <si>
    <t>ADAMS HOMES OF NORTHWEST FLORIDA INC</t>
  </si>
  <si>
    <t>3000 GULF BREEZE PKWY</t>
  </si>
  <si>
    <t>GULF BREEZE FL 32563</t>
  </si>
  <si>
    <t>18E17S320010  01460 0090</t>
  </si>
  <si>
    <t>PINE RIDGE UNIT 1 PB 8 PG 25 LOT 9 BLK 146</t>
  </si>
  <si>
    <t>BERRISH REGINA M</t>
  </si>
  <si>
    <t>4938 N BUFFALO DR</t>
  </si>
  <si>
    <t>18E17S320010  01460 0110</t>
  </si>
  <si>
    <t>PINE RIDGE UNIT 1 PB 8 PG 25 LOT 11 BLK 146</t>
  </si>
  <si>
    <t>DOAK JENNIFER WINTER</t>
  </si>
  <si>
    <t>HOLLIDAY CATHERINE</t>
  </si>
  <si>
    <t>4092 S FROST PT</t>
  </si>
  <si>
    <t>INVERNESS FL 34452</t>
  </si>
  <si>
    <t>18E17S320010  01460 0140</t>
  </si>
  <si>
    <t xml:space="preserve">PINE RIDGE UNIT 1 PB 8 PG 25 LOT 14 BLK 146 </t>
  </si>
  <si>
    <t>DE LUCIA FRANK M &amp; JACQUELINE L TRUSTEES</t>
  </si>
  <si>
    <t>5852 W DESERT CT</t>
  </si>
  <si>
    <t>18E17S320010  01460 0210</t>
  </si>
  <si>
    <t>PINE RIDGE UNIT 1 PB 8 PG 25 LOT 21 BLK 146</t>
  </si>
  <si>
    <t>DELUCIA FRANK M</t>
  </si>
  <si>
    <t>DELUCIA JACQUELINE B</t>
  </si>
  <si>
    <t>18E17S320010  02470 0010</t>
  </si>
  <si>
    <t>PINE RIDGE UNIT 1 PB 8 PG 25 LOT 1 BLK 247</t>
  </si>
  <si>
    <t>WESTCOTT DANIEL R</t>
  </si>
  <si>
    <t>WESTCOTT SHEILA M</t>
  </si>
  <si>
    <t>4118 INVERNESS PL</t>
  </si>
  <si>
    <t>ROCK HILL SC 29730</t>
  </si>
  <si>
    <t>18E17S320010  02600 0160</t>
  </si>
  <si>
    <t>PINE RIDGE UNIT 1 PB 8 PG 25 LOT 16 BLK 260</t>
  </si>
  <si>
    <t>EVOCK JAIME</t>
  </si>
  <si>
    <t>38 LUPINE ST</t>
  </si>
  <si>
    <t>HOMOSASSA FL 34446</t>
  </si>
  <si>
    <t>18E17S320010  02610 0090</t>
  </si>
  <si>
    <t>PINE RIDGE UNIT 1 PB 8 PG 25 LOT 9 BLK 261</t>
  </si>
  <si>
    <t>PAPAS GEORGE</t>
  </si>
  <si>
    <t>PAPAS GAYE</t>
  </si>
  <si>
    <t>4745 W PONITAC PL</t>
  </si>
  <si>
    <t>18E17S320010  02740 0170</t>
  </si>
  <si>
    <t>PINE RIDGE UNIT 1 PB 8 PG 25 LOT 17 BLK 274</t>
  </si>
  <si>
    <t>DAY ALMA LILLIAN</t>
  </si>
  <si>
    <t>DONAHUE MARY EDITH</t>
  </si>
  <si>
    <t>4521 W HORSESHOE DR</t>
  </si>
  <si>
    <t>BEVERLY HILLS FL 34465 2953</t>
  </si>
  <si>
    <t>18E17S320010  02750 0020</t>
  </si>
  <si>
    <t>PINE RIDGE UNIT 1 PB 8 PG 25 LOT 2 BLK 275</t>
  </si>
  <si>
    <t>KOCIELKO DENNIS K</t>
  </si>
  <si>
    <t>KOCIELKO JOYCE D</t>
  </si>
  <si>
    <t>4554 W PINE RIDGE BLVD</t>
  </si>
  <si>
    <t>BEVERLY HILLS FL 34465 2866</t>
  </si>
  <si>
    <t>18E17S320010  01330 0120</t>
  </si>
  <si>
    <t>PINE RIDGE UNIT 1 PB 8 PG 25 LOT 12 BLK 133</t>
  </si>
  <si>
    <t>FOSTER DOUGLAS A</t>
  </si>
  <si>
    <t>FOSTER LISA M</t>
  </si>
  <si>
    <t>5300 N SONORA TER</t>
  </si>
  <si>
    <t>18E17S320010  00780 0010</t>
  </si>
  <si>
    <t>PINE RIDGE UNIT 1 PB 8 PG 25 LOT 1 BLK 78</t>
  </si>
  <si>
    <t>POST THOMAS F</t>
  </si>
  <si>
    <t>CHERESKO GERTRUDE</t>
  </si>
  <si>
    <t>5621 N FLAGSTAFF AVE</t>
  </si>
  <si>
    <t>18E17S320010  02550 0080</t>
  </si>
  <si>
    <t>PINE RIDGE UNIT 1 PB 8 PG 25 LOT 8 BLK 255</t>
  </si>
  <si>
    <t>VAN GOOLEN M J</t>
  </si>
  <si>
    <t>28 OAK ST</t>
  </si>
  <si>
    <t xml:space="preserve"> N1R 4K6 CANADA</t>
  </si>
  <si>
    <t>18E17S320010  01400 0230</t>
  </si>
  <si>
    <t>PINE RIDGE UNIT 1 PB 8 PG 25 LOT 23 BLK 140</t>
  </si>
  <si>
    <t>MAHAR RICHARD</t>
  </si>
  <si>
    <t>MAHAR JOANNE</t>
  </si>
  <si>
    <t>5624 W CISCO ST</t>
  </si>
  <si>
    <t>18E17S320010  02660 0010</t>
  </si>
  <si>
    <t>CASPER</t>
  </si>
  <si>
    <t xml:space="preserve">PINE RIDGE UNIT 1 PB 8 PG 25 LOT 1 BLK 266 </t>
  </si>
  <si>
    <t>FALGIANO DONNA SUSAN</t>
  </si>
  <si>
    <t>PO BOX 622</t>
  </si>
  <si>
    <t>HOMOSASSA SPRINGS FL 34447 0622</t>
  </si>
  <si>
    <t>18E17S320010  00780 0080</t>
  </si>
  <si>
    <t>PINE RIDGE UNIT 1 PB 8 PG 25 LOT 8 BLK 78</t>
  </si>
  <si>
    <t>HUBERS HARLYN J</t>
  </si>
  <si>
    <t>HUBERS LAVONNE M</t>
  </si>
  <si>
    <t>3011 MONA LISA BLVD</t>
  </si>
  <si>
    <t>NAPLES FL 34119</t>
  </si>
  <si>
    <t>18E17S320010  00800 0020</t>
  </si>
  <si>
    <t>BRAVADO</t>
  </si>
  <si>
    <t>PINE RIDGE UNIT 1 PB 8 PG 25 LOT 2 BLK 80</t>
  </si>
  <si>
    <t>STINES JOANNE</t>
  </si>
  <si>
    <t>STINES WARREN J JR</t>
  </si>
  <si>
    <t>5577 N BRAVADO TER</t>
  </si>
  <si>
    <t>18E17S320010  00830 0100</t>
  </si>
  <si>
    <t>PINE RIDGE UNIT 1 PB 8 PG 25 LOT 10 BLK 83</t>
  </si>
  <si>
    <t>ALLEN KEVIN GEORGE</t>
  </si>
  <si>
    <t>4198 W PAPOOSE LN</t>
  </si>
  <si>
    <t>18E17S320010  00830 0110</t>
  </si>
  <si>
    <t xml:space="preserve">PINE RIDGE UNIT 1 PB 8 PG 25 LOT 11 BLK 83 </t>
  </si>
  <si>
    <t>OCONNELL TERRANCE L</t>
  </si>
  <si>
    <t>OCONNELL CATHY J</t>
  </si>
  <si>
    <t>4168 W PAPOOSE LN</t>
  </si>
  <si>
    <t>18E17S320010  00830 0120</t>
  </si>
  <si>
    <t>PINE RIDGE UNIT 1 PB 8 PG 25 LOT 12 BLK 83</t>
  </si>
  <si>
    <t>APONTE CARLOS</t>
  </si>
  <si>
    <t>APONTE NIBIS</t>
  </si>
  <si>
    <t>4126 W PAPOOSE LN</t>
  </si>
  <si>
    <t>BEVERLY HILLS FL 34465 9110</t>
  </si>
  <si>
    <t>18E17S320010  00830 0130</t>
  </si>
  <si>
    <t>PINE RIDGE UNIT 1 PB 8 PG 25 LOT 13 BLK 83</t>
  </si>
  <si>
    <t>OLSON RONALD W</t>
  </si>
  <si>
    <t>OLSON SHERYL A</t>
  </si>
  <si>
    <t>4094 W PAPOOSE LN</t>
  </si>
  <si>
    <t>18E17S320010  00830 0150</t>
  </si>
  <si>
    <t>PINE RIDGE UNIT 1 PB 8 PG 25 LOT 15 BLK 83</t>
  </si>
  <si>
    <t>GODWIN HARRY BARNES JR</t>
  </si>
  <si>
    <t>PATTERSON FAYE F</t>
  </si>
  <si>
    <t>4002 W PINTO LOOP</t>
  </si>
  <si>
    <t>18E17S320010  00830 0160</t>
  </si>
  <si>
    <t>PINE RIDGE UNIT 1 PB 8 PG 25 LOT 16 BLK 83</t>
  </si>
  <si>
    <t>SLOAN JOHN R JR</t>
  </si>
  <si>
    <t>SLOAN SANDRA A</t>
  </si>
  <si>
    <t>4093 W PINE RIDGE BLVD</t>
  </si>
  <si>
    <t>18E17S320010  00830 0170</t>
  </si>
  <si>
    <t>PINE RIDGE UNIT 1 PB 8 PG 25 LOT 17 BLK 83</t>
  </si>
  <si>
    <t>GONZALEZ-ORTIZ EVELYN</t>
  </si>
  <si>
    <t>4125 W PINE RIDGE BLVD</t>
  </si>
  <si>
    <t>18E17S320010  00830 0210</t>
  </si>
  <si>
    <t>PINE RIDGE UNIT 1 PB 8 PG 25 LOT 21 BLK 83</t>
  </si>
  <si>
    <t>HOYE MAUREEN A</t>
  </si>
  <si>
    <t>4261 W PINE RIDGE BLVD</t>
  </si>
  <si>
    <t>BEVERLY HILLS FL 34465 8918</t>
  </si>
  <si>
    <t>18E17S320010  00840 0040</t>
  </si>
  <si>
    <t>PINE RIDGE UNIT 1 PB 8 PG 25 LOT 4 BLK 84</t>
  </si>
  <si>
    <t>FICK OSCAR R JR</t>
  </si>
  <si>
    <t>FICK LI C</t>
  </si>
  <si>
    <t>5016 W CUSTER DR</t>
  </si>
  <si>
    <t>18E17S320010  00840 0300</t>
  </si>
  <si>
    <t>PINE RIDGE UNIT 1 PB 8 PG 25 LOT 30 BLK 84</t>
  </si>
  <si>
    <t>18E17S320010  00840 0310</t>
  </si>
  <si>
    <t>PINE RIDGE UNIT 1 PB 8 PG 25 LOT 31 BLK 84</t>
  </si>
  <si>
    <t>BOSCHANN ANDREAS C</t>
  </si>
  <si>
    <t>IM ERPELGRUN 96</t>
  </si>
  <si>
    <t xml:space="preserve"> 13503 GERMANY</t>
  </si>
  <si>
    <t>18E17S320010  01140 0270</t>
  </si>
  <si>
    <t>PINE RIDGE UNIT 1 PB 8 PG 25 LOT 27 BLK 114</t>
  </si>
  <si>
    <t>TRADEMARK BUILDING GROUP LLC</t>
  </si>
  <si>
    <t>1411 NW 19TH ST</t>
  </si>
  <si>
    <t>CRYSTAL RIVER FL 34429</t>
  </si>
  <si>
    <t>18E17S320010  01140 0290</t>
  </si>
  <si>
    <t>PINE RIDGE UNIT 1 PB 8 PG 25 LOT 29 BLK 114</t>
  </si>
  <si>
    <t>JACKSON ROBERT B</t>
  </si>
  <si>
    <t>JACKSON RONNA D</t>
  </si>
  <si>
    <t>5117 W YUMA LN</t>
  </si>
  <si>
    <t>18E17S320010  02550 0090</t>
  </si>
  <si>
    <t>PINE RIDGE UNIT 1 PB 8 PG 25 LOT 9 BLK 255</t>
  </si>
  <si>
    <t>VAN GOOLEN MARGARITA Y</t>
  </si>
  <si>
    <t>18E17S320010  02640 0020</t>
  </si>
  <si>
    <t>MOHAWK</t>
  </si>
  <si>
    <t>PINE RIDGE UNIT 1 PB 8 PG 25 LOT 2 BLK 264</t>
  </si>
  <si>
    <t>ONEIL DONALD M</t>
  </si>
  <si>
    <t>ONEIL MARY H</t>
  </si>
  <si>
    <t>282 COUNTY ROAD 1157</t>
  </si>
  <si>
    <t>GOSHEN AL 36035</t>
  </si>
  <si>
    <t>18E17S320010  00780 0070</t>
  </si>
  <si>
    <t>PINE RIDGE UNIT 1 PB 8 PG 25 LOT 7 BLK 78</t>
  </si>
  <si>
    <t>KNIPP LILLIAN A</t>
  </si>
  <si>
    <t>530 N SUNCOAST BLVD</t>
  </si>
  <si>
    <t>18E17S320010  00780 0130</t>
  </si>
  <si>
    <t xml:space="preserve">PINE RIDGE UNIT 1 PB 8 PG 25 LOT 13 BLK 78 </t>
  </si>
  <si>
    <t>ALTENAU TIMOTHY C</t>
  </si>
  <si>
    <t>4081 WEST PINTO LP</t>
  </si>
  <si>
    <t>18E17S320010  00780 0150</t>
  </si>
  <si>
    <t>PINE RIDGE UNIT 1 PB 8 PG 25 LOT 15 BLK 78</t>
  </si>
  <si>
    <t>HAID HERBERT</t>
  </si>
  <si>
    <t>2463 WORTHINTON DR</t>
  </si>
  <si>
    <t>MT PLEASANT SC 29466</t>
  </si>
  <si>
    <t>18E17S320010  00790 0020</t>
  </si>
  <si>
    <t>CROCKETT</t>
  </si>
  <si>
    <t>PINE RIDGE UNIT 1 PB 3 PG 25 LOT 2 BLK 79</t>
  </si>
  <si>
    <t>HOYTE MARIA</t>
  </si>
  <si>
    <t>1100 HUNT TRACE BLVD APT 503</t>
  </si>
  <si>
    <t>CLERMONT FL 34711</t>
  </si>
  <si>
    <t>18E17S320010  00790 0030</t>
  </si>
  <si>
    <t>PINE RIDGE UNIT 1 PB 8 PG 25 LOT 3 BLK 79</t>
  </si>
  <si>
    <t>BLACK BRUCE &amp;</t>
  </si>
  <si>
    <t>BRUCE MICHAEL BLACK</t>
  </si>
  <si>
    <t>586 ORANGE CENTER RD</t>
  </si>
  <si>
    <t>ORANGE CT 06477</t>
  </si>
  <si>
    <t>18E17S320010  00800 0060</t>
  </si>
  <si>
    <t>PINE RIDGE UNIT 1 PB 8 PG 25 LOT 6 BLK 80</t>
  </si>
  <si>
    <t>ST PIERRE BIBIANE E</t>
  </si>
  <si>
    <t>5544 N CROCKETT TER</t>
  </si>
  <si>
    <t>18E17S320010  00830 0180</t>
  </si>
  <si>
    <t>PINE RIDGE UNIT 1 PB 8 PG 25 LOT 18 BLK 83</t>
  </si>
  <si>
    <t>ODONNELL ILSE F</t>
  </si>
  <si>
    <t>DAVIS THOMAS</t>
  </si>
  <si>
    <t>4167 W PINE RIDGE BLVD</t>
  </si>
  <si>
    <t>18E17S320010  00830 0190</t>
  </si>
  <si>
    <t>PINE RIDGE UNIT 1 PB 8 PG 25 LOT 19 BLK 83</t>
  </si>
  <si>
    <t>MAINELLA JUNE A</t>
  </si>
  <si>
    <t>4197 W PINE RIDGE BLVD</t>
  </si>
  <si>
    <t>18E17S320010  00830 0240</t>
  </si>
  <si>
    <t>PINE RIDGE UNIT 1 PB 8 PG 25 LOT 24 BLOCK 83</t>
  </si>
  <si>
    <t>DONOVSKI RODNA</t>
  </si>
  <si>
    <t>4353 W PINE RIDGE BLVD</t>
  </si>
  <si>
    <t>18E17S320010  00830 0270</t>
  </si>
  <si>
    <t>PINE RIDGE UNIT 1 PB 8 PG 25 LOT 27 BLK 83</t>
  </si>
  <si>
    <t>BLACKMAN MICHAEL EDWARD</t>
  </si>
  <si>
    <t>BLACKMAN NANCY JANETTE</t>
  </si>
  <si>
    <t>4451 W PINE RIDGE BLVD</t>
  </si>
  <si>
    <t>BEVERLY HILLS FL 34465 2975</t>
  </si>
  <si>
    <t>18E17S320010  00840 0220</t>
  </si>
  <si>
    <t xml:space="preserve">PINE RIDGE UNIT 1 PB 8 PG 25 LOT 22 BLK 84 </t>
  </si>
  <si>
    <t>PEREKOPSKY SERGEY &amp; MARIA &amp;</t>
  </si>
  <si>
    <t>NADEZHDA GUSAKOVA</t>
  </si>
  <si>
    <t>1007 E LAKESHORE DR</t>
  </si>
  <si>
    <t>LAKE STEVENS WA 98258</t>
  </si>
  <si>
    <t>18E17S320010  00840 0250</t>
  </si>
  <si>
    <t>PINE RIDGE UNIT 1 PB 8 PG 25 LOT 25 BLK 84</t>
  </si>
  <si>
    <t>SAROG JOHN J</t>
  </si>
  <si>
    <t>SAROG CAROL J</t>
  </si>
  <si>
    <t>5380 N FLAGSTAFF AVE</t>
  </si>
  <si>
    <t>18E17S320010  01140 0280</t>
  </si>
  <si>
    <t>PINE RIDGE UNIT 1 PB 8 PG 25 LOT 28 BLK 114</t>
  </si>
  <si>
    <t>18E17S320010  02660 0020</t>
  </si>
  <si>
    <t>PINE RIDGE UNIT 1 PB 8 PG 25 LOT 2 BLK 266</t>
  </si>
  <si>
    <t>MEGGISON RICHARD A</t>
  </si>
  <si>
    <t>MEGGISON EILEEN M</t>
  </si>
  <si>
    <t>4758 W CASPER LN</t>
  </si>
  <si>
    <t>18E17S320010  00780 0100</t>
  </si>
  <si>
    <t>PINE RIDGE UNIT 1 PB 8 PG 25 LOT 10 BLK 78</t>
  </si>
  <si>
    <t>HENDERSON TERRY</t>
  </si>
  <si>
    <t>HENDERSON BARBARA</t>
  </si>
  <si>
    <t>4149 W PINTO LP</t>
  </si>
  <si>
    <t>18E17S320010  00780 0160</t>
  </si>
  <si>
    <t>PINE RIDGE UNIT 1 PB 8 PG 25 LOT 16 BLK 78</t>
  </si>
  <si>
    <t>SAGASTUME WILMER B</t>
  </si>
  <si>
    <t>SAGASTUME MIRIAN L</t>
  </si>
  <si>
    <t>4055 W PINTO LOOP</t>
  </si>
  <si>
    <t>18E17S320010  00780 0170</t>
  </si>
  <si>
    <t>PINE RIDGE UNIT 1 PB 8 PG 25 LOT 17 BLK 78</t>
  </si>
  <si>
    <t>NOREM MARION A</t>
  </si>
  <si>
    <t>4045 W PINTO LP</t>
  </si>
  <si>
    <t>18E17S320010  00780 0200</t>
  </si>
  <si>
    <t>PINE RIDGE UNIT 1 PB 8 PG 25 LOT 20 BLK 78</t>
  </si>
  <si>
    <t>SARABIA DANILO B</t>
  </si>
  <si>
    <t>SARABIA MARIA</t>
  </si>
  <si>
    <t>4019 W PINTO LOOP</t>
  </si>
  <si>
    <t>18E17S320010  00790 0050</t>
  </si>
  <si>
    <t>PINE RIDGE UNIT 1 PB 8 PG 25 LOT 5 BLK 79</t>
  </si>
  <si>
    <t>BYREITER EDWARD CHARLES</t>
  </si>
  <si>
    <t>HAMPTON TAWANA J</t>
  </si>
  <si>
    <t>4078 W PINTO LOOP</t>
  </si>
  <si>
    <t>18E17S320010  00810 0010</t>
  </si>
  <si>
    <t>TUCSON</t>
  </si>
  <si>
    <t>PINE RIDGE UNIT 1 PB 8 PG 25 LOT 1 BLK 81</t>
  </si>
  <si>
    <t>BRISCOE JACK W SR</t>
  </si>
  <si>
    <t>BRISCOE MARY C</t>
  </si>
  <si>
    <t>5505 N TUCSON TER</t>
  </si>
  <si>
    <t>18E17S320010  00810 0030</t>
  </si>
  <si>
    <t>PINE RIDGE UNIT 1 PB 8 PG 25 LOT 3 BLK 81</t>
  </si>
  <si>
    <t>BOHL ALLAN C</t>
  </si>
  <si>
    <t>NORTON-BOHL SHARON L</t>
  </si>
  <si>
    <t>5579 N TUCSON TER</t>
  </si>
  <si>
    <t>18E17S320010  00810 0050</t>
  </si>
  <si>
    <t>PINE RIDGE UNIT 1 PB 8 PG 25 LOT 5 BLK 81</t>
  </si>
  <si>
    <t>VACCIANNA APRIL L</t>
  </si>
  <si>
    <t>VACCIANNA MARVIN H</t>
  </si>
  <si>
    <t>5620 N BRAVACO TER</t>
  </si>
  <si>
    <t>BEVERLYHILLS FL 34465</t>
  </si>
  <si>
    <t>18E17S320010  00830 0250</t>
  </si>
  <si>
    <t>PINE RIDGE UNIT 1 PB 8 PG 25 LOT 25 BLK 83</t>
  </si>
  <si>
    <t>CIBIRKA ROMAN J</t>
  </si>
  <si>
    <t>CIBIRKA SALLY A</t>
  </si>
  <si>
    <t>1125 ALCOVE LP</t>
  </si>
  <si>
    <t>THE VILLAGES FL 32162 4417</t>
  </si>
  <si>
    <t>18E17S320010  00830 0260</t>
  </si>
  <si>
    <t>PINE RIDGE UNIT 1 PB 8 PG 25 LOT 26 BLK 83</t>
  </si>
  <si>
    <t>MATHIA MADAPPALLIL MATHAI &amp; THANKAMMA</t>
  </si>
  <si>
    <t>219 PERSHING PARKWAY</t>
  </si>
  <si>
    <t>MINEOLA NY 11501</t>
  </si>
  <si>
    <t>18E17S320010  00840 0200</t>
  </si>
  <si>
    <t>PINE RIDGE UNIT 1 PB 8 PG 25 LOT 20 BLK 84</t>
  </si>
  <si>
    <t>DUNBAR FREDRICK C</t>
  </si>
  <si>
    <t>DUNBAR DIANA</t>
  </si>
  <si>
    <t>4592 W PINTO LOOP</t>
  </si>
  <si>
    <t>BEVERLY HILLS FL 34465 2169</t>
  </si>
  <si>
    <t>18E17S320010  00840 0210</t>
  </si>
  <si>
    <t xml:space="preserve">PINE RIDGE UNIT 1 PB 8 PG 25 LOT 21 BLK 84 </t>
  </si>
  <si>
    <t>DITCHFIELD DAVID W</t>
  </si>
  <si>
    <t>4524 W PINTO LP</t>
  </si>
  <si>
    <t>18E17S320010  02470 0070</t>
  </si>
  <si>
    <t xml:space="preserve">PINE RIDGE UNIT 1 PB 8 PG 25 LOT 7 BLK 247 </t>
  </si>
  <si>
    <t>BASCOS ROSE</t>
  </si>
  <si>
    <t>4882 W PHOENIX DR</t>
  </si>
  <si>
    <t>18E17S320010  02480 0060</t>
  </si>
  <si>
    <t>PINE RIDGE UNIT 1 PB 8 PG 25 LOT 6 BLK 248</t>
  </si>
  <si>
    <t>FIVE YEAR PLAN LLC</t>
  </si>
  <si>
    <t>PO BOX 521418</t>
  </si>
  <si>
    <t>BIG LAKE AK 99652</t>
  </si>
  <si>
    <t>18E17S320010  00780 0090</t>
  </si>
  <si>
    <t>PINE RIDGE UNIT 1 PB 8 PG 25 LOT 9 BLK 78</t>
  </si>
  <si>
    <t>REED JOHN CHRISTOPHER</t>
  </si>
  <si>
    <t>REED LISA HARPER</t>
  </si>
  <si>
    <t>4185 W PINTO LOOP</t>
  </si>
  <si>
    <t>18E17S320010  00780 0180</t>
  </si>
  <si>
    <t xml:space="preserve">PINE RIDGE UNIT 1 PB 8 PG 25 LOT 18 BLK 78 </t>
  </si>
  <si>
    <t>MERCURI ANTHONY C &amp; PATRICIA</t>
  </si>
  <si>
    <t>24 HUTCHINS DR</t>
  </si>
  <si>
    <t>DEDHAM MA 02026</t>
  </si>
  <si>
    <t>18E17S320010  00790 0010</t>
  </si>
  <si>
    <t>PINE RIDGE UNIT 1 PB 8 PG 25 LOT 1 BLK 79</t>
  </si>
  <si>
    <t>SEIJAS ERNEST J JR</t>
  </si>
  <si>
    <t>4109 W PAPOOSE LN</t>
  </si>
  <si>
    <t>BEVERLY HILLS FL 34465 2177</t>
  </si>
  <si>
    <t>18E17S320010  00800 0030</t>
  </si>
  <si>
    <t>PINE RIDGE UNIT 1 PB 8 PG 25 LOT 3 BLK 80</t>
  </si>
  <si>
    <t>PARISE VINCENT R</t>
  </si>
  <si>
    <t>PARISE DEBRA ANN</t>
  </si>
  <si>
    <t>5619 N BRAVADO TER</t>
  </si>
  <si>
    <t>18E17S320010  00810 0020</t>
  </si>
  <si>
    <t>PINE RIDGE UNIT 1 PB 8 PG 25 LOT 2 BLK 81</t>
  </si>
  <si>
    <t>HENRY OTIS L</t>
  </si>
  <si>
    <t>HENRY SHERRI L</t>
  </si>
  <si>
    <t>5539 N TUCSON TER</t>
  </si>
  <si>
    <t>BEVERLY HILLS FL 34465 2102</t>
  </si>
  <si>
    <t>18E17S320010  00830 0080</t>
  </si>
  <si>
    <t>PINE RIDGE UNIT 1 PB 8 PG 25 LOT 8 BLK 83</t>
  </si>
  <si>
    <t>ARNONE JOSEPH J</t>
  </si>
  <si>
    <t>ARNONE SUSAN L</t>
  </si>
  <si>
    <t>9507 N CHERRY LAKE DR</t>
  </si>
  <si>
    <t>CITRUS SPRINGS FL 34434</t>
  </si>
  <si>
    <t>18E17S320010  00830 0280</t>
  </si>
  <si>
    <t>PINE RIDGE UNIT 1 PB 8 PG 25 LOT 28 BLK 83</t>
  </si>
  <si>
    <t>PELLEGRINI BERT B &amp; ADRIANA L</t>
  </si>
  <si>
    <t>13938 SARASOTA</t>
  </si>
  <si>
    <t>REDFORD MI 48239 2837</t>
  </si>
  <si>
    <t>18E17S320010  01450 0050</t>
  </si>
  <si>
    <t>PINE RIDGE UNIT 1 PB 8 PG 25 LOT 5 BLK 145</t>
  </si>
  <si>
    <t>BRADSHAW LINDA E</t>
  </si>
  <si>
    <t>306 BUNNYHOP TR</t>
  </si>
  <si>
    <t>AUSTIN TX 78734</t>
  </si>
  <si>
    <t>18E17S320010  02530 0070</t>
  </si>
  <si>
    <t>PINE RIDGE UNIT 1 PB 8 PG 25 LOT 7 BLK 253</t>
  </si>
  <si>
    <t>TO/FROM FED/STATE/LOCAL GOVT/TIITF</t>
  </si>
  <si>
    <t>ROBINSON ROSE M</t>
  </si>
  <si>
    <t>HALLE PHILIP F</t>
  </si>
  <si>
    <t>4886 N CHEYENNE DR</t>
  </si>
  <si>
    <t>18E17S320010  02640 0010</t>
  </si>
  <si>
    <t>PINE RIDGE UNIT 1 PB 8 PG 25 LOT 1 BLK 264</t>
  </si>
  <si>
    <t>GREEN EUGENE J</t>
  </si>
  <si>
    <t>GREEN MARILYNN E</t>
  </si>
  <si>
    <t>4837 W MOHAWK DR</t>
  </si>
  <si>
    <t>18E17S320010  00780 0050</t>
  </si>
  <si>
    <t>PINE RIDGE UNIT 1 PB 8 PG 25 LOT 5 BLK 78</t>
  </si>
  <si>
    <t>JOHANNA PROPERTIES LLC</t>
  </si>
  <si>
    <t>4740 W HACIENDA DR</t>
  </si>
  <si>
    <t>18E17S320010  00780 0140</t>
  </si>
  <si>
    <t>PINE RIDGE UNIT 1 PB 8 PG 25 LOT 14 BLK 78</t>
  </si>
  <si>
    <t>MEYER GORDON N</t>
  </si>
  <si>
    <t>GORDON N MEYER TRUST UNDER AGREEMENT</t>
  </si>
  <si>
    <t>4073 W PINTO LOOP</t>
  </si>
  <si>
    <t>BEVERLY HILLS FL 34465 2199</t>
  </si>
  <si>
    <t>18E17S320010  00790 0080</t>
  </si>
  <si>
    <t>PINE RIDGE UNIT 1 PB 8 PG 25 LOT 8 BLK 79</t>
  </si>
  <si>
    <t>STRIET FRED J</t>
  </si>
  <si>
    <t>BREAUX JAMI D</t>
  </si>
  <si>
    <t>4061 W PAPOOSE LN</t>
  </si>
  <si>
    <t>18E17S320010  00800 0010</t>
  </si>
  <si>
    <t>PINE RIDGE UNIT 1 PB 8 PG 25 LOT 1 BLK 80</t>
  </si>
  <si>
    <t>BARRY MICHAEL VIC</t>
  </si>
  <si>
    <t>BARRY JOANI W</t>
  </si>
  <si>
    <t>5503 N BRAVADO TER</t>
  </si>
  <si>
    <t>BEVERLY HILLS FL 34465 2104</t>
  </si>
  <si>
    <t>18E17S320010  00840 0010</t>
  </si>
  <si>
    <t>PINE RIDGE UNIT 1 PB 8 PG 25 LOT 1 BLK 84</t>
  </si>
  <si>
    <t>KUNNATHETHU RAJAN G</t>
  </si>
  <si>
    <t>RAJAN RACHEL C</t>
  </si>
  <si>
    <t>5096 W PINTO LP</t>
  </si>
  <si>
    <t>18E17S320010  00840 0060</t>
  </si>
  <si>
    <t>PINE RIDGE UNIT 1 PB 8 PG 25 LOT 6 BLK 84</t>
  </si>
  <si>
    <t>MASON MICHAEL SMITH</t>
  </si>
  <si>
    <t>4962 W CUSTER DR</t>
  </si>
  <si>
    <t>18E17S320010  00840 0330</t>
  </si>
  <si>
    <t>PINE RIDGE UNIT 1 PB 8 PG 25 LOT 33 BLK 84</t>
  </si>
  <si>
    <t>TRAPUZZANO ANTHONY G</t>
  </si>
  <si>
    <t>TRAPUZZANO LINDA G</t>
  </si>
  <si>
    <t>4797 W PINE RIDGE BLVD</t>
  </si>
  <si>
    <t>18E17S320010  01080 0020</t>
  </si>
  <si>
    <t xml:space="preserve">PINE RIDGE UNIT 1 PB 8 PG 25 LOT 2 BLK 108 </t>
  </si>
  <si>
    <t>DE LA CRUZ MILAGROS &amp; YSIDRO</t>
  </si>
  <si>
    <t>15434 99TH ST N</t>
  </si>
  <si>
    <t>WEST PALM BEACH FL 33412</t>
  </si>
  <si>
    <t>18E17S320010  02480 0070</t>
  </si>
  <si>
    <t>PINE RIDGE UNIT 1 PB 8 PG 25 LOT 7 BLK 248</t>
  </si>
  <si>
    <t>LEFTENANT ALBERT SR</t>
  </si>
  <si>
    <t>LEFTENANT ELAINE</t>
  </si>
  <si>
    <t>4540 N PINK POPPY DR</t>
  </si>
  <si>
    <t>18E17S320010  02620 0060</t>
  </si>
  <si>
    <t>PINE RIDGE UNIT 1 PB 8 PG 25 LOT 6 BLK 262</t>
  </si>
  <si>
    <t>STEINER HARLEY J</t>
  </si>
  <si>
    <t>4710 W PONTIAC PL</t>
  </si>
  <si>
    <t>18E17S320010  00780 0060</t>
  </si>
  <si>
    <t xml:space="preserve">PINE RIDGE UNIT 1 PB 8 PG 25 LOT 6 BLK 78 </t>
  </si>
  <si>
    <t>HYNES DONNA L TRUSTEE</t>
  </si>
  <si>
    <t>DONNA L HYNES REVOC TRUST</t>
  </si>
  <si>
    <t>4271 W PINTO LP</t>
  </si>
  <si>
    <t>18E17S320010  00790 0070</t>
  </si>
  <si>
    <t>PINE RIDGE UNIT 1 PB 8 PG 25 LOT 7 BLK 79</t>
  </si>
  <si>
    <t>BALLENDAT GUENTHER</t>
  </si>
  <si>
    <t>4048 W PINTO LOOP</t>
  </si>
  <si>
    <t>18E17S320010  00830 0010</t>
  </si>
  <si>
    <t>PINE RIDGE UNIT 1 PB 8 PG 25 LOT 1 BLK 83</t>
  </si>
  <si>
    <t>REAVES GEORGE</t>
  </si>
  <si>
    <t>8990 S WATERVIEW DR</t>
  </si>
  <si>
    <t>FLORAL CITY FL 34436</t>
  </si>
  <si>
    <t>18E17S320010  00830 0230</t>
  </si>
  <si>
    <t>PINE RIDGE UNIT 1 PB 8 PG 25 LOT 23 BLK 83</t>
  </si>
  <si>
    <t>GRAVETT CURTIS D</t>
  </si>
  <si>
    <t>GRAVETT CONSTANCE T</t>
  </si>
  <si>
    <t>4329 W PINE RIDGE BLVD</t>
  </si>
  <si>
    <t>18E17S320010  00840 0270</t>
  </si>
  <si>
    <t>PINE RIDGE UNIT 1 PB 8 PG 25 LOT 27 BLK 84</t>
  </si>
  <si>
    <t>SACKS LISA ANN</t>
  </si>
  <si>
    <t>STINSON RICHARD ALLAN</t>
  </si>
  <si>
    <t>4595 W PINE RIDGE BLVD</t>
  </si>
  <si>
    <t>18E17S320010  00840 0320</t>
  </si>
  <si>
    <t>PINE RIDGE UNIT 1 PB 8 PG 25 LOT 32 BLK 84</t>
  </si>
  <si>
    <t>IM ERPELGRUND 96</t>
  </si>
  <si>
    <t>18E17S320010  00780 0110</t>
  </si>
  <si>
    <t>PINE RIDGE UNIT 1 PB 8 PG 25 LOT 11 BLK 78</t>
  </si>
  <si>
    <t>PRINS WILLIAM J</t>
  </si>
  <si>
    <t>PRINS MARY C</t>
  </si>
  <si>
    <t>PO BOX 19107</t>
  </si>
  <si>
    <t>RENO NV 89511 0883</t>
  </si>
  <si>
    <t>18E17S320010  00780 0120</t>
  </si>
  <si>
    <t>PINE RIDGE UNIT 1 PB 8 PG 25 LOT 12 BLK 78</t>
  </si>
  <si>
    <t>STILLFRIED-RATTONITZ ALEXANDER GRAF</t>
  </si>
  <si>
    <t>STILLFRIED-RATTONITZ CLAUDIA ELENA</t>
  </si>
  <si>
    <t>AV LOS MANGOS 92</t>
  </si>
  <si>
    <t xml:space="preserve"> VENEZUELA</t>
  </si>
  <si>
    <t>18E17S320010  00780 0190</t>
  </si>
  <si>
    <t xml:space="preserve">PINE RIDGE UNIT 1 PB 8 PG 25 LOT 19 BLK 78 </t>
  </si>
  <si>
    <t>ALBANO ELINOR</t>
  </si>
  <si>
    <t>1730 BARNSTABLE RD</t>
  </si>
  <si>
    <t>WELLINGTON FL 33414</t>
  </si>
  <si>
    <t>18E17S320010  00780 0210</t>
  </si>
  <si>
    <t>PINE RIDGE UNIT 1 PB 8 PG 25 LOT 21 BLK 78</t>
  </si>
  <si>
    <t>VAN PUTTEN AUSTIN</t>
  </si>
  <si>
    <t>VAN PUTTEN VIOLA</t>
  </si>
  <si>
    <t>4009 W PINTO LP</t>
  </si>
  <si>
    <t>18E17S320010  00790 0060</t>
  </si>
  <si>
    <t>PINE RIDGE UNIT 1 PB 8 PG 25 LOT 6 BLK 79</t>
  </si>
  <si>
    <t>DRAGONETTE YVONNE M TRUSTEE</t>
  </si>
  <si>
    <t>1205 N MEETING TREE BLVD</t>
  </si>
  <si>
    <t>18E17S320010  00800 0070</t>
  </si>
  <si>
    <t>PINE RIDGE UNIT 1 PB 8 PG 25 LOT 7 BLK 80</t>
  </si>
  <si>
    <t>BARRY MICHAEL</t>
  </si>
  <si>
    <t>18E17S320010  00810 0040</t>
  </si>
  <si>
    <t>PINE RIDGE UNIT 1 PB 8 PG 25 LOT 4 BLK 81</t>
  </si>
  <si>
    <t>CARDENAS ALICIA R</t>
  </si>
  <si>
    <t>CARDENAS SAMUEL B</t>
  </si>
  <si>
    <t>14511 SW 146TH PL</t>
  </si>
  <si>
    <t>MIAMI FL 33186 5626</t>
  </si>
  <si>
    <t>18E17S320010  00810 0060</t>
  </si>
  <si>
    <t>PINE RIDGE UNIT 1 PB 8 PG 25 LOT 6 BLK 81</t>
  </si>
  <si>
    <t>SHIELDS BARBARA ANN</t>
  </si>
  <si>
    <t>5578 N BRAVADO TERR</t>
  </si>
  <si>
    <t>18E17S320010  00820 0030</t>
  </si>
  <si>
    <t>PINE RIDGE UNIT 1 PB 8 PG 25 LOT 3 BLK 82</t>
  </si>
  <si>
    <t>FIALKO IRA</t>
  </si>
  <si>
    <t>FIALKO HILDA</t>
  </si>
  <si>
    <t>4458 W PINTO LOOP</t>
  </si>
  <si>
    <t>18E17S320010  00820 0050</t>
  </si>
  <si>
    <t>PINE RIDGE UNIT 1 PB 8 PG 25 LOT 5 BLK 82</t>
  </si>
  <si>
    <t>SEGUIN NORMAN W</t>
  </si>
  <si>
    <t>SEGUIN ELIZABETH A</t>
  </si>
  <si>
    <t>4394 W PINTO LOOP</t>
  </si>
  <si>
    <t>18E17S320010  00820 0060</t>
  </si>
  <si>
    <t>PINE RIDGE UNIT 1 PB 8 PG 25 LOT 6 BLK 82</t>
  </si>
  <si>
    <t>MICHAELS LUIS G</t>
  </si>
  <si>
    <t>CANO NILDA C</t>
  </si>
  <si>
    <t>5580 N TUCSON TER</t>
  </si>
  <si>
    <t>18E17S320010  00820 0100</t>
  </si>
  <si>
    <t>PINE RIDGE UNIT 1 PB 8 PG 25 LOT 10 BLK 82</t>
  </si>
  <si>
    <t>WEBBINK JOYCE</t>
  </si>
  <si>
    <t>VAN EGMONDSTRAAT 20</t>
  </si>
  <si>
    <t xml:space="preserve"> 2024 XM THE NETHERLANDS</t>
  </si>
  <si>
    <t>18E17S320010  00830 0200</t>
  </si>
  <si>
    <t xml:space="preserve">PINE RIDGE UNIT 1 PB 8 PG 25 LOT 20 BLK 83 </t>
  </si>
  <si>
    <t>GREEN SUSAN L</t>
  </si>
  <si>
    <t>4225 PINE RIDGE BLVD</t>
  </si>
  <si>
    <t>18E17S320010  00840 0070</t>
  </si>
  <si>
    <t>PINE RIDGE UNIT 1 PB 8 PG 25 LOT 7 BLK 84</t>
  </si>
  <si>
    <t>GONZALEZ JOSE A</t>
  </si>
  <si>
    <t>ROGERS GERTRUDE</t>
  </si>
  <si>
    <t>2701 E HILLCREST AVE</t>
  </si>
  <si>
    <t>ORANGE CA 92867</t>
  </si>
  <si>
    <t>18E17S320010  00840 0240</t>
  </si>
  <si>
    <t>PINE RIDGE UNIT 1 PB 8 PG 25 LOT 24 BLK 84</t>
  </si>
  <si>
    <t>WISEHART ROBERT L</t>
  </si>
  <si>
    <t>WISEHART CAROLYN S</t>
  </si>
  <si>
    <t>5430 FLAGSTAFF AVE</t>
  </si>
  <si>
    <t>18E17S320010  00840 0260</t>
  </si>
  <si>
    <t>PINE RIDGE UNIT 1 PB 8 PG 25 LOT 26 BLK 84</t>
  </si>
  <si>
    <t>18E17S320010  00840 0280</t>
  </si>
  <si>
    <t>PINE RIDGE UNIT 1 PB 8 PG 25 LOT 28 BLK 84</t>
  </si>
  <si>
    <t>GARDINER STEPHEN L</t>
  </si>
  <si>
    <t>GARDINER HILDA</t>
  </si>
  <si>
    <t>4637 W PINE RIDGE BLVD</t>
  </si>
  <si>
    <t>18E17S320010  01400 0240</t>
  </si>
  <si>
    <t xml:space="preserve">PINE RIDGE UNIT 1 PB 8 PG 25 LOT 24 BLK 140 </t>
  </si>
  <si>
    <t>GORZ ARTHUR J &amp; ROWENA M TRSTS</t>
  </si>
  <si>
    <t>ARTHUR &amp; ROWENA GORZ FAMILY TS</t>
  </si>
  <si>
    <t>1906 FREEMONT ST</t>
  </si>
  <si>
    <t>ALGOMA WI 54201 1908</t>
  </si>
  <si>
    <t>18E17S320010  02620 0070</t>
  </si>
  <si>
    <t>PINE RIDGE UNIT 1 PB 8 PG 25 LOT 7 BLK 262</t>
  </si>
  <si>
    <t>OCONNOR EUGENE V</t>
  </si>
  <si>
    <t>OCONNOR MAUREEN A</t>
  </si>
  <si>
    <t>440 NW 113TH CIR</t>
  </si>
  <si>
    <t>18E17S320010  01390 0060</t>
  </si>
  <si>
    <t>PINE RIDGE UNIT 1 PB 8 PG 25 LOT 6 BLK 139</t>
  </si>
  <si>
    <t>HIGGINBOTHAM STEVEN D</t>
  </si>
  <si>
    <t>HIGGINBOTHAM LINDA L</t>
  </si>
  <si>
    <t>4943 N CIMARRON DR</t>
  </si>
  <si>
    <t>18E17S320010  00800 0040</t>
  </si>
  <si>
    <t>PINE RIDGE UNIT 1 PB 8 PG 25 LOT 4 BLK 80</t>
  </si>
  <si>
    <t>PARISE DEBRA A</t>
  </si>
  <si>
    <t>PINE RIDGE FL 34465</t>
  </si>
  <si>
    <t>18E17S320010  00800 0050</t>
  </si>
  <si>
    <t>PINE RIDGE UNIT 1 PB 8 PG 25 LOT 5 BLK 80</t>
  </si>
  <si>
    <t>CHIAVETTA STEVEN</t>
  </si>
  <si>
    <t>OBRYAN-CHIAVETTA KAREN</t>
  </si>
  <si>
    <t>5576 N CROCKETT TER</t>
  </si>
  <si>
    <t>18E17S320010  00830 0070</t>
  </si>
  <si>
    <t>PINE RIDGE UNIT 1 PB 8 PG 25 LOT 7 BLK 83</t>
  </si>
  <si>
    <t>BRODERICK ERICA</t>
  </si>
  <si>
    <t>4294 W PAPOOSE LN</t>
  </si>
  <si>
    <t>BEVERLY HILLS FL 34465 2181</t>
  </si>
  <si>
    <t>18E17S320010  00830 0090</t>
  </si>
  <si>
    <t xml:space="preserve">PINE RIDGE UNIT 1 PB 8 PG 25 LOT 9 BLK 83 </t>
  </si>
  <si>
    <t>GRANDSTAFF GRANVILLE</t>
  </si>
  <si>
    <t>4228 W PAPOOSE LN</t>
  </si>
  <si>
    <t>18E17S320010  00830 0140</t>
  </si>
  <si>
    <t>PINE RIDGE UNIT 1 PB 8 PG 25 LOT 14 BLK 83</t>
  </si>
  <si>
    <t>SMITH PAULINE M</t>
  </si>
  <si>
    <t>SMITH CURTIS VAN</t>
  </si>
  <si>
    <t>240 BARSTOW RD</t>
  </si>
  <si>
    <t>CANTERBURY CT 06331</t>
  </si>
  <si>
    <t>18E17S320010  00830 0220</t>
  </si>
  <si>
    <t>PINE RIDGE UNIT 1 PB 8 PG 25 LOT 22 BLK 83</t>
  </si>
  <si>
    <t>BROWN NORMAN E</t>
  </si>
  <si>
    <t>BROWN JUDITH A</t>
  </si>
  <si>
    <t>4295 W PINE RIDGE BLVD</t>
  </si>
  <si>
    <t>18E17S320010  00840 0030</t>
  </si>
  <si>
    <t>PINE RIDGE UNIT 1 PB 8 PG 25 LOT 3 BLK 84</t>
  </si>
  <si>
    <t>BASARABSKI DAVID</t>
  </si>
  <si>
    <t>5074 W CUSTER DR</t>
  </si>
  <si>
    <t>18E17S320010  00850 0010</t>
  </si>
  <si>
    <t>PINE RIDGE UNIT 1 PB 8 PG 25 LOT 1 BLK 85</t>
  </si>
  <si>
    <t>LEIVA FAUBRICIO E</t>
  </si>
  <si>
    <t>5095 W PINTO LP</t>
  </si>
  <si>
    <t>18E17S320010  00890 0080</t>
  </si>
  <si>
    <t>PINE RIDGE UNIT 1 PB 8 PG 25 LOT 8 BLK 89</t>
  </si>
  <si>
    <t>ROJAS EDWIN M</t>
  </si>
  <si>
    <t>ROJAS MARITZA M</t>
  </si>
  <si>
    <t>4697 W CUSTER DR</t>
  </si>
  <si>
    <t>18E17S320010  00910 0050</t>
  </si>
  <si>
    <t>GEYSER</t>
  </si>
  <si>
    <t>PINE RIDGE UNIT 1 PB 8 PG 25 LOT 5 BLK 91</t>
  </si>
  <si>
    <t>WULFF DONALD J</t>
  </si>
  <si>
    <t>WULFF BRIDIE A</t>
  </si>
  <si>
    <t>4766 W GEYSER CT</t>
  </si>
  <si>
    <t>18E17S320010  00910 0090</t>
  </si>
  <si>
    <t xml:space="preserve">PINE RIDGE UNIT 1 PB 8 PG 25 LOT 9 BLK 91 </t>
  </si>
  <si>
    <t>BILLES RONALD E &amp; ANN C</t>
  </si>
  <si>
    <t>12710 ATHERTON DR</t>
  </si>
  <si>
    <t>WHEATON MD 20906 4322</t>
  </si>
  <si>
    <t>18E17S320010  00910 0110</t>
  </si>
  <si>
    <t>PINE RIDGE UNIT 1 PB 8 PG 25 LOT 11 BLK 91</t>
  </si>
  <si>
    <t>COTTRILL GORDON G</t>
  </si>
  <si>
    <t>COTTRILL CHERYL</t>
  </si>
  <si>
    <t>4615 W GEYSER CT</t>
  </si>
  <si>
    <t>18E17S320010  00920 0020</t>
  </si>
  <si>
    <t>ALAMO</t>
  </si>
  <si>
    <t>PINE RIDGE UNIT 1 PB 8 PG 25 LOT 2 BLK 92</t>
  </si>
  <si>
    <t>SCHLEGEL DANIELLA SCHOEPS</t>
  </si>
  <si>
    <t>UNTERM WAELDLE 16</t>
  </si>
  <si>
    <t xml:space="preserve"> 71134 GERMANY</t>
  </si>
  <si>
    <t>18E17S320010  00930 0110</t>
  </si>
  <si>
    <t>PINE RIDGE UNIT 1 PB 8 PG 25 LOT 11 BLK 93</t>
  </si>
  <si>
    <t>WELLENREUTHER CLAUS</t>
  </si>
  <si>
    <t>M6 15</t>
  </si>
  <si>
    <t xml:space="preserve"> 68161 GERMANY</t>
  </si>
  <si>
    <t>18E17S320010  00940 0070</t>
  </si>
  <si>
    <t>HAZELWOOD</t>
  </si>
  <si>
    <t>PINE RIDGE UNIT 1 PB 8 PG 25 LOT 7 BLK 94</t>
  </si>
  <si>
    <t>SCHULTZ RICHARD H</t>
  </si>
  <si>
    <t>SCHULTZ RUTH</t>
  </si>
  <si>
    <t>5981 N HAZELWOOD DR</t>
  </si>
  <si>
    <t>BEVERLY HILLS FL 34465 2112</t>
  </si>
  <si>
    <t>18E17S320010  00940 0080</t>
  </si>
  <si>
    <t>17S</t>
  </si>
  <si>
    <t>PINE RIDGE UNIT 1 PB 8 PG 25 LOT 8 BLK 94</t>
  </si>
  <si>
    <t>PASQUANTONIO JAMES R</t>
  </si>
  <si>
    <t>PASQUANTONIO KATHY E</t>
  </si>
  <si>
    <t>494 BEDFORD RD</t>
  </si>
  <si>
    <t>NEW BOSTON NH 03070 5015</t>
  </si>
  <si>
    <t>18E17S320010  00940 0150</t>
  </si>
  <si>
    <t>PINE RIDGE UNIT 1 PB 8 PG 25 LOT 15 BLK 94</t>
  </si>
  <si>
    <t>MANN MARK</t>
  </si>
  <si>
    <t>MANN LORIE</t>
  </si>
  <si>
    <t>4952 TUTTLE RD</t>
  </si>
  <si>
    <t>BURDETT NY 14818</t>
  </si>
  <si>
    <t>18E17S320010  00950 0110</t>
  </si>
  <si>
    <t xml:space="preserve">PINE RIDGE UNIT 1 PB 8 PG 25 LOT 11 BLK 95 </t>
  </si>
  <si>
    <t>SMITH PAMELA J</t>
  </si>
  <si>
    <t>6808 96TH PL</t>
  </si>
  <si>
    <t>LANHAM MD 20706</t>
  </si>
  <si>
    <t>18E17S320010  00860 0020</t>
  </si>
  <si>
    <t>PINE RIDGE UNIT 1 PB 8 PG 25  LOT 2 BLK 86</t>
  </si>
  <si>
    <t>HARTMANN DONALD A</t>
  </si>
  <si>
    <t>HARTMANN PAMELA J</t>
  </si>
  <si>
    <t>5062 W PINTO LP</t>
  </si>
  <si>
    <t>18E17S320010  00910 0080</t>
  </si>
  <si>
    <t>PINE RIDGE UNIT 1 PB 8 PG 25 LOT 8 BLK 91</t>
  </si>
  <si>
    <t>ISAACSEN WILLIAM A</t>
  </si>
  <si>
    <t>ISAACSEN MARY RAE</t>
  </si>
  <si>
    <t>4672 W GEYSER CT</t>
  </si>
  <si>
    <t>18E17S320010  00910 0180</t>
  </si>
  <si>
    <t>PINE RIDGE UNIT 1 PB 8 PG 25 LOT 18 BLK 91</t>
  </si>
  <si>
    <t>RICHARDSON CRAIG A</t>
  </si>
  <si>
    <t>RICHARDSON JESSICA J</t>
  </si>
  <si>
    <t>5774 N FLAGSTAFF AVE</t>
  </si>
  <si>
    <t>18E17S320010  00920 0070</t>
  </si>
  <si>
    <t>PINE RIDGE UNIT 1 PB 8 PG 25 LOT 7 BLK 92</t>
  </si>
  <si>
    <t>HOCHGESAND FRANK T</t>
  </si>
  <si>
    <t>HOCHGESAND DONNA C</t>
  </si>
  <si>
    <t>5701 N FLAGSTAFF AVE</t>
  </si>
  <si>
    <t>18E17S320010  00930 0040</t>
  </si>
  <si>
    <t>PINE RIDGE UNIT 1 PB 8 PG 25 LOT 4 BLK 93</t>
  </si>
  <si>
    <t>CARTER DOUGLAS P</t>
  </si>
  <si>
    <t>CARTER LINDA M</t>
  </si>
  <si>
    <t>4022 W ALAMO DR</t>
  </si>
  <si>
    <t>18E17S320010  00930 0100</t>
  </si>
  <si>
    <t xml:space="preserve">PINE RIDGE UNIT 1 PB 8 PG 25 LOT 10 BLK 93 </t>
  </si>
  <si>
    <t>BARTLEY JUDITH M</t>
  </si>
  <si>
    <t>105 RHODA AVE</t>
  </si>
  <si>
    <t>NESCONSET NY 11767 1713</t>
  </si>
  <si>
    <t>18E17S320010  00930 0120</t>
  </si>
  <si>
    <t>PINE RIDGE UNIT 1 PB 8 PG 25 LOT 12 BLK 93</t>
  </si>
  <si>
    <t>ROBINSON JOHN W</t>
  </si>
  <si>
    <t>ROBINSON CONSTANCE L</t>
  </si>
  <si>
    <t>4066 W ALAMO DR</t>
  </si>
  <si>
    <t>18E17S320010  00930 0140</t>
  </si>
  <si>
    <t>PINE RIDGE UNIT 1 PB 8 PG 25 LOT 14 BLK 93</t>
  </si>
  <si>
    <t>BANE EDWARD N</t>
  </si>
  <si>
    <t>BANE KATHLEEN ANN</t>
  </si>
  <si>
    <t>3420 NOVA SCOTIA RD</t>
  </si>
  <si>
    <t>ABERDEN MD 21001</t>
  </si>
  <si>
    <t>18E17S320010  00930 0170</t>
  </si>
  <si>
    <t>PINE RIDGE UNIT 1 PB 8 PG 25 LOT 17 BLK 93</t>
  </si>
  <si>
    <t>THOR DONALD H JR</t>
  </si>
  <si>
    <t>4141 BONANZA AVE</t>
  </si>
  <si>
    <t>18E17S320010  00940 0100</t>
  </si>
  <si>
    <t>PINE RIDGE UNIT 1 PB 8 PG 25 LOT 10 BLK 94</t>
  </si>
  <si>
    <t>PUGLIESE DOMINIC</t>
  </si>
  <si>
    <t>PANICHELLA SUSAN LYNNE</t>
  </si>
  <si>
    <t>4019 W ALAMO DR</t>
  </si>
  <si>
    <t>18E17S320010  00950 0010</t>
  </si>
  <si>
    <t>KILLEEN</t>
  </si>
  <si>
    <t>PINE RIDGE UNIT 1 PB 8 PG 25 LOT 1 BLK 95</t>
  </si>
  <si>
    <t>SHEA DAVID G</t>
  </si>
  <si>
    <t>SHEA LINDA M</t>
  </si>
  <si>
    <t>5787 N KILLEEN TER</t>
  </si>
  <si>
    <t>18E17S320010  00950 0020</t>
  </si>
  <si>
    <t xml:space="preserve">PINE RIDGE UNIT 1 PB 8 PG 25 LOT 2 BLK 95 </t>
  </si>
  <si>
    <t>JEFFRIES GERTRUDE F TRUSTEE</t>
  </si>
  <si>
    <t>5601 W FORT DRUM DR</t>
  </si>
  <si>
    <t>BEVERLY HILLS FL 34465 2024</t>
  </si>
  <si>
    <t>18E17S320010  00950 0030</t>
  </si>
  <si>
    <t>PINE RIDGE UNIT 1 PB 8 PG 25 LOT 3 BLK 95</t>
  </si>
  <si>
    <t>MCDERMOTT DEBRA L</t>
  </si>
  <si>
    <t>MCDERMOTT JOHN C</t>
  </si>
  <si>
    <t>165 CAMP FATIMA RD</t>
  </si>
  <si>
    <t>RENFREW PA 16053</t>
  </si>
  <si>
    <t>18E17S320010  00950 0040</t>
  </si>
  <si>
    <t>PINE RIDGE UNIT 1 PB 8 PG 25 LOT 4 BLK 95</t>
  </si>
  <si>
    <t>GAUMANN FREDERICK A</t>
  </si>
  <si>
    <t>GAUMANN MARY M</t>
  </si>
  <si>
    <t>5885 N KILLEEN TER</t>
  </si>
  <si>
    <t>18E17S320010  00840 0380</t>
  </si>
  <si>
    <t>PINE RIDGE UNIT 1 PB 8 PG 25 LOT 38 BLK 84</t>
  </si>
  <si>
    <t>INGA CLEMENTE</t>
  </si>
  <si>
    <t>INGA ERIN LYNN</t>
  </si>
  <si>
    <t>167 SW WALKING PATH</t>
  </si>
  <si>
    <t>STUART FL 34997</t>
  </si>
  <si>
    <t>18E17S320010  00860 0010</t>
  </si>
  <si>
    <t>PINE RIDGE UNIT 1 PB 8 PG 25 LOT 1 BLK 86</t>
  </si>
  <si>
    <t>CURTIS JAMES M TRUSTEE</t>
  </si>
  <si>
    <t>35 CLEVELAND AVE</t>
  </si>
  <si>
    <t>LAKE VILLA IL 60046 8767</t>
  </si>
  <si>
    <t>18E17S320010  00870 0050</t>
  </si>
  <si>
    <t>PINE RIDGE UNIT 1 PB 8 PG 25 LOT 5 BLK 87</t>
  </si>
  <si>
    <t>SAVAGE CLAY O</t>
  </si>
  <si>
    <t>4930 W PINTO LP</t>
  </si>
  <si>
    <t>18E17S320010  00880 0020</t>
  </si>
  <si>
    <t>PINE RIDGE UNIT 1 PB 8 PG 25 LOT 2 BLK 88</t>
  </si>
  <si>
    <t>PO BOX 2282</t>
  </si>
  <si>
    <t>DADE CITY FL 33526</t>
  </si>
  <si>
    <t>18E17S320010  00900 0120</t>
  </si>
  <si>
    <t>PINE RIDGE UNIT 1 PB 8 PG 25 LOT 12 BLK 90</t>
  </si>
  <si>
    <t>RONAYNE STEPHEN A</t>
  </si>
  <si>
    <t>4733 W PINTO LOOP</t>
  </si>
  <si>
    <t>18E17S320010  00910 0020</t>
  </si>
  <si>
    <t xml:space="preserve">PINE RIDGE UNIT 1 PB 8 PG 25 LOT 2 BLK 91 </t>
  </si>
  <si>
    <t>GUERIN JOHN V &amp; NILSA V</t>
  </si>
  <si>
    <t>795 LILY BAY RD UNIT 613</t>
  </si>
  <si>
    <t>BEAVER COVE ME 04441</t>
  </si>
  <si>
    <t>18E17S320010  00910 0030</t>
  </si>
  <si>
    <t>PINE RIDGE UNIT 1 PB 8 PG 25 LOT 3 BLK 91</t>
  </si>
  <si>
    <t>HINOTE CARLTON SCOTT</t>
  </si>
  <si>
    <t>CARLETON SCOTT HONOTE DECLARATION OF</t>
  </si>
  <si>
    <t>4832 W GEYSER CT</t>
  </si>
  <si>
    <t>18E17S320010  00910 0040</t>
  </si>
  <si>
    <t>PINE RIDGE UNIT 1 PB 8 PG 25 LOT 4 BLK 91</t>
  </si>
  <si>
    <t>GAYHEART  CHRIS R</t>
  </si>
  <si>
    <t>GARHEART  JESSICA</t>
  </si>
  <si>
    <t>4798 W GEYSER CT</t>
  </si>
  <si>
    <t>18E17S320010  00910 0060</t>
  </si>
  <si>
    <t>PINE RIDGE UNIT 1 PB 8 PG 25 LOT 6 BLK 91</t>
  </si>
  <si>
    <t>GILLBERG ALAN A</t>
  </si>
  <si>
    <t>GILLBERG SHIRLIE M</t>
  </si>
  <si>
    <t>4730 W GEYSER CT</t>
  </si>
  <si>
    <t>18E17S320010  00910 0120</t>
  </si>
  <si>
    <t>PINE RIDGE UNIT 1 PB 8 PG 25 LOT 12 BLK 91</t>
  </si>
  <si>
    <t>HUXLEY LAWRENCE J</t>
  </si>
  <si>
    <t>HUXLEY ELIZABETH C</t>
  </si>
  <si>
    <t>4633 W GEYSER CT</t>
  </si>
  <si>
    <t>18E17S320010  00920 0030</t>
  </si>
  <si>
    <t>PINE RIDGE UNIT 1 PB 8 PG 25 LOT 3 BLK 92</t>
  </si>
  <si>
    <t>BELFRY KEVIN</t>
  </si>
  <si>
    <t>BELFRY ELLEN E</t>
  </si>
  <si>
    <t>4324 W ALAMO DR</t>
  </si>
  <si>
    <t>18E17S320010  00920 0060</t>
  </si>
  <si>
    <t xml:space="preserve">PINE RIDGE UNIT 1 PB 8 PG 25 LOT 6 BLK 92 </t>
  </si>
  <si>
    <t>IGNACIO RONNIE R</t>
  </si>
  <si>
    <t>8305 KENYON AVE</t>
  </si>
  <si>
    <t>LOS ANGELES CA 90045 2740</t>
  </si>
  <si>
    <t>18E17S320010  00930 0050</t>
  </si>
  <si>
    <t>PINE RIDGE UNIT 1 PB 8 PG 25 LOT 5 BLK 93</t>
  </si>
  <si>
    <t>BLUHM KEITH E</t>
  </si>
  <si>
    <t>BLUHM ANNE MARIE</t>
  </si>
  <si>
    <t>236 JACKSON RD</t>
  </si>
  <si>
    <t>LACEYVILLE PA 18623</t>
  </si>
  <si>
    <t>18E17S320010  00930 0150</t>
  </si>
  <si>
    <t>PINE RIDGE UNIT 1 PB 8 PG 25 LOT 15 BLK 93</t>
  </si>
  <si>
    <t>ALLEN DENNIS E JR</t>
  </si>
  <si>
    <t>ALLEN SHERRY P</t>
  </si>
  <si>
    <t>4082 W ALAMO DR</t>
  </si>
  <si>
    <t>BEVERLY HILLS FL 34465 2141</t>
  </si>
  <si>
    <t>18E17S320010  00940 0060</t>
  </si>
  <si>
    <t xml:space="preserve">PINE RIDGE UNIT 1 PB 8 PG 25 LOT 6 BLK 94 </t>
  </si>
  <si>
    <t>BISHOP GEORGE J &amp; SANDRA L</t>
  </si>
  <si>
    <t>6 BROOKSIDE DR</t>
  </si>
  <si>
    <t>SKILLMAN NJ 08558 2103</t>
  </si>
  <si>
    <t>18E17S320010  00940 0140</t>
  </si>
  <si>
    <t>PINE RIDGE UNIT 1 PB 8 PG 25 LOT 14 BLK 94</t>
  </si>
  <si>
    <t>WILLIAMS DAVID A</t>
  </si>
  <si>
    <t>WILLIAMS NANCY E</t>
  </si>
  <si>
    <t>4053 W ALAMO DR</t>
  </si>
  <si>
    <t>18E17S320010  00950 0080</t>
  </si>
  <si>
    <t xml:space="preserve">PINE RIDGE UNIT 1 PB 8 PG 25 LOT 8 BLK 95 </t>
  </si>
  <si>
    <t>FRANCIS DIANE M</t>
  </si>
  <si>
    <t>130 SAINT EDWARD ST APT 4D</t>
  </si>
  <si>
    <t>BROOKLYN NY 11201</t>
  </si>
  <si>
    <t>18E17S320010  00860 0060</t>
  </si>
  <si>
    <t>PINE RIDGE UNIT 1 PB 8 PG 25 LOT 6 BLK 86</t>
  </si>
  <si>
    <t>TO/FROM TSTEES BANKRUPT/EXEC/GUARD</t>
  </si>
  <si>
    <t>PETTY JASON</t>
  </si>
  <si>
    <t>9142 SHENANDOAH RUN</t>
  </si>
  <si>
    <t>WESLEY CHAPEL FL 33544</t>
  </si>
  <si>
    <t>18E17S320010  00860 0070</t>
  </si>
  <si>
    <t xml:space="preserve">PINE RIDGE UNIT 1 PB 8 PG 25 LOT 7 BLK 86 </t>
  </si>
  <si>
    <t>BRUSZEWSKI ROBERT S JR</t>
  </si>
  <si>
    <t>5470 N RANGE WAY</t>
  </si>
  <si>
    <t>18E17S320010  00860 0100</t>
  </si>
  <si>
    <t>PINE RIDGE UNIT 1 PB 8 PG 25 LOT 10 BLK 86</t>
  </si>
  <si>
    <t>18E17S320010  00890 0010</t>
  </si>
  <si>
    <t>PINE RIDGE UNIT 1 PB 8 PG 25 LOT 1 BLK 89</t>
  </si>
  <si>
    <t>18E17S320010  00910 0130</t>
  </si>
  <si>
    <t>BRIDLE</t>
  </si>
  <si>
    <t xml:space="preserve">PINE RIDGE UNIT 1 PB 8 PG 25 LOT 13 BLK 91 </t>
  </si>
  <si>
    <t>SCHMID WILLIAM</t>
  </si>
  <si>
    <t>SCHMID STACIE</t>
  </si>
  <si>
    <t>5735 N BRIDLE TER</t>
  </si>
  <si>
    <t>BEVERLY HILLS FL 34465 2128</t>
  </si>
  <si>
    <t>18E17S320010  00940 0020</t>
  </si>
  <si>
    <t>PINE RIDGE UNIT 1 PB 8 PG 25 LOT 2 BLK 94</t>
  </si>
  <si>
    <t>CAMPBELL GLENN W</t>
  </si>
  <si>
    <t>CAMPBELL CRISTY L</t>
  </si>
  <si>
    <t>5817 N HAZELWOOD DR</t>
  </si>
  <si>
    <t>18E17S320010  00840 0370</t>
  </si>
  <si>
    <t xml:space="preserve">PINE RIDGE UNIT 1 PB 8 PG 25 LOT 37 BLK 84 </t>
  </si>
  <si>
    <t>BURGESS MARY K</t>
  </si>
  <si>
    <t>4923 W PINE RIDGE BLVD</t>
  </si>
  <si>
    <t>BEVERLY HILLS FL 34465 2870</t>
  </si>
  <si>
    <t>18E17S320010  00840 0390</t>
  </si>
  <si>
    <t>PINE RIDGE UNIT 1 PB 8 PG 25 LOT 39 BLK 84</t>
  </si>
  <si>
    <t>BLANCHE DONALD WILLIAM</t>
  </si>
  <si>
    <t>BLANCHE LESLIE JANE</t>
  </si>
  <si>
    <t>6630 W SENTINEL BLUFF PATH</t>
  </si>
  <si>
    <t>18E17S320010  00870 0080</t>
  </si>
  <si>
    <t>PINE RIDGE UNIT 1 PB 8 PG 25 LOT 8 BLK 87</t>
  </si>
  <si>
    <t>18E17S320010  00880 0080</t>
  </si>
  <si>
    <t>PINE RIDGE UNIT 1 PB 8 PG 25 LOT 8 BLK 88</t>
  </si>
  <si>
    <t>AIERSTOCK JACOB P JR</t>
  </si>
  <si>
    <t>AIERSTOCK ANECITA P</t>
  </si>
  <si>
    <t>5524 N SIERRA TER</t>
  </si>
  <si>
    <t>BEVERLY HILLS FL 34465 2153</t>
  </si>
  <si>
    <t>18E17S320010  00910 0150</t>
  </si>
  <si>
    <t>PINE RIDGE UNIT 1 PB 8 PG 25 LOT 15 BLK 91</t>
  </si>
  <si>
    <t>STUPICA WILLIAM L</t>
  </si>
  <si>
    <t>STUPICA CRYSTAL L</t>
  </si>
  <si>
    <t>4622 W ALAMO DR</t>
  </si>
  <si>
    <t>18E17S320010  00910 0170</t>
  </si>
  <si>
    <t>PINE RIDGE UNIT 1 PB 8 PG 25 LOT 17 BLK 91</t>
  </si>
  <si>
    <t>18E17S320010  00930 0060</t>
  </si>
  <si>
    <t>PINE RIDGE UNIT 1 PB 8 PG 25 LOT 6 BLK 93</t>
  </si>
  <si>
    <t>BLUHM KEITH E SR</t>
  </si>
  <si>
    <t>18E17S320010  00930 0070</t>
  </si>
  <si>
    <t>PINE RIDGE UNIT 1 PB 8 PG 25 LOT 7 BLK 93</t>
  </si>
  <si>
    <t>EDGAR GARY S</t>
  </si>
  <si>
    <t>EDGAR CAROLYN L</t>
  </si>
  <si>
    <t>4038 W ALAMO DR</t>
  </si>
  <si>
    <t>18E17S320010  00930 0130</t>
  </si>
  <si>
    <t xml:space="preserve">PINE RIDGE UNIT 1 PB 8 PG 25 LOT 13 BLK 93 </t>
  </si>
  <si>
    <t>HAYNES NANCY</t>
  </si>
  <si>
    <t>18430 SUGARBERRY LN</t>
  </si>
  <si>
    <t>SPRING HILL FL 34610</t>
  </si>
  <si>
    <t>18E17S320010  00940 0010</t>
  </si>
  <si>
    <t>PINE RIDGE UNIT 1 PB 8 PG 25 LOT 1 BLK 94</t>
  </si>
  <si>
    <t>ERDEK ROGER J</t>
  </si>
  <si>
    <t>ERDEK JACQUELINE A</t>
  </si>
  <si>
    <t>5785 N HAZELWOOD DR</t>
  </si>
  <si>
    <t>18E17S320010  00940 0040</t>
  </si>
  <si>
    <t>PINE RIDGE UNIT 1 PB 8 PG 25 LOT 4 BLK 94</t>
  </si>
  <si>
    <t>JABO JAMILA</t>
  </si>
  <si>
    <t>2419 GULF TO BAY BLVD LOT 1024</t>
  </si>
  <si>
    <t>CLEARWATER FL 33765</t>
  </si>
  <si>
    <t>18E17S320010  00940 0050</t>
  </si>
  <si>
    <t>PINE RIDGE UNIT 1 PB 8 PG 25 LOT 5 BLK 94</t>
  </si>
  <si>
    <t>STEVENS DAMION O</t>
  </si>
  <si>
    <t>DELVILLAR IRIS M</t>
  </si>
  <si>
    <t>711 SHERWOOD TER DR APT 202</t>
  </si>
  <si>
    <t>ORLANDO FL 32818</t>
  </si>
  <si>
    <t>18E17S320010  00950 0090</t>
  </si>
  <si>
    <t>GORGE</t>
  </si>
  <si>
    <t>PINE RIDGE UNIT 1 PB 8 PG 25 LOT 9 BLK 95</t>
  </si>
  <si>
    <t>JOHNSTON WILLIAM A JR</t>
  </si>
  <si>
    <t>JOHNSTON GLENDA R</t>
  </si>
  <si>
    <t>4198 W GORGE LN</t>
  </si>
  <si>
    <t>18E17S320010  00840 0340</t>
  </si>
  <si>
    <t xml:space="preserve">PINE RIDGE UNIT 1 PB 8 PG 25 LOT 34 BLK 84 </t>
  </si>
  <si>
    <t>LONG SILADA U</t>
  </si>
  <si>
    <t>4811 W PINE RIDGE BLVD</t>
  </si>
  <si>
    <t>18E17S320010  00870 0060</t>
  </si>
  <si>
    <t>PINE RIDGE UNIT 1 PB 8 PG 25 LOT 6 BLK 87</t>
  </si>
  <si>
    <t>18E17S320010  00880 0070</t>
  </si>
  <si>
    <t>PINE RIDGE UNIT 1 PB 8 PG 25 LOT 7 BLK 88</t>
  </si>
  <si>
    <t>ERDMAN THOMAS E</t>
  </si>
  <si>
    <t>ERDMAN LORRAINE L</t>
  </si>
  <si>
    <t>415 CHAPMAN BLVD</t>
  </si>
  <si>
    <t>MANORVILLE NY 11949</t>
  </si>
  <si>
    <t>18E17S320010  00890 0050</t>
  </si>
  <si>
    <t>PINE RIDGE UNIT 1 PB 8 PG 25 LOT 5 BLK 89</t>
  </si>
  <si>
    <t>OCONNOR CHARLES R</t>
  </si>
  <si>
    <t>DENISE M OCONNOR 2019 IRREVOCABLE TRUST</t>
  </si>
  <si>
    <t>4 AUDUBON WAY</t>
  </si>
  <si>
    <t>KEEDYSVILLE MD 21756</t>
  </si>
  <si>
    <t>18E17S320010  00900 0130</t>
  </si>
  <si>
    <t>PINE RIDGE UNIT 1 PB 8 PG 25 LOT 13 BLK 90</t>
  </si>
  <si>
    <t>SHIVER KIMBERLY MARIE</t>
  </si>
  <si>
    <t>SHIVER KIMBERLY M</t>
  </si>
  <si>
    <t>4701 W PINTO LOOP</t>
  </si>
  <si>
    <t>18E17S320010  00910 0010</t>
  </si>
  <si>
    <t>PINE RIDGE UNIT 1 PB 8 PG 25 LOT 1 BLK 91</t>
  </si>
  <si>
    <t>CRUMP JAMES H</t>
  </si>
  <si>
    <t>CRUMP DARLENE D</t>
  </si>
  <si>
    <t>4862 W GEYSER CT</t>
  </si>
  <si>
    <t>18E17S320010  00910 0100</t>
  </si>
  <si>
    <t>PINE RIDGE UNIT 1 PB 8 PG 25 LOT 10 BLK 91</t>
  </si>
  <si>
    <t>FULTZ RANDY LEE</t>
  </si>
  <si>
    <t>FULTZ MARCIA D</t>
  </si>
  <si>
    <t>497 MILLPOND RD</t>
  </si>
  <si>
    <t>LEXINGTON KY 40514</t>
  </si>
  <si>
    <t>18E17S320010  00910 0160</t>
  </si>
  <si>
    <t xml:space="preserve">PINE RIDGE UNIT 1 PB 8 PG 25 LOT 16 BLK 91 </t>
  </si>
  <si>
    <t>MAGNOLIA LANDSTAR HOLDINGS INC</t>
  </si>
  <si>
    <t>3310 NW 40TH CT</t>
  </si>
  <si>
    <t>LAUDERDALE LAKES FL 33309</t>
  </si>
  <si>
    <t>18E17S320010  00910 0190</t>
  </si>
  <si>
    <t xml:space="preserve">PINE RIDGE UNIT 1 PB 8 PG 25 LOT 19 BLK 91 </t>
  </si>
  <si>
    <t>QUINES JOHN REY &amp;</t>
  </si>
  <si>
    <t>WHITNEY MARIE QUINES</t>
  </si>
  <si>
    <t>1970 VAIL LN</t>
  </si>
  <si>
    <t>GLENDALE HGTS IL 60139</t>
  </si>
  <si>
    <t>18E17S320010  00920 0010</t>
  </si>
  <si>
    <t>PINE RIDGE UNIT 1 PB 8 PG 25   LOT 1 BLK 92</t>
  </si>
  <si>
    <t>JESSING LISA A</t>
  </si>
  <si>
    <t>JESSING DAVID W</t>
  </si>
  <si>
    <t>4254 W ALAMO DR</t>
  </si>
  <si>
    <t>18E17S320010  00920 0040</t>
  </si>
  <si>
    <t>PINE RIDGE UNIT 1 PB 8 PG 25 LOT 4 BLK 92</t>
  </si>
  <si>
    <t>STOKES ERIC L</t>
  </si>
  <si>
    <t>STOKES ELIZABETH A</t>
  </si>
  <si>
    <t>9195 N CORTLAND DR</t>
  </si>
  <si>
    <t>18E17S320010  00920 0050</t>
  </si>
  <si>
    <t>PINE RIDGE UNIT 1 PB 8 PG 25 LOT 5 BLK 92</t>
  </si>
  <si>
    <t>SCALZI MICHAEL</t>
  </si>
  <si>
    <t>3816 N CATBIRD PT</t>
  </si>
  <si>
    <t>18E17S320010  00930 0020</t>
  </si>
  <si>
    <t>PINE RIDGE UNIT 1 PB 8 PG 25 LOT 2 BLK 93</t>
  </si>
  <si>
    <t>GOLDSMITH GLEN</t>
  </si>
  <si>
    <t>GUEVARA ROSE E</t>
  </si>
  <si>
    <t>4350 N DECKWOOD DR</t>
  </si>
  <si>
    <t>18E17S320010  00930 0180</t>
  </si>
  <si>
    <t>PINE RIDGE UNIT 1 PB 8 PG 25 LOT 18 BLK 93</t>
  </si>
  <si>
    <t>YOUNG MICHAEL</t>
  </si>
  <si>
    <t>4186 W ALAMO DR</t>
  </si>
  <si>
    <t>18E17S320010  00930 0190</t>
  </si>
  <si>
    <t>PINE RIDGE UNIT 1 PB 8 PG 25 LOT 19 BLK 93</t>
  </si>
  <si>
    <t>DA COSTA ARTHUR G</t>
  </si>
  <si>
    <t>100 S ASHLEY DR SUITE 940</t>
  </si>
  <si>
    <t>TAMPA FL 33602</t>
  </si>
  <si>
    <t>18E17S320010  00940 0030</t>
  </si>
  <si>
    <t>PINE RIDGE UNIT 1 PB 8 PG 25 LOT 3 BLK 94</t>
  </si>
  <si>
    <t>BROWN ROLAND EUGENE</t>
  </si>
  <si>
    <t>BROWN LEWELLA MAE</t>
  </si>
  <si>
    <t>5851 N HAZELWOOD DR</t>
  </si>
  <si>
    <t>18E17S320010  00940 0090</t>
  </si>
  <si>
    <t>PINE RIDGE UNIT 1 PB 8 PG 25 LOT 9 BLK 94</t>
  </si>
  <si>
    <t>KIPP RODNEY R</t>
  </si>
  <si>
    <t>KIPP DONNA M</t>
  </si>
  <si>
    <t>4007 W ALAMO DR</t>
  </si>
  <si>
    <t>18E17S320010  00950 0100</t>
  </si>
  <si>
    <t>PINE RIDGE UNIT 1 PB 8 PG 25 LOT 10 BLK 95</t>
  </si>
  <si>
    <t>MORRIS DEBORAH A</t>
  </si>
  <si>
    <t>4140 W GORGE LN</t>
  </si>
  <si>
    <t>18E17S320010  00950 0120</t>
  </si>
  <si>
    <t>PINE RIDGE UNIT 1 PB 8 PG 25 LOT 12 BLK 95</t>
  </si>
  <si>
    <t>HAMPTON JOHN D</t>
  </si>
  <si>
    <t>HAMPTON VALDA M</t>
  </si>
  <si>
    <t>608 DOMINGUEZ DR</t>
  </si>
  <si>
    <t>LADY LAKE FL 32159 8668</t>
  </si>
  <si>
    <t>18E17S320010  00840 0360</t>
  </si>
  <si>
    <t>PINE RIDGE UNIT 1 PB 8 PG 25 LOT 36 BLK 84</t>
  </si>
  <si>
    <t>UNIQUE HOMES LLC</t>
  </si>
  <si>
    <t>1203 SE 4TH AVE</t>
  </si>
  <si>
    <t>18E17S320010  00870 0030</t>
  </si>
  <si>
    <t>PINE RIDGE UNIT 1 PB 8 PG 25 LOT 3 BLK 87</t>
  </si>
  <si>
    <t>BARR RONALD A</t>
  </si>
  <si>
    <t>BARR DIANA L</t>
  </si>
  <si>
    <t>5513 N RANGE WAY</t>
  </si>
  <si>
    <t>18E17S320010  00880 0060</t>
  </si>
  <si>
    <t>PINE RIDGE UNIT 1 PB 8 PG 25 LOT 6 BLK 88</t>
  </si>
  <si>
    <t>KOLASA LINDA JOYCE</t>
  </si>
  <si>
    <t>18E17S320010  00910 0140</t>
  </si>
  <si>
    <t>PINE RIDGE UNIT 1 PB 8 PG 25 LOT 14 BLK 91</t>
  </si>
  <si>
    <t>RUDOLPH JOSEPH JR</t>
  </si>
  <si>
    <t>5807 N BRIDLE TER</t>
  </si>
  <si>
    <t>BEVERLY HILLS FL 34465 3996</t>
  </si>
  <si>
    <t>18E17S320010  00910 0200</t>
  </si>
  <si>
    <t xml:space="preserve">PINE RIDGE UNIT 1 PB 8 PG 25 LOT 20 BLK 91 </t>
  </si>
  <si>
    <t>MELE MICHAEL A</t>
  </si>
  <si>
    <t>7405 PECAN CT</t>
  </si>
  <si>
    <t>PLEASANTON CA 94588 4802</t>
  </si>
  <si>
    <t>18E17S320010  00930 0080</t>
  </si>
  <si>
    <t>PINE RIDGE UNIT 1 PB 8 PG 25 LOT 8 BLK 93</t>
  </si>
  <si>
    <t>18E17S320010  00930 0160</t>
  </si>
  <si>
    <t>PINE RIDGE UNIT 1 PB 8 PG 25 LOT 16 BLK 93</t>
  </si>
  <si>
    <t>414 W BONANZA DR</t>
  </si>
  <si>
    <t>18E17S320010  00940 0130</t>
  </si>
  <si>
    <t>PINE RIDGE UNIT 1 PB 8 PG 25 LOT 13 BLK 94</t>
  </si>
  <si>
    <t>UPTON DEBORA FRANCES</t>
  </si>
  <si>
    <t>DEBORA FRANCES UPTON REVOCABLE TRUST UTD</t>
  </si>
  <si>
    <t>4047 W ALAMO DR</t>
  </si>
  <si>
    <t>18E17S320010  00940 0160</t>
  </si>
  <si>
    <t>PINE RIDGE UNIT 1 PB 8 PG 25 LOT 16 BLK 94</t>
  </si>
  <si>
    <t>18E17S320010  00840 0350</t>
  </si>
  <si>
    <t>PINE RIDGE UNIT 1 PB 8 PG 25 LOT 35 BLK 84</t>
  </si>
  <si>
    <t>BAKER JUDY L</t>
  </si>
  <si>
    <t>3275 W PEBBLE BEACH CT</t>
  </si>
  <si>
    <t>18E17S320010  00860 0080</t>
  </si>
  <si>
    <t>PINE RIDGE UNIT 1 PB 8 PG 25 LOT 8 BLK 86</t>
  </si>
  <si>
    <t>SHAFFER VANCE LOGAN</t>
  </si>
  <si>
    <t>4929 W CUSTER DR</t>
  </si>
  <si>
    <t>18E17S320010  00860 0090</t>
  </si>
  <si>
    <t>PINE RIDGE UNIT 1 PB 8 PG 25 LOT 9 BLK 86</t>
  </si>
  <si>
    <t>BEHNEY JOEL H</t>
  </si>
  <si>
    <t>BEHNEY MARIE E</t>
  </si>
  <si>
    <t>4977 W CUSTER DR</t>
  </si>
  <si>
    <t>18E17S320010  00870 0020</t>
  </si>
  <si>
    <t>PINE RIDGE UNIT 1 PB 8 PG 25 LOT 2 BLK 87</t>
  </si>
  <si>
    <t>BRUSZEWSKI ROBERT S</t>
  </si>
  <si>
    <t>BRUSZEWSKI JOYCE</t>
  </si>
  <si>
    <t>5469 N RANGE WAY</t>
  </si>
  <si>
    <t>BEVERLY HILLS FL 34465 2150</t>
  </si>
  <si>
    <t>18E17S320010  00870 0100</t>
  </si>
  <si>
    <t>PINE RIDGE UNIT 1 PB 8 PG 25 LOT 10 BLK 87</t>
  </si>
  <si>
    <t>AYO ANTHONY</t>
  </si>
  <si>
    <t>5432 N PECOS TER</t>
  </si>
  <si>
    <t>18E17S320010  00910 0070</t>
  </si>
  <si>
    <t>PINE RIDGE UNIT 1 PB 8 PG 25 LOT 7 BLK 91</t>
  </si>
  <si>
    <t>STOKES MARILYN</t>
  </si>
  <si>
    <t>MARILYN STOKES LIVING TRUST AGREEMENT</t>
  </si>
  <si>
    <t>4694 W GEYSER CT</t>
  </si>
  <si>
    <t>18E17S320010  00930 0010</t>
  </si>
  <si>
    <t xml:space="preserve">PINE RIDGE UNIT 1 PB 8 PG 25 LOT 1 BLK 93 </t>
  </si>
  <si>
    <t>PATRICK MARIE</t>
  </si>
  <si>
    <t>8904 N TRAVIS DR</t>
  </si>
  <si>
    <t>CITRUS SPRINGS FL 34434 5066</t>
  </si>
  <si>
    <t>18E17S320010  00930 0030</t>
  </si>
  <si>
    <t xml:space="preserve">PINE RIDGE UNIT 1 PB 8 PG 25 LOT 3 BLK 93 </t>
  </si>
  <si>
    <t>MILNE ROBERT L &amp;</t>
  </si>
  <si>
    <t>FRANCES A MILNE ET AL</t>
  </si>
  <si>
    <t>638 61ST ST</t>
  </si>
  <si>
    <t>BROOKLYN NY 11220</t>
  </si>
  <si>
    <t>18E17S320010  00930 0090</t>
  </si>
  <si>
    <t>PINE RIDGE UNIT 1 PB 8 PG 25 LOT 9 BLK 93</t>
  </si>
  <si>
    <t>VILLANUEVA CARLOS E</t>
  </si>
  <si>
    <t>97 KOPF ST</t>
  </si>
  <si>
    <t>BRENTWOOD NY 11717</t>
  </si>
  <si>
    <t>18E17S320010  00940 0170</t>
  </si>
  <si>
    <t>PINE RIDGE UNIT 1 PB 8 PG 25 LOT 17 BLK 94</t>
  </si>
  <si>
    <t>COLBY PETER V</t>
  </si>
  <si>
    <t>COLBY DELORES T</t>
  </si>
  <si>
    <t>4075 W ALAMO DR</t>
  </si>
  <si>
    <t>18E17S320010  00950 0050</t>
  </si>
  <si>
    <t>PINE RIDGE UNIT 1 PB 8 PG 25 LOT 5 BLK 95</t>
  </si>
  <si>
    <t>CODACK GEORGE W</t>
  </si>
  <si>
    <t>CODACK CHARLOTTE A</t>
  </si>
  <si>
    <t>5921 N KILLEEN TER</t>
  </si>
  <si>
    <t>18E17S320010  00950 0180</t>
  </si>
  <si>
    <t>PINE RIDGE UNIT 1 PB 8 PG 25 LOT 18 BLK 95</t>
  </si>
  <si>
    <t>LADA PAUL</t>
  </si>
  <si>
    <t>LADA JENNIFER</t>
  </si>
  <si>
    <t>5786 N HAZELWOOD DR</t>
  </si>
  <si>
    <t>BEVERLY HILLS FL 34465 9111</t>
  </si>
  <si>
    <t>18E17S320010  00970 0070</t>
  </si>
  <si>
    <t>ROCKY</t>
  </si>
  <si>
    <t>PINE RIDGE UNIT 1 PB 8 PG 25 LOT 7 BLK 97</t>
  </si>
  <si>
    <t>MUELLER JEROME F</t>
  </si>
  <si>
    <t>MUELLER ELDA A</t>
  </si>
  <si>
    <t>4299 W ROCKY LN</t>
  </si>
  <si>
    <t>18E17S320010  00980 0050</t>
  </si>
  <si>
    <t>PINE RIDGE UNIT 1 PB 8 PG 25 LOT 5 BLK 98</t>
  </si>
  <si>
    <t>EGNER AMANDA VALERIE</t>
  </si>
  <si>
    <t>4298 W ROCKY LN</t>
  </si>
  <si>
    <t>18E17S320010  00990 0010</t>
  </si>
  <si>
    <t>PRAIRIE</t>
  </si>
  <si>
    <t>PINE RIDGE UNIT 1 PB 8 PG 25 LOT 1 BLK 99</t>
  </si>
  <si>
    <t>STAERMOSE LARS F &amp; GRETHE</t>
  </si>
  <si>
    <t>GRYNMOLLEN 12</t>
  </si>
  <si>
    <t xml:space="preserve"> 5260 DENMARK</t>
  </si>
  <si>
    <t>18E17S320010  01000 0060</t>
  </si>
  <si>
    <t>CANYON</t>
  </si>
  <si>
    <t xml:space="preserve">PINE RIDGE UNIT 1 PB 8 PG 25 LOT 6 BLK 100 </t>
  </si>
  <si>
    <t>GEORGE GORDON ENTERPRISES</t>
  </si>
  <si>
    <t>11440 PARADISE COVE LN</t>
  </si>
  <si>
    <t>WELLINGTON FL 33449</t>
  </si>
  <si>
    <t>18E17S320010  01000 0080</t>
  </si>
  <si>
    <t>PINE RIDGE UNIT 1 PB 8 PG 25 LOT 8 BLK 100</t>
  </si>
  <si>
    <t>MARTIN JEAN</t>
  </si>
  <si>
    <t>26 QUAI GUSTAVE ADOR C P #6194</t>
  </si>
  <si>
    <t xml:space="preserve"> 1211 SWITZERLAND</t>
  </si>
  <si>
    <t>18E17S320010  01000 0100</t>
  </si>
  <si>
    <t>PINE RIDGE UNIT 1 PB 8 PG 25 LOT 10 BLK 100</t>
  </si>
  <si>
    <t>WEBB LEONARD A</t>
  </si>
  <si>
    <t>WEBB LINDA S</t>
  </si>
  <si>
    <t>6017 N CANYON DR</t>
  </si>
  <si>
    <t>18E17S320010  01000 0130</t>
  </si>
  <si>
    <t>MAVERICK</t>
  </si>
  <si>
    <t>PINE RIDGE UNIT 1 PB 8 PG 25 LOT 13 BLK 100</t>
  </si>
  <si>
    <t>CMAR KENNETH BRIAN</t>
  </si>
  <si>
    <t>PO BOX 1491</t>
  </si>
  <si>
    <t>CRYSTAL RIVER FL 34423</t>
  </si>
  <si>
    <t>18E17S320010  01000 0150</t>
  </si>
  <si>
    <t>PINE RIDGE UNIT 1 PB 8 PG 25 LOT 15 BLK 100</t>
  </si>
  <si>
    <t>BURDENSKI DIETER</t>
  </si>
  <si>
    <t>FASANENWEG 30</t>
  </si>
  <si>
    <t xml:space="preserve"> 28816 GERMANY</t>
  </si>
  <si>
    <t>18E17S320010  01000 0210</t>
  </si>
  <si>
    <t>PINE RIDGE UNIT 1 PB 8 PG 25 LOT 21 BLK 100</t>
  </si>
  <si>
    <t>HARPER SCOTT D</t>
  </si>
  <si>
    <t>HARPER LINDA G</t>
  </si>
  <si>
    <t>4622 MAVERICK CT</t>
  </si>
  <si>
    <t>18E17S320010  01000 0270</t>
  </si>
  <si>
    <t>PINE RIDGE UNIT 1 PB 8 PG 25 LOT 27 BLK 100</t>
  </si>
  <si>
    <t>PEREZ RAMON</t>
  </si>
  <si>
    <t>PEREZ VICTORIA</t>
  </si>
  <si>
    <t>4555 W ALAMO DR</t>
  </si>
  <si>
    <t>18E17S320010  01020 0030</t>
  </si>
  <si>
    <t>PUEBLO</t>
  </si>
  <si>
    <t>PINE RIDGE UNIT 1 PB 8 PG 25 LOT 3 BLK 102</t>
  </si>
  <si>
    <t>LUBOTSKY JOHN S</t>
  </si>
  <si>
    <t>LUBOTSKY TERI L</t>
  </si>
  <si>
    <t>6155 PANDA PT</t>
  </si>
  <si>
    <t>DUNNELLON FL 34433</t>
  </si>
  <si>
    <t>18E17S320010  01020 0060</t>
  </si>
  <si>
    <t>PINE RIDGE UNIT 1 PB 8 PG 25 LOT 6 BLK 102</t>
  </si>
  <si>
    <t>HERBERT EDWARD B</t>
  </si>
  <si>
    <t>HEBERT HAZEL E</t>
  </si>
  <si>
    <t>6052 N PUEBLO TER</t>
  </si>
  <si>
    <t>18E17S320010  01020 0080</t>
  </si>
  <si>
    <t xml:space="preserve">PINE RIDGE UNIT 1 PB 8 PG 25 LOT 8 BLK 102 </t>
  </si>
  <si>
    <t>DAGATA NEIL</t>
  </si>
  <si>
    <t>DAGATA LAUREL</t>
  </si>
  <si>
    <t>6049 N PUEBLO TER</t>
  </si>
  <si>
    <t>18E17S320010  01030 0030</t>
  </si>
  <si>
    <t xml:space="preserve">PINE RIDGE UNIT 1 PB 8 PG 25 LOT 3 BLK 103 </t>
  </si>
  <si>
    <t>LEWICKI RICHARD M &amp; LINDA M COLONDONA</t>
  </si>
  <si>
    <t>131 N BICYCLE PATH</t>
  </si>
  <si>
    <t>SELDEN NY 11784</t>
  </si>
  <si>
    <t>18E17S320010  00960 0030</t>
  </si>
  <si>
    <t>PINE RIDGE UNIT 1 PB 8 PG 25 LOT 3 BLK 96</t>
  </si>
  <si>
    <t>BAKER BARTLEY</t>
  </si>
  <si>
    <t>BAKER BARBARA</t>
  </si>
  <si>
    <t>51 DEXHEIMER RD</t>
  </si>
  <si>
    <t>NARROWSBURG NY 12764</t>
  </si>
  <si>
    <t>18E17S320010  00970 0040</t>
  </si>
  <si>
    <t xml:space="preserve">PINE RIDGE UNIT 1 PB 8 PG 25 LOT 4 BLK 97 </t>
  </si>
  <si>
    <t>MORTENSEN SANDRA K</t>
  </si>
  <si>
    <t>4282 W GORGE LN</t>
  </si>
  <si>
    <t>18E17S320010  00980 0040</t>
  </si>
  <si>
    <t>PINE RIDGE UNIT 1 PB 8 PG 25 LOT 4 BLK 98</t>
  </si>
  <si>
    <t>SOUCIE MICHAEL</t>
  </si>
  <si>
    <t>SOUCIE MARY</t>
  </si>
  <si>
    <t>4330 W ROCKY LN</t>
  </si>
  <si>
    <t>18E17S320010  00990 0020</t>
  </si>
  <si>
    <t>PINE RIDGE UNIT 1 PB 8 PG 25 LOT 2 BLK 99</t>
  </si>
  <si>
    <t>LAWRENCE ARTHUR W</t>
  </si>
  <si>
    <t>LAWRENCE MONICA O</t>
  </si>
  <si>
    <t>50 HOLLY AVE</t>
  </si>
  <si>
    <t>HEMSTEAD NY 11550</t>
  </si>
  <si>
    <t>18E17S320010  00990 0100</t>
  </si>
  <si>
    <t xml:space="preserve">PINE RIDGE UNIT 1 PB 8 PG 25 LOT 10 BLK 99 </t>
  </si>
  <si>
    <t>KEREK EUGENE</t>
  </si>
  <si>
    <t>PO BOX 21601</t>
  </si>
  <si>
    <t>ROANOKE VA 24018</t>
  </si>
  <si>
    <t>18E17S320010  00990 0110</t>
  </si>
  <si>
    <t>PINE RIDGE UNIT 1 PB 8 PG 25 LOT 11 BLK 99</t>
  </si>
  <si>
    <t>LOMBARDI JOSEPH</t>
  </si>
  <si>
    <t>LOMBARDI DONNA J</t>
  </si>
  <si>
    <t>5823 N FLAGSTAFF AVE</t>
  </si>
  <si>
    <t>18E17S320010  01000 0090</t>
  </si>
  <si>
    <t>PINE RIDGE UNIT 1 PB 8 PG 25 LOT 9 BLK 100</t>
  </si>
  <si>
    <t>JACKSON SUSAN A</t>
  </si>
  <si>
    <t>70 POTTER RD</t>
  </si>
  <si>
    <t>WILTON NH 03086 5734</t>
  </si>
  <si>
    <t>18E17S320010  01000 0120</t>
  </si>
  <si>
    <t>PINE RIDGE UNIT 1 PB 8 PG 25 LOT 12 BLK 100</t>
  </si>
  <si>
    <t>DALLAIRE JOHN B</t>
  </si>
  <si>
    <t>DALLAIRE TERRI L</t>
  </si>
  <si>
    <t>4753 W MAVERICK CT</t>
  </si>
  <si>
    <t>18E17S320010  01000 0240</t>
  </si>
  <si>
    <t xml:space="preserve">PINE RIDGE UNIT 1 PB 8 PG 25 LOT 24 BLK 100 </t>
  </si>
  <si>
    <t>18E17S320010  01000 0340</t>
  </si>
  <si>
    <t>PINE RIDGE UNIT 1 PB 8 PG 25 LOT 34 BLK 100</t>
  </si>
  <si>
    <t>PARKS RANDALL S</t>
  </si>
  <si>
    <t>PARKS MARY ANN</t>
  </si>
  <si>
    <t>6038 N FLAGSTAFF AVE</t>
  </si>
  <si>
    <t>18E17S320010  01000 0350</t>
  </si>
  <si>
    <t>PINE RIDGE UNIT 1 PB 8 PG 25 LOT 35 BLK 100</t>
  </si>
  <si>
    <t>HORAN JAMES W</t>
  </si>
  <si>
    <t>HORAN THERESA A</t>
  </si>
  <si>
    <t>6062 N FLAGSTAFF AVE</t>
  </si>
  <si>
    <t>18E17S320010  01010 0020</t>
  </si>
  <si>
    <t>PINE RIDGE UNIT 1 PB 8 PG 25 LOT 2 BLK 101</t>
  </si>
  <si>
    <t>JACOB RICHARD A</t>
  </si>
  <si>
    <t>6176 N CANYON DR</t>
  </si>
  <si>
    <t>18E17S320010  01020 0020</t>
  </si>
  <si>
    <t xml:space="preserve">PINE RIDGE UNIT 1 PB 8 PG 25 LOT 2 BLK 102 </t>
  </si>
  <si>
    <t>LUBOTSKY JOHN S &amp; TERI L</t>
  </si>
  <si>
    <t>6155 N PANDA PT</t>
  </si>
  <si>
    <t>18E17S320010  01020 0040</t>
  </si>
  <si>
    <t>PINE RIDGE UNIT 1 PB 8 PG 25 LOT 4 BLK 102</t>
  </si>
  <si>
    <t>ORR W ANTHONY</t>
  </si>
  <si>
    <t>ORR FAITH E</t>
  </si>
  <si>
    <t>6126 N PUEBLO TER</t>
  </si>
  <si>
    <t>18E17S320010  01030 0010</t>
  </si>
  <si>
    <t>PUMA</t>
  </si>
  <si>
    <t>PINE RIDGE UNIT 1 PB 8 PG 25 LOT 1 BLK 103</t>
  </si>
  <si>
    <t>DRESSER DANIEL LEE JR</t>
  </si>
  <si>
    <t>4878 W PUMA LN</t>
  </si>
  <si>
    <t>BEVERLY HILLS FL 34465 2100</t>
  </si>
  <si>
    <t>18E17S320010  00950 0160</t>
  </si>
  <si>
    <t>PINE RIDGE UNIT 1 PB 8 PG 25 LOT 16 BLK 95</t>
  </si>
  <si>
    <t>18E17S320010  00960 0040</t>
  </si>
  <si>
    <t xml:space="preserve">PINE RIDGE UNIT 1 PB 8 PG 25 LOT 4 BLK 96 </t>
  </si>
  <si>
    <t>WISSIG GERARD &amp;</t>
  </si>
  <si>
    <t>KAREN GRASSICK</t>
  </si>
  <si>
    <t>4349 W GORGE LN</t>
  </si>
  <si>
    <t>18E17S320010  00980 0070</t>
  </si>
  <si>
    <t>PINE RIDGE UNIT 1 PB 8 PG 25 LOT 7 BLK 98</t>
  </si>
  <si>
    <t>KOPP WILLIAM R II</t>
  </si>
  <si>
    <t>KOPP MELISSA R</t>
  </si>
  <si>
    <t>4259 W PRAIRIE LN</t>
  </si>
  <si>
    <t>BEVERLY HILLS FL 34465 2116</t>
  </si>
  <si>
    <t>18E17S320010  00990 0070</t>
  </si>
  <si>
    <t xml:space="preserve">PINE RIDGE UNIT 1 PB 8 PG 25 LOT 7 BLK 99 </t>
  </si>
  <si>
    <t>PURINTON KEVIN M</t>
  </si>
  <si>
    <t>4305 W ALAMO ST</t>
  </si>
  <si>
    <t>18E17S320010  01000 0020</t>
  </si>
  <si>
    <t>PINE RIDGE UNIT 1 PB 8 PG 25 LOT 2 BLK 100</t>
  </si>
  <si>
    <t>SCHWARZ SABINE HARTINGER</t>
  </si>
  <si>
    <t>SCHLEISSHEIMER STR 33</t>
  </si>
  <si>
    <t xml:space="preserve"> 85386 GERMANY</t>
  </si>
  <si>
    <t>18E17S320010  01000 0050</t>
  </si>
  <si>
    <t>PINE RIDGE UNIT 1 PB 8 PG 25 LOT 5 BLK 100</t>
  </si>
  <si>
    <t>LIEBMANN DEBORAH K</t>
  </si>
  <si>
    <t>6 STUART DR</t>
  </si>
  <si>
    <t>MECHANICVILLE NY 12118 3605</t>
  </si>
  <si>
    <t>18E17S320010  01000 0110</t>
  </si>
  <si>
    <t xml:space="preserve">PINE RIDGE UNIT 1 PB 8 PG 25 LOT 11 BLK 100 </t>
  </si>
  <si>
    <t>SUL JAY C</t>
  </si>
  <si>
    <t>2721 ILLINOIS RD</t>
  </si>
  <si>
    <t>NORTHBROOK IL 60062 5248</t>
  </si>
  <si>
    <t>18E17S320010  01000 0180</t>
  </si>
  <si>
    <t>PINE RIDGE UNIT 1 PB 8 PG 25 LOT 18 BLK 100</t>
  </si>
  <si>
    <t>NUSBAUM MARTIN A</t>
  </si>
  <si>
    <t>NUSBAUM CYNTHIA J</t>
  </si>
  <si>
    <t>4505 W MAVERICK CT</t>
  </si>
  <si>
    <t>18E17S320010  01010 0050</t>
  </si>
  <si>
    <t>PINE RIDGE UNIT 1 PB 8 PG 25 LOT 5 BLK 101</t>
  </si>
  <si>
    <t>LYNCH TERRI</t>
  </si>
  <si>
    <t>4821 W PUMA LN</t>
  </si>
  <si>
    <t>18E17S320010  01010 0070</t>
  </si>
  <si>
    <t>PINE RIDGE UNIT 1 PB 8 PG 25 LOT 7 BLK 101</t>
  </si>
  <si>
    <t>QUIMBY DIANE J</t>
  </si>
  <si>
    <t>4891 W PUMA LN</t>
  </si>
  <si>
    <t>BEVERLY HILLS FL 34465 2182</t>
  </si>
  <si>
    <t>18E17S320010  00950 0140</t>
  </si>
  <si>
    <t>PINE RIDGE UNIT 1 PB 8 PG 25 LOT 14 BLK 95</t>
  </si>
  <si>
    <t>MILLS KENNETH R</t>
  </si>
  <si>
    <t>MILLS SHEILA M</t>
  </si>
  <si>
    <t>5920 N HAZELWOOD DR</t>
  </si>
  <si>
    <t>18E17S320010  00950 0170</t>
  </si>
  <si>
    <t>PINE RIDGE UNIT 1 PB 8 PG 25 LOT 17 BLK 95</t>
  </si>
  <si>
    <t>18E17S320010  00960 0060</t>
  </si>
  <si>
    <t>PINE RIDGE UNIT 1 PB 8 PG 25 LOT 6 BLK 96</t>
  </si>
  <si>
    <t>WURSTER CODY</t>
  </si>
  <si>
    <t>4317 W GORGE LN</t>
  </si>
  <si>
    <t>18E17S320010  00960 0090</t>
  </si>
  <si>
    <t>PINE RIDGE UNIT 1 PB 8 PG 25 LOT 9 BLK 96</t>
  </si>
  <si>
    <t>BACALLA CHRISTOPHER</t>
  </si>
  <si>
    <t>BACALLA SUSAN</t>
  </si>
  <si>
    <t>476 FIRST AVE</t>
  </si>
  <si>
    <t>BAYPORT NY 11705</t>
  </si>
  <si>
    <t>18E17S320010  00980 0120</t>
  </si>
  <si>
    <t xml:space="preserve">PINE RIDGE UNIT 1 PB 8 PG 25 LOT 12 BLK 98 </t>
  </si>
  <si>
    <t>RAMIREZ NINI G &amp; ARLEEN M</t>
  </si>
  <si>
    <t>16047 SURREY WOODS DR</t>
  </si>
  <si>
    <t>FRIENDSWOOD TX 77546 3131</t>
  </si>
  <si>
    <t>18E17S320010  01000 0200</t>
  </si>
  <si>
    <t>PINE RIDGE UNIT 1 PB 8 PG 25 LOT 20 BLK 100</t>
  </si>
  <si>
    <t>LARSON DONNA A TRUSTEE</t>
  </si>
  <si>
    <t>DONNA A LARSON REV/TRUST</t>
  </si>
  <si>
    <t>PO BOX 942</t>
  </si>
  <si>
    <t>PARK RIDGE IL 60068 5114</t>
  </si>
  <si>
    <t>18E17S320010  01000 0330</t>
  </si>
  <si>
    <t>PINE RIDGE UNIT 1 PB 8 PG 25 LOT 33 BLK 100</t>
  </si>
  <si>
    <t>DIMASE MATTHEW</t>
  </si>
  <si>
    <t>DIMASE KASSIDIE</t>
  </si>
  <si>
    <t>5996 N FLAGSTAFF AVE</t>
  </si>
  <si>
    <t>18E17S320010  01010 0010</t>
  </si>
  <si>
    <t xml:space="preserve">PINE RIDGE UNIT 1 PB 8 PG 25 LOT 1 BLK 101 </t>
  </si>
  <si>
    <t>BRODEUR KAREN L</t>
  </si>
  <si>
    <t>24 GREEN ST</t>
  </si>
  <si>
    <t>BELLOWS FALLS VT 05101</t>
  </si>
  <si>
    <t>18E17S320010  01010 0040</t>
  </si>
  <si>
    <t>PINE RIDGE UNIT 1 PB 8 PG 25 LOT 4 BLK 101</t>
  </si>
  <si>
    <t>MONDRALL MICHAEL D</t>
  </si>
  <si>
    <t>MONDRALL KAREN A</t>
  </si>
  <si>
    <t>6144 N CANYON DR</t>
  </si>
  <si>
    <t>18E17S320010  01010 0060</t>
  </si>
  <si>
    <t xml:space="preserve">PINE RIDGE UNIT 1 PB 8 PG 25 LOT 6 BLK 101 </t>
  </si>
  <si>
    <t>PARISI THOMAS J &amp; DEBRA</t>
  </si>
  <si>
    <t>15 SAWMILL WAY</t>
  </si>
  <si>
    <t>GEORGETOWN MA 01833</t>
  </si>
  <si>
    <t>18E17S320010  01010 0080</t>
  </si>
  <si>
    <t xml:space="preserve">PINE RIDGE UNIT 1 PB 8 PG 25 LOT 8 BLK 101 </t>
  </si>
  <si>
    <t>CANNIFF EDWARD T JR</t>
  </si>
  <si>
    <t>550 CUMMINS HWY</t>
  </si>
  <si>
    <t>MATTAPAN MA 02126 1205</t>
  </si>
  <si>
    <t>18E17S320010  01020 0010</t>
  </si>
  <si>
    <t>PINE RIDGE UNIT 1 PB 8 PG 25 LOT 1 BLK 102</t>
  </si>
  <si>
    <t>EAGLE GRAPE CRUSHER LLC</t>
  </si>
  <si>
    <t>19046 BRUCE B DOWNS BLVD STE 165</t>
  </si>
  <si>
    <t>TAMPA FL 33647</t>
  </si>
  <si>
    <t>18E17S320010  01030 0040</t>
  </si>
  <si>
    <t>PINE RIDGE UNIT 1 PB 8 PG 25 LOT 4 BLK 103</t>
  </si>
  <si>
    <t>ABARCA ERNESTO R</t>
  </si>
  <si>
    <t>ABARCA NANCY G</t>
  </si>
  <si>
    <t>11316 BRIERHALL CIR</t>
  </si>
  <si>
    <t>MARYLAND HEIGHTS MO 63043</t>
  </si>
  <si>
    <t>18E17S320010  00960 0080</t>
  </si>
  <si>
    <t>PINE RIDGE UNIT 1 PB 8 PG 25 LOT 8 BLK 96</t>
  </si>
  <si>
    <t>HANSON GARY J</t>
  </si>
  <si>
    <t>HANSON CHARLOTTE A</t>
  </si>
  <si>
    <t>2607 THORNY DR</t>
  </si>
  <si>
    <t>CHURCHVILLE MD 21028</t>
  </si>
  <si>
    <t>18E17S320010  00970 0030</t>
  </si>
  <si>
    <t>PINE RIDGE UNIT 1 PB 8 PG 25 LOT 3 BLK 97</t>
  </si>
  <si>
    <t>KEPP W THOMAS JR</t>
  </si>
  <si>
    <t>KEPP ELIZABETH</t>
  </si>
  <si>
    <t>6491 SABLE RIDGE LN</t>
  </si>
  <si>
    <t>NAPLES FL 34109</t>
  </si>
  <si>
    <t>18E17S320010  00970 0050</t>
  </si>
  <si>
    <t>PINE RIDGE UNIT 1 PB 8 PG 25 LOT 5 BLK 97</t>
  </si>
  <si>
    <t>MCLEAN TIMOTHY M</t>
  </si>
  <si>
    <t>6050 N KILLEEN TERR</t>
  </si>
  <si>
    <t>BEVERLY HILLS FL 34465 2109</t>
  </si>
  <si>
    <t>18E17S320010  00970 0080</t>
  </si>
  <si>
    <t>PINE RIDGE UNIT 1 PB 8 PG 25 LOT 8 BLK 97</t>
  </si>
  <si>
    <t>GOJDA MICHAEL</t>
  </si>
  <si>
    <t>GOJDA MARY</t>
  </si>
  <si>
    <t>4331 W ROCKY LN</t>
  </si>
  <si>
    <t>18E17S320010  00970 0100</t>
  </si>
  <si>
    <t>PINE RIDGE UNIT 1 PB 8 PG 25 LOT 10 BLK 97</t>
  </si>
  <si>
    <t>DEGROAT ALEXANDER W</t>
  </si>
  <si>
    <t>DEGROAT ANNA TESTA</t>
  </si>
  <si>
    <t>4401 W ROCKY LN</t>
  </si>
  <si>
    <t>18E17S320010  00980 0080</t>
  </si>
  <si>
    <t>PINE RIDGE UNIT 1 PB 8 PG 25 LOT 8 BLOCK 98</t>
  </si>
  <si>
    <t>FRENCH ANDREW</t>
  </si>
  <si>
    <t>FRENCH LEANN HEAD</t>
  </si>
  <si>
    <t>4307 W PRAIRIE LN</t>
  </si>
  <si>
    <t>18E17S320010  00990 0080</t>
  </si>
  <si>
    <t>PINE RIDGE UNIT 1 PB 8 PG 25 LOT 8 BLK 99</t>
  </si>
  <si>
    <t>INOUYE JOHN Y</t>
  </si>
  <si>
    <t>INOUYE SUSAN D</t>
  </si>
  <si>
    <t>4327 W ALAMO DR</t>
  </si>
  <si>
    <t>18E17S320010  01000 0040</t>
  </si>
  <si>
    <t>PINE RIDGE UNIT 1 PB 8 PG 25 LOT 4 BLK 100</t>
  </si>
  <si>
    <t>DAWSON BARRY</t>
  </si>
  <si>
    <t>DAWSON ANGELA</t>
  </si>
  <si>
    <t>6149 N CANYON DR</t>
  </si>
  <si>
    <t>BEVERLY HILLS FL 34465 2131</t>
  </si>
  <si>
    <t>18E17S320010  00980 0060</t>
  </si>
  <si>
    <t>PINE RIDGE UNIT 1 PB 8 PG 25 LOT 6 BLK 98</t>
  </si>
  <si>
    <t>SANDS LORI ANNE</t>
  </si>
  <si>
    <t>4260 W ROCKY LN</t>
  </si>
  <si>
    <t>18E17S320010  00980 0090</t>
  </si>
  <si>
    <t>PINE RIDGE UNIT 1 PB 8 PG 25 LOT 9 BLK 98</t>
  </si>
  <si>
    <t>CABAIS JOESOLIE Y</t>
  </si>
  <si>
    <t>3397 WRENWOOD AVE</t>
  </si>
  <si>
    <t>CLOVIS CA 93619</t>
  </si>
  <si>
    <t>18E17S320010  00990 0030</t>
  </si>
  <si>
    <t>PINE RIDGE UNIT 1 PB 8 PG 25 LOT 3 BLK 99</t>
  </si>
  <si>
    <t>KAPPAROS ALEX J</t>
  </si>
  <si>
    <t>KAPPAROS KELLY D</t>
  </si>
  <si>
    <t>4364 W PRAIRIE LN</t>
  </si>
  <si>
    <t>18E17S320010  00990 0060</t>
  </si>
  <si>
    <t>PINE RIDGE UNIT 1 PB 8 PG 25 LOT 6 BLK 99</t>
  </si>
  <si>
    <t>MECHANICVILLE NY 12118</t>
  </si>
  <si>
    <t>18E17S320010  00990 0090</t>
  </si>
  <si>
    <t xml:space="preserve">PINE RIDGE UNIT 1 PB 8 PG 25 LOT 9 BLK 99 </t>
  </si>
  <si>
    <t>STELL JACKIE W</t>
  </si>
  <si>
    <t>4363 W ALAMO DR</t>
  </si>
  <si>
    <t>18E17S320010  01000 0010</t>
  </si>
  <si>
    <t>PINE RIDGE UNIT 1 PB 8 PG 25 LOT 1 BLK 100</t>
  </si>
  <si>
    <t>NELSON MARY L</t>
  </si>
  <si>
    <t>NELSON DAVID W</t>
  </si>
  <si>
    <t>6215 N PUEBLO TER</t>
  </si>
  <si>
    <t>18E17S320010  01000 0140</t>
  </si>
  <si>
    <t xml:space="preserve">PINE RIDGE UNIT 1 PB 8 PG 25 LOT 14 BLK 100 </t>
  </si>
  <si>
    <t>MUSSELMAN O ED &amp; JUDITH A</t>
  </si>
  <si>
    <t>18942 KAIBAB RD</t>
  </si>
  <si>
    <t>APPLE VALLEY CA 92307</t>
  </si>
  <si>
    <t>18E17S320010  01000 0190</t>
  </si>
  <si>
    <t>PINE RIDGE UNIT 1 PB 8 PG 25 LOT 19 BLK 100</t>
  </si>
  <si>
    <t>ORIOLT JOHN E</t>
  </si>
  <si>
    <t>ORIOLT ROSALIE</t>
  </si>
  <si>
    <t>4506 W MAVERICK CT</t>
  </si>
  <si>
    <t>18E17S320010  01000 0220</t>
  </si>
  <si>
    <t xml:space="preserve">PINE RIDGE UNIT 1 PB 8 PG 25 LOT 22 BLK 100 </t>
  </si>
  <si>
    <t>THOMPSON TIMOTHY J</t>
  </si>
  <si>
    <t>THOMPSON BARBARA</t>
  </si>
  <si>
    <t>4664 W MAVERICK CT</t>
  </si>
  <si>
    <t>18E17S320010  01000 0250</t>
  </si>
  <si>
    <t>PINE RIDGE UNIT 1 PB 8 PG 25 LOT 25 BLK 100</t>
  </si>
  <si>
    <t>TOWNSHEND WILLIAM L</t>
  </si>
  <si>
    <t>TOWNSHEND ROBIN L</t>
  </si>
  <si>
    <t>4599 W ALAMO DR</t>
  </si>
  <si>
    <t>BEVERLY HILLS FL 34465 2139</t>
  </si>
  <si>
    <t>18E17S320010  01000 0280</t>
  </si>
  <si>
    <t>PINE RIDGE UNIT 1 PB 8 PG 25 LOT 28 BLK 100</t>
  </si>
  <si>
    <t>TAKACS KENNETH S</t>
  </si>
  <si>
    <t>TAKACS FAVIOLA</t>
  </si>
  <si>
    <t>4525 W ALAMO DR</t>
  </si>
  <si>
    <t>18E17S320010  01000 0320</t>
  </si>
  <si>
    <t>PINE RIDGE UNIT 1 PB 8 PG 25 LOT 32 BLK 100</t>
  </si>
  <si>
    <t>MERRILL MILTON M</t>
  </si>
  <si>
    <t>MERRILL PAMELA S</t>
  </si>
  <si>
    <t>5964 N FLAGSTAFF AVE</t>
  </si>
  <si>
    <t>18E17S320010  01020 0070</t>
  </si>
  <si>
    <t xml:space="preserve">PINE RIDGE UNIT 1 PB 8 PG 25 LOT 7 BLK 102 </t>
  </si>
  <si>
    <t>KORSTICK JEFFREY J</t>
  </si>
  <si>
    <t>6017 N PUEBLO TER</t>
  </si>
  <si>
    <t>18E17S320010  01030 0020</t>
  </si>
  <si>
    <t xml:space="preserve">PINE RIDGE UNIT 1 PB 8 PG 25 LOT 2 BLK 103 </t>
  </si>
  <si>
    <t>FLORAVEL M MALASIG REVOCABLE</t>
  </si>
  <si>
    <t>LIVING TRUST</t>
  </si>
  <si>
    <t>134 ENCLAVE CIR UNIT A</t>
  </si>
  <si>
    <t>BOLINGBROOK IL 60440</t>
  </si>
  <si>
    <t>18E17S320010  00960 0070</t>
  </si>
  <si>
    <t>PINE RIDGE UNIT 1 PB 8 PG 25 LOT 7 BLK 96</t>
  </si>
  <si>
    <t>CREE WILLIAM</t>
  </si>
  <si>
    <t>CREE JANET</t>
  </si>
  <si>
    <t>4275 W GORGE LN</t>
  </si>
  <si>
    <t>18E17S320010  00960 0100</t>
  </si>
  <si>
    <t>PINE RIDGE UNIT 1 PB 8 PG 25 LOT 10 BLK 96</t>
  </si>
  <si>
    <t>HOCK KEITH CHRISTOPHER</t>
  </si>
  <si>
    <t>4185 W GORGE LN</t>
  </si>
  <si>
    <t>18E17S320010  00970 0010</t>
  </si>
  <si>
    <t xml:space="preserve">PINE RIDGE UNIT 1 PB 8 PG 25 LOT 1 BLK 97 </t>
  </si>
  <si>
    <t>MILLER ROBERT &amp; ROSE MARIE</t>
  </si>
  <si>
    <t>3001 EGYPTIAN LN</t>
  </si>
  <si>
    <t>VIRGINIA BEACH VA 23456</t>
  </si>
  <si>
    <t>18E17S320010  00970 0110</t>
  </si>
  <si>
    <t>PINE RIDGE UNIT 1 PB 8 PG 25 LOT 11 BLK 97</t>
  </si>
  <si>
    <t>JEANS JOHN F</t>
  </si>
  <si>
    <t>JEANS  D KAY</t>
  </si>
  <si>
    <t>4437 W ROCKY LN</t>
  </si>
  <si>
    <t>BEVERLY HILLS FL 34465 2114</t>
  </si>
  <si>
    <t>18E17S320010  00980 0100</t>
  </si>
  <si>
    <t xml:space="preserve">PINE RIDGE UNIT 1 PB 8 PG 25 LOT 10 BLK 98 </t>
  </si>
  <si>
    <t>AMBROSE JANICE</t>
  </si>
  <si>
    <t>4365 W PRAIRIE LN</t>
  </si>
  <si>
    <t>18E17S320010  00980 0110</t>
  </si>
  <si>
    <t>PINE RIDGE UNIT 1 PB 8 PG 25 LOT 11 BLK 98</t>
  </si>
  <si>
    <t>CUCCIO JOSEPH F</t>
  </si>
  <si>
    <t>CUCCIO ANNETTE</t>
  </si>
  <si>
    <t>4405 W PRAIRIE LN</t>
  </si>
  <si>
    <t>18E17S320010  01000 0030</t>
  </si>
  <si>
    <t>PINE RIDGE UNIT 1 PB 8 PG 25  LOT 3 BLK 100</t>
  </si>
  <si>
    <t>18E17S320010  01000 0070</t>
  </si>
  <si>
    <t>PINE RIDGE UNIT 1 PB 8 PG 25 LOT 7 BLK 100</t>
  </si>
  <si>
    <t>LATOCKI MARK J</t>
  </si>
  <si>
    <t>LATOCKI JANET M</t>
  </si>
  <si>
    <t>PO BOX 641111</t>
  </si>
  <si>
    <t>BEVERLY HILLS FL 34464 1111</t>
  </si>
  <si>
    <t>18E17S320010  01000 0170</t>
  </si>
  <si>
    <t>PINE RIDGE UNIT 1 PB 8 PG 25 LOT 17 BLK 100</t>
  </si>
  <si>
    <t>SOBCZAK RONALD</t>
  </si>
  <si>
    <t>SOBCZAK HALINA</t>
  </si>
  <si>
    <t>4585 W MAVERICK CT</t>
  </si>
  <si>
    <t>18E17S320010  01000 0290</t>
  </si>
  <si>
    <t>PINE RIDGE UNIT 1 PB 8 PG 25 LOT 29 BLK 100</t>
  </si>
  <si>
    <t>LEON MARIO BRYAN</t>
  </si>
  <si>
    <t>PO BOX 640729</t>
  </si>
  <si>
    <t>BEVERLY HILLS FL 34464 0729</t>
  </si>
  <si>
    <t>18E17S320010  01020 0050</t>
  </si>
  <si>
    <t xml:space="preserve">PINE RIDGE UNIT 1 PB 8 PG 25 LOT 5 BLK 102 </t>
  </si>
  <si>
    <t>QUILES JOE &amp; ROBYN E</t>
  </si>
  <si>
    <t>9690 NW 24TH ST</t>
  </si>
  <si>
    <t>SUNRISE FL 33322</t>
  </si>
  <si>
    <t>18E17S320010  00950 0130</t>
  </si>
  <si>
    <t>PINE RIDGE UNIT 1 PB 8 PG 25 LOT 13 BLK 95</t>
  </si>
  <si>
    <t>ST LEWIS VINCENT L</t>
  </si>
  <si>
    <t>ST LEWIS MARIA</t>
  </si>
  <si>
    <t>5956 N HAZELWOOD DR</t>
  </si>
  <si>
    <t>18E17S320010  00950 0150</t>
  </si>
  <si>
    <t>PINE RIDGE UNIT 1 PB 8 PG 25 LOT 15 BLK 95</t>
  </si>
  <si>
    <t>STACK STEVEN T</t>
  </si>
  <si>
    <t>STACK DRENDA A</t>
  </si>
  <si>
    <t>5884 N HAZELWOOD DR</t>
  </si>
  <si>
    <t>BEVERLY HILLS FL 34465 2111</t>
  </si>
  <si>
    <t>18E17S320010  00960 0050</t>
  </si>
  <si>
    <t>PINE RIDGE UNIT 1 PB 8 PG 25 LOT 5 BLK 96</t>
  </si>
  <si>
    <t>GRASSICK DONALD R</t>
  </si>
  <si>
    <t>WISSIG KAREN A</t>
  </si>
  <si>
    <t>18E17S320010  00960 0110</t>
  </si>
  <si>
    <t xml:space="preserve">PINE RIDGE UNIT 1 PB 8 PG 25 LOT 11 BLK 96 </t>
  </si>
  <si>
    <t>BONGAT PRECIOSIMA S</t>
  </si>
  <si>
    <t>521 E SHASTA AVE</t>
  </si>
  <si>
    <t>MC ALLEN TX 78504</t>
  </si>
  <si>
    <t>18E17S320010  00970 0020</t>
  </si>
  <si>
    <t xml:space="preserve">PINE RIDGE UNIT 1 PB 8 PG 25 LOT 2 BLK 97 </t>
  </si>
  <si>
    <t>MEIGHAN MARGARET B &amp; JOHN J</t>
  </si>
  <si>
    <t>383 FERRY RD</t>
  </si>
  <si>
    <t>SAG HARBOR NY 11963</t>
  </si>
  <si>
    <t>18E17S320010  00970 0060</t>
  </si>
  <si>
    <t>DUNNELLON</t>
  </si>
  <si>
    <t xml:space="preserve">PINE RIDGE UNIT 1 PB 8 PG 25 LOT 6 BLK 97 </t>
  </si>
  <si>
    <t>SUL KEVIN C</t>
  </si>
  <si>
    <t>NORTHBROOK IL 60062</t>
  </si>
  <si>
    <t>18E17S320010  00970 0090</t>
  </si>
  <si>
    <t>PINE RIDGE UNIT 1 PB 8 PG 25 LOT 9 BLK 97</t>
  </si>
  <si>
    <t>RESTAURI JAMES D</t>
  </si>
  <si>
    <t>1820 NW 57TH CT</t>
  </si>
  <si>
    <t>18E17S320010  00990 0040</t>
  </si>
  <si>
    <t>PINE RIDGE UNIT 1 PB 8 PG 25 LOT 4 BLK 99</t>
  </si>
  <si>
    <t>18E17S320010  01000 0160</t>
  </si>
  <si>
    <t xml:space="preserve">PINE RIDGE UNIT 1 PB 8 PG 25 LOT 16 BLK 100 </t>
  </si>
  <si>
    <t>VASSELL TRACY ANN</t>
  </si>
  <si>
    <t>4621 W MAVERICK CT</t>
  </si>
  <si>
    <t>18E17S320010  01000 0230</t>
  </si>
  <si>
    <t>PINE RIDGE UNIT 1 PB 8 PG 25 LOT 23 BLK 100</t>
  </si>
  <si>
    <t>GALLAGHER WILLIAM J</t>
  </si>
  <si>
    <t>4665 W ALAMO DR</t>
  </si>
  <si>
    <t>18E17S320010  01000 0260</t>
  </si>
  <si>
    <t xml:space="preserve">PINE RIDGE UNIT 1 PB 8 PG 25 LOT 26 BLK 100 </t>
  </si>
  <si>
    <t>PEREZ RAMON &amp; VICTORIA</t>
  </si>
  <si>
    <t>18E17S320010  01000 0300</t>
  </si>
  <si>
    <t>PINE RIDGE UNIT 1 PB 8 PG 25 LOT 30 BLK 100</t>
  </si>
  <si>
    <t>CHAGANI DILSHAD</t>
  </si>
  <si>
    <t>CHAGANI NOORJEHAN</t>
  </si>
  <si>
    <t>1225 27 DELEWARE AVE</t>
  </si>
  <si>
    <t>FORT PIERCE FL 34950</t>
  </si>
  <si>
    <t>18E17S320010  01000 0310</t>
  </si>
  <si>
    <t>PINE RIDGE UNIT 1 PB 8 PG 25 LOT 31 BLK 100</t>
  </si>
  <si>
    <t>4042 W BONANZA DR</t>
  </si>
  <si>
    <t>18E17S320010  01010 0030</t>
  </si>
  <si>
    <t xml:space="preserve">PINE RIDGE UNIT 1 PB 8 PG 25 LOT 3 BLK 101 </t>
  </si>
  <si>
    <t>LETANG ADAMS &amp; KETTY JEAN</t>
  </si>
  <si>
    <t>5528 BAJA TER</t>
  </si>
  <si>
    <t>GREEN ACRES FL 33463</t>
  </si>
  <si>
    <t>18E17S320010  01030 0060</t>
  </si>
  <si>
    <t xml:space="preserve">PINE RIDGE UNIT 1 PB 8 PG 25 LOT 6 BLK 103 </t>
  </si>
  <si>
    <t>18E17S320010  01040 0020</t>
  </si>
  <si>
    <t>PINE RIDGE UNIT 1 PB 8 PG 25 LOT 2 BLK 104</t>
  </si>
  <si>
    <t>GARDNER LON</t>
  </si>
  <si>
    <t>GARDNER THERESA</t>
  </si>
  <si>
    <t>4953 W RANGER ST</t>
  </si>
  <si>
    <t>18E17S320010  01040 0090</t>
  </si>
  <si>
    <t>PINE RIDGE UNIT 1 PB 8 PG 25 LOT 9 BLK 104</t>
  </si>
  <si>
    <t>WRIGHT JOHN KEVIN</t>
  </si>
  <si>
    <t>WRIGHT LISA ANN</t>
  </si>
  <si>
    <t>150 TYLER CT</t>
  </si>
  <si>
    <t>HENDERSON NV 89074 0660</t>
  </si>
  <si>
    <t>18E17S320010  01040 0100</t>
  </si>
  <si>
    <t>PINE RIDGE UNIT 1 PB 8 PG 25 LOT 10 BLK 104</t>
  </si>
  <si>
    <t>LUDWIG KARL HEINZ &amp;</t>
  </si>
  <si>
    <t>RITA LUDWIG</t>
  </si>
  <si>
    <t>TANNENWEG 13</t>
  </si>
  <si>
    <t xml:space="preserve"> D 71120 GERMANY</t>
  </si>
  <si>
    <t>18E17S320010  01060 0030</t>
  </si>
  <si>
    <t>PINE RIDGE UNIT 1 PB 8 PG 25  LOT 3 BLK 106</t>
  </si>
  <si>
    <t>HANNEMAN HINES KARLA</t>
  </si>
  <si>
    <t>18E17S320010  01060 0050</t>
  </si>
  <si>
    <t>PINE RIDGE UNIT 1 PB 8 PG 25 LOT 5 BLK 106</t>
  </si>
  <si>
    <t>DYKES ELIZABETH MARIE</t>
  </si>
  <si>
    <t>4890 W GEYSER CT</t>
  </si>
  <si>
    <t>BEVERLY HILLS FL 34465 2147</t>
  </si>
  <si>
    <t>18E17S320010  01080 0050</t>
  </si>
  <si>
    <t>PINE RIDGE UNIT 1 PB 8 PG 25 LOT 5 BLK 108</t>
  </si>
  <si>
    <t>BAKER PAMALA W</t>
  </si>
  <si>
    <t>5076 W YUMA LN</t>
  </si>
  <si>
    <t>18E17S320010  01110 0050</t>
  </si>
  <si>
    <t>FORT DRUM</t>
  </si>
  <si>
    <t>PINE RIDGE UNIT 1 PB 8 PG 25 LOT 5 BLK 111</t>
  </si>
  <si>
    <t>PATRICK DANIEL E</t>
  </si>
  <si>
    <t>PATRICK LAUREN K</t>
  </si>
  <si>
    <t>5670 W FORT DRUM DR</t>
  </si>
  <si>
    <t>18E17S320010  01120 0040</t>
  </si>
  <si>
    <t>Vacant Governmental</t>
  </si>
  <si>
    <t>CALICO</t>
  </si>
  <si>
    <t xml:space="preserve">PINE RIDGE UNIT 1 PB 8 PG 25 LOT 4 BLK 112 </t>
  </si>
  <si>
    <t>CITRUS COUNTY</t>
  </si>
  <si>
    <t>ATTN MANAGEMENT/BUDGET OFFICE</t>
  </si>
  <si>
    <t>3600 W SOVEREIGN PATH STE 266</t>
  </si>
  <si>
    <t>LECANTO FL 34461 7727</t>
  </si>
  <si>
    <t>18E17S320010  01120 0110</t>
  </si>
  <si>
    <t>PAWNEE</t>
  </si>
  <si>
    <t>PINE RIDGE UNIT 1 PB 8 PG 25 LOT 11 BLK 112</t>
  </si>
  <si>
    <t>BRANT SHARON W</t>
  </si>
  <si>
    <t>163 E MOUNTAIN CREEK RD</t>
  </si>
  <si>
    <t>GREENVILLE SC 29609</t>
  </si>
  <si>
    <t>18E17S320010  01120 0130</t>
  </si>
  <si>
    <t>DURANGO</t>
  </si>
  <si>
    <t>PINE RIDGE UNIT 1 PB 8 PG 25 LOT 13 BLK 112</t>
  </si>
  <si>
    <t>LAZZARETTO JOHN T</t>
  </si>
  <si>
    <t>LAZZARETTO BARBARA PIZZANI</t>
  </si>
  <si>
    <t>5583 N DURANGO TER</t>
  </si>
  <si>
    <t>BEVERLY HILLS FL 34465 2002</t>
  </si>
  <si>
    <t>18E17S320010  01140 0040</t>
  </si>
  <si>
    <t>CONESTOGA</t>
  </si>
  <si>
    <t>PINE RIDGE UNIT 1 PB 8 PG 25 LOT 4 BLK 114</t>
  </si>
  <si>
    <t>SIRE INVESTMENTS LLC</t>
  </si>
  <si>
    <t>7800 CONGRESS AVE  STE 206</t>
  </si>
  <si>
    <t>BOCA RATON FL 33487</t>
  </si>
  <si>
    <t>18E17S320010  01030 0050</t>
  </si>
  <si>
    <t>PINE RIDGE UNIT 1 PB 8 PG 25 LOT 5 BLK 103</t>
  </si>
  <si>
    <t>LAGALA ANTHONY S</t>
  </si>
  <si>
    <t>LAGALA EILEEN</t>
  </si>
  <si>
    <t>4889 W MAVERICK CT</t>
  </si>
  <si>
    <t>18E17S320010  01040 0130</t>
  </si>
  <si>
    <t>PINE RIDGE UNIT 1 PB 8 PG 25 LOT 13 BLK 104</t>
  </si>
  <si>
    <t>TISBE MARIA V</t>
  </si>
  <si>
    <t>TISBE  ROMULO</t>
  </si>
  <si>
    <t>42 WHITE BLVD</t>
  </si>
  <si>
    <t xml:space="preserve"> L4J 5Z2 CANADA</t>
  </si>
  <si>
    <t>18E17S320010  01060 0060</t>
  </si>
  <si>
    <t>PINE RIDGE UNIT 1 PB 8 PG 25 LOT 6 BLK 106</t>
  </si>
  <si>
    <t>BROOKS STEPHEN</t>
  </si>
  <si>
    <t>BROOKS VANESSA V</t>
  </si>
  <si>
    <t>4878 W GEYSER CT</t>
  </si>
  <si>
    <t>18E17S320010  01090 0030</t>
  </si>
  <si>
    <t>PINE RIDGE UNIT 1 PB 8 PG 25 LOT 3 BLK 109</t>
  </si>
  <si>
    <t>BECKHAM DAVID H</t>
  </si>
  <si>
    <t>BECKHAM VIRGINIA L</t>
  </si>
  <si>
    <t>5332 W YUMA LN</t>
  </si>
  <si>
    <t>18E17S320010  01090 0110</t>
  </si>
  <si>
    <t>PINE RIDGE UNIT 1 PB 8 PG 25 LOT 11 BLK 109</t>
  </si>
  <si>
    <t>CLOSSON WILLIAM H</t>
  </si>
  <si>
    <t>5365 W WITCHITA DR</t>
  </si>
  <si>
    <t>18E17S320010  01100 0010</t>
  </si>
  <si>
    <t>PINE RIDGE UNIT 1 PB 8 PG 25 LOT 1 BLK 110</t>
  </si>
  <si>
    <t>SMITH FRED W III</t>
  </si>
  <si>
    <t>SMITH REBECCA R</t>
  </si>
  <si>
    <t>5495 W PAWNEE DR</t>
  </si>
  <si>
    <t>18E17S320010  01100 0020</t>
  </si>
  <si>
    <t xml:space="preserve">PINE RIDGE UNIT 1 PB 8 PG 25 LOT 2 BLK 110 </t>
  </si>
  <si>
    <t>HINSON CARL E &amp; RITA K</t>
  </si>
  <si>
    <t>916 HARLEYSVILLE PIKE</t>
  </si>
  <si>
    <t>HARLEYSVILLE PA 19438</t>
  </si>
  <si>
    <t>18E17S320010  01100 0030</t>
  </si>
  <si>
    <t>PINE RIDGE UNIT 1 PB 8 PG 25 LOT 3 BLK 110</t>
  </si>
  <si>
    <t>VUKELJA VAUGHN VICTOR</t>
  </si>
  <si>
    <t>VUKELJA LYNETTE LOUISE</t>
  </si>
  <si>
    <t>5561 W FORT DRUM DR</t>
  </si>
  <si>
    <t>18E17S320010  01110 0030</t>
  </si>
  <si>
    <t>BRAND</t>
  </si>
  <si>
    <t>PINE RIDGE UNIT 1 PB 8 PG 25 LOT 3 BLK 111</t>
  </si>
  <si>
    <t>MIDDAUGH ROBERT C JR</t>
  </si>
  <si>
    <t>MIDDAUGH MELISSA A</t>
  </si>
  <si>
    <t>5649 N BRAND TER</t>
  </si>
  <si>
    <t>18E17S320010  01040 0060</t>
  </si>
  <si>
    <t>PINE RIDGE UNIT 1 PB 8 PG 25 LOT 6 BLK 104</t>
  </si>
  <si>
    <t>WOODS MONICA J</t>
  </si>
  <si>
    <t>WOODS NICOLE</t>
  </si>
  <si>
    <t>4748 W MAVERICK CT</t>
  </si>
  <si>
    <t>18E17S320010  01050 0020</t>
  </si>
  <si>
    <t>PINE RIDGE UNIT 1 PB 8 PG 25 LOT 2 BLK 105</t>
  </si>
  <si>
    <t>NISIEWICZ BRUCE J</t>
  </si>
  <si>
    <t>NISIEWICZ LESA</t>
  </si>
  <si>
    <t>4882 W ALAMO DR</t>
  </si>
  <si>
    <t>BEVERLY HILLS FL 34465 2145</t>
  </si>
  <si>
    <t>18E17S320010  01050 0050</t>
  </si>
  <si>
    <t>PINE RIDGE UNIT 1 PB 8 PG 25 LOT 5 BLK 105</t>
  </si>
  <si>
    <t>LOBBAN NEVILLE A</t>
  </si>
  <si>
    <t>LOBBAN ROSEMARIE A</t>
  </si>
  <si>
    <t>4106 BARNES AVE</t>
  </si>
  <si>
    <t>BRONX NY 10466</t>
  </si>
  <si>
    <t>18E17S320010  01050 0070</t>
  </si>
  <si>
    <t>PINE RIDGE UNIT 1 PB 8 PG 25 LOT 7 BLK 105</t>
  </si>
  <si>
    <t>ROBINSON JOHN DAVID</t>
  </si>
  <si>
    <t>ROBINSON JO ANN</t>
  </si>
  <si>
    <t>5808 N BRIDLE TER</t>
  </si>
  <si>
    <t>18E17S320010  01080 0040</t>
  </si>
  <si>
    <t>PINE RIDGE UNIT 1 PB 8 PG 25 LOT 4 BLK 108</t>
  </si>
  <si>
    <t>FORTUNE DEREK JOHN</t>
  </si>
  <si>
    <t>FORTUNE JACQUELINE ELISABETH</t>
  </si>
  <si>
    <t>212 ALEXANDRIA DR</t>
  </si>
  <si>
    <t>MOORESVILLE NC 28115 1100</t>
  </si>
  <si>
    <t>18E17S320010  01090 0040</t>
  </si>
  <si>
    <t>PINE RIDGE UNIT 1 PB 8 PG 25 LOT 4 BLK 109</t>
  </si>
  <si>
    <t>STANTON DONNA J</t>
  </si>
  <si>
    <t>5310 W YUMA LN</t>
  </si>
  <si>
    <t>18E17S320010  01090 0050</t>
  </si>
  <si>
    <t>PINE RIDGE UNIT 1 PB 8 PG 25 LOT 5 BLK 109</t>
  </si>
  <si>
    <t>BROWN MARK P</t>
  </si>
  <si>
    <t>BROWN SUSAN E</t>
  </si>
  <si>
    <t>5278 W YUMA LN</t>
  </si>
  <si>
    <t>18E17S320010  01090 0080</t>
  </si>
  <si>
    <t>PINE RIDGE UNIT 1 PB 8 PG 25 LOT 8 BLK 109</t>
  </si>
  <si>
    <t>GREENE JAMES M</t>
  </si>
  <si>
    <t>5277 W WICHITTA DR</t>
  </si>
  <si>
    <t>18E17S320010  01090 0100</t>
  </si>
  <si>
    <t>PINE RIDGE UNIT 1 PB 8 PG 25 LOT 10 BLK 109</t>
  </si>
  <si>
    <t>GILBERTIE JOHN J JR</t>
  </si>
  <si>
    <t>GILBERTIE GAIL L</t>
  </si>
  <si>
    <t>5331 W WICHITA DR</t>
  </si>
  <si>
    <t>18E17S320010  01100 0060</t>
  </si>
  <si>
    <t>PINE RIDGE UNIT 1 PB 8 PG 25 LOT 6 BLK 110</t>
  </si>
  <si>
    <t>GILLEO HOWARD D</t>
  </si>
  <si>
    <t>GILLEO VITTORIA</t>
  </si>
  <si>
    <t>5425 W PAWNEE DR</t>
  </si>
  <si>
    <t>18E17S320010  01110 0080</t>
  </si>
  <si>
    <t>PINE RIDGE UNIT 1 PB 8 PG 25 LOT 8 BLK 111</t>
  </si>
  <si>
    <t>DEUEL DAVID</t>
  </si>
  <si>
    <t>5556 W FORT DRUM DR</t>
  </si>
  <si>
    <t>18E17S320010  01120 0120</t>
  </si>
  <si>
    <t>PINE RIDGE UNIT 1 PB 8 PG 25 LOT 12 BLK 112</t>
  </si>
  <si>
    <t>REED WILLIAM G</t>
  </si>
  <si>
    <t>REED KATHERINE A REGAN</t>
  </si>
  <si>
    <t>4524 N CAPISTRANO LP</t>
  </si>
  <si>
    <t>18E17S320010  01130 0060</t>
  </si>
  <si>
    <t>PINE RIDGE UNIT 1 PB 8 PG 25 LOT 6 BLK 113</t>
  </si>
  <si>
    <t>HYTE ROBERT F</t>
  </si>
  <si>
    <t>ORTIZ CARLOS</t>
  </si>
  <si>
    <t>5641 W FORT DRUM DR</t>
  </si>
  <si>
    <t>18E17S320010  01130 0070</t>
  </si>
  <si>
    <t>PINE RIDGE UNIT 1 PB 8 PG 25 LOT 7 BLK 113</t>
  </si>
  <si>
    <t>PAYNTER BLAINE L</t>
  </si>
  <si>
    <t>PAYNTER CINDY L</t>
  </si>
  <si>
    <t>5661 W FT DRUM DR</t>
  </si>
  <si>
    <t>18E17S320010  01130 0080</t>
  </si>
  <si>
    <t>PINE RIDGE UNIT 1 PB 8 PG 25 LOT 8 BLK 113</t>
  </si>
  <si>
    <t>CUNNINGHAM NEAL JOHN</t>
  </si>
  <si>
    <t>CUNNINGHAM CELIA A</t>
  </si>
  <si>
    <t>5681 W FORT DRUM DR</t>
  </si>
  <si>
    <t>BEVERLY HILLS FL 34465 2025</t>
  </si>
  <si>
    <t>18E17S320010  01130 0090</t>
  </si>
  <si>
    <t>PINE RIDGE UNIT 1 PB 8 PG 25 LOT 9 BLK 113</t>
  </si>
  <si>
    <t>NAGY ROBERT W</t>
  </si>
  <si>
    <t>5701 W FORT DRUM DR</t>
  </si>
  <si>
    <t>18E17S320010  01050 0110</t>
  </si>
  <si>
    <t>PINE RIDGE UNIT 1 PB 8 PG 25 LOT 11 BLK 105</t>
  </si>
  <si>
    <t>BALUYOT FLORANTE</t>
  </si>
  <si>
    <t>4847 W GEYSER CT</t>
  </si>
  <si>
    <t>18E17S320010  01050 0130</t>
  </si>
  <si>
    <t>PINE RIDGE UNIT 1 PB 8 PG 25 LOT 13 BLK 105</t>
  </si>
  <si>
    <t>BALUYOT FLORANTE M</t>
  </si>
  <si>
    <t>18E17S320010  01080 0060</t>
  </si>
  <si>
    <t>PINE RIDGE UNIT 1 PB 8 PG 25 LOT 6 BLK 108</t>
  </si>
  <si>
    <t>HOEVE BRUCE ALLEN # 212</t>
  </si>
  <si>
    <t>290 W PALMETTO PARK RD</t>
  </si>
  <si>
    <t>BOCA RATON FL 33432 3768</t>
  </si>
  <si>
    <t>18E17S320010  01100 0050</t>
  </si>
  <si>
    <t>PINE RIDGE UNIT 1 PB 8 PG 25 LOT 5 BLK 110</t>
  </si>
  <si>
    <t>WALTER TIMOTHY E</t>
  </si>
  <si>
    <t>GOODRIDGE MARGARET C</t>
  </si>
  <si>
    <t>2771 W MUSTANG BLVD</t>
  </si>
  <si>
    <t>18E17S320010  01100 0070</t>
  </si>
  <si>
    <t>PINE RIDGE UNIT 1 PB 8 PG 25 LOT 7 BLK 110</t>
  </si>
  <si>
    <t>LUNA RAMON C</t>
  </si>
  <si>
    <t>LUNA THERESA F</t>
  </si>
  <si>
    <t>5445 W PAWNEE DR</t>
  </si>
  <si>
    <t>18E17S320010  01110 0040</t>
  </si>
  <si>
    <t xml:space="preserve">PINE RIDGE UNIT 1 PB 8 PG 25 LOT 4 BLK 111 </t>
  </si>
  <si>
    <t>MEDERIOS JOSEPH A &amp; ROBIN D</t>
  </si>
  <si>
    <t>1056 STAFFORD RD</t>
  </si>
  <si>
    <t>FALL RIVER MA 02721 3351</t>
  </si>
  <si>
    <t>18E17S320010  01110 0060</t>
  </si>
  <si>
    <t>PINE RIDGE UNIT 1 PB 8 PG 25 LOT 6 BLK 111</t>
  </si>
  <si>
    <t>ALLEN TROY M</t>
  </si>
  <si>
    <t>ALLEN STACEY N</t>
  </si>
  <si>
    <t>8546 W HOMOSASSA TR STE 4</t>
  </si>
  <si>
    <t>HOMOSASSA FL 34448 2744</t>
  </si>
  <si>
    <t>18E17S320010  01110 0090</t>
  </si>
  <si>
    <t>PINE RIDGE UNIT 1 PB 8 PG 25 LOT 9 BLK 111</t>
  </si>
  <si>
    <t>PIANTANIDA ELAINE G</t>
  </si>
  <si>
    <t>ELAINE G PIANTANIDA REVOCABLE TRUST</t>
  </si>
  <si>
    <t>5520 W FORT DRUM DR</t>
  </si>
  <si>
    <t>18E17S320010  01110 0100</t>
  </si>
  <si>
    <t>PINE RIDGE UNIT 1 PB 8 PG 25 LOT 10 BLK 111</t>
  </si>
  <si>
    <t>TAYLOR LAWRENCE W</t>
  </si>
  <si>
    <t>5585 W PAWNEE DR</t>
  </si>
  <si>
    <t>18E17S320010  01120 0090</t>
  </si>
  <si>
    <t xml:space="preserve">PINE RIDGE UNIT 1 PB 8 PG 25 LOT 9 BLK 112 </t>
  </si>
  <si>
    <t>COBERT GREGORY</t>
  </si>
  <si>
    <t>COBERT KAREN</t>
  </si>
  <si>
    <t>5616 N BRAND TER</t>
  </si>
  <si>
    <t>18E17S320010  01130 0010</t>
  </si>
  <si>
    <t>PINE RIDGE UNIT 1 PB 8 PG 25 LOT 1 BLK 113</t>
  </si>
  <si>
    <t>BUTLER HAROLD F</t>
  </si>
  <si>
    <t>BUTLER MARILYN F</t>
  </si>
  <si>
    <t>5805 N CALICO</t>
  </si>
  <si>
    <t>BEVERLY HILLS FL 34465 2032</t>
  </si>
  <si>
    <t>18E17S320010  01040 0030</t>
  </si>
  <si>
    <t>PINE RIDGE UNIT 1 PB 8 PG 25 LOT 3 BLK 104</t>
  </si>
  <si>
    <t>18E17S320010  01040 0080</t>
  </si>
  <si>
    <t>PINE RIDGE UNIT 1 PB 8 PG 25 LOT 8 BLK 104</t>
  </si>
  <si>
    <t>ESCALONA CARLOS M</t>
  </si>
  <si>
    <t>127 SKINNER RD</t>
  </si>
  <si>
    <t>KENSINGTON CT 06037 1446</t>
  </si>
  <si>
    <t>18E17S320010  01040 0110</t>
  </si>
  <si>
    <t>PINE RIDGE UNIT 1 PB 8 PG 25 LOT 11 BLK 104</t>
  </si>
  <si>
    <t>LIFE ESTATE</t>
  </si>
  <si>
    <t>NEFF-DUPUIS ALITA B</t>
  </si>
  <si>
    <t>NEFF MICHAEL WILLIAM</t>
  </si>
  <si>
    <t>4845 W ALAMO DR</t>
  </si>
  <si>
    <t>18E17S320010  01050 0030</t>
  </si>
  <si>
    <t>PINE RIDGE UNIT 1 PB 8 PG 25 LOT 3 BLK 105</t>
  </si>
  <si>
    <t>BALUYOT EDWARD M</t>
  </si>
  <si>
    <t>BALUYOT ARACELI</t>
  </si>
  <si>
    <t>26 HUMPHERY DR</t>
  </si>
  <si>
    <t>SYOSSET NY 11791</t>
  </si>
  <si>
    <t>18E17S320010  01050 0080</t>
  </si>
  <si>
    <t>PINE RIDGE UNIT 1 PB 8 PG 25 LOT 8 BLK 105</t>
  </si>
  <si>
    <t>ZYLICH DANIEL J</t>
  </si>
  <si>
    <t>7311 24TH AVE W</t>
  </si>
  <si>
    <t>BRANDENTON FL 34209</t>
  </si>
  <si>
    <t>18E17S320010  01090 0070</t>
  </si>
  <si>
    <t>PINE RIDGE UNIT 1 PB 8 PG 25 LOT 7 BLK 109</t>
  </si>
  <si>
    <t>BEVER HOWARD E III</t>
  </si>
  <si>
    <t>1665 S AMBERLEAF DR</t>
  </si>
  <si>
    <t>DUNEDIN FL 34698</t>
  </si>
  <si>
    <t>18E17S320010  01120 0050</t>
  </si>
  <si>
    <t>PINE RIDGE UNIT 1 PB 8 PG 25 LOT 5 BLK 112</t>
  </si>
  <si>
    <t>CAMP KEVIN RAY</t>
  </si>
  <si>
    <t>3501 W JERWAYNE LN</t>
  </si>
  <si>
    <t>LECANTO FL 34461 8397</t>
  </si>
  <si>
    <t>18E17S320010  01130 0020</t>
  </si>
  <si>
    <t>CHINO</t>
  </si>
  <si>
    <t>PINE RIDGE UNIT 1 PB 8 PG 25 LOT 2 BLK 113</t>
  </si>
  <si>
    <t>5805 N CALICO DR</t>
  </si>
  <si>
    <t>18E17S320010  01130 0030</t>
  </si>
  <si>
    <t>PINE RIDGE UNIT 1 PB 8 PG 25 LOT 3 BLK 113</t>
  </si>
  <si>
    <t>MURCHISON BERNICE B</t>
  </si>
  <si>
    <t>5678 W CHINO DR</t>
  </si>
  <si>
    <t>18E17S320010  01130 0040</t>
  </si>
  <si>
    <t xml:space="preserve">PINE RIDGE UNIT 1 PB 8 PG 25 LOT 4 BLK 113 </t>
  </si>
  <si>
    <t>BENEVIDES MARIO J</t>
  </si>
  <si>
    <t>110 KINSLEY ST</t>
  </si>
  <si>
    <t>NASHUA NH 03060 3729</t>
  </si>
  <si>
    <t>18E17S320010  01130 0100</t>
  </si>
  <si>
    <t>PINE RIDGE UNIT 1 PB 8 PG 25 LOT 10 BLK 113</t>
  </si>
  <si>
    <t>DOTSON KEVIN L</t>
  </si>
  <si>
    <t>5721 W FORT DRUM DR</t>
  </si>
  <si>
    <t>18E17S320010  01140 0080</t>
  </si>
  <si>
    <t>PINE RIDGE UNIT 1 PB 8 PG 25 LOT 8 BLK 114</t>
  </si>
  <si>
    <t>XAVIER MCLEAN &amp; SANDRA</t>
  </si>
  <si>
    <t>19 ROY NICHOLS DR</t>
  </si>
  <si>
    <t xml:space="preserve"> L1E 0H7 CANADA</t>
  </si>
  <si>
    <t>18E17S320010  01030 0070</t>
  </si>
  <si>
    <t>PINE RIDGE UNIT 1 PB 8 PG 25 LOT 7 BLK 103</t>
  </si>
  <si>
    <t>KING JOHN G</t>
  </si>
  <si>
    <t>KING IDA C</t>
  </si>
  <si>
    <t>4949 W MAVERICK CT</t>
  </si>
  <si>
    <t>18E17S320010  01040 0010</t>
  </si>
  <si>
    <t>PINE RIDGE UNIT 1 PB 8 PG 25 LOT 1 BLK 104</t>
  </si>
  <si>
    <t>18E17S320010  01040 0070</t>
  </si>
  <si>
    <t>PINE RIDGE UNIT 1 PB 8 PG 25 LOT 7 BLK 104</t>
  </si>
  <si>
    <t>CHINERY KENNETH L</t>
  </si>
  <si>
    <t>CHINERY ANNA S</t>
  </si>
  <si>
    <t>4709 W ALAMO DR</t>
  </si>
  <si>
    <t>18E17S320010  01040 0120</t>
  </si>
  <si>
    <t>PINE RIDGE UNIT 1 PB 8 PG 25 LOT 12 BLK 104</t>
  </si>
  <si>
    <t>HICKS JANE</t>
  </si>
  <si>
    <t>HICKS HENRY</t>
  </si>
  <si>
    <t>4883 W ALAMO DR</t>
  </si>
  <si>
    <t>18E17S320010  01050 0040</t>
  </si>
  <si>
    <t>PINE RIDGE UNIT 1 PB 8 PG 25 LOT 4 BLK 105</t>
  </si>
  <si>
    <t>HOWARD WILLIAM W</t>
  </si>
  <si>
    <t>HOWARD ALICE A</t>
  </si>
  <si>
    <t>4810 W ALAMO DR</t>
  </si>
  <si>
    <t>18E17S320010  01050 0060</t>
  </si>
  <si>
    <t>PINE RIDGE UNIT 1 PB 8 PG 25 LOT 6 BLK 105</t>
  </si>
  <si>
    <t>POTTS SHERYL L</t>
  </si>
  <si>
    <t>POTTS BRADFORD LOGAN SR</t>
  </si>
  <si>
    <t>4746 W ALAMO DR</t>
  </si>
  <si>
    <t>18E17S320010  01050 0120</t>
  </si>
  <si>
    <t>PINE RIDGE UNIT 1 PB 8 PG 25 LOT 12 BLK 105</t>
  </si>
  <si>
    <t>BALUYOT MILDRED A</t>
  </si>
  <si>
    <t>18E17S320010  01070 0030</t>
  </si>
  <si>
    <t>PINE RIDGE UNIT 1 PB 8 PG 25 LOT 3 BLK 107</t>
  </si>
  <si>
    <t>18E17S320010  01080 0090</t>
  </si>
  <si>
    <t xml:space="preserve">PINE RIDGE UNIT 1 PB 8 PG 25 LOT 9 BLK 108 </t>
  </si>
  <si>
    <t>KULAS DIANE M</t>
  </si>
  <si>
    <t>5201 W WICHITA DR</t>
  </si>
  <si>
    <t>18E17S320010  01090 0090</t>
  </si>
  <si>
    <t>PINE RIDGE UNIT 1 PB 8 PG 25 LOT 9 BLK 109</t>
  </si>
  <si>
    <t>FRASER RALPH</t>
  </si>
  <si>
    <t>FRASER BARBARA</t>
  </si>
  <si>
    <t>143 59 228TH ST</t>
  </si>
  <si>
    <t>LAURELTON NY 11413</t>
  </si>
  <si>
    <t>18E17S320010  01090 0120</t>
  </si>
  <si>
    <t>PINE RIDGE UNIT 1 PB 8 PG 25 LOT 12 BLK 109</t>
  </si>
  <si>
    <t>LOVELY RICHARD P</t>
  </si>
  <si>
    <t>LOVELY LORRAINE A</t>
  </si>
  <si>
    <t>5391 W WICHITA DR</t>
  </si>
  <si>
    <t>BEVERLY HILLS FL 34465 2007</t>
  </si>
  <si>
    <t>18E17S320010  01100 0040</t>
  </si>
  <si>
    <t xml:space="preserve">PINE RIDGE UNIT 1 PB 8 PG 25 LOT 4 BLK 110 </t>
  </si>
  <si>
    <t>VUKELJA VAUGHN V</t>
  </si>
  <si>
    <t>506PENNYFIELDS LN</t>
  </si>
  <si>
    <t>CLOVE SC 29710</t>
  </si>
  <si>
    <t>18E17S320010  01100 0080</t>
  </si>
  <si>
    <t>PINE RIDGE UNIT 1 PB 8 PG 25 LOT 8 BLK 110</t>
  </si>
  <si>
    <t>BARNARD GEORGE III</t>
  </si>
  <si>
    <t>BARNARD SUSAN</t>
  </si>
  <si>
    <t>5465 W PAWNEE DR</t>
  </si>
  <si>
    <t>18E17S320010  01110 0020</t>
  </si>
  <si>
    <t xml:space="preserve">PINE RIDGE UNIT 1 PB 8 PG 25 LOT 2 BLK 111 </t>
  </si>
  <si>
    <t>MEDEIROS JOSEPH &amp; ROBIN &amp;</t>
  </si>
  <si>
    <t>ILDEBERTO C &amp; MARIA M MELO</t>
  </si>
  <si>
    <t>18E17S320010  01120 0070</t>
  </si>
  <si>
    <t>PINE RIDGE UNIT 1 PB 8 PG 25 LOT 7 BLK 112</t>
  </si>
  <si>
    <t>CEGELIS WILLIAM</t>
  </si>
  <si>
    <t>CEGELIS MARY E</t>
  </si>
  <si>
    <t>PO BOX 1985</t>
  </si>
  <si>
    <t>LECANTO FL 34460</t>
  </si>
  <si>
    <t>18E17S320010  01140 0010</t>
  </si>
  <si>
    <t>PINE RIDGE UNIT 1 PB 8 PG 25 LOT 1 BLK 114</t>
  </si>
  <si>
    <t>SCHOONMAKER JAMES E</t>
  </si>
  <si>
    <t>CULVERWELL MARGARET</t>
  </si>
  <si>
    <t>3625 WEST CHINO DR</t>
  </si>
  <si>
    <t>18E17S320010  01140 0030</t>
  </si>
  <si>
    <t>PINE RIDGE UNIT 1 PB 8 PG 25 LOT 3 BLK 114</t>
  </si>
  <si>
    <t>GRADY DONNA M</t>
  </si>
  <si>
    <t>GRADY THOMAS C</t>
  </si>
  <si>
    <t>5596 W CONESTOGA ST</t>
  </si>
  <si>
    <t>BEVERLY HILLS FL 34465 2046</t>
  </si>
  <si>
    <t>18E17S320010  01140 0070</t>
  </si>
  <si>
    <t>PINE RIDGE UNIT 1 PB 8 PG 25 LOT 7 BLK 114</t>
  </si>
  <si>
    <t>BATISTA ANA F</t>
  </si>
  <si>
    <t>SIMOES DULCE</t>
  </si>
  <si>
    <t>1685 AMANDA CT</t>
  </si>
  <si>
    <t>TOMS RIVER NJ 08753</t>
  </si>
  <si>
    <t>18E17S320010  01040 0050</t>
  </si>
  <si>
    <t>PINE RIDGE UNIT 1 PB 8 PG 25 LOT 5 BLK 104</t>
  </si>
  <si>
    <t>DARLING NEIL T</t>
  </si>
  <si>
    <t>DARLING KELLY L</t>
  </si>
  <si>
    <t>PO BOX 1287</t>
  </si>
  <si>
    <t>CRYSTAL RIVER FL 34423 1287</t>
  </si>
  <si>
    <t>18E17S320010  01050 0100</t>
  </si>
  <si>
    <t xml:space="preserve">PINE RIDGE UNIT 1 PB 8 PG 25 LOT 10 BLK 105 </t>
  </si>
  <si>
    <t>KHALED NADIA AHMED</t>
  </si>
  <si>
    <t>1828 TAYLOR ST NW</t>
  </si>
  <si>
    <t>WASHINGTON DC 20011 5348</t>
  </si>
  <si>
    <t>18E17S320010  01080 0030</t>
  </si>
  <si>
    <t xml:space="preserve">PINE RIDGE UNIT 1 PB 8 PG 25 LOT 3 BLK 108 </t>
  </si>
  <si>
    <t>VALENTE ROBERT P # 605</t>
  </si>
  <si>
    <t>3223 88TH ST</t>
  </si>
  <si>
    <t>FLUSHING NY 11369 2146</t>
  </si>
  <si>
    <t>18E17S320010  01090 0010</t>
  </si>
  <si>
    <t>PINE RIDGE UNIT 1 PB 8 PG 25 LOT 1 BLK 109</t>
  </si>
  <si>
    <t>BEUTZ HELGA</t>
  </si>
  <si>
    <t>BUHNENSTR 28</t>
  </si>
  <si>
    <t xml:space="preserve"> 2940 GERMANY</t>
  </si>
  <si>
    <t>18E17S320010  01090 0060</t>
  </si>
  <si>
    <t>PINE RIDGE UNIT 1 PB 8 PG 25 LOT 6 BLK 109</t>
  </si>
  <si>
    <t>WAGNER STEPHEN W</t>
  </si>
  <si>
    <t>WAGNER FRANCINE B</t>
  </si>
  <si>
    <t>5254 W YUMA LN</t>
  </si>
  <si>
    <t>18E17S320010  01110 0010</t>
  </si>
  <si>
    <t xml:space="preserve">PINE RIDGE UNIT 1 PB 8 PG 25 LOT 1 BLK 111 </t>
  </si>
  <si>
    <t>STEEL MICHAEL A &amp; JEAN M DE</t>
  </si>
  <si>
    <t>205 SUNSET DR</t>
  </si>
  <si>
    <t>RICHMOND VA 23229 7416</t>
  </si>
  <si>
    <t>18E17S320010  01120 0010</t>
  </si>
  <si>
    <t>PINE RIDGE UNIT 1 PB 8 PG 25 LOT 1 BLK 112</t>
  </si>
  <si>
    <t>BRIMMER GLENN W JR</t>
  </si>
  <si>
    <t>BRIMMER LAURA L</t>
  </si>
  <si>
    <t>5625 N CALICO DR</t>
  </si>
  <si>
    <t>BEVERLY HILLS FL 34465 2031</t>
  </si>
  <si>
    <t>18E17S320010  01140 0050</t>
  </si>
  <si>
    <t>PINE RIDGE UNIT 1 PB 8 PG 25 LOT 5 BLK 114</t>
  </si>
  <si>
    <t>18E17S320010  01140 0060</t>
  </si>
  <si>
    <t>PINE RIDGE UNIT 1 PB 8 PG 25 LOT 6 BLK 114</t>
  </si>
  <si>
    <t>MITCHELL HOWARD E</t>
  </si>
  <si>
    <t>MITCHELL DEBRA J</t>
  </si>
  <si>
    <t>5682 W CONESTOGA ST</t>
  </si>
  <si>
    <t>18E17S320010  01140 0090</t>
  </si>
  <si>
    <t>PINE RIDGE UNIT 1 PB 8 PG 25 LOT 9 BLK 114</t>
  </si>
  <si>
    <t>BENSON MICHAEL L</t>
  </si>
  <si>
    <t>BENSON DEBORAH R</t>
  </si>
  <si>
    <t>5679 W CHINO DR</t>
  </si>
  <si>
    <t>18E17S320010  01040 0040</t>
  </si>
  <si>
    <t>PINE RIDGE UNIT 1 PB 8 PG 25 LOT 4 BLK 104</t>
  </si>
  <si>
    <t>AMERICAN ESTATE AND TRUST</t>
  </si>
  <si>
    <t>BRAD SCHORNICK IRA</t>
  </si>
  <si>
    <t>12808 LORIEN WAY</t>
  </si>
  <si>
    <t>OKLAHOMA CITY OK 73170</t>
  </si>
  <si>
    <t>18E17S320010  01050 0010</t>
  </si>
  <si>
    <t xml:space="preserve">PINE RIDGE UNIT 1 PB 8 PG 25 LOT 1 BLK 105 </t>
  </si>
  <si>
    <t>MENDOZA LICARION A &amp; MERCEDITA</t>
  </si>
  <si>
    <t>7241 N KEATING AVE</t>
  </si>
  <si>
    <t>LINCOLNWOOD IL 60646</t>
  </si>
  <si>
    <t>18E17S320010  01050 0090</t>
  </si>
  <si>
    <t>PINE RIDGE UNIT 1 PB 8 PG 25 LOT 9 BLK 105</t>
  </si>
  <si>
    <t>MILLS PAMELA K</t>
  </si>
  <si>
    <t>GLEN STEVEN OSTL REVOCABLE TRUST</t>
  </si>
  <si>
    <t>4765 W GEYSER CT</t>
  </si>
  <si>
    <t>18E17S320010  01060 0040</t>
  </si>
  <si>
    <t>PINE RIDGE UNIT 1 PB 8 PG 25 LOT 4 BLK 106</t>
  </si>
  <si>
    <t>MARK ROGER C</t>
  </si>
  <si>
    <t>MARK ZACKRA</t>
  </si>
  <si>
    <t>4904 W GEYSER CT</t>
  </si>
  <si>
    <t>18E17S320010  01070 0090</t>
  </si>
  <si>
    <t>PINE RIDGE UNIT 1 PB 8 PG 25 LOT 9 BLK 107</t>
  </si>
  <si>
    <t>ELLIOTT LAURENCE P</t>
  </si>
  <si>
    <t>ELLIOTT LORAINE S</t>
  </si>
  <si>
    <t>9 ST ANN'S RD</t>
  </si>
  <si>
    <t xml:space="preserve"> WEST INDIES</t>
  </si>
  <si>
    <t>18E17S320010  01080 0010</t>
  </si>
  <si>
    <t>PINE RIDGE UNIT 1 PB 8 PG 25 LOT 1 BLK 108</t>
  </si>
  <si>
    <t>RAIFORD LIZETE M</t>
  </si>
  <si>
    <t>RAIFORD CRAIG M</t>
  </si>
  <si>
    <t>5200 W YUMA LN</t>
  </si>
  <si>
    <t>18E17S320010  01110 0070</t>
  </si>
  <si>
    <t>PINE RIDGE UNIT 1 PB 8 PG 25 LOT 7 BLK 111</t>
  </si>
  <si>
    <t>BROWN AUSTIN E</t>
  </si>
  <si>
    <t>5574 W FORT DRUM DR</t>
  </si>
  <si>
    <t>18E17S320010  01120 0020</t>
  </si>
  <si>
    <t>PINE RIDGE UNIT 1 PB 8 PG 25 LOT 2 BLK 112</t>
  </si>
  <si>
    <t>HOLIAN BERNARD B</t>
  </si>
  <si>
    <t>5651 N CALICO DR</t>
  </si>
  <si>
    <t>18E17S320010  01120 0060</t>
  </si>
  <si>
    <t>PINE RIDGE UNIT 1 PB 8 PG 25 LOT 6 BLK 112</t>
  </si>
  <si>
    <t>DIAMOND ROBERT</t>
  </si>
  <si>
    <t>5684 N BRAND TER</t>
  </si>
  <si>
    <t>18E17S320010  01120 0080</t>
  </si>
  <si>
    <t>PINE RIDGE UNIT 1 PB 8 PG 25 LOT 8 BLK 112</t>
  </si>
  <si>
    <t>COBERT GREGORY L</t>
  </si>
  <si>
    <t>COBERT KAREN F</t>
  </si>
  <si>
    <t>5616 N  BRAND TER</t>
  </si>
  <si>
    <t>18E17S320010  01130 0050</t>
  </si>
  <si>
    <t>PINE RIDGE UNIT 1 PB 8 PG 25 LOT 5 BLK 113</t>
  </si>
  <si>
    <t>BOGERT JAMES A</t>
  </si>
  <si>
    <t>BOGERT DEBORAH S</t>
  </si>
  <si>
    <t>5620 W CHINO DR</t>
  </si>
  <si>
    <t>18E17S320010  01140 0020</t>
  </si>
  <si>
    <t>PINE RIDGE UNIT 1 PB 8 PG 25 LOT 2 BLK 114</t>
  </si>
  <si>
    <t>C RISE CORP</t>
  </si>
  <si>
    <t>3214 W POSTAL LN</t>
  </si>
  <si>
    <t>18E17S320010  01140 0120</t>
  </si>
  <si>
    <t>PINE RIDGE UNIT 1 PB 8 PG 25 LOT 12 BLK 114</t>
  </si>
  <si>
    <t>CULVERWELL RODNEY</t>
  </si>
  <si>
    <t>18E17S320010  01140 0170</t>
  </si>
  <si>
    <t>PINE RIDGE UNIT 1 PB 8 PG 25 LOT 17 BLK 114</t>
  </si>
  <si>
    <t>GRUENBERG PHILIP A</t>
  </si>
  <si>
    <t>GRUENBERG KIM</t>
  </si>
  <si>
    <t>5477 W YUMA LN</t>
  </si>
  <si>
    <t>18E17S320010  01140 0180</t>
  </si>
  <si>
    <t xml:space="preserve">PINE RIDGE UNIT 1 PB 8 PG 25 LOT 18 BLK 114 </t>
  </si>
  <si>
    <t>KOLOSOWSKI JAMES M</t>
  </si>
  <si>
    <t>5449 W YUMA LN</t>
  </si>
  <si>
    <t>18E17S320010  01150 0010</t>
  </si>
  <si>
    <t>PINE RIDGE UNIT 1 PB 8 PG 25 LOT 1 BLK 115</t>
  </si>
  <si>
    <t>SOUZA RONALD M</t>
  </si>
  <si>
    <t>3 AUTUMN RD</t>
  </si>
  <si>
    <t>MEDWAY MA 02053</t>
  </si>
  <si>
    <t>18E17S320010  01150 0050</t>
  </si>
  <si>
    <t xml:space="preserve">PINE RIDGE UNIT 1 PB 8 PG 25 LOT 5 BLK 115 </t>
  </si>
  <si>
    <t>WEST DENNIS M &amp; NANCY</t>
  </si>
  <si>
    <t>3614 MIDDLEBURY LN</t>
  </si>
  <si>
    <t>BLOOMFIELD HILLS MI 48301</t>
  </si>
  <si>
    <t>18E17S320010  01160 0050</t>
  </si>
  <si>
    <t>17E</t>
  </si>
  <si>
    <t>PINE RIDGE UNIT 1 PB 8 PG 25 LOT 5 BLK 116</t>
  </si>
  <si>
    <t>WARNBERG DAVID</t>
  </si>
  <si>
    <t>WARNBERG ROBIN</t>
  </si>
  <si>
    <t>6383 W CONESTOGA AVE</t>
  </si>
  <si>
    <t>18E17S320010  01160 0210</t>
  </si>
  <si>
    <t>PINE RIDGE UNIT 1 PB 8 PG 25 LOT 21 BLK 116</t>
  </si>
  <si>
    <t>CZAYA ADAM A</t>
  </si>
  <si>
    <t>CZAYA JESSICA K</t>
  </si>
  <si>
    <t>5831 W CONESTOGA ST</t>
  </si>
  <si>
    <t>18E17S320010  01160 0220</t>
  </si>
  <si>
    <t>PINE RIDGE UNIT 1 PB 8 PG 25 LOT 22 BLK 116</t>
  </si>
  <si>
    <t>BARTLETT PATRICIA A</t>
  </si>
  <si>
    <t>BARTLETT WILLIAM C</t>
  </si>
  <si>
    <t>43 IRVINGTON RD</t>
  </si>
  <si>
    <t>SOMERVILLE MA 02144 4212</t>
  </si>
  <si>
    <t>18E17S320010  01170 0030</t>
  </si>
  <si>
    <t>PINE RIDGE UNIT 1 PB 8 PG 25 LOT 3 BLK 117</t>
  </si>
  <si>
    <t>GIDDENS MICHAEL E SR</t>
  </si>
  <si>
    <t>GIDDENS ANGELA</t>
  </si>
  <si>
    <t>5751 N DURANGO TER</t>
  </si>
  <si>
    <t>18E17S320010  01170 0040</t>
  </si>
  <si>
    <t>PINE RIDGE UNIT 1 PB 8 PG 25 LOT 4 BLK 117</t>
  </si>
  <si>
    <t>LESTINSKY TRAVIS J</t>
  </si>
  <si>
    <t>LESTINSKY KRISTIN Y</t>
  </si>
  <si>
    <t>5785 N DURANGO TER</t>
  </si>
  <si>
    <t>18E17S320010  01170 0060</t>
  </si>
  <si>
    <t>PINE RIDGE UNIT 1 PB 8 PG 25 LOT 6 BLK 117</t>
  </si>
  <si>
    <t>AYERS CHARLES J</t>
  </si>
  <si>
    <t>AYERS LAURIE A</t>
  </si>
  <si>
    <t>5849 N DURANGO TERR</t>
  </si>
  <si>
    <t>18E17S320010  01170 0110</t>
  </si>
  <si>
    <t>PINE RIDGE UNIT 1 PB 8 PG 25 LOT 11 BLK 117</t>
  </si>
  <si>
    <t>5849 N DURANGO TER</t>
  </si>
  <si>
    <t>18E17S320010  01180 0150</t>
  </si>
  <si>
    <t>PINE RIDGE UNIT 1 PB 8 PG 25 LOT 15 BLK 118</t>
  </si>
  <si>
    <t>SGROI SALVATORE L JR</t>
  </si>
  <si>
    <t>SGROI JULIE A</t>
  </si>
  <si>
    <t>5241 MANGO BLVD</t>
  </si>
  <si>
    <t>ROYAL BEACH FL 33411</t>
  </si>
  <si>
    <t>18E17S320010  01190 0020</t>
  </si>
  <si>
    <t>RIO GRANDE</t>
  </si>
  <si>
    <t>PINE RIDGE UNIT 1 PB 8 PG 25 LOT 2 BLK 119</t>
  </si>
  <si>
    <t>FERNANDES CARLOS</t>
  </si>
  <si>
    <t>33 BRIARWOOD LN</t>
  </si>
  <si>
    <t>LUDLOW MA 01056</t>
  </si>
  <si>
    <t>18E17S320010  01190 0060</t>
  </si>
  <si>
    <t>PINE RIDGE UNIT 1 PB 8 PG 25 LOT 6 BLK 119</t>
  </si>
  <si>
    <t>PRATT WILLIAM A</t>
  </si>
  <si>
    <t>8555 SE MANGROVE ST</t>
  </si>
  <si>
    <t>HOBE SOUND FL 33455 2947</t>
  </si>
  <si>
    <t>18E17S320010  01190 0090</t>
  </si>
  <si>
    <t>PINE RIDGE UNIT 1 PB 8 PG 25 LOT 9 BLK 119</t>
  </si>
  <si>
    <t>MALONE JOHN F</t>
  </si>
  <si>
    <t>MALONE LINDA A</t>
  </si>
  <si>
    <t>5846 N BUFFALO DR</t>
  </si>
  <si>
    <t>BEVERLY HILLS FL 34465 2042</t>
  </si>
  <si>
    <t>18E17S320010  01200 0070</t>
  </si>
  <si>
    <t>DEADWOOD</t>
  </si>
  <si>
    <t>PINE RIDGE UNIT 1 PB 8 PG 25 LOT 7 BLK 120</t>
  </si>
  <si>
    <t>BUCHHOLZ JOSEPH</t>
  </si>
  <si>
    <t>BUCHHOLZ  SHERRI</t>
  </si>
  <si>
    <t>6178 W DEADWOOD LN</t>
  </si>
  <si>
    <t>BEVERLY HILLS FL 34465 2093</t>
  </si>
  <si>
    <t>18E17S320010  01200 0200</t>
  </si>
  <si>
    <t xml:space="preserve">PINE RIDGE UNIT 1 PB 8 PG 25 LOT 20 BLK 120 </t>
  </si>
  <si>
    <t>ACE REMODELING CONTRACTORS INC</t>
  </si>
  <si>
    <t>5766 E RIVER RD</t>
  </si>
  <si>
    <t>HERNANDO FL 34442</t>
  </si>
  <si>
    <t>18E17S320010  01140 0140</t>
  </si>
  <si>
    <t xml:space="preserve">PINE RIDGE UNIT 1 PB 8 PG 25 LOT 14 BLK 114 </t>
  </si>
  <si>
    <t>GILMAN LLOYD S TRUSTEE</t>
  </si>
  <si>
    <t>PO BOX 1154</t>
  </si>
  <si>
    <t>LECANTO FL 34460 1154</t>
  </si>
  <si>
    <t>18E17S320010  01150 0060</t>
  </si>
  <si>
    <t>PINE RIDGE UNIT 1 PB 8 PG 25 LOT 6 BLK 115</t>
  </si>
  <si>
    <t>HAEUSSERMANN MONIKA</t>
  </si>
  <si>
    <t>BRUHLSTRASSE 65-2</t>
  </si>
  <si>
    <t xml:space="preserve"> 71292 GERMANY</t>
  </si>
  <si>
    <t>18E17S320010  01160 0200</t>
  </si>
  <si>
    <t>PINE RIDGE UNIT 1 PB 8 PG 25 LOT 20 BLK 116</t>
  </si>
  <si>
    <t>KLUGE BELA TOBIAS</t>
  </si>
  <si>
    <t>KOTTBUSSER STRASSE 9</t>
  </si>
  <si>
    <t xml:space="preserve"> 10999 GERMANY</t>
  </si>
  <si>
    <t>18E17S320010  01170 0120</t>
  </si>
  <si>
    <t>PINE RIDGE UNIT 1 PB 8 PG 25 LOT 12 BLK 117</t>
  </si>
  <si>
    <t>DODD DANNY G</t>
  </si>
  <si>
    <t>DODD DIANA G</t>
  </si>
  <si>
    <t>5826 N CALICO DR</t>
  </si>
  <si>
    <t>18E17S320010  01180 0070</t>
  </si>
  <si>
    <t>PINE RIDGE UNIT 1 PB 8 PG 25 LOT 7 BLK 118</t>
  </si>
  <si>
    <t>PUCKETT THEODORE K</t>
  </si>
  <si>
    <t>PUCKETT PATSY M</t>
  </si>
  <si>
    <t>4906 N VALLEY TER</t>
  </si>
  <si>
    <t>18E17S320010  01180 0210</t>
  </si>
  <si>
    <t>PINE RIDGE UNIT 1 PB 8 PG 25 LOT 21 BLK 118</t>
  </si>
  <si>
    <t>GAERTNER DONALD J</t>
  </si>
  <si>
    <t>GAERTNER EILEEN F</t>
  </si>
  <si>
    <t>5584 DURANGO TER</t>
  </si>
  <si>
    <t>18E17S320010  01190 0030</t>
  </si>
  <si>
    <t>PINE RIDGE UNIT 1 PB 8 PG 25 LOT 3 BLK 119</t>
  </si>
  <si>
    <t>FERNANDES CAROLYN V</t>
  </si>
  <si>
    <t>LEDLOW MA 01056</t>
  </si>
  <si>
    <t>18E17S320010  01190 0110</t>
  </si>
  <si>
    <t>PINE RIDGE UNIT 1 PB 8 PG 25 LOT 11 BLK 119</t>
  </si>
  <si>
    <t>DEARTH LARRY THOMAS</t>
  </si>
  <si>
    <t>DEARTH DEBRA LYNN</t>
  </si>
  <si>
    <t>5768 N BUFFALO DR</t>
  </si>
  <si>
    <t>18E17S320010  01190 0120</t>
  </si>
  <si>
    <t>PINE RIDGE UNIT 1 PB 8 PG 25 LOT 12 BLK 119</t>
  </si>
  <si>
    <t>CO EDWARD M D</t>
  </si>
  <si>
    <t>TAN SALLY M D</t>
  </si>
  <si>
    <t>16804 SHORERUN DR</t>
  </si>
  <si>
    <t>EDMOND OK 73012</t>
  </si>
  <si>
    <t>18E17S320010  01200 0130</t>
  </si>
  <si>
    <t xml:space="preserve">PINE RIDGE UNIT 1 PB 8 PG 25 LOT 13 BLK 120 </t>
  </si>
  <si>
    <t>MENDOZA MARGARITA</t>
  </si>
  <si>
    <t>10851 PRESTON PKWY</t>
  </si>
  <si>
    <t>HUNTLEY IL 60142</t>
  </si>
  <si>
    <t>18E17S320010  01200 0190</t>
  </si>
  <si>
    <t>PINE RIDGE UNIT 1 PB 8 PG 25 LOT 19 BLK 120</t>
  </si>
  <si>
    <t>CRUZ ALEXANDER JR</t>
  </si>
  <si>
    <t>CRUZ LIDA</t>
  </si>
  <si>
    <t>18546 CLAIRMONT CIR E</t>
  </si>
  <si>
    <t>NORTHVILLE MI 48168</t>
  </si>
  <si>
    <t>18E17S320010  01140 0210</t>
  </si>
  <si>
    <t>PINE RIDGE UNIT 1 PB 8 PG 25 LOT 21 BLK 114</t>
  </si>
  <si>
    <t>BOCEK JOSEPH D</t>
  </si>
  <si>
    <t>BOCEK CHERYL L</t>
  </si>
  <si>
    <t>5341 W YUMA LN</t>
  </si>
  <si>
    <t>18E17S320010  01150 0070</t>
  </si>
  <si>
    <t>PINE RIDGE UNIT 1 PB 8 PG 25 LOT 7 BLK 115</t>
  </si>
  <si>
    <t>BRANNON JAMES R</t>
  </si>
  <si>
    <t>WALKER HELEN M VANDE</t>
  </si>
  <si>
    <t>5519 W CONESTOGA ST</t>
  </si>
  <si>
    <t>18E17S320010  01160 0110</t>
  </si>
  <si>
    <t>PINE RIDGE UNIT 1 PB 8 PG 25 LOT 11 BLK 116</t>
  </si>
  <si>
    <t>ARNOLD CARMEN CUADRA</t>
  </si>
  <si>
    <t>CARMEN CUADRA ARNOLD REVOCABLE LIVING</t>
  </si>
  <si>
    <t>7256 SADDLE RD</t>
  </si>
  <si>
    <t>LAKE WORTH FL 33463</t>
  </si>
  <si>
    <t>18E17S320010  01170 0100</t>
  </si>
  <si>
    <t>PINE RIDGE UNIT 1 PB 8 PG 25 LOT 10 BLK 117</t>
  </si>
  <si>
    <t>ROJAS MARITZA</t>
  </si>
  <si>
    <t>18E17S320010  01180 0120</t>
  </si>
  <si>
    <t xml:space="preserve">PINE RIDGE UNIT 1 PB 8 PG 25 LOT 12 BLK 118 </t>
  </si>
  <si>
    <t>GALLO JOSEPH</t>
  </si>
  <si>
    <t>4721 NW 5TH LN</t>
  </si>
  <si>
    <t>BOCA RATON FL 34431</t>
  </si>
  <si>
    <t>18E17S320010  01180 0180</t>
  </si>
  <si>
    <t>PINE RIDGE UNIT 1 PB 8 PG 25 LOT 18 BLK 118</t>
  </si>
  <si>
    <t>LOPEZ LUIS P</t>
  </si>
  <si>
    <t>LOPEZ BERTHA E</t>
  </si>
  <si>
    <t>5678 N DURANGO TER</t>
  </si>
  <si>
    <t>18E17S320010  01200 0010</t>
  </si>
  <si>
    <t>LONGHORN</t>
  </si>
  <si>
    <t>PINE RIDGE UNIT 1 PB 8 PG 25 LOT 1 BLK 120</t>
  </si>
  <si>
    <t>JUBER STANLEY F</t>
  </si>
  <si>
    <t>JUBER GAIL</t>
  </si>
  <si>
    <t>5825 N LONGHORN TER</t>
  </si>
  <si>
    <t>18E17S320010  01200 0080</t>
  </si>
  <si>
    <t>PINE RIDGE UNIT 1 PB 8 PG 25 LOT 8 BLK 120</t>
  </si>
  <si>
    <t>BUCHHOLZ JOSEPH W</t>
  </si>
  <si>
    <t>BUCHHOLZ  SHERRI L</t>
  </si>
  <si>
    <t>18E17S320010  01200 0090</t>
  </si>
  <si>
    <t>PINE RIDGE UNIT 1 PB 8 PG 25 LOT 9 BLK 120</t>
  </si>
  <si>
    <t>PUGH THEODORE M</t>
  </si>
  <si>
    <t>PUGH LEONARA R</t>
  </si>
  <si>
    <t>6144 W DEADWOOD LN</t>
  </si>
  <si>
    <t>18E17S320010  01200 0100</t>
  </si>
  <si>
    <t>PINE RIDGE UNIT 1 PB 8 PG 25 LOT 10 BLK 120</t>
  </si>
  <si>
    <t>HAGER JOHN</t>
  </si>
  <si>
    <t>HAGER JO ANN</t>
  </si>
  <si>
    <t>6122 W DEADWOOD LN</t>
  </si>
  <si>
    <t>18E17S320010  01200 0110</t>
  </si>
  <si>
    <t>PINE RIDGE UNIT 1 PB 8 PG 25 LOT 11 BLK 120</t>
  </si>
  <si>
    <t>GRANT NATHALIE</t>
  </si>
  <si>
    <t>6019 W RIO GRANDE DR</t>
  </si>
  <si>
    <t>BEVERLY HILLS FL 34465 2016</t>
  </si>
  <si>
    <t>18E17S320010  01200 0150</t>
  </si>
  <si>
    <t>PINE RIDGE UNIT 1 PB 8 PG 25 LOT 15 BLK 120</t>
  </si>
  <si>
    <t>WILSON NORVIN B</t>
  </si>
  <si>
    <t>WILSON GWENDOLYN F</t>
  </si>
  <si>
    <t>6081 W RIO GRANDE DR</t>
  </si>
  <si>
    <t>18E17S320010  01160 0160</t>
  </si>
  <si>
    <t>PINE RIDGE UNIT 1 PB 8 PG 25 LOT 16 BLK 116</t>
  </si>
  <si>
    <t>TIDWELL TOBY</t>
  </si>
  <si>
    <t>TIDWELL BARBARA ANN</t>
  </si>
  <si>
    <t>5993 W CONESTOGA ST</t>
  </si>
  <si>
    <t>18E17S320010  01160 0170</t>
  </si>
  <si>
    <t>PINE RIDGE UNIT 1 PB 8 PG 25 LOT 17 BLK 116</t>
  </si>
  <si>
    <t>SCHAUB CHESTER A</t>
  </si>
  <si>
    <t>SCHAUB ANN M</t>
  </si>
  <si>
    <t>5957 W CONESTOGA ST</t>
  </si>
  <si>
    <t>BEVERLY HILLS FL 34465 2045</t>
  </si>
  <si>
    <t>18E17S320010  01160 0180</t>
  </si>
  <si>
    <t>PINE RIDGE UNIT 1 PB 8 PG 25 LOT 18 BLK 116</t>
  </si>
  <si>
    <t>SILVESTER ENTERPRISES INC</t>
  </si>
  <si>
    <t>2003 20TH LN</t>
  </si>
  <si>
    <t>PALM BEACH GARDENS FL 33418</t>
  </si>
  <si>
    <t>18E17S320010  01170 0090</t>
  </si>
  <si>
    <t>PINE RIDGE UNIT 1 PB 8 PG 25 LOT 9 BLK 117</t>
  </si>
  <si>
    <t>CAMP KEVIN</t>
  </si>
  <si>
    <t>CAMP TIMOTHY ARNOLD</t>
  </si>
  <si>
    <t>18E17S320010  01180 0010</t>
  </si>
  <si>
    <t>PINE RIDGE UNIT 1 PB 8 PG 25 LOT 1 BLK 118</t>
  </si>
  <si>
    <t>SYNERGY DESIGN LLC</t>
  </si>
  <si>
    <t>18E17S320010  01180 0040</t>
  </si>
  <si>
    <t>PINE RIDGE UNIT 1 PB 8 PG 25 LOT 4 BLK 118</t>
  </si>
  <si>
    <t>DELUCIA MICHAEL</t>
  </si>
  <si>
    <t>5679 N BUFFALO DR</t>
  </si>
  <si>
    <t>18E17S320010  01200 0120</t>
  </si>
  <si>
    <t xml:space="preserve">PINE RIDGE UNIT 1 PB 8 PG 25 LOT 12 BLK 120 </t>
  </si>
  <si>
    <t>MENDOZA MENCHU</t>
  </si>
  <si>
    <t>1955 W ERIE ST</t>
  </si>
  <si>
    <t>CHICAGO IL 60622</t>
  </si>
  <si>
    <t>18E17S320010  01200 0160</t>
  </si>
  <si>
    <t>PINE RIDGE UNIT 1 PB 8 PG 25 LOT 16 BLK 120</t>
  </si>
  <si>
    <t>HENSON ALLEN R</t>
  </si>
  <si>
    <t>HENSON KAREN A</t>
  </si>
  <si>
    <t>6105 W RIO GRANDE DR</t>
  </si>
  <si>
    <t>BEVERLY HILLS FL 34465 2017</t>
  </si>
  <si>
    <t>18E17S320010  01200 0180</t>
  </si>
  <si>
    <t xml:space="preserve">PINE RIDGE UNIT 1 PB 8 PG 25 LOT 18 BLK 120 </t>
  </si>
  <si>
    <t>SATTAR ABDUL AHAD &amp; SHALIZA DEEN</t>
  </si>
  <si>
    <t>4267 FOX RIDGE DR</t>
  </si>
  <si>
    <t>WESTON FL 33331</t>
  </si>
  <si>
    <t>18E17S320010  01140 0130</t>
  </si>
  <si>
    <t xml:space="preserve">PINE RIDGE UNIT 1 PB 8 PG 25 LOT 13 BLK 114 </t>
  </si>
  <si>
    <t>BUTTNER GEORGE J</t>
  </si>
  <si>
    <t>7 DEER LAKE DR</t>
  </si>
  <si>
    <t>N BABYLON NY 11703 3401</t>
  </si>
  <si>
    <t>18E17S320010  01140 0220</t>
  </si>
  <si>
    <t xml:space="preserve">PINE RIDGE UNIT 1 PB 8 PG 25 LOT 22 BLK 114 </t>
  </si>
  <si>
    <t>PRUTZER LESLIE</t>
  </si>
  <si>
    <t>5323 W YUMA LN</t>
  </si>
  <si>
    <t>18E17S320010  01140 0300</t>
  </si>
  <si>
    <t>PINE RIDGE UNIT 1 PB 8 PG 25 LOT 30 BLK 114</t>
  </si>
  <si>
    <t>RETTER ANDREW SCOTT</t>
  </si>
  <si>
    <t>5075 W YUMA LN</t>
  </si>
  <si>
    <t>18E17S320010  01160 0120</t>
  </si>
  <si>
    <t>PINE RIDGE UNIT 1 PB 8 PG 25 LOT 12 BLK 116</t>
  </si>
  <si>
    <t>18E17S320010  01160 0130</t>
  </si>
  <si>
    <t xml:space="preserve">PINE RIDGE UNIT 1 PB 8 PG 25 LOT 13 BLK 116 </t>
  </si>
  <si>
    <t>DENNIS BLONDELL</t>
  </si>
  <si>
    <t>5823 NW 123RD AVE</t>
  </si>
  <si>
    <t>18E17S320010  01160 0140</t>
  </si>
  <si>
    <t>PINE RIDGE UNIT 1 PB 8 PG 25 LOT 14 BLK 116</t>
  </si>
  <si>
    <t>HADDON BARRY</t>
  </si>
  <si>
    <t>HADDON ELIZABETH ANNE</t>
  </si>
  <si>
    <t>1287 CHESHAM VILLAGE PT</t>
  </si>
  <si>
    <t>COLORADO SPRINGS CO 80907</t>
  </si>
  <si>
    <t>18E17S320010  01160 0150</t>
  </si>
  <si>
    <t>PINE RIDGE UNIT 1 PB 8 PG 25 LOT 15 BLK 116</t>
  </si>
  <si>
    <t>HARTLAND HOMES INC</t>
  </si>
  <si>
    <t>2931 LANDOVER BLVD</t>
  </si>
  <si>
    <t>SPRING HILL FL 34608</t>
  </si>
  <si>
    <t>18E17S320010  01170 0070</t>
  </si>
  <si>
    <t>PINE RIDGE UNIT 1 PB 8 PG 25 LOT 7 BLK 117</t>
  </si>
  <si>
    <t>18E17S320010  01180 0060</t>
  </si>
  <si>
    <t>PINE RIDGE UNIT 1 PB 8 PG 25 LOT 6 BLK 118</t>
  </si>
  <si>
    <t>YOON JOSEPH</t>
  </si>
  <si>
    <t>6724 N KENTON AVE</t>
  </si>
  <si>
    <t>LINCOLNWOOD IL 60712</t>
  </si>
  <si>
    <t>18E17S320010  01180 0090</t>
  </si>
  <si>
    <t xml:space="preserve">PINE RIDGE UNIT 1 PB 8 PG 25 LOT 9 BLK 118 </t>
  </si>
  <si>
    <t>ABEL CAROL L</t>
  </si>
  <si>
    <t>4141 W BONANZA DR</t>
  </si>
  <si>
    <t>18E17S320010  01180 0160</t>
  </si>
  <si>
    <t>PINE RIDGE UNIT 1 PB 8 PG 25 LOT 16 BLK 118</t>
  </si>
  <si>
    <t>NEWMAN NICKOLI M</t>
  </si>
  <si>
    <t>NEWMAN HEATHER M</t>
  </si>
  <si>
    <t>5750 N DURANGO TER</t>
  </si>
  <si>
    <t>18E17S320010  01180 0170</t>
  </si>
  <si>
    <t>PINE RIDGE UNIT 1 PB 8 PG 25 LOT 17 BLK 118</t>
  </si>
  <si>
    <t>MAES THEODOOR &amp; JACQUELINE &amp;</t>
  </si>
  <si>
    <t>MAEST L J L K VELDSTRAAT 24</t>
  </si>
  <si>
    <t xml:space="preserve"> 2275 BELGIUM</t>
  </si>
  <si>
    <t>18E17S320010  01190 0100</t>
  </si>
  <si>
    <t>PINE RIDGE UNIT 1 PB 8 PG 25 LOT 10 BLK 119</t>
  </si>
  <si>
    <t>PABON NICOLAS</t>
  </si>
  <si>
    <t>PABON MARIA E</t>
  </si>
  <si>
    <t>5802 N BUFFALO DR</t>
  </si>
  <si>
    <t>18E17S320010  01200 0040</t>
  </si>
  <si>
    <t>PINE RIDGE UNIT 1 PB 8 PG 25 LOT 4 BLK 120</t>
  </si>
  <si>
    <t>MCCANNA WILLIAM G</t>
  </si>
  <si>
    <t>121 CENTER OF TOWN</t>
  </si>
  <si>
    <t>WHITE RIVER JUNCTION VT 05001</t>
  </si>
  <si>
    <t>18E17S320010  01200 0050</t>
  </si>
  <si>
    <t xml:space="preserve">PINE RIDGE UNIT 1 PB 8 PG 25 LOT 5 BLK 120 </t>
  </si>
  <si>
    <t>DANNER JOSEFINA TRUSTEE</t>
  </si>
  <si>
    <t>JOSEFINA DANNER REVOC TRUST</t>
  </si>
  <si>
    <t>1565 MAGNOLIA LN</t>
  </si>
  <si>
    <t>PRESCOTT AZ 86301</t>
  </si>
  <si>
    <t>18E17S320010  01140 0100</t>
  </si>
  <si>
    <t xml:space="preserve">PINE RIDGE UNIT 1 PB 8 PG 25 LOT 10 BLK 114 </t>
  </si>
  <si>
    <t>LOBBAN WILMA J &amp; AINSLEY A</t>
  </si>
  <si>
    <t>1058 E 218TH ST</t>
  </si>
  <si>
    <t>BRONX NY 10469</t>
  </si>
  <si>
    <t>18E17S320010  01140 0230</t>
  </si>
  <si>
    <t xml:space="preserve">PINE RIDGE UNIT 1 PB 8 PG 25 LOT 23 BLK 114 </t>
  </si>
  <si>
    <t>MEEKS DAVID B</t>
  </si>
  <si>
    <t>5285 W YUMA LN</t>
  </si>
  <si>
    <t>18E17S320010  01140 0260</t>
  </si>
  <si>
    <t>PINE RIDGE UNIT 1 PB 8 PG 25 LOT 26 BLK 114</t>
  </si>
  <si>
    <t>MAZAC JAN</t>
  </si>
  <si>
    <t>AN DER WURT 14</t>
  </si>
  <si>
    <t xml:space="preserve"> 26389 WEST GERMANY</t>
  </si>
  <si>
    <t>18E17S320010  01150 0020</t>
  </si>
  <si>
    <t>PINE RIDGE UNIT 1 PB 8 PG 25 LOT 2 BLK 115</t>
  </si>
  <si>
    <t>18E17S320010  01150 0030</t>
  </si>
  <si>
    <t>PINE RIDGE UNIT 1 PB 8 PG 25 LOT 3 BLK 115</t>
  </si>
  <si>
    <t>TORRES AMIDES</t>
  </si>
  <si>
    <t>6148 N NAKOMA DR</t>
  </si>
  <si>
    <t>18E17S320010  01160 0020</t>
  </si>
  <si>
    <t>PINE RIDGE UNIT 1 PB 8 PG 25 LOT 2 BLK 116</t>
  </si>
  <si>
    <t>JUSTINIANO ROSA MARY MERCADO</t>
  </si>
  <si>
    <t>201 BELLE ISLE AVE</t>
  </si>
  <si>
    <t>BELLEAIR BEACH FL 33786</t>
  </si>
  <si>
    <t>18E17S320010  01170 0010</t>
  </si>
  <si>
    <t>PINE RIDGE UNIT 1 PB 8 PG 25 LOT 1 BLK 117</t>
  </si>
  <si>
    <t>SALADA RAYMOND T</t>
  </si>
  <si>
    <t>1220 PAGET CT</t>
  </si>
  <si>
    <t>GROSSE PTE WOODS MI 48236 2355</t>
  </si>
  <si>
    <t>18E17S320010  01170 0050</t>
  </si>
  <si>
    <t>PINE RIDGE UNIT 1 PB 8 PG 25 LOT 5 BLK 117</t>
  </si>
  <si>
    <t>COPLEY GENE L</t>
  </si>
  <si>
    <t>COPLEY MARGERY W</t>
  </si>
  <si>
    <t>5815 N DURANGO TER</t>
  </si>
  <si>
    <t>18E17S320010  01170 0080</t>
  </si>
  <si>
    <t>PINE RIDGE UNIT 1 PB 8 PG 25 LOT 8 BLK 117</t>
  </si>
  <si>
    <t>DEANTHONY THOMAS</t>
  </si>
  <si>
    <t>5820 W CONESTOGA ST</t>
  </si>
  <si>
    <t>18E17S320010  01170 0150</t>
  </si>
  <si>
    <t>PINE RIDGE UNIT 1 PB 8 PG 25 LOT 15 BLK 117</t>
  </si>
  <si>
    <t>ONG INDEPENDENCIA</t>
  </si>
  <si>
    <t>354 4TH AVE NW SWIFT CURRENT</t>
  </si>
  <si>
    <t xml:space="preserve"> S9H 0V2 CANADA</t>
  </si>
  <si>
    <t>18E17S320010  01200 0020</t>
  </si>
  <si>
    <t>PINE RIDGE UNIT 1 PB 8 PG 25 LOT 2 BLK 120</t>
  </si>
  <si>
    <t>MINSKOFF ALAN</t>
  </si>
  <si>
    <t>MINSKOFF JEROME G</t>
  </si>
  <si>
    <t>2223 BENSLEY ST</t>
  </si>
  <si>
    <t>HENDERSON NV 89044</t>
  </si>
  <si>
    <t>18E17S320010  01140 0110</t>
  </si>
  <si>
    <t>PINE RIDGE UNIT 1 PB 8 PG 25 LOT 11 BLK 114</t>
  </si>
  <si>
    <t>BARRICK DANN M</t>
  </si>
  <si>
    <t>BARRICK HWA SUN</t>
  </si>
  <si>
    <t>5643 W CHINO DR</t>
  </si>
  <si>
    <t>18E17S320010  01140 0240</t>
  </si>
  <si>
    <t>PINE RIDGE UNIT 1 PB 8 PG 25 LOT 24 BLK 114</t>
  </si>
  <si>
    <t>FLAHERTY JAMES LAWRENCE</t>
  </si>
  <si>
    <t>MCNAMARA PATRICIA</t>
  </si>
  <si>
    <t>5263 W YUMA LN</t>
  </si>
  <si>
    <t>18E17S320010  01150 0040</t>
  </si>
  <si>
    <t xml:space="preserve">PINE RIDGE UNIT 1 PB 8 PG 25 LOT 4 BLK 115 </t>
  </si>
  <si>
    <t>RAMIRO TERESITA E</t>
  </si>
  <si>
    <t>3724 RYDER CT</t>
  </si>
  <si>
    <t>NAPERVILLE IL 60564</t>
  </si>
  <si>
    <t>18E17S320010  01160 0010</t>
  </si>
  <si>
    <t>PINE RIDGE UNIT 1 PB 8 PG 25 LOT 1 BLK 116</t>
  </si>
  <si>
    <t>ALVAREZ NELSON</t>
  </si>
  <si>
    <t>DOMINGO ALVAREZ TRUST</t>
  </si>
  <si>
    <t>28 02 141ST</t>
  </si>
  <si>
    <t>FLUSHING NY 11354</t>
  </si>
  <si>
    <t>18E17S320010  01160 0060</t>
  </si>
  <si>
    <t>PINE RIDGE UNIT 1 PB 8 PG 25 LOT 6 BLK 116</t>
  </si>
  <si>
    <t>BROWN JOSHUA LEWIS</t>
  </si>
  <si>
    <t>HOLMES RACHEL MARIE</t>
  </si>
  <si>
    <t>6319 W CONESTOGA ST</t>
  </si>
  <si>
    <t>BEVERLY HILLS FL 34465 0269</t>
  </si>
  <si>
    <t>18E17S320010  01160 0070</t>
  </si>
  <si>
    <t xml:space="preserve">PINE RIDGE UNIT 1 PB 8 PG 25 LOT 7 BLK 116 </t>
  </si>
  <si>
    <t>ALBAUGH EUFROCINA V</t>
  </si>
  <si>
    <t>43592 YORKVILLE DR</t>
  </si>
  <si>
    <t>CANTON MI 48188</t>
  </si>
  <si>
    <t>18E17S320010  01160 0080</t>
  </si>
  <si>
    <t>PINE RIDGE UNIT 1 PB 8 PG 25 LOT 8 BLK 116</t>
  </si>
  <si>
    <t>MACDONALD JAMES C</t>
  </si>
  <si>
    <t>6259 W CONESTOGA ST</t>
  </si>
  <si>
    <t>18E17S320010  01160 0190</t>
  </si>
  <si>
    <t xml:space="preserve">PINE RIDGE UNIT 1 PB 8 PG 25 LOT 19 BLK 116 </t>
  </si>
  <si>
    <t>CASAZZA RICHARD V</t>
  </si>
  <si>
    <t>1138 HANSBERRY CT</t>
  </si>
  <si>
    <t>ORMOND BEACH FL 32174 1013</t>
  </si>
  <si>
    <t>18E17S320010  01160 0230</t>
  </si>
  <si>
    <t>PINE RIDGE UNIT 1 PB 8 PG 25 LOT 23 BLK 116</t>
  </si>
  <si>
    <t>18E17S320010  01170 0020</t>
  </si>
  <si>
    <t>PINE RIDGE UNIT 1 PB 8 PG 25 LOT 2 BLK 117</t>
  </si>
  <si>
    <t>LUCENTE CHARLES A</t>
  </si>
  <si>
    <t>LUCENTE TERESA A</t>
  </si>
  <si>
    <t>5725 N DURANGO TER</t>
  </si>
  <si>
    <t>BEVERLY HILLS FL 34465 2003</t>
  </si>
  <si>
    <t>18E17S320010  01170 0140</t>
  </si>
  <si>
    <t>PINE RIDGE UNIT 1 PB 8 PG 25 LOT 14 BLK 117</t>
  </si>
  <si>
    <t>SUTTON DONALD L</t>
  </si>
  <si>
    <t>SUTTON LINDA</t>
  </si>
  <si>
    <t>5754 N CALICO DR</t>
  </si>
  <si>
    <t>18E17S320010  01180 0050</t>
  </si>
  <si>
    <t>PINE RIDGE UNIT 1 PB 8 PG 25 LOT 5 BLK 118</t>
  </si>
  <si>
    <t>KORLAND ROBERT</t>
  </si>
  <si>
    <t>KORLAND URSULA</t>
  </si>
  <si>
    <t>16169 75 PLACE NORTH</t>
  </si>
  <si>
    <t>LOXAHATCHEE FL 33470</t>
  </si>
  <si>
    <t>18E17S320010  01180 0080</t>
  </si>
  <si>
    <t>PINE RIDGE UNIT 1 PB 8 PG 25 LOT 8 BLK 118</t>
  </si>
  <si>
    <t>MANNING MICHAEL P</t>
  </si>
  <si>
    <t>MANNING SUSAN E</t>
  </si>
  <si>
    <t>5851 N BUFFALO DR</t>
  </si>
  <si>
    <t>BEVERLY HILLS FL 34465 2041</t>
  </si>
  <si>
    <t>18E17S320010  01180 0130</t>
  </si>
  <si>
    <t>PINE RIDGE UNIT 1 PB 8 PG 25 LOT 13 BLK 118</t>
  </si>
  <si>
    <t>CHURTON PROPERTIES LLC</t>
  </si>
  <si>
    <t>53 WAVERTON TERR</t>
  </si>
  <si>
    <t>WELLINGTON WGN 6037 NEW ZELAND</t>
  </si>
  <si>
    <t>18E17S320010  01190 0040</t>
  </si>
  <si>
    <t>PINE RIDGE UNIT 1 PB 8 PG 25 LOT 4 BLK 119</t>
  </si>
  <si>
    <t>26 QUAI GUSTAVE ADOR C P 6194</t>
  </si>
  <si>
    <t>18E17S320010  01200 0140</t>
  </si>
  <si>
    <t>PINE RIDGE UNIT 1 PB 8 PG 25 LOT 14 BLK 120</t>
  </si>
  <si>
    <t>PERSAUD RAMRATTAN</t>
  </si>
  <si>
    <t>PERSAUD DEOKIE</t>
  </si>
  <si>
    <t>4419 GRACE AVE</t>
  </si>
  <si>
    <t>18E17S320010  01210 0010</t>
  </si>
  <si>
    <t>PINE RIDGE UNIT 1 PB 8 PG 25 LOT 1 BLK 121</t>
  </si>
  <si>
    <t>SCHOEBEL CHRISTOPH</t>
  </si>
  <si>
    <t>MAYSTR 2</t>
  </si>
  <si>
    <t xml:space="preserve"> 46244 WEST GERMANY</t>
  </si>
  <si>
    <t>18E17S320010  01170 0130</t>
  </si>
  <si>
    <t>PINE RIDGE UNIT 1 PB 8 PG 25 LOT 13 BLK 117</t>
  </si>
  <si>
    <t>GASKILL WARREN G</t>
  </si>
  <si>
    <t>5780 N CALICO DR</t>
  </si>
  <si>
    <t>18E17S320010  01170 0160</t>
  </si>
  <si>
    <t xml:space="preserve">PINE RIDGE UNIT 1 PB 8 PG 25 LOT 16 BLK 117 </t>
  </si>
  <si>
    <t>RICHMAN MICHAEL &amp; SUSAN M</t>
  </si>
  <si>
    <t>43 BARTHOLOMEW ST</t>
  </si>
  <si>
    <t>PEABODY MA 01960 6201</t>
  </si>
  <si>
    <t>18E17S320010  01180 0140</t>
  </si>
  <si>
    <t>PINE RIDGE UNIT 1 PB 8 PG 25 LOT 14 BLK 118</t>
  </si>
  <si>
    <t>GRANNAN ERIC D</t>
  </si>
  <si>
    <t>GRANNAN LISA M</t>
  </si>
  <si>
    <t>5816 N DURANGO TER</t>
  </si>
  <si>
    <t>18E17S320010  01190 0010</t>
  </si>
  <si>
    <t>PINE RIDGE UNIT 1 PB 8 PG 25 LOT 1 BLK 119</t>
  </si>
  <si>
    <t>MILLER KENNETH R</t>
  </si>
  <si>
    <t>272 SEVEN GLENS DR</t>
  </si>
  <si>
    <t>WEAVERVILLE NC 28787</t>
  </si>
  <si>
    <t>18E17S320010  01190 0050</t>
  </si>
  <si>
    <t>PINE RIDGE UNIT 1 PB 8 PG 25 LOT 5 BLK 119</t>
  </si>
  <si>
    <t>MONKA MARIE BLANCHE</t>
  </si>
  <si>
    <t>MARIE BLANCHE MONKA REVOCABLE TRUST</t>
  </si>
  <si>
    <t>6042 W RIO GRANDE DR</t>
  </si>
  <si>
    <t>BEVERLY HILLS FL 34465 2000</t>
  </si>
  <si>
    <t>18E17S320010  01200 0030</t>
  </si>
  <si>
    <t xml:space="preserve">PINE RIDGE UNIT 1 PB 8 PG 25 LOT 3 BLK 120 </t>
  </si>
  <si>
    <t>WOLF MARTIN</t>
  </si>
  <si>
    <t>7709 W LAURA LOU LN</t>
  </si>
  <si>
    <t>DUNNELLON FL 34433 3543</t>
  </si>
  <si>
    <t>18E17S320010  01200 0060</t>
  </si>
  <si>
    <t xml:space="preserve">PINE RIDGE UNIT 1 PB 8 PG 25 LOT 6 BLK 120 </t>
  </si>
  <si>
    <t>DIPIERRO PAUL A</t>
  </si>
  <si>
    <t>DIPIERRO KATHY M</t>
  </si>
  <si>
    <t>28072 CAVENDISH CT UNIT 2203</t>
  </si>
  <si>
    <t>BONITA SPRINGS FL 34135</t>
  </si>
  <si>
    <t>18E17S320010  01210 0020</t>
  </si>
  <si>
    <t>PINE RIDGE UNIT 1 PB 8 PG 25 LOT 2 BLK 121</t>
  </si>
  <si>
    <t>OWENS JAMES A</t>
  </si>
  <si>
    <t>OWENS CAROLE G</t>
  </si>
  <si>
    <t>6376 W CONESTOGA ST</t>
  </si>
  <si>
    <t>18E17S320010  01210 0110</t>
  </si>
  <si>
    <t>PINE RIDGE UNIT 1 PB 8 PG 25 LOT 11 BLK 121</t>
  </si>
  <si>
    <t>WYCKOFF GARY L</t>
  </si>
  <si>
    <t>WYCKOFF KATHLEEN J</t>
  </si>
  <si>
    <t>6341 W DEADWOOD LN</t>
  </si>
  <si>
    <t>18E17S320010  01210 0130</t>
  </si>
  <si>
    <t>PINE RIDGE UNIT 1 PB 8 PG 25 LOT 13 BLK 121</t>
  </si>
  <si>
    <t>WARNKE DOUGLAS</t>
  </si>
  <si>
    <t>WARNKE SHIRLEY ANN PIER</t>
  </si>
  <si>
    <t>9 PAGODA DR</t>
  </si>
  <si>
    <t>18E17S320010  01220 0050</t>
  </si>
  <si>
    <t xml:space="preserve">PINE RIDGE UNIT 1 PB 8 PG 25 LOT 5 BLK 122 </t>
  </si>
  <si>
    <t>FAGAN WILLIAM E &amp; SUSAN R TRUSTEES</t>
  </si>
  <si>
    <t>5754 N LONGHORN TERR</t>
  </si>
  <si>
    <t>18E17S320010  01230 0060</t>
  </si>
  <si>
    <t>SETTLER</t>
  </si>
  <si>
    <t>PINE RIDGE UNIT 1 PB 8 PG 25 LOT 6 BLK 123</t>
  </si>
  <si>
    <t>WAGAR STEVEN E</t>
  </si>
  <si>
    <t>11 MELISSA DRIVE</t>
  </si>
  <si>
    <t>18E17S320010  01230 0110</t>
  </si>
  <si>
    <t xml:space="preserve">PINE RIDGE UNIT 1 PB 8 PG 25 LOT 11 BLK 123 </t>
  </si>
  <si>
    <t>FALASCA MICHAEL J</t>
  </si>
  <si>
    <t>6379 W SETTLER DR</t>
  </si>
  <si>
    <t>18E17S320010  01230 0120</t>
  </si>
  <si>
    <t>PINE RIDGE UNIT 1 PB 8 PG 25 LOT 12 BLK 123</t>
  </si>
  <si>
    <t>TERRY REGINALD E JR</t>
  </si>
  <si>
    <t>TERRY CHRISTINA M</t>
  </si>
  <si>
    <t>6403 W SETTLER DR</t>
  </si>
  <si>
    <t>18E17S320010  01240 0010</t>
  </si>
  <si>
    <t>PINE RIDGE UNIT 1 PB 8 PG 25 LOT 1 BLK 124</t>
  </si>
  <si>
    <t>MATOS EDWIN</t>
  </si>
  <si>
    <t>MATOS MARIA T</t>
  </si>
  <si>
    <t>5725 N LONGHORN TERR</t>
  </si>
  <si>
    <t>BEVERLY HILLS FL 34465 2064</t>
  </si>
  <si>
    <t>18E17S320010  01240 0070</t>
  </si>
  <si>
    <t>EL DORADO</t>
  </si>
  <si>
    <t>PINE RIDGE UNIT 1 PB 8 PG 25 LOT 7 BLK 124</t>
  </si>
  <si>
    <t>BUTLER JOSEPH S</t>
  </si>
  <si>
    <t>5400 W YEARLING DR</t>
  </si>
  <si>
    <t>18E17S320010  01250 0110</t>
  </si>
  <si>
    <t>PINE RIDGE UNIT 1 PB 8 PG 25 LOT 11 BLK 125</t>
  </si>
  <si>
    <t>BARNES SEAN M</t>
  </si>
  <si>
    <t>BARNES JESSICA J</t>
  </si>
  <si>
    <t>1475 W SKYLINE DR</t>
  </si>
  <si>
    <t>DUNNELLON FL 34434</t>
  </si>
  <si>
    <t>18E17S320010  01250 0120</t>
  </si>
  <si>
    <t>PINE RIDGE UNIT 1 PB 8 PG 25 LOT 12 BLK 125</t>
  </si>
  <si>
    <t>LADA CONSTRUCTION INC</t>
  </si>
  <si>
    <t>1875 W ANDROMEDAE DR</t>
  </si>
  <si>
    <t>18E17S320010  01260 0020</t>
  </si>
  <si>
    <t>PINE RIDGE UNIT 1 PB 8 PG 25 LOT 2 BLK 126</t>
  </si>
  <si>
    <t>DOMBROWSKI GLENN</t>
  </si>
  <si>
    <t>DOMBROWSKI ANDREA B</t>
  </si>
  <si>
    <t>6458 W RIO GRANDE DR</t>
  </si>
  <si>
    <t>18E17S320010  01280 0100</t>
  </si>
  <si>
    <t>PINE RIDGE UNIT 1 PB 8 PG 25 LOT 10 BLK 128</t>
  </si>
  <si>
    <t>GUSTAVSON MILTON JOHN</t>
  </si>
  <si>
    <t>GOLDEN SHARON J</t>
  </si>
  <si>
    <t>5586 N BUFFALO DR</t>
  </si>
  <si>
    <t>BEVERLY HILLS FL 34465 2766</t>
  </si>
  <si>
    <t>18E17S320010  01290 0060</t>
  </si>
  <si>
    <t xml:space="preserve">PINE RIDGE UNIT 1 PB 8 PG 25 LOT 6 BLK 129 </t>
  </si>
  <si>
    <t>BULLOCK GREGORY O</t>
  </si>
  <si>
    <t>BULLOCK  MICHELLE M</t>
  </si>
  <si>
    <t>720 S EASTWOOD DR # 333</t>
  </si>
  <si>
    <t>WOODSTOCK IL 60098</t>
  </si>
  <si>
    <t>18E17S320010  01320 0060</t>
  </si>
  <si>
    <t>PINE RIDGE UNIT 1 PB 8 PG 25 LOT 6 BLK 132</t>
  </si>
  <si>
    <t>JOHNSON RONALD LLOYD</t>
  </si>
  <si>
    <t>JOHNSON MARGARET ANN</t>
  </si>
  <si>
    <t>5375 N SONORA TER</t>
  </si>
  <si>
    <t>BEVERLY HILLS FL 34465 2702</t>
  </si>
  <si>
    <t>18E17S320010  01320 0070</t>
  </si>
  <si>
    <t>PINE RIDGE UNIT 1 PB 8 PG 25 LOT 7 BLK 132</t>
  </si>
  <si>
    <t>WORKMAN KYLE</t>
  </si>
  <si>
    <t>WORKMAN KOURTNEY LYNN</t>
  </si>
  <si>
    <t>5399 N SONORA TER</t>
  </si>
  <si>
    <t>18E17S320010  01320 0090</t>
  </si>
  <si>
    <t xml:space="preserve">PINE RIDGE UNIT 1 PB 8 PG 25 LOT 9 BLK 132 </t>
  </si>
  <si>
    <t>WHITTAKER SHARON</t>
  </si>
  <si>
    <t>7897 6 MILE RD</t>
  </si>
  <si>
    <t>NORTHVILLE MI 48167</t>
  </si>
  <si>
    <t>18E17S320010  01240 0060</t>
  </si>
  <si>
    <t>PINE RIDGE UNIT 1 PB 8 PG 25 LOT 6 BLK 124</t>
  </si>
  <si>
    <t>YARGER LLOYD</t>
  </si>
  <si>
    <t>5047 GIVERNY RD</t>
  </si>
  <si>
    <t>OREGON OH 43616</t>
  </si>
  <si>
    <t>18E17S320010  01240 0090</t>
  </si>
  <si>
    <t>PINE RIDGE UNIT 1 PB 8 PG 25 LOT 9 BLK 124</t>
  </si>
  <si>
    <t>CO EDWARD</t>
  </si>
  <si>
    <t>18E17S320010  01250 0080</t>
  </si>
  <si>
    <t>PINE RIDGE UNIT 1 PB 8 PG 25 LOT 8 BLK 125</t>
  </si>
  <si>
    <t>AQUINO MATEO P JR</t>
  </si>
  <si>
    <t>AQUINO SOLCIELO A</t>
  </si>
  <si>
    <t>15011 SW 112TH TER</t>
  </si>
  <si>
    <t>18E17S320010  01250 0100</t>
  </si>
  <si>
    <t>PINE RIDGE UNIT 1 PB 8 PG 25 LOT 10 BLK 125</t>
  </si>
  <si>
    <t>RIZZOTTO ANTHONY</t>
  </si>
  <si>
    <t>RIZZOTTO SUNNAM</t>
  </si>
  <si>
    <t>6373 W RIO GRANDE DR</t>
  </si>
  <si>
    <t>18E17S320010  01290 0020</t>
  </si>
  <si>
    <t>PINE RIDGE UNIT 1 PB 8 PG 25 LOT 2 BLK 129</t>
  </si>
  <si>
    <t>ACOSTA ENRIQUE</t>
  </si>
  <si>
    <t>5886 W PAWNEE DR</t>
  </si>
  <si>
    <t>BEVERLY HILLS FL 34465 2085</t>
  </si>
  <si>
    <t>18E17S320010  01290 0110</t>
  </si>
  <si>
    <t>PINE RIDGE UNIT 1 PB 8 PG 25 LOT 11 BLK 129</t>
  </si>
  <si>
    <t>BIALICK ROBERT</t>
  </si>
  <si>
    <t>BIALICK MARY</t>
  </si>
  <si>
    <t>5614 W PAWNEE DR</t>
  </si>
  <si>
    <t>18E17S320010  01290 0170</t>
  </si>
  <si>
    <t>PINE RIDGE UNIT 1 PB 8 PG 25 LOT 17 BLK 129</t>
  </si>
  <si>
    <t>CORNELIUS DAVID</t>
  </si>
  <si>
    <t>CORNELIUS ELIZABETH</t>
  </si>
  <si>
    <t>5460 W PAWNEE DR</t>
  </si>
  <si>
    <t>BEVERLY HILLS FL 34465 2084</t>
  </si>
  <si>
    <t>18E17S320010  01320 0030</t>
  </si>
  <si>
    <t>PINE RIDGE UNIT 1 PB 8 PG 25 LOT 3 BLK 132</t>
  </si>
  <si>
    <t>MILLSAP MICHAEL G</t>
  </si>
  <si>
    <t>5255 N SONORA TERR</t>
  </si>
  <si>
    <t>18E17S320010  01210 0070</t>
  </si>
  <si>
    <t xml:space="preserve">PINE RIDGE UNIT 1 PB 8 PG 25 LOT 7 BLK 121 </t>
  </si>
  <si>
    <t>DUMALIG SAMUEL</t>
  </si>
  <si>
    <t>34107 LANGHORN CT</t>
  </si>
  <si>
    <t>FREMONT CA 94555</t>
  </si>
  <si>
    <t>18E17S320010  01210 0080</t>
  </si>
  <si>
    <t xml:space="preserve">PINE RIDGE UNIT 1 PB 8 PG 25 LOT 8 BLK 121 </t>
  </si>
  <si>
    <t>18E17S320010  01210 0090</t>
  </si>
  <si>
    <t xml:space="preserve">PINE RIDGE UNIT 1 PB 8 PG 25 LOT 9 BLK 121 </t>
  </si>
  <si>
    <t>FOX SHARI BETH TRUSTEE</t>
  </si>
  <si>
    <t>SHARI BETH FOX TRUST</t>
  </si>
  <si>
    <t>14806 HARVEST CT</t>
  </si>
  <si>
    <t>CENTREVILLE VA 20120</t>
  </si>
  <si>
    <t>18E17S320010  01240 0030</t>
  </si>
  <si>
    <t>PINE RIDGE UNIT 1 PB 8 PG 25 LOT 3 BLK 124</t>
  </si>
  <si>
    <t>GILLILAND WILLIAM DUPREE</t>
  </si>
  <si>
    <t>GILLILAND ELIZABETH J</t>
  </si>
  <si>
    <t>240 NW 197TH AVE</t>
  </si>
  <si>
    <t>PEMBROKE PINES FL 33029</t>
  </si>
  <si>
    <t>18E17S320010  01240 0110</t>
  </si>
  <si>
    <t>PINE RIDGE UNIT 1 PB 8 PG 25 LOT 11 BLK 124</t>
  </si>
  <si>
    <t>PENA LORENZO C</t>
  </si>
  <si>
    <t>PENA LINDA C</t>
  </si>
  <si>
    <t>6347 W EL DORADO LN</t>
  </si>
  <si>
    <t>18E17S320010  01260 0010</t>
  </si>
  <si>
    <t>PINE RIDGE UNIT 1 PB 8 PG 25 LOT 1 BLK 126</t>
  </si>
  <si>
    <t>BLUM JILL A</t>
  </si>
  <si>
    <t>PO BOX 151</t>
  </si>
  <si>
    <t>PECONIC NY 11958</t>
  </si>
  <si>
    <t>18E17S320010  01260 0060</t>
  </si>
  <si>
    <t>PINE RIDGE UNIT 1 PB 8 PG 25 LOT 6 BLK 126</t>
  </si>
  <si>
    <t>18E17S320010  01280 0040</t>
  </si>
  <si>
    <t xml:space="preserve">PINE RIDGE UNIT 1 PB 8 PG 25 LOT 4 BLK 128 </t>
  </si>
  <si>
    <t>SONG CHANG Y &amp; CHAE HO</t>
  </si>
  <si>
    <t>7847 W CHURCHILL</t>
  </si>
  <si>
    <t>MORTON GROVE IL 60053</t>
  </si>
  <si>
    <t>18E17S320010  01280 0080</t>
  </si>
  <si>
    <t>PINE RIDGE UNIT 1 PB 8 PG 25 LOT 8 BLK 128</t>
  </si>
  <si>
    <t>LAVIGNE DENNIS D</t>
  </si>
  <si>
    <t>LAVIGNE LINDA M</t>
  </si>
  <si>
    <t>PO BOX 453</t>
  </si>
  <si>
    <t>CHARLESTOWN RI 02813</t>
  </si>
  <si>
    <t>18E17S320010  01280 0090</t>
  </si>
  <si>
    <t>PINE RIDGE UNIT 1 PB 8 PG 25 LOT 9 BLK 128</t>
  </si>
  <si>
    <t>WHITTAKER ORVILLE</t>
  </si>
  <si>
    <t>WHITTAKER KELVETTA</t>
  </si>
  <si>
    <t>5618 N BUFFALO DR</t>
  </si>
  <si>
    <t>18E17S320010  01280 0120</t>
  </si>
  <si>
    <t xml:space="preserve">PINE RIDGE UNIT 1 PB 8 PG 25 LOT 12 BLK 128 </t>
  </si>
  <si>
    <t>CHIRICHELLA ANTHONY D</t>
  </si>
  <si>
    <t>5512 N BUFFALO DR</t>
  </si>
  <si>
    <t>18E17S320010  01290 0010</t>
  </si>
  <si>
    <t>PINE RIDGE UNIT 1 PB 8 PG 25 LOT 1 BLK 129</t>
  </si>
  <si>
    <t>MC COY MARK R</t>
  </si>
  <si>
    <t>MC COY CLAUDIA J</t>
  </si>
  <si>
    <t>5922 W PAWNEE DR</t>
  </si>
  <si>
    <t>18E17S320010  01290 0230</t>
  </si>
  <si>
    <t xml:space="preserve">PINE RIDGE UNIT 1 PB 8 PG 25 LOT 23 BLK 129 </t>
  </si>
  <si>
    <t>TRETHEWEY BRUCE R TRUSTEE</t>
  </si>
  <si>
    <t>LAURA E TRETHEWEY TRUSTEE</t>
  </si>
  <si>
    <t>522 SCHOOL LN</t>
  </si>
  <si>
    <t>REHOBOTH BEACH DE 19971</t>
  </si>
  <si>
    <t>18E17S320010  01210 0060</t>
  </si>
  <si>
    <t>PINE RIDGE UNIT 1 PB 8 PG 25 LOT 6 BLK 121</t>
  </si>
  <si>
    <t>EINBODEN PAIGE KRISTAN</t>
  </si>
  <si>
    <t>25 OSBORN ST</t>
  </si>
  <si>
    <t xml:space="preserve"> L0M 1B0 CANADA</t>
  </si>
  <si>
    <t>18E17S320010  01230 0070</t>
  </si>
  <si>
    <t>PINE RIDGE UNIT 1 PB 8 PG 25 LOT 7 BLK 123</t>
  </si>
  <si>
    <t>RUSSELL JOHN T II</t>
  </si>
  <si>
    <t>RUSSELL MARTHA S</t>
  </si>
  <si>
    <t>11 EASTERN AVE</t>
  </si>
  <si>
    <t>ANNAPOLIS MD 21403 3315</t>
  </si>
  <si>
    <t>18E17S320010  01230 0080</t>
  </si>
  <si>
    <t>PINE RIDGE UNIT 1 PB 8 PG 25 LOT 8 BLK 123</t>
  </si>
  <si>
    <t>PICKELL JIMMY LEE</t>
  </si>
  <si>
    <t>PICKELL HERLINDA</t>
  </si>
  <si>
    <t>6309 W SETTLER DR</t>
  </si>
  <si>
    <t>18E17S320010  01230 0090</t>
  </si>
  <si>
    <t>PINE RIDGE UNIT 1 PB 8 PG 25 LOT 9 BLK 123</t>
  </si>
  <si>
    <t>BAHNER CHRISTOPHER J</t>
  </si>
  <si>
    <t>BAHNER STACY LYNN</t>
  </si>
  <si>
    <t>6335 W SETTLER DR</t>
  </si>
  <si>
    <t>BEVERLY HILLS FL 34465 2083</t>
  </si>
  <si>
    <t>18E17S320010  01250 0090</t>
  </si>
  <si>
    <t xml:space="preserve">PINE RIDGE UNIT 1 PB 8 PG 25 LOT 9 BLK 125 </t>
  </si>
  <si>
    <t>MOE RICHARD A</t>
  </si>
  <si>
    <t>6639 COLUMBIA AVE</t>
  </si>
  <si>
    <t>MOORPARK CA 93021</t>
  </si>
  <si>
    <t>18E17S320010  01250 0130</t>
  </si>
  <si>
    <t xml:space="preserve">PINE RIDGE UNIT 1 PB 8 PG 25 LOT 13 BLK 125 </t>
  </si>
  <si>
    <t>ASUNCION EDNA C</t>
  </si>
  <si>
    <t>15772 SW 74TH LN</t>
  </si>
  <si>
    <t>18E17S320010  01280 0060</t>
  </si>
  <si>
    <t>PINE RIDGE UNIT 1 PB 8 PG 25 LOT 6 BLK 128</t>
  </si>
  <si>
    <t>LUCIANO JAMES M</t>
  </si>
  <si>
    <t>LUCIANO DENISE E</t>
  </si>
  <si>
    <t>21 TRINKA LN</t>
  </si>
  <si>
    <t>HOPEWELL JUNCTION NY 12533</t>
  </si>
  <si>
    <t>18E17S320010  01320 0050</t>
  </si>
  <si>
    <t>PINE RIDGE UNIT 1 PB 8 PG 25 LOT 5 BLK 132</t>
  </si>
  <si>
    <t>SCHLENKER RICHARD I</t>
  </si>
  <si>
    <t>SCHLENKER AMARJEET R</t>
  </si>
  <si>
    <t>5341 N SONORA TERR</t>
  </si>
  <si>
    <t>18E17S320010  01210 0120</t>
  </si>
  <si>
    <t>PINE RIDGE UNIT 1 PB 8 PG 25 LOT 12 BLK 121</t>
  </si>
  <si>
    <t>NEGRONI JOSE A</t>
  </si>
  <si>
    <t>COLON NANCY I</t>
  </si>
  <si>
    <t>PO BOX 791</t>
  </si>
  <si>
    <t>18E17S320010  01220 0110</t>
  </si>
  <si>
    <t xml:space="preserve">PINE RIDGE UNIT 1 PB 8 PG 25 LOT 11 BLK 122 </t>
  </si>
  <si>
    <t>18E17S320010  01230 0040</t>
  </si>
  <si>
    <t>PINE RIDGE UNIT 1 PB 8 PG 25 LOT 4 BLK 123</t>
  </si>
  <si>
    <t>HILKERT IRENE E</t>
  </si>
  <si>
    <t>SW 129 N 6889 NORTHFIELD DR APT 101</t>
  </si>
  <si>
    <t>MENOMONEE FALLS WI 53051 0518</t>
  </si>
  <si>
    <t>18E17S320010  01230 0100</t>
  </si>
  <si>
    <t xml:space="preserve">PINE RIDGE UNIT 1 PB 8 PG 25 LOT 10 BLK 123 </t>
  </si>
  <si>
    <t>JOHNSON DANIEL W &amp; G G</t>
  </si>
  <si>
    <t>13 VALLEYWOOD CT</t>
  </si>
  <si>
    <t>LUTHERVILLE-TIMONIUM MD 21093</t>
  </si>
  <si>
    <t>18E17S320010  01240 0050</t>
  </si>
  <si>
    <t>PINE RIDGE UNIT 1 PB 8 PG 25 LOT 5 BLK 124</t>
  </si>
  <si>
    <t>WORKS KENNETH</t>
  </si>
  <si>
    <t>WORKS LAURA</t>
  </si>
  <si>
    <t>6308 W SETTLER DR</t>
  </si>
  <si>
    <t>BEVERLY HILLS FL 34465 2079</t>
  </si>
  <si>
    <t>18E17S320010  01240 0120</t>
  </si>
  <si>
    <t xml:space="preserve">PINE RIDGE UNIT 1 PB 8 PG 25 LOT 12 BLK 124 </t>
  </si>
  <si>
    <t>MANGARAN PAULINO B &amp; FLORIETA C</t>
  </si>
  <si>
    <t>1114 BEACH RD</t>
  </si>
  <si>
    <t>BEACH PARK IL 60099</t>
  </si>
  <si>
    <t>18E17S320010  01250 0010</t>
  </si>
  <si>
    <t xml:space="preserve">PINE RIDGE UNIT 1 PB 8 PG 25 LOT 1 BLK 125 </t>
  </si>
  <si>
    <t>BRUCE JEFFERSON S</t>
  </si>
  <si>
    <t>7 HEMLOCK CT E</t>
  </si>
  <si>
    <t>18E17S320010  01260 0100</t>
  </si>
  <si>
    <t>PINE RIDGE UNIT 1 PB 8 PG 25 LOT 10 BLK 126</t>
  </si>
  <si>
    <t>JUAREZ MANUEL</t>
  </si>
  <si>
    <t>JUAREZ NINA F</t>
  </si>
  <si>
    <t>1851 WELWYN AV</t>
  </si>
  <si>
    <t>DES PLAINES IL 60018</t>
  </si>
  <si>
    <t>18E17S320010  01270 0010</t>
  </si>
  <si>
    <t>PINE RIDGE UNIT 1 PB 8 PG 25 LOT 1 BLK 127</t>
  </si>
  <si>
    <t>ARSENAULT JUDI A</t>
  </si>
  <si>
    <t>KRAUSE DAVID L</t>
  </si>
  <si>
    <t>6123 W SETTLER DR</t>
  </si>
  <si>
    <t>BEVERLY HILLS FL 34465 2081</t>
  </si>
  <si>
    <t>18E17S320010  01280 0050</t>
  </si>
  <si>
    <t xml:space="preserve">PINE RIDGE UNIT 1 PB 8 PG 25 LOT 5 BLK 128 </t>
  </si>
  <si>
    <t>18E17S320010  01280 0110</t>
  </si>
  <si>
    <t>PINE RIDGE UNIT 1 PB 8 PG 25 LOT 11 BLK 128</t>
  </si>
  <si>
    <t>HUGHES CHARLES E</t>
  </si>
  <si>
    <t>HUGHES BETTY M</t>
  </si>
  <si>
    <t>5554 N BUFFALO DR</t>
  </si>
  <si>
    <t>18E17S320010  01290 0040</t>
  </si>
  <si>
    <t xml:space="preserve">PINE RIDGE UNIT 1 PB 8 PG 25 LOT 4 BLK 129 </t>
  </si>
  <si>
    <t>SADOWSKI EDWARD &amp; RHONDA</t>
  </si>
  <si>
    <t>900 GREENVILLE RD</t>
  </si>
  <si>
    <t>SUSSEX NJ 07461</t>
  </si>
  <si>
    <t>18E17S320010  01320 0010</t>
  </si>
  <si>
    <t>PINE RIDGE UNIT 1 PB 8 PG 25 LOT 1 BLK 132</t>
  </si>
  <si>
    <t>HOLT JAMES B</t>
  </si>
  <si>
    <t>5205 N SONORA TER</t>
  </si>
  <si>
    <t>BEVERLY HILLIS FL 34465</t>
  </si>
  <si>
    <t>18E17S320010  01320 0100</t>
  </si>
  <si>
    <t>PINE RIDGE UNIT 1 PB 8 PG 25 LOT 10 BLK 132</t>
  </si>
  <si>
    <t>OSTEEN SCOTT ANTHONY</t>
  </si>
  <si>
    <t>OSTEEN AMBER NICOLE</t>
  </si>
  <si>
    <t>5328 N BRONCO TER</t>
  </si>
  <si>
    <t>18E17S320010  01210 0100</t>
  </si>
  <si>
    <t>PINE RIDGE UNIT 1 PB 8 PG 25 LOT 10 BLK 121</t>
  </si>
  <si>
    <t>SALES KATHRYN</t>
  </si>
  <si>
    <t>SALES PEREZ DIANE G</t>
  </si>
  <si>
    <t>27 GEORGIA</t>
  </si>
  <si>
    <t>IRVINE CA 92606</t>
  </si>
  <si>
    <t>18E17S320010  01220 0060</t>
  </si>
  <si>
    <t>PINE RIDGE UNIT 1 PB 8 PG 25 LOT 6 BLK 122</t>
  </si>
  <si>
    <t>FAGAN WILLIAM EARL JR</t>
  </si>
  <si>
    <t>FAGAN SUSAN ROSE</t>
  </si>
  <si>
    <t>18E17S320010  01230 0020</t>
  </si>
  <si>
    <t xml:space="preserve">PINE RIDGE UNIT 1 PB 8 PG 25 LOT 2 BLK 123 </t>
  </si>
  <si>
    <t>PLUMERY CHARLES &amp; ZITA ANN</t>
  </si>
  <si>
    <t>5041 BONE LN</t>
  </si>
  <si>
    <t>BROOKSVILLE FL 34604 8234</t>
  </si>
  <si>
    <t>18E17S320010  01230 0030</t>
  </si>
  <si>
    <t xml:space="preserve">PINE RIDGE UNIT 1 PB 8 PG 25 LOT 3 BLK 123 </t>
  </si>
  <si>
    <t>HOOK LAURA E</t>
  </si>
  <si>
    <t>6193 W SETTLER DR</t>
  </si>
  <si>
    <t>18E17S320010  01240 0020</t>
  </si>
  <si>
    <t xml:space="preserve">PINE RIDGE UNIT 1 PB 8 PG 25 LOT 2 BLK 124 </t>
  </si>
  <si>
    <t>THOMAS ALTAMEASE C</t>
  </si>
  <si>
    <t>4456 BARNOR DR</t>
  </si>
  <si>
    <t>INDIANAPOLIS IN 46226 3512</t>
  </si>
  <si>
    <t>18E17S320010  01240 0080</t>
  </si>
  <si>
    <t>PINE RIDGE UNIT 1 PB 8 PG 25 LOT 8 BLK 124</t>
  </si>
  <si>
    <t>SANCHEZ DRAKE R</t>
  </si>
  <si>
    <t>SANCHEZ CARLA J</t>
  </si>
  <si>
    <t>6229 W EL DORADO LN</t>
  </si>
  <si>
    <t>18E17S320010  01250 0040</t>
  </si>
  <si>
    <t>PINE RIDGE UNIT 1 PB 8 PG 25 LOT 4 BLK 125</t>
  </si>
  <si>
    <t>THOMSON PHILIP CONWAY JR</t>
  </si>
  <si>
    <t>6302 W EL DORADO LN</t>
  </si>
  <si>
    <t>18E17S320010  01260 0030</t>
  </si>
  <si>
    <t>PINE RIDGE UNIT 1 PB 8 PG 25 LOT 3 BLK 126</t>
  </si>
  <si>
    <t>CLARK CHRISTOPHER M</t>
  </si>
  <si>
    <t>CLARK KELLY</t>
  </si>
  <si>
    <t>6438 W RIO GRANDE DR</t>
  </si>
  <si>
    <t>18E17S320010  01260 0040</t>
  </si>
  <si>
    <t>PINE RIDGE UNIT 1 PB 8 PG 25 LOT 4 BLK 126</t>
  </si>
  <si>
    <t>KECK CRAIG G</t>
  </si>
  <si>
    <t>KECK DIANE</t>
  </si>
  <si>
    <t>6418 W RIO GRANDE DR</t>
  </si>
  <si>
    <t>BEVERLY HILLS FL 34465 2054</t>
  </si>
  <si>
    <t>18E17S320010  01260 0080</t>
  </si>
  <si>
    <t>PINE RIDGE UNIT 1 PB 8 PG 25 LOT 8 BLK 126</t>
  </si>
  <si>
    <t>18E17S320010  01280 0070</t>
  </si>
  <si>
    <t xml:space="preserve">PINE RIDGE UNIT 1 PB 8 PG 25 LOT 7 BLK 128 </t>
  </si>
  <si>
    <t>YASIN RUSOL</t>
  </si>
  <si>
    <t>7020 N AUGUSTA DR</t>
  </si>
  <si>
    <t>MIAMI FL 33015</t>
  </si>
  <si>
    <t>18E17S320010  01290 0030</t>
  </si>
  <si>
    <t>PINE RIDGE UNIT 1 PB 8 PG 25 LOT 3 BLK 129</t>
  </si>
  <si>
    <t>18E17S320010  01290 0050</t>
  </si>
  <si>
    <t>PINE RIDGE UNIT 1 PB 8 PG 25 LOT 5 BLK 129</t>
  </si>
  <si>
    <t>MARITCH RONALD F</t>
  </si>
  <si>
    <t>CRONCE LINDA A</t>
  </si>
  <si>
    <t>5790 W PAWNEE DR</t>
  </si>
  <si>
    <t>18E17S320010  01290 0100</t>
  </si>
  <si>
    <t>PINE RIDGE UNIT 1 PB 8 PG 25 LOT 10 BLK 129</t>
  </si>
  <si>
    <t>WEAVER SCOTT R</t>
  </si>
  <si>
    <t>WEAVER WENDY</t>
  </si>
  <si>
    <t>5632 W PAWNEE DR</t>
  </si>
  <si>
    <t>18E17S320010  01290 0140</t>
  </si>
  <si>
    <t>PINE RIDGE UNIT 1 PB 8 PG 25 LOT 14 BLK 129</t>
  </si>
  <si>
    <t>SPARKMAN IRA GILBERT</t>
  </si>
  <si>
    <t>SPARKMAN VICKIE LYNN</t>
  </si>
  <si>
    <t>5510 W PAWNEE DR</t>
  </si>
  <si>
    <t>18E17S320010  01290 0160</t>
  </si>
  <si>
    <t>PINE RIDGE UNIT 1 PB 8 PG 25 LOT 16 BLK 129</t>
  </si>
  <si>
    <t>EDWARDS CHARLES JR</t>
  </si>
  <si>
    <t>ROSARIO CARMEN</t>
  </si>
  <si>
    <t>5470 W PAWNEE DR</t>
  </si>
  <si>
    <t>18E17S320010  01290 0180</t>
  </si>
  <si>
    <t>PINE RIDGE UNIT 1 PB 8 PG 25 LOT 18 BLK 129</t>
  </si>
  <si>
    <t>FERNANDEZ CHRISTOPHER</t>
  </si>
  <si>
    <t>5450 W PAWNEE DR</t>
  </si>
  <si>
    <t>18E17S320010  01290 0190</t>
  </si>
  <si>
    <t>PINE RIDGE UNIT 1 PB 8 PG 25 LOT 19 BLK 129</t>
  </si>
  <si>
    <t>LANTZ MICHAEL E</t>
  </si>
  <si>
    <t>LANTZ ROXANNE M</t>
  </si>
  <si>
    <t>8326 N OCHU RD</t>
  </si>
  <si>
    <t>HAYWARD WI 54843</t>
  </si>
  <si>
    <t>18E17S320010  01230 0010</t>
  </si>
  <si>
    <t>PINE RIDGE UNIT 1 PB 8 PG 25 LOT 1 BLK 123</t>
  </si>
  <si>
    <t>TOMCHO ROBERT</t>
  </si>
  <si>
    <t>207 BULL MILL RD</t>
  </si>
  <si>
    <t>CHESTER NY 10918</t>
  </si>
  <si>
    <t>18E17S320010  01230 0050</t>
  </si>
  <si>
    <t xml:space="preserve">PINE RIDGE UNIT 1 PB 8 PG 25 LOT 5 BLK 123 </t>
  </si>
  <si>
    <t>JOHNSON HENRY &amp; ROSALIND</t>
  </si>
  <si>
    <t>233 LENOX RD</t>
  </si>
  <si>
    <t>HUNTINGTON STATION NY 11746 1936</t>
  </si>
  <si>
    <t>18E17S320010  01240 0100</t>
  </si>
  <si>
    <t>PINE RIDGE UNIT 1 PB 8 PG 25 LOT 10 BLK 124</t>
  </si>
  <si>
    <t>18E17S320010  01250 0020</t>
  </si>
  <si>
    <t>PINE RIDGE UNIT 1 PB 8 PG 25 LOT 2 BLK 125</t>
  </si>
  <si>
    <t>CORNFORD PHILIP MICHAEL ET AL</t>
  </si>
  <si>
    <t>22 COURT TREE DR KINGSBOROUGH</t>
  </si>
  <si>
    <t>KENT ME124TR UNITED KINGDOM</t>
  </si>
  <si>
    <t>18E17S320010  01260 0070</t>
  </si>
  <si>
    <t>PINE RIDGE UNIT 1 PB 8 PG 25 LOT 7 BLK 126</t>
  </si>
  <si>
    <t>18E17S320010  01290 0090</t>
  </si>
  <si>
    <t xml:space="preserve">PINE RIDGE UNIT 1 PB 8 PG 25 LOT 9 BLK 129 </t>
  </si>
  <si>
    <t>JOHNSTON DAVID R</t>
  </si>
  <si>
    <t>5654 W PAWNEE DR</t>
  </si>
  <si>
    <t>BEVERLY HILLS FL 34465 2015</t>
  </si>
  <si>
    <t>18E17S320010  01290 0150</t>
  </si>
  <si>
    <t>PINE RIDGE UNIT 1 PB 8 PG 25 LOT 15 BLK 129</t>
  </si>
  <si>
    <t>HINZ BARBARA A</t>
  </si>
  <si>
    <t>5490 W PAWNEE DR</t>
  </si>
  <si>
    <t>18E17S320010  01300 0140</t>
  </si>
  <si>
    <t>PINE RIDGE UNIT 1 PB 8 PG 25 LOT 14 BLK 130</t>
  </si>
  <si>
    <t>EICHLER GINA MARIE</t>
  </si>
  <si>
    <t>5653 W CISCO ST</t>
  </si>
  <si>
    <t>18E17S320010  01300 0220</t>
  </si>
  <si>
    <t>PINE RIDGE UNIT 1 PB 8 PG 25 LOT 22 BLK 130</t>
  </si>
  <si>
    <t>LUMATJARVI-WALTMAN SARI-MARIA SUSANNA</t>
  </si>
  <si>
    <t>WALTMAN MATTHEW D</t>
  </si>
  <si>
    <t>4500 19TH ST LOT 109</t>
  </si>
  <si>
    <t>BOULDER CO 80304 0616</t>
  </si>
  <si>
    <t>18E17S320010  01220 0070</t>
  </si>
  <si>
    <t>PINE RIDGE UNIT 1 PB 8 PG 25 LOT 7 BLK 122</t>
  </si>
  <si>
    <t>BRIGHTMAN KEVIN</t>
  </si>
  <si>
    <t>BRIGHTMAN JACQUELINE</t>
  </si>
  <si>
    <t>5722 N LONGHORN TER</t>
  </si>
  <si>
    <t>BEVERLY HILLS FL 34465 2059</t>
  </si>
  <si>
    <t>18E17S320010  01220 0080</t>
  </si>
  <si>
    <t xml:space="preserve">PINE RIDGE UNIT 1 PB 8 PG 25 LOT 8 BLK 122 </t>
  </si>
  <si>
    <t>TRYMER DANIEL</t>
  </si>
  <si>
    <t>142 MAPLE AVE</t>
  </si>
  <si>
    <t>TUCKERTON NJ 08087 2021</t>
  </si>
  <si>
    <t>18E17S320010  01230 0130</t>
  </si>
  <si>
    <t>PINE RIDGE UNIT 1 PB 8 PG 25 LOT 13 BLK 123</t>
  </si>
  <si>
    <t>HOUSTON JAMES S</t>
  </si>
  <si>
    <t>HOUSTON BRENDA B</t>
  </si>
  <si>
    <t>794 MT HAVEN DR</t>
  </si>
  <si>
    <t>MARS HILL NC 28754</t>
  </si>
  <si>
    <t>18E17S320010  01240 0040</t>
  </si>
  <si>
    <t>PINE RIDGE UNIT 1 PB 8 PG 25 LOT 4 BLK 124</t>
  </si>
  <si>
    <t>18E17S320010  01240 0130</t>
  </si>
  <si>
    <t>PINE RIDGE UNIT 1 PB 8 PG 25 LOT 13 BLK 124</t>
  </si>
  <si>
    <t>FERNANDEZ SAUL J</t>
  </si>
  <si>
    <t>FERNANDEZ EILEEN M</t>
  </si>
  <si>
    <t>6413 W EL DORADO LN</t>
  </si>
  <si>
    <t>18E17S320010  01250 0030</t>
  </si>
  <si>
    <t>PINE RIDGE UNIT 1 PB 8 PG 25 LOT 3 BLK 125</t>
  </si>
  <si>
    <t>4554 PINE RIDGE BLVD</t>
  </si>
  <si>
    <t>18E17S320010  01250 0070</t>
  </si>
  <si>
    <t>PINE RIDGE UNIT 1 PB 8 PG 25 LOT 7 BLK 125</t>
  </si>
  <si>
    <t>LAMPASONA STEVEN</t>
  </si>
  <si>
    <t>LAMPASONA ROSE</t>
  </si>
  <si>
    <t>12367 AILANTHUS DR</t>
  </si>
  <si>
    <t>HAGERSTOWN MD 21742</t>
  </si>
  <si>
    <t>18E17S320010  01260 0050</t>
  </si>
  <si>
    <t xml:space="preserve">PINE RIDGE UNIT 1 PB 8 PG 25 LOT 5 BLK 126 </t>
  </si>
  <si>
    <t>NAVALTA DEOGRAACIAS B &amp; MYLENE</t>
  </si>
  <si>
    <t>1528 TINA LN</t>
  </si>
  <si>
    <t>KISSIMMEE FL 34744</t>
  </si>
  <si>
    <t>18E17S320010  01260 0090</t>
  </si>
  <si>
    <t>PINE RIDGE UNIT 1 PB 8 PG 25 LOT 9 BLK 126</t>
  </si>
  <si>
    <t>REED JOSEPH</t>
  </si>
  <si>
    <t>REED WENDY</t>
  </si>
  <si>
    <t>6312 W RIO GRANDE DR</t>
  </si>
  <si>
    <t>18E17S320010  01290 0070</t>
  </si>
  <si>
    <t>PINE RIDGE UNIT 1 PB 8 PG 25 LOT 7 BLK 129</t>
  </si>
  <si>
    <t>FASTNACHT PAULA A</t>
  </si>
  <si>
    <t>JANNEY ROY</t>
  </si>
  <si>
    <t>5728 W PAWNEE DR</t>
  </si>
  <si>
    <t>18E17S320010  01290 0080</t>
  </si>
  <si>
    <t xml:space="preserve">PINE RIDGE UNIT 1 PB 8 PG 25 LOT 8 BLK 129 </t>
  </si>
  <si>
    <t>WALTERS EDWARD</t>
  </si>
  <si>
    <t>1820 SW 98TH TER</t>
  </si>
  <si>
    <t>MIRAMAR FL 33025</t>
  </si>
  <si>
    <t>18E17S320010  01320 0040</t>
  </si>
  <si>
    <t xml:space="preserve">PINE RIDGE UNIT 1 PB 8 PG 25 LOT 4 BLK 132 </t>
  </si>
  <si>
    <t>LYNCH EDWARD &amp; JUDY</t>
  </si>
  <si>
    <t>12 DEMING FARM DR</t>
  </si>
  <si>
    <t>NEWINGTON CT 06111</t>
  </si>
  <si>
    <t>18E17S320010  01320 0080</t>
  </si>
  <si>
    <t>PINE RIDGE UNIT 1 PB 8 PG 25  LOT 8 BLK 132</t>
  </si>
  <si>
    <t>LEFKOWITZ JAY I</t>
  </si>
  <si>
    <t>LEFKOWITZ GIZELLA S</t>
  </si>
  <si>
    <t>5246 W CISCO ST</t>
  </si>
  <si>
    <t>18E17S320010  01320 0110</t>
  </si>
  <si>
    <t>PINE RIDGE UNIT 1 PB 8 PG 25 LOT 11 BLK 132</t>
  </si>
  <si>
    <t>SCHROEDER RICHARD</t>
  </si>
  <si>
    <t>SCHROEDER TAMMY L</t>
  </si>
  <si>
    <t>5296 N BRONCO TER</t>
  </si>
  <si>
    <t>18E17S320010  01340 0040</t>
  </si>
  <si>
    <t xml:space="preserve">PINE RIDGE UNIT 1 PB 8 PG 25 LOT 4 BLK 134 </t>
  </si>
  <si>
    <t>SHEPARD RONALD D</t>
  </si>
  <si>
    <t>SHEPARD JULIA</t>
  </si>
  <si>
    <t>5129 N CHEYENNE DR</t>
  </si>
  <si>
    <t>18E17S320010  01340 0180</t>
  </si>
  <si>
    <t>PINE RIDGE UNIT 1 PB 8 PG 25 LOT 18 BLK 134</t>
  </si>
  <si>
    <t>KUTZNER JOHN</t>
  </si>
  <si>
    <t>UECKER DEATTA</t>
  </si>
  <si>
    <t>5228 N EL PASO TER</t>
  </si>
  <si>
    <t>18E17S320010  01350 0050</t>
  </si>
  <si>
    <t>PINE RIDGE UNIT 1 PB 8 PG 25 LOT 5 BLK 135</t>
  </si>
  <si>
    <t>NELSON CHARLES R</t>
  </si>
  <si>
    <t>WRIGHT MARIJEAN R</t>
  </si>
  <si>
    <t>5316 W CORRAL PL</t>
  </si>
  <si>
    <t>18E17S320010  01350 0090</t>
  </si>
  <si>
    <t>PINE RIDGE UNIT 1 PB 8 PG 25 LOT 9 BLK 135</t>
  </si>
  <si>
    <t>JENKINS ZACHARY T</t>
  </si>
  <si>
    <t>JENKINS CALIE C</t>
  </si>
  <si>
    <t>5234 W CORRAL PL</t>
  </si>
  <si>
    <t>18E17S320010  01350 0190</t>
  </si>
  <si>
    <t>PINE RIDGE UNIT 1 PB 8 PG 25 LOT 19 BLK 135</t>
  </si>
  <si>
    <t>STELZIG HERBERT JR</t>
  </si>
  <si>
    <t>STELZIG ELIZABETH</t>
  </si>
  <si>
    <t>4921 N CHEYENNE DR</t>
  </si>
  <si>
    <t>18E17S320010  01370 0060</t>
  </si>
  <si>
    <t>PINE RIDGE UNIT 1 PB 8 PG 25 LOT 6 BLK 137</t>
  </si>
  <si>
    <t>GRIFFIN RANDY L</t>
  </si>
  <si>
    <t>GRIFFIN NANCY L</t>
  </si>
  <si>
    <t>5663 W PINE RIDGE BLVD</t>
  </si>
  <si>
    <t>BEVERLY HILLS FL 34465 2875</t>
  </si>
  <si>
    <t>18E17S320010  01390 0030</t>
  </si>
  <si>
    <t>PINE RIDGE UNIT 1 PB 8 PG 25 LOT 3 BLK 139</t>
  </si>
  <si>
    <t>MILLER RICHARD A</t>
  </si>
  <si>
    <t>MILLER ANN M</t>
  </si>
  <si>
    <t>4881 N CIMARRON DR</t>
  </si>
  <si>
    <t>18E17S320010  01390 0160</t>
  </si>
  <si>
    <t>PINE RIDGE UNIT 1 PB 8 PG 25 LOT 16 BLK 139</t>
  </si>
  <si>
    <t>NERNEY ROBERT J</t>
  </si>
  <si>
    <t>NERNEY MARIE M</t>
  </si>
  <si>
    <t>5255 N CIMARRON DR</t>
  </si>
  <si>
    <t>BEVERLY HILLS FL 34465 2737</t>
  </si>
  <si>
    <t>18E17S320010  01390 0200</t>
  </si>
  <si>
    <t>PINE RIDGE UNIT 1 PB 8 PG 25 LOT 20 BLK 139</t>
  </si>
  <si>
    <t>LEYESA ROGER V</t>
  </si>
  <si>
    <t>LEYESA MARIETTA G</t>
  </si>
  <si>
    <t>1969 HAGOOD LOOP</t>
  </si>
  <si>
    <t>THE VILLAGES FL 32162</t>
  </si>
  <si>
    <t>18E17S320010  01390 0260</t>
  </si>
  <si>
    <t>PINE RIDGE UNIT 1 PB 8 PG 25 LOT 26 BLK 139</t>
  </si>
  <si>
    <t>PAULSON EDWARD R</t>
  </si>
  <si>
    <t>PAULSON HOLLY LYNN MARIE</t>
  </si>
  <si>
    <t>5433 W CORRAL PL</t>
  </si>
  <si>
    <t>BEVERLY HILLS FL 34465 2777</t>
  </si>
  <si>
    <t>18E17S320010  01390 0270</t>
  </si>
  <si>
    <t>PINE RIDGE UNIT 1 PB 8 PG 25 LOT 27 BLK 139</t>
  </si>
  <si>
    <t>KESSNER THOMAS MIROSLAW</t>
  </si>
  <si>
    <t>KESSNER BEATE ISABELLA</t>
  </si>
  <si>
    <t>5457 W CORRAL PL</t>
  </si>
  <si>
    <t>18E17S320010  01400 0150</t>
  </si>
  <si>
    <t>TEE PEE</t>
  </si>
  <si>
    <t>PINE RIDGE UNIT 1 PB 8 PG 25 LOT 15 BLK 140</t>
  </si>
  <si>
    <t>16169 75 PLACE N</t>
  </si>
  <si>
    <t>18E17S320010  01330 0020</t>
  </si>
  <si>
    <t>PINE RIDGE UNIT 1 PB 8 PG 25 LOT 2 BLK 133</t>
  </si>
  <si>
    <t>HOCKERT TODD L</t>
  </si>
  <si>
    <t>HOCKERT KARLA K</t>
  </si>
  <si>
    <t>5149 N EL PASO TERR</t>
  </si>
  <si>
    <t>18E17S320010  01330 0070</t>
  </si>
  <si>
    <t>PINE RIDGE UNIT 1 PB 8 PG 25 LOT 7 BLK 133</t>
  </si>
  <si>
    <t>FORTUNE JONATHAN IAN</t>
  </si>
  <si>
    <t>18E17S320010  01330 0080</t>
  </si>
  <si>
    <t>PINE RIDGE UNIT 1 PB 8 PG 25 LOT 8 BLK 133</t>
  </si>
  <si>
    <t>RUNDELL DAVID C</t>
  </si>
  <si>
    <t>RUNDELL WILMA P</t>
  </si>
  <si>
    <t>5367 N EL PASO TER</t>
  </si>
  <si>
    <t>BEVERLY HILLS FL 34465 2704</t>
  </si>
  <si>
    <t>18E17S320010  01340 0070</t>
  </si>
  <si>
    <t>PINE RIDGE UNIT 1 PB 8 PG 25 LOT 7 BLK 134</t>
  </si>
  <si>
    <t>FISHER PATRICK J</t>
  </si>
  <si>
    <t>FISHER IREEN</t>
  </si>
  <si>
    <t>5235 N CHEYENNE DR</t>
  </si>
  <si>
    <t>18E17S320010  01340 0120</t>
  </si>
  <si>
    <t>PINE RIDGE UNIT 1 PB 8 PG 25 LOT 12 BLK 134</t>
  </si>
  <si>
    <t>DUMELLE WILLIAM J</t>
  </si>
  <si>
    <t>MOREY PETER A</t>
  </si>
  <si>
    <t>3450 N STIRRUP DR</t>
  </si>
  <si>
    <t>18E17S320010  01340 0130</t>
  </si>
  <si>
    <t>PINE RIDGE UNIT 1 PB 8 PG 25 LOT 13 BLK 134</t>
  </si>
  <si>
    <t>FAUST CHRISTOPHER A</t>
  </si>
  <si>
    <t>FAUST JENNIFER L</t>
  </si>
  <si>
    <t>5460 W CISCO ST</t>
  </si>
  <si>
    <t>18E17S320010  01350 0010</t>
  </si>
  <si>
    <t>PINE RIDGE UNIT 1 PB 8 PG 25 LOT 1 BLK 135</t>
  </si>
  <si>
    <t>PALMORINO MATT</t>
  </si>
  <si>
    <t>PALMORINO G ROCIO</t>
  </si>
  <si>
    <t>5408 W CORRAL PL</t>
  </si>
  <si>
    <t>18E17S320010  01360 0100</t>
  </si>
  <si>
    <t>PINE RIDGE UNIT 1 PB 8 PG 25 LOT 10 BLK 136</t>
  </si>
  <si>
    <t>GRAY THOMAS L</t>
  </si>
  <si>
    <t>GRAY TERESA</t>
  </si>
  <si>
    <t>2715 E MARCIA ST</t>
  </si>
  <si>
    <t>INVERNESS FL 34453</t>
  </si>
  <si>
    <t>18E17S320010  01370 0040</t>
  </si>
  <si>
    <t>PINE RIDGE UNIT 1 PB 8 PG 25 LOT 4 BLK 137</t>
  </si>
  <si>
    <t>5664 W CORAL PL</t>
  </si>
  <si>
    <t>BEVERLY HILLS FL 34465 3382</t>
  </si>
  <si>
    <t>18E17S320010  01370 0050</t>
  </si>
  <si>
    <t>PINE RIDGE UNIT 1 PB 8 PG 25 LOT 5 BLK 137</t>
  </si>
  <si>
    <t>FRENTZEL LARRY L</t>
  </si>
  <si>
    <t>CROSS PHYLLIS T</t>
  </si>
  <si>
    <t>11178 KILAWEE RD</t>
  </si>
  <si>
    <t>MINOCQUA WI 54548</t>
  </si>
  <si>
    <t>18E17S320010  01380 0030</t>
  </si>
  <si>
    <t>PINE RIDGE UNIT 1 PB 8 PG 25 LOT 3 BLK 138</t>
  </si>
  <si>
    <t>MARTENS FRANCESCA</t>
  </si>
  <si>
    <t>5670 W BUCKSKIN DR</t>
  </si>
  <si>
    <t>BEVERLY HILLS FL 34465 2723</t>
  </si>
  <si>
    <t>18E17S320010  01390 0150</t>
  </si>
  <si>
    <t xml:space="preserve">PINE RIDGE UNIT 1 PB 8 PG 25 LOT 15 BLK 139 </t>
  </si>
  <si>
    <t>TSURUMAKE TOSHI &amp; DAINA Z</t>
  </si>
  <si>
    <t>12512 MONTEREY CIRCLE</t>
  </si>
  <si>
    <t>FORT WASHINGTON MD 20744</t>
  </si>
  <si>
    <t>18E17S320010  01390 0190</t>
  </si>
  <si>
    <t>PINE RIDGE UNIT 1 PB 8 PG 25 LOT 19 BLK 139</t>
  </si>
  <si>
    <t>EID MICHAEL L</t>
  </si>
  <si>
    <t>EID KAREN M</t>
  </si>
  <si>
    <t>5238 N CHEYENNE DR</t>
  </si>
  <si>
    <t>18E17S320010  01400 0030</t>
  </si>
  <si>
    <t>PINE RIDGE UNIT 1 PB 8 PG 25 LOT 3 BLK 140</t>
  </si>
  <si>
    <t>RIEGERT HEINZ &amp; HELGA AUGUST</t>
  </si>
  <si>
    <t>ENGEL STR 2</t>
  </si>
  <si>
    <t xml:space="preserve"> 59872 GERMANY</t>
  </si>
  <si>
    <t>18E17S320010  01400 0050</t>
  </si>
  <si>
    <t>PINE RIDGE UNIT 1 PB 8 PG 25 LOT 5 BLK 140</t>
  </si>
  <si>
    <t>MC EACHRON MARK D &amp; MARY S</t>
  </si>
  <si>
    <t>10 VERSAILLES LN</t>
  </si>
  <si>
    <t>ASHEVILLE NC 28804</t>
  </si>
  <si>
    <t>18E17S320010  01340 0030</t>
  </si>
  <si>
    <t>PINE RIDGE UNIT 1 PB 8 PG 25 LOT 3 BLK 134</t>
  </si>
  <si>
    <t>MARTINEZ EDWIN</t>
  </si>
  <si>
    <t>MARTINEZ KATHY</t>
  </si>
  <si>
    <t>5097 N CHEYENNE DR</t>
  </si>
  <si>
    <t>18E17S320010  01340 0060</t>
  </si>
  <si>
    <t>PINE RIDGE UNIT 1 PB 8 PG 25 LOT 6 BLK 134</t>
  </si>
  <si>
    <t>RAYNES MITCHELL</t>
  </si>
  <si>
    <t>RAYNES DONNA</t>
  </si>
  <si>
    <t>5203 N CHEYENNE DR</t>
  </si>
  <si>
    <t>18E17S320010  01340 0190</t>
  </si>
  <si>
    <t>PINE RIDGE UNIT 1 PB 8 PG 25 LOT 19 BLK 134</t>
  </si>
  <si>
    <t>MEYERS FRED J JR</t>
  </si>
  <si>
    <t>MEYERS SHARON S</t>
  </si>
  <si>
    <t>5192 N EL PASO TER</t>
  </si>
  <si>
    <t>18E17S320010  01350 0070</t>
  </si>
  <si>
    <t xml:space="preserve">PINE RIDGE UNIT 1 PB 8 PG 25 LOT 7 BLK 135 </t>
  </si>
  <si>
    <t>VANGINK GERARD L</t>
  </si>
  <si>
    <t>PO BOX 640877</t>
  </si>
  <si>
    <t>BEVERLY HILLS FL 34464 0877</t>
  </si>
  <si>
    <t>18E17S320010  01360 0090</t>
  </si>
  <si>
    <t>PINE RIDGE UNIT 1 PB 8 PG 25 LOT 9 BLK 136</t>
  </si>
  <si>
    <t>FUHS DARRIN J</t>
  </si>
  <si>
    <t>FUHS KEVIN R</t>
  </si>
  <si>
    <t>5460 W CORRAL PL</t>
  </si>
  <si>
    <t>18E17S320010  01390 0070</t>
  </si>
  <si>
    <t>PINE RIDGE UNIT 1 PB 8 PG 25 LOT 7 BLK 139</t>
  </si>
  <si>
    <t>GRIFFITH RICHARD T</t>
  </si>
  <si>
    <t>GRIFFITH BEATRICE A</t>
  </si>
  <si>
    <t>4965 N CIMARRON DR</t>
  </si>
  <si>
    <t>18E17S320010  01390 0090</t>
  </si>
  <si>
    <t xml:space="preserve">PINE RIDGE UNIT 1 PB 8 PG 25 LOT 9 BLK 139 </t>
  </si>
  <si>
    <t>ISLAS SUSANA CALZADA</t>
  </si>
  <si>
    <t>5029 N CIMARRON DR</t>
  </si>
  <si>
    <t>18E17S320010  01390 0180</t>
  </si>
  <si>
    <t xml:space="preserve">PINE RIDGE UNIT 1 PB 8 PG 25 LOT 18 BLK 139 </t>
  </si>
  <si>
    <t>MCGONAGLE KEVIN P</t>
  </si>
  <si>
    <t>25 PATRIOT RD</t>
  </si>
  <si>
    <t>BURLINGTON MA 01803</t>
  </si>
  <si>
    <t>18E17S320010  01390 0230</t>
  </si>
  <si>
    <t xml:space="preserve">PINE RIDGE UNIT 1 PB 8 PG 25 LOT 23 BLK 139 </t>
  </si>
  <si>
    <t>BRUCE KAUFMAN  INC</t>
  </si>
  <si>
    <t>7299 S PEACH PT</t>
  </si>
  <si>
    <t>18E17S320010  01390 0340</t>
  </si>
  <si>
    <t>PINE RIDGE UNIT 1 PB 8 PG 25 LOT 34 BLK 139</t>
  </si>
  <si>
    <t>LANGENMAYR JAMES CARL</t>
  </si>
  <si>
    <t>LANGENMAYR CONSTANCE FAYE</t>
  </si>
  <si>
    <t>5669 W BUCKSKIN DR</t>
  </si>
  <si>
    <t>BEVERLY HILLS FL 34465 2721</t>
  </si>
  <si>
    <t>18E17S320010  01400 0010</t>
  </si>
  <si>
    <t>PINE RIDGE UNIT 1 PB 8 PG 25 LOT 1 BLK 140</t>
  </si>
  <si>
    <t>OSTL GLEN STEVEN</t>
  </si>
  <si>
    <t>6703 N PERCALE TER</t>
  </si>
  <si>
    <t>18E17S320010  01400 0140</t>
  </si>
  <si>
    <t>PINE RIDGE UNIT 1 PB 8 PG 25 LOT 14 BLK 140</t>
  </si>
  <si>
    <t>KLOSKI THEODORE L</t>
  </si>
  <si>
    <t>KLOSKI ANELLE M</t>
  </si>
  <si>
    <t>5343 N TEE PEE DR</t>
  </si>
  <si>
    <t>18E17S320010  01330 0090</t>
  </si>
  <si>
    <t>PINE RIDGE UNIT 1 PB 8 PG 25 LOT 9 BLK 133</t>
  </si>
  <si>
    <t>GAYLE LUTHER</t>
  </si>
  <si>
    <t>GAYLE EDNA</t>
  </si>
  <si>
    <t>881 NW 115TH AVE</t>
  </si>
  <si>
    <t>PLANTATION FL 33325</t>
  </si>
  <si>
    <t>18E17S320010  01340 0110</t>
  </si>
  <si>
    <t>PINE RIDGE UNIT 1 PB 8 PG 25 LOT 11 BLK 134</t>
  </si>
  <si>
    <t>DAVIS EVERETT PAUL JR</t>
  </si>
  <si>
    <t>DAVIS DIANE CHRISTINE</t>
  </si>
  <si>
    <t>5373 N CHEYENNE DR</t>
  </si>
  <si>
    <t>18E17S320010  01340 0150</t>
  </si>
  <si>
    <t>PINE RIDGE UNIT 1 PB 8 PG 25 LOTS 15 &amp; 16 BLK 134</t>
  </si>
  <si>
    <t>JEROME ROCCO</t>
  </si>
  <si>
    <t>JEROME JOSEPHINE</t>
  </si>
  <si>
    <t>5332 N EL PASO TER</t>
  </si>
  <si>
    <t>18E17S320010  01340 0220</t>
  </si>
  <si>
    <t>PINE RIDGE UNIT 1 PB 8 PG 25 LOT 22 BLK 134</t>
  </si>
  <si>
    <t>DAVIS BRUCE JOSEPH</t>
  </si>
  <si>
    <t>GILL JONATHAN</t>
  </si>
  <si>
    <t>5098 N EL PASO TER</t>
  </si>
  <si>
    <t>18E17S320010  01350 0150</t>
  </si>
  <si>
    <t>PINE RIDGE UNIT 1 PB 8 PG 25 LOT 15 BLK 135</t>
  </si>
  <si>
    <t>MEDINA ADALVERTO ANDINO</t>
  </si>
  <si>
    <t>5249 W PINE RIDGE BLVD</t>
  </si>
  <si>
    <t>18E17S320010  01350 0160</t>
  </si>
  <si>
    <t>PINE RIDGE UNIT 1 PB 8 PG 25 LOT 16 BLK 135</t>
  </si>
  <si>
    <t>BENDLIN THOMAS J</t>
  </si>
  <si>
    <t>BENDLIN CAROL WELSH</t>
  </si>
  <si>
    <t>5263 W PINE RIDGE BLVD</t>
  </si>
  <si>
    <t>18E17S320010  01360 0020</t>
  </si>
  <si>
    <t xml:space="preserve">PINE RIDGE UNIT 1 PB 8 PG 25 LOT 2 BLK 136 </t>
  </si>
  <si>
    <t>GUTIERREZ JOSE</t>
  </si>
  <si>
    <t>5384 WEST CORRAL PL</t>
  </si>
  <si>
    <t>18E17S320010  01360 0150</t>
  </si>
  <si>
    <t>PINE RIDGE UNIT 1 PB 8 PG 25 LOT 15 BLK 136</t>
  </si>
  <si>
    <t>BENI ERMA J</t>
  </si>
  <si>
    <t>6108 W FAIRDALE CT</t>
  </si>
  <si>
    <t>CRYSTAL RIVER FL 34429 9417</t>
  </si>
  <si>
    <t>18E17S320010  01360 0200</t>
  </si>
  <si>
    <t>PINE RIDGE UNIT 1 PB 8 PG 25 LOT 20 BLK 136</t>
  </si>
  <si>
    <t>BANAS ANDREW R</t>
  </si>
  <si>
    <t>YOX DIANA</t>
  </si>
  <si>
    <t>5605 W BUCKSKIN DR</t>
  </si>
  <si>
    <t>18E17S320010  01390 0130</t>
  </si>
  <si>
    <t>PINE RIDGE UNIT 1 PB 8 PG 25 LOT 13 BLK 139</t>
  </si>
  <si>
    <t>KURDAS AUDREY J</t>
  </si>
  <si>
    <t>5157 N CIMARRON DR</t>
  </si>
  <si>
    <t>BEVERLY HILLS FL 34464 5157</t>
  </si>
  <si>
    <t>18E17S320010  01390 0210</t>
  </si>
  <si>
    <t>PINE RIDGE UNIT 1 PB 8 PG 25 LOT 21 BLK 139</t>
  </si>
  <si>
    <t>ALLEGREZZA CHRISTOPHER</t>
  </si>
  <si>
    <t>ALLEGREZZA MELISSA</t>
  </si>
  <si>
    <t>5184 N CHEYENNE DR</t>
  </si>
  <si>
    <t>18E17S320010  01330 0030</t>
  </si>
  <si>
    <t>PINE RIDGE UNIT 1 PB 8 PG 25 LOT 3 BLK 133</t>
  </si>
  <si>
    <t>DIESING DAVID W</t>
  </si>
  <si>
    <t>DIESING ELAINE MARIE</t>
  </si>
  <si>
    <t>5181 N EL PASO TER</t>
  </si>
  <si>
    <t>18E17S320010  01330 0050</t>
  </si>
  <si>
    <t>PINE RIDGE UNIT 1 PB 8 PG 25 LOT 5 BLK 133</t>
  </si>
  <si>
    <t>METZGER WILLIAM J</t>
  </si>
  <si>
    <t>BANKALTER CINDY ANN</t>
  </si>
  <si>
    <t>451 STILLSON RD</t>
  </si>
  <si>
    <t>FAIRFIELD CT 06430</t>
  </si>
  <si>
    <t>18E17S320010  01330 0150</t>
  </si>
  <si>
    <t>PINE RIDGE UNIT 1 PB 8 PG 25 LOT 15 BLK 133</t>
  </si>
  <si>
    <t>2463 WORTHINGTON DR</t>
  </si>
  <si>
    <t>MT PLEASANT SC 29466 9296</t>
  </si>
  <si>
    <t>18E17S320010  01350 0020</t>
  </si>
  <si>
    <t>PINE RIDGE UNIT 1 PB 8 PG 25 LOT 2 BLK 135</t>
  </si>
  <si>
    <t>GUTIERREZ JOSE F</t>
  </si>
  <si>
    <t>GUTIERREZ IRENE</t>
  </si>
  <si>
    <t>5384 W CORRAL PL</t>
  </si>
  <si>
    <t>18E17S320010  01350 0120</t>
  </si>
  <si>
    <t>PINE RIDGE UNIT 1 PB 8 PG 25 LOT 12 BLK 135</t>
  </si>
  <si>
    <t>MEDY RAPHAEL</t>
  </si>
  <si>
    <t>MEDY SOLANGE</t>
  </si>
  <si>
    <t>1687 EARL ST</t>
  </si>
  <si>
    <t>18E17S320010  01360 0030</t>
  </si>
  <si>
    <t xml:space="preserve">PINE RIDGE UNIT 1 PB 8 PG 25 LOT 3 BLK 136 </t>
  </si>
  <si>
    <t>18E17S320010  01360 0120</t>
  </si>
  <si>
    <t>PINE RIDGE UNIT 1 PB 8 PG 25 LOT 12 BLK 136</t>
  </si>
  <si>
    <t>FRANK RALPH R</t>
  </si>
  <si>
    <t>FRANK MARILYN J</t>
  </si>
  <si>
    <t>5387 W PINE RIDGE BLVD</t>
  </si>
  <si>
    <t>18E17S320010  01390 0010</t>
  </si>
  <si>
    <t>PINE RIDGE UNIT 1 PB 8 PG 25 LOT 1 BLK 139</t>
  </si>
  <si>
    <t>BLAKE DEBORAH A</t>
  </si>
  <si>
    <t>5691 W BUCKSKIN DR</t>
  </si>
  <si>
    <t>18E17S320010  01390 0320</t>
  </si>
  <si>
    <t>PINE RIDGE UNIT 1 PB 8 PG 25 LOT 32 BLK 139</t>
  </si>
  <si>
    <t>PATEL RAJENDRA</t>
  </si>
  <si>
    <t>PATEL CHANDRIKA</t>
  </si>
  <si>
    <t>5599 W CORRAL PL</t>
  </si>
  <si>
    <t>18E17S320010  01330 0060</t>
  </si>
  <si>
    <t>PINE RIDGE UNIT 1 PB 8 PG 25 LOT 6 BLK 133</t>
  </si>
  <si>
    <t>ESTRADA FAMILY TRUST</t>
  </si>
  <si>
    <t>424 CANDIA AVE</t>
  </si>
  <si>
    <t>CORAL GABLES FL 33134</t>
  </si>
  <si>
    <t>18E17S320010  01330 0100</t>
  </si>
  <si>
    <t>PINE RIDGE UNIT 1 PB 8 PG 25 LOT 10 BLK 133</t>
  </si>
  <si>
    <t>TITTER RONALD P</t>
  </si>
  <si>
    <t>5398 N SONORA TER</t>
  </si>
  <si>
    <t>18E17S320010  01330 0130</t>
  </si>
  <si>
    <t>PINE RIDGE UNIT 1 PB 8 PG 25 LOT 13 BLK 133</t>
  </si>
  <si>
    <t>VAN DUINEN PIETER &amp; MARIETTA</t>
  </si>
  <si>
    <t>BUIZERDLAAN 203</t>
  </si>
  <si>
    <t xml:space="preserve"> 2261 CT THE NETHERLANDS</t>
  </si>
  <si>
    <t>18E17S320010  01340 0170</t>
  </si>
  <si>
    <t>PINE RIDGE UNIT 1 PB 8 PG 25 LOT 17 BLK 134</t>
  </si>
  <si>
    <t>BUTLER FRED E</t>
  </si>
  <si>
    <t>BUTLER JANET</t>
  </si>
  <si>
    <t>5264 N EL PASO TER</t>
  </si>
  <si>
    <t>18E17S320010  01340 0200</t>
  </si>
  <si>
    <t>PINE RIDGE UNIT 1 PB 8 PG 25 LOT 20 BLK 134</t>
  </si>
  <si>
    <t>GILES WILLIAM L</t>
  </si>
  <si>
    <t>GILES KAREN N</t>
  </si>
  <si>
    <t>5164 N EL PASO TER</t>
  </si>
  <si>
    <t>BEVERLY HILLS FL 34465 2780</t>
  </si>
  <si>
    <t>18E17S320010  01350 0030</t>
  </si>
  <si>
    <t>PINE RIDGE UNIT 1 PB 8 PG 25 LOT 3 BLK 135</t>
  </si>
  <si>
    <t>KAGE CONSTRUCTION INC</t>
  </si>
  <si>
    <t>PO BOX 1178</t>
  </si>
  <si>
    <t>18E17S320010  01350 0040</t>
  </si>
  <si>
    <t>PINE RIDGE UNIT 1 PB 8 PG 25 LOT 4 BLK 135</t>
  </si>
  <si>
    <t>ZANE STEPHEN A JR</t>
  </si>
  <si>
    <t>6715 N DELTONA BLVD</t>
  </si>
  <si>
    <t>18E17S320010  01350 0060</t>
  </si>
  <si>
    <t>PINE RIDGE UNIT 1 PB 8 PG 25 LOT 6 BLK 135</t>
  </si>
  <si>
    <t>DIFILIPPO LORETO J</t>
  </si>
  <si>
    <t>DIFILIPPO LACILLE C</t>
  </si>
  <si>
    <t>5294 W CORRAL PL</t>
  </si>
  <si>
    <t>18E17S320010  01360 0140</t>
  </si>
  <si>
    <t>PINE RIDGE UNIT 1 PB 8 PG 25 LOT 14 BLK 136</t>
  </si>
  <si>
    <t>CRUZ FRANCISCO M</t>
  </si>
  <si>
    <t>CRUZ EUFROCINIA L</t>
  </si>
  <si>
    <t>2926 S BIRCH ST</t>
  </si>
  <si>
    <t>GILBERT AZ 85296 6481</t>
  </si>
  <si>
    <t>18E17S320010  01370 0070</t>
  </si>
  <si>
    <t>PINE RIDGE UNIT 1 PB 8 PG 25 LOT 7 BLK 137</t>
  </si>
  <si>
    <t>MORRISON JOHN R</t>
  </si>
  <si>
    <t>7600 BASS LAKE RD STE 104</t>
  </si>
  <si>
    <t>MINNEAPOLIS MN 55428 3860</t>
  </si>
  <si>
    <t>18E17S320010  01390 0040</t>
  </si>
  <si>
    <t>PINE RIDGE UNIT 1 PB 8 PG 25 LOT 4 BLK 139</t>
  </si>
  <si>
    <t>DELAVAN JAMES A</t>
  </si>
  <si>
    <t>BARNETT ROSEMARY E</t>
  </si>
  <si>
    <t>4899 N CIMARRON DR</t>
  </si>
  <si>
    <t>18E17S320010  01390 0120</t>
  </si>
  <si>
    <t>PINE RIDGE UNIT 1 PB 8 PG 25 LOT 12 BLK 139</t>
  </si>
  <si>
    <t>SCHROLL LOREN E</t>
  </si>
  <si>
    <t>SCHROLL KRISTAN L</t>
  </si>
  <si>
    <t>5125 N CIMARRON DR</t>
  </si>
  <si>
    <t>18E17S320010  01390 0280</t>
  </si>
  <si>
    <t>PINE RIDGE UNIT 1 PB 8 PG 25 LOT 28 BLK 139</t>
  </si>
  <si>
    <t>LIKERT GLORIA M</t>
  </si>
  <si>
    <t>WILLIAM J AND GLORIA M LIKERT REVOCABLE</t>
  </si>
  <si>
    <t>5485 W CORRAL PL</t>
  </si>
  <si>
    <t>18E17S320010  01390 0290</t>
  </si>
  <si>
    <t>PINE RIDGE UNIT 1 PB 8 PG 25 LOT 29 BLK 139</t>
  </si>
  <si>
    <t>WARD LINDA L</t>
  </si>
  <si>
    <t>5501 W CORRAL PL</t>
  </si>
  <si>
    <t>BEVERLY HILLS FL 34465 2727</t>
  </si>
  <si>
    <t>18E17S320010  01390 0330</t>
  </si>
  <si>
    <t>PINE RIDGE UNIT 1 PB 8 PG 25 LOT 33 BLK 139</t>
  </si>
  <si>
    <t>CITY SLICKERS LLC</t>
  </si>
  <si>
    <t>8120 NW HWY 225A</t>
  </si>
  <si>
    <t>18E17S320010  01400 0060</t>
  </si>
  <si>
    <t>PINE RIDGE UNIT 1 PB 8 PG 25 LOT 6 BLK 140</t>
  </si>
  <si>
    <t>CHAVEZ IVES</t>
  </si>
  <si>
    <t>CHAVEZ SUSANNE H</t>
  </si>
  <si>
    <t>5117 N TEE PEE DR</t>
  </si>
  <si>
    <t>18E17S320010  01400 0130</t>
  </si>
  <si>
    <t>PINE RIDGE UNIT 1 PB 8 PG 25 LOT 13 BLK 140</t>
  </si>
  <si>
    <t>REYES MARCELO M JR</t>
  </si>
  <si>
    <t>REYES MARIETTA Q</t>
  </si>
  <si>
    <t>5331 NORTH TEE PEE DRIVE</t>
  </si>
  <si>
    <t>18E17S320010  01330 0010</t>
  </si>
  <si>
    <t>PINE RIDGE UNIT 1 PB 8 PG 25 LOT 1 BLK 133</t>
  </si>
  <si>
    <t>SCHWEIGER SYLVESTER J JR</t>
  </si>
  <si>
    <t>KUZEL SUZANNA K</t>
  </si>
  <si>
    <t>5105 N EL PASO TER</t>
  </si>
  <si>
    <t>18E17S320010  01330 0040</t>
  </si>
  <si>
    <t>PINE RIDGE UNIT 1 PB 8 PG 25 LOT 4 BLK 133</t>
  </si>
  <si>
    <t>DE GONZALEZ ILONA H</t>
  </si>
  <si>
    <t>ILONA DE GONZALEZ REVOC TRUST</t>
  </si>
  <si>
    <t>158 POND BROOK RD</t>
  </si>
  <si>
    <t>NEWTON MA 02195 2649</t>
  </si>
  <si>
    <t>18E17S320010  01330 0110</t>
  </si>
  <si>
    <t>PINE RIDGE UNIT 1 PB 8 PG 25 LOT 11 BLK 133</t>
  </si>
  <si>
    <t>OSWALT ROBERT J</t>
  </si>
  <si>
    <t>OSWALT ROSA J</t>
  </si>
  <si>
    <t>20145 CORTEZ BLVD</t>
  </si>
  <si>
    <t>BROOKSVILLE FL 34601</t>
  </si>
  <si>
    <t>18E17S320010  01340 0020</t>
  </si>
  <si>
    <t>PINE RIDGE UNIT 1 PB 8 PG 25 LOT 2 BLK 134</t>
  </si>
  <si>
    <t>CHARBONEAU ROGER</t>
  </si>
  <si>
    <t>CHARBONEAU KRISTA</t>
  </si>
  <si>
    <t>5065 N CHEYENNE DR</t>
  </si>
  <si>
    <t>18E17S320010  01340 0080</t>
  </si>
  <si>
    <t>PINE RIDGE UNIT 1 PB 8 PG 25 LOT 8 BLK 134</t>
  </si>
  <si>
    <t>DUBOIS CONRAD L</t>
  </si>
  <si>
    <t>DUBOIS MICHELLE K</t>
  </si>
  <si>
    <t>5267 N CHEYENNE DR</t>
  </si>
  <si>
    <t>18E17S320010  01340 0210</t>
  </si>
  <si>
    <t>PINE RIDGE UNIT 1 PB 8 PG 25 LOT 21 BLK 134</t>
  </si>
  <si>
    <t>GRECO ANTHONY</t>
  </si>
  <si>
    <t>GRECO MARY</t>
  </si>
  <si>
    <t>5126 N EL PASO TER</t>
  </si>
  <si>
    <t>18E17S320010  01350 0140</t>
  </si>
  <si>
    <t>PINE RIDGE UNIT 1 PB 8 PG 25 LOT 14 BLK 135</t>
  </si>
  <si>
    <t>HAGGARD MARK F</t>
  </si>
  <si>
    <t>HAGGARD GOLDIE L</t>
  </si>
  <si>
    <t>5227 W PINE RIDGE BLVD</t>
  </si>
  <si>
    <t>18E17S320010  01350 0200</t>
  </si>
  <si>
    <t>PINE RIDGE UNIT 1 PB 8 PG 25 LOT 20 BLK 135</t>
  </si>
  <si>
    <t>18E17S320010  01390 0080</t>
  </si>
  <si>
    <t>PINE RIDGE UNIT 1 PB 8 PG 25 LOT 8 BLK 139</t>
  </si>
  <si>
    <t>SAWAL BIENVENIDA D</t>
  </si>
  <si>
    <t>305 AIRPORT RD</t>
  </si>
  <si>
    <t>SUTTON WV 26601</t>
  </si>
  <si>
    <t>18E17S320010  01390 0100</t>
  </si>
  <si>
    <t>PINE RIDGE UNIT 1 PB 8 PG 25 LOT 10 BLK 139</t>
  </si>
  <si>
    <t>JUNG RAINER</t>
  </si>
  <si>
    <t>11 AM WEISSEN STEINE</t>
  </si>
  <si>
    <t xml:space="preserve"> 37085 GERMANY</t>
  </si>
  <si>
    <t>18E17S320010  01390 0110</t>
  </si>
  <si>
    <t>PINE RIDGE UNIT 1 PB 8 PG 25 LOT 11 BLK 139</t>
  </si>
  <si>
    <t>ORSINI PEDRO M &amp; MARIE P</t>
  </si>
  <si>
    <t>APARTADO 1502 OF PPAL</t>
  </si>
  <si>
    <t>18E17S320010  01390 0140</t>
  </si>
  <si>
    <t>PINE RIDGE UNIT 1 PB 8 PG 25 LOT 14 BLK 139</t>
  </si>
  <si>
    <t>MEDFORD DAVID L</t>
  </si>
  <si>
    <t>MEDFORD LINDA G</t>
  </si>
  <si>
    <t>5201 N CIMARRON DR</t>
  </si>
  <si>
    <t>18E17S320010  01390 0220</t>
  </si>
  <si>
    <t>PINE RIDGE UNIT 1 PB 8 PG 25 LOT 22 BLK 139</t>
  </si>
  <si>
    <t>WERTEL NEIL</t>
  </si>
  <si>
    <t>WERTEL MARYBELL ROMAN</t>
  </si>
  <si>
    <t>5132 N CHEYENNE DR</t>
  </si>
  <si>
    <t>BEVERLY HILLS FL 34465 2733</t>
  </si>
  <si>
    <t>18E17S320010  01390 0240</t>
  </si>
  <si>
    <t xml:space="preserve">PINE RIDGE UNIT 1 PB 8 PG 25 LOT 24 BLK 139 </t>
  </si>
  <si>
    <t>BRUCE KAUFMAN INC</t>
  </si>
  <si>
    <t>18E17S320010  01390 0250</t>
  </si>
  <si>
    <t xml:space="preserve">PINE RIDGE UNIT 1 PB 8 PG 25 LOT 25 BLK 139 </t>
  </si>
  <si>
    <t>MUZZY LEONARD A &amp; KATHLEEN</t>
  </si>
  <si>
    <t>36 REJEAN RD</t>
  </si>
  <si>
    <t>SOUTHINGTON CT 06489 3638</t>
  </si>
  <si>
    <t>18E17S320010  01400 0020</t>
  </si>
  <si>
    <t>PINE RIDGE UNIT 1 PB 8 PG 25 LOT 2 BLK 140</t>
  </si>
  <si>
    <t>WILSON VICTORIA E</t>
  </si>
  <si>
    <t>WILLIAMS JEFFREY CARROLL</t>
  </si>
  <si>
    <t>PO BOX 1332</t>
  </si>
  <si>
    <t>18E17S320010  01400 0040</t>
  </si>
  <si>
    <t>PINE RIDGE UNIT 1 PB 8 PG 25 LOT 4 BLK 140</t>
  </si>
  <si>
    <t>BURNETT ANTONIO C</t>
  </si>
  <si>
    <t>BILLER TAMARA</t>
  </si>
  <si>
    <t>6363 SW 87TH LN</t>
  </si>
  <si>
    <t>MIAMI FL 33143</t>
  </si>
  <si>
    <t>18E17S320010  01340 0010</t>
  </si>
  <si>
    <t>PINE RIDGE UNIT 1 PB 8 PG 25 LOT 1 BLK 134</t>
  </si>
  <si>
    <t>JENSEN DARWIN MELVIN</t>
  </si>
  <si>
    <t>JENSEN MARCIA B</t>
  </si>
  <si>
    <t>5415 W CORRAL PL</t>
  </si>
  <si>
    <t>BEVERLY HILLS FL 34465 2726</t>
  </si>
  <si>
    <t>18E17S320010  01340 0050</t>
  </si>
  <si>
    <t>PINE RIDGE UNIT 1 PB 8 PG 25 LOT 5 BLK 134</t>
  </si>
  <si>
    <t>MANN BRIAN</t>
  </si>
  <si>
    <t>MANN DIANE</t>
  </si>
  <si>
    <t>5161 N CHEYENNE DR</t>
  </si>
  <si>
    <t>18E17S320010  01360 0130</t>
  </si>
  <si>
    <t xml:space="preserve">PINE RIDGE UNIT 1 PB 8 PG 25 LOT 13 BLK 136 </t>
  </si>
  <si>
    <t>PODMORE THERESA</t>
  </si>
  <si>
    <t>5419 W PINE RIDGE BLVD</t>
  </si>
  <si>
    <t>18E17S320010  01390 0170</t>
  </si>
  <si>
    <t>PINE RIDGE UNIT 1 PB 8 PG 25 LOT 17 BLK 139</t>
  </si>
  <si>
    <t>MILLER DONALD L</t>
  </si>
  <si>
    <t>5310 N CHEYENNE DR</t>
  </si>
  <si>
    <t>18E17S320010  01400 0070</t>
  </si>
  <si>
    <t>PINE RIDGE UNIT 1 PB 8 PG 25 LOT 7 BLK 140</t>
  </si>
  <si>
    <t>MCINTOSH SANDRA</t>
  </si>
  <si>
    <t>MCINTOSH BILLY</t>
  </si>
  <si>
    <t>8396 N TRIANA DR</t>
  </si>
  <si>
    <t>18E17S320010  01400 0080</t>
  </si>
  <si>
    <t>PINE RIDGE UNIT 1 PB 8 PG 25 LOT 8 BLK 140</t>
  </si>
  <si>
    <t>CAPUNGAN ANTONIO J</t>
  </si>
  <si>
    <t>CAPUNGAN CIRINIA C</t>
  </si>
  <si>
    <t>4487 N KEOKUK AVE</t>
  </si>
  <si>
    <t>CHICAGO IL 60630</t>
  </si>
  <si>
    <t>18E17S320010  01400 0250</t>
  </si>
  <si>
    <t>PINE RIDGE UNIT 1 PB 8 PG 25 LOT 25 BLK 140</t>
  </si>
  <si>
    <t>ENGBERG JOHN R</t>
  </si>
  <si>
    <t>5538 W CISCO ST</t>
  </si>
  <si>
    <t>18E17S320010  01400 0270</t>
  </si>
  <si>
    <t>PINE RIDGE UNIT 1 PB 8 PG 25 LOT 27 BLK 140</t>
  </si>
  <si>
    <t>WRIGHT GARY E</t>
  </si>
  <si>
    <t>WRIGHT KATHY K</t>
  </si>
  <si>
    <t>5276 N CIMARRON DR</t>
  </si>
  <si>
    <t>BEVERLY HILLS FL 34465 2738</t>
  </si>
  <si>
    <t>18E17S320010  01400 0330</t>
  </si>
  <si>
    <t>PINE RIDGE UNIT 1 PB 8 PG 25 LOT 33 BLK 140</t>
  </si>
  <si>
    <t>BOSS WILLIAM F</t>
  </si>
  <si>
    <t>BOSS TRACI L</t>
  </si>
  <si>
    <t>2009 RESTON CIR</t>
  </si>
  <si>
    <t>ROYAL PALM BEACH FL 33411</t>
  </si>
  <si>
    <t>18E17S320010  02550 0070</t>
  </si>
  <si>
    <t>PINE RIDGE UNIT 1 PB 8 PG 25 LOT 7 BLK 255</t>
  </si>
  <si>
    <t>VAN GOOLEN MARGARITA JEANE</t>
  </si>
  <si>
    <t>18E17S320010  02580 0060</t>
  </si>
  <si>
    <t>PINE RIDGE UNIT 1 PB 8 PG 25 LOT 6 BLK 258</t>
  </si>
  <si>
    <t>DUBEY DENISE</t>
  </si>
  <si>
    <t>4928 N PINK POPPY DR</t>
  </si>
  <si>
    <t>18E17S320010  01410 0050</t>
  </si>
  <si>
    <t>RODEO</t>
  </si>
  <si>
    <t>PINE RIDGE UNIT 1 PB 8 PG 25 LOT 5 BLK 141</t>
  </si>
  <si>
    <t>KREEB DAVID M</t>
  </si>
  <si>
    <t>5774 W RODEO LN</t>
  </si>
  <si>
    <t>18E17S320010  01420 0060</t>
  </si>
  <si>
    <t>PINE RIDGE UNIT 1 PB 8 PG 25 LOT 6 BLK 142</t>
  </si>
  <si>
    <t>GEORGE EDWIN Y</t>
  </si>
  <si>
    <t>GEORGE CAROL H</t>
  </si>
  <si>
    <t>5829 W RODEO LN</t>
  </si>
  <si>
    <t>18E17S320010  01430 0010</t>
  </si>
  <si>
    <t>GLORY HILL</t>
  </si>
  <si>
    <t>PINE RIDGE UNIT 1 PB 8 PG 25 LOT 1 BLK 143</t>
  </si>
  <si>
    <t>KLEIN HEINRICH J</t>
  </si>
  <si>
    <t>DORWEILERSTR 19</t>
  </si>
  <si>
    <t xml:space="preserve"> 52388 GERMANY</t>
  </si>
  <si>
    <t>18E17S320010  01430 0130</t>
  </si>
  <si>
    <t>WAYNE</t>
  </si>
  <si>
    <t>PINE RIDGE UNIT 1 PB 8 PG 25 LOT 13 BLK 143</t>
  </si>
  <si>
    <t>GROOMS JOHN</t>
  </si>
  <si>
    <t>GROOMS TRACY L</t>
  </si>
  <si>
    <t>5073 N WAYNE DR</t>
  </si>
  <si>
    <t>18E17S320010  01430 0140</t>
  </si>
  <si>
    <t>PINE RIDGE UNIT 1 PB 8 PG 25 LOT 14 BLK 143</t>
  </si>
  <si>
    <t>18E17S320010  01430 0200</t>
  </si>
  <si>
    <t>PINE RIDGE UNIT 1 PB 8 PG 25 LOT 20 BLK 143</t>
  </si>
  <si>
    <t>JOHNSON KENNETH M</t>
  </si>
  <si>
    <t>JOHNSON SHARON A</t>
  </si>
  <si>
    <t>5133 N WAYNE DR</t>
  </si>
  <si>
    <t>18E17S320010  01440 0090</t>
  </si>
  <si>
    <t xml:space="preserve">PINE RIDGE UNIT 1 PB 8 PG 25 LOT 9 BLK 144 </t>
  </si>
  <si>
    <t>DEARMAS MARIO E &amp; MICHELLE L</t>
  </si>
  <si>
    <t>DELGADO DEARMAS</t>
  </si>
  <si>
    <t>1909 GRANTHAM CT</t>
  </si>
  <si>
    <t>18E17S320010  01440 0160</t>
  </si>
  <si>
    <t xml:space="preserve">PINE RIDGE UNIT 1 PB 8 PG 25 LOT 16 BLK 144 </t>
  </si>
  <si>
    <t>MC LEAN VERLEY</t>
  </si>
  <si>
    <t>5877 W GLORY HILL ST</t>
  </si>
  <si>
    <t>18E17S320010  02340 0080</t>
  </si>
  <si>
    <t>MUSTANG</t>
  </si>
  <si>
    <t>PINE RIDGE UNIT 1 PB 8 PG 25 LOT 8 BLK 234</t>
  </si>
  <si>
    <t>HOWLAND FRANK C</t>
  </si>
  <si>
    <t>HOWLAND PATRICIA A</t>
  </si>
  <si>
    <t>4118 W MUSTANG BLVD</t>
  </si>
  <si>
    <t>18E17S320010  02340 0140</t>
  </si>
  <si>
    <t>HATCHET</t>
  </si>
  <si>
    <t>CIR</t>
  </si>
  <si>
    <t>PINE RIDGE UNIT 1 PB 8 PG 25 LOT 14 BLK 234</t>
  </si>
  <si>
    <t>SURESCH GARY W</t>
  </si>
  <si>
    <t>SURESCH DONNA T</t>
  </si>
  <si>
    <t>4077 N HATCHET CIR</t>
  </si>
  <si>
    <t>18E17S320010  02340 0160</t>
  </si>
  <si>
    <t>PINE RIDGE UNIT 1 PB 8 PG 25 LOT 16 BLK 234</t>
  </si>
  <si>
    <t>DUPES JON E</t>
  </si>
  <si>
    <t>DUPES JON E II</t>
  </si>
  <si>
    <t>4014 PENDLETON DR</t>
  </si>
  <si>
    <t>SPRING HILL TN 37174</t>
  </si>
  <si>
    <t>18E17S320010  01400 0260</t>
  </si>
  <si>
    <t>PINE RIDGE UNIT 1 PB 8 PG 25 LOT 26 BLK 140</t>
  </si>
  <si>
    <t>CLOONAN THOMAS G</t>
  </si>
  <si>
    <t>CLOONAN PAMELA S</t>
  </si>
  <si>
    <t>5288 N CIMARRON DR</t>
  </si>
  <si>
    <t>18E17S320010  02620 0090</t>
  </si>
  <si>
    <t>PINE RIDGE UNIT 1 PB 8 PG 25 LOT 9 BLK 262</t>
  </si>
  <si>
    <t>WHITTEMORE KEVIN D</t>
  </si>
  <si>
    <t>WHITTEMORE NANCY C</t>
  </si>
  <si>
    <t>4617 W PHOENIX DR</t>
  </si>
  <si>
    <t>18E17S320010  01400 0350</t>
  </si>
  <si>
    <t>PINE RIDGE UNIT 1 PB 8 PG 25 LOT 35 BLK 140</t>
  </si>
  <si>
    <t>LAUBER JAMES</t>
  </si>
  <si>
    <t>LAUBER ELEANOR</t>
  </si>
  <si>
    <t>5038 N CIMARRON DR</t>
  </si>
  <si>
    <t>18E17S320010  01410 0010</t>
  </si>
  <si>
    <t>PINE RIDGE UNIT 1 PB 8 PG 25 LOT 1 BLK 141</t>
  </si>
  <si>
    <t>KETZER JOSEPH JR</t>
  </si>
  <si>
    <t>4999 NORTH BUFFALO DR</t>
  </si>
  <si>
    <t>18E17S320010  01420 0080</t>
  </si>
  <si>
    <t>PINE RIDGE UNIT 1 PB 8 PG 25 LOT 8 BLK 142</t>
  </si>
  <si>
    <t>WAGNER AUDREY J</t>
  </si>
  <si>
    <t>OMALLEY NANCY J</t>
  </si>
  <si>
    <t>5885 W RODEO LN</t>
  </si>
  <si>
    <t>BEVERLY HILLS FL 34465 2717</t>
  </si>
  <si>
    <t>18E17S320010  01430 0040</t>
  </si>
  <si>
    <t xml:space="preserve">PINE RIDGE UNIT 1 PB 8 PG 25 LOT 4 BLK 143 </t>
  </si>
  <si>
    <t>HUANG LIM HUI</t>
  </si>
  <si>
    <t>3021 MUIRFIELD CIR</t>
  </si>
  <si>
    <t>SAN BRUNO CA 94066</t>
  </si>
  <si>
    <t>18E17S320010  01440 0020</t>
  </si>
  <si>
    <t>PINE RIDGE UNIT 1 PB 8 PG 25 LOT 2 BLK 144</t>
  </si>
  <si>
    <t>KURTLEY WILLIAM FREDRICK</t>
  </si>
  <si>
    <t>KURTLEY SUZANNE MARIE</t>
  </si>
  <si>
    <t>5281 N BUFFALO DR</t>
  </si>
  <si>
    <t>18E17S320010  01440 0080</t>
  </si>
  <si>
    <t>PINE RIDGE UNIT 1 PB 8 PG 25 LOT 8 BLK 144</t>
  </si>
  <si>
    <t>PYNE VIRGINIA H</t>
  </si>
  <si>
    <t>PYNE GARY E</t>
  </si>
  <si>
    <t>5356 N TEE PEE DR</t>
  </si>
  <si>
    <t>18E17S320010  01450 0010</t>
  </si>
  <si>
    <t>PINE RIDGE UNIT 1 PB 8 PG 25 LOT 1 BLK 145</t>
  </si>
  <si>
    <t>MORRIS JOHN E</t>
  </si>
  <si>
    <t>MORRIS PATRICIA E</t>
  </si>
  <si>
    <t>5470 N BUFFALO DR</t>
  </si>
  <si>
    <t>18E17S320010  01450 0060</t>
  </si>
  <si>
    <t xml:space="preserve">PINE RIDGE UNIT 1 PB 8 PG 25 LOT 6 BLK 145 </t>
  </si>
  <si>
    <t>REINHARD MICHAEL &amp; MAURINE R</t>
  </si>
  <si>
    <t>5146 N SACRAMENTO AVE</t>
  </si>
  <si>
    <t>18E17S320010  01460 0130</t>
  </si>
  <si>
    <t>PINE RIDGE UNIT 1 PB 8 PG 25 LOT 13 BLK 146</t>
  </si>
  <si>
    <t>MCDANIEL-KREBER PENNY</t>
  </si>
  <si>
    <t>KREBER DANIEL LAWRENCE</t>
  </si>
  <si>
    <t>5821 W DESERT CT</t>
  </si>
  <si>
    <t>18E17S320010  01460 0150</t>
  </si>
  <si>
    <t xml:space="preserve">PINE RIDGE UNIT 1 PB 8 PG 25 LOT 15 BLK 146 </t>
  </si>
  <si>
    <t>TURNER JOHN P &amp; ELIZABETH R</t>
  </si>
  <si>
    <t>12495 104TH TER N</t>
  </si>
  <si>
    <t>SEMINOLE FL 33778</t>
  </si>
  <si>
    <t>18E17S320010  02340 0030</t>
  </si>
  <si>
    <t>PINE RIDGE UNIT 1 PB 8 PG 25 LOT 3 BLK 234</t>
  </si>
  <si>
    <t>HASLETT GEOFFREY J</t>
  </si>
  <si>
    <t>HASLETT MELISSA C</t>
  </si>
  <si>
    <t>4314 W MUSTANG BLVD</t>
  </si>
  <si>
    <t>18E17S320010  02340 0050</t>
  </si>
  <si>
    <t>PINE RIDGE UNIT 1 PB 8 PG 25 LOT 5 BLK 234</t>
  </si>
  <si>
    <t>KOH CHOONG H</t>
  </si>
  <si>
    <t>KOH YOUNG JA</t>
  </si>
  <si>
    <t>1986 N BROADMOOR LN</t>
  </si>
  <si>
    <t>VERNON HILLS IL 60061</t>
  </si>
  <si>
    <t>18E17S320010  02340 0130</t>
  </si>
  <si>
    <t>PINE RIDGE UNIT 1 PB 8 PG 25 LOT 13 BLK 234</t>
  </si>
  <si>
    <t>STALEY MARY ANN</t>
  </si>
  <si>
    <t>STALEY EDWARD T</t>
  </si>
  <si>
    <t>4059 HATCHET CIR</t>
  </si>
  <si>
    <t>18E17S320010  02340 0220</t>
  </si>
  <si>
    <t>PINE RIDGE UNIT 1 PB 8 PG 25 LOT 22 BLK 234</t>
  </si>
  <si>
    <t>KOESTNER MICHAEL L</t>
  </si>
  <si>
    <t>KOESTNER ALICE M</t>
  </si>
  <si>
    <t>2116 ELLISON PL</t>
  </si>
  <si>
    <t>18E17S320010  01400 0210</t>
  </si>
  <si>
    <t>PINE RIDGE UNIT 1 PB 8 PG 25 LOT 21 BLK 140</t>
  </si>
  <si>
    <t>DAY ROBERT M</t>
  </si>
  <si>
    <t>DAY DORIS E</t>
  </si>
  <si>
    <t>5654 W CISCO ST</t>
  </si>
  <si>
    <t>18E17S320010  01400 0290</t>
  </si>
  <si>
    <t>PINE RIDGE UNIT 1 PB 8 PG 25 LOT 29 BLK 140</t>
  </si>
  <si>
    <t>CHANG MEI-CHUAN</t>
  </si>
  <si>
    <t>CHANG CHUN-LING CHEN</t>
  </si>
  <si>
    <t>44 TIMBER LN</t>
  </si>
  <si>
    <t>BRATTLEBORO VT 05301</t>
  </si>
  <si>
    <t>18E17S320010  01400 0370</t>
  </si>
  <si>
    <t xml:space="preserve">PINE RIDGE UNIT 1 PB 8 PG 25 LOT 37 BLK 140 </t>
  </si>
  <si>
    <t>PENNOCK CHARLES &amp; JANIS M</t>
  </si>
  <si>
    <t>5806 NW 84TH TER</t>
  </si>
  <si>
    <t>18E17S320010  01400 0390</t>
  </si>
  <si>
    <t>PINE RIDGE UNIT 1 PB 8 PG 25 LOT 39 BLK 140</t>
  </si>
  <si>
    <t>HASSLER RONALD B</t>
  </si>
  <si>
    <t>HASSLER  DEBORAH E</t>
  </si>
  <si>
    <t>4918 N CIMARRON DR</t>
  </si>
  <si>
    <t>18E17S320010  01410 0070</t>
  </si>
  <si>
    <t>PINE RIDGE UNIT 1 PB 8 PG 25 LOT 7 BLK 141</t>
  </si>
  <si>
    <t>DEVLIN THOMAS J</t>
  </si>
  <si>
    <t>DEVLIN CLARE E</t>
  </si>
  <si>
    <t>4918 N WAYNE DR</t>
  </si>
  <si>
    <t>18E17S320010  01420 0030</t>
  </si>
  <si>
    <t>PINE RIDGE UNIT 1 PB 8 PG 25 LOT 3 BLK 142</t>
  </si>
  <si>
    <t>QUIJANO NENA L</t>
  </si>
  <si>
    <t>13724 MOONSTONE CANYON DR</t>
  </si>
  <si>
    <t>RIVERVIEW FL 33579 3504</t>
  </si>
  <si>
    <t>18E17S320010  01420 0040</t>
  </si>
  <si>
    <t xml:space="preserve">PINE RIDGE UNIT 1 PB 8 PG 25 LOT 4 BLK 142 </t>
  </si>
  <si>
    <t>MARCHAN LEONILO &amp; JOVENCIA</t>
  </si>
  <si>
    <t>204 AVALON CIR</t>
  </si>
  <si>
    <t>PITTSBURG CA 94565</t>
  </si>
  <si>
    <t>18E17S320010  01420 0050</t>
  </si>
  <si>
    <t xml:space="preserve">PINE RIDGE UNIT 1 PB 8 PG 25 LOT 5 BLK 142 </t>
  </si>
  <si>
    <t>MAHON BEVERLEY &amp; VALEER B</t>
  </si>
  <si>
    <t>6 SABRINA DR</t>
  </si>
  <si>
    <t>WINDSOR CT 06095</t>
  </si>
  <si>
    <t>18E17S320010  01430 0030</t>
  </si>
  <si>
    <t>PINE RIDGE UNIT 1 PB 8 PG 25 LOT 3 BLK 143</t>
  </si>
  <si>
    <t>TOWNSEND TODD J</t>
  </si>
  <si>
    <t>TOWNSEND KIMBERLY M</t>
  </si>
  <si>
    <t>5852 W GLORY HILL ST</t>
  </si>
  <si>
    <t>18E17S320010  01430 0110</t>
  </si>
  <si>
    <t>PINE RIDGE UNIT 1 PB 8 PG 25 LOT 11 BLK 143</t>
  </si>
  <si>
    <t>OSKOREP DANIEL C</t>
  </si>
  <si>
    <t>OSKOREP WALDTRAUT</t>
  </si>
  <si>
    <t>5038 N TEE PEE DR</t>
  </si>
  <si>
    <t>18E17S320010  01430 0160</t>
  </si>
  <si>
    <t xml:space="preserve">PINE RIDGE UNIT 1 PB 8 PG 25 LOT 16 BLK 143 </t>
  </si>
  <si>
    <t>NGUYEN DUNN &amp; JULIA TRUSTEES</t>
  </si>
  <si>
    <t>17939 LOS TIEMPOS ST</t>
  </si>
  <si>
    <t>FOUNTAIN VALLEY CA 92708</t>
  </si>
  <si>
    <t>18E17S320010  01440 0030</t>
  </si>
  <si>
    <t xml:space="preserve">PINE RIDGE UNIT 1 PB 8 PG 25 LOT 3 BLK 144 </t>
  </si>
  <si>
    <t>SKAWSKI WALTER W &amp; CONSTANCE</t>
  </si>
  <si>
    <t>29836 ROAN DR</t>
  </si>
  <si>
    <t>WARREN MI 48093 8625</t>
  </si>
  <si>
    <t>18E17S320010  01440 0070</t>
  </si>
  <si>
    <t xml:space="preserve">PINE RIDGE UNIT 1 PB 8 PG 25 LOT 7 BLK 144 </t>
  </si>
  <si>
    <t>INGERSON ROGER W &amp; PATRICIA A</t>
  </si>
  <si>
    <t>628 CROSS COUNTRY RD</t>
  </si>
  <si>
    <t>PEMBROKE NH 03275</t>
  </si>
  <si>
    <t>18E17S320010  01440 0100</t>
  </si>
  <si>
    <t>PINE RIDGE UNIT 1 PB 8 PG 25 LOT 10 BLK 144</t>
  </si>
  <si>
    <t>KEPP ELIZABETH A</t>
  </si>
  <si>
    <t>18E17S320010  01450 0070</t>
  </si>
  <si>
    <t>PINE RIDGE UNIT 1 PB 8 PG 25 LOT 7 BLK 145</t>
  </si>
  <si>
    <t>MEDLEY MICHAEL L</t>
  </si>
  <si>
    <t>MEDLEY SANDRA</t>
  </si>
  <si>
    <t>5250 N BUFFALO DR</t>
  </si>
  <si>
    <t>18E17S320010  02340 0070</t>
  </si>
  <si>
    <t>PINE RIDGE UNIT 1 PB 8 PG 25 LOT 7 BLK 234</t>
  </si>
  <si>
    <t>WALTON GREGORY SCOTT</t>
  </si>
  <si>
    <t>WALTON JUDITH LEIGH</t>
  </si>
  <si>
    <t>4160 W MUSTANG BLVD</t>
  </si>
  <si>
    <t>18E17S320010  02340 0180</t>
  </si>
  <si>
    <t xml:space="preserve">PINE RIDGE UNIT 1 PB 8 PG 25 LOT 18 BLK 234 </t>
  </si>
  <si>
    <t>SEBASTIANELLI MARIO J &amp; ANTOINETTE</t>
  </si>
  <si>
    <t>1416 MONROE AV NR103</t>
  </si>
  <si>
    <t>DUNMORE PA 18509 2497</t>
  </si>
  <si>
    <t>18E17S320010  01400 0160</t>
  </si>
  <si>
    <t>PINE RIDGE UNIT 1 PB 8 PG 25 LOT 16 BLK 140</t>
  </si>
  <si>
    <t>DILLION STEVEN H</t>
  </si>
  <si>
    <t>DILLON EUNICE J</t>
  </si>
  <si>
    <t>5399 N TEE PEE DR</t>
  </si>
  <si>
    <t>18E17S320010  01400 0280</t>
  </si>
  <si>
    <t>PINE RIDGE UNIT 1 PB 8 PG 25 LOT 28 BLK 140</t>
  </si>
  <si>
    <t>RIVERA JULIUS P</t>
  </si>
  <si>
    <t>RIVERA FELICIDAD B</t>
  </si>
  <si>
    <t>5264 N CIMARRON DR</t>
  </si>
  <si>
    <t>18E17S320010  01410 0060</t>
  </si>
  <si>
    <t>PINE RIDGE UNIT 1 PB 8 PG 25 LOT 6 BLK 141</t>
  </si>
  <si>
    <t>WIESE TIMOTHY S</t>
  </si>
  <si>
    <t>JOHNSON AMANDA DITCHFIELD</t>
  </si>
  <si>
    <t>4293 WEST PIUTE DR</t>
  </si>
  <si>
    <t>18E17S320010  01420 0010</t>
  </si>
  <si>
    <t>PINE RIDGE UNIT 1 PB 8 PG 25 LOT 1 BLK 142</t>
  </si>
  <si>
    <t>LITTLE DAVID CAREY</t>
  </si>
  <si>
    <t>LITTLE CYNTHIA KAY</t>
  </si>
  <si>
    <t>5140 N WAYNE DR</t>
  </si>
  <si>
    <t>BEVERLY HILLS FL 34465 2715</t>
  </si>
  <si>
    <t>18E17S320010  01440 0050</t>
  </si>
  <si>
    <t xml:space="preserve">PINE RIDGE UNIT 1 PB 8 PG 25 LOT 5 BLK 144 </t>
  </si>
  <si>
    <t>SILLEN THOMAS A</t>
  </si>
  <si>
    <t>5377 N BUFFALO DR</t>
  </si>
  <si>
    <t>BEVERLY HILLS FL 34465 2758</t>
  </si>
  <si>
    <t>18E17S320010  01440 0130</t>
  </si>
  <si>
    <t>PINE RIDGE UNIT 1 PB 8 PG 25 LOT 13 BLK 144</t>
  </si>
  <si>
    <t>TAYLOR JOSEPH</t>
  </si>
  <si>
    <t>TAYLOR BARBARA J</t>
  </si>
  <si>
    <t>5777 W GLORY HILL ST</t>
  </si>
  <si>
    <t>18E17S320010  02340 0170</t>
  </si>
  <si>
    <t>PINE RIDGE UNIT 1 PB 8 PG 25 LOT 17 BLK 234</t>
  </si>
  <si>
    <t>CLEAVER CARL</t>
  </si>
  <si>
    <t>CARLETTE MAX LIVING TRUST DATED</t>
  </si>
  <si>
    <t>850 NOTTINGHAM ST</t>
  </si>
  <si>
    <t>ORLANDO FL 32803 1020</t>
  </si>
  <si>
    <t>18E17S320010  02340 0190</t>
  </si>
  <si>
    <t xml:space="preserve">PINE RIDGE UNIT 1 PB 8 PG 25 LOT 19 BLK 234 </t>
  </si>
  <si>
    <t>SEBASTIANELLI MARIO</t>
  </si>
  <si>
    <t>1416 MONROE AVE STE 206</t>
  </si>
  <si>
    <t>DUNMORE PA 18509</t>
  </si>
  <si>
    <t>18E17S320010  02340 0240</t>
  </si>
  <si>
    <t>PINE RIDGE UNIT 1 PB 8 PG 25 LOT 24 BLK 234</t>
  </si>
  <si>
    <t>DEWHURST JOHN F</t>
  </si>
  <si>
    <t>DEWHURST SUSAN J</t>
  </si>
  <si>
    <t>111 CYPRESS CRESENT</t>
  </si>
  <si>
    <t>18E17S320010  01400 0320</t>
  </si>
  <si>
    <t>PINE RIDGE UNIT 1 PB 8 PG 25 LOT 32 BLK 140</t>
  </si>
  <si>
    <t>RIECK DENNIS A</t>
  </si>
  <si>
    <t>RIECK NORMA G</t>
  </si>
  <si>
    <t>5186 N CIMARRON DR</t>
  </si>
  <si>
    <t>18E17S320010  01400 0380</t>
  </si>
  <si>
    <t>PINE RIDGE UNIT 1 PB 8 PG 25 LOT 38 BLK 140</t>
  </si>
  <si>
    <t>HASSLER DEBORAH E</t>
  </si>
  <si>
    <t>18E17S320010  01400 0400</t>
  </si>
  <si>
    <t xml:space="preserve">PINE RIDGE UNIT 1 PB 8 PG 25 LOT 40 BLK 140 </t>
  </si>
  <si>
    <t>TRINIDAD ISAIAH R &amp; GERONIMA C</t>
  </si>
  <si>
    <t>AB LIVING TRUST</t>
  </si>
  <si>
    <t>1329 BAY MEADOWS DR</t>
  </si>
  <si>
    <t>BARTLETT IL 60103</t>
  </si>
  <si>
    <t>18E17S320010  01420 0020</t>
  </si>
  <si>
    <t xml:space="preserve">PINE RIDGE UNIT 1 PB 8 PG 25 LOT 2 BLK 142 </t>
  </si>
  <si>
    <t>RODRIGUES JOAO &amp;</t>
  </si>
  <si>
    <t>LIDIA RODRIGUES TRUSTEES</t>
  </si>
  <si>
    <t>239 BUTLER ST</t>
  </si>
  <si>
    <t>FALL RIVER MA 02724 2103</t>
  </si>
  <si>
    <t>18E17S320010  01430 0050</t>
  </si>
  <si>
    <t>PINE RIDGE UNIT 1 PB 8 PG 25 LOT 5 BLK 143</t>
  </si>
  <si>
    <t>FORDEN ROBERT</t>
  </si>
  <si>
    <t>FORDEN RHODORA R</t>
  </si>
  <si>
    <t>1630 RIVERGLEN DR</t>
  </si>
  <si>
    <t>PASO ROBLES CA 93446 1868</t>
  </si>
  <si>
    <t>18E17S320010  01430 0120</t>
  </si>
  <si>
    <t>PINE RIDGE UNIT 1 PB 8 PG 25 LOT 12 BLK 143</t>
  </si>
  <si>
    <t>CONTOPOULO RALPH E</t>
  </si>
  <si>
    <t>CONTOPOULO LYN</t>
  </si>
  <si>
    <t>4986 N TEE PEE DR</t>
  </si>
  <si>
    <t>18E17S320010  02340 0150</t>
  </si>
  <si>
    <t>PINE RIDGE UNIT 1 PB 8 PG 25 LOT 15 BLK 234</t>
  </si>
  <si>
    <t>MARKS BETTINA A</t>
  </si>
  <si>
    <t>MARKS GARY C</t>
  </si>
  <si>
    <t>4095 N HATCHET CIR</t>
  </si>
  <si>
    <t>BEVERLY HILLS FL 34465 3458</t>
  </si>
  <si>
    <t>18E17S320010  01400 0220</t>
  </si>
  <si>
    <t>PINE RIDGE UNIT 1 PB 8 PG 25 LOT 22 BLK 140</t>
  </si>
  <si>
    <t>MAHAR JO-ANNE</t>
  </si>
  <si>
    <t>18E17S320010  01430 0020</t>
  </si>
  <si>
    <t>PINE RIDGE UNIT 1 PB 8 PG 25 LOT 2 BLK 143</t>
  </si>
  <si>
    <t>5852 W GLORYHILL ST</t>
  </si>
  <si>
    <t>18E17S320010  01430 0080</t>
  </si>
  <si>
    <t>PINE RIDGE UNIT 1 PB 8 PG 25 LOT 8 BLK 143</t>
  </si>
  <si>
    <t>PORTUGAL SALVADOR C</t>
  </si>
  <si>
    <t>PORTUGAL EDNA E</t>
  </si>
  <si>
    <t>5166 N TEEPEE DR</t>
  </si>
  <si>
    <t>18E17S320010  01430 0150</t>
  </si>
  <si>
    <t>PINE RIDGE UNIT 1 PB 8 PG 25 LOT 15 BLK 143</t>
  </si>
  <si>
    <t>HARMON JUDITH B</t>
  </si>
  <si>
    <t>HARMON BARBARA</t>
  </si>
  <si>
    <t>5101 N WAYNE DR</t>
  </si>
  <si>
    <t>18E17S320010  01440 0120</t>
  </si>
  <si>
    <t>PINE RIDGE UNIT 1 PB 8 PG 25 LOT 12 BLK 144</t>
  </si>
  <si>
    <t>AVILA JOSE</t>
  </si>
  <si>
    <t>AVILA AURELIA</t>
  </si>
  <si>
    <t>130 DAYTON ST</t>
  </si>
  <si>
    <t>DANVERS MA 01923</t>
  </si>
  <si>
    <t>18E17S320010  01460 0010</t>
  </si>
  <si>
    <t>PINE RIDGE UNIT 1 PB 8 PG 25 LOT 1 BLK 146</t>
  </si>
  <si>
    <t>BANTON ALMANDO V</t>
  </si>
  <si>
    <t>BANTON ESMIN V</t>
  </si>
  <si>
    <t>5972 W GLORY HILL ST</t>
  </si>
  <si>
    <t>18E17S320010  02340 0020</t>
  </si>
  <si>
    <t>PINE RIDGE UNIT 1 PB 8 PG 25 LOT 2 BLK 234</t>
  </si>
  <si>
    <t>DURAN DAVID G</t>
  </si>
  <si>
    <t>BRANK MADELINE</t>
  </si>
  <si>
    <t>7020 LAMA TERRA CT</t>
  </si>
  <si>
    <t>GOODLETTSVILLE TN 37072</t>
  </si>
  <si>
    <t>18E17S320010  02340 0230</t>
  </si>
  <si>
    <t xml:space="preserve">PINE RIDGE UNIT 1 PB 8 PG 25 LOT 23 BLK 234 </t>
  </si>
  <si>
    <t>RAYNOR ELAINE D</t>
  </si>
  <si>
    <t>4241 N HATCHET CIR</t>
  </si>
  <si>
    <t>18E17S320010  01410 0040</t>
  </si>
  <si>
    <t>PINE RIDGE UNIT 1 PB 8 PG 25 LOT 4 BLK 141</t>
  </si>
  <si>
    <t>18E17S320010  01430 0060</t>
  </si>
  <si>
    <t xml:space="preserve">PINE RIDGE UNIT 1 PB 8 PG 25 LOT 6 BLK 143 </t>
  </si>
  <si>
    <t>STEWART DAVID</t>
  </si>
  <si>
    <t>STEWART CARLA</t>
  </si>
  <si>
    <t>5756 W GLORY HILL RD</t>
  </si>
  <si>
    <t>18E17S320010  01430 0070</t>
  </si>
  <si>
    <t>PINE RIDGE UNIT 1 PB 8 PG 25 LOT 7 BLK 143</t>
  </si>
  <si>
    <t>SEGUNDO DESIDERIO C JR</t>
  </si>
  <si>
    <t>SEGUNDO ELEANOR M</t>
  </si>
  <si>
    <t>5724 W GLORY HILL ST</t>
  </si>
  <si>
    <t>18E17S320010  01430 0180</t>
  </si>
  <si>
    <t>PINE RIDGE UNIT 1 PB 8 PG 25 LOT 18 BLK 143</t>
  </si>
  <si>
    <t>WADE RYEBURN A</t>
  </si>
  <si>
    <t>WADE MARGARET</t>
  </si>
  <si>
    <t>5125 N WAYNE DR</t>
  </si>
  <si>
    <t>18E17S320010  01440 0010</t>
  </si>
  <si>
    <t xml:space="preserve">PINE RIDGE UNIT 1 PB 8 PG 25 LOT 1 BLK 144 </t>
  </si>
  <si>
    <t>6703 N PERCAL TER</t>
  </si>
  <si>
    <t>18E17S320010  01440 0040</t>
  </si>
  <si>
    <t xml:space="preserve">PINE RIDGE UNIT 1 PB 8 PG 25 LOT 4 BLK 144 </t>
  </si>
  <si>
    <t>GARVIN COLLEEN P</t>
  </si>
  <si>
    <t>5349 N BUFFALO DR</t>
  </si>
  <si>
    <t>18E17S320010  01440 0110</t>
  </si>
  <si>
    <t>PINE RIDGE UNIT 1 PB 8 PG 25 LOT 11 BLK 144</t>
  </si>
  <si>
    <t>CORREA RODRIGO A</t>
  </si>
  <si>
    <t>95 GRISWOLD RD</t>
  </si>
  <si>
    <t>WETHERSFIELD CT 06109 3654</t>
  </si>
  <si>
    <t>18E17S320010  01440 0140</t>
  </si>
  <si>
    <t>PINE RIDGE UNIT 1 PB 8 PG 25 LOT 14 BLK 144</t>
  </si>
  <si>
    <t>BOITES AGUSTIN MARTINEZ</t>
  </si>
  <si>
    <t>9679 N JOURDEN DR</t>
  </si>
  <si>
    <t>18E17S320010  01450 0020</t>
  </si>
  <si>
    <t>PINE RIDGE UNIT 1 PB 8 PG 25 LOT 2 BLK 145</t>
  </si>
  <si>
    <t>KRULL ARTHUR H</t>
  </si>
  <si>
    <t>KRULL MARY ANN</t>
  </si>
  <si>
    <t>5428 N BUFFALO</t>
  </si>
  <si>
    <t>18E17S320010  02340 0010</t>
  </si>
  <si>
    <t>PINE RIDGE UNIT 1 PB 8 PG 25 LOT 1 BLK 234</t>
  </si>
  <si>
    <t>ROBY RAYMOND LEE</t>
  </si>
  <si>
    <t>ROBY ROSE MARIE</t>
  </si>
  <si>
    <t>4330 WEST MUSTANG BLVD</t>
  </si>
  <si>
    <t>BEVERLY HILLS FL 34465 3409</t>
  </si>
  <si>
    <t>18E17S320010  02340 0040</t>
  </si>
  <si>
    <t>PINE RIDGE UNIT 1 PB 8 PG 25 LOT 4 BLK 234</t>
  </si>
  <si>
    <t>KRONEN ROBIN P</t>
  </si>
  <si>
    <t>KRONEN BEVERLEY A</t>
  </si>
  <si>
    <t>115 RIVERVIEW BEND S UNIT 2116</t>
  </si>
  <si>
    <t>PALM COAST FL 32137 6598</t>
  </si>
  <si>
    <t>18E17S320010  01400 0170</t>
  </si>
  <si>
    <t>PINE RIDGE UNIT 1 PB 8 PG 25 LOT 17 BLK 140</t>
  </si>
  <si>
    <t>RENFROW JEROME E &amp;</t>
  </si>
  <si>
    <t>CHERI L CUNHA RENFROW</t>
  </si>
  <si>
    <t>46 E FALMOUTH HWY</t>
  </si>
  <si>
    <t>EAST FALMOUTH MA 02540</t>
  </si>
  <si>
    <t>18E17S320010  01400 0340</t>
  </si>
  <si>
    <t>PINE RIDGE UNIT 1 PB 8 PG 25 LOT 34 BLK 140</t>
  </si>
  <si>
    <t>FRY GEORGE S</t>
  </si>
  <si>
    <t>FRY DONNA L</t>
  </si>
  <si>
    <t>5112 N CIMARRON DR</t>
  </si>
  <si>
    <t>18E17S320010  01400 0360</t>
  </si>
  <si>
    <t>PINE RIDGE UNIT 1 PB 8 PG 25 LOT 36 BLK 140</t>
  </si>
  <si>
    <t>STOKES MARK A</t>
  </si>
  <si>
    <t>STOKES CHRISTINE E</t>
  </si>
  <si>
    <t>4986 N CIMARRON DR</t>
  </si>
  <si>
    <t>18E17S320010  01410 0020</t>
  </si>
  <si>
    <t>PINE RIDGE UNIT 1 PB 8 PG 25 LOT 2 BLK 141</t>
  </si>
  <si>
    <t>SWEET KERRY JOE ONEIL</t>
  </si>
  <si>
    <t>SWEET ROSE A</t>
  </si>
  <si>
    <t>5884 W RODEO LN</t>
  </si>
  <si>
    <t>18E17S320010  01410 0030</t>
  </si>
  <si>
    <t>PINE RIDGE UNIT 1 PB 8 PG 25 LOT 3 BLK 141</t>
  </si>
  <si>
    <t>KNAPP ROGER M</t>
  </si>
  <si>
    <t>KNAPP THERESE A</t>
  </si>
  <si>
    <t>24 WEBER CT</t>
  </si>
  <si>
    <t>NORTH HALEDON NJ 07508</t>
  </si>
  <si>
    <t>18E17S320010  01410 0080</t>
  </si>
  <si>
    <t>PINE RIDGE UNIT 1 PB 8 PG 25 LOT 8 BLK 141</t>
  </si>
  <si>
    <t>RAO JOSEPH</t>
  </si>
  <si>
    <t>NUGENT FELICITA</t>
  </si>
  <si>
    <t>17034 KETTLE LN APT 108</t>
  </si>
  <si>
    <t>LAND O LAKES FL 34638</t>
  </si>
  <si>
    <t>18E17S320010  01420 0070</t>
  </si>
  <si>
    <t>PINE RIDGE UNIT 1 PB 8 PG 25 LOT 7 BLK 142</t>
  </si>
  <si>
    <t>UNGER SVEN &amp; THIES</t>
  </si>
  <si>
    <t>UNGER &amp; BRITTA UNGER ROEWE</t>
  </si>
  <si>
    <t>GOPPELTWEG 2</t>
  </si>
  <si>
    <t xml:space="preserve"> 22393 GERMANY</t>
  </si>
  <si>
    <t>18E17S320010  01420 0090</t>
  </si>
  <si>
    <t>PINE RIDGE UNIT 1 PB 8 PG 25 LOT 9 BLK 142</t>
  </si>
  <si>
    <t>FINSTER GEORGE</t>
  </si>
  <si>
    <t>FINSTER BARBARA A</t>
  </si>
  <si>
    <t>5921 W RODEO LN</t>
  </si>
  <si>
    <t>18E17S320010  01430 0170</t>
  </si>
  <si>
    <t>PINE RIDGE UNIT 1 PB 8 PG 25 LOT 17 BLK 143</t>
  </si>
  <si>
    <t>GAUTHIER ALFRED L</t>
  </si>
  <si>
    <t>GAUTHIER DEBORAH S</t>
  </si>
  <si>
    <t>104 ELBERT LN</t>
  </si>
  <si>
    <t>SAINT MARYS GA 31558 4571</t>
  </si>
  <si>
    <t>18E17S320010  01430 0190</t>
  </si>
  <si>
    <t>PINE RIDGE UNIT 1 PB 8 PG 25 LOT 19 BLK 143</t>
  </si>
  <si>
    <t>18E17S320010  01440 0060</t>
  </si>
  <si>
    <t>PINE RIDGE UNIT 1 PB 8 PG 25 LOT 6 BLK 144</t>
  </si>
  <si>
    <t>RAMOS MARCOS A JR</t>
  </si>
  <si>
    <t>RAMOS BEATRIZ D</t>
  </si>
  <si>
    <t>5922 W CISCO ST</t>
  </si>
  <si>
    <t>18E17S320010  01440 0150</t>
  </si>
  <si>
    <t>PINE RIDGE UNIT 1 PB 8 PG 25 LOT 15 BLK 144</t>
  </si>
  <si>
    <t>MCLEAN VERLEY</t>
  </si>
  <si>
    <t>18E17S320010  01460 0100</t>
  </si>
  <si>
    <t xml:space="preserve">PINE RIDGE UNIT 1 PB 8 PG 25 LOT 10 BLK 146 </t>
  </si>
  <si>
    <t>18E17S320010  02340 0060</t>
  </si>
  <si>
    <t>PINE RIDGE UNIT 1 PB 8 PG 25 LOT 6 BLK 234</t>
  </si>
  <si>
    <t>PARK SOON HO</t>
  </si>
  <si>
    <t>PARK GRACE</t>
  </si>
  <si>
    <t>209 RIVERSHIRE LN APT 206E</t>
  </si>
  <si>
    <t>LINCOLNSHIRE IL 60069</t>
  </si>
  <si>
    <t>18E17S320010  02340 0200</t>
  </si>
  <si>
    <t>PINE RIDGE UNIT 1 PB 8 PG 25 LOT 20 BLK 234</t>
  </si>
  <si>
    <t>DAVIS GAIL</t>
  </si>
  <si>
    <t>DAVIS FAMILY DECLARATION OF TRUST</t>
  </si>
  <si>
    <t>4187 N HATCHET CIR</t>
  </si>
  <si>
    <t>18E17S320010  02340 0210</t>
  </si>
  <si>
    <t>PINE RIDGE UNIT 1 PB 8 PG 25 LOT 21 BLK 234</t>
  </si>
  <si>
    <t>LOEFFLER EDWARD C</t>
  </si>
  <si>
    <t>LOEFFLER VICTORIA R</t>
  </si>
  <si>
    <t>4205 N HATCHET CIR</t>
  </si>
  <si>
    <t>18E17S320010  02350 0040</t>
  </si>
  <si>
    <t>PINE RIDGE UNIT 1 PB 8 PG 25 LOT 4 BLOCK 235</t>
  </si>
  <si>
    <t>GIAQUINTO JOSEPH</t>
  </si>
  <si>
    <t>GIAQUINTO KAREN A</t>
  </si>
  <si>
    <t>4000 N HATCHET CIR</t>
  </si>
  <si>
    <t>18E17S320010  02350 0050</t>
  </si>
  <si>
    <t xml:space="preserve">PINE RIDGE UNIT 1 PB 8 PG 25 LOT 5 BLK 235 </t>
  </si>
  <si>
    <t>BERNARD MARY ELLEN</t>
  </si>
  <si>
    <t>TRUSTEE REVOCABLE TRUST</t>
  </si>
  <si>
    <t>4168 NORTH HATCHET CIRCLE</t>
  </si>
  <si>
    <t>18E17S320010  02370 0010</t>
  </si>
  <si>
    <t>WIGWAM</t>
  </si>
  <si>
    <t>PINE RIDGE UNIT 1 PB 8 PG 25 LOT 1 BLK 237</t>
  </si>
  <si>
    <t>DAWSY JEFFERY J</t>
  </si>
  <si>
    <t>DAWSY E GAIL</t>
  </si>
  <si>
    <t>4325 N WIGWAM TER</t>
  </si>
  <si>
    <t>BEVERLY HILLS FL 34465 3479</t>
  </si>
  <si>
    <t>18E17S320010  02400 0040</t>
  </si>
  <si>
    <t>TOMAHAWK</t>
  </si>
  <si>
    <t>PINE RIDGE UNIT 1 PB 8 PG 25 LOT 4 BLOCK 240</t>
  </si>
  <si>
    <t>HENLEY JOHN R JR</t>
  </si>
  <si>
    <t>HENLEY COLLEEN ANN</t>
  </si>
  <si>
    <t>4393 W TOMAHAWK DR</t>
  </si>
  <si>
    <t>18E17S320010  02400 0050</t>
  </si>
  <si>
    <t>PINE RIDGE UNIT 1 PB 8 PG 25 LOT 5 BLK 240</t>
  </si>
  <si>
    <t>KENNEDY MARI A</t>
  </si>
  <si>
    <t>4349 W TOMAHAWK DR</t>
  </si>
  <si>
    <t>18E17S320010  02400 0100</t>
  </si>
  <si>
    <t>PINE RIDGE UNIT 1 PB 8 PG 25 LOT 10 BLK 240</t>
  </si>
  <si>
    <t>HILSEE ROBERT S</t>
  </si>
  <si>
    <t>HILSEE SUSAN M</t>
  </si>
  <si>
    <t>551 BAY AVE</t>
  </si>
  <si>
    <t>MILFORD DE 19963 4915</t>
  </si>
  <si>
    <t>18E17S320010  02420 0090</t>
  </si>
  <si>
    <t>PINE RIDGE UNIT 1 PB 8 PG 25 LOT 9 BLK 242</t>
  </si>
  <si>
    <t>JACOBSEN RONALD</t>
  </si>
  <si>
    <t>JACOBSEN MARY</t>
  </si>
  <si>
    <t>4471 W PIUTE DR</t>
  </si>
  <si>
    <t>18E17S320010  02430 0030</t>
  </si>
  <si>
    <t>PINE RIDGE UNIT 1 PB 8 PG 25 LOT 3 BLOCK 243</t>
  </si>
  <si>
    <t>KISSELL MORTON L</t>
  </si>
  <si>
    <t>KISSELL JOANNE M</t>
  </si>
  <si>
    <t>4642 W PIUTE DR</t>
  </si>
  <si>
    <t>BEVERLY HILLS FL 34465 4829</t>
  </si>
  <si>
    <t>18E17S320010  02430 0040</t>
  </si>
  <si>
    <t>PINE RIDGE UNIT 1 PB 8 PG 25 L0T 4 BLK 243</t>
  </si>
  <si>
    <t>HARRY DENNIS R</t>
  </si>
  <si>
    <t>HARRY JOAN M</t>
  </si>
  <si>
    <t>4598 W PIUTE DR</t>
  </si>
  <si>
    <t>18E17S320010  02450 0020</t>
  </si>
  <si>
    <t xml:space="preserve">PINE RIDGE UNIT 1 PB 8 PG 25 LOT 2 BLOCK 245 </t>
  </si>
  <si>
    <t>SOCCI ELFRIDA</t>
  </si>
  <si>
    <t>4711 W TOMAHAWK DR</t>
  </si>
  <si>
    <t>18E17S320010  02450 0060</t>
  </si>
  <si>
    <t>PINE RIDGE UNIT 1 PB 8 PG 25 LOT 6 BLK 245</t>
  </si>
  <si>
    <t>KOLLMAR RICHARD</t>
  </si>
  <si>
    <t>KOLLMAR SUSAN</t>
  </si>
  <si>
    <t>2822 W PARAGON LN</t>
  </si>
  <si>
    <t>CITRUS SPRINGS FL 34433</t>
  </si>
  <si>
    <t>18E17S320010  02350 0020</t>
  </si>
  <si>
    <t>PINE RIDGE UNIT 1 PB 8 PG 25 LOT 2 BLOCK 235</t>
  </si>
  <si>
    <t>NICHOLL JAMES G</t>
  </si>
  <si>
    <t>NICHOLL LOUISE G</t>
  </si>
  <si>
    <t>4058 N HATCHETT CIR</t>
  </si>
  <si>
    <t>18E17S320010  02370 0050</t>
  </si>
  <si>
    <t>PINE RIDGE UNIT 1 PB 8 PG 25 LOT 5 BLOCK 237</t>
  </si>
  <si>
    <t>LEWIS WILLIAM J</t>
  </si>
  <si>
    <t>LEWIS NANETTE M</t>
  </si>
  <si>
    <t>4050 W TOMAHAWK DR</t>
  </si>
  <si>
    <t>18E17S320010  02380 0010</t>
  </si>
  <si>
    <t>PINE RIDGE UNIT 1 PB 8 PG 25 LOT 1 BLK 238</t>
  </si>
  <si>
    <t>ROWLAND ANDREW D</t>
  </si>
  <si>
    <t>LEE KAY K</t>
  </si>
  <si>
    <t>240 S SUNNYSIDE AVE UNIT 3814</t>
  </si>
  <si>
    <t>SEQUIM WA 98382</t>
  </si>
  <si>
    <t>18E17S320010  02380 0030</t>
  </si>
  <si>
    <t>PINE RIDGE UNIT 1 PB 8 PG 25 LOT 3 BLK 238</t>
  </si>
  <si>
    <t>CHEEVER TIMOTHY J</t>
  </si>
  <si>
    <t>CHEEVER BARBARA P</t>
  </si>
  <si>
    <t>4282 W PIUTE DR</t>
  </si>
  <si>
    <t>18E17S320010  02390 0010</t>
  </si>
  <si>
    <t>SHAWNEE</t>
  </si>
  <si>
    <t>PINE RIDGE UNIT 1 PB 8 PG 25 LOT 1 BLK 239</t>
  </si>
  <si>
    <t>RIVERS MICHAEL R</t>
  </si>
  <si>
    <t>RIVERS BRENDA G</t>
  </si>
  <si>
    <t>4417 N SHAWNEE DR</t>
  </si>
  <si>
    <t>18E17S320010  02390 0050</t>
  </si>
  <si>
    <t>PINE RIDGE UNIT 1 PB 8 PG 25 LOT 5 BLK 239</t>
  </si>
  <si>
    <t>ALLEN BARBARA MUELLER</t>
  </si>
  <si>
    <t>1732 MUTE SWAN LN SE</t>
  </si>
  <si>
    <t>BOLIVA NC 28422</t>
  </si>
  <si>
    <t>18E17S320010  02390 0060</t>
  </si>
  <si>
    <t>PINE RIDGE UNIT 1 PB 8 PG 25 LOT 6 BLK 239</t>
  </si>
  <si>
    <t>FEHER JERRY D</t>
  </si>
  <si>
    <t>FEHER LEANNE</t>
  </si>
  <si>
    <t>4321 W PIUTE DR</t>
  </si>
  <si>
    <t>18E17S320010  02390 0070</t>
  </si>
  <si>
    <t>PINE RIDGE UNIT 1 PB 8 PG 25 LOT 7 BLK 239</t>
  </si>
  <si>
    <t>LONG KENNETH W</t>
  </si>
  <si>
    <t>LONG SUSAN A</t>
  </si>
  <si>
    <t>4365 N SHAWNEE DR</t>
  </si>
  <si>
    <t>18E17S320010  02400 0020</t>
  </si>
  <si>
    <t xml:space="preserve">PINE RIDGE UNIT 1 PB 8 PG 25 LOT 2 BLK 240 DESC IN OR BK </t>
  </si>
  <si>
    <t>18E17S320010  02410 0030</t>
  </si>
  <si>
    <t>PINE RIDGE UNIT 1 PB 8 PG 25 LOT 3 BLOCK 241</t>
  </si>
  <si>
    <t>WITTE WALTER SCOTT</t>
  </si>
  <si>
    <t>WITTE FRANCES MARIE</t>
  </si>
  <si>
    <t>4321 N AMARILLO DR</t>
  </si>
  <si>
    <t>18E17S320010  02410 0090</t>
  </si>
  <si>
    <t>PINE RIDGE UNIT 1 PB 8 PG 25 LOT 9 BLK 241</t>
  </si>
  <si>
    <t>KNUTZ RICHARD JR</t>
  </si>
  <si>
    <t>KNUTZ JILLIAN</t>
  </si>
  <si>
    <t>4304 N SHAWNEE DR</t>
  </si>
  <si>
    <t>18E17S320010  02430 0110</t>
  </si>
  <si>
    <t>PINE RIDGE UNIT 1 PB 8 PG 25  LOT 11 BLK 243</t>
  </si>
  <si>
    <t>CASTELLANO FAMILY IRREVOCABLE TRUST UTD</t>
  </si>
  <si>
    <t>5 21 2008</t>
  </si>
  <si>
    <t>4325 W MUSTANG BLVD</t>
  </si>
  <si>
    <t>18E17S320010  02450 0110</t>
  </si>
  <si>
    <t>PINE RIDGE UNIT 1 PB 8 PG 25 LOT 11 BLOCK 245</t>
  </si>
  <si>
    <t>HARMON JOHN A</t>
  </si>
  <si>
    <t>4537 W TOMAHAWK DR</t>
  </si>
  <si>
    <t>18E17S320010  02340 0250</t>
  </si>
  <si>
    <t>PINE RIDGE UNIT 1 PB 8 PG 25 LOT 25 BLOCK 234</t>
  </si>
  <si>
    <t>18E17S320010  02380 0130</t>
  </si>
  <si>
    <t xml:space="preserve">PINE RIDGE UNIT 1 PB 8 PG 25 LOT 13 BLOCK 238 </t>
  </si>
  <si>
    <t>SCARIONE MICHAEL</t>
  </si>
  <si>
    <t>4 DR REED BLVD</t>
  </si>
  <si>
    <t>AMITYVILLE NY 11701 1207</t>
  </si>
  <si>
    <t>18E17S320010  02390 0030</t>
  </si>
  <si>
    <t>PINE RIDGE UNIT 1 PB 8 PG 25 LOT 3 BLK 239</t>
  </si>
  <si>
    <t>MATTOCK MICHAEL A</t>
  </si>
  <si>
    <t>MATTOCK DIANE C</t>
  </si>
  <si>
    <t>168 RIDGE RD</t>
  </si>
  <si>
    <t>HOLLIS NH 03049 6423</t>
  </si>
  <si>
    <t>18E17S320010  02390 0040</t>
  </si>
  <si>
    <t>PINE RIDGE UNIT 1 PB 8 PG 25 LOT 4 BLK 239</t>
  </si>
  <si>
    <t>BURGESS JAMES LAWRENCE</t>
  </si>
  <si>
    <t>BURGESS IVETTE</t>
  </si>
  <si>
    <t>4241 W PIUTE DR</t>
  </si>
  <si>
    <t>BEVERLY HILLS FL 34465 4814</t>
  </si>
  <si>
    <t>18E17S320010  02400 0090</t>
  </si>
  <si>
    <t>PINE RIDGE UNIT 1 PB 8 PG 25 LOT 9 BLK 240</t>
  </si>
  <si>
    <t>NIELSEN MONICA R</t>
  </si>
  <si>
    <t>NIELSEN KEITH G</t>
  </si>
  <si>
    <t>4105 W TOMAHAWK DR</t>
  </si>
  <si>
    <t>18E17S320010  02410 0050</t>
  </si>
  <si>
    <t>PINE RIDGE UNIT 1 PB 8 PG 25 LOT 5 BLK 241</t>
  </si>
  <si>
    <t>BULTHUIS LORIE</t>
  </si>
  <si>
    <t>BULTHUIS MITCHELL</t>
  </si>
  <si>
    <t>1344 NW 86TH WAY</t>
  </si>
  <si>
    <t>CORAL SPRINGS FL 33071</t>
  </si>
  <si>
    <t>18E17S320010  02420 0010</t>
  </si>
  <si>
    <t>BRIDGER</t>
  </si>
  <si>
    <t>PINE RIDGE UNIT 1 PB 8 PG 25  LOT 1 BLK 242</t>
  </si>
  <si>
    <t>ZYGARLOWSKI ROBERT F</t>
  </si>
  <si>
    <t>ZYGARLOWSKI ELIZABETH A</t>
  </si>
  <si>
    <t>4091 N BRIDGER DR</t>
  </si>
  <si>
    <t>BEVERLY HILLS FL 34465 4866</t>
  </si>
  <si>
    <t>18E17S320010  02430 0090</t>
  </si>
  <si>
    <t xml:space="preserve">PINE RIDGE UNIT 1 PB 8 PG 25 LOT 9 BLK 243 </t>
  </si>
  <si>
    <t>DORSAINVIL JOSEPH &amp; SOLANGE</t>
  </si>
  <si>
    <t>193 ROGERS DR</t>
  </si>
  <si>
    <t>SCARSDALE NY 10583 6711</t>
  </si>
  <si>
    <t>18E17S320010  02440 0010</t>
  </si>
  <si>
    <t xml:space="preserve">PINE RIDGE UNIT 1 PB 8 PG 25 LOT 1 BLK 244 </t>
  </si>
  <si>
    <t>NEMBHARD EWAN GLEN &amp;</t>
  </si>
  <si>
    <t>CYNTHIA ROSE NEMBHARD</t>
  </si>
  <si>
    <t>12816 80TH LN</t>
  </si>
  <si>
    <t>18E17S320010  02440 0100</t>
  </si>
  <si>
    <t>PINE RIDGE UNIT 1 PB 8 PG 25 LOT 10 BLOCK 244</t>
  </si>
  <si>
    <t>ONEAL MELISSA A</t>
  </si>
  <si>
    <t>4380 N AMARILLO DR</t>
  </si>
  <si>
    <t>BEVERLY HILLS FL 34465 4811</t>
  </si>
  <si>
    <t>18E17S320010  02450 0080</t>
  </si>
  <si>
    <t>PINE RIDGE UNIT 1 PB 8 PG 25 LOT 8 BLK 245</t>
  </si>
  <si>
    <t>WITKOWICH KENNETH</t>
  </si>
  <si>
    <t>WITKOWICH LORI</t>
  </si>
  <si>
    <t>4593 W TOMAHAWK DR</t>
  </si>
  <si>
    <t>18E17S320010  02360 0030</t>
  </si>
  <si>
    <t xml:space="preserve">PINE RIDGE UNIT 1 PB 8 PG 25 LOT 3 BLOCK 236 </t>
  </si>
  <si>
    <t>MACAPAGAL MARIA CHRISTINA</t>
  </si>
  <si>
    <t>2196 MESA VERDE DR</t>
  </si>
  <si>
    <t>18E17S320010  02400 0070</t>
  </si>
  <si>
    <t>PINE RIDGE UNIT 1 PB 8 PG 25 LOT 7 BLOCK 240</t>
  </si>
  <si>
    <t>WHITE AMOS IV</t>
  </si>
  <si>
    <t>WHITE BETTIE L</t>
  </si>
  <si>
    <t>4251 W TOMAHAWK DR</t>
  </si>
  <si>
    <t>18E17S320010  02410 0040</t>
  </si>
  <si>
    <t xml:space="preserve">PINE RIDGE UNIT 1 PB 8 PG 25 LOT 4 BLOCK 241 </t>
  </si>
  <si>
    <t>POULOSE K PAUL &amp; QUEENY TRUSTEE</t>
  </si>
  <si>
    <t>1216 SANTA FE ST</t>
  </si>
  <si>
    <t>LEAVENWORTH KS 66048</t>
  </si>
  <si>
    <t>18E17S320010  02420 0030</t>
  </si>
  <si>
    <t>PINE RIDGE UNIT 1 PB 8 PG 25 LOT 3 BLOCK 242</t>
  </si>
  <si>
    <t>SIROCHMAN MICHAEL J JR</t>
  </si>
  <si>
    <t>SIROCHMAN LISA A</t>
  </si>
  <si>
    <t>4187 N BRIDGER DR</t>
  </si>
  <si>
    <t>18E17S320010  02420 0060</t>
  </si>
  <si>
    <t xml:space="preserve">PINE RIDGE UNIT 1 PB 8 PG 25 LOT 6 BLK 242 </t>
  </si>
  <si>
    <t>NEUBERT STEFANIE</t>
  </si>
  <si>
    <t>4295 N BRIDGER DR</t>
  </si>
  <si>
    <t>18E17S320010  02440 0060</t>
  </si>
  <si>
    <t>PINE RIDGE UNIT 1 PB 8 PG 25 LOT 6 BLK 244</t>
  </si>
  <si>
    <t>PERALES-PIGATTI CAMILIA</t>
  </si>
  <si>
    <t>PIGATTI RICARDO SR</t>
  </si>
  <si>
    <t>591 LAKEWAY DR</t>
  </si>
  <si>
    <t>N BABYLON NY 11704</t>
  </si>
  <si>
    <t>18E17S320010  02440 0070</t>
  </si>
  <si>
    <t>PINE RIDGE UNIT 1 PB 8 PG 25 LOT 7 BLK 244</t>
  </si>
  <si>
    <t>DEVELEZ KEITH</t>
  </si>
  <si>
    <t>DEVELEZ JANET</t>
  </si>
  <si>
    <t>4614 W TOMAHAWK DR</t>
  </si>
  <si>
    <t>18E17S320010  02440 0130</t>
  </si>
  <si>
    <t>PINE RIDGE UNIT 1 PB 8 PG 25 LOT 13 BLK 244</t>
  </si>
  <si>
    <t>CARTER NORMAN E</t>
  </si>
  <si>
    <t>JAQUISH SAUNDRA M</t>
  </si>
  <si>
    <t>4238 N BRIDGER DR</t>
  </si>
  <si>
    <t>18E17S320010  02450 0030</t>
  </si>
  <si>
    <t>PINE RIDGE UNIT 1 PB 8 PG 25 LOT 3 BLK 245</t>
  </si>
  <si>
    <t>WHEAT JAMES DAVID SR</t>
  </si>
  <si>
    <t>WHEAT BARBARA ANN</t>
  </si>
  <si>
    <t>4693 W TOMAHAWK DR</t>
  </si>
  <si>
    <t>BEVERLY HILLS FL 34465 4809</t>
  </si>
  <si>
    <t>18E17S320010  02450 0100</t>
  </si>
  <si>
    <t>PINE RIDGE UNIT 1 PB 8 PG 25 LOT 10 BLK 245</t>
  </si>
  <si>
    <t>CONNOLLY BERNARD J</t>
  </si>
  <si>
    <t>3527 RTE 82</t>
  </si>
  <si>
    <t>MILLBROOK NY 12545</t>
  </si>
  <si>
    <t>18E17S320010  02460 0020</t>
  </si>
  <si>
    <t xml:space="preserve">PINE RIDGE UNIT 1 PB 8 PG 25 LOT 2 BLOCK 246 </t>
  </si>
  <si>
    <t>PALAZZOLO LORRAINE</t>
  </si>
  <si>
    <t>4700 W MOHAWK DR</t>
  </si>
  <si>
    <t>BEVERLY HILLS FL 34465 2849</t>
  </si>
  <si>
    <t>18E17S320010  02370 0020</t>
  </si>
  <si>
    <t>PINE RIDGE UNIT 1 PB 8 PG 25 LOT 2 BLK 237</t>
  </si>
  <si>
    <t>JUSTINIANO RAFAEL A</t>
  </si>
  <si>
    <t>VISTA VERDE</t>
  </si>
  <si>
    <t>109 ESTIZ MENDEZ VIGO</t>
  </si>
  <si>
    <t>18E17S320010  02380 0070</t>
  </si>
  <si>
    <t>PINE RIDGE UNIT 1 PB 8 PG 25 LOT 7 BLK 238</t>
  </si>
  <si>
    <t>GERRY JOHN</t>
  </si>
  <si>
    <t>GERRY JENNIFER</t>
  </si>
  <si>
    <t>3303 W DANNY CT</t>
  </si>
  <si>
    <t>BEVERLY HILLS FL 34465 2905</t>
  </si>
  <si>
    <t>18E17S320010  02380 0090</t>
  </si>
  <si>
    <t>PINE RIDGE UNIT 1 PB 8 PG 25 LOT 9 BLK 238</t>
  </si>
  <si>
    <t>KEENER GREG</t>
  </si>
  <si>
    <t>KEENER KELLI</t>
  </si>
  <si>
    <t>PO BOX 1705</t>
  </si>
  <si>
    <t>CARTHAGE NC 28327 1705</t>
  </si>
  <si>
    <t>18E17S320010  02390 0020</t>
  </si>
  <si>
    <t xml:space="preserve">PINE RIDGE UNIT 1 PB 8 PG 25 LOT 2 BLK 239 </t>
  </si>
  <si>
    <t>DESIMONE JOSEPH JR</t>
  </si>
  <si>
    <t>4372 W TOMAHAWK DR</t>
  </si>
  <si>
    <t>BEVERLY HILLS FL 33465</t>
  </si>
  <si>
    <t>18E17S320010  02410 0010</t>
  </si>
  <si>
    <t>PINE RIDGE UNIT 1 PB 8 PG 25 LOT 1 BLK 241</t>
  </si>
  <si>
    <t>DAWSON DAVID M</t>
  </si>
  <si>
    <t>DAWSON SHEILA</t>
  </si>
  <si>
    <t>106 S J KELLNER BLVD</t>
  </si>
  <si>
    <t>BEVERLY HILLS FL 34465 4171</t>
  </si>
  <si>
    <t>18E17S320010  02420 0050</t>
  </si>
  <si>
    <t>PINE RIDGE UNIT 1 PB 8 PG 25 LOT 5 BLK 242</t>
  </si>
  <si>
    <t>18E17S320010  02430 0050</t>
  </si>
  <si>
    <t xml:space="preserve">PINE RIDGE UNIT 1 PB 8 PG 25 LOT 5 BLK 243 </t>
  </si>
  <si>
    <t>SHEEHAN JEFFREY &amp; SUSAN</t>
  </si>
  <si>
    <t>18E17S320010  02440 0120</t>
  </si>
  <si>
    <t>PINE RIDGE UNIT 1 PB 8 PG 25 LOT 12 BLK 244</t>
  </si>
  <si>
    <t>ABRENICA JOSE P</t>
  </si>
  <si>
    <t>ABRENICA ELLEN R</t>
  </si>
  <si>
    <t>7 LANGELOTH DR</t>
  </si>
  <si>
    <t>CORTLANDT MANOR NY 10567</t>
  </si>
  <si>
    <t>18E17S320010  02440 0160</t>
  </si>
  <si>
    <t>PINE RIDGE UNIT 1 PB 8 PG 25 LOT 16 BLK 244</t>
  </si>
  <si>
    <t>LEE RICHARD F</t>
  </si>
  <si>
    <t>LEE JOSEPHINE T</t>
  </si>
  <si>
    <t>8 MARSH POINT DR</t>
  </si>
  <si>
    <t>SAVANNAH GA 31406 3218</t>
  </si>
  <si>
    <t>18E17S320010  02450 0050</t>
  </si>
  <si>
    <t>PINE RIDGE UNIT 1 PB 8 PG 25 LOT 5 BLK 245</t>
  </si>
  <si>
    <t>GRAY DEBRA LYNN</t>
  </si>
  <si>
    <t>PO BOX 1107</t>
  </si>
  <si>
    <t xml:space="preserve"> X0E 0C0 CANADA</t>
  </si>
  <si>
    <t>18E17S320010  02350 0030</t>
  </si>
  <si>
    <t>PINE RIDGE UNIT 1 PB 8 PG 25 LOT 3 BLOCK 235</t>
  </si>
  <si>
    <t>FORE JAMES E</t>
  </si>
  <si>
    <t>FORE DONNA M</t>
  </si>
  <si>
    <t>4034 N HATCHET CIR</t>
  </si>
  <si>
    <t>BEVERLY HILLS FL 34465 3459</t>
  </si>
  <si>
    <t>18E17S320010  02360 0010</t>
  </si>
  <si>
    <t xml:space="preserve">PINE RIDGE UNIT 1 PB 8 PG 25 LOT 1 BLOCK 236 </t>
  </si>
  <si>
    <t>ANDREWS JAMES S</t>
  </si>
  <si>
    <t>6752 GULF TO LAKE HWY</t>
  </si>
  <si>
    <t>18E17S320010  02360 0020</t>
  </si>
  <si>
    <t xml:space="preserve">PINE RIDGE UNIT 1 PB 8 PG 25 LOT 2 BLK 236 </t>
  </si>
  <si>
    <t>18E17S320010  02370 0030</t>
  </si>
  <si>
    <t xml:space="preserve">PINE RIDGE UNIT 1 PB 8 PG 25 LOT 3 BLK 237 </t>
  </si>
  <si>
    <t>GALVEZ ORLANDO G &amp; ROSMAR SOLDEVILLA</t>
  </si>
  <si>
    <t>18201 SW 18TH ST</t>
  </si>
  <si>
    <t>MIRAMAR FL 33029 5206</t>
  </si>
  <si>
    <t>18E17S320010  02380 0040</t>
  </si>
  <si>
    <t>PINE RIDGE UNIT 1 PB 8 PG 25 LOT 4 BLK 238</t>
  </si>
  <si>
    <t>18E17S320010  02380 0050</t>
  </si>
  <si>
    <t>PINE RIDGE UNIT 1 PB 8 PG 25 LOT 5 BLK 238</t>
  </si>
  <si>
    <t>DAWES MIKE T</t>
  </si>
  <si>
    <t>DAWES DORINNE AVESON</t>
  </si>
  <si>
    <t>4254 W PIUTE DR</t>
  </si>
  <si>
    <t>18E17S320010  02380 0060</t>
  </si>
  <si>
    <t>PINE RIDGE UNIT 1 PB 8 PG 25 LOT 6 BLK 238</t>
  </si>
  <si>
    <t>18E17S320010  02380 0080</t>
  </si>
  <si>
    <t xml:space="preserve">PINE RIDGE UNIT 1 PB 8 PG 25 LOT 8 BLK 238 </t>
  </si>
  <si>
    <t>WHITING FAMILY REVOCABLE TRUST</t>
  </si>
  <si>
    <t>1699 JUANA RD</t>
  </si>
  <si>
    <t>BOCA RATON FL 33486</t>
  </si>
  <si>
    <t>18E17S320010  02400 0080</t>
  </si>
  <si>
    <t>PINE RIDGE UNIT 1 PB 8 PG 25 LOT 8 BLOCK 240</t>
  </si>
  <si>
    <t>TEATER WILLIAM G SR</t>
  </si>
  <si>
    <t>TEATER MARYANN T</t>
  </si>
  <si>
    <t>350 SE 69TH PL</t>
  </si>
  <si>
    <t>OCALA FL 34480 6401</t>
  </si>
  <si>
    <t>18E17S320010  02420 0020</t>
  </si>
  <si>
    <t>PINE RIDGE UNIT 1 PB 8 PG 25 LOT 2 BLOCK 242</t>
  </si>
  <si>
    <t>PIEPER A FRANCISCO</t>
  </si>
  <si>
    <t>PIEPER CAROLINA</t>
  </si>
  <si>
    <t>4145 N BRIDGER DR</t>
  </si>
  <si>
    <t>18E17S320010  02430 0060</t>
  </si>
  <si>
    <t>PINE RIDGE UNIT 1 PB 8 PG 25 LOT 6 BLK 243</t>
  </si>
  <si>
    <t>HYNES LINDA D</t>
  </si>
  <si>
    <t>LINDA D HYNES TRUST UTA OCT 24 2016</t>
  </si>
  <si>
    <t>4472 W PIUTE DR</t>
  </si>
  <si>
    <t>18E17S320010  02430 0070</t>
  </si>
  <si>
    <t>PINE RIDGE UNIT 1 PB 8 PG 25 LOT 7 BLK 243</t>
  </si>
  <si>
    <t>KING ORINTHIA C</t>
  </si>
  <si>
    <t>4446 W PIUTE DR</t>
  </si>
  <si>
    <t>18E17S320010  02430 0080</t>
  </si>
  <si>
    <t xml:space="preserve">PINE RIDGE UNIT 1 PB 8 PG 25 LOT 8 BLK 243 </t>
  </si>
  <si>
    <t>FALEN CONNIE J TRUSTEE</t>
  </si>
  <si>
    <t>CONNIE J FALEN REVOC TRUST</t>
  </si>
  <si>
    <t>4418 W PIUTE DR</t>
  </si>
  <si>
    <t>18E17S320010  02430 0100</t>
  </si>
  <si>
    <t xml:space="preserve">PINE RIDGE UNIT 1 PB 8 PG 25 LOT 10 BLK 243 </t>
  </si>
  <si>
    <t>18E17S320010  02430 0120</t>
  </si>
  <si>
    <t>PINE RIDGE UNIT 1 PB 8 PG 25 LOT 12 BLK 243</t>
  </si>
  <si>
    <t>LABARR KEVIN</t>
  </si>
  <si>
    <t>LABARR PATRICIA</t>
  </si>
  <si>
    <t>39 SANDS LANE</t>
  </si>
  <si>
    <t>BROOKHAVEN NY 11719</t>
  </si>
  <si>
    <t>18E17S320010  02440 0040</t>
  </si>
  <si>
    <t>PINE RIDGE UNIT 1 PB 8 PG 25 LOT 4 BLOCK 244</t>
  </si>
  <si>
    <t>ROESSLER GORDON A</t>
  </si>
  <si>
    <t>ROESSLER CHERYL</t>
  </si>
  <si>
    <t>4668 W TOMAHAWK DR</t>
  </si>
  <si>
    <t>BEVERLY HILLS FL 34465 4806</t>
  </si>
  <si>
    <t>18E17S320010  02440 0050</t>
  </si>
  <si>
    <t xml:space="preserve">PINE RIDGE UNIT 1 PB 8 PG 25 LOT 5 BLK 244 </t>
  </si>
  <si>
    <t>MOFFATT LARRY W</t>
  </si>
  <si>
    <t>4652 W TOMAHAWK DR</t>
  </si>
  <si>
    <t>18E17S320010  02440 0080</t>
  </si>
  <si>
    <t>PINE RIDGE UNIT 1 PB 8 PG 25 LOT 8 BLOCK 244</t>
  </si>
  <si>
    <t>VARGO DARLENE A</t>
  </si>
  <si>
    <t>MICHAEL G VARGO AND DARLENE A VARGO</t>
  </si>
  <si>
    <t>4586 W TOMAHAWK DR</t>
  </si>
  <si>
    <t>18E17S320010  02450 0090</t>
  </si>
  <si>
    <t>PINE RIDGE UNIT 1 PB 8 PG 25 LOT 9 BLK 245</t>
  </si>
  <si>
    <t>SPATE POLLY LYNN</t>
  </si>
  <si>
    <t>4577 W TOMAHAWK DR</t>
  </si>
  <si>
    <t>18E17S320010  02350 0060</t>
  </si>
  <si>
    <t xml:space="preserve">PINE RIDGE UNIT 1 PB 8 PG 25 LOT 6 BLOCK 235 </t>
  </si>
  <si>
    <t>BERNARD MARY ELLEN TRUSTEE</t>
  </si>
  <si>
    <t>4168 N HATCHET CIR</t>
  </si>
  <si>
    <t>18E17S320010  02370 0040</t>
  </si>
  <si>
    <t>PINE RIDGE UNIT 1 PB 8 PG 25 LOT 4 BLK 237</t>
  </si>
  <si>
    <t>18E17S320010  02380 0110</t>
  </si>
  <si>
    <t>PINE RIDGE UNIT 1 PB 8 PG 25 LOT 11 BLK 238</t>
  </si>
  <si>
    <t>COLLINS THEODORE LAMAR JR</t>
  </si>
  <si>
    <t>MCLAUGHLIN FAMILY TRUST DATED 1 19 98</t>
  </si>
  <si>
    <t>4255 W MUSTANG BLVD</t>
  </si>
  <si>
    <t>18E17S320010  02400 0010</t>
  </si>
  <si>
    <t>PINE RIDGE UNIT 1 PB 8 PG 25 LOT 1 BLK 240</t>
  </si>
  <si>
    <t>LYONS THOMAS M</t>
  </si>
  <si>
    <t>LYONS SHARON A</t>
  </si>
  <si>
    <t>250 BRIAR POINT RD</t>
  </si>
  <si>
    <t>ALLARDT TN 38504</t>
  </si>
  <si>
    <t>18E17S320010  02410 0070</t>
  </si>
  <si>
    <t>PINE RIDGE UNIT 1 PB 8 PG 25 LOT 7 BLK 241</t>
  </si>
  <si>
    <t>SQUIRES PAUL</t>
  </si>
  <si>
    <t>4 TWINBERRY CT</t>
  </si>
  <si>
    <t>18E17S320010  02420 0040</t>
  </si>
  <si>
    <t>PINE RIDGE UNIT 1 PB 8 PG 25 LOT 4 BLK 242</t>
  </si>
  <si>
    <t>PUGH HARRY F JR</t>
  </si>
  <si>
    <t>PUGH APRIL G</t>
  </si>
  <si>
    <t>4239 N BRIDGER DR</t>
  </si>
  <si>
    <t>18E17S320010  02420 0070</t>
  </si>
  <si>
    <t>PINE RIDGE UNIT 1 PB 8 PG 25 LOT 7 BLK 242</t>
  </si>
  <si>
    <t>EMSLEY CAROL</t>
  </si>
  <si>
    <t>4381 W PIUTE DR</t>
  </si>
  <si>
    <t>BEVERLY HILLS FL 34465 4815</t>
  </si>
  <si>
    <t>18E17S320010  02440 0020</t>
  </si>
  <si>
    <t xml:space="preserve">PINE RIDGE UNIT 1 PB 8 PG 25 LOT 2 BLK 244 </t>
  </si>
  <si>
    <t>SALES KATHRYN A</t>
  </si>
  <si>
    <t>18E17S320010  02440 0030</t>
  </si>
  <si>
    <t xml:space="preserve">PINE RIDGE UNIT 1 PB 8 PG 25 LOT 3 BLK 244 </t>
  </si>
  <si>
    <t>WALTER S FAGAN TRUST</t>
  </si>
  <si>
    <t>4690 W TOMAHAWK DR</t>
  </si>
  <si>
    <t>18E17S320010  02440 0110</t>
  </si>
  <si>
    <t>PINE RIDGE UNIT 1 PB 8 PG 25 LOT 11 BLK 244</t>
  </si>
  <si>
    <t>BOITANO ELIZABETH A</t>
  </si>
  <si>
    <t>13029 PILGRIMS INN DR</t>
  </si>
  <si>
    <t>WOODBRIDGE VA 22193</t>
  </si>
  <si>
    <t>18E17S320010  02450 0040</t>
  </si>
  <si>
    <t>PINE RIDGE UNIT 1 PB 8 PG 25 LOT 4 BLK 245</t>
  </si>
  <si>
    <t>SECRETARY OF VETERAN AFFAIRS</t>
  </si>
  <si>
    <t>3401 W END AVE STE 760W</t>
  </si>
  <si>
    <t>NASHVILLE TN 37203</t>
  </si>
  <si>
    <t>18E17S320010  02450 0070</t>
  </si>
  <si>
    <t xml:space="preserve">PINE RIDGE UNIT 1 PB 8 PG 25 LOT 7 BLK 245 </t>
  </si>
  <si>
    <t>RAYMUNDO RENATO L MD &amp; SUSAN R MD</t>
  </si>
  <si>
    <t>209 CHESTNUT CIR</t>
  </si>
  <si>
    <t>BLOOMFIELD HILLS MI 48304 2105</t>
  </si>
  <si>
    <t>18E17S320010  02460 0010</t>
  </si>
  <si>
    <t xml:space="preserve">PINE RIDGE UNIT 1 PB 8 PG 25 LOT 1 BLK 246 DESC IN OR BK </t>
  </si>
  <si>
    <t>18E17S320010  02350 0070</t>
  </si>
  <si>
    <t>PINE RIDGE UNIT 1 PB 8 PG 25 LOT 7 BLK 235</t>
  </si>
  <si>
    <t>ZAGNOLI TED</t>
  </si>
  <si>
    <t>ZAGNOLI DENISE</t>
  </si>
  <si>
    <t>4150 N HATCHET CIR</t>
  </si>
  <si>
    <t>18E17S320010  02370 0060</t>
  </si>
  <si>
    <t>PINE RIDGE UNIT 1 PB 8 PG 25 LOT 6 BLK 237</t>
  </si>
  <si>
    <t>JACOB JOHN</t>
  </si>
  <si>
    <t>JACOB JODY</t>
  </si>
  <si>
    <t>4055 W MUSTANG BLVD</t>
  </si>
  <si>
    <t>18E17S320010  02380 0100</t>
  </si>
  <si>
    <t xml:space="preserve">PINE RIDGE UNIT 1 PB 8 PG 25 LOT 10 BLK 238 </t>
  </si>
  <si>
    <t>OBANDO CYLPHA G</t>
  </si>
  <si>
    <t>7501 SW 161ST PL</t>
  </si>
  <si>
    <t>MIAMI FL 33193 2936</t>
  </si>
  <si>
    <t>18E17S320010  02380 0120</t>
  </si>
  <si>
    <t>PINE RIDGE UNIT 1 PB 8 PG 25 LOT 12 BLOCK 238</t>
  </si>
  <si>
    <t>BOWERMASTER ROBERT D</t>
  </si>
  <si>
    <t>BOWERMASTER MELISSA L</t>
  </si>
  <si>
    <t>4291 W MUSTANG BLVD</t>
  </si>
  <si>
    <t>18E17S320010  02400 0030</t>
  </si>
  <si>
    <t>PINE RIDGE UNIT 1 PB 8 PG 25 LOT 3 BLK 240</t>
  </si>
  <si>
    <t>HOWARD BARRY L</t>
  </si>
  <si>
    <t>HOWARD GAIL M</t>
  </si>
  <si>
    <t>4445 W TOMAHAWK DR</t>
  </si>
  <si>
    <t>BEVERLY HILLS FL 34465 4871</t>
  </si>
  <si>
    <t>18E17S320010  02400 0060</t>
  </si>
  <si>
    <t>PINE RIDGE UNIT 1 PB 8 PG 25 LOT 6 BLOCK 240</t>
  </si>
  <si>
    <t>MOORE OSCAR ANTHONY</t>
  </si>
  <si>
    <t>MOORE SHARI</t>
  </si>
  <si>
    <t>2227 LAKESHORE CIR</t>
  </si>
  <si>
    <t>PORT CHARLOTTE FL 33952</t>
  </si>
  <si>
    <t>18E17S320010  02410 0020</t>
  </si>
  <si>
    <t>PINE RIDGE UNIT 1 PB 8 PG 25 LOT 2 BLOCK 241</t>
  </si>
  <si>
    <t>SIMON MICHAEL N</t>
  </si>
  <si>
    <t>SIMON SHARON A</t>
  </si>
  <si>
    <t>4279 N AMARILLO DR</t>
  </si>
  <si>
    <t>18E17S320010  02410 0060</t>
  </si>
  <si>
    <t>PINE RIDGE UNIT 1 PB 8 PG 25 LOT 6 BLK 241</t>
  </si>
  <si>
    <t>IMAS FRANK</t>
  </si>
  <si>
    <t>IMAS SVETLANA</t>
  </si>
  <si>
    <t>4420 N SHAWNEE DR</t>
  </si>
  <si>
    <t>18E17S320010  02420 0080</t>
  </si>
  <si>
    <t>PINE RIDGE UNIT 1 PB 8 PG 25 LOT 8 BLK 242</t>
  </si>
  <si>
    <t>ZAREK GREGORY MARK</t>
  </si>
  <si>
    <t>3714 PINE HILL RD</t>
  </si>
  <si>
    <t>CORNING NY 14830</t>
  </si>
  <si>
    <t>18E17S320010  02440 0090</t>
  </si>
  <si>
    <t>PINE RIDGE UNIT 1 PB 8 PG 25 LOT 9 BLOCK 244</t>
  </si>
  <si>
    <t>DIANO DELIA</t>
  </si>
  <si>
    <t>151 FIRST AVE 138</t>
  </si>
  <si>
    <t>NEW YORK NY 10003 2969</t>
  </si>
  <si>
    <t>18E17S320010  02450 0010</t>
  </si>
  <si>
    <t>PINE RIDGE UNIT 1 PB 8 PG 25 LOT 1 BLK 245</t>
  </si>
  <si>
    <t>KANE VICKY</t>
  </si>
  <si>
    <t>4729 W TOMAHAWK DR</t>
  </si>
  <si>
    <t>18E17S320010  02460 0030</t>
  </si>
  <si>
    <t>PINE RIDGE UNIT 1 PB 8 PG 25 LOT 3 BLK 246</t>
  </si>
  <si>
    <t>DAVELLI FRANK T</t>
  </si>
  <si>
    <t>DAVELLI JULIE C</t>
  </si>
  <si>
    <t>4652 W MOHAWK DR</t>
  </si>
  <si>
    <t>18E17S320010  02500 0010</t>
  </si>
  <si>
    <t>PINE RIDGE UNIT 1 PB 8 PG 25 LOT 1 BLK 250</t>
  </si>
  <si>
    <t>ANDERSON STEVEN M</t>
  </si>
  <si>
    <t>ANDERSON TONYA L</t>
  </si>
  <si>
    <t>11605 NEW BOND ST</t>
  </si>
  <si>
    <t>FREDERICKSBURG VA 22408 1864</t>
  </si>
  <si>
    <t>18E17S320010  02500 0020</t>
  </si>
  <si>
    <t>PINE RIDGE UNIT 1 PB 8 PG 25 LOT 2 BLK 250</t>
  </si>
  <si>
    <t>LUECHAU ERIKA MARIANNE</t>
  </si>
  <si>
    <t>ERIKA MARIANNE LUECHAU LIVING TRUST</t>
  </si>
  <si>
    <t>5246 W CHIPPEWA DR</t>
  </si>
  <si>
    <t>18E17S320010  02500 0040</t>
  </si>
  <si>
    <t>PINE RIDGE UNIT 1 PB 8 PG 25 LOT 4 BLK 250</t>
  </si>
  <si>
    <t>SANSCHAGRIN FRANCES G</t>
  </si>
  <si>
    <t>BEAULIEU JOSEPH</t>
  </si>
  <si>
    <t>5156 W CHIPPEWA DR</t>
  </si>
  <si>
    <t>18E17S320010  02540 0140</t>
  </si>
  <si>
    <t>PINE RIDGE UNIT 1 PB 8 PG 25 LOT 14 BLK 254</t>
  </si>
  <si>
    <t>MCMURRAY RONALD M</t>
  </si>
  <si>
    <t>MCMURRAY LINDA M</t>
  </si>
  <si>
    <t>5231 W CHIPPEWA DR</t>
  </si>
  <si>
    <t>18E17S320010  02550 0040</t>
  </si>
  <si>
    <t xml:space="preserve">PINE RIDGE UNIT 1 PB 8 PG 25 LOT 4 BLK 255 </t>
  </si>
  <si>
    <t>THOMAS VARGHESE V &amp; ROSAMMA J</t>
  </si>
  <si>
    <t>131 SUFFOLK AVE</t>
  </si>
  <si>
    <t>STATEN ISLANE NY 10314</t>
  </si>
  <si>
    <t>18E17S320010  02580 0050</t>
  </si>
  <si>
    <t>PINE RIDGE UNIT 1 PB 8 PG 25 LOT 5 BLK 258</t>
  </si>
  <si>
    <t>DIXON DONALD</t>
  </si>
  <si>
    <t>FRANCIS JOANNE</t>
  </si>
  <si>
    <t>4984 N PINK POPPY DR</t>
  </si>
  <si>
    <t>18E17S320010  02590 0050</t>
  </si>
  <si>
    <t xml:space="preserve">PINE RIDGE UNIT 1 PB 8 PG 25 LOT 5 BLK 259 </t>
  </si>
  <si>
    <t>SEBASTIAN JOSE &amp; THELMA</t>
  </si>
  <si>
    <t>825 NEBEL LN</t>
  </si>
  <si>
    <t>DESPLAINES IL 60018</t>
  </si>
  <si>
    <t>18E17S320010  02590 0090</t>
  </si>
  <si>
    <t>PINE RIDGE UNIT 1 PB 8 PG 25 LOT 9 BLK 259</t>
  </si>
  <si>
    <t>DUNCAN MICHAEL G</t>
  </si>
  <si>
    <t>DUNCAN ANGELA</t>
  </si>
  <si>
    <t>4750 W PINE RIDGE BLVD</t>
  </si>
  <si>
    <t>18E17S320010  02590 0150</t>
  </si>
  <si>
    <t>PINE RIDGE UNIT 1 PB 8 PG 25 LOT 15 BLK 259</t>
  </si>
  <si>
    <t>WELCH LORRAINE</t>
  </si>
  <si>
    <t>5229 MELISSA DRIVE</t>
  </si>
  <si>
    <t>PANAMA CITY FL 32404</t>
  </si>
  <si>
    <t>18E17S320010  02600 0170</t>
  </si>
  <si>
    <t>PINE RIDGE UNIT 1 PB 8 PG 25 LOT 17 BLK 260</t>
  </si>
  <si>
    <t>MACDONALD MARY ELLEN</t>
  </si>
  <si>
    <t>MACDONALD AARON SHAW</t>
  </si>
  <si>
    <t>4815 W GYPSUM DR</t>
  </si>
  <si>
    <t>18E17S320010  02600 0180</t>
  </si>
  <si>
    <t>PINE RIDGE UNIT 1 PB 8 PG 25 LOT 18 BLK 260</t>
  </si>
  <si>
    <t>MONFORTE ALEJANDRO E</t>
  </si>
  <si>
    <t>ALEJANDRO E MONFORTE LETTY A MONFORTE</t>
  </si>
  <si>
    <t>2571 WABASH DR</t>
  </si>
  <si>
    <t>WEST PALM BEACH FL 33410 5213</t>
  </si>
  <si>
    <t>18E17S320010  02610 0030</t>
  </si>
  <si>
    <t>PINE RIDGE UNIT 1 PB 8 PG 25 LOT 3 BLK 261</t>
  </si>
  <si>
    <t>NOONAN MICHAEL ALLEN III</t>
  </si>
  <si>
    <t>NOONAN SHANELLE FRANCES</t>
  </si>
  <si>
    <t>4730 W GYPSUM DR</t>
  </si>
  <si>
    <t>18E17S320010  02620 0050</t>
  </si>
  <si>
    <t>PINE RIDGE UNIT 1 PB 8 PG 25 LOT 5 BLK 262</t>
  </si>
  <si>
    <t>PROULX STEVEN J</t>
  </si>
  <si>
    <t>PROULX KAREN D</t>
  </si>
  <si>
    <t>4750 W PONTIAC PL</t>
  </si>
  <si>
    <t>BEVERLY HILLS FL 34465 2861</t>
  </si>
  <si>
    <t>18E17S320010  02500 0050</t>
  </si>
  <si>
    <t>PINE RIDGE UNIT 1 PB 8 PG 25 LOT 5 BLK 250</t>
  </si>
  <si>
    <t>MCNEAL PHILIP E</t>
  </si>
  <si>
    <t>MCNEAL LINDA</t>
  </si>
  <si>
    <t>5094 W CHIPPEWA DR</t>
  </si>
  <si>
    <t>BEVERLY HILLS FL 34465 2826</t>
  </si>
  <si>
    <t>18E17S320010  02540 0020</t>
  </si>
  <si>
    <t>PINE RIDGE UNIT 1 PB 8 PG 25  LOT 2 BLK 254</t>
  </si>
  <si>
    <t>KARCESKI JOHN A</t>
  </si>
  <si>
    <t>KARCESKI NANCY R</t>
  </si>
  <si>
    <t>6721 SULKEY LN</t>
  </si>
  <si>
    <t>ROCKFORD IL 61108</t>
  </si>
  <si>
    <t>18E17S320010  02540 0130</t>
  </si>
  <si>
    <t>PINE RIDGE UNIT 1 PB 8 PG 25 LOT 13 BLK 254</t>
  </si>
  <si>
    <t>COBURN ROBERT A</t>
  </si>
  <si>
    <t>COBURN MARIA A</t>
  </si>
  <si>
    <t>5195 W CHIPPEWA DR</t>
  </si>
  <si>
    <t>BEVERLY HILLS FL 34465 2825</t>
  </si>
  <si>
    <t>18E17S320010  02540 0190</t>
  </si>
  <si>
    <t>PINE RIDGE UNIT 1 PB 8 PG 25 LOT 19 BLK 254</t>
  </si>
  <si>
    <t>GREEN WILLIAM TRAVICK</t>
  </si>
  <si>
    <t>GREEN MARNIE V</t>
  </si>
  <si>
    <t>5423 W BUCKSKIN DR</t>
  </si>
  <si>
    <t>18E17S320010  02550 0030</t>
  </si>
  <si>
    <t>PINE RIDGE UNIT 1 PB 8 PG 25 LOT 3 BLK 255</t>
  </si>
  <si>
    <t>BECKEDORF HELMUT</t>
  </si>
  <si>
    <t>LIEBIGSTRASSE 40</t>
  </si>
  <si>
    <t xml:space="preserve"> 22113 GERMANY</t>
  </si>
  <si>
    <t>18E17S320010  02570 0010</t>
  </si>
  <si>
    <t xml:space="preserve">PINE RIDGE UNIT 1 PB 8 PG 25 LOT 1 BLK 257 </t>
  </si>
  <si>
    <t>GONZALEZ CHARLES B</t>
  </si>
  <si>
    <t>4907 N SADDLE DR</t>
  </si>
  <si>
    <t>18E17S320010  02590 0060</t>
  </si>
  <si>
    <t>PINE RIDGE UNIT 1 PB 8 PG 25 LOT 6 BLK 259</t>
  </si>
  <si>
    <t>STONINGTON CONSTRUCTION INCORPORATED</t>
  </si>
  <si>
    <t>8501 PHILATELIC DR 5314</t>
  </si>
  <si>
    <t>SPRING HILL FL 34606</t>
  </si>
  <si>
    <t>18E17S320010  02590 0110</t>
  </si>
  <si>
    <t xml:space="preserve">PINE RIDGE UNIT 1 PB 8 PG 25 LOT 11 BLK 259 </t>
  </si>
  <si>
    <t>COLEMAN MARSHA J TRUSTEE</t>
  </si>
  <si>
    <t>MARSHA J COLEMAN DECL TRUST</t>
  </si>
  <si>
    <t>4678 W PINE RIDGE BLVD</t>
  </si>
  <si>
    <t>BEVERLY HILLS  FL 34465</t>
  </si>
  <si>
    <t>18E17S320010  02590 0120</t>
  </si>
  <si>
    <t>PINE RIDGE UNIT 1 PB 8 PG 25 LOT 12 BLK 259</t>
  </si>
  <si>
    <t>2955 LANDOVER BLVD</t>
  </si>
  <si>
    <t>18E17S320010  02590 0170</t>
  </si>
  <si>
    <t xml:space="preserve">PINE RIDGE UNIT 1 PB 8 PG 25 LOT 17 BLK 259 </t>
  </si>
  <si>
    <t>XAVIER JOSEPH &amp; SALAMMA J</t>
  </si>
  <si>
    <t>2728 BRIGHTON 7TH ST</t>
  </si>
  <si>
    <t>BROOKLYN NY 11235</t>
  </si>
  <si>
    <t>18E17S320010  02610 0060</t>
  </si>
  <si>
    <t>PINE RIDGE UNIT 1 PB 8 PG 25 LOT 6 BLK 261</t>
  </si>
  <si>
    <t>18E17S320010  02620 0020</t>
  </si>
  <si>
    <t>PINE RIDGE UNIT 1 PB 8 PG 25 LOT 2 BLK 262</t>
  </si>
  <si>
    <t>FERRARA ROSARIO</t>
  </si>
  <si>
    <t>DEFIORE BARBARA</t>
  </si>
  <si>
    <t>3671 W CAPA PATH</t>
  </si>
  <si>
    <t>18E17S320010  02620 0030</t>
  </si>
  <si>
    <t>PINE RIDGE UNIT 1 PB 8 PG 25 LOT 3 BLK 262</t>
  </si>
  <si>
    <t>EVANGELISTA JOHN</t>
  </si>
  <si>
    <t>4842 W PONTIAC PL</t>
  </si>
  <si>
    <t>18E17S320010  02460 0040</t>
  </si>
  <si>
    <t>PINE RIDGE UNIT 1 PB 8 PG 25 LOT 4 BLK 246</t>
  </si>
  <si>
    <t>COLLINS JOHN DEAN</t>
  </si>
  <si>
    <t>COLLINS PAMELA SUE</t>
  </si>
  <si>
    <t>4610 W MOHAWK DR</t>
  </si>
  <si>
    <t>18E17S320010  02500 0030</t>
  </si>
  <si>
    <t>PINE RIDGE UNIT 1 PB 8 PG 25 LOT 3 BLK 250</t>
  </si>
  <si>
    <t>AGLIO SAMUEL E JR</t>
  </si>
  <si>
    <t>AGLIO SUSAN M</t>
  </si>
  <si>
    <t>5184 W CHIPPEWA DR</t>
  </si>
  <si>
    <t>18E17S320010  02500 0090</t>
  </si>
  <si>
    <t>PINE RIDGE UNIT 1 PB 8 PG 25 LOT 9 BLK 250</t>
  </si>
  <si>
    <t>18E17S320010  02530 0100</t>
  </si>
  <si>
    <t>PINE RIDGE UNIT 1 PB 8 PG 25 LOT 10 BLK 253</t>
  </si>
  <si>
    <t>LAROSA ANGELO</t>
  </si>
  <si>
    <t>LAROSA VIRGINIA G</t>
  </si>
  <si>
    <t>49 ROOSEVELT AVE</t>
  </si>
  <si>
    <t>GLEN HEAD NY 11545</t>
  </si>
  <si>
    <t>18E17S320010  02540 0150</t>
  </si>
  <si>
    <t>PINE RIDGE UNIT 1 PB 8 PG 25 LOT 15 BLK 254</t>
  </si>
  <si>
    <t>LEON MARIO A</t>
  </si>
  <si>
    <t>LEON IVONNE I</t>
  </si>
  <si>
    <t>PO BOX 1735</t>
  </si>
  <si>
    <t>18E17S320010  02540 0160</t>
  </si>
  <si>
    <t>PINE RIDGE UNIT 1 PB 8 PG 25 LOT 16 BLK 254</t>
  </si>
  <si>
    <t>WARRINER LAURENCE</t>
  </si>
  <si>
    <t>DEBELL BECKY L</t>
  </si>
  <si>
    <t>5287 W CHIPPEWA DR</t>
  </si>
  <si>
    <t>18E17S320010  02560 0010</t>
  </si>
  <si>
    <t>PINE RIDGE UNIT 1 PB 8 PG 25 LOT 1 BLK 256</t>
  </si>
  <si>
    <t>MOORE JERRY ALBERT</t>
  </si>
  <si>
    <t>MOORE ELIZABETH E</t>
  </si>
  <si>
    <t>5037 N SADDLE DR</t>
  </si>
  <si>
    <t>18E17S320010  02590 0010</t>
  </si>
  <si>
    <t xml:space="preserve">PINE RIDGE UNIT 1 PB 8 PG 25 LOT 1 BLK 259 </t>
  </si>
  <si>
    <t>CUNNINGHAM MARCIA A TRUSTEE</t>
  </si>
  <si>
    <t>5191 N PINK POPPY DR</t>
  </si>
  <si>
    <t>18E17S320010  02590 0100</t>
  </si>
  <si>
    <t>PINE RIDGE UNIT 1 PB 8 PG 25 LOT 10 BLK 259</t>
  </si>
  <si>
    <t>POWERS MARK</t>
  </si>
  <si>
    <t>1254 E HOBART LN</t>
  </si>
  <si>
    <t>18E17S320010  02600 0010</t>
  </si>
  <si>
    <t xml:space="preserve">PINE RIDGE UNIT 1 PB 8 PG 25 LOT 1 BLK 260 </t>
  </si>
  <si>
    <t>SABARRE MARCIAL &amp; VELMA L</t>
  </si>
  <si>
    <t>319 FORD LN</t>
  </si>
  <si>
    <t>18E17S320010  02600 0040</t>
  </si>
  <si>
    <t>PINE RIDGE UNIT 1 PB 8 PG 25 LOT 4 BLK 260</t>
  </si>
  <si>
    <t>MEDINA ESDRAS</t>
  </si>
  <si>
    <t>MEDINA YUK FAN T</t>
  </si>
  <si>
    <t>PO BOX 640241</t>
  </si>
  <si>
    <t>BEVERLY HILLS FL 34465 0241</t>
  </si>
  <si>
    <t>18E17S320010  02600 0140</t>
  </si>
  <si>
    <t>PINE RIDGE UNIT 1 PB 8 PG 25 LOT 14 BLK 260</t>
  </si>
  <si>
    <t>VARGHESE SIBYL V</t>
  </si>
  <si>
    <t>10604 LEESA DRIVE</t>
  </si>
  <si>
    <t>MC KINNEY TX 75070</t>
  </si>
  <si>
    <t>18E17S320010  02620 0080</t>
  </si>
  <si>
    <t>PINE RIDGE UNIT 1 PB 8 PG 25 LOT 8 BLK 262</t>
  </si>
  <si>
    <t>CLARKE ROGER</t>
  </si>
  <si>
    <t>4618 W PONTIAC PT</t>
  </si>
  <si>
    <t>18E17S320010  02470 0020</t>
  </si>
  <si>
    <t>PINE RIDGE UNIT 1 PB 8 PG 25 LOT 2 BLK 247</t>
  </si>
  <si>
    <t>AMANTE VALERIE</t>
  </si>
  <si>
    <t>4583 N PINK POPPY DR</t>
  </si>
  <si>
    <t>18E17S320010  02470 0090</t>
  </si>
  <si>
    <t xml:space="preserve">PINE RIDGE UNIT 1 PB 8 PG 25 LOT 9 BLK 247 </t>
  </si>
  <si>
    <t>CASOLA DOMENICO</t>
  </si>
  <si>
    <t>18E17S320010  02470 0100</t>
  </si>
  <si>
    <t>PINE RIDGE UNIT 1 PB 8 PG 25 LOT 10 BLK 247</t>
  </si>
  <si>
    <t>LOVELOCK DEBORAH A</t>
  </si>
  <si>
    <t>LOVELOCK BRUCE A</t>
  </si>
  <si>
    <t>4800 W MOHAWK DR</t>
  </si>
  <si>
    <t>18E17S320010  02470 0110</t>
  </si>
  <si>
    <t>PINE RIDGE UNIT 1 PB 8 PG 25 LOT 11 BLK 247</t>
  </si>
  <si>
    <t>HENSEL MARC</t>
  </si>
  <si>
    <t>ZEIL 15</t>
  </si>
  <si>
    <t xml:space="preserve"> 60313 GERMANY</t>
  </si>
  <si>
    <t>18E17S320010  02500 0100</t>
  </si>
  <si>
    <t>PINE RIDGE UNIT 1 PB 8 PG 25 LOT 10 BLK 250</t>
  </si>
  <si>
    <t>JABO ROBERT J</t>
  </si>
  <si>
    <t>JABO SHERRY L</t>
  </si>
  <si>
    <t>5281 W BUCKSKIN DR</t>
  </si>
  <si>
    <t>18E17S320010  02510 0030</t>
  </si>
  <si>
    <t>PINE RIDGE UNIT 1 PB 8 PG 25  LOT 3 BLK 251</t>
  </si>
  <si>
    <t>NASH DANIEL J</t>
  </si>
  <si>
    <t>NASH BARBARA L</t>
  </si>
  <si>
    <t>5198 W BUCKSKIN DR</t>
  </si>
  <si>
    <t>18E17S320010  02540 0030</t>
  </si>
  <si>
    <t>PINE RIDGE UNIT 1 PB 8 PG 25 LOT 3 BLK 254</t>
  </si>
  <si>
    <t>ELDREDGE ROBERT  K</t>
  </si>
  <si>
    <t>ELDREDGE ROCHELLE</t>
  </si>
  <si>
    <t>5420 W COMSTOCK PL</t>
  </si>
  <si>
    <t>18E17S320010  02540 0070</t>
  </si>
  <si>
    <t>PINE RIDGE UNIT 1 PB 8 PG 25 LOT 7 BLK 254</t>
  </si>
  <si>
    <t>MICCHELLI MICHAEL N</t>
  </si>
  <si>
    <t>MICCHELLI ALICE L</t>
  </si>
  <si>
    <t>5306 W COMSTOCK PL</t>
  </si>
  <si>
    <t>18E17S320010  02550 0010</t>
  </si>
  <si>
    <t>PINE RIDGE UNIT 1 PB 8 PG 25 LOT 1 BLK 255</t>
  </si>
  <si>
    <t>OKELLEY JESSE JAMES</t>
  </si>
  <si>
    <t>5000 N SADDLE DR</t>
  </si>
  <si>
    <t>BEVERLY HILLS FL 34465 2807</t>
  </si>
  <si>
    <t>18E17S320010  02550 0050</t>
  </si>
  <si>
    <t xml:space="preserve">PINE RIDGE UNIT 1 PB 8 PG 25 LOT 5 BLK 255 </t>
  </si>
  <si>
    <t>CHOUINARD LEROY</t>
  </si>
  <si>
    <t>15 KIMBERLY DR</t>
  </si>
  <si>
    <t>SWANSEA MA 02777 4833</t>
  </si>
  <si>
    <t>18E17S320010  02550 0120</t>
  </si>
  <si>
    <t xml:space="preserve">PINE RIDGE UNIT 1 PB 8 PG 25 LOT 12 BLK 255 </t>
  </si>
  <si>
    <t>TANG CHUANG FU CHIN</t>
  </si>
  <si>
    <t>2117 W BEACON AVE</t>
  </si>
  <si>
    <t>ANAHEIN CA 92804 4407</t>
  </si>
  <si>
    <t>18E17S320010  02580 0010</t>
  </si>
  <si>
    <t>PINE RIDGE UNIT 1 PB 8 PG 25 LOT 1 BLK 258</t>
  </si>
  <si>
    <t>LONG JIMMIE R</t>
  </si>
  <si>
    <t>LONG DONNA J</t>
  </si>
  <si>
    <t>5190 N PINK POPPY DR</t>
  </si>
  <si>
    <t>18E17S320010  02590 0030</t>
  </si>
  <si>
    <t>PINE RIDGE UNIT 1 PB 8 PG 25 LOT 3 BLK 259</t>
  </si>
  <si>
    <t>TRIBBLE LARRY JR</t>
  </si>
  <si>
    <t>TRIBBLE SHEILA</t>
  </si>
  <si>
    <t>4942 PINE RIDGE BLVD</t>
  </si>
  <si>
    <t>BEVERLY HILLS FL 34465 2871</t>
  </si>
  <si>
    <t>18E17S320010  02590 0070</t>
  </si>
  <si>
    <t>PINE RIDGE UNIT 1 PB 8 PG 25 LOT 7 BLK 259</t>
  </si>
  <si>
    <t>18E17S320010  02590 0080</t>
  </si>
  <si>
    <t>PINE RIDGE UNIT 1 PB 8 PG 25 LOT 8 BLK 259</t>
  </si>
  <si>
    <t>BECK LISA M</t>
  </si>
  <si>
    <t>FREDEBAUGH ALAN K</t>
  </si>
  <si>
    <t>4784 W PINE RIDGE BLVD</t>
  </si>
  <si>
    <t>18E17S320010  02510 0050</t>
  </si>
  <si>
    <t>PINE RIDGE UNIT 1 PB 8 PG 25 LOT 5 BLK 251</t>
  </si>
  <si>
    <t>KEYSER EDWARD L JR</t>
  </si>
  <si>
    <t>KEYSER GINGER</t>
  </si>
  <si>
    <t>5282 W BUCKSKIN DR</t>
  </si>
  <si>
    <t>18E17S320010  02510 0070</t>
  </si>
  <si>
    <t>PINE RIDGE UNIT 1 PB 8 PG 25 LOT 7 BLK 251</t>
  </si>
  <si>
    <t>GILMAN MARK C</t>
  </si>
  <si>
    <t>GILMAN JENNIFER B</t>
  </si>
  <si>
    <t>5376 W BUCKSKIN DR</t>
  </si>
  <si>
    <t>18E17S320010  02530 0110</t>
  </si>
  <si>
    <t>PINE RIDGE UNIT 1 PB 8 PG 25 LOT 11 BLK 253</t>
  </si>
  <si>
    <t>PITZER ROBERT J</t>
  </si>
  <si>
    <t>PITZER MEGHAN</t>
  </si>
  <si>
    <t>5397 W COMSTOCK PL</t>
  </si>
  <si>
    <t>18E17S320010  02530 0120</t>
  </si>
  <si>
    <t>PINE RIDGE UNIT 1 PB 8 PG 25 LOT 12 BLK 253</t>
  </si>
  <si>
    <t>MARANTZ GARY M</t>
  </si>
  <si>
    <t>600 S COUNTRY OAKS TER</t>
  </si>
  <si>
    <t>18E17S320010  02540 0050</t>
  </si>
  <si>
    <t xml:space="preserve">PINE RIDGE UNIT 1 PB 8 PG 25 LOT 5 BLK 254 </t>
  </si>
  <si>
    <t>BLAIR KIMBERLY</t>
  </si>
  <si>
    <t>5376 W COMSTOCK PL</t>
  </si>
  <si>
    <t>18E17S320010  02600 0110</t>
  </si>
  <si>
    <t>PINE RIDGE UNIT 1 PB 8 PG 25 LOT 11 BLK 260</t>
  </si>
  <si>
    <t>AXELROD-BEDELL ANNE B</t>
  </si>
  <si>
    <t>ANNE B AXELROD-BEDELL REVOCABLE LIVING</t>
  </si>
  <si>
    <t>280 WINDSOR PL</t>
  </si>
  <si>
    <t>BROOKLYN NY 11218</t>
  </si>
  <si>
    <t>18E17S320010  02610 0020</t>
  </si>
  <si>
    <t>PINE RIDGE UNIT 1 PB 8 PG 25 LOT 2 BLK 261</t>
  </si>
  <si>
    <t>PUMA MARIA</t>
  </si>
  <si>
    <t>4778 W GYPSUM DR</t>
  </si>
  <si>
    <t>18E17S320010  02480 0020</t>
  </si>
  <si>
    <t xml:space="preserve">PINE RIDGE UNIT 1 PB 8 PG 25 LOT 2 BLK 248 </t>
  </si>
  <si>
    <t>CASOLA JOSEPH II</t>
  </si>
  <si>
    <t>4750 N PINK POPPY DR</t>
  </si>
  <si>
    <t>18E17S320010  02510 0040</t>
  </si>
  <si>
    <t>PINE RIDGE UNIT 1 PB 8 PG 25 LOT 4 BLK 251</t>
  </si>
  <si>
    <t>LOWERY ARTHUR A</t>
  </si>
  <si>
    <t>5236 W BUCKSKIN DR</t>
  </si>
  <si>
    <t>BEVERLY HILLS FL 34465 2810</t>
  </si>
  <si>
    <t>18E17S320010  02540 0040</t>
  </si>
  <si>
    <t>PINE RIDGE UNIT 1 PB 8 PG 25 LOT 4 BLK 254</t>
  </si>
  <si>
    <t>DIXON KIMBERLY M</t>
  </si>
  <si>
    <t>1636 W SPRING MEADOW LOOP</t>
  </si>
  <si>
    <t>18E17S320010  02540 0100</t>
  </si>
  <si>
    <t xml:space="preserve">PINE RIDGE UNIT 1 PB 8 PG 25 LOT 10 BLK 254 </t>
  </si>
  <si>
    <t>RIVERA VICENTE JR &amp; LUZVIMINDA</t>
  </si>
  <si>
    <t>26485 WILLOWGREEN DR</t>
  </si>
  <si>
    <t>FRANKLIN VILLAGE MI 48025</t>
  </si>
  <si>
    <t>18E17S320010  02560 0020</t>
  </si>
  <si>
    <t>PINE RIDGE UNIT 1 PB 8 PG 25 LOT 2 BLK 256</t>
  </si>
  <si>
    <t>KRIEPS GEORGE</t>
  </si>
  <si>
    <t>KRIEPS LAUREL JEAN</t>
  </si>
  <si>
    <t>4995 N SADDLE DR</t>
  </si>
  <si>
    <t>18E17S320010  02580 0020</t>
  </si>
  <si>
    <t>PINE RIDGE UNIT 1 PB 8 PG 25 LOT 2 BLK 258</t>
  </si>
  <si>
    <t>FORANT DAVID P</t>
  </si>
  <si>
    <t>FORANT JUDITH P</t>
  </si>
  <si>
    <t>5150 N PINK POPPY DR</t>
  </si>
  <si>
    <t>BEVERLY HILLS FL 34465 2801</t>
  </si>
  <si>
    <t>18E17S320010  02590 0020</t>
  </si>
  <si>
    <t>PINE RIDGE UNIT 1 PB 8 PG 25 LOT 2 BLK 259</t>
  </si>
  <si>
    <t>GAWRYS EDWARD A SR</t>
  </si>
  <si>
    <t>GAWRYS SYLVIA R</t>
  </si>
  <si>
    <t>4964 W PINE RIDGE BLVD</t>
  </si>
  <si>
    <t>18E17S320010  02590 0180</t>
  </si>
  <si>
    <t>PINE RIDGE UNIT 1 PB 8 PG 25 LOT 18 BLK 259</t>
  </si>
  <si>
    <t>KRAMER KENNETH</t>
  </si>
  <si>
    <t>KRAMER KATHLEEN</t>
  </si>
  <si>
    <t>4869 W HORSESHOE DR</t>
  </si>
  <si>
    <t>18E17S320010  02600 0080</t>
  </si>
  <si>
    <t xml:space="preserve">PINE RIDGE UNIT 1 PB 8 PG 25 LOT 8 BLK 260 </t>
  </si>
  <si>
    <t>NEGRILLO FRANCISCO JAVIER DIEZ</t>
  </si>
  <si>
    <t>ATTN ANNA EWLD QUINTERO</t>
  </si>
  <si>
    <t>1000 MILLRIDGE LN</t>
  </si>
  <si>
    <t>MARIETTA GA 30067</t>
  </si>
  <si>
    <t>18E17S320010  02600 0130</t>
  </si>
  <si>
    <t>PINE RIDGE UNIT 1 PB 8 PG 25 LOT 13 BLK 260</t>
  </si>
  <si>
    <t>MENDES CHRYSOGONUS</t>
  </si>
  <si>
    <t>MARIE GIBADLO REVOCABLE LIVING TRUST</t>
  </si>
  <si>
    <t>4715  W GYPSUM DR</t>
  </si>
  <si>
    <t>18E17S320010  02600 0150</t>
  </si>
  <si>
    <t>PINE RIDGE UNIT 1 PB 8 PG 25 LOT 15 BLK 260</t>
  </si>
  <si>
    <t>VIJH DILJIT RAI &amp; GEETA</t>
  </si>
  <si>
    <t>77 THE RIDGEWAY</t>
  </si>
  <si>
    <t xml:space="preserve"> WD17 4TJ UNITED KINGDOM</t>
  </si>
  <si>
    <t>18E17S320010  02610 0100</t>
  </si>
  <si>
    <t>PINE RIDGE UNIT 1 PB 8 PG 25 LOT 10 BLK 261</t>
  </si>
  <si>
    <t>PRYOR HUGH E</t>
  </si>
  <si>
    <t>PRYOR JOAN H</t>
  </si>
  <si>
    <t>4820 W GYPSUM DR</t>
  </si>
  <si>
    <t>18E17S320010  02470 0030</t>
  </si>
  <si>
    <t xml:space="preserve">PINE RIDGE UNIT 1 PB 8 PG 25 LOT 3 BLK 247 </t>
  </si>
  <si>
    <t>LACSON PERCIVIRANDA E &amp; NILO A</t>
  </si>
  <si>
    <t>ESPIRITU &amp; CECILIA E PUNO</t>
  </si>
  <si>
    <t>46084 JON WILLIAM WAY</t>
  </si>
  <si>
    <t>TEMECULA CA 92592 3342</t>
  </si>
  <si>
    <t>18E17S320010  02470 0080</t>
  </si>
  <si>
    <t xml:space="preserve">PINE RIDGE UNIT 1 PB 8 PG 25 LOT 8 BLK 247 </t>
  </si>
  <si>
    <t>18E17S320010  02470 0120</t>
  </si>
  <si>
    <t>PINE RIDGE UNIT 1 PB 8 PG 25 LOT 12 BLK 247</t>
  </si>
  <si>
    <t>VOSE DONALD F</t>
  </si>
  <si>
    <t>VOSE NANCY</t>
  </si>
  <si>
    <t>4750 W MOHAWK DR</t>
  </si>
  <si>
    <t>18E17S320010  02480 0010</t>
  </si>
  <si>
    <t>PINE RIDGE UNIT 1 PB 8 PG 25 LOT 1 BLK 248</t>
  </si>
  <si>
    <t>WESTER JOHN J</t>
  </si>
  <si>
    <t>WESTER ASHTON M</t>
  </si>
  <si>
    <t>4804 N PINK POPPY DR</t>
  </si>
  <si>
    <t>18E17S320010  02500 0060</t>
  </si>
  <si>
    <t>PINE RIDGE UNIT 1 PB 8 PG 25 LOT 6 BLK 250</t>
  </si>
  <si>
    <t>VRAUWDEUNT-VAN GOOLEN ANNE MARIE</t>
  </si>
  <si>
    <t>BURG LOMMENSTRAAT 28</t>
  </si>
  <si>
    <t xml:space="preserve"> 19018G NETHERLANDS</t>
  </si>
  <si>
    <t>18E17S320010  02510 0010</t>
  </si>
  <si>
    <t>PINE RIDGE UNIT 1 PB 8 PG 25 LOT 1 BLK 251</t>
  </si>
  <si>
    <t>JOHNSON JOHN FORREST</t>
  </si>
  <si>
    <t>PO  BOX 547</t>
  </si>
  <si>
    <t>BRANDON FL 33509</t>
  </si>
  <si>
    <t>18E17S320010  02510 0020</t>
  </si>
  <si>
    <t>PINE RIDGE UNIT 1 PB 8 PG 25 LOT 2 BLK 251</t>
  </si>
  <si>
    <t>ERICKSON WILLIAM L</t>
  </si>
  <si>
    <t>ERICKSON GILDA J</t>
  </si>
  <si>
    <t>5146 W BUCKSKIN DR</t>
  </si>
  <si>
    <t>18E17S320010  02530 0130</t>
  </si>
  <si>
    <t>PINE RIDGE UNIT 1 PB 8 PG 25 LOT 13 BLK 253</t>
  </si>
  <si>
    <t>KRISH ROBERT G</t>
  </si>
  <si>
    <t>KRISH ESTRELLA R</t>
  </si>
  <si>
    <t>2314 W MUSTANG BLVD</t>
  </si>
  <si>
    <t>18E17S320010  02540 0090</t>
  </si>
  <si>
    <t>PINE RIDGE UNIT 1 PB 8 PG 25 LOT 9 BLK 254</t>
  </si>
  <si>
    <t>AGLIAM AQUILIO C</t>
  </si>
  <si>
    <t>AGLIAM SALVE C</t>
  </si>
  <si>
    <t>5863 N CROSSVIEW RD</t>
  </si>
  <si>
    <t>SEVEN HILLS OH 44131</t>
  </si>
  <si>
    <t>18E17S320010  02540 0120</t>
  </si>
  <si>
    <t>PINE RIDGE UNIT 1 PB 8 PG 25 LOT 12 BLK 254</t>
  </si>
  <si>
    <t>SIMEK MICHAEL P</t>
  </si>
  <si>
    <t>HRYCK CHERI L</t>
  </si>
  <si>
    <t>5155 W CHIPPEWA DR</t>
  </si>
  <si>
    <t>18E17S320010  02550 0020</t>
  </si>
  <si>
    <t>PINE RIDGE UNIT 1 PB 8 PG 25 LOT 2 BLK 255</t>
  </si>
  <si>
    <t>PINE THOMAS G</t>
  </si>
  <si>
    <t>PINE MARY D</t>
  </si>
  <si>
    <t>408 WINDSOR CT</t>
  </si>
  <si>
    <t>MACON GA 31216 9102</t>
  </si>
  <si>
    <t>18E17S320010  02580 0040</t>
  </si>
  <si>
    <t>PINE RIDGE UNIT 1 PB 8 PG 25 LOT 4 BLK 258</t>
  </si>
  <si>
    <t>18E17S320010  02590 0130</t>
  </si>
  <si>
    <t>PINE RIDGE UNIT 1 PB 8 PG 25 LOT 13 BLK 259</t>
  </si>
  <si>
    <t>KLOTZBACH BLAIR A</t>
  </si>
  <si>
    <t>CALL MOLLY K</t>
  </si>
  <si>
    <t>4635 W HORSESHOE DR</t>
  </si>
  <si>
    <t>18E17S320010  02600 0070</t>
  </si>
  <si>
    <t xml:space="preserve">PINE RIDGE UNIT 1 PB 8 PG 25 LOT 7 BLK 260 </t>
  </si>
  <si>
    <t>EWALD JOSEPH J &amp; MARIA DIEZ</t>
  </si>
  <si>
    <t>ATTN ANNA EWALD QUINTERO</t>
  </si>
  <si>
    <t>18E17S320010  02600 0100</t>
  </si>
  <si>
    <t>PINE RIDGE UNIT 1 PB 8 PG 25 LOT 10 BLK 260</t>
  </si>
  <si>
    <t>MALIHA PATRICIA</t>
  </si>
  <si>
    <t>310 WINDSOR PL</t>
  </si>
  <si>
    <t>BROOKLYN NY 11218 1279</t>
  </si>
  <si>
    <t>18E17S320010  02620 0010</t>
  </si>
  <si>
    <t>PINE RIDGE UNIT 1 PB 8 PG 25 LOT 1 BLK 262</t>
  </si>
  <si>
    <t>JENKINS LEE M</t>
  </si>
  <si>
    <t>4926 W PONTIAC PL</t>
  </si>
  <si>
    <t>18E17S320010  02500 0110</t>
  </si>
  <si>
    <t xml:space="preserve">PINE RIDGE UNIT 1 PB 8 PG 25 LOT 11 BLK 250 </t>
  </si>
  <si>
    <t>FIEDLER MARY</t>
  </si>
  <si>
    <t>5319 W BUCKSKIN DR</t>
  </si>
  <si>
    <t>BEVERLY HILLS FL 34465 2819</t>
  </si>
  <si>
    <t>18E17S320010  02510 0060</t>
  </si>
  <si>
    <t>PINE RIDGE UNIT 1 PB 8 PG 25 LOT 6 BLK 251</t>
  </si>
  <si>
    <t>LIPPMAN ALLAN</t>
  </si>
  <si>
    <t>LIPPMAN JOAN</t>
  </si>
  <si>
    <t>1297 ALLAIRE LOOP</t>
  </si>
  <si>
    <t>THE VILLIAGES FL 32163 2378</t>
  </si>
  <si>
    <t>18E17S320010  02540 0170</t>
  </si>
  <si>
    <t>PINE RIDGE UNIT 1 PB 8 PG 25 LOT 17 BLK 254</t>
  </si>
  <si>
    <t>GREEN JAMES D</t>
  </si>
  <si>
    <t>NEE JENNIFER A</t>
  </si>
  <si>
    <t>5317 W CHIPPEWA DR</t>
  </si>
  <si>
    <t>18E17S320010  02540 0180</t>
  </si>
  <si>
    <t>PINE RIDGE UNIT 1 PB 8 PG 25 LOT 18 BLK 254</t>
  </si>
  <si>
    <t>CLABAUGH CHRISTOPHER L</t>
  </si>
  <si>
    <t>CLABAUGH KRISTI L</t>
  </si>
  <si>
    <t>5375 W BUCKSKIN DR</t>
  </si>
  <si>
    <t>18E17S320010  02550 0100</t>
  </si>
  <si>
    <t>PINE RIDGE UNIT 1 PB 8 PG 25 LOT 10 BLK 255</t>
  </si>
  <si>
    <t>MERIDORES TESSY</t>
  </si>
  <si>
    <t>TESSY MERIDORES FAMILY TRUST</t>
  </si>
  <si>
    <t>33300 VINEYARD PARK</t>
  </si>
  <si>
    <t>AVON OH 44011 2584</t>
  </si>
  <si>
    <t>18E17S320010  02550 0110</t>
  </si>
  <si>
    <t>PINE RIDGE UNIT 1 PB 8 PG 25 LOT 11 BLK 255</t>
  </si>
  <si>
    <t>SEMIONE JOSEPH M</t>
  </si>
  <si>
    <t>SEMIONE KELLY A</t>
  </si>
  <si>
    <t>1057 COUNTY HWY 122</t>
  </si>
  <si>
    <t>GLOVERSVILLE NY 12078</t>
  </si>
  <si>
    <t>18E17S320010  02560 0030</t>
  </si>
  <si>
    <t>PINE RIDGE UNIT 1 PB 8 PG 25 LOT 3 BLK 256</t>
  </si>
  <si>
    <t>COOK BARRY W</t>
  </si>
  <si>
    <t>COOK KATHRYN M</t>
  </si>
  <si>
    <t>5521 BARTHOLOW RD</t>
  </si>
  <si>
    <t>SYKESVILLE MD 21784</t>
  </si>
  <si>
    <t>18E17S320010  02590 0040</t>
  </si>
  <si>
    <t>PINE RIDGE UNIT 1 PB 8 PG 25 LOT 4 BLK 259</t>
  </si>
  <si>
    <t>DRAPER LARRY W</t>
  </si>
  <si>
    <t>DRAPER BETTY</t>
  </si>
  <si>
    <t>4918 W PINE RIDGE BLVD</t>
  </si>
  <si>
    <t>18E17S320010  02600 0050</t>
  </si>
  <si>
    <t>PINE RIDGE UNIT 1 PB 8 PG 25 LOT 5 BLK 260</t>
  </si>
  <si>
    <t>VOWELS NEIL</t>
  </si>
  <si>
    <t>3937 FEATHEREDGE CT</t>
  </si>
  <si>
    <t>18E17S320010  02600 0120</t>
  </si>
  <si>
    <t>PINE RIDGE UNIT 1 PB 8 PG 25 LOT 12 BLK 260</t>
  </si>
  <si>
    <t>4674 W GYSPUM DR</t>
  </si>
  <si>
    <t>18E17S320010  02610 0040</t>
  </si>
  <si>
    <t>PINE RIDGE UNIT 1 PB 8 PG 25 LOT 4 BLK 261</t>
  </si>
  <si>
    <t>18E17S320010  02620 0140</t>
  </si>
  <si>
    <t>PINE RIDGE UNIT 1 PB 8 PG 25 LOT 14 BLK 262</t>
  </si>
  <si>
    <t>BOOZER WILLIAM J</t>
  </si>
  <si>
    <t>BOOZER TERESA E</t>
  </si>
  <si>
    <t>4837 W PHOENIX DR</t>
  </si>
  <si>
    <t>BEVERLY HILLS FL 34465 2857</t>
  </si>
  <si>
    <t>18E17S320010  02620 0150</t>
  </si>
  <si>
    <t>PINE RIDGE UNIT 1 PB 8 PG 25 LOT 15 BLK 262</t>
  </si>
  <si>
    <t>JESELSON ROSE MARY</t>
  </si>
  <si>
    <t>JESELSON LIVING TRUST</t>
  </si>
  <si>
    <t>4881 W PHOENIX DR</t>
  </si>
  <si>
    <t>18E17S320010  02620 0160</t>
  </si>
  <si>
    <t>PINE RIDGE UNIT 1 PB 8 PG 25 LOT 16 BLK 262</t>
  </si>
  <si>
    <t>CASOLA JENNIFER</t>
  </si>
  <si>
    <t>18E17S320010  02630 0040</t>
  </si>
  <si>
    <t>OSAGE</t>
  </si>
  <si>
    <t>PINE RIDGE UNIT 1 PB 8 PG 25 LOT 4 BLK 263</t>
  </si>
  <si>
    <t>BALBUENA GILBERTO</t>
  </si>
  <si>
    <t>COOK CHARLEY</t>
  </si>
  <si>
    <t>4609 W OSAGE PL</t>
  </si>
  <si>
    <t>18E17S320010  02650 0020</t>
  </si>
  <si>
    <t>PINE RIDGE UNIT 1 PB 8 PG 25 LOT 2 BLK 265</t>
  </si>
  <si>
    <t>WORSTER THOMAS E</t>
  </si>
  <si>
    <t>WORSTER THERESA E</t>
  </si>
  <si>
    <t>4652 W OSAGE PL</t>
  </si>
  <si>
    <t>18E17S320010  02660 0100</t>
  </si>
  <si>
    <t>PINE RIDGE UNIT 1 PB 8 PG 25 LOT 10 BLK 266</t>
  </si>
  <si>
    <t>CERIANI GARY S</t>
  </si>
  <si>
    <t>CERIANI JILL E</t>
  </si>
  <si>
    <t>4761 W MOHAWK DR</t>
  </si>
  <si>
    <t>18E17S320010  02670 0070</t>
  </si>
  <si>
    <t>PINE RIDGE UNIT 1 PB 8 PG 25 LOT 7 BLK 267</t>
  </si>
  <si>
    <t>REA DONOVAN D</t>
  </si>
  <si>
    <t>4827 N AMARILLO DR</t>
  </si>
  <si>
    <t>18E17S320010  02680 0030</t>
  </si>
  <si>
    <t>PERRY</t>
  </si>
  <si>
    <t>PINE RIDGE UNIT 1 PB 8 PG 25 LOT 3 BLK 268</t>
  </si>
  <si>
    <t>TURVILLE EDWARD W</t>
  </si>
  <si>
    <t>EDWARD W TURVILLE TRUST DTD JULY 9 2002</t>
  </si>
  <si>
    <t>1100 5TH AVE S  SUITE 305</t>
  </si>
  <si>
    <t>NAPLES FL 34102</t>
  </si>
  <si>
    <t>18E17S320010  02680 0060</t>
  </si>
  <si>
    <t xml:space="preserve">PINE RIDGE UNIT 1 PB 8 PG 25 LOT 6 BLK 268 </t>
  </si>
  <si>
    <t>SISSON LYNN G</t>
  </si>
  <si>
    <t>PO BOX 222</t>
  </si>
  <si>
    <t>EAGLE BAY NY 13331</t>
  </si>
  <si>
    <t>18E17S320010  02680 0100</t>
  </si>
  <si>
    <t>PINE RIDGE UNIT 1 PB 8 PG 25 LOT 10 BLK 268</t>
  </si>
  <si>
    <t>DEBEE JAMES A</t>
  </si>
  <si>
    <t>DEBEE LOIS</t>
  </si>
  <si>
    <t>4539 N PERRY DR</t>
  </si>
  <si>
    <t>18E17S320010  02680 0220</t>
  </si>
  <si>
    <t>PANSY</t>
  </si>
  <si>
    <t>PINE RIDGE UNIT 1 PB 8 PG 25 LOT 22 BLK 268</t>
  </si>
  <si>
    <t>DIXSON ROGER</t>
  </si>
  <si>
    <t>ELLINGTON RENEE Y</t>
  </si>
  <si>
    <t>4161 W PANSY LN</t>
  </si>
  <si>
    <t>18E17S320010  02690 0070</t>
  </si>
  <si>
    <t>PINE RIDGE UNIT 1 PB 8 PG 25 LOT 7 BLK 269</t>
  </si>
  <si>
    <t>BRADDOCK DAVID</t>
  </si>
  <si>
    <t>BRADDOCK KRYSTYNA</t>
  </si>
  <si>
    <t>4122 W PANSY LN</t>
  </si>
  <si>
    <t>18E17S320010  02690 0110</t>
  </si>
  <si>
    <t>PINE RIDGE UNIT 1 PB 8 PG 25 LOT 11 BLK 269</t>
  </si>
  <si>
    <t>HOHMANN GREGORY G</t>
  </si>
  <si>
    <t>HOHMANN PATRICIA S</t>
  </si>
  <si>
    <t>945 OAK ST</t>
  </si>
  <si>
    <t>EAST HARTFORD CT 06118</t>
  </si>
  <si>
    <t>18E17S320010  02700 0030</t>
  </si>
  <si>
    <t>PINE RIDGE UNIT 1 PB 8 PG 25 LOT 3 BLK 270</t>
  </si>
  <si>
    <t>SHADLEY DENNIS D</t>
  </si>
  <si>
    <t>SHADLEY JO LEA</t>
  </si>
  <si>
    <t>4474 W HORSESHOE DR</t>
  </si>
  <si>
    <t>18E17S320010  02700 0130</t>
  </si>
  <si>
    <t>PINE RIDGE UNIT 1 PB 8 PG 25 LOT 13 BLK 270</t>
  </si>
  <si>
    <t>GAVIRIA DEBORAH</t>
  </si>
  <si>
    <t>4300 W HORSESHOE DR</t>
  </si>
  <si>
    <t>18E17S320010  02700 0160</t>
  </si>
  <si>
    <t>PINE RIDGE UNIT 1 PB 8 PG 25 LOT 16 BLK 270</t>
  </si>
  <si>
    <t>AMARAL JOSE J</t>
  </si>
  <si>
    <t>LEBOEUF SIRIPHAN K</t>
  </si>
  <si>
    <t>63 MEADOWCREST DR</t>
  </si>
  <si>
    <t>CUMBERLAND RI 02864</t>
  </si>
  <si>
    <t>18E17S320010  02700 0250</t>
  </si>
  <si>
    <t>PINE RIDGE UNIT 1 PB 8 PG 25 LOT 25 BLK 270</t>
  </si>
  <si>
    <t>LUKEN GENE</t>
  </si>
  <si>
    <t>HAYWARD KELLY</t>
  </si>
  <si>
    <t>4100 W HORSESHOE DR</t>
  </si>
  <si>
    <t>18E17S320010  02700 0280</t>
  </si>
  <si>
    <t>PINE RIDGE UNIT 1 PB 8 PG 25 LOT 28 BLK 270</t>
  </si>
  <si>
    <t>FOSTER BERRY J</t>
  </si>
  <si>
    <t>FOSTER DONNA MARIA</t>
  </si>
  <si>
    <t>3411 STAGS LEAP WAY</t>
  </si>
  <si>
    <t>YORK SC 29745 4500</t>
  </si>
  <si>
    <t>18E17S320010  02670 0030</t>
  </si>
  <si>
    <t>PINE RIDGE UNIT 1 PB 8 PG 25 LOT 3 BLK 267</t>
  </si>
  <si>
    <t>LESSER JANE</t>
  </si>
  <si>
    <t>4633 N AMARILLO DR</t>
  </si>
  <si>
    <t>BEVERLY HILLS FL 34465 2965</t>
  </si>
  <si>
    <t>18E17S320010  02670 0150</t>
  </si>
  <si>
    <t>PINE RIDGE UNIT 1 PB 8 PG 25 LOT 15 BLK 267</t>
  </si>
  <si>
    <t>ELLIS VICTOR RAY</t>
  </si>
  <si>
    <t>ELLIS PATRICIA R</t>
  </si>
  <si>
    <t>370 RIVER RD</t>
  </si>
  <si>
    <t>ARNOLD MD 21012 1120</t>
  </si>
  <si>
    <t>18E17S320010  02680 0010</t>
  </si>
  <si>
    <t>PINE RIDGE UNIT 1 PB 8 PG 25 LOT 1 BLK 268</t>
  </si>
  <si>
    <t>CUERVO JOSE A</t>
  </si>
  <si>
    <t>LUGO ELSA E</t>
  </si>
  <si>
    <t>4697 N PERRY DR</t>
  </si>
  <si>
    <t>18E17S320010  02680 0240</t>
  </si>
  <si>
    <t>PINE RIDGE UNIT 1 PB 8 PG 25 LOT 24 BLK 268</t>
  </si>
  <si>
    <t>SCHETTINO ROBERT</t>
  </si>
  <si>
    <t>4057 W PANSY LN</t>
  </si>
  <si>
    <t>18E17S320010  02690 0060</t>
  </si>
  <si>
    <t>PINE RIDGE UNIT 1 PB 8 PG 25 LOT 6 BLK 269</t>
  </si>
  <si>
    <t>PENCE EDDIE F</t>
  </si>
  <si>
    <t>PENCE VICKIE L</t>
  </si>
  <si>
    <t>4174 W PANSY LN</t>
  </si>
  <si>
    <t>18E17S320010  02690 0080</t>
  </si>
  <si>
    <t>PINE RIDGE UNIT 1 PB 8 PG 25 LOT 8 BLK 269</t>
  </si>
  <si>
    <t>LEIVA LUIS</t>
  </si>
  <si>
    <t>LEIVA IRIS MARLEN</t>
  </si>
  <si>
    <t>4068 W PANSY LN</t>
  </si>
  <si>
    <t>18E17S320010  02700 0010</t>
  </si>
  <si>
    <t>PINE RIDGE UNIT 1 PB 8 PG 25 LOT 1 BLK 270</t>
  </si>
  <si>
    <t>MC HUGH PATRICIA S</t>
  </si>
  <si>
    <t>5163 NNC HWY 119</t>
  </si>
  <si>
    <t>MEBANE NC 27302</t>
  </si>
  <si>
    <t>18E17S320010  02700 0020</t>
  </si>
  <si>
    <t>PINE RIDGE UNIT 1 PB 8 PG 25 LOT 2 BLK 270</t>
  </si>
  <si>
    <t>ELLING PATRICIA M</t>
  </si>
  <si>
    <t>PIPOK ARTHUR</t>
  </si>
  <si>
    <t>4480 W HORSESHOE DR</t>
  </si>
  <si>
    <t>18E17S320010  02700 0050</t>
  </si>
  <si>
    <t>PINE RIDGE UNIT 1 PB 8 PG 25 LOT 5 BLK 270</t>
  </si>
  <si>
    <t>RUECA CARLOS &amp; ROSALINDA P</t>
  </si>
  <si>
    <t>7145 TARA AVE</t>
  </si>
  <si>
    <t>LAS VEGAS NV 89117</t>
  </si>
  <si>
    <t>18E17S320010  02700 0120</t>
  </si>
  <si>
    <t>PINE RIDGE UNIT 1 PB 8 PG 25 LOT 12 BLK 270</t>
  </si>
  <si>
    <t>LABARGE NICHOLAS</t>
  </si>
  <si>
    <t>DAVIS MARGARET C</t>
  </si>
  <si>
    <t>4350 W HORSESHOE DR</t>
  </si>
  <si>
    <t>18E17S320010  02700 0140</t>
  </si>
  <si>
    <t>PINE RIDGE UNIT 1 PB 8 PG 25 LOT 14 BLK 270</t>
  </si>
  <si>
    <t>BELCH ROGER L</t>
  </si>
  <si>
    <t>BELCH MARGARET SHANAHAN</t>
  </si>
  <si>
    <t>4278 W HORSESHOE DR</t>
  </si>
  <si>
    <t>18E17S320010  02700 0220</t>
  </si>
  <si>
    <t>PINE RIDGE UNIT 1 PB 8 PG 25 LOT 22 BLK 270</t>
  </si>
  <si>
    <t>KWAN SIA HOCK</t>
  </si>
  <si>
    <t>C-11-08 THE HERITAGE</t>
  </si>
  <si>
    <t>43300 SELANGOR 43300 MALAYSIA</t>
  </si>
  <si>
    <t>18E17S320010  02710 0030</t>
  </si>
  <si>
    <t>LUPINE</t>
  </si>
  <si>
    <t>PINE RIDGE UNIT 1 PB 8 PG 25 LOT 3 BLK 271</t>
  </si>
  <si>
    <t>YAEGEL TERESA</t>
  </si>
  <si>
    <t>KOZAK FREDERICK JOHN</t>
  </si>
  <si>
    <t>PO BOX 641136</t>
  </si>
  <si>
    <t>BEVERLY HILLS FL 34464 1136</t>
  </si>
  <si>
    <t>18E17S320010  02660 0060</t>
  </si>
  <si>
    <t>PINE RIDGE UNIT 1 PB 8 PG 25 LOT 6 BLK 266</t>
  </si>
  <si>
    <t>SELLMANN RICHARD JR</t>
  </si>
  <si>
    <t>HODGES LORRAINE</t>
  </si>
  <si>
    <t>4611 N MOHAWK DR</t>
  </si>
  <si>
    <t>18E17S320010  02670 0010</t>
  </si>
  <si>
    <t>PINE RIDGE UNIT 1 PB 8 PG 25 LOT 1 BLK 267</t>
  </si>
  <si>
    <t>ASH STEVEN B</t>
  </si>
  <si>
    <t>4527 N AMARILLO DR</t>
  </si>
  <si>
    <t>18E17S320010  02670 0040</t>
  </si>
  <si>
    <t>PINE RIDGE UNIT 1 PB 8 PG 25 LOT 4 BLK 267</t>
  </si>
  <si>
    <t>MASIULIS HELEN S TRUSTEE</t>
  </si>
  <si>
    <t>1758 S VILLAGE DR</t>
  </si>
  <si>
    <t>DELTONA FL 32725</t>
  </si>
  <si>
    <t>18E17S320010  02680 0040</t>
  </si>
  <si>
    <t>PINE RIDGE UNIT 1 PB 8 PG 25 LOT 4 BLK 268</t>
  </si>
  <si>
    <t>KOZAK JOSEPH J</t>
  </si>
  <si>
    <t>KOZAK MARIANNE</t>
  </si>
  <si>
    <t>4585 N PERRY DR</t>
  </si>
  <si>
    <t>18E17S320010  02680 0070</t>
  </si>
  <si>
    <t>PINE RIDGE UNIT 1 PB 8 PG 25 LOT 7 BLK 268</t>
  </si>
  <si>
    <t>MOSIG KENNETH DEAN</t>
  </si>
  <si>
    <t>MOSIG GERTRUDE COYLE</t>
  </si>
  <si>
    <t>10 BRANDY ROCK RD</t>
  </si>
  <si>
    <t>DERRY NH 03038</t>
  </si>
  <si>
    <t>18E17S320010  02680 0120</t>
  </si>
  <si>
    <t>PINE RIDGE UNIT 1 PB 8 PG 25 LOT 12 BLK 268</t>
  </si>
  <si>
    <t>MOBERLY GARY A</t>
  </si>
  <si>
    <t>4523 N PERRY DR</t>
  </si>
  <si>
    <t>18E17S320010  02680 0150</t>
  </si>
  <si>
    <t>PINE RIDGE UNIT 1 PB 8 PG 25 LOT 15 BLK 268</t>
  </si>
  <si>
    <t>STAGER DEVORA L</t>
  </si>
  <si>
    <t>DEVORA L STAGER TRUST AGREEMENT</t>
  </si>
  <si>
    <t>4501 N PERRY DR</t>
  </si>
  <si>
    <t>18E17S320010  02680 0190</t>
  </si>
  <si>
    <t>PINE RIDGE UNIT 1 PB 8 PG 25 LOT 19 BLK 268</t>
  </si>
  <si>
    <t>BALLA JEFFERY A</t>
  </si>
  <si>
    <t>BALLA EVELYN B</t>
  </si>
  <si>
    <t>1763 S WATERBIRD PT</t>
  </si>
  <si>
    <t>18E17S320010  02690 0030</t>
  </si>
  <si>
    <t>PINE RIDGE UNIT 1 PB 8 PG 25 LOT 3 BLK 269</t>
  </si>
  <si>
    <t>BOYD RICHARD</t>
  </si>
  <si>
    <t>BOYD CAROL</t>
  </si>
  <si>
    <t>4322 W PANSY LANE</t>
  </si>
  <si>
    <t>18E17S320010  02700 0070</t>
  </si>
  <si>
    <t>PINE RIDGE UNIT 1 PB 8 PG 25 LOT 7 BLK 270</t>
  </si>
  <si>
    <t>WOLFE JAMES A</t>
  </si>
  <si>
    <t>4525 WILLOW RD</t>
  </si>
  <si>
    <t>DUNKIRK NY 14048</t>
  </si>
  <si>
    <t>18E17S320010  02700 0320</t>
  </si>
  <si>
    <t>PINE RIDGE UNIT 1 PB 8 PG 25 LOT 32 BLK 270</t>
  </si>
  <si>
    <t>HILLS FREDERICK G</t>
  </si>
  <si>
    <t>HILLS MABEL M</t>
  </si>
  <si>
    <t>4908 N PERRY DR</t>
  </si>
  <si>
    <t>BEVERLY HILLS FL 34465 2963</t>
  </si>
  <si>
    <t>18E17S320010  02700 0330</t>
  </si>
  <si>
    <t>PINE RIDGE UNIT 1 PB 8 PG 25 LOT 33 BLK 270</t>
  </si>
  <si>
    <t>BARTKIEWICZ DRAGICA</t>
  </si>
  <si>
    <t>5315 N MALLOW CIR</t>
  </si>
  <si>
    <t>18E17S320010  02710 0010</t>
  </si>
  <si>
    <t>PINE RIDGE UNIT 1 PB 8 PG 25 LOT 1 BLK 271</t>
  </si>
  <si>
    <t>HIGGINS JOHN J</t>
  </si>
  <si>
    <t>HIGGINS ALICIA I</t>
  </si>
  <si>
    <t>11615 S BUDD DR</t>
  </si>
  <si>
    <t>COOPER CITY FL 33026</t>
  </si>
  <si>
    <t>18E17S320010  02630 0050</t>
  </si>
  <si>
    <t>PINE RIDGE UNIT 1 PB 8 PG 25 LOT 5 BLK 263</t>
  </si>
  <si>
    <t>BHAKTA BHAVESH</t>
  </si>
  <si>
    <t>BHAKTA NILA</t>
  </si>
  <si>
    <t>1790 VIA LAGO DR</t>
  </si>
  <si>
    <t>LAKELAND FL 33810 2430</t>
  </si>
  <si>
    <t>18E17S320010  02660 0030</t>
  </si>
  <si>
    <t>PINE RIDGE UNIT 1 PB 8 PG 25 LOT 3 BLK 266</t>
  </si>
  <si>
    <t>FATT TOM CHIN</t>
  </si>
  <si>
    <t>FATT TOM MEMIE</t>
  </si>
  <si>
    <t>PO BOX 442065</t>
  </si>
  <si>
    <t>MIAMI FL 33144</t>
  </si>
  <si>
    <t>18E17S320010  02660 0050</t>
  </si>
  <si>
    <t>PINE RIDGE UNIT 1 PB 8 PG 25 LOT 5 BLK 266</t>
  </si>
  <si>
    <t>JELAVA JULIANN</t>
  </si>
  <si>
    <t>BABINE ARTHUR L III</t>
  </si>
  <si>
    <t>4602 W CASPER LA</t>
  </si>
  <si>
    <t>18E17S320010  02660 0080</t>
  </si>
  <si>
    <t>PINE RIDGE UNIT 1 PB 8 PG 25 LOT 8 BLK 266</t>
  </si>
  <si>
    <t>TCHIR THOMAS M</t>
  </si>
  <si>
    <t>TCHIR KAREN</t>
  </si>
  <si>
    <t>PO BOX 640462</t>
  </si>
  <si>
    <t>BEVERLY HILLS FL 34464 0462</t>
  </si>
  <si>
    <t>18E17S320010  02680 0020</t>
  </si>
  <si>
    <t>PINE RIDGE UNIT 1 PB 8 PG 25 LOT 2 BLK 268</t>
  </si>
  <si>
    <t>BOWLING STEVEN M</t>
  </si>
  <si>
    <t>BOWLING LINDA SUE</t>
  </si>
  <si>
    <t>4633 N PERRY DR</t>
  </si>
  <si>
    <t>18E17S320010  02680 0080</t>
  </si>
  <si>
    <t>PINE RIDGE UNIT 1 PB 8 PG 25 LOT 8 BLK 268</t>
  </si>
  <si>
    <t>LANGIS RODOLPHE</t>
  </si>
  <si>
    <t>LANGIS HELEN</t>
  </si>
  <si>
    <t>4555 N PERRY DR</t>
  </si>
  <si>
    <t>18E17S320010  02690 0020</t>
  </si>
  <si>
    <t>PINE RIDGE UNIT 1 PB 8 PG 25 LOT 2 BLK 269</t>
  </si>
  <si>
    <t>HOEFSMIT JARED</t>
  </si>
  <si>
    <t>HOEFSMIT JENNIFER</t>
  </si>
  <si>
    <t>4368 W PANSY LN</t>
  </si>
  <si>
    <t>18E17S320010  02700 0110</t>
  </si>
  <si>
    <t>PINE RIDGE UNIT 1 PB 8 PG 25 LOT 11 BLK 270</t>
  </si>
  <si>
    <t>RZEZNIK THOMAS S</t>
  </si>
  <si>
    <t>LOPER KAREN L</t>
  </si>
  <si>
    <t>4394 W HORSESHOE DR</t>
  </si>
  <si>
    <t>18E17S320010  02700 0190</t>
  </si>
  <si>
    <t>PINE RIDGE UNIT 1 PB 8 PG 25 LOT 19 BLK 270</t>
  </si>
  <si>
    <t>COMBS GEORGE H</t>
  </si>
  <si>
    <t>COMBS LINDA ELLEN JODER</t>
  </si>
  <si>
    <t>4184 W HORSESHOE DR</t>
  </si>
  <si>
    <t>18E17S320010  02700 0230</t>
  </si>
  <si>
    <t>PINE RIDGE UNIT 1 PB 8 PG 25 LOT 23 BLK 270</t>
  </si>
  <si>
    <t>18E17S320010  02700 0240</t>
  </si>
  <si>
    <t>PINE RIDGE UNIT 1 PB 8 PG 25 LOT 24 BLK 270</t>
  </si>
  <si>
    <t>WINTER HAVEN SDN BHD</t>
  </si>
  <si>
    <t>7 LORONG PJU 7 / 24 D</t>
  </si>
  <si>
    <t xml:space="preserve"> 47810 MALAYSIA</t>
  </si>
  <si>
    <t>18E17S320010  02700 0260</t>
  </si>
  <si>
    <t>ROUNDUP</t>
  </si>
  <si>
    <t>PINE RIDGE UNIT 1 PB 8 PG 25 LOT 26 BLK 270</t>
  </si>
  <si>
    <t>LAMPASONA ROBERT J</t>
  </si>
  <si>
    <t>LAMPASONA PATRICIA A</t>
  </si>
  <si>
    <t>4080 W ROUNDUP CT</t>
  </si>
  <si>
    <t>BEVERLY HILLS FL 34465 2972</t>
  </si>
  <si>
    <t>18E17S320010  02640 0060</t>
  </si>
  <si>
    <t>PINE RIDGE UNIT 1 PB 8 PG 25 LOT 6 BLK 264</t>
  </si>
  <si>
    <t>DIEMER CRAIG ROBERT</t>
  </si>
  <si>
    <t>4757 W CASPER LN</t>
  </si>
  <si>
    <t>18E17S320010  02650 0030</t>
  </si>
  <si>
    <t>PINE RIDGE UNIT 1 PB 8 PG 25 LOT 3 BLK 265</t>
  </si>
  <si>
    <t>PICONE JOSEPH</t>
  </si>
  <si>
    <t>PICONE ANGELA</t>
  </si>
  <si>
    <t>4614 W OSAGE PL</t>
  </si>
  <si>
    <t>18E17S320010  02650 0060</t>
  </si>
  <si>
    <t>PINE RIDGE UNIT 1 PB 8 PG 25 LOT 6 BLK 265</t>
  </si>
  <si>
    <t>CHASE HAL K</t>
  </si>
  <si>
    <t>ULMER KATHLEEN L</t>
  </si>
  <si>
    <t>4705 W CASPER LN</t>
  </si>
  <si>
    <t>18E17S320010  02670 0050</t>
  </si>
  <si>
    <t xml:space="preserve">PINE RIDGE UNIT 1 PB 8 PG 25 LOT 5 BLK 267 DESC IN OR BK </t>
  </si>
  <si>
    <t>18E17S320010  02670 0110</t>
  </si>
  <si>
    <t xml:space="preserve">PINE RIDGE UNIT 1 PB 8 PG 25 LOT 11 BLK 267 </t>
  </si>
  <si>
    <t>LUCHOR DIANA G TRUSTEE</t>
  </si>
  <si>
    <t>DIANA G LUCHOR LIVING TRUST</t>
  </si>
  <si>
    <t>5021 N AMARILLO DR</t>
  </si>
  <si>
    <t>18E17S320010  02680 0050</t>
  </si>
  <si>
    <t>PINE RIDGE UNIT 1 PB 8 PG 25 LOT 5 BLK 268</t>
  </si>
  <si>
    <t>KARCHER MARTIN P</t>
  </si>
  <si>
    <t>KARCHER MITZI M</t>
  </si>
  <si>
    <t>116 CROTON WAY</t>
  </si>
  <si>
    <t>HOWEY IN THE HILLS FL 34737</t>
  </si>
  <si>
    <t>18E17S320010  02680 0130</t>
  </si>
  <si>
    <t>PINE RIDGE UNIT 1 PB 8 PG 25 LOT 13 BLK 268</t>
  </si>
  <si>
    <t>PASQUANTONIO MICHAEL A</t>
  </si>
  <si>
    <t>PASQUANTONIO SONJA K</t>
  </si>
  <si>
    <t>64 COPPER HILL RD</t>
  </si>
  <si>
    <t>EAST GRANBY CT 06026</t>
  </si>
  <si>
    <t>18E17S320010  02680 0230</t>
  </si>
  <si>
    <t>PINE RIDGE UNIT 1 PB 8 PG 25 LOT 23 BLK 268</t>
  </si>
  <si>
    <t>ROCCA PETER A</t>
  </si>
  <si>
    <t>ROCCA JOANNE F</t>
  </si>
  <si>
    <t>4119 W PANSY LN</t>
  </si>
  <si>
    <t>18E17S320010  02690 0040</t>
  </si>
  <si>
    <t xml:space="preserve">PINE RIDGE UNIT 1 PB 8 PG 25 LOT 4 BLK 269 </t>
  </si>
  <si>
    <t>THOR DONALD H JR &amp;</t>
  </si>
  <si>
    <t>CAROL L ABEL</t>
  </si>
  <si>
    <t>18E17S320010  02690 0130</t>
  </si>
  <si>
    <t>PINE RIDGE UNIT 1 PB 8 PG 25 LOT 13 BLK 269</t>
  </si>
  <si>
    <t>LAW C HERBERT</t>
  </si>
  <si>
    <t>LAW NORMA P</t>
  </si>
  <si>
    <t>4548 N PERRY DR</t>
  </si>
  <si>
    <t>BEVERLY HILLS FL 34465 2967</t>
  </si>
  <si>
    <t>18E17S320010  02690 0140</t>
  </si>
  <si>
    <t>PINE RIDGE UNIT 1 PB 8 PG 25 LOT 14 BLK 269</t>
  </si>
  <si>
    <t>MICHEL ROGER</t>
  </si>
  <si>
    <t>FOX-MICHEL MELISSA A</t>
  </si>
  <si>
    <t>4540 N PERRY DR</t>
  </si>
  <si>
    <t>18E17S320010  02700 0060</t>
  </si>
  <si>
    <t>PINE RIDGE UNIT 1 PB 8 PG 25 LOT 6 BLK 270</t>
  </si>
  <si>
    <t>BERTINE LLOYD D</t>
  </si>
  <si>
    <t>BERTINE NANCY M</t>
  </si>
  <si>
    <t>4444 W HORSESHOE DR</t>
  </si>
  <si>
    <t>18E17S320010  02700 0090</t>
  </si>
  <si>
    <t xml:space="preserve">PINE RIDGE UNIT 1 PB 8 PG 25 LOT 9 BLK 270 </t>
  </si>
  <si>
    <t>ALCORN ANDREW</t>
  </si>
  <si>
    <t>4412 W HORSESHOE DR</t>
  </si>
  <si>
    <t>18E17S320010  02620 0130</t>
  </si>
  <si>
    <t>PINE RIDGE UNIT 1 PB 8 PG 25 LOT 13 BLK 262</t>
  </si>
  <si>
    <t>SCARANGELLA VITO</t>
  </si>
  <si>
    <t>SCARANGELLA DOLORES</t>
  </si>
  <si>
    <t>4785 W PHOENIX DR</t>
  </si>
  <si>
    <t>18E17S320010  02630 0030</t>
  </si>
  <si>
    <t>PINE RIDGE UNIT 1 PB 8 PG 25 LOT 3 BLK 263</t>
  </si>
  <si>
    <t>ATKINSON JAMES T</t>
  </si>
  <si>
    <t>ATKINSON ADELINE</t>
  </si>
  <si>
    <t>4624 W PHOENIX DR</t>
  </si>
  <si>
    <t>18E17S320010  02650 0010</t>
  </si>
  <si>
    <t>MOJAVE</t>
  </si>
  <si>
    <t xml:space="preserve">PINE RIDGE UNIT 1 PB 8 PG 25 LOT 1 BLK 265 </t>
  </si>
  <si>
    <t>TRUMPETER DEBORAH</t>
  </si>
  <si>
    <t>4765 N MOJAVE TER</t>
  </si>
  <si>
    <t>18E17S320010  02680 0110</t>
  </si>
  <si>
    <t>PINE RIDGE UNIT 1 PB 8 PG 25 LOT 11 BLK 268</t>
  </si>
  <si>
    <t>LEUELLING CHAD E</t>
  </si>
  <si>
    <t>LEUELLING JONNA</t>
  </si>
  <si>
    <t>4531 N PERRY DR</t>
  </si>
  <si>
    <t>18E17S320010  02680 0160</t>
  </si>
  <si>
    <t>PINE RIDGE UNIT 1 PB 8 PG 25 LOT 16 BLK 268</t>
  </si>
  <si>
    <t>TEIXEIRA JANE A</t>
  </si>
  <si>
    <t>TEIXEIRA PAUL M</t>
  </si>
  <si>
    <t>162 VIRGINIA AVE</t>
  </si>
  <si>
    <t>ATTLEBORO FALLS MA 02763</t>
  </si>
  <si>
    <t>18E17S320010  02690 0150</t>
  </si>
  <si>
    <t xml:space="preserve">PINE RIDGE UNIT 1 PB 8 PG 25 LOT 15 BLK 269 </t>
  </si>
  <si>
    <t>BROWN GARY J</t>
  </si>
  <si>
    <t>50 SPARROWBUSH RD</t>
  </si>
  <si>
    <t>EAST HARTFORD CT 06108 1228</t>
  </si>
  <si>
    <t>18E17S320010  02690 0160</t>
  </si>
  <si>
    <t>PINE RIDGE UNIT 1 PB 8 PG 25 LOT 16 BLK 269</t>
  </si>
  <si>
    <t>WILLIAMS EARL DAVID II</t>
  </si>
  <si>
    <t>WILLIAMS SANDRA LYNN</t>
  </si>
  <si>
    <t>4516 N PERRRY DR</t>
  </si>
  <si>
    <t>18E17S320010  02700 0080</t>
  </si>
  <si>
    <t>PINE RIDGE UNIT 1 PB 8 PG 25 LOT 8 BLK 270</t>
  </si>
  <si>
    <t>ALVES JENNA</t>
  </si>
  <si>
    <t>MARY C ENGSTROM REVOCABLE TRUST</t>
  </si>
  <si>
    <t>1400 NW 3RD ST</t>
  </si>
  <si>
    <t>CRYSTAL RIVER FL 34428 3876</t>
  </si>
  <si>
    <t>18E17S320010  02700 0200</t>
  </si>
  <si>
    <t>PINE RIDGE UNIT 1 PB 8 PG 25 LOT 20 BLK 270</t>
  </si>
  <si>
    <t>HO SHONG-KUN</t>
  </si>
  <si>
    <t>HO CHEN HUI-CHEN</t>
  </si>
  <si>
    <t>6736 BROADWAY ST</t>
  </si>
  <si>
    <t xml:space="preserve"> V5B 2Y8 CANADA</t>
  </si>
  <si>
    <t>18E17S320010  02700 0270</t>
  </si>
  <si>
    <t>PINE RIDGE UNIT 1 PB 8 PG 25 LOT 27 BLK 270</t>
  </si>
  <si>
    <t>SCHENCK HARVEY NORMAN JR</t>
  </si>
  <si>
    <t>SCHENCK LINDA PHELPS</t>
  </si>
  <si>
    <t>5152 N PERRY DR</t>
  </si>
  <si>
    <t>18E17S320010  02710 0020</t>
  </si>
  <si>
    <t>PINE RIDGE UNIT 1 PB 8 PG 25 LOT 2 BLK 271</t>
  </si>
  <si>
    <t>KOZAK FREDERICK J</t>
  </si>
  <si>
    <t>BEVERLY HILLS FL 34464</t>
  </si>
  <si>
    <t>18E17S320010  02650 0040</t>
  </si>
  <si>
    <t xml:space="preserve">PINE RIDGE UNIT 1 PB 8 PG 25 LOT 4 BLK 265 </t>
  </si>
  <si>
    <t>PALMER ANNA MARVEEN TRUSTEE</t>
  </si>
  <si>
    <t>PO BOX 2216</t>
  </si>
  <si>
    <t>CRYSTAL RIVER FL 34423 2216</t>
  </si>
  <si>
    <t>18E17S320010  02660 0040</t>
  </si>
  <si>
    <t>PINE RIDGE UNIT 1 PB 8 PG 25 LOT 4 BLK 266</t>
  </si>
  <si>
    <t>MISKIMEN CARMEN R</t>
  </si>
  <si>
    <t>4650 W CASPER LN</t>
  </si>
  <si>
    <t>18E17S320010  02670 0020</t>
  </si>
  <si>
    <t>PINE RIDGE UNIT 1 PB 8 PG 25 LOT 2 BLK 267</t>
  </si>
  <si>
    <t>MINTZ CHERLY L</t>
  </si>
  <si>
    <t>4571 N AMARILLO DR</t>
  </si>
  <si>
    <t>18E17S320010  02690 0010</t>
  </si>
  <si>
    <t>PINE RIDGE UNIT 1 PB 8 PG 25 LOT 1 BLK 269</t>
  </si>
  <si>
    <t>BARNESKY ROBERT J</t>
  </si>
  <si>
    <t>4347 N SADDLE DR</t>
  </si>
  <si>
    <t>18E17S320010  02700 0150</t>
  </si>
  <si>
    <t xml:space="preserve">PINE RIDGE UNIT 1 PB 8 PG 25 LOT 15 BLK 270 </t>
  </si>
  <si>
    <t>SCHNECK KATHLEEN L</t>
  </si>
  <si>
    <t>4250 W HORSESHOE DR</t>
  </si>
  <si>
    <t>18E17S320010  02700 0180</t>
  </si>
  <si>
    <t xml:space="preserve">PINE RIDGE UNIT 1 PB 8 PG 25 LOT 18 BLK 270 </t>
  </si>
  <si>
    <t>COMBS GEORGE H &amp; LINDA ELLEN</t>
  </si>
  <si>
    <t>JODER COMBS CO-TRUSTEES</t>
  </si>
  <si>
    <t>18E17S320010  02700 0310</t>
  </si>
  <si>
    <t>PINE RIDGE UNIT 1 PB 8 PG 25 LOT 31 BLK 270</t>
  </si>
  <si>
    <t>LAURIA SALVATORE &amp; FLORENCE</t>
  </si>
  <si>
    <t>1 LANTERN LANE</t>
  </si>
  <si>
    <t>MEDIA PA 19063</t>
  </si>
  <si>
    <t>18E17S320010  02700 0350</t>
  </si>
  <si>
    <t>PINE RIDGE UNIT 1 PB 8 PG 25 LOT 35 BLK 270</t>
  </si>
  <si>
    <t>MAYOR SAMUEL</t>
  </si>
  <si>
    <t>MAYOR LOURDES</t>
  </si>
  <si>
    <t>4750 N PERRY DR</t>
  </si>
  <si>
    <t>18E17S320010  02630 0060</t>
  </si>
  <si>
    <t>PINE RIDGE UNIT 1 PB 8 PG 25 LOT 6 BLK 263</t>
  </si>
  <si>
    <t>BARNES RANDALL M</t>
  </si>
  <si>
    <t>BARNES ELLEN W</t>
  </si>
  <si>
    <t>4801 N MOJAVE TER</t>
  </si>
  <si>
    <t>18E17S320010  02650 0050</t>
  </si>
  <si>
    <t>PINE RIDGE UNIT 1 PB 8 PG 25 LOT 5 BLK 265</t>
  </si>
  <si>
    <t>BRUGGER KELLEY</t>
  </si>
  <si>
    <t>4645 W CASPER LN</t>
  </si>
  <si>
    <t>18E17S320010  02660 0070</t>
  </si>
  <si>
    <t>PINE RIDGE UNIT 1 PB 8 PG 25 LOT 7 BLK 266</t>
  </si>
  <si>
    <t>DAVELLI JULANNE</t>
  </si>
  <si>
    <t>18E17S320010  02660 0090</t>
  </si>
  <si>
    <t>PINE RIDGE UNIT 1 PB 8 PG 25 LOT 9 BLK 266</t>
  </si>
  <si>
    <t>KENNEDY CHARLES R</t>
  </si>
  <si>
    <t>KENNEDY AMY E</t>
  </si>
  <si>
    <t>4727 W MOHAWK DR</t>
  </si>
  <si>
    <t>18E17S320010  02680 0090</t>
  </si>
  <si>
    <t>PINE RIDGE UNIT 1 PB 8 PG 25 LOT 9 BLK 268</t>
  </si>
  <si>
    <t>GOODNER BRIAN</t>
  </si>
  <si>
    <t>BAILEY CAROLYN A</t>
  </si>
  <si>
    <t>6059 DANIA ST</t>
  </si>
  <si>
    <t>JUPITER FL 33458</t>
  </si>
  <si>
    <t>18E17S320010  02680 0140</t>
  </si>
  <si>
    <t>PINE RIDGE UNIT 1 PB 8 PG 25 LOT 14 BLK 268</t>
  </si>
  <si>
    <t>RIKSEN DAN R</t>
  </si>
  <si>
    <t>RIKSEN BARBARA J</t>
  </si>
  <si>
    <t>4507 N PERRY DR</t>
  </si>
  <si>
    <t>18E17S320010  02690 0090</t>
  </si>
  <si>
    <t>PINE RIDGE UNIT 1 PB 8 PG 25 LOT 9 BLK 269</t>
  </si>
  <si>
    <t>ARMINGTON LINDA E</t>
  </si>
  <si>
    <t>LINDA E ARMINGTON DECLARATION OF TRUST</t>
  </si>
  <si>
    <t>4584 NORTH PERRY DRIVE</t>
  </si>
  <si>
    <t>18E17S320010  02690 0100</t>
  </si>
  <si>
    <t>PINE RIDGE UNIT 1 PB 8 PG 25 LOT 10 BLK 269</t>
  </si>
  <si>
    <t>DECESARE CHRISTOPHER</t>
  </si>
  <si>
    <t>DECESARE SHERI S</t>
  </si>
  <si>
    <t>4570 N PERRY DR</t>
  </si>
  <si>
    <t>18E17S320010  02700 0040</t>
  </si>
  <si>
    <t xml:space="preserve">PINE RIDGE UNIT 1 PB 8 PG 25 LOT 4 BLK 270 </t>
  </si>
  <si>
    <t>HAIKIN GARY</t>
  </si>
  <si>
    <t>214 COMMUNITY CIR</t>
  </si>
  <si>
    <t>OLD BRIDGE NJ 08857</t>
  </si>
  <si>
    <t>18E17S320010  02700 0100</t>
  </si>
  <si>
    <t xml:space="preserve">PINE RIDGE UNIT 1 PB 8 PG 25 LOT 10 BLK 270 </t>
  </si>
  <si>
    <t>BOWERS JOSEPH M JR &amp; CAROLYN G</t>
  </si>
  <si>
    <t>7808 CLIFFSIDE CT</t>
  </si>
  <si>
    <t>SPRINGFIELD VA 22153 2716</t>
  </si>
  <si>
    <t>18E17S320010  02700 0210</t>
  </si>
  <si>
    <t>PINE RIDGE UNIT 1 PB 8 PG 25 LOT 21 BLK 270</t>
  </si>
  <si>
    <t>18E17S320010  02710 0040</t>
  </si>
  <si>
    <t xml:space="preserve">PINE RIDGE UNIT 1 PB 8 PG 25 LOT 4 BLK 271 </t>
  </si>
  <si>
    <t>MATTIONI GABRIEL J &amp; IRIS M</t>
  </si>
  <si>
    <t>16560 SW 84 CT</t>
  </si>
  <si>
    <t>MIAMI FL 33157</t>
  </si>
  <si>
    <t>18E17S100010  02710 0100</t>
  </si>
  <si>
    <t>PINE RIDGE UNIT 1 PB 8 PG 25 LOT 10 BLK 271</t>
  </si>
  <si>
    <t>FOWLER NED H</t>
  </si>
  <si>
    <t>HOUSTON MARY ALICE</t>
  </si>
  <si>
    <t>PO BOX 517</t>
  </si>
  <si>
    <t>SKYLAND NC 28776</t>
  </si>
  <si>
    <t>18E17S320010  02710 0160</t>
  </si>
  <si>
    <t>PINE RIDGE UNIT 1 PB 8 PG 25 LOT 16 BLK 271</t>
  </si>
  <si>
    <t>STEVENSON CHERYL D</t>
  </si>
  <si>
    <t>4167 W HORSESHOE DR</t>
  </si>
  <si>
    <t>18E17S320010  02720 0020</t>
  </si>
  <si>
    <t>REDCLOUD</t>
  </si>
  <si>
    <t>PINE RIDGE UNIT 1 PB 8 PG 25 LOT 2 BLK 272</t>
  </si>
  <si>
    <t>MILLER WILLIAM R</t>
  </si>
  <si>
    <t>MILLER JOAN C</t>
  </si>
  <si>
    <t>4861 N REDCLOUD DR</t>
  </si>
  <si>
    <t>BEVERLY HILLS FL 34465 2970</t>
  </si>
  <si>
    <t>18E17S320010  02720 0110</t>
  </si>
  <si>
    <t xml:space="preserve">PINE RIDGE UNIT 1 PB 8 PG 25 LOT 11 BLK 272 </t>
  </si>
  <si>
    <t>WIELAND CHRIS L &amp; CAROL A</t>
  </si>
  <si>
    <t>3305 W VILLANOVA CT</t>
  </si>
  <si>
    <t>18E17S320010  02730 0020</t>
  </si>
  <si>
    <t>PINE RIDGE UNIT 1 PB 8 PG 25 LOT 2 BLK 273</t>
  </si>
  <si>
    <t>MAKAITIS KESTUTIS J</t>
  </si>
  <si>
    <t>MAKAITIS KAREN A</t>
  </si>
  <si>
    <t>4282 W ROUNDUP CT</t>
  </si>
  <si>
    <t>18E17S320010  02760 0020</t>
  </si>
  <si>
    <t>PINE RIDGE UNIT 1 PB 8 PG 25 LOT 2 BLK 276</t>
  </si>
  <si>
    <t>ELSENER CHRISTOPHER A</t>
  </si>
  <si>
    <t>ELSENER JEAN A</t>
  </si>
  <si>
    <t>25 VERO DR</t>
  </si>
  <si>
    <t>POUGHKEEPSIE NY 12603</t>
  </si>
  <si>
    <t>18E17S320010  02760 0060</t>
  </si>
  <si>
    <t>PINE RIDGE UNIT 1 PB 8 PG 25 LOT 6 BLK 276</t>
  </si>
  <si>
    <t>WALKER JAMES P</t>
  </si>
  <si>
    <t>WALKER PATRICIA A</t>
  </si>
  <si>
    <t>4321 W ROUNDUP CT</t>
  </si>
  <si>
    <t>18E17S320010  01350 0180</t>
  </si>
  <si>
    <t>PINE RIDGE UNIT 1 PB 8 PG 25 LT 18 BLK 135</t>
  </si>
  <si>
    <t>DILL JAMES L</t>
  </si>
  <si>
    <t>5299 W PINE RIDGE BLVD</t>
  </si>
  <si>
    <t>18E17S320010  02570 0050</t>
  </si>
  <si>
    <t>PINE RIDGE UNIT 1 PB 8 PG 25 LOT 5 BLK 257</t>
  </si>
  <si>
    <t>ELLIOTT RICHARD</t>
  </si>
  <si>
    <t>4719 N SADDLE DR</t>
  </si>
  <si>
    <t>18E17S320010  000T0 0110</t>
  </si>
  <si>
    <t>Rights-of-Way</t>
  </si>
  <si>
    <t>OPEN AREA/PARK</t>
  </si>
  <si>
    <t>PINE RIDGE UNIT 1 PB 8 PG 25 TRACT 11</t>
  </si>
  <si>
    <t>PINE RIDGE PROPERTY OWNERS</t>
  </si>
  <si>
    <t>ASSOCIATION INC</t>
  </si>
  <si>
    <t>5690 W PINE RIDGE BLVD</t>
  </si>
  <si>
    <t>BEVERLY HILLS FL 34465 2876</t>
  </si>
  <si>
    <t>18E17S320010  000T0 0280</t>
  </si>
  <si>
    <t>Outdoor Recreational</t>
  </si>
  <si>
    <t>PINE RIDGE UNIT 1 PB 8 PG 25 TRACT 28</t>
  </si>
  <si>
    <t>18E17S320010  000T0 0340</t>
  </si>
  <si>
    <t>PINE RIDGE UNIT 1 PB 8 PG 25 TRACT 34</t>
  </si>
  <si>
    <t>18E17S320050  01380 0040</t>
  </si>
  <si>
    <t>PINE RIDGE UNIT 5 PB 14 PG 89 LOT 4 BLK 138</t>
  </si>
  <si>
    <t>ANGELES HERMAN A</t>
  </si>
  <si>
    <t>ANGELES IRMA C</t>
  </si>
  <si>
    <t>19613 NE 12TH PL</t>
  </si>
  <si>
    <t>MIAMI FL 33179</t>
  </si>
  <si>
    <t>18E17S320010  02710 0120</t>
  </si>
  <si>
    <t>PINE RIDGE UNIT 1 PB 8 PG 25 LOT 12 BLK 271</t>
  </si>
  <si>
    <t>BROWN ZINA L</t>
  </si>
  <si>
    <t>2056 W LEARWOOD PL</t>
  </si>
  <si>
    <t>BEVERLY HILLS FL 34465 2341</t>
  </si>
  <si>
    <t>18E17S320010  02710 0150</t>
  </si>
  <si>
    <t>PINE RIDGE UNIT 1 PB 8 PG 25 LOT 15 BLK 271</t>
  </si>
  <si>
    <t>PRIMM H EUGENE</t>
  </si>
  <si>
    <t>4167 W HORSEHOE DR</t>
  </si>
  <si>
    <t>18E17S320010  02720 0070</t>
  </si>
  <si>
    <t xml:space="preserve">PINE RIDGE UNIT 1 PB 8 PG 25 LOT 7 BLK 272 </t>
  </si>
  <si>
    <t>LOBB RONALD CO TRUSTEE</t>
  </si>
  <si>
    <t>5121 N REDCLOUD DR</t>
  </si>
  <si>
    <t>18E17S320010  02740 0090</t>
  </si>
  <si>
    <t>PINE RIDGE UNIT 1 PB 8 PG 25 LOT 9 BLK 274</t>
  </si>
  <si>
    <t>HARRIS DAVID</t>
  </si>
  <si>
    <t>135 POST OFFICE RD</t>
  </si>
  <si>
    <t>SOUTH SALEM NY 10590</t>
  </si>
  <si>
    <t>18E17S320010  02740 0100</t>
  </si>
  <si>
    <t xml:space="preserve">PINE RIDGE UNIT 1 PB 8 PG 25 LOT 10 BLK 274 </t>
  </si>
  <si>
    <t>18E17S320010  02770 0020</t>
  </si>
  <si>
    <t>PINE RIDGE UNIT 1 PB 8 PG 25 LOT 2 BLK 277</t>
  </si>
  <si>
    <t>18E17S320010  01410 0090</t>
  </si>
  <si>
    <t>PINE RIDGE UNIT 1 PB 8 PG 25 LOT 9 BLK 141</t>
  </si>
  <si>
    <t>GEDEON SARAH E</t>
  </si>
  <si>
    <t>4860 N CIMARRON DR</t>
  </si>
  <si>
    <t>18E17S320010  02710 0070</t>
  </si>
  <si>
    <t>PINE RIDGE UNIT 1 PB 8 PG 25 LOT 7 BLK 271</t>
  </si>
  <si>
    <t>MEYER TIMOTHY J</t>
  </si>
  <si>
    <t>5097 N LUPINE TER</t>
  </si>
  <si>
    <t>18E17S320010  01400 0300</t>
  </si>
  <si>
    <t xml:space="preserve">PINE RIDGE UNIT 1 PB 8 PG 25 LOT 30 BLK 140 </t>
  </si>
  <si>
    <t>WYSK DANIEL W</t>
  </si>
  <si>
    <t>WYSK TAMARA L</t>
  </si>
  <si>
    <t>2382 KNOLL AVE S</t>
  </si>
  <si>
    <t>PALM HARBOR FL 34683</t>
  </si>
  <si>
    <t>18E17S320010  000T0 0250</t>
  </si>
  <si>
    <t>10 TO 20 ACRES MED</t>
  </si>
  <si>
    <t xml:space="preserve">PINE RIDGE UNIT 1 PB 8 PG 25 TRACT 25 </t>
  </si>
  <si>
    <t>18E17S320010  02710 0090</t>
  </si>
  <si>
    <t>PINE RIDGE UNIT 1 PB 8 PG 25 LOT 9 BLK 271</t>
  </si>
  <si>
    <t>SANTOS RICARDO</t>
  </si>
  <si>
    <t>SANTOS ROSA</t>
  </si>
  <si>
    <t>5205 N LUPINE TER</t>
  </si>
  <si>
    <t>18E17S320010  02720 0040</t>
  </si>
  <si>
    <t>PINE RIDGE UNIT 1 PB 8 PG 25 LOT 4 BLK 272</t>
  </si>
  <si>
    <t>COMO RICHARD</t>
  </si>
  <si>
    <t>TUELL MARGARET G</t>
  </si>
  <si>
    <t>5425 W PAUL BRYANT DR</t>
  </si>
  <si>
    <t>18E17S320010  02740 0050</t>
  </si>
  <si>
    <t>PINE RIDGE UNIT 1 PB 8 PG 25 LOT 5 BLK 274</t>
  </si>
  <si>
    <t>LYNETT REGINA</t>
  </si>
  <si>
    <t>LYNETT JAMES</t>
  </si>
  <si>
    <t>4866 N REDCLOUD DR</t>
  </si>
  <si>
    <t>18E17S320010  02750 0160</t>
  </si>
  <si>
    <t>PINE RIDGE UNIT 1 PB 8 PG 25 LOT 16 BLK 275</t>
  </si>
  <si>
    <t>18E17S320010  02770 0110</t>
  </si>
  <si>
    <t>PINE RIDGE UNIT 1 PB 8 PG 25 LOT 11 BLK 277</t>
  </si>
  <si>
    <t>BRANCH MARY E</t>
  </si>
  <si>
    <t>BRANCH DONNA M</t>
  </si>
  <si>
    <t>4833 N PERRY DR</t>
  </si>
  <si>
    <t>18E17S320010  000T0 0010</t>
  </si>
  <si>
    <t>PINE RIDGE UNIT 1 PB 8 PG 25 TRACT 1</t>
  </si>
  <si>
    <t>18E17S320010  000T0 0070</t>
  </si>
  <si>
    <t>PINE RIDGE UNIT 1 PB 8 PG 25 TRACT 7 (GOLF COURSE)</t>
  </si>
  <si>
    <t>18E17S320010  000T0 0180</t>
  </si>
  <si>
    <t>PINE RIDGE UNIT 1 PB 8 PG 25 TRACT 18</t>
  </si>
  <si>
    <t>18E17S320010  02710 0110</t>
  </si>
  <si>
    <t>PINE RIDGE UNIT 1 PB 8 PG 25 LOT 11 BLK 271</t>
  </si>
  <si>
    <t>HINGER JOSEPH</t>
  </si>
  <si>
    <t>HINGER DANA</t>
  </si>
  <si>
    <t>4109 W HORSESHOE DR</t>
  </si>
  <si>
    <t>18E17S320010  02710 0130</t>
  </si>
  <si>
    <t>PINE RIDGE UNIT 1 PB 8 PG 25 LOT 13 BLK 271</t>
  </si>
  <si>
    <t>MARASIGAN NESTOR</t>
  </si>
  <si>
    <t>MARASIGAN SOCORRO</t>
  </si>
  <si>
    <t>1115 GATOR TRL</t>
  </si>
  <si>
    <t>WEST PALM BEACH FL 33409 2038</t>
  </si>
  <si>
    <t>18E17S320010  02730 0010</t>
  </si>
  <si>
    <t>PINE RIDGE UNIT 1 PB 8 PG 25 LOT 1 BLK 273</t>
  </si>
  <si>
    <t>RAPOSO JOAO</t>
  </si>
  <si>
    <t>RAPOSO AMBROSIA</t>
  </si>
  <si>
    <t>4320 W ROUNDUP CT</t>
  </si>
  <si>
    <t>BEVERLY HILLS FL 34465 2973</t>
  </si>
  <si>
    <t>18E17S320010  02740 0040</t>
  </si>
  <si>
    <t>PINE RIDGE UNIT 1 PB 8 PG 25 LOT 4 BLK 274</t>
  </si>
  <si>
    <t>KIM SUCKOO</t>
  </si>
  <si>
    <t>KIM KYUNG SOON</t>
  </si>
  <si>
    <t>2770 PRINCE ST</t>
  </si>
  <si>
    <t>NORTHBROOK IL 60062 6540</t>
  </si>
  <si>
    <t>18E17S320010  02750 0170</t>
  </si>
  <si>
    <t>PINE RIDGE UNIT 1 PB 8 PG 25 LOT 17 BLK 275</t>
  </si>
  <si>
    <t>18E17S320010  02760 0050</t>
  </si>
  <si>
    <t>PINE RIDGE UNIT 1 PB 8 PG 25 LOT 5 BLK 276</t>
  </si>
  <si>
    <t>CORE CARLOS JR</t>
  </si>
  <si>
    <t>CORE EILENE J</t>
  </si>
  <si>
    <t>831 BUCKSKIN CT</t>
  </si>
  <si>
    <t>ENGLEWOOD FL 34223</t>
  </si>
  <si>
    <t>18E17S320010  02770 0030</t>
  </si>
  <si>
    <t>PINE RIDGE UNIT 1 PB 8 PG 25 LOT 3 BLK 277</t>
  </si>
  <si>
    <t>AMES JOHN A</t>
  </si>
  <si>
    <t>AMES JILL B</t>
  </si>
  <si>
    <t>5221 N PERRY DR</t>
  </si>
  <si>
    <t>BEVERLY HILLS FL 34465 2962</t>
  </si>
  <si>
    <t>18E17S320010  000T0 0190</t>
  </si>
  <si>
    <t>PINE RIDGE UNIT 1 PB 8 PG 25 TRACT 19</t>
  </si>
  <si>
    <t>18E17S320010  000T0 0200</t>
  </si>
  <si>
    <t>COMMON</t>
  </si>
  <si>
    <t>PINE RIDGE UNIT 1 PB 8 PG 25 TRACT 20</t>
  </si>
  <si>
    <t>18E17S320010  02710 0140</t>
  </si>
  <si>
    <t>PINE RIDGE UNIT 1 PB 8 PG 25 LOT 14 BLK 271</t>
  </si>
  <si>
    <t>PRINGLE FRED NEAL</t>
  </si>
  <si>
    <t>PRINGLE GWEN J</t>
  </si>
  <si>
    <t>4157 W HORSESHOE DR</t>
  </si>
  <si>
    <t>18E17S320010  02710 0180</t>
  </si>
  <si>
    <t>PINE RIDGE UNIT 1 PB 8 PG 25 LOT 18 BLK 271</t>
  </si>
  <si>
    <t>WILSON DEBORAH K</t>
  </si>
  <si>
    <t>4227 W HORSESHOE DR</t>
  </si>
  <si>
    <t>18E17S320010  02720 0130</t>
  </si>
  <si>
    <t>PINE RIDGE UNIT 1 PB 8 PG 25 LOT 13 BLK 272</t>
  </si>
  <si>
    <t>HUR MAN</t>
  </si>
  <si>
    <t>HUR CHIN YOUNG</t>
  </si>
  <si>
    <t>4285 W HORSESHOE DR</t>
  </si>
  <si>
    <t>BEVERLY HILLS FL 34465 2951</t>
  </si>
  <si>
    <t>18E17S320010  02730 0030</t>
  </si>
  <si>
    <t>PINE RIDGE UNIT 1 PB 8 PG 25 LOT 3 BLK 273</t>
  </si>
  <si>
    <t>SLABAUGH GARY</t>
  </si>
  <si>
    <t>SLABAUGH ALYCE</t>
  </si>
  <si>
    <t>5150 N REDCLOUD DR</t>
  </si>
  <si>
    <t>18E17S320010  02730 0040</t>
  </si>
  <si>
    <t>PINE RIDGE UNIT 1 PB 8 PG 25 LOT 4 BLK 273</t>
  </si>
  <si>
    <t>STEPHENS JASON SCOTT</t>
  </si>
  <si>
    <t>3394 N PALOMINO TER</t>
  </si>
  <si>
    <t>18E17S320010  02740 0030</t>
  </si>
  <si>
    <t xml:space="preserve">PINE RIDGE UNIT 1 PB 8 PG 25 LOT 3 BLK 274 </t>
  </si>
  <si>
    <t>VIVAR TITO A &amp; THERESA</t>
  </si>
  <si>
    <t>429 HEGI DR</t>
  </si>
  <si>
    <t>NEW MILFORD NJ 07646</t>
  </si>
  <si>
    <t>18E17S320010  02740 0130</t>
  </si>
  <si>
    <t>PINE RIDGE UNIT 1 PB 8 PG 25 LOT 13 BLK 274</t>
  </si>
  <si>
    <t>DUANE PERRY R</t>
  </si>
  <si>
    <t>DUANE MARIE E</t>
  </si>
  <si>
    <t>5771 N WITTE LN</t>
  </si>
  <si>
    <t>GLENDALE WI 53209 4570</t>
  </si>
  <si>
    <t>18E17S320010  02740 0140</t>
  </si>
  <si>
    <t>PINE RIDGE UNIT 1 PB 8 PG 25 LOT 14 BLK 274</t>
  </si>
  <si>
    <t>MYERS DONALD P</t>
  </si>
  <si>
    <t>MYERS MARILYN C</t>
  </si>
  <si>
    <t>4481 WEST HORSESHOE DR</t>
  </si>
  <si>
    <t>18E17S320010  02750 0120</t>
  </si>
  <si>
    <t>PINE RIDGE UNIT 1 PB 8 PG 25 LOT 12 BLK 275</t>
  </si>
  <si>
    <t>JONES ROBERT L</t>
  </si>
  <si>
    <t>JONES ROBIN J</t>
  </si>
  <si>
    <t>4224 W PINE RIDGE BLVD</t>
  </si>
  <si>
    <t>18E17S320010  02750 0140</t>
  </si>
  <si>
    <t xml:space="preserve">PINE RIDGE UNIT 1 PB 8 PG 25 LOT 14 BLK 275 </t>
  </si>
  <si>
    <t>ROESSLER PAUL A &amp; SONG S</t>
  </si>
  <si>
    <t>2461 N TRAMPLE TER</t>
  </si>
  <si>
    <t>18E17S320010  02760 0040</t>
  </si>
  <si>
    <t>PINE RIDGE UNIT 1 PB 8 PG 25 LOT 4 BLK 276</t>
  </si>
  <si>
    <t>SEXTON DONALD R</t>
  </si>
  <si>
    <t>7884 ANCON DR</t>
  </si>
  <si>
    <t>FAYETTEVILLE NC 28304 0420</t>
  </si>
  <si>
    <t>18E17S320010  02770 0060</t>
  </si>
  <si>
    <t>PINE RIDGE UNIT 1 PB 8 PG 25 LOT 6 BLK 277</t>
  </si>
  <si>
    <t>POMERANTZ LESTER</t>
  </si>
  <si>
    <t>WOJCIECHOWSKI CHRISTINA</t>
  </si>
  <si>
    <t>5075 N PERRY DR</t>
  </si>
  <si>
    <t>18E17S320010  02770 0120</t>
  </si>
  <si>
    <t>PINE RIDGE UNIT 1 PB 8 PG 25 LOT 12 BLK 277</t>
  </si>
  <si>
    <t>CAMPBELL DANN</t>
  </si>
  <si>
    <t>CAMPBELL PATRICIA L</t>
  </si>
  <si>
    <t>4749 N PERRY DR</t>
  </si>
  <si>
    <t>18E17S320020  000T0 0490</t>
  </si>
  <si>
    <t>PINE RIDGE UNIT 2 PB 8 PG 37 TRACT 49</t>
  </si>
  <si>
    <t>18E17S320010  000T0 0120</t>
  </si>
  <si>
    <t>PINE RIDGE UNIT 1 PB 8 PG 25 TRACT 12</t>
  </si>
  <si>
    <t>18E17S320010  000T0 0140</t>
  </si>
  <si>
    <t>PINE RIDGE UNIT 1 PB 8 PG 25 TRACT 14</t>
  </si>
  <si>
    <t>18E17S320010  000T0 0300</t>
  </si>
  <si>
    <t>PINE RIDGE UNIT 1 PB 8 PG 25 TRACT 30</t>
  </si>
  <si>
    <t>18E17S320050  01470 0060</t>
  </si>
  <si>
    <t>PINE RIDGE UNIT 5 PB 14 PGS 89-90 LOT 6 BLK 147</t>
  </si>
  <si>
    <t>COLEMAN RICHARD D</t>
  </si>
  <si>
    <t>COLEMAN JOAN A</t>
  </si>
  <si>
    <t>5963 W CORRAL PL</t>
  </si>
  <si>
    <t>18E17S320010  02710 0080</t>
  </si>
  <si>
    <t>PINE RIDGE UNIT 1 PB 8 PG 25 LOT 8 BLK 271</t>
  </si>
  <si>
    <t>CAREY JANE H</t>
  </si>
  <si>
    <t>5165 N LUPINE TER</t>
  </si>
  <si>
    <t>18E17S320010  02720 0080</t>
  </si>
  <si>
    <t>PINE RIDGE UNIT 1 PB 8 PG 25 LOT 8 BLK 272</t>
  </si>
  <si>
    <t>BIEDRAWA WALTER W</t>
  </si>
  <si>
    <t>BIEDRAWA STEFANIA</t>
  </si>
  <si>
    <t>20 SUNNYSIDE ST</t>
  </si>
  <si>
    <t>CHICOPEE MA 01020</t>
  </si>
  <si>
    <t>18E17S320010  02740 0020</t>
  </si>
  <si>
    <t>PINE RIDGE UNIT 1 PB 8 PG 25 LOT 2 BLK 274</t>
  </si>
  <si>
    <t>ANGELES ALFREDO</t>
  </si>
  <si>
    <t>ANGELES AMANDA</t>
  </si>
  <si>
    <t>4819 CASALS PL</t>
  </si>
  <si>
    <t>SAN DIEGO CA 92124</t>
  </si>
  <si>
    <t>18E17S320010  02740 0160</t>
  </si>
  <si>
    <t>PINE RIDGE UNIT 1 PB 8 PG 25 LOT 16 BLK 274</t>
  </si>
  <si>
    <t>SGOUROS THEODORE</t>
  </si>
  <si>
    <t>SGOUROS MAGDALENA M</t>
  </si>
  <si>
    <t>4495 W HORSESHOE DR</t>
  </si>
  <si>
    <t>18E17S320010  02740 0180</t>
  </si>
  <si>
    <t>PINE RIDGE UNIT 1 PB 8 PG 25 LOT 18 BLK 274</t>
  </si>
  <si>
    <t>18E17S320010  02770 0050</t>
  </si>
  <si>
    <t>PINE RIDGE UNIT 1 PB 8 PG 25 LOT 5 BLK 277</t>
  </si>
  <si>
    <t>LANG EARL J</t>
  </si>
  <si>
    <t>LANG AIMEE M</t>
  </si>
  <si>
    <t>5127 N PERRY DR</t>
  </si>
  <si>
    <t>18E17S320010  01370 0080</t>
  </si>
  <si>
    <t>PINE RIDGE UNIT 1 PB 8 PG 25 LOT 8 BLK 137</t>
  </si>
  <si>
    <t>DE CATOR DRAKE</t>
  </si>
  <si>
    <t>DE CATOR LESLEY</t>
  </si>
  <si>
    <t>5485 W BONANZA DR</t>
  </si>
  <si>
    <t>BEVERLY HILLS FL 34465 4472</t>
  </si>
  <si>
    <t>18E17S320010  02350 0010</t>
  </si>
  <si>
    <t>PINE RIDGE UNIT 1 PB 8 PG 25 LOT 1 BLK 235</t>
  </si>
  <si>
    <t>ORDONEZ JAIME I</t>
  </si>
  <si>
    <t>ORDONEZ MARIE S</t>
  </si>
  <si>
    <t>3620 WHITE EAGLE DR</t>
  </si>
  <si>
    <t>18E17S320010  02610 0010</t>
  </si>
  <si>
    <t xml:space="preserve">PINE RIDGE UNIT 1 PB 8 PG 25 LOT 1 BLK 261 </t>
  </si>
  <si>
    <t>WIEBELD LINDA LEE</t>
  </si>
  <si>
    <t>4806 W GYPSUM DR</t>
  </si>
  <si>
    <t>18E17S320010  000T0 0020</t>
  </si>
  <si>
    <t>PINE RIDGE UNIT 1 PB 8 PG 25 TRACT 2</t>
  </si>
  <si>
    <t>18E17S320010  000T0 0130</t>
  </si>
  <si>
    <t>PINE RIDGE UNIT 1 PB 8 PG 25 TRACT 13</t>
  </si>
  <si>
    <t>18E17S320010  000T0 0320</t>
  </si>
  <si>
    <t>PINE RIDGE UNIT 1 PB 8 PG 25 TRACT 32</t>
  </si>
  <si>
    <t>18E17S320010  02720 0050</t>
  </si>
  <si>
    <t>PINE RIDGE UNIT 1 PB 8 PG 25 LOT 5 BLK 272</t>
  </si>
  <si>
    <t>ZORZI ANTHONY</t>
  </si>
  <si>
    <t>ZORZI DIANE</t>
  </si>
  <si>
    <t>4995 N REDCLOUD DR</t>
  </si>
  <si>
    <t>18E17S320010  02720 0120</t>
  </si>
  <si>
    <t>PINE RIDGE UNIT 1 PB 8 PG 25 LOT 12 BLK 272</t>
  </si>
  <si>
    <t>LOPEZ DIMAS</t>
  </si>
  <si>
    <t>RAMIREZ EDNORA</t>
  </si>
  <si>
    <t>4908 N LUPINE TER</t>
  </si>
  <si>
    <t>18E17S320010  02730 0050</t>
  </si>
  <si>
    <t xml:space="preserve">PINE RIDGE UNIT 1 PB 8 PG 25 LOT 5 BLK 273 </t>
  </si>
  <si>
    <t>MOCCIA SALVATORE T TRUSTEE</t>
  </si>
  <si>
    <t>SALVATORE T MOCCIA REV TRUST</t>
  </si>
  <si>
    <t>5122 RED CLOUD DR</t>
  </si>
  <si>
    <t>BEVERLY HILLS FL 34445</t>
  </si>
  <si>
    <t>18E17S320010  02750 0010</t>
  </si>
  <si>
    <t>PINE RIDGE UNIT 1 PB 8 PG 25 LOT 1 BLK 275</t>
  </si>
  <si>
    <t>KHALIFE GEORGES</t>
  </si>
  <si>
    <t>1213 W PACIFIC DR</t>
  </si>
  <si>
    <t>GILBERT AZ 85233</t>
  </si>
  <si>
    <t>18E17S320010  02750 0130</t>
  </si>
  <si>
    <t>PINE RIDGE UNIT 1 PB 8 PG 25 LOT 13 BLK 275</t>
  </si>
  <si>
    <t>ROOKS FRANKLIN D JR</t>
  </si>
  <si>
    <t>4200 W PINE RIDGE BLVD</t>
  </si>
  <si>
    <t>18E17S320010  02760 0010</t>
  </si>
  <si>
    <t>PINE RIDGE UNIT 1 PB 8 PG 25 LOT 1 BLK 276</t>
  </si>
  <si>
    <t>RODGERS LISA ANNETTE</t>
  </si>
  <si>
    <t>PARRISH ANNA LOIS</t>
  </si>
  <si>
    <t>4081 W ROUNDUP CT</t>
  </si>
  <si>
    <t>18E17S320010  02770 0010</t>
  </si>
  <si>
    <t>PINE RIDGE UNIT 1 PB 8 PG 25 LOT 1 BLK 277</t>
  </si>
  <si>
    <t>DETTER BILLY EDWARD</t>
  </si>
  <si>
    <t>DETTER WILMA JEAN</t>
  </si>
  <si>
    <t>5325 N PERRY DR</t>
  </si>
  <si>
    <t>18E17S320010  02770 0040</t>
  </si>
  <si>
    <t>PINE RIDGE UNIT 1 PB 8 PG 25 LOT 4 BLK 277</t>
  </si>
  <si>
    <t>TOTH JOHN</t>
  </si>
  <si>
    <t>5169 N PERRY DR</t>
  </si>
  <si>
    <t>18E17S320010  02770 0080</t>
  </si>
  <si>
    <t>PINE RIDGE UNIT 1 PB 8 PG 25 LOT 8 BLK 277</t>
  </si>
  <si>
    <t>VALINOTI JOSEPH</t>
  </si>
  <si>
    <t>VALINOTI ELIZABETH J</t>
  </si>
  <si>
    <t>4971 NORTH PERRY DR</t>
  </si>
  <si>
    <t>18E17S320010  02770 0100</t>
  </si>
  <si>
    <t>PINE RIDGE UNIT 1 PB 8 PG 25 LOT 10 BLK 277</t>
  </si>
  <si>
    <t>WESTMORELAND THOMAS G</t>
  </si>
  <si>
    <t>WESTMORELAND DONNA S</t>
  </si>
  <si>
    <t>4891 N PERRY DR</t>
  </si>
  <si>
    <t>18E17S320050  01470 0050</t>
  </si>
  <si>
    <t>PINE RIDGE UNIT 5 PB 14 PG 98 LOT 5 BLK 147 MAP 315D</t>
  </si>
  <si>
    <t>LENZ JOANNE M</t>
  </si>
  <si>
    <t>JOANNE M LENZ REVOC TRUST DTD 10 30 18</t>
  </si>
  <si>
    <t>9932 NW 52ND ST</t>
  </si>
  <si>
    <t>SUNRISE FL 33351</t>
  </si>
  <si>
    <t>18E17S320010  02710 0050</t>
  </si>
  <si>
    <t xml:space="preserve">PINE RIDGE UNIT 1 PB 8 PG 25 LOT 5 BLK 271 </t>
  </si>
  <si>
    <t>PARK KAY Y &amp; HONG K TRUSTEES</t>
  </si>
  <si>
    <t>4033 GRANDVIEW DR</t>
  </si>
  <si>
    <t>BREA CA 92823</t>
  </si>
  <si>
    <t>18E17S320010  02710 0060</t>
  </si>
  <si>
    <t>PINE RIDGE UNIT 1 PB 8 PG 25 LOT 6 BLK 271</t>
  </si>
  <si>
    <t>18E17S320010  02710 0170</t>
  </si>
  <si>
    <t>PINE RIDGE UNIT 1 PB 8 PG 25 LOT 17 BLK 271</t>
  </si>
  <si>
    <t>18E17S320010  02720 0010</t>
  </si>
  <si>
    <t xml:space="preserve">PINE RIDGE UNIT 1 PB 8 PG 25 LOT 1 BLK 272 </t>
  </si>
  <si>
    <t>HUR MAN &amp; CHIN YOUNG TRUSTEES</t>
  </si>
  <si>
    <t>18E17S320010  02720 0030</t>
  </si>
  <si>
    <t>PINE RIDGE UNIT 1 PB 8 PG 25 LOT 3 BLK 272</t>
  </si>
  <si>
    <t>TOROMANIDES DIMITRIOS</t>
  </si>
  <si>
    <t>TOROMANIDES MARIA A</t>
  </si>
  <si>
    <t>4909 N REDCLOUD DR</t>
  </si>
  <si>
    <t>18E17S320010  02720 0060</t>
  </si>
  <si>
    <t xml:space="preserve">PINE RIDGE UNIT 1 PB 8 PG 25 LOT 6 BLK 272 </t>
  </si>
  <si>
    <t>KIM JIN HO</t>
  </si>
  <si>
    <t>1537 CREEKBED RD</t>
  </si>
  <si>
    <t>KERNERSVILLE NC 27284 8910</t>
  </si>
  <si>
    <t>18E17S320010  02740 0010</t>
  </si>
  <si>
    <t>PINE RIDGE UNIT 1 PB 8 PG 25 LOT 1 BLK 274</t>
  </si>
  <si>
    <t>ROSSEBO ROGER</t>
  </si>
  <si>
    <t>5080 N REDCLOUD DR</t>
  </si>
  <si>
    <t>18E17S320010  02740 0080</t>
  </si>
  <si>
    <t>PINE RIDGE UNIT 1 PB 8 PG 25 LOT 8 BLK 274</t>
  </si>
  <si>
    <t>HUBBARD JEFFREY L</t>
  </si>
  <si>
    <t>HUBBARD SONJA H</t>
  </si>
  <si>
    <t>4427 W HORSESHOE DR</t>
  </si>
  <si>
    <t>18E17S320010  02740 0110</t>
  </si>
  <si>
    <t>PINE RIDGE UNIT 1 PB 8 PG 25 LOT 11 BLK 274</t>
  </si>
  <si>
    <t>WAYNE MATTHEW M</t>
  </si>
  <si>
    <t>WAYNE JOANN</t>
  </si>
  <si>
    <t>4457 W HORSESHOE DR</t>
  </si>
  <si>
    <t>18E17S320010  02740 0120</t>
  </si>
  <si>
    <t>PINE RIDGE UNIT 1 PB 8 PG 25 LOT 12 BLK 274</t>
  </si>
  <si>
    <t>MARTIN RICHARD S</t>
  </si>
  <si>
    <t>MARTIN CYNTHIA L</t>
  </si>
  <si>
    <t>4465 W HORSESHOE DR</t>
  </si>
  <si>
    <t>18E17S320010  02740 0150</t>
  </si>
  <si>
    <t>PINE RIDGE UNIT 1 PB 8 PG 25 LOT 15 BLK 274</t>
  </si>
  <si>
    <t>KALLENBACH HEIKO</t>
  </si>
  <si>
    <t>KALLENBACH PATRICIA G</t>
  </si>
  <si>
    <t>4489 W HORSESHOE DR</t>
  </si>
  <si>
    <t>18E17S320010  02750 0150</t>
  </si>
  <si>
    <t>PINE RIDGE UNIT 1 PB 8 PG 25 LOT 15 BLK 275</t>
  </si>
  <si>
    <t>18E17S320010  02760 0030</t>
  </si>
  <si>
    <t>PINE RIDGE UNIT 1 PB 8 PG 25 LOT 3 BLK 276</t>
  </si>
  <si>
    <t>TEIXEIRA RYAN M</t>
  </si>
  <si>
    <t>18E17S320010  02770 0070</t>
  </si>
  <si>
    <t>PINE RIDGE UNIT 1 PB 8 PG 25 LOT 7 BLK 277</t>
  </si>
  <si>
    <t>ALLEN RICHARD S</t>
  </si>
  <si>
    <t>ALLEN BRENDA JOANN</t>
  </si>
  <si>
    <t>5019 N PERRY DR</t>
  </si>
  <si>
    <t>18E17S320010  02770 0090</t>
  </si>
  <si>
    <t>PINE RIDGE UNIT 1 PB 8 PG 25 LOT 9 BLK 277</t>
  </si>
  <si>
    <t>MCKENZIE LONNIE EDWARD</t>
  </si>
  <si>
    <t>MCKENZIE JEAN MARIE</t>
  </si>
  <si>
    <t>4935 N PERRY DR</t>
  </si>
  <si>
    <t>18E17S320010  02380 0020</t>
  </si>
  <si>
    <t>PINE RIDGE UNIT 1 PB 8 PG 25 LOT 2 BLK 238</t>
  </si>
  <si>
    <t>RODRIGUEZ RAFAEL &amp; SUSAN</t>
  </si>
  <si>
    <t>19445 DAVID MEMORIAL DR UNIT 901</t>
  </si>
  <si>
    <t>SHENANDOAH TX 77385</t>
  </si>
  <si>
    <t>18E17S320010  000T0 0100</t>
  </si>
  <si>
    <t>PINE RIDGE UNIT 1 PB 8 PG 25 TRACT 10</t>
  </si>
  <si>
    <t>18E17S320010  000T0 0220</t>
  </si>
  <si>
    <t>PINE RIDGE UNIT 1 PB 8 PG 25 TRACT 22</t>
  </si>
  <si>
    <t>18E17S320010  000T0 0310</t>
  </si>
  <si>
    <t>Clubs, Lodges, Union Halls</t>
  </si>
  <si>
    <t>PINE RIDGE UNIT 1 PB 8 PG 25 TRACT 31 LESS STABLE AND</t>
  </si>
  <si>
    <t>77B</t>
  </si>
  <si>
    <t>18E17S320050  01470 0100</t>
  </si>
  <si>
    <t>PINE RIDGE UNIT 5 PB 14 PG 90 LOT 10 BLK 147</t>
  </si>
  <si>
    <t>TRUDELL ALICE</t>
  </si>
  <si>
    <t>5855 W CORRAL PL</t>
  </si>
  <si>
    <t>18E17S320050  03640 0050</t>
  </si>
  <si>
    <t>PINE RIDGE UNIT 5 PB 14 PG 89 LOT 5 BLK 364</t>
  </si>
  <si>
    <t>MELENDEZ WILLIAM</t>
  </si>
  <si>
    <t>MELENDEZ MAIDA</t>
  </si>
  <si>
    <t>540 TRINITY LN APT 8302</t>
  </si>
  <si>
    <t>SAINT PETERSBURG FL 33716 1333</t>
  </si>
  <si>
    <t>18E17S320050  03640 0080</t>
  </si>
  <si>
    <t>PINE RIDGE UNIT 5 PB 14 PG 89 LOT 8 BLK 364</t>
  </si>
  <si>
    <t>FREDERICK VALERIE J</t>
  </si>
  <si>
    <t>22 HEATHER DR</t>
  </si>
  <si>
    <t>CENTER MORICHES NY 11934</t>
  </si>
  <si>
    <t>18E17S320050  03640 0110</t>
  </si>
  <si>
    <t xml:space="preserve">PINE RIDGE UNIT 5 PB 14 PG 89 LOT 11 BLK 364 </t>
  </si>
  <si>
    <t>ALVES CARLOS JR</t>
  </si>
  <si>
    <t>ALVES KELLEY</t>
  </si>
  <si>
    <t>10097 W DUBLIN ST</t>
  </si>
  <si>
    <t>18E17S320060  02480 0280</t>
  </si>
  <si>
    <t>CHISHOLM</t>
  </si>
  <si>
    <t>PINE RIDGE UNIT 6 PB 14 PG 91 LOT 28 BLK 248</t>
  </si>
  <si>
    <t>DEAN KENNETH PAUL</t>
  </si>
  <si>
    <t>DEAN GWENDOLYN</t>
  </si>
  <si>
    <t>1023 TROUT DR</t>
  </si>
  <si>
    <t>WOODSTOCK GA 30189</t>
  </si>
  <si>
    <t>18E17S320060  02570 0140</t>
  </si>
  <si>
    <t>PINE RIDGE UNIT 6 PB 14 PG 91 LOT 14 BLK 257</t>
  </si>
  <si>
    <t>RODRIGUEZ ROBERT B</t>
  </si>
  <si>
    <t>3 FAYETTE DR</t>
  </si>
  <si>
    <t>OCEAN RIDGE FL 33435 7014</t>
  </si>
  <si>
    <t>18E17S320060  03560 0030</t>
  </si>
  <si>
    <t>PINE RIDGE UNIT 6 PB 14 PG 91 LOT 3 BLK 356</t>
  </si>
  <si>
    <t>EDNIE KATHRYN A</t>
  </si>
  <si>
    <t>5466 W PIUTE DR</t>
  </si>
  <si>
    <t>18E17S320050  01470 0110</t>
  </si>
  <si>
    <t>PINE RIDGE UNIT 5 PB 14 PG 89 LOT 11 BLK 147</t>
  </si>
  <si>
    <t>RIQUINHA TIMOTHY J</t>
  </si>
  <si>
    <t>FURTADO LYSENDRA A</t>
  </si>
  <si>
    <t>697 HICKS APT 1</t>
  </si>
  <si>
    <t>FALL RIVER MA 02724 5367</t>
  </si>
  <si>
    <t>18E17S320050  03630 0140</t>
  </si>
  <si>
    <t xml:space="preserve">PINE RIDGE UNIT 5 PB 14 PG 89 LOT 14 BLK 363 </t>
  </si>
  <si>
    <t>SLAUGHTER JOHN H &amp; MILINDA</t>
  </si>
  <si>
    <t>11243 GINGER HAZEL</t>
  </si>
  <si>
    <t>SAN ANTONIO TX 78253</t>
  </si>
  <si>
    <t>18E17S320050  03640 0010</t>
  </si>
  <si>
    <t>PINE RIDGE UNIT 5 PB 14 PG 89 LOT 1 BLK 364</t>
  </si>
  <si>
    <t>PICKETT JAMES A III</t>
  </si>
  <si>
    <t>PICKET SHARON M</t>
  </si>
  <si>
    <t>5920 W CORRAL PL</t>
  </si>
  <si>
    <t>18E17S320050  03640 0030</t>
  </si>
  <si>
    <t>PINE RIDGE UNIT 5 PB 14 PG 89 LOT 3 BLK 364</t>
  </si>
  <si>
    <t>FELLOWS ALAN M</t>
  </si>
  <si>
    <t>FELLOWS KAREN L</t>
  </si>
  <si>
    <t>4526 N BUFFALO DR</t>
  </si>
  <si>
    <t>18E17S320050  74000</t>
  </si>
  <si>
    <t>WRA/DRA</t>
  </si>
  <si>
    <t>PINE RIDGE UNIT 5  PB 14 PGS 89&amp;90  DRA IN BLK 364</t>
  </si>
  <si>
    <t>3600 W SOVEREIGN PATH  STE 266</t>
  </si>
  <si>
    <t>18E17S320060  02480 0130</t>
  </si>
  <si>
    <t xml:space="preserve">PINE RIDGE UNIT 6 PB 14 PG 91 LOT 13 BLK 248                </t>
  </si>
  <si>
    <t>MC KENNA WILLIAM H &amp;</t>
  </si>
  <si>
    <t>CHARLENE M MC KENNA TRUSTEES</t>
  </si>
  <si>
    <t>3589 SEAVIEW WAY</t>
  </si>
  <si>
    <t>CARLSBAD CA 92008</t>
  </si>
  <si>
    <t>18E17S320060  02480 0230</t>
  </si>
  <si>
    <t>PINE RIDGE UNIT 6 PB 8 PG 91 LOT 23 BLK 248</t>
  </si>
  <si>
    <t>ANNICELLI ROGER F</t>
  </si>
  <si>
    <t>ANNICELLI HELEN A</t>
  </si>
  <si>
    <t>17221 ELDER AVE</t>
  </si>
  <si>
    <t>PORT CHARLOTTE FL 33954</t>
  </si>
  <si>
    <t>18E17S320060  02480 0240</t>
  </si>
  <si>
    <t>PINE RIDGE UNIT 6 PB 14 PG 91 LOT 24 BLK 248</t>
  </si>
  <si>
    <t>DACANAY LETICIA S</t>
  </si>
  <si>
    <t>DACANAY BERNARD</t>
  </si>
  <si>
    <t>738 S ELMWOOD AVE</t>
  </si>
  <si>
    <t>OAK PARK IL 60304</t>
  </si>
  <si>
    <t>18E17S320060  02510 0150</t>
  </si>
  <si>
    <t>BUCKSHOT</t>
  </si>
  <si>
    <t>PINE RIDGE UNIT 6 PB 14 PG 91 LOT 15 BLK 251</t>
  </si>
  <si>
    <t>CLARK MICHAEL J</t>
  </si>
  <si>
    <t>CLARK KIMBERLY N</t>
  </si>
  <si>
    <t>5362 W BUCKSHOT CT</t>
  </si>
  <si>
    <t>18E17S320060  02510 0310</t>
  </si>
  <si>
    <t>DECKWOOD</t>
  </si>
  <si>
    <t>PINE RIDGE UNIT 6 PB 14 PG 91 LOT 31 BLK 251 MAPS 315B &amp;</t>
  </si>
  <si>
    <t>FLORIDA PRIME CONTRACTING INC</t>
  </si>
  <si>
    <t>GORTNER MARY C</t>
  </si>
  <si>
    <t>18E17S320060  02570 0170</t>
  </si>
  <si>
    <t>PINE RIDGE UNIT 6 PB 14 GP 91 LOT 17 BLK 257</t>
  </si>
  <si>
    <t>LASKY BARRY C</t>
  </si>
  <si>
    <t>LASKY JOANN C</t>
  </si>
  <si>
    <t>4439 N SADDLE DR</t>
  </si>
  <si>
    <t>BEVERLY HILLS FL 34465 4855</t>
  </si>
  <si>
    <t>18E17S320060  02570 0200</t>
  </si>
  <si>
    <t>PINE RIDGE UNIT 6 PB 14 PG 91 LOT 20 BLK 257</t>
  </si>
  <si>
    <t>DEMOSTHENE ANTOINE YVAN</t>
  </si>
  <si>
    <t>DEMOSTHENE KAREN LEE</t>
  </si>
  <si>
    <t>4403 N SADDLE DR</t>
  </si>
  <si>
    <t>18E17S320060  03560 0040</t>
  </si>
  <si>
    <t>PINE RIDGE UNIT 6 PB 14 PG 91 LOT 4 BLK 356</t>
  </si>
  <si>
    <t>MANOS LINDA MESSINGER</t>
  </si>
  <si>
    <t>LINDA MESSINGER MANOS REVOCABLE TRUST</t>
  </si>
  <si>
    <t>5401 S GENEVA ST</t>
  </si>
  <si>
    <t>ENGLEWOOD CO 80111</t>
  </si>
  <si>
    <t>18E17S320050  03630 0010</t>
  </si>
  <si>
    <t xml:space="preserve">PINE RIDGE UNIT 5 PB 14 PG 89 LOT 1 BLK 363 </t>
  </si>
  <si>
    <t>MC LAUGHLIN JOHN J &amp; EDITH F</t>
  </si>
  <si>
    <t>432 LAKE SHORE DR</t>
  </si>
  <si>
    <t>WARWICK RI 02889</t>
  </si>
  <si>
    <t>18E17S320050  03630 0130</t>
  </si>
  <si>
    <t>PINE RIDGE UNIT 5 PB 14 PG 89                         MAP</t>
  </si>
  <si>
    <t>CAPUTO GINO A</t>
  </si>
  <si>
    <t>CAPUTO LAURIE A</t>
  </si>
  <si>
    <t>10 PROSPECT BLVD</t>
  </si>
  <si>
    <t>EAST HAMPTON NY 11937</t>
  </si>
  <si>
    <t>18E17S320060  02480 0390</t>
  </si>
  <si>
    <t>PINE RIDGE UNIT 6 PB 14 PG 91 LOT 39 BLK 248 MAPS 315B &amp;</t>
  </si>
  <si>
    <t>CHRISTOFFERSON MARK A</t>
  </si>
  <si>
    <t>CHRISTOFFERSON NANCY C</t>
  </si>
  <si>
    <t>146 ACADIAN DR</t>
  </si>
  <si>
    <t>STOCKBRIDGE GA 30281</t>
  </si>
  <si>
    <t>18E17S320060  02480 0400</t>
  </si>
  <si>
    <t>PINE RIDGE UNIT 6 PB 14 PG 91             MAPS 315B &amp; 316C</t>
  </si>
  <si>
    <t>BEACH WAYNE CARLETON</t>
  </si>
  <si>
    <t>BEACH ANN C</t>
  </si>
  <si>
    <t>5231 W PIUTE DR</t>
  </si>
  <si>
    <t>18E17S320060  02510 0290</t>
  </si>
  <si>
    <t>PINE RIDGE UNIT 6 PB 14 PG 91 LOT 29 BLK 251 MA PS 315B &amp;</t>
  </si>
  <si>
    <t>AMADOR ELLEN</t>
  </si>
  <si>
    <t>1825 HARDMAN AVE</t>
  </si>
  <si>
    <t>NAPA CA 94558</t>
  </si>
  <si>
    <t>18E17S320060  02570 0110</t>
  </si>
  <si>
    <t>PINE RIDGE UNIT 6 PB 14 PG 91 LOT 11 BLK 257</t>
  </si>
  <si>
    <t>BUCK DENNIS</t>
  </si>
  <si>
    <t>BUCK THERESA</t>
  </si>
  <si>
    <t>4507 N SADDLE DR</t>
  </si>
  <si>
    <t>18E17S320050  01470 0070</t>
  </si>
  <si>
    <t>PINE RIDGE UNIT 5 PB 14 PG 89  MAP 315D LOT 7 BLK 147</t>
  </si>
  <si>
    <t>ADLER CHARLES D</t>
  </si>
  <si>
    <t>ADLER MISTY L</t>
  </si>
  <si>
    <t>5941 W CORRAL PL</t>
  </si>
  <si>
    <t>18E17S320050  03630 0090</t>
  </si>
  <si>
    <t>PINE RIDGE UNIT 5 PB 14 PG 89 LOT 9 BLK 363</t>
  </si>
  <si>
    <t>MALCZEWSKI FRANK J</t>
  </si>
  <si>
    <t>MALCZEWSKI KATHLEEN M</t>
  </si>
  <si>
    <t>4611 N BUFFALO DR</t>
  </si>
  <si>
    <t>18E17S320050  03630 0120</t>
  </si>
  <si>
    <t>PINE RIDGE UNIT 5 MAP 315D PB 14 PG 89 LOT 12 BLK 363</t>
  </si>
  <si>
    <t>SUMNERS KENNETH M JR</t>
  </si>
  <si>
    <t>SUMNERS CYNTHIA P</t>
  </si>
  <si>
    <t>4649 N BUFFALO DR</t>
  </si>
  <si>
    <t>18E17S320050  03640 0020</t>
  </si>
  <si>
    <t>PINE RIDGE UNIT 5 PB 14 PG 89 LOT 2 BLK 364</t>
  </si>
  <si>
    <t>18E17S320060  02480 0270</t>
  </si>
  <si>
    <t>PINE RIDGE UNIT 6 LOT 27 BLK 248 MAPS 315B &amp; 316C</t>
  </si>
  <si>
    <t>GRANADA HERCULANO B</t>
  </si>
  <si>
    <t>GRANADA LORNA L</t>
  </si>
  <si>
    <t>4201 NW 62 DR</t>
  </si>
  <si>
    <t>COCONUT CREEK FL 33073</t>
  </si>
  <si>
    <t>18E17S320060  02480 0320</t>
  </si>
  <si>
    <t>MILLSTONE</t>
  </si>
  <si>
    <t>PINE RIDGE UNIT 6 PB 14 PG 91                  MAPS 315B &amp;</t>
  </si>
  <si>
    <t>WAPINSKI ILENE F TRUSTEE</t>
  </si>
  <si>
    <t>ILENE F WAPINSKI REVOC TRUST</t>
  </si>
  <si>
    <t>10484 CROOKED CREEK DR</t>
  </si>
  <si>
    <t>18E17S320060  02480 0330</t>
  </si>
  <si>
    <t>PINE RIDGE UNIT 6 PB 14 PG 91 LOT 33 BLK 248</t>
  </si>
  <si>
    <t>COOPER RICHARD J</t>
  </si>
  <si>
    <t>COOPER CYNTHIA A</t>
  </si>
  <si>
    <t>4185 N MILLSTONE PT</t>
  </si>
  <si>
    <t>18E17S320060  02480 0360</t>
  </si>
  <si>
    <t>PINE RIDGE UNIT 6 PB 14 PG 91               MAPS 315B &amp;</t>
  </si>
  <si>
    <t>DEDIC DJORDJE</t>
  </si>
  <si>
    <t>DEDIC MARIA F</t>
  </si>
  <si>
    <t>100 DARTMOUTH ST</t>
  </si>
  <si>
    <t>MEDFORD MA 02155</t>
  </si>
  <si>
    <t>18E17S320060  02510 0090</t>
  </si>
  <si>
    <t xml:space="preserve">PINE RIDGE UNIT 6 PB 14 PG 91              MAPS 315B &amp; 316C </t>
  </si>
  <si>
    <t>MARL LORRAINE</t>
  </si>
  <si>
    <t>5429 W BUCKSHOT CT</t>
  </si>
  <si>
    <t>18E17S320060  02510 0320</t>
  </si>
  <si>
    <t>MARQUISE HOMES INC</t>
  </si>
  <si>
    <t>2379 TREASURE ISLE DR APT 28</t>
  </si>
  <si>
    <t>WEST PALM BEACH FL 33410 1337</t>
  </si>
  <si>
    <t>18E17S320060  03560 0010</t>
  </si>
  <si>
    <t xml:space="preserve">PINE RIDGE UNIT 6 PB 14 PG 91 LOT 1 BLK 356 </t>
  </si>
  <si>
    <t>IMPARATO BRIDGET M</t>
  </si>
  <si>
    <t>5490 BUCKSKIN DR</t>
  </si>
  <si>
    <t>18E17S320060  03560 0020</t>
  </si>
  <si>
    <t xml:space="preserve">PINE RIDGE UNIT 6 PB 14 PG 91 LOT 2 BLK 356 MAPS 315B &amp; </t>
  </si>
  <si>
    <t>5490 W BUCKSKIN DR</t>
  </si>
  <si>
    <t>18E17S320060  03570 0020</t>
  </si>
  <si>
    <t xml:space="preserve">PINE RIDGE UNIT 6 PB 14 PG 91                      MAPS </t>
  </si>
  <si>
    <t>MODINA FELICIANO B &amp;</t>
  </si>
  <si>
    <t>DEBIODELMA A</t>
  </si>
  <si>
    <t>34841 FONTANA DR</t>
  </si>
  <si>
    <t>STERLING HEIGHTS MI 48312</t>
  </si>
  <si>
    <t>18E17S320050  03630 0020</t>
  </si>
  <si>
    <t>PINE RIDGE UNIT 5 PB 14 PG 89     MAP 315D LOT 2 BLK 363</t>
  </si>
  <si>
    <t>PETTINE POMPEO F &amp; LISA M</t>
  </si>
  <si>
    <t>124 DIERENZO HEIGHTS</t>
  </si>
  <si>
    <t>DURBY CT 06418</t>
  </si>
  <si>
    <t>18E17S320060  02480 0090</t>
  </si>
  <si>
    <t>PINE RIDGE UNIT 6 PB 14 PG 91 LOT 9 BLK 248</t>
  </si>
  <si>
    <t>MULHERIN DAVID S</t>
  </si>
  <si>
    <t>MULHERIN MARIANNE</t>
  </si>
  <si>
    <t>67 TURNPIKE RD</t>
  </si>
  <si>
    <t>TURNERS FALLS MA 01376</t>
  </si>
  <si>
    <t>18E17S320060  02480 0110</t>
  </si>
  <si>
    <t xml:space="preserve">PINE RIDGE UNIT 6 PB 14 PG 91           MAPS 315B &amp; 316C </t>
  </si>
  <si>
    <t>TUCCI JOHN R &amp; MICHELE F</t>
  </si>
  <si>
    <t>25 BRANCH RD</t>
  </si>
  <si>
    <t>WARWICK RI 02886</t>
  </si>
  <si>
    <t>18E17S320060  02480 0170</t>
  </si>
  <si>
    <t>PINE RIDGE UNIT 6 PB 14 PG 91 LOT 17 BLK 248</t>
  </si>
  <si>
    <t>CAPAHI RICHARD T</t>
  </si>
  <si>
    <t>CAPAHI JONI SENO</t>
  </si>
  <si>
    <t>4174 N PINK POPPY DR</t>
  </si>
  <si>
    <t>18E17S320060  02480 0220</t>
  </si>
  <si>
    <t xml:space="preserve">PINE RIDGE UNIT 6 PB 14 PG 91 LOT 22 BLK 248 </t>
  </si>
  <si>
    <t>LOT ADDED TO ANOTHER</t>
  </si>
  <si>
    <t>DIMALANTA RICARDO M &amp;</t>
  </si>
  <si>
    <t>THELMA C DIMALANTA TRUSTEES</t>
  </si>
  <si>
    <t>15006 CAMDEN CIR</t>
  </si>
  <si>
    <t>STRONGSVILLE OH 44136</t>
  </si>
  <si>
    <t>18E17S320060  02480 0260</t>
  </si>
  <si>
    <t>PINE RIDGE UNIT 6 PB 14 PG 91 LOT 26 BLK 248</t>
  </si>
  <si>
    <t>CLARKE JOHN W</t>
  </si>
  <si>
    <t>MURAMATSU CHRISTINA A</t>
  </si>
  <si>
    <t>4188 N CHISHOLM PT</t>
  </si>
  <si>
    <t>18E17S320060  02480 0350</t>
  </si>
  <si>
    <t>PINE RIDGE UNIT 6 PB 14 PG 91 LOT 35 BLK 248</t>
  </si>
  <si>
    <t>HANSBURY EDWARD R</t>
  </si>
  <si>
    <t>HANSBURY MARY S</t>
  </si>
  <si>
    <t>4198 N MILLSTONE PT</t>
  </si>
  <si>
    <t>18E17S320060  02480 0410</t>
  </si>
  <si>
    <t>PINE RIDGE UNIT 6 PB 14 PG 91 LOT 41 BLK 248</t>
  </si>
  <si>
    <t>RIJOS JOHN J</t>
  </si>
  <si>
    <t>4135 N DECKWOOD DR</t>
  </si>
  <si>
    <t>18E17S320060  02510 0140</t>
  </si>
  <si>
    <t>PINE RIDGE UNIT 6 PB 14 PG 91 MAPS 315B &amp; 316C LOT 14 BLK</t>
  </si>
  <si>
    <t>THOMAS GARY W</t>
  </si>
  <si>
    <t>THOMAS LINDA D</t>
  </si>
  <si>
    <t>5350 W BUCKSHOT CT</t>
  </si>
  <si>
    <t>18E17S320060  02570 0120</t>
  </si>
  <si>
    <t>PINE RIDGE UNIT 6 PB 14 PG 91           MAPS 315B &amp; 316C</t>
  </si>
  <si>
    <t>HENRY HOWARD</t>
  </si>
  <si>
    <t>HENRY LILLIBEL B</t>
  </si>
  <si>
    <t>12055 NW 57TH ST</t>
  </si>
  <si>
    <t>18E17S320060  02570 0150</t>
  </si>
  <si>
    <t>PINE RIDGE UNIT 6 LOT 15 BLK 257           MAPS 315B &amp; 316</t>
  </si>
  <si>
    <t>GOUGH RICHARD W</t>
  </si>
  <si>
    <t>GOUGH GENEVA T</t>
  </si>
  <si>
    <t>28 MADERA DR</t>
  </si>
  <si>
    <t>WATERBURY CT 06704 1629</t>
  </si>
  <si>
    <t>18E17S320060  02570 0160</t>
  </si>
  <si>
    <t>PINE RIDGE UNIT 6  PB 14 PG 91        MAPS 315B &amp; 316C LOT</t>
  </si>
  <si>
    <t>NUGENT KERRY</t>
  </si>
  <si>
    <t>4451 N SADDLE DR</t>
  </si>
  <si>
    <t>18E17S320050  03630 0030</t>
  </si>
  <si>
    <t>PINE RIDGE UNIT 5 PB 14 PG 89 LOT 3 BLK 363</t>
  </si>
  <si>
    <t>ANTONUCCI ALEXANDER</t>
  </si>
  <si>
    <t>ANTONUCCI PAMELA</t>
  </si>
  <si>
    <t>4537 N BUFFALO DR</t>
  </si>
  <si>
    <t>BEVERLY HILLS FL 34465 4487</t>
  </si>
  <si>
    <t>18E17S320050  03630 0060</t>
  </si>
  <si>
    <t>PINE RIDGE UNIT 5 PB 14 PG 89 LOT 6 BLK 363</t>
  </si>
  <si>
    <t>BRYANT DONALD S</t>
  </si>
  <si>
    <t>BRYANT SHARRON J</t>
  </si>
  <si>
    <t>4575 N BUFFALO DR</t>
  </si>
  <si>
    <t>18E17S320050  03640 0040</t>
  </si>
  <si>
    <t>PINE RIDGE UNIT 5 PB 14 PG 89  MAP 315D LOT 4 BLK 364</t>
  </si>
  <si>
    <t>HEARD VIRGINIA ASHLEY</t>
  </si>
  <si>
    <t>HEARD TYRONE</t>
  </si>
  <si>
    <t>4564 N BUFFALO DR</t>
  </si>
  <si>
    <t>18E17S320050  03640 0060</t>
  </si>
  <si>
    <t>PINE RIDGE UNIT 5                         MAP 315D LOT 6</t>
  </si>
  <si>
    <t>BORACA JOHN S</t>
  </si>
  <si>
    <t>BORACA SOPHIE V</t>
  </si>
  <si>
    <t>464 BOUCHELLE DR UNIT 302</t>
  </si>
  <si>
    <t>NEW SMYRNA BEACH FL 32169</t>
  </si>
  <si>
    <t>18E17S320050  03640 0070</t>
  </si>
  <si>
    <t xml:space="preserve">PINE RIDGE UNIT 5 PB 14 PG 1672                     MAP </t>
  </si>
  <si>
    <t>SIAN ADELAIDA C</t>
  </si>
  <si>
    <t>653 A YALE WAY</t>
  </si>
  <si>
    <t>MONROE TOWNSHIP NJ 08831</t>
  </si>
  <si>
    <t>18E17S320050  03640 0090</t>
  </si>
  <si>
    <t>FERRER ROMUALDO M</t>
  </si>
  <si>
    <t>FERRER ANGELINA A</t>
  </si>
  <si>
    <t>689 NEWARK AVE # 2</t>
  </si>
  <si>
    <t>JERSEY CITY NJ 07306</t>
  </si>
  <si>
    <t>18E17S320060  02480 0180</t>
  </si>
  <si>
    <t>PINE RIDGE UNIT 6 PB 14 PG 91 MAPS 315B &amp; 316C LOT 18 BLK</t>
  </si>
  <si>
    <t>ARI GROUP INC</t>
  </si>
  <si>
    <t>117 S US HWY 41</t>
  </si>
  <si>
    <t>INVERNESS FL 34450</t>
  </si>
  <si>
    <t>18E17S320060  02480 0190</t>
  </si>
  <si>
    <t>PINE RIDGE UNIT 6 PB 14 PG 91                       MAPS</t>
  </si>
  <si>
    <t>CARINO AVEL</t>
  </si>
  <si>
    <t>CARINO VICKY</t>
  </si>
  <si>
    <t>1758 CALIFORNIA AVE</t>
  </si>
  <si>
    <t xml:space="preserve"> N9B 3T5 CANADA</t>
  </si>
  <si>
    <t>18E17S320060  02480 0250</t>
  </si>
  <si>
    <t>PINE RIDGE UNIT 6 PB 14 PG 91 LOT 25 BLK 248</t>
  </si>
  <si>
    <t>MILAN ROBERT J</t>
  </si>
  <si>
    <t>MILAN CONSTANCE E</t>
  </si>
  <si>
    <t>4221 N CHISHOLM PT</t>
  </si>
  <si>
    <t>18E17S320060  02510 0100</t>
  </si>
  <si>
    <t>GOLLAKNER NADA N</t>
  </si>
  <si>
    <t>5401 W BUCKSHOT CT</t>
  </si>
  <si>
    <t>18E17S320060  02510 0110</t>
  </si>
  <si>
    <t>PINE RIDGE UNIT 6 PB 14 PG 91 LOT 11 BLK 251</t>
  </si>
  <si>
    <t>MARTINEZ ROBERT W</t>
  </si>
  <si>
    <t>MARTINEZ DAWN S</t>
  </si>
  <si>
    <t>5377 W BUCKSHOT CT</t>
  </si>
  <si>
    <t>18E17S320060  02510 0130</t>
  </si>
  <si>
    <t>PINE RIDGE UNIT 6 PB 14 PG 91 LOT 13 BLK 251</t>
  </si>
  <si>
    <t>SKIDMORE MICHAEL L JR</t>
  </si>
  <si>
    <t>SKIDMORE APRIL L</t>
  </si>
  <si>
    <t>5321 W BUCKSHOT CT</t>
  </si>
  <si>
    <t>18E17S320060  02510 0220</t>
  </si>
  <si>
    <t xml:space="preserve">PINE RIDGE UNIT 6 PB 14 PG 91 LOT 22 BLK 251 </t>
  </si>
  <si>
    <t>DE PALMA ALPHONSE &amp; JANIS L &amp;</t>
  </si>
  <si>
    <t>ANDREW J DEPALMA &amp; KATHLEEN M</t>
  </si>
  <si>
    <t>2465 ARUGULA DR</t>
  </si>
  <si>
    <t>NORTH PORT FL 34289</t>
  </si>
  <si>
    <t>18E17S320060  02510 0250</t>
  </si>
  <si>
    <t>PINE RIDGE UNIT 6 PB 14 PG 91 LOT 25 BLK 251</t>
  </si>
  <si>
    <t>GOLDSMITH GLEN H</t>
  </si>
  <si>
    <t>GOLDSMITH RITA L</t>
  </si>
  <si>
    <t>BEVERLY HILLS FL 34465 4858</t>
  </si>
  <si>
    <t>18E17S320060  02510 0300</t>
  </si>
  <si>
    <t>PINE RIDGE UNIT 6 PB 14 PG 91 LOT 30 BLK 251</t>
  </si>
  <si>
    <t>JOHNS MICHELE</t>
  </si>
  <si>
    <t>JOHNS W BARRY</t>
  </si>
  <si>
    <t>4412 N DECKWOOD DR</t>
  </si>
  <si>
    <t>18E17S320060  02570 0220</t>
  </si>
  <si>
    <t>RHEAULT DAVID R</t>
  </si>
  <si>
    <t>RHEAULT SUSAN A</t>
  </si>
  <si>
    <t>497 STRAW RD</t>
  </si>
  <si>
    <t>MANCHESTER NH 03102</t>
  </si>
  <si>
    <t>18E17S320060  03570 0010</t>
  </si>
  <si>
    <t>PINE RIDGE UNIT 6 PB 14 PG 91 LOT 1 BLK 357 MAPS 315B &amp;</t>
  </si>
  <si>
    <t>SMITH JAMES F</t>
  </si>
  <si>
    <t>SMITH KIMBERLY J</t>
  </si>
  <si>
    <t>5454 W PIUTE DR</t>
  </si>
  <si>
    <t>18E17S320050  03630 0050</t>
  </si>
  <si>
    <t>PINE RIDGE UNIT 5 PB 14 PG 89 LOT 5 BLK 363</t>
  </si>
  <si>
    <t>18E17S320060  02480 0100</t>
  </si>
  <si>
    <t xml:space="preserve">PINE RIDGE UNIT 6 PB 14 PG 91 LOT 10 BLK 248 </t>
  </si>
  <si>
    <t>URBINA NEOFITO G &amp; FLORENCIA R</t>
  </si>
  <si>
    <t>88 BOULEVARD APT 102</t>
  </si>
  <si>
    <t>PASSAIC NJ 07055 4791</t>
  </si>
  <si>
    <t>18E17S320060  02480 0120</t>
  </si>
  <si>
    <t xml:space="preserve">PINE RIDGE UNIT 6 PB 14 PG 91 LOT 12 BLK 248 </t>
  </si>
  <si>
    <t>FOSTER HAZEL A</t>
  </si>
  <si>
    <t>449 FORGAL AVE NE</t>
  </si>
  <si>
    <t>PALM BAY FL 32907</t>
  </si>
  <si>
    <t>18E17S320060  02480 0140</t>
  </si>
  <si>
    <t xml:space="preserve">PINE RIDGE UNIT 6 PB 14 PG 91 LOT 14 BLK 248 </t>
  </si>
  <si>
    <t>CORREIRA BENJAMIN &amp; MARY ANN</t>
  </si>
  <si>
    <t>18527 AUTUMN LAKE BLVD</t>
  </si>
  <si>
    <t>HUDSON FL 34667</t>
  </si>
  <si>
    <t>18E17S320060  02480 0160</t>
  </si>
  <si>
    <t>PINE RIDGE UNIT 6 PB 14 PG 91 LOT 16 BLK 248</t>
  </si>
  <si>
    <t>RUSHMORE WILLIAM R III</t>
  </si>
  <si>
    <t>4214 N PINK POPPY DR</t>
  </si>
  <si>
    <t>18E17S320060  02480 0310</t>
  </si>
  <si>
    <t>PINE RIDGE UNIT 6 PB 14 PG 91 LOT 31 BLK 248 M APS 315B &amp;</t>
  </si>
  <si>
    <t>WOLF WILBUR</t>
  </si>
  <si>
    <t>18E17S320060  02480 0370</t>
  </si>
  <si>
    <t>PINE RIDGE UNIT 6 PB 14 PG 91 LOT 37 BLK 248</t>
  </si>
  <si>
    <t>ATKINSON KEVIN W</t>
  </si>
  <si>
    <t>ATKINSON KATHY J</t>
  </si>
  <si>
    <t>4134 N MILLSTONE PT</t>
  </si>
  <si>
    <t>18E17S320060  02510 0120</t>
  </si>
  <si>
    <t>PINE RIDGE UNIT 6 PB 14 PG 91 LOT 12 BLK 251</t>
  </si>
  <si>
    <t>18E17S320060  02510 0160</t>
  </si>
  <si>
    <t>PINE RIDGE UNIT 6 PB 14 PG 91 LOT 16 BLK 251</t>
  </si>
  <si>
    <t>CRINION PAMELA M</t>
  </si>
  <si>
    <t>4750 SILVER HERON DR</t>
  </si>
  <si>
    <t>MELBOURNE FL 32934</t>
  </si>
  <si>
    <t>18E17S320060  02510 0200</t>
  </si>
  <si>
    <t xml:space="preserve">PINE RIDGE UNIT 6 PB 14 PG 91 LOT 20 BLK 251 </t>
  </si>
  <si>
    <t>ANTOS VENERANDA M</t>
  </si>
  <si>
    <t>4352 N SADDLE DR</t>
  </si>
  <si>
    <t>18E17S320060  02510 0230</t>
  </si>
  <si>
    <t>COPPOLA CLAUDIO</t>
  </si>
  <si>
    <t>COPPOLA COLETTE</t>
  </si>
  <si>
    <t>206 NAUTILUS BLVD</t>
  </si>
  <si>
    <t>FORKED RIVER NJ 28731</t>
  </si>
  <si>
    <t>18E17S320060  02510 0240</t>
  </si>
  <si>
    <t>PINE RIDGE UNIT 6 PB 8 PG 91 LOT 24 BLK 251</t>
  </si>
  <si>
    <t>FRANCO CHRISTOPHER</t>
  </si>
  <si>
    <t>FRANCO MARIA THERESA</t>
  </si>
  <si>
    <t>295 THIRD AVE</t>
  </si>
  <si>
    <t>PONTIAC MI 48340</t>
  </si>
  <si>
    <t>18E17S320060  02570 0130</t>
  </si>
  <si>
    <t>PINE RIDGE UNIT 6 PB 14 PG 91  MAPS 315B &amp; 316C LOT 13 BLK</t>
  </si>
  <si>
    <t>PLATH WESLEY H</t>
  </si>
  <si>
    <t>PLATH  DIANE L</t>
  </si>
  <si>
    <t>4485 N SADDLE DR</t>
  </si>
  <si>
    <t>18E17S320060  02570 0210</t>
  </si>
  <si>
    <t>PINE RIDGE UNIT 6 PB 14 PG 91 LOT 21 BLK 257 DESC IN OR BK</t>
  </si>
  <si>
    <t>LUTZ RICHARD DANIEL</t>
  </si>
  <si>
    <t>LUTZ JANET P</t>
  </si>
  <si>
    <t>4393 N SADDLE DR</t>
  </si>
  <si>
    <t>18E17S320050  01470 0080</t>
  </si>
  <si>
    <t>PINE RIDGE UNIT 5 PB 14 PG 89 LOT 8 BLK 147</t>
  </si>
  <si>
    <t>LOCKE ARTHUR L</t>
  </si>
  <si>
    <t>LOCKE JACKLYNE J</t>
  </si>
  <si>
    <t>5919 W CORRAL PL</t>
  </si>
  <si>
    <t>18E17S320050  01470 0090</t>
  </si>
  <si>
    <t>PINE RIDGE UNIT 5 PB 14 PG 89 LOT 9 BLK 147</t>
  </si>
  <si>
    <t>COSTA ANTHONY</t>
  </si>
  <si>
    <t>COSTA MARIA A</t>
  </si>
  <si>
    <t>142 FREMONT ST</t>
  </si>
  <si>
    <t>TAUNTON MA 02780 1215</t>
  </si>
  <si>
    <t>18E17S320050  03630 0040</t>
  </si>
  <si>
    <t>PINE RIDGE UNIT 5 PB 8 PG 51 LOT 4 BLK 363 MAP315D</t>
  </si>
  <si>
    <t>18E17S320050  03630 0070</t>
  </si>
  <si>
    <t>PINE RIDGE UNIT 5 PB 14 PG 89 LOT 7 BLK 363</t>
  </si>
  <si>
    <t>ROY CAROL S</t>
  </si>
  <si>
    <t>4587 N BUFFALO DR</t>
  </si>
  <si>
    <t>18E17S320050  03630 0080</t>
  </si>
  <si>
    <t>PINE RIDGE UNIT 5 PB 14 PG 89 MAP 315D LOT 8 BLK 363</t>
  </si>
  <si>
    <t>ST MARTIN DACELIN</t>
  </si>
  <si>
    <t>ST MARTIN ANTONETTE</t>
  </si>
  <si>
    <t>4599 N BUFFALO DR</t>
  </si>
  <si>
    <t>18E17S320050  03630 0150</t>
  </si>
  <si>
    <t>PINE RIDGE UNIT 5 PB 14 PG 89 LOT 15 BLK 363</t>
  </si>
  <si>
    <t>PUGLIESE JAMES</t>
  </si>
  <si>
    <t>PUGLIESE MICHELLE</t>
  </si>
  <si>
    <t>4687 N BUFFALO DR</t>
  </si>
  <si>
    <t>18E17S320050  03640 0100</t>
  </si>
  <si>
    <t>PINE RIDGE UNIT 5 PB 14 PG 89                        MAP</t>
  </si>
  <si>
    <t>THOMAS MERRITT</t>
  </si>
  <si>
    <t>MARY J MANSFIELD REVOCABLE TRUST</t>
  </si>
  <si>
    <t>7153 N HEATHER DR</t>
  </si>
  <si>
    <t>18E17S320060  02480 0080</t>
  </si>
  <si>
    <t xml:space="preserve">PINE RIDGE UNIT 6 PB 14 PG 91 LOT 8 BLK 248 </t>
  </si>
  <si>
    <t>AUTENZIO ROBERT P JR</t>
  </si>
  <si>
    <t>23 MILAN AVE</t>
  </si>
  <si>
    <t>NORTH WOBURN MA 01801 1353</t>
  </si>
  <si>
    <t>18E17S320060  02480 0150</t>
  </si>
  <si>
    <t>PINE RIDGE UNIT 6 PB 14 PG 91 MAPS 315B &amp; 316C LOT 15 BLK</t>
  </si>
  <si>
    <t>REYES REUBEN E</t>
  </si>
  <si>
    <t>REYES DORIS E</t>
  </si>
  <si>
    <t>5830 NW 186TH ST APT 305</t>
  </si>
  <si>
    <t>HIALEAH FL 33015</t>
  </si>
  <si>
    <t>18E17S320060  02480 0210</t>
  </si>
  <si>
    <t>PINE RIDGE UNIT 6 PB 14 PG 92 LOT 21 BLK 248</t>
  </si>
  <si>
    <t>SCOTT SAMUEL R</t>
  </si>
  <si>
    <t>SCOTT DONNA E</t>
  </si>
  <si>
    <t>4085 N CHISHOLM PT</t>
  </si>
  <si>
    <t>18E17S320060  02480 0290</t>
  </si>
  <si>
    <t>JERVIS ILEEN L</t>
  </si>
  <si>
    <t>ILEEN L JERVIS REVOCABLE TRUST</t>
  </si>
  <si>
    <t>4082 N CHISHOLM PT</t>
  </si>
  <si>
    <t>18E17S320060  02480 0300</t>
  </si>
  <si>
    <t>PINE RIDGE UNIT 6 PB 14 PG 91 LOT 30 BLK 248</t>
  </si>
  <si>
    <t>PRITCHYK KENNETH P</t>
  </si>
  <si>
    <t>PRITCHYK KATHLEEN A</t>
  </si>
  <si>
    <t>4083 N MILLSTONE PT</t>
  </si>
  <si>
    <t>18E17S320060  02480 0380</t>
  </si>
  <si>
    <t>PINE RIDGE UNIT 6 PB 14 PG 91 LOT 38 BLK 248</t>
  </si>
  <si>
    <t>MCLAUGHLIN DENIS F</t>
  </si>
  <si>
    <t>MCLAUGHLIN APRIL R</t>
  </si>
  <si>
    <t>5175 W PIUTE DR</t>
  </si>
  <si>
    <t>18E17S320060  02510 0170</t>
  </si>
  <si>
    <t>PINE RIDGE UNIT 6 PB 14 PG 91 LOT 17 BLK 251</t>
  </si>
  <si>
    <t>BUNGCAYAO ISABELO MD &amp;</t>
  </si>
  <si>
    <t>OZCEANIA A TRUSTEES</t>
  </si>
  <si>
    <t>9213 JOHN HAWKS RD</t>
  </si>
  <si>
    <t>CORNELIUS NC 28031</t>
  </si>
  <si>
    <t>18E17S320060  02510 0210</t>
  </si>
  <si>
    <t>PINE RIDGE UNIT 6 PB 14 PG 91 LOT 21 BLK 251</t>
  </si>
  <si>
    <t>CUNNINGHAM JAMES EDWIN II</t>
  </si>
  <si>
    <t>CUNNINGHAM RENEE ANN</t>
  </si>
  <si>
    <t>4362 N SADDLE DR</t>
  </si>
  <si>
    <t>18E17S320060  02570 0180</t>
  </si>
  <si>
    <t>PINE RIDGE UNIT 6 PB 14 PG 91 LOT 18 BLK 257</t>
  </si>
  <si>
    <t>STAGER DEVORA LEE</t>
  </si>
  <si>
    <t>IRINA POTOPOVA STAGER TRUST</t>
  </si>
  <si>
    <t>18E17S320060  02570 0190</t>
  </si>
  <si>
    <t>PINE RIDGE UNIT 6 PB 14 PG 91 LOT 19 BLK 257</t>
  </si>
  <si>
    <t>IRINA POTOPOVA STAGER TRUST DATED</t>
  </si>
  <si>
    <t>4415 N SADDLE DR</t>
  </si>
  <si>
    <t>18E17S320060  03560 0050</t>
  </si>
  <si>
    <t>PINE RIDGE UNIT 6 PB 14 PG 91          MAPS 315B &amp; 316C LOT</t>
  </si>
  <si>
    <t>BEVERLY HILLS FL 34465 4832</t>
  </si>
  <si>
    <t>18E17S320060  03570 0160</t>
  </si>
  <si>
    <t>PINE RIDGE UNIT 6 LOT 16 BLK 357</t>
  </si>
  <si>
    <t>KIMBALL DAVID M</t>
  </si>
  <si>
    <t>5168 W PIUTE DR</t>
  </si>
  <si>
    <t>18E17S320060  03580 0080</t>
  </si>
  <si>
    <t>WRANGLER</t>
  </si>
  <si>
    <t>PINE RIDGE UNIT 6 PB 14 PG 91 LOT 8 BLK 358</t>
  </si>
  <si>
    <t>STRIFLER BETTY</t>
  </si>
  <si>
    <t>4150 N WRANGLER PT</t>
  </si>
  <si>
    <t>18E17S320060  03580 0120</t>
  </si>
  <si>
    <t>PINE RIDGE UNIT 6 PB 14 PG 91 LOT 12 BLK 358</t>
  </si>
  <si>
    <t>SCOTT MERCEDES DOMINIQUE</t>
  </si>
  <si>
    <t>2251 W TEE CIRCLE</t>
  </si>
  <si>
    <t>18E17S320060  03600 0060</t>
  </si>
  <si>
    <t>PINE RIDGE UNIT 6 PB 14 PG 91 LOT 6 BLK 360</t>
  </si>
  <si>
    <t>TURPEN JESSE R</t>
  </si>
  <si>
    <t>TURPEN MARY T</t>
  </si>
  <si>
    <t>4441 N DECKWOOD DR</t>
  </si>
  <si>
    <t>18E17S320060  03610 0030</t>
  </si>
  <si>
    <t>SADDLETREE</t>
  </si>
  <si>
    <t>PINE RIDGE UNIT 6 PB 14 PH 91 MAPS 315B &amp; 316C  LOT 3 BLK</t>
  </si>
  <si>
    <t>JUSTO CLARO B</t>
  </si>
  <si>
    <t>75473 ORANGE BLOSSOM LN</t>
  </si>
  <si>
    <t>PALM DESERT CA 92211</t>
  </si>
  <si>
    <t>18E17S320060  03610 0110</t>
  </si>
  <si>
    <t>REYES JOEL LUIS</t>
  </si>
  <si>
    <t>REYES NEREYDA</t>
  </si>
  <si>
    <t>4194 N SADDLETREE DR</t>
  </si>
  <si>
    <t>18E17S320060  03610 0220</t>
  </si>
  <si>
    <t>PINE RIDGE UNIT 6 PB 14 PG 91 LOT 22 BLK 361</t>
  </si>
  <si>
    <t>18E17S320060  03610 0290</t>
  </si>
  <si>
    <t>PINE RIDGE UNIT 6 PB 14 PG 91 MAPS 315B &amp; 316C LOT 29 BLK</t>
  </si>
  <si>
    <t>JENKINS WYATT EUGENE</t>
  </si>
  <si>
    <t>JENKINS ALTAGRACIA</t>
  </si>
  <si>
    <t>4359 N PINK POPPY DR</t>
  </si>
  <si>
    <t>18E17S320060  03610 0320</t>
  </si>
  <si>
    <t>TAMSE MELBA L</t>
  </si>
  <si>
    <t>36546 REDWOOD CT</t>
  </si>
  <si>
    <t>NEWARK CA 94560</t>
  </si>
  <si>
    <t>18E17S320060  03620 0140</t>
  </si>
  <si>
    <t>PINE RIDGE UNIT 6 PB 14 PG 91 LOT 14 BLK 362</t>
  </si>
  <si>
    <t>HOFFMEIER DANIEL J</t>
  </si>
  <si>
    <t>HOFFMEIER SARAH C</t>
  </si>
  <si>
    <t>4425 N SADDLETREE DR</t>
  </si>
  <si>
    <t>18E17S320010        00T0</t>
  </si>
  <si>
    <t>PONY</t>
  </si>
  <si>
    <t>PINE RIDGE UNIT 1:TRACTS 3,6,8,9,15,17,21,26,27,29 &amp; 33</t>
  </si>
  <si>
    <t>18E17S320060  03570 0040</t>
  </si>
  <si>
    <t>SELLARS MICHAEL H</t>
  </si>
  <si>
    <t>MHS REVOCABLE TRUST DATED 4 15 2008</t>
  </si>
  <si>
    <t>5426 W PIUTE DR</t>
  </si>
  <si>
    <t>18E17S320060  03580 0090</t>
  </si>
  <si>
    <t>PINE RIDGE UNIT 6 PB 14 PG 1 LOT 9 BLK 358</t>
  </si>
  <si>
    <t>GIBSON DAVID</t>
  </si>
  <si>
    <t>CANCRO JEANETTE</t>
  </si>
  <si>
    <t>4182 N WRANGLER PT</t>
  </si>
  <si>
    <t>18E17S320060  03580 0180</t>
  </si>
  <si>
    <t>PINE RIDGE UNIT 6 PB 14 PG 91 LOT 18 BLK 358</t>
  </si>
  <si>
    <t>FOUNTAIN SCOTT R</t>
  </si>
  <si>
    <t>FOUNTAIN SHANNON M</t>
  </si>
  <si>
    <t>4232 N DECKWOOD DR</t>
  </si>
  <si>
    <t>18E17S320060  03590 0040</t>
  </si>
  <si>
    <t>PINE RIDGE UNIT 6 PB 14 PG 91 LOT 4 BLK 359</t>
  </si>
  <si>
    <t>MCKINNEY KIM</t>
  </si>
  <si>
    <t>MCLELLAN MARJORIE J</t>
  </si>
  <si>
    <t>795 HARMONY RD</t>
  </si>
  <si>
    <t>18E17S320060  03590 0060</t>
  </si>
  <si>
    <t>PINE RIDGE UNIT 6 PB 14 PG 91 LOT 6 BLK 359</t>
  </si>
  <si>
    <t>DAYKE ROBERT B</t>
  </si>
  <si>
    <t>DAYKE ELINOR N</t>
  </si>
  <si>
    <t>4371 N SADDLE DR</t>
  </si>
  <si>
    <t>18E17S320060  03600 0020</t>
  </si>
  <si>
    <t>PINE RIDGE UNIT 6 PB 14 PG 91 LOT 2 BLK 360         MAPS</t>
  </si>
  <si>
    <t>BETKER ALOIS E</t>
  </si>
  <si>
    <t>BETKER ERIKA M</t>
  </si>
  <si>
    <t>4383 N DECKWOOD DR</t>
  </si>
  <si>
    <t>18E17S320060  03600 0070</t>
  </si>
  <si>
    <t>PINE RIDGE UNIT 6 PB 14 PG 91 LOT 7 BLK 360</t>
  </si>
  <si>
    <t>HELMDACH SVERD SANDY</t>
  </si>
  <si>
    <t>HELMDACH ELFRIEDE</t>
  </si>
  <si>
    <t>4442 N SADDLE DR</t>
  </si>
  <si>
    <t>18E17S320060  03610 0070</t>
  </si>
  <si>
    <t>PINE RIDGE UNIT 6 PB 14 PG 91 LOT 7 BLK 361</t>
  </si>
  <si>
    <t>LYNDE JIM I</t>
  </si>
  <si>
    <t>18E17S320060  03610 0090</t>
  </si>
  <si>
    <t>PINE RIDGE UNIT 6 PB 14 PG 91 LOT 9 BLK 361</t>
  </si>
  <si>
    <t>BENNETT ROBERT A</t>
  </si>
  <si>
    <t>BENNETT MERLENE L</t>
  </si>
  <si>
    <t>4230 N SADDLE TREE DR</t>
  </si>
  <si>
    <t>18E17S320060  03610 0240</t>
  </si>
  <si>
    <t>PINE RIDGE UNIT 6 PB 14 PGS 91-95 LOT 24 BLK 361</t>
  </si>
  <si>
    <t>BROWNE GREGORY W</t>
  </si>
  <si>
    <t>BROWNE KAREN J</t>
  </si>
  <si>
    <t>4237 N PINK POPPY DR</t>
  </si>
  <si>
    <t>BEVERLY HILLS FL 34465 4840</t>
  </si>
  <si>
    <t>18E17S320060  03570 0050</t>
  </si>
  <si>
    <t>PINE RIDGE UNIT 6 PB 14 PG 91 LOT 5 BLK 357</t>
  </si>
  <si>
    <t>ANTONELLI MICHAEL J</t>
  </si>
  <si>
    <t>MICHAEL ANTONELLI TRUST</t>
  </si>
  <si>
    <t>5420 W PIUTE DR</t>
  </si>
  <si>
    <t>PINE RIDGE FL 34465 4832</t>
  </si>
  <si>
    <t>18E17S320060  03570 0130</t>
  </si>
  <si>
    <t>PINE RIDGE UNIT 6 PB 14 PG 91 LOT 13 BLK 357</t>
  </si>
  <si>
    <t>BOX WILLIAM W</t>
  </si>
  <si>
    <t>WILLIAM W BOX FAMILY TRUST</t>
  </si>
  <si>
    <t>5246 W PIUTE DR</t>
  </si>
  <si>
    <t>18E17S320060  03570 0180</t>
  </si>
  <si>
    <t>PINE RIDGE UNIT 6 PB 14 PG 91 LOT 18 BLK 357</t>
  </si>
  <si>
    <t>ACUNA ALBERTO R</t>
  </si>
  <si>
    <t>ALBERTO R ACUNA LIVING TRUST DATED MARCH</t>
  </si>
  <si>
    <t>5044 W PIUTE DR</t>
  </si>
  <si>
    <t>18E17S320060  03570 0190</t>
  </si>
  <si>
    <t>PINE RIDGE UNIT 6 PB 9 PG 73 LOT 19 BLK 357</t>
  </si>
  <si>
    <t>CHAMPAGNE PAUL R</t>
  </si>
  <si>
    <t>CHAMPAGNE DOROTHY</t>
  </si>
  <si>
    <t>5012 W PIUTE DR</t>
  </si>
  <si>
    <t>18E17S320060  03570 0230</t>
  </si>
  <si>
    <t>PINE RIDGE UNIT 6 PB 14 PG 91 LOT 23 BLK 357</t>
  </si>
  <si>
    <t>REICHELDERFER BRUCE A JR</t>
  </si>
  <si>
    <t>REICHELDERFER KAREN M</t>
  </si>
  <si>
    <t>4896 W PIUTE DR</t>
  </si>
  <si>
    <t>BEVERLY HILLS FL 34465 4830</t>
  </si>
  <si>
    <t>18E17S320060  03580 0050</t>
  </si>
  <si>
    <t>PINE RIDGE UNIT 6 PB 14 PG 91              MAPS 315B &amp; 316C</t>
  </si>
  <si>
    <t>HARNESS TODD</t>
  </si>
  <si>
    <t>HARNESS SUSAN</t>
  </si>
  <si>
    <t>5413 W PIUTE DR</t>
  </si>
  <si>
    <t>18E17S320060  03580 0100</t>
  </si>
  <si>
    <t xml:space="preserve">PINE RIDGE UNIT 6 PB 14 PG 91 LOT 10 BLK 358                </t>
  </si>
  <si>
    <t>KRAMICH WILLIAM JR &amp; FRANCES</t>
  </si>
  <si>
    <t>&amp; WILLIAM J KRAMICH</t>
  </si>
  <si>
    <t>12 EMORY ST</t>
  </si>
  <si>
    <t>SAUGUS MA 01906</t>
  </si>
  <si>
    <t>18E17S320060  03580 0110</t>
  </si>
  <si>
    <t>PINE RIDGE UNIT 6 PB 14 PG 91 LOT 11 BLK 358      MAPS 315B</t>
  </si>
  <si>
    <t>SCOTT MERCEDES D</t>
  </si>
  <si>
    <t>CHAGANI AAMIR A</t>
  </si>
  <si>
    <t>2251 W TEE CIR</t>
  </si>
  <si>
    <t>18E17S320060  03580 0150</t>
  </si>
  <si>
    <t>PINE RIDGE UNIT 6 PB 14 PG 91 LOT 15 BLK 358</t>
  </si>
  <si>
    <t>TIERRA RUFINO G</t>
  </si>
  <si>
    <t>5321 W PIUTE DR</t>
  </si>
  <si>
    <t>18E17S320060  03590 0020</t>
  </si>
  <si>
    <t>MEEK DEVELOPMENT AND INVESTMENT LLC</t>
  </si>
  <si>
    <t>GEERLING NANCY L</t>
  </si>
  <si>
    <t>PO BOX 640507</t>
  </si>
  <si>
    <t>18E17S320060  03610 0020</t>
  </si>
  <si>
    <t>PINE RIDGE UNIT 6                      MAPS 315B &amp; 316C LOT</t>
  </si>
  <si>
    <t>NENA L QUIJANO TRUST</t>
  </si>
  <si>
    <t>18E17S320060  03610 0120</t>
  </si>
  <si>
    <t>VILLANUEVA LUIS E</t>
  </si>
  <si>
    <t>VILLANUEVA MONICA</t>
  </si>
  <si>
    <t>7846 PRAVER DR W</t>
  </si>
  <si>
    <t>JACKSONVILLE FL 32217</t>
  </si>
  <si>
    <t>18E17S320060  03610 0200</t>
  </si>
  <si>
    <t xml:space="preserve">PINE RIDGE UNIT 6 PB 14 PG 91 LOT 20 BLK 361             </t>
  </si>
  <si>
    <t>LOWE BETTY F</t>
  </si>
  <si>
    <t>CO TRUSTEE LOWE REV FAM TRST</t>
  </si>
  <si>
    <t>4151 N PINK POPPY DR</t>
  </si>
  <si>
    <t>18E17S320060  03610 0230</t>
  </si>
  <si>
    <t>PINE RIDGE UNIT 6                       MAPS 315B &amp; 316C</t>
  </si>
  <si>
    <t>DIETZ FRANK M</t>
  </si>
  <si>
    <t>DIETZ DORIS E</t>
  </si>
  <si>
    <t>4215 N PINK POPPY</t>
  </si>
  <si>
    <t>18E17S320060  03610 0260</t>
  </si>
  <si>
    <t>PINE RIDGE UNIT 6 PB 14 PG 91 LOT 26 BLK 361</t>
  </si>
  <si>
    <t>FRADETTE ROBERT R</t>
  </si>
  <si>
    <t>FRADETTE PATRICIA B</t>
  </si>
  <si>
    <t>4283 N PINK POPPY DR</t>
  </si>
  <si>
    <t>18E17S320060  03620 0100</t>
  </si>
  <si>
    <t>PINE RIDGE UNIT 6 LOT 10 BLK 362 MAPS 315B &amp; 316C</t>
  </si>
  <si>
    <t>SARMIENTO MANUEL</t>
  </si>
  <si>
    <t>SARMIENTO  ANGILITA A</t>
  </si>
  <si>
    <t>2800 BRAMLEY CRESCENT</t>
  </si>
  <si>
    <t xml:space="preserve"> N8W 4W6 CANADA</t>
  </si>
  <si>
    <t>18E17S320060  03570 0070</t>
  </si>
  <si>
    <t>PINE RIDGE UNIT 6 PB 14 PG 91 LOTS 7 &amp; 8 BLK 357 DESC IN OR</t>
  </si>
  <si>
    <t>SHERBURNE PHILLIPS</t>
  </si>
  <si>
    <t>SHERBURNE JO ANNE</t>
  </si>
  <si>
    <t>5390 W PIUTE DR</t>
  </si>
  <si>
    <t>18E17S320060  03570 0150</t>
  </si>
  <si>
    <t>BUOYMASTER SANDRA A</t>
  </si>
  <si>
    <t>SANDRA A BUOYMASTER LIVING TRUST</t>
  </si>
  <si>
    <t>5182 W PIUTE DR</t>
  </si>
  <si>
    <t>18E17S320060  03570 0260</t>
  </si>
  <si>
    <t xml:space="preserve">PINE RIDGE UNIT 6 PB 14 PG 91 LOT 26 BLK 357 </t>
  </si>
  <si>
    <t>HOGE ROBERT BRUCE</t>
  </si>
  <si>
    <t>4804 W PIUTE DR</t>
  </si>
  <si>
    <t>18E17S320060  03610 0130</t>
  </si>
  <si>
    <t>PINE RIDGE UNIT 6 PB 14 PG 91 LOT 13 BLK 361</t>
  </si>
  <si>
    <t>FREDERICK ROBERT D</t>
  </si>
  <si>
    <t>FREDERICK CATHERINE GLENYS</t>
  </si>
  <si>
    <t>4150 N SADDLETREE DR</t>
  </si>
  <si>
    <t>18E17S320060  03610 0280</t>
  </si>
  <si>
    <t>SCOTTI JOHN T</t>
  </si>
  <si>
    <t>4613 SECOND TER</t>
  </si>
  <si>
    <t>BANGOR PA 18013</t>
  </si>
  <si>
    <t>18E17S320060  03620 0010</t>
  </si>
  <si>
    <t>MARCANTONIO ANTHONY</t>
  </si>
  <si>
    <t>MARCANTONIO ANDREA</t>
  </si>
  <si>
    <t>4071 N SADDLETREE DR</t>
  </si>
  <si>
    <t>18E17S320060  03620 0110</t>
  </si>
  <si>
    <t>PINE RIDGE UNIT 6 PB 14 PG 91 LOT 11 BLK 362</t>
  </si>
  <si>
    <t>HAL K CHASE INTER VIVOS TRUST</t>
  </si>
  <si>
    <t>18E17S320060  03570 0030</t>
  </si>
  <si>
    <t>PINE RIDGE UNIT 6 LOT 3 BLK 357             MAPS 315B &amp;</t>
  </si>
  <si>
    <t>18E17S320060  03570 0140</t>
  </si>
  <si>
    <t>PINE RIDGE UNIT 6 PB 14 PG 91 LOT 14 BLK 357</t>
  </si>
  <si>
    <t>BURGESE PASQUALE F</t>
  </si>
  <si>
    <t>BURGESE NANCY P</t>
  </si>
  <si>
    <t>5214 W PIUTE DR</t>
  </si>
  <si>
    <t>18E17S320060  03580 0160</t>
  </si>
  <si>
    <t>PINE RIDGE UNIT 6 PB 14 PG 91 LOT 16 BLK 358</t>
  </si>
  <si>
    <t>ESPINO ROGELIO F</t>
  </si>
  <si>
    <t>ESPINO LYDIA</t>
  </si>
  <si>
    <t>5724 GRAND AVE</t>
  </si>
  <si>
    <t>DOWNERS GROVE IL 60516 1423</t>
  </si>
  <si>
    <t>18E17S320060  03590 0010</t>
  </si>
  <si>
    <t xml:space="preserve">PINE RIDGE UNIT 6 PB 14 PG 91 LOT 1 BLK 359 </t>
  </si>
  <si>
    <t>VILAR ADELINO O &amp;MARIA DOCARMO</t>
  </si>
  <si>
    <t>7 SIMON DR</t>
  </si>
  <si>
    <t>WOLCOTT CT 06716</t>
  </si>
  <si>
    <t>18E17S320060  03600 0090</t>
  </si>
  <si>
    <t>PINE RIDGE UNIT 6 PB 14 PG 91            MAPS 315B &amp; 316C</t>
  </si>
  <si>
    <t>WHALEN SUSAN M</t>
  </si>
  <si>
    <t>WILLIAMS STEVEN</t>
  </si>
  <si>
    <t>4406 N SADDLE DR</t>
  </si>
  <si>
    <t>18E17S320060  03610 0060</t>
  </si>
  <si>
    <t>PINE RIDGE UNIT 6 PB 14 PG 91 LOT 6 BLK 361</t>
  </si>
  <si>
    <t>18E17S320060  03610 0160</t>
  </si>
  <si>
    <t>PINE RIDGE UNIT 6 PB 14 PG 91 LOT 16 BLK 361</t>
  </si>
  <si>
    <t>PAGLIA JUDY C</t>
  </si>
  <si>
    <t>MOTSCHMAN CYNTHIA A</t>
  </si>
  <si>
    <t>663 VALLEY RD</t>
  </si>
  <si>
    <t>MASON NH 03048</t>
  </si>
  <si>
    <t>18E17S320060  03610 0300</t>
  </si>
  <si>
    <t>PINE RIDGE UNIT 6 PB 14 PG 91 MAPS 315B &amp; 316C LOT 30 BLK</t>
  </si>
  <si>
    <t>PELAGIC RENTAL PROPERTIES LLC</t>
  </si>
  <si>
    <t>10152 INDIANTOWN RD</t>
  </si>
  <si>
    <t>JUPITER FL 33478</t>
  </si>
  <si>
    <t>18E17S320060  03610 0310</t>
  </si>
  <si>
    <t>PINE RIDGE UNIT 6 PB 14 PG 91 LOT 31 BLK 361          MAPS</t>
  </si>
  <si>
    <t>PUCK TIMOTHY J</t>
  </si>
  <si>
    <t>PUCK LISA A</t>
  </si>
  <si>
    <t>6722 W SENTINEL BLUFF PATH</t>
  </si>
  <si>
    <t>18E17S320060  03620 0090</t>
  </si>
  <si>
    <t>PINE RIDGE UNIT 6 PB 14 PG 91 LOT 9 BLK 362</t>
  </si>
  <si>
    <t>BERGER MATT</t>
  </si>
  <si>
    <t>BERGER SARAH M</t>
  </si>
  <si>
    <t>5879 LANGFITT LOOP</t>
  </si>
  <si>
    <t>FORT BELVOIR VA 22060</t>
  </si>
  <si>
    <t>18E17S320060  03620 0130</t>
  </si>
  <si>
    <t xml:space="preserve">PINE RIDGE UNIT 6 PB 14 PG 91 LOT 13 BLK 362                </t>
  </si>
  <si>
    <t>CHAMPAGNE CARRIE</t>
  </si>
  <si>
    <t>37 CEDARMILL DR</t>
  </si>
  <si>
    <t>BRISTOL MA 02767</t>
  </si>
  <si>
    <t>18E17S320060  03620 0150</t>
  </si>
  <si>
    <t>PINE RIDGE UNIT 6 PB 14 PG 91 LOT 15 BLK 362</t>
  </si>
  <si>
    <t>CUNNINGHAM PETER C</t>
  </si>
  <si>
    <t>CUNNINGHAM SUSAN M</t>
  </si>
  <si>
    <t>83 BROOKSIDE RD</t>
  </si>
  <si>
    <t>ROCKLAND MA 02370 2429</t>
  </si>
  <si>
    <t>18E17S320060  03570 0270</t>
  </si>
  <si>
    <t>PINE RIDGE UNIT 6 PB 14 PG 91 LOT 27 BLK 357</t>
  </si>
  <si>
    <t>PETRIE DIANE TRUSTEE</t>
  </si>
  <si>
    <t>DIANE S PETRIE TRUST</t>
  </si>
  <si>
    <t>201 ADMIRAL LN</t>
  </si>
  <si>
    <t>DEBARY FL 32713 4712</t>
  </si>
  <si>
    <t>18E17S320060  03600 0050</t>
  </si>
  <si>
    <t>PINE RIDGE UNIT 6 PB 14 PG 91 LOT 5 BLK 360</t>
  </si>
  <si>
    <t>KINNEY RONALD</t>
  </si>
  <si>
    <t>KINNEY LUANN</t>
  </si>
  <si>
    <t>4421 N DECKWOOD DR</t>
  </si>
  <si>
    <t>18E17S320060  03610 0140</t>
  </si>
  <si>
    <t>PINE RIDGE UNIT 6 LOT 14 BLK 361                     MAPS</t>
  </si>
  <si>
    <t>DAGUINOD RADFORD</t>
  </si>
  <si>
    <t>DAGUINOD CATHY</t>
  </si>
  <si>
    <t>12326 WINDSTREAM LN</t>
  </si>
  <si>
    <t>JACKSONVILLE FL 32258</t>
  </si>
  <si>
    <t>18E17S320060  03610 0150</t>
  </si>
  <si>
    <t>PINE RIDGE UNIT 6 PB 14 PG 91 LOT 15 BLK 361</t>
  </si>
  <si>
    <t>DANCEL SOLEDAD B ET AL</t>
  </si>
  <si>
    <t>20 FOREST MANOR RD NR 1003</t>
  </si>
  <si>
    <t xml:space="preserve"> M2J 1M2 CANADA</t>
  </si>
  <si>
    <t>18E17S320060  03610 0250</t>
  </si>
  <si>
    <t xml:space="preserve">PINE RIDGE UNIT 6 PB 14 PG 91 LOT 25 BLK 361 </t>
  </si>
  <si>
    <t>CAREY DANIEL L</t>
  </si>
  <si>
    <t>333 WESTWATER RIDGE</t>
  </si>
  <si>
    <t>SUGAR HILL GA 30518</t>
  </si>
  <si>
    <t>18E17S320060  03620 0020</t>
  </si>
  <si>
    <t xml:space="preserve">PINE RIDGE UNIT 6 PB 14 PG 91 LOT 2 BLK 362 DESC IN OR BK </t>
  </si>
  <si>
    <t>SWEET ELIZABETH K</t>
  </si>
  <si>
    <t>7736 HUNTSMAN BLVD</t>
  </si>
  <si>
    <t>SPRINGFIELD MA 22153 3919</t>
  </si>
  <si>
    <t>18E17S320060  03620 0040</t>
  </si>
  <si>
    <t xml:space="preserve">PINE RIDGE UNIT 6 PB 14 PG 91 LOT 4 BLK 362 </t>
  </si>
  <si>
    <t>SINGLETON DAVID C &amp; EUNICE S</t>
  </si>
  <si>
    <t>190 W CHASE ST</t>
  </si>
  <si>
    <t>18E17S320060  03620 0070</t>
  </si>
  <si>
    <t>PINE RIDGE UNIT 6 PB 14 PG 91 LOT 7 BLK 362</t>
  </si>
  <si>
    <t>MORGAN ISHMAEL</t>
  </si>
  <si>
    <t>GLAVES MORGAN SANDRA</t>
  </si>
  <si>
    <t>12348 WETLANDS EAST DR APT 110</t>
  </si>
  <si>
    <t>ORLANDO FL 32828</t>
  </si>
  <si>
    <t>18E17S320060  03620 0120</t>
  </si>
  <si>
    <t>PINE RIDGE UNIT 6 PB 14 PG 91 LOT 12 BLK 362</t>
  </si>
  <si>
    <t>MASSINGILL THOMAS REID</t>
  </si>
  <si>
    <t>4387 N SADDLE TREE DR</t>
  </si>
  <si>
    <t>18E17S320060  03570 0060</t>
  </si>
  <si>
    <t>PINE RIDGE UNIT 6 PB 14 PG 91 LOT 6 BLK 357</t>
  </si>
  <si>
    <t>VON BATEMBERG FRIEDRICH CASUTT</t>
  </si>
  <si>
    <t>VON BATEMBERG CECILE MELANIE VERNADINE</t>
  </si>
  <si>
    <t>PO BOX 2320</t>
  </si>
  <si>
    <t>18E17S320060  03570 0210</t>
  </si>
  <si>
    <t>PINE RIDGE UNIT 6 PB 14 PG 91 LOT 21 BLK 357</t>
  </si>
  <si>
    <t>HAL K CHASE INTER  VIVOS TRUST</t>
  </si>
  <si>
    <t>18E17S320060  03570 0240</t>
  </si>
  <si>
    <t>STORM RICHARD</t>
  </si>
  <si>
    <t>STORM PHYLLIS</t>
  </si>
  <si>
    <t>4864 W PIUTE DR</t>
  </si>
  <si>
    <t>18E17S320060  03580 0130</t>
  </si>
  <si>
    <t>PINE RIDGE UNIT 6 PB 14 PG 91 LOT 13 BLK 358</t>
  </si>
  <si>
    <t>EVERHART NICHOLAS</t>
  </si>
  <si>
    <t>4155 N WRANGLER PT</t>
  </si>
  <si>
    <t>18E17S320060  03580 0140</t>
  </si>
  <si>
    <t>PINE RIDGE UNIT 6 PB 14 PG 91 LOT 14 BLK 358</t>
  </si>
  <si>
    <t>GASH LESLIE</t>
  </si>
  <si>
    <t>GASH CATHERINE R</t>
  </si>
  <si>
    <t>4137 N WRANGLER PT</t>
  </si>
  <si>
    <t>18E17S320060  03580 0170</t>
  </si>
  <si>
    <t>PINE RIDGE UNIT 6 PB 14 PG 91 LOT 17 BLK 358</t>
  </si>
  <si>
    <t>ELLAK LEE J</t>
  </si>
  <si>
    <t>ELLAK REGINA T</t>
  </si>
  <si>
    <t>1236 OAK CREEK WAY</t>
  </si>
  <si>
    <t>SUNNYVALE CA 94089</t>
  </si>
  <si>
    <t>18E17S320060  03590 0030</t>
  </si>
  <si>
    <t xml:space="preserve">PINE RIDGE UNIT 6 PB 14 PG 91LOT 3 BLK 359 </t>
  </si>
  <si>
    <t>PALMIERO  PATRICIA A</t>
  </si>
  <si>
    <t>4335 N SADDLE DR</t>
  </si>
  <si>
    <t>18E17S320060  03590 0050</t>
  </si>
  <si>
    <t>PINE RIDGE UNIT 6 PB 14 PG 91 LOT 5 BLK 359</t>
  </si>
  <si>
    <t>DAHLSTRAND THOMAS J</t>
  </si>
  <si>
    <t>DAHLSTRAND KAREN A</t>
  </si>
  <si>
    <t>4359 N SADDLE DR</t>
  </si>
  <si>
    <t>18E17S320060  03600 0040</t>
  </si>
  <si>
    <t>PINE RIDGE UNIT 6 PB 14 PG 91 LOT 4 BLK 360</t>
  </si>
  <si>
    <t>CAMPBELL RYAN</t>
  </si>
  <si>
    <t>CAMPBELL MAJA</t>
  </si>
  <si>
    <t>4409 N DECKWOOD DR</t>
  </si>
  <si>
    <t>18E17S320060  03600 0080</t>
  </si>
  <si>
    <t>PINE RIDGE UNIT 6 PB 14 PG 91                     MAPS 315B</t>
  </si>
  <si>
    <t>MIXTRY PLAZA LLC</t>
  </si>
  <si>
    <t>4097 NW 5TH AVE</t>
  </si>
  <si>
    <t>BOCA RATON FL 33431 4629</t>
  </si>
  <si>
    <t>18E17S320060  03610 0040</t>
  </si>
  <si>
    <t xml:space="preserve">PINE RIDGE UNIT 6 PB 14 PG 91 LOTS 4 BLK 361 </t>
  </si>
  <si>
    <t>CRAIG CHERYL A</t>
  </si>
  <si>
    <t>4360 N SADDLETREE DR</t>
  </si>
  <si>
    <t>BEVERLY HILLS FL 34465 4834</t>
  </si>
  <si>
    <t>18E17S320060  03610 0050</t>
  </si>
  <si>
    <t>MCNAMARA ALAN</t>
  </si>
  <si>
    <t>18E17S320060  03610 0080</t>
  </si>
  <si>
    <t>PINE RIDGE UNIT 6 PB 14 PG 91 LOT 8 BLK 361</t>
  </si>
  <si>
    <t>PO BOX 641206</t>
  </si>
  <si>
    <t>18E17S320060  03610 0190</t>
  </si>
  <si>
    <t>PINE RIDGE UNIT 6 PB 14 PG 91 LOT 19 BLK 361</t>
  </si>
  <si>
    <t>YOX JENNIFER ANN</t>
  </si>
  <si>
    <t>4129 N PINK POPPY DR</t>
  </si>
  <si>
    <t>18E17S320060  03610 0210</t>
  </si>
  <si>
    <t>PINE RIDGE UNIT 6 PB 14 PG 91 LOT 21 BLK 361</t>
  </si>
  <si>
    <t>LINK GREGORY S</t>
  </si>
  <si>
    <t>15 STOKESIA CT</t>
  </si>
  <si>
    <t>18E17S320060  03610 0270</t>
  </si>
  <si>
    <t>PINE RIDGE UNIT 6 PB 14 PG 91 LOT 27 BLK 361</t>
  </si>
  <si>
    <t>TRINGALI FAMILY INVESTMENT PROPERTIES LL</t>
  </si>
  <si>
    <t>3760 N PALOMINO TER</t>
  </si>
  <si>
    <t>18E17S320060  03620 0030</t>
  </si>
  <si>
    <t>PINE RIDGE UNIT 6 PB 14 PG 91 LOT 3 BLK 362</t>
  </si>
  <si>
    <t>DARCY BRYAN J</t>
  </si>
  <si>
    <t>1010 LOGAN ST</t>
  </si>
  <si>
    <t>SOUTH BOSTON VA 24592</t>
  </si>
  <si>
    <t>18E17S320060  03620 0060</t>
  </si>
  <si>
    <t xml:space="preserve">PINE RIDGE UNIT 6 PB 14 PG 91 LOT 6 BLK 362 </t>
  </si>
  <si>
    <t>SUESS LINDA R</t>
  </si>
  <si>
    <t>36 CHARLES ST</t>
  </si>
  <si>
    <t>TOLLAND CT 06084</t>
  </si>
  <si>
    <t>18E17S320060  03570 0110</t>
  </si>
  <si>
    <t>PINE RIDGE UNIT 6 PB 14 PG 91 LOT 11 BLK 357</t>
  </si>
  <si>
    <t>BOTES JAN</t>
  </si>
  <si>
    <t>BOTES JANET</t>
  </si>
  <si>
    <t>25 BUTTONBUSH LN</t>
  </si>
  <si>
    <t>PALM COAST FL 32137 3540</t>
  </si>
  <si>
    <t>18E17S320060  03570 0120</t>
  </si>
  <si>
    <t>PINE RIDGE UNIT 6 PB 14 PG 91 LOT 12 BLK 357 MAPS 3 15B &amp;</t>
  </si>
  <si>
    <t>SCHWEITZER DONALD</t>
  </si>
  <si>
    <t>SCHWEITZER SYBIL</t>
  </si>
  <si>
    <t>5278 W PIUTE DR</t>
  </si>
  <si>
    <t>18E17S320060  03570 0170</t>
  </si>
  <si>
    <t>PINE RIDGE UNIT 6 PB 14 PG 91 LOT 17 BLK 357</t>
  </si>
  <si>
    <t>TINO COTY JO</t>
  </si>
  <si>
    <t>5136 W PIUTE DR</t>
  </si>
  <si>
    <t>18E17S320060  03570 0200</t>
  </si>
  <si>
    <t>PINE RIDGE UNIT 6 PB 14 PG 91 LOT 20 BLK 357</t>
  </si>
  <si>
    <t>CURCURU JOSEPH J</t>
  </si>
  <si>
    <t>CURCURU JOAN W</t>
  </si>
  <si>
    <t>4982 W PIUTE DR</t>
  </si>
  <si>
    <t>18E17S320060  03570 0220</t>
  </si>
  <si>
    <t>PINE RIDGE UNIT 6 PB 14 PG 91 LOT 22 BLK 357</t>
  </si>
  <si>
    <t>18E17S320060  03580 0040</t>
  </si>
  <si>
    <t>SCULLY DANIEL A</t>
  </si>
  <si>
    <t>SCULLY DIANE L</t>
  </si>
  <si>
    <t>5425 W PIUTE DR</t>
  </si>
  <si>
    <t>18E17S320060  03580 0060</t>
  </si>
  <si>
    <t>PINE RIDGE UNIT 6 MAPS 315B &amp; 316C PB 14 PG 91 LOT 6 BLK</t>
  </si>
  <si>
    <t>MATYKA JARRED M</t>
  </si>
  <si>
    <t>BARBARA A MATYKA IRREVOCABLE</t>
  </si>
  <si>
    <t>165 CYPRESS ST</t>
  </si>
  <si>
    <t>BROOKLINE MA 02146 6707</t>
  </si>
  <si>
    <t>18E17S320060  03580 0070</t>
  </si>
  <si>
    <t>PINE RIDGE UNIT 6 PB 14 PG 91 LOT 7 BLK 358</t>
  </si>
  <si>
    <t>MORGAN STEPHEN R</t>
  </si>
  <si>
    <t>MORGAN PATRICIA A</t>
  </si>
  <si>
    <t>4128 N WRANGLER PT</t>
  </si>
  <si>
    <t>BEVERLY HILLS FL 34465 4848</t>
  </si>
  <si>
    <t>18E17S320060  03600 0010</t>
  </si>
  <si>
    <t>PINE RIDGE UNIT 6 PB 14 PG 91 LOT 1 BLK 360</t>
  </si>
  <si>
    <t>MCFARLIN JERRY</t>
  </si>
  <si>
    <t>MCFARLIN SUZANNE</t>
  </si>
  <si>
    <t>4341 N DECKWOOD DR</t>
  </si>
  <si>
    <t>18E17S320060  03600 0110</t>
  </si>
  <si>
    <t>PINE RIDGE UNIT 6 PB 14 PG 91 LOT 11 BLK 360</t>
  </si>
  <si>
    <t>LABOY ANTONIO RAMOS</t>
  </si>
  <si>
    <t>ROBLES DIANE YVETTE</t>
  </si>
  <si>
    <t>4311 N DECKWOOD DR</t>
  </si>
  <si>
    <t>18E17S320060  03610 0010</t>
  </si>
  <si>
    <t>PINE RIDGE UNIT 6 PB 14 PG 91               MAPS 315B &amp;316C</t>
  </si>
  <si>
    <t>BOOROM JAMES A</t>
  </si>
  <si>
    <t>BOOROM CHERYLE L</t>
  </si>
  <si>
    <t>4398 N SADDLETREE DR</t>
  </si>
  <si>
    <t>18E17S320060  03610 0100</t>
  </si>
  <si>
    <t>SOUZA JONATHAN</t>
  </si>
  <si>
    <t>SOUZA ALYSSA</t>
  </si>
  <si>
    <t>4216 N SADDLETREE DR</t>
  </si>
  <si>
    <t>18E17S320060  03610 0170</t>
  </si>
  <si>
    <t>TOBIAS DAVID</t>
  </si>
  <si>
    <t>4085 N PINK POPPY DR</t>
  </si>
  <si>
    <t>18E17S320060  03610 0180</t>
  </si>
  <si>
    <t xml:space="preserve">PINE RIDGE UNIT 6 PB 14 PG 91 LOT 18 BLK 361              </t>
  </si>
  <si>
    <t>BLACK ANTHONY III TRUSTEE</t>
  </si>
  <si>
    <t>FAITH &amp; FAMILY IRREVOC TRUST</t>
  </si>
  <si>
    <t>19950 NW 3 ST</t>
  </si>
  <si>
    <t>PEMBROKE PINES FL 33029 3311</t>
  </si>
  <si>
    <t>18E17S320060  03620 0050</t>
  </si>
  <si>
    <t xml:space="preserve">PINE RIDGE UNIT 6 PB 14 PG 91 LOT 5 BLK 362       MAPS 315B </t>
  </si>
  <si>
    <t>MACH GINA M</t>
  </si>
  <si>
    <t>HUTCHINSON DEBORAH E</t>
  </si>
  <si>
    <t>2632 RAVENWOOD DR</t>
  </si>
  <si>
    <t>ROUND ROCK TX 78665</t>
  </si>
  <si>
    <t>18E17S320060  03620 0080</t>
  </si>
  <si>
    <t>PINE RIDGE UNIT 6 PB 14 PG 91 LOT 8 BLK 362</t>
  </si>
  <si>
    <t>KUCEJ DOREEN</t>
  </si>
  <si>
    <t>4299 N SADDLETREE DR</t>
  </si>
  <si>
    <t>18E17S320060        00T2</t>
  </si>
  <si>
    <t>PINE RIDGE UNIT 6                    MAPS 315B &amp; 316C</t>
  </si>
  <si>
    <t>18E17S320010  02750 0040</t>
  </si>
  <si>
    <t xml:space="preserve">PINE RIDGE UNIT 1 PB 8 PG 25 LOT 4 BLK 275 </t>
  </si>
  <si>
    <t>MANOS DEBORAH J</t>
  </si>
  <si>
    <t>4490 W PINE RIDGE BLVD</t>
  </si>
  <si>
    <t>18E17S320010  02750 0030</t>
  </si>
  <si>
    <t>PINE RIDGE UNIT 1 PB 8 PG 25 LOT 3 BLK 275</t>
  </si>
  <si>
    <t>TO/FROM RELIG/CHAR/OR BENEVOLENT</t>
  </si>
  <si>
    <t>ROBINSON CHARLES L</t>
  </si>
  <si>
    <t>ROBINSON VENESSA B</t>
  </si>
  <si>
    <t>4520 W PINE RIDGE BLVD</t>
  </si>
  <si>
    <t>18E17S320010  000T0 0311</t>
  </si>
  <si>
    <t>PINE RIDGE UNIT 1 PB 8 PG 39 STABLE AREA OF TRACT T-31: COM</t>
  </si>
  <si>
    <t>35D</t>
  </si>
  <si>
    <t>18E17S320010  02640 0040</t>
  </si>
  <si>
    <t>PINE RIDGE UNIT 1 PB 8 PG 25 LOT 4 BLK 264</t>
  </si>
  <si>
    <t>JEFFERS MICHAEL R</t>
  </si>
  <si>
    <t>JEFFERS GRACE K</t>
  </si>
  <si>
    <t>4838 N MOJAVE TER</t>
  </si>
  <si>
    <t>18E17S320010  02480 0030</t>
  </si>
  <si>
    <t>PINE RIDGE UNIT 1 PB 8 PG 25 LOT 3 BLK 248</t>
  </si>
  <si>
    <t>KEITH EDWARD</t>
  </si>
  <si>
    <t>KEITH JULIE</t>
  </si>
  <si>
    <t>4712 PINK POPPY DR</t>
  </si>
  <si>
    <t>18E17S320010  02480 0040</t>
  </si>
  <si>
    <t xml:space="preserve">PINE RIDGE UNIT 1 PB 8 PG 25 LOT 4 BLK 248 </t>
  </si>
  <si>
    <t>GILL JOSEPH N III</t>
  </si>
  <si>
    <t>GILL PAMELA J</t>
  </si>
  <si>
    <t>4670 N PINK POPPY DR</t>
  </si>
  <si>
    <t>18E17S320010  01460 0190</t>
  </si>
  <si>
    <t>PINE RIDGE UNIT 1 PB 8 PG 25 LOTS 19 &amp; 20 BLK 146</t>
  </si>
  <si>
    <t>NEWBOLD NELSON JR</t>
  </si>
  <si>
    <t>5910 W DESERT CT</t>
  </si>
  <si>
    <t>18E17S320060  03580 0010</t>
  </si>
  <si>
    <t>PINE RIDGE UNIT 6 PB 14 PG 91 LOTS 1, 2 &amp; 3 BLK 358   TITLE</t>
  </si>
  <si>
    <t>RIOUX JANECE K</t>
  </si>
  <si>
    <t>LYNN DARCIE A</t>
  </si>
  <si>
    <t>5445 W PIUTE DR</t>
  </si>
  <si>
    <t>BEVERLY HILLS FL 34465 4824</t>
  </si>
  <si>
    <t>18E17S320010  02740 0060</t>
  </si>
  <si>
    <t>PINE RIDGE UNIT 1 PB 8 PG 25  LOTS 6 &amp; 7 BLK 274</t>
  </si>
  <si>
    <t>RICHARDS MARILYN A TRUSTEE</t>
  </si>
  <si>
    <t>4409 W HORSESHOE</t>
  </si>
  <si>
    <t>18E17S320010  01220 0090</t>
  </si>
  <si>
    <t>PINE RIDGE UNIT 1 PB 8 PG 25  LOTS 9 &amp; 10 BLK 122</t>
  </si>
  <si>
    <t>ONEILL KEITH R</t>
  </si>
  <si>
    <t>ONEILL ROSEMARIE</t>
  </si>
  <si>
    <t>5624 N LONGHORN TER</t>
  </si>
  <si>
    <t>18E17S320010  02440 0150</t>
  </si>
  <si>
    <t>PINE RIDGE UNIT 1 PB 8 PG 25 LOT 15 BLK 244</t>
  </si>
  <si>
    <t>PYNE GREGORY</t>
  </si>
  <si>
    <t>PYNE SHARON C</t>
  </si>
  <si>
    <t>3520 TAMARA TRL</t>
  </si>
  <si>
    <t>HERMITAGE PA 16148</t>
  </si>
  <si>
    <t>18E17S320050  7000E</t>
  </si>
  <si>
    <t xml:space="preserve">PINE RIDGE UNIT FIVE  PB 14 PGS 89&amp;90 DROW'S IN BLKS 363 &amp; </t>
  </si>
  <si>
    <t>18E17S31      23110 0030</t>
  </si>
  <si>
    <t>Improved Agriculture</t>
  </si>
  <si>
    <t>PCL 3: BEG AT NW COR OF SW1/4 OF SW1/4 OF SE1/4 OF SE1/4,</t>
  </si>
  <si>
    <t>WILLIAMS RONALD</t>
  </si>
  <si>
    <t>WILLIAMS TINA</t>
  </si>
  <si>
    <t>5250 W CONESTOGA ST</t>
  </si>
  <si>
    <t>18E17S31      23110 0050</t>
  </si>
  <si>
    <t>((LR95-01 OR BK 1066 PG 1210-1212))  PCL 5: COM AT SW COR</t>
  </si>
  <si>
    <t>DONDELINGER DOLORES I</t>
  </si>
  <si>
    <t>5450 W CONESTOGA DR</t>
  </si>
  <si>
    <t>18E17S320010  01180 0100</t>
  </si>
  <si>
    <t>PINE RIDGE UNIT 1 PB 8 PG 25 LOT 10 BLK 118</t>
  </si>
  <si>
    <t>ACOSTA LYDIA</t>
  </si>
  <si>
    <t>18E17S320010  01400 0310</t>
  </si>
  <si>
    <t xml:space="preserve">PINE RIDGE UNIT 1 PB 8 PG 25 LOT 31 BLK 140 </t>
  </si>
  <si>
    <t>FRANCE WILBERT</t>
  </si>
  <si>
    <t>5218 N CIMARRON DR</t>
  </si>
  <si>
    <t>18E17S320010  01160 0030</t>
  </si>
  <si>
    <t>PINE RIDGE UNIT 1 PB 8 PG 25 LOT 3 BLK 116</t>
  </si>
  <si>
    <t>SCHEMPF JOHN</t>
  </si>
  <si>
    <t>MENGUITO LALAINE N</t>
  </si>
  <si>
    <t>39 OAKTREE BLVD</t>
  </si>
  <si>
    <t>FREEPORT FL 32439</t>
  </si>
  <si>
    <t>18E17S320010  01160 0040</t>
  </si>
  <si>
    <t>PINE RIDGE UNIT 1 PB 8 PG 25 LOT 4 BLK 116</t>
  </si>
  <si>
    <t>WARNBERG ROBIN MICHELLE</t>
  </si>
  <si>
    <t>WARNBERG DAVID LONNIE</t>
  </si>
  <si>
    <t>6383 W CONESTOGA ST</t>
  </si>
  <si>
    <t>18E17S320010  01210 0030</t>
  </si>
  <si>
    <t>PINE RIDGE UNIT 1 PB 8 PG 25 LOT 3 BLK 121</t>
  </si>
  <si>
    <t>CAPARAZ MANUEL M</t>
  </si>
  <si>
    <t>CAPARAZ CARLITA C</t>
  </si>
  <si>
    <t>585 E WASHINGTON BLVD APT25</t>
  </si>
  <si>
    <t>PASADENA CA 91104 2218</t>
  </si>
  <si>
    <t>18E17S320010  02600 0020</t>
  </si>
  <si>
    <t>PINE RIDGE UNIT 1 PB 8 PG 25 LOT 2 BLK 260</t>
  </si>
  <si>
    <t>RODRIGUEZ JOSE R</t>
  </si>
  <si>
    <t>DICK DAVID R</t>
  </si>
  <si>
    <t>4985 N PINK POPPY DR</t>
  </si>
  <si>
    <t>18E17S320010  00980 0010</t>
  </si>
  <si>
    <t>PINE RIDGE UNIT 1 PB 8 PG 25 LOT 1 BLK 98</t>
  </si>
  <si>
    <t>SWARTSWELDER MARK R</t>
  </si>
  <si>
    <t>SWARTSWELDER  JUDY L</t>
  </si>
  <si>
    <t>4436 W ROCKY LN</t>
  </si>
  <si>
    <t>18E17S320010  02750 0090</t>
  </si>
  <si>
    <t>PINE RIDGE UNIT 1 PB 8 PG 25 LOT 9 BLK 275</t>
  </si>
  <si>
    <t>SWEETWATER HOMES OF CITRUS INC</t>
  </si>
  <si>
    <t>8016 S SUNCOAST BLVD</t>
  </si>
  <si>
    <t>18E17S320010  00960 0010</t>
  </si>
  <si>
    <t>PINE RIDGE UNIT 1 PB 8 PG 25 LOTS 1 &amp; 2 BLK 96  TITLE IN OR</t>
  </si>
  <si>
    <t>DICKER ROBERT W JR</t>
  </si>
  <si>
    <t>DICKER MARLENE B</t>
  </si>
  <si>
    <t>4483 W GORGE LN</t>
  </si>
  <si>
    <t>18E17S320010  02620 0040</t>
  </si>
  <si>
    <t>PINE RIDGE UNIT 1 PB 8 PG 25 LOT 4 BLK 262</t>
  </si>
  <si>
    <t>KIRKPATRICK DENNIS C</t>
  </si>
  <si>
    <t>3121 CHERRY MEADOW PATH</t>
  </si>
  <si>
    <t>LEXINGTON KY 40509</t>
  </si>
  <si>
    <t>18E17S320010  02680 0170</t>
  </si>
  <si>
    <t>PINE RIDGE UNIT 1 PB 8 PG 25 LOT 17 BLK 268 TITLE IN OR BK</t>
  </si>
  <si>
    <t>SAMMONS GLORIA J</t>
  </si>
  <si>
    <t>KAPER BARBARA A</t>
  </si>
  <si>
    <t>4395 W PANSY LN</t>
  </si>
  <si>
    <t>18E17S320010  01280 0010</t>
  </si>
  <si>
    <t>PINE RIDGE UNIT 1 PB 8 PG 25 LOTS 1, 2 &amp; 3 BLK 128</t>
  </si>
  <si>
    <t>TRIPP JAMES B</t>
  </si>
  <si>
    <t>TRIPP DONNA M</t>
  </si>
  <si>
    <t>6230 W RIO GRANDE DR</t>
  </si>
  <si>
    <t>BEVERLY HILLS FL 34465 2043</t>
  </si>
  <si>
    <t>18E17S320060  02480 0440</t>
  </si>
  <si>
    <t>PINE RIDGE UNIT 6 PB 8 PG 51 LOT 44 BLK 248</t>
  </si>
  <si>
    <t>WELFEL ANDREW</t>
  </si>
  <si>
    <t>CHAPMAN CAROLE A</t>
  </si>
  <si>
    <t>4233 N DECKWOOD DR</t>
  </si>
  <si>
    <t>18E17S320010  02340 0110</t>
  </si>
  <si>
    <t>PINE RIDGE UNIT 1 PB 8 PG 25 LOTS 11 &amp; 12 BLK 234</t>
  </si>
  <si>
    <t>SPRUILL WILLIAM</t>
  </si>
  <si>
    <t>4023 N HATCHET CIR</t>
  </si>
  <si>
    <t>18E17S320010  02570 0090</t>
  </si>
  <si>
    <t>PINE RIDGE UNIT 1 PB 8 PG 25  LOT 9 BLK 257 ---&amp;--- LOT 1</t>
  </si>
  <si>
    <t>HAYES BEN D</t>
  </si>
  <si>
    <t>HAYES JILLAINE K</t>
  </si>
  <si>
    <t>4531 N SADDLE DR</t>
  </si>
  <si>
    <t>18E17S320010  01360 0160</t>
  </si>
  <si>
    <t>PINE RIDGE UNIT 1 PB 8 PG 25 LOTS 16 &amp; 17 BLK 136</t>
  </si>
  <si>
    <t>CLABAUGH TERRY A</t>
  </si>
  <si>
    <t>CLABAUGH  JOANN M</t>
  </si>
  <si>
    <t>5501 WEST PINE RIDGE BLVD</t>
  </si>
  <si>
    <t>18E17S320010  01220 0010</t>
  </si>
  <si>
    <t>PINE RIDGE UNIT 1 PB 8 PG 25 LOTS 1,2,3 AND 4 BLK 122</t>
  </si>
  <si>
    <t>BARTOLET DONALD W</t>
  </si>
  <si>
    <t>BARTOLET CAROL L</t>
  </si>
  <si>
    <t>5818 N LONGHORN TER</t>
  </si>
  <si>
    <t>18E17S320010  01120 0100</t>
  </si>
  <si>
    <t>PINE RIDGE UNIT 1 PB 8 PG 25 LOT 10 BLK 112</t>
  </si>
  <si>
    <t>VELASCO EUGENE</t>
  </si>
  <si>
    <t>VELASCO GRISEL</t>
  </si>
  <si>
    <t>16130 SW 111 TER</t>
  </si>
  <si>
    <t>18E17S320060  03600 0030</t>
  </si>
  <si>
    <t>PINE RIDGE UNIT 6 PB 14 PG 91 LOT 3 BLK 360</t>
  </si>
  <si>
    <t>GUMM THOMAS M JR</t>
  </si>
  <si>
    <t>GUMM SABRINA H</t>
  </si>
  <si>
    <t>4395 N DECKWOOD DR</t>
  </si>
  <si>
    <t>18E17S320010  01160 0100</t>
  </si>
  <si>
    <t>PINE RIDGE UNIT 1 PB 8 PG 25 LOT 10 BLK 116</t>
  </si>
  <si>
    <t>18E17S320010  01210 0040</t>
  </si>
  <si>
    <t xml:space="preserve">PINE RIDGE UNIT 1 PB 8 PG 25 LOT 4 BLK 121 </t>
  </si>
  <si>
    <t>BERNAL ERLINDA ET AL</t>
  </si>
  <si>
    <t>1121 LANCELOT LN</t>
  </si>
  <si>
    <t>SAN JOSE CA 95127</t>
  </si>
  <si>
    <t>18E17S320010  02750 0050</t>
  </si>
  <si>
    <t>PINE RIDGE UNIT 1 PB 8 PG 25 LOT 5 BLK 275</t>
  </si>
  <si>
    <t>BROWN WILLIAM JAMES</t>
  </si>
  <si>
    <t>BROWN E LOUISE</t>
  </si>
  <si>
    <t>4450 W PINE RIDGE BLVD</t>
  </si>
  <si>
    <t>18E17S320010  02430 0010</t>
  </si>
  <si>
    <t>PINE RIDGE UNIT 1 PB 8 PG 25 LOTS 1 &amp; 2 BLK 243</t>
  </si>
  <si>
    <t>CONNER WARREN J</t>
  </si>
  <si>
    <t>CONNER NANCY J</t>
  </si>
  <si>
    <t>4684 W PIUTE DR</t>
  </si>
  <si>
    <t>18E17S320010  00880 0030</t>
  </si>
  <si>
    <t>PINE RIDGE UNIT 1 PB 8 PG 25 LOTS 3 &amp; 4 BLK 88</t>
  </si>
  <si>
    <t>DUNN DEBORAH BLAIR</t>
  </si>
  <si>
    <t>5525 N PECOS TER</t>
  </si>
  <si>
    <t>18E17S31      23110 0020</t>
  </si>
  <si>
    <t>PCL 2: COM AT NW COR OF SW1/4 OF SE1/4, SEC 31-17-18 TH N</t>
  </si>
  <si>
    <t>TAVARES GARY STEVEN</t>
  </si>
  <si>
    <t>40 CRESCENT RD</t>
  </si>
  <si>
    <t>MASHPEE MA 02649</t>
  </si>
  <si>
    <t>18E17S320010  02520 0010</t>
  </si>
  <si>
    <t>PINE RIDGE UNIT 1 PB 8 PG 25 LOT 1 BLK 252</t>
  </si>
  <si>
    <t>18E17S31      23110 0010</t>
  </si>
  <si>
    <t>BEG AT SW COR OF SW1/4 OF SE1/4, TH N 0 DEG 12M 32S W AL W</t>
  </si>
  <si>
    <t>GRAVER WILLIAM P</t>
  </si>
  <si>
    <t>SPAULDING DAVID</t>
  </si>
  <si>
    <t>5427 W CONESTOGA ST</t>
  </si>
  <si>
    <t>18E17S320010  01120 0030</t>
  </si>
  <si>
    <t>PINE RIDGE UNIT 1 PB 8 PG 25 LOT 3 BLK 112</t>
  </si>
  <si>
    <t>18E17S320010  02630 0010</t>
  </si>
  <si>
    <t>PINE RIDGE UNIT 1 PB 8 PG 25 LOT 1 BLK 263</t>
  </si>
  <si>
    <t>18E17S320010  02720 0090</t>
  </si>
  <si>
    <t>PINE RIDGE UNIT 1 PB 8 PG 25 LOT 9 BLK 272</t>
  </si>
  <si>
    <t>KING DENNIS J</t>
  </si>
  <si>
    <t>KING MARY E</t>
  </si>
  <si>
    <t>5046 N LUPINE TER</t>
  </si>
  <si>
    <t>BEVERLY HILLS FL 34465 2957</t>
  </si>
  <si>
    <t>18E17S320010  02720 0100</t>
  </si>
  <si>
    <t xml:space="preserve">PINE RIDGE UNIT 1 PB 8 PG 25 LOT 10 BLK 272 </t>
  </si>
  <si>
    <t>RAFAEL PARTNERSHIP LTDA L</t>
  </si>
  <si>
    <t>6045 LEMANS DR</t>
  </si>
  <si>
    <t>CORPUS CHRISTI TX 78414</t>
  </si>
  <si>
    <t>18E17S320010  01210 0050</t>
  </si>
  <si>
    <t>PINE RIDGE UNIT 1 PB 8 PG 25 LOT 5 BLK 121</t>
  </si>
  <si>
    <t>FIELD SCOTT A</t>
  </si>
  <si>
    <t>FIELD GILDA G</t>
  </si>
  <si>
    <t>3235 NW 106TH TER</t>
  </si>
  <si>
    <t>18E17S320010  01160 0090</t>
  </si>
  <si>
    <t>PINE RIDGE UNIT 1 PB 8 PG 25 LOT 9 BLK 116</t>
  </si>
  <si>
    <t>18E17S320010  02750 0070</t>
  </si>
  <si>
    <t>PINE RIDGE UNIT 1 PB 8 PG 25 LOT 7 BLK 275</t>
  </si>
  <si>
    <t>SADLER SHON S</t>
  </si>
  <si>
    <t>SADLER AMY J</t>
  </si>
  <si>
    <t>4390 W PINE RIDGE BLVD</t>
  </si>
  <si>
    <t>18E17S320010  02680 0200</t>
  </si>
  <si>
    <t>PINE RIDGE UNIT 1 PB 8 PG 25 LOTS 20 &amp; 21 BLK 268</t>
  </si>
  <si>
    <t>STAWICKI JACK L</t>
  </si>
  <si>
    <t>STAWICKI ISABELL J</t>
  </si>
  <si>
    <t>4255 W PANSY LN</t>
  </si>
  <si>
    <t>18E17S320010  02700 0290</t>
  </si>
  <si>
    <t>PINE RIDGE UNIT 1 PB 8 PG 25 LOT 29 BLK 270</t>
  </si>
  <si>
    <t>WOJCIECHOWSKI CHRISTINA M</t>
  </si>
  <si>
    <t>18E17S320010  00900 0040</t>
  </si>
  <si>
    <t>PINE RIDGE UNIT 1 PB 8 PG 25 LOTS 4 &amp; 5 BLK 90   TITLE IN</t>
  </si>
  <si>
    <t>DESROSIER LEO JR</t>
  </si>
  <si>
    <t>DESROSIER JEANNE</t>
  </si>
  <si>
    <t>4983 W PINTO LP</t>
  </si>
  <si>
    <t>18E17S320010  00950 0060</t>
  </si>
  <si>
    <t>PINE RIDGE UNIT 1 PB 8 PG 25   LOTS 6 &amp; 7 BLK 95   TITLE IN</t>
  </si>
  <si>
    <t>ROEDEL CHARLES K</t>
  </si>
  <si>
    <t>ROEDEL SHELLEY L</t>
  </si>
  <si>
    <t>5983 N KILLEEN TER</t>
  </si>
  <si>
    <t>18E18S070010        002A</t>
  </si>
  <si>
    <t>CIMARRON HILLS PB 18 PG 69 (A REPLAT OF LOTS1&amp;2 BLK 138</t>
  </si>
  <si>
    <t>SMITH JAMES C</t>
  </si>
  <si>
    <t>SMITH WANDA S</t>
  </si>
  <si>
    <t>4795 N BUFFALO DR</t>
  </si>
  <si>
    <t>18E17S320010  02620 0110</t>
  </si>
  <si>
    <t>PINE RIDGE UNIT 1 PB 8 PG 25 LOT 11 BLK 262</t>
  </si>
  <si>
    <t>RAVER ROBERT L SR</t>
  </si>
  <si>
    <t>ROBERT L RAVER SR TRUST UDT</t>
  </si>
  <si>
    <t>23 SYCAMORE CT W</t>
  </si>
  <si>
    <t>18E17S320010  01140 0190</t>
  </si>
  <si>
    <t>PINE RIDGE UNIT 1 PB 8 PG 25 LOTS 19 &amp; 20 BLK 114</t>
  </si>
  <si>
    <t>CLANCY ALLEN CHARLES</t>
  </si>
  <si>
    <t>CLANCY BETTY A</t>
  </si>
  <si>
    <t>5405 W YUMA LN</t>
  </si>
  <si>
    <t>18E17S320060  02510 0260</t>
  </si>
  <si>
    <t>PINE RIDGE UNIT 6 PB 14 PG 91 LOTS 26, 27 &amp; 28 BLK 251</t>
  </si>
  <si>
    <t>FORTUIN STEPHEN J</t>
  </si>
  <si>
    <t>ROBERTS BRENDA LYNN</t>
  </si>
  <si>
    <t>4376 N DECKWOOD DRIVE</t>
  </si>
  <si>
    <t>18E17S320010  7000E</t>
  </si>
  <si>
    <t>RIGHT OF WAY</t>
  </si>
  <si>
    <t xml:space="preserve">PINE RIDGE UNIT 1 PB 8 PGS 25-36  DRAINAGE R/O/W'S IN BLKS: </t>
  </si>
  <si>
    <t>18E17S320060  03570 0250</t>
  </si>
  <si>
    <t>PINE RIDGE UNIT 6 PB 14 PG 91 LOT 25 BLK 357</t>
  </si>
  <si>
    <t>LEYDA MAUREEN</t>
  </si>
  <si>
    <t>WININGER BRIAN</t>
  </si>
  <si>
    <t>4832 W PIUTE DR</t>
  </si>
  <si>
    <t>18E17S320010  02630 0020</t>
  </si>
  <si>
    <t>PINE RIDGE UNIT 1 PB 8 PG 25 LOT 2 BLK 263</t>
  </si>
  <si>
    <t>MILLER GERALD J JR</t>
  </si>
  <si>
    <t>5552 N NAKOMA DR</t>
  </si>
  <si>
    <t>18E17S320010  02530 0050</t>
  </si>
  <si>
    <t xml:space="preserve">PINE RIDGE UNIT 1 PB 8 PG 25 LOT 5 BLK 253 </t>
  </si>
  <si>
    <t>TIRONE ANGELO G</t>
  </si>
  <si>
    <t>601 BOWESPRIT PT</t>
  </si>
  <si>
    <t>LANOKA HARBOR NJ 08734</t>
  </si>
  <si>
    <t>18E17S320010  02750 0060</t>
  </si>
  <si>
    <t>PINE RIDGE UNIT 1 PB 8 PG 25 LOT 6 BLK 275</t>
  </si>
  <si>
    <t>GARRISON JOSEPH C</t>
  </si>
  <si>
    <t>GARRISON ALEXANDRA E</t>
  </si>
  <si>
    <t>4426 W PINE RIDGE BLVD</t>
  </si>
  <si>
    <t>18E17S320010  02750 0080</t>
  </si>
  <si>
    <t>PINE RIDGE UNIT 1 PB 8 PG 25 LOT 8 BLK 275</t>
  </si>
  <si>
    <t>ARMSTRONG THOMAS</t>
  </si>
  <si>
    <t>ARMSTRONG ANNE E</t>
  </si>
  <si>
    <t>4354 W PINE RIDGE BLVD</t>
  </si>
  <si>
    <t>18E17S320010  02600 0030</t>
  </si>
  <si>
    <t>PINE RIDGE UNIT 1 PB 8 PG 25 LOT 3 BLK 260</t>
  </si>
  <si>
    <t>DUPUIS MARK C</t>
  </si>
  <si>
    <t>DUPUIS KAREN F</t>
  </si>
  <si>
    <t>5037 N PINK POPPY DR</t>
  </si>
  <si>
    <t>18E17S320010  00940 0110</t>
  </si>
  <si>
    <t>PINE RIDGE UNIT 1 PB 8 PG 25 LOTS 11 &amp; 12 BLK 94 TITLE IN</t>
  </si>
  <si>
    <t>JENKINS DONALD L</t>
  </si>
  <si>
    <t>JENKINS DENISE R</t>
  </si>
  <si>
    <t>4029 W ALAMO DR</t>
  </si>
  <si>
    <t>18E17S320010  02440 0140</t>
  </si>
  <si>
    <t>PINE RIDGE UNIT 1 PB 8 PG 25 LOT 14 BLK 244</t>
  </si>
  <si>
    <t>ADAIR ELAINE</t>
  </si>
  <si>
    <t>JARRETT KEITH</t>
  </si>
  <si>
    <t>4186 N BRIDGER DR</t>
  </si>
  <si>
    <t>BEVERLY HILLS FL 34465 4870</t>
  </si>
  <si>
    <t>18E17S320010  00810 0080</t>
  </si>
  <si>
    <t>PINE RIDGE UNIT 1 PB 8 PG 25 LOT 8 BLK 81</t>
  </si>
  <si>
    <t>PRIMEAU MARGARET J</t>
  </si>
  <si>
    <t>5538 N BRAVADO TER</t>
  </si>
  <si>
    <t>18E17S320050  03630 0100</t>
  </si>
  <si>
    <t>PINE RIDGE UNIT 5 PB 14 PG 89 LOTS 10 &amp; 11 BLK 363  TITLE</t>
  </si>
  <si>
    <t>MCINERNEY ROBERT A</t>
  </si>
  <si>
    <t>MCINERNEY SHANNON M</t>
  </si>
  <si>
    <t>4637 N BUFFALO DR</t>
  </si>
  <si>
    <t>18E17S320010  02340 0090</t>
  </si>
  <si>
    <t>PINE RIDGE UNIT 1 PB 8 PG 25 LOTS 9 &amp; 10 BLK 234</t>
  </si>
  <si>
    <t>LANGER BERNARD A</t>
  </si>
  <si>
    <t>LANGER ZERRIN U</t>
  </si>
  <si>
    <t>4005 N HATCHET CIR</t>
  </si>
  <si>
    <t>18E17S320060  03600 0100</t>
  </si>
  <si>
    <t>PINE RIDGE UNIT 6 PB 14 PG 91  LOT 10 BLK 360</t>
  </si>
  <si>
    <t>BENNETT TRENA L</t>
  </si>
  <si>
    <t>4394 N SADDLE DR</t>
  </si>
  <si>
    <t>18E17S320010  01250 0050</t>
  </si>
  <si>
    <t xml:space="preserve">PINE RIDGE UNIT 1 PB 8 PG 25 LOT 5 BLK 125 </t>
  </si>
  <si>
    <t>STROCKIS NORMAN S</t>
  </si>
  <si>
    <t>STROCKIS EUGENIA</t>
  </si>
  <si>
    <t>6268 W EL DORADO LN</t>
  </si>
  <si>
    <t>18E17S320010  01250 0060</t>
  </si>
  <si>
    <t>PINE RIDGE UNIT 1 PB 8 PG 25 LOT 6 BLK 125</t>
  </si>
  <si>
    <t>DEMERS GERARD</t>
  </si>
  <si>
    <t>DEMERS GILDA</t>
  </si>
  <si>
    <t>6230 W EL DORADO LN</t>
  </si>
  <si>
    <t>18E17S320010  02700 0300</t>
  </si>
  <si>
    <t>PINE RIDGE UNIT 1 PB 8 PG 25 LOT 30 BLK 270</t>
  </si>
  <si>
    <t>HYRE ROGER D</t>
  </si>
  <si>
    <t>WEIR RINA</t>
  </si>
  <si>
    <t>5000 N PERRY DR</t>
  </si>
  <si>
    <t>18E17S320010  01430 0090</t>
  </si>
  <si>
    <t>PINE RIDGE UNIT 1 PB 8 PG 25 LOT 9 BLK 143  PINE RIDGE UNIT</t>
  </si>
  <si>
    <t>SCOTT EDWARD</t>
  </si>
  <si>
    <t>SCOTT BARBARA</t>
  </si>
  <si>
    <t>5134 N TEE PEE DR</t>
  </si>
  <si>
    <t>18E18S070010        001A</t>
  </si>
  <si>
    <t>18E17S320010  02620 0120</t>
  </si>
  <si>
    <t>PINE RIDGE UNIT 1 PB 8 PG 25 LOT 12 BLK 262</t>
  </si>
  <si>
    <t>TOVIG LES</t>
  </si>
  <si>
    <t>4743 W PHOENIX DR</t>
  </si>
  <si>
    <t>18E17S320010  02680 0180</t>
  </si>
  <si>
    <t xml:space="preserve">PINE RIDGE UNIT 1 PB 8 PG 25 LOT 18 BLK 268  TITLE IN OR BK </t>
  </si>
  <si>
    <t>SAMMONS GLORIA JAYNE &amp;</t>
  </si>
  <si>
    <t>BARBARA ANN KAPER</t>
  </si>
  <si>
    <t>18E17S320010  00810 0070</t>
  </si>
  <si>
    <t>PINE RIDGE UNIT 1 PB 8 PG 25 LOT 7 BLK 81</t>
  </si>
  <si>
    <t>18E17S320060  02480 0340</t>
  </si>
  <si>
    <t>PINE RIDGE UNIT 6 PB 8 PG 51 LOT 34 BLK 248</t>
  </si>
  <si>
    <t>HAMBEL MARTIN C</t>
  </si>
  <si>
    <t>4222 N MILLSTONE PT</t>
  </si>
  <si>
    <t>BEVERLY HILLS FL 34465 4845</t>
  </si>
  <si>
    <t>18E17S320010  74000</t>
  </si>
  <si>
    <t xml:space="preserve">PINE RIDGE UNIT 1 PB 8 PGS 25-36  DRA'S:  BETWEEN LOTS 1&amp;2  </t>
  </si>
  <si>
    <t>18E17S320060  74000</t>
  </si>
  <si>
    <t xml:space="preserve">PINE RIDGE UNIT 6  PB 14 PGS 91-95            DRAINAGE </t>
  </si>
  <si>
    <t>18E17S320010  02700 0170</t>
  </si>
  <si>
    <t>PINE RIDGE UNIT 1 PB 8 PG 25 LOT 17 BLK 270   TITLE IN OR</t>
  </si>
  <si>
    <t>MANK TERRANCE C</t>
  </si>
  <si>
    <t>MANK ELIZABETH W</t>
  </si>
  <si>
    <t>4210 W HORSESHOE DR</t>
  </si>
  <si>
    <t>18E17S320010  02520 0020</t>
  </si>
  <si>
    <t>PINE RIDGE UNIT 1 PB 8 PG 25 LOT 2 BLK 252</t>
  </si>
  <si>
    <t>18E17S31      23110 0060</t>
  </si>
  <si>
    <t>PCL 6: BEG AT SW COR OF N1/2 OF NE1/4 OF SEC 6-18-18, TH N</t>
  </si>
  <si>
    <t>DONDELINGER DOLORES ISABEL</t>
  </si>
  <si>
    <t>5450 W CONESTOGA ST</t>
  </si>
  <si>
    <t>18E17S320010  01300 0060</t>
  </si>
  <si>
    <t xml:space="preserve">PINE RIDGE UNIT 1 PB 8 PG 25 LOT 6 BLK 130 </t>
  </si>
  <si>
    <t>RAUWERDA GERALD R &amp; JOSEPHINE S</t>
  </si>
  <si>
    <t>18E17S320010  02500 0080</t>
  </si>
  <si>
    <t>PINE RIDGE UNIT 1 PB 8 PG 25 LOT 8 BLK 250</t>
  </si>
  <si>
    <t>SHELL KATHLEEN J</t>
  </si>
  <si>
    <t>9065 N SAPONARIA DR</t>
  </si>
  <si>
    <t>18E17S320010  02640 0050</t>
  </si>
  <si>
    <t>PINE RIDGE UNIT 1 PB 8 PG 25 LOT 5 BLK 264</t>
  </si>
  <si>
    <t>PIRO PETER G</t>
  </si>
  <si>
    <t>PIRO VIRGINIA E</t>
  </si>
  <si>
    <t>4770 N MOJAVE TER</t>
  </si>
  <si>
    <t>18E17S320010  02530 0040</t>
  </si>
  <si>
    <t xml:space="preserve">PINE RIDGE UNIT 1 PB 8 PG 25 LOT 4 BLK 253 </t>
  </si>
  <si>
    <t>EXCELL PAMELA F</t>
  </si>
  <si>
    <t>5472 W PINE RIDGE BLVD</t>
  </si>
  <si>
    <t>18E17S320010  01140 0150</t>
  </si>
  <si>
    <t xml:space="preserve">PINE RIDGE UNIT 1 PB 8 PG 25 LOTS 15 &amp; 16 BLK 114 </t>
  </si>
  <si>
    <t>18E17S320010  00820 0070</t>
  </si>
  <si>
    <t>PINE RIDGE UNIT 1 PB 8 PG 25 LOTS 7, 8 &amp; 9 BLK 82</t>
  </si>
  <si>
    <t>MCCOY MICHAEL WAYNE</t>
  </si>
  <si>
    <t>MCCOY ROWENA CLAIRE</t>
  </si>
  <si>
    <t>5506 N TUCSON TER</t>
  </si>
  <si>
    <t>18E17S320010  02700 0340</t>
  </si>
  <si>
    <t>PINE RIDGE UNIT 1 PB 8 PG 25 LOT 34 BLK 270   TITLE OR BK</t>
  </si>
  <si>
    <t>TALAGA ZBIGNIEW M</t>
  </si>
  <si>
    <t>TALAGA EVA M</t>
  </si>
  <si>
    <t>706 9TH ST</t>
  </si>
  <si>
    <t>MOSINEE WI 54455</t>
  </si>
  <si>
    <t>18E17S31      23110 0040</t>
  </si>
  <si>
    <t>((LR95-01 OR BK 1066 PG 1210-1212))  PCL 4: COM AT SW COR</t>
  </si>
  <si>
    <t>18E17S320010  01360 0180</t>
  </si>
  <si>
    <t>PINE RIDGE UNIT ONE PB 8 PG 25 LOT 18 BLK 136</t>
  </si>
  <si>
    <t>CLABAUGH JOANN M</t>
  </si>
  <si>
    <t>5501 W PINE RIDGE BLVD</t>
  </si>
  <si>
    <t>18E17S320010  02500 0070</t>
  </si>
  <si>
    <t>PINE RIDGE UNIT 1 PB 8 PG 25 LOT 7 BLK 250</t>
  </si>
  <si>
    <t>NEWLANDS EDWIN J</t>
  </si>
  <si>
    <t>NEWLANDS FLORENCE E</t>
  </si>
  <si>
    <t>5145 W BUCKSKIN DR</t>
  </si>
  <si>
    <t>18E17S320010  01180 0110</t>
  </si>
  <si>
    <t>PINE RIDGE UNIT 1 PB 8 PG 25 LOT 11 BLK 118</t>
  </si>
  <si>
    <t>REE FREDERICK W</t>
  </si>
  <si>
    <t>REE LINDA M</t>
  </si>
  <si>
    <t>5922 N DURANGO TER</t>
  </si>
  <si>
    <t>BEVERLY HILLS FL 34465 2001</t>
  </si>
  <si>
    <t>18E17S320010  02750 0100</t>
  </si>
  <si>
    <t>PINE RIDGE UNIT 1 PB 8 PG 25 LOT 10 BLK 275</t>
  </si>
  <si>
    <t>BODEN ROBERT</t>
  </si>
  <si>
    <t>BODEN JUDY</t>
  </si>
  <si>
    <t>4294 W PINE RIDGE BLVD</t>
  </si>
  <si>
    <t>18E17S320010  02750 0110</t>
  </si>
  <si>
    <t>PINE RIDGE UNIT 1 PB 8 PG 25 LOT 11 BLK 275</t>
  </si>
  <si>
    <t>TRAPPE CONSTANCE A</t>
  </si>
  <si>
    <t>CONSTANCE A TRAPPE REVOCABLE TRUST DATED</t>
  </si>
  <si>
    <t>4260 W PINE RIDGE BLVD</t>
  </si>
  <si>
    <t>18E17S320010  01400 0090</t>
  </si>
  <si>
    <t>PINE RIDGE UNIT 1 PB 8 PG 25 LOTS 9, 10, 11 &amp; 12 BLK 140</t>
  </si>
  <si>
    <t>SUTHERLAND JOHN J</t>
  </si>
  <si>
    <t>SUTHERLAND LANI LEE</t>
  </si>
  <si>
    <t>5303 N TEE PEE DR</t>
  </si>
  <si>
    <t>18E17S320060  02510 0180</t>
  </si>
  <si>
    <t>PINE RIDGE UNIT 6 PB 14 PG 91 LOTS 18 &amp; 19 BLK 251</t>
  </si>
  <si>
    <t>OXFORD DOUGLAS H</t>
  </si>
  <si>
    <t>OXFORD JUANITA F</t>
  </si>
  <si>
    <t>4310 N SADDLE DR</t>
  </si>
  <si>
    <t>18E17S320060  02480 0420</t>
  </si>
  <si>
    <t>PINE RIDGE UNIT 6 PB 14 PG 91 LOTS 42 &amp; 43 BLK 248</t>
  </si>
  <si>
    <t>RICHARDS ROCKWELL M</t>
  </si>
  <si>
    <t>RICHARDS JANET O</t>
  </si>
  <si>
    <t>4167 N DECKWOOD DR</t>
  </si>
  <si>
    <t>18E17S320060  7000E</t>
  </si>
  <si>
    <t xml:space="preserve">PINE RIDGE UNIT SIX  PB 14 PGS 91-95 DROWS IN BLKS 248 &amp; </t>
  </si>
  <si>
    <t>18E17S320010  01180 0190</t>
  </si>
  <si>
    <t xml:space="preserve">PINE RIDGE UNIT 1 PB 8 PG 25 </t>
  </si>
  <si>
    <t>BUDNY JOHN S</t>
  </si>
  <si>
    <t>BUDNY JOSEPHINE R</t>
  </si>
  <si>
    <t>170 CROMWELL LN</t>
  </si>
  <si>
    <t>CROSSVILLE TN 38558 7144</t>
  </si>
  <si>
    <t>18E17S320010  00840 0180</t>
  </si>
  <si>
    <t>PINE RIDGE UNIT 1 PB 8 PG 25 LOT 18 BLK 84</t>
  </si>
  <si>
    <t>PETTIT TERESA</t>
  </si>
  <si>
    <t>PETTIT CHARLOTTE R</t>
  </si>
  <si>
    <t>3860 W DRYSDALE LN</t>
  </si>
  <si>
    <t>18E17S320010  01290 0120</t>
  </si>
  <si>
    <t>PINE RIDGE UNIT 1 PB 8 PG 25 LOTS 12 &amp; 13 BLK 129</t>
  </si>
  <si>
    <t>LENNON PETER F</t>
  </si>
  <si>
    <t>LENNON NANCY C</t>
  </si>
  <si>
    <t>5538 W PAWNEE DR</t>
  </si>
  <si>
    <t>18E18S030010  000F0 0030</t>
  </si>
  <si>
    <t>Timberland, Index 80-90</t>
  </si>
  <si>
    <t>PINE RIDGE ESTATES PB 20 PG 73-78 LOT 3 BLK F</t>
  </si>
  <si>
    <t>BRENTWOOD FARMS LLC</t>
  </si>
  <si>
    <t>2476 N ESSEX AVE</t>
  </si>
  <si>
    <t>18E18S030010  000E0 0030</t>
  </si>
  <si>
    <t>PINE RIDGE ESTATES  PB 20 PG 73-78 LOT 3 BLK E</t>
  </si>
  <si>
    <t>18E17S320010  01180 0020</t>
  </si>
  <si>
    <t>GOSHOW CRAIG RANDELL</t>
  </si>
  <si>
    <t>MCGONIGLE DENISE</t>
  </si>
  <si>
    <t>5651 N BUFFALO DR</t>
  </si>
  <si>
    <t>18E17S320060  03570 0090</t>
  </si>
  <si>
    <t>PINE RIDGE UNIT 6 PB 14 PG 91 LOTS 9 &amp; 10 BLK 357</t>
  </si>
  <si>
    <t>MUELLER CLIFFORD F</t>
  </si>
  <si>
    <t>MUELLER ELIZABETH</t>
  </si>
  <si>
    <t>5358 W PIUTE DR</t>
  </si>
  <si>
    <t>18E17S320010  02540 0060</t>
  </si>
  <si>
    <t>MILLER WILLIAM H JR</t>
  </si>
  <si>
    <t>MILLER KATHRYN C</t>
  </si>
  <si>
    <t>5332 W COMSTOCK PL</t>
  </si>
  <si>
    <t>BEVERLY HILLS FL 34465 2828</t>
  </si>
  <si>
    <t>18E17S320010  01340 0090</t>
  </si>
  <si>
    <t>BRASSIEUR RANDY</t>
  </si>
  <si>
    <t>BRASSIEUR DEBRA A</t>
  </si>
  <si>
    <t>5309 N CHEYENNE DR</t>
  </si>
  <si>
    <t>18E17S320010  00840 0170</t>
  </si>
  <si>
    <t>PINE RIDGE UNIT 1 PB 8 PG 25 LOT 17 BLK 84</t>
  </si>
  <si>
    <t>WEISS STEVEN L</t>
  </si>
  <si>
    <t>4618 W CUSTER DR</t>
  </si>
  <si>
    <t>BEVERLY HILLS FL 34465 2159</t>
  </si>
  <si>
    <t>18E17S320010  00980 0020</t>
  </si>
  <si>
    <t xml:space="preserve">PINE RIDGE UNIT 1 PB 8 PG 25 LOT 2 BLK 98  </t>
  </si>
  <si>
    <t>GRADEN PAUL RAYMOND</t>
  </si>
  <si>
    <t>SKELTON KATHY MARIE</t>
  </si>
  <si>
    <t>4400 W ROCKY LN</t>
  </si>
  <si>
    <t>18E17S320010  00840 0140</t>
  </si>
  <si>
    <t>PINE RIDGE UNIT 1 PB 8 PG 25 LOTS 14 &amp; 29 BLK 84</t>
  </si>
  <si>
    <t>LABAROWSKI DONALD</t>
  </si>
  <si>
    <t>LABAROWSKI KIM</t>
  </si>
  <si>
    <t>4688 W CUSTER DR</t>
  </si>
  <si>
    <t>18E18S030010  000E0 0020</t>
  </si>
  <si>
    <t>PINE RIDGE ESTATES PB 20 PG 73-78 LOT 2 BLK E</t>
  </si>
  <si>
    <t>18E17S320010  01410 0100</t>
  </si>
  <si>
    <t>PINE RIDGE UNIT 1 PB 8 PG 25 LOTS 10 &amp; 11 BLK 141</t>
  </si>
  <si>
    <t>WEIFFENBACH ROBERT N</t>
  </si>
  <si>
    <t>MUCASEY PAULA B</t>
  </si>
  <si>
    <t>4818 N CIMARRON DR</t>
  </si>
  <si>
    <t>18E17S320010  01060 0010</t>
  </si>
  <si>
    <t>THOMPSON BETTY C</t>
  </si>
  <si>
    <t>CHALIFOUX CAROLYN</t>
  </si>
  <si>
    <t>4985 W MAVERICK CT</t>
  </si>
  <si>
    <t>18E18S030010  000E0 0050</t>
  </si>
  <si>
    <t>PINE RIDGE ESTATES PB 20 PG 73-78 LOT 5 BLK E</t>
  </si>
  <si>
    <t>18E17S320010  02690 0120</t>
  </si>
  <si>
    <t xml:space="preserve">PINE RIDGE UNIT 1 PB 8 PG 25 LOT 12 BLK 269 </t>
  </si>
  <si>
    <t>ESTEY DAVID P</t>
  </si>
  <si>
    <t>ESTEY PATRICIA L</t>
  </si>
  <si>
    <t>4554 N PERRY DR</t>
  </si>
  <si>
    <t>18E18S06      11000 0070</t>
  </si>
  <si>
    <t>((LR95-19 OR BK 1090 PG 555-556)):   PCL 7:</t>
  </si>
  <si>
    <t>DUNN MARGARET ANNA</t>
  </si>
  <si>
    <t>DUNN JAMES PATRICK JR</t>
  </si>
  <si>
    <t>5221 W YUMA LN</t>
  </si>
  <si>
    <t>BEVERLY HILLS FL 34465 2018</t>
  </si>
  <si>
    <t>18E18S030010  000F0 0010</t>
  </si>
  <si>
    <t>PINE RIDGE ESTATES PB 20 PG 73-78 LOT 1 BLK F</t>
  </si>
  <si>
    <t>18E18S030010  000F0 0020</t>
  </si>
  <si>
    <t>PINE RIDGE ESTATES PB 20 PG 73-78 LOT 2 BLK F</t>
  </si>
  <si>
    <t>18E17S31      23110 0070</t>
  </si>
  <si>
    <t>S</t>
  </si>
  <si>
    <t>E</t>
  </si>
  <si>
    <t>COM AT THE NW COR OF THE NW 1/4 OF THE NE 1/4 OF SEC 6 T18S</t>
  </si>
  <si>
    <t>MARINO ANTHONY A</t>
  </si>
  <si>
    <t>4825 N WILLIAMS AVE</t>
  </si>
  <si>
    <t>18E17S320010  00980 0030</t>
  </si>
  <si>
    <t xml:space="preserve">PINE RIDGE UNIT 1 PB 8 PG 25 LOT 3 BLK 98 </t>
  </si>
  <si>
    <t>SOUCIE MICHAEL C</t>
  </si>
  <si>
    <t>SOUCIE MARY Y</t>
  </si>
  <si>
    <t>18E18S030010  000E0 0010</t>
  </si>
  <si>
    <t>PINE RIDGE ESTATES PB 20 PG 73-78 LOT 1 BLK E</t>
  </si>
  <si>
    <t>18E17S320010  02690 0050</t>
  </si>
  <si>
    <t>PINE RIDGE UNIT 1 PB 8 PG 25 LOT 5 BLK 269  TITLE IN</t>
  </si>
  <si>
    <t>HILL KENNETH W</t>
  </si>
  <si>
    <t>HILL PATRICIA R</t>
  </si>
  <si>
    <t>4226 W PANSY LN</t>
  </si>
  <si>
    <t>18E18S030010  000E0 0040</t>
  </si>
  <si>
    <t>PINE RIDGE ESTATES PB 20 PG 73-78 LOT 4 BLK E</t>
  </si>
  <si>
    <t>18E17S320010  01190 0070</t>
  </si>
  <si>
    <t>PINE RIDGE UNIT 1 PB 8 PG 25 LOTS 7 &amp; 8 BLK 119</t>
  </si>
  <si>
    <t>GORGA DENNIS J</t>
  </si>
  <si>
    <t>GORGA MARY L</t>
  </si>
  <si>
    <t>7146 PLANZA CT</t>
  </si>
  <si>
    <t>NEW PORT RICHEY FL 34653</t>
  </si>
  <si>
    <t>18E17S320030  02780 0170</t>
  </si>
  <si>
    <t>PINE RIDGE UNITS 3 &amp; 4</t>
  </si>
  <si>
    <t>DOUGLASFIR</t>
  </si>
  <si>
    <t>PINE RIDGE UNIT 3 PB 8 PG 51 LOT 17 BLK 278</t>
  </si>
  <si>
    <t>DUMELLE DONALD J</t>
  </si>
  <si>
    <t>3845 W DOUGLASFIR CIR</t>
  </si>
  <si>
    <t>BEVERLY HILLS FL 34465 2998</t>
  </si>
  <si>
    <t>18E17S320030  02800 0030</t>
  </si>
  <si>
    <t>PINE RIDGE UNIT 3 PB 8 PG 51 LOT 3 BLK 280</t>
  </si>
  <si>
    <t>ALT GEORGE B</t>
  </si>
  <si>
    <t>ALT PAULA A</t>
  </si>
  <si>
    <t>2860 W LANTANA DR</t>
  </si>
  <si>
    <t>18E17S320030  02800 0060</t>
  </si>
  <si>
    <t>PINE RIDGE UNIT 3 PB 8 PG 51 LOT 6 BLK 280</t>
  </si>
  <si>
    <t>KLINKHAMER MICHAEL H</t>
  </si>
  <si>
    <t>KLINKHAMER REBECCA S</t>
  </si>
  <si>
    <t>3708 W DOUGLAS FIR CIR</t>
  </si>
  <si>
    <t>18E17S320030  02800 0100</t>
  </si>
  <si>
    <t xml:space="preserve">PINE RIDGE UNIT 3 PB 8 PG 51 LOT 10 BLK 280 </t>
  </si>
  <si>
    <t>TWILLEY MICHAEL J &amp;</t>
  </si>
  <si>
    <t>LISA L TWILLEY</t>
  </si>
  <si>
    <t>6612 CHRISTY ACRES CT</t>
  </si>
  <si>
    <t>MT AIRY MD 21771</t>
  </si>
  <si>
    <t>18E17S320030  02810 0050</t>
  </si>
  <si>
    <t>1.0 TO 2.5 ACRES HIGH</t>
  </si>
  <si>
    <t>ALLAMANDRA</t>
  </si>
  <si>
    <t>PINE RIDGE UNIT 3 PB 8 PG 51 LOT 5 BLK 281</t>
  </si>
  <si>
    <t>DILERNIA ALBERTO</t>
  </si>
  <si>
    <t>DILERNIA ROSA</t>
  </si>
  <si>
    <t>85 NUNZIO DR</t>
  </si>
  <si>
    <t>PLANTSVILLE CT 06479</t>
  </si>
  <si>
    <t>18E17S320030  02820 0050</t>
  </si>
  <si>
    <t>DANNY</t>
  </si>
  <si>
    <t>PINE RIDGE UNIT 3 PB 8 PG 51 LOT 5 BLK 282</t>
  </si>
  <si>
    <t>DOYON GERALD W</t>
  </si>
  <si>
    <t>DOYON BONNIE S</t>
  </si>
  <si>
    <t>3557 W DANNY CT</t>
  </si>
  <si>
    <t>BEVERLY HILLS FL 34465 2908</t>
  </si>
  <si>
    <t>18E17S320030  02830 0090</t>
  </si>
  <si>
    <t>PINE RIDGE UNIT 3 PB 8 PG 51 LOT 9 BLK 283</t>
  </si>
  <si>
    <t>VRZOVSKI BOZIDAR</t>
  </si>
  <si>
    <t>REBEL KANDI</t>
  </si>
  <si>
    <t>1308 CYPRESS COVE CT</t>
  </si>
  <si>
    <t>18E17S320030  02850 0070</t>
  </si>
  <si>
    <t>CAPISTRANO</t>
  </si>
  <si>
    <t xml:space="preserve">PINE RIDGE UNIT 3 PB 8 PG 51 LOT 7 BLK 285 </t>
  </si>
  <si>
    <t>BARR BRANDON</t>
  </si>
  <si>
    <t>4683 N CAPISTRANO LP</t>
  </si>
  <si>
    <t>18E17S320030  02880 0070</t>
  </si>
  <si>
    <t>COGWOOD</t>
  </si>
  <si>
    <t>PINE RIDGE UNIT 3 PB 8 PG 51 LOT 7 BLK 288</t>
  </si>
  <si>
    <t>MILLION RICHARD J</t>
  </si>
  <si>
    <t>3720 W COGWOOD CIR</t>
  </si>
  <si>
    <t>18E17S320030  02890 0050</t>
  </si>
  <si>
    <t xml:space="preserve">PINE RIDGE UNIT 3 PB 8 PG 51 LOT 5 BLK 289 </t>
  </si>
  <si>
    <t>GINDA CHRISTINE J</t>
  </si>
  <si>
    <t>3535 W COGWOOD CIR</t>
  </si>
  <si>
    <t>BEVERLY HILLS FL 34465 2987</t>
  </si>
  <si>
    <t>18E17S320030  02900 0080</t>
  </si>
  <si>
    <t xml:space="preserve">PINE RIDGE UNIT 3 PB 8 PG 51 LOT 8 BLK 290 </t>
  </si>
  <si>
    <t>STAHLMAN MARJORIE R TRUSTEE</t>
  </si>
  <si>
    <t>MARJORIE R STAHLMAN LIVING TRS</t>
  </si>
  <si>
    <t>24160 E RIVER RD</t>
  </si>
  <si>
    <t>GROSSE ILE MI 48138</t>
  </si>
  <si>
    <t>18E17S320030  02910 0060</t>
  </si>
  <si>
    <t xml:space="preserve">PINE RIDGE UNIT 3 PB 8 PG 51 LOT 6 BLK 291 </t>
  </si>
  <si>
    <t>FIRNROHR MAUREEN A</t>
  </si>
  <si>
    <t>MAUREEN A FIRNROHR TRUST DATED DECEMBER</t>
  </si>
  <si>
    <t>105 MARYLAND ST</t>
  </si>
  <si>
    <t>MARSHFIELD MA 02050</t>
  </si>
  <si>
    <t>18E17S320030  02910 0100</t>
  </si>
  <si>
    <t>PINE RIDGE UNIT 3 PB 8 PG 51 LOT 10 BLK 291</t>
  </si>
  <si>
    <t>PARROTT BENJAMIN ALLEN</t>
  </si>
  <si>
    <t>PARROTT DEBORAH JOHNS</t>
  </si>
  <si>
    <t>23984 MAY LN</t>
  </si>
  <si>
    <t>ATHENS AL 35613</t>
  </si>
  <si>
    <t>18E17S320030  02910 0120</t>
  </si>
  <si>
    <t>PINE RIDGE UNIT 3 PB 8 PG 51 LOT 12 BLK 291</t>
  </si>
  <si>
    <t>DOMAN EILEEN M</t>
  </si>
  <si>
    <t>BRINAGER ERNESTINE</t>
  </si>
  <si>
    <t>3600 W COGWOOD CIR</t>
  </si>
  <si>
    <t>18E17S320030  02930 0110</t>
  </si>
  <si>
    <t>CANDLEWOOD</t>
  </si>
  <si>
    <t>PINE RIDGE UNIT 3 PB 8 PG 51 LOT 11 BLK 293</t>
  </si>
  <si>
    <t>MARTIN DANIEL E</t>
  </si>
  <si>
    <t>MARTIN JEAN C</t>
  </si>
  <si>
    <t>PO BOX 640039</t>
  </si>
  <si>
    <t>BEVERLY HILLS FL 34464 0039</t>
  </si>
  <si>
    <t>18E17S320030  03000 0050</t>
  </si>
  <si>
    <t>ELKCAM</t>
  </si>
  <si>
    <t>PINE RIDGE UNIT 3 PB 8 PG 51 LOT 5 BLK 300</t>
  </si>
  <si>
    <t>18E17S320030  03190 0160</t>
  </si>
  <si>
    <t>BEAMWOOD</t>
  </si>
  <si>
    <t>PINE RIDGE UNIT 3 PB 8 PG 51 LOT 16 BLK 319</t>
  </si>
  <si>
    <t>LUMSDEN DAN TERRY</t>
  </si>
  <si>
    <t>LUMSDEN DIANE VALERIE</t>
  </si>
  <si>
    <t>2778 W BEAMWOOD DR</t>
  </si>
  <si>
    <t>BEVERLY HILLS FL 34465 3010</t>
  </si>
  <si>
    <t>18E17S320030  02780 0160</t>
  </si>
  <si>
    <t>PINE RIDGE UNIT 3 PB 8 PG 51 LOT 16 BLK 278</t>
  </si>
  <si>
    <t>GAMACHE DONALD N JR</t>
  </si>
  <si>
    <t>GAMACHE SUSAN M</t>
  </si>
  <si>
    <t>3835 W DOUGLASFIR CIR</t>
  </si>
  <si>
    <t>18E17S320030  02790 0050</t>
  </si>
  <si>
    <t>CARNATION</t>
  </si>
  <si>
    <t>PINE RIDGE UNIT 3 PB 8 PG 51 LOT 5 BLK 279</t>
  </si>
  <si>
    <t>AVELLANOSA CLARKE G</t>
  </si>
  <si>
    <t>5215 N CARNATION DR</t>
  </si>
  <si>
    <t>BEVERLY HILLS FL 34465 2942</t>
  </si>
  <si>
    <t>18E17S320030  02880 0080</t>
  </si>
  <si>
    <t>PINE RIDGE UNIT 3 PB 8 PG 51 LOT 8 BLK 288</t>
  </si>
  <si>
    <t>DURHAM KIMBERLY ANN</t>
  </si>
  <si>
    <t>4969 N ALLAMANDRA DR</t>
  </si>
  <si>
    <t>18E17S320030  02880 0150</t>
  </si>
  <si>
    <t xml:space="preserve">PINE RIDGE UNIT 3 PB 8 PG 51 LOT 15 BLK 288 </t>
  </si>
  <si>
    <t>BRITTON MARY EDITH</t>
  </si>
  <si>
    <t>3452 W DANNY CT</t>
  </si>
  <si>
    <t>18E17S320030  02900 0120</t>
  </si>
  <si>
    <t>PINE RIDGE UNIT 3 PB 8 PG 51 LOT 12 BLK 290</t>
  </si>
  <si>
    <t>MAJOR FRANK R JR</t>
  </si>
  <si>
    <t>MAJOR THERESA M</t>
  </si>
  <si>
    <t>PO BOX 640283</t>
  </si>
  <si>
    <t>18E17S320030  02930 0060</t>
  </si>
  <si>
    <t>PINE RIDGE UNIT 3 PB 8 PG 51 LOT 6 BLK 293</t>
  </si>
  <si>
    <t>18E17S320030  02930 0080</t>
  </si>
  <si>
    <t>PINE RIDGE UNIT 3 PB 8 PG 51 LOT 8 BLK 293</t>
  </si>
  <si>
    <t>CARRINGTON BARBARA</t>
  </si>
  <si>
    <t>108-10 SHORE FRONT PKWY UNIT 3</t>
  </si>
  <si>
    <t>FAR ROCKAWAY NY 11694</t>
  </si>
  <si>
    <t>18E17S320030  02940 0020</t>
  </si>
  <si>
    <t>CANARYWOOD</t>
  </si>
  <si>
    <t xml:space="preserve">PINE RIDGE UNIT 3 PB 8 PG 51 LOT 2 BLK 294 </t>
  </si>
  <si>
    <t>BAROS INVESTMENTS NV</t>
  </si>
  <si>
    <t>ATTN HSBC PRIVATE BANK INTL</t>
  </si>
  <si>
    <t>1901 BRICKELL AVE B713</t>
  </si>
  <si>
    <t>MIAMI FL 33129</t>
  </si>
  <si>
    <t>18E17S320030  02990 0030</t>
  </si>
  <si>
    <t>PINE RIDGE UNIT 3 PB 8 PG 51 LOT 3 BLK 299</t>
  </si>
  <si>
    <t>4524 N CAPISTRANO LOOP</t>
  </si>
  <si>
    <t>18E17S320030  03000 0040</t>
  </si>
  <si>
    <t xml:space="preserve">PINE RIDGE UNIT 3 PB 8 PG 51 LOT 4 BLK 300 </t>
  </si>
  <si>
    <t>ABRESCH JOHN</t>
  </si>
  <si>
    <t>3438 GRAND FORKS DR</t>
  </si>
  <si>
    <t>LAND O LAKES FL 34639 5594</t>
  </si>
  <si>
    <t>18E17S320030  02780 0050</t>
  </si>
  <si>
    <t>PINE RIDGE UNIT 3 PB 8 PG 51 LOT 5 BLK 278</t>
  </si>
  <si>
    <t>LOBSIGER HEATHER M</t>
  </si>
  <si>
    <t>EWING CODY</t>
  </si>
  <si>
    <t>5186 N CARNATION DR</t>
  </si>
  <si>
    <t>18E17S320030  02780 0070</t>
  </si>
  <si>
    <t>PINE RIDGE UNIT 3 PB 8 PG 51 LOT 7 BLK 278</t>
  </si>
  <si>
    <t>SPIRES EURSHEL L JR</t>
  </si>
  <si>
    <t>EURSHEL L SPIRES JR TRUST UTA</t>
  </si>
  <si>
    <t>97 SW 5TH TER</t>
  </si>
  <si>
    <t>CRYSTAL RIVER FL 34429 4610</t>
  </si>
  <si>
    <t>18E17S320030  02800 0050</t>
  </si>
  <si>
    <t>PINE RIDGE UNIT 3 PB 8 PG 51 LOT 5 BLK 280</t>
  </si>
  <si>
    <t>GODWIN KENTON R</t>
  </si>
  <si>
    <t>GODWIN CANDY L</t>
  </si>
  <si>
    <t>3712 W DOUGLASFIR CIR</t>
  </si>
  <si>
    <t>BEVERLY HILLS FL 34465 2994</t>
  </si>
  <si>
    <t>18E17S320030  02890 0070</t>
  </si>
  <si>
    <t>PINE RIDGE UNIT 3 PB 8 PG 51 LOT 7 BLK 289</t>
  </si>
  <si>
    <t>MCGOWAN SUSAN G</t>
  </si>
  <si>
    <t>MCGOWAN JAMES J</t>
  </si>
  <si>
    <t>4839 N ALLAMANDRA DR</t>
  </si>
  <si>
    <t>18E17S320030  02900 0070</t>
  </si>
  <si>
    <t>PINE RIDGE UNIT 3 PB 8 PG 51 LOT 7 BLK 290</t>
  </si>
  <si>
    <t>BERTAGNA DIEGO</t>
  </si>
  <si>
    <t>BERTAGNA HELEN F</t>
  </si>
  <si>
    <t>4828 N ALLAMANDRA DR</t>
  </si>
  <si>
    <t>18E17S320030  02910 0050</t>
  </si>
  <si>
    <t>PINE RIDGE UNIT 3 PB 8 PG 51 LOT 5 BLK 291</t>
  </si>
  <si>
    <t>SMITH ERIK P</t>
  </si>
  <si>
    <t>SMITH DENISE S</t>
  </si>
  <si>
    <t>3670 W COGWOOD CIRCLE</t>
  </si>
  <si>
    <t>18E17S320030  02910 0080</t>
  </si>
  <si>
    <t>PINE RIDGE UNIT 3 PB 8 PG 51 LOT 8 BLK 291</t>
  </si>
  <si>
    <t>GRIMES THOMAS</t>
  </si>
  <si>
    <t>GRIMES KRISTI</t>
  </si>
  <si>
    <t>3640 W COGWOOD DR</t>
  </si>
  <si>
    <t>18E17S320030  02910 0110</t>
  </si>
  <si>
    <t>PINE RIDGE UNIT 3 PB 8 PG 51 LOT 11 BLK 291</t>
  </si>
  <si>
    <t>BOWLES REGINA I</t>
  </si>
  <si>
    <t>3610 W COGWOOD CIR</t>
  </si>
  <si>
    <t>18E17S320030  02910 0140</t>
  </si>
  <si>
    <t>PINE RIDGE UNIT 3 PB 8 PG 51 LOT 14 BLK 291</t>
  </si>
  <si>
    <t>BLAKE GERARD B</t>
  </si>
  <si>
    <t>HILL MARILYN J</t>
  </si>
  <si>
    <t>4780 N CANARYWOOD TER</t>
  </si>
  <si>
    <t>18E17S320030  02930 0020</t>
  </si>
  <si>
    <t>PINE RIDGE UNIT 3 PB 8 PG 51 LOT 2 BLK 293</t>
  </si>
  <si>
    <t>HILTON JACK D</t>
  </si>
  <si>
    <t>HILTON MARGARET E</t>
  </si>
  <si>
    <t>4672 N CANDLEWOOD DR</t>
  </si>
  <si>
    <t>18E17S320030  02930 0050</t>
  </si>
  <si>
    <t xml:space="preserve">PINE RIDGE UNIT 3 PB 8 PG 51 LOT 5 BLK 293 </t>
  </si>
  <si>
    <t>THOMAS VARGHESE V &amp; ROSAMMA</t>
  </si>
  <si>
    <t>STATEN ISLAND NY 10314</t>
  </si>
  <si>
    <t>18E17S320030  02980 0010</t>
  </si>
  <si>
    <t>BUTTERNUT</t>
  </si>
  <si>
    <t>PINE RIDGE UNIT 3 PB 8 PG 51 LOT 1 BLK 298</t>
  </si>
  <si>
    <t>TURNER HANNAH</t>
  </si>
  <si>
    <t>TURNER SCOTT</t>
  </si>
  <si>
    <t>4422 N BUTTERNUT AVE</t>
  </si>
  <si>
    <t>18E17S320030  02980 0030</t>
  </si>
  <si>
    <t>PINE RIDGE UNIT 3 PB 8 PG 51 LOT 3 BLK 298</t>
  </si>
  <si>
    <t>HORNE STEPHEN</t>
  </si>
  <si>
    <t>HORNE BESSIE</t>
  </si>
  <si>
    <t>4380 N BUTTERNUT AVE</t>
  </si>
  <si>
    <t>18E17S320030  03000 0020</t>
  </si>
  <si>
    <t>PINE RIDGE UNIT 3 PB 8 PG 51 LOT 2 BLK 300</t>
  </si>
  <si>
    <t>HARRIS WELDON</t>
  </si>
  <si>
    <t>4570 N ELKCAM BLVD</t>
  </si>
  <si>
    <t>18E17S320030  03190 0010</t>
  </si>
  <si>
    <t>ELM BLOSSOM</t>
  </si>
  <si>
    <t>PINE RIDGE UNIT 3 PB 8 PG 51 LOT 1 BLK 319</t>
  </si>
  <si>
    <t>JONES MARTIN L</t>
  </si>
  <si>
    <t>JONES PATRICIA S</t>
  </si>
  <si>
    <t>3050 W ELM BLOSSOM ST</t>
  </si>
  <si>
    <t>18E17S320030  02780 0090</t>
  </si>
  <si>
    <t xml:space="preserve">PINE RIDGE UNIT 3 PB 8 PG 51 LOT 9 BLK 278 </t>
  </si>
  <si>
    <t>FAULKNER BRADLEY C</t>
  </si>
  <si>
    <t>ATTN BRAD FAULKNER</t>
  </si>
  <si>
    <t>10030 WHITEWOOD RD</t>
  </si>
  <si>
    <t>PINCKNEY MI 48169 9343</t>
  </si>
  <si>
    <t>18E17S320030  02820 0060</t>
  </si>
  <si>
    <t>CORALWOOD</t>
  </si>
  <si>
    <t>PINE RIDGE UNIT 3 PB 8 PG 51 LOT 6 BLK 282</t>
  </si>
  <si>
    <t>ZIEGENHORN KENT M</t>
  </si>
  <si>
    <t>ZIEGENHORN DALEEN K</t>
  </si>
  <si>
    <t>5081 N CORALWOOD TER</t>
  </si>
  <si>
    <t>18E17S320030  02880 0160</t>
  </si>
  <si>
    <t>PINE RIDGE UNIT 3 PB 8 PG 51 LOT 16 BLK 288</t>
  </si>
  <si>
    <t>BARR JUSTIN A</t>
  </si>
  <si>
    <t>BARR KRISTEN</t>
  </si>
  <si>
    <t>4900 N BUTTERNUT AVE</t>
  </si>
  <si>
    <t>18E17S320030  02930 0040</t>
  </si>
  <si>
    <t>PINE RIDGE UNIT 3 PB 8 PG 51 LOT 4 BLK 293</t>
  </si>
  <si>
    <t>NAVATTO JOSEPH B</t>
  </si>
  <si>
    <t>NAVATTO LINDA J</t>
  </si>
  <si>
    <t>4642 N CANDLEWOOD DR</t>
  </si>
  <si>
    <t>18E17S320030  02930 0070</t>
  </si>
  <si>
    <t>PINE RIDGE UNIT 3 PB 8 PG 51 LOT 7 BLK 293</t>
  </si>
  <si>
    <t>CRANE ANDREW JOSEPH</t>
  </si>
  <si>
    <t>NOVAK KATHRYN L</t>
  </si>
  <si>
    <t>4600 N CANDLEWOOD DR</t>
  </si>
  <si>
    <t>18E17S320030  02930 0100</t>
  </si>
  <si>
    <t>PINE RIDGE UNIT 3 PB 8 PG 51 LOT 10 BLK 293</t>
  </si>
  <si>
    <t>GOBIE JOYCE L</t>
  </si>
  <si>
    <t>4502 N CANDLEWOOD DR</t>
  </si>
  <si>
    <t>18E17S320030  02930 0130</t>
  </si>
  <si>
    <t>PINE RIDGE UNIT 3 PB 8 PG 51 LOT 13 BLK 293</t>
  </si>
  <si>
    <t>RIVENBARK CHARLES E SR</t>
  </si>
  <si>
    <t>RIVENBARK CONNIE H</t>
  </si>
  <si>
    <t>4404 N CANDLEWOOD DR</t>
  </si>
  <si>
    <t>18E17S320030  02930 0140</t>
  </si>
  <si>
    <t>PINE RIDGE UNIT 3 PB 8 PG 51 LOT 14 BLK 293</t>
  </si>
  <si>
    <t>BARTLEY EDITH E</t>
  </si>
  <si>
    <t>4358 N CANDLEWOOD DR</t>
  </si>
  <si>
    <t>18E17S320030  02780 0110</t>
  </si>
  <si>
    <t>PINE RIDGE UNIT 3 PB 8 PG 51 LOT 11 BLK 278</t>
  </si>
  <si>
    <t>TUTEN WILLIAM L</t>
  </si>
  <si>
    <t>3785 W DOUGLASFIR CIR</t>
  </si>
  <si>
    <t>BEVERLY HILLS FL 34465 8900</t>
  </si>
  <si>
    <t>18E17S320030  02880 0060</t>
  </si>
  <si>
    <t>PINE RIDGE UNIT 3 PB 8 PG 51 LOT 6 BLK 288</t>
  </si>
  <si>
    <t>BAKER JAMES L</t>
  </si>
  <si>
    <t>BAKER KATHLEEN A</t>
  </si>
  <si>
    <t>3730 W COGWOOD CIR</t>
  </si>
  <si>
    <t>18E17S320030  02890 0020</t>
  </si>
  <si>
    <t>PINE RIDGE UNIT 3 PB 8 PG 51 LOT 2 BLK 289</t>
  </si>
  <si>
    <t>DAVIES RICHARD E</t>
  </si>
  <si>
    <t>DAVIES SANDRA J</t>
  </si>
  <si>
    <t>3725 W COGWOOD CIR</t>
  </si>
  <si>
    <t>18E17S320030  02910 0130</t>
  </si>
  <si>
    <t>PINE RIDGE UNIT 3 PB 8 PG 51 LOT 13 BLK 291</t>
  </si>
  <si>
    <t>GRIFFITH RUTH A</t>
  </si>
  <si>
    <t>3590 W COGWOOD</t>
  </si>
  <si>
    <t>18E17S320030  02980 0040</t>
  </si>
  <si>
    <t>PINE RIDGE UNIT 3 PB 8 PG 51 LOT 4 BLK 298</t>
  </si>
  <si>
    <t>HENRIQUEZ MARK RICHARD</t>
  </si>
  <si>
    <t>DAUGHERTY BARBARA J</t>
  </si>
  <si>
    <t>4278 N BUTTERNUT AVE</t>
  </si>
  <si>
    <t>18E17S320030  03190 0170</t>
  </si>
  <si>
    <t xml:space="preserve">PINE RIDGE UNIT 3 PB 8 PG 51 LOT 17 BLK 319 </t>
  </si>
  <si>
    <t>MILLS TODD</t>
  </si>
  <si>
    <t>MILLS CINDY ANN</t>
  </si>
  <si>
    <t>2754 W BEAMWOOD DRIVE</t>
  </si>
  <si>
    <t>18E17S320030  02800 0020</t>
  </si>
  <si>
    <t>PINE RIDGE UNIT 3 PB 8 PG 51 LOT 2 BLK 280</t>
  </si>
  <si>
    <t>JONES JEFFREY A</t>
  </si>
  <si>
    <t>JONES SHERILYN A</t>
  </si>
  <si>
    <t>2339 S PINE RIDGE AVE</t>
  </si>
  <si>
    <t>HOMOSASSA FL 34448</t>
  </si>
  <si>
    <t>18E17S320030  02800 0040</t>
  </si>
  <si>
    <t>LT 4 BK 280 PINE RIDGE UN 3 ACC TO PB 8 PG 52 - 67 PRCCF</t>
  </si>
  <si>
    <t>LEWIS MARPLE M III</t>
  </si>
  <si>
    <t>LEWIS JUDY C</t>
  </si>
  <si>
    <t>3722 W DOUGLAS FIR CIR</t>
  </si>
  <si>
    <t>18E17S320030  02850 0010</t>
  </si>
  <si>
    <t>PINE RIDGE UNIT 3 PB 8 PG 51 LOT 1 BLK 285</t>
  </si>
  <si>
    <t>CUSHING ROBIN</t>
  </si>
  <si>
    <t>CUSHING KAREN L</t>
  </si>
  <si>
    <t>4535 N CANDLEWOOD DR</t>
  </si>
  <si>
    <t>18E17S320030  02860 0050</t>
  </si>
  <si>
    <t>PINE RIDGE UNIT 3 PB 8 PG 51 LOT 5 BLK 286</t>
  </si>
  <si>
    <t>DEMBROWSKI CLAUDIA C</t>
  </si>
  <si>
    <t>4682 N CAPISTRANO LP</t>
  </si>
  <si>
    <t>18E17S320030  02900 0090</t>
  </si>
  <si>
    <t>PINE RIDGE UNIT 3 PB 8 PG 51 LOT 9 BLK 290</t>
  </si>
  <si>
    <t>VETTER CHARLES A</t>
  </si>
  <si>
    <t>VETTER ROSE M</t>
  </si>
  <si>
    <t>3575 W COGWOOD CIR</t>
  </si>
  <si>
    <t>BEVERLY HILLS FL 34465 2988</t>
  </si>
  <si>
    <t>18E17S320030  02900 0100</t>
  </si>
  <si>
    <t>PINE RIDGE UNIT 3 PB 8 PG 51 -LOT 10 BLK 290</t>
  </si>
  <si>
    <t>SHISLOWSKI DAVID</t>
  </si>
  <si>
    <t>SHISLOWSKI  PORTIA</t>
  </si>
  <si>
    <t>3579 W COGWOOD CIR</t>
  </si>
  <si>
    <t>18E17S320030  02910 0030</t>
  </si>
  <si>
    <t>PINE RIDGE UNIT 3 PB 8 PG 51 LOT 3 BLK 291</t>
  </si>
  <si>
    <t>SMITH RANDALL H</t>
  </si>
  <si>
    <t>SMITH KAREN E</t>
  </si>
  <si>
    <t>3690 W COGWOOD CIR</t>
  </si>
  <si>
    <t>18E17S320030  02930 0160</t>
  </si>
  <si>
    <t xml:space="preserve">PINE RIDGE UNIT 3 PB 8 PG 51 LOT 16 BLK 293 </t>
  </si>
  <si>
    <t>ALLEN ROOSLIN</t>
  </si>
  <si>
    <t>4298 N CANDLEWOOD DR</t>
  </si>
  <si>
    <t>18E17S320030  03000 0060</t>
  </si>
  <si>
    <t>PINE RIDGE UNIT 3 PB 8 PG 51 LOT 6 BLK 300</t>
  </si>
  <si>
    <t>MELFI MICHAEL</t>
  </si>
  <si>
    <t>MELFI VICTORIA</t>
  </si>
  <si>
    <t>4432 N ELKCAM BLVD</t>
  </si>
  <si>
    <t>18E17S320030  03000 0070</t>
  </si>
  <si>
    <t>PINE RIDGE UNIT 3 PB 8 PG 51 LOT 7 BLK 300</t>
  </si>
  <si>
    <t>OWEN ROBERT H</t>
  </si>
  <si>
    <t>OWEN ANITA M</t>
  </si>
  <si>
    <t>4400 N ELKCAM BLVD</t>
  </si>
  <si>
    <t>BEVERLY HILLS FL 34465 3030</t>
  </si>
  <si>
    <t>18E17S320030  02780 0080</t>
  </si>
  <si>
    <t>PINE RIDGE UNIT 3 PB 8 PG 51 LOT 8 BLK 278</t>
  </si>
  <si>
    <t>MOSCARELLO LOUIS M</t>
  </si>
  <si>
    <t>MOSCARELLO MAKYIN</t>
  </si>
  <si>
    <t>3755 W DOUGLAS FIR CIR</t>
  </si>
  <si>
    <t>18E17S320030  02780 0140</t>
  </si>
  <si>
    <t>PINE RIDGE UNIT 3 PB 8 PG 51 LOT 14 BLK 278</t>
  </si>
  <si>
    <t>SMITH DALE M</t>
  </si>
  <si>
    <t>SMITH DALE W</t>
  </si>
  <si>
    <t>3815 W DOUGLAS FIR CIR</t>
  </si>
  <si>
    <t>18E17S320030  02800 0070</t>
  </si>
  <si>
    <t xml:space="preserve">PINE RIDGE UNIT 3 PB 8 PG 51 LOT 7 BLK 280 </t>
  </si>
  <si>
    <t>WILLARD GERTRUDE M</t>
  </si>
  <si>
    <t>3868 W DOUGLAS FIR CIR</t>
  </si>
  <si>
    <t>18E17S320030  02800 0110</t>
  </si>
  <si>
    <t>PINE RIDGE UNIT 3 PB 8 PG 51  LOT 11 BLK 280</t>
  </si>
  <si>
    <t>BERTLING DALE A</t>
  </si>
  <si>
    <t>BERTLING CAROL A</t>
  </si>
  <si>
    <t>3828 W DOUGLASFIR CIR</t>
  </si>
  <si>
    <t>18E17S320030  02870 0030</t>
  </si>
  <si>
    <t>PINE RIDGE UNIT 3 PB 8 PG 51 LOT 3 BLK 287</t>
  </si>
  <si>
    <t>JOHNSON RITA</t>
  </si>
  <si>
    <t>3530 W COGWOOD CIR</t>
  </si>
  <si>
    <t>18E17S320030  02870 0060</t>
  </si>
  <si>
    <t>PINE RIDGE UNIT 3 PB 8 PG 51 LOT 6 BLK 287</t>
  </si>
  <si>
    <t>KRIKKEN JAN</t>
  </si>
  <si>
    <t>EEMWEG 70</t>
  </si>
  <si>
    <t xml:space="preserve"> 3741 LC NETHERLANDS</t>
  </si>
  <si>
    <t>18E17S320030  02880 0020</t>
  </si>
  <si>
    <t>PINE RIDGE UNIT 3 PB 8 PG 51 LOT 2 BLK 288</t>
  </si>
  <si>
    <t>YORK STEVEN R</t>
  </si>
  <si>
    <t>YORK TERESA S</t>
  </si>
  <si>
    <t>3770 W COGWOOD CIR</t>
  </si>
  <si>
    <t>18E17S320030  02880 0110</t>
  </si>
  <si>
    <t xml:space="preserve">PINE RIDGE UNIT 3 PB 8 PG 51 LOT 11 BLK 288 </t>
  </si>
  <si>
    <t>MESSENGER EDWARD A &amp; MARY KAY</t>
  </si>
  <si>
    <t>3620 W DANNY CT</t>
  </si>
  <si>
    <t>18E17S320030  02880 0130</t>
  </si>
  <si>
    <t>PINE RIDGE UNIT 3 PB 8 PG 51 LOT 13 BLK 288</t>
  </si>
  <si>
    <t>JOHNSON JOHN A</t>
  </si>
  <si>
    <t>JOHNSON REBECCA M</t>
  </si>
  <si>
    <t>838 SW SHERLOCK TER</t>
  </si>
  <si>
    <t>LAKE CITY FL 32024 5281</t>
  </si>
  <si>
    <t>18E17S320030  02890 0060</t>
  </si>
  <si>
    <t>PINE RIDGE UNIT 3 PB 8 PG 51 LOT 6 BLK 289</t>
  </si>
  <si>
    <t>HUDSON PHILLIP A</t>
  </si>
  <si>
    <t>HUDSON TERRA L</t>
  </si>
  <si>
    <t>3545 W COGWOOD CIR</t>
  </si>
  <si>
    <t>18E17S320030  02900 0010</t>
  </si>
  <si>
    <t>PINE RIDGE UNIT 3 PB 8 PG 51 LOT 1 BLK 290</t>
  </si>
  <si>
    <t>HARRIS GORDON S</t>
  </si>
  <si>
    <t>HARRIS BARBARA J</t>
  </si>
  <si>
    <t>3665 W COGWOOD CIR</t>
  </si>
  <si>
    <t>18E17S320030  02900 0050</t>
  </si>
  <si>
    <t xml:space="preserve">PINE RIDGE UNIT 3 PB 8 PG 51 LOT 5 BLK 290 </t>
  </si>
  <si>
    <t>18E17S320030  02910 0010</t>
  </si>
  <si>
    <t xml:space="preserve">PINE RIDGE UNIT 3 PB 8 PG 51 LOT 1 BLK 291 </t>
  </si>
  <si>
    <t>SMITH CAROL ANN</t>
  </si>
  <si>
    <t>101 KING AVE</t>
  </si>
  <si>
    <t>SHAMOKIN DAM PA 17876</t>
  </si>
  <si>
    <t>18E17S320030  02930 0030</t>
  </si>
  <si>
    <t>PINE RIDGE UNIT 3 PB 8 PG 51 LOT 3 BLK 293</t>
  </si>
  <si>
    <t>GUZOWSKI JEFFREY</t>
  </si>
  <si>
    <t>4658 N CANDLEWOOD DR</t>
  </si>
  <si>
    <t>18E17S320030  02940 0150</t>
  </si>
  <si>
    <t>PINE RIDGE UNIT 3 PB 8 PG 51 LOT 15 BLK 294</t>
  </si>
  <si>
    <t>WOOD MATTHEW B</t>
  </si>
  <si>
    <t>4589 N CANDLEWOOD DR</t>
  </si>
  <si>
    <t>BEVERLY HILLS FL 34465 2937</t>
  </si>
  <si>
    <t>18E17S320030  02980 0020</t>
  </si>
  <si>
    <t>PINE RIDGE UNIT 3 PB 8 PG 51 LOT 2 BLK 298</t>
  </si>
  <si>
    <t>HORNE STEPHEN C</t>
  </si>
  <si>
    <t>HORNE BESSIE E</t>
  </si>
  <si>
    <t>18E17S320030  03000 0160</t>
  </si>
  <si>
    <t>PINE RIDGE UNIT 3 PB 8 PG 51 LOT 16 BLK 300</t>
  </si>
  <si>
    <t>GREGORY ANSEL A</t>
  </si>
  <si>
    <t>GREGORY E ROSE</t>
  </si>
  <si>
    <t>3864 N MONADOCK RD</t>
  </si>
  <si>
    <t>18E17S320030  03000 0220</t>
  </si>
  <si>
    <t>PINE RIDGE UNIT 3 PB 8 PG 51 LOT 22 BLK 300</t>
  </si>
  <si>
    <t>CUNNINGHAM DONNA S</t>
  </si>
  <si>
    <t>4499 N CAPISTRANO LOOP</t>
  </si>
  <si>
    <t>18E17S320030  02780 0100</t>
  </si>
  <si>
    <t>PINE RIDGE UNIT 3 PB 8 PG 51 LOT 10 BLK 278</t>
  </si>
  <si>
    <t>CRONE SUSAN</t>
  </si>
  <si>
    <t>3775 W DOUGLASFIR CIR</t>
  </si>
  <si>
    <t>18E17S320030  02780 0120</t>
  </si>
  <si>
    <t>PINE RIDGE UNIT 3 PB 8 PG 51 LOT 12 BLK 278</t>
  </si>
  <si>
    <t>HOLTON JOHN J</t>
  </si>
  <si>
    <t>HOLTON SHERRIE M</t>
  </si>
  <si>
    <t>3795 W DOUGLASFIR CIR</t>
  </si>
  <si>
    <t>18E17S320030  02780 0130</t>
  </si>
  <si>
    <t xml:space="preserve">PINE RIDGE UNIT 3 PB 8 PG 51 LOT 13 BLK 278 </t>
  </si>
  <si>
    <t>MANNA RONALD R TRUSTEE</t>
  </si>
  <si>
    <t>CONCETTA MANNA FAMILY TRUST</t>
  </si>
  <si>
    <t>101 ANN ST</t>
  </si>
  <si>
    <t>VALLEY STREAM NY 11580 2701</t>
  </si>
  <si>
    <t>18E17S320030  02780 0150</t>
  </si>
  <si>
    <t xml:space="preserve">PINE RIDGE UNIT 3 PB 8 PG 51 LOT 15 BLK 278 </t>
  </si>
  <si>
    <t>BAILEY GERALD LEE</t>
  </si>
  <si>
    <t>3825 W DOUGLASFIR CIR</t>
  </si>
  <si>
    <t>18E17S320030  02790 0020</t>
  </si>
  <si>
    <t>PINE RIDGE UNIT 3 PB 8 PG 51 LOT 2 BLK 279</t>
  </si>
  <si>
    <t>PEELE SCOT D</t>
  </si>
  <si>
    <t>5180 N ALLAMANDRA DR</t>
  </si>
  <si>
    <t>18E17S320030  02790 0030</t>
  </si>
  <si>
    <t>PINE RIDGE UNIT 3 PB 8 PG 51 LOT 3 BLK 279</t>
  </si>
  <si>
    <t>MCDONNELL THOMAS A</t>
  </si>
  <si>
    <t>3705 W DOUGLASFIR CIR</t>
  </si>
  <si>
    <t>18E17S320030  02810 0070</t>
  </si>
  <si>
    <t xml:space="preserve">PINE RIDGE UNIT 3 PB 8 PG 51 LOT 7 BLK 281 </t>
  </si>
  <si>
    <t>BERGMANN CAROL M TRUSTEE</t>
  </si>
  <si>
    <t>CAROL M BERGMANN TRUST</t>
  </si>
  <si>
    <t>122 N POMPEO AVE</t>
  </si>
  <si>
    <t>CRYSTAL RIVER FL 34429 5509</t>
  </si>
  <si>
    <t>18E17S320030  02850 0080</t>
  </si>
  <si>
    <t>PINE RIDGE UNIT 3 PB 8 PG 51 LOT 8 BLK 285</t>
  </si>
  <si>
    <t>NUSSO FRANK ALAN</t>
  </si>
  <si>
    <t>NUSSO LESLIE A</t>
  </si>
  <si>
    <t>4719 N CAPISTRANO LOOP</t>
  </si>
  <si>
    <t>BEVERLY HILLS FL 34465 4517</t>
  </si>
  <si>
    <t>18E17S320030  02880 0090</t>
  </si>
  <si>
    <t>PINE RIDGE UNIT 3 PB 8 PG 51 LOT 9 BLK 288</t>
  </si>
  <si>
    <t>MARSHALL ROBERT J JR</t>
  </si>
  <si>
    <t>MARSHALL CANDACE A</t>
  </si>
  <si>
    <t>5005 ALLAMANDRA DR</t>
  </si>
  <si>
    <t>18E17S320030  02880 0100</t>
  </si>
  <si>
    <t xml:space="preserve">PINE RIDGE UNIT 3 PB 8 PG 51 LOT 10 BLK 288 </t>
  </si>
  <si>
    <t>MESSENGER MARY KAY</t>
  </si>
  <si>
    <t>18E17S320030  02880 0120</t>
  </si>
  <si>
    <t>PINE RIDGE UNIT 3 PB 8 PG 51 LOT 12 BLK 288</t>
  </si>
  <si>
    <t>FLORIAN MICHAEL A</t>
  </si>
  <si>
    <t>MICHAEL A FLORIAN TRUST UTA DATED</t>
  </si>
  <si>
    <t>7159 W GROVER CLEVELAND BLVD</t>
  </si>
  <si>
    <t>HOMOSASSA FL 34446 1310</t>
  </si>
  <si>
    <t>18E17S320030  02880 0140</t>
  </si>
  <si>
    <t>PINE RIDGE UNIT 3 PB 8 PG 51 LOT 14 BLK 288</t>
  </si>
  <si>
    <t>RINGLEY LLOYD E</t>
  </si>
  <si>
    <t>RINGLEY ESTELLA KAY</t>
  </si>
  <si>
    <t>3498 W DANNY CT</t>
  </si>
  <si>
    <t>18E17S320030  02890 0010</t>
  </si>
  <si>
    <t xml:space="preserve">PINE RIDGE UNIT 3 PB 8 PG 51 LOT 1 BLK 289 </t>
  </si>
  <si>
    <t>VARGA IBOLYA FADDI</t>
  </si>
  <si>
    <t>2622 BIGELOW DR</t>
  </si>
  <si>
    <t>SARASOTA FL 34239 4802</t>
  </si>
  <si>
    <t>18E17S320030  02910 0020</t>
  </si>
  <si>
    <t xml:space="preserve">PINE RIDGE UNIT 3 PB 8 PG 51 LOT 2 BLK 291 </t>
  </si>
  <si>
    <t>LINARES SANTA C</t>
  </si>
  <si>
    <t>3700 W COGWOOD CIR</t>
  </si>
  <si>
    <t>BEVERLY HILLS FL 34465 2879</t>
  </si>
  <si>
    <t>18E17S320030  02910 0040</t>
  </si>
  <si>
    <t>PINE RIDGE UNIT 3 PB 8 PG 51 LOT 4 BLK 291</t>
  </si>
  <si>
    <t>3670 W COGWOOD CIR</t>
  </si>
  <si>
    <t>18E17S320030  03000 0200</t>
  </si>
  <si>
    <t xml:space="preserve">PINE RIDGE UNIT 3 PB 8 PG 51 LOT 20 BLK 300 </t>
  </si>
  <si>
    <t>BOLINSKY JOSEPH</t>
  </si>
  <si>
    <t>4467 N CAPISTRANO LP</t>
  </si>
  <si>
    <t>18E17S320030  03190 0410</t>
  </si>
  <si>
    <t>FICUS</t>
  </si>
  <si>
    <t xml:space="preserve">PINE RIDGE UNIT 3 PB 8 PG 51 LOT 41 BLK 319 </t>
  </si>
  <si>
    <t>RIEHL BARBARA J &amp;</t>
  </si>
  <si>
    <t>JACQUELINE PAWLACZYK</t>
  </si>
  <si>
    <t>4565 N FICUS DR</t>
  </si>
  <si>
    <t>18E17S320030  03210 0040</t>
  </si>
  <si>
    <t>PINE RIDGE UNIT 3 PB 8 PG 51 LOT 4 BLK 321</t>
  </si>
  <si>
    <t>BESTER DANNY L</t>
  </si>
  <si>
    <t>BESTER MICHAEL DANNY</t>
  </si>
  <si>
    <t>4664 N FICUS DR</t>
  </si>
  <si>
    <t>18E17S320030  03270 0050</t>
  </si>
  <si>
    <t>BAYWOOD</t>
  </si>
  <si>
    <t>PINE RIDGE UNIT 3 PB 8 PG 51 LOT 5 BLK 327</t>
  </si>
  <si>
    <t>LINTON RICHARD DUANE</t>
  </si>
  <si>
    <t>4458 N BAYWOOD DR</t>
  </si>
  <si>
    <t>18E17S320030  03270 0060</t>
  </si>
  <si>
    <t>PINE RIDGE UNIT 3 PB 8 PG 51 LOT 6 BLK 327</t>
  </si>
  <si>
    <t>COLT SCOT</t>
  </si>
  <si>
    <t>COLT LORI</t>
  </si>
  <si>
    <t>4446 N BAYWOD DR</t>
  </si>
  <si>
    <t>18E17S320030  03280 0050</t>
  </si>
  <si>
    <t>APRICOT</t>
  </si>
  <si>
    <t>PINE RIDGE UNIT 3 PB 8 PG 51 LOT 5 BLK 328</t>
  </si>
  <si>
    <t>BAZATA ROBERT</t>
  </si>
  <si>
    <t>2770 W APRICOT DR</t>
  </si>
  <si>
    <t>18E17S320030  03320 0110</t>
  </si>
  <si>
    <t>APPLE VALLEY</t>
  </si>
  <si>
    <t>PINE RIDGE UNIT 3 PB 8 PG 51 LOT 11 BLK 332</t>
  </si>
  <si>
    <t>BENEDICT QUENTIN</t>
  </si>
  <si>
    <t>BENEDICT BARBARA</t>
  </si>
  <si>
    <t>4435 N APPLE VALLEY</t>
  </si>
  <si>
    <t>18E17S320030  03390 0140</t>
  </si>
  <si>
    <t>ALEUTS</t>
  </si>
  <si>
    <t>PINE RIDGE UNIT 3 PB 8 PG 51 LOT 14 BLK 339</t>
  </si>
  <si>
    <t>FINNIN RON</t>
  </si>
  <si>
    <t>FINNIN ANNE</t>
  </si>
  <si>
    <t>2844 W ALEUTS DR</t>
  </si>
  <si>
    <t>18E17S320030  03420 0120</t>
  </si>
  <si>
    <t>HAREWOOD</t>
  </si>
  <si>
    <t>PINE RIDGE UNIT 3 PB 8 PG 51 LOT 12 BLK 342</t>
  </si>
  <si>
    <t>HERGES GERALD</t>
  </si>
  <si>
    <t>HERGES BARGET</t>
  </si>
  <si>
    <t>16449 130TH AVE</t>
  </si>
  <si>
    <t>MILACA MN 56353</t>
  </si>
  <si>
    <t>18E17S320030  03420 0130</t>
  </si>
  <si>
    <t>PINE RIDGE UNIT 3 PB 8 PG 51 LOT 13 BLK 342</t>
  </si>
  <si>
    <t>OBERLE LOUIS</t>
  </si>
  <si>
    <t>LOUIS R OBERLE SR AND JOANNE A OBERLE</t>
  </si>
  <si>
    <t>2147 W ALEUTS DR</t>
  </si>
  <si>
    <t>18E17S320030  03440 0120</t>
  </si>
  <si>
    <t>HUNTINGTON</t>
  </si>
  <si>
    <t>PINE RIDGE UNIT 3 PB 8 PG 51 LOT 12 BLK 344</t>
  </si>
  <si>
    <t>HAYS STEVEN J</t>
  </si>
  <si>
    <t>HAYS KATHERINE EFFIE</t>
  </si>
  <si>
    <t>5583 N TWINKLE PT</t>
  </si>
  <si>
    <t>BEVERLY HILLS FL 34465 2235</t>
  </si>
  <si>
    <t>18E17S320030  03450 0080</t>
  </si>
  <si>
    <t>LENA</t>
  </si>
  <si>
    <t>PINE RIDGE UNIT 3 PB 8 PG 51 LOT 8 BLK 345</t>
  </si>
  <si>
    <t>KELEMEN MARK</t>
  </si>
  <si>
    <t>3217 BAKERSTREET EXT</t>
  </si>
  <si>
    <t>JAMESTOWN NY 14701</t>
  </si>
  <si>
    <t>18E17S320030  03530 0020</t>
  </si>
  <si>
    <t>MULBERRY</t>
  </si>
  <si>
    <t>PINE RIDGE UNIT 3 PB 8 PG 51 LOT 2 BLK 353</t>
  </si>
  <si>
    <t>KIBIR SULPICIO S</t>
  </si>
  <si>
    <t>KIBIR AGUEDA N</t>
  </si>
  <si>
    <t>1184 S EAST AVE</t>
  </si>
  <si>
    <t>OAKPARK IL 60304 2143</t>
  </si>
  <si>
    <t>18E17S320030  03530 0060</t>
  </si>
  <si>
    <t>MANGROVE</t>
  </si>
  <si>
    <t>PINE RIDGE UNIT 3 PB 8 PG 51 LOT 6 BLK 353</t>
  </si>
  <si>
    <t>THOMAS STEPHEN H</t>
  </si>
  <si>
    <t>THOMAS MARILYN A</t>
  </si>
  <si>
    <t>4762 N MANGROVE WAY</t>
  </si>
  <si>
    <t>18E17S320030  03540 0140</t>
  </si>
  <si>
    <t>PINE RIDGE UNIT 3 PB 8 PG 51 LOT 14 BLK 354</t>
  </si>
  <si>
    <t>HA LAURA</t>
  </si>
  <si>
    <t>763 W KRISTEN CT</t>
  </si>
  <si>
    <t>PALATINE IL 60067 5907</t>
  </si>
  <si>
    <t>18E18S10      22120</t>
  </si>
  <si>
    <t>MODELWOOD</t>
  </si>
  <si>
    <t>COM AT STAKE 660 FT N OF SE COR, TH W 210 FT, TH S 210 FT,</t>
  </si>
  <si>
    <t>PARKES GREGORY L AS BISHOP OF</t>
  </si>
  <si>
    <t>THE DIOCESE OF ST PETERSBURG</t>
  </si>
  <si>
    <t>PO BOX 40200</t>
  </si>
  <si>
    <t>ST PETERSBURG FL 33743 0200</t>
  </si>
  <si>
    <t>18E17S320030  03540 0280</t>
  </si>
  <si>
    <t>PINE RIDGE UNIT 3 PB 8 PG 51 LOT 28 BLK 354</t>
  </si>
  <si>
    <t>ALVAREZ JERRY N</t>
  </si>
  <si>
    <t>ALVAREZ MARY S</t>
  </si>
  <si>
    <t>4797 N LENA DR</t>
  </si>
  <si>
    <t>BEVERLY HILLS FL 34465 3113</t>
  </si>
  <si>
    <t>18E17S320030  02930 0120</t>
  </si>
  <si>
    <t>PINE RIDGE UNIT 3 PB 8 PG 51 LOT 12 BLK 293</t>
  </si>
  <si>
    <t>ABBATEMARCO CHARLES V</t>
  </si>
  <si>
    <t>ABBATEMARCO GRACE A</t>
  </si>
  <si>
    <t>62 JULBET DR</t>
  </si>
  <si>
    <t>SAYVILLE NY 11782 1451</t>
  </si>
  <si>
    <t>18E17S320030  02940 0010</t>
  </si>
  <si>
    <t>PINE RIDGE UNIT 3 PB 8 PG 51 LOT 1 BLK 294</t>
  </si>
  <si>
    <t>BEJARANO RAFAEL E &amp; JOSE A</t>
  </si>
  <si>
    <t>CALLE EL PALITO 89 75</t>
  </si>
  <si>
    <t>18E17S320030  03000 0090</t>
  </si>
  <si>
    <t>PINE RIDGE UNIT 3 PB 8 PG 51 LOT 9 BLK 300</t>
  </si>
  <si>
    <t>DELICATO GARY</t>
  </si>
  <si>
    <t>DELICATO JO A</t>
  </si>
  <si>
    <t>4330 N ELKCAM BLVD</t>
  </si>
  <si>
    <t>18E17S320030  03250 0070</t>
  </si>
  <si>
    <t>PINE RIDGE UNIT 3 PB 8 PG 51 LOT 7 BLK 325</t>
  </si>
  <si>
    <t>BLAIR JAMES D</t>
  </si>
  <si>
    <t>BLAIR CATHERINE NOEL</t>
  </si>
  <si>
    <t>2935 W ELM BLOSSOM ST</t>
  </si>
  <si>
    <t>18E17S320030  03260 0030</t>
  </si>
  <si>
    <t xml:space="preserve">PINE RIDGE UNIT 3 PB 8 PG 51 LOT 3 BLK 326 </t>
  </si>
  <si>
    <t>18E17S320030  03330 0070</t>
  </si>
  <si>
    <t>IVORYWOOD</t>
  </si>
  <si>
    <t>PINE RIDGE UNIT 3 PB 8 PG 51 LOT 7 BLK 333</t>
  </si>
  <si>
    <t>HUFFMAN THOMAS M</t>
  </si>
  <si>
    <t>HUFFMAN CHRISTINE M</t>
  </si>
  <si>
    <t>2002 W IVORYWOOD DR</t>
  </si>
  <si>
    <t>18E17S320030  03350 0050</t>
  </si>
  <si>
    <t>PINE RIDGE UNIT 3 PB 8 PG 51 LOT 5 BLK 335</t>
  </si>
  <si>
    <t>WILLIAMS RICHARD W</t>
  </si>
  <si>
    <t>WILLIAMS PATRICIA L</t>
  </si>
  <si>
    <t>2197 W IVORYWOOD DRIVE</t>
  </si>
  <si>
    <t>18E17S320030  03350 0090</t>
  </si>
  <si>
    <t>GRASSTREE</t>
  </si>
  <si>
    <t xml:space="preserve">PINE RIDGE UNIT 3 PB 8 PG 51 LOT 9 BLK 335 </t>
  </si>
  <si>
    <t>PATTERSON ET AL</t>
  </si>
  <si>
    <t>111 SADDLE DR</t>
  </si>
  <si>
    <t>MIDDLETOWN DE 19709</t>
  </si>
  <si>
    <t>18E17S320030  03350 0150</t>
  </si>
  <si>
    <t xml:space="preserve">PINE RIDGE UNIT 3 PB 8 PG 51 LOT 15 BLK 335 </t>
  </si>
  <si>
    <t>CLARK JEAN</t>
  </si>
  <si>
    <t>PO BOX 640922</t>
  </si>
  <si>
    <t>BEVERLY HILLS FL 34464 0922</t>
  </si>
  <si>
    <t>18E17S320030  03360 0020</t>
  </si>
  <si>
    <t>PINE RIDGE UNIT 3 PB 8 PG 51 LOT 2 BLK 336</t>
  </si>
  <si>
    <t>OPIELSKI-GIBSON JANNIE</t>
  </si>
  <si>
    <t>2752 W ELM BLOSSOM ST</t>
  </si>
  <si>
    <t>18E17S320030  03360 0150</t>
  </si>
  <si>
    <t>PINE RIDGE UNIT 3 PB 8 PG 51 LOT 15 BLK 336</t>
  </si>
  <si>
    <t>FINNIGAN MICHAEL A</t>
  </si>
  <si>
    <t>FINNIGAN STACY L</t>
  </si>
  <si>
    <t>2373 W APRICOT DR</t>
  </si>
  <si>
    <t>BEVERLY HILLS FL 34465 3054</t>
  </si>
  <si>
    <t>18E17S320030  03380 0050</t>
  </si>
  <si>
    <t>ANGOLA</t>
  </si>
  <si>
    <t>PINE RIDGE UNIT 3 PB 8 PG 51 LOT 5 BLK 338</t>
  </si>
  <si>
    <t>SOTO RICHARD</t>
  </si>
  <si>
    <t>SOTO MARITZA R</t>
  </si>
  <si>
    <t>2489 W ANGOLA DR</t>
  </si>
  <si>
    <t>18E17S320030  03410 0140</t>
  </si>
  <si>
    <t>PINE RIDGE UNIT 3 PB 8 PG 51 LOT 14 BLK 341</t>
  </si>
  <si>
    <t>ALPAUGH LEWIS F</t>
  </si>
  <si>
    <t>2541 W ALEUTS DR</t>
  </si>
  <si>
    <t>18E17S320030  03410 0160</t>
  </si>
  <si>
    <t>PINE RIDGE UNIT 3 PB 8 PG 51 LOT 16 BLK 341</t>
  </si>
  <si>
    <t>LEVREAULT STEPHEN P</t>
  </si>
  <si>
    <t>LEVREAULT LINDA A</t>
  </si>
  <si>
    <t>2605 W ALEUTS DR</t>
  </si>
  <si>
    <t>18E17S320030  03500 0090</t>
  </si>
  <si>
    <t>MAPLEVIEW</t>
  </si>
  <si>
    <t>PINE RIDGE UNIT 3 PB 8 PG 51 LOT 9 BLK 350</t>
  </si>
  <si>
    <t>MIELE LOUIS ANTHONY III</t>
  </si>
  <si>
    <t>CIMO JULIE MARIE</t>
  </si>
  <si>
    <t>4761 N MAPLEVIEW WAY</t>
  </si>
  <si>
    <t>BEVERLY HILLS FL 34465 3120</t>
  </si>
  <si>
    <t>18E17S320030  03000 0210</t>
  </si>
  <si>
    <t>PINE RIDGE UNIT 3 PB 8 PG 51 LOT 21 BLK 300</t>
  </si>
  <si>
    <t>BOLINSKY JOSEPH P</t>
  </si>
  <si>
    <t>4467 N CAPISTRANO LOOP</t>
  </si>
  <si>
    <t>18E17S320030  03190 0430</t>
  </si>
  <si>
    <t xml:space="preserve">PINE RIDGE UNIT 3 PB 8 PG 51 LOT 43 BLK 319 </t>
  </si>
  <si>
    <t>4141 W BONAZA DR</t>
  </si>
  <si>
    <t>18E17S320030  03320 0010</t>
  </si>
  <si>
    <t>PINE RIDGE UNIT 3 PB 8 PG 51 LOT 1 BLK 332</t>
  </si>
  <si>
    <t>FRINK RONALD</t>
  </si>
  <si>
    <t>FRINK DONNA</t>
  </si>
  <si>
    <t>4540 N GRASSTREE DR</t>
  </si>
  <si>
    <t>18E17S320030  03360 0200</t>
  </si>
  <si>
    <t>PINE RIDGE UNIT 3 PB 8 PG 51 LOT 20 BLK 336</t>
  </si>
  <si>
    <t>RICHARDS CHARLES A</t>
  </si>
  <si>
    <t>RICHARDS NANCY M</t>
  </si>
  <si>
    <t>2529 W APRICOT DR</t>
  </si>
  <si>
    <t>18E17S320030  03360 0250</t>
  </si>
  <si>
    <t>PINE RIDGE UNIT 3 PB 8 PG 51 LOT 25 BLK 336</t>
  </si>
  <si>
    <t>RAMOS COSME VIRGILIO</t>
  </si>
  <si>
    <t>RAMOS DELORES</t>
  </si>
  <si>
    <t>P O BOX 2024</t>
  </si>
  <si>
    <t>INVERNESS FL 34451</t>
  </si>
  <si>
    <t>18E17S320030  03380 0180</t>
  </si>
  <si>
    <t>PINE RIDGE UNIT 3 PB 8 PG 51 LOT 18 BLK 338</t>
  </si>
  <si>
    <t>MCKINNESS JAMES</t>
  </si>
  <si>
    <t>MCKINNESS SHERRY LAVERNE</t>
  </si>
  <si>
    <t>68 N FITZPATRICK AVE</t>
  </si>
  <si>
    <t>18E17S320030  03400 0330</t>
  </si>
  <si>
    <t xml:space="preserve">PINE RIDGE UNIT 3 PB 8 PG 51 LOT 33 BLK 340 </t>
  </si>
  <si>
    <t>2728 BRIGHTON 7TH</t>
  </si>
  <si>
    <t>BROOKLYN NY 11235 5202</t>
  </si>
  <si>
    <t>18E17S320030  03520 0070</t>
  </si>
  <si>
    <t>PINE RIDGE UNIT 3 PB 8 PG 51 LOT 7 BLK 352</t>
  </si>
  <si>
    <t>OLAND PAUL A SR</t>
  </si>
  <si>
    <t>4761 N MANGROVE WAY</t>
  </si>
  <si>
    <t>18E17S320030  03530 0010</t>
  </si>
  <si>
    <t>PINE RIDGE UNIT 3 PB 8 PG 51 LOT 1 BLK 353</t>
  </si>
  <si>
    <t>VANDYKE JOEL R</t>
  </si>
  <si>
    <t>DESIR NARLYNE P</t>
  </si>
  <si>
    <t>PO BOX 952</t>
  </si>
  <si>
    <t>MANZANITA OR 97130</t>
  </si>
  <si>
    <t>18E17S320030  03260 0020</t>
  </si>
  <si>
    <t>PINE RIDGE UNIT 3 PB 8 PG 51 LOT 2 BLK 326</t>
  </si>
  <si>
    <t>PAWLACZYK MICHAEL</t>
  </si>
  <si>
    <t>PAWLACZYK JACQUELINE</t>
  </si>
  <si>
    <t>5870 S SUNCOAST BLVD</t>
  </si>
  <si>
    <t>18E17S320030  03270 0200</t>
  </si>
  <si>
    <t>PINE RIDGE UNIT 3 PB 8 PG 51 LOT 20 BLK 327</t>
  </si>
  <si>
    <t>HOULE LEONARD A</t>
  </si>
  <si>
    <t>HOULE ELIZABETH D</t>
  </si>
  <si>
    <t>2809 W BEAMWOOD DR</t>
  </si>
  <si>
    <t>18E17S320030  03270 0210</t>
  </si>
  <si>
    <t>PINE RIDGE UNIT 3 PB 8 PG 51 LOT 21 BLK 327</t>
  </si>
  <si>
    <t>ALTERIZIO JOSEPH J</t>
  </si>
  <si>
    <t>ALTERIZIO EVELYN G</t>
  </si>
  <si>
    <t>2845 W BEAMWOOD DR</t>
  </si>
  <si>
    <t>18E17S320030  03370 0100</t>
  </si>
  <si>
    <t>PINE RIDGE UNIT 3 PB 8 PG 51 LOT 10 BLK 337</t>
  </si>
  <si>
    <t>HERING DALE</t>
  </si>
  <si>
    <t>HERING BARBARA</t>
  </si>
  <si>
    <t>2549 W ELM BLOSSOM ST</t>
  </si>
  <si>
    <t>18E17S320030  03400 0140</t>
  </si>
  <si>
    <t>PINE RIDGE UNIT 3 PB 8 PG 51 LOT 14 BLK 340</t>
  </si>
  <si>
    <t>HINSON JIMMY L</t>
  </si>
  <si>
    <t>HINSON CHERYL J</t>
  </si>
  <si>
    <t>2833 W ALEUTS DR</t>
  </si>
  <si>
    <t>18E17S320030  03420 0140</t>
  </si>
  <si>
    <t>PINE RIDGE UNIT 3 PB 8 PG 51 LOT 14 BLK 342</t>
  </si>
  <si>
    <t>HUNYADY JOAN HELEN</t>
  </si>
  <si>
    <t>HUNYADY JUDY ANN</t>
  </si>
  <si>
    <t>9340 MORTENVIEW DR</t>
  </si>
  <si>
    <t>TAYLOR MI 48180 3717</t>
  </si>
  <si>
    <t>18E17S320030  03440 0080</t>
  </si>
  <si>
    <t xml:space="preserve">PINE RIDGE UNIT 3 PB 8 PG 51 LOT 8 BLK 344 </t>
  </si>
  <si>
    <t>KURTZ JANA LYNN</t>
  </si>
  <si>
    <t>2027 W HUNTINGTON DR</t>
  </si>
  <si>
    <t>18E17S320030  03540 0180</t>
  </si>
  <si>
    <t>PINE RIDGE UNIT 3 PB 8 PG 51 LOT 18 BLK 354</t>
  </si>
  <si>
    <t>MAYER RONALD L</t>
  </si>
  <si>
    <t>PO BOX 313</t>
  </si>
  <si>
    <t>LECANTO FL 34460 0313</t>
  </si>
  <si>
    <t>18E17S320030  03540 0200</t>
  </si>
  <si>
    <t>PINE RIDGE UNIT 3 PB 8 PG 51 LOT 20 BLK 354</t>
  </si>
  <si>
    <t>REICH MARK A</t>
  </si>
  <si>
    <t>142 LIMIMG FARM RD</t>
  </si>
  <si>
    <t>MT ORAB OH 45154</t>
  </si>
  <si>
    <t>18E17S320030  03260 0010</t>
  </si>
  <si>
    <t>PINE RIDGE UNIT 3 PB 8 PG 51 LOT 1 BLK 326</t>
  </si>
  <si>
    <t>SEUFERT FREDERICK R</t>
  </si>
  <si>
    <t>SEUFERT GERDA H</t>
  </si>
  <si>
    <t>2958 W BEAMWOOD DR</t>
  </si>
  <si>
    <t>18E17S320030  03260 0040</t>
  </si>
  <si>
    <t>PINE RIDGE UNIT 3 PB 8 PG 51 LOT 4 BLK 326</t>
  </si>
  <si>
    <t>TURNEY ROGER G</t>
  </si>
  <si>
    <t>TURNEY BETTY A</t>
  </si>
  <si>
    <t>4675 N FICUS DR</t>
  </si>
  <si>
    <t>18E17S320030  03270 0180</t>
  </si>
  <si>
    <t>PINE RIDGE UNIT 3 PB 8 PG 51 LOT 18 BLK 327</t>
  </si>
  <si>
    <t>DUMOVICH KENNETH P</t>
  </si>
  <si>
    <t>DUMOVICH LAURA L</t>
  </si>
  <si>
    <t>2763 BEAMWOOD DR</t>
  </si>
  <si>
    <t>18E17S320030  03270 0290</t>
  </si>
  <si>
    <t>PINE RIDGE UNIT 3 PB 8 PG 51 LOT 29 BLK 327</t>
  </si>
  <si>
    <t>SIMMONS BRIAN D</t>
  </si>
  <si>
    <t>MIEDEMA HINKE</t>
  </si>
  <si>
    <t>2931 W BEAMWOOD DR</t>
  </si>
  <si>
    <t>18E17S320030  03360 0230</t>
  </si>
  <si>
    <t>PINE RIDGE UNIT 3 PB 8 PG 51 LOT 23 BLK 336</t>
  </si>
  <si>
    <t>HONEYCUTT DANIEL OWEN</t>
  </si>
  <si>
    <t>HONEYCUTT TONIE ANNE</t>
  </si>
  <si>
    <t>2663 W APRICOT DR</t>
  </si>
  <si>
    <t>BEVERLY HILLS FL 34465 3072</t>
  </si>
  <si>
    <t>18E17S320030  03400 0090</t>
  </si>
  <si>
    <t>PINE RIDGE UNIT 3 PB 8 PG 51 LOT 9 BLK 340</t>
  </si>
  <si>
    <t>IVES LANCE</t>
  </si>
  <si>
    <t>MORGAN RYAN</t>
  </si>
  <si>
    <t>2743 W ALEUTS DR</t>
  </si>
  <si>
    <t>18E17S320030  03440 0030</t>
  </si>
  <si>
    <t xml:space="preserve">PINE RIDGE UNIT 3 PB 8 PG 51 LOT 3 BLK 344 </t>
  </si>
  <si>
    <t>ALEXANDER DONALD C</t>
  </si>
  <si>
    <t>2140 W HAREWOOD PL</t>
  </si>
  <si>
    <t>18E17S320030  03450 0020</t>
  </si>
  <si>
    <t>PINE RIDGE UNIT 3 PB 8 PG 51 LOT 2 BLK 345</t>
  </si>
  <si>
    <t>HEYDECKER CAROL</t>
  </si>
  <si>
    <t>2136 W HUNTINGTON DR</t>
  </si>
  <si>
    <t>18E17S320030  03510 0040</t>
  </si>
  <si>
    <t>PINE RIDGE UNIT 3 PB 8 PG 51 LOT 4 BLK 351</t>
  </si>
  <si>
    <t>BANTON ALVIRA D</t>
  </si>
  <si>
    <t>BANTON KENTON O</t>
  </si>
  <si>
    <t>4661 N MULBERRY LOOP</t>
  </si>
  <si>
    <t>18E17S320030  02940 0120</t>
  </si>
  <si>
    <t>PINE RIDGE UNIT 3 PB 8 PG 51 LOT 12 BLK 294</t>
  </si>
  <si>
    <t>CORTRIGHT EARLE D JR</t>
  </si>
  <si>
    <t>CORTRIGHT PATRICIA A</t>
  </si>
  <si>
    <t>4483 N CANDLEWOOD DR</t>
  </si>
  <si>
    <t>BEVERLY HILLS FL 34465 8907</t>
  </si>
  <si>
    <t>18E17S320030  02940 0130</t>
  </si>
  <si>
    <t>PINE RIDGE UNIT 3 PB 8 PG 51 LOT 13 BLK 294</t>
  </si>
  <si>
    <t>18E17S320030  03200 0080</t>
  </si>
  <si>
    <t>PINE RIDGE UNIT 3 PB 8 PG 51 LOT 8 BLK 320</t>
  </si>
  <si>
    <t>WAMELING DAVID T</t>
  </si>
  <si>
    <t>WAMELING SHARON L</t>
  </si>
  <si>
    <t>8476 TUTTLE RD</t>
  </si>
  <si>
    <t>BRIDGEPORT NY 13030</t>
  </si>
  <si>
    <t>18E17S320030  03200 0090</t>
  </si>
  <si>
    <t>PINE RIDGE UNIT 3 PB 8 PG 51 LOT 9 BLK 320</t>
  </si>
  <si>
    <t>CONSING TIMOTEO JR</t>
  </si>
  <si>
    <t>2 LOPEZ JAENA ST MOLO</t>
  </si>
  <si>
    <t xml:space="preserve"> 5000 PHILIPPINES</t>
  </si>
  <si>
    <t>18E17S320030  03350 0060</t>
  </si>
  <si>
    <t>PINE RIDGE UNIT 3 PB 8 PG 51 LOT 6 BLK 335</t>
  </si>
  <si>
    <t>STOOR BRYAN</t>
  </si>
  <si>
    <t>STOOR GUOLAN L</t>
  </si>
  <si>
    <t>4455 N GRASSTREE DR</t>
  </si>
  <si>
    <t>18E17S320030  03390 0150</t>
  </si>
  <si>
    <t>PINE RIDGE UNIT 3 PB 8 PG 51 LOT 15 BLK 339</t>
  </si>
  <si>
    <t>CHASTAIN JOHN STEPHEN</t>
  </si>
  <si>
    <t>CHASTAIN TEREASA K</t>
  </si>
  <si>
    <t>2834 W ALEUTS DR</t>
  </si>
  <si>
    <t>18E17S320030  03400 0270</t>
  </si>
  <si>
    <t>PINE RIDGE UNIT 3 PB 8 PG 51 LOT 27 BLK 340</t>
  </si>
  <si>
    <t>KIMPEL CHARLENE M</t>
  </si>
  <si>
    <t>4817 N BAYWOOD DR</t>
  </si>
  <si>
    <t>18E17S320030  03480 0120</t>
  </si>
  <si>
    <t>RUSHMORE</t>
  </si>
  <si>
    <t xml:space="preserve">PINE RIDGE UNIT 3 PB 8 PG 51 LOT 12 BLK 348 </t>
  </si>
  <si>
    <t>HASSANI AKRAM</t>
  </si>
  <si>
    <t>12 THE PINES</t>
  </si>
  <si>
    <t>OLD WESTBURY NY 11568 1127</t>
  </si>
  <si>
    <t>18E17S320030  03530 0090</t>
  </si>
  <si>
    <t xml:space="preserve">PINE RIDGE UNIT 3 PB 8 PG 51 LOT 9 BLK 353 </t>
  </si>
  <si>
    <t>DAWKINS NORMA</t>
  </si>
  <si>
    <t>4211 NW 44TH ST</t>
  </si>
  <si>
    <t>LAUDERDALE LAKES FL 33319</t>
  </si>
  <si>
    <t>18E17S320030  03540 0220</t>
  </si>
  <si>
    <t>PINE RIDGE UNIT 3 PB 8 PG 51 LOT 22 BLK 354</t>
  </si>
  <si>
    <t>MCMINDS MICHAEL</t>
  </si>
  <si>
    <t>10235 W OHIO DR</t>
  </si>
  <si>
    <t>EDDINGTON ME 04428</t>
  </si>
  <si>
    <t>18E17S320030  03540 0300</t>
  </si>
  <si>
    <t>PINE RIDGE UNIT 3 PB 8 PG 51 LOT 30 BLK 354</t>
  </si>
  <si>
    <t>EDMUNDS DANNY J</t>
  </si>
  <si>
    <t>EDMUNDS JULIE ANN</t>
  </si>
  <si>
    <t>4851 N LENA DR</t>
  </si>
  <si>
    <t>18E17S320030  03540 0310</t>
  </si>
  <si>
    <t xml:space="preserve">PINE RIDGE UNIT 3 PB 8 PG 51 LOT 31 BLK 354 </t>
  </si>
  <si>
    <t>SULAK GERALD &amp; GIROLAMA</t>
  </si>
  <si>
    <t>15651 GARY LN</t>
  </si>
  <si>
    <t>LIVONIA MI 48154 2329</t>
  </si>
  <si>
    <t>18E18S15      11000</t>
  </si>
  <si>
    <t>LECANTO</t>
  </si>
  <si>
    <t>HWY</t>
  </si>
  <si>
    <t xml:space="preserve">PT OF N3/4 OF NE1/4 15-18-18 W &amp; N OF W R/W LN OF SR 491 </t>
  </si>
  <si>
    <t>GARDINER ELOUISE KELLY TRUSTEE</t>
  </si>
  <si>
    <t>3908 N LECANTO HWY</t>
  </si>
  <si>
    <t>BEVERLY HILLS FL 34465 3516</t>
  </si>
  <si>
    <t>18E17S320030  02940 0170</t>
  </si>
  <si>
    <t>PINE RIDGE UNIT 3 PB 8 PG 51 LOT 17 BLK 294</t>
  </si>
  <si>
    <t>KHAN SHALELA SALLY</t>
  </si>
  <si>
    <t>811 271 PLATTS LN</t>
  </si>
  <si>
    <t xml:space="preserve"> N6H 0J6 CANADA</t>
  </si>
  <si>
    <t>18E17S320030  03190 0420</t>
  </si>
  <si>
    <t>PINE RIDGE UNIT 3 PB 8 PG 51 LOT 42 BLK 319</t>
  </si>
  <si>
    <t>RIEHL BARBARA J</t>
  </si>
  <si>
    <t>18E17S320030  03270 0190</t>
  </si>
  <si>
    <t>PINE RIDGE UNIT 3 PB 8 PG 51 LOT 19 BLK 327</t>
  </si>
  <si>
    <t>HART LORRAINE I</t>
  </si>
  <si>
    <t>2771 W BEAMWOOD DR</t>
  </si>
  <si>
    <t>18E17S320030  03270 0220</t>
  </si>
  <si>
    <t>PINE RIDGE UNIT 3 PB 8 PG 51 LOT 22 BLK 327</t>
  </si>
  <si>
    <t>DEKALB DOUGLAS A</t>
  </si>
  <si>
    <t>DEKALB LOIS A</t>
  </si>
  <si>
    <t>2861 W BEAMWOOD DR</t>
  </si>
  <si>
    <t>BEVERLY HILLS FL 34465 3066</t>
  </si>
  <si>
    <t>18E17S320030  03360 0240</t>
  </si>
  <si>
    <t>PINE RIDGE UNIT 3 PB 8 PG 51 LOT 24 BLK 336</t>
  </si>
  <si>
    <t>CARATTINI HERIBERTO TORRES SR</t>
  </si>
  <si>
    <t>2685 W APRICOT DR</t>
  </si>
  <si>
    <t>18E17S320030  03360 0260</t>
  </si>
  <si>
    <t>PINE RIDGE UNIT 3 PB 8 PG 51 LOT 26 BLK 336</t>
  </si>
  <si>
    <t>HENDRICKSON MICHAEL</t>
  </si>
  <si>
    <t>HENDRICKSON NANCY</t>
  </si>
  <si>
    <t>2743 W APRICOT DR</t>
  </si>
  <si>
    <t>18E17S320030  03380 0170</t>
  </si>
  <si>
    <t>AIR</t>
  </si>
  <si>
    <t>PINE RIDGE UNIT 3 PB 8 PG 51 LOT 17 BLK 338</t>
  </si>
  <si>
    <t>MCNEILY FAITH</t>
  </si>
  <si>
    <t>GAFFNEY ERROLL</t>
  </si>
  <si>
    <t>4821 N AIR POINT</t>
  </si>
  <si>
    <t>18E17S320030  03400 0280</t>
  </si>
  <si>
    <t>PINE RIDGE UNIT 3 PB 8 PG 51 LOT 28 BLK 340</t>
  </si>
  <si>
    <t>PISANI JAMES E</t>
  </si>
  <si>
    <t>PISANI PATRICIA HARR</t>
  </si>
  <si>
    <t>4851 N BAYWOOD DR</t>
  </si>
  <si>
    <t>18E17S320030  03460 0070</t>
  </si>
  <si>
    <t>PINE RIDGE UNIT 3 PB 8 PG 51 LOT 7 BLK 346</t>
  </si>
  <si>
    <t>MCRAE RICHARD E</t>
  </si>
  <si>
    <t>MCRAE RUTH A</t>
  </si>
  <si>
    <t>1843 W IVORYWOOD DR</t>
  </si>
  <si>
    <t>18E17S320030  03470 0210</t>
  </si>
  <si>
    <t xml:space="preserve">PINE RIDGE UNIT 3 PB 8 PG 51 LOT 21 BLK 347 </t>
  </si>
  <si>
    <t>DANZEISEN DYLAN</t>
  </si>
  <si>
    <t>6188 E PEACH ST</t>
  </si>
  <si>
    <t>18E17S320030  03520 0080</t>
  </si>
  <si>
    <t>PINE RIDGE UNIT 3 PB 8 PG 51 LOT 8 BLK 352</t>
  </si>
  <si>
    <t>WELDON A AMERINE AND FLORIENE J AMERINE</t>
  </si>
  <si>
    <t>INTER VIVOS TRUST OF SEPTEMBER 11 2014</t>
  </si>
  <si>
    <t>4787 N MANGROVE WAY</t>
  </si>
  <si>
    <t>BEVERLY HILLS FL 34465 3128</t>
  </si>
  <si>
    <t>18E17S320030  03540 0270</t>
  </si>
  <si>
    <t>PINE RIDGE UNIT 3 PB 8 PG 51 LOT 27 BLK 354</t>
  </si>
  <si>
    <t>GRINSTEAD GARY</t>
  </si>
  <si>
    <t>GRINSTEAD DEBRA</t>
  </si>
  <si>
    <t>4761 N LENA DR</t>
  </si>
  <si>
    <t>18E17S320030  02880 0040</t>
  </si>
  <si>
    <t>PINE RIDGE UNIT 3 PB 8 PG 51 LOT 4 BLK 288</t>
  </si>
  <si>
    <t>BAUER DOUGLAS G</t>
  </si>
  <si>
    <t>BAUER JANET E</t>
  </si>
  <si>
    <t>3750 W COGWOOD CIR</t>
  </si>
  <si>
    <t>18E17S320030  03270 0020</t>
  </si>
  <si>
    <t>PINE RIDGE UNIT 3 PB 8 PG 51 LOT 2 BLK 327</t>
  </si>
  <si>
    <t>WHITE BARRY L</t>
  </si>
  <si>
    <t>WHITE LAUREL ANN</t>
  </si>
  <si>
    <t>2641 SE IBIS AVE</t>
  </si>
  <si>
    <t>PORT SAINT LUCIE FL 34952 7293</t>
  </si>
  <si>
    <t>18E17S320030  03320 0120</t>
  </si>
  <si>
    <t>PINE RIDGE UNIT 3 PB 8 PG 51 LOT 12 BLK 332</t>
  </si>
  <si>
    <t>PARSONS CHRISTOPHER S</t>
  </si>
  <si>
    <t>PARSONS CATHERINE</t>
  </si>
  <si>
    <t>4467 N APPLE VALLEY</t>
  </si>
  <si>
    <t>18E17S320030  03360 0010</t>
  </si>
  <si>
    <t xml:space="preserve">PINE RIDGE UNIT 3 PB 8 PG 51 LOT 1 BLK 336 </t>
  </si>
  <si>
    <t>ROBERTS ROSE M</t>
  </si>
  <si>
    <t>304 S JEFFERSON ST</t>
  </si>
  <si>
    <t>BEVERLY HILLS FL 34465 4075</t>
  </si>
  <si>
    <t>18E17S320030  03390 0110</t>
  </si>
  <si>
    <t xml:space="preserve">PINE RIDGE UNIT 3 PB 8 PG 51 LOT 11 BLK 339 </t>
  </si>
  <si>
    <t>TOLLE BRANDON E</t>
  </si>
  <si>
    <t>2868 W ALEUTS DR</t>
  </si>
  <si>
    <t>BEVERLY HILLS FL 34465 3022</t>
  </si>
  <si>
    <t>18E17S320030  03400 0300</t>
  </si>
  <si>
    <t>PINE RIDGE UNIT 3 PB 8 PG 51 LOT 30 BLK 340</t>
  </si>
  <si>
    <t>DOBSON DLON K</t>
  </si>
  <si>
    <t>8321 W PROMENADE DR</t>
  </si>
  <si>
    <t>HOMOSASSA FL 34448 1954</t>
  </si>
  <si>
    <t>18E17S320030  03410 0150</t>
  </si>
  <si>
    <t>PINE RIDGE UNIT 3 PB 8 PG 51 LOT 15 BLK 341</t>
  </si>
  <si>
    <t>THOMSON THOMAS N</t>
  </si>
  <si>
    <t>THOMSON KATHRYN D</t>
  </si>
  <si>
    <t>2573 W ALEUTS DR</t>
  </si>
  <si>
    <t>18E17S320030  03420 0080</t>
  </si>
  <si>
    <t>PINE RIDGE UNIT 3 PB 8 PG 51 LOT 8 BLK 342</t>
  </si>
  <si>
    <t>TAMARAZZO VITO</t>
  </si>
  <si>
    <t>TAMARAZZO VICTOR</t>
  </si>
  <si>
    <t>4946 N LENA DR</t>
  </si>
  <si>
    <t>18E17S320030  03420 0090</t>
  </si>
  <si>
    <t>PINE RIDGE UNIT 3 PB 8 PG 51 LOT 9 BLK 342</t>
  </si>
  <si>
    <t>ISASI PHILLIP R</t>
  </si>
  <si>
    <t>ISASI KATHLEEN A</t>
  </si>
  <si>
    <t>4900 LENA DR</t>
  </si>
  <si>
    <t>18E17S320030  03450 0060</t>
  </si>
  <si>
    <t xml:space="preserve">PINE RIDGE UNIT 3 PB 8 PG 51 LOT 6 BLK 345 </t>
  </si>
  <si>
    <t>PAZMINO OSWALDO M</t>
  </si>
  <si>
    <t>30 PAYAN AVENUE</t>
  </si>
  <si>
    <t>VALLEY STREAM NY 11580</t>
  </si>
  <si>
    <t>18E17S320030  03450 0110</t>
  </si>
  <si>
    <t>GRAYWOOD</t>
  </si>
  <si>
    <t>PINE RIDGE UNIT 3 PB 8 PG 51 LOT 11 BLK 345</t>
  </si>
  <si>
    <t>PETERSEN STEPHEN D</t>
  </si>
  <si>
    <t>PETERSEN HILARY A</t>
  </si>
  <si>
    <t>2049 W GRAYWOOD DR</t>
  </si>
  <si>
    <t>18E17S320030  03480 0070</t>
  </si>
  <si>
    <t>PINE RIDGE UNIT 3 PB 8 PG 51 LOT 7 BLK 348</t>
  </si>
  <si>
    <t>PINNER JASON</t>
  </si>
  <si>
    <t>PINNER KRISTA</t>
  </si>
  <si>
    <t>4631 N RUSHMORE LOOP</t>
  </si>
  <si>
    <t>18E17S320030  03530 0050</t>
  </si>
  <si>
    <t>PINE RIDGE UNIT 3 PB 8 PG 51 LOT 5 BLK 353</t>
  </si>
  <si>
    <t>BONARD JUDITH A</t>
  </si>
  <si>
    <t>BONARD JEAN P</t>
  </si>
  <si>
    <t>4802 N MANGROVE WAY</t>
  </si>
  <si>
    <t>18E17S320030  03540 0120</t>
  </si>
  <si>
    <t xml:space="preserve">PINE RIDGE UNIT 3 PB 8 PG 51 LOT 12 BLK 354 </t>
  </si>
  <si>
    <t>ROCKNEY VAUGHN D</t>
  </si>
  <si>
    <t>4826 N MAPLEVIEW WAY</t>
  </si>
  <si>
    <t>18E17S320030  03540 0260</t>
  </si>
  <si>
    <t xml:space="preserve">PINE RIDGE UNIT 3 PB 8 PG 51 LOT 26 BLK 354 </t>
  </si>
  <si>
    <t>STINO RICHARD J</t>
  </si>
  <si>
    <t>1905 W HUNTINGTON DR</t>
  </si>
  <si>
    <t>BEVERLY HILLS FL 34465 3148</t>
  </si>
  <si>
    <t>18E18S10      22110</t>
  </si>
  <si>
    <t>N1/2 OF N1/2 OF SE1/4 OF SE1/4 10-18-18 LESS W 105 FT DESC</t>
  </si>
  <si>
    <t>18E17S320030  02940 0160</t>
  </si>
  <si>
    <t>PINE RIDGE UNIT 3 PB 8 PG 51 LOT 16 BLK 294</t>
  </si>
  <si>
    <t>HOLLAND AUBREY B</t>
  </si>
  <si>
    <t>HOLLAND SUSAN R</t>
  </si>
  <si>
    <t>4609 N CANDLEWOOD DR</t>
  </si>
  <si>
    <t>18E17S320030  03020 0110</t>
  </si>
  <si>
    <t>PINE RIDGE UNIT 3 PB 8 PG 51 LOT 11 BLK 302</t>
  </si>
  <si>
    <t>LAYNE ANTHONY M</t>
  </si>
  <si>
    <t>PATERACKI RAYMOND KENNETH</t>
  </si>
  <si>
    <t>3504 W MUSTANG BLVD</t>
  </si>
  <si>
    <t>18E17S320030  03020 0090</t>
  </si>
  <si>
    <t xml:space="preserve">PINE RIDGE UNIT 3 PB 8 PG 51 LOT 9 BLK 302 </t>
  </si>
  <si>
    <t>BORELLI SHERRY L</t>
  </si>
  <si>
    <t>3580 W MUSTANG BLVD</t>
  </si>
  <si>
    <t>18E17S320030  03470 0160</t>
  </si>
  <si>
    <t>PINE RIDGE UNIT 3 PB 8 PG 51 LOT 16 BLK 347</t>
  </si>
  <si>
    <t>GACH CHARLES B</t>
  </si>
  <si>
    <t>GACH DEBORAH A</t>
  </si>
  <si>
    <t>1852 W IVORYWOOD DR</t>
  </si>
  <si>
    <t>18E17S320030  03400 0200</t>
  </si>
  <si>
    <t xml:space="preserve">PINE RIDGE UNIT 3 PB 8 PG 51 LOT 20 BLK 340 </t>
  </si>
  <si>
    <t>GREGORY VENETA</t>
  </si>
  <si>
    <t>11236 EDGEWATER CIR</t>
  </si>
  <si>
    <t>18E17S320030  00030 0020</t>
  </si>
  <si>
    <t>PERSIMMON</t>
  </si>
  <si>
    <t>PINE RIDGE UNIT 3 PB 8 PG 51 LOT 2 BLK 3</t>
  </si>
  <si>
    <t>18E17S320030  00030 0080</t>
  </si>
  <si>
    <t>PEPPERMINT</t>
  </si>
  <si>
    <t>PINE RIDGE UNIT 3 PB 8 PG 51 LOT 8 BLK 3</t>
  </si>
  <si>
    <t>HORMELL PATRICK FLOYD</t>
  </si>
  <si>
    <t>HORMELL PHYLLIS RUTH</t>
  </si>
  <si>
    <t>10227 SW 53RD CT</t>
  </si>
  <si>
    <t>DAVIE FL 33328</t>
  </si>
  <si>
    <t>18E17S320030  00040 0080</t>
  </si>
  <si>
    <t>SANDALWOOD</t>
  </si>
  <si>
    <t>PINE RIDGE UNIT 3 PB 8 PG 51 LOT 8 BLK 4</t>
  </si>
  <si>
    <t>BALDIN GINO W</t>
  </si>
  <si>
    <t>BALDIN ERIKA E</t>
  </si>
  <si>
    <t>4990 N SANDALWOOD DR</t>
  </si>
  <si>
    <t>18E17S320030  00040 0090</t>
  </si>
  <si>
    <t>PINE RIDGE UNIT 3 PB 8 PG 51 LOT 9 BLK 4</t>
  </si>
  <si>
    <t>CHOW MICHAEL K</t>
  </si>
  <si>
    <t>CHOW LINDA K</t>
  </si>
  <si>
    <t>3510 BELMONT SHORE LN</t>
  </si>
  <si>
    <t>MISSOURI CITY TX 77459 4700</t>
  </si>
  <si>
    <t>18E17S320030  00040 0130</t>
  </si>
  <si>
    <t xml:space="preserve">PINE RIDGE UNIT 3 PB 8 PG 51 LOT 13 BLK 4 </t>
  </si>
  <si>
    <t>DAZA ILUMINADA H TRUSTEE</t>
  </si>
  <si>
    <t>1937 W WABANSIA AVE</t>
  </si>
  <si>
    <t>CHICAGO IL 60622 1343</t>
  </si>
  <si>
    <t>18E17S320030  00050 0200</t>
  </si>
  <si>
    <t>PRINCEWOOD</t>
  </si>
  <si>
    <t>PINE RIDGE UNIT 3 PB 8 PG 51 LOT 20 BLK 5</t>
  </si>
  <si>
    <t>MOLDENHAUER JANN</t>
  </si>
  <si>
    <t>18E17S320030  00060 0010</t>
  </si>
  <si>
    <t>RED RIBBON</t>
  </si>
  <si>
    <t>PINE RIDGE UNIT 3 PB 8 PG 51 LOT 1 BLK 6</t>
  </si>
  <si>
    <t>SEIFERT SCOTT A</t>
  </si>
  <si>
    <t>SEIFERT CAROLE</t>
  </si>
  <si>
    <t>5222 N RED RIBBON PT</t>
  </si>
  <si>
    <t>18E17S320030  03280 0240</t>
  </si>
  <si>
    <t>AXELWOOD</t>
  </si>
  <si>
    <t>PINE RIDGE UNIT 3 PB 8 PG 51 LOT 24 BLK 328</t>
  </si>
  <si>
    <t>GRAFTON GLENN H</t>
  </si>
  <si>
    <t>2491 W AXELWOOD DR</t>
  </si>
  <si>
    <t>18E17S320030  02780 0010</t>
  </si>
  <si>
    <t>PINE RIDGE UNIT 3 PB 8 PG 51 LOT 1 BLK 278</t>
  </si>
  <si>
    <t>LAPIERRE DONALD E</t>
  </si>
  <si>
    <t>LAPIERRE VICKI</t>
  </si>
  <si>
    <t>3838 W PINE RIDGE BLVD</t>
  </si>
  <si>
    <t>18E17S320030  02880 0050</t>
  </si>
  <si>
    <t>PINE RIDGE UNIT 3 PB 8 PG 51 LOT 5 BLK 288</t>
  </si>
  <si>
    <t>HUSSEL REINHARD</t>
  </si>
  <si>
    <t>SILBER SUSAN</t>
  </si>
  <si>
    <t>3740 W COGWOOD CIR</t>
  </si>
  <si>
    <t>18E17S320030  02910 0070</t>
  </si>
  <si>
    <t>PINE RIDGE UNIT 3 PB 8 PG 51 LOT 7 BLK 291</t>
  </si>
  <si>
    <t>NEWTON DAVID M</t>
  </si>
  <si>
    <t>NEWTON DYLAN L</t>
  </si>
  <si>
    <t>3650 W COGWOOD CIR</t>
  </si>
  <si>
    <t>BEVERLY HILLS FL 34465 2986</t>
  </si>
  <si>
    <t>18E17S320030  03270 0310</t>
  </si>
  <si>
    <t>PINE RIDGE UNIT 3 PB 8 PG 51 LOT 31 BLK 327</t>
  </si>
  <si>
    <t>EDEN INVESTMENTS LIMITED</t>
  </si>
  <si>
    <t>18E17S320030  00020 0020</t>
  </si>
  <si>
    <t>PINE RIDGE UNIT 3 PB 8 PG 51 LOT 2 BLK 2</t>
  </si>
  <si>
    <t>ISHAK HAMID</t>
  </si>
  <si>
    <t>ISHAK JAMEER</t>
  </si>
  <si>
    <t>92 02 212TH ST</t>
  </si>
  <si>
    <t>QUEENS VILLAGE NY 11428</t>
  </si>
  <si>
    <t>18E17S320030  00030 0040</t>
  </si>
  <si>
    <t>PINE RIDGE UNIT 3 PB 8 PG 51 LOT 4 BLK 3</t>
  </si>
  <si>
    <t>FIFE RANDOLPH</t>
  </si>
  <si>
    <t>FIFE NANCY</t>
  </si>
  <si>
    <t>4841 N CRESTLINE DR</t>
  </si>
  <si>
    <t>18E17S320030  00030 0090</t>
  </si>
  <si>
    <t>PINE RIDGE UNIT 3 PB 8 PG 51 LOT 9 BLK 3</t>
  </si>
  <si>
    <t>GALARZA JUAN R</t>
  </si>
  <si>
    <t>GALARZA CONSUELO</t>
  </si>
  <si>
    <t>4871 N PEPPERMINT DR</t>
  </si>
  <si>
    <t>BEVERLY HILLS FL 34465 2455</t>
  </si>
  <si>
    <t>18E17S320030  00030 0100</t>
  </si>
  <si>
    <t>PINE RIDGE UNIT 3 PB 8 PG 51 LOT 10 BLK 3</t>
  </si>
  <si>
    <t>ROOKS ALAN</t>
  </si>
  <si>
    <t>ROOKS SCARLET</t>
  </si>
  <si>
    <t>4889 N PEPPERMINT DR</t>
  </si>
  <si>
    <t>18E17S320030  00040 0070</t>
  </si>
  <si>
    <t>PINE RIDGE UNIT 3 PB 8 PG 51 LOT 7 BLK 4</t>
  </si>
  <si>
    <t>18E17S320030  00050 0060</t>
  </si>
  <si>
    <t>PINE RIDGE UNIT 3 PB 8 PG 51 LOT 6 BLK 5</t>
  </si>
  <si>
    <t>STAHM CHARLES RAYMOND</t>
  </si>
  <si>
    <t>STAHM JANE ALICE</t>
  </si>
  <si>
    <t>16922 KEENEY MILL RD</t>
  </si>
  <si>
    <t>NEW FREEDOM PA 17349</t>
  </si>
  <si>
    <t>18E17S320030  00050 0260</t>
  </si>
  <si>
    <t>Vacant Institutional</t>
  </si>
  <si>
    <t xml:space="preserve">PINE RIDGE UNIT 3 PB 8 PG 51 LOT 26 BLK 5 </t>
  </si>
  <si>
    <t>FIRST BAPTIST CHURCH BEVERLY</t>
  </si>
  <si>
    <t>HILLS FLORIDA INC</t>
  </si>
  <si>
    <t>4950 N LECANTO HWY</t>
  </si>
  <si>
    <t>18E17S320030  00060 0050</t>
  </si>
  <si>
    <t>PINE RIDGE UNIT 3 PB 8 PG 51 LOT 5 BLK 6</t>
  </si>
  <si>
    <t>CURRY KADY</t>
  </si>
  <si>
    <t>5090 N PRINCEWOOD DR</t>
  </si>
  <si>
    <t>18E17S320030  03020 0120</t>
  </si>
  <si>
    <t>PINE RIDGE UNIT 3 PB 8 PG 51 LOT 12 BLK 302</t>
  </si>
  <si>
    <t>HELLICKSON ROBERT G</t>
  </si>
  <si>
    <t>HELLICKSON ELEANOR B</t>
  </si>
  <si>
    <t>6400 STEVENS SCHOOL RD</t>
  </si>
  <si>
    <t>WHITESVILLE KY 42378 9769</t>
  </si>
  <si>
    <t>18E17S320030  03200 0130</t>
  </si>
  <si>
    <t>PINE RIDGE UNIT 3 PB 8 PG 51 LOT 13 BLK 320</t>
  </si>
  <si>
    <t>LEIGH DENNIS</t>
  </si>
  <si>
    <t>LEIGH MICHELLE</t>
  </si>
  <si>
    <t>4361 N ELKCAM BLVD</t>
  </si>
  <si>
    <t>18E17S320030  03320 0030</t>
  </si>
  <si>
    <t>PINE RIDGE UNIT 3 PB 8 PG 51 LOT 3 BLK 332</t>
  </si>
  <si>
    <t>RYAN THOMAS</t>
  </si>
  <si>
    <t>KURSCH BARBARA</t>
  </si>
  <si>
    <t>4454 N GRASSTREE DR</t>
  </si>
  <si>
    <t>BEVERLY HILLS FL 34465 3145</t>
  </si>
  <si>
    <t>18E17S320030  03000 0030</t>
  </si>
  <si>
    <t xml:space="preserve">PINE RIDGE UNIT 3 PB 8 PG 51 LOT 3 BLK 300 </t>
  </si>
  <si>
    <t>HULBERT CONSTRUCTION</t>
  </si>
  <si>
    <t>PO BOX 665</t>
  </si>
  <si>
    <t>18E17S320030  03530 0080</t>
  </si>
  <si>
    <t>PINE RIDGE UNIT 3 PB 8 PG 51 LOT 8 BLK 353</t>
  </si>
  <si>
    <t>MCGANN MICHAEL D</t>
  </si>
  <si>
    <t>MCGANN SHELLY M</t>
  </si>
  <si>
    <t>4802 N MULBERRY LOOP</t>
  </si>
  <si>
    <t>BEVERLY HILLS FL 34465 3132</t>
  </si>
  <si>
    <t>18E17S320030  02820 0020</t>
  </si>
  <si>
    <t>COCONUT</t>
  </si>
  <si>
    <t>PINE RIDGE UNIT 3 PB 8 PG 51 LOT 2 BLK 282</t>
  </si>
  <si>
    <t>RIVERA ROBERTO &amp; ANNA I</t>
  </si>
  <si>
    <t>8829 155TH AVE</t>
  </si>
  <si>
    <t>HOWARD BEACH NY 11414 2139</t>
  </si>
  <si>
    <t>18E17S320030  00030 0030</t>
  </si>
  <si>
    <t>PINE RIDGE UNIT 3 PB 8 PG 51</t>
  </si>
  <si>
    <t>MOORE DONNA L</t>
  </si>
  <si>
    <t>4980 N PERSIMMON DR</t>
  </si>
  <si>
    <t>18E17S320030  00030 0060</t>
  </si>
  <si>
    <t>PINE RIDGE UNIT 3 PB 8 PG 51 LOT 6 BLK 3</t>
  </si>
  <si>
    <t>GALE GARY</t>
  </si>
  <si>
    <t>GALE PATTI L</t>
  </si>
  <si>
    <t>4890 N PERSIMMON DR</t>
  </si>
  <si>
    <t>18E17S320030  00030 0130</t>
  </si>
  <si>
    <t>PINE RIDGE UNIT 3 PB 8 PG 51 LOT 13 BLK 3</t>
  </si>
  <si>
    <t>ECHEVARRIA JUAN</t>
  </si>
  <si>
    <t>COND PLAYA SERENA</t>
  </si>
  <si>
    <t>CAROLINA PR 09979</t>
  </si>
  <si>
    <t>18E17S320030  00050 0110</t>
  </si>
  <si>
    <t xml:space="preserve">PINE RIDGE UNIT 3 PB 8 PG 51 LOT 11 BLK 5 </t>
  </si>
  <si>
    <t>DY ANITA T EST</t>
  </si>
  <si>
    <t>ATTN ORVILLE-JUDE DY SOLUREN</t>
  </si>
  <si>
    <t>20405 RAMBLEWOOD DR</t>
  </si>
  <si>
    <t>MACOMB TOWNSHIP MI 48044</t>
  </si>
  <si>
    <t>18E17S320030  00050 0120</t>
  </si>
  <si>
    <t>PINE RIDGE UNIT 3 PB 8 PG 51 LOT 12 BLK 5</t>
  </si>
  <si>
    <t>CRUZ EFREN</t>
  </si>
  <si>
    <t>CRUZ ZENAIDA S</t>
  </si>
  <si>
    <t>13928 PRESTON DR</t>
  </si>
  <si>
    <t>ORLAND PARK IL 60462</t>
  </si>
  <si>
    <t>18E17S320030  00050 0160</t>
  </si>
  <si>
    <t>PINE RIDGE UNIT 3 PB 8 PG 51 LOT 16 BLK 5</t>
  </si>
  <si>
    <t>LYLE JOHN H</t>
  </si>
  <si>
    <t>LYLE BETHANY M</t>
  </si>
  <si>
    <t>5200 N RED RIBBON PT</t>
  </si>
  <si>
    <t>18E17S320030  00050 0170</t>
  </si>
  <si>
    <t>PINE RIDGE UNIT 3 PB 8 PG 51 LOT 17 BLK 5</t>
  </si>
  <si>
    <t>CRUZ ROSITA A</t>
  </si>
  <si>
    <t>CRUZ GINA</t>
  </si>
  <si>
    <t>8733 S WASHTENAW AVE</t>
  </si>
  <si>
    <t>EVERGREEN PARK IL 60805</t>
  </si>
  <si>
    <t>18E17S320030  00050 0210</t>
  </si>
  <si>
    <t>PINE RIDGE UNIT 3 PB 8 PG 51 LOT 21 BLK 5</t>
  </si>
  <si>
    <t>MILLS WALTER</t>
  </si>
  <si>
    <t>LAPIERRE JULIANNE</t>
  </si>
  <si>
    <t>331 NEW DURHAM RD</t>
  </si>
  <si>
    <t>MIDDLETON NH 03887</t>
  </si>
  <si>
    <t>18E17S320030  00050 0220</t>
  </si>
  <si>
    <t>PINE RIDGE UNIT 3 PB 8 PG 51 LOT 22 BLK 5</t>
  </si>
  <si>
    <t>HWANG SHUOH-SHIUN</t>
  </si>
  <si>
    <t>2F NR 147 SEC 2 TING CHOU RD</t>
  </si>
  <si>
    <t>REPUBLIC OF CHINA CHINA</t>
  </si>
  <si>
    <t>18E17S320030  00050 0240</t>
  </si>
  <si>
    <t>PINE RIDGE UNIT 3 PB 8 PG 51 LOT 24 BLK 5</t>
  </si>
  <si>
    <t>GHANER RUSSELL</t>
  </si>
  <si>
    <t>GHANER SUSAN</t>
  </si>
  <si>
    <t>5055 N PRINCEWOOD DR</t>
  </si>
  <si>
    <t>18E17S320030  00050 0250</t>
  </si>
  <si>
    <t>PINE RIDGE UNIT 3 PB 8 PG 51 LOT 25 BLK 5</t>
  </si>
  <si>
    <t>GALASON KENNETH C</t>
  </si>
  <si>
    <t>GALASON VIRGINIA B</t>
  </si>
  <si>
    <t>4961 N PERSIMMON DR</t>
  </si>
  <si>
    <t>18E17S320030  03270 0240</t>
  </si>
  <si>
    <t>PINE RIDGE UNIT 3 PB 8 PG 51 LOT 24 BLK 327</t>
  </si>
  <si>
    <t>ANDERSON TRAVIS E</t>
  </si>
  <si>
    <t>ANDERSON JERI L</t>
  </si>
  <si>
    <t>2905 W BEAMWOOD DR</t>
  </si>
  <si>
    <t>18E17S320030  03350 0110</t>
  </si>
  <si>
    <t>PINE RIDGE UNIT 3 PB 8 PG 51 LOT 11 BLK 335</t>
  </si>
  <si>
    <t>GARONE MICHAEL</t>
  </si>
  <si>
    <t>GARONE KATHLEEN</t>
  </si>
  <si>
    <t>2810 COURT ST</t>
  </si>
  <si>
    <t>N BELLMORE NY 11710 2857</t>
  </si>
  <si>
    <t>18E17S320030  02780 0020</t>
  </si>
  <si>
    <t>PINE RIDGE UNIT 3 PB 8 PG 51 LOT 2 BLK 278</t>
  </si>
  <si>
    <t>JARDINELLA ROBERT</t>
  </si>
  <si>
    <t>3794 W PINE RIDGE BLVD</t>
  </si>
  <si>
    <t>18E17S320030  00040 0030</t>
  </si>
  <si>
    <t xml:space="preserve">PINE RIDGE UNIT 3 PB 8 PG 51 LOT 3 BLK 4 </t>
  </si>
  <si>
    <t>SIPLE HOWARD &amp;</t>
  </si>
  <si>
    <t>MARION SIPLE</t>
  </si>
  <si>
    <t>200 W MAIN ST</t>
  </si>
  <si>
    <t>OYSTER BAY NY 11771</t>
  </si>
  <si>
    <t>18E17S320030  00040 0100</t>
  </si>
  <si>
    <t>PINE RIDGE UNIT 3 PB 8 PG 51 LOT 10 BLK 4</t>
  </si>
  <si>
    <t>SAUNDERS JOSEPH L</t>
  </si>
  <si>
    <t>SAUNDERS LORETTA C</t>
  </si>
  <si>
    <t>5027 N PERSIMMON DR</t>
  </si>
  <si>
    <t>18E17S320030  00040 0140</t>
  </si>
  <si>
    <t>PINEHILL</t>
  </si>
  <si>
    <t>PINE RIDGE UNIT 3 PB 8 PG 51 LOT 14 BLK 4</t>
  </si>
  <si>
    <t>WALL MAYNARD JR</t>
  </si>
  <si>
    <t>WALL CAROLYN M</t>
  </si>
  <si>
    <t>1484 W PINEHILL DR</t>
  </si>
  <si>
    <t>18E17S320030  00050 0020</t>
  </si>
  <si>
    <t>PINE RIDGE UNIT 3 PB 8 PG 51 LOT 2 BLK 5</t>
  </si>
  <si>
    <t>FISETTE MICHAEL PETER</t>
  </si>
  <si>
    <t>FISETTE ELAINE ODILE</t>
  </si>
  <si>
    <t>5109 N RED RIBBON PT</t>
  </si>
  <si>
    <t>BEVERLY HILLS FL 34465 2409</t>
  </si>
  <si>
    <t>18E17S320030  00050 0040</t>
  </si>
  <si>
    <t xml:space="preserve">PINE RIDGE UNIT 3 PB 8 PG 51 LOT 4 BLK 5 </t>
  </si>
  <si>
    <t>PEZZULO ELIZABETH D</t>
  </si>
  <si>
    <t>4 RAY ST</t>
  </si>
  <si>
    <t>LYNN MA 01905 2716</t>
  </si>
  <si>
    <t>18E17S320030  00050 0090</t>
  </si>
  <si>
    <t>PINE RIDGE UNIT 3 PB 8 PG 51 LOT 9 BLK 5</t>
  </si>
  <si>
    <t>WATKINS MICHAEL</t>
  </si>
  <si>
    <t>WATKINS SANDRA</t>
  </si>
  <si>
    <t>1619 LAKELET LOOP</t>
  </si>
  <si>
    <t>OVIEDO FL 32765</t>
  </si>
  <si>
    <t>18E17S320030  00050 0130</t>
  </si>
  <si>
    <t xml:space="preserve">PINE RIDGE UNIT 3 PB 8 PG 51 LOT 13 BLK 5 </t>
  </si>
  <si>
    <t>GARRETT ANTONIA R</t>
  </si>
  <si>
    <t>1059 SAN PABLO CIR</t>
  </si>
  <si>
    <t>COSTA MESA CA 92626</t>
  </si>
  <si>
    <t>18E17S320030  00060 0030</t>
  </si>
  <si>
    <t>PINE RIDGE UNIT 3 PB 8 PG 51 LOT 3 BLK 6</t>
  </si>
  <si>
    <t>ROWTHORN NICHOLAS</t>
  </si>
  <si>
    <t>SHORT ALICIA</t>
  </si>
  <si>
    <t>PO BOX 459</t>
  </si>
  <si>
    <t>HOLDER FL 34445</t>
  </si>
  <si>
    <t>18E17S320030  00060 0040</t>
  </si>
  <si>
    <t>PINE RIDGE UNIT 3 PB 8 PG 51 LOT 4 BLK 6</t>
  </si>
  <si>
    <t>BUENO JOSE E</t>
  </si>
  <si>
    <t>18 BAY 34TH ST APT 2</t>
  </si>
  <si>
    <t>BROOKLYN NY 11214 4236</t>
  </si>
  <si>
    <t>18E17S320030  02940 0030</t>
  </si>
  <si>
    <t>PINE RIDGE UNIT 3 PB 8 PG 51 LOT 3 BLK 294</t>
  </si>
  <si>
    <t>HOWARD WILLIAM F JR</t>
  </si>
  <si>
    <t>HOWARD ELIZABETH H</t>
  </si>
  <si>
    <t>4588 N CANARYWOOD TERR</t>
  </si>
  <si>
    <t>18E17S320030  02950 0050</t>
  </si>
  <si>
    <t>PINE RIDGE UNIT 3 PB 8 PG 51 LOT 5 BLK 295</t>
  </si>
  <si>
    <t>HUNG WINNIE C</t>
  </si>
  <si>
    <t>HUNG JOHN Y</t>
  </si>
  <si>
    <t>141 ZENGEL DR</t>
  </si>
  <si>
    <t>CENTERVILLE OH 45459 4411</t>
  </si>
  <si>
    <t>18E17S320030  02950 0080</t>
  </si>
  <si>
    <t xml:space="preserve">PINE RIDGE UNIT 3 PB 8 PG 51 LOT 8 BLK 295 </t>
  </si>
  <si>
    <t>FLYNN BUILDERS INC</t>
  </si>
  <si>
    <t>PO BOX 640370</t>
  </si>
  <si>
    <t>18E17S320030  03460 0060</t>
  </si>
  <si>
    <t>PINE RIDGE UNIT 3 PB 8 PG 51 LOT 6 BLK 346</t>
  </si>
  <si>
    <t>HERMAN JOHN</t>
  </si>
  <si>
    <t>HUYCK RACHEL</t>
  </si>
  <si>
    <t>1787 W IVORYWOOD DR</t>
  </si>
  <si>
    <t>18E17S320030  02990 0020</t>
  </si>
  <si>
    <t>PINE RIDGE UNIT 3 PB 8 PG 51 LOT 2 BLK 299</t>
  </si>
  <si>
    <t>RIECHEL ROBERT P</t>
  </si>
  <si>
    <t>RIECHEL ELIZABETH ANNE</t>
  </si>
  <si>
    <t>4556 N CAPISTRANO LP</t>
  </si>
  <si>
    <t>18E17S320030  03280 0160</t>
  </si>
  <si>
    <t xml:space="preserve">PINE RIDGE UNIT 3 PB 8 PG 51 LOT 16 BLK 328 </t>
  </si>
  <si>
    <t>YONELUNAS GLORIA JEAN</t>
  </si>
  <si>
    <t>2462 W APRICOT DR</t>
  </si>
  <si>
    <t>BEVERLY HILLS FL 34465 3056</t>
  </si>
  <si>
    <t>18E17S320030  00020 0010</t>
  </si>
  <si>
    <t xml:space="preserve">PINE RIDGE UNIT 3 PB 8 PG 51 LOT 1 BLK 2 </t>
  </si>
  <si>
    <t>GALLEGO JUANITO D</t>
  </si>
  <si>
    <t>4950 N PEPPERMINT DR</t>
  </si>
  <si>
    <t>18E17S320030  00030 0010</t>
  </si>
  <si>
    <t>PINE RIDGE UNIT 3 PB 8 PG 51 LOT 1 BLK 3</t>
  </si>
  <si>
    <t>SNOWDEN RANDY C</t>
  </si>
  <si>
    <t>SNOWDEN KIMBERLY A</t>
  </si>
  <si>
    <t>6757 OAKFIELD NORTH RD NW</t>
  </si>
  <si>
    <t>BRISTOLVILLE OH 44402</t>
  </si>
  <si>
    <t>18E17S320030  00030 0050</t>
  </si>
  <si>
    <t>PINE RIDGE UNIT 3 PB 8 PG 51 LOT 5 BLK 3</t>
  </si>
  <si>
    <t>GAY KEVIN W</t>
  </si>
  <si>
    <t>GAY SHERRY L</t>
  </si>
  <si>
    <t>4938 N PERSIMMON DR</t>
  </si>
  <si>
    <t>18E17S320030  00030 0070</t>
  </si>
  <si>
    <t>PINE RIDGE UNIT 3 PB 8 PG 51 LOT 7 BLK 3</t>
  </si>
  <si>
    <t>4819 N PEPPERMINT DR</t>
  </si>
  <si>
    <t>18E17S320030  00030 0120</t>
  </si>
  <si>
    <t>PINE RIDGE UNIT 3 PB 8 PG 51 LOT 12 BLK 3</t>
  </si>
  <si>
    <t>WILSON ROBERT A</t>
  </si>
  <si>
    <t>4935 N PEPPERMINT DR</t>
  </si>
  <si>
    <t>18E17S320030  00040 0010</t>
  </si>
  <si>
    <t>PINE RIDGE UNIT 3 PB 8 PG 51 LOT 1 BLK 4</t>
  </si>
  <si>
    <t>MILLER MARIE W</t>
  </si>
  <si>
    <t>MILLER DUANE ALAN</t>
  </si>
  <si>
    <t>5224 N SANDLEWOOD DR</t>
  </si>
  <si>
    <t>18E17S320030  00040 0040</t>
  </si>
  <si>
    <t>PINE RIDGE UNIT 3 PB 8 PG 51 LOT 4 BLK 4</t>
  </si>
  <si>
    <t>BERGDOLL KENNETH R III</t>
  </si>
  <si>
    <t>5164 N SANDALWOOD DR</t>
  </si>
  <si>
    <t>18E17S320030  00050 0140</t>
  </si>
  <si>
    <t>PINE RIDGE UNIT 3 PB 8 PG 51 LOT 14 BLK 5</t>
  </si>
  <si>
    <t>CRUZ LORIMER A</t>
  </si>
  <si>
    <t>18E17S320030  03510 0140</t>
  </si>
  <si>
    <t>PINE RIDGE UNIT 3 PB 8 PG 51 LOT 14 BLK 351</t>
  </si>
  <si>
    <t>PACE JOHNNY D</t>
  </si>
  <si>
    <t>PACE MARCELLA R</t>
  </si>
  <si>
    <t>4621 N LENA DR</t>
  </si>
  <si>
    <t>18E17S320030  02990 0100</t>
  </si>
  <si>
    <t>PINE RIDGE UNIT 3 PB 8 PG 51 LOT 10 BLK 299</t>
  </si>
  <si>
    <t>MIN DOC STAMP ($100)</t>
  </si>
  <si>
    <t>EDWARDS NANCY L</t>
  </si>
  <si>
    <t>BULCOCK GORDON</t>
  </si>
  <si>
    <t>4501 N BUTTERNUT AVE</t>
  </si>
  <si>
    <t>18E17S320030  03510 0110</t>
  </si>
  <si>
    <t xml:space="preserve">PINE RIDGE UNIT 3 PB 8 PG 51 LOT 11 BLK 351 </t>
  </si>
  <si>
    <t>DAVID RANDY J</t>
  </si>
  <si>
    <t>4545 N LENA DR</t>
  </si>
  <si>
    <t>BEVERLY HILLS FL 34465 3112</t>
  </si>
  <si>
    <t>18E17S320030  00020 0030</t>
  </si>
  <si>
    <t>PINE RIDGE UNIT 3 PB 8 PG 51 LOT 3 BLK 2</t>
  </si>
  <si>
    <t>SPALLA FRANCIS</t>
  </si>
  <si>
    <t>SPALLA GLORIA</t>
  </si>
  <si>
    <t>4916 N PEPPERMINT DR</t>
  </si>
  <si>
    <t>BEVERLY HILLS FL 34465 2454</t>
  </si>
  <si>
    <t>18E17S320030  00040 0120</t>
  </si>
  <si>
    <t>PINE RIDGE UNIT 3 PB 8 PG 51 LOT 12 BLK 4</t>
  </si>
  <si>
    <t>REIBER WILLIAM C</t>
  </si>
  <si>
    <t>REIBER MARY EVELYN</t>
  </si>
  <si>
    <t>5085 N PERSIMMON DR</t>
  </si>
  <si>
    <t>18E17S320030  00050 0010</t>
  </si>
  <si>
    <t>PINE RIDGE UNIT 3 PB 8 PG 51 LOT 1 BLK 5</t>
  </si>
  <si>
    <t>JOHNSON DALE E</t>
  </si>
  <si>
    <t>JOHNSON CAROL L</t>
  </si>
  <si>
    <t>5159 N RED RIBBON PT</t>
  </si>
  <si>
    <t>18E17S320030  00050 0050</t>
  </si>
  <si>
    <t>PINE RIDGE UNIT 3 PB 8 PG 51 LOT 5 BLK 5</t>
  </si>
  <si>
    <t>18E17S320030  00050 0070</t>
  </si>
  <si>
    <t>PINE RIDGE UNIT 3 PB 8 PG 51 LOT 7 BLK 5</t>
  </si>
  <si>
    <t>WATKINS LINDA</t>
  </si>
  <si>
    <t>WATKINS WINZALO</t>
  </si>
  <si>
    <t>852 W SILVER MEADOW LOOP</t>
  </si>
  <si>
    <t>18E17S320030  00050 0100</t>
  </si>
  <si>
    <t>PINE RIDGE UNIT 3 PB 8 PG 51 LOT 10 BLK 5</t>
  </si>
  <si>
    <t>18E17S320030  00050 0150</t>
  </si>
  <si>
    <t>PINE RIDGE UNIT 3 PB 8 PG 51 LOT 15 BLK 5</t>
  </si>
  <si>
    <t>LUNDEEN RAECHELLE</t>
  </si>
  <si>
    <t>MEISSNER SHERRY</t>
  </si>
  <si>
    <t>5180 N RED RIBBON PT</t>
  </si>
  <si>
    <t>18E17S320030  00060 0020</t>
  </si>
  <si>
    <t>PINE RIDGE UNIT 3 PB 8 PG 51 LOT 2 BLK 6</t>
  </si>
  <si>
    <t>HSE AMERICA LLC</t>
  </si>
  <si>
    <t>402 COLUMBIA RD</t>
  </si>
  <si>
    <t>ARCADIA CA 91007</t>
  </si>
  <si>
    <t>18E17S320030  03380 0150</t>
  </si>
  <si>
    <t>PINE RIDGE UNIT 3 PB 8 PG 51 LOT 15 BLK 338</t>
  </si>
  <si>
    <t>HAUTIER JEAN</t>
  </si>
  <si>
    <t>LES RESIDENCES DU GOLFE DE LAVA</t>
  </si>
  <si>
    <t xml:space="preserve"> 20167 FRANCE</t>
  </si>
  <si>
    <t>18E17S320030  02820 0030</t>
  </si>
  <si>
    <t>PINE RIDGE UNIT 3 PB 8 PG 51 LOT 3 BLK 282</t>
  </si>
  <si>
    <t>LEVER ROBERT E</t>
  </si>
  <si>
    <t>LEVER MADELINE</t>
  </si>
  <si>
    <t>5050 N COCONUT TER</t>
  </si>
  <si>
    <t>BEVERLY HILLS FL 34465 2903</t>
  </si>
  <si>
    <t>18E17S320030  03000 0190</t>
  </si>
  <si>
    <t>PINE RIDGE UNIT 3 PB 8 PG 51 LOT 19 BLK 300</t>
  </si>
  <si>
    <t>WEBER GLENN M</t>
  </si>
  <si>
    <t>WEBER KATHLEEN M</t>
  </si>
  <si>
    <t>4403 N CAPISTRANO LOOP</t>
  </si>
  <si>
    <t>18E17S320030  03200 0060</t>
  </si>
  <si>
    <t>PINE RIDGE UNIT 3 PB 8 PG 51 LOT 6 BLK 320</t>
  </si>
  <si>
    <t>HANWELL RONALD T</t>
  </si>
  <si>
    <t>HANWELL LEONA</t>
  </si>
  <si>
    <t>PO BOX 640543</t>
  </si>
  <si>
    <t>18E17S320030  03200 0120</t>
  </si>
  <si>
    <t>PINE RIDGE UNIT 3 PB 8 PG 51 LOT 12 BLK 320</t>
  </si>
  <si>
    <t>18E17S320030  00030 0110</t>
  </si>
  <si>
    <t xml:space="preserve">PINE RIDGE UNIT 3 PB 8 PG 51 LOT 11 BLK 3 </t>
  </si>
  <si>
    <t>IROM FAROKH</t>
  </si>
  <si>
    <t>24050 HILLHURST DR</t>
  </si>
  <si>
    <t>WEST HILLS CA 91307 5284</t>
  </si>
  <si>
    <t>18E17S320030  00040 0060</t>
  </si>
  <si>
    <t>PINE RIDGE UNIT 3 PB 8 PG 51 LOT 6 BLK 4</t>
  </si>
  <si>
    <t>CHOW CHING KWONG</t>
  </si>
  <si>
    <t>CHOW LYNN WU</t>
  </si>
  <si>
    <t>3614 DOUBLE LAKE DR</t>
  </si>
  <si>
    <t>MISSOURI CITY TX 77459 3800</t>
  </si>
  <si>
    <t>18E17S320030  00050 0180</t>
  </si>
  <si>
    <t>PINE RIDGE UNIT 3 PB 8 PG 51 LOT 18 BLK 5</t>
  </si>
  <si>
    <t>COMPERE JEAN CLAUDE</t>
  </si>
  <si>
    <t>COMPERE MARIE CARMEL</t>
  </si>
  <si>
    <t>216-63 114TH AVE</t>
  </si>
  <si>
    <t>CAMBRIA HEIGHTS NY 11411 1102</t>
  </si>
  <si>
    <t>18E17S320030  00050 0190</t>
  </si>
  <si>
    <t>PINE RIDGE UNIT 3 PB 8 PG 51 LOT 19 BLK 5</t>
  </si>
  <si>
    <t>CATOLOS THERESA-JEMA S</t>
  </si>
  <si>
    <t>7315 BROMPTON ST UNIT 240 B</t>
  </si>
  <si>
    <t>HOUSTON TX 77025</t>
  </si>
  <si>
    <t>18E17S320030  00050 0230</t>
  </si>
  <si>
    <t>PINE RIDGE UNIT 3 PB 8 PG 51 LOT 23 BLK 5</t>
  </si>
  <si>
    <t>GLYNN JOSEPH A</t>
  </si>
  <si>
    <t>GLYNN KATHLEEN F</t>
  </si>
  <si>
    <t>5065 N PRINCEWOOD DR</t>
  </si>
  <si>
    <t>18E17S320030  03270 0230</t>
  </si>
  <si>
    <t>PINE RIDGE UNIT 3 PB 8 PG 51 LOT 23 BLK 327</t>
  </si>
  <si>
    <t>BERGEN JEFFREY C</t>
  </si>
  <si>
    <t>BERGEN LAUREL E</t>
  </si>
  <si>
    <t>176 N LN</t>
  </si>
  <si>
    <t>GRANVILLE MA 01034</t>
  </si>
  <si>
    <t>18E17S320030  03280 0030</t>
  </si>
  <si>
    <t>PINE RIDGE UNIT 3 PB 8 PG 51 LOT 3 BLK 328</t>
  </si>
  <si>
    <t>SANIBEL PROPERTIES LLC</t>
  </si>
  <si>
    <t>1145 PACIFIC BEACH DRIVE UNIT # 306</t>
  </si>
  <si>
    <t>SAN DIEGO CA 92109</t>
  </si>
  <si>
    <t>18E17S320030  03350 0100</t>
  </si>
  <si>
    <t>PINE RIDGE UNIT 3 PB 8 PG 51 LOT 10 BLK 335</t>
  </si>
  <si>
    <t>VELAZQUEZ MARCO A</t>
  </si>
  <si>
    <t>VELAZQUEZ KIMBERLY</t>
  </si>
  <si>
    <t>4559 N GRASSTREE DR</t>
  </si>
  <si>
    <t>18E17S320030  03000 0230</t>
  </si>
  <si>
    <t xml:space="preserve">PINE RIDGE UNIT 3 PB 8 PG 51 LOT 23 BLK 300 </t>
  </si>
  <si>
    <t>HEBERT MARTIN J</t>
  </si>
  <si>
    <t>4537 N CAPISTRANO LP</t>
  </si>
  <si>
    <t>18E17S320030  03190 0150</t>
  </si>
  <si>
    <t>LOT 15 BLK 319 PINE RIDGE UNIT 3 ACC TO THE PLAT THEREOF REC</t>
  </si>
  <si>
    <t>BARBARA D BECKER</t>
  </si>
  <si>
    <t>2804 W BEAMWOOD DR</t>
  </si>
  <si>
    <t>18E17S320030  03250 0080</t>
  </si>
  <si>
    <t>PINE RIDGE UNIT 3 PB 8 PG 51 LOT 8 BLK 325</t>
  </si>
  <si>
    <t>FITZGERALD RICHARD F</t>
  </si>
  <si>
    <t>FITZGERALD VIRGINIA H</t>
  </si>
  <si>
    <t>2951 W BEAMWOOD DR</t>
  </si>
  <si>
    <t>18E17S320030  00020 0040</t>
  </si>
  <si>
    <t>PINE RIDGE UNIT 3 PB 8 PG 51 LOT 4 BLK 2</t>
  </si>
  <si>
    <t>SALTERS ROOSEVELT JR</t>
  </si>
  <si>
    <t>SALTERS ESTHER</t>
  </si>
  <si>
    <t>4888 N PEPPERMINT DR</t>
  </si>
  <si>
    <t>18E17S320030  00040 0020</t>
  </si>
  <si>
    <t>PINE RIDGE UNIT 3 PB 8 PG 51 LOT 2 BLK 4</t>
  </si>
  <si>
    <t>AGTUCA PHILIP R</t>
  </si>
  <si>
    <t>48 POWELL AVE</t>
  </si>
  <si>
    <t>BETHPAGE NY 11714 3114</t>
  </si>
  <si>
    <t>18E17S320030  00040 0050</t>
  </si>
  <si>
    <t>PINE RIDGE UNIT 3 PB 8 PG 51 LOT 5 BLK 4</t>
  </si>
  <si>
    <t>WICKS CARL</t>
  </si>
  <si>
    <t>WICKS JEAN</t>
  </si>
  <si>
    <t>5132 N SANDALWOOD DR</t>
  </si>
  <si>
    <t>18E17S320030  00040 0110</t>
  </si>
  <si>
    <t>PINE RIDGE UNIT 3 PB 8 PG 51 LOT 11 BLK 4</t>
  </si>
  <si>
    <t>SERON RAUL</t>
  </si>
  <si>
    <t>SERON GLORIA</t>
  </si>
  <si>
    <t>5051 N PERSIMMON DR</t>
  </si>
  <si>
    <t>18E17S320030  00050 0030</t>
  </si>
  <si>
    <t>PINE RIDGE UNIT 3 PB 8 PG 51 LOT 3 BLK 5</t>
  </si>
  <si>
    <t>CHAPPELL LINDA L</t>
  </si>
  <si>
    <t>5089 N RED RIBBON PT</t>
  </si>
  <si>
    <t>18E17S320030  00050 0080</t>
  </si>
  <si>
    <t>PINE RIDGE UNIT 3 PB 8 PG 51 LOT 8 BLK 5</t>
  </si>
  <si>
    <t>852 W SILVER MEADOW LP</t>
  </si>
  <si>
    <t>18E17S320030  00060 0100</t>
  </si>
  <si>
    <t>TEAK</t>
  </si>
  <si>
    <t xml:space="preserve">PINE RIDGE UNIT 3 PB 8 PG 51 LOT 10 BLK 6 </t>
  </si>
  <si>
    <t>DAVIDSON STEPHANIE A</t>
  </si>
  <si>
    <t>6854 W SENTINEL POST PATH</t>
  </si>
  <si>
    <t>18E17S320030  00070 0070</t>
  </si>
  <si>
    <t>PINE RIDGE UNIT 3 PB 8 PG 51 LOT 7 BLK 7</t>
  </si>
  <si>
    <t>CONN DAVID G</t>
  </si>
  <si>
    <t>1440 W PINEHILL DR</t>
  </si>
  <si>
    <t>18E17S320030  00080 0030</t>
  </si>
  <si>
    <t>PINE RIDGE UNIT 3 PB 8 PG 51 LOT 3 BLK 8</t>
  </si>
  <si>
    <t>LECOUR JOSE</t>
  </si>
  <si>
    <t>LECOUR LUCY</t>
  </si>
  <si>
    <t>5326 N RED RIBBON PT</t>
  </si>
  <si>
    <t>18E17S320030  00080 0070</t>
  </si>
  <si>
    <t>PLUM</t>
  </si>
  <si>
    <t xml:space="preserve">PINE RIDGE UNIT 3 PB 8 PG 51 LOT 7 BLK 8 </t>
  </si>
  <si>
    <t>NOCITO RUGGIERO C &amp; LAURA ANN TRUSTEES</t>
  </si>
  <si>
    <t>5097 NW 121ST DR</t>
  </si>
  <si>
    <t>CORAL SPRINGS FL 33076 3501</t>
  </si>
  <si>
    <t>18E17S320030  00090 0010</t>
  </si>
  <si>
    <t>PINE RIDGE UNIT 3 PB 8 PG 51 LOT 1 BLK 9</t>
  </si>
  <si>
    <t>18E17S320030  00090 0020</t>
  </si>
  <si>
    <t xml:space="preserve">PINE RIDGE UNIT 3 PB 8 PG 51 LOT 2 BLK 9 </t>
  </si>
  <si>
    <t>RAMIREZ ERNESTO &amp; MARGARITA</t>
  </si>
  <si>
    <t>1255 W 53RD ST APT 101</t>
  </si>
  <si>
    <t>HIALEAH FL 33012</t>
  </si>
  <si>
    <t>18E17S320030  00090 0080</t>
  </si>
  <si>
    <t>PINE RIDGE UNIT 3 PB 8 PG 51 LOT 8 BLK 9</t>
  </si>
  <si>
    <t>ALA RICHARD G</t>
  </si>
  <si>
    <t>5431 N PERSIMMON DR</t>
  </si>
  <si>
    <t>18E17S320030  00100 0030</t>
  </si>
  <si>
    <t>SPHERE</t>
  </si>
  <si>
    <t>PINE RIDGE UNIT 3 PB 8 PG 51 LOT 3 BLK 10</t>
  </si>
  <si>
    <t>BETTS SAM FRANKLIN JR</t>
  </si>
  <si>
    <t>VIOLA  EILEEN P</t>
  </si>
  <si>
    <t>1256 W SPHERE PL</t>
  </si>
  <si>
    <t>18E17S320030  00100 0060</t>
  </si>
  <si>
    <t>PINE RIDGE UNIT 3 PB 8 PG 51 LOT 6 BLK 10</t>
  </si>
  <si>
    <t>BREWIS JOAN M</t>
  </si>
  <si>
    <t>18E17S320030  00100 0080</t>
  </si>
  <si>
    <t>PINE RIDGE UNIT 3 PB 8 PG 51 LOT 8 BLK 10</t>
  </si>
  <si>
    <t>SMITH STEPHEN J</t>
  </si>
  <si>
    <t>SMITH MAUREEN L</t>
  </si>
  <si>
    <t>1144 W SPHERE PL</t>
  </si>
  <si>
    <t>BEVERLY HILLS FL 34465 2417</t>
  </si>
  <si>
    <t>18E17S320030  00110 0030</t>
  </si>
  <si>
    <t>PINE RIDGE UNIT 3 PB 8 PG 51 LOT 3 BLK 11</t>
  </si>
  <si>
    <t>DALEY JAMES E</t>
  </si>
  <si>
    <t>DALEY RUTH</t>
  </si>
  <si>
    <t>5588 N PRINCEWOOD DR</t>
  </si>
  <si>
    <t>18E17S320030  00130 0030</t>
  </si>
  <si>
    <t xml:space="preserve">PINE RIDGE UNIT 3 PB 8 PG 51 LOT 3 BLK 13 </t>
  </si>
  <si>
    <t>WALKER JOHN M</t>
  </si>
  <si>
    <t>5730 N PRINCEWOOD DR</t>
  </si>
  <si>
    <t>BEVERLY HILLS FL 34465 2422</t>
  </si>
  <si>
    <t>18E17S320030  00130 0080</t>
  </si>
  <si>
    <t xml:space="preserve">PINE RIDGE UNIT 3 PB 8 PG 51 LOT 8 BLK 13 </t>
  </si>
  <si>
    <t>VEZZI FRANK &amp; CARMELA</t>
  </si>
  <si>
    <t>ATTN NICHOLAS VEZZI</t>
  </si>
  <si>
    <t>63 CHARLES AV</t>
  </si>
  <si>
    <t>MASSAPEQUA PARK NY 11762 2823</t>
  </si>
  <si>
    <t>18E17S320030  00130 0120</t>
  </si>
  <si>
    <t>PINE RIDGE UNIT 3 PB 8 PG 51 LOT 12 BLK 13</t>
  </si>
  <si>
    <t>COSBY MARTHA P</t>
  </si>
  <si>
    <t>5511 RED RIBBON</t>
  </si>
  <si>
    <t>18E17S320030  00060 0110</t>
  </si>
  <si>
    <t>PINE RIDGE UNIT 3 PB 8 PG 51 LOT 11 BLK 6</t>
  </si>
  <si>
    <t>FRANK AND DONNA STUTZMAN REVOCABLE TRUST</t>
  </si>
  <si>
    <t>DATED NOVEMBER 21ST 2019</t>
  </si>
  <si>
    <t>5217 N TEAK WAY</t>
  </si>
  <si>
    <t>18E17S320030  00070 0010</t>
  </si>
  <si>
    <t>PINE RIDGE UNIT 3 PB 8 PG 51 LOT 1 BLK 7</t>
  </si>
  <si>
    <t>SUGARMILL INVESTMENT LLC</t>
  </si>
  <si>
    <t>3 CYPRESS RUN UNIT 32C</t>
  </si>
  <si>
    <t>18E17S320030  00080 0060</t>
  </si>
  <si>
    <t>PINE RIDGE UNIT 3 PB 8 PG 51 LOT 6 BLK 8</t>
  </si>
  <si>
    <t>MEDEIROS JENNIFER LOUVIERE</t>
  </si>
  <si>
    <t>1325 W PLUM PL</t>
  </si>
  <si>
    <t>18E17S320030  00090 0050</t>
  </si>
  <si>
    <t>PINE RIDGE UNIT 3 PB 8 PG 51 LOT 5 BLK 9</t>
  </si>
  <si>
    <t>FRIEDRICH JOHNNYE L</t>
  </si>
  <si>
    <t>JOHNNYE L FREDRICH FAMILY TRUST DTD</t>
  </si>
  <si>
    <t>1457 W PINEHILL DR</t>
  </si>
  <si>
    <t>18E17S320030  00100 0110</t>
  </si>
  <si>
    <t>PINE RIDGE UNIT 3 PB 8 PG 51 LOT 11 BLK 10</t>
  </si>
  <si>
    <t>LOWE TINA-MARIE ELLEN</t>
  </si>
  <si>
    <t>5221 N RED RIBBON PT</t>
  </si>
  <si>
    <t>18E17S320030  00100 0160</t>
  </si>
  <si>
    <t>PINE RIDGE UNIT 3 PB 8 PG 51 LOT 16 BLK 10</t>
  </si>
  <si>
    <t>RUGG WILLIAM JR</t>
  </si>
  <si>
    <t>RUGG JEAN</t>
  </si>
  <si>
    <t>5371 N RED RIBBON PT</t>
  </si>
  <si>
    <t>BEVERLY HILLS FL 34465 2415</t>
  </si>
  <si>
    <t>18E17S320030  00110 0080</t>
  </si>
  <si>
    <t>PINE RIDGE UNIT 3 PB 8 PG 51 LOT 8 BLK 11</t>
  </si>
  <si>
    <t>HUNG LIN CHUN</t>
  </si>
  <si>
    <t>NO 7 LANE 82 FUYI RD</t>
  </si>
  <si>
    <t xml:space="preserve"> 411 TAIWAN</t>
  </si>
  <si>
    <t>18E17S320030  00120 0050</t>
  </si>
  <si>
    <t xml:space="preserve">PINE RIDGE UNIT 3 PB 8 PG 51 LOT 5 BLK 12 </t>
  </si>
  <si>
    <t>PAYNOR MARIANNE A</t>
  </si>
  <si>
    <t>9256 CLIFFSIDE LA</t>
  </si>
  <si>
    <t>ORLAND PARK IL 60462 7790</t>
  </si>
  <si>
    <t>18E17S320030  00120 0070</t>
  </si>
  <si>
    <t>PINE RIDGE UNIT 3 PB 8 PG 51 LOT 7 BLK 12</t>
  </si>
  <si>
    <t>PARKER JEANNE A</t>
  </si>
  <si>
    <t>JEANNE A PARKER REV TRUST A NEW HAMPSHIR</t>
  </si>
  <si>
    <t>64 EASTMEADOW WAY</t>
  </si>
  <si>
    <t>MANCHESTER NH 03109 5911</t>
  </si>
  <si>
    <t>18E17S320030  00130 0100</t>
  </si>
  <si>
    <t>PINE RIDGE UNIT 3 PB 8 PG 51 LOT 10 BLK 13</t>
  </si>
  <si>
    <t>18E17S320030  00060 0060</t>
  </si>
  <si>
    <t>PINE RIDGE UNIT 3 PB 8 PG 51 LOT 6 BLK 6</t>
  </si>
  <si>
    <t>BENO THOMAS</t>
  </si>
  <si>
    <t>BENO NOELIA C</t>
  </si>
  <si>
    <t>5060 N PRINCEWOOD DR</t>
  </si>
  <si>
    <t>BEVERLY HILLS FL 34465 2420</t>
  </si>
  <si>
    <t>18E17S320030  00070 0030</t>
  </si>
  <si>
    <t>PINE RIDGE UNIT 3 PB 8 PG 51 LOT 3 BLK 7</t>
  </si>
  <si>
    <t>WITTER HANS J</t>
  </si>
  <si>
    <t>WITTER EVELYN J</t>
  </si>
  <si>
    <t>1320 PLUM PL</t>
  </si>
  <si>
    <t>18E17S320030  00080 0080</t>
  </si>
  <si>
    <t xml:space="preserve">PINE RIDGE UNIT 3 PB 8 PG 51 LOT 8 BLK 8 </t>
  </si>
  <si>
    <t>FORTIER ROSEMARY A</t>
  </si>
  <si>
    <t>1388 W PINEHILL DR</t>
  </si>
  <si>
    <t>18E17S320030  00090 0040</t>
  </si>
  <si>
    <t xml:space="preserve">PINE RIDGE UNIT 3 PB 8 PG 51 LOT 4 BLK 9 </t>
  </si>
  <si>
    <t>OLIMPO SANNY &amp; NANCY</t>
  </si>
  <si>
    <t>234 RED MAPLE DR</t>
  </si>
  <si>
    <t>KISSIMMEE FL 34743 8415</t>
  </si>
  <si>
    <t>18E17S320030  00090 0070</t>
  </si>
  <si>
    <t>PINE RIDGE UNIT 3 PB 8 PG 51 LOT 7 BLK 9</t>
  </si>
  <si>
    <t>JOHNSON KEVIN E</t>
  </si>
  <si>
    <t>STOCKER MARIA</t>
  </si>
  <si>
    <t>5317 N PERSIMMON DR</t>
  </si>
  <si>
    <t>18E17S320030  00100 0010</t>
  </si>
  <si>
    <t xml:space="preserve">PINE RIDGE UNIT 3 PB 8 PG 51 LOT 1 BLK 10 </t>
  </si>
  <si>
    <t>MRAMOR JOANN K TRUSTEE</t>
  </si>
  <si>
    <t>JOANN K MRAMOR TRUST</t>
  </si>
  <si>
    <t>5531 N PERSIMMON DR</t>
  </si>
  <si>
    <t>18E17S320030  00100 0090</t>
  </si>
  <si>
    <t>PINE RIDGE UNIT 3 PB 8 PG 51 LOT 9 BLK 10</t>
  </si>
  <si>
    <t>18E17S320030  00110 0050</t>
  </si>
  <si>
    <t>PINE RIDGE UNIT 3 PB 8 PG 51 LOT 5 BLK 11</t>
  </si>
  <si>
    <t>KING FRANCIS</t>
  </si>
  <si>
    <t>KING LILIA</t>
  </si>
  <si>
    <t>1225 W SPHERE PL</t>
  </si>
  <si>
    <t>18E17S320030  00110 0140</t>
  </si>
  <si>
    <t>PINE RIDGE UNIT 3 PB 8 PG 51 LOT 14 BLK 11</t>
  </si>
  <si>
    <t>FREDERICKS DAVID</t>
  </si>
  <si>
    <t>FREDERICKS ROBYN</t>
  </si>
  <si>
    <t>1177 W SPHERE PL</t>
  </si>
  <si>
    <t>18E17S320030  00110 0180</t>
  </si>
  <si>
    <t>PINE RIDGE UNIT 3 PB 8 PG 51 LOT 18 BLK 11</t>
  </si>
  <si>
    <t>COURTER BARBARA M</t>
  </si>
  <si>
    <t>253 LAKE BREEZE LDG</t>
  </si>
  <si>
    <t>RUTLEDGE TN 37861 4904</t>
  </si>
  <si>
    <t>18E17S320030  00110 0200</t>
  </si>
  <si>
    <t>PINE RIDGE UNIT 3 PB 8 PG 51 LOT 20 BLK 11</t>
  </si>
  <si>
    <t>BRUNJES RICHARD</t>
  </si>
  <si>
    <t>RICHARD BRUNJES LIVING TRUST</t>
  </si>
  <si>
    <t>1309 W SPHERE PL</t>
  </si>
  <si>
    <t>18E17S320030  00120 0010</t>
  </si>
  <si>
    <t>PINE RIDGE UNIT 3 PB 8 PG 51 LOT 1 BLK 12</t>
  </si>
  <si>
    <t>GRANT NOEL J</t>
  </si>
  <si>
    <t>GRANT FRANCES L</t>
  </si>
  <si>
    <t>7150 HACIENDA DR</t>
  </si>
  <si>
    <t>GRANT FL 32949</t>
  </si>
  <si>
    <t>18E17S320030  00120 0140</t>
  </si>
  <si>
    <t xml:space="preserve">PINE RIDGE UNIT 3 PB 8 PG 51 LOT 14 BLK 12 </t>
  </si>
  <si>
    <t>NGUYEN KEN</t>
  </si>
  <si>
    <t>2145 POINCIANA DR</t>
  </si>
  <si>
    <t>CLEARWATER FL 33760</t>
  </si>
  <si>
    <t>18E17S320030  00120 0200</t>
  </si>
  <si>
    <t>PINE RIDGE UNIT 3 PB 8 PG 51 LOT 20 BLK 12</t>
  </si>
  <si>
    <t>LEVESQUE MICHAEL S</t>
  </si>
  <si>
    <t>LEVESQUE LORRAINE E</t>
  </si>
  <si>
    <t>5251 N PRINCEWOOD DR</t>
  </si>
  <si>
    <t>18E17S320030  00130 0070</t>
  </si>
  <si>
    <t>PINE RIDGE UNIT 3 PB 8 PG 51 LOT 7 BLK 13</t>
  </si>
  <si>
    <t>ALLWOOD ALAN A</t>
  </si>
  <si>
    <t>ALLWOOD NANCY</t>
  </si>
  <si>
    <t>PO BOX 640442</t>
  </si>
  <si>
    <t>BEVERLY HILLS FL 34464 0442</t>
  </si>
  <si>
    <t>18E17S320030  00090 0060</t>
  </si>
  <si>
    <t>PINE RIDGE UNIT 3 PB 8 PG 51 LOT 6 BLK 9</t>
  </si>
  <si>
    <t>KEELE SANDRA</t>
  </si>
  <si>
    <t>KEELE CHRISTINE L</t>
  </si>
  <si>
    <t>1483 W PINEHILL DR</t>
  </si>
  <si>
    <t>18E17S320030  00100 0020</t>
  </si>
  <si>
    <t>PINE RIDGE UNIT 3 PB 8 PG 51 LOT 2 BLK 10</t>
  </si>
  <si>
    <t>VIOLA EILEEN P</t>
  </si>
  <si>
    <t>18E17S320030  00100 0120</t>
  </si>
  <si>
    <t>PINE RIDGE UNIT 3 PB 8 PG 51 LOT 12 BLK 10</t>
  </si>
  <si>
    <t>IRIZARRY BENJAMIN SR</t>
  </si>
  <si>
    <t>IRIZARRY MARIANN</t>
  </si>
  <si>
    <t>5263 N RED RIBBON PT</t>
  </si>
  <si>
    <t>18E17S320030  00110 0100</t>
  </si>
  <si>
    <t xml:space="preserve">PINE RIDGE UNIT 3 PB 8 PG 51 LOT 10 BLK 11 </t>
  </si>
  <si>
    <t>GUZMAN LONG JOSEPHINE R</t>
  </si>
  <si>
    <t>5402 N PINCEWOOD DR</t>
  </si>
  <si>
    <t>18E17S320030  00110 0110</t>
  </si>
  <si>
    <t xml:space="preserve">PINE RIDGE UNIT 3 PB 8 PG 51 LOT 11 BLK 11 </t>
  </si>
  <si>
    <t>ROGERS RAWLYN J SR &amp; JOANN</t>
  </si>
  <si>
    <t>TRUSTEES ROGERS REV TRUST</t>
  </si>
  <si>
    <t>421 BELLEVIEW BLVD</t>
  </si>
  <si>
    <t>BELLEAIR FL 33756</t>
  </si>
  <si>
    <t>18E17S320030  00110 0130</t>
  </si>
  <si>
    <t>PINE RIDGE UNIT 3 PB 8 PG 51 LOT 13 BLK 11</t>
  </si>
  <si>
    <t>18E17S320030  00120 0040</t>
  </si>
  <si>
    <t>PINE RIDGE UNIT 3 PB 8 PG 51 LOT 4 BLK 12</t>
  </si>
  <si>
    <t>STEUTERMAN DIANA F</t>
  </si>
  <si>
    <t>5635 N PRINCEWOOD DR</t>
  </si>
  <si>
    <t>18E17S320030  00120 0080</t>
  </si>
  <si>
    <t>PINE RIDGE UNIT 3 PB 8 PG 51 LOT 8 BLK 12</t>
  </si>
  <si>
    <t>ADAMS GARTH L</t>
  </si>
  <si>
    <t>ADAMS GLORIA S</t>
  </si>
  <si>
    <t>5553 N PRINCEWOOD DR</t>
  </si>
  <si>
    <t>18E17S320030  00120 0090</t>
  </si>
  <si>
    <t>PINE RIDGE UNIT 3 PB 8 PG 51 LOT 9 BLK 12</t>
  </si>
  <si>
    <t>SMITH GERALD</t>
  </si>
  <si>
    <t>SMITH HELEN</t>
  </si>
  <si>
    <t>5497 N PRINCEWOOD DR</t>
  </si>
  <si>
    <t>18E17S320030  00120 0150</t>
  </si>
  <si>
    <t>PINE RIDGE UNIT 3 PB 8 PG 51 LOT 15 BLK 12</t>
  </si>
  <si>
    <t>PATEL NITINBHAI</t>
  </si>
  <si>
    <t>COOPER SALLY</t>
  </si>
  <si>
    <t>5403 N PRINCEWOOD DR</t>
  </si>
  <si>
    <t>18E17S320030  00120 0210</t>
  </si>
  <si>
    <t>PINE RIDGE UNIT 3 PB 8 PG 51 LOT 21 BLK 12</t>
  </si>
  <si>
    <t>BRASSILL KEITH S</t>
  </si>
  <si>
    <t>5209 N RED RIBBON PT</t>
  </si>
  <si>
    <t>18E17S320030  00130 0020</t>
  </si>
  <si>
    <t>BEDSTROW</t>
  </si>
  <si>
    <t>PINE RIDGE UNIT 3 PB 8 PG 51 LOT 2 BLK 13</t>
  </si>
  <si>
    <t>BRADLEY ANTHONEY B</t>
  </si>
  <si>
    <t>BRADLEY JENNIFER M</t>
  </si>
  <si>
    <t>LITTLE WOODEN CLAYFORD RD</t>
  </si>
  <si>
    <t xml:space="preserve"> SA68 0RR UK</t>
  </si>
  <si>
    <t>18E17S320030  00130 0110</t>
  </si>
  <si>
    <t>PINE RIDGE UNIT 3 PB 8 PG 51 LOT 11 BLK 13</t>
  </si>
  <si>
    <t>SHEEHAN SUE COSBY</t>
  </si>
  <si>
    <t>5511 N RED RIBBON PT</t>
  </si>
  <si>
    <t>BEVERLY HILLS FL 34465 2416</t>
  </si>
  <si>
    <t>18E17S320030  00060 0090</t>
  </si>
  <si>
    <t>PINE RIDGE UNIT 3 PB 8 PG 51 LOT 9 BLK 6</t>
  </si>
  <si>
    <t>KANDRA KEVIN</t>
  </si>
  <si>
    <t>DEARDEN ROBIN L</t>
  </si>
  <si>
    <t>1845 S MICHIGAN AVE  601</t>
  </si>
  <si>
    <t>CHICAGO IL 60616</t>
  </si>
  <si>
    <t>18E17S320030  00060 0120</t>
  </si>
  <si>
    <t>PINE RIDGE UNIT 3 PB 8 PG 51 LOT 12 BLK 6</t>
  </si>
  <si>
    <t>SEEGER MONIKA E</t>
  </si>
  <si>
    <t>5245 N TEAK WAY</t>
  </si>
  <si>
    <t>BEVERLY HILLS FL 34465 2432</t>
  </si>
  <si>
    <t>18E17S320030  00060 0130</t>
  </si>
  <si>
    <t>PINE RIDGE UNIT 3 PB 8 PG 51 LOT 13 BLK 6</t>
  </si>
  <si>
    <t>18E17S320030  00080 0010</t>
  </si>
  <si>
    <t>PINE RIDGE UNIT 3 PB 8 PG 51 LOT 1 BLK 8</t>
  </si>
  <si>
    <t>LANGWORTHY RANDALL B</t>
  </si>
  <si>
    <t>LANGWORTHY CONNIE K</t>
  </si>
  <si>
    <t>5368 N RED RIBBON PT</t>
  </si>
  <si>
    <t>18E17S320030  00080 0020</t>
  </si>
  <si>
    <t>PINE RIDGE UNIT 3 PB 8 PG 51 LOT 2 BLK 8</t>
  </si>
  <si>
    <t>KNECHT JUDITH A</t>
  </si>
  <si>
    <t>KNECHT GARY D</t>
  </si>
  <si>
    <t>5356 N RED RIBBON PT</t>
  </si>
  <si>
    <t>18E17S320030  00090 0030</t>
  </si>
  <si>
    <t xml:space="preserve">PINE RIDGE UNIT 3 PB 8 PG 51 LOT 3 BLK 9 </t>
  </si>
  <si>
    <t>TANCREDI DORIS LENNON THOMPSON</t>
  </si>
  <si>
    <t>10 SOMERSET PT</t>
  </si>
  <si>
    <t>BLUFFTON SC 29910 4905</t>
  </si>
  <si>
    <t>18E17S320030  00090 0090</t>
  </si>
  <si>
    <t xml:space="preserve">PINE RIDGE UNIT 3 PB 8 PG 51 LOT 9 BLK 9 </t>
  </si>
  <si>
    <t>RAMSEY WILLIAM L JR &amp; MAGGIE R</t>
  </si>
  <si>
    <t>1110 ROYAL OAKS DR APT 37</t>
  </si>
  <si>
    <t>MONROVIA CA 91016</t>
  </si>
  <si>
    <t>18E17S320030  00100 0070</t>
  </si>
  <si>
    <t>PINE RIDGE UNIT 3 PB 8 PG 51 LOT 7 BLK 10</t>
  </si>
  <si>
    <t>STOVALL CHARLES E</t>
  </si>
  <si>
    <t>STOVALL JEANETTE</t>
  </si>
  <si>
    <t>1166 W SPHERE PL</t>
  </si>
  <si>
    <t>18E17S320030  00110 0010</t>
  </si>
  <si>
    <t xml:space="preserve">PINE RIDGE UNIT 3 PB 8 PG 51 LOT 1 BLK 11 </t>
  </si>
  <si>
    <t>DEWOODY JULIE</t>
  </si>
  <si>
    <t>5634 N PRINCEWOOD DR</t>
  </si>
  <si>
    <t>18E17S320030  00110 0070</t>
  </si>
  <si>
    <t>PINE RIDGE UNIT 3 PB 8 PG 51 LOT 7 BLK 11</t>
  </si>
  <si>
    <t>JONES MICHAEL E</t>
  </si>
  <si>
    <t>JONES ANGELA L</t>
  </si>
  <si>
    <t>5480 N PRINCEWOOD DR</t>
  </si>
  <si>
    <t>18E17S320030  00110 0150</t>
  </si>
  <si>
    <t>PINE RIDGE UNIT 3 PB 8 PG 51 LOT 15 BLK 11</t>
  </si>
  <si>
    <t>PASTORE CUSTOM BUILDERS INC</t>
  </si>
  <si>
    <t>5170 MARINER BLVD</t>
  </si>
  <si>
    <t>SPRING HILL FL 34609</t>
  </si>
  <si>
    <t>18E17S320030  00110 0190</t>
  </si>
  <si>
    <t xml:space="preserve">PINE RIDGE UNIT 3 PB 8 PG 51 LOT 19 BLK 11 </t>
  </si>
  <si>
    <t>TREGLIA ROBERT &amp; JOYCE</t>
  </si>
  <si>
    <t>250 LINCOLN AVE</t>
  </si>
  <si>
    <t>STATEN ISLAND NY 10306 3357</t>
  </si>
  <si>
    <t>18E17S320030  00120 0020</t>
  </si>
  <si>
    <t>PINE RIDGE UNIT 3 PB 8 PG 51 LOT 2 BLK 12</t>
  </si>
  <si>
    <t>KIRK JAMES W</t>
  </si>
  <si>
    <t>KIRK YVONNE KENKINS</t>
  </si>
  <si>
    <t>5709 N PRINCEWOOD DR</t>
  </si>
  <si>
    <t>18E17S320030  00120 0060</t>
  </si>
  <si>
    <t xml:space="preserve">PINE RIDGE UNIT 3 PB 8 PG 51 LOT 6 BLK 12 </t>
  </si>
  <si>
    <t>MCCOO TERESITA FILOMENO</t>
  </si>
  <si>
    <t>10741 LONG AVE</t>
  </si>
  <si>
    <t>OAKLAWN IL 60453 5049</t>
  </si>
  <si>
    <t>18E17S320030  00120 0190</t>
  </si>
  <si>
    <t>PINE RIDGE UNIT 3 PB 8 PG 51 LOT 19 BLK 12</t>
  </si>
  <si>
    <t>SUAREZ FRANCISCO</t>
  </si>
  <si>
    <t>SUAREZ FRANCINE</t>
  </si>
  <si>
    <t>5297 N PRINCEWOOD DR</t>
  </si>
  <si>
    <t>BEVERLY HILLS FL 34465 2424</t>
  </si>
  <si>
    <t>18E17S320030  00130 0010</t>
  </si>
  <si>
    <t>PINE RIDGE UNIT 3 PB 8 PG 51 LOT 1 BLK 13</t>
  </si>
  <si>
    <t>HIGGINS FRANCIS SAMUEL</t>
  </si>
  <si>
    <t>HIGGINS BARBARA LYNN</t>
  </si>
  <si>
    <t>5683 N BEDSTROW BLVD</t>
  </si>
  <si>
    <t>18E17S320030  00070 0040</t>
  </si>
  <si>
    <t xml:space="preserve">PINE RIDGE UNIT 3 PB 8 PG 51 LOT 4 BLK 7 </t>
  </si>
  <si>
    <t>RHODES ALBERTA</t>
  </si>
  <si>
    <t>9357 NW 53RD CT</t>
  </si>
  <si>
    <t>18E17S320030  00070 0050</t>
  </si>
  <si>
    <t>PINE RIDGE UNIT 3 PB 8 PG 51 LOT 5 BLK 7</t>
  </si>
  <si>
    <t>LANDRY PAUL E JR</t>
  </si>
  <si>
    <t>LANDRY PATRICIA M</t>
  </si>
  <si>
    <t>5161 N SANDALWOOD DR</t>
  </si>
  <si>
    <t>18E17S320030  00080 0050</t>
  </si>
  <si>
    <t xml:space="preserve">PINE RIDGE UNIT 3 PB 8 PG 51 LOT 5 BLK 8 </t>
  </si>
  <si>
    <t>MARONDA HOMES LLC</t>
  </si>
  <si>
    <t>9416 CAMDEN FIELD PKWY</t>
  </si>
  <si>
    <t>RIVERVIEW FL 33569</t>
  </si>
  <si>
    <t>18E17S320030  00100 0100</t>
  </si>
  <si>
    <t>PINE RIDGE UNIT 3 PB 8 PG 51 LOT 10 BLK 10</t>
  </si>
  <si>
    <t>NIGRO PATRICIA ELLEN</t>
  </si>
  <si>
    <t>PATRICIA ELLEN NIGRO REVOCABLE TRUST</t>
  </si>
  <si>
    <t>5296 N PRINCEWOOD DR</t>
  </si>
  <si>
    <t>18E17S320030  00100 0180</t>
  </si>
  <si>
    <t>PINE RIDGE UNIT 3 PB 8 PG 51 LOT 18 BLK 10</t>
  </si>
  <si>
    <t>COLON JOSE A</t>
  </si>
  <si>
    <t>COLON MARIA J</t>
  </si>
  <si>
    <t>PO BOX 640907</t>
  </si>
  <si>
    <t>BEVERLY HILLS FL 34464 0907</t>
  </si>
  <si>
    <t>18E17S320030  00110 0210</t>
  </si>
  <si>
    <t>PINE RIDGE UNIT 3 PB 8 PG 51 LOT 21 BLK 11</t>
  </si>
  <si>
    <t>LADOUCER SUSAN</t>
  </si>
  <si>
    <t>LADOUCER JERRY KENNETH</t>
  </si>
  <si>
    <t>1325 W SPHERE PL</t>
  </si>
  <si>
    <t>18E17S320030  00120 0030</t>
  </si>
  <si>
    <t>PINE RIDGE UNIT 3 PB 8 PG 51 LOT 3 BLK 12</t>
  </si>
  <si>
    <t>JENKINS-KIRK YVONNE</t>
  </si>
  <si>
    <t>18E17S320030  00120 0100</t>
  </si>
  <si>
    <t>PINE RIDGE UNIT 3 PB 8 PG 51 LOT 10 BLK 12</t>
  </si>
  <si>
    <t>JENTANA CONSTRUCTION LLC</t>
  </si>
  <si>
    <t>1226 MOSSY OAK DR</t>
  </si>
  <si>
    <t>18E17S320030  00120 0130</t>
  </si>
  <si>
    <t xml:space="preserve">PINE RIDGE UNIT 3 PB 8 PG 51 LOT 13 BLK 12 </t>
  </si>
  <si>
    <t>DAEZ KATHY ROSE</t>
  </si>
  <si>
    <t>2207 CAMDEN LN</t>
  </si>
  <si>
    <t>HANOVER PARK IL 60133</t>
  </si>
  <si>
    <t>18E17S320030  00120 0160</t>
  </si>
  <si>
    <t>PINE RIDGE UNIT 3 PB 8 PG 51 LOT 16 BLK 12</t>
  </si>
  <si>
    <t>PARKER CURTIS</t>
  </si>
  <si>
    <t>PARKER MARIE</t>
  </si>
  <si>
    <t>5379 N PRINCEWOOD DR</t>
  </si>
  <si>
    <t>18E17S320030  00120 0180</t>
  </si>
  <si>
    <t xml:space="preserve">PINE RIDGE UNIT 3 PB 8 PG 51 LOT 18 BLK 12 </t>
  </si>
  <si>
    <t>ROBERTS SUSAN L CO TRUSTEE</t>
  </si>
  <si>
    <t>5315 N PRINCEWOOD DR</t>
  </si>
  <si>
    <t>18E17S320030  00130 0060</t>
  </si>
  <si>
    <t xml:space="preserve">PINE RIDGE UNIT 3 PB 8 PG 51 LOT 6 BLK 13 </t>
  </si>
  <si>
    <t>MOYNIHAN STEPHEN E</t>
  </si>
  <si>
    <t>80 BRIDLE PATH DR</t>
  </si>
  <si>
    <t>SOMERS CT 06071</t>
  </si>
  <si>
    <t>18E17S320030  00070 0060</t>
  </si>
  <si>
    <t>PINE RIDGE UNIT 3 PB 8 PG 51 LOT 6 BLK 7</t>
  </si>
  <si>
    <t>PARKS SHARON</t>
  </si>
  <si>
    <t>5185 N SANDALWOOD DR</t>
  </si>
  <si>
    <t>18E17S320030  00080 0040</t>
  </si>
  <si>
    <t>PINE RIDGE UNIT 3 PB 8 PG 51 LOT 4 BLK 8</t>
  </si>
  <si>
    <t>GENNETT VIVIAN E</t>
  </si>
  <si>
    <t>5300 N RED RIBBON PT</t>
  </si>
  <si>
    <t>BEVERLY HILLS FL 34465 2411</t>
  </si>
  <si>
    <t>18E17S320030  00100 0040</t>
  </si>
  <si>
    <t>PINE RIDGE UNIT 3 PB 8 PG 51 LOT 4 BLK 10</t>
  </si>
  <si>
    <t>DECKER DONALD C</t>
  </si>
  <si>
    <t>DONALD C AND CARLA G DECKER LIVING TRUST</t>
  </si>
  <si>
    <t>1234 W SPHERE PL</t>
  </si>
  <si>
    <t>18E17S320030  00100 0050</t>
  </si>
  <si>
    <t>PINE RIDGE UNIT 3 PB 8 PG 51 LOT 5 BLK 10</t>
  </si>
  <si>
    <t>BREWIS WILLIAM R</t>
  </si>
  <si>
    <t>1218 W SPHERE PL</t>
  </si>
  <si>
    <t>18E17S320030  00100 0150</t>
  </si>
  <si>
    <t>PINE RIDGE UNIT 3 PB 8 PG 51 LOT 15 BLK 10</t>
  </si>
  <si>
    <t>JENNINGS JOHN T</t>
  </si>
  <si>
    <t>JENNINGS CYNTHIA L</t>
  </si>
  <si>
    <t>5355 N RED RIBBON PT</t>
  </si>
  <si>
    <t>18E17S320030  00110 0060</t>
  </si>
  <si>
    <t xml:space="preserve">PINE RIDGE UNIT 3 PB 8 PG 51 LOT 6 BLK 11 </t>
  </si>
  <si>
    <t>PROULX JEANNE</t>
  </si>
  <si>
    <t>5492 N PRINCEWOOD DR</t>
  </si>
  <si>
    <t>18E17S320030  00110 0090</t>
  </si>
  <si>
    <t>PINE RIDGE UNIT 3 PB 8 PG 51 LOT 9 BLK 11</t>
  </si>
  <si>
    <t>SLOAN CHARLES S SR</t>
  </si>
  <si>
    <t>SLOAN ELSPETH D</t>
  </si>
  <si>
    <t>5452 N PRINCEWOOD</t>
  </si>
  <si>
    <t>18E17S320030  00110 0120</t>
  </si>
  <si>
    <t>PINE RIDGE UNIT 3 PB 8 PG 51 LOT 12 BLK 11</t>
  </si>
  <si>
    <t>EARL ARTHUR C</t>
  </si>
  <si>
    <t>EARL GERTRUDE T</t>
  </si>
  <si>
    <t>102 STONEBEND DR</t>
  </si>
  <si>
    <t>POWELL OH 43065</t>
  </si>
  <si>
    <t>18E17S320030  00120 0170</t>
  </si>
  <si>
    <t>PINE RIDGE UNIT 3 PB 8 PG 51 LOT 17 BLK 12</t>
  </si>
  <si>
    <t>HOBAN ROBERT L</t>
  </si>
  <si>
    <t>HOBAN ELAINE M</t>
  </si>
  <si>
    <t>4112 DELLBROOK DR</t>
  </si>
  <si>
    <t>TAMPA FL 33624</t>
  </si>
  <si>
    <t>18E17S320030  00140 0010</t>
  </si>
  <si>
    <t>PINE RIDGE UNIT 3 PB 8 PG 51 LOT 1 BLK 14</t>
  </si>
  <si>
    <t>EMERY JASON</t>
  </si>
  <si>
    <t>EMERY JAMIE</t>
  </si>
  <si>
    <t>5498 N PEPPERMINT DR</t>
  </si>
  <si>
    <t>BEVERLY HILLS FL 34465 2451</t>
  </si>
  <si>
    <t>18E17S320030  00070 0020</t>
  </si>
  <si>
    <t>PINE RIDGE UNIT 3 PB 8 PG 51 LOT 2 BLK 7</t>
  </si>
  <si>
    <t>MANNINO VINCENT</t>
  </si>
  <si>
    <t>MANNINO MARILYN L</t>
  </si>
  <si>
    <t>1354 W PLUM PL</t>
  </si>
  <si>
    <t>BEVERLY HILLS FL 34465 2428</t>
  </si>
  <si>
    <t>18E17S320030  00100 0170</t>
  </si>
  <si>
    <t>PINE RIDGE UNIT 3 PB 8 PG 51 LOT 17 BLK 10</t>
  </si>
  <si>
    <t>ALDEN-LASSITER HEATHER D</t>
  </si>
  <si>
    <t>5395 N RED RIBBON PT</t>
  </si>
  <si>
    <t>18E17S320030  00100 0190</t>
  </si>
  <si>
    <t>PINE RIDGE UNIT 3 PB 8 PG 51 LOT 19 BLK 10</t>
  </si>
  <si>
    <t>FRY CLIFFORD M</t>
  </si>
  <si>
    <t>FRY NANCY L</t>
  </si>
  <si>
    <t>5435 N RED RIBBON PT</t>
  </si>
  <si>
    <t>18E17S320030  00110 0020</t>
  </si>
  <si>
    <t xml:space="preserve">PINE RIDGE UNIT 3 PB 8 PG 51 LOT 2 BLK 11 </t>
  </si>
  <si>
    <t>DIAMOY NENITA D</t>
  </si>
  <si>
    <t>4027 CASCADA CIR</t>
  </si>
  <si>
    <t>COOPER CITY FL 33324</t>
  </si>
  <si>
    <t>18E17S320030  00110 0040</t>
  </si>
  <si>
    <t>PINE RIDGE UNIT 3 PB 8 PG 51 LOT 4 BLK 11</t>
  </si>
  <si>
    <t>18E17S320030  00120 0110</t>
  </si>
  <si>
    <t xml:space="preserve">PINE RIDGE UNIT 3 PB 8 PG 51 LOT 11 BLK 12 </t>
  </si>
  <si>
    <t>REYES RONALD L &amp; KIM E</t>
  </si>
  <si>
    <t>332 VENTURA DR</t>
  </si>
  <si>
    <t>OLDSMAR FL 34677 4600</t>
  </si>
  <si>
    <t>18E17S320030  00120 0120</t>
  </si>
  <si>
    <t xml:space="preserve">PINE RIDGE UNIT 3 PB 8 PG 51 LOT 12 BLK 12 </t>
  </si>
  <si>
    <t>NOA JENNIFER L</t>
  </si>
  <si>
    <t>5465 N PRINCEWOOD DR</t>
  </si>
  <si>
    <t>BEVERLY HILLS FL 34465 2425</t>
  </si>
  <si>
    <t>18E17S320030  00130 0040</t>
  </si>
  <si>
    <t>PINE RIDGE UNIT 3 PB 8 PG 51 LOT 4 BLK 13</t>
  </si>
  <si>
    <t>TING MANUEL G</t>
  </si>
  <si>
    <t>TING MARILYN E</t>
  </si>
  <si>
    <t>2033 ARMOUR DR</t>
  </si>
  <si>
    <t>WILMINGTON DE 19808</t>
  </si>
  <si>
    <t>18E17S320030  00130 0050</t>
  </si>
  <si>
    <t>PINE RIDGE UNIT 3 PB 8 PG 51 LOT 5 BLK 13</t>
  </si>
  <si>
    <t>MATTHEWS SHIRLEY A</t>
  </si>
  <si>
    <t>MATTHEWS WILLIAM</t>
  </si>
  <si>
    <t>1338 W SPHERE PL</t>
  </si>
  <si>
    <t>18E17S320030  00130 0090</t>
  </si>
  <si>
    <t>PINE RIDGE UNIT 3 PB 8 PG 51 LOT 9 BLK 13</t>
  </si>
  <si>
    <t>COCHRAN TERESA L</t>
  </si>
  <si>
    <t>FABER GARY L</t>
  </si>
  <si>
    <t>1312 W SPHERE PL</t>
  </si>
  <si>
    <t>18E17S320030  00140 0040</t>
  </si>
  <si>
    <t>PINE RIDGE UNIT 3 PB 8 PG 51 LOT 4 BLK 14</t>
  </si>
  <si>
    <t>ERB MICHAEL J</t>
  </si>
  <si>
    <t>ERB ELVA L</t>
  </si>
  <si>
    <t>5440 N PEPPERMINT DR</t>
  </si>
  <si>
    <t>18E17S320030  00140 0060</t>
  </si>
  <si>
    <t xml:space="preserve">PINE RIDGE UNIT 3 PB 8 PG 51 LOT 6 BLK 14 </t>
  </si>
  <si>
    <t>LEE YOUNG SIK &amp; HWA HEE</t>
  </si>
  <si>
    <t>32 SANDPIPER STRAND</t>
  </si>
  <si>
    <t>CORONADO CA 92118</t>
  </si>
  <si>
    <t>18E17S320030  00160 0010</t>
  </si>
  <si>
    <t xml:space="preserve">PINE RIDGE UNIT 3 PB 8 PG 51 LOT 1 BLK 16 </t>
  </si>
  <si>
    <t>MALABANAN ERLINDA O</t>
  </si>
  <si>
    <t>11 JUNIPER GLN</t>
  </si>
  <si>
    <t>CORNWALL NY 12518</t>
  </si>
  <si>
    <t>18E17S320030  00160 0020</t>
  </si>
  <si>
    <t>PINE RIDGE UNIT 3 PB 8 PG 51 LOT 2 BLK 16</t>
  </si>
  <si>
    <t>GUGUDAN CHARLES R</t>
  </si>
  <si>
    <t>GUGUDAN JUDITH E</t>
  </si>
  <si>
    <t>5182 N PERSIMMON DR</t>
  </si>
  <si>
    <t>BEVERLY HILLS FL 34465 2444</t>
  </si>
  <si>
    <t>18E17S320030  00160 0030</t>
  </si>
  <si>
    <t>PINE RIDGE UNIT 3 PB 8 PG 51 LOT 3 BLK 16</t>
  </si>
  <si>
    <t>18E17S320030  00160 0070</t>
  </si>
  <si>
    <t>PINE RIDGE UNIT 3 PB 8 PG 51 LOT 7 BLK 16</t>
  </si>
  <si>
    <t>DEPP JOHN C</t>
  </si>
  <si>
    <t>DEPP JUNE W</t>
  </si>
  <si>
    <t>5054 N PERSIMMON DR</t>
  </si>
  <si>
    <t>18E17S320030  00160 0160</t>
  </si>
  <si>
    <t xml:space="preserve">PINE RIDGE UNIT 3 PB 8 PG 51 LOT 16 BLK 16 </t>
  </si>
  <si>
    <t>GEOMAR HOLDINGS LTD</t>
  </si>
  <si>
    <t>ATTN MARTA PILAPIL</t>
  </si>
  <si>
    <t>6948 HAYTER DR</t>
  </si>
  <si>
    <t>LAKELAND FL 33813</t>
  </si>
  <si>
    <t>18E17S320030  00170 0050</t>
  </si>
  <si>
    <t>PINE RIDGE UNIT 3 PB 8 PG 51 LOT 5 BLK 17</t>
  </si>
  <si>
    <t>MURRAY MAURICE A</t>
  </si>
  <si>
    <t>MURRAY VIRGINIA M</t>
  </si>
  <si>
    <t>5086 N PEPPERMINT DR</t>
  </si>
  <si>
    <t>18E17S320030  00170 0100</t>
  </si>
  <si>
    <t>PINE RIDGE UNIT 3 PB 8 PG 51 LOT 10 BLK 17</t>
  </si>
  <si>
    <t>BRAMMER GREGORY</t>
  </si>
  <si>
    <t>4936 N MAPLEVIEW WAY</t>
  </si>
  <si>
    <t>18E17S320030  00180 0060</t>
  </si>
  <si>
    <t>BEGONIA</t>
  </si>
  <si>
    <t>PINE RIDGE UNIT 3 PB 8 PG 51 LOT 6 BLK 18</t>
  </si>
  <si>
    <t>SCHERER FREDERICK W &amp; KATHLEEN</t>
  </si>
  <si>
    <t>16 POST RD</t>
  </si>
  <si>
    <t>HOOKSETT NH 03106</t>
  </si>
  <si>
    <t>18E17S320030  00190 0090</t>
  </si>
  <si>
    <t>TALL OAKS</t>
  </si>
  <si>
    <t>PINE RIDGE UNIT 3 PB 8 PG 51 LOT 9 BLK 19</t>
  </si>
  <si>
    <t>MECHLEY RICHARD A</t>
  </si>
  <si>
    <t>MECHLEY PATRICIA L</t>
  </si>
  <si>
    <t>1890 W TALL OAKS DR</t>
  </si>
  <si>
    <t>18E17S320030  00140 0030</t>
  </si>
  <si>
    <t>PINE RIDGE UNIT 3 PB 8 PG 51 LOT 3 BLK 14</t>
  </si>
  <si>
    <t>SPRUILL MILFORD F &amp;</t>
  </si>
  <si>
    <t>SHARON J SPRUILL</t>
  </si>
  <si>
    <t>14539 CUTSTONE WAY</t>
  </si>
  <si>
    <t>SILVER SPRING MD 20905 7432</t>
  </si>
  <si>
    <t>18E17S320030  00140 0080</t>
  </si>
  <si>
    <t xml:space="preserve">PINE RIDGE UNIT 3 PB 8 PG 51 LOT 8 BLK 14 </t>
  </si>
  <si>
    <t>TUNG RANDY W &amp; ANNIE A</t>
  </si>
  <si>
    <t>445 LONE PINE RD</t>
  </si>
  <si>
    <t>BLOOMFIELD HILLS MI 48304</t>
  </si>
  <si>
    <t>18E17S320030  00140 0130</t>
  </si>
  <si>
    <t>PINE RIDGE UNIT 3 PB 8 PG 51 LOT 13 BLK 14</t>
  </si>
  <si>
    <t>CARUSO FRANK L</t>
  </si>
  <si>
    <t>CARUSO MAUREEN A</t>
  </si>
  <si>
    <t>5373 N BEDSTROW BLVD</t>
  </si>
  <si>
    <t>18E17S320030  00150 0040</t>
  </si>
  <si>
    <t xml:space="preserve">PINE RIDGE UNIT 3 PB 8 PG 51 LOT 4 BLK 15 </t>
  </si>
  <si>
    <t>D ACCORDO ARMANDO &amp; LAURA</t>
  </si>
  <si>
    <t>108 BAYVIEW AVE</t>
  </si>
  <si>
    <t>18E17S320030  00160 0090</t>
  </si>
  <si>
    <t>PINE RIDGE UNIT 3 PB 8 PG 51 LOT 9 BLK 16</t>
  </si>
  <si>
    <t>HEPNER ELIZABETH</t>
  </si>
  <si>
    <t>HEPNER JAMES E</t>
  </si>
  <si>
    <t>5005 N PEPPERMINT DR</t>
  </si>
  <si>
    <t>18E17S320030  00160 0110</t>
  </si>
  <si>
    <t xml:space="preserve">PINE RIDGE UNIT 3 PB 8 PG 51 LOT 11 BLK 16 </t>
  </si>
  <si>
    <t>SUMETANON SUPIN</t>
  </si>
  <si>
    <t>4912 SEASONS DR</t>
  </si>
  <si>
    <t>TROY MI 48098 6623</t>
  </si>
  <si>
    <t>18E17S320030  00170 0070</t>
  </si>
  <si>
    <t>PINE RIDGE UNIT 3 PB 8 PG 51 LOT 7 BLK 17</t>
  </si>
  <si>
    <t>MYERS MARY A</t>
  </si>
  <si>
    <t>5042 N PEPPERMINT DR</t>
  </si>
  <si>
    <t>18E17S320030  00170 0120</t>
  </si>
  <si>
    <t>PINE RIDGE UNIT 3 PB 8 PG 51 LOT 12 BLK 17</t>
  </si>
  <si>
    <t>MEIER FRIEDHELM</t>
  </si>
  <si>
    <t>MEIER MARGARETE</t>
  </si>
  <si>
    <t>ELLERNBRUCHWEG 8</t>
  </si>
  <si>
    <t xml:space="preserve"> 32760 GERMANY</t>
  </si>
  <si>
    <t>18E17S320030  00170 0180</t>
  </si>
  <si>
    <t>PINE RIDGE UNIT 3 PB 8 PG 51 LOT 18 BLK 17</t>
  </si>
  <si>
    <t>LEIVA LUIS E</t>
  </si>
  <si>
    <t>664 E JINNITA ST</t>
  </si>
  <si>
    <t>18E17S320030  00180 0010</t>
  </si>
  <si>
    <t>PINE RIDGE UNIT 3 PB 8 PG 51 LOT 1 BLK 18</t>
  </si>
  <si>
    <t>VOGEL ALBERT R</t>
  </si>
  <si>
    <t>VOGEL PATRICIA M</t>
  </si>
  <si>
    <t>5093 N LENA DR</t>
  </si>
  <si>
    <t>18E17S320030  00180 0080</t>
  </si>
  <si>
    <t>PINE RIDGE UNIT 3 PB 8 PG 51 LOT 8 BLK 18</t>
  </si>
  <si>
    <t>MALETICH KELLY R</t>
  </si>
  <si>
    <t>MALETICH SAVA</t>
  </si>
  <si>
    <t>1820 W BEGONIA DR</t>
  </si>
  <si>
    <t>18E17S320030  00180 0150</t>
  </si>
  <si>
    <t>PINE RIDGE UNIT 3 PB 8 PG 51 LOT 15 BLK 18</t>
  </si>
  <si>
    <t>VOLLGRAFF ROY</t>
  </si>
  <si>
    <t>VOLLGRAFF MARY</t>
  </si>
  <si>
    <t>76 S HOWELL AVE</t>
  </si>
  <si>
    <t>FARMINGVILLE NY 11738</t>
  </si>
  <si>
    <t>18E17S320030  00180 0170</t>
  </si>
  <si>
    <t>PINE RIDGE UNIT 3 PB 8 PG 51 LOT 17 BLK 18</t>
  </si>
  <si>
    <t>MILLER WAYNE H</t>
  </si>
  <si>
    <t>MILLER NIXIE I</t>
  </si>
  <si>
    <t>5051 N LENA DR</t>
  </si>
  <si>
    <t>18E17S320030  00190 0040</t>
  </si>
  <si>
    <t>PINE RIDGE UNIT 3 PB 8 PG 51 LOT 4 BLK 19</t>
  </si>
  <si>
    <t>BELTOWSKI DANIEL</t>
  </si>
  <si>
    <t>BELTOWSKI JUDITH</t>
  </si>
  <si>
    <t>1940 W TALL OAKS DR</t>
  </si>
  <si>
    <t>18E17S320030  00190 0110</t>
  </si>
  <si>
    <t>PINE RIDGE UNIT 3 PB 8 PG 51 LOT 11 BLK 19</t>
  </si>
  <si>
    <t>HAGIN FRANCIS</t>
  </si>
  <si>
    <t>HAGIN ROSWITHA</t>
  </si>
  <si>
    <t>1870 W TALL OAKS DR</t>
  </si>
  <si>
    <t>18E17S320030  00140 0050</t>
  </si>
  <si>
    <t>PINE RIDGE UNIT 3 PB 8 PG 51 LOT 5 BLK 14</t>
  </si>
  <si>
    <t>LAFERRIERE CLAYTON R</t>
  </si>
  <si>
    <t>LAFERRIERE MICHELINE</t>
  </si>
  <si>
    <t>5408 N PEPPERMINT DR</t>
  </si>
  <si>
    <t>18E17S320030  00140 0170</t>
  </si>
  <si>
    <t xml:space="preserve">PINE RIDGE UNIT 3 PB 8 PG 51 LOT 17 BLK 14 </t>
  </si>
  <si>
    <t>JUGUILON AUGUSTO</t>
  </si>
  <si>
    <t>8320 OAK KNOLL CT</t>
  </si>
  <si>
    <t>N ROYALTON OH 44133</t>
  </si>
  <si>
    <t>18E17S320030  00140 0190</t>
  </si>
  <si>
    <t>PINE RIDGE UNIT 3 PB 8 PG 51 LOT 19 BLK 14</t>
  </si>
  <si>
    <t>SPRUILL SHARON J</t>
  </si>
  <si>
    <t>18E17S320030  00150 0170</t>
  </si>
  <si>
    <t>PINE RIDGE UNIT 3 PB 8 PG 51 LOT 17 BLK 15</t>
  </si>
  <si>
    <t>KORALEWSKI ALVIN A JR</t>
  </si>
  <si>
    <t>KORALEWSKI KAREN E</t>
  </si>
  <si>
    <t>5499 N PEPPERMINT DR</t>
  </si>
  <si>
    <t>18E17S320030  00160 0120</t>
  </si>
  <si>
    <t>PINE RIDGE UNIT 3 PB 8 PG 51 LOT 12 BLK 16</t>
  </si>
  <si>
    <t>BURKE VINCENT M</t>
  </si>
  <si>
    <t>PO BOX 556</t>
  </si>
  <si>
    <t>WARRENTON VA 20188 0556</t>
  </si>
  <si>
    <t>18E17S320030  00170 0130</t>
  </si>
  <si>
    <t xml:space="preserve">PINE RIDGE UNIT 3 PB 8 PG 51 LOT 13 BLK 17 </t>
  </si>
  <si>
    <t>HARKOVICH DORYCE MARJORIE</t>
  </si>
  <si>
    <t>1665 W PINE RIDGE BLVD</t>
  </si>
  <si>
    <t>BEVERLY HILLS FL 34465 3172</t>
  </si>
  <si>
    <t>18E17S320030  00170 0140</t>
  </si>
  <si>
    <t>PINE RIDGE UNIT 3 PB 8 PG 51 LOT 14 BLK 17</t>
  </si>
  <si>
    <t>GODDARD DAVID LEE</t>
  </si>
  <si>
    <t>GODDARD MARGARET T</t>
  </si>
  <si>
    <t>1709 W PINE RIDGE BLVD</t>
  </si>
  <si>
    <t>18E17S320030  00170 0150</t>
  </si>
  <si>
    <t>PINE RIDGE UNIT 3 PB 8 PG 51 LOT 15 BLK 17</t>
  </si>
  <si>
    <t>MASZOTA MARGARET V</t>
  </si>
  <si>
    <t>MASZOTA RICHARD</t>
  </si>
  <si>
    <t>1741 W PINE RIDGE BLVD</t>
  </si>
  <si>
    <t>18E17S320030  00170 0170</t>
  </si>
  <si>
    <t xml:space="preserve">PINE RIDGE UNIT 3 PB 8 PG 51 LOT 17 BLK 17 </t>
  </si>
  <si>
    <t>BRAUN NATALIE T TRUSTEE</t>
  </si>
  <si>
    <t>NATALIE T BRAUN TRUST</t>
  </si>
  <si>
    <t>5051 NORTH BEDSTROW BLVD</t>
  </si>
  <si>
    <t>18E17S320030  00190 0100</t>
  </si>
  <si>
    <t>PINE RIDGE UNIT 3 PB 8 PG 51 LOT 10 BLK 19</t>
  </si>
  <si>
    <t>KAPPLER JOHN R</t>
  </si>
  <si>
    <t>1880 W TALL OAKS DR</t>
  </si>
  <si>
    <t>BEVERLY HILLS FL 34465 2346</t>
  </si>
  <si>
    <t>18E17S320030  00140 0020</t>
  </si>
  <si>
    <t>PINE RIDGE UNIT 3 PB 8 PG 51 LOT 2 BLK 14</t>
  </si>
  <si>
    <t>HRICA KENNETH S</t>
  </si>
  <si>
    <t>HRICA LAURA</t>
  </si>
  <si>
    <t>PO BOX 640537</t>
  </si>
  <si>
    <t>BEVERLY HILLS FL 34464 0537</t>
  </si>
  <si>
    <t>18E17S320030  00140 0090</t>
  </si>
  <si>
    <t>PINE RIDGE UNIT 3 PB 8 PG 51 LOT 9 BLK 14</t>
  </si>
  <si>
    <t>REHFELD MICHAEL R</t>
  </si>
  <si>
    <t>REHFELD ANNE ELIZABETH</t>
  </si>
  <si>
    <t>5298 N PEPPERMINT DR</t>
  </si>
  <si>
    <t>18E17S320030  00150 0020</t>
  </si>
  <si>
    <t>PINE RIDGE UNIT 3 PB 8 PG 51 LOT 2 BLK 15</t>
  </si>
  <si>
    <t>KONOPACKI GRACIELA</t>
  </si>
  <si>
    <t>KONOPACKI DANIEL E</t>
  </si>
  <si>
    <t>1532 N PATTON AVE</t>
  </si>
  <si>
    <t>ARLINGTON HEIGHTS IL 60004</t>
  </si>
  <si>
    <t>18E17S320030  00150 0050</t>
  </si>
  <si>
    <t>PINE RIDGE UNIT 3 PB 8 PG 51 LOT 5 BLK 15</t>
  </si>
  <si>
    <t>DAVIS-CLARKE ODETTA O</t>
  </si>
  <si>
    <t>5346 N PERSIMMON DR</t>
  </si>
  <si>
    <t>18E17S320030  00150 0130</t>
  </si>
  <si>
    <t xml:space="preserve">PINE RIDGE UNIT 3 PB 8 PG 51 LOT 13 BLK 15 </t>
  </si>
  <si>
    <t>TRAN AKKARAPAK</t>
  </si>
  <si>
    <t>8211 SW 4TH ST</t>
  </si>
  <si>
    <t>N LAUDERDALE FL 33068</t>
  </si>
  <si>
    <t>18E17S320030  00150 0140</t>
  </si>
  <si>
    <t>PINE RIDGE UNIT 3 PB 8 PG 51 LOT 14 BLK 15</t>
  </si>
  <si>
    <t>BROWN LANCELOT I</t>
  </si>
  <si>
    <t>BROWN ELIZABETH A</t>
  </si>
  <si>
    <t>5129 HARTWELL LOOP</t>
  </si>
  <si>
    <t>18E17S320030  00150 0150</t>
  </si>
  <si>
    <t>PINE RIDGE UNIT 3 PB 8 PG 51 LOT 15 BLK 15</t>
  </si>
  <si>
    <t>BROWN DON DAVID</t>
  </si>
  <si>
    <t>18103 SW 20TH ST</t>
  </si>
  <si>
    <t>MIRAMAR FL 33029</t>
  </si>
  <si>
    <t>18E17S320030  00160 0050</t>
  </si>
  <si>
    <t>PINE RIDGE UNIT 3 PB 8 PG 51 LOT 5 BLK 16</t>
  </si>
  <si>
    <t>NADAL VINCENT T</t>
  </si>
  <si>
    <t>NADAL MICHELLE L</t>
  </si>
  <si>
    <t>5096 N PERSIMMON DR</t>
  </si>
  <si>
    <t>18E17S320030  00160 0130</t>
  </si>
  <si>
    <t xml:space="preserve">PINE RIDGE UNIT 3 PB 8 PG 51 LOT 13 BLK 16 </t>
  </si>
  <si>
    <t>GARCIA JOSE G JR &amp; HENEDINA C</t>
  </si>
  <si>
    <t>180 COMMONWEALTH AVE APT 3</t>
  </si>
  <si>
    <t>BOSTON MA 02116</t>
  </si>
  <si>
    <t>18E17S320030  00170 0020</t>
  </si>
  <si>
    <t>PINE RIDGE UNIT 3 PB 8 PG 51 LOT 2 BLK 17</t>
  </si>
  <si>
    <t>WEBER ROBERT W</t>
  </si>
  <si>
    <t>WEBER LORETTA J</t>
  </si>
  <si>
    <t>356 RIVER EDGE RD</t>
  </si>
  <si>
    <t>JUPITER FL 33477</t>
  </si>
  <si>
    <t>18E17S320030  00170 0030</t>
  </si>
  <si>
    <t xml:space="preserve">PINE RIDGE UNIT 3 PB 8 PG 51 LOT 3 BLK 17 </t>
  </si>
  <si>
    <t>CLAY RICHARD M</t>
  </si>
  <si>
    <t>3917 WOODBINE ST</t>
  </si>
  <si>
    <t>CHEVY CASE MD 20815</t>
  </si>
  <si>
    <t>18E17S320030  00170 0040</t>
  </si>
  <si>
    <t>PINE RIDGE UNIT 3 PB 8 PG 51 LOT 4 BLK 17</t>
  </si>
  <si>
    <t>PAWLEY ROBERT A</t>
  </si>
  <si>
    <t>PAWLEY JUDITH J</t>
  </si>
  <si>
    <t>5104 N PEPPERMINT DR</t>
  </si>
  <si>
    <t>18E17S320030  00170 0090</t>
  </si>
  <si>
    <t xml:space="preserve">PINE RIDGE UNIT 3 PB 8 PG 51 LOT 9 BLK 17 </t>
  </si>
  <si>
    <t>PONCE MIGUEL &amp; LEONOR</t>
  </si>
  <si>
    <t>5 POND VIEW RD</t>
  </si>
  <si>
    <t>NEWTOWN CT 06470</t>
  </si>
  <si>
    <t>18E17S320030  00170 0210</t>
  </si>
  <si>
    <t>PINE RIDGE UNIT 3 PB 8 PG 51 LOT 21 BLK 17</t>
  </si>
  <si>
    <t>SAFER ELIOT J</t>
  </si>
  <si>
    <t>5185 TRUST DATED OCTOBER 24TH 2008</t>
  </si>
  <si>
    <t>4348 SOUTHPOINT BLVD UNIT 101</t>
  </si>
  <si>
    <t>JACKSONVILLE FL 32216</t>
  </si>
  <si>
    <t>18E17S320030  00180 0090</t>
  </si>
  <si>
    <t xml:space="preserve">PINE RIDGE UNIT 3 PB 8 PG 51 LOT 9 BLK 18 </t>
  </si>
  <si>
    <t>18E17S320030  00190 0120</t>
  </si>
  <si>
    <t>PINE RIDGE UNIT 3 PB 8 PG 51 LOT 12 BLK 19</t>
  </si>
  <si>
    <t>CRAIGHEAD MICHAEL H</t>
  </si>
  <si>
    <t>CRAIGHEAD NANETTE L</t>
  </si>
  <si>
    <t>1860 W TALL OAKS DR</t>
  </si>
  <si>
    <t>18E17S320030  00190 0130</t>
  </si>
  <si>
    <t>PINE RIDGE UNIT 3 PB 8 PG 51 LOT 13 BLK 19</t>
  </si>
  <si>
    <t>HERITAGE CENTERS II LLC</t>
  </si>
  <si>
    <t>8635 COMMODITY CIR STE 100</t>
  </si>
  <si>
    <t>ORLANDO FL 32819</t>
  </si>
  <si>
    <t>18E17S320030  00140 0110</t>
  </si>
  <si>
    <t>PINE RIDGE UNIT 3 PB 8 PG 51 LOT 11 BLK 14</t>
  </si>
  <si>
    <t>CANALES ALBERT C</t>
  </si>
  <si>
    <t>CANALES CONNIE L</t>
  </si>
  <si>
    <t>1709 W PINEHILL DR</t>
  </si>
  <si>
    <t>18E17S320030  00140 0160</t>
  </si>
  <si>
    <t>PINE RIDGE UNIT 3 PB 8 PG 51 LOT 16 BLK 14</t>
  </si>
  <si>
    <t>KALLIPOLITES JOHN G</t>
  </si>
  <si>
    <t>KALLIPOLITES KAREN</t>
  </si>
  <si>
    <t>31 ELAINE MARY DR</t>
  </si>
  <si>
    <t>WINDSOR CT 06095 1714</t>
  </si>
  <si>
    <t>18E17S320030  00150 0010</t>
  </si>
  <si>
    <t>PINE RIDGE UNIT 3 PB 8 PG 51 LOT 1 BLK 15</t>
  </si>
  <si>
    <t>ENGELKEN WALTER</t>
  </si>
  <si>
    <t>ENGELKEN AMY</t>
  </si>
  <si>
    <t>5436 N PERSIMMON DR</t>
  </si>
  <si>
    <t>18E17S320030  00150 0060</t>
  </si>
  <si>
    <t>PINE RIDGE UNIT 3 PB 8 PG 51 LOT 6 BLK 15</t>
  </si>
  <si>
    <t>VOTTELER ALVIN R</t>
  </si>
  <si>
    <t>VOTTELER ROSEANN</t>
  </si>
  <si>
    <t>5328 NORTH PERSIMMON DRIVE</t>
  </si>
  <si>
    <t>18E17S320030  00150 0110</t>
  </si>
  <si>
    <t xml:space="preserve">PINE RIDGE UNIT 3 PB 8 PG 51 LOT 11 BLK 15 </t>
  </si>
  <si>
    <t>18E17S320030  00160 0060</t>
  </si>
  <si>
    <t>PINE RIDGE UNIT 3 PB 8 PG 51 LOT 6 BLK 16</t>
  </si>
  <si>
    <t>GUPTA GAURISHANKAR</t>
  </si>
  <si>
    <t>19 BECMEAD AVE</t>
  </si>
  <si>
    <t xml:space="preserve"> S W 16 ENGLAND</t>
  </si>
  <si>
    <t>18E17S320030  00170 0010</t>
  </si>
  <si>
    <t xml:space="preserve">PINE RIDGE UNIT 3 PB 8 PG 51 LOT 1 BLK 17 </t>
  </si>
  <si>
    <t>ADRIANO WILFREDO F &amp; LUZVIMIN</t>
  </si>
  <si>
    <t>870 SALISBURY PARK DR</t>
  </si>
  <si>
    <t>WESTBURY NY 11590</t>
  </si>
  <si>
    <t>18E17S320030  00180 0050</t>
  </si>
  <si>
    <t>PINE RIDGE UNIT 3 PB 8 PG 51 LOT 5 BLK 18</t>
  </si>
  <si>
    <t>BUSCHMILLER DONALD A</t>
  </si>
  <si>
    <t>BUSCHMILLER TANA C</t>
  </si>
  <si>
    <t>5262 TURNEY GROVE RD</t>
  </si>
  <si>
    <t>BYRDSTOWN TN 38549</t>
  </si>
  <si>
    <t>18E17S320030  00180 0110</t>
  </si>
  <si>
    <t>PINE RIDGE UNIT 3 PB 8 PG 51 LOT 11 BLK 18</t>
  </si>
  <si>
    <t>WATKINS ROBERT DALE</t>
  </si>
  <si>
    <t>1843 W PINE RIDGE BLVD</t>
  </si>
  <si>
    <t>18E17S320030  00180 0130</t>
  </si>
  <si>
    <t>PINE RIDGE UNIT 3 PB 8 PG 51 LOT 13 BLK 18</t>
  </si>
  <si>
    <t>SOBEL ALLEN I</t>
  </si>
  <si>
    <t>HAAKE BONNIE L T</t>
  </si>
  <si>
    <t>1917 W PINE RIDGE BLVD</t>
  </si>
  <si>
    <t>18E17S320030  00140 0100</t>
  </si>
  <si>
    <t>PINE RIDGE UNIT 3 PB 8 PG 51 LOT 10 BLK 14</t>
  </si>
  <si>
    <t>JAROSZEWSKI JARED W</t>
  </si>
  <si>
    <t>JAROSZEWSKI KAMRYN L</t>
  </si>
  <si>
    <t>1651 W PINEHILL DR</t>
  </si>
  <si>
    <t>18E17S320030  00140 0180</t>
  </si>
  <si>
    <t>PINE RIDGE UNIT 3 PB 8 PG 51 LOT 18 BLK 14</t>
  </si>
  <si>
    <t>JUGUILON JESUS</t>
  </si>
  <si>
    <t>CHRISTY LINDA</t>
  </si>
  <si>
    <t>8241 CLARIDGE CT</t>
  </si>
  <si>
    <t>NORTH ROYALTON OH 44133 7214</t>
  </si>
  <si>
    <t>18E17S320030  00150 0070</t>
  </si>
  <si>
    <t>PINE RIDGE UNIT 3 PB 8 PG 51 LOT 7 BLK 15</t>
  </si>
  <si>
    <t>ALTCHEK EDWARD M</t>
  </si>
  <si>
    <t>KERCHNER ROCHELLE</t>
  </si>
  <si>
    <t>5296 N PERSIMMON DR</t>
  </si>
  <si>
    <t>18E17S320030  00150 0160</t>
  </si>
  <si>
    <t>PINE RIDGE UNIT 3 PB 8 PG 51 LOT 16 BLK 15</t>
  </si>
  <si>
    <t>BROWN DON D</t>
  </si>
  <si>
    <t>BROWN PATRICIA A</t>
  </si>
  <si>
    <t>18103 SW 20 ST</t>
  </si>
  <si>
    <t>18E17S320030  00160 0040</t>
  </si>
  <si>
    <t>PINE RIDGE UNIT 3 PB 8 PG 51 LOT 4 BLK 16</t>
  </si>
  <si>
    <t>18E17S320030  00160 0080</t>
  </si>
  <si>
    <t>PINE RIDGE UNIT 3 PB 8 PG 51 LOT 8 BLK 16</t>
  </si>
  <si>
    <t>HOST JASON L</t>
  </si>
  <si>
    <t>HOST LEIGH ANN</t>
  </si>
  <si>
    <t>4997 N PEPPERMINT DR</t>
  </si>
  <si>
    <t>18E17S320030  00170 0110</t>
  </si>
  <si>
    <t xml:space="preserve">PINE RIDGE UNIT 3 PB 8 PG 51 LOT 11 BLK 17 </t>
  </si>
  <si>
    <t>OLIVIERI MARIA</t>
  </si>
  <si>
    <t>1619 W PINE RIDGE BLVD</t>
  </si>
  <si>
    <t>18E17S320030  00170 0160</t>
  </si>
  <si>
    <t>PINE RIDGE UNIT 3 PB 8 PG 51 LOT 16 BLK 17</t>
  </si>
  <si>
    <t>WADDELL FRANK S</t>
  </si>
  <si>
    <t>WADDELL KATHLEEN E</t>
  </si>
  <si>
    <t>5023 N BEDSTROW BLVD</t>
  </si>
  <si>
    <t>18E17S320030  00180 0070</t>
  </si>
  <si>
    <t>PINE RIDGE UNIT 3 PB 8 PG 51 LOT 7 BLK 18</t>
  </si>
  <si>
    <t>NEWLAND BLAINE</t>
  </si>
  <si>
    <t>COLEMAN FAMILY TRUST UTA DTD MAY 11 2001</t>
  </si>
  <si>
    <t>5340 STONEBORO RD</t>
  </si>
  <si>
    <t>HEATH SPRINGS SC 29058</t>
  </si>
  <si>
    <t>18E17S320030  00180 0120</t>
  </si>
  <si>
    <t>PINE RIDGE UNIT 3 PB 8 PG 51 LOT 12 BLK 18</t>
  </si>
  <si>
    <t>PADGETT RUTH B</t>
  </si>
  <si>
    <t>PADGETT GARY S</t>
  </si>
  <si>
    <t>1879 W PINE RIDGE BLVD</t>
  </si>
  <si>
    <t>18E17S320030  00180 0140</t>
  </si>
  <si>
    <t>PINE RIDGE UNIT 3 PB 8 PG 51 LOT 14 BLK 18</t>
  </si>
  <si>
    <t>SCHLENZ ROBERT BRUNO</t>
  </si>
  <si>
    <t>TREZONA KARRI FRANCES</t>
  </si>
  <si>
    <t>1951 W PINE RIDGE BLVD</t>
  </si>
  <si>
    <t>18E17S320030  00190 0050</t>
  </si>
  <si>
    <t>PINE RIDGE UNIT 3 PB 8 PG 51 LOT 5 BLK 19</t>
  </si>
  <si>
    <t>MAUK LAWRENCE T</t>
  </si>
  <si>
    <t>LONG DOROTHY</t>
  </si>
  <si>
    <t>1930 W TALL OAKS DR</t>
  </si>
  <si>
    <t>18E17S320030  00190 0080</t>
  </si>
  <si>
    <t>PINE RIDGE UNIT 3 PB 8 PG 51 LOT 8 BLK 19</t>
  </si>
  <si>
    <t>HADERER WILLIAM F</t>
  </si>
  <si>
    <t>HADERER SUSAN L</t>
  </si>
  <si>
    <t>1900 W TALL OAKS DR</t>
  </si>
  <si>
    <t>18E17S320030  00140 0070</t>
  </si>
  <si>
    <t xml:space="preserve">PINE RIDGE UNIT 3 PB 8 PG 51 LOT 7 BLK 14 </t>
  </si>
  <si>
    <t>REED PETER M TRUSTEE &amp;</t>
  </si>
  <si>
    <t>CAROL B REED TRUSTEE</t>
  </si>
  <si>
    <t>10111 NW 1ST MANOR</t>
  </si>
  <si>
    <t>CORAL SPRINGS FL 33071 7325</t>
  </si>
  <si>
    <t>18E17S320030  00140 0120</t>
  </si>
  <si>
    <t>PINE RIDGE UNIT 3 PB 8 PG 51 LOT 12 BLK 14</t>
  </si>
  <si>
    <t>ROBERTS BLYNN</t>
  </si>
  <si>
    <t>ROBERTS LOUISE C</t>
  </si>
  <si>
    <t>45 EAGLE RD</t>
  </si>
  <si>
    <t>ACTON ME 04001 5231</t>
  </si>
  <si>
    <t>18E17S320030  00140 0140</t>
  </si>
  <si>
    <t>PINE RIDGE UNIT 3 PB 8 PG 51 LOT 14 BLK 14</t>
  </si>
  <si>
    <t>CELESTINO SALVATORE A</t>
  </si>
  <si>
    <t>GRILLO BETTY ANNE</t>
  </si>
  <si>
    <t>5405 N BEDSTROW BLVD</t>
  </si>
  <si>
    <t>18E17S320030  00150 0030</t>
  </si>
  <si>
    <t>PINE RIDGE UNIT 3 PB 8 PG 51 LOT 3 BLK 15</t>
  </si>
  <si>
    <t>HATTERSLEY MICHAEL A</t>
  </si>
  <si>
    <t>HATTERSLEY SHELLENE MARIE</t>
  </si>
  <si>
    <t>5392 N PERSIMMON DR</t>
  </si>
  <si>
    <t>18E17S320030  00150 0100</t>
  </si>
  <si>
    <t xml:space="preserve">PINE RIDGE UNIT 3 PB 8 PG 51 LOT 10 BLK 15 </t>
  </si>
  <si>
    <t>BRADSHAW ROSEANN</t>
  </si>
  <si>
    <t>5297 N PEPPERMINT DR</t>
  </si>
  <si>
    <t>BEVERLY HILLS FL 34465 2453</t>
  </si>
  <si>
    <t>18E17S320030  00160 0100</t>
  </si>
  <si>
    <t xml:space="preserve">PINE RIDGE UNIT 3 PB 8 PG 51 LOT 10 BLK 16 </t>
  </si>
  <si>
    <t>SENLAMAI YONGYUTH &amp; WANLLEE</t>
  </si>
  <si>
    <t>1539 BRANDYWINE DR</t>
  </si>
  <si>
    <t>BLOOMFIELD HILLS MI 48304 1107</t>
  </si>
  <si>
    <t>18E17S320030  00170 0060</t>
  </si>
  <si>
    <t>PINE RIDGE UNIT 3 PB 8 PG 51 LOT 6 BLK 17</t>
  </si>
  <si>
    <t>KUSHNER ARTHUR A &amp; KRISTINA TRUSTEES</t>
  </si>
  <si>
    <t>5540 SW 104 TER</t>
  </si>
  <si>
    <t>COOPER CITY FL 33328</t>
  </si>
  <si>
    <t>18E17S320030  00170 0200</t>
  </si>
  <si>
    <t>PINE RIDGE UNIT 3 PB 8 PG 51 LOT 20 BLK 17</t>
  </si>
  <si>
    <t>HORRIGAN-MASLANKA PAMELA</t>
  </si>
  <si>
    <t>5149 N BEDSTROW BLVD</t>
  </si>
  <si>
    <t>18E17S320030  00170 0220</t>
  </si>
  <si>
    <t>PINE RIDGE UNIT 3 PB 8 PG 51 LOT 22 BLK 17</t>
  </si>
  <si>
    <t>KOBROSKY ALBERT SAMUEL</t>
  </si>
  <si>
    <t>MALPHRUS LYNETTE M</t>
  </si>
  <si>
    <t>1710 W PINEHILL DR</t>
  </si>
  <si>
    <t>18E17S320030  00180 0100</t>
  </si>
  <si>
    <t>PINE RIDGE UNIT 3 PB 8 PG 51 LOT 10 BLK 18</t>
  </si>
  <si>
    <t>FINNELL JEFFREY L</t>
  </si>
  <si>
    <t>FINNELL MARGARET M</t>
  </si>
  <si>
    <t>5036 N BEDSTROW BLVD</t>
  </si>
  <si>
    <t>18E17S320030  00180 0160</t>
  </si>
  <si>
    <t>PINE RIDGE UNIT 3 PB 8 PG 51 LOT 16 BLK 18</t>
  </si>
  <si>
    <t>HECOX SHAWN D</t>
  </si>
  <si>
    <t>HECOX DEBRA A HAGERTY</t>
  </si>
  <si>
    <t>2025 W PINE RIDGE BLVD</t>
  </si>
  <si>
    <t>18E17S320030  00140 0150</t>
  </si>
  <si>
    <t>PINE RIDGE UNIT 3 PB 8 PG 51 LOT 15 BLK 14</t>
  </si>
  <si>
    <t>ERSKINE ANDREW G</t>
  </si>
  <si>
    <t>ERSKINE DIANA M</t>
  </si>
  <si>
    <t>5441 N BEDSTROW BLVD</t>
  </si>
  <si>
    <t>18E17S320030  00150 0080</t>
  </si>
  <si>
    <t>PINE RIDGE UNIT 3 PB 8 PG 51 LOT 8 BLK 15</t>
  </si>
  <si>
    <t>SPANN WILLIAM EDWARD III</t>
  </si>
  <si>
    <t>1543 W PINEHILL DR</t>
  </si>
  <si>
    <t>18E17S320030  00150 0090</t>
  </si>
  <si>
    <t>PINE RIDGE UNIT 3 PB 8 PG 51 LOT 9 BLK 15</t>
  </si>
  <si>
    <t>LAURITZEN ROBERT H</t>
  </si>
  <si>
    <t>LAURITZEN GRACE R</t>
  </si>
  <si>
    <t>1575 W PINE HILL DR</t>
  </si>
  <si>
    <t>18E17S320030  00150 0120</t>
  </si>
  <si>
    <t xml:space="preserve">PINE RIDGE UNIT 3 PB 8 PG 51 LOT 12 BLK 15 </t>
  </si>
  <si>
    <t>BOURQUE HORTENSE &amp;</t>
  </si>
  <si>
    <t>ELSA R GREEN &amp; ET AL</t>
  </si>
  <si>
    <t>7424 HIGHLAND AVE</t>
  </si>
  <si>
    <t>KANSAS CITY MO 64131</t>
  </si>
  <si>
    <t>18E17S320030  00170 0080</t>
  </si>
  <si>
    <t>PINE RIDGE UNIT 3 PB 8 PG 51 LOT 8 BLK 17</t>
  </si>
  <si>
    <t>FRINTZILAS GEORGE</t>
  </si>
  <si>
    <t>FRINTZILAS LORETTA</t>
  </si>
  <si>
    <t>815 TAFT ST</t>
  </si>
  <si>
    <t>N BELLMORE NY 11710 1219</t>
  </si>
  <si>
    <t>18E17S320030  00170 0190</t>
  </si>
  <si>
    <t xml:space="preserve">PINE RIDGE UNIT 3 PB 8 PG 51 LOT 19 BLK 17 </t>
  </si>
  <si>
    <t>WEEKS EDMOND</t>
  </si>
  <si>
    <t>5121 N BEDSTROW BLVD</t>
  </si>
  <si>
    <t>18E17S320030  00180 0020</t>
  </si>
  <si>
    <t xml:space="preserve">PINE RIDGE UNIT 3 PB 8 PG 51 LOT 2 BLK 18 </t>
  </si>
  <si>
    <t>PARRELLA FLORENCE E &amp;</t>
  </si>
  <si>
    <t>ELIZABETH A PARRELLA TRUSTEES</t>
  </si>
  <si>
    <t>175 LINDBERG ST</t>
  </si>
  <si>
    <t>MANHASSET NY 11030 1933</t>
  </si>
  <si>
    <t>18E17S320030  00180 0030</t>
  </si>
  <si>
    <t>PINE RIDGE UNIT 3 PB 8 PG 51 LOT 3 BLK 18</t>
  </si>
  <si>
    <t>CARLISLE GARY LEE</t>
  </si>
  <si>
    <t>GARY LEE CARLISLE LIVING TRUST DATED 9TH</t>
  </si>
  <si>
    <t>2000 W BEGONIA WAY</t>
  </si>
  <si>
    <t>18E17S320030  00180 0040</t>
  </si>
  <si>
    <t xml:space="preserve">PINE RIDGE UNIT 3 PB 8 PG 51 LOT 4 BLK 18 </t>
  </si>
  <si>
    <t>SANDAIRE JOHNNY</t>
  </si>
  <si>
    <t>18E17S320030  00190 0010</t>
  </si>
  <si>
    <t>FIR</t>
  </si>
  <si>
    <t>PINE RIDGE UNIT 3 PB 8 PG 51 LOT 1 BLK 19</t>
  </si>
  <si>
    <t>REBISH RONALD P</t>
  </si>
  <si>
    <t>BUSSIERE LOUISE R</t>
  </si>
  <si>
    <t>2110 W FIR PL</t>
  </si>
  <si>
    <t>18E17S320030  00190 0020</t>
  </si>
  <si>
    <t>PINE RIDGE UNIT 3 PB 8 PG 51 LOT 2 BLK 19</t>
  </si>
  <si>
    <t>FRASER WILLIAM C</t>
  </si>
  <si>
    <t>FRASER BARBARA J</t>
  </si>
  <si>
    <t>PO BOX 812788</t>
  </si>
  <si>
    <t>WELLESLEY MA 02482 0025</t>
  </si>
  <si>
    <t>18E17S320030  00190 0060</t>
  </si>
  <si>
    <t>PINE RIDGE UNIT 3 PB 8 PG 51 LOT 6 BLK 19</t>
  </si>
  <si>
    <t>GREINER SCOTT</t>
  </si>
  <si>
    <t>GREINER LOIS</t>
  </si>
  <si>
    <t>4769 SE ROCKY POINT WAY</t>
  </si>
  <si>
    <t>STUART FL 34997 6968</t>
  </si>
  <si>
    <t>18E17S320030  00190 0070</t>
  </si>
  <si>
    <t xml:space="preserve">PINE RIDGE UNIT 3 PB 8 PG 51 LOT 7 BLK 19 </t>
  </si>
  <si>
    <t>VOLLGRAFF THERESA A</t>
  </si>
  <si>
    <t>PO BOX 641464</t>
  </si>
  <si>
    <t>18E17S320030  00190 0140</t>
  </si>
  <si>
    <t>LAMP POST</t>
  </si>
  <si>
    <t>PINE RIDGE UNIT 3 PB 8 PG 51 LOT 14 BLK 19</t>
  </si>
  <si>
    <t>MARTIN LAWRENCE E</t>
  </si>
  <si>
    <t>MARTIN EILEEN M</t>
  </si>
  <si>
    <t>5342 N LAMPOST DR</t>
  </si>
  <si>
    <t>18E17S320030  00190 0160</t>
  </si>
  <si>
    <t>PINE RIDGE UNIT 3 PB 8 PG 51 LOT 16 BLK 19</t>
  </si>
  <si>
    <t>WALLACE PAMELA F</t>
  </si>
  <si>
    <t>8297 CHULA CREEK RD</t>
  </si>
  <si>
    <t>CHATTANOOGA TN 37421</t>
  </si>
  <si>
    <t>18E17S320030  00190 0270</t>
  </si>
  <si>
    <t>PINE RIDGE UNIT 3 PB 8 PG 51 LOT 27 BLK 19</t>
  </si>
  <si>
    <t>BATO CECILIA</t>
  </si>
  <si>
    <t>BATO CAPISTRANO</t>
  </si>
  <si>
    <t>5155 N LENA DR</t>
  </si>
  <si>
    <t>18E17S320030  00190 0300</t>
  </si>
  <si>
    <t>PINE RIDGE UNIT 3 PB 8 PG 51 LOT 30 BLK 19</t>
  </si>
  <si>
    <t>YOUNG CHARLES DENNIS P</t>
  </si>
  <si>
    <t>YOUNG GUSTINE O LIU</t>
  </si>
  <si>
    <t>PO BOX 72</t>
  </si>
  <si>
    <t>CRYSTAL RIVER FL 34423 0072</t>
  </si>
  <si>
    <t>18E17S320030  00200 0060</t>
  </si>
  <si>
    <t>PINE RIDGE UNIT 3 PB 8 PG 51 LOT 6 BLK 20</t>
  </si>
  <si>
    <t>DRAKE STEPHEN M</t>
  </si>
  <si>
    <t>DRAKE DIANE M</t>
  </si>
  <si>
    <t>1980 W TALL OAKS DR</t>
  </si>
  <si>
    <t>18E17S320030  00210 0010</t>
  </si>
  <si>
    <t>LEARWOOD</t>
  </si>
  <si>
    <t>PINE RIDGE UNIT 3 PB 8 PG 51 LOT 1 BLK 21</t>
  </si>
  <si>
    <t>WITFOTH JASON J</t>
  </si>
  <si>
    <t>WITFOTH SUSAN L</t>
  </si>
  <si>
    <t>2136 W LEARWOOD PL</t>
  </si>
  <si>
    <t>18E17S320030  00210 0030</t>
  </si>
  <si>
    <t>PINE RIDGE UNIT 3 PB 8 PG 51 LOT 3 BLK 21</t>
  </si>
  <si>
    <t>HIGGINS DENISE</t>
  </si>
  <si>
    <t>PO BOX 641476</t>
  </si>
  <si>
    <t>18E17S320030  00210 0130</t>
  </si>
  <si>
    <t xml:space="preserve">PINE RIDGE UNIT 3 PB 8 PG 51 LOT 13 BLK 21 </t>
  </si>
  <si>
    <t>MERCURI PATRICIA E &amp; ANTHONY C</t>
  </si>
  <si>
    <t>24 HITCHINS DR</t>
  </si>
  <si>
    <t>18E17S320030  00230 0020</t>
  </si>
  <si>
    <t>PINE RIDGE UNIT 3 PB 8 PG 51 LOT 2 BLK 23</t>
  </si>
  <si>
    <t>BROWN TIMOTHY J</t>
  </si>
  <si>
    <t>18E17S320030  00230 0130</t>
  </si>
  <si>
    <t>MATCHWOOD</t>
  </si>
  <si>
    <t>PINE RIDGE UNIT 3 PB 8 PG 51 LOT 13 BLK 23</t>
  </si>
  <si>
    <t>DUNCAN RALPH E</t>
  </si>
  <si>
    <t>DUNCAN SHIRLEY J</t>
  </si>
  <si>
    <t>1989 W MATCHWOOD DR</t>
  </si>
  <si>
    <t>BEVERLY HILLS FL 34465 2317</t>
  </si>
  <si>
    <t>18E17S320030  00240 0230</t>
  </si>
  <si>
    <t>LA BONTE</t>
  </si>
  <si>
    <t>PINE RIDGE UNIT 3 PB 8 PG 51 LOT 23 BLK 24</t>
  </si>
  <si>
    <t>MACKEY BENJAMIN A</t>
  </si>
  <si>
    <t>MACKEY JUDITH L</t>
  </si>
  <si>
    <t>1857 W LA BONTE CIR</t>
  </si>
  <si>
    <t>18E17S320030  00190 0170</t>
  </si>
  <si>
    <t xml:space="preserve">PINE RIDGE UNIT 3 PB 8 PG 51 LOT 17 BLK 19 </t>
  </si>
  <si>
    <t>ALCANTARA SOLOMON V &amp; BERTILIA</t>
  </si>
  <si>
    <t>360 HILLVIEW TER</t>
  </si>
  <si>
    <t>FRANKLIN LAKES NJ 07417 1013</t>
  </si>
  <si>
    <t>18E17S320030  00190 0220</t>
  </si>
  <si>
    <t>PINE RIDGE UNIT 3 PB 8 PG 51 LOT 22 BLK 19</t>
  </si>
  <si>
    <t>SMITH KENNETH D</t>
  </si>
  <si>
    <t>1889 W BEGONIA DR</t>
  </si>
  <si>
    <t>BEVERLY HILLS FL 34465 4509</t>
  </si>
  <si>
    <t>18E17S320030  00190 0250</t>
  </si>
  <si>
    <t>PINE RIDGE UNIT 3 PB 8 PG 51 LOT 25 BLK 19</t>
  </si>
  <si>
    <t>RUSSELL ROBERT W</t>
  </si>
  <si>
    <t>RUSSELL BARBARA A</t>
  </si>
  <si>
    <t>1997 W BEGONIA DR</t>
  </si>
  <si>
    <t>18E17S320030  00200 0010</t>
  </si>
  <si>
    <t xml:space="preserve">PINE RIDGE UNIT 3 PB 8 PG 51 LOT 1 BLK 20 </t>
  </si>
  <si>
    <t>BERNASCONI OLETTA</t>
  </si>
  <si>
    <t>28 CINDERELLA LN</t>
  </si>
  <si>
    <t>EAST SETAUKET NY 11733</t>
  </si>
  <si>
    <t>18E17S320030  00210 0090</t>
  </si>
  <si>
    <t>PINE RIDGE UNIT 3 PB 8 PG 51 LOT 9 BLK 21</t>
  </si>
  <si>
    <t>KOHLER ROBERT C</t>
  </si>
  <si>
    <t>KOHLER JOAN F</t>
  </si>
  <si>
    <t>5392 N LAMPPOST DR</t>
  </si>
  <si>
    <t>18E17S320030  00210 0250</t>
  </si>
  <si>
    <t xml:space="preserve">PINE RIDGE UNIT 3 PB 8 PG 51 LOT 25 BLK 21 </t>
  </si>
  <si>
    <t>BRUCKS LINDA P TRUSTEE</t>
  </si>
  <si>
    <t>LINDA P BRUCKS FAM/REV TRUST</t>
  </si>
  <si>
    <t>2180 W LEARWOOD PL</t>
  </si>
  <si>
    <t>18E17S320030  00220 0050</t>
  </si>
  <si>
    <t>PINE RIDGE UNIT 3 PB 8 PG 51 LOT 5 BLK 22</t>
  </si>
  <si>
    <t>KISSAM JOHN DANIEL</t>
  </si>
  <si>
    <t>KISSAM CARLA DENISE</t>
  </si>
  <si>
    <t>1918 W MATCHWOOD DR</t>
  </si>
  <si>
    <t>18E17S320030  00220 0080</t>
  </si>
  <si>
    <t>PINE RIDGE UNIT 3 PB 8 PG 51 LOT 8 BLK 22</t>
  </si>
  <si>
    <t>MORAN JOHN A</t>
  </si>
  <si>
    <t>MORAN KAREN L</t>
  </si>
  <si>
    <t>1812 W LA BONTE CIR</t>
  </si>
  <si>
    <t>18E17S320030  00230 0060</t>
  </si>
  <si>
    <t>PINE RIDGE UNIT 3 PB 8 PG 51 LOT 6 BLK 23</t>
  </si>
  <si>
    <t>ERLANDSON JAMES P</t>
  </si>
  <si>
    <t>ERLANDSON CAROLE Y</t>
  </si>
  <si>
    <t>412 STORRS RD</t>
  </si>
  <si>
    <t>MANSFIELD CENTER CT 06250</t>
  </si>
  <si>
    <t>18E17S320030  00230 0070</t>
  </si>
  <si>
    <t>PINE RIDGE UNIT 3 PB 8 PG 51 LOT 7 BLK 23</t>
  </si>
  <si>
    <t>COLE DAVID C</t>
  </si>
  <si>
    <t>1938 W LA BONTE CIR</t>
  </si>
  <si>
    <t>18E17S320030  00230 0080</t>
  </si>
  <si>
    <t>PINE RIDGE UNIT 3 PB 8 PG 51 LOT 8 BLK 23</t>
  </si>
  <si>
    <t>DAVIS MICHAEL A</t>
  </si>
  <si>
    <t>DAVIS DELORES K</t>
  </si>
  <si>
    <t>1928 W LA BONTE CIR</t>
  </si>
  <si>
    <t>18E17S320030  00240 0110</t>
  </si>
  <si>
    <t>NAKOMA</t>
  </si>
  <si>
    <t>PINE RIDGE UNIT 3 PB 8 PG 51 LOT 11 BLK 24</t>
  </si>
  <si>
    <t>TISDALE MICHAEL K</t>
  </si>
  <si>
    <t>TISDALE CYNTHIA S</t>
  </si>
  <si>
    <t>5538 N NAKOMA DR</t>
  </si>
  <si>
    <t>18E17S320030  00190 0240</t>
  </si>
  <si>
    <t xml:space="preserve">PINE RIDGE UNIT 3 PB 8 PG 51 LOT 24 BLK 19 </t>
  </si>
  <si>
    <t>RUSSELL ROBERT W &amp; BARBARA A</t>
  </si>
  <si>
    <t>18E17S320030  00200 0040</t>
  </si>
  <si>
    <t xml:space="preserve">PINE RIDGE UNIT 3 PB 8 PG 51 LOT 4 BLK 20 </t>
  </si>
  <si>
    <t>NICHOLS MARK V</t>
  </si>
  <si>
    <t>2000 W TALL OAKS DR</t>
  </si>
  <si>
    <t>BEVERLY HILLS FL 34465 2347</t>
  </si>
  <si>
    <t>18E17S320030  00200 0050</t>
  </si>
  <si>
    <t>PINE RIDGE UNIT 3 PB 8 PG 51 LOT 5 BLK 20</t>
  </si>
  <si>
    <t>CALLIS CHARLES W</t>
  </si>
  <si>
    <t>CALLIS LINDA S</t>
  </si>
  <si>
    <t>1990 W TALL OAKS DR</t>
  </si>
  <si>
    <t>18E17S320030  00230 0040</t>
  </si>
  <si>
    <t>PINE RIDGE UNIT 3 PB 8 PG 51 LOT 4 BLK 23</t>
  </si>
  <si>
    <t>DOYLE NANCY S</t>
  </si>
  <si>
    <t>2000 W LEARWOOD PLACE</t>
  </si>
  <si>
    <t>18E17S320030  00240 0120</t>
  </si>
  <si>
    <t xml:space="preserve">PINE RIDGE UNIT 3 PB 8 PG 51 LOT 12 BLK 24 </t>
  </si>
  <si>
    <t>CAPUANO FRANK</t>
  </si>
  <si>
    <t>124 BROOKSITE DR</t>
  </si>
  <si>
    <t>SMITHTOWN NY 11787</t>
  </si>
  <si>
    <t>18E17S320030  00240 0180</t>
  </si>
  <si>
    <t>PINE RIDGE UNIT 3 PB 8 PG 51 LOT 18 BLK 24</t>
  </si>
  <si>
    <t>PILCHER DWAYNE STEVEN</t>
  </si>
  <si>
    <t>PILCHER WANDA MARIE</t>
  </si>
  <si>
    <t>1811 W LABONTE CIR</t>
  </si>
  <si>
    <t>18E17S320030  00240 0260</t>
  </si>
  <si>
    <t>PINE RIDGE UNIT 3 PB 8 PG 51 LOT 26 BLK 24</t>
  </si>
  <si>
    <t>FILER DAVID</t>
  </si>
  <si>
    <t>FILER DEBORAH</t>
  </si>
  <si>
    <t>1903 WEST LA BONTE CIR</t>
  </si>
  <si>
    <t>18E17S320030  00190 0280</t>
  </si>
  <si>
    <t xml:space="preserve">PINE RIDGE UNIT 3 PB 8 PG 51 LOT 28 BLK 19 </t>
  </si>
  <si>
    <t>REDLING ANNA</t>
  </si>
  <si>
    <t>5181 N LENA DR</t>
  </si>
  <si>
    <t>18E17S320030  00210 0100</t>
  </si>
  <si>
    <t xml:space="preserve">PINE RIDGE UNIT 3 PB 8 PG 51 LOT 10 BLK 21 </t>
  </si>
  <si>
    <t>HASENFLUE MARGIE A TRUSTEE</t>
  </si>
  <si>
    <t>MARGIE A HASENFLUE TRUST</t>
  </si>
  <si>
    <t>2781 FENTON RD</t>
  </si>
  <si>
    <t>HARTLAND MI 48353 3115</t>
  </si>
  <si>
    <t>18E17S320030  00210 0200</t>
  </si>
  <si>
    <t>PINE RIDGE UNIT 3 PB 8 PG 51 LOT 20 BLK 21</t>
  </si>
  <si>
    <t>PRESNELL RICHARD H</t>
  </si>
  <si>
    <t>PRESNELL ELLEN H</t>
  </si>
  <si>
    <t>1971 W TALL OAKS DR</t>
  </si>
  <si>
    <t>BEVERLY HILLS FL 34465 2350</t>
  </si>
  <si>
    <t>18E17S320030  00220 0020</t>
  </si>
  <si>
    <t>PINE RIDGE UNIT 3 PB 8 PG 51 LOT 2 BLK 22</t>
  </si>
  <si>
    <t>SAIDHA BALWANTRAI &amp;</t>
  </si>
  <si>
    <t>KRISHNADEVI</t>
  </si>
  <si>
    <t>534 GREEN ST</t>
  </si>
  <si>
    <t xml:space="preserve"> E139DA ENGLAND</t>
  </si>
  <si>
    <t>18E17S320030  00230 0010</t>
  </si>
  <si>
    <t>PINE RIDGE UNIT 3 PB 8 PG 51 LOT 1 BLK 23</t>
  </si>
  <si>
    <t>KALINGKING ROSALIE</t>
  </si>
  <si>
    <t>3553 MARVELL RD</t>
  </si>
  <si>
    <t>VIRGINIA BEACH VA 23462</t>
  </si>
  <si>
    <t>18E17S320030  00230 0030</t>
  </si>
  <si>
    <t>PINE RIDGE UNIT 3 PB 8 PG 51 LOT 3 BLK 23</t>
  </si>
  <si>
    <t>GEER EDWARD W</t>
  </si>
  <si>
    <t>GEER PRISCILLA M</t>
  </si>
  <si>
    <t>2024 W LEARWOOD PL</t>
  </si>
  <si>
    <t>18E17S320030  00230 0120</t>
  </si>
  <si>
    <t>PINE RIDGE UNIT 3 PB 8 PG 51 LOT 12 BLK 23</t>
  </si>
  <si>
    <t>18E17S320030  00240 0010</t>
  </si>
  <si>
    <t>PINE RIDGE UNIT 3 PB 8 PG 51 LOT 1 BLK 24</t>
  </si>
  <si>
    <t>JORIF DOUGLAS S</t>
  </si>
  <si>
    <t>JORIF LUZ M</t>
  </si>
  <si>
    <t>1850 W LEARWOOD PL</t>
  </si>
  <si>
    <t>18E17S320030  00240 0080</t>
  </si>
  <si>
    <t>PINE RIDGE UNIT 3 PB 8 PG 51 LOT 8 BLK 24</t>
  </si>
  <si>
    <t>JONES DAVID</t>
  </si>
  <si>
    <t>JONES JENNIFER LYNN</t>
  </si>
  <si>
    <t>5592 N NAKOMA DR</t>
  </si>
  <si>
    <t>18E17S320030  00240 0090</t>
  </si>
  <si>
    <t>PINE RIDGE UNIT 3 PB 8 PG 51 LOT 9 BLK 24</t>
  </si>
  <si>
    <t>FLEITES FRANK</t>
  </si>
  <si>
    <t>7769 N PARIS DR</t>
  </si>
  <si>
    <t>18E17S320030  00240 0140</t>
  </si>
  <si>
    <t>PINE RIDGE UNIT 3 PB 8 PG 51 LOT 14 BLK 24</t>
  </si>
  <si>
    <t>ROBINSON MARK A</t>
  </si>
  <si>
    <t>ROBINSON DE ANN</t>
  </si>
  <si>
    <t>5418 N NAKOMA DR</t>
  </si>
  <si>
    <t>BEVERLY HILLS FL 34465 2324</t>
  </si>
  <si>
    <t>18E17S320030  00240 0170</t>
  </si>
  <si>
    <t>PINE RIDGE UNIT 3 PB 8 PG 51 LOT 17 BLK 24</t>
  </si>
  <si>
    <t>KAWULA EDWARD</t>
  </si>
  <si>
    <t>KAWULA GENOWEFA</t>
  </si>
  <si>
    <t>10721 S MEADOW LN</t>
  </si>
  <si>
    <t>PALOS HILLS IL 60465</t>
  </si>
  <si>
    <t>18E17S320030  00240 0200</t>
  </si>
  <si>
    <t>PINE RIDGE UNIT 3 PB 8 PG 51 LOT 20 BLK 24</t>
  </si>
  <si>
    <t>LANGEVIN PAUL</t>
  </si>
  <si>
    <t>LANGEVIN VIRGINIA</t>
  </si>
  <si>
    <t>1835 W LA BONTE CIR</t>
  </si>
  <si>
    <t>18E17S320030  00240 0250</t>
  </si>
  <si>
    <t xml:space="preserve">PINE RIDGE UNIT 3 PB 8 PG 51 LOT 25 BLK 24 </t>
  </si>
  <si>
    <t>18E17S320030  00190 0190</t>
  </si>
  <si>
    <t>PINE RIDGE UNIT 3 PB 8 PG 51 LOT 19 BLK 19</t>
  </si>
  <si>
    <t>FRIDAY CLARENCE T</t>
  </si>
  <si>
    <t>FRIDAY KIMBERLY A</t>
  </si>
  <si>
    <t>5049 SW 88TH TER</t>
  </si>
  <si>
    <t>18E17S320030  00190 0260</t>
  </si>
  <si>
    <t>PINE RIDGE UNIT 3 PB 8 PG 51 LOT 26 BLK 19</t>
  </si>
  <si>
    <t>ZAK GREGORY W</t>
  </si>
  <si>
    <t>OLEARY SUSAN A</t>
  </si>
  <si>
    <t>2025 W BEGONIA DR</t>
  </si>
  <si>
    <t>18E17S320030  00190 0320</t>
  </si>
  <si>
    <t>PINE RIDGE UNIT 3 PB 8 PG 51 LOT 32 BLK 19</t>
  </si>
  <si>
    <t>CELADA RAYMOND R</t>
  </si>
  <si>
    <t>CELADA MONICA</t>
  </si>
  <si>
    <t>2154 W FIR PL</t>
  </si>
  <si>
    <t>BEVERLY HILLS FL 34465 2344</t>
  </si>
  <si>
    <t>18E17S320030  00210 0120</t>
  </si>
  <si>
    <t>PINE RIDGE UNIT 3 PB 8 PG 51 LOT 12 BLK 21</t>
  </si>
  <si>
    <t>RITZAU HERMAN PAUL</t>
  </si>
  <si>
    <t>STROUSE KAREN W</t>
  </si>
  <si>
    <t>5378 N LAMP POST DR</t>
  </si>
  <si>
    <t>18E17S320030  00210 0180</t>
  </si>
  <si>
    <t xml:space="preserve">PINE RIDGE UNIT 3 PB 8 PG 51 LOT 18 BLK 21 </t>
  </si>
  <si>
    <t>COVINGTON CORA M</t>
  </si>
  <si>
    <t>1957 W TALL OAKS DR</t>
  </si>
  <si>
    <t>18E17S320030  00210 0190</t>
  </si>
  <si>
    <t>PINE RIDGE UNIT 3 PB 8 PG 51 LOT 19 BLK 21</t>
  </si>
  <si>
    <t>DOWNER DERMOT</t>
  </si>
  <si>
    <t>DOWNER PEARLIE D</t>
  </si>
  <si>
    <t>1965 W TALL OAKS DR</t>
  </si>
  <si>
    <t>18E17S320030  00220 0010</t>
  </si>
  <si>
    <t>PINE RIDGE UNIT 3 PB 8 PG 51 LOT 1 BLK 22</t>
  </si>
  <si>
    <t>ROMANELLI RONALD A</t>
  </si>
  <si>
    <t>ROMANELLI ROSANNE</t>
  </si>
  <si>
    <t>5531 N LAMP POST DR</t>
  </si>
  <si>
    <t>18E17S320030  00220 0040</t>
  </si>
  <si>
    <t>PINE RIDGE UNIT 3 PB 8 PG 51 LOT 4 BLK 22</t>
  </si>
  <si>
    <t>JENSEN HENRY J</t>
  </si>
  <si>
    <t>JENSEN CHRISTINA</t>
  </si>
  <si>
    <t>1942 W MATCHWOOD DR</t>
  </si>
  <si>
    <t>18E17S320030  00220 0060</t>
  </si>
  <si>
    <t>PINE RIDGE UNIT 3 PB 8 PG 51 LOT 6 BLK 22</t>
  </si>
  <si>
    <t>KIESTER WILLIAM</t>
  </si>
  <si>
    <t>GAUTHIER NANCY A</t>
  </si>
  <si>
    <t>10901 BRUCKER AVE</t>
  </si>
  <si>
    <t>GRANT MI 49327 9745</t>
  </si>
  <si>
    <t>18E17S320030  00230 0090</t>
  </si>
  <si>
    <t>PINE RIDGE UNIT 3 PB 8 PG 51 LOT 9 BLK 23</t>
  </si>
  <si>
    <t>RENSING PAUL J</t>
  </si>
  <si>
    <t>RENSING LINDA K</t>
  </si>
  <si>
    <t>1904 W LA BONTE CIR</t>
  </si>
  <si>
    <t>BEVERLY HILLS FL 34465 2318</t>
  </si>
  <si>
    <t>18E17S320030  00230 0150</t>
  </si>
  <si>
    <t xml:space="preserve">PINE RIDGE UNIT 3 PB 8 PG 51 LOT 15 BLK 23 </t>
  </si>
  <si>
    <t>STEFANIK MARK R &amp; LIANA J</t>
  </si>
  <si>
    <t>19 SHORES EDGE</t>
  </si>
  <si>
    <t>PEMBROKE MA 02359 2119</t>
  </si>
  <si>
    <t>18E17S320030  00240 0030</t>
  </si>
  <si>
    <t>OAKMONT</t>
  </si>
  <si>
    <t>PINE RIDGE UNIT 3 PB 8 PG 51 LOT 3 BLK 24</t>
  </si>
  <si>
    <t>ANDERSON DARRELL E</t>
  </si>
  <si>
    <t>ANDERSON JULIE R</t>
  </si>
  <si>
    <t>5756 N OAKMONT DR</t>
  </si>
  <si>
    <t>18E17S320030  00240 0070</t>
  </si>
  <si>
    <t>PINE RIDGE UNIT 3 PB 8 PG 51 LOT 7 BLK 24</t>
  </si>
  <si>
    <t>ODOUGHERTY JOHN C</t>
  </si>
  <si>
    <t>ODOUGHERTY ROSEMARIE</t>
  </si>
  <si>
    <t>28 N COTTAGE ST</t>
  </si>
  <si>
    <t>18E17S320030  00240 0160</t>
  </si>
  <si>
    <t xml:space="preserve">PINE RIDGE UNIT 3 PB 8 PG 51 LOT 16 BLK 24 </t>
  </si>
  <si>
    <t>HUTCHINGS WILLIAM S &amp;</t>
  </si>
  <si>
    <t>KAREN B HUTCHINGS TRUSTEES</t>
  </si>
  <si>
    <t>3354 NORCOSSE RD</t>
  </si>
  <si>
    <t>THE VILLAGES FL 32163 6373</t>
  </si>
  <si>
    <t>18E17S320030  00240 0190</t>
  </si>
  <si>
    <t>PINE RIDGE UNIT 3 PB 8 PG 51 LOT 19 BLK 24</t>
  </si>
  <si>
    <t>CLONTS SUSAN D</t>
  </si>
  <si>
    <t>18E17S320030  00190 0230</t>
  </si>
  <si>
    <t>PINE RIDGE UNIT 3 PB 8 PG 51 LOT 23 BLK 19</t>
  </si>
  <si>
    <t>THIBEAULT JERRY</t>
  </si>
  <si>
    <t>THIBEAULT SANDRA</t>
  </si>
  <si>
    <t>1923 W BEGONIA DRIVE</t>
  </si>
  <si>
    <t>18E17S320030  00200 0030</t>
  </si>
  <si>
    <t>PINE RIDGE UNIT 3 PB 8 PG 51 LOT 3 BLK 20</t>
  </si>
  <si>
    <t>FAIR WINDS CAPITAL LLC</t>
  </si>
  <si>
    <t>10155 HOOVER ST</t>
  </si>
  <si>
    <t>18E17S320030  00200 0110</t>
  </si>
  <si>
    <t xml:space="preserve">PINE RIDGE UNIT 3 PB 8 PG 51 LOT 11 BLK 20 </t>
  </si>
  <si>
    <t>GALLO MICHAEL C 3RD &amp; CONSTANCE</t>
  </si>
  <si>
    <t>154 POLKVILLE RD</t>
  </si>
  <si>
    <t>COLUMBIA NJ 07832 2419</t>
  </si>
  <si>
    <t>18E17S320030  00210 0040</t>
  </si>
  <si>
    <t>PINE RIDGE UNIT 3 PB 8 PG 51 LOT 4 BLK 21</t>
  </si>
  <si>
    <t>GARCIA CALIXTO J</t>
  </si>
  <si>
    <t>GARCIA TERRI L</t>
  </si>
  <si>
    <t>5530 N LAMP POST DR</t>
  </si>
  <si>
    <t>18E17S320030  00210 0110</t>
  </si>
  <si>
    <t>PINE RIDGE UNIT 3 PB 8 PG 51 LOT 11 BLK 21</t>
  </si>
  <si>
    <t>CRUZ AMILCAR</t>
  </si>
  <si>
    <t>FRANCIS D SHANAHAN JR REV TRUST DTD</t>
  </si>
  <si>
    <t>5386 N LAMP POST DR</t>
  </si>
  <si>
    <t>18E17S320030  00210 0140</t>
  </si>
  <si>
    <t xml:space="preserve">PINE RIDGE UNIT 3 PB 8 PG 51 LOT 14 BLK 21 </t>
  </si>
  <si>
    <t>UVA DOMINICK JR TRUSTEE</t>
  </si>
  <si>
    <t>DOMINICK UVA JR REVOCABLE TRST</t>
  </si>
  <si>
    <t>110 LARCHMONT TER</t>
  </si>
  <si>
    <t>SEBASTIAN FL 32958 6260</t>
  </si>
  <si>
    <t>18E17S320030  00210 0170</t>
  </si>
  <si>
    <t>PINE RIDGE UNIT 3 PB 8 PG 51 LOT 17 BLK 21</t>
  </si>
  <si>
    <t>FORBIS KEITH L</t>
  </si>
  <si>
    <t>FORBIS JOANNE E</t>
  </si>
  <si>
    <t>1949 W TALL OAKS DR</t>
  </si>
  <si>
    <t>18E17S320030  00210 0210</t>
  </si>
  <si>
    <t>PINE RIDGE UNIT 3 PB 8 PG 51 LOT 21 BLK 21</t>
  </si>
  <si>
    <t>FENNEMA DANIELLE PAULINE</t>
  </si>
  <si>
    <t>1981 W TALL OAKS DR</t>
  </si>
  <si>
    <t>18E17S320030  00220 0030</t>
  </si>
  <si>
    <t>PINE RIDGE UNIT 3 PB 8 PG 51 LOT 3 BLK 22</t>
  </si>
  <si>
    <t>HEINDEL JOHN F</t>
  </si>
  <si>
    <t>HEINDEL KATHERINE H</t>
  </si>
  <si>
    <t>1990 W MATCHWOOD DR</t>
  </si>
  <si>
    <t>18E17S320030  00230 0140</t>
  </si>
  <si>
    <t>PINE RIDGE UNIT 3 PB 8 PG 51 LOT 14 BLK 23</t>
  </si>
  <si>
    <t>SMITH WALTER E</t>
  </si>
  <si>
    <t>2027 W MATCHWOOD DR</t>
  </si>
  <si>
    <t>18E17S320030  00240 0100</t>
  </si>
  <si>
    <t>PINE RIDGE UNIT 3 PB 8 PG 51 LOT 10 BLK 24</t>
  </si>
  <si>
    <t>MILLER GINA M</t>
  </si>
  <si>
    <t>18E17S320030  00240 0220</t>
  </si>
  <si>
    <t>PINE RIDGE UNIT 3 PB 8 PG 51 LOT 22 BLK 24</t>
  </si>
  <si>
    <t>18E17S320030  00190 0150</t>
  </si>
  <si>
    <t xml:space="preserve">PINE RIDGE UNIT 3 PB 8 PG 51 LOT 15 BLK 19 </t>
  </si>
  <si>
    <t>JOHN NICK J</t>
  </si>
  <si>
    <t>5274 N BEDSTOW BLVD</t>
  </si>
  <si>
    <t>18E17S320030  00190 0200</t>
  </si>
  <si>
    <t>PINE RIDGE UNIT 3 PB 8 PG 51 LOT 20 BLK 19</t>
  </si>
  <si>
    <t>SCHMIEDEL ROGER P</t>
  </si>
  <si>
    <t>BUKINA TATIANA N</t>
  </si>
  <si>
    <t>1821 W BEGONIA DR</t>
  </si>
  <si>
    <t>18E17S320030  00200 0020</t>
  </si>
  <si>
    <t>PINE RIDGE UNIT 3 PB 8 PG 51 LOT 2 BLK 20</t>
  </si>
  <si>
    <t>OGLE ROBERT L</t>
  </si>
  <si>
    <t>2020 W TALL OAKS DR</t>
  </si>
  <si>
    <t>18E17S320030  00200 0070</t>
  </si>
  <si>
    <t>PINE RIDGE UNIT 3 PB 8 PG 51 LOT 7 BLK 20</t>
  </si>
  <si>
    <t>IWANIEC JOHN EDWARD</t>
  </si>
  <si>
    <t>IWANIEC ELIZABETH</t>
  </si>
  <si>
    <t>2155 W FIR PL</t>
  </si>
  <si>
    <t>18E17S320030  00200 0090</t>
  </si>
  <si>
    <t>PINE RIDGE UNIT 3 PB 8 PG 51 LOT 9 BLK 20</t>
  </si>
  <si>
    <t>BONKOWSKI JANUSZ</t>
  </si>
  <si>
    <t>BONKOWSKI MARTA</t>
  </si>
  <si>
    <t>5387 N LENA DR</t>
  </si>
  <si>
    <t>BEVERLY HILLS FL 34465 4545</t>
  </si>
  <si>
    <t>18E17S320030  00200 0100</t>
  </si>
  <si>
    <t xml:space="preserve">PINE RIDGE UNIT 3 PB 8 PG 51 LOT 10 BLK 20 </t>
  </si>
  <si>
    <t>BERNIE PHILIP &amp; KARYN E TRUSTEES</t>
  </si>
  <si>
    <t>4140 GRANITE GLEN LP</t>
  </si>
  <si>
    <t>WESLEY CHAPEL FL 33544 8868</t>
  </si>
  <si>
    <t>18E17S320030  00210 0020</t>
  </si>
  <si>
    <t xml:space="preserve">PINE RIDGE UNIT 3 PB 8 PG 51 LOT 2 BLK 21 </t>
  </si>
  <si>
    <t>DEMBINSKI EDWARD &amp; EMILY H</t>
  </si>
  <si>
    <t>89 COCKLE HILL RD</t>
  </si>
  <si>
    <t>SALEM CT 06420 3621</t>
  </si>
  <si>
    <t>18E17S320030  00220 0070</t>
  </si>
  <si>
    <t>PINE RIDGE UNIT 3 PB 8 PG 51 LOT 7 BLK 22</t>
  </si>
  <si>
    <t>HILL LESTER</t>
  </si>
  <si>
    <t>HILL LISA</t>
  </si>
  <si>
    <t>1830 W LA BONTE CIR</t>
  </si>
  <si>
    <t>18E17S320030  00230 0100</t>
  </si>
  <si>
    <t>PINE RIDGE UNIT 3 PB 8 PG 51 LOT 10 BLK 23</t>
  </si>
  <si>
    <t>HILCHEY JOSEPH &amp; GEORGIANA TRUSTEES</t>
  </si>
  <si>
    <t>9596 SW 95TH LOOP</t>
  </si>
  <si>
    <t>OCALA FL 34481</t>
  </si>
  <si>
    <t>18E17S320030  00240 0020</t>
  </si>
  <si>
    <t>PINE RIDGE UNIT 3 PB 8 PG 51 LOT 2 BLK 24</t>
  </si>
  <si>
    <t>AFT ADAM B</t>
  </si>
  <si>
    <t>AFT ELIZABETH A</t>
  </si>
  <si>
    <t>5798 N OAKMONT DRIVE</t>
  </si>
  <si>
    <t>18E17S320030  00240 0040</t>
  </si>
  <si>
    <t>PINE RIDGE UNIT 3 LOT 4 BLK 24</t>
  </si>
  <si>
    <t>MURPHY KIMBERLY TERESE</t>
  </si>
  <si>
    <t>5734 N OAKMONT DR</t>
  </si>
  <si>
    <t>18E17S320030  00240 0050</t>
  </si>
  <si>
    <t xml:space="preserve">PINE RIDGE UNIT 3 PB 8 PG 51 LOT 5 BLK 24 </t>
  </si>
  <si>
    <t>QUINONES RAFAEL SANTIAGO</t>
  </si>
  <si>
    <t>PO BOX 620</t>
  </si>
  <si>
    <t>SAN GERMAN PR 00683 0620</t>
  </si>
  <si>
    <t>18E17S320030  00240 0150</t>
  </si>
  <si>
    <t>PINE RIDGE UNIT 3 PB 8 PG 51 LOT 15 BLK 24</t>
  </si>
  <si>
    <t>SULLIVAN LILLIAN M</t>
  </si>
  <si>
    <t>LILLIAN M SULLIVAN DECLARATION OF TRUST</t>
  </si>
  <si>
    <t>5376 N NAKOMA DR</t>
  </si>
  <si>
    <t>18E17S320030  00240 0240</t>
  </si>
  <si>
    <t>PINE RIDGE UNIT 3 PB 8 PG 51 LOT 24 BLK 24</t>
  </si>
  <si>
    <t>TRUCHINSKI ROBERT L</t>
  </si>
  <si>
    <t>TRUCHINSKI KIM L</t>
  </si>
  <si>
    <t>1881 W LABONTE CIR</t>
  </si>
  <si>
    <t>18E17S320030  00190 0180</t>
  </si>
  <si>
    <t>PINE RIDGE UNIT 3 PB 8 PG 51 LOT 18 BLK 19</t>
  </si>
  <si>
    <t>JAMES WILLIAM L</t>
  </si>
  <si>
    <t>JAMES MARY ANNE</t>
  </si>
  <si>
    <t>5182 N BEDSTROW BLVD</t>
  </si>
  <si>
    <t>18E17S320030  00190 0210</t>
  </si>
  <si>
    <t>PINE RIDGE UNIT 3 PB 8 PG 51 LOT 21 BLK 19</t>
  </si>
  <si>
    <t>HSU MING I &amp; QUEI SHIOW</t>
  </si>
  <si>
    <t>PO BOX 422</t>
  </si>
  <si>
    <t>HIGHLAND MD 20777</t>
  </si>
  <si>
    <t>18E17S320030  00190 0290</t>
  </si>
  <si>
    <t xml:space="preserve">PINE RIDGE UNIT 3 PB 8 PG 51 LOT 29 BLK 19 </t>
  </si>
  <si>
    <t>DE ANGELIS WILLIAM R</t>
  </si>
  <si>
    <t>14 PICKERING DR</t>
  </si>
  <si>
    <t>ROBBINSVILLE NJ 08691</t>
  </si>
  <si>
    <t>18E17S320030  00190 0310</t>
  </si>
  <si>
    <t>PINE RIDGE UNIT 3 PB 8 PG 51 LOT 31 BLK 19</t>
  </si>
  <si>
    <t>BOYD JOHN D JR</t>
  </si>
  <si>
    <t>BOYD JOAN T</t>
  </si>
  <si>
    <t>5287 N LENA DR</t>
  </si>
  <si>
    <t>18E17S320030  00200 0080</t>
  </si>
  <si>
    <t>PINE RIDGE UNIT 3 PB 8 PG 51 LOT 8 BLK 20</t>
  </si>
  <si>
    <t>GARRISON ROBERT W</t>
  </si>
  <si>
    <t>GARRISON SHU K</t>
  </si>
  <si>
    <t>5800 OLD PROVIDENCE RD</t>
  </si>
  <si>
    <t>CHARLOTTE NC 28226 6903</t>
  </si>
  <si>
    <t>18E17S320030  00200 0120</t>
  </si>
  <si>
    <t>PINE RIDGE UNIT 3 PB 8 PG 51 LOT 12 BLK 20</t>
  </si>
  <si>
    <t>KIMBALL JILL E</t>
  </si>
  <si>
    <t>KIMBALL WILLIAM C JR</t>
  </si>
  <si>
    <t>2278 W LEARWOOD PL</t>
  </si>
  <si>
    <t>18E17S320030  00210 0080</t>
  </si>
  <si>
    <t>PINE RIDGE UNIT 3 PB 8 PG 51 LOT 8 BLK 21</t>
  </si>
  <si>
    <t>ROSENBAUM WILLIAM B</t>
  </si>
  <si>
    <t>ROSENBAUM JOSEPHINE PAMELA</t>
  </si>
  <si>
    <t>5414 N LAMP POST DR</t>
  </si>
  <si>
    <t>18E17S320030  00210 0150</t>
  </si>
  <si>
    <t>PINE RIDGE UNIT 3 PB 8 PG 51 LOT 15 BLK 21</t>
  </si>
  <si>
    <t>WILKESMAN DONNA M</t>
  </si>
  <si>
    <t>85 WEST ST APT A</t>
  </si>
  <si>
    <t>WINDSOR LOCKS CT 06096</t>
  </si>
  <si>
    <t>18E17S320030  00210 0160</t>
  </si>
  <si>
    <t>PINE RIDGE UNIT 3 PB 8 PG 51 LOT 16 BLK 21</t>
  </si>
  <si>
    <t>WEI TSU KAO</t>
  </si>
  <si>
    <t>NO 480 CHUNG SAN ROAD</t>
  </si>
  <si>
    <t>TAINAN ROC 714 TAIWAN</t>
  </si>
  <si>
    <t>18E17S320030  00210 0260</t>
  </si>
  <si>
    <t xml:space="preserve">PINE RIDGE UNIT 3 PB 8 PG 51 LOT 26 BLK 21 </t>
  </si>
  <si>
    <t>BEVERLY HILLS FL 34465 2342</t>
  </si>
  <si>
    <t>18E17S320030  00230 0050</t>
  </si>
  <si>
    <t>PINE RIDGE UNIT 3 PB 8 PG 51 LOT 5 BLK 23</t>
  </si>
  <si>
    <t>BAXTER ROBERT C</t>
  </si>
  <si>
    <t>BAXTER DIANE F</t>
  </si>
  <si>
    <t>11185 102ND ST N</t>
  </si>
  <si>
    <t>LARGO FL 33773</t>
  </si>
  <si>
    <t>18E17S320030  00230 0110</t>
  </si>
  <si>
    <t>PINE RIDGE UNIT 3 PB 8 PG 51 LOT 11 BLK 23</t>
  </si>
  <si>
    <t>18E17S320030  00240 0060</t>
  </si>
  <si>
    <t xml:space="preserve">PINE RIDGE UNIT 3 PB 8 PG 51 LOT 6 BLK 24 </t>
  </si>
  <si>
    <t>ATWELL DONALD</t>
  </si>
  <si>
    <t>PO BOX 640414</t>
  </si>
  <si>
    <t>18E17S320030  00240 0130</t>
  </si>
  <si>
    <t>PINE RIDGE UNIT 3 PB 8 PG 51 LOT 13 BLK 24</t>
  </si>
  <si>
    <t>MAJESKI PAUL</t>
  </si>
  <si>
    <t>MAJESKI ADRIANA</t>
  </si>
  <si>
    <t>5436 N NAKOMA DR</t>
  </si>
  <si>
    <t>18E17S320030  00240 0210</t>
  </si>
  <si>
    <t>PINE RIDGE UNIT 3 PB 8 PG 51 LOT 21 BLK 24</t>
  </si>
  <si>
    <t>WEBER FREDERICK A</t>
  </si>
  <si>
    <t>TACKETT MYRA K</t>
  </si>
  <si>
    <t>1845 W LABONTE CIR</t>
  </si>
  <si>
    <t>18E17S320030  00260 0190</t>
  </si>
  <si>
    <t>PINE RIDGE UNIT 3 PB 8 PG 51 LOT 19 BLK 26</t>
  </si>
  <si>
    <t>PRESTON CARL R</t>
  </si>
  <si>
    <t>PRESTON MIRIAM A</t>
  </si>
  <si>
    <t>5774 N BEDSTROW BLVD</t>
  </si>
  <si>
    <t>18E17S320030  00270 0020</t>
  </si>
  <si>
    <t>PECAN</t>
  </si>
  <si>
    <t>PINE RIDGE UNIT 3 PB 8 PG 51 LOT 2 BLK 27</t>
  </si>
  <si>
    <t>WILSON JAMES P JR</t>
  </si>
  <si>
    <t>WILSON ROSALINE T</t>
  </si>
  <si>
    <t>5856 N PECAN WAY</t>
  </si>
  <si>
    <t>18E17S320030  00270 0080</t>
  </si>
  <si>
    <t>PINE RIDGE UNIT 3 PB 8 PG 51 LOT 8 BLK 27</t>
  </si>
  <si>
    <t>WELIEVER KENNETH W SR</t>
  </si>
  <si>
    <t>MILTON ROSALIND</t>
  </si>
  <si>
    <t>5657 N OAKMONT DR</t>
  </si>
  <si>
    <t>18E17S320030  00270 0100</t>
  </si>
  <si>
    <t>PINE RIDGE UNIT 3 PB 8 PG 51 LOT 10 BLK 27</t>
  </si>
  <si>
    <t>FRYE RICHARD J</t>
  </si>
  <si>
    <t>FRYE KATHLEEN M</t>
  </si>
  <si>
    <t>5721 N OAKMONT DR</t>
  </si>
  <si>
    <t>BEVERLY HILLS FL 34465 2308</t>
  </si>
  <si>
    <t>18E17S320030  00290 0190</t>
  </si>
  <si>
    <t>MAROON</t>
  </si>
  <si>
    <t>PINE RIDGE UNIT 3 PB 8 PG 51 LOT 19 BLK 29</t>
  </si>
  <si>
    <t>SPINA JERROD CLINTON</t>
  </si>
  <si>
    <t>5953 N MAROON WAY</t>
  </si>
  <si>
    <t>18E17S320030  00300 0040</t>
  </si>
  <si>
    <t>PINE RIDGE UNIT 3 PB 8 PG 51 LOT 4 BLK 30</t>
  </si>
  <si>
    <t>18E17S320030  00300 0100</t>
  </si>
  <si>
    <t>PINE RIDGE UNIT 3 PB 8 PG 51 LOT 10 BLK 30</t>
  </si>
  <si>
    <t>LAWRENCE CLAIRE G</t>
  </si>
  <si>
    <t>75 MIDDLE TPKE W APT A</t>
  </si>
  <si>
    <t>MANCHESTER CT 06040 4076</t>
  </si>
  <si>
    <t>18E17S320030  00300 0110</t>
  </si>
  <si>
    <t>PINE RIDGE UNIT 3 PB 8 PG 51 LOT 11 BLK 30</t>
  </si>
  <si>
    <t>ETTINGER MICHAEL</t>
  </si>
  <si>
    <t>RABITO FAMILY IRREVOCABLE TRUST</t>
  </si>
  <si>
    <t>1350 ADMIRAL LN</t>
  </si>
  <si>
    <t>UNIONDALE NY 11553</t>
  </si>
  <si>
    <t>18E17S320030  00300 0130</t>
  </si>
  <si>
    <t xml:space="preserve">PINE RIDGE UNIT 3 PB 8 PG 51 LOT 13 BLK 30 </t>
  </si>
  <si>
    <t>CHOI YOUNG SHIN</t>
  </si>
  <si>
    <t>505 N LAKESHORE DR #215</t>
  </si>
  <si>
    <t>CHICAGO IL 60611</t>
  </si>
  <si>
    <t>18E17S320030  00240 0270</t>
  </si>
  <si>
    <t xml:space="preserve">PINE RIDGE UNIT 3 PB 8 PG 51 LOT 27 BLK 24 </t>
  </si>
  <si>
    <t>PERREAULT NORMAN &amp; ROSE M</t>
  </si>
  <si>
    <t>31 PARK DR S</t>
  </si>
  <si>
    <t>RYE NY 10580 1826</t>
  </si>
  <si>
    <t>18E17S320030  00240 0300</t>
  </si>
  <si>
    <t>PINE RIDGE UNIT 3 PB 8 PG 51 LOT 30 BLK 24</t>
  </si>
  <si>
    <t>SEARLES WILLIAM</t>
  </si>
  <si>
    <t>SEARLES SHELIA</t>
  </si>
  <si>
    <t>1949 W LA BONTE CIR</t>
  </si>
  <si>
    <t>18E17S320030  00260 0030</t>
  </si>
  <si>
    <t>PINE RIDGE UNIT 3 PB 8 PG 51 LOT 3 BLK 26</t>
  </si>
  <si>
    <t>STIRLING JEANNE A</t>
  </si>
  <si>
    <t>18E17S320030  00260 0060</t>
  </si>
  <si>
    <t>PINE RIDGE UNIT 3 PB 8 PG 51 LOT 6 BLK 26</t>
  </si>
  <si>
    <t>BREEDING BARTLEY B</t>
  </si>
  <si>
    <t>BREEDING MARTHA R</t>
  </si>
  <si>
    <t>5725 N NAKOMA DR</t>
  </si>
  <si>
    <t>BEVERLY HILLS FL 34465 2480</t>
  </si>
  <si>
    <t>18E17S320030  00260 0130</t>
  </si>
  <si>
    <t>PINE RIDGE UNIT 3 PB 8 PG 51 LOT 13 BLK 26</t>
  </si>
  <si>
    <t>HSU MING I</t>
  </si>
  <si>
    <t>HSU JEAN FONG</t>
  </si>
  <si>
    <t>18E17S320030  00260 0140</t>
  </si>
  <si>
    <t xml:space="preserve">PINE RIDGE UNIT 3 PB 8 PG 51 LOT 14 BLK 26 </t>
  </si>
  <si>
    <t>HSU QUEI SHIOW &amp; MING I</t>
  </si>
  <si>
    <t>18E17S320030  00270 0140</t>
  </si>
  <si>
    <t>PINE RIDGE UNIT 3 PB 8 PG 51 LOT 14 BLK 27</t>
  </si>
  <si>
    <t>TOMLINSON ALFRED ROBERT</t>
  </si>
  <si>
    <t>OBERRY SUSAN EILEEN</t>
  </si>
  <si>
    <t>1800 W LEARWOOD PL</t>
  </si>
  <si>
    <t>18E17S320030  00280 0020</t>
  </si>
  <si>
    <t xml:space="preserve">PINE RIDGE UNIT 3 PB 8 PG 51 LOT 2 BLK 28 </t>
  </si>
  <si>
    <t>PAURIS JEAN C L</t>
  </si>
  <si>
    <t>5924 N MAROON WAY</t>
  </si>
  <si>
    <t>18E17S320030  00280 0030</t>
  </si>
  <si>
    <t xml:space="preserve">PINE RIDGE UNIT 3 PB 8 PG 51 LOT 3 BLK 28 </t>
  </si>
  <si>
    <t>SCHULTHEISS RAYMOND G JR</t>
  </si>
  <si>
    <t>SCHULTHEISS DIANE M</t>
  </si>
  <si>
    <t>6051 N MAHOGANY TER</t>
  </si>
  <si>
    <t>18E17S320030  00280 0050</t>
  </si>
  <si>
    <t>PINE RIDGE UNIT 3 PB 8 PG 51 LOT 5 BLK 28</t>
  </si>
  <si>
    <t>GENTEMANN HERMANN</t>
  </si>
  <si>
    <t>VAN DER ENT KARIN A</t>
  </si>
  <si>
    <t>1204 AVOCADO ISLE</t>
  </si>
  <si>
    <t>FORT LAUDERDALE FL 33315</t>
  </si>
  <si>
    <t>18E17S320030  00280 0090</t>
  </si>
  <si>
    <t>PINE RIDGE UNIT 3 PB 8 PG 51 LOT 9 BLK 28</t>
  </si>
  <si>
    <t>COOK KENNITH WAYNE</t>
  </si>
  <si>
    <t>COOK PAMELAN LUTZ</t>
  </si>
  <si>
    <t>5747 N PECAN WAY</t>
  </si>
  <si>
    <t>BEVERLY HILLS FL 34465 2474</t>
  </si>
  <si>
    <t>18E17S320030  00290 0180</t>
  </si>
  <si>
    <t>PINE RIDGE UNIT 3 PB 8 PG 51 LOT 18 BLK 29</t>
  </si>
  <si>
    <t>MAIGNE FRANCK JEAN-JAQUES</t>
  </si>
  <si>
    <t>ANDRADE MARIA MARTHA</t>
  </si>
  <si>
    <t>5236 S RIVERVIEW CIR</t>
  </si>
  <si>
    <t>18E17S320030  00290 0200</t>
  </si>
  <si>
    <t>PINE RIDGE UNIT 3 PB 8 PG 51 LOT 20 BLK 29</t>
  </si>
  <si>
    <t>ANGELL CHRISTINA</t>
  </si>
  <si>
    <t>5975 N MAROON WAY</t>
  </si>
  <si>
    <t>18E17S320030  00300 0020</t>
  </si>
  <si>
    <t>PINE RIDGE UNIT 3 PB 8 PG 51 LOT 2 BLK 30</t>
  </si>
  <si>
    <t>GARDINER DONNA M</t>
  </si>
  <si>
    <t>2290 W TALL OAKS DR</t>
  </si>
  <si>
    <t>BEVERLY HILLS FL 34465 8410</t>
  </si>
  <si>
    <t>18E17S320030  00300 0090</t>
  </si>
  <si>
    <t>PINE RIDGE UNIT 3 PB 8 PG 51 LOT 9 BLK 30</t>
  </si>
  <si>
    <t>GERMEK JOSEPH J &amp; ANNE Y</t>
  </si>
  <si>
    <t>1 HILLIER CT</t>
  </si>
  <si>
    <t xml:space="preserve"> L9Z 1J8 CANADA</t>
  </si>
  <si>
    <t>18E17S320030  00300 0140</t>
  </si>
  <si>
    <t>PINE RIDGE UNIT 3 PB 8 PG 51 LOT 14 BLK 30</t>
  </si>
  <si>
    <t>FERRIS LYNN</t>
  </si>
  <si>
    <t>ROMANO VINCENT JR</t>
  </si>
  <si>
    <t>2410 W TALL OAKS DDR</t>
  </si>
  <si>
    <t>18E17S320030  00250 0080</t>
  </si>
  <si>
    <t>PINE RIDGE UNIT 3 PB 8 PG 51 LOT 8 BLK 25</t>
  </si>
  <si>
    <t>SHIH-JEI HSU</t>
  </si>
  <si>
    <t>LI-CHING YEH LEE</t>
  </si>
  <si>
    <t>3F NO 9 LANE 99 I TUNG STREET</t>
  </si>
  <si>
    <t xml:space="preserve"> 104 TAIWAN</t>
  </si>
  <si>
    <t>18E17S320030  00250 0100</t>
  </si>
  <si>
    <t>PINE RIDGE UNIT 3 PB 8 PG 51 LOT 10 BLK 25</t>
  </si>
  <si>
    <t>SHIH JEI HSU &amp;</t>
  </si>
  <si>
    <t>YEH LEE LI CHING</t>
  </si>
  <si>
    <t>18E17S320030  00250 0130</t>
  </si>
  <si>
    <t xml:space="preserve">PINE RIDGE UNIT 3 PB 8 PG 51 LOT 13 BLK 25 </t>
  </si>
  <si>
    <t>CHAIRATANA NONGKRAN TRUSTEE</t>
  </si>
  <si>
    <t>NONGKRAN CHAIRATANA LIV/TRST</t>
  </si>
  <si>
    <t>2576 HOMEWOOD DR</t>
  </si>
  <si>
    <t>TROY MI 48098 2302</t>
  </si>
  <si>
    <t>18E17S320030  00260 0070</t>
  </si>
  <si>
    <t>PINE RIDGE UNIT 3 PB 8 PG 51 LOT 7 BLK 26</t>
  </si>
  <si>
    <t>SAJDAK DEBORAH</t>
  </si>
  <si>
    <t>SAJDAK RAYMOND</t>
  </si>
  <si>
    <t>5693 N NAKOMA DR</t>
  </si>
  <si>
    <t>18E17S320030  00260 0080</t>
  </si>
  <si>
    <t>PINE RIDGE UNIT 3 PB 8 PG 51 LOT 8 BLK 26</t>
  </si>
  <si>
    <t>SOWARDS CURTIS</t>
  </si>
  <si>
    <t>SOWARDS JUDITH A</t>
  </si>
  <si>
    <t>5677 N NAKOMA</t>
  </si>
  <si>
    <t>18E17S320030  00260 0100</t>
  </si>
  <si>
    <t>PINE RIDGE UNIT 3 PB 8 PG 51 LOT 10 BLK 26</t>
  </si>
  <si>
    <t>HINES EDWARD F</t>
  </si>
  <si>
    <t>HINES ELLEN M</t>
  </si>
  <si>
    <t>5595 N OAKMONT DR</t>
  </si>
  <si>
    <t>18E17S320030  00260 0150</t>
  </si>
  <si>
    <t xml:space="preserve">PINE RIDGE UNIT 3 PB 8 PG 51 LOT 15 BLK 26 </t>
  </si>
  <si>
    <t>HUANG CHENG LE CHARLES &amp;</t>
  </si>
  <si>
    <t>MEI HSIA ALICE HUANG TRUSTEES</t>
  </si>
  <si>
    <t>8895 YELLOW HAMMER DR</t>
  </si>
  <si>
    <t>GAINESVILLE VA 20155</t>
  </si>
  <si>
    <t>18E17S320030  00270 0060</t>
  </si>
  <si>
    <t>PINE RIDGE UNIT 3 PB 8 PG 51 LOT 6 BLK 27</t>
  </si>
  <si>
    <t>WALKER MARLENE</t>
  </si>
  <si>
    <t>GAGNON THOMAS</t>
  </si>
  <si>
    <t>5746 N PECAN WAY</t>
  </si>
  <si>
    <t>18E17S320030  00270 0110</t>
  </si>
  <si>
    <t>PINE RIDGE UNIT 3 PB 8 PG 51 LOT 11 BLK 27</t>
  </si>
  <si>
    <t>STERLING HARRY O JR</t>
  </si>
  <si>
    <t>STERLING ETHEL E</t>
  </si>
  <si>
    <t>5735 N OAKMONT DR</t>
  </si>
  <si>
    <t>18E17S320030  00280 0070</t>
  </si>
  <si>
    <t>PINE RIDGE UNIT 3 PB 8 PG 51 LOT 7 BLK 28</t>
  </si>
  <si>
    <t>RIVERA ROBERTO</t>
  </si>
  <si>
    <t>RIVERA ANNA I</t>
  </si>
  <si>
    <t>88 29 155TH AVE</t>
  </si>
  <si>
    <t>QUEENS NY 11414</t>
  </si>
  <si>
    <t>18E17S320030  00290 0010</t>
  </si>
  <si>
    <t>PINE RIDGE UNIT 3 PB 8 PG 51 LOT 1 BLK 29</t>
  </si>
  <si>
    <t>BLACK KENNETH V</t>
  </si>
  <si>
    <t>BLACK BARBARA A</t>
  </si>
  <si>
    <t>3 10TH ST</t>
  </si>
  <si>
    <t>SALISBURY MA 01952 1704</t>
  </si>
  <si>
    <t>18E17S320030  00290 0040</t>
  </si>
  <si>
    <t>PINE RIDGE UNIT 3 PB 8 PG 51 LOT 4 BLK 29</t>
  </si>
  <si>
    <t>MURFIN HERBERT L</t>
  </si>
  <si>
    <t>MURFIN DELPHINE C</t>
  </si>
  <si>
    <t>6064 N NAKOMA DR</t>
  </si>
  <si>
    <t>18E17S320030  00290 0050</t>
  </si>
  <si>
    <t>PINE RIDGE UNIT 3 PB 8 PG 51 LOT 5 BLK 29</t>
  </si>
  <si>
    <t>DININNO JOAN F</t>
  </si>
  <si>
    <t>ROBERT G AND JOAN F DININNO LIVING TRUST</t>
  </si>
  <si>
    <t>6040 N NAKOMA DR</t>
  </si>
  <si>
    <t>18E17S320030  00290 0090</t>
  </si>
  <si>
    <t xml:space="preserve">PINE RIDGE UNIT 3 PB 8 PG 51 LOT 9 BLK 29 </t>
  </si>
  <si>
    <t>SEXTON MICHAEL A</t>
  </si>
  <si>
    <t>SEXTON BRENDA M</t>
  </si>
  <si>
    <t>31534 TANSY BND</t>
  </si>
  <si>
    <t>WESLEY CHAPEL FL 33545</t>
  </si>
  <si>
    <t>18E17S320030  00290 0110</t>
  </si>
  <si>
    <t>PINE RIDGE UNIT 3 PB 8 PG 51 LOT 11 BLK 29</t>
  </si>
  <si>
    <t>REGIDOR ANTONIA V</t>
  </si>
  <si>
    <t>ANTONIA V REGIDOR REVOCABLE LIVING TRUST</t>
  </si>
  <si>
    <t>581 TOYON AVE</t>
  </si>
  <si>
    <t>18E17S320030  00290 0150</t>
  </si>
  <si>
    <t xml:space="preserve">PINE RIDGE UNIT 3 PB 8 PG 51 LOT 15 BLK 29 </t>
  </si>
  <si>
    <t>ISHAK HAMID &amp;</t>
  </si>
  <si>
    <t>NAZIM KHAN &amp; BIBI KHAN</t>
  </si>
  <si>
    <t>4815 SW 107TH LN</t>
  </si>
  <si>
    <t>OCALA FL 34476</t>
  </si>
  <si>
    <t>18E17S320030  00290 0210</t>
  </si>
  <si>
    <t>PINE RIDGE UNIT 3 PB 8 PG 51 LOT 21 BLK 29</t>
  </si>
  <si>
    <t>CASEY JAMES C</t>
  </si>
  <si>
    <t>CASEY JANET L</t>
  </si>
  <si>
    <t>6009 N MAROON WAY</t>
  </si>
  <si>
    <t>18E17S320030  00300 0030</t>
  </si>
  <si>
    <t xml:space="preserve">PINE RIDGE UNIT 3 PB 8 PG 51 LOT 3 BLK 30 </t>
  </si>
  <si>
    <t>BOWDEN SHARON D</t>
  </si>
  <si>
    <t>2300 W TALL OAKS DR</t>
  </si>
  <si>
    <t>18E17S320030  00240 0280</t>
  </si>
  <si>
    <t>PINE RIDGE UNIT 3 PB 8 PG 51 LOT 28 BLK 24</t>
  </si>
  <si>
    <t>DEVORE JOHN</t>
  </si>
  <si>
    <t>PHELPS NANCY</t>
  </si>
  <si>
    <t>1927 W LA BONTE CIR</t>
  </si>
  <si>
    <t>18E17S320030  00250 0010</t>
  </si>
  <si>
    <t>PINE RIDGE UNIT 3 PB 8 PG 51 LOT 1 BLK 25</t>
  </si>
  <si>
    <t>HICKEY EDWARD J</t>
  </si>
  <si>
    <t>BURKHARDT JACINTA M</t>
  </si>
  <si>
    <t>5580 N OAKMONT DR</t>
  </si>
  <si>
    <t>BEVERLY HILLS FL 34465 2303</t>
  </si>
  <si>
    <t>18E17S320030  00250 0020</t>
  </si>
  <si>
    <t>PINE RIDGE UNIT 3 PB 8 PG 51 LOT 2 BLK 25</t>
  </si>
  <si>
    <t>CONROY JOHN J</t>
  </si>
  <si>
    <t>CONROY MARYANN</t>
  </si>
  <si>
    <t>5534 N BEDSTROW BLVD</t>
  </si>
  <si>
    <t>18E17S320030  00250 0140</t>
  </si>
  <si>
    <t>PINE RIDGE UNIT 3 PB 8 PG 51 LOT 14 BLK 25</t>
  </si>
  <si>
    <t>STARNELLA VINCENT</t>
  </si>
  <si>
    <t>6329 MISTY OAK TER</t>
  </si>
  <si>
    <t>18E17S320030  00260 0040</t>
  </si>
  <si>
    <t>PINE RIDGE UNIT 3 PB 8 PG 51 LOT 4 BLK 26</t>
  </si>
  <si>
    <t>NELSON EDITH</t>
  </si>
  <si>
    <t>5759 N NAKOMA DR</t>
  </si>
  <si>
    <t>18E17S320030  00260 0160</t>
  </si>
  <si>
    <t>PINE RIDGE UNIT 3 PB 8 PG 51 LOT 16 BLK 26</t>
  </si>
  <si>
    <t>MCNAMARA MARGARET D</t>
  </si>
  <si>
    <t>MCNAMARA MICHAEL</t>
  </si>
  <si>
    <t>79 FLINT RD APT I231</t>
  </si>
  <si>
    <t>18E17S320030  00260 0170</t>
  </si>
  <si>
    <t>PINE RIDGE UNIT 3 PB 8 PG 51 LOT 17 BLK 26</t>
  </si>
  <si>
    <t>IBRAHIM ADLY T</t>
  </si>
  <si>
    <t>IBRAHIM HELEN D</t>
  </si>
  <si>
    <t>551 NORCROSS DR</t>
  </si>
  <si>
    <t>BATAVIA IL 60510</t>
  </si>
  <si>
    <t>18E17S320030  00270 0030</t>
  </si>
  <si>
    <t>PINE RIDGE UNIT 3 PB 8 PG 51 LOT 3 BLK 27</t>
  </si>
  <si>
    <t>SAVAGE RAYMOND M</t>
  </si>
  <si>
    <t>SAVAGE DOROTHY DIANE</t>
  </si>
  <si>
    <t>5824 N PECAN WAY</t>
  </si>
  <si>
    <t>18E17S320030  00270 0070</t>
  </si>
  <si>
    <t>PINE RIDGE UNIT 3 PB 8 PG 51 LOT 7 BLK 27</t>
  </si>
  <si>
    <t>18E17S320030  00300 0050</t>
  </si>
  <si>
    <t xml:space="preserve">PINE RIDGE UNIT 3 PB 8 PG 51 LOT 5 BLK 30 </t>
  </si>
  <si>
    <t>DORSAINVILLE NATALIE &amp;</t>
  </si>
  <si>
    <t>ANDREA STOUTH ET AL</t>
  </si>
  <si>
    <t>PO BOX 202</t>
  </si>
  <si>
    <t>BRONX NY 10471</t>
  </si>
  <si>
    <t>18E17S320030  00300 0120</t>
  </si>
  <si>
    <t>PINE RIDGE UNIT 3 PB 8 PG 51 LOT 12 BLK 30</t>
  </si>
  <si>
    <t>DEFRONZO CRAIG</t>
  </si>
  <si>
    <t>DEFRONZO KERI</t>
  </si>
  <si>
    <t>2390 W TALL OAKS DR</t>
  </si>
  <si>
    <t>18E17S320030  00250 0030</t>
  </si>
  <si>
    <t>PINE RIDGE UNIT 3 PB 8 PG 51 LOT 3 BLK 25</t>
  </si>
  <si>
    <t>CREECH CHARLES RICHARD</t>
  </si>
  <si>
    <t>5502 N BEDSTROW BLVD</t>
  </si>
  <si>
    <t>BEVERLY HILLS FL 34465 2466</t>
  </si>
  <si>
    <t>18E17S320030  00250 0040</t>
  </si>
  <si>
    <t>PINE RIDGE UNIT 3 PB 8 PG 51 LOT 4 BLK 25</t>
  </si>
  <si>
    <t>18E17S320030  00250 0050</t>
  </si>
  <si>
    <t>PINE RIDGE UNIT 3 PB 8 PG 51 LOT 5 BLK 25</t>
  </si>
  <si>
    <t>WU MEI CHEN</t>
  </si>
  <si>
    <t xml:space="preserve"> TAIWAN ROC</t>
  </si>
  <si>
    <t>18E17S320030  00250 0060</t>
  </si>
  <si>
    <t>PINE RIDGE UNIT 3 PB 8 PG 51 LOT 6 BLK 25</t>
  </si>
  <si>
    <t>SEABROOK JONATHAN L</t>
  </si>
  <si>
    <t>SEABROOK SHERRY G</t>
  </si>
  <si>
    <t>5398 N BEDSTROW BLVD</t>
  </si>
  <si>
    <t>18E17S320030  00250 0110</t>
  </si>
  <si>
    <t>PINE RIDGE UNIT 3 PB 8 PG 51 LOT 11 BLK 25</t>
  </si>
  <si>
    <t>ZEULI LEISHA DAWN</t>
  </si>
  <si>
    <t>5479 N NAKOMA DR</t>
  </si>
  <si>
    <t>18E17S320030  00250 0120</t>
  </si>
  <si>
    <t>PINE RIDGE UNIT 3 PB 8 PG 51 LOT 12 BLK 25</t>
  </si>
  <si>
    <t>WISNOSKY CARL J</t>
  </si>
  <si>
    <t>CZERWINSKA ALICJA T</t>
  </si>
  <si>
    <t>190 BRADFORD CORNER RD</t>
  </si>
  <si>
    <t>WOODSTOCK VALLEY CT 06282</t>
  </si>
  <si>
    <t>18E17S320030  00250 0150</t>
  </si>
  <si>
    <t>PINE RIDGE UNIT 3 PB 8 PG 51 LOT 15 BLK 25</t>
  </si>
  <si>
    <t>18E17S320030  00260 0110</t>
  </si>
  <si>
    <t>PINE RIDGE UNIT 3 PB 8 PG 51 LOT 11 BLK 26</t>
  </si>
  <si>
    <t>GURRY MICHAEL L</t>
  </si>
  <si>
    <t>GURRY ELAINE M</t>
  </si>
  <si>
    <t>5592 N BEDSTROW BLVD</t>
  </si>
  <si>
    <t>18E17S320030  00280 0060</t>
  </si>
  <si>
    <t>PINE RIDGE UNIT 3 PB 8 PG 51 LOT 6 BLK 28</t>
  </si>
  <si>
    <t>LEMKE SANDRA F</t>
  </si>
  <si>
    <t>5826 N MAROON WAY</t>
  </si>
  <si>
    <t>18E17S320030  00280 0100</t>
  </si>
  <si>
    <t xml:space="preserve">PINE RIDGE UNIT 3 PB 8 PG 51 LOT 10 BLK 28 </t>
  </si>
  <si>
    <t>EVERINGHAM J F</t>
  </si>
  <si>
    <t>5781 N PECAN WAY</t>
  </si>
  <si>
    <t>18E17S320030  00290 0070</t>
  </si>
  <si>
    <t>PINE RIDGE UNIT 3 PB 8 PG 51 LOT 7 BLK 29</t>
  </si>
  <si>
    <t>IMES RICHARD R</t>
  </si>
  <si>
    <t>IMES JACQUELINE M</t>
  </si>
  <si>
    <t>5998 N NAKOMA DR</t>
  </si>
  <si>
    <t>18E17S320030  00290 0100</t>
  </si>
  <si>
    <t>PINE RIDGE UNIT 3 PB 8 PG 51 LOT 10 BLK 29</t>
  </si>
  <si>
    <t>SINIAWSKI NORBERTO</t>
  </si>
  <si>
    <t>SINIAWSKI NANCY R</t>
  </si>
  <si>
    <t>5918 N NAKOMA DR</t>
  </si>
  <si>
    <t>18E17S320030  00290 0160</t>
  </si>
  <si>
    <t>PINE RIDGE UNIT 3 PB 8 PG 51 LOT 16 BLK 29</t>
  </si>
  <si>
    <t>JARVIS MICHAEL L</t>
  </si>
  <si>
    <t>JARVIS BONNIE ANN</t>
  </si>
  <si>
    <t>5875 N MAROON WAY</t>
  </si>
  <si>
    <t>BEVERLY HILLS FL 34465 2496</t>
  </si>
  <si>
    <t>18E17S320030  00260 0090</t>
  </si>
  <si>
    <t>PINE RIDGE UNIT 3 PB 8 PG 51 LOT 9 BLK 26</t>
  </si>
  <si>
    <t>WILDER HERBERT C</t>
  </si>
  <si>
    <t>WILDER BEVERLY A</t>
  </si>
  <si>
    <t>2408 GILWOOD DR</t>
  </si>
  <si>
    <t>JOPPA MD 21085</t>
  </si>
  <si>
    <t>18E17S320030  00260 0180</t>
  </si>
  <si>
    <t>PINE RIDGE UNIT 3 PB 8 PG 51 LOT 18 BLK 26</t>
  </si>
  <si>
    <t>HERON CLIVE A PROVOST</t>
  </si>
  <si>
    <t>PROVOST HERON ELANA D</t>
  </si>
  <si>
    <t>14810 NEWCASTLE LN</t>
  </si>
  <si>
    <t>DAVIE FL 33331</t>
  </si>
  <si>
    <t>18E17S320030  00270 0040</t>
  </si>
  <si>
    <t>PINE RIDGE UNIT 3 PB 8 PG 51 LOT 4 BLK 27</t>
  </si>
  <si>
    <t>SAKAL JOANNE S</t>
  </si>
  <si>
    <t>5812 N PECAN WAY</t>
  </si>
  <si>
    <t>18E17S320030  00270 0090</t>
  </si>
  <si>
    <t>PINE RIDGE UNIT 3 PB 8 PG 51 LOT 9 BLK 27</t>
  </si>
  <si>
    <t>5712 N OAKMONT DR</t>
  </si>
  <si>
    <t>18E17S320030  00270 0120</t>
  </si>
  <si>
    <t>PINE RIDGE UNIT 3 PB 8 PG 51 LOT 12 BLK 27</t>
  </si>
  <si>
    <t>GOULETTE DANIEL L</t>
  </si>
  <si>
    <t>GOULETTE JANIS L</t>
  </si>
  <si>
    <t>5757 N OAKMONT DR</t>
  </si>
  <si>
    <t>18E17S320030  00280 0130</t>
  </si>
  <si>
    <t>PINE RIDGE UNIT 3 PB 8 PG 51 LOT 13 BLK 28</t>
  </si>
  <si>
    <t>EICHLER FRED A</t>
  </si>
  <si>
    <t>EICHLER JO</t>
  </si>
  <si>
    <t>5857 N PECAN WAY</t>
  </si>
  <si>
    <t>18E17S320030  00290 0080</t>
  </si>
  <si>
    <t>PINE RIDGE UNIT 3 PB 8 PG 51 LOT 8 BLK 29</t>
  </si>
  <si>
    <t>THOMPSON JEFFERY A</t>
  </si>
  <si>
    <t>THOMPSON ROBIN M</t>
  </si>
  <si>
    <t>5899 N MAROON WAY</t>
  </si>
  <si>
    <t>BEVERY HILLS FL 34465</t>
  </si>
  <si>
    <t>18E17S320030  00290 0170</t>
  </si>
  <si>
    <t>PINE RIDGE UNIT 3 PB 8 PG 51 LOT 17 BLK 29</t>
  </si>
  <si>
    <t>18E17S320030  00250 0070</t>
  </si>
  <si>
    <t>PINE RIDGE UNIT 3 PB 8 PG 51 LOT 7 BLK 25</t>
  </si>
  <si>
    <t>DICKEY RAYMOND P</t>
  </si>
  <si>
    <t>DICKEY BRENDA</t>
  </si>
  <si>
    <t>41 SOUTH RD</t>
  </si>
  <si>
    <t>LONDONDERRY NH 03053 3814</t>
  </si>
  <si>
    <t>18E17S320030  00250 0090</t>
  </si>
  <si>
    <t>PINE RIDGE UNIT 3 PB 8 PG 51 LOT 9 BLK 25</t>
  </si>
  <si>
    <t>18E17S320030  00260 0050</t>
  </si>
  <si>
    <t>PINE RIDGE UNIT 3 PB 8 PG 51 LOT 5 BLK 26</t>
  </si>
  <si>
    <t>MARTIN ROBERT L</t>
  </si>
  <si>
    <t>MARTIN BEVERLY B</t>
  </si>
  <si>
    <t>5737 N NAKOMA DR</t>
  </si>
  <si>
    <t>18E17S320030  00260 0120</t>
  </si>
  <si>
    <t xml:space="preserve">PINE RIDGE UNIT 3 PB 8 PG 51 LOT 12 BLK 26 </t>
  </si>
  <si>
    <t>PASNO FRED T &amp; SUSAN M</t>
  </si>
  <si>
    <t>721 210TH AVE</t>
  </si>
  <si>
    <t>SOMERSET WI 54025</t>
  </si>
  <si>
    <t>18E17S320030  00270 0050</t>
  </si>
  <si>
    <t>PINE RIDGE UNIT 3 PB 8 PG 51 LOT 5 BLK 27</t>
  </si>
  <si>
    <t>REMIGIO CARLOS</t>
  </si>
  <si>
    <t>REMIGIO ESTHER M</t>
  </si>
  <si>
    <t>5780 N PECAN WAY</t>
  </si>
  <si>
    <t>18E17S320030  00270 0130</t>
  </si>
  <si>
    <t>PINE RIDGE UNIT 3 PB 8 PG 51 LOT 13 BLK 27</t>
  </si>
  <si>
    <t>SKINNER DEAN W</t>
  </si>
  <si>
    <t>SKINNER GEORGIA C</t>
  </si>
  <si>
    <t>5799 N OAKMONT DR</t>
  </si>
  <si>
    <t>18E17S320030  00280 0040</t>
  </si>
  <si>
    <t>PINE RIDGE UNIT 3 PB 8 PG 51 LOT 4 BLK 28</t>
  </si>
  <si>
    <t>BROWN RICHARD W</t>
  </si>
  <si>
    <t>BROWN CHERYL A</t>
  </si>
  <si>
    <t>5876 N MAROON WAY</t>
  </si>
  <si>
    <t>BEVERLY HILLS FL 34465 2470</t>
  </si>
  <si>
    <t>18E17S320030  00280 0080</t>
  </si>
  <si>
    <t>PINE RIDGE UNIT 3 PB 8 PG 51 LOT 8 BLK 28</t>
  </si>
  <si>
    <t>NARVAEZ DIANA</t>
  </si>
  <si>
    <t>LUCY AND ILDEFONSO NARVAEZ TRUST</t>
  </si>
  <si>
    <t>6035 BROADWAY 7E</t>
  </si>
  <si>
    <t>18E17S320030  00280 0110</t>
  </si>
  <si>
    <t>PINE RIDGE UNIT 3 PB 8 PG 51 LOT 11 BLK 28</t>
  </si>
  <si>
    <t>BUENANO ANGELA EVANS</t>
  </si>
  <si>
    <t>BUENANO ANDREA L</t>
  </si>
  <si>
    <t>10073 SW 55 LN</t>
  </si>
  <si>
    <t>18E17S320030  00280 0140</t>
  </si>
  <si>
    <t>PINE RIDGE UNIT 3 PB 8 PG 51 LOT 14 BLK 28</t>
  </si>
  <si>
    <t>HSU WHEI HSU LIN</t>
  </si>
  <si>
    <t>8F 1 36 SECTION 3</t>
  </si>
  <si>
    <t>TAIPEI ROC 106 TAIWAN</t>
  </si>
  <si>
    <t>18E17S320030  00290 0030</t>
  </si>
  <si>
    <t>PINE RIDGE UNIT 3 PB 8 PG 51  LOT 3 BLK 29</t>
  </si>
  <si>
    <t>HABER DAVID</t>
  </si>
  <si>
    <t>HABER LILIYA</t>
  </si>
  <si>
    <t>6120 N NAKOMA DR</t>
  </si>
  <si>
    <t>18E17S320030  00290 0060</t>
  </si>
  <si>
    <t>PINE RIDGE UNIT 3 PB 8 PG 51 LOT 6 BLK 29</t>
  </si>
  <si>
    <t>COCHRAN STANLEY C</t>
  </si>
  <si>
    <t>COCHRAN ALINA D</t>
  </si>
  <si>
    <t>6012 N NAKOMA DR</t>
  </si>
  <si>
    <t>18E17S320030  00290 0120</t>
  </si>
  <si>
    <t>PINE RIDGE UNIT 3 PB 8 PG 51 LOT 12 BLK 29</t>
  </si>
  <si>
    <t>LEE WANDA</t>
  </si>
  <si>
    <t>5834 N NAKOMA DR</t>
  </si>
  <si>
    <t>18E17S320030  00290 0130</t>
  </si>
  <si>
    <t xml:space="preserve">PINE RIDGE UNIT 3 PB 8 PG 51 LOT 13 BLK 29 </t>
  </si>
  <si>
    <t>CHEN TIEN MIEN</t>
  </si>
  <si>
    <t>18416 PARADISE COVE TER</t>
  </si>
  <si>
    <t>OLNEY MD 20832 3039</t>
  </si>
  <si>
    <t>18E17S320030  00290 0220</t>
  </si>
  <si>
    <t>PINE RIDGE UNIT 3 PB 8 PG 51 LOT 22 BLK 29</t>
  </si>
  <si>
    <t>BROOKSVILLE UNIVERSAL CHURCH INC</t>
  </si>
  <si>
    <t>6120 N NAKOMAS DR</t>
  </si>
  <si>
    <t>18E17S320030  00300 0080</t>
  </si>
  <si>
    <t>PINE RIDGE UNIT 3 PB 8 PG 51 LOT 8 BLK 30</t>
  </si>
  <si>
    <t>LEVENGOOD JERROLD</t>
  </si>
  <si>
    <t>LEVENGOOD MARYLYNN</t>
  </si>
  <si>
    <t>2350 W TALL OAKS DR</t>
  </si>
  <si>
    <t>18E17S320030  00240 0290</t>
  </si>
  <si>
    <t>PINE RIDGE UNIT 3 PB 8 PG 51 -LOT 29 BLK 24</t>
  </si>
  <si>
    <t>MARTIN AMANDA</t>
  </si>
  <si>
    <t>1937 W LA BONTE CIR</t>
  </si>
  <si>
    <t>18E17S320030  00270 0010</t>
  </si>
  <si>
    <t>PINE RIDGE UNIT 3 PB 8 PG 51 LOT 1 BLK 27</t>
  </si>
  <si>
    <t>DEPASQUALE JOSEPH A</t>
  </si>
  <si>
    <t>DEPASQUALE ELIZABETH R</t>
  </si>
  <si>
    <t>1750 W LEANWOOD PL</t>
  </si>
  <si>
    <t>18E17S320030  00280 0010</t>
  </si>
  <si>
    <t>PINE RIDGE UNIT 3 PB 8 PG 51 LOT 1 BLK 28</t>
  </si>
  <si>
    <t>VERDI JOSEPH C</t>
  </si>
  <si>
    <t>ENGLERT JUDITH A</t>
  </si>
  <si>
    <t>1680 W LEARWOOD PL</t>
  </si>
  <si>
    <t>BEVERLY HILLS FL 34465 2483</t>
  </si>
  <si>
    <t>18E17S320030  00280 0120</t>
  </si>
  <si>
    <t xml:space="preserve">PINE RIDGE UNIT 3 PB 8 PG 51 LOT 12 BLK 28 </t>
  </si>
  <si>
    <t>YE LINDA &amp; DANNY WANG</t>
  </si>
  <si>
    <t>111 36 43RD AVE</t>
  </si>
  <si>
    <t>FLUSHING NY 11368</t>
  </si>
  <si>
    <t>18E17S320030  00290 0020</t>
  </si>
  <si>
    <t>PINE RIDGE UNIT 3 PB 8 PG 51 LOT 2 BLK 29</t>
  </si>
  <si>
    <t>ROSA PIERRE E</t>
  </si>
  <si>
    <t>18E17S320030  00290 0140</t>
  </si>
  <si>
    <t xml:space="preserve">PINE RIDGE UNIT 3 PB 8 PG 51 LOT 14 BLK 29 </t>
  </si>
  <si>
    <t>SIMPSON G CALVIN</t>
  </si>
  <si>
    <t>1849 W LEARWOOD PL</t>
  </si>
  <si>
    <t>18E17S320030  00300 0010</t>
  </si>
  <si>
    <t>PINE RIDGE UNIT 3 PB 8 PG 51 LOT 1 BLK 30</t>
  </si>
  <si>
    <t>PROCTOR DANIEL E</t>
  </si>
  <si>
    <t>PROCTOR DEBORAH L</t>
  </si>
  <si>
    <t>2280 W TALL OAKS DR</t>
  </si>
  <si>
    <t>18E17S320030  00300 0060</t>
  </si>
  <si>
    <t>PINE RIDGE UNIT 3 PB 8 PG 51 LOT 6 BLK 30</t>
  </si>
  <si>
    <t>SHEPHERD RAYMOND J JR</t>
  </si>
  <si>
    <t>SHEPHERD ARLINE R</t>
  </si>
  <si>
    <t>2330 W TALL OAKS DR</t>
  </si>
  <si>
    <t>18E17S320030  00300 0070</t>
  </si>
  <si>
    <t>PINE RIDGE UNIT 3 PB 8 PG 51 LOT 7 BLK 30</t>
  </si>
  <si>
    <t>SOTO EDWARD</t>
  </si>
  <si>
    <t>SOTO EVA</t>
  </si>
  <si>
    <t>2340 W TALL OAKS DR</t>
  </si>
  <si>
    <t>18E17S320030  00300 0230</t>
  </si>
  <si>
    <t>PINE RIDGE UNIT 3 PB 8 PG 51 LOT 23 BLK 30</t>
  </si>
  <si>
    <t>DERA MARK</t>
  </si>
  <si>
    <t>DERA ANNE M</t>
  </si>
  <si>
    <t>1 DR MARTIN LUTHER KING JR AVE</t>
  </si>
  <si>
    <t>18E17S320030  00300 0250</t>
  </si>
  <si>
    <t>PINE RIDGE UNIT 3 PB 8 PG 51 LOT 25 BLK 30</t>
  </si>
  <si>
    <t>JARRELL BETH</t>
  </si>
  <si>
    <t>BETH JARRELL LIVING TRUST DATED THE</t>
  </si>
  <si>
    <t>306 E FALCONRY CT</t>
  </si>
  <si>
    <t>18E17S320030  00300 0260</t>
  </si>
  <si>
    <t>PINE RIDGE UNIT 3 PB 8 PG 51 LOT 26 BLK 30</t>
  </si>
  <si>
    <t>ONG ROSELIE A</t>
  </si>
  <si>
    <t>ROSELIE A ONG REVOCABLE TRUST</t>
  </si>
  <si>
    <t>1645 STEINER ST NW</t>
  </si>
  <si>
    <t>NORTH CANTON OH 44720 6179</t>
  </si>
  <si>
    <t>18E17S320030  00300 0270</t>
  </si>
  <si>
    <t>PINE RIDGE UNIT 3 PB 8 PG 51 LOT 27 BLK 30</t>
  </si>
  <si>
    <t>HUNTER CRAIG</t>
  </si>
  <si>
    <t>6027 N NAKOMA DR</t>
  </si>
  <si>
    <t>18E17S320030  03010 0020</t>
  </si>
  <si>
    <t>PINE RIDGE UNIT 3 PB 8 PG 51 LOT 2 BLK 301</t>
  </si>
  <si>
    <t>JENKINS HARVEY L</t>
  </si>
  <si>
    <t>JENKINS MARSHA</t>
  </si>
  <si>
    <t>3382 W MUSTANG BLVD</t>
  </si>
  <si>
    <t>18E17S320030  00310 0120</t>
  </si>
  <si>
    <t>PINE RIDGE UNIT 3 PB 8 PG 51 LOT 12 BLK 31</t>
  </si>
  <si>
    <t>CALUBAYAN NILO F</t>
  </si>
  <si>
    <t>CALUBAYAN AMOR A</t>
  </si>
  <si>
    <t>3140 EAGLE VALLEY DR</t>
  </si>
  <si>
    <t>WOODBURY MN 55129</t>
  </si>
  <si>
    <t>18E17S320030  00310 0180</t>
  </si>
  <si>
    <t>PEARDALE</t>
  </si>
  <si>
    <t>PINE RIDGE UNIT 3 PB 8 PG 51 LOT 18 BLK 31</t>
  </si>
  <si>
    <t>ROUSSEL RICHARD A</t>
  </si>
  <si>
    <t>ROUSSEL JAMIE B</t>
  </si>
  <si>
    <t>6077 N PEARDALE TER</t>
  </si>
  <si>
    <t>BEVERLY HILLS FL 34465 2302</t>
  </si>
  <si>
    <t>18E17S320030  00320 0070</t>
  </si>
  <si>
    <t>PINE RIDGE UNIT 3 PB 8 PG 51 LOT 7 BLK 32</t>
  </si>
  <si>
    <t>PILCHER DWAYNE S</t>
  </si>
  <si>
    <t>PILCHER WANDA M</t>
  </si>
  <si>
    <t>1811 W LA BONTE CIR</t>
  </si>
  <si>
    <t>BEVERLY HILLS FL 34465 2366</t>
  </si>
  <si>
    <t>18E17S320030  03010 0040</t>
  </si>
  <si>
    <t>PINE RIDGE UNIT 3 PB 8 PG 51 LOT 4 BLK 301</t>
  </si>
  <si>
    <t>CUCCARO DONALD J</t>
  </si>
  <si>
    <t>ROGALA VIRGINIA B</t>
  </si>
  <si>
    <t>4681 N LENA DR</t>
  </si>
  <si>
    <t>18E17S320030  00330 0110</t>
  </si>
  <si>
    <t>PINE RIDGE UNIT 3 PB 8 PG 51 LOT 11 BLK 33</t>
  </si>
  <si>
    <t>MORHARD ROBERT T</t>
  </si>
  <si>
    <t>MORHARD URSULA M</t>
  </si>
  <si>
    <t>2047 W LA BONTE CIR</t>
  </si>
  <si>
    <t>BEVERLY HILLS FL 34465 2368</t>
  </si>
  <si>
    <t>18E17S320030  00340 0020</t>
  </si>
  <si>
    <t>PINE RIDGE UNIT 3 PB 8 PG 51 LOT 2 BLK 34</t>
  </si>
  <si>
    <t>ERVAS ALBERTO G JR</t>
  </si>
  <si>
    <t>ERVAS DIVINIA L</t>
  </si>
  <si>
    <t>2131 SCENIC PL</t>
  </si>
  <si>
    <t>SAINT PAUL MN 55119 4607</t>
  </si>
  <si>
    <t>18E17S320030  00340 0060</t>
  </si>
  <si>
    <t>PINE RIDGE UNIT 3 PB 8 PG 51 LOT 6 BLK 34 TOGETHER WITH</t>
  </si>
  <si>
    <t>CURHAM JOHN J</t>
  </si>
  <si>
    <t>CURHAM PAMELA J</t>
  </si>
  <si>
    <t>5921 N OAKMONT DR</t>
  </si>
  <si>
    <t>18E17S320030  00340 0090</t>
  </si>
  <si>
    <t>MAHOGANY</t>
  </si>
  <si>
    <t>PINE RIDGE UNIT 3 PB 8 PG 51 LOT 9 BLK 34</t>
  </si>
  <si>
    <t>KOLLMANN EDWARD W</t>
  </si>
  <si>
    <t>KOLLMAN PATRICIA M</t>
  </si>
  <si>
    <t>6025 N MAHOGANY TER</t>
  </si>
  <si>
    <t>18E17S320030  00340 0110</t>
  </si>
  <si>
    <t>PINE RIDGE UNIT 3 PB 8 PG 51 LOT 11 BLK 34</t>
  </si>
  <si>
    <t>DUNCAN JACOB W</t>
  </si>
  <si>
    <t>DUNCAN JENNIFER L</t>
  </si>
  <si>
    <t>6071 N MAHOGANY TER</t>
  </si>
  <si>
    <t>18E17S320030  00300 0150</t>
  </si>
  <si>
    <t>PINE RIDGE UNIT 3 PB 8 PG 51 LOT 15 BLK 30</t>
  </si>
  <si>
    <t>BRISCOE BRADLEY</t>
  </si>
  <si>
    <t>2420 W TALL OAKS DR</t>
  </si>
  <si>
    <t>18E17S320030  00300 0160</t>
  </si>
  <si>
    <t>PINE RIDGE UNIT 3 PB 8 PG 51 LOT 16 BLK 30</t>
  </si>
  <si>
    <t>RAGO JOHN</t>
  </si>
  <si>
    <t>RAGO JOANN</t>
  </si>
  <si>
    <t>203 KINGFISHER RD</t>
  </si>
  <si>
    <t>LEVITTOWN NY 11756</t>
  </si>
  <si>
    <t>18E17S320030  00300 0320</t>
  </si>
  <si>
    <t>PINE RIDGE UNIT 3 PB 8 PG 51 LOT 32 BLK 30</t>
  </si>
  <si>
    <t>GRIPPI ALEX</t>
  </si>
  <si>
    <t>GRIPPI JANET</t>
  </si>
  <si>
    <t>5887 N NAKOMA DR</t>
  </si>
  <si>
    <t>18E17S320030  00300 0330</t>
  </si>
  <si>
    <t>PINE RIDGE UNIT 3 PB 8 PG 51 LOT 33 BLK 30</t>
  </si>
  <si>
    <t>JAMESON DONALD L</t>
  </si>
  <si>
    <t>JAMESON KAREN B</t>
  </si>
  <si>
    <t>5855 N NAKOMA DR</t>
  </si>
  <si>
    <t>18E17S320030  00300 0340</t>
  </si>
  <si>
    <t xml:space="preserve">PINE RIDGE UNIT 3 PB 8 PG 51 LOT 34 BLK 30 </t>
  </si>
  <si>
    <t>CUNNINGHAM PHILIP</t>
  </si>
  <si>
    <t>10 EMERSON DR</t>
  </si>
  <si>
    <t>FREMONT NH 03044</t>
  </si>
  <si>
    <t>18E17S320030  00310 0010</t>
  </si>
  <si>
    <t>PINE RIDGE UNIT 3 PB 8 PG 51 LOT 1 BLK 31</t>
  </si>
  <si>
    <t>LEESON BRIAN C</t>
  </si>
  <si>
    <t>ALEXANDER CHRISTY E</t>
  </si>
  <si>
    <t>6115 N PEARDALE TER</t>
  </si>
  <si>
    <t>18E17S320030  00310 0030</t>
  </si>
  <si>
    <t>PINE RIDGE UNIT 3 PB 8 PG 51 LOT 3 BLK 31</t>
  </si>
  <si>
    <t>KHAN AYESHA</t>
  </si>
  <si>
    <t>ALAWNEH ABDALLAH</t>
  </si>
  <si>
    <t>1474 W PRINGLE PL</t>
  </si>
  <si>
    <t>18E17S320030  03010 0010</t>
  </si>
  <si>
    <t xml:space="preserve">PINE RIDGE UNIT 3 PB 8 PG 51 LOT 1 BLK 301 </t>
  </si>
  <si>
    <t>VILLA JOCELYN M</t>
  </si>
  <si>
    <t>64-34 DIETERLE CRESCENT</t>
  </si>
  <si>
    <t>REGO PARK NY 11374</t>
  </si>
  <si>
    <t>18E17S320030  00320 0120</t>
  </si>
  <si>
    <t>PINE RIDGE UNIT 3 PB 8 PG 51 LOT 12 BLK 32</t>
  </si>
  <si>
    <t>LINVILLE DELBERT P</t>
  </si>
  <si>
    <t>5909 N OAKMONT DR</t>
  </si>
  <si>
    <t>18E17S320030  00330 0030</t>
  </si>
  <si>
    <t>PINE RIDGE UNIT 3 PB 8 PG 51 LOT 3 BLK 33</t>
  </si>
  <si>
    <t>PILLONEL JEAN BERNARD</t>
  </si>
  <si>
    <t>IMPASSE SUR LA VILLA 6</t>
  </si>
  <si>
    <t xml:space="preserve"> 1742 SWITZERLAND</t>
  </si>
  <si>
    <t>18E17S320030  03010 0060</t>
  </si>
  <si>
    <t>PINE RIDGE UNIT 3 PB 8 PG 51 LOT 6 BLK 301</t>
  </si>
  <si>
    <t>18E17S320030  03010 0070</t>
  </si>
  <si>
    <t>PINE RIDGE UNIT 3 PB 8 PG 51 LOT 7 BLK 301</t>
  </si>
  <si>
    <t>LAXTON RICHARD W JR</t>
  </si>
  <si>
    <t>LAXTON KATHIE</t>
  </si>
  <si>
    <t>18E17S320030  03010 0100</t>
  </si>
  <si>
    <t>PINE RIDGE UNIT 3 PB 8 PG 51 LOT 10 BLK 301</t>
  </si>
  <si>
    <t>MURPHY DOUGLAS M</t>
  </si>
  <si>
    <t>DICKERT AMANDA CARROLL</t>
  </si>
  <si>
    <t>3090 W MUSTANG BLVD</t>
  </si>
  <si>
    <t>18E17S320030  00340 0070</t>
  </si>
  <si>
    <t>PINE RIDGE UNIT 3 PB 8 PG 51 LOT 7 BLK 34</t>
  </si>
  <si>
    <t>NANOS-HINZ FRANCINE J</t>
  </si>
  <si>
    <t>25303 W RICHMOND AVE</t>
  </si>
  <si>
    <t>ANTIOCH IL 60002</t>
  </si>
  <si>
    <t>18E17S320030  03000 0100</t>
  </si>
  <si>
    <t xml:space="preserve">PINE RIDGE UNIT 3 PB 8 PG 51 LOT 10 BLK 300 </t>
  </si>
  <si>
    <t>18E17S320030  03000 0180</t>
  </si>
  <si>
    <t>PINE RIDGE UNIT 3 PB 8 PG 51 LOT 18 BLK 300</t>
  </si>
  <si>
    <t>WIELAND CHARLOTTE R</t>
  </si>
  <si>
    <t>WIELAND FAMILY REVOCABLE LIVING</t>
  </si>
  <si>
    <t>4381 N CAPISTRANO LOOP</t>
  </si>
  <si>
    <t>BEVERLY HILLS FL 34465 3035</t>
  </si>
  <si>
    <t>18E17S320030  00310 0080</t>
  </si>
  <si>
    <t xml:space="preserve">PINE RIDGE UNIT 3 PB 8 PG 51 LOT 8 BLK 31 </t>
  </si>
  <si>
    <t>18E17S320030  00320 0030</t>
  </si>
  <si>
    <t>PINE RIDGE UNIT 3 PB 8 PG 51 LOT 3 BLK 32</t>
  </si>
  <si>
    <t>CARNEY JOHN J</t>
  </si>
  <si>
    <t>CARNEY FRANCES F</t>
  </si>
  <si>
    <t>51 STARR ST</t>
  </si>
  <si>
    <t>MYSTIC CT 06355</t>
  </si>
  <si>
    <t>18E17S320030  00320 0110</t>
  </si>
  <si>
    <t>PINE RIDGE UNIT 3 PB 8 PG 51 LOT 11 BLK 32</t>
  </si>
  <si>
    <t>ZETTLE RAY E</t>
  </si>
  <si>
    <t>ZETTLE SANDRA J</t>
  </si>
  <si>
    <t>5903 N OAKMONT DR</t>
  </si>
  <si>
    <t>BEVERLY HILLS FL 34465 2309</t>
  </si>
  <si>
    <t>18E17S320030  00330 0010</t>
  </si>
  <si>
    <t>PINE RIDGE UNIT 3 PB 8 PG 51 LOT 1 BLK 33</t>
  </si>
  <si>
    <t>LA ROCHELLE PHILLIP H</t>
  </si>
  <si>
    <t>LA ROCHELLE YVETTE D</t>
  </si>
  <si>
    <t>5936 N OAKMONT DR</t>
  </si>
  <si>
    <t>18E17S320030  00330 0020</t>
  </si>
  <si>
    <t xml:space="preserve">PINE RIDGE UNIT 3 PB 8 PG 51 LOT 2 BLK 33 </t>
  </si>
  <si>
    <t>BUSCH ROBERT J</t>
  </si>
  <si>
    <t>5928 N OAKMONT DR</t>
  </si>
  <si>
    <t>18E17S320030  00330 0050</t>
  </si>
  <si>
    <t>PINE RIDGE UNIT 3 PB 8 PG 51 LOT 5 BLK 33</t>
  </si>
  <si>
    <t>RIOS DONNA MARIE</t>
  </si>
  <si>
    <t>5900 N OAKMONT DR</t>
  </si>
  <si>
    <t>18E17S320030  00330 0080</t>
  </si>
  <si>
    <t xml:space="preserve">PINE RIDGE UNIT 3 PB 8 PG 51 LOT 8 BLK 33 </t>
  </si>
  <si>
    <t>CANALE HELENE A</t>
  </si>
  <si>
    <t>1977 W LA BONTE CIR</t>
  </si>
  <si>
    <t>18E17S320030  00330 0100</t>
  </si>
  <si>
    <t>PINE RIDGE UNIT 3 PB 8 PG 51 LOT 10 BLK 33</t>
  </si>
  <si>
    <t>MAHN AARON</t>
  </si>
  <si>
    <t>STACEY LYNN BONARD TRUST AGREEMENT</t>
  </si>
  <si>
    <t>2009 W LABONTE CIR</t>
  </si>
  <si>
    <t>18E17S320030  00340 0040</t>
  </si>
  <si>
    <t xml:space="preserve">PINE RIDGE UNIT 3 PB 8 PG 51 LOT 4 BLK 34 </t>
  </si>
  <si>
    <t>SHERMAN ANNETTE P</t>
  </si>
  <si>
    <t>6024 N PEARDALE TER</t>
  </si>
  <si>
    <t>18E17S320030  03010 0130</t>
  </si>
  <si>
    <t>PINE RIDGE UNIT 3 PB 8 PG 51 LOT 13 BLK 301</t>
  </si>
  <si>
    <t>LESH KEVIN D</t>
  </si>
  <si>
    <t>LESH DARCY</t>
  </si>
  <si>
    <t>2848 W MUSTANG BLVD</t>
  </si>
  <si>
    <t>18E17S320030  03010 0180</t>
  </si>
  <si>
    <t>BIRDS NEST</t>
  </si>
  <si>
    <t>PINE RIDGE UNIT 3 PB 8 PG 51 LOT 18 BLK 301</t>
  </si>
  <si>
    <t>LEONE JOHN B</t>
  </si>
  <si>
    <t>LEONE ROSE</t>
  </si>
  <si>
    <t>2999 W BIRDS NEST DR</t>
  </si>
  <si>
    <t>18E17S320030  00300 0180</t>
  </si>
  <si>
    <t>PINE RIDGE UNIT 3 PB 8 PG 51 LOT 18 BLK 30</t>
  </si>
  <si>
    <t>ABELE WALTER L</t>
  </si>
  <si>
    <t>ABELE DIANE K</t>
  </si>
  <si>
    <t>2450 W TALL OAKS DR</t>
  </si>
  <si>
    <t>18E17S320030  00300 0290</t>
  </si>
  <si>
    <t>PINE RIDGE UNIT 3 PB 8 PG 51 LOT 29 BLK 30</t>
  </si>
  <si>
    <t>SHORT WENDY WOLLESON</t>
  </si>
  <si>
    <t>HANLEY JOSEPH</t>
  </si>
  <si>
    <t>5993 N NAKOMA DR</t>
  </si>
  <si>
    <t>18E17S320030  00310 0040</t>
  </si>
  <si>
    <t>PINE RIDGE UNIT 3 PB 8 PG 51 LOT 4 BLK 31</t>
  </si>
  <si>
    <t>BALKUS JULIE A</t>
  </si>
  <si>
    <t>2435 W TALL OAKS DR</t>
  </si>
  <si>
    <t>18E17S320030  00310 0100</t>
  </si>
  <si>
    <t>PINE RIDGE UNIT 3 PB 8 PG 51 LOT 10 BLK 31</t>
  </si>
  <si>
    <t>WIERSMA LEONARD</t>
  </si>
  <si>
    <t>5982 N MAROON WAY</t>
  </si>
  <si>
    <t>18E17S320030  00310 0130</t>
  </si>
  <si>
    <t>PINE RIDGE UNIT 3 PB 8 PG 51 LOT 13 BLK 31</t>
  </si>
  <si>
    <t>LADD FRANK</t>
  </si>
  <si>
    <t>LADD DIETLIND</t>
  </si>
  <si>
    <t>6005 N PECAN WAY</t>
  </si>
  <si>
    <t>18E17S320030  00330 0040</t>
  </si>
  <si>
    <t>PINE RIDGE UNIT 3 PB 8 PG 51 LOT 4 BLK 33</t>
  </si>
  <si>
    <t>18E17S320030  03010 0050</t>
  </si>
  <si>
    <t>PINE RIDGE UNIT 3 PB 8 PG 51  LOT 5 BLK 301</t>
  </si>
  <si>
    <t>NIEDZIALKOWSKI MICHAEL</t>
  </si>
  <si>
    <t>3396 N MILWAUKEE AVE</t>
  </si>
  <si>
    <t>CHICAGO IL 60641</t>
  </si>
  <si>
    <t>18E17S320030  00330 0060</t>
  </si>
  <si>
    <t>PINE RIDGE UNIT 3 PB 8 PG 51 LOT 6 BLK 33</t>
  </si>
  <si>
    <t>FORTH DOROTHY A</t>
  </si>
  <si>
    <t>HARRIS VERONICA</t>
  </si>
  <si>
    <t>18E17S320030  00340 0080</t>
  </si>
  <si>
    <t>PINE RIDGE UNIT 3 PB 8 PG 51 LOT 8 BLK 34</t>
  </si>
  <si>
    <t>JEWELL RONALD EARL</t>
  </si>
  <si>
    <t>JEWELL CAROL ANN</t>
  </si>
  <si>
    <t>5993 N MAHOGANY TER</t>
  </si>
  <si>
    <t>BEVERLY HILLS FL 34465 2315</t>
  </si>
  <si>
    <t>18E17S320030  00300 0170</t>
  </si>
  <si>
    <t>PINE RIDGE UNIT 3 PB 8 PG 51 LOT 17 BLK 30</t>
  </si>
  <si>
    <t>CHARETTE MARJORIE A</t>
  </si>
  <si>
    <t>18E17S320030  00300 0200</t>
  </si>
  <si>
    <t>PINE RIDGE UNIT 3 PB 8 PG 51 LOT 20 BLK 30</t>
  </si>
  <si>
    <t>FRINK PEGGY ANN</t>
  </si>
  <si>
    <t>AMATURO SANDRA</t>
  </si>
  <si>
    <t>6181 N NAKOMA DR</t>
  </si>
  <si>
    <t>18E17S320030  00310 0020</t>
  </si>
  <si>
    <t>PINE RIDGE UNIT 3 PB 8 PG 51 LOT 2 BLK 31</t>
  </si>
  <si>
    <t>BOLSEN STEFAN</t>
  </si>
  <si>
    <t>4500 3RD AVE SW</t>
  </si>
  <si>
    <t>18E17S320030  00310 0070</t>
  </si>
  <si>
    <t>PINE RIDGE UNIT 3 PB 8 PG 51 LOT 7 BLK 31</t>
  </si>
  <si>
    <t>ANGELES DANILO A</t>
  </si>
  <si>
    <t>ANGELES LAURA S</t>
  </si>
  <si>
    <t>17215 HIGHWOOD DR</t>
  </si>
  <si>
    <t>ORLAND PARK IL 60467 6030</t>
  </si>
  <si>
    <t>18E17S320030  00320 0020</t>
  </si>
  <si>
    <t>PINE RIDGE UNIT 3 PB 8 PG 51 LOT 2 BLK 32</t>
  </si>
  <si>
    <t>ZDUNCZYK WILLIAM D</t>
  </si>
  <si>
    <t>6084 N PECAN WAY</t>
  </si>
  <si>
    <t>18E17S320030  00320 0060</t>
  </si>
  <si>
    <t>PINE RIDGE UNIT 3 PB 8 PG 51 LOT 6 BLK 32</t>
  </si>
  <si>
    <t>WELLS MICHAEL ALLEN</t>
  </si>
  <si>
    <t>WELLS CHERYL JO</t>
  </si>
  <si>
    <t>579 N RICKINGHAM PT</t>
  </si>
  <si>
    <t>18E17S320030  00320 0080</t>
  </si>
  <si>
    <t>PINE RIDGE UNIT 3 PB 8 PG 51 LOT 8 BLK 32</t>
  </si>
  <si>
    <t>BASTURA LAWRENCE STANLEY</t>
  </si>
  <si>
    <t>BASTURA MARYANN</t>
  </si>
  <si>
    <t>9166 SE 135TH ST</t>
  </si>
  <si>
    <t>SUMMERFIELD FL 34491</t>
  </si>
  <si>
    <t>18E17S320030  00330 0070</t>
  </si>
  <si>
    <t>PINE RIDGE UNIT 3 PB 8 PG 51 LOT 7 BLK 33</t>
  </si>
  <si>
    <t>SALVANI ROMEO CASTRO</t>
  </si>
  <si>
    <t>SALVANI TERESITA GARRUCHO</t>
  </si>
  <si>
    <t>2036 HOPKINS DR</t>
  </si>
  <si>
    <t>STERLING HEIGHTS MI 48310</t>
  </si>
  <si>
    <t>18E17S320030  00340 0010</t>
  </si>
  <si>
    <t>PINE RIDGE UNIT 3 PB 8 PG 51 LOT 1 BLK 34</t>
  </si>
  <si>
    <t>18E17S320030  03010 0110</t>
  </si>
  <si>
    <t>PINE RIDGE UNIT 3 PB 8 PG 51 LOT 11 BLK 301</t>
  </si>
  <si>
    <t>MAXWELL OTIS C</t>
  </si>
  <si>
    <t>MAXWELL SHARON S</t>
  </si>
  <si>
    <t>3050 W MUSTANG BLVD</t>
  </si>
  <si>
    <t>18E17S320030  03010 0140</t>
  </si>
  <si>
    <t>PINE RIDGE UNIT 3 PB 8 PG 51 LOT 14 BLK 301</t>
  </si>
  <si>
    <t>LANSING FREDERICK H</t>
  </si>
  <si>
    <t>LANSIN SHEREE A</t>
  </si>
  <si>
    <t>2829 W BIRDS NEST DR</t>
  </si>
  <si>
    <t>18E17S320030  03010 0160</t>
  </si>
  <si>
    <t>PINE RIDGE UNIT 3 PB 8 PG 51 LOT 16 BLK 301</t>
  </si>
  <si>
    <t>COUNSIL KYRK L</t>
  </si>
  <si>
    <t>2925 W BIRDS NEST DR</t>
  </si>
  <si>
    <t>18E17S320030  00340 0120</t>
  </si>
  <si>
    <t>PINE RIDGE UNIT 3 PB 8 PG 51 LOT 12 BLK 34</t>
  </si>
  <si>
    <t>BURTON JOHN E</t>
  </si>
  <si>
    <t>HALL JEREEN T</t>
  </si>
  <si>
    <t>6125 N MAHOGANY TER</t>
  </si>
  <si>
    <t>18E17S320030  03000 0120</t>
  </si>
  <si>
    <t xml:space="preserve">PINE RIDGE UNIT 3 PB 8 PG 51 LOT 12 BLK 300 </t>
  </si>
  <si>
    <t>KWAK YOUNGSOO &amp; YOUNGRO &amp; JENNY KWAK</t>
  </si>
  <si>
    <t>4545 W ALBION AVE</t>
  </si>
  <si>
    <t>18E17S320030  00300 0300</t>
  </si>
  <si>
    <t xml:space="preserve">PINE RIDGE UNIT 3 PB 8 PG 51 LOT 30 BLK 30 </t>
  </si>
  <si>
    <t>URDIALES RAUL</t>
  </si>
  <si>
    <t>7229 BELL ST</t>
  </si>
  <si>
    <t>SCHERERVILLE IN 46375</t>
  </si>
  <si>
    <t>18E17S320030  03000 0150</t>
  </si>
  <si>
    <t>PINE RIDGE UNIT 3 PB 8 PG 51 LOT 15 BLK 300</t>
  </si>
  <si>
    <t>ANDALCIO HUGH M</t>
  </si>
  <si>
    <t>ANDALCIO AWILDA</t>
  </si>
  <si>
    <t>4319 N CAPISTRANO LOOP</t>
  </si>
  <si>
    <t>18E17S320030  00310 0060</t>
  </si>
  <si>
    <t>PINE RIDGE UNIT 3 PB 8 PG 51 LOT 6 BLK 31</t>
  </si>
  <si>
    <t>18E17S320030  03000 0250</t>
  </si>
  <si>
    <t>PINE RIDGE UNIT 3 PB 8 PG 51 LOT 25 BLK 300</t>
  </si>
  <si>
    <t>GORDON SCOTT L</t>
  </si>
  <si>
    <t>GORDON DONNA M</t>
  </si>
  <si>
    <t>4601 N CAPISTRANO LOOP</t>
  </si>
  <si>
    <t>18E17S320030  00310 0150</t>
  </si>
  <si>
    <t xml:space="preserve">PINE RIDGE UNIT 3 PB 8 PG 51 LOT 15 BLK 31 </t>
  </si>
  <si>
    <t>MEUSE SHARON M TRUSTEE</t>
  </si>
  <si>
    <t>PINE RIDGE UNIT 3 REALTY TRUST</t>
  </si>
  <si>
    <t>8 PIONEER CIR</t>
  </si>
  <si>
    <t>SALEM MA 01970 1225</t>
  </si>
  <si>
    <t>18E17S320030  00310 0160</t>
  </si>
  <si>
    <t>PINE RIDGE UNIT 3 PB 8 PG 51 LOT 16 BLK 31</t>
  </si>
  <si>
    <t>18E17S320030  00320 0040</t>
  </si>
  <si>
    <t>PINE RIDGE UNIT 3 PB 8 PG 51 LOT 4 BLK 32</t>
  </si>
  <si>
    <t>WHELAN ANDREW M</t>
  </si>
  <si>
    <t>PO BOX 213</t>
  </si>
  <si>
    <t>MONTCHANIN DE 19710 0213</t>
  </si>
  <si>
    <t>18E17S320030  00330 0090</t>
  </si>
  <si>
    <t>PINE RIDGE UNIT 3 PB 8 PG 51 LOT 9 BLK 33</t>
  </si>
  <si>
    <t>CORTES LEONIDAS</t>
  </si>
  <si>
    <t>CORTES ELVIRA E</t>
  </si>
  <si>
    <t>8257 GARDENIA VISTA RD</t>
  </si>
  <si>
    <t>RIVERSIDE CA 92508 3518</t>
  </si>
  <si>
    <t>18E17S320030  03010 0090</t>
  </si>
  <si>
    <t xml:space="preserve">PINE RIDGE UNIT 3 PB 8 PG 51 LOT 9 BLK 301 </t>
  </si>
  <si>
    <t>CHOUNG PHILIP</t>
  </si>
  <si>
    <t>3122 W MUSTANG BLVD</t>
  </si>
  <si>
    <t>18E17S320030  03010 0120</t>
  </si>
  <si>
    <t>PINE RIDGE UNIT 3 PB 8 PG 51 LOT 12 BLK 301 DESC IN OR BK</t>
  </si>
  <si>
    <t>TERPSTRA JOHAN TH &amp; ADELA B I</t>
  </si>
  <si>
    <t>KAREL DOORMANLAAN 166</t>
  </si>
  <si>
    <t xml:space="preserve"> 1215 NS THE NETHERLANDS</t>
  </si>
  <si>
    <t>18E17S320030  03010 0150</t>
  </si>
  <si>
    <t>PINE RIDGE UNIT 3 PB 8 PG 51 LOT 15 BLK 301</t>
  </si>
  <si>
    <t>SMITH GEOFFREY H</t>
  </si>
  <si>
    <t>SMITH KATHRYN A</t>
  </si>
  <si>
    <t>2905 W BIRDS NEST DR</t>
  </si>
  <si>
    <t>18E17S320030  00340 0100</t>
  </si>
  <si>
    <t xml:space="preserve">PINE RIDGE UNIT 3 PB 8 PG 51 LOT 10 BLK 34 </t>
  </si>
  <si>
    <t>18E17S320030  00300 0220</t>
  </si>
  <si>
    <t xml:space="preserve">PINE RIDGE UNIT 3 PB 8 PG 51 LOT 22 BLK 30 </t>
  </si>
  <si>
    <t>NEFF PATRICIA</t>
  </si>
  <si>
    <t>6147 N NAKOMA DR</t>
  </si>
  <si>
    <t>18E17S320030  00300 0310</t>
  </si>
  <si>
    <t xml:space="preserve">PINE RIDGE UNIT 3 PB 8 PG 51 LOT 31 BLK 30 </t>
  </si>
  <si>
    <t>RHI INHO</t>
  </si>
  <si>
    <t>2016 HAWKINS ST</t>
  </si>
  <si>
    <t>DURHAM NC 27703</t>
  </si>
  <si>
    <t>18E17S320030  00310 0050</t>
  </si>
  <si>
    <t>PINE RIDGE UNIT 3 PB 8 PG 51 LOT 5 BLK 31</t>
  </si>
  <si>
    <t>SWANSON FORD W</t>
  </si>
  <si>
    <t>MUESSEL MARY LOUISE</t>
  </si>
  <si>
    <t>2445 W TALL OAKS DR</t>
  </si>
  <si>
    <t>18E17S320030  00310 0170</t>
  </si>
  <si>
    <t>PINE RIDGE UNIT 3 PB 8 PG 51 LOT 17 BLK 31</t>
  </si>
  <si>
    <t>DHILLY RONOLD E SR</t>
  </si>
  <si>
    <t>DHILLY BOBBIE M</t>
  </si>
  <si>
    <t>6081 N PECAN WAY</t>
  </si>
  <si>
    <t>18E17S320030  00320 0010</t>
  </si>
  <si>
    <t>PINE RIDGE UNIT 3 PB 8 PG 51 LOT 1 BLK 32</t>
  </si>
  <si>
    <t>OPP SUSAN W</t>
  </si>
  <si>
    <t>349 S ELMWOOD LANE</t>
  </si>
  <si>
    <t>PALATINE IL 60067</t>
  </si>
  <si>
    <t>18E17S320030  00320 0050</t>
  </si>
  <si>
    <t>PINE RIDGE UNIT 3 PB 8 PG 51 LOT 5 BLK 32</t>
  </si>
  <si>
    <t>WILLINGHAM WILLIAM LANCE</t>
  </si>
  <si>
    <t>WILLINGHAM DIANA LYNN</t>
  </si>
  <si>
    <t>5994 N PECAN WAY</t>
  </si>
  <si>
    <t>18E17S320030  03010 0080</t>
  </si>
  <si>
    <t>PINE RIDGE UNIT 3 PB 8 PG 51 LOT 8 BLK 301</t>
  </si>
  <si>
    <t>ECHEVARRIA JOSE A</t>
  </si>
  <si>
    <t>ECHEVARRIA BLANCA H</t>
  </si>
  <si>
    <t>3150 W MUSTANG BLVD</t>
  </si>
  <si>
    <t>18E17S320030  00340 0050</t>
  </si>
  <si>
    <t>PINE RIDGE UNIT 3 PB 8 PG 51 LOT 5 BLK 34 SUBJ TO EASM OVER</t>
  </si>
  <si>
    <t>IOVINE FRANCIS</t>
  </si>
  <si>
    <t>LUCAS DAWN</t>
  </si>
  <si>
    <t>5986 N PEARDALE TERR</t>
  </si>
  <si>
    <t>18E17S320030  03010 0170</t>
  </si>
  <si>
    <t>PINE RIDGE UNIT 3 PB 8 PG 51 LOT 17 BLK 301</t>
  </si>
  <si>
    <t>CURRIER MALCOLM S REVOCABLE TRUST</t>
  </si>
  <si>
    <t>5504 40TH AVE EAST</t>
  </si>
  <si>
    <t>BRADENTON FL 34208</t>
  </si>
  <si>
    <t>18E17S320030  00300 0190</t>
  </si>
  <si>
    <t xml:space="preserve">PINE RIDGE UNIT 3 PB 8 PG 51 LOT 19 BLK 30 </t>
  </si>
  <si>
    <t>OSTERMAN KARL L</t>
  </si>
  <si>
    <t>2460 W TALL OAKS DR</t>
  </si>
  <si>
    <t>18E17S320030  00300 0210</t>
  </si>
  <si>
    <t xml:space="preserve">PINE RIDGE UNIT 3 PB 8 PG 51 LOT 21 BLK 30 </t>
  </si>
  <si>
    <t>18E17S320030  00300 0240</t>
  </si>
  <si>
    <t xml:space="preserve">PINE RIDGE UNIT 3 PB 8 PG 51 LOT 24 BLK 30 </t>
  </si>
  <si>
    <t>6329 N MISTY OAK TER</t>
  </si>
  <si>
    <t>18E17S320030  03000 0010</t>
  </si>
  <si>
    <t>PINE RIDGE UNIT 3 PB 8 PG 51 LOT 1 BLK 300</t>
  </si>
  <si>
    <t>18E17S320030  03000 0080</t>
  </si>
  <si>
    <t>PINE RIDGE UNIT 3 PB 8 PG 51 LOT 8 BLK 300</t>
  </si>
  <si>
    <t>INOUE OLIVIA</t>
  </si>
  <si>
    <t>4362 N ELKCAM BLVD</t>
  </si>
  <si>
    <t>18E17S320030  00300 0280</t>
  </si>
  <si>
    <t>PINE RIDGE UNIT 3 PB 8 PG 51 LOT 28 BLK 30</t>
  </si>
  <si>
    <t>MONTINOLA ANTONIO B</t>
  </si>
  <si>
    <t>MONTINOLA JULIA L</t>
  </si>
  <si>
    <t>2016 GRAY CT</t>
  </si>
  <si>
    <t>18E17S320030  03000 0110</t>
  </si>
  <si>
    <t>PINE RIDGE UNIT 3 PB 8 PG 51 LOT 11 BLK 300</t>
  </si>
  <si>
    <t>LILLY RICHARD</t>
  </si>
  <si>
    <t>LILLY STEPHANIE</t>
  </si>
  <si>
    <t>3309 W MUSTANG BLVD</t>
  </si>
  <si>
    <t>18E17S320030  03000 0130</t>
  </si>
  <si>
    <t xml:space="preserve">PINE RIDGE UNIT 3 PB 8 PG 51 LOT 13 BLK 300 </t>
  </si>
  <si>
    <t>18E17S320030  03000 0140</t>
  </si>
  <si>
    <t>PINE RIDGE UNIT 3 PB 8 PG 51 LOT 14 BLK 300</t>
  </si>
  <si>
    <t>HANSEN MERRY L</t>
  </si>
  <si>
    <t>MERRY L HANSEN LIVING TRUST DATED MAY</t>
  </si>
  <si>
    <t>4279 N BUTTERNUT AVE</t>
  </si>
  <si>
    <t>18E17S320030  03000 0170</t>
  </si>
  <si>
    <t>PINE RIDGE UNIT 3 PB 8 PG 51 LOT 17 BLK 300</t>
  </si>
  <si>
    <t>18E17S320030  00310 0090</t>
  </si>
  <si>
    <t>PINE RIDGE UNIT 3 PB 8 PG 51 LOT 9 BLK 31</t>
  </si>
  <si>
    <t>LAI CHING RONG</t>
  </si>
  <si>
    <t>3 4F 191 LANE KANG LO STREET</t>
  </si>
  <si>
    <t>TAIPEI R O C 220 TAIWAN</t>
  </si>
  <si>
    <t>18E17S320030  00310 0110</t>
  </si>
  <si>
    <t>PINE RIDGE UNIT 3 PB 8 PG 51 LOT 11 BLK 31</t>
  </si>
  <si>
    <t>COLE LAWRENCE R</t>
  </si>
  <si>
    <t>COLE BONNIE B</t>
  </si>
  <si>
    <t>5929 N PECAN WAY</t>
  </si>
  <si>
    <t>18E17S320030  00310 0140</t>
  </si>
  <si>
    <t>PINE RIDGE UNIT 3 PB 8 PG 51 LOT 14 BLK 31</t>
  </si>
  <si>
    <t>WILSON RICHARD A</t>
  </si>
  <si>
    <t>WILSON AILYN M</t>
  </si>
  <si>
    <t>6021 N PECAN WAY</t>
  </si>
  <si>
    <t>18E17S320030  03010 0030</t>
  </si>
  <si>
    <t>PINE RIDGE UNIT 3 PB 8 PG 51 LOT 3 BLK 301</t>
  </si>
  <si>
    <t>SMITH THOMAS F</t>
  </si>
  <si>
    <t>SMITH URSULA J</t>
  </si>
  <si>
    <t>3346 W MUSTANG BLVD</t>
  </si>
  <si>
    <t>18E17S320030  00340 0030</t>
  </si>
  <si>
    <t>PINE RIDGE UNIT 3 PB 8 PG 51 LOT 3 BLK 34</t>
  </si>
  <si>
    <t>FERNANDEZ NELSON A</t>
  </si>
  <si>
    <t>FERNANDEZ LINDA</t>
  </si>
  <si>
    <t>6056 N PEARDALE TER</t>
  </si>
  <si>
    <t>18E17S320030  03010 0190</t>
  </si>
  <si>
    <t>BRAZILNUT</t>
  </si>
  <si>
    <t>RD</t>
  </si>
  <si>
    <t>PINE RIDGE UNIT 3 PB 8 PG 51 LOT 19 BLK 301</t>
  </si>
  <si>
    <t>CORCORAN JOHN</t>
  </si>
  <si>
    <t>CORCORAN ROSEMARY</t>
  </si>
  <si>
    <t>7 VERMONT AVE</t>
  </si>
  <si>
    <t>BROCKTON MA 02303</t>
  </si>
  <si>
    <t>18E17S320030  00350 0030</t>
  </si>
  <si>
    <t xml:space="preserve">PINE RIDGE UNIT 3 PB 8 PG 51 LOT 3 BLK 35 </t>
  </si>
  <si>
    <t>ANNESE ANDREW</t>
  </si>
  <si>
    <t>41 SYLVIA LN</t>
  </si>
  <si>
    <t>PLAINVIEW NY 11803</t>
  </si>
  <si>
    <t>18E17S320030  03010 0250</t>
  </si>
  <si>
    <t xml:space="preserve">PINE RIDGE UNIT 3 PB 8 PG 51 LOT 25 BLK 301 </t>
  </si>
  <si>
    <t>REYES CORAZON A</t>
  </si>
  <si>
    <t>17 JUPITER DR</t>
  </si>
  <si>
    <t>SEWELL NJ 08080</t>
  </si>
  <si>
    <t>18E17S320030  03010 0260</t>
  </si>
  <si>
    <t>PINE RIDGE UNIT 3 PB 8 PG 51 LOT 26 BLK 301</t>
  </si>
  <si>
    <t>BAUGHN WARREN</t>
  </si>
  <si>
    <t>BAUGHN WAYNELLE LEVIN</t>
  </si>
  <si>
    <t>3189 W BRAZILNUT RD</t>
  </si>
  <si>
    <t>18E17S320030  00350 0090</t>
  </si>
  <si>
    <t>PINE RIDGE UNIT 3 PB 8 PG 51 LOT 9 BLK 35</t>
  </si>
  <si>
    <t>DITTMAR GERALD</t>
  </si>
  <si>
    <t>DITTMAR RUTH M</t>
  </si>
  <si>
    <t>6045 N OAKMONT DR</t>
  </si>
  <si>
    <t>18E17S320030  00360 0050</t>
  </si>
  <si>
    <t>PINE RIDGE UNIT 3 PB 8 PG 51 LOT 5 BLK 36</t>
  </si>
  <si>
    <t>FURMAN ERIC E</t>
  </si>
  <si>
    <t>FURMAN ANN C</t>
  </si>
  <si>
    <t>5990 N OAKMONT DR</t>
  </si>
  <si>
    <t>18E17S320030  00360 0060</t>
  </si>
  <si>
    <t>PINE RIDGE UNIT 3 PB 8 PG 51 LOT 6 BLK 36</t>
  </si>
  <si>
    <t>MOORE SUSAN E OBENAUF</t>
  </si>
  <si>
    <t>REVOCABLE TRUST AGREEMENT OF SUSAN E</t>
  </si>
  <si>
    <t>5982 N OAKMONT DR</t>
  </si>
  <si>
    <t>18E17S320030  00360 0220</t>
  </si>
  <si>
    <t xml:space="preserve">PINE RIDGE UNIT 3 PB 8 PG 51 LOT 22 BLK 36 </t>
  </si>
  <si>
    <t>GARDEN RHONDA J</t>
  </si>
  <si>
    <t>6059 N LAMP POST DR</t>
  </si>
  <si>
    <t>BEVERLY HILLS FL 34465 2335</t>
  </si>
  <si>
    <t>18E17S320030  00360 0230</t>
  </si>
  <si>
    <t>PINE RIDGE UNIT 3 PB 8 PG 51 LOT 23 BLK 36</t>
  </si>
  <si>
    <t>KROLL EDWARD M</t>
  </si>
  <si>
    <t>KROLL RENE J</t>
  </si>
  <si>
    <t>6083 N LAMP POST DR</t>
  </si>
  <si>
    <t>18E17S320030  00370 0020</t>
  </si>
  <si>
    <t>PINE RIDGE UNIT 3 PB 8 PG 51 LOT 2 BLK 37</t>
  </si>
  <si>
    <t>VICKERS KENDEL</t>
  </si>
  <si>
    <t>VICKERS LAUREN T</t>
  </si>
  <si>
    <t>2188 W LA BONTE CIR</t>
  </si>
  <si>
    <t>18E17S320030  03020 0190</t>
  </si>
  <si>
    <t>PINE RIDGE UNIT 3 PB 8 PG 51 LOT 19 BLK 302</t>
  </si>
  <si>
    <t>MURPHY SHARIMA TORRES</t>
  </si>
  <si>
    <t>823 CURA CT</t>
  </si>
  <si>
    <t>OAKLAND FL 34787 8955</t>
  </si>
  <si>
    <t>18E17S320030  00370 0050</t>
  </si>
  <si>
    <t>PINE RIDGE UNIT 3 PB 8 PG 51 LOT 5 BLK 37</t>
  </si>
  <si>
    <t>ESTEVES EDWIN</t>
  </si>
  <si>
    <t>ESTEVES DIANE</t>
  </si>
  <si>
    <t>2056 W LA BONTE CIR</t>
  </si>
  <si>
    <t>18E17S320030  00380 0050</t>
  </si>
  <si>
    <t xml:space="preserve">PINE RIDGE UNIT 3 PB 8 PG 51 LOT 5 BLK 38 </t>
  </si>
  <si>
    <t>MEEK JOSEPH C JR</t>
  </si>
  <si>
    <t>PO BOX 3179</t>
  </si>
  <si>
    <t>HOMOSASSA SPRINGS FL 34447 3179</t>
  </si>
  <si>
    <t>18E17S320030  00380 0060</t>
  </si>
  <si>
    <t>PINE RIDGE UNIT 3 PB 8 PG 51 LOT 6 BLK 38</t>
  </si>
  <si>
    <t>RILEY MICHAEL J</t>
  </si>
  <si>
    <t>RILEY RACHEL MARTINEZ</t>
  </si>
  <si>
    <t>5748 N LAMP POST DR</t>
  </si>
  <si>
    <t>18E17S320030  00380 0100</t>
  </si>
  <si>
    <t xml:space="preserve">PINE RIDGE UNIT 3 PB 8 PG 51 LOT 10 BLK 38 </t>
  </si>
  <si>
    <t>WILLIAMS RALPH &amp; MADGE</t>
  </si>
  <si>
    <t>69-10 GOUVERNEUR AVE</t>
  </si>
  <si>
    <t>ROCKAWAY NY 11692 1058</t>
  </si>
  <si>
    <t>18E17S320030  03010 0210</t>
  </si>
  <si>
    <t>PINE RIDGE UNIT 3 PB 8 PG 51 LOT 21 BLK 301</t>
  </si>
  <si>
    <t>KUNNE RICHARD P</t>
  </si>
  <si>
    <t>DIRK P KUNNE AND NINA KUNNE INTER VIVOS</t>
  </si>
  <si>
    <t>3057 W BRAZILNUT RD</t>
  </si>
  <si>
    <t>18E17S320030  03010 0240</t>
  </si>
  <si>
    <t>PINE RIDGE UNIT 3 PB 8 PG 51 LOT 24 BLK 301</t>
  </si>
  <si>
    <t>18E17S320030  00360 0030</t>
  </si>
  <si>
    <t>PINE RIDGE UNIT 3 PB 8 PG 51 LOT 3 BLK 36</t>
  </si>
  <si>
    <t>IOZZIA VICTORIA</t>
  </si>
  <si>
    <t>6060 N OAKMONT DR</t>
  </si>
  <si>
    <t>18E17S320030  03020 0010</t>
  </si>
  <si>
    <t>PINE RIDGE UNIT 3 PB 8 PG 51 LOT 1 BLK 302</t>
  </si>
  <si>
    <t>DEJESUS ROMEO L</t>
  </si>
  <si>
    <t>DEJESUS ANGELITA G</t>
  </si>
  <si>
    <t>207 CHURCH RD</t>
  </si>
  <si>
    <t>CHERRY HILL NJ 08002</t>
  </si>
  <si>
    <t>18E17S320030  00360 0040</t>
  </si>
  <si>
    <t>PINE RIDGE UNIT 3 PB 8 PG 51 LOT 4 BLK 36</t>
  </si>
  <si>
    <t>GRIEGO LOUISE</t>
  </si>
  <si>
    <t>GRIEGO ELIZABETH HEIDI</t>
  </si>
  <si>
    <t>6020 N OAKMONT DR</t>
  </si>
  <si>
    <t>18E17S320030  03020 0040</t>
  </si>
  <si>
    <t>PINE RIDGE UNIT 3 PB 8 PG 51 LOT 4 BLK 302</t>
  </si>
  <si>
    <t>CROMWELL TERENCE</t>
  </si>
  <si>
    <t>ATTN SUN CREST REALTY</t>
  </si>
  <si>
    <t>PO BOX 230</t>
  </si>
  <si>
    <t>18E17S320030  03020 0070</t>
  </si>
  <si>
    <t>PINE RIDGE UNIT 3 PB 8 PG 50 LOT 7 BLK 302</t>
  </si>
  <si>
    <t>SHETRONE BRIAN</t>
  </si>
  <si>
    <t>3648 W MUSTANG BLVD</t>
  </si>
  <si>
    <t>18E17S320030  03020 0230</t>
  </si>
  <si>
    <t xml:space="preserve">PINE RIDGE UNIT 3 PB 8 PG 51 LOT 23 BLK 302 </t>
  </si>
  <si>
    <t>RIORDAN ELIZABETH A TRUSTEE</t>
  </si>
  <si>
    <t>3815 W BRAZILNUT RD</t>
  </si>
  <si>
    <t>BEVERLY HILLS FL 34465 3485</t>
  </si>
  <si>
    <t>18E17S320030  03020 0250</t>
  </si>
  <si>
    <t>PINE RIDGE UNIT 3 PB 8 PG 51 LOT 25 BLK 302</t>
  </si>
  <si>
    <t>BURDEN LARRY S</t>
  </si>
  <si>
    <t>BURDEN KAREN L</t>
  </si>
  <si>
    <t>3889 W BRAZILNUT RD</t>
  </si>
  <si>
    <t>18E17S320030  03030 0030</t>
  </si>
  <si>
    <t>PINE RIDGE UNIT 3 PB 8 PG 51 LOT 3 BLK 303</t>
  </si>
  <si>
    <t>CROLY CURTIS M</t>
  </si>
  <si>
    <t>CROLY AILEEN</t>
  </si>
  <si>
    <t>4172 N CANDLEWOOD DR</t>
  </si>
  <si>
    <t>18E17S320030  00380 0040</t>
  </si>
  <si>
    <t>PINE RIDGE UNIT 3 PB 8 PG 51 LOT 4 BLK 38</t>
  </si>
  <si>
    <t>WELDON THOMAS L</t>
  </si>
  <si>
    <t>ELLIS JANIS S</t>
  </si>
  <si>
    <t>5796 N LAMP POST DR</t>
  </si>
  <si>
    <t>18E17S320030  00350 0020</t>
  </si>
  <si>
    <t>PINE RIDGE UNIT 3 PB 8 PG 51 LOT 2 BLK 35</t>
  </si>
  <si>
    <t>ALBRITTON THEODORE A JR</t>
  </si>
  <si>
    <t>3623 AVE MILITAR PMB 209</t>
  </si>
  <si>
    <t>ISABELA PR 00662 5802</t>
  </si>
  <si>
    <t>18E17S320030  00350 0040</t>
  </si>
  <si>
    <t>PINE RIDGE UNIT 3 PB 8 PG 51 LOT 4 BLK 35</t>
  </si>
  <si>
    <t>MASTERS ANNEMARIE P</t>
  </si>
  <si>
    <t>6024 N MAHOGANY TER</t>
  </si>
  <si>
    <t>18E17S320030  03010 0270</t>
  </si>
  <si>
    <t>PINE RIDGE UNIT 3 PB 8 PG 51 LOT 27 BLK 301</t>
  </si>
  <si>
    <t>STEVENS MICHAEL</t>
  </si>
  <si>
    <t>STEVENS NANCY L</t>
  </si>
  <si>
    <t>3223 W BRAZIL NUT RD</t>
  </si>
  <si>
    <t>18E17S320030  00360 0010</t>
  </si>
  <si>
    <t>PINE RIDGE UNIT 3 PB 8 PG 51 LOT 1 BLK 36</t>
  </si>
  <si>
    <t>FITZGERALD JAMES R</t>
  </si>
  <si>
    <t>2329 W TALL OAKS DR</t>
  </si>
  <si>
    <t>18E17S320030  03020 0130</t>
  </si>
  <si>
    <t>PINE RIDGE UNIT 3 PB 8 PG 51 LOT 13 BLK 302</t>
  </si>
  <si>
    <t>MILLS RICHARD A</t>
  </si>
  <si>
    <t>LAMARCHE ROLANDE M</t>
  </si>
  <si>
    <t>3479 W BRAZILNUT RD</t>
  </si>
  <si>
    <t>18E17S320030  00370 0030</t>
  </si>
  <si>
    <t>PINE RIDGE UNIT 3 PB 8 PG 51 LOT 3 BLK 37</t>
  </si>
  <si>
    <t>RIBES MARCEL &amp; M RIBES</t>
  </si>
  <si>
    <t>DOMAINE DE MARE GAILLARD SIMONET 97190</t>
  </si>
  <si>
    <t>18E17S320030  00370 0100</t>
  </si>
  <si>
    <t>PINE RIDGE UNIT 3 PB 8 PG 51 LOT 10 BLK 37</t>
  </si>
  <si>
    <t>ATKINSON DONALD E</t>
  </si>
  <si>
    <t>ATKINSON LEE D</t>
  </si>
  <si>
    <t>2037 W LEARWOOD PL</t>
  </si>
  <si>
    <t>18E17S320030  00380 0030</t>
  </si>
  <si>
    <t>PINE RIDGE UNIT 3 PB 8 PG 51 LOT 3 BLK 38</t>
  </si>
  <si>
    <t>JAMES TERRY</t>
  </si>
  <si>
    <t>JAMES SHERON ANN</t>
  </si>
  <si>
    <t>5844 N LAMP POST DR</t>
  </si>
  <si>
    <t>18E17S320030  03030 0050</t>
  </si>
  <si>
    <t>PINE RIDGE UNIT 3 PB 8 PG 51 LOT 5 BLK 303</t>
  </si>
  <si>
    <t>MARTIN BETTY A</t>
  </si>
  <si>
    <t>MARTIN SPENCER M</t>
  </si>
  <si>
    <t>4096 N CANDLEWOOD DR</t>
  </si>
  <si>
    <t>BEVERLY HILLS FL 34465 3457</t>
  </si>
  <si>
    <t>18E17S320030  03040 0020</t>
  </si>
  <si>
    <t>PINE RIDGE UNIT 3 PB 8 PG 51 LOT 2 BLK 304</t>
  </si>
  <si>
    <t>GANNON EDWARD J</t>
  </si>
  <si>
    <t>JENNINGS DIANE B</t>
  </si>
  <si>
    <t>3850 W BRAZILNUT RD</t>
  </si>
  <si>
    <t>18E17S320030  00380 0090</t>
  </si>
  <si>
    <t>PINE RIDGE UNIT 3 PB 8 PG 51 LOT 9 BLK 38</t>
  </si>
  <si>
    <t>BROCKSCHMIDT FREDRIC R</t>
  </si>
  <si>
    <t>BROCKSCHMIDT BEVERLY S</t>
  </si>
  <si>
    <t>2145 W LEARWOOD PL</t>
  </si>
  <si>
    <t>18E17S320030  00380 0110</t>
  </si>
  <si>
    <t>PINE RIDGE UNIT 3 PB 8 PG 51 LOT 11 BLK 38</t>
  </si>
  <si>
    <t>CARR WILLIAM G</t>
  </si>
  <si>
    <t>CARR DEANNA J</t>
  </si>
  <si>
    <t>2049 W TALL OAKS DR</t>
  </si>
  <si>
    <t>BEVERLY HILLS FL 34465 2352</t>
  </si>
  <si>
    <t>18E17S320030  00350 0010</t>
  </si>
  <si>
    <t>PINE RIDGE UNIT 3 PB 8 PG 51 LOT 1 BLK 35</t>
  </si>
  <si>
    <t>18E17S320030  00350 0060</t>
  </si>
  <si>
    <t>PINE RIDGE UNIT 3 PB 8 PG 51 LOT 6 BLK 35</t>
  </si>
  <si>
    <t>KELLOW JAMES H</t>
  </si>
  <si>
    <t>KELLOW NANCY W</t>
  </si>
  <si>
    <t>5495 N OAKMONT DR</t>
  </si>
  <si>
    <t>18E17S320030  00350 0100</t>
  </si>
  <si>
    <t xml:space="preserve">PINE RIDGE UNIT 3 PB 8 PG 51 LOT 10 BLK 35 </t>
  </si>
  <si>
    <t>VERGARA MANUEL G &amp; MARIETTA S</t>
  </si>
  <si>
    <t>11 KNOLLWOOD DR</t>
  </si>
  <si>
    <t>GREENWICH CT 06830</t>
  </si>
  <si>
    <t>18E17S320030  03010 0300</t>
  </si>
  <si>
    <t>PINE RIDGE UNIT 3 PB 8 PG 51 LOT 30 BLK 301</t>
  </si>
  <si>
    <t>BRACKELL TERESA</t>
  </si>
  <si>
    <t>3328 W BRAZILNUT RD</t>
  </si>
  <si>
    <t>18E17S320030  03010 0330</t>
  </si>
  <si>
    <t>PINE RIDGE UNIT 3 PB 8 PG 51 LOT 33 BLK 301</t>
  </si>
  <si>
    <t>BUTLER JOSEPH SEWARD</t>
  </si>
  <si>
    <t>BALUYOT HERMENEGILDA G</t>
  </si>
  <si>
    <t>18E17S320030  03020 0030</t>
  </si>
  <si>
    <t>PINE RIDGE UNIT 3 PB 8 PG 51 LOT 3 BLK 302</t>
  </si>
  <si>
    <t>18E17S320030  00360 0110</t>
  </si>
  <si>
    <t>PINE RIDGE UNIT 3 PB 8 PG 51 LOT 11 BLK 36</t>
  </si>
  <si>
    <t>JOERG FRANK A</t>
  </si>
  <si>
    <t>JOERG SHARON C</t>
  </si>
  <si>
    <t>5850 N MAHOGANY TER</t>
  </si>
  <si>
    <t>BEVERLY HILLS FL 34465 2312</t>
  </si>
  <si>
    <t>18E17S320030  00360 0150</t>
  </si>
  <si>
    <t>PINE RIDGE UNIT 3 PB 8 PG 51 LOT 15 BLK 36</t>
  </si>
  <si>
    <t>PACHECO MICHAEL</t>
  </si>
  <si>
    <t>ATTN MRS M DE VERTEUIL</t>
  </si>
  <si>
    <t>66 ROYAL PALM AVE VICTORIA GDN</t>
  </si>
  <si>
    <t>18E17S320030  00370 0040</t>
  </si>
  <si>
    <t>PINE RIDGE UNIT 3 PB 8 PG 51 LOT 4 BLK 37</t>
  </si>
  <si>
    <t>GARRITY MICHAEL</t>
  </si>
  <si>
    <t>70 JOSEPH CT</t>
  </si>
  <si>
    <t>CARMEL NY 10512</t>
  </si>
  <si>
    <t>18E17S320030  00370 0070</t>
  </si>
  <si>
    <t xml:space="preserve">PINE RIDGE UNIT 3 PB 8 PG 51 LOT 7 BLK 37 </t>
  </si>
  <si>
    <t>RAMMEL SUSAN B</t>
  </si>
  <si>
    <t>1994 W LA BONTE CIR</t>
  </si>
  <si>
    <t>18E17S320030  00370 0120</t>
  </si>
  <si>
    <t>PINE RIDGE UNIT 3 PB 8 PG 51 LOT 12 BLK 37</t>
  </si>
  <si>
    <t>KOPPIKAR VIMALA D</t>
  </si>
  <si>
    <t>2363 TOUR EIFFEL DR</t>
  </si>
  <si>
    <t>TALLAHASSEE FL 32308 5931</t>
  </si>
  <si>
    <t>18E17S320030  00370 0130</t>
  </si>
  <si>
    <t>PINE RIDGE UNIT 3 PB 8 PG 51 LOT 13 BLK 37</t>
  </si>
  <si>
    <t>NIELSEN MIKEN J</t>
  </si>
  <si>
    <t>NIELSEN RACHEL D</t>
  </si>
  <si>
    <t>5725 N LAMP POST DR</t>
  </si>
  <si>
    <t>18E17S320030  03030 0020</t>
  </si>
  <si>
    <t>PINE RIDGE UNIT 3 PB 8 PG 51 LOT 2 BLK 303</t>
  </si>
  <si>
    <t>SZURLEY STANLEY W</t>
  </si>
  <si>
    <t>SZURLEY LINDA A</t>
  </si>
  <si>
    <t>4208 N CANDLEWOOD DR</t>
  </si>
  <si>
    <t>18E17S320030  00380 0070</t>
  </si>
  <si>
    <t xml:space="preserve">PINE RIDGE UNIT 3 PB 8 PG 51 LOT 7 BLK 38 </t>
  </si>
  <si>
    <t>TOLENTINO JANINE S</t>
  </si>
  <si>
    <t>7421 W TUCKAWAY CREEK DR</t>
  </si>
  <si>
    <t>FRANKLIN WI 53132 2703</t>
  </si>
  <si>
    <t>18E17S320030  00380 0080</t>
  </si>
  <si>
    <t xml:space="preserve">PINE RIDGE UNIT 3 PB 8 PG 51 LOT 8 BLK 38 </t>
  </si>
  <si>
    <t>18E17S320030  03010 0200</t>
  </si>
  <si>
    <t>PINE RIDGE UNIT 3 PB 8 PG 51 LOT 20 BLK 301</t>
  </si>
  <si>
    <t>VOSSINAS GEORGE JR</t>
  </si>
  <si>
    <t>VOSSINAS MARGARET</t>
  </si>
  <si>
    <t>1627 N EAGLE RIDGE PATH</t>
  </si>
  <si>
    <t>18E17S320030  03010 0220</t>
  </si>
  <si>
    <t>PINE RIDGE UNIT 3 PB 8 PG 51 LOT 22 BLK 301</t>
  </si>
  <si>
    <t>LEFFEW MONICA</t>
  </si>
  <si>
    <t>LEFFEW AARON J</t>
  </si>
  <si>
    <t>3071 W BRAZILNUT RD</t>
  </si>
  <si>
    <t>18E17S320030  03010 0290</t>
  </si>
  <si>
    <t>PINE RIDGE UNIT 3 PB 8 PG 51 LOT 29 BLK 301</t>
  </si>
  <si>
    <t>MAYNARD JAY C</t>
  </si>
  <si>
    <t>RUSSELL MICHELLE K</t>
  </si>
  <si>
    <t>3295 W BRAZILNUT RD</t>
  </si>
  <si>
    <t>18E17S320030  00360 0100</t>
  </si>
  <si>
    <t>PINE RIDGE UNIT 3 PB 8 PG 51 LOT 10 BLK 36</t>
  </si>
  <si>
    <t>CLARK RORY S</t>
  </si>
  <si>
    <t>CLARK ERIN</t>
  </si>
  <si>
    <t>5946 N OAKMONT DR</t>
  </si>
  <si>
    <t>18E17S320030  03020 0080</t>
  </si>
  <si>
    <t xml:space="preserve">PINE RIDGE UNIT 3 PB 8 PG 51 LOT 8 BLK 302 </t>
  </si>
  <si>
    <t>CALDERONE AMBROGIO</t>
  </si>
  <si>
    <t>3624 W MUSTANG BLVD</t>
  </si>
  <si>
    <t>18E17S320030  00360 0170</t>
  </si>
  <si>
    <t>PINE RIDGE UNIT 3 PB 8 PG 51 LOT 17 BLK 36</t>
  </si>
  <si>
    <t>MALONE URSULA G</t>
  </si>
  <si>
    <t>ERVIN WILLIAM FRANK</t>
  </si>
  <si>
    <t>5885 N LAMP POST DR</t>
  </si>
  <si>
    <t>18E17S320030  00370 0060</t>
  </si>
  <si>
    <t xml:space="preserve">PINE RIDGE UNIT 3 PB 8 PG 51 LOT 6 BLK 37 </t>
  </si>
  <si>
    <t>LANGAN JOSEPHINE AMC</t>
  </si>
  <si>
    <t>2 HAZEL GLEN LN</t>
  </si>
  <si>
    <t>SAVANNAH GA 31411</t>
  </si>
  <si>
    <t>18E17S320030  03030 0040</t>
  </si>
  <si>
    <t>PINE RIDGE UNIT 3 PB 8 PG 51 LOT 4 BLK 303</t>
  </si>
  <si>
    <t>BOLIN PHILLIP D</t>
  </si>
  <si>
    <t>BOLIN PHYLLIS W</t>
  </si>
  <si>
    <t>4134 N CANDLEWOOD DR</t>
  </si>
  <si>
    <t>18E17S320030  03040 0030</t>
  </si>
  <si>
    <t>PINE RIDGE UNIT 3 PB 8 PG 51 LOT 3 BLK 304</t>
  </si>
  <si>
    <t>BRANDT PHILLIP N</t>
  </si>
  <si>
    <t>3820 W BRAZILNUT RD</t>
  </si>
  <si>
    <t>18E17S320030  00350 0070</t>
  </si>
  <si>
    <t xml:space="preserve">PINE RIDGE UNIT 3 PB 8 PG 51 LOT 7 BLK 35 </t>
  </si>
  <si>
    <t>MANZO REYNALDO M &amp; LOU SAELA M</t>
  </si>
  <si>
    <t>13206 LARGO DR</t>
  </si>
  <si>
    <t>SAVANNAH GA 31419</t>
  </si>
  <si>
    <t>18E17S320030  03020 0050</t>
  </si>
  <si>
    <t>PINE RIDGE UNIT 3 PB 8 PG 51 LOT 5 BLK 302</t>
  </si>
  <si>
    <t>PRAGLUSKI RICHARD S</t>
  </si>
  <si>
    <t>PRAGLUSKI MARIA E</t>
  </si>
  <si>
    <t>3712 W MUSTANG BLVD</t>
  </si>
  <si>
    <t>18E17S320030  03020 0060</t>
  </si>
  <si>
    <t>PINE RIDGE UNIT 3 PB 8 PG 51 LOT 6 BLK 302</t>
  </si>
  <si>
    <t>FBO RUSSELL JENNINGS IRA</t>
  </si>
  <si>
    <t>8823 BELCARO DR</t>
  </si>
  <si>
    <t>EDMOND OK 73034</t>
  </si>
  <si>
    <t>18E17S320030  00360 0140</t>
  </si>
  <si>
    <t>PINE RIDGE UNIT 3 PB 8 PG 51 LOT 14 BLK 36</t>
  </si>
  <si>
    <t>SWANDER ALLEN SCOTT</t>
  </si>
  <si>
    <t>SWANDER ROBERTA T</t>
  </si>
  <si>
    <t>2191 W LA BONTE CIR</t>
  </si>
  <si>
    <t>18E17S320030  03020 0100</t>
  </si>
  <si>
    <t xml:space="preserve">PINE RIDGE UNIT 3 PB 8 PG 51 LOT 10 BLK 302 </t>
  </si>
  <si>
    <t>VANHOOSE DENNIS</t>
  </si>
  <si>
    <t>VANHOOSE BRENDA</t>
  </si>
  <si>
    <t>5040 SW 150TH WAY</t>
  </si>
  <si>
    <t>18E17S320030  00360 0210</t>
  </si>
  <si>
    <t>PINE RIDGE UNIT 3 PB 8 PG 51 LOT 21 BLK 36</t>
  </si>
  <si>
    <t>VOIDA JOHN A</t>
  </si>
  <si>
    <t>VOIDA LORETTA J</t>
  </si>
  <si>
    <t>6025 N LAMP POST DR</t>
  </si>
  <si>
    <t>18E17S320030  03020 0180</t>
  </si>
  <si>
    <t>PINE RIDGE UNIT 3 PB 8 PG 51 LOT 18 BLK 302</t>
  </si>
  <si>
    <t>BARR JOHN</t>
  </si>
  <si>
    <t>BARR JILL</t>
  </si>
  <si>
    <t>3645 W BRAZILNUT RD</t>
  </si>
  <si>
    <t>18E17S320030  03010 0230</t>
  </si>
  <si>
    <t xml:space="preserve">PINE RIDGE UNIT 3 PB 8 PG 51 LOT 23 BLK 301 </t>
  </si>
  <si>
    <t>THOBOURNE LINLEY S</t>
  </si>
  <si>
    <t>443 E 35TH ST</t>
  </si>
  <si>
    <t>PATERSON NJ 07504</t>
  </si>
  <si>
    <t>18E17S320030  03010 0280</t>
  </si>
  <si>
    <t>PINE RIDGE UNIT 3 PB 8 PG 51 LOT 28 BLK 301</t>
  </si>
  <si>
    <t>PITTS TERRY W</t>
  </si>
  <si>
    <t>PITTS CAROL S</t>
  </si>
  <si>
    <t>14200 SALTILLO RD</t>
  </si>
  <si>
    <t>BENNET NE 68317</t>
  </si>
  <si>
    <t>18E17S320030  03010 0320</t>
  </si>
  <si>
    <t>PINE RIDGE UNIT 3 PB 8 PG 51 LOT 32 BLK 301</t>
  </si>
  <si>
    <t>AGAPITO DELFINA C</t>
  </si>
  <si>
    <t>18E17S320030  00360 0160</t>
  </si>
  <si>
    <t>PINE RIDGE UNIT 3 PB 8 PG 51 LOT 16 BLK 36</t>
  </si>
  <si>
    <t>MANALILI SHERWIN</t>
  </si>
  <si>
    <t>MANALILI AUBREY</t>
  </si>
  <si>
    <t>5835 N LAMP PORT DR</t>
  </si>
  <si>
    <t>18E17S320030  00360 0180</t>
  </si>
  <si>
    <t>PINE RIDGE UNIT 3 PB 8 PG 51 LOT 18 BLK 36</t>
  </si>
  <si>
    <t>GERRING JACOB P</t>
  </si>
  <si>
    <t>GERRING LULA B</t>
  </si>
  <si>
    <t>5921 N LAMPOST DR</t>
  </si>
  <si>
    <t>18E17S320030  03020 0140</t>
  </si>
  <si>
    <t>PINE RIDGE UNIT 3 PB 8 PG 51 LOT 14 BLK 302</t>
  </si>
  <si>
    <t>YOUNG  MICHAEL R</t>
  </si>
  <si>
    <t>3503 W BRAZILNUT RD</t>
  </si>
  <si>
    <t>18E17S320030  03020 0170</t>
  </si>
  <si>
    <t>PINE RIDGE UNIT 3 PB 8 PG 51 LOT 17 BLK 302</t>
  </si>
  <si>
    <t>CASAVECCHIA JOSEPH C</t>
  </si>
  <si>
    <t>VELASQUEZ ELEODORA A</t>
  </si>
  <si>
    <t>3623 W BRAZILNUT RD</t>
  </si>
  <si>
    <t>18E17S320030  03020 0210</t>
  </si>
  <si>
    <t>PINE RIDGE UNIT 3 PB 8 PG 51 LOT 21 BLK 302</t>
  </si>
  <si>
    <t>STEVENS WILLIAM B</t>
  </si>
  <si>
    <t>STEVENS SHARON A</t>
  </si>
  <si>
    <t>3749 W BRAZILNUT RD</t>
  </si>
  <si>
    <t>18E17S320030  03020 0220</t>
  </si>
  <si>
    <t>PINE RIDGE UNIT 3 PB 8 PG 51 LOT 22 BLK 302</t>
  </si>
  <si>
    <t>CHOI CATHERINE Y</t>
  </si>
  <si>
    <t>SHIN JIYOUN</t>
  </si>
  <si>
    <t>511 BLUE JAY CT</t>
  </si>
  <si>
    <t>MOUNT PROSPECT IL 60056 6077</t>
  </si>
  <si>
    <t>18E17S320030  00370 0090</t>
  </si>
  <si>
    <t>PINE RIDGE UNIT 3 PB 8 PG 51 LOT 9 BLK 37</t>
  </si>
  <si>
    <t>MENDIOLA ROLANDO M</t>
  </si>
  <si>
    <t>MENDIOLA THELMA A</t>
  </si>
  <si>
    <t>5086 PENSLER ST</t>
  </si>
  <si>
    <t>LAS VAGAS NV 89135 3278</t>
  </si>
  <si>
    <t>18E17S320030  03020 0240</t>
  </si>
  <si>
    <t>PINE RIDGE UNIT 3 PB 8 PG 51 LOT 24 BLK 302</t>
  </si>
  <si>
    <t>WALKER TERO J</t>
  </si>
  <si>
    <t>WALKER ANITA D</t>
  </si>
  <si>
    <t>3853 BRAZILNUT RD</t>
  </si>
  <si>
    <t>18E17S320030  00370 0110</t>
  </si>
  <si>
    <t>PINE RIDGE UNIT 3 PB 8 PG 51 LOT 11 BLK 37</t>
  </si>
  <si>
    <t>18416 PARADISE COVER TER</t>
  </si>
  <si>
    <t>OLNEY MD 20832</t>
  </si>
  <si>
    <t>18E17S320030  03030 0010</t>
  </si>
  <si>
    <t>PINE RIDGE UNIT 3 PB 8 PG 51 LOT 1 BLK 303</t>
  </si>
  <si>
    <t>ARAUJO MANUEL JR</t>
  </si>
  <si>
    <t>ARAUJO SUSAN A</t>
  </si>
  <si>
    <t>285 BRASSINGTON DR</t>
  </si>
  <si>
    <t>DEBARY FL 32713</t>
  </si>
  <si>
    <t>18E17S320030  03030 0070</t>
  </si>
  <si>
    <t>PINE RIDGE UNIT 3 PB 8 PG 51 LOT 7 BLK 303</t>
  </si>
  <si>
    <t>ROBINSON MICHAEL J</t>
  </si>
  <si>
    <t>ROBINSON CLAIRE</t>
  </si>
  <si>
    <t>4020 N CANDLEWOOD DR</t>
  </si>
  <si>
    <t>18E17S320030  03040 0010</t>
  </si>
  <si>
    <t xml:space="preserve">PINE RIDGE UNIT 3 PB 8 PG 51 LOT 1 BLK 304 </t>
  </si>
  <si>
    <t>HOLT STEPHEN P &amp; MARY ELLEN TRUSTEES</t>
  </si>
  <si>
    <t>9077 SW 117 ST</t>
  </si>
  <si>
    <t>MIAMI FL 33176</t>
  </si>
  <si>
    <t>18E17S320030  00350 0050</t>
  </si>
  <si>
    <t>PINE RIDGE UNIT 3 PB 8 PG 51 LOT 5 BLK 35</t>
  </si>
  <si>
    <t>LOSASSO ANTHONY C</t>
  </si>
  <si>
    <t>LOSASSO GABRIELLA</t>
  </si>
  <si>
    <t>55 FARNUM BLVD</t>
  </si>
  <si>
    <t>FRANKLIN SQUARE NY 11010 1619</t>
  </si>
  <si>
    <t>18E17S320030  00350 0080</t>
  </si>
  <si>
    <t>PINE RIDGE UNIT 3 PB 8 PG 51 LOT 8 BLK 35</t>
  </si>
  <si>
    <t>HOFFMAN JAMES MICHAEL</t>
  </si>
  <si>
    <t>4851 NW 13TH AVE</t>
  </si>
  <si>
    <t>POMPANO BEACH FL 33064</t>
  </si>
  <si>
    <t>18E17S320030  00350 0110</t>
  </si>
  <si>
    <t xml:space="preserve">PINE RIDGE UNIT 3 PB 8 PG 51 LOT 11 BLK 35 </t>
  </si>
  <si>
    <t>LEONHARDI JULIET TRUSTEE</t>
  </si>
  <si>
    <t>JULIET LEONHARDI LIVING TRUST</t>
  </si>
  <si>
    <t>6123 N OAKMONT DR</t>
  </si>
  <si>
    <t>BEVERLY HILLS FL 34465 2311</t>
  </si>
  <si>
    <t>18E17S320030  03010 0310</t>
  </si>
  <si>
    <t xml:space="preserve">PINE RIDGE UNIT 3 PB 8 PG 51 LOT 31 BLK 301 </t>
  </si>
  <si>
    <t>WHITEMAN SHIRIAN IVY</t>
  </si>
  <si>
    <t>3357 W BRAZILNUT RD</t>
  </si>
  <si>
    <t>BEVERLY HILLS FL 34465 3447</t>
  </si>
  <si>
    <t>18E17S320030  00360 0020</t>
  </si>
  <si>
    <t>PINE RIDGE UNIT 3 PB 8 PG 51 LOT 2 BLK 36</t>
  </si>
  <si>
    <t>MAHAN KEVIN M</t>
  </si>
  <si>
    <t>MAHAN CHARLOTTE F</t>
  </si>
  <si>
    <t>6084 N OAKMONT DR</t>
  </si>
  <si>
    <t>18E17S320030  03020 0020</t>
  </si>
  <si>
    <t>PINE RIDGE UNIT 3 PB 8 PG 51 LOT 2 BLK 302</t>
  </si>
  <si>
    <t>LLOYD SHERYL A</t>
  </si>
  <si>
    <t>3852 W MUSTANG BLVD</t>
  </si>
  <si>
    <t>18E17S320030  00360 0190</t>
  </si>
  <si>
    <t>PINE RIDGE UNIT 3 PB 8 PG 51 LOT 19 BLK 36</t>
  </si>
  <si>
    <t>MITCHELL JUDITH E</t>
  </si>
  <si>
    <t>5949 N LAMP POST DR</t>
  </si>
  <si>
    <t>18E17S320030  00360 0200</t>
  </si>
  <si>
    <t>PINE RIDGE UNIT 3 PB 8 PG 51 LOT 20 BLK 36</t>
  </si>
  <si>
    <t>HUDON THOMAS F</t>
  </si>
  <si>
    <t>HUDON ANN</t>
  </si>
  <si>
    <t>5983 N LAMP POST DR</t>
  </si>
  <si>
    <t>18E17S320030  00360 0240</t>
  </si>
  <si>
    <t>PINE RIDGE UNIT 3 PB 8 PG 51 LOT 24 BLK 36</t>
  </si>
  <si>
    <t>DUNAWAY RICHARD L</t>
  </si>
  <si>
    <t>DUNAWAY GWEN R</t>
  </si>
  <si>
    <t>6121 N LAMP POST DR</t>
  </si>
  <si>
    <t>18E17S320030  00370 0010</t>
  </si>
  <si>
    <t>PINE RIDGE UNIT 3 PB 8 PG 51 LOT 1 BLK 37</t>
  </si>
  <si>
    <t>CARBALLEIRA EVELIO E # 43</t>
  </si>
  <si>
    <t>MAYAGUEZ COURT APTS</t>
  </si>
  <si>
    <t>HATO REY PR 00917</t>
  </si>
  <si>
    <t>18E17S320030  03020 0200</t>
  </si>
  <si>
    <t>PINE RIDGE UNIT 3 PB 8 PG 51 LOT 20 BLK 302</t>
  </si>
  <si>
    <t>PFANNENSTEIN DAVID</t>
  </si>
  <si>
    <t>PFANNENSTEIN SHARON</t>
  </si>
  <si>
    <t>3711 W BRAZILNUT RD</t>
  </si>
  <si>
    <t>18E17S320030  00370 0080</t>
  </si>
  <si>
    <t>PINE RIDGE UNIT 3 PB 8 PG 51 LOT 8 BLK 37</t>
  </si>
  <si>
    <t>BURKE JOHN J</t>
  </si>
  <si>
    <t>BURKE JANICE</t>
  </si>
  <si>
    <t>159 HARANTIS LAKE RD</t>
  </si>
  <si>
    <t>CHESTER NH 03036 4323</t>
  </si>
  <si>
    <t>18E17S320030  00380 0010</t>
  </si>
  <si>
    <t xml:space="preserve">PINE RIDGE UNIT 3 PB 8 PG 51 LOT 1 BLK 38 </t>
  </si>
  <si>
    <t>ROWE KEVIN S &amp; JEAN V</t>
  </si>
  <si>
    <t>11000 PLACIDA RD APT 1404</t>
  </si>
  <si>
    <t>PLACIDA FL 33946</t>
  </si>
  <si>
    <t>18E17S320030  00380 0020</t>
  </si>
  <si>
    <t>PINE RIDGE UNIT 3 PB 8 PG 51 LOT 2 BLK 38</t>
  </si>
  <si>
    <t>POTWIN ARTHUR L</t>
  </si>
  <si>
    <t>POTWIN ANN T</t>
  </si>
  <si>
    <t>5878 N LAMP POST DR</t>
  </si>
  <si>
    <t>18E17S320030  03030 0060</t>
  </si>
  <si>
    <t>GOVERNMENT</t>
  </si>
  <si>
    <t xml:space="preserve">PINE RIDGE UNIT 3 PB 8 PG 51 LOT 6 BLK 303 DESC IN OR BK </t>
  </si>
  <si>
    <t>18E17S320030  03040 0040</t>
  </si>
  <si>
    <t>PINE RIDGE UNIT 3 PB 8 PG 51 LOT 4 BLK 304</t>
  </si>
  <si>
    <t>RANDAZZO NICHOLAS J</t>
  </si>
  <si>
    <t>3780 W BRAZILNUT RD</t>
  </si>
  <si>
    <t>18E17S320030  00380 0140</t>
  </si>
  <si>
    <t>PINE RIDGE UNIT 3 PB 8 PG 51 LOT 14 BLK 38</t>
  </si>
  <si>
    <t>KNIZER DENNIS J</t>
  </si>
  <si>
    <t>KNIZER NANCY E</t>
  </si>
  <si>
    <t>2075 W TALL OAKS DR</t>
  </si>
  <si>
    <t>18E17S320030  03040 0110</t>
  </si>
  <si>
    <t>PINE RIDGE UNIT 3 PB 8 PG 51 LOT 11 BLK 304</t>
  </si>
  <si>
    <t>WALLACE GARY C</t>
  </si>
  <si>
    <t>3546 W BRAZILNUT RD</t>
  </si>
  <si>
    <t>18E17S320030  03040 0130</t>
  </si>
  <si>
    <t xml:space="preserve">PINE RIDGE UNIT 3 PB 8 PG 51 LOT 13 BLK 304 </t>
  </si>
  <si>
    <t>GRZEGORSKI MARY ANNE</t>
  </si>
  <si>
    <t>84 09 77TH AVE</t>
  </si>
  <si>
    <t>GLENDALE NY 11385</t>
  </si>
  <si>
    <t>18E17S320030  03040 0140</t>
  </si>
  <si>
    <t>PINE RIDGE UNIT 3 PB 8 PG 51 LOT 14 BLK 304</t>
  </si>
  <si>
    <t>DOMINGO EVELYN</t>
  </si>
  <si>
    <t>SAMBAJON LILIA</t>
  </si>
  <si>
    <t>149 37 HQWTHORN AVE</t>
  </si>
  <si>
    <t>FLUSHING QUEENS NY 11355 1718</t>
  </si>
  <si>
    <t>18E17S320030  00390 0070</t>
  </si>
  <si>
    <t>KINGWOOD</t>
  </si>
  <si>
    <t xml:space="preserve">PINE RIDGE UNIT 3 PB 8 PG 51 LOT 7 BLK 39 </t>
  </si>
  <si>
    <t>18E17S320030  00390 0080</t>
  </si>
  <si>
    <t>PINE RIDGE UNIT 3 PB 8 PG 51 LOT 8 BLK 39</t>
  </si>
  <si>
    <t>4613 SECOND TERR</t>
  </si>
  <si>
    <t>18E17S320030  03040 0230</t>
  </si>
  <si>
    <t>PINE RIDGE UNIT 3 PB 8 PG 51 LOT 23 BLK 304</t>
  </si>
  <si>
    <t>DIFFEE GLENN T JR</t>
  </si>
  <si>
    <t>DIFFEE CAROL R</t>
  </si>
  <si>
    <t>3783 W BIRDS NEST DR</t>
  </si>
  <si>
    <t>18E17S320030  03040 0250</t>
  </si>
  <si>
    <t>PINE RIDGE UNIT 3 PB 8 PG 51 LOT 25 BLK 304</t>
  </si>
  <si>
    <t>BARONE KENNETH J</t>
  </si>
  <si>
    <t>3857 W BIRDS NEST DR</t>
  </si>
  <si>
    <t>18E17S320030  00390 0120</t>
  </si>
  <si>
    <t>PINE RIDGE UNIT 3 PB 8 PG 51 LOT 12 BLK 39</t>
  </si>
  <si>
    <t>HILLER EDWARD J</t>
  </si>
  <si>
    <t>HILLER NORA L</t>
  </si>
  <si>
    <t>2275 W TALL OAKS DR</t>
  </si>
  <si>
    <t>18E17S320030  03040 0260</t>
  </si>
  <si>
    <t>PINE RIDGE UNIT 3 PB 8 PG 51 LOT 26 BLK 304</t>
  </si>
  <si>
    <t>HUSS JAMES P</t>
  </si>
  <si>
    <t>HUSS EVA</t>
  </si>
  <si>
    <t>3883 W BIRDS NEST  DR</t>
  </si>
  <si>
    <t>18E17S320030  03050 0140</t>
  </si>
  <si>
    <t>PINE RIDGE UNIT 3 PB 8 PG 51 LOT 14 BLK 305</t>
  </si>
  <si>
    <t>KINTANAR EMMA V</t>
  </si>
  <si>
    <t>KINTANAR DAVID L</t>
  </si>
  <si>
    <t>481 COMMONWEALTH LN</t>
  </si>
  <si>
    <t>ELMHURST IL 60126 4919</t>
  </si>
  <si>
    <t>18E17S320030  00400 0100</t>
  </si>
  <si>
    <t>PINE RIDGE UNIT 3 PB 8 PG 51  LOT 10 BLK 40</t>
  </si>
  <si>
    <t>BERNARD WILLIAM S</t>
  </si>
  <si>
    <t>BERNARD MARY E</t>
  </si>
  <si>
    <t>2145 W TALL OAKS DR</t>
  </si>
  <si>
    <t>BEVERLY HILLS FL 34465 2300</t>
  </si>
  <si>
    <t>18E17S320030  00400 0120</t>
  </si>
  <si>
    <t>PINE RIDGE UNIT 3 PB 8 PG 51 LOT 12 BLK 40</t>
  </si>
  <si>
    <t>BLODGETT LEONARD L</t>
  </si>
  <si>
    <t>2171 W TALL OAKS DR</t>
  </si>
  <si>
    <t>18E17S320030  03050 0190</t>
  </si>
  <si>
    <t>PINE RIDGE UNIT 3 PB 8 PG 51 LOT 19 BLK 305</t>
  </si>
  <si>
    <t>18E17S320030  00410 0030</t>
  </si>
  <si>
    <t>PINE RIDGE UNIT 3 PB 8 PG 51 LOT 3 BLK 41</t>
  </si>
  <si>
    <t>SHEPHERD SUSAN A</t>
  </si>
  <si>
    <t>SCHWENK MICHAEL C</t>
  </si>
  <si>
    <t>6107 N ELKCAM BLVD</t>
  </si>
  <si>
    <t>18E17S320030  03060 0030</t>
  </si>
  <si>
    <t xml:space="preserve">PINE RIDGE UNIT 3 PB 8 PG 51 LOT 3 BLK 306 </t>
  </si>
  <si>
    <t>SUNNY GEORGE &amp; USHA</t>
  </si>
  <si>
    <t>2 CULVER DR</t>
  </si>
  <si>
    <t>NEW CITY NY 10956</t>
  </si>
  <si>
    <t>18E17S320030  03040 0050</t>
  </si>
  <si>
    <t>PINE RIDGE UNIT 3 PB 8 PG 51 LOT 5 BLK 304</t>
  </si>
  <si>
    <t>PYZIK LAWRENCE E</t>
  </si>
  <si>
    <t>PYZIK MELODY</t>
  </si>
  <si>
    <t>3748 W BRAZIL NUT RD</t>
  </si>
  <si>
    <t>18E17S320030  03040 0080</t>
  </si>
  <si>
    <t>PINE RIDGE UNIT 3 PB 8 PG 51 LOT 8 BLK 304</t>
  </si>
  <si>
    <t>BAZZEY JOYCE</t>
  </si>
  <si>
    <t>BAZZEY DENISE</t>
  </si>
  <si>
    <t>1238 OXFORD AVE</t>
  </si>
  <si>
    <t>PLAINFIELD NJ 07062</t>
  </si>
  <si>
    <t>18E17S320030  00380 0160</t>
  </si>
  <si>
    <t>PINE RIDGE UNIT 3 PB 8 PG 51 LOT 16 BLK 38</t>
  </si>
  <si>
    <t>MURAGLIA DOMINIC A</t>
  </si>
  <si>
    <t>MURAGLIA TERRI M</t>
  </si>
  <si>
    <t>2097 W TALL OAKS DR</t>
  </si>
  <si>
    <t>18E17S320030  03040 0090</t>
  </si>
  <si>
    <t>PINE RIDGE UNIT 3 PB 8 PG 51 LOT 9 BLK 304</t>
  </si>
  <si>
    <t>BARRIDO EVELYN</t>
  </si>
  <si>
    <t>4621 HIDDEN HIGHLAND DR NE</t>
  </si>
  <si>
    <t>ROCKFORD MI 49341</t>
  </si>
  <si>
    <t>18E17S320030  03040 0120</t>
  </si>
  <si>
    <t xml:space="preserve">PINE RIDGE UNIT 3 PB 8 PG 51 LOT 12 BLK 304 </t>
  </si>
  <si>
    <t>MEIER FRANCIS X</t>
  </si>
  <si>
    <t>592 MAST DR</t>
  </si>
  <si>
    <t>18E17S320030  00380 0200</t>
  </si>
  <si>
    <t>JAMWOOD</t>
  </si>
  <si>
    <t>PINE RIDGE UNIT 3 PB 8 PG 51 LOT 20 BLK 38</t>
  </si>
  <si>
    <t>JUERS CLAUS W</t>
  </si>
  <si>
    <t>DILLENBECK-JUERS JULIE A</t>
  </si>
  <si>
    <t>2368 W JAMWOOD LN</t>
  </si>
  <si>
    <t>18E17S320030  00400 0030</t>
  </si>
  <si>
    <t>PINE RIDGE UNIT 3 PB 8 PG 51 LOT 3 BLK 40</t>
  </si>
  <si>
    <t>LECLAIR STEPHEN JR</t>
  </si>
  <si>
    <t>LECLAIR DAISY</t>
  </si>
  <si>
    <t>6056 N KINGWOOD TER</t>
  </si>
  <si>
    <t>18E17S320030  03050 0080</t>
  </si>
  <si>
    <t xml:space="preserve">PINE RIDGE UNIT 3 PB 8 PG 51 LOT 8 BLK 305 </t>
  </si>
  <si>
    <t>CIRILLO RONALD A &amp;</t>
  </si>
  <si>
    <t>THERESA C CIRILLO TRUSTEES</t>
  </si>
  <si>
    <t>306 MODOC LN</t>
  </si>
  <si>
    <t>18E17S320030  00400 0050</t>
  </si>
  <si>
    <t>PINE RIDGE UNIT 3 PB 8 PG 51 LOT 5 BLK 40</t>
  </si>
  <si>
    <t>CALDWELL RICHARD L</t>
  </si>
  <si>
    <t>CALDWELL HARRIET G</t>
  </si>
  <si>
    <t>5980 N KINGWOOD TER</t>
  </si>
  <si>
    <t>18E17S320030  00400 0140</t>
  </si>
  <si>
    <t>PINE RIDGE UNIT 3 PB 8 PG 51 LOT 14 BLK 40</t>
  </si>
  <si>
    <t>CIRAULO ROSE MARY</t>
  </si>
  <si>
    <t>SORVILLO DIANE M</t>
  </si>
  <si>
    <t>2937 SW 171ST CT</t>
  </si>
  <si>
    <t>DUNNELLON FL 34432</t>
  </si>
  <si>
    <t>18E17S320030  00410 0050</t>
  </si>
  <si>
    <t xml:space="preserve">PINE RIDGE UNIT 3 PB 8 PG 51 LOT 5 BLK 41 </t>
  </si>
  <si>
    <t>DUBOIS ROSA MARIA B &amp;</t>
  </si>
  <si>
    <t>LIBIA MARIA BRICENO H</t>
  </si>
  <si>
    <t>13420 SW 36TH ST</t>
  </si>
  <si>
    <t>MIAMI FL 33175</t>
  </si>
  <si>
    <t>18E17S320030  00410 0060</t>
  </si>
  <si>
    <t>PINE RIDGE UNIT 3 PB 8 PG 51 LOT 6 BLK 41</t>
  </si>
  <si>
    <t>CROSTHWAITE ELVIS A</t>
  </si>
  <si>
    <t>CROSTHWAITE PRICILA</t>
  </si>
  <si>
    <t>1240 W EFLAND LN</t>
  </si>
  <si>
    <t>18E17S320030  00410 0150</t>
  </si>
  <si>
    <t>PINE RIDGE UNIT 3 PB 8 PG 51 LOT 15 BLK 41</t>
  </si>
  <si>
    <t>RODRIGUEZ AGUSTIN</t>
  </si>
  <si>
    <t>5735 N LENA DR</t>
  </si>
  <si>
    <t>18E17S320030  03040 0160</t>
  </si>
  <si>
    <t xml:space="preserve">PINE RIDGE UNIT 3 PB 8 PG 51 LOT 16 BLK 304 </t>
  </si>
  <si>
    <t>MONTUORI THOMAS J &amp; LUCINDA A TRUSTEES</t>
  </si>
  <si>
    <t>4335 N DODGE CITY DR</t>
  </si>
  <si>
    <t>BEVERLY HILLS FL 34465 1323</t>
  </si>
  <si>
    <t>18E17S320030  03050 0040</t>
  </si>
  <si>
    <t>PINE RIDGE UNIT 3 PB 8 PG 51 LOT 4 BLK 305</t>
  </si>
  <si>
    <t>18E17S320030  03050 0070</t>
  </si>
  <si>
    <t>PINE RIDGE UNIT 3 PB 8 PG 51 LOT 7 BLK 305</t>
  </si>
  <si>
    <t>FERRER JOEL S</t>
  </si>
  <si>
    <t>FERRER JOSEPHINE B</t>
  </si>
  <si>
    <t>225 HAWK HOLLOW DR</t>
  </si>
  <si>
    <t>18E17S320030  03050 0110</t>
  </si>
  <si>
    <t>PINE RIDGE UNIT 3 PB 8 PG 51 LOT 11 BLK 305</t>
  </si>
  <si>
    <t>WAMPLER CHESTER V II</t>
  </si>
  <si>
    <t>FERENZ DONNA R</t>
  </si>
  <si>
    <t>19 EDITH DR</t>
  </si>
  <si>
    <t>ROCKAWAY NJ 07866</t>
  </si>
  <si>
    <t>18E17S320030  03050 0120</t>
  </si>
  <si>
    <t>PINE RIDGE UNIT 3 PB 8 PG 51 LOT 12 BLK 305</t>
  </si>
  <si>
    <t>RIDGWAY JAMES F</t>
  </si>
  <si>
    <t>RIDGWAY LINDA E</t>
  </si>
  <si>
    <t>3028 W BRAZILNUT RD</t>
  </si>
  <si>
    <t>18E17S320030  00400 0090</t>
  </si>
  <si>
    <t>PINE RIDGE UNIT 3 PB 8 PG 51 LOT 9 BLK 40</t>
  </si>
  <si>
    <t>BURFEINDT EDWARD C</t>
  </si>
  <si>
    <t>BURFEINDT JANET M</t>
  </si>
  <si>
    <t>2121 W TALL OAKS DR</t>
  </si>
  <si>
    <t>18E17S320030  00410 0040</t>
  </si>
  <si>
    <t>PINE RIDGE UNIT 3 PB 8 PG 51 LOT 4 BLK 41</t>
  </si>
  <si>
    <t>FINI THOMAS</t>
  </si>
  <si>
    <t>FINI JANET</t>
  </si>
  <si>
    <t>24404 THORNHILL AVE</t>
  </si>
  <si>
    <t>FLUSHING NY 11362 1632</t>
  </si>
  <si>
    <t>18E17S320030  03060 0010</t>
  </si>
  <si>
    <t>PINE RIDGE UNIT 3 PB 8 PG 51 LOT 1 BLK 306</t>
  </si>
  <si>
    <t>SELDEN TREVOR</t>
  </si>
  <si>
    <t>3882 W BIRDS NEST DR</t>
  </si>
  <si>
    <t>18E17S320030  00410 0070</t>
  </si>
  <si>
    <t xml:space="preserve">PINE RIDGE UNIT 3 PB 8 PG 51 LOT 7 BLK 41 </t>
  </si>
  <si>
    <t>KIWAK FLORYAN TRUSTEE</t>
  </si>
  <si>
    <t>FLORYAN KIWAK REVOC LIV TRUST</t>
  </si>
  <si>
    <t>2061 S LAKE SHORE DR</t>
  </si>
  <si>
    <t>LAKE LEELANAU MI 49653</t>
  </si>
  <si>
    <t>18E17S320030  00410 0130</t>
  </si>
  <si>
    <t>PINE RIDGE UNIT 3 PB 8 PG 51 LOT 13 BLK 41</t>
  </si>
  <si>
    <t>BAKER CLOVER B</t>
  </si>
  <si>
    <t>BAKER MAURICE</t>
  </si>
  <si>
    <t>5755 N LENA DR</t>
  </si>
  <si>
    <t>BEVERLY HILLS FL 34465 4547</t>
  </si>
  <si>
    <t>18E17S320030  00380 0120</t>
  </si>
  <si>
    <t>PINE RIDGE UNIT 3 PB 8 PG 51 LOT 12 BLK 38</t>
  </si>
  <si>
    <t>MANNING HEATHER M</t>
  </si>
  <si>
    <t>HEATHER M MANNING TRUST AGREEMENT</t>
  </si>
  <si>
    <t>2866 121ST CT NE</t>
  </si>
  <si>
    <t>BLAINE MN 55449</t>
  </si>
  <si>
    <t>18E17S320030  03040 0060</t>
  </si>
  <si>
    <t xml:space="preserve">PINE RIDGE UNIT 3 PB 8 PG 51 LOT 6 BLK 304 </t>
  </si>
  <si>
    <t>MATEO SALUSTIANO A &amp; MELINDA A</t>
  </si>
  <si>
    <t>3 THRUSH WAY</t>
  </si>
  <si>
    <t>WILLINGBORO NJ 08046 3816</t>
  </si>
  <si>
    <t>18E17S320030  00380 0130</t>
  </si>
  <si>
    <t>PINE RIDGE UNIT 3 PB 8 PG 51 LOT 13 BLK 38</t>
  </si>
  <si>
    <t>18E17S320030  00390 0050</t>
  </si>
  <si>
    <t xml:space="preserve">PINE RIDGE UNIT 3 PB 8 PG 51 LOT 5 BLK 39 </t>
  </si>
  <si>
    <t>TRIBBLE SEAN H</t>
  </si>
  <si>
    <t>PO BOX 640520</t>
  </si>
  <si>
    <t>BEVERLY HILLS FL 34464 0520</t>
  </si>
  <si>
    <t>18E17S320030  03050 0030</t>
  </si>
  <si>
    <t>PINE RIDGE UNIT 3 PB 8 PG 51 LOT 3 BLK 305</t>
  </si>
  <si>
    <t>CHERRE DEAN J</t>
  </si>
  <si>
    <t>CHERRE FRANCES L</t>
  </si>
  <si>
    <t>3355 W BIRDS NEST DR</t>
  </si>
  <si>
    <t>18E17S320030  00400 0010</t>
  </si>
  <si>
    <t>PINE RIDGE UNIT 3 PB 8 PG 51 LOT 1 BLK 40</t>
  </si>
  <si>
    <t>BAUN TERRY RAY</t>
  </si>
  <si>
    <t>WILLIAMS SHIRLEY ANN</t>
  </si>
  <si>
    <t>2271 W TALL OAKS DR</t>
  </si>
  <si>
    <t>18E17S320030  03050 0130</t>
  </si>
  <si>
    <t>PINE RIDGE UNIT 3 PB 8 PG 51 LOT 13 BLK 305</t>
  </si>
  <si>
    <t>18E17S320030  00400 0150</t>
  </si>
  <si>
    <t>PINE RIDGE UNIT 3 PB 8 PG 51 LOT 15 BLK 40</t>
  </si>
  <si>
    <t>DEBRUNO RICHARD M</t>
  </si>
  <si>
    <t>4110 RINGWOOD CIR</t>
  </si>
  <si>
    <t>18E17S320030  03050 0210</t>
  </si>
  <si>
    <t>PINE RIDGE UNIT 3 PB 8 PG 51 LOT 21 BLK 305</t>
  </si>
  <si>
    <t>18E17S320030  03050 0220</t>
  </si>
  <si>
    <t>PINE RIDGE UNIT 3 PB 8 PG 51 LOT 22 BLK 305</t>
  </si>
  <si>
    <t>URAM MARLENE A</t>
  </si>
  <si>
    <t>3419 W BIRDS NEST</t>
  </si>
  <si>
    <t>18E17S320030  03060 0020</t>
  </si>
  <si>
    <t xml:space="preserve">PINE RIDGE UNIT 3 PB 8 PG 51 LOT 2 BLK 306 </t>
  </si>
  <si>
    <t>DELGADO REYNALDO</t>
  </si>
  <si>
    <t>DELGADO SELENIA</t>
  </si>
  <si>
    <t>3856 W BIRDS NEST DR</t>
  </si>
  <si>
    <t>18E17S320030  00410 0120</t>
  </si>
  <si>
    <t>PINE RIDGE UNIT 3 PB 8 PG 51 LOT 12 BLK 41</t>
  </si>
  <si>
    <t>ZIOERJEN BRUNO</t>
  </si>
  <si>
    <t>ZIOERJEN THERESA</t>
  </si>
  <si>
    <t>5775 N LENA DR</t>
  </si>
  <si>
    <t>18E17S320030  03060 0040</t>
  </si>
  <si>
    <t>PINE RIDGE UNIT 3 PB 8 PG 51 LOT 4 BLK 306</t>
  </si>
  <si>
    <t>HARRYMAN LARRY D</t>
  </si>
  <si>
    <t>HARRYMAN LOU ANN</t>
  </si>
  <si>
    <t>3784 W BIRDS NEST DR</t>
  </si>
  <si>
    <t>18E17S320030  00410 0140</t>
  </si>
  <si>
    <t>PINE RIDGE UNIT 3 PB 8 PG 51 LOT 14 BLK 41</t>
  </si>
  <si>
    <t>DAGAMAC GENARO</t>
  </si>
  <si>
    <t>DAGAMAC BRIDIGA C</t>
  </si>
  <si>
    <t>5745 N LENA PT</t>
  </si>
  <si>
    <t>18E17S320030  03060 0080</t>
  </si>
  <si>
    <t xml:space="preserve">PINE RIDGE UNIT 3 PB 8 PG 51 LOT 8 BLK 306 </t>
  </si>
  <si>
    <t>YI PETER P &amp; HEASOOK YI</t>
  </si>
  <si>
    <t>460 WAGNER RD</t>
  </si>
  <si>
    <t>NORTHFIELD IL 60093</t>
  </si>
  <si>
    <t>18E17S320030  03060 0100</t>
  </si>
  <si>
    <t>PINE RIDGE UNIT 3 PB 8 PG 51 LOT 10 BLK 306</t>
  </si>
  <si>
    <t>PANDZA EMIN</t>
  </si>
  <si>
    <t>PANDZA JASMINKA</t>
  </si>
  <si>
    <t>9431 59TH ST N</t>
  </si>
  <si>
    <t>PINELLAS PARK FL 33782 3526</t>
  </si>
  <si>
    <t>18E17S320030  00380 0170</t>
  </si>
  <si>
    <t>PINE RIDGE UNIT 3 PB 8 PG 51 LOT 17 BLK 38</t>
  </si>
  <si>
    <t>PETERSEN BARBARA A</t>
  </si>
  <si>
    <t>GRIMES BARBARA E</t>
  </si>
  <si>
    <t>2105 W TALL OAKS DR</t>
  </si>
  <si>
    <t>18E17S320030  03040 0100</t>
  </si>
  <si>
    <t>PINE RIDGE UNIT 3 PB 8 PG 51 LOT 10 BLK 304</t>
  </si>
  <si>
    <t>HOSMAN WILLIAM A</t>
  </si>
  <si>
    <t>HOSMAN DIANE</t>
  </si>
  <si>
    <t>3578 WEST BRAZILNUT RD</t>
  </si>
  <si>
    <t>18E17S320030  00390 0010</t>
  </si>
  <si>
    <t>PINE RIDGE UNIT 3 PB 8 PG 51 LOT 1 BLK 39</t>
  </si>
  <si>
    <t>CHIN CHENG CHIH</t>
  </si>
  <si>
    <t>F5 NO 16 ALLEY 9 LN 2</t>
  </si>
  <si>
    <t>CHUNG HO CITY TAIPEI CO TAIPEI TAIWAN</t>
  </si>
  <si>
    <t>18E17S320030  00390 0030</t>
  </si>
  <si>
    <t>PINE RIDGE UNIT 3 PB 8 PG 51 LOT 3 BLK 39</t>
  </si>
  <si>
    <t>TRACY DORIS J</t>
  </si>
  <si>
    <t>8211 65TH AVE</t>
  </si>
  <si>
    <t>KENOSHA WI 53142</t>
  </si>
  <si>
    <t>18E17S320030  00390 0040</t>
  </si>
  <si>
    <t>PINE RIDGE UNIT 3 PB 8 PG 51 LOT 4 BLK 39</t>
  </si>
  <si>
    <t>SPREEN WILLIAM FRANK</t>
  </si>
  <si>
    <t>SPREEN WILLA SUE</t>
  </si>
  <si>
    <t>6024 N LAMP POST DR</t>
  </si>
  <si>
    <t>18E17S320030  03040 0180</t>
  </si>
  <si>
    <t>PINE RIDGE UNIT 3 PB 8 PG 51 LOT 18 BLK 304</t>
  </si>
  <si>
    <t>SAGERS JASON A</t>
  </si>
  <si>
    <t>SAGERS LISA A</t>
  </si>
  <si>
    <t>3617 W BIRDS NEST DR</t>
  </si>
  <si>
    <t>18E17S320030  03040 0210</t>
  </si>
  <si>
    <t xml:space="preserve">PINE RIDGE UNIT 3 PB 8 PG 51 LOT 21 BLK 304 </t>
  </si>
  <si>
    <t>PARKHURST TAMMY A</t>
  </si>
  <si>
    <t>273 LAKEMERE DR</t>
  </si>
  <si>
    <t>SOUTHBURY CT 06488</t>
  </si>
  <si>
    <t>18E17S320030  00400 0040</t>
  </si>
  <si>
    <t>PINE RIDGE UNIT 3 PB 8 PG 51 LOT 4 BLK 40</t>
  </si>
  <si>
    <t>MORRIS GENE R</t>
  </si>
  <si>
    <t>MORRIS REBECCA A</t>
  </si>
  <si>
    <t>6014 N KINGWOOD TER</t>
  </si>
  <si>
    <t>BEVERLY HILLS FL 34465 2359</t>
  </si>
  <si>
    <t>18E17S320030  00400 0080</t>
  </si>
  <si>
    <t>PINE RIDGE UNIT 3 PB 8 PG 51 LOT 8 BLK 40</t>
  </si>
  <si>
    <t>MACKEY MICHAEL T</t>
  </si>
  <si>
    <t>MACKEY BURNETT DEBRA E</t>
  </si>
  <si>
    <t>PO BOX 641450</t>
  </si>
  <si>
    <t>18E17S320030  03050 0170</t>
  </si>
  <si>
    <t>PINE RIDGE UNIT 3 PB 8 PG 51 LOT 17 BLK 305</t>
  </si>
  <si>
    <t>SMUTKO DOUGLAS R</t>
  </si>
  <si>
    <t>SMUTKO MICHELLE R</t>
  </si>
  <si>
    <t>3253 W BIRDS NEST DR</t>
  </si>
  <si>
    <t>18E17S320030  03060 0070</t>
  </si>
  <si>
    <t>PINE RIDGE UNIT 3 PB 8 PG 51 LOT 7 BLK 306</t>
  </si>
  <si>
    <t>VALERO ALBERT J</t>
  </si>
  <si>
    <t>VALERO BEATRICE</t>
  </si>
  <si>
    <t>3686 W BIRDS NEST DR</t>
  </si>
  <si>
    <t>18E17S320030  03060 0090</t>
  </si>
  <si>
    <t xml:space="preserve">PINE RIDGE UNIT 3 PB 8 PG 51 LOT 9 BLK 306 </t>
  </si>
  <si>
    <t>DIAZ BARBARA JANE H</t>
  </si>
  <si>
    <t>16249 SW 93RD ST</t>
  </si>
  <si>
    <t>MIAMI FL 33196 4918</t>
  </si>
  <si>
    <t>18E17S320030  00390 0020</t>
  </si>
  <si>
    <t>PINE RIDGE UNIT 3 PB 8 PG 51 LOT 2 BLK 39</t>
  </si>
  <si>
    <t>TINSLEY-FORD DEBORAH</t>
  </si>
  <si>
    <t>6082 N LAMP POST DR</t>
  </si>
  <si>
    <t>18E17S320030  00390 0090</t>
  </si>
  <si>
    <t>PINE RIDGE UNIT 3 PB 8 PG 51 LOT 9 BLK 39</t>
  </si>
  <si>
    <t>NICHOLS JOSEPH H</t>
  </si>
  <si>
    <t>NICHOLS GLORIA C</t>
  </si>
  <si>
    <t>6015 N KINGWOOD TER</t>
  </si>
  <si>
    <t>18E17S320030  03040 0220</t>
  </si>
  <si>
    <t xml:space="preserve">PINE RIDGE UNIT 3 PB 8 PG 51 LOT 22 BLK 304 </t>
  </si>
  <si>
    <t>VARGHESE SEAN VALLIATH</t>
  </si>
  <si>
    <t>VARGHESE LINDSEY</t>
  </si>
  <si>
    <t>1746 WICKHAM REACH DR</t>
  </si>
  <si>
    <t>SPRING TX 77386</t>
  </si>
  <si>
    <t>18E17S320030  00390 0110</t>
  </si>
  <si>
    <t>PINE RIDGE UNIT 3 PB 8 PG 51 LOT 11 BLK 39</t>
  </si>
  <si>
    <t>KOVAK CHARLES</t>
  </si>
  <si>
    <t>KOVAK LORETTA</t>
  </si>
  <si>
    <t>6081 N KINGWOOD TER</t>
  </si>
  <si>
    <t>18E17S320030  03050 0050</t>
  </si>
  <si>
    <t>PINE RIDGE UNIT 3 PB 8 PG 51 LOT 5 BLK 305</t>
  </si>
  <si>
    <t>CARRIGAN GEORGE</t>
  </si>
  <si>
    <t>CARRIGAN JEANINE</t>
  </si>
  <si>
    <t>3294 W BRAZILNUT RD</t>
  </si>
  <si>
    <t>18E17S320030  00400 0130</t>
  </si>
  <si>
    <t>PINE RIDGE UNIT 3 PB 8 PG 51 LOT 13 BLK 40</t>
  </si>
  <si>
    <t>LLOYD EDWARD</t>
  </si>
  <si>
    <t>13 HEATH ROW</t>
  </si>
  <si>
    <t xml:space="preserve"> AB313UZ SCOTLAND</t>
  </si>
  <si>
    <t>18E17S320030  00400 0170</t>
  </si>
  <si>
    <t>PINE RIDGE UNIT 3 PB 8 PG 51 LOT 17 BLK 40</t>
  </si>
  <si>
    <t>CLARKE VINCENT G</t>
  </si>
  <si>
    <t>BARROWES MARGARET J</t>
  </si>
  <si>
    <t>42 W MORINGSIDE ST</t>
  </si>
  <si>
    <t>HARTFORD CT 06112</t>
  </si>
  <si>
    <t>18E17S320030  00410 0010</t>
  </si>
  <si>
    <t>PINE RIDGE UNIT 3 PB 8 PG 51 LOT 1 BLK 41</t>
  </si>
  <si>
    <t>BURKE MOJI MICHAEL</t>
  </si>
  <si>
    <t>4797 WELLESLEY DR</t>
  </si>
  <si>
    <t>WOODBRIDGE VA 22192</t>
  </si>
  <si>
    <t>18E17S320030  03040 0190</t>
  </si>
  <si>
    <t>PINE RIDGE UNIT 3 PB 8 PG 51 LOT 19 BLK 304</t>
  </si>
  <si>
    <t>BROWN EARL PATRICK JR</t>
  </si>
  <si>
    <t>2015 RIDGE SPRING DR</t>
  </si>
  <si>
    <t>THE VILLAGES FL 32162 1441</t>
  </si>
  <si>
    <t>18E17S320030  03050 0020</t>
  </si>
  <si>
    <t xml:space="preserve">PINE RIDGE UNIT 3 PB 8 PG 51 LOT 2 BLK 305 </t>
  </si>
  <si>
    <t>QUARLES JOHNNELL L</t>
  </si>
  <si>
    <t>QUARLES SHARON L</t>
  </si>
  <si>
    <t>PO BOX 641083</t>
  </si>
  <si>
    <t>18E17S320030  00400 0070</t>
  </si>
  <si>
    <t>PINE RIDGE UNIT 3 PB 8 PG 51 LOT 7 BLK 40</t>
  </si>
  <si>
    <t>SNELL JAMES ERNEST</t>
  </si>
  <si>
    <t>SNELL LINDA RICE</t>
  </si>
  <si>
    <t>5920 N KINGWOOD TER</t>
  </si>
  <si>
    <t>18E17S320030  00400 0110</t>
  </si>
  <si>
    <t>PINE RIDGE UNIT 3 PB 8 PG 51 LOT 11 BLK 40</t>
  </si>
  <si>
    <t>HSIA SONG L</t>
  </si>
  <si>
    <t>HSIA LINA C</t>
  </si>
  <si>
    <t>3219 CARR DR</t>
  </si>
  <si>
    <t>OCEANSIDE CA 92056</t>
  </si>
  <si>
    <t>18E17S320030  03050 0200</t>
  </si>
  <si>
    <t>PINE RIDGE UNIT 3 PB 8 PG 51 LOT 20 BLK 305</t>
  </si>
  <si>
    <t>18E17S320030  00410 0020</t>
  </si>
  <si>
    <t>PINE RIDGE UNIT 3 PB 8 PG 51 LOT 2 BLK 41</t>
  </si>
  <si>
    <t>RICHARDS WILLIAM G</t>
  </si>
  <si>
    <t>WALT LISA C</t>
  </si>
  <si>
    <t>2230 W TALL OAKS DR</t>
  </si>
  <si>
    <t>18E17S320030  00410 0080</t>
  </si>
  <si>
    <t>PINE RIDGE UNIT 3 PB 8 PG 51 LOT 8 BLK 41</t>
  </si>
  <si>
    <t>CARON ADRIEN</t>
  </si>
  <si>
    <t>MASLANKA THOMAS B JR</t>
  </si>
  <si>
    <t>3695 W COACHWOOD ST</t>
  </si>
  <si>
    <t>18E17S320030  00410 0110</t>
  </si>
  <si>
    <t xml:space="preserve">PINE RIDGE UNIT 3 PB 8 PG 51 LOT 11 BLK 41 </t>
  </si>
  <si>
    <t>TRANPHUOC ANH V &amp;</t>
  </si>
  <si>
    <t>PHANHOA P TRAN</t>
  </si>
  <si>
    <t>5804 TANGLEWOOD DR</t>
  </si>
  <si>
    <t>RALEIGH NC 27616</t>
  </si>
  <si>
    <t>18E17S320030  03060 0060</t>
  </si>
  <si>
    <t xml:space="preserve">PINE RIDGE UNIT 3 PB 8 PG 51 LOT 6 BLK 306 </t>
  </si>
  <si>
    <t>SANDOVAL ALICIA C</t>
  </si>
  <si>
    <t>621 BRIGHTON DR</t>
  </si>
  <si>
    <t>THE VILLAGES FL 32162 6327</t>
  </si>
  <si>
    <t>18E17S320030  03040 0070</t>
  </si>
  <si>
    <t xml:space="preserve">PINE RIDGE UNIT 3 PB 8 PG 51 LOT 7 BLK 304 </t>
  </si>
  <si>
    <t>MASSEY DALE TRUSTEE</t>
  </si>
  <si>
    <t>DALE MASSEY REVOC TRUST</t>
  </si>
  <si>
    <t>3682 W BRAZIILNUT RD</t>
  </si>
  <si>
    <t>18E17S320030  03040 0150</t>
  </si>
  <si>
    <t>PINE RIDGE UNIT 3 PB 8 PG 51 LOT 15 BLK 304</t>
  </si>
  <si>
    <t>LOWRY STEPHEN</t>
  </si>
  <si>
    <t>LOWRY ROBIN R</t>
  </si>
  <si>
    <t>3501 W BIRDS NEST DR</t>
  </si>
  <si>
    <t>18E17S320030  03040 0170</t>
  </si>
  <si>
    <t xml:space="preserve">PINE RIDGE UNIT 3 PB 8 PG 51 LOT 17 BLK 304 </t>
  </si>
  <si>
    <t>MARANAN LUCIANO E &amp; CARMELITA</t>
  </si>
  <si>
    <t>6745 SPARROW HILL</t>
  </si>
  <si>
    <t>SYLVANIA OH 43560</t>
  </si>
  <si>
    <t>18E17S320030  00390 0060</t>
  </si>
  <si>
    <t>PINE RIDGE UNIT 3 PB 8 PG 51 LOT 6 BLK 39</t>
  </si>
  <si>
    <t>CROCKETT MARY M</t>
  </si>
  <si>
    <t>PHILLPOTTS VIVIAN</t>
  </si>
  <si>
    <t>5950 N LAMP POST DR</t>
  </si>
  <si>
    <t>BEVERLY HILLS FL 34465 2329</t>
  </si>
  <si>
    <t>18E17S320030  03040 0200</t>
  </si>
  <si>
    <t>PINE RIDGE UNIT 3 PB 8 PG 51 LOT 20 BLK 304</t>
  </si>
  <si>
    <t>CHOI DAE S</t>
  </si>
  <si>
    <t>CHOI YOUN S</t>
  </si>
  <si>
    <t>9239 ROBINSON LN</t>
  </si>
  <si>
    <t>CORONA CA 92883 9246</t>
  </si>
  <si>
    <t>18E17S320030  00390 0100</t>
  </si>
  <si>
    <t>PINE RIDGE UNIT 3 PB 8 PG 51 LOT 10 BLK 39</t>
  </si>
  <si>
    <t>HANCHAK JOHN</t>
  </si>
  <si>
    <t>HANCHAK REBECCA E</t>
  </si>
  <si>
    <t>290 WILSON AVE</t>
  </si>
  <si>
    <t>SATELLITE BEACH FL 32937</t>
  </si>
  <si>
    <t>18E17S320030  03050 0010</t>
  </si>
  <si>
    <t>PINE RIDGE UNIT 3 PB 8 PG 51 LOT 1 BLK 305</t>
  </si>
  <si>
    <t>CITRUS COUNTY ASSOCIATION FOR RETARDED</t>
  </si>
  <si>
    <t>CITIZENS INC</t>
  </si>
  <si>
    <t>5399 W GULF TO LAKE HWY</t>
  </si>
  <si>
    <t>18E17S320030  00400 0020</t>
  </si>
  <si>
    <t>PINE RIDGE UNIT 3 PB 8 PG 51 LOT 2 BLK 40</t>
  </si>
  <si>
    <t>WETZEL RONALD L</t>
  </si>
  <si>
    <t>WETZEL LAURA L</t>
  </si>
  <si>
    <t>6080 N KINGWOOD TER</t>
  </si>
  <si>
    <t>18E17S320030  03050 0060</t>
  </si>
  <si>
    <t>PINE RIDGE UNIT 3 PB 8 PG 51 LOT 6 BLK 305</t>
  </si>
  <si>
    <t>BUCARO TERRY S</t>
  </si>
  <si>
    <t>BUCARO MILDRED A</t>
  </si>
  <si>
    <t>3456 W BLOSSOM DR</t>
  </si>
  <si>
    <t>18E17S320030  00400 0060</t>
  </si>
  <si>
    <t>PINE RIDGE UNIT 3 PB 8 PG 51 LOT 6 BLK 40</t>
  </si>
  <si>
    <t>SCIOLINO FRANK</t>
  </si>
  <si>
    <t>5948 N KINGWOOD TER</t>
  </si>
  <si>
    <t>18E17S320030  03050 0180</t>
  </si>
  <si>
    <t>PINE RIDGE UNIT 3 PB 8 PG 51 LOT 18 BLK 305</t>
  </si>
  <si>
    <t>REBISH RONALD</t>
  </si>
  <si>
    <t>BUSSIERE LOUISE</t>
  </si>
  <si>
    <t>18E17S320030  00400 0160</t>
  </si>
  <si>
    <t>PINE RIDGE UNIT 3 PB 8 PG 51 LOT 16 BLK 40</t>
  </si>
  <si>
    <t>MARTOCCIA RAYMOND</t>
  </si>
  <si>
    <t>MARTOCCIA JOANNE</t>
  </si>
  <si>
    <t>2215 W TALL OAKS DR</t>
  </si>
  <si>
    <t>18E17S320030  00410 0090</t>
  </si>
  <si>
    <t>PINE RIDGE UNIT 3 PB 8 PG 51 LOT 9 BLK 41</t>
  </si>
  <si>
    <t>SHELTON ROBERT W</t>
  </si>
  <si>
    <t>SHELTON ALFRIEDA L</t>
  </si>
  <si>
    <t>5909 N ELKCAM BLVD</t>
  </si>
  <si>
    <t>18E17S320030  00410 0100</t>
  </si>
  <si>
    <t xml:space="preserve">PINE RIDGE UNIT 3 PB 8 PG 51 LOT 10 BLK 41 </t>
  </si>
  <si>
    <t>HULBERT WILLIAM</t>
  </si>
  <si>
    <t>18E17S320030  03060 0050</t>
  </si>
  <si>
    <t>PINE RIDGE UNIT 3 PB 8 PG 51 LOT 5 BLK 306</t>
  </si>
  <si>
    <t>MORENO WILLIAM JR</t>
  </si>
  <si>
    <t>3746 W BIRDS NEST DR</t>
  </si>
  <si>
    <t>BEVERLY HILLS FL 34465 3483</t>
  </si>
  <si>
    <t>18E17S320030  03060 0110</t>
  </si>
  <si>
    <t xml:space="preserve">PINE RIDGE UNIT 3 PB 8 PG 51 LOT 11 BLK 306 </t>
  </si>
  <si>
    <t>TAYLOR STUART A</t>
  </si>
  <si>
    <t>TAYLOR GAIL</t>
  </si>
  <si>
    <t>3544  WEST BIRDS NEST DR</t>
  </si>
  <si>
    <t>18E17S320030  00410 0160</t>
  </si>
  <si>
    <t>PINE RIDGE UNIT 3 PB 8 PG 51 LOT 16 BLK 41</t>
  </si>
  <si>
    <t>WOODYARD MICHAEL</t>
  </si>
  <si>
    <t>WOODYARD BARBARA</t>
  </si>
  <si>
    <t>5725 N LENA DR</t>
  </si>
  <si>
    <t>18E17S320030  00410 0220</t>
  </si>
  <si>
    <t>PINE RIDGE UNIT 3 PB 8 PG 51 LOT 22 BLK 41</t>
  </si>
  <si>
    <t>STULIR FREDERICK D</t>
  </si>
  <si>
    <t>STULIR MARINE L</t>
  </si>
  <si>
    <t>2180 W TALL OAKS DR</t>
  </si>
  <si>
    <t>18E17S320030  00410 0260</t>
  </si>
  <si>
    <t xml:space="preserve">PINE RIDGE UNIT 3 PB 8 PG 51 LOT 26 BLK 41 </t>
  </si>
  <si>
    <t>GAMBILL EVELYN P &amp; LEONARD H TRUSTEES</t>
  </si>
  <si>
    <t>821 CORTEZ AVE</t>
  </si>
  <si>
    <t>LADY LAKE FL 32159 3051</t>
  </si>
  <si>
    <t>18E17S320030  00410 0290</t>
  </si>
  <si>
    <t>PINE RIDGE UNIT 3 PB 8 PG 51 LOT 29 BLK 41</t>
  </si>
  <si>
    <t>GARCIA MARIA K</t>
  </si>
  <si>
    <t>2250 W TALL OAKS DR</t>
  </si>
  <si>
    <t>18E17S320030  00420 0030</t>
  </si>
  <si>
    <t>PINE RIDGE UNIT 3 PB 8 PG 51 LOT 3 BLK 42</t>
  </si>
  <si>
    <t>SCHLIFFSKI STEPHANIE</t>
  </si>
  <si>
    <t>57A CHEMIN DES MARAIS</t>
  </si>
  <si>
    <t xml:space="preserve"> 1255 SWITZERLAND</t>
  </si>
  <si>
    <t>18E17S320030  03060 0240</t>
  </si>
  <si>
    <t>PINE RIDGE UNIT 3 PB 8 PG 51 LOT 24 BLK 306</t>
  </si>
  <si>
    <t>BIRLEY PAUL</t>
  </si>
  <si>
    <t>BIRLEY JACLYN</t>
  </si>
  <si>
    <t>3114 W BIRDS NEST DR</t>
  </si>
  <si>
    <t>18E17S320030  03060 0250</t>
  </si>
  <si>
    <t>PINE RIDGE UNIT 3 PB 8 PG 51 LOT 25 BLK 306</t>
  </si>
  <si>
    <t>COOPER GEORGE C</t>
  </si>
  <si>
    <t>COOPER SANDRA L</t>
  </si>
  <si>
    <t>3016 W BRAZILNUT RD</t>
  </si>
  <si>
    <t>BEVERLY HILLS FL 34465 3488</t>
  </si>
  <si>
    <t>18E17S320030  00430 0020</t>
  </si>
  <si>
    <t>GOLF</t>
  </si>
  <si>
    <t>PINE RIDGE UNIT 3 PB 8 PG 51 LOT 2 BLK 43</t>
  </si>
  <si>
    <t>BRESNAHAN FREDERICK G</t>
  </si>
  <si>
    <t>BRESNAHAN MELINDA A</t>
  </si>
  <si>
    <t>5725 N ELKCAM BLVD</t>
  </si>
  <si>
    <t>18E17S320030  00430 0030</t>
  </si>
  <si>
    <t>PINE RIDGE UNIT 3 PB 8 PG 51 LOT 3 BLK 43</t>
  </si>
  <si>
    <t>SANDLER KENNETH R</t>
  </si>
  <si>
    <t>SANDLER LISA C</t>
  </si>
  <si>
    <t>5741 N ELKCAM BLVD</t>
  </si>
  <si>
    <t>18E17S320030  00430 0070</t>
  </si>
  <si>
    <t>PINE RIDGE UNIT 3 PB 8 PG 51 LOT 7 BLK 43</t>
  </si>
  <si>
    <t>RUSAW ERNEST G</t>
  </si>
  <si>
    <t>RUSAW BRIGITTE</t>
  </si>
  <si>
    <t>5750 N LENA DR</t>
  </si>
  <si>
    <t>18E17S320030  00430 0080</t>
  </si>
  <si>
    <t xml:space="preserve">PINE RIDGE UNIT 3 PB 8 PG 51 LOT 8 BLK 43 </t>
  </si>
  <si>
    <t>MC DONALD CATHERINE</t>
  </si>
  <si>
    <t>5740 N LENA AVE</t>
  </si>
  <si>
    <t>18E17S320030  00430 0170</t>
  </si>
  <si>
    <t>PINE RIDGE UNIT 3 PB 8 PG 51 LOT 17 BLK 43</t>
  </si>
  <si>
    <t>SIMEK JOHN G</t>
  </si>
  <si>
    <t>5522 N LENA DR</t>
  </si>
  <si>
    <t>18E17S320030  00440 0010</t>
  </si>
  <si>
    <t>MALLOWS</t>
  </si>
  <si>
    <t xml:space="preserve">PINE RIDGE UNIT 3 PB 8 PG 51 LOT 1 BLK 44 </t>
  </si>
  <si>
    <t>RETZKO PETER Q &amp; MARGARET E &amp;</t>
  </si>
  <si>
    <t>PETER Q RETZKO JR</t>
  </si>
  <si>
    <t>9298 FAR HILLS LN W</t>
  </si>
  <si>
    <t>18E17S320030  00440 0080</t>
  </si>
  <si>
    <t>PINE RIDGE UNIT 3 LOT 8 BLK 44</t>
  </si>
  <si>
    <t>18E17S320030  00440 0140</t>
  </si>
  <si>
    <t>PINE RIDGE UNIT 3 PB 8 PG 51 LOT 14 BLK 44</t>
  </si>
  <si>
    <t>RESCH KERIN K</t>
  </si>
  <si>
    <t>SUTTON PAULA G</t>
  </si>
  <si>
    <t>5429 N MALLOWS CIR</t>
  </si>
  <si>
    <t>18E17S320030  00450 0090</t>
  </si>
  <si>
    <t>CLIFF</t>
  </si>
  <si>
    <t>PINE RIDGE UNIT 3 PB 8 PGS 51-67 LOT 9 BLK 45</t>
  </si>
  <si>
    <t>CHAPMAN DARRYL D</t>
  </si>
  <si>
    <t>CHAPMAN MARIE G</t>
  </si>
  <si>
    <t>5334 N CLIFF DR</t>
  </si>
  <si>
    <t>18E17S320030  00410 0250</t>
  </si>
  <si>
    <t>PINE RIDGE UNIT 3 PB 8 PG 51 LOT 25 BLK 41</t>
  </si>
  <si>
    <t>CLAYPOOL JEREMY</t>
  </si>
  <si>
    <t>CLAYPOOL COLLEEN</t>
  </si>
  <si>
    <t>2210 W TALL OAKS DR</t>
  </si>
  <si>
    <t>18E17S320030  00420 0020</t>
  </si>
  <si>
    <t xml:space="preserve">PINE RIDGE UNIT 3 PB 8 PG 51 LOT 2 BLK 42 </t>
  </si>
  <si>
    <t>DE PRATTER ROBERT E 3RD TRUSTEE</t>
  </si>
  <si>
    <t>2100 W TALL OAKS DR</t>
  </si>
  <si>
    <t>BEVERLY HILLS FL 34465 2348</t>
  </si>
  <si>
    <t>18E17S320030  03060 0230</t>
  </si>
  <si>
    <t>PINE RIDGE UNIT 3 PB 8 PG 51 LOT 23 BLK 306</t>
  </si>
  <si>
    <t>CONNELLY SHIRLEY A</t>
  </si>
  <si>
    <t>MARCHETTI FRANK</t>
  </si>
  <si>
    <t>3152 W BIRDS NEST DR</t>
  </si>
  <si>
    <t>18E17S320030  03070 0010</t>
  </si>
  <si>
    <t>PINE RIDGE UNIT 3 PB 8 PG 51 LOT 1 BLK 307</t>
  </si>
  <si>
    <t>LITTLE DAVID R</t>
  </si>
  <si>
    <t>LITTLE MARGARET S</t>
  </si>
  <si>
    <t>3015 W BRAZILNUT RD</t>
  </si>
  <si>
    <t>18E17S320030  03070 0050</t>
  </si>
  <si>
    <t>BUCKWHEAT</t>
  </si>
  <si>
    <t>PINE RIDGE UNIT 3 PB 8 PG 51 LOT 5 BLK 307</t>
  </si>
  <si>
    <t>PING SHUN YEN</t>
  </si>
  <si>
    <t>F1 NO 20 LANE 222</t>
  </si>
  <si>
    <t>TAIPEI ROC TAIWAN</t>
  </si>
  <si>
    <t>18E17S320030  00430 0100</t>
  </si>
  <si>
    <t>PINE RIDGE UNIT 3 PB 8 PG 51 LOT 10 BLK 43</t>
  </si>
  <si>
    <t>PARNELL CHARLES R</t>
  </si>
  <si>
    <t>PARNALL BONNIE L</t>
  </si>
  <si>
    <t>5720 N LENA DR</t>
  </si>
  <si>
    <t>18E17S320030  00440 0070</t>
  </si>
  <si>
    <t>PINE RIDGE UNIT 3 PB 8 PG 51 LOT 7 BLK 44</t>
  </si>
  <si>
    <t>LAPHAM KEVIN</t>
  </si>
  <si>
    <t>LAPHAM CARRIE</t>
  </si>
  <si>
    <t>PO BOX 7638</t>
  </si>
  <si>
    <t>NORTH PORT FL 34290</t>
  </si>
  <si>
    <t>18E17S320030  00440 0110</t>
  </si>
  <si>
    <t>PINE RIDGE UNIT 3 PB 8 PG 51 LOT 11 BLK 44</t>
  </si>
  <si>
    <t>THOMPSON ROBERT MICHAEL</t>
  </si>
  <si>
    <t>THOMPSON SANDRA K</t>
  </si>
  <si>
    <t>5475 N MALLOWS CIR</t>
  </si>
  <si>
    <t>18E17S320030  00440 0150</t>
  </si>
  <si>
    <t>PINE RIDGE UNIT 3 PB 8 PG 51 LOT 15 BLK 44</t>
  </si>
  <si>
    <t>18E17S320030  00440 0160</t>
  </si>
  <si>
    <t>PINE RIDGE UNIT 3 PB 8 PG 51 LOT 16 BLK 44</t>
  </si>
  <si>
    <t>WARD JAMES R</t>
  </si>
  <si>
    <t>7965 S ROME CT</t>
  </si>
  <si>
    <t>AURORA CO 80016 7213</t>
  </si>
  <si>
    <t>18E17S320030  00440 0180</t>
  </si>
  <si>
    <t>PINE RIDGE UNIT 3 PB 8 PG 51 LOT 18 BLK 44</t>
  </si>
  <si>
    <t>WARDLOW ROBERT C</t>
  </si>
  <si>
    <t>WARDLOW JANIS A</t>
  </si>
  <si>
    <t>5395 N MALLOWS CIR</t>
  </si>
  <si>
    <t>18E17S320030  00450 0030</t>
  </si>
  <si>
    <t>PINE RIDGE UNIT 3 PB 8 PG 51 LOT 3 BLK 45</t>
  </si>
  <si>
    <t>FLYNN ROBERT D</t>
  </si>
  <si>
    <t>FLYNN CHRISTINE</t>
  </si>
  <si>
    <t>1303 RIVERVIEW RUN LN</t>
  </si>
  <si>
    <t>SUWANEE GA 30024 3888</t>
  </si>
  <si>
    <t>18E17S320030  03060 0130</t>
  </si>
  <si>
    <t>PINE RIDGE UNIT 3 PB 8 PG 51 LOT 13 BLK 306</t>
  </si>
  <si>
    <t>WOODLEY RAYMOND A JR</t>
  </si>
  <si>
    <t>WOODLEY DIANE S</t>
  </si>
  <si>
    <t>3484 W BIRDS NEST DR</t>
  </si>
  <si>
    <t>18E17S320030  03060 0150</t>
  </si>
  <si>
    <t>PINE RIDGE UNIT 3 PB 8 PG 51 LOT 15 BLK 306</t>
  </si>
  <si>
    <t>MCCARTHY ROBERT J</t>
  </si>
  <si>
    <t>MCCARTHY GAEL D</t>
  </si>
  <si>
    <t>3418 W BIRDS NEST DR</t>
  </si>
  <si>
    <t>18E17S320030  03060 0170</t>
  </si>
  <si>
    <t xml:space="preserve">PINE RIDGE UNIT 3 PB 8 PG 51 LOT 17 BLK 306 </t>
  </si>
  <si>
    <t>18E17S320030  03060 0190</t>
  </si>
  <si>
    <t>PINE RIDGE UNIT 3 PB 8 PG 51 LOT 19 BLK 306</t>
  </si>
  <si>
    <t>HSU CHEN HSIU YUAN</t>
  </si>
  <si>
    <t>NO 19 1F CHUNG HSIAO ST</t>
  </si>
  <si>
    <t>TAOYUAN  R O C 244 TAIWAN</t>
  </si>
  <si>
    <t>18E17S320030  00420 0050</t>
  </si>
  <si>
    <t>PINE RIDGE UNIT 3 PB 8 PG 51 LOT 5 BLK 42</t>
  </si>
  <si>
    <t>HUNTLEY BRUCE M</t>
  </si>
  <si>
    <t>HUNTLEY JENNIFER L</t>
  </si>
  <si>
    <t>2070 W TALL OAKS DR</t>
  </si>
  <si>
    <t>18E17S320030  00420 0090</t>
  </si>
  <si>
    <t>PINE RIDGE UNIT 3 PB 8 PG 51 LOT 9 BLK 42</t>
  </si>
  <si>
    <t>PURSLEY DOUGLAS G</t>
  </si>
  <si>
    <t>PURSLEY LINDA</t>
  </si>
  <si>
    <t>2279 W LEARWOOD PL</t>
  </si>
  <si>
    <t>BEVERLY HILLS FL 34465 2339</t>
  </si>
  <si>
    <t>18E17S320030  00420 0130</t>
  </si>
  <si>
    <t xml:space="preserve">PINE RIDGE UNIT 3 PB 8 PG 51 LOT 13 BLK 42 </t>
  </si>
  <si>
    <t>SCHWEIZER CHARLES W &amp; MARIA W G</t>
  </si>
  <si>
    <t>2480 S CAMANO DR</t>
  </si>
  <si>
    <t>CAMANO ISLAND WA 98282</t>
  </si>
  <si>
    <t>18E17S320030  00420 0140</t>
  </si>
  <si>
    <t>PINE RIDGE UNIT 3 PB 8 PG 51 LOT 14 BLK 42</t>
  </si>
  <si>
    <t>BUKAS MARISSA A</t>
  </si>
  <si>
    <t>370 E GLASSBORO CT APT 4B</t>
  </si>
  <si>
    <t>HERNANDO FL 34442 3382</t>
  </si>
  <si>
    <t>18E17S320030  00430 0090</t>
  </si>
  <si>
    <t>PINE RIDGE UNIT 3 PB 8 PG 51 LOT 9 BLK 43</t>
  </si>
  <si>
    <t>FINE DOROTHY D &amp;</t>
  </si>
  <si>
    <t>JOSEPH G FINE &amp; KAREN E FINE</t>
  </si>
  <si>
    <t>42266 FULTON CIR</t>
  </si>
  <si>
    <t>NOVI MI 48377</t>
  </si>
  <si>
    <t>18E17S320030  00440 0060</t>
  </si>
  <si>
    <t>PINE RIDGE UNIT 3 PB 8 PG 51 LOT 6 BLK 44</t>
  </si>
  <si>
    <t>HILL DAVID</t>
  </si>
  <si>
    <t>HILL LINDA</t>
  </si>
  <si>
    <t>5531 N MALLOWS CIR</t>
  </si>
  <si>
    <t>18E17S320030  00450 0040</t>
  </si>
  <si>
    <t>PINE RIDGE UNIT 3 PB 8 PG 51 LOT 4 BLK 45</t>
  </si>
  <si>
    <t>STEFAN WAYNE E</t>
  </si>
  <si>
    <t>STEFAN-JASAITIA DALE K</t>
  </si>
  <si>
    <t>5400 N MALLOWS CIR</t>
  </si>
  <si>
    <t>18E17S320030  00450 0060</t>
  </si>
  <si>
    <t>PINE RIDGE UNIT 3 PB 8 PG 51 LOT 6 BLK 45</t>
  </si>
  <si>
    <t>HOSACK HARVEY E</t>
  </si>
  <si>
    <t>HOSACK DIANE M</t>
  </si>
  <si>
    <t>5376 N MALLOWS CIR</t>
  </si>
  <si>
    <t>BEVERLY HILLS FL 34465 4572</t>
  </si>
  <si>
    <t>18E17S320030  00450 0070</t>
  </si>
  <si>
    <t>PINE RIDGE UNIT 3 PB 8 PG 51 LOT 7 BLK 45</t>
  </si>
  <si>
    <t>LIEVAL RICHARD J</t>
  </si>
  <si>
    <t>LIEVAL HELEN F</t>
  </si>
  <si>
    <t>5364 N MALLOWS CIR</t>
  </si>
  <si>
    <t>18E17S320030  00410 0180</t>
  </si>
  <si>
    <t>PINE RIDGE UNIT 3 PB 8 PG 51 LOT 18 BLK 41</t>
  </si>
  <si>
    <t>BROOKS LANNIE T</t>
  </si>
  <si>
    <t>MAK ZHANG YAN</t>
  </si>
  <si>
    <t>2130 W TALL OAKS DR</t>
  </si>
  <si>
    <t>18E17S320030  03060 0140</t>
  </si>
  <si>
    <t>PINE RIDGE UNIT 3 PB 8 PG 51 LOT 14 BLK 306</t>
  </si>
  <si>
    <t>ROWE DONALD D</t>
  </si>
  <si>
    <t>ROWE REBECCA F</t>
  </si>
  <si>
    <t>3452 W BIRDS NEST DR</t>
  </si>
  <si>
    <t>18E17S320030  03060 0210</t>
  </si>
  <si>
    <t xml:space="preserve">PINE RIDGE UNIT 3 PB 8 PG 51 LOT 21 BLK 306 </t>
  </si>
  <si>
    <t>CRUZ MELVA M TRUSTEE</t>
  </si>
  <si>
    <t>195 DILLROSE DR</t>
  </si>
  <si>
    <t>NORTHWOOD OH 43619</t>
  </si>
  <si>
    <t>18E17S320030  03070 0030</t>
  </si>
  <si>
    <t>PINE RIDGE UNIT 3 PB 8 PG 51 LOT 3 BLK 307</t>
  </si>
  <si>
    <t>BUDUAN RODRIGO P</t>
  </si>
  <si>
    <t>BUDUAN LORNA L</t>
  </si>
  <si>
    <t>758 CONCORD CT</t>
  </si>
  <si>
    <t>LINDENHURST IL 60046 4981</t>
  </si>
  <si>
    <t>18E17S320030  03070 0110</t>
  </si>
  <si>
    <t>PINE RIDGE UNIT 3 PB 8 PG 51 LOT 11 BLK 307</t>
  </si>
  <si>
    <t>BURNETT JEFFREY M</t>
  </si>
  <si>
    <t>BURNETT THERESE F</t>
  </si>
  <si>
    <t>3710 N BUCKWHEAT PT</t>
  </si>
  <si>
    <t>18E17S320030  00420 0080</t>
  </si>
  <si>
    <t>PINE RIDGE UNIT 3 PB 8 PG 51 LOT 8 BLK 42</t>
  </si>
  <si>
    <t>HENRY RUSSELL E</t>
  </si>
  <si>
    <t>HENRY CARMETA</t>
  </si>
  <si>
    <t>11454 SUMMIT ROCK CT</t>
  </si>
  <si>
    <t>PARRISH FL 34219</t>
  </si>
  <si>
    <t>18E17S320030  00420 0110</t>
  </si>
  <si>
    <t xml:space="preserve">PINE RIDGE UNIT 3 PB 8 PG 51 LOT 11 BLK 42 </t>
  </si>
  <si>
    <t>COLLINS WALTER G</t>
  </si>
  <si>
    <t>5619 N LENA DR</t>
  </si>
  <si>
    <t>18E17S320030  00420 0120</t>
  </si>
  <si>
    <t>PINE RIDGE UNIT 3 PB 8 PG 51 LOT 12 BLK 42</t>
  </si>
  <si>
    <t>KING GREGORY WILLIAM</t>
  </si>
  <si>
    <t>KING TAMMY LYNNETTE</t>
  </si>
  <si>
    <t>5647 N LENA DR</t>
  </si>
  <si>
    <t>18E17S320030  00430 0010</t>
  </si>
  <si>
    <t>PINE RIDGE UNIT 3 PB 8 PG 51 LOT 1 BLK 43</t>
  </si>
  <si>
    <t>HICKS ROBERT GARY</t>
  </si>
  <si>
    <t>HICKS RHONDA FREEMAN</t>
  </si>
  <si>
    <t>5685 N ELKCAM BLVD</t>
  </si>
  <si>
    <t>18E17S320030  00430 0050</t>
  </si>
  <si>
    <t>PINE RIDGE UNIT 3 PB 8 PG 51 LOT 5 BLK 43</t>
  </si>
  <si>
    <t>COLON JUAN R</t>
  </si>
  <si>
    <t>MORALES-COLON ROSA M</t>
  </si>
  <si>
    <t>26698 OTTER CREEK LN</t>
  </si>
  <si>
    <t>LEESBURG FL 34748</t>
  </si>
  <si>
    <t>18E17S320030  00430 0120</t>
  </si>
  <si>
    <t>PINE RIDGE UNIT 3 PB 8 PG 51 LOT 12 BLK 43</t>
  </si>
  <si>
    <t>CURRAN DALE W</t>
  </si>
  <si>
    <t>CURRAN BRINDA J</t>
  </si>
  <si>
    <t>5674 N LENA DR</t>
  </si>
  <si>
    <t>18E17S320030  00430 0160</t>
  </si>
  <si>
    <t xml:space="preserve">PINE RIDGE UNIT 3 PB 8 PG 51 LOT 16 BLK 43 </t>
  </si>
  <si>
    <t>18E17S320030  00440 0040</t>
  </si>
  <si>
    <t>PINE RIDGE UNIT 3 PB 8 PG 51 LOT 4 BLK 44</t>
  </si>
  <si>
    <t>JONES DAVID SCOTT</t>
  </si>
  <si>
    <t>JONES DARLA L</t>
  </si>
  <si>
    <t>5553 N MALLOWS CIR</t>
  </si>
  <si>
    <t>18E17S320030  00440 0100</t>
  </si>
  <si>
    <t>PINE RIDGE UNIT 3 PB 8 PG 51 LOT 10 BLK 44</t>
  </si>
  <si>
    <t>GASKILL WAYNE G</t>
  </si>
  <si>
    <t>GASKILL JEAN M</t>
  </si>
  <si>
    <t>5487 N MALLOWS CIR</t>
  </si>
  <si>
    <t>18E17S320030  00450 0010</t>
  </si>
  <si>
    <t xml:space="preserve">PINE RIDGE UNIT 3 PB 8 PG 51 LOT 1 BLK 45 </t>
  </si>
  <si>
    <t>BERDAN DOLORES A</t>
  </si>
  <si>
    <t>5454 N MALLOWS CIR</t>
  </si>
  <si>
    <t>BEVERLY HILLS FL 34465 4584</t>
  </si>
  <si>
    <t>18E17S320030  00450 0020</t>
  </si>
  <si>
    <t>PINE RIDGE UNIT 3 PB 8 PG 51 LOT 2 BLK 45</t>
  </si>
  <si>
    <t>GROSS FREDERICK E</t>
  </si>
  <si>
    <t>GROSS CINDY JOY</t>
  </si>
  <si>
    <t>5424 MALLOWS CIRCLE N</t>
  </si>
  <si>
    <t>18E17S320030  00410 0270</t>
  </si>
  <si>
    <t>PINE RIDGE UNIT 3 PB 8 PG 51 LOT 27 BLK 41</t>
  </si>
  <si>
    <t>WALT LISA</t>
  </si>
  <si>
    <t>RICHARDS WILLIAM</t>
  </si>
  <si>
    <t>18E17S320030  00410 0280</t>
  </si>
  <si>
    <t>PINE RIDGE UNIT 3 PB 8 PG 51 LOT 28 BLK 41</t>
  </si>
  <si>
    <t>RICHARDS DONALD E &amp; BRENDA S</t>
  </si>
  <si>
    <t>8063 FIAT AVE</t>
  </si>
  <si>
    <t>BROOKSVILLE FL 34613 5776</t>
  </si>
  <si>
    <t>18E17S320030  00420 0010</t>
  </si>
  <si>
    <t>PINE RIDGE UNIT 3 PB 8 PG 51 LOT 1 BLK 42</t>
  </si>
  <si>
    <t>JOHNSON JOANNE C</t>
  </si>
  <si>
    <t>5785 N KINGWOOD TER</t>
  </si>
  <si>
    <t>BEVERLY HILLS FL 34465 2355</t>
  </si>
  <si>
    <t>18E17S320030  03070 0060</t>
  </si>
  <si>
    <t xml:space="preserve">PINE RIDGE UNIT 3 PB 8 PG 51 LOT 6 BLK 307 </t>
  </si>
  <si>
    <t>ZUNIGA RIGOBERTO</t>
  </si>
  <si>
    <t>3884 N BUCKWHEAT PT</t>
  </si>
  <si>
    <t>18E17S320030  00430 0110</t>
  </si>
  <si>
    <t>PINE RIDGE UNIT 3 PB 8 PG 51 LOT 11 BLK 43</t>
  </si>
  <si>
    <t>MCEACHRON MARK D</t>
  </si>
  <si>
    <t>MCEACHRON MARY S</t>
  </si>
  <si>
    <t>18E17S320030  00440 0170</t>
  </si>
  <si>
    <t>PINE RIDGE UNIT 3 PB 8 PGS 51-67 LOT 17 BLK 44</t>
  </si>
  <si>
    <t>SHIELDS GARY L</t>
  </si>
  <si>
    <t>SHIELDS CAROLYN A</t>
  </si>
  <si>
    <t>5407 N MALLOWS CIR</t>
  </si>
  <si>
    <t>18E17S320030  00440 0200</t>
  </si>
  <si>
    <t>PINE RIDGE UNIT 3 PB 8 PG 51 LOT 20 BLK 44</t>
  </si>
  <si>
    <t>HONEGGAR ALBERT</t>
  </si>
  <si>
    <t>HONEGGAR JAMIE N</t>
  </si>
  <si>
    <t>5371 N MALLOW CIR</t>
  </si>
  <si>
    <t>18E17S320030  00450 0110</t>
  </si>
  <si>
    <t>PINE RIDGE UNIT 3 PB 8 PG 51 LOT 11 BLK 45</t>
  </si>
  <si>
    <t>STIEGHORST GREG A</t>
  </si>
  <si>
    <t>STIEGHORST PATRICIA</t>
  </si>
  <si>
    <t>5568 N MALLOWS CIR</t>
  </si>
  <si>
    <t>18E17S320030  03060 0120</t>
  </si>
  <si>
    <t>PINE RIDGE UNIT 3 PB 8 PG 51 LOT 12 BLK 306</t>
  </si>
  <si>
    <t>BRUZZESE SALVATORE</t>
  </si>
  <si>
    <t>BRUZZESE ALBINA</t>
  </si>
  <si>
    <t>72 BUCKNAM ST</t>
  </si>
  <si>
    <t>EVERETT MA 02149</t>
  </si>
  <si>
    <t>18E17S320030  00410 0210</t>
  </si>
  <si>
    <t>PINE RIDGE UNIT 3 PB 8 PG 51 LOT 21 BLK 41</t>
  </si>
  <si>
    <t>MANCIL CONSTRUCTION LLC</t>
  </si>
  <si>
    <t>1900 SW 80TH ST</t>
  </si>
  <si>
    <t>18E17S320030  00410 0240</t>
  </si>
  <si>
    <t>PINE RIDGE UNIT 3 PB 8 PG 51 LOT 24 BLK 41</t>
  </si>
  <si>
    <t>SMITH ALLEN L TRUSTEE</t>
  </si>
  <si>
    <t>FUQUA MELANIE M TRUSTEE</t>
  </si>
  <si>
    <t>2200 W TALL OAKS DR</t>
  </si>
  <si>
    <t>BEVERLY HILLS FL 34465 2351</t>
  </si>
  <si>
    <t>18E17S320030  00410 0300</t>
  </si>
  <si>
    <t>PINE RIDGE UNIT 3 PB 8 PG 51 LOT 30 BLK 41</t>
  </si>
  <si>
    <t>MALIZIA ROBERT B</t>
  </si>
  <si>
    <t>MALIZIA ELLEN J</t>
  </si>
  <si>
    <t>2260 W TALL OAKS DR</t>
  </si>
  <si>
    <t>18E17S320030  03060 0220</t>
  </si>
  <si>
    <t>PINE RIDGE UNIT 3 PB 8 PG 51 LOT 22 BLK 306</t>
  </si>
  <si>
    <t>HAMILTON NEAL A</t>
  </si>
  <si>
    <t>HAMILTON SUZAN E</t>
  </si>
  <si>
    <t>3186 W BIRDS NEST DR</t>
  </si>
  <si>
    <t>18E17S320030  03070 0090</t>
  </si>
  <si>
    <t>PINE RIDGE UNIT 3 PB 8 PG 51 LOT 9 BLK 307</t>
  </si>
  <si>
    <t>ROTH MICHAEL</t>
  </si>
  <si>
    <t>ROTH YVONNE M</t>
  </si>
  <si>
    <t>3786 N BUCKWHEAT PT</t>
  </si>
  <si>
    <t>18E17S320030  00430 0140</t>
  </si>
  <si>
    <t>PINE RIDGE UNIT 3 PB 8 PG 51 LOT 14 BLK 43</t>
  </si>
  <si>
    <t>MC CLELLAND JAN</t>
  </si>
  <si>
    <t>MC CLELLAND DANA A</t>
  </si>
  <si>
    <t>5628 N LENA DR</t>
  </si>
  <si>
    <t>18E17S320030  00440 0030</t>
  </si>
  <si>
    <t>PINE RIDGE UNIT 3 PB 8 PG 51 LOT 3 BLK 44</t>
  </si>
  <si>
    <t>CHRETIEN GEORGE L</t>
  </si>
  <si>
    <t>CHRETIEN DONNA L</t>
  </si>
  <si>
    <t>5567 N MALLOWS CIR</t>
  </si>
  <si>
    <t>18E17S320030  00450 0080</t>
  </si>
  <si>
    <t>PINE RIDGE UNIT 3 PB 8 PG 51 LOT 8 BLK 45</t>
  </si>
  <si>
    <t>TUTTLE CAROLYN A</t>
  </si>
  <si>
    <t>GROSS CINDY J</t>
  </si>
  <si>
    <t>5354 N MALLOWS CIR</t>
  </si>
  <si>
    <t>18E17S320030  00410 0190</t>
  </si>
  <si>
    <t>PINE RIDGE UNIT 3 PB 8 PG 51 LOT 19 BLK 41</t>
  </si>
  <si>
    <t>FRIED ROGER</t>
  </si>
  <si>
    <t>2150 W TALL OAKS DR</t>
  </si>
  <si>
    <t>18E17S320030  00410 0200</t>
  </si>
  <si>
    <t>PINE RIDGE UNIT 3 PB 8 PG 51 LOT 20 BLK 41</t>
  </si>
  <si>
    <t>TRENCHARD WILLIAM A</t>
  </si>
  <si>
    <t>TRENCHARD JOYCE L</t>
  </si>
  <si>
    <t>2160 W TALL OAKS DR</t>
  </si>
  <si>
    <t>18E17S320030  03060 0180</t>
  </si>
  <si>
    <t>PINE RIDGE UNIT 3 PB 8 PG 51 LOT 18 BLK 306</t>
  </si>
  <si>
    <t>HUANG I LUNG</t>
  </si>
  <si>
    <t>NO 35 TAO YUAN ST</t>
  </si>
  <si>
    <t xml:space="preserve"> TAIWAN R O C</t>
  </si>
  <si>
    <t>18E17S320030  03060 0200</t>
  </si>
  <si>
    <t>PINE RIDGE UNIT 3 PB 8 PG 51 LOT 20 BLK 306</t>
  </si>
  <si>
    <t>PANESAR HARDEN SINGH &amp;</t>
  </si>
  <si>
    <t>INDERJEET KAUR PANESAR</t>
  </si>
  <si>
    <t>3 CORDWALLIS RD MAIDENHEAD</t>
  </si>
  <si>
    <t xml:space="preserve"> SL67DQ ENGLAND</t>
  </si>
  <si>
    <t>18E17S320030  03070 0020</t>
  </si>
  <si>
    <t>PINE RIDGE UNIT 3 PB 8 PG 51 LOT 2 BLK 307</t>
  </si>
  <si>
    <t>ANDERSON JOHN</t>
  </si>
  <si>
    <t>ANDERSON NORMA</t>
  </si>
  <si>
    <t>7601 ROHRER DR</t>
  </si>
  <si>
    <t>DOWNERS GROVE IL 60516 4417</t>
  </si>
  <si>
    <t>18E17S320030  03070 0070</t>
  </si>
  <si>
    <t>PINE RIDGE UNIT 3 PB 8 PG 51 LOT 7 BLK 307</t>
  </si>
  <si>
    <t>PIAZZA JOHN A</t>
  </si>
  <si>
    <t>PIAZZA LORRAINE</t>
  </si>
  <si>
    <t>3852 N BUCKWHEAT PT</t>
  </si>
  <si>
    <t>18E17S320030  03070 0100</t>
  </si>
  <si>
    <t>PINE RIDGE UNIT 3 PB 8 PG 51 LOT 10 BLK 307</t>
  </si>
  <si>
    <t>AGUILAR EULOGIO G</t>
  </si>
  <si>
    <t>AGUILAR LOTA C</t>
  </si>
  <si>
    <t>720 CLEVELAND ST</t>
  </si>
  <si>
    <t>FENNIMORE WI 53809</t>
  </si>
  <si>
    <t>18E17S320030  00430 0060</t>
  </si>
  <si>
    <t>PINE RIDGE UNIT 3 PB 8 PG 51 LOT 6 BLK 43</t>
  </si>
  <si>
    <t>18E17S320030  00440 0020</t>
  </si>
  <si>
    <t>PINE RIDGE UNIT 3 PB 8 PG 51 LOT 2 BLK 44</t>
  </si>
  <si>
    <t>GAIERO MARIA CRISTINA</t>
  </si>
  <si>
    <t>REINHARDT AILEN</t>
  </si>
  <si>
    <t>LA PAMPA 2056 6 PISO DEP C</t>
  </si>
  <si>
    <t xml:space="preserve"> 1428 ARGENTINA</t>
  </si>
  <si>
    <t>18E17S320030  00440 0190</t>
  </si>
  <si>
    <t>PINE RIDGE UNIT 3 PB 8 PG 51 LOT 19 BLK 44</t>
  </si>
  <si>
    <t>ARGOTE EFREN A</t>
  </si>
  <si>
    <t>ARGOTE LINA C</t>
  </si>
  <si>
    <t>5383 N MALLOWS CIR</t>
  </si>
  <si>
    <t>18E17S320030  00450 0100</t>
  </si>
  <si>
    <t>PINE RIDGE UNIT 3 PB 8 PG 51 LOT 10 BLK 45</t>
  </si>
  <si>
    <t>PAPPAS GARY P</t>
  </si>
  <si>
    <t>PAPPAS GERALDINE J</t>
  </si>
  <si>
    <t>5580 N MALLOWS CIRCLE</t>
  </si>
  <si>
    <t>18E17S320030  00410 0170</t>
  </si>
  <si>
    <t>PINE RIDGE UNIT 3 PB 8 PG 51 LOT 17 BLK 41</t>
  </si>
  <si>
    <t>PANTIN ALBERT &amp; ANNE MARIE</t>
  </si>
  <si>
    <t>BAYSIDE MANOR UNIT 10</t>
  </si>
  <si>
    <t>18E17S320030  00410 0230</t>
  </si>
  <si>
    <t>PINE RIDGE UNIT 3 PB 8 PG 51 LOT 23 BLK 41</t>
  </si>
  <si>
    <t>HORCH THOMAS JR</t>
  </si>
  <si>
    <t>HORCH MARGRIT</t>
  </si>
  <si>
    <t>3 GALAHAD LANE</t>
  </si>
  <si>
    <t>NESCONSET NY 11767</t>
  </si>
  <si>
    <t>18E17S320030  03060 0160</t>
  </si>
  <si>
    <t>PINE RIDGE UNIT 3 PB 8 PG 51 LOT 16 BLK 306</t>
  </si>
  <si>
    <t>ONEILL CHRISTOPHER</t>
  </si>
  <si>
    <t>ONEILL LAURA J</t>
  </si>
  <si>
    <t>3386 W BIRDS NEST AVE</t>
  </si>
  <si>
    <t>18E17S320030  00420 0040</t>
  </si>
  <si>
    <t>PINE RIDGE UNIT 3 PB 8 PG 51 LOT 4 BLK 42</t>
  </si>
  <si>
    <t>CARL ROBERT F</t>
  </si>
  <si>
    <t>CARL GILLIAN L</t>
  </si>
  <si>
    <t>2080 W TALL OAKS DR</t>
  </si>
  <si>
    <t>18E17S320030  03070 0040</t>
  </si>
  <si>
    <t>PINE RIDGE UNIT 3 PB 8 PG 51 LOT 4 BLK 307</t>
  </si>
  <si>
    <t>WILLIAMS MARVIN K</t>
  </si>
  <si>
    <t>3948 N BUCKWHEAT PT</t>
  </si>
  <si>
    <t>18E17S320030  03070 0080</t>
  </si>
  <si>
    <t>PINE RIDGE UNIT 3 PB 8 PG 51 LOT 8 BLK 307</t>
  </si>
  <si>
    <t>HORN RICHARD</t>
  </si>
  <si>
    <t>CARDILLO LINDA</t>
  </si>
  <si>
    <t>5931 N BROOKGREEN DR</t>
  </si>
  <si>
    <t>18E17S320030  00420 0100</t>
  </si>
  <si>
    <t xml:space="preserve">PINE RIDGE UNIT 3 PB 8 PG 51 LOT 10 BLK 42 </t>
  </si>
  <si>
    <t>CHEATHAM SUSAN A</t>
  </si>
  <si>
    <t>ROONEY CHRISTOPHER</t>
  </si>
  <si>
    <t>5577 N LENA DR</t>
  </si>
  <si>
    <t>18E17S320030  00420 0150</t>
  </si>
  <si>
    <t>PINE RIDGE UNIT 3 PB 8 PG 51 LOT 15 BLK 42</t>
  </si>
  <si>
    <t>CONNOR JOHN</t>
  </si>
  <si>
    <t>CONNOR PEGGY</t>
  </si>
  <si>
    <t>5721 N KINGWOOD TER</t>
  </si>
  <si>
    <t>18E17S320030  00430 0040</t>
  </si>
  <si>
    <t>PINE RIDGE UNIT 3 PB 8 PG 51 LOT 4 BLK 43</t>
  </si>
  <si>
    <t>CALLUENG DAVID A G</t>
  </si>
  <si>
    <t>ZINNIA G CALLUENG AND JOSE A D CALLUENG</t>
  </si>
  <si>
    <t>5769 N ELKCAM BLVD</t>
  </si>
  <si>
    <t>18E17S320030  00430 0130</t>
  </si>
  <si>
    <t xml:space="preserve">PINE RIDGE UNIT 3 PB 8 PG 51 LOT 13 BLK 43 </t>
  </si>
  <si>
    <t>MC CASKILL ALTON R &amp;</t>
  </si>
  <si>
    <t>KAREN E MC CASKILL</t>
  </si>
  <si>
    <t>2454 GRASSLANDS CT</t>
  </si>
  <si>
    <t>SPRING HILL FL 34606 7232</t>
  </si>
  <si>
    <t>18E17S320030  00430 0150</t>
  </si>
  <si>
    <t xml:space="preserve">PINE RIDGE UNIT 3 PB 8 PG 51 LOT 15 BLK 43 </t>
  </si>
  <si>
    <t>DESROSIERS ROLAND J</t>
  </si>
  <si>
    <t>5586 N LENA DR</t>
  </si>
  <si>
    <t>BEVERLY HILLS FL 34465 4542</t>
  </si>
  <si>
    <t>18E17S320030  00440 0050</t>
  </si>
  <si>
    <t>PINE RIDGE UNIT 3 PB 8 PG 51 LOT 5 BLK 44</t>
  </si>
  <si>
    <t>OLSTAD DANNY L</t>
  </si>
  <si>
    <t>5543 N MALLOWS CIR</t>
  </si>
  <si>
    <t>18E17S320030  00440 0090</t>
  </si>
  <si>
    <t>PINE RIDGE UNIT 3 PB 8 PG 51 LOT 9 BLK 44</t>
  </si>
  <si>
    <t>POLSTEIN MICHAEL</t>
  </si>
  <si>
    <t>863 STRATHMORE DR</t>
  </si>
  <si>
    <t>ORLANDO FL 32803 6941</t>
  </si>
  <si>
    <t>18E17S320030  00440 0120</t>
  </si>
  <si>
    <t>PINE RIDGE UNIT 3 PB 8 PG 51 LOT 12 BLK 44</t>
  </si>
  <si>
    <t>18E17S320030  00450 0050</t>
  </si>
  <si>
    <t>PINE RIDGE UNIT 3 PB 8 PG 51 LOT 5 BLK 45</t>
  </si>
  <si>
    <t>FULLER CRAIG</t>
  </si>
  <si>
    <t>5388 N MALLOWS CIR</t>
  </si>
  <si>
    <t>18E17S320030  00460 0010</t>
  </si>
  <si>
    <t>PINE RIDGE UNIT 3 PB 8 PG 51 LOT 1 BLK 46</t>
  </si>
  <si>
    <t>HALL ROY</t>
  </si>
  <si>
    <t>JOHNSON ELIZABETH E</t>
  </si>
  <si>
    <t>5342 N MALLOWS CIR</t>
  </si>
  <si>
    <t>18E17S320030  00460 0020</t>
  </si>
  <si>
    <t>PINE RIDGE UNIT 3 PB 8 PG 51 LOT 2 BLK 46</t>
  </si>
  <si>
    <t>DUNLAP SAMUEL N</t>
  </si>
  <si>
    <t>DUNLAP JEAN L</t>
  </si>
  <si>
    <t>5332 N MALLOWS CIR</t>
  </si>
  <si>
    <t>18E17S320030  00470 0010</t>
  </si>
  <si>
    <t xml:space="preserve">PINE RIDGE UNIT 3 PB 8 PG 51 LOT 1 BLK 47 DESC IN OR BK 935 </t>
  </si>
  <si>
    <t>MAYER DONALD F JR &amp; JUDITH I</t>
  </si>
  <si>
    <t>TRUSTEES OF JUDITH MAYER TRST</t>
  </si>
  <si>
    <t>205 SHERWOOD DR</t>
  </si>
  <si>
    <t>CHAMBERSBURG PA 17201 4454</t>
  </si>
  <si>
    <t>18E17S320030  00470 0020</t>
  </si>
  <si>
    <t>PINE RIDGE UNIT 3 PB 8 PG 51 LOT 2 BLK 47</t>
  </si>
  <si>
    <t>POLSTEIN JASON</t>
  </si>
  <si>
    <t>838 STRATHMORE DR</t>
  </si>
  <si>
    <t>ORLANDO FL 32803</t>
  </si>
  <si>
    <t>18E17S320030  00470 0030</t>
  </si>
  <si>
    <t>PINE RIDGE UNIT 3 LOT 3 BLK 47 DESC IN OR BK 822 PG 1423</t>
  </si>
  <si>
    <t>PALAZZOLO TERRY A</t>
  </si>
  <si>
    <t>5327 N MALLOWS CIR</t>
  </si>
  <si>
    <t>18E17S320030  00470 0060</t>
  </si>
  <si>
    <t>PINE RIDGE UNIT 3 PB 8 PG 51 LOT 6 BLK 47</t>
  </si>
  <si>
    <t>DEUEL STEVEN RONALD</t>
  </si>
  <si>
    <t>WELLS TARA R</t>
  </si>
  <si>
    <t>5291 N MALLOWS CIR</t>
  </si>
  <si>
    <t>18E17S320030  00480 0040</t>
  </si>
  <si>
    <t>PINE RIDGE UNIT 3 LOT 4 BLK 48</t>
  </si>
  <si>
    <t>SECOND AMENDED AND RESTATED REVOCABLE</t>
  </si>
  <si>
    <t>LIVING TRUST AGREEMENT DTD MARCH 21 2006</t>
  </si>
  <si>
    <t>496 N AFTERGLOW CIR</t>
  </si>
  <si>
    <t>18E17S320030  00480 0050</t>
  </si>
  <si>
    <t>PINE RIDGE UNIT 3 PB 8 PG 51 LOT 5 BLK 48</t>
  </si>
  <si>
    <t>DAVIS BENJAMIN C</t>
  </si>
  <si>
    <t>DAVIS DIANE E</t>
  </si>
  <si>
    <t>2163 W SAILORS HAVEN CT</t>
  </si>
  <si>
    <t>18E17S320030  00480 0090</t>
  </si>
  <si>
    <t>SAILORS HAVEN</t>
  </si>
  <si>
    <t>PINE RIDGE UNIT 3 PB 8 PG 51 LOT 9 BLK 48</t>
  </si>
  <si>
    <t>CHODAN MARY ANN</t>
  </si>
  <si>
    <t>2210 W SAILORS HAVEN CT</t>
  </si>
  <si>
    <t>BEVERLY HILLS FL 34465 4548</t>
  </si>
  <si>
    <t>18E17S320030  00480 0140</t>
  </si>
  <si>
    <t>VIEW</t>
  </si>
  <si>
    <t>PINE RIDGE UNIT 3 PB 8 PG 51 LOT 14 BLK 48</t>
  </si>
  <si>
    <t>BUTTERKLEE NEIL H</t>
  </si>
  <si>
    <t>BUTTERKLEE ARLENE</t>
  </si>
  <si>
    <t>56 13TH AVE</t>
  </si>
  <si>
    <t>RONKONKOMA NY 11779</t>
  </si>
  <si>
    <t>18E17S320030  00480 0280</t>
  </si>
  <si>
    <t>PINE RIDGE UNIT 3 PB 8 PG 51 LOT 28 BLK 48</t>
  </si>
  <si>
    <t>HRESCHAK PETER S</t>
  </si>
  <si>
    <t>HRESCHAK GAIL J</t>
  </si>
  <si>
    <t>2675 W BEGONIA DR</t>
  </si>
  <si>
    <t>18E17S320030  00480 0300</t>
  </si>
  <si>
    <t>PINE RIDGE UNIT 3 PB 8 PG 51 LOT 30 BLK 48</t>
  </si>
  <si>
    <t>RENSHAW RICHARD E</t>
  </si>
  <si>
    <t>5235 N CLIFF DR</t>
  </si>
  <si>
    <t>18E17S320030  00490 0050</t>
  </si>
  <si>
    <t>PINE RIDGE UNIT 3 PB 8 PG 51 LOT 5 BLK 49</t>
  </si>
  <si>
    <t>TERRAVECCHIA TROY</t>
  </si>
  <si>
    <t>TERRAVECCHIA CHRISTINE</t>
  </si>
  <si>
    <t>2294 W BEGONIA DR</t>
  </si>
  <si>
    <t>18E17S320030  00490 0090</t>
  </si>
  <si>
    <t>PINE RIDGE UNIT 3 PB 8 PG 51 LOT 9 BLK 49</t>
  </si>
  <si>
    <t>BORROMEO AZAEL P</t>
  </si>
  <si>
    <t>BORROMEA MEREDITH D</t>
  </si>
  <si>
    <t>2168 W BEGONIA DR</t>
  </si>
  <si>
    <t>18E17S320030  00490 0120</t>
  </si>
  <si>
    <t>PINE RIDGE UNIT 3 PB 8 PG 51 LOT 12 BL 49</t>
  </si>
  <si>
    <t>MINNECI PHILIP</t>
  </si>
  <si>
    <t>MINNECI FRANCES M</t>
  </si>
  <si>
    <t>PO BOX 640712</t>
  </si>
  <si>
    <t>18E17S320030  03100 0100</t>
  </si>
  <si>
    <t>CALEDONIA</t>
  </si>
  <si>
    <t>PINE RIDGE UNIT 3 PB 8 PG 51 LOT 10 BLK 310</t>
  </si>
  <si>
    <t>POCHIS STEPHEN E</t>
  </si>
  <si>
    <t>POCHIS JENNIFER C</t>
  </si>
  <si>
    <t>3925 N CALEDONIA DR</t>
  </si>
  <si>
    <t>BEVERLY HILLS FL 32665</t>
  </si>
  <si>
    <t>18E17S320030  00500 0080</t>
  </si>
  <si>
    <t>PINE RIDGE UNIT 3 PB 8 PG 51 LOT 8 BLK 50</t>
  </si>
  <si>
    <t>HUSTON SAMUEL W</t>
  </si>
  <si>
    <t>HUSTON VIOLET</t>
  </si>
  <si>
    <t>278 N FULTON AVE</t>
  </si>
  <si>
    <t>MOUNT VERNON NY 10552 3302</t>
  </si>
  <si>
    <t>18E17S320030  00500 0170</t>
  </si>
  <si>
    <t xml:space="preserve">PINE RIDGE UNIT 3 PB 8 PG 51 LOT 17 BLK 50 </t>
  </si>
  <si>
    <t>RODRIGUEZ GIPSY K</t>
  </si>
  <si>
    <t>1616 COLUMBUS PL</t>
  </si>
  <si>
    <t>RAHWAY NJ 07065 5130</t>
  </si>
  <si>
    <t>18E17S320030  00510 0020</t>
  </si>
  <si>
    <t>MINT</t>
  </si>
  <si>
    <t>PINE RIDGE UNIT 3 PB 8 PG 51 LOT 2 BLK 51</t>
  </si>
  <si>
    <t>WELLBROCK WALTER JOHN</t>
  </si>
  <si>
    <t>WELLBROCK THERESA ANN</t>
  </si>
  <si>
    <t>5440 N MINT PT</t>
  </si>
  <si>
    <t>18E17S320030  00510 0050</t>
  </si>
  <si>
    <t>PINE RIDGE UNIT 3 PB 8 PGS 51-67 LOT 5 BLK 51</t>
  </si>
  <si>
    <t>LOUQUE HERBERT J</t>
  </si>
  <si>
    <t>LOUQUE PATRICIA M</t>
  </si>
  <si>
    <t>5439 N MINT PT</t>
  </si>
  <si>
    <t>18E17S320030  00460 0050</t>
  </si>
  <si>
    <t>PINE RIDGE UNIT 3 PB 8 PG 51 LOT 5 BLK 46</t>
  </si>
  <si>
    <t>MOSELEY ROBERT</t>
  </si>
  <si>
    <t>MOSELEY DIANE</t>
  </si>
  <si>
    <t>5222 N MALLOWS CIR</t>
  </si>
  <si>
    <t>18E17S320030  00460 0060</t>
  </si>
  <si>
    <t>PINE RIDGE UNIT 3 PB 8 PG 51 LOT 6 BLK 46</t>
  </si>
  <si>
    <t>SHINGLETON RICHARD L</t>
  </si>
  <si>
    <t>SHINGLETON ALICE H</t>
  </si>
  <si>
    <t>5214 N MALLOWS CIR</t>
  </si>
  <si>
    <t>18E17S320030  00470 0050</t>
  </si>
  <si>
    <t xml:space="preserve">PINE RIDGE UNIT 3 LOT 5 BLK 47 DESC IN OR BK 715 PG 1739 </t>
  </si>
  <si>
    <t>LYONS SAMUEL H</t>
  </si>
  <si>
    <t>2340 DORCHESTER CT</t>
  </si>
  <si>
    <t>SPRING HILL FL 34606 3467</t>
  </si>
  <si>
    <t>18E17S320030  00470 0130</t>
  </si>
  <si>
    <t xml:space="preserve">PINE RIDGE UNIT 3 PB 8 PG 51 LOT 13 BLK 47 </t>
  </si>
  <si>
    <t>BRUBAKER PATRICIA E TRUSTEE</t>
  </si>
  <si>
    <t>5211 N MALLOWS CIR</t>
  </si>
  <si>
    <t>BEVERLY HILLS FL 34465 4573</t>
  </si>
  <si>
    <t>18E17S320030  00480 0060</t>
  </si>
  <si>
    <t>PINE RIDGE UNIT 3 PB 8 PG 51 LOT 6 BLK 48</t>
  </si>
  <si>
    <t>18E17S320030  00480 0210</t>
  </si>
  <si>
    <t>PINE RIDGE UNIT 3 PB 8 PG 51 LOT 21 BLK 48</t>
  </si>
  <si>
    <t>HAVRANEK THOMAS P</t>
  </si>
  <si>
    <t>HAVRANEK SUSAN I</t>
  </si>
  <si>
    <t>2469 W BEGONIA DR</t>
  </si>
  <si>
    <t>18E17S320030  00480 0310</t>
  </si>
  <si>
    <t>PINE RIDGE UNIT 3 PB 8 PG 51 LOT 31 BLK 48</t>
  </si>
  <si>
    <t>KORNFEIND JOHN F</t>
  </si>
  <si>
    <t>KORNFEIND SHIRLEY A</t>
  </si>
  <si>
    <t>5255 N CLIFF DR</t>
  </si>
  <si>
    <t>18E17S320030  00480 0320</t>
  </si>
  <si>
    <t>PINE RIDGE UNIT 3 PB 8 PG 51 LOT 32 BLK 48</t>
  </si>
  <si>
    <t>KELLAM STEVE</t>
  </si>
  <si>
    <t>KELLAM NANCY</t>
  </si>
  <si>
    <t>799 SPRUCE DR</t>
  </si>
  <si>
    <t>CARMEL IN 46030 9496</t>
  </si>
  <si>
    <t>18E17S320030  03100 0050</t>
  </si>
  <si>
    <t>MESA VERDE</t>
  </si>
  <si>
    <t>PINE RIDGE UNIT 3 PB 8 PG 51 LOT 5 BLK 310</t>
  </si>
  <si>
    <t>GEZLEV YUSUF</t>
  </si>
  <si>
    <t>GEZLEV SAHIZER</t>
  </si>
  <si>
    <t>16 WASHINGTON AVE</t>
  </si>
  <si>
    <t>WEST SAYVILLE NY 11796</t>
  </si>
  <si>
    <t>18E17S320030  03100 0060</t>
  </si>
  <si>
    <t>PINE RIDGE UNIT 3 PB 8 PG 51 LOT 6 BLK 310</t>
  </si>
  <si>
    <t>WRIGHT ALBERT</t>
  </si>
  <si>
    <t>WRIGHT DENISE</t>
  </si>
  <si>
    <t>8961 N LANSEN WAY</t>
  </si>
  <si>
    <t>18E17S320030  00490 0140</t>
  </si>
  <si>
    <t xml:space="preserve">PINE RIDGE UNIT 3 PB 8 PG 51 LOT 14 BLK 49 </t>
  </si>
  <si>
    <t>HARDING ELWOOD R JR TRUSTEE</t>
  </si>
  <si>
    <t>ELWOOD R HARDING JR LIV TRUST</t>
  </si>
  <si>
    <t>2205 W PINE RIDGE BLVD</t>
  </si>
  <si>
    <t>18E17S320030  00500 0090</t>
  </si>
  <si>
    <t>PINE RIDGE UNIT 3 PB 8 PG 51 LOT 9 BLK 50</t>
  </si>
  <si>
    <t>BARRETT BRUCE</t>
  </si>
  <si>
    <t>BARRETT CYNTHIA</t>
  </si>
  <si>
    <t>2470 W BEGONIA DR</t>
  </si>
  <si>
    <t>18E17S320030  00500 0110</t>
  </si>
  <si>
    <t>PINE RIDGE UNIT 3 PB 8 PG 51 LOT 11 BLK 50</t>
  </si>
  <si>
    <t>BASALYGA NICHOLAS G</t>
  </si>
  <si>
    <t>BASALYGA THERESA A</t>
  </si>
  <si>
    <t>2515 W PINE RIDGE BLVD</t>
  </si>
  <si>
    <t>18E17S320030  00500 0120</t>
  </si>
  <si>
    <t>PINE RIDGE UNIT 3 PB 8 PG 51 LOT 12 BLK 50 DESC IN OR BK</t>
  </si>
  <si>
    <t>JOHNSON ROGER R</t>
  </si>
  <si>
    <t>5148 W ANGUS DR</t>
  </si>
  <si>
    <t>18E17S320030  00510 0010</t>
  </si>
  <si>
    <t>VERBENA</t>
  </si>
  <si>
    <t>PINE RIDGE UNIT 3 PB 8 PG 51 LOT 1 BLK 51</t>
  </si>
  <si>
    <t>WRIGHT ROBIN W</t>
  </si>
  <si>
    <t>2979 W VERBENA PL</t>
  </si>
  <si>
    <t>18E17S320030  00460 0070</t>
  </si>
  <si>
    <t xml:space="preserve">PINE RIDGE UNIT 3 PG 8 PG 51 LOT 7 BLK 46 </t>
  </si>
  <si>
    <t>BULTINCK ENTERPRISES INC</t>
  </si>
  <si>
    <t>PO BOX 11452</t>
  </si>
  <si>
    <t>NAPLES FL 34101</t>
  </si>
  <si>
    <t>18E17S320030  00480 0100</t>
  </si>
  <si>
    <t xml:space="preserve">PINE RIDGE UNIT 3 LOT 10 BLK 48 DESC IN OR BK 651 PG 1429 </t>
  </si>
  <si>
    <t>CHINN DAVID W &amp; SHARON S</t>
  </si>
  <si>
    <t>5601 LAGUNA PARK DR</t>
  </si>
  <si>
    <t>ELK GROVE CA 95758 5309</t>
  </si>
  <si>
    <t>18E17S320030  00480 0160</t>
  </si>
  <si>
    <t>PINE RIDGE UNIT 3 PB 8 PG 51 LOT 16 BLK 48</t>
  </si>
  <si>
    <t>LARSON RICHARD A</t>
  </si>
  <si>
    <t>LARSON CAROLYN A</t>
  </si>
  <si>
    <t>2261 WEST BEGONIA LANE</t>
  </si>
  <si>
    <t>18E17S320030  00480 0230</t>
  </si>
  <si>
    <t>PINE RIDGE UNIT 3 LOT 23 BLK 48 OR BK 706 PG 1313</t>
  </si>
  <si>
    <t>KETSDEVER JEROME</t>
  </si>
  <si>
    <t>4602 RIDGECLIFF DR</t>
  </si>
  <si>
    <t>BRANDON FL 33511</t>
  </si>
  <si>
    <t>18E17S320030  03100 0010</t>
  </si>
  <si>
    <t>PINE RIDGE UNIT 3 PB 8 PG 51 LOT 1 BLK 310</t>
  </si>
  <si>
    <t>KADLECEK KRISTIN M</t>
  </si>
  <si>
    <t>KADLECEK MARK ANDREW</t>
  </si>
  <si>
    <t>2474 W BEAMWOOD DR</t>
  </si>
  <si>
    <t>18E17S320030  00490 0150</t>
  </si>
  <si>
    <t>PINE RIDGE UNIT 3 PB 8 PG 51 LOT 15 BLK 49</t>
  </si>
  <si>
    <t>HARDING ELWOOD R JR</t>
  </si>
  <si>
    <t>ELWOOD R HARDING JR LIVING TRUST DATED</t>
  </si>
  <si>
    <t>18E17S320030  00490 0170</t>
  </si>
  <si>
    <t>PINE RIDGE UNIT 3 PB 8 PGS 51-67 LOT 17 BLK 49</t>
  </si>
  <si>
    <t>WALLACE HAYWARD</t>
  </si>
  <si>
    <t>15531 SW 133 PL 708</t>
  </si>
  <si>
    <t>MIAMI FL 33177</t>
  </si>
  <si>
    <t>18E17S320030  00460 0030</t>
  </si>
  <si>
    <t>PINE RIDGE UNIT 3 PB 8 PG 51 LOT 3 BLK 46 DESC IN OR BK 854</t>
  </si>
  <si>
    <t>BOYER ROBERT L</t>
  </si>
  <si>
    <t>BOYER PEGGY A</t>
  </si>
  <si>
    <t>5314 N MALLOWS CIR</t>
  </si>
  <si>
    <t>18E17S320030  00470 0090</t>
  </si>
  <si>
    <t>PINE RIDGE UNIT 3 PB 8 PG 51LOT 9 BLK 47</t>
  </si>
  <si>
    <t>18E17S320030  00470 0120</t>
  </si>
  <si>
    <t>PINE RIDGE UNIT 3 PB 8 PG 51 LOT 12 BLK 47</t>
  </si>
  <si>
    <t>WALSER RONALD E</t>
  </si>
  <si>
    <t>WALSER MICHELE M</t>
  </si>
  <si>
    <t>5221 N MALLOWS CIR</t>
  </si>
  <si>
    <t>18E17S320030  00480 0080</t>
  </si>
  <si>
    <t>PINE RIDGE UNIT 3 LOT 8 BLK 48 DESC IN OR BK 658 PG 1994</t>
  </si>
  <si>
    <t>WERLING VIOLETA S</t>
  </si>
  <si>
    <t>2205 W SAILORS HAVEN CT</t>
  </si>
  <si>
    <t>18E17S320030  00480 0120</t>
  </si>
  <si>
    <t>PINE RIDGE UNIT 3 PB 8 PG 51 LOT 12 BLK 48</t>
  </si>
  <si>
    <t>KADDAF AMINE</t>
  </si>
  <si>
    <t>2129 W BEGONIA DR</t>
  </si>
  <si>
    <t>BEVERLY HILLS FL 34465 4511</t>
  </si>
  <si>
    <t>18E17S320030  00480 0170</t>
  </si>
  <si>
    <t>PINE RIDGE UNIT 3 PB 8 PG 51 LOT 17 BLK 48</t>
  </si>
  <si>
    <t>GHIASI SHOKOUFEH</t>
  </si>
  <si>
    <t>11055 ANCIENT FUTURE DR</t>
  </si>
  <si>
    <t>18E17S320030  00480 0200</t>
  </si>
  <si>
    <t>PINE RIDGE UNIT 3 PB 8 PG 51 LOT 20 BLK 48</t>
  </si>
  <si>
    <t>KLING PETER D</t>
  </si>
  <si>
    <t>KLING LATRELLE G</t>
  </si>
  <si>
    <t>2425 W BEGONIA DR</t>
  </si>
  <si>
    <t>18E17S320030  00480 0240</t>
  </si>
  <si>
    <t xml:space="preserve">PINE RIDGE UNIT 3 LOT 24 BLK 48 DESC IN OR BK 706 PG 1315 </t>
  </si>
  <si>
    <t>GEMMELL ELIZA B TRUSTEE</t>
  </si>
  <si>
    <t>OF E B GEMMELL LIVING TRUST</t>
  </si>
  <si>
    <t>3198 NE 7TH DR</t>
  </si>
  <si>
    <t>BOCA RATON FL 33431 6907</t>
  </si>
  <si>
    <t>18E17S320030  00490 0020</t>
  </si>
  <si>
    <t>PINE RIDGE UNIT 3 LOT 2 BLK 49 DESC IN OR BK 815 PG 935</t>
  </si>
  <si>
    <t>ROMANELLI RONALD</t>
  </si>
  <si>
    <t>ROMANELLI MARY</t>
  </si>
  <si>
    <t>2390 W BEGONIA DR</t>
  </si>
  <si>
    <t>BEVERLY HILLS FL 34465 4510</t>
  </si>
  <si>
    <t>18E17S320030  00490 0030</t>
  </si>
  <si>
    <t xml:space="preserve">PINE RIDGE UNIT 3 LOT 3 BLK 49 DESC IN OR BK 732 PG 335 </t>
  </si>
  <si>
    <t>NUGENT JOSEPH T</t>
  </si>
  <si>
    <t>187 BAY VIEW RD</t>
  </si>
  <si>
    <t>SOUTH CHATHAM MA 02659 1626</t>
  </si>
  <si>
    <t>18E17S320030  00490 0160</t>
  </si>
  <si>
    <t>PINE RIDGE UNIT 3 PB 8 PG 51 LOT 16 BLK 49</t>
  </si>
  <si>
    <t>SUSNOSKY ROBERT JR</t>
  </si>
  <si>
    <t>8A ROCKWOOD DR</t>
  </si>
  <si>
    <t>ROCKAWAY NJ 07866 4148</t>
  </si>
  <si>
    <t>18E17S320030  00490 0190</t>
  </si>
  <si>
    <t>PINE RIDGE UNIT 3 PB 8 PG 51 LOT 19 BLK 49</t>
  </si>
  <si>
    <t>SHARPE ERVIN C JR</t>
  </si>
  <si>
    <t>ERVIN C SHARPE JR REVOCABLE LIVING TRUST</t>
  </si>
  <si>
    <t>2399 W PINE RIDGE BLVD</t>
  </si>
  <si>
    <t>18E17S320030  00450 0140</t>
  </si>
  <si>
    <t>PINE RIDGE UNIT 3 PB 8 PG 51 LOT 14 BLK 45</t>
  </si>
  <si>
    <t>DEANTHONY CHERYL G</t>
  </si>
  <si>
    <t>5532 N MALLOWS CIR</t>
  </si>
  <si>
    <t>18E17S320030  00460 0040</t>
  </si>
  <si>
    <t>PINE RIDGE UNIT 3 LOT 4 BLK 46 DESC IN OR BK 700 PG 148</t>
  </si>
  <si>
    <t>5314 N MALLOW CIR</t>
  </si>
  <si>
    <t>18E17S320030  00470 0040</t>
  </si>
  <si>
    <t>PINE RIDGE UNIT 3 LOT 4 BLK 47 DESC IN OR BK 658 PG 1992</t>
  </si>
  <si>
    <t>JANEVSKI DRAGICA</t>
  </si>
  <si>
    <t>5315 N MALLOWS CIR</t>
  </si>
  <si>
    <t>18E17S320030  00470 0100</t>
  </si>
  <si>
    <t>PINE RIDGE UNIT 3 PB 8 PG 51 LOT 10 BLK 47</t>
  </si>
  <si>
    <t>CLONTS KENNITH WADE</t>
  </si>
  <si>
    <t>CLONTS SUSAN DARLENE</t>
  </si>
  <si>
    <t>3350 LUKAS COVE</t>
  </si>
  <si>
    <t>ORLANDO FL 32820</t>
  </si>
  <si>
    <t>18E17S320030  00480 0110</t>
  </si>
  <si>
    <t xml:space="preserve">PINE RIDGE UNIT 3 LOT 11 BLK 48 DESC IN OR BK 794 PG 453 </t>
  </si>
  <si>
    <t>CONWAY JANE E</t>
  </si>
  <si>
    <t>120 LANDING AVE</t>
  </si>
  <si>
    <t>SMITHTOWN NY 11787 2713</t>
  </si>
  <si>
    <t>18E17S320030  00480 0180</t>
  </si>
  <si>
    <t>PINE RIDGE UNIT 3 PB 8 PG 51 LOT 18 BLK 48</t>
  </si>
  <si>
    <t>KEPNER WILLIAM H</t>
  </si>
  <si>
    <t>KEPNER PEGGY G</t>
  </si>
  <si>
    <t>2329 WEST BEGONIA DR</t>
  </si>
  <si>
    <t>18E17S320030  00480 0220</t>
  </si>
  <si>
    <t>PINE RIDGE UNIT 3 PB 8 PG 51 LOT 22 BLK 48</t>
  </si>
  <si>
    <t>KANS JEFFREY A</t>
  </si>
  <si>
    <t>KANS LORETTA A</t>
  </si>
  <si>
    <t>2483 W BEGONIA DR</t>
  </si>
  <si>
    <t>18E17S320030  00480 0270</t>
  </si>
  <si>
    <t xml:space="preserve">PINE RIDGE UNIT 3 PB 8 PG 51 LOT 27 BLK 48 </t>
  </si>
  <si>
    <t>PIKE WALTER J</t>
  </si>
  <si>
    <t>2641 W BEGONIA DR</t>
  </si>
  <si>
    <t>18E17S320030  00480 0290</t>
  </si>
  <si>
    <t>PINE RIDGE UNIT 3 PB 8 PG 51 LOT 29 BLK 48</t>
  </si>
  <si>
    <t>STRATTON FREDERICK W</t>
  </si>
  <si>
    <t>STRATTON CAROL A</t>
  </si>
  <si>
    <t>PO BOX 849</t>
  </si>
  <si>
    <t>18E17S320030  03100 0030</t>
  </si>
  <si>
    <t>PINE RIDGE UNIT 3 PB 8 PG 51 LOT 3 BLK 310</t>
  </si>
  <si>
    <t>SCHWARTZ STEVEN M</t>
  </si>
  <si>
    <t>SCHWARTZ BETSY K</t>
  </si>
  <si>
    <t>PO BOX 641114</t>
  </si>
  <si>
    <t>18E17S320030  00500 0010</t>
  </si>
  <si>
    <t xml:space="preserve">PINE RIDGE UNIT 3 LOT 1 BLK 50 DESC IN OR BK 744 PG 1777 </t>
  </si>
  <si>
    <t>MC BRIDE DONALD S &amp; RUTH M</t>
  </si>
  <si>
    <t>27183 OAKWOOD LAKE DR</t>
  </si>
  <si>
    <t>BONITA SPRINGS FL 34134</t>
  </si>
  <si>
    <t>18E17S320030  00510 0040</t>
  </si>
  <si>
    <t>PINE RIDGE UNIT 3 LOT 4 BLK 51</t>
  </si>
  <si>
    <t>WARREN JACK R &amp;</t>
  </si>
  <si>
    <t>AIMEE F WARREN TRUSTEES</t>
  </si>
  <si>
    <t>21285 AVENIDA INSOOK</t>
  </si>
  <si>
    <t>MURRIETA CA 92562</t>
  </si>
  <si>
    <t>18E17S320030  00470 0080</t>
  </si>
  <si>
    <t>PINE RIDGE UNIT 3 PB 8 PG 51 LOT 8 BLK 47</t>
  </si>
  <si>
    <t>LITTLE RALPH HENRY</t>
  </si>
  <si>
    <t>5267 N MALLOWS CIR</t>
  </si>
  <si>
    <t>18E17S320030  00480 0010</t>
  </si>
  <si>
    <t>PINE RIDGE UNIT 3 LOT 1 BLK 48</t>
  </si>
  <si>
    <t>GARLITZ DAVID M</t>
  </si>
  <si>
    <t>GARLITZ KIRSTI L</t>
  </si>
  <si>
    <t>PO BOX 641195</t>
  </si>
  <si>
    <t>BEVERLY HILLS FL 34464 1195</t>
  </si>
  <si>
    <t>18E17S320030  03100 0040</t>
  </si>
  <si>
    <t xml:space="preserve">PINE RIDGE UNIT 3 PB 8 PG 51 LOT 4 BLK 310 </t>
  </si>
  <si>
    <t>SCHWARTZ STEVEN</t>
  </si>
  <si>
    <t>18E17S320030  00500 0150</t>
  </si>
  <si>
    <t>PINE RIDGE UNIT 3 PB 8 PG 51 LOT 15 BLK 50</t>
  </si>
  <si>
    <t>VALENTINE HERBERT E</t>
  </si>
  <si>
    <t>VALENTINE LYDIA S</t>
  </si>
  <si>
    <t>2667 W PINE RIDGE BLVD</t>
  </si>
  <si>
    <t>18E17S320030  00450 0120</t>
  </si>
  <si>
    <t>PINE RIDGE UNIT 3 PB 8 PG 51 LOT 12 BLK 45</t>
  </si>
  <si>
    <t>METZGER THOMAS O</t>
  </si>
  <si>
    <t>METZGER RONNA J</t>
  </si>
  <si>
    <t>5554 N MALLOWS CIR</t>
  </si>
  <si>
    <t>BEVERLY HILLS FL 34465 4580</t>
  </si>
  <si>
    <t>18E17S320030  00450 0130</t>
  </si>
  <si>
    <t>PINE RIDGE UNIT 3 PB 8 PG 51 LOT 13 BLK 45</t>
  </si>
  <si>
    <t>GRANNAN ZACHARY</t>
  </si>
  <si>
    <t>GRANNAN TIFFANY</t>
  </si>
  <si>
    <t>5544 N MALLOWS CIR</t>
  </si>
  <si>
    <t>18E17S320030  00480 0030</t>
  </si>
  <si>
    <t>PINE RIDGE UNIT 3 PB 8 PG 51 LOT 3 BLK 48</t>
  </si>
  <si>
    <t>DEARTH STABER LEE</t>
  </si>
  <si>
    <t>DEARTH LINDA</t>
  </si>
  <si>
    <t>5358 N LENA DR</t>
  </si>
  <si>
    <t>18E17S320030  00480 0070</t>
  </si>
  <si>
    <t>PINE RIDGE UNIT 3 PB 8 PG 51 LOT 7 BLK 48</t>
  </si>
  <si>
    <t>MARSICANO ALFRED</t>
  </si>
  <si>
    <t>MARSICANO MARIE</t>
  </si>
  <si>
    <t>2185 W SAILORS HAVEN CT</t>
  </si>
  <si>
    <t>18E17S320030  00480 0250</t>
  </si>
  <si>
    <t>PINE RIDGE UNIT 3 PB 8 PG 51 LOT 25 BLK 48</t>
  </si>
  <si>
    <t>RICHARD BRYAN P</t>
  </si>
  <si>
    <t>RICHARD CAROLYN</t>
  </si>
  <si>
    <t>2884 W CROOKED STICK CT</t>
  </si>
  <si>
    <t>18E17S320030  00480 0260</t>
  </si>
  <si>
    <t>PINE RIDGE UNIT 3 PB 8 PGS 51-67 LOT 26 BLK 48</t>
  </si>
  <si>
    <t>STERLING CONSTRUCTION  LLC</t>
  </si>
  <si>
    <t>987 N SUNCOAST BLVD 201</t>
  </si>
  <si>
    <t>18E17S320030  00490 0060</t>
  </si>
  <si>
    <t>PINE RIDGE UNIT 3 LOT 6 BLK 49 DESC IN OR BK 815 PG 950</t>
  </si>
  <si>
    <t>JUTRAS MAURICE Z</t>
  </si>
  <si>
    <t>JUTRAS RUTH A</t>
  </si>
  <si>
    <t>250 MAST RD APT 1</t>
  </si>
  <si>
    <t>DOVER NH 03820</t>
  </si>
  <si>
    <t>18E17S320030  00490 0080</t>
  </si>
  <si>
    <t xml:space="preserve">PINE RIDGE UNIT 3 PB 8 PG 51 LOT 8 BLK 49 </t>
  </si>
  <si>
    <t>WEIBEL JON T</t>
  </si>
  <si>
    <t>WEIBEL  MARY</t>
  </si>
  <si>
    <t>2202 W BEGONIA DR</t>
  </si>
  <si>
    <t>18E17S320030  00490 0100</t>
  </si>
  <si>
    <t>PINE RIDGE UNIT 3 PB 8 PG 51 LOT 10 BLK 49</t>
  </si>
  <si>
    <t>CLAPP LESLIE B JR</t>
  </si>
  <si>
    <t>CLAPP JULIA L</t>
  </si>
  <si>
    <t>5092 N LENA DR</t>
  </si>
  <si>
    <t>18E17S320030  00490 0110</t>
  </si>
  <si>
    <t>PINE RIDGE UNIT 3 PB 8 PG 51 LOT 11 BLK 49</t>
  </si>
  <si>
    <t>DAVIES BRUCE A</t>
  </si>
  <si>
    <t>DAVIES CAMILLE Q</t>
  </si>
  <si>
    <t>5050 N LENA DR</t>
  </si>
  <si>
    <t>BEVERLY HILLS FL 34465 4539</t>
  </si>
  <si>
    <t>18E17S320030  00500 0130</t>
  </si>
  <si>
    <t>PINE RIDGE UNIT 3 LOT 13 BLK 50 DESC IN OR BK 812 PG 589</t>
  </si>
  <si>
    <t>PIERRE JEAN OBNEL</t>
  </si>
  <si>
    <t>PIERRE DARLYNE</t>
  </si>
  <si>
    <t>5100 CASTILE WAY S</t>
  </si>
  <si>
    <t>SAINT PETERSBURG FL 33712</t>
  </si>
  <si>
    <t>18E17S320030  00500 0140</t>
  </si>
  <si>
    <t>PINE RIDGE UNIT 3 LOT 14 BLK 50 DESC IN OR BK 706 PG 1317</t>
  </si>
  <si>
    <t>KASHEF VILLA FAILI</t>
  </si>
  <si>
    <t>ATTN M KASHEFF</t>
  </si>
  <si>
    <t>423 W 120TH ST NR 22</t>
  </si>
  <si>
    <t>NEW YORK NY 10027</t>
  </si>
  <si>
    <t>18E17S320030  00500 0180</t>
  </si>
  <si>
    <t>PINE RIDGE UNIT 3 PB 8 PG 51 LOT 18 BLK 50</t>
  </si>
  <si>
    <t>EDWARDS MICHAEL J</t>
  </si>
  <si>
    <t>EDWARDS TINA M</t>
  </si>
  <si>
    <t>5105 N CLIFF DR</t>
  </si>
  <si>
    <t>18E17S320030  00510 0030</t>
  </si>
  <si>
    <t>PINE RIDGE UNIT 3 PB 8 PG 51 LOT 3 BLK 51</t>
  </si>
  <si>
    <t>WILLIAM W GREEN</t>
  </si>
  <si>
    <t>PO BOX 1708</t>
  </si>
  <si>
    <t>18E17S320030  00450 0150</t>
  </si>
  <si>
    <t>PINE RIDGE UNIT 3 LOT 15 BLK 45</t>
  </si>
  <si>
    <t>MEDINA CONRAD</t>
  </si>
  <si>
    <t>MEDINA SUSAN</t>
  </si>
  <si>
    <t>5522 N MALLOWS CIR</t>
  </si>
  <si>
    <t>18E17S320030  00450 0160</t>
  </si>
  <si>
    <t>PINE RIDGE UNIT 3 LOT 16 BLK 45 DESC IN OR BK 662 PG 827</t>
  </si>
  <si>
    <t>MC NAMARA JOHN J &amp; ENID</t>
  </si>
  <si>
    <t>2015 N 53RD ST</t>
  </si>
  <si>
    <t>OMAHA NE 68104 4229</t>
  </si>
  <si>
    <t>18E17S320030  00470 0070</t>
  </si>
  <si>
    <t xml:space="preserve">PINE RIDGE UNIT 3 PB 8 PG 51 LOT 7 BLK 47 </t>
  </si>
  <si>
    <t>18E17S320030  00470 0140</t>
  </si>
  <si>
    <t>PINE RIDGE UNIT 3 PB 8 PG 51 LOT 14 BLK 47</t>
  </si>
  <si>
    <t>NITKE TIMOTHY A</t>
  </si>
  <si>
    <t>NITKE KAREN M</t>
  </si>
  <si>
    <t>5299 N CLIFF DR</t>
  </si>
  <si>
    <t>18E17S320030  00480 0020</t>
  </si>
  <si>
    <t>PINE RIDGE UNIT 3 PB 8 PG 51 LOT 2 BLK 48</t>
  </si>
  <si>
    <t>PLATH DANIEL L</t>
  </si>
  <si>
    <t>5386 N LENA DR</t>
  </si>
  <si>
    <t>18E17S320030  00480 0130</t>
  </si>
  <si>
    <t>PINE RIDGE UNIT 3 PB 8 PG 51 LOT 13 BLK 48</t>
  </si>
  <si>
    <t>IVORY ALAN ANDREW</t>
  </si>
  <si>
    <t>RING ANITA</t>
  </si>
  <si>
    <t>8970 W PINE BLUFF ST</t>
  </si>
  <si>
    <t>18E17S320030  00480 0150</t>
  </si>
  <si>
    <t>PINE RIDGE UNIT 3 PB 8 PGS 51-67 LOT 15 BLK 48</t>
  </si>
  <si>
    <t>JACOBS RICHARD H</t>
  </si>
  <si>
    <t>JACOBS ADRIENNE F</t>
  </si>
  <si>
    <t>2233 W BEGONIA DR</t>
  </si>
  <si>
    <t>18E17S320030  00480 0190</t>
  </si>
  <si>
    <t>PINE RIDGE UNIT 3 PB 8 PG 51  LOT 19 BLK 48</t>
  </si>
  <si>
    <t>VENTURA CARLOS</t>
  </si>
  <si>
    <t>VENTURA ROSE M</t>
  </si>
  <si>
    <t>2387 W BEGONIA DR</t>
  </si>
  <si>
    <t>18E17S320030  03100 0020</t>
  </si>
  <si>
    <t>PINE RIDGE UNIT 3 PB 8 PG 51 LOT 2 BLK 310</t>
  </si>
  <si>
    <t>GIBSON SCOTT D</t>
  </si>
  <si>
    <t>GIBSON CHELLISE M</t>
  </si>
  <si>
    <t>2496 W BEAMWOOD DR</t>
  </si>
  <si>
    <t>18E17S320030  00490 0040</t>
  </si>
  <si>
    <t>PINE RIDGE UNIT 3 LOT 4 BLK 49 DESC IN OR BK 780 PG 28 PB 8</t>
  </si>
  <si>
    <t>18E17S320030  00490 0070</t>
  </si>
  <si>
    <t>PINE RIDGE UNIT 3 PB 8 PG 51 LOT 7 BLK 49</t>
  </si>
  <si>
    <t>SORENSEN RONALD C</t>
  </si>
  <si>
    <t>SORENSEN BEVERLY A</t>
  </si>
  <si>
    <t>2234 W BEGONIA DR</t>
  </si>
  <si>
    <t>18E17S320030  00490 0130</t>
  </si>
  <si>
    <t>PINE RIDGE UNIT 3 PB 8 PG 51 LOT 13 BLK 49</t>
  </si>
  <si>
    <t>HART JEROME E</t>
  </si>
  <si>
    <t>OLEXA BETTY SUE</t>
  </si>
  <si>
    <t>2171 W PINE RIDGE BLVD</t>
  </si>
  <si>
    <t>18E17S320030  00490 0180</t>
  </si>
  <si>
    <t>PINE RIDGE UNIT 3 PB 8 PG 51 LOT 18 BLK 49</t>
  </si>
  <si>
    <t>MATARAZZO ROY D</t>
  </si>
  <si>
    <t>MATARAZZO COLLEEN</t>
  </si>
  <si>
    <t>2359 W PINE RIDGE BLVD</t>
  </si>
  <si>
    <t>18E17S320030  00500 0040</t>
  </si>
  <si>
    <t>PINE RIDGE UNIT 3 PB 8 PG 51 LOT 4 BLK 50</t>
  </si>
  <si>
    <t>SIMIANAKIS GEORGE</t>
  </si>
  <si>
    <t>SIMIANAKIS MAGDALINI</t>
  </si>
  <si>
    <t>921 BLACK OAK WAY</t>
  </si>
  <si>
    <t>MINNEOLA FL 34715</t>
  </si>
  <si>
    <t>18E17S320030  00500 0050</t>
  </si>
  <si>
    <t xml:space="preserve">PINE RIDGE UNIT 3 LOT 5 BLK 50 DESC IN OR BK 666 PG 1278 </t>
  </si>
  <si>
    <t>RICH ROBERT E &amp; SANDRA L</t>
  </si>
  <si>
    <t>25 OAK POINT DR W</t>
  </si>
  <si>
    <t>BAYVILLE NY 11709 1110</t>
  </si>
  <si>
    <t>18E17S320030  00500 0100</t>
  </si>
  <si>
    <t>CELOSIA</t>
  </si>
  <si>
    <t>PINE RIDGE UNIT 3 PB 8 PG 51 LOT 10 BLK 50</t>
  </si>
  <si>
    <t>HOLDER JEFFREY A</t>
  </si>
  <si>
    <t>HOLDER RUBY BENGSON</t>
  </si>
  <si>
    <t>4974 N CELOSIA TER</t>
  </si>
  <si>
    <t>18E17S320030  00510 0170</t>
  </si>
  <si>
    <t>PINE RIDGE UNIT 3 PB 8 PG 25 LOT 17 BLK 51</t>
  </si>
  <si>
    <t>SANEZ NICOLAS M</t>
  </si>
  <si>
    <t>SANEZ KATHLEEN A</t>
  </si>
  <si>
    <t>12389 SE 173RD LANE</t>
  </si>
  <si>
    <t>18E17S320030  00510 0240</t>
  </si>
  <si>
    <t>PINE RIDGE UNIT 3 PB 8 PG 51 LOT 24 BLK 51</t>
  </si>
  <si>
    <t>GEISTFELD PHILIP</t>
  </si>
  <si>
    <t>GEISTFELD KARIS</t>
  </si>
  <si>
    <t>5204 N CLIFF DR</t>
  </si>
  <si>
    <t>18E17S320030  00510 0260</t>
  </si>
  <si>
    <t>PINE RIDGE UNIT 3 LOT 26 BLK 51</t>
  </si>
  <si>
    <t>ALLEN BOBETTE A</t>
  </si>
  <si>
    <t>5236 N CLIFF DR</t>
  </si>
  <si>
    <t>18E17S320030  00520 0040</t>
  </si>
  <si>
    <t>PINE RIDGE UNIT 3 PB 8 PG 51 LOT 4 BLK 52</t>
  </si>
  <si>
    <t>FILOSA PHILLIP J</t>
  </si>
  <si>
    <t>FILOSA LAURE J</t>
  </si>
  <si>
    <t>4190 EAGLE LANDING PRKY</t>
  </si>
  <si>
    <t>ORANGE PARK FL 32065</t>
  </si>
  <si>
    <t>18E17S320030  03130 0040</t>
  </si>
  <si>
    <t>BLACKWOOD</t>
  </si>
  <si>
    <t>PINE RIDGE UNIT 3 PB 8 PG 51 LOT 4 BLK 313</t>
  </si>
  <si>
    <t>BLAKESLEE WILLIAM</t>
  </si>
  <si>
    <t>2814 W BLACKWOOD DR</t>
  </si>
  <si>
    <t>18E17S320030  03130 0050</t>
  </si>
  <si>
    <t>PINE RIDGE UNIT 3 PB 8 PG 51 LOT 5 BLK 313</t>
  </si>
  <si>
    <t>SCHULER JAMES F</t>
  </si>
  <si>
    <t>SCHULER CAROL K</t>
  </si>
  <si>
    <t>2796 W BLACKWOOD DR</t>
  </si>
  <si>
    <t>BEVERLY HILLS FL 34465 3431</t>
  </si>
  <si>
    <t>18E17S320030  00540 0050</t>
  </si>
  <si>
    <t>BLOSSOM</t>
  </si>
  <si>
    <t>PINE RIDGE UNIT 3 PB 8 PG 51 LOT 5 BLK 54</t>
  </si>
  <si>
    <t>WILKERSON BRIAN H</t>
  </si>
  <si>
    <t>WILKERSON TINA L</t>
  </si>
  <si>
    <t>3050 W BLOSSOM DR</t>
  </si>
  <si>
    <t>18E17S320030  00550 0030</t>
  </si>
  <si>
    <t>PINE RIDGE UNIT 3 PB 8 PG 51 LOT 3 BLK 55 TITLE IN OR BK</t>
  </si>
  <si>
    <t>BTLC LLC</t>
  </si>
  <si>
    <t>8190 N FANITA DR</t>
  </si>
  <si>
    <t>18E17S320030  00570 0100</t>
  </si>
  <si>
    <t xml:space="preserve">PINE RIDGE UNIT 3 PB 8 PG 51 LOT 10 BLK 57 </t>
  </si>
  <si>
    <t>MARTINEZ IRIS GUZMAN</t>
  </si>
  <si>
    <t>MARTINEZ RIVERA RAMON</t>
  </si>
  <si>
    <t>3500 W BLOSSOM DRIVE</t>
  </si>
  <si>
    <t>18E17S320030  03140 0100</t>
  </si>
  <si>
    <t>PINE RIDGE UNIT 3 PB 8 PG 51 LOT 10 BLK 314</t>
  </si>
  <si>
    <t>WILKINSON WAYNE</t>
  </si>
  <si>
    <t>WILKINSON CELIA</t>
  </si>
  <si>
    <t>2821 W BLACKWOOD DR</t>
  </si>
  <si>
    <t>BEVERLY HILLS FL 34465 3430</t>
  </si>
  <si>
    <t>18E17S320030  00510 0070</t>
  </si>
  <si>
    <t>PINE RIDGE UNIT 3 LOT 7 BLK 51</t>
  </si>
  <si>
    <t>STALLONE ROBERT S</t>
  </si>
  <si>
    <t>STALLONE LAURI K</t>
  </si>
  <si>
    <t>6417 BLUE BAY CIR</t>
  </si>
  <si>
    <t>LAKE WORTH FL 33467</t>
  </si>
  <si>
    <t>18E17S320030  00510 0120</t>
  </si>
  <si>
    <t>PINE RIDGE UNIT 3 PB 8 PG 51 LOT 12 BLK 51</t>
  </si>
  <si>
    <t>KEIRNAN TED W</t>
  </si>
  <si>
    <t>KEIRNAN MARY G</t>
  </si>
  <si>
    <t>8165 38TH AVE N</t>
  </si>
  <si>
    <t>ST PETERSBURG FL 33710</t>
  </si>
  <si>
    <t>18E17S320030  00510 0140</t>
  </si>
  <si>
    <t>PINE RIDGE UNIT 3 PB 8 PG 51 LOT 14 BLK 51</t>
  </si>
  <si>
    <t>RUSSELL JASON M</t>
  </si>
  <si>
    <t>RUSSELL MADELYN S</t>
  </si>
  <si>
    <t>5149 N MINT PT</t>
  </si>
  <si>
    <t>BEVERLY HILLS FL 34465 4551</t>
  </si>
  <si>
    <t>18E17S320030  00510 0150</t>
  </si>
  <si>
    <t>PINE RIDGE UNIT 3 PB 8 PG 51 LOT 15 BLK 51</t>
  </si>
  <si>
    <t>JEROME ANNA MARIE</t>
  </si>
  <si>
    <t>2931 W PINE RIDGE BLVD</t>
  </si>
  <si>
    <t>18E17S320030  00510 0180</t>
  </si>
  <si>
    <t>PINE RIDGE UNIT 3 PB 8 PG 51 LOT 18 BLK 51</t>
  </si>
  <si>
    <t>GILLETTE CHARLES R</t>
  </si>
  <si>
    <t>2849 W PINE RIDGE BLVD</t>
  </si>
  <si>
    <t>BEVERLY HILLS FL 34465 4555</t>
  </si>
  <si>
    <t>18E17S320030  00530 0050</t>
  </si>
  <si>
    <t>PINE RIDGE UNIT 3 PB 8 PG 51 LOT 5 BLK 53</t>
  </si>
  <si>
    <t>PHIPPS PHYLLIS</t>
  </si>
  <si>
    <t>LUEQUEE DONNA</t>
  </si>
  <si>
    <t>3097 W BLOSSOM DR</t>
  </si>
  <si>
    <t>18E17S320030  00540 0060</t>
  </si>
  <si>
    <t>PINE RIDGE UNIT 3 PB 8 PG 51 LOT 6 BLK 54</t>
  </si>
  <si>
    <t>BELGRAVE GLENDA V</t>
  </si>
  <si>
    <t>3046 W BLOSSOM DR</t>
  </si>
  <si>
    <t>18E17S320030  00560 0040</t>
  </si>
  <si>
    <t>PINE RIDGE UNIT 3 PB 8 PG 51 LOT 4 BLK 56</t>
  </si>
  <si>
    <t>THOR DONALD H JR &amp; TINA J</t>
  </si>
  <si>
    <t>18E17S320030  00570 0020</t>
  </si>
  <si>
    <t>PINE RIDGE UNIT 3 LOT 2 BLK 57 DESC IN OR BK 642 PG 675</t>
  </si>
  <si>
    <t>ARAYA ESMERALDO M</t>
  </si>
  <si>
    <t>ARAYA SOLEDAD E</t>
  </si>
  <si>
    <t>3268 W BLOSSOM DR</t>
  </si>
  <si>
    <t>18E17S320030  03140 0050</t>
  </si>
  <si>
    <t>PINE RIDGE UNIT 3 PB 8 PG 51 LOT 5 BLK 314</t>
  </si>
  <si>
    <t>KELNER LAURIE</t>
  </si>
  <si>
    <t>2794 W MESA VERDE DR</t>
  </si>
  <si>
    <t>18E17S320030  03140 0060</t>
  </si>
  <si>
    <t>PINE RIDGE UNIT 3 PB 8 PG 51 LOT 6 BLK 314</t>
  </si>
  <si>
    <t>FUSARO CHRISTOPHER JAMES</t>
  </si>
  <si>
    <t>FUSARO PAMELA ANN</t>
  </si>
  <si>
    <t>24 MIDROCKS RD</t>
  </si>
  <si>
    <t>RIDGEFIELD CT 06877</t>
  </si>
  <si>
    <t>18E17S320030  00570 0070</t>
  </si>
  <si>
    <t>PINE RIDGE UNIT 3 PB 8 PG 51 LOT 7 BLK 57</t>
  </si>
  <si>
    <t>STONE THEODORE R JR</t>
  </si>
  <si>
    <t>3420 W BLOSSOM DR</t>
  </si>
  <si>
    <t>BEVERLY HILLS FL 34465 2243</t>
  </si>
  <si>
    <t>18E17S320030  00570 0110</t>
  </si>
  <si>
    <t>PINE RIDGE UNIT 3 PB 8 PG 51 LOT 11 BLK 57</t>
  </si>
  <si>
    <t>HECHT DR ALAN I</t>
  </si>
  <si>
    <t>HECHT KATHLEEN M</t>
  </si>
  <si>
    <t>420 GARDINERS AVE</t>
  </si>
  <si>
    <t>18E17S320030  03140 0120</t>
  </si>
  <si>
    <t xml:space="preserve">PINE RIDGE UNIT 3 PB 8 PG 51 LOT 12 BLK 314 </t>
  </si>
  <si>
    <t>TEJADA CARLINA S</t>
  </si>
  <si>
    <t>2385 COVENTRY RD</t>
  </si>
  <si>
    <t>CLEVELAND HEIGHTS OH 44118</t>
  </si>
  <si>
    <t>18E17S320030  00510 0100</t>
  </si>
  <si>
    <t xml:space="preserve">PINE RIDGE UNIT 3 PB 8 PG 51 LOT 10 BLK 51 </t>
  </si>
  <si>
    <t>PATTERSON CYNTHIA &amp;</t>
  </si>
  <si>
    <t>ALICIA DEWAR</t>
  </si>
  <si>
    <t>527 NW 120TH DR</t>
  </si>
  <si>
    <t>18E17S320030  00510 0130</t>
  </si>
  <si>
    <t>PINE RIDGE UNIT 3 PB 8 PG 51 LOT 13 BLK 51</t>
  </si>
  <si>
    <t>UZZLE NORMAN</t>
  </si>
  <si>
    <t>5201 N MINT PT</t>
  </si>
  <si>
    <t>18E17S320030  00510 0210</t>
  </si>
  <si>
    <t>PINE RIDGE UNIT 3 LOT 21 BLK 51 DESC IN OR BK 657 PG 601</t>
  </si>
  <si>
    <t>BOLTZ BEVERLY</t>
  </si>
  <si>
    <t>AUSTIN VALERIE</t>
  </si>
  <si>
    <t>280 S COLLIER BLVD</t>
  </si>
  <si>
    <t>MARCO ISLAND FL 34145</t>
  </si>
  <si>
    <t>18E17S320030  00520 0070</t>
  </si>
  <si>
    <t>ROSEHILL</t>
  </si>
  <si>
    <t>PINE RIDGE UNIT 3 LOT 7 BLK 52</t>
  </si>
  <si>
    <t>TUTHILL SHAUN D</t>
  </si>
  <si>
    <t>2925 W ROSEHILL PL</t>
  </si>
  <si>
    <t>18E17S320030  00520 0080</t>
  </si>
  <si>
    <t>PINE RIDGE UNIT 3 PB 8 PG 51 LOT 8 BLK 52</t>
  </si>
  <si>
    <t>SANCHEZ BLANCA D</t>
  </si>
  <si>
    <t>8549 SW 133RD PL</t>
  </si>
  <si>
    <t>MIAMI FL 33183 4177</t>
  </si>
  <si>
    <t>18E17S320030  00530 0030</t>
  </si>
  <si>
    <t>PINE RIDGE UNIT 3 PB 8 PG 51 LOT 3 BLK 53</t>
  </si>
  <si>
    <t>18E17S320030  03130 0020</t>
  </si>
  <si>
    <t>PINE RIDGE UNIT 3 PB 8 PG 51 LOT 2 BLK 313</t>
  </si>
  <si>
    <t>BALTZLEY OLWEN M</t>
  </si>
  <si>
    <t>BALTZLEY TERRY W</t>
  </si>
  <si>
    <t>6560 ARTHUR ST</t>
  </si>
  <si>
    <t>HOLLYWOOD FL 33024</t>
  </si>
  <si>
    <t>18E17S320030  00560 0050</t>
  </si>
  <si>
    <t xml:space="preserve">PINE RIDGE UNIT 3 PB 8 PG 51 LOT 5 BLK 56 </t>
  </si>
  <si>
    <t>ROESSLER PAUL A &amp; SONG</t>
  </si>
  <si>
    <t>18E17S320030  00570 0080</t>
  </si>
  <si>
    <t>PINE RIDGE UNIT 3 PB 8 PG 51 LOT 8 BLK 57</t>
  </si>
  <si>
    <t>18E17S320030  00570 0120</t>
  </si>
  <si>
    <t>PINE RIDGE UNIT 3 PB 8 PG 51 LOT 12 BLK 57</t>
  </si>
  <si>
    <t>BYERS GARY</t>
  </si>
  <si>
    <t>BYERS REBECCA</t>
  </si>
  <si>
    <t>5329 N ALLAMANDRA DR</t>
  </si>
  <si>
    <t>18E17S320030  00570 0150</t>
  </si>
  <si>
    <t>PINE RIDGE UNIT 3 PB 8 PG 51 LOT 15 BLK 57</t>
  </si>
  <si>
    <t>SWACKHAMMER TAD</t>
  </si>
  <si>
    <t>SWACKHAMMER KIMBERLY</t>
  </si>
  <si>
    <t>3577 W PINE RIDGE BLVD</t>
  </si>
  <si>
    <t>18E17S320030  00510 0060</t>
  </si>
  <si>
    <t>PINE RIDGE UNIT 3 LOT 6 BLK 51 DESC IN OR BK 664 PG 297</t>
  </si>
  <si>
    <t>RHODES BRIAN</t>
  </si>
  <si>
    <t>RHODES DEBORAH</t>
  </si>
  <si>
    <t>5407 N MINT PT</t>
  </si>
  <si>
    <t>18E17S320030  00510 0160</t>
  </si>
  <si>
    <t>PINE RIDGE UNIT 3 PB 8 PG 51 LOT 16 BLK 51</t>
  </si>
  <si>
    <t>CORDER JOHN B JR</t>
  </si>
  <si>
    <t>CORDER PATRICIA A</t>
  </si>
  <si>
    <t>2903 W PINE RIDGE BLVD</t>
  </si>
  <si>
    <t>18E17S320030  00510 0250</t>
  </si>
  <si>
    <t>PINE RIDGE UNIT 3 PB 8 PG 51 LOT 25 BLK 51</t>
  </si>
  <si>
    <t>OBRIEN RICHARD C</t>
  </si>
  <si>
    <t>OBRIEN KAREN S</t>
  </si>
  <si>
    <t>5220 N CLIFF DR</t>
  </si>
  <si>
    <t>18E17S320030  00510 0280</t>
  </si>
  <si>
    <t>PINE RIDGE UNIT 3 PB 8 PG 51 LOT 28 BLK 51</t>
  </si>
  <si>
    <t>LAWSON GARY P</t>
  </si>
  <si>
    <t>LAWSON CARRIE Y</t>
  </si>
  <si>
    <t>5268 N CLIFF DR</t>
  </si>
  <si>
    <t>18E17S320030  00520 0010</t>
  </si>
  <si>
    <t>PINE RIDGE UNIT 3 PB 8 PG 51 LOT 1 BLK 52</t>
  </si>
  <si>
    <t>DRAKE ALBERT JR</t>
  </si>
  <si>
    <t>FIORENZA GEORGE L SR</t>
  </si>
  <si>
    <t>3085 W ROSEHILL PL</t>
  </si>
  <si>
    <t>18E17S320030  00520 0020</t>
  </si>
  <si>
    <t>PINE RIDGE UNIT 3 PB 8 PG 51 LOT 2 BLK 52</t>
  </si>
  <si>
    <t>HOMES BY ANNDAVID INC</t>
  </si>
  <si>
    <t>PO BOX 70</t>
  </si>
  <si>
    <t>MORRISTON FL 32668</t>
  </si>
  <si>
    <t>18E17S320030  00540 0020</t>
  </si>
  <si>
    <t xml:space="preserve">PINE RIDGE UNIT 3 LOT 2 BLK 54 DESCR IN O R BK 572 PG 1740 </t>
  </si>
  <si>
    <t>FINI TOMMASO &amp; JANET</t>
  </si>
  <si>
    <t>18E17S320030  00550 0040</t>
  </si>
  <si>
    <t>PINE RIDGE UNIT 3 PB 8 PG 51 LOT 4 BLK 55</t>
  </si>
  <si>
    <t>JABO JENNIFER</t>
  </si>
  <si>
    <t>RODRIGUEZ CARLOS</t>
  </si>
  <si>
    <t>305 E FOSTER CT</t>
  </si>
  <si>
    <t>18E17S320030  00560 0010</t>
  </si>
  <si>
    <t xml:space="preserve">PINE RIDGE UNIT 3 PB 8 PG 51 LOT 1 BLK 56 </t>
  </si>
  <si>
    <t>SWANSON RICHARD</t>
  </si>
  <si>
    <t>11580 W ROSA CT</t>
  </si>
  <si>
    <t>18E17S320030  00560 0080</t>
  </si>
  <si>
    <t>PINE RIDGE UNIT 3 PB 8 PG 51 LOT 8 BLK 56 DESC IN OR BK 896</t>
  </si>
  <si>
    <t>SHAH JEETEEN NEMCHAND</t>
  </si>
  <si>
    <t>33 THURLBY RD</t>
  </si>
  <si>
    <t xml:space="preserve"> UNITED KINGDOM</t>
  </si>
  <si>
    <t>18E17S320030  00570 0090</t>
  </si>
  <si>
    <t>PINE RIDGE UNIT 3 LOT 9 BLK 57</t>
  </si>
  <si>
    <t>CALABRO JOSEPH</t>
  </si>
  <si>
    <t>CALABRO AMY L Z</t>
  </si>
  <si>
    <t>3472 W BLOSSOM DR</t>
  </si>
  <si>
    <t>18E17S320030  03140 0090</t>
  </si>
  <si>
    <t xml:space="preserve">PINE RIDGE UNIT 3 PB 8 PG 51 LOT 9 BLK 314 </t>
  </si>
  <si>
    <t>SCOGNAMILLO PATRICK J &amp; JOANN</t>
  </si>
  <si>
    <t>43 PAULANNA AVE</t>
  </si>
  <si>
    <t>BAYPORT NY 11705 2127</t>
  </si>
  <si>
    <t>18E17S320030  00510 0080</t>
  </si>
  <si>
    <t>PINE RIDGE UNIT 3 PB 8 PG 51 LOT 8 BLK 51</t>
  </si>
  <si>
    <t>PERANDO RICHARD</t>
  </si>
  <si>
    <t>PERANDO JESSICA</t>
  </si>
  <si>
    <t>5353 N MINT PT</t>
  </si>
  <si>
    <t>18E17S320030  00510 0110</t>
  </si>
  <si>
    <t xml:space="preserve">PINE RIDGE UNIT 3 LOT 11 BLK 51 </t>
  </si>
  <si>
    <t>HEMBREE ROBERT F</t>
  </si>
  <si>
    <t>HEMBREE GLORIA J</t>
  </si>
  <si>
    <t>5281 N MINT PT</t>
  </si>
  <si>
    <t>18E17S320030  00510 0200</t>
  </si>
  <si>
    <t>PINE RIDGE UNIT 3 LOT 20 BLK 51 DESC IN OR BK 648 PG 1888</t>
  </si>
  <si>
    <t>NESS CHARLES</t>
  </si>
  <si>
    <t>4123 W 21ST</t>
  </si>
  <si>
    <t>PANAMA CITY FL 32405</t>
  </si>
  <si>
    <t>18E17S320030  00510 0220</t>
  </si>
  <si>
    <t>PINE RIDGE UNIT 3 LOT 22 BLK 51 DESC IN OR BK 679 PG 1655</t>
  </si>
  <si>
    <t>OTERO JORGE F</t>
  </si>
  <si>
    <t>OTERO PATTI S</t>
  </si>
  <si>
    <t>1326 MENDAVIA AVE</t>
  </si>
  <si>
    <t>CORAL GABLES FL 33114 1077</t>
  </si>
  <si>
    <t>18E17S320030  00510 0230</t>
  </si>
  <si>
    <t>PINE RIDGE UNIT 3 PB 8 PG 51 LOT 23 BLK 51</t>
  </si>
  <si>
    <t>DELROSARIO TERESA TABUENA</t>
  </si>
  <si>
    <t>3 KNOB OAK DR</t>
  </si>
  <si>
    <t>HENDERSON NV 89052 6623</t>
  </si>
  <si>
    <t>18E17S320030  00540 0010</t>
  </si>
  <si>
    <t>PINE RIDGE UNIT 3 PB 8 PG 51 LOT 1 BLK 54</t>
  </si>
  <si>
    <t>RICHARDSON TIMOTHY J</t>
  </si>
  <si>
    <t>RICHARDSON LISA M</t>
  </si>
  <si>
    <t>3098 W BLOSSOM DR</t>
  </si>
  <si>
    <t>18E17S320030  00540 0030</t>
  </si>
  <si>
    <t xml:space="preserve">PINE RIDGE UNIT 3 LOT 3 BLK 54 DESCR IN O R BK 592 PG 1708 </t>
  </si>
  <si>
    <t>ALTO JEREMY</t>
  </si>
  <si>
    <t>ATTN FLOR ALTO</t>
  </si>
  <si>
    <t>733 EAST DR</t>
  </si>
  <si>
    <t>ORADELL NJ 07649 1213</t>
  </si>
  <si>
    <t>18E17S320030  00540 0070</t>
  </si>
  <si>
    <t>PINE RIDGE UNIT 3 PB 8 PG 51 LOT 7 BLK 54</t>
  </si>
  <si>
    <t>FINER GREGORY</t>
  </si>
  <si>
    <t>FINER CHRISTINE</t>
  </si>
  <si>
    <t>3038 W BLOSSOM DR</t>
  </si>
  <si>
    <t>18E17S320030  00540 0100</t>
  </si>
  <si>
    <t>PINE RIDGE UNIT 3 PB 8 PGS 51-67 LOT 10 BLK 54</t>
  </si>
  <si>
    <t>FLANAGAN PATRICK A</t>
  </si>
  <si>
    <t>FLANAGAN IRMA L</t>
  </si>
  <si>
    <t>5254 N MINT PT</t>
  </si>
  <si>
    <t>18E17S320030  00540 0120</t>
  </si>
  <si>
    <t>PINE RIDGE UNIT 3 PB 8 PG 51 LOT 12 BLK 54</t>
  </si>
  <si>
    <t>SCHWARTZ CHRISTINE</t>
  </si>
  <si>
    <t>SCHWARTZ JOHN R</t>
  </si>
  <si>
    <t>5184 N MINT PT</t>
  </si>
  <si>
    <t>18E17S320030  03140 0040</t>
  </si>
  <si>
    <t>PINE RIDGE UNIT 3 PB 8 PG 51 LOT 4 BLK 314</t>
  </si>
  <si>
    <t>BERNARD RACHEL</t>
  </si>
  <si>
    <t>18E17S320030  00570 0040</t>
  </si>
  <si>
    <t>PINE RIDGE UNIT 3 LOT 4 BLK 57 DESC IN OR BK 848 PG 1361</t>
  </si>
  <si>
    <t>MATHAI MADAPALLIL &amp; THANKAMMA</t>
  </si>
  <si>
    <t>219 PEERSHING PARKWAY</t>
  </si>
  <si>
    <t>18E17S320030  00570 0060</t>
  </si>
  <si>
    <t>PINE RIDGE UNIT 3 PB 8 PG 51 LOT 6 BLK 57</t>
  </si>
  <si>
    <t>GAGE JAMES L</t>
  </si>
  <si>
    <t>GAGE ROBIN T</t>
  </si>
  <si>
    <t>3388 W BLOSSOM DR</t>
  </si>
  <si>
    <t>18E17S320030  00570 0130</t>
  </si>
  <si>
    <t>PINE RIDGE UNIT 3 PB 8 PG 51 LOT 13 BLK 57</t>
  </si>
  <si>
    <t>CARTER RICHARD G</t>
  </si>
  <si>
    <t>CARTER PATRICIA K</t>
  </si>
  <si>
    <t>5297 N ALLAMANDRA DR</t>
  </si>
  <si>
    <t>18E17S320030  00510 0190</t>
  </si>
  <si>
    <t>PINE RIDGE UNIT 3 PB 8 PG 51 LOT 19 BLK 51</t>
  </si>
  <si>
    <t>KOZERSKI MARK</t>
  </si>
  <si>
    <t>KOZERSKI LYNNE</t>
  </si>
  <si>
    <t>5106 NORTH CLIFF DRIVE</t>
  </si>
  <si>
    <t>18E17S320030  00520 0090</t>
  </si>
  <si>
    <t>PINE RIDGE UNIT 3 PB 8 PG 51 LOT 9 BLK 52</t>
  </si>
  <si>
    <t>SALVATO LOUIS</t>
  </si>
  <si>
    <t>SALVATO TONI</t>
  </si>
  <si>
    <t>2985 W ROSEHILL PL</t>
  </si>
  <si>
    <t>BEVERLY HILLS FL 34465 4567</t>
  </si>
  <si>
    <t>18E17S320030  03120 0090</t>
  </si>
  <si>
    <t>BOXELDER</t>
  </si>
  <si>
    <t>PINE RIDGE UNIT 3 PB 8 PG 51 LOT 9 BLK 312</t>
  </si>
  <si>
    <t>SHOLLENBARGER DAVID K</t>
  </si>
  <si>
    <t>DAVID K SHOLLENBARGER REVOCABLE TRUST</t>
  </si>
  <si>
    <t>3759 N BOXELDER WAY</t>
  </si>
  <si>
    <t>18E17S320030  00530 0010</t>
  </si>
  <si>
    <t>PINE RIDGE UNIT 3 PB 8 PG 51 LOT 1 BLK 53</t>
  </si>
  <si>
    <t>GAUNTZ PATRICK A</t>
  </si>
  <si>
    <t>3020 W ROSEHILL PL</t>
  </si>
  <si>
    <t>18E17S320030  00530 0020</t>
  </si>
  <si>
    <t>PINE RIDGE UNIT 3 PB 8 PG 51 LOT 2 BLK 53</t>
  </si>
  <si>
    <t>GEE FRANCES GAIL</t>
  </si>
  <si>
    <t>3045 W BLOSSOM DR</t>
  </si>
  <si>
    <t>18E17S320030  00530 0040</t>
  </si>
  <si>
    <t>PINE RIDGE UNIT 3 PB 8 PG 51 LOT 4 BLK 53</t>
  </si>
  <si>
    <t>BARLOW GREG A</t>
  </si>
  <si>
    <t>BARLOW LAURA C</t>
  </si>
  <si>
    <t>3079 W BLOSSOM DR</t>
  </si>
  <si>
    <t>18E17S320030  03130 0030</t>
  </si>
  <si>
    <t xml:space="preserve">PINE RIDGE UNIT 3 PB 8 PG 51 LOT 3 BLK 313 </t>
  </si>
  <si>
    <t>ALLEYNE JAMES L SR</t>
  </si>
  <si>
    <t>2854 W BLACKWOOD DRIVE</t>
  </si>
  <si>
    <t>18E17S320030  00540 0040</t>
  </si>
  <si>
    <t>PINE RIDGE UNIT 3 PB 8 PG 51 LOT 4 BLK 54</t>
  </si>
  <si>
    <t>APPLEWHITE LORENZA</t>
  </si>
  <si>
    <t>APPLEWHITE NOVELLA</t>
  </si>
  <si>
    <t>3062 W BLOSSOM DR</t>
  </si>
  <si>
    <t>18E17S320030  00540 0090</t>
  </si>
  <si>
    <t>PINE RIDGE UNIT 3 PB 8 PG 51 LOT 9 BLK 54</t>
  </si>
  <si>
    <t>MILLER SANDRA J</t>
  </si>
  <si>
    <t>5282 N MINT PT</t>
  </si>
  <si>
    <t>18E17S320030  00550 0050</t>
  </si>
  <si>
    <t>PINE RIDGE UNIT 3 PB 8 PG 51 LOT 5 BLK 55</t>
  </si>
  <si>
    <t>18E17S320030  00560 0030</t>
  </si>
  <si>
    <t>PINE RIDGE UNIT 3 LOT 3 BLK 56</t>
  </si>
  <si>
    <t>SAINATO VINCENT A</t>
  </si>
  <si>
    <t>502 ALVERSON AVE</t>
  </si>
  <si>
    <t>STATEN ISLAND NY 10309</t>
  </si>
  <si>
    <t>18E17S320030  00570 0010</t>
  </si>
  <si>
    <t>PINE RIDGE UNIT 3 PB 8 PG 51 LOT 1 BLK 57</t>
  </si>
  <si>
    <t>MURPHY SUN C</t>
  </si>
  <si>
    <t>3216 W BLOSSOM DR</t>
  </si>
  <si>
    <t>18E17S320030  00570 0030</t>
  </si>
  <si>
    <t>PINE RIDGE UNIT 3 PB 8 PG 51 LOT 3 BLK 57</t>
  </si>
  <si>
    <t>ANGE MARY ELLEN DAVID ANGE</t>
  </si>
  <si>
    <t>284 DANIELS RD</t>
  </si>
  <si>
    <t>SARATOGA SPRINGS NY 12866</t>
  </si>
  <si>
    <t>18E17S320030  00570 0050</t>
  </si>
  <si>
    <t>PINE RIDGE UNIT 3 PB 8 PGS 51-67 LOT 5 BLK 57</t>
  </si>
  <si>
    <t>STEVENS JACOB P</t>
  </si>
  <si>
    <t>3356 W BLOSSOM DR</t>
  </si>
  <si>
    <t>18E17S320030  00570 0140</t>
  </si>
  <si>
    <t>PINE RIDGE UNIT 3 PB 8 PG 51 LOT 14 BLK 57</t>
  </si>
  <si>
    <t>HEYDT DAVID TIMOTHY</t>
  </si>
  <si>
    <t>HEYDT JENNIFER FRANCES</t>
  </si>
  <si>
    <t>5245 N ALLAMANDRA DR</t>
  </si>
  <si>
    <t>18E17S320030  00510 0270</t>
  </si>
  <si>
    <t>PINE RIDGE UNIT 3 PB 8 PG 51 LOT 27 BLK 51</t>
  </si>
  <si>
    <t>GARCIA FELIX M</t>
  </si>
  <si>
    <t>GARCIA DIANA M PONS</t>
  </si>
  <si>
    <t>12531 SW 94TH CT</t>
  </si>
  <si>
    <t>18E17S320030  00520 0030</t>
  </si>
  <si>
    <t>PINE RIDGE UNIT 3 PB 8 PG 51 LOT 3 BLK 52</t>
  </si>
  <si>
    <t>HERBSTMAN STEVEN R</t>
  </si>
  <si>
    <t>5539 N ELKCAM BLVD</t>
  </si>
  <si>
    <t>18E17S320030  00520 0050</t>
  </si>
  <si>
    <t>PINE RIDGE UNIT 3 LOT 5 BLK 52 DESC IN OR BK 658 PG 1982</t>
  </si>
  <si>
    <t>CUARTAS ANIBAL ANDRES</t>
  </si>
  <si>
    <t>CUARTAS JULIAN DAVID</t>
  </si>
  <si>
    <t>6303 BLUE LAGOON DT STE 200</t>
  </si>
  <si>
    <t>MIAMI FL 33126</t>
  </si>
  <si>
    <t>18E17S320030  00520 0060</t>
  </si>
  <si>
    <t>PINE RIDGE UNIT 3 PB 8 PG 51 LOT 6 BLK 52</t>
  </si>
  <si>
    <t>BEDWELL ROBERT P SR</t>
  </si>
  <si>
    <t>BEDWELL SHIRLEYANN</t>
  </si>
  <si>
    <t>2888 W VERBENA PL</t>
  </si>
  <si>
    <t>18E17S320030  03120 0080</t>
  </si>
  <si>
    <t>PINE RIDGE UNIT 3 PB 8 PG 51 LOT 8 BLK 312</t>
  </si>
  <si>
    <t>AGOSTO WILLIAM</t>
  </si>
  <si>
    <t>3727 N BOXELDER WAY</t>
  </si>
  <si>
    <t>18E17S320030  00520 0100</t>
  </si>
  <si>
    <t>PINE RIDGE UNIT 3 PB 8 PG 51 LOT 10 BLK 52</t>
  </si>
  <si>
    <t>WOYCHOWSKI KEITH</t>
  </si>
  <si>
    <t>WOYCHOWSKI ANTOINETTE</t>
  </si>
  <si>
    <t>3007 N ROSEHILL PL</t>
  </si>
  <si>
    <t>18E17S320030  03130 0010</t>
  </si>
  <si>
    <t>PINE RIDGE UNIT 3 PB 8 PG 51 LOT 1 BLK 313</t>
  </si>
  <si>
    <t>SCHRULL CHRISTOPHER</t>
  </si>
  <si>
    <t>SCHRULL TARA</t>
  </si>
  <si>
    <t>3709 N BUCKWHEAT PT</t>
  </si>
  <si>
    <t>18E17S320030  00530 0060</t>
  </si>
  <si>
    <t>PINE RIDGE UNIT 3 PB 8 PG 51 LOT 6 BLK 53</t>
  </si>
  <si>
    <t>ARDUSER PAUL J</t>
  </si>
  <si>
    <t>ARDUSER STEPHANIE</t>
  </si>
  <si>
    <t>5355 N ELKCAM BLVD</t>
  </si>
  <si>
    <t>18E17S320030  00530 0080</t>
  </si>
  <si>
    <t>PINE RIDGE UNIT 3 PB 8 PG 51 LOT 8 BLK 53</t>
  </si>
  <si>
    <t>MILLER GARY ALLEN</t>
  </si>
  <si>
    <t>LEMIEUX MARCELLE</t>
  </si>
  <si>
    <t>3060 W ROSEHILL PL</t>
  </si>
  <si>
    <t>18E17S320030  00550 0010</t>
  </si>
  <si>
    <t>PINE RIDGE UNIT 3 LOT 1 BLK 55 DESC IN OR BK 718 PG 375</t>
  </si>
  <si>
    <t>CHOY WIN L &amp; WAI FAN</t>
  </si>
  <si>
    <t>PIUS X11 STRAAT 9</t>
  </si>
  <si>
    <t xml:space="preserve"> 6247 AW NETHERLANDS</t>
  </si>
  <si>
    <t>18E17S320030  00550 0060</t>
  </si>
  <si>
    <t>PINE RIDGE UNIT 3 PB 8 PG 51 LOT 6 BLK 55</t>
  </si>
  <si>
    <t>ELIGON LEON</t>
  </si>
  <si>
    <t>ELIGON GRACE</t>
  </si>
  <si>
    <t>3428 SW CATSKILL DR</t>
  </si>
  <si>
    <t>PORT SAINT LUCIE FL 34953</t>
  </si>
  <si>
    <t>18E17S320030  00550 0070</t>
  </si>
  <si>
    <t>PINE RIDGE UNIT 3 PB 8 PG 51 LOT 7 BLK 55</t>
  </si>
  <si>
    <t>18E17S320030  03140 0010</t>
  </si>
  <si>
    <t xml:space="preserve">PINE RIDGE UNIT 3 PB 8 PG 51 LOT 1 BLK 314 </t>
  </si>
  <si>
    <t>MICHALAKIS CONSTANTINE</t>
  </si>
  <si>
    <t>45 94TH ST</t>
  </si>
  <si>
    <t>BROOKLYN NY 11209 6603</t>
  </si>
  <si>
    <t>18E17S320030  00560 0020</t>
  </si>
  <si>
    <t xml:space="preserve">PINE RIDGE UNIT 3 PB 8 PG 51 LOT 2 BLK 56 </t>
  </si>
  <si>
    <t>18E17S320030  00560 0100</t>
  </si>
  <si>
    <t>PINE RIDGE UNIT 3 PB 8 PG 51 LOT 10 BLK 56 DESC IN OR BK</t>
  </si>
  <si>
    <t>CHANNA BALBINDER</t>
  </si>
  <si>
    <t>34 GLENWOOD GARDENS GANTS HILL</t>
  </si>
  <si>
    <t xml:space="preserve"> 1926X7 ENGLAND</t>
  </si>
  <si>
    <t>18E17S320030  00510 0090</t>
  </si>
  <si>
    <t>PINE RIDGE UNIT 3 PB 8 PG 51 LOT 9 BLK 51</t>
  </si>
  <si>
    <t>ROSIN LYLE K</t>
  </si>
  <si>
    <t>ROSIN AMY J</t>
  </si>
  <si>
    <t>308 BLACKBIRD CT</t>
  </si>
  <si>
    <t>BRADENTON FL 34212 2941</t>
  </si>
  <si>
    <t>18E17S320030  03120 0100</t>
  </si>
  <si>
    <t xml:space="preserve">PINE RIDGE UNIT 3 PB 8 PG 51 LOT 10 BLK 312 </t>
  </si>
  <si>
    <t>ALVEARI CHRISTINE D</t>
  </si>
  <si>
    <t>535 SE 18TH LN</t>
  </si>
  <si>
    <t>HOMESTEAD FL 33033</t>
  </si>
  <si>
    <t>18E17S320030  00530 0070</t>
  </si>
  <si>
    <t>PINE RIDGE UNIT 3 PB 8 PG 51 LOT 7 BLK 53</t>
  </si>
  <si>
    <t>FITZGERALD DALE</t>
  </si>
  <si>
    <t>FITZGERALD DEBORAH</t>
  </si>
  <si>
    <t>5393 N ELKCAM BLVD</t>
  </si>
  <si>
    <t>18E17S320030  00540 0080</t>
  </si>
  <si>
    <t>PINE RIDGE UNIT 3 PB 8 PG 51 LOT 8 BLK 54</t>
  </si>
  <si>
    <t>MILTON DAVID W</t>
  </si>
  <si>
    <t>MILTON JOAN W</t>
  </si>
  <si>
    <t>2924 W ROSEHILL PL</t>
  </si>
  <si>
    <t>18E17S320030  00540 0110</t>
  </si>
  <si>
    <t>PINE RIDGE UNIT 3 PB 8 PG 51 LOT 11 BLK 54</t>
  </si>
  <si>
    <t>NURSE TIMOTHY R</t>
  </si>
  <si>
    <t>SULLIVAN-NURSE LAURA M</t>
  </si>
  <si>
    <t>5220 N MINT PT</t>
  </si>
  <si>
    <t>18E17S320030  00550 0020</t>
  </si>
  <si>
    <t>PINE RIDGE UNIT 3 PB 8 PG 51 LOT 2 BLK 55</t>
  </si>
  <si>
    <t>MATHEWS GEORGE W</t>
  </si>
  <si>
    <t>MATHEWS KAREN A</t>
  </si>
  <si>
    <t>2580 AVE AU SOLEIL</t>
  </si>
  <si>
    <t>GULF STREAM FL 33483</t>
  </si>
  <si>
    <t>18E17S320030  03140 0020</t>
  </si>
  <si>
    <t>PINE RIDGE UNIT 3 PB 8 PG 51 LOT 2 BLK 314</t>
  </si>
  <si>
    <t>GONZALEZ MARGARITA M</t>
  </si>
  <si>
    <t>GONZALEZ RUBEN SR</t>
  </si>
  <si>
    <t>2890 W MESA VERDE DR</t>
  </si>
  <si>
    <t>18E17S320030  00560 0060</t>
  </si>
  <si>
    <t>PINE RIDGE UNIT 3 PB 8 PG 51  LOT 6 BLK 56</t>
  </si>
  <si>
    <t>18E17S320030  00560 0070</t>
  </si>
  <si>
    <t>PINE RIDGE UNIT 3 PB 8 PG 51  LOT 7 BLK 56</t>
  </si>
  <si>
    <t>18E17S320030  00570 0190</t>
  </si>
  <si>
    <t>PINE RIDGE UNIT 3 PB 8 PG 51 LOT 19 BLK 57</t>
  </si>
  <si>
    <t>KING ROBERT E II</t>
  </si>
  <si>
    <t>KING JOLYNNA</t>
  </si>
  <si>
    <t>3459 W PINE RIDGE BLVD</t>
  </si>
  <si>
    <t>18E17S320030  00580 0150</t>
  </si>
  <si>
    <t xml:space="preserve">PINE RIDGE UNIT 3 PB 8 PG 51 LOT 15 BLK 58 </t>
  </si>
  <si>
    <t>WITTIG DIRK C</t>
  </si>
  <si>
    <t>3415 W BLOSSOM DR</t>
  </si>
  <si>
    <t>18E17S320030  00580 0190</t>
  </si>
  <si>
    <t xml:space="preserve">PINE RIDGE UNIT 3 PB 8 PG 51 LOT 19 BLK 58 </t>
  </si>
  <si>
    <t>THRUSH SALLY L</t>
  </si>
  <si>
    <t>3563 W BLOSSOM DR</t>
  </si>
  <si>
    <t>18E17S320030  00590 0060</t>
  </si>
  <si>
    <t>ROSEDALE</t>
  </si>
  <si>
    <t>PINE RIDGE UNIT 3 PB 8 PG 51 LOT 6 BLK 59</t>
  </si>
  <si>
    <t>SERIO JOSEPH P</t>
  </si>
  <si>
    <t>SERIO SUSAN H</t>
  </si>
  <si>
    <t>5609 N ROSEDALE CIR</t>
  </si>
  <si>
    <t>18E17S320030  03170 0070</t>
  </si>
  <si>
    <t xml:space="preserve">PINE RIDGE UNIT 3 PB 8 PG 51 LOT 7 BLK 317 </t>
  </si>
  <si>
    <t>ROSLIN DAPHNE</t>
  </si>
  <si>
    <t>12820 GILMORE AVE</t>
  </si>
  <si>
    <t>LOS ANGELES CA 90066 6406</t>
  </si>
  <si>
    <t>18E17S320030  00600 0110</t>
  </si>
  <si>
    <t>PINE RIDGE UNIT 3 PB 8 PG 51 LOT 11 BLK 60</t>
  </si>
  <si>
    <t>CALDWELL TIMOTHY R</t>
  </si>
  <si>
    <t>CALDWELL MARY ANN</t>
  </si>
  <si>
    <t>5600 N ROSEDALE CIR</t>
  </si>
  <si>
    <t>18E17S320030  00600 0160</t>
  </si>
  <si>
    <t>PINE RIDGE UNIT 3 LOT 16 BLK 60 DESCR IN O R BK 603 PG 570</t>
  </si>
  <si>
    <t>WILLIAMS MAX E</t>
  </si>
  <si>
    <t>WILLIAMS NARDA C</t>
  </si>
  <si>
    <t>8634 VIA ANCHO RD</t>
  </si>
  <si>
    <t>BOCA RATON FL 33433</t>
  </si>
  <si>
    <t>18E17S320030  03170 0110</t>
  </si>
  <si>
    <t xml:space="preserve">PINE RIDGE UNIT 3 PB 8 PG 51 LOT 11 BLK 317 </t>
  </si>
  <si>
    <t>WRIGHT WAYNE A &amp;</t>
  </si>
  <si>
    <t>BONNIE L WRIGHT TRUSTEES</t>
  </si>
  <si>
    <t>34 LIBERTY ST</t>
  </si>
  <si>
    <t>SALEM NH 03079 2408</t>
  </si>
  <si>
    <t>18E17S320030  03180 0020</t>
  </si>
  <si>
    <t>PINE RIDGE UNIT 3 PB 8 PG 51 LOT 2 BLK 318</t>
  </si>
  <si>
    <t>HIDALGO VENTURA</t>
  </si>
  <si>
    <t>18E17S320030  00600 0170</t>
  </si>
  <si>
    <t>PINE RIDGE UNIT 3 PB 8 PG 51 LOT 17 BLK 60</t>
  </si>
  <si>
    <t>DANDRIDGE KIRK</t>
  </si>
  <si>
    <t>DANDRIDGE ELIZABETH</t>
  </si>
  <si>
    <t>5540 N ROSEDALE CIR</t>
  </si>
  <si>
    <t>BEVERLY HILLS FL 34465 2236</t>
  </si>
  <si>
    <t>18E17S320030  00580 0010</t>
  </si>
  <si>
    <t>PINE RIDGE UNIT 3 PB 8 PG 51 LOT 1 BLK 58</t>
  </si>
  <si>
    <t>QUIGTAR CRISPULO L III</t>
  </si>
  <si>
    <t>QUIGTAR MELINDA</t>
  </si>
  <si>
    <t>5542 N ELKCAM BLVD</t>
  </si>
  <si>
    <t>18E17S320030  00580 0020</t>
  </si>
  <si>
    <t>PINE RIDGE UNIT 3 PB 8 PG 51 LOT 2 BLK 58</t>
  </si>
  <si>
    <t>SOUTH DANA B</t>
  </si>
  <si>
    <t>MUNSON SONJA</t>
  </si>
  <si>
    <t>5530 N ELKCAM BLVD</t>
  </si>
  <si>
    <t>18E17S320030  03150 0110</t>
  </si>
  <si>
    <t>PINE RIDGE UNIT 3 PB 8 PG 51 LOT 11 BLK 315</t>
  </si>
  <si>
    <t>EARNHEART PAUL C</t>
  </si>
  <si>
    <t>EARNHEART LISA L</t>
  </si>
  <si>
    <t>2783 W MESA VERDE DR</t>
  </si>
  <si>
    <t>BEVERLY HILLS FL 34465 3435</t>
  </si>
  <si>
    <t>18E17S320030  03160 0010</t>
  </si>
  <si>
    <t>PINE RIDGE UNIT 3 PB 8 PG 51 LOT 1 BLK 316</t>
  </si>
  <si>
    <t>MACCONNELL SCOTT G</t>
  </si>
  <si>
    <t>MACCONNELL DEBRA E</t>
  </si>
  <si>
    <t>4006 N CALEDONIA DR</t>
  </si>
  <si>
    <t>18E17S320030  00580 0170</t>
  </si>
  <si>
    <t>PINE RIDGE UNIT 3 PB 8 PG 51 LOT 17 BLK 58</t>
  </si>
  <si>
    <t>COSTA PATRICK J</t>
  </si>
  <si>
    <t>COSTA ANN MARIE</t>
  </si>
  <si>
    <t>3501 W BLOSSOM DR</t>
  </si>
  <si>
    <t>18E17S320030  00600 0030</t>
  </si>
  <si>
    <t>PINE RIDGE UNIT 3 PB 8 PG 51 LOT 3 BLK 60</t>
  </si>
  <si>
    <t>HERBST DAVID F</t>
  </si>
  <si>
    <t>HERBST MARGARET M</t>
  </si>
  <si>
    <t>5470 N ROSEDALE CIR</t>
  </si>
  <si>
    <t>18E17S320030  00600 0040</t>
  </si>
  <si>
    <t>PINE RIDGE UNIT 3 PB 8 PG 51 LOT 4 BLK 60</t>
  </si>
  <si>
    <t>WESTENHOEFER GEORGE M JR</t>
  </si>
  <si>
    <t>TUMASZ LUCY E</t>
  </si>
  <si>
    <t>5460 NORTH ROSEDALE CIRCLE</t>
  </si>
  <si>
    <t>18E17S320030  00600 0130</t>
  </si>
  <si>
    <t>PINE RIDGE UNIT 3 PB 8 PG 51 LOT 13 BLK 60</t>
  </si>
  <si>
    <t>WIDENER MATTHEW W</t>
  </si>
  <si>
    <t>WIDENER TAMY A</t>
  </si>
  <si>
    <t>5580 N ROSEDALE CIR</t>
  </si>
  <si>
    <t>18E17S320030  03170 0090</t>
  </si>
  <si>
    <t>PINE RIDGE UNIT 3 PB 8 PG 51 LOT 9 BLK 317</t>
  </si>
  <si>
    <t>KAUFMAN CHARLES BRUCE</t>
  </si>
  <si>
    <t>18E17S320030  03190 0060</t>
  </si>
  <si>
    <t>PINE RIDGE UNIT 3 PB 8 PG 51 LOT 6 BLK 319</t>
  </si>
  <si>
    <t>GLACKEN ROSCOE B</t>
  </si>
  <si>
    <t>2922 W BEAMWOOD DR</t>
  </si>
  <si>
    <t>18E17S320030  00570 0160</t>
  </si>
  <si>
    <t>PINE RIDGE UNIT 3 PB 8 PG 51 LOT 16 BLK 57</t>
  </si>
  <si>
    <t>GAIN MARY E</t>
  </si>
  <si>
    <t>REVOCABLE TRUST OF MARY E GAIN DATED</t>
  </si>
  <si>
    <t>3535 W PINE RIDGE BLVD</t>
  </si>
  <si>
    <t>18E17S320030  00580 0030</t>
  </si>
  <si>
    <t>PINE RIDGE UNIT 3 PB 8 PG 51 LOT 3 BLK 58</t>
  </si>
  <si>
    <t>DIXON JAMES STEVEN</t>
  </si>
  <si>
    <t>5518 N ELKCAM BLVD</t>
  </si>
  <si>
    <t>18E17S320030  00580 0130</t>
  </si>
  <si>
    <t>PINE RIDGE UNIT 3 PB 8 PG 51 LOT 13 BLK 58</t>
  </si>
  <si>
    <t>KAVOURAS WILLIAM R</t>
  </si>
  <si>
    <t>KAVOURAS DELORES J</t>
  </si>
  <si>
    <t>3323 W BLOSSOM DR</t>
  </si>
  <si>
    <t>18E17S320030  03160 0020</t>
  </si>
  <si>
    <t>PINE RIDGE UNIT 3 PB 8 PG 51 LOT 2 BLK 316</t>
  </si>
  <si>
    <t>KUHLMEIER JOHN E</t>
  </si>
  <si>
    <t>KUHLMEIER LAVERNE E</t>
  </si>
  <si>
    <t>3968 N CALEDONIA DR</t>
  </si>
  <si>
    <t>18E17S320030  00590 0030</t>
  </si>
  <si>
    <t>PINE RIDGE UNIT 3 PB 8 PG 51 LOT 3 BLK 59</t>
  </si>
  <si>
    <t>BAUMSTARK CHARLES R</t>
  </si>
  <si>
    <t>BAUMSTARK BARBARA M</t>
  </si>
  <si>
    <t>5575 N ROSEDALE CIR</t>
  </si>
  <si>
    <t>18E17S320030  00590 0050</t>
  </si>
  <si>
    <t>PINE RIDGE UNIT 3 PB 8 PG 51 LOT 5 BLK 59</t>
  </si>
  <si>
    <t>SERGENT NELSON R</t>
  </si>
  <si>
    <t>SERGENT CYNTHIA H</t>
  </si>
  <si>
    <t>5603 N ROSEDALE CIR</t>
  </si>
  <si>
    <t>18E17S320030  00600 0050</t>
  </si>
  <si>
    <t xml:space="preserve">PINE RIDGE UNIT 3 PB 8 GP 51 LOT 5 BLK 60 </t>
  </si>
  <si>
    <t>DE LONG MICHAEL S &amp; ROBIN A</t>
  </si>
  <si>
    <t>34 WANTAUGH AVE</t>
  </si>
  <si>
    <t>18E17S320030  00600 0080</t>
  </si>
  <si>
    <t>PINE RIDGE UNIT 3 PB 8 PG 51 LOT 8 BLK 60</t>
  </si>
  <si>
    <t>MCQUAIG EDWARD C</t>
  </si>
  <si>
    <t>MCQUAIG ANITA M</t>
  </si>
  <si>
    <t>5420 N ROSEDALE CIR</t>
  </si>
  <si>
    <t>18E17S320030  03170 0060</t>
  </si>
  <si>
    <t>PINE RIDGE UNIT 3 PB 8 PG 51 LOT 6 BLK 317</t>
  </si>
  <si>
    <t>LEINBERGER ALLEN</t>
  </si>
  <si>
    <t>LEINBERGER MARIE C</t>
  </si>
  <si>
    <t>2649 W MESA VERDE DR</t>
  </si>
  <si>
    <t>18E17S320030  00600 0100</t>
  </si>
  <si>
    <t>PINE RIDGE UNIT 3 LOT 10 BLK 60</t>
  </si>
  <si>
    <t>JONES ROGER L</t>
  </si>
  <si>
    <t>JONES CAROLE L</t>
  </si>
  <si>
    <t>5620 N ROSEDALE CIR</t>
  </si>
  <si>
    <t>18E17S320030  00610 0010</t>
  </si>
  <si>
    <t>PINE RIDGE UNIT 3 PB 8 PG 51 LOT 1 BLK 61</t>
  </si>
  <si>
    <t>GRANT MATTHEW J</t>
  </si>
  <si>
    <t>GRANT SUZANNE E</t>
  </si>
  <si>
    <t>5454 N ALLAMANDRA DR</t>
  </si>
  <si>
    <t>18E17S320030  03180 0100</t>
  </si>
  <si>
    <t>PINE RIDGE UNIT 3 PB 8 PG 51 LOT 10 BLK 318</t>
  </si>
  <si>
    <t>MILFORD ROBERT F</t>
  </si>
  <si>
    <t>MILFORD MELISSA O</t>
  </si>
  <si>
    <t>2915 W AXELWOOD DR</t>
  </si>
  <si>
    <t>18E17S320030  03190 0020</t>
  </si>
  <si>
    <t>PINE RIDGE UNIT 3 PB 8 PG 51 LOT 2 BLK 319</t>
  </si>
  <si>
    <t>18E17S320030  03190 0040</t>
  </si>
  <si>
    <t>PINE RIDGE UNIT 3 PB 8 PG 51 LOT 4 BLK 319</t>
  </si>
  <si>
    <t>AERY LOLA MAY</t>
  </si>
  <si>
    <t>MCMAHON RICKEY L</t>
  </si>
  <si>
    <t>2930 BEAMWOOD DR</t>
  </si>
  <si>
    <t>18E17S320030  03150 0070</t>
  </si>
  <si>
    <t>PINE RIDGE UNIT 3 PB 8 PG 51 LOT 7 BLK 315</t>
  </si>
  <si>
    <t>DELL JOHN</t>
  </si>
  <si>
    <t>DELL LINDA</t>
  </si>
  <si>
    <t>2506 SW EGRET POND CR</t>
  </si>
  <si>
    <t>PALM CITY FL 34990</t>
  </si>
  <si>
    <t>18E17S320030  03150 0100</t>
  </si>
  <si>
    <t>PINE RIDGE UNIT 3 PB 8 PG 51 LOT 10 BLK 315</t>
  </si>
  <si>
    <t>GLORIA IGNACIO V</t>
  </si>
  <si>
    <t>GLORIA CARMELITA T</t>
  </si>
  <si>
    <t>938 EUBANKS LN</t>
  </si>
  <si>
    <t>THE VILLAGES FL 32163</t>
  </si>
  <si>
    <t>18E17S320030  00580 0090</t>
  </si>
  <si>
    <t>PINE RIDGE UNIT 3 PB 8 PG 51 LOT 9 BLK 58</t>
  </si>
  <si>
    <t>BUTT RICHARD C JR</t>
  </si>
  <si>
    <t>BUTT LORI L</t>
  </si>
  <si>
    <t>3203 W BLOSSOM DR</t>
  </si>
  <si>
    <t>18E17S320030  00590 0040</t>
  </si>
  <si>
    <t>PINE RIDGE UNIT 3 PB 8 PGS 51-67 LOT 4 BLK 59</t>
  </si>
  <si>
    <t>JESIENSKI ROBERT A</t>
  </si>
  <si>
    <t>JESIENSKI ELAINE M</t>
  </si>
  <si>
    <t>5595 N ROSEDALE CIR</t>
  </si>
  <si>
    <t>18E17S320030  03170 0040</t>
  </si>
  <si>
    <t>PINE RIDGE UNIT 3 PB 8 PG 51 LOT 4 BLK 317</t>
  </si>
  <si>
    <t>CADY JAMES B</t>
  </si>
  <si>
    <t>CADY RITA J</t>
  </si>
  <si>
    <t>2599 W MESA VERDE DR</t>
  </si>
  <si>
    <t>18E17S320030  03180 0060</t>
  </si>
  <si>
    <t>PINE RIDGE UNIT 3 PB 8 PG 51 LOT 6 BLK 318</t>
  </si>
  <si>
    <t>BROGAN JOHN E</t>
  </si>
  <si>
    <t>BROGAN CHERYL W BROWN</t>
  </si>
  <si>
    <t>PO BOX 1834</t>
  </si>
  <si>
    <t>18E17S320030  03190 0030</t>
  </si>
  <si>
    <t>PINE RIDGE UNIT 3 PB 8 PG 51 LOT 3 BLK 319</t>
  </si>
  <si>
    <t>SLUSARSKI PEGGY SUE</t>
  </si>
  <si>
    <t>2934 BEAMWOOD DR</t>
  </si>
  <si>
    <t>18E17S320030  00610 0110</t>
  </si>
  <si>
    <t>PINE RIDGE UNIT 3 PB 8 PG 51 LOT 11 BLK 61</t>
  </si>
  <si>
    <t>BOHEMIER ROBERT L</t>
  </si>
  <si>
    <t>BOHEMIER KATHYRIN D</t>
  </si>
  <si>
    <t>5493 N ROSEDALE CIR</t>
  </si>
  <si>
    <t>BEVERLY HILLS FL 34465 2237</t>
  </si>
  <si>
    <t>18E17S320030  03150 0020</t>
  </si>
  <si>
    <t>PINE RIDGE UNIT 3 PB 8 PG 51 LOT 2 BLK 315</t>
  </si>
  <si>
    <t>SHORE CARTER LYNWOOD</t>
  </si>
  <si>
    <t>2894 W AXELWOOD DR</t>
  </si>
  <si>
    <t>18E17S320030  00570 0170</t>
  </si>
  <si>
    <t xml:space="preserve">PINE RIDGE UNIT 3 PB 8 PG 51 LOT 17 BLK 57 DESC IN OR BK </t>
  </si>
  <si>
    <t>PANICKER RAMACHANDRA &amp; PADMINI</t>
  </si>
  <si>
    <t>14 LAKE DR</t>
  </si>
  <si>
    <t>NEW HYDE PARK NY 11040 1829</t>
  </si>
  <si>
    <t>18E17S320030  00570 0180</t>
  </si>
  <si>
    <t>PINE RIDGE UNIT 3 PB 8 PG 51 LOT 18 BLK 57</t>
  </si>
  <si>
    <t>WALSH GARY D</t>
  </si>
  <si>
    <t>3491 W PINE RIDGE BLVD</t>
  </si>
  <si>
    <t>18E17S320030  00580 0040</t>
  </si>
  <si>
    <t xml:space="preserve">PINE RIDGE UNIT 3 LOT 4 BLK 58 DESCR IN O R BK 584 PG 1900 </t>
  </si>
  <si>
    <t>ERTEL MARK C</t>
  </si>
  <si>
    <t>617 DOVE CREEK CIR</t>
  </si>
  <si>
    <t>GRAPEVINE TX 76051 6681</t>
  </si>
  <si>
    <t>18E17S320030  03150 0080</t>
  </si>
  <si>
    <t>PINE RIDGE UNIT 3 PB 8 PG 51 LOT 8 BLK 315</t>
  </si>
  <si>
    <t>TRESSILLIAN PAMELA A</t>
  </si>
  <si>
    <t>COZAD MICHAEL</t>
  </si>
  <si>
    <t>2701 W MES VERDE DR</t>
  </si>
  <si>
    <t>18E17S320030  00600 0020</t>
  </si>
  <si>
    <t>PINE RIDGE UNIT 3 PB 8 PG 51 LOT 2 BLK 60</t>
  </si>
  <si>
    <t>VELEZ FRANKLIN</t>
  </si>
  <si>
    <t>VELEZ CARMEN</t>
  </si>
  <si>
    <t>5480 N ROSEDALE CIR</t>
  </si>
  <si>
    <t>18E17S320030  03170 0030</t>
  </si>
  <si>
    <t>PINE RIDGE UNIT 3 PB 8 PG 51 LOT 3 BLK 317</t>
  </si>
  <si>
    <t>HARRINGTON PATRICIA A</t>
  </si>
  <si>
    <t>HENSLEY DIANA M</t>
  </si>
  <si>
    <t>2569 W MESA VERDE DR</t>
  </si>
  <si>
    <t>18E17S320030  00600 0150</t>
  </si>
  <si>
    <t>PINE RIDGE UNIT 3 PB 8 PG 51LOT 15 BLK 60</t>
  </si>
  <si>
    <t>CUBA JUAN</t>
  </si>
  <si>
    <t>CUBA PRISCILLA</t>
  </si>
  <si>
    <t>5560 N ROSEDALE CIR</t>
  </si>
  <si>
    <t>18E17S320030  03170 0100</t>
  </si>
  <si>
    <t>PINE RIDGE UNIT 3 PB 8 PG 51 LOT 10 BLK 317</t>
  </si>
  <si>
    <t>MCVAUGH JUDITH L</t>
  </si>
  <si>
    <t>DZEDZY DAVID</t>
  </si>
  <si>
    <t>2674 W AXELWOOD DR</t>
  </si>
  <si>
    <t>18E17S320030  03170 0120</t>
  </si>
  <si>
    <t xml:space="preserve">PINE RIDGE UNIT 3 PB 8 PG 51 LOT 12 BLK 317 </t>
  </si>
  <si>
    <t>GENTILOTTI JAMES G &amp; LORETTA</t>
  </si>
  <si>
    <t>27 EDWARDS RD</t>
  </si>
  <si>
    <t>MENDON MA 01756 1167</t>
  </si>
  <si>
    <t>18E17S320030  00600 0180</t>
  </si>
  <si>
    <t>PINE RIDGE UNIT 3 PB 8 PG LOT 18 BLK 60</t>
  </si>
  <si>
    <t>DUPLER WAYNE Y JR</t>
  </si>
  <si>
    <t>DUPLER SUSAN MARIE</t>
  </si>
  <si>
    <t>5530 N ROSEDALE CIR</t>
  </si>
  <si>
    <t>18E17S320030  03180 0030</t>
  </si>
  <si>
    <t xml:space="preserve">PINE RIDGE UNIT 3 PB 8 PG 51 LOT 3 &amp; W1/2 OF LOT 4 BLK 318 </t>
  </si>
  <si>
    <t>MENNIE WILLIAM M</t>
  </si>
  <si>
    <t>2874 W BIRDS NEST DR</t>
  </si>
  <si>
    <t>18E17S320030  03150 0060</t>
  </si>
  <si>
    <t>PINE RIDGE UNIT 3 PB 8 PG 51 LOT 6 BLK 315</t>
  </si>
  <si>
    <t>EVERTS JUSTIN S</t>
  </si>
  <si>
    <t>EVERTS ANDREA L</t>
  </si>
  <si>
    <t>2778 W AXELWOOD DR</t>
  </si>
  <si>
    <t>18E17S320030  00580 0050</t>
  </si>
  <si>
    <t>PINE RIDGE UNIT 3 PB 8 PG 51 LOT 5 BLK 58</t>
  </si>
  <si>
    <t>PERSONS WILLIAM L</t>
  </si>
  <si>
    <t>PERSONS MARIE E</t>
  </si>
  <si>
    <t>630 WOODBRIDGE WAY</t>
  </si>
  <si>
    <t>18E17S320030  03150 0090</t>
  </si>
  <si>
    <t>PINE RIDGE UNIT 3 PB 8 PG 51 LOT 9 BLK 315</t>
  </si>
  <si>
    <t>FARIA ROBERT D</t>
  </si>
  <si>
    <t>FARIA GAIL T</t>
  </si>
  <si>
    <t>2729 W MESA VERDE DR</t>
  </si>
  <si>
    <t>18E17S320030  00580 0060</t>
  </si>
  <si>
    <t>PINE RIDGE UNIT 3 PB 8 PG 51 LOT 6 BLK 58</t>
  </si>
  <si>
    <t>DAVIS LONNIE JOE</t>
  </si>
  <si>
    <t>DAVIS NANCY LEE</t>
  </si>
  <si>
    <t>5416 N ELKCAM BLVD</t>
  </si>
  <si>
    <t>18E17S320030  00580 0120</t>
  </si>
  <si>
    <t>PINE RIDGE UNIT 3 PB 8 PG 51 LOT 12 BLK 58</t>
  </si>
  <si>
    <t>VAUGHAN MICHAEL C</t>
  </si>
  <si>
    <t>VAUGHAN DOREEN R</t>
  </si>
  <si>
    <t>3303 W BLOSSOM DR</t>
  </si>
  <si>
    <t>18E17S320030  00580 0180</t>
  </si>
  <si>
    <t>PINE RIDGE UNIT 3 LOT 18 BLK 58 DESCR IN O R BK 584 PG 1901</t>
  </si>
  <si>
    <t>RENO JOSEPH C</t>
  </si>
  <si>
    <t>RENO DEBORAH A</t>
  </si>
  <si>
    <t>7701 SW 103 PL</t>
  </si>
  <si>
    <t>MIAMI FL 33173</t>
  </si>
  <si>
    <t>18E17S320030  00580 0200</t>
  </si>
  <si>
    <t>PINE RIDGE UNIT 3 PB 8 PG 51 LOT 20 BLK 58</t>
  </si>
  <si>
    <t>COBURN JAMES M</t>
  </si>
  <si>
    <t>COBURN KARIN E</t>
  </si>
  <si>
    <t>5395 N ALLAMANDRA DR</t>
  </si>
  <si>
    <t>18E17S320030  00590 0020</t>
  </si>
  <si>
    <t>PINE RIDGE UNIT 3 PB 8 PG 51 LOT 2 BLK 59</t>
  </si>
  <si>
    <t>BEVERLY HILLS FL 34465 2238</t>
  </si>
  <si>
    <t>18E17S320030  00600 0010</t>
  </si>
  <si>
    <t>PINE RIDGE UNIT 3 PB 8 PG 51 LOT 1 BLK 60</t>
  </si>
  <si>
    <t>1057 CO HWY 122</t>
  </si>
  <si>
    <t>18E17S320030  03170 0020</t>
  </si>
  <si>
    <t>PINE RIDGE UNIT 3 PB 8 PG 51 LOT 2 BLK 317</t>
  </si>
  <si>
    <t>AHRENS DONALD</t>
  </si>
  <si>
    <t>LAMB CLAIRE M</t>
  </si>
  <si>
    <t>335 E FALCONRY CT</t>
  </si>
  <si>
    <t>18E17S320030  00600 0060</t>
  </si>
  <si>
    <t>PINE RIDGE UNIT 3 PB 8 PG 51 LOT 6 BLK 60</t>
  </si>
  <si>
    <t>MILLER FRANKLIN C</t>
  </si>
  <si>
    <t>MILLER MARLENE B</t>
  </si>
  <si>
    <t>5440 N ROSEDALE CIR</t>
  </si>
  <si>
    <t>18E17S320030  03170 0050</t>
  </si>
  <si>
    <t xml:space="preserve">PINE RIDGE UNIT 3 PB 8 PG 51 LOT 5 BLK 317 </t>
  </si>
  <si>
    <t>DUNCAN JOYCE G</t>
  </si>
  <si>
    <t>2625 W MESA VERDE DR</t>
  </si>
  <si>
    <t>18E17S320030  00600 0070</t>
  </si>
  <si>
    <t>PINE RIDGE UNIT 3 PB 8 PG 51 LOT 7 BLK 60</t>
  </si>
  <si>
    <t>MOON DON LEE</t>
  </si>
  <si>
    <t>MOON BARBARA JUNE</t>
  </si>
  <si>
    <t>5430 N ROSEDALE CIR</t>
  </si>
  <si>
    <t>18E17S320030  00600 0090</t>
  </si>
  <si>
    <t>PINE RIDGE UNIT 3 PB 8 PG 51 LOT 9 BLK 60</t>
  </si>
  <si>
    <t>CORRADINA ALBERT G</t>
  </si>
  <si>
    <t>SCHANEL ROSEMARIE CORRADINA</t>
  </si>
  <si>
    <t>5410 N ROSEDALE CIR</t>
  </si>
  <si>
    <t>18E17S320030  03180 0050</t>
  </si>
  <si>
    <t>PINE RIDGE UNIT 3 PB 8 PG 51 LOT 5 &amp; E1/2 OF LOT 4 BLK 318</t>
  </si>
  <si>
    <t>HARRISON EDWARD</t>
  </si>
  <si>
    <t>HARRISON YVONNE</t>
  </si>
  <si>
    <t>2830 W BIRDS NEST DR</t>
  </si>
  <si>
    <t>18E17S320030  00610 0030</t>
  </si>
  <si>
    <t>PINE RIDGE UNIT 3 PB 8 PG 51 LOT 3 BLK 61</t>
  </si>
  <si>
    <t>WILSON CHARLES R</t>
  </si>
  <si>
    <t>WILSON CARLENE P A</t>
  </si>
  <si>
    <t>5545 N ROSEDALE CIR</t>
  </si>
  <si>
    <t>18E17S320030  03180 0090</t>
  </si>
  <si>
    <t>PINE RIDGE UNIT 3 PB 8 PG 51 LOT 9 BLK 318</t>
  </si>
  <si>
    <t>WILSON CHARLES LEE BRUNO</t>
  </si>
  <si>
    <t>WILSON SHANNON JESSEE FRASER</t>
  </si>
  <si>
    <t>2877 W AXELWOOD DR</t>
  </si>
  <si>
    <t>18E17S320030  00610 0100</t>
  </si>
  <si>
    <t>PINE RIDGE UNIT 3 PB 8 PG 51 LOT 10 BLK 61 DESC IN OR BK</t>
  </si>
  <si>
    <t>JOHNSON SHALER T</t>
  </si>
  <si>
    <t>JOHNSON MARGIE L</t>
  </si>
  <si>
    <t>5497 N ROSEDALE CIR</t>
  </si>
  <si>
    <t>18E17S320030  00610 0160</t>
  </si>
  <si>
    <t>PINE RIDGE UNIT 3 LOT 16 BLK 61 DESC IN OR BK 845 PG 1980</t>
  </si>
  <si>
    <t>LANZARONE ROBERT P</t>
  </si>
  <si>
    <t>LANZARONE MARIA</t>
  </si>
  <si>
    <t>5445 N ROSEDALE CIR</t>
  </si>
  <si>
    <t>18E17S320030  00580 0080</t>
  </si>
  <si>
    <t>PINE RIDGE UNIT 3 PB 8 PG 51 LOT 8 BLK 58</t>
  </si>
  <si>
    <t>STEED DOLORES M TRUSTEE</t>
  </si>
  <si>
    <t>DOLORES M STEED REV TRUST</t>
  </si>
  <si>
    <t>5352 N ELKCAM BLVD</t>
  </si>
  <si>
    <t>18E17S320030  00580 0100</t>
  </si>
  <si>
    <t>PINE RIDGE UNIT 3 PB 8 PG 51 LOT 10 BLK 58</t>
  </si>
  <si>
    <t>MCCOY JAMES F JR</t>
  </si>
  <si>
    <t>3221 W BLOSSOM DR</t>
  </si>
  <si>
    <t>18E17S320030  03150 0140</t>
  </si>
  <si>
    <t>PINE RIDGE UNIT 3 PB 8 PG 51 LOT 14 BLK 315</t>
  </si>
  <si>
    <t>TOUCHTON WILSON GUY</t>
  </si>
  <si>
    <t>TOUCHTON CHRISTINA REINA</t>
  </si>
  <si>
    <t>2889 W MESA VERDE DR</t>
  </si>
  <si>
    <t>18E17S320030  03150 0150</t>
  </si>
  <si>
    <t>PINE RIDGE UNIT 3 PB 8 PG 51 LOT 15 BLK 315</t>
  </si>
  <si>
    <t>ZAWACKI THOMAS A</t>
  </si>
  <si>
    <t>ZAWACKI EDWINA</t>
  </si>
  <si>
    <t>2921 W MESA VERDE DR</t>
  </si>
  <si>
    <t>18E17S320030  00590 0010</t>
  </si>
  <si>
    <t>PINE RIDGE UNIT 3 PB 8 PG 51 LOT 1 BLK 59</t>
  </si>
  <si>
    <t>HOLLERAN EDWARD F</t>
  </si>
  <si>
    <t>HOLLERAN MONICA M</t>
  </si>
  <si>
    <t>5463 N ALLAMANDRA DR</t>
  </si>
  <si>
    <t>18E17S320030  03170 0080</t>
  </si>
  <si>
    <t xml:space="preserve">PINE RIDGE UNIT 3 PB 8 PG 51 LOT 8 BLK 317 </t>
  </si>
  <si>
    <t>VILORIA PABLO &amp;</t>
  </si>
  <si>
    <t>TERESITA VILORIA</t>
  </si>
  <si>
    <t>9045 NORTH OCONTO</t>
  </si>
  <si>
    <t>18E17S320030  00600 0140</t>
  </si>
  <si>
    <t>PINE RIDGE UNIT 3 PB 8 PG 51 LOT 14 BLK 60</t>
  </si>
  <si>
    <t>SCOTT WAYNE</t>
  </si>
  <si>
    <t>5570 N ROSEDALE CIR</t>
  </si>
  <si>
    <t>18E17S320030  03180 0010</t>
  </si>
  <si>
    <t>PINE RIDGE UNIT 3 PB 8 PG 51 LOT 1 BLK 318</t>
  </si>
  <si>
    <t>LEONARD DREMA S</t>
  </si>
  <si>
    <t>3995 N BUCKWHEAT PT</t>
  </si>
  <si>
    <t>18E17S320030  00600 0190</t>
  </si>
  <si>
    <t>PINE RIDGE UNIT 3 PB 8 PG 51 LOT 19 BLK 60</t>
  </si>
  <si>
    <t>RAMOS VICTOR M JR</t>
  </si>
  <si>
    <t>AVILA LUCY</t>
  </si>
  <si>
    <t>5512 N ROSEDALE CIR</t>
  </si>
  <si>
    <t>18E17S320030  00610 0020</t>
  </si>
  <si>
    <t>PINE RIDGE UNIT 3 PG 8 PG 51 LOT 2 BLK 61</t>
  </si>
  <si>
    <t>BIONDI RONALD P</t>
  </si>
  <si>
    <t>BIONDI MARY S</t>
  </si>
  <si>
    <t>5547 NORTH ROSEDALE CIR</t>
  </si>
  <si>
    <t>18E17S320030  03180 0080</t>
  </si>
  <si>
    <t>PINE RIDGE UNIT 3 PB 8 PG 51 LOT 8 BLK 318</t>
  </si>
  <si>
    <t>MANEJE REYNALDO CARREON</t>
  </si>
  <si>
    <t>MANEJE MARILOU CERVANTES</t>
  </si>
  <si>
    <t>1863 SW 173 AVE</t>
  </si>
  <si>
    <t>18E17S320030  00610 0060</t>
  </si>
  <si>
    <t>PINE RIDGE UNIT 3 LOT 6 BLK 61 DESC IN OR BK 757 PG 1698</t>
  </si>
  <si>
    <t>BARTLE WILLIAM J</t>
  </si>
  <si>
    <t>BARTLE SHERYL LYNN</t>
  </si>
  <si>
    <t>5515 N ROSEDALE CIR</t>
  </si>
  <si>
    <t>18E17S320030  00610 0070</t>
  </si>
  <si>
    <t>PINE RIDGE UNIT 3 PB 8 PG 51 LOT 7 BLK 61</t>
  </si>
  <si>
    <t>LAKE THOMAS J</t>
  </si>
  <si>
    <t>5511 N ROSEDALE CIR</t>
  </si>
  <si>
    <t>18E17S320030  00610 0090</t>
  </si>
  <si>
    <t>PINE RIDGE UNIT 3 PB 8 PG 51 LOT 9 BLK 61</t>
  </si>
  <si>
    <t>WRIGHT OWEN S</t>
  </si>
  <si>
    <t>WRIGHT GLORIA P</t>
  </si>
  <si>
    <t>5501 N ROSEDALE CIR</t>
  </si>
  <si>
    <t>18E17S320030  00610 0150</t>
  </si>
  <si>
    <t>PINE RIDGE UNIT 3 PB 8 PG 51 LOT 15 BLK 61</t>
  </si>
  <si>
    <t>GOLLIHER JOHN T</t>
  </si>
  <si>
    <t>GOLLIHER JUDITH D</t>
  </si>
  <si>
    <t>5455 N ROSEDALE CIR</t>
  </si>
  <si>
    <t>18E17S320030  03150 0010</t>
  </si>
  <si>
    <t>PINE RIDGE UNIT 3 PB 8 PG 51 LOT 1 BLK 315</t>
  </si>
  <si>
    <t>WILLIAMS MERVIN MORRISON</t>
  </si>
  <si>
    <t>3947 N BUCKWHEAT PT</t>
  </si>
  <si>
    <t>18E17S320030  00570 0200</t>
  </si>
  <si>
    <t>PINE RIDGE UNIT 3 PB 8 PG 51 LOT 20 BLK 57</t>
  </si>
  <si>
    <t>STEES HAROLD JOHN JR</t>
  </si>
  <si>
    <t>STEES LAUREL S</t>
  </si>
  <si>
    <t>3427 W PINE RIDGE BLVD</t>
  </si>
  <si>
    <t>18E17S320030  00580 0070</t>
  </si>
  <si>
    <t>PINE RIDGE UNIT 3 PB 8 PG 51 LOT 7 BLK 58</t>
  </si>
  <si>
    <t>FONZI MICHAEL J</t>
  </si>
  <si>
    <t>FONZI MICHELLE J</t>
  </si>
  <si>
    <t>5384 N ELKCAM BLVD</t>
  </si>
  <si>
    <t>18E17S320030  03150 0120</t>
  </si>
  <si>
    <t>PINE RIDGE UNIT 3 PB 8 PG 51 LOT 12 BLK 315</t>
  </si>
  <si>
    <t>CARTER RICHARD E</t>
  </si>
  <si>
    <t>SAVAS SUSAN H</t>
  </si>
  <si>
    <t>2825 W MESA VERDE DR</t>
  </si>
  <si>
    <t>18E17S320030  00580 0110</t>
  </si>
  <si>
    <t>PINE RIDGE UNIT 3 PB 8 PG 51 LOT 11 BLK 58</t>
  </si>
  <si>
    <t>WAGNER RANDOLPH C</t>
  </si>
  <si>
    <t>WAGNER CAROLE J</t>
  </si>
  <si>
    <t>3267 W BLOSSOM DR</t>
  </si>
  <si>
    <t>18E17S320030  03150 0130</t>
  </si>
  <si>
    <t>PINE RIDGE UNIT 3 PB 8 PG 51 LOT 13 BLK 315</t>
  </si>
  <si>
    <t>POLLARD COREY L</t>
  </si>
  <si>
    <t>POLLARD SHIRLEY A</t>
  </si>
  <si>
    <t>2857 W MESA VERDE DR</t>
  </si>
  <si>
    <t>18E17S320030  00580 0140</t>
  </si>
  <si>
    <t>PINE RIDGE UNIT 3 PB 8 PG 51 LOT 14 BLK 58</t>
  </si>
  <si>
    <t>PARNALL CHARLES R</t>
  </si>
  <si>
    <t>18E17S320030  00580 0160</t>
  </si>
  <si>
    <t>PINE RIDGE UNIT 3 PB 8 PG 51 LOT 16 BLK 58</t>
  </si>
  <si>
    <t>PAYNE WALLACE D</t>
  </si>
  <si>
    <t>PAYNE MARIE JULIAN</t>
  </si>
  <si>
    <t>3473 W BLOSSOM DR</t>
  </si>
  <si>
    <t>18E17S320030  00600 0120</t>
  </si>
  <si>
    <t>PINE RIDGE UNIT 3 PB 8 PG 51 LOT 12 BLK 60</t>
  </si>
  <si>
    <t>NOLAND JESSE D</t>
  </si>
  <si>
    <t>NOLAND CHERYL L</t>
  </si>
  <si>
    <t>5590 N ROSEDALE CIR</t>
  </si>
  <si>
    <t>18E17S320030  03180 0070</t>
  </si>
  <si>
    <t>PINE RIDGE UNIT 3 PB 8 PG 51 LOT 7 BLK 318</t>
  </si>
  <si>
    <t>CLEMONS BILLY</t>
  </si>
  <si>
    <t>CLEMONS ELIN</t>
  </si>
  <si>
    <t>2811 W AXELWOOD</t>
  </si>
  <si>
    <t>18E17S320030  00610 0140</t>
  </si>
  <si>
    <t>PINE RIDGE UNIT 3 PB 8 PG 51 LOT 14 BLK 61</t>
  </si>
  <si>
    <t>SCHROEDER JESSICA K</t>
  </si>
  <si>
    <t>SCHROEDER ROBERT R</t>
  </si>
  <si>
    <t>5465 N ROSEDALE CIR</t>
  </si>
  <si>
    <t>18E17S320030  03190 0050</t>
  </si>
  <si>
    <t>PINE RIDGE UNIT 3 PB 8 PG 51 LOT 5 BLK 319</t>
  </si>
  <si>
    <t>RIZZO SALVATORE</t>
  </si>
  <si>
    <t>RIZZO PATRICIA</t>
  </si>
  <si>
    <t>2924 BEAMWOOD DRIVE</t>
  </si>
  <si>
    <t>18E17S320030  00610 0170</t>
  </si>
  <si>
    <t>GENTLE</t>
  </si>
  <si>
    <t>PINE RIDGE UNIT 3 PG 8 PG 51 LOT 17 BLK 61</t>
  </si>
  <si>
    <t>CARLISLE KENT</t>
  </si>
  <si>
    <t>5596 N GENTLE PT</t>
  </si>
  <si>
    <t>18E17S320030  03190 0090</t>
  </si>
  <si>
    <t>PINE RIDGE UNIT 3 PB 8 PG 51 LOT 9 BLK 319</t>
  </si>
  <si>
    <t>18E17S320030  03190 0110</t>
  </si>
  <si>
    <t xml:space="preserve">PINE RIDGE UNIT 3 PB 8 PG 51 LOT 11 BLK 319 </t>
  </si>
  <si>
    <t>THORUP PATRICIA &amp; GARY</t>
  </si>
  <si>
    <t>454 S ORLEANS RD</t>
  </si>
  <si>
    <t>ORLEANS MA 02653</t>
  </si>
  <si>
    <t>18E17S320030  00610 0250</t>
  </si>
  <si>
    <t>TWINKLE</t>
  </si>
  <si>
    <t>PINE RIDGE UNIT 3 LOT 25 BLK 61</t>
  </si>
  <si>
    <t>HONG ANTHONY S</t>
  </si>
  <si>
    <t>HONG SUSAN L</t>
  </si>
  <si>
    <t>1 MOONLIGHT ISLE</t>
  </si>
  <si>
    <t>LADERA RANCH CA 92694 1380</t>
  </si>
  <si>
    <t>18E17S320030  03190 0250</t>
  </si>
  <si>
    <t xml:space="preserve">PINE RIDGE UNIT 3 PB 8 PG 51 LOT 25 BLK 319 </t>
  </si>
  <si>
    <t>MAC LEOD GARY W</t>
  </si>
  <si>
    <t>119 KUULEI RD</t>
  </si>
  <si>
    <t>KAILUA HI 96734 2719</t>
  </si>
  <si>
    <t>18E17S320030  03190 0280</t>
  </si>
  <si>
    <t>PINE RIDGE UNIT 3 PB 8 PG 51 LOT 28 BLK 319</t>
  </si>
  <si>
    <t>DUBLE DEBBIE</t>
  </si>
  <si>
    <t>SWANSON RICHARD C</t>
  </si>
  <si>
    <t>1063 CLARK AVE</t>
  </si>
  <si>
    <t>FRANKLINVILLE NJ 08322</t>
  </si>
  <si>
    <t>18E17S320030  00610 0280</t>
  </si>
  <si>
    <t xml:space="preserve">PINE RIDGE UNIT 3 LOT 28 BLK 61 DESC IN OR BK 828 PG 342 </t>
  </si>
  <si>
    <t>IATRIDES PETER T</t>
  </si>
  <si>
    <t>3323 SUNNYSIDE AVE</t>
  </si>
  <si>
    <t>BROOKFIELD IL 60513 1331</t>
  </si>
  <si>
    <t>18E17S320030  03190 0340</t>
  </si>
  <si>
    <t>PINE RIDGE UNIT 3 PB 8 PG 51 LOT 34 BLK 319</t>
  </si>
  <si>
    <t>BROOKS WINSTON</t>
  </si>
  <si>
    <t>BROOKS JESSICA E</t>
  </si>
  <si>
    <t>4299 N FICUS DR</t>
  </si>
  <si>
    <t>18E17S320030  00630 0150</t>
  </si>
  <si>
    <t>MOCK ORANGE</t>
  </si>
  <si>
    <t>PINE RIDGE UNIT 3 PB 8 PG 51 LOT 15 BLK 63</t>
  </si>
  <si>
    <t>BELL ROBIN J A</t>
  </si>
  <si>
    <t>PO BOX 641301</t>
  </si>
  <si>
    <t>BEVERLY HILLS FL 34464 1301</t>
  </si>
  <si>
    <t>18E17S320030  00630 0160</t>
  </si>
  <si>
    <t>PINE RIDGE UNIT 3 PB 8 PG 51 LOT 16 BLK 63</t>
  </si>
  <si>
    <t>RENFROW SHIRLEY RUTH</t>
  </si>
  <si>
    <t>RENFROW ROBERT GRAY</t>
  </si>
  <si>
    <t>5409 N MOCK ORANGE DR</t>
  </si>
  <si>
    <t>18E17S320030  00640 0040</t>
  </si>
  <si>
    <t>LANTANA</t>
  </si>
  <si>
    <t>PINE RIDGE UNIT 3 PB 8 PG 51 LOT 4 BLK 64</t>
  </si>
  <si>
    <t>BARNARD ALFRED T</t>
  </si>
  <si>
    <t>BARNARD PATRICIA L</t>
  </si>
  <si>
    <t>2880 W LANTANA DR</t>
  </si>
  <si>
    <t>BEVERLY HILLS FL 34465 2207</t>
  </si>
  <si>
    <t>18E17S320030  00640 0090</t>
  </si>
  <si>
    <t>PINE RIDGE UNIT 3 PB 8 PG 51 LOT 9 BLK 64</t>
  </si>
  <si>
    <t>KNAPP RAYMOND</t>
  </si>
  <si>
    <t>KNAPP MARGARET</t>
  </si>
  <si>
    <t>2980 W LANTANA DR</t>
  </si>
  <si>
    <t>18E17S320030  00640 0140</t>
  </si>
  <si>
    <t>PINE RIDGE UNIT 3 PB 8 PG 51 LOT 14 BLK 64 DESC IN OR BK</t>
  </si>
  <si>
    <t>HOLLOBAUGH BEVERLY J</t>
  </si>
  <si>
    <t>3152 W LANTANA DR</t>
  </si>
  <si>
    <t>18E17S320030  00610 0180</t>
  </si>
  <si>
    <t>PINE RIDGE UNIT 3 PB 8 PG 51 LOT 18 BLK 61</t>
  </si>
  <si>
    <t>JARDINELLA WILLIAM</t>
  </si>
  <si>
    <t>JARDINELLA JOAN T</t>
  </si>
  <si>
    <t>4 BRIARWOOD LN</t>
  </si>
  <si>
    <t>NEW HARTFORD NY 13413 2450</t>
  </si>
  <si>
    <t>18E17S320030  03190 0210</t>
  </si>
  <si>
    <t>PINE RIDGE UNIT 3 PB 8 PG 51 LOT 21 BLK 319</t>
  </si>
  <si>
    <t>HERNDON TERRY L</t>
  </si>
  <si>
    <t>HERNDON JANICE A</t>
  </si>
  <si>
    <t>2677 W AXELWOOD DR</t>
  </si>
  <si>
    <t>18E17S320030  03190 0300</t>
  </si>
  <si>
    <t>PINE RIDGE UNIT 3 PB 8 PG 51 LOT 30 BLK 319</t>
  </si>
  <si>
    <t>PEREZ DEBRA A</t>
  </si>
  <si>
    <t>PEREZ FRANK</t>
  </si>
  <si>
    <t>2955 W MUSTANG BLVD</t>
  </si>
  <si>
    <t>18E17S320030  03190 0320</t>
  </si>
  <si>
    <t>PINE RIDGE UNIT 3 PB 8 PG 51 LOT 32 BLK 319</t>
  </si>
  <si>
    <t>SWIFT THOMAS G</t>
  </si>
  <si>
    <t>SWIFT CATHERINE</t>
  </si>
  <si>
    <t>3015 W MUSTANG BLVD</t>
  </si>
  <si>
    <t>18E17S320030  00620 0050</t>
  </si>
  <si>
    <t xml:space="preserve">PINE RIDGE UNIT 3 PB 8 PG 51 LOT 5 BLK 62 </t>
  </si>
  <si>
    <t>DI PLACIDO CAROLYN &amp; JOHN</t>
  </si>
  <si>
    <t>780 N FIG TREE LN</t>
  </si>
  <si>
    <t>PLANTATION FL 33317 1847</t>
  </si>
  <si>
    <t>18E17S320030  00630 0030</t>
  </si>
  <si>
    <t>PINE RIDGE UNIT 3 PB 8 PG 51 LOT 3 BLK 63</t>
  </si>
  <si>
    <t>MCBRIDE BARBARA I</t>
  </si>
  <si>
    <t>MCBRIDE FAMILY TRUST UTA DATED</t>
  </si>
  <si>
    <t>5690 N CARNATION DR</t>
  </si>
  <si>
    <t>18E17S320030  00630 0180</t>
  </si>
  <si>
    <t>PINE RIDGE UNIT 3 PB 8 PG 51 LOT 18 BLK 63</t>
  </si>
  <si>
    <t>CHOATE CATHERINE A</t>
  </si>
  <si>
    <t>FARRAH DAVID A</t>
  </si>
  <si>
    <t>5465 N MOCK ORANGE DR</t>
  </si>
  <si>
    <t>18E17S320030  00630 0230</t>
  </si>
  <si>
    <t>PINE RIDGE UNIT 3 PB 8 PG 51 LOT 23 BLK 63</t>
  </si>
  <si>
    <t>HOLUP KAREN</t>
  </si>
  <si>
    <t>5623 N MOCK ORANGE DR</t>
  </si>
  <si>
    <t>18E17S320030  00640 0100</t>
  </si>
  <si>
    <t xml:space="preserve">PINE RIDGE UNIT 3 PB 8 PG 51 LOT 10 BLK 64  DESC IN OR BK </t>
  </si>
  <si>
    <t>STRIPP JOHN T</t>
  </si>
  <si>
    <t>STRIPP SALLY D</t>
  </si>
  <si>
    <t>3024 W LANTANA DR</t>
  </si>
  <si>
    <t>18E17S320030  00610 0210</t>
  </si>
  <si>
    <t>PINE RIDGE UNIT 3 PB 8 PG 51 LOT 21 BLK 61</t>
  </si>
  <si>
    <t>SAUNDERS CARL</t>
  </si>
  <si>
    <t>SAUNDERS ROBIN</t>
  </si>
  <si>
    <t>5627 N GENTLE PT</t>
  </si>
  <si>
    <t>18E17S320030  00610 0230</t>
  </si>
  <si>
    <t>PINE RIDGE UNIT 3 PB 8 PG 51 LOT 23 BLK 61</t>
  </si>
  <si>
    <t>COLE JOSEPH E</t>
  </si>
  <si>
    <t>COLE JANE M</t>
  </si>
  <si>
    <t>5407 N ROSEDALE CIR</t>
  </si>
  <si>
    <t>18E17S320030  03190 0180</t>
  </si>
  <si>
    <t>PINE RIDGE UNIT 3 PB 8 PG 51 LOT 18 BLK 319</t>
  </si>
  <si>
    <t>GNAM RENE</t>
  </si>
  <si>
    <t>GNAM EVEMARIE</t>
  </si>
  <si>
    <t>2730 W BEAMWOOD DR</t>
  </si>
  <si>
    <t>18E17S320030  00610 0260</t>
  </si>
  <si>
    <t>PINE RIDGE UNIT 3 PB 8 PG 51 LOT 26 BLK 61</t>
  </si>
  <si>
    <t>MIEDEMA MEINDERT &amp; HINKE TEL &amp;</t>
  </si>
  <si>
    <t>FETTJE P MIEDEMA VAN DER WAL</t>
  </si>
  <si>
    <t>18E17S320030  03190 0270</t>
  </si>
  <si>
    <t>PINE RIDGE UNIT 3 PB 8 PG 51 LOT 27 BLK 319</t>
  </si>
  <si>
    <t>CAJKA RUDOLPH JOSEPH</t>
  </si>
  <si>
    <t>CAJKA CAROL ZOE</t>
  </si>
  <si>
    <t>9600 FREEPORT DR</t>
  </si>
  <si>
    <t>DENTON TX 76207</t>
  </si>
  <si>
    <t>18E17S320030  00610 0270</t>
  </si>
  <si>
    <t>PINE RIDGE UNIT 3 PB 8 PG 51 LOT 27 BLK 61</t>
  </si>
  <si>
    <t>18E17S320030  00610 0310</t>
  </si>
  <si>
    <t>PINE RIDGE UNIT 3 PB 8 PG 51 LOT 31 BLK 61 DESC IN OR BK</t>
  </si>
  <si>
    <t>SARDON ENCIK MOHAMED SUKARNO</t>
  </si>
  <si>
    <t>C 6 1 THE TROIKA CONDO</t>
  </si>
  <si>
    <t>KUALA LUMPUR 50450 MALAYSIA</t>
  </si>
  <si>
    <t>18E17S320030  00620 0020</t>
  </si>
  <si>
    <t>PINE RIDGE UNIT 3 PB 8 PG 51 LOT 2 BLK 62</t>
  </si>
  <si>
    <t>PIPINO TERESA</t>
  </si>
  <si>
    <t>5298 N ALLAMANDRA DR</t>
  </si>
  <si>
    <t>BEVERLY HILLS FL 34449</t>
  </si>
  <si>
    <t>18E17S320030  03200 0020</t>
  </si>
  <si>
    <t>PINE RIDGE UNIT 3 PB 8 PG 51 LOT 2 BLK 320</t>
  </si>
  <si>
    <t>DONK RICHARD E SR</t>
  </si>
  <si>
    <t>DARCH PATTI</t>
  </si>
  <si>
    <t>936 WATER ST</t>
  </si>
  <si>
    <t>KENT NY 14477</t>
  </si>
  <si>
    <t>18E17S320030  03200 0070</t>
  </si>
  <si>
    <t>PINE RIDGE UNIT 3 PB 8 PG 51 LOT 7 BLK 320</t>
  </si>
  <si>
    <t>LINGLEY CAROL J</t>
  </si>
  <si>
    <t>GARDINER KAREN R</t>
  </si>
  <si>
    <t>4364 N FICUS DR</t>
  </si>
  <si>
    <t>18E17S320030  00630 0120</t>
  </si>
  <si>
    <t>PINE RIDGE UNIT 3 PB 8 PG 51 LOT 12 BLK 63</t>
  </si>
  <si>
    <t>HORN JAMES</t>
  </si>
  <si>
    <t>HORN DONNA</t>
  </si>
  <si>
    <t>5352 N CARNATION DR</t>
  </si>
  <si>
    <t>BEVERLY HILLS FL 34465 3079</t>
  </si>
  <si>
    <t>18E17S320030  00640 0010</t>
  </si>
  <si>
    <t>PINE RIDGE UNIT 3 PB 8 PG 51 LOT 1 BLK 64</t>
  </si>
  <si>
    <t>VILLACASTIN ALEX T</t>
  </si>
  <si>
    <t>VILLACASTIN MARIA N</t>
  </si>
  <si>
    <t>PO BOX 2043</t>
  </si>
  <si>
    <t>18E17S320030  00640 0030</t>
  </si>
  <si>
    <t>PINE RIDGE UNIT 3 PB 8 PG 51 LOT 3 BLK 64</t>
  </si>
  <si>
    <t>18E17S320030  00640 0130</t>
  </si>
  <si>
    <t>PINE RIDGE UNIT 3 LOT 13 BLK 64</t>
  </si>
  <si>
    <t>COMEAU JOHN C</t>
  </si>
  <si>
    <t>COMEAU DEBIE S</t>
  </si>
  <si>
    <t>154 E KNIGHTSBRIDGE PL</t>
  </si>
  <si>
    <t>18E17S320030  00640 0150</t>
  </si>
  <si>
    <t>PINE RIDGE UNIT 3 PB 8 PG 51 LOT 15 BLK 64</t>
  </si>
  <si>
    <t>KLEMANSKI GARY M</t>
  </si>
  <si>
    <t>KLEMANSKI KONNIE F</t>
  </si>
  <si>
    <t>3190 W LANTANA DR</t>
  </si>
  <si>
    <t>18E17S320030  03190 0120</t>
  </si>
  <si>
    <t>PINE RIDGE UNIT 3 PB 8 PG 51 LOT 12 BLK 319</t>
  </si>
  <si>
    <t>COOPER TERRY L</t>
  </si>
  <si>
    <t>4214 FRANKLIN AVE</t>
  </si>
  <si>
    <t>NORWOOD OH 45212</t>
  </si>
  <si>
    <t>18E17S320030  03190 0190</t>
  </si>
  <si>
    <t>PINE RIDGE UNIT 3 PB 8 PG 51 LOT 19 BLK 319</t>
  </si>
  <si>
    <t>HUGHES JASON M</t>
  </si>
  <si>
    <t>HUGHES SUMMER R</t>
  </si>
  <si>
    <t>2710 W BEAMWOOD DR</t>
  </si>
  <si>
    <t>18E17S320030  03190 0230</t>
  </si>
  <si>
    <t>PINE RIDGE UNIT 3 PB 8 PG 51 LOT 23 BLK 319</t>
  </si>
  <si>
    <t>WALTER JOYCE E</t>
  </si>
  <si>
    <t>BEVERLY HILLS FL 34465 3412</t>
  </si>
  <si>
    <t>18E17S320030  03190 0290</t>
  </si>
  <si>
    <t>PINE RIDGE UNIT 3 PB 8 PG 51 LOT 29 BLK 319</t>
  </si>
  <si>
    <t>2984 W BEAMWOOD DR</t>
  </si>
  <si>
    <t>18E17S320030  03190 0390</t>
  </si>
  <si>
    <t xml:space="preserve">PINE RIDGE UNIT 3 PB 8 PG 51 LOT 39 BLK 319 </t>
  </si>
  <si>
    <t>TAYLOR DANIEL P</t>
  </si>
  <si>
    <t>4469 N FICUS DR</t>
  </si>
  <si>
    <t>18E17S320030  00630 0020</t>
  </si>
  <si>
    <t>PINE RIDGE UNIT 3 LOT 2 BLK 63 DESC IN OR BK 634 PG 812</t>
  </si>
  <si>
    <t>NEW GENERATION BUILDERS-FLORIDA LLC</t>
  </si>
  <si>
    <t>3020 E MAIN ST</t>
  </si>
  <si>
    <t>LAKELAND FL 33801</t>
  </si>
  <si>
    <t>18E17S320030  03200 0030</t>
  </si>
  <si>
    <t>PINE RIDGE UNIT 3 PB 8 PG 51 LOT 3 BLK 320</t>
  </si>
  <si>
    <t>AMELLO PATRICK S JR</t>
  </si>
  <si>
    <t>PATRICIK S AMELLO JR QSS TRUST</t>
  </si>
  <si>
    <t>705 WILLIAM ST</t>
  </si>
  <si>
    <t>BOONTON NJ 07005</t>
  </si>
  <si>
    <t>18E17S320030  00630 0060</t>
  </si>
  <si>
    <t>PINE RIDGE UNIT 3 PB 8 PG 51 LOT 6 BLK 63</t>
  </si>
  <si>
    <t>ALLEN SADIE P</t>
  </si>
  <si>
    <t>PO BOX 640369</t>
  </si>
  <si>
    <t>BEVERLY HILLS FL 34464 0369</t>
  </si>
  <si>
    <t>18E17S320030  00630 0110</t>
  </si>
  <si>
    <t>PINE RIDGE UNIT 3 PB 8 PG 51 LOT 11 BLK 63</t>
  </si>
  <si>
    <t>ALLEN CALVIN R</t>
  </si>
  <si>
    <t>708 14TH CAVALRY LOOP</t>
  </si>
  <si>
    <t>FORT LEAVENWORTH KS 66027</t>
  </si>
  <si>
    <t>18E17S320030  00630 0200</t>
  </si>
  <si>
    <t>PINE RIDGE UNIT 3 PB 8 PG 51 LOT 20 BLK 63</t>
  </si>
  <si>
    <t>BARTELS ANNA M</t>
  </si>
  <si>
    <t>5541 N MOCK ORANGE DR</t>
  </si>
  <si>
    <t>18E17S320030  00640 0110</t>
  </si>
  <si>
    <t>PINE RIDGE UNIT 3 PB 8 PG 51 LOT 11 BLK 64</t>
  </si>
  <si>
    <t>BRODERICK WAYNE J</t>
  </si>
  <si>
    <t>BRODERICK RENEE L</t>
  </si>
  <si>
    <t>16934 KEY LIME BLVD</t>
  </si>
  <si>
    <t>18E17S320030  00640 0120</t>
  </si>
  <si>
    <t>PINE RIDGE UNIT 3 LOT 12 BLK 64 DESCR IN O R BK 572 PG 1733</t>
  </si>
  <si>
    <t>PRIMELLES JOSE A</t>
  </si>
  <si>
    <t>550 PARK AVE</t>
  </si>
  <si>
    <t>MANISTIQUE MI 49854 1628</t>
  </si>
  <si>
    <t>18E17S320030  03190 0080</t>
  </si>
  <si>
    <t>PINE RIDGE UNIT 3 PB 8 PG 51 LOT 8 BLK 319</t>
  </si>
  <si>
    <t>FREUND GILBERT E</t>
  </si>
  <si>
    <t>FREUND ANA I</t>
  </si>
  <si>
    <t>2918 W BEAMWOOD DR</t>
  </si>
  <si>
    <t>18E17S320030  00610 0320</t>
  </si>
  <si>
    <t>PINE RIDGE UNIT 3 PB 8 PG 51 LOT 32 BLK 61</t>
  </si>
  <si>
    <t>BROPHY MICHAEL R</t>
  </si>
  <si>
    <t>BROPHY HELEN A</t>
  </si>
  <si>
    <t>5537 N TWINKLE PT</t>
  </si>
  <si>
    <t>18E17S320030  03190 0350</t>
  </si>
  <si>
    <t>PINE RIDGE UNIT 3 PB 8 PG 51 LOT 35 BLK 319</t>
  </si>
  <si>
    <t>BROOKS JESSICA</t>
  </si>
  <si>
    <t>18E17S320030  00610 0330</t>
  </si>
  <si>
    <t>PINE RIDGE UNIT 3 PB 8 PG 51 LOT 33 BLK 61</t>
  </si>
  <si>
    <t>MOWBRAY FRANK</t>
  </si>
  <si>
    <t>MOWBRAY LORI</t>
  </si>
  <si>
    <t>5625 N ROSEDALE CIR</t>
  </si>
  <si>
    <t>18E17S320030  00620 0010</t>
  </si>
  <si>
    <t>PINE RIDGE UNIT 3 LOT 1 BLK 62 DESC IN OR BK 723 PG 386</t>
  </si>
  <si>
    <t>KORVER F L A</t>
  </si>
  <si>
    <t>KORVER-MEPPELINK Y E</t>
  </si>
  <si>
    <t>HEYEDAAL 23</t>
  </si>
  <si>
    <t xml:space="preserve"> 6228 GW THE NETHERLANDS</t>
  </si>
  <si>
    <t>18E17S320030  03190 0370</t>
  </si>
  <si>
    <t>PINE RIDGE UNIT 3 PB 8 PG 51 LOT 37 BLK 319</t>
  </si>
  <si>
    <t>OWENS DONALD ANVY</t>
  </si>
  <si>
    <t>OWENS KONOMI S</t>
  </si>
  <si>
    <t>4405 N FICUS DR</t>
  </si>
  <si>
    <t>18E17S320030  03190 0400</t>
  </si>
  <si>
    <t>PINE RIDGE UNIT 3 PB 8 PG 51 LOT 40 BLK 319</t>
  </si>
  <si>
    <t>SELLARDS JENNIFER</t>
  </si>
  <si>
    <t>4503 N FICUS DR</t>
  </si>
  <si>
    <t>18E17S320030  03200 0010</t>
  </si>
  <si>
    <t xml:space="preserve">PINE RIDGE UNIT 3 PB 8 PG 51 LOT 1 BLK 320 </t>
  </si>
  <si>
    <t>TAN AURORA C</t>
  </si>
  <si>
    <t>1311 DENBY RD</t>
  </si>
  <si>
    <t>BALTIMORE MD 21286 1628</t>
  </si>
  <si>
    <t>18E17S320030  03200 0110</t>
  </si>
  <si>
    <t>PINE RIDGE UNIT 3 PB 8 PG 51 LOT 11 BLK 320</t>
  </si>
  <si>
    <t>STRAEHLER MATTHIAS</t>
  </si>
  <si>
    <t>BEETHOVENSTR 45</t>
  </si>
  <si>
    <t xml:space="preserve"> 72458 WEST GERMANY</t>
  </si>
  <si>
    <t>18E17S320030  00630 0090</t>
  </si>
  <si>
    <t>PINE RIDGE UNIT 3 LOT 9 BLK 63 DESC IN OR BK 739 PG 16</t>
  </si>
  <si>
    <t>LAND BUY USA LLC</t>
  </si>
  <si>
    <t>330 3RD ST S 1208</t>
  </si>
  <si>
    <t>SAINT PETERSBURG FL 33701</t>
  </si>
  <si>
    <t>18E17S320030  00630 0170</t>
  </si>
  <si>
    <t>PINE RIDGE UNIT 3 PB 8 PG 51 LOT 17 BLK 63</t>
  </si>
  <si>
    <t>KNAPIK MATTHEW S</t>
  </si>
  <si>
    <t>BARNETTE ANNELIESE R</t>
  </si>
  <si>
    <t>5443 N MOCK ORANGE DR</t>
  </si>
  <si>
    <t>18E17S320030  00630 0210</t>
  </si>
  <si>
    <t>PINE RIDGE UNIT 3 PB 8 PG 51 LOT 21 BLK 63</t>
  </si>
  <si>
    <t>FOLEY JOHN J</t>
  </si>
  <si>
    <t>5573 N MOCK ORANGE DR</t>
  </si>
  <si>
    <t>18E17S320030  00640 0050</t>
  </si>
  <si>
    <t>PINE RIDGE UNIT 3 PB 8 PG 51 LOT 5 BLK 64</t>
  </si>
  <si>
    <t>GRIFFIN ROBERT FRANCIS</t>
  </si>
  <si>
    <t>2900 W LANTANA DR</t>
  </si>
  <si>
    <t>18E17S320030  00640 0070</t>
  </si>
  <si>
    <t>PINE RIDGE UNIT 3 PB 8 PG 51 LOT 7 BLK 64</t>
  </si>
  <si>
    <t>HERMAN DEBORAH M</t>
  </si>
  <si>
    <t>HERMAN SAMUEL M</t>
  </si>
  <si>
    <t>2940 W LANTANA DR</t>
  </si>
  <si>
    <t>18E17S320030  03190 0100</t>
  </si>
  <si>
    <t>PINE RIDGE UNIT 3 PB 8 PG 51 LOT 10 BLK 319</t>
  </si>
  <si>
    <t>WILLIAMS TANYA MARYANN</t>
  </si>
  <si>
    <t>ROWLAND JOAN SANJANA</t>
  </si>
  <si>
    <t>581 W FENWAY DR</t>
  </si>
  <si>
    <t>18E17S320030  03190 0130</t>
  </si>
  <si>
    <t>PINE RIDGE UNIT 3 PB 8 PG 51 LOT 13 BLK 319</t>
  </si>
  <si>
    <t>SYPHER RONALD G</t>
  </si>
  <si>
    <t>VIOLETTE ALBERT L</t>
  </si>
  <si>
    <t>2858 W BEAMWOOD DR</t>
  </si>
  <si>
    <t>18E17S320030  03190 0140</t>
  </si>
  <si>
    <t>PINE RIDGE UNIT 3 PB 8 PG 51 LOT 14 BLK 319</t>
  </si>
  <si>
    <t>TURMENNE MARCEL</t>
  </si>
  <si>
    <t>TURMENNE LINDA</t>
  </si>
  <si>
    <t>2830 W BEAMWOOD DR</t>
  </si>
  <si>
    <t>BEVERLY HILLS FL 34465 3025</t>
  </si>
  <si>
    <t>18E17S320030  03190 0200</t>
  </si>
  <si>
    <t>PINE RIDGE UNIT 3 PB 8 PG 51 LOT 20 BLK 319</t>
  </si>
  <si>
    <t>LUTSKY PETER J</t>
  </si>
  <si>
    <t>LUTSKY MARIE M</t>
  </si>
  <si>
    <t>2704 W BEAMWOOD DR</t>
  </si>
  <si>
    <t>18E17S320030  03190 0220</t>
  </si>
  <si>
    <t>PINE RIDGE UNIT 3 PB 8 PG 51 LOT 22 BLK 319</t>
  </si>
  <si>
    <t>YANNICK JOSEPH P JR</t>
  </si>
  <si>
    <t>YANNICK DAWN L</t>
  </si>
  <si>
    <t>2697 W AXELWOOD DR</t>
  </si>
  <si>
    <t>18E17S320030  03190 0310</t>
  </si>
  <si>
    <t>PINE RIDGE UNIT 3 PB 8 PG 51 LOT 31 BLK 319</t>
  </si>
  <si>
    <t>SCOTT JASON C</t>
  </si>
  <si>
    <t>LORISS-SCOTT HEATHER G</t>
  </si>
  <si>
    <t>2985 W MUSTANG BLVD</t>
  </si>
  <si>
    <t>18E17S320030  00610 0290</t>
  </si>
  <si>
    <t>PINE RIDGE UNIT 3 PB 8 PG 51 LOT 29 BLK 61</t>
  </si>
  <si>
    <t>18E17S320030  00610 0300</t>
  </si>
  <si>
    <t>PINE RIDGE UNIT 3 PB 8 PG 51 LOT 30 BLK 61</t>
  </si>
  <si>
    <t>HAYS KATHERINE E</t>
  </si>
  <si>
    <t>18E17S320030  03190 0380</t>
  </si>
  <si>
    <t>PINE RIDGE UNIT 3 PB 8 PG 51 LOT 38 BLK 319</t>
  </si>
  <si>
    <t>FOSS JEAN A</t>
  </si>
  <si>
    <t>FOSS DAVID M</t>
  </si>
  <si>
    <t>4437 N FICUS DR</t>
  </si>
  <si>
    <t>18E17S320030  00620 0030</t>
  </si>
  <si>
    <t>PINE RIDGE UNIT 3 PB 8 PG 51 LOT 3 BLK 62 DESC IN OR BK 917</t>
  </si>
  <si>
    <t>LUBKE BRITTA</t>
  </si>
  <si>
    <t>SCHWARZER WEG 29</t>
  </si>
  <si>
    <t xml:space="preserve"> 32549 GERMANY</t>
  </si>
  <si>
    <t>18E17S320030  00620 0040</t>
  </si>
  <si>
    <t>PINE RIDGE UNIT 3 PB 8 PG 51 LOT 4 BLK 62</t>
  </si>
  <si>
    <t>GILLIGAN EUGENE P</t>
  </si>
  <si>
    <t>GILLIGAN KATHLEEN S</t>
  </si>
  <si>
    <t>214 HONEY RUN RD</t>
  </si>
  <si>
    <t>BLAIRSTOWN NJ 07825</t>
  </si>
  <si>
    <t>18E17S320030  00630 0010</t>
  </si>
  <si>
    <t>PINE RIDGE UNIT 3 PB 8 PG 51 LOT 1 BLK 63</t>
  </si>
  <si>
    <t>DIETRICH EDWARD C</t>
  </si>
  <si>
    <t>DIETRICH CARYN A</t>
  </si>
  <si>
    <t>5675 N MOCK ORANGE DR</t>
  </si>
  <si>
    <t>18E17S320030  00630 0050</t>
  </si>
  <si>
    <t>PINE RIDGE UNIT 3 PB 8 PG 51 LOT 5 BLK 63</t>
  </si>
  <si>
    <t>LERNER ROBERT CHARLES</t>
  </si>
  <si>
    <t>EVANKO DAWN J</t>
  </si>
  <si>
    <t>5624 N CARNATION DR</t>
  </si>
  <si>
    <t>18E17S320030  00630 0100</t>
  </si>
  <si>
    <t>PINE RIDGE UNIT 3 PB 8 PG 51 LOT 10 BLK 63</t>
  </si>
  <si>
    <t>CAPELL TROY A TRUSTEE</t>
  </si>
  <si>
    <t>501 S REINO RD NO 115</t>
  </si>
  <si>
    <t>NEWBURY PARK CA 91320</t>
  </si>
  <si>
    <t>18E17S320030  00630 0140</t>
  </si>
  <si>
    <t>PINE RIDGE UNIT 3 PB 8 PG 51 LOT 14 BLK 63</t>
  </si>
  <si>
    <t>TRESS JOHN L</t>
  </si>
  <si>
    <t>TRESS SUSAN E</t>
  </si>
  <si>
    <t>5351 N MOCK ORANGE DR</t>
  </si>
  <si>
    <t>18E17S320030  00640 0020</t>
  </si>
  <si>
    <t>PINE RIDGE UNIT 3 PB 8 PG 51 LOT 2 BLK 64</t>
  </si>
  <si>
    <t>DEL PIZZO DAVID</t>
  </si>
  <si>
    <t>DEL PIZZO PATRICIA</t>
  </si>
  <si>
    <t>2840 W LANTANA DR</t>
  </si>
  <si>
    <t>18E17S320030  00640 0160</t>
  </si>
  <si>
    <t>PINE RIDGE UNIT 3 LOT 16 BLK 64</t>
  </si>
  <si>
    <t>ELAINE J ARENDT TRUST UNDER TRUST DATED</t>
  </si>
  <si>
    <t>APRIL 11 2000</t>
  </si>
  <si>
    <t>3226 W LANTANA DR</t>
  </si>
  <si>
    <t>18E17S320030  03190 0070</t>
  </si>
  <si>
    <t>PINE RIDGE UNIT 3 PB 8 PG 51 LOT 7 BLK 319</t>
  </si>
  <si>
    <t>DESENSI CHRISTINA ROBIN</t>
  </si>
  <si>
    <t>7960 N POCONO DR</t>
  </si>
  <si>
    <t>18E17S320030  00610 0190</t>
  </si>
  <si>
    <t>PINE RIDGE UNIT 3 PB 8 PG 51 LOT 19 BLK 61</t>
  </si>
  <si>
    <t>RUSSELL THOMAS C</t>
  </si>
  <si>
    <t>RUSSELL GRACE C</t>
  </si>
  <si>
    <t>5650 N GENTLE PT</t>
  </si>
  <si>
    <t>18E17S320030  00610 0240</t>
  </si>
  <si>
    <t>PINE RIDGE UNIT 3 LOT 24 BLK 61</t>
  </si>
  <si>
    <t>DEEM MICHAEL</t>
  </si>
  <si>
    <t>DEEM DOROTHY</t>
  </si>
  <si>
    <t>5572 N TWINKLE PT</t>
  </si>
  <si>
    <t>18E17S320030  03190 0240</t>
  </si>
  <si>
    <t>PINE RIDGE UNIT 3 PB 8 PG 51 LOT 24 BLK 319</t>
  </si>
  <si>
    <t>VADASZ NICHOLAS J</t>
  </si>
  <si>
    <t>VADASZ CINDY L</t>
  </si>
  <si>
    <t>2797 W MUSTANG BLVD</t>
  </si>
  <si>
    <t>18E17S320030  03190 0260</t>
  </si>
  <si>
    <t>PINE RIDGE UNIT 3 PB 8 PG 51 LOT 26 BLK 319</t>
  </si>
  <si>
    <t>BRUNS DENNIS</t>
  </si>
  <si>
    <t>BRUNS DONNA</t>
  </si>
  <si>
    <t>20851 SW 36TH ST</t>
  </si>
  <si>
    <t>DUNNELLON FL 34431</t>
  </si>
  <si>
    <t>18E17S320030  03190 0330</t>
  </si>
  <si>
    <t xml:space="preserve">PINE RIDGE UNIT 3 PB 8 PG 51 LOT 33 BLK 319 </t>
  </si>
  <si>
    <t>18E17S320030  03190 0360</t>
  </si>
  <si>
    <t xml:space="preserve">PINE RIDGE UNIT 3 PB 8 PG 51 LOT 36 BLK 319 </t>
  </si>
  <si>
    <t>CIQUERA JOAN G</t>
  </si>
  <si>
    <t>4363 N FICUS DR</t>
  </si>
  <si>
    <t>BEVERLY HILLS FL 34465 3024</t>
  </si>
  <si>
    <t>18E17S320030  00630 0040</t>
  </si>
  <si>
    <t>PINE RIDGE UNIT 3 PB 8 PG 51 LOT 4 BLK 63</t>
  </si>
  <si>
    <t>OLIVER LORREN TRUSTEE</t>
  </si>
  <si>
    <t>LORREN OLIVER REVOC TRUST</t>
  </si>
  <si>
    <t>4008 LAMBERT COVE</t>
  </si>
  <si>
    <t>BIRMINGHAM AL 35242</t>
  </si>
  <si>
    <t>18E17S320030  00630 0130</t>
  </si>
  <si>
    <t>PINE RIDGE UNIT 3 PB 8 PG 51 LOT 13 BLK 63</t>
  </si>
  <si>
    <t>PAGANO RONALD F</t>
  </si>
  <si>
    <t>PAGANO GENEVIEVE A</t>
  </si>
  <si>
    <t>5304 N CARNATION DR</t>
  </si>
  <si>
    <t>18E17S320030  00630 0220</t>
  </si>
  <si>
    <t>PINE RIDGE UNIT 3 PB 8 PG 51 LOT 22 BLK 63</t>
  </si>
  <si>
    <t>MIKSZA FRANK M</t>
  </si>
  <si>
    <t>MIKSZA CATHERINE B</t>
  </si>
  <si>
    <t>5605 N MOCK ORANGE DR</t>
  </si>
  <si>
    <t>18E17S320030  00640 0080</t>
  </si>
  <si>
    <t>PINE RIDGE UNIT 3 PB 8 PG 51 LOT 8 BLK 64</t>
  </si>
  <si>
    <t>KRUKOWSKI CARL S</t>
  </si>
  <si>
    <t>KRUKOWSKI ANN M</t>
  </si>
  <si>
    <t>2960 W LANTANA DR</t>
  </si>
  <si>
    <t>18E17S320030  00640 0180</t>
  </si>
  <si>
    <t>DAFFODIL</t>
  </si>
  <si>
    <t>PINE RIDGE UNIT 3 PB 8 PG 51 LOT 18 BLK 64</t>
  </si>
  <si>
    <t>UPSCHULTE BERNARD L</t>
  </si>
  <si>
    <t>UPSCHULTE CONNIE S</t>
  </si>
  <si>
    <t>3284 W DAFFODIL DR</t>
  </si>
  <si>
    <t>18E17S320030  00610 0200</t>
  </si>
  <si>
    <t>PINE RIDGE UNIT 3 PB 8 PG 51 LOT 20 BLK 61</t>
  </si>
  <si>
    <t>EMINHIZER DAVID W</t>
  </si>
  <si>
    <t>EMINHIZER DANA M</t>
  </si>
  <si>
    <t>2601 MEDFORD PL</t>
  </si>
  <si>
    <t>FULLERTON CA 92835</t>
  </si>
  <si>
    <t>18E17S320030  00610 0220</t>
  </si>
  <si>
    <t>PINE RIDGE UNIT 3 PB 8 PG 51 LOT 22 BLK 61</t>
  </si>
  <si>
    <t>LOVRIC JOSIP</t>
  </si>
  <si>
    <t>LOVRIC BIRGIT</t>
  </si>
  <si>
    <t>5417 N ROSEDALE CIR</t>
  </si>
  <si>
    <t>18E17S320030  00620 0060</t>
  </si>
  <si>
    <t>PINE RIDGE UNIT 3 PB 8 PG 51 LOT 6 BLK 62</t>
  </si>
  <si>
    <t>SAPINSKY EDWARD P</t>
  </si>
  <si>
    <t>SAPINSKY CATHERINE J</t>
  </si>
  <si>
    <t>3652 W BLOSSOM DR</t>
  </si>
  <si>
    <t>18E17S320030  00630 0070</t>
  </si>
  <si>
    <t>PINE RIDGE UNIT 3 PB 8 PG 51 LOT 7 BLK 63</t>
  </si>
  <si>
    <t>VAIANO GERARDO</t>
  </si>
  <si>
    <t>VAIANO DOROTHY J</t>
  </si>
  <si>
    <t>5558 N CARNATION DR</t>
  </si>
  <si>
    <t>18E17S320030  03200 0100</t>
  </si>
  <si>
    <t>PINE RIDGE UNIT 3 PB 8 PG 51 LOT 10 BLK 320</t>
  </si>
  <si>
    <t>COLEMAN JOHN A</t>
  </si>
  <si>
    <t>COLEMAN DEBBIE E</t>
  </si>
  <si>
    <t>4305 N ELKCAM BLVD</t>
  </si>
  <si>
    <t>18E17S320030  00630 0080</t>
  </si>
  <si>
    <t>PINE RIDGE UNIT 3 PB 8 PG 51 LOT 8 BLK 63</t>
  </si>
  <si>
    <t>DIETERS JOHNNY</t>
  </si>
  <si>
    <t>DIETERS LINDA KAY</t>
  </si>
  <si>
    <t>5524 N CARNATION DR</t>
  </si>
  <si>
    <t>18E17S320030  00630 0190</t>
  </si>
  <si>
    <t>PINE RIDGE UNIT 3 PB 8 PB 51 LOT 19 BLK 63</t>
  </si>
  <si>
    <t>GONCIARZ ROBERT M SR</t>
  </si>
  <si>
    <t>GONCIARZ SUZANNE T</t>
  </si>
  <si>
    <t>5497 N MOCK ORANGE DR</t>
  </si>
  <si>
    <t>18E17S320030  00640 0060</t>
  </si>
  <si>
    <t>PINE RIDGE UNIT 3 LOT 6 BLK 64</t>
  </si>
  <si>
    <t>KRAMER KAREN L</t>
  </si>
  <si>
    <t>KRAMER STEPHAN G</t>
  </si>
  <si>
    <t>2920 W LANTANA DR</t>
  </si>
  <si>
    <t>18E17S320030  03210 0070</t>
  </si>
  <si>
    <t xml:space="preserve">PINE RIDGE UNIT 3 PB 8 PG 51 LOT 7 BLK 321 </t>
  </si>
  <si>
    <t>SCHNEIDER JULIE</t>
  </si>
  <si>
    <t>2962 W BEAMWOOD DR</t>
  </si>
  <si>
    <t>18E17S320030  03210 0110</t>
  </si>
  <si>
    <t>PINE RIDGE UNIT 3 PB 8 PG 51 LOT 11 BLK 321</t>
  </si>
  <si>
    <t>LAW PAUL R</t>
  </si>
  <si>
    <t>LAW KATHRYN A</t>
  </si>
  <si>
    <t>2982 W BEAMWOOD DR</t>
  </si>
  <si>
    <t>18E17S320030  03220 0020</t>
  </si>
  <si>
    <t>PINE RIDGE UNIT 3 PB 8 PG 51 LOT 2 BLK 322</t>
  </si>
  <si>
    <t>ARORA SURINDER SINGH</t>
  </si>
  <si>
    <t>718 GREAT WEST ROAD</t>
  </si>
  <si>
    <t xml:space="preserve"> TW75LT ENGLAND</t>
  </si>
  <si>
    <t>18E17S320030  03240 0020</t>
  </si>
  <si>
    <t>PINE RIDGE UNIT 3 PB 8 PG 51 LOT 2 BLK 324</t>
  </si>
  <si>
    <t>18E17S320030  03240 0040</t>
  </si>
  <si>
    <t xml:space="preserve">PINE RIDGE UNIT 3 PB 8 PG 51 LOT 4 BLK 324 </t>
  </si>
  <si>
    <t>JOHNSON LINDA MARIE</t>
  </si>
  <si>
    <t>4980 N BAYWOOD DR</t>
  </si>
  <si>
    <t>18E17S320030  03250 0120</t>
  </si>
  <si>
    <t>PINE RIDGE UNIT 3 PB 8 PG 51 LOT 12 BLK 325</t>
  </si>
  <si>
    <t>JORDAN MARIO R</t>
  </si>
  <si>
    <t>JORDAN CATALINA N</t>
  </si>
  <si>
    <t>PO BOX 640594</t>
  </si>
  <si>
    <t>18E17S320030  03270 0100</t>
  </si>
  <si>
    <t xml:space="preserve">PINE RIDGE UNIT 3 PB 8 PG 51 LOT 10 BLK 327 </t>
  </si>
  <si>
    <t>SMITH JUDITH A</t>
  </si>
  <si>
    <t>PO BOX 641084</t>
  </si>
  <si>
    <t>18E17S320030  00640 0270</t>
  </si>
  <si>
    <t>PINE RIDGE UNIT 3 PB 8 PG 51 LOT 27 BLK 64</t>
  </si>
  <si>
    <t>MOONEY BLAIR</t>
  </si>
  <si>
    <t>MOONEY ALTHEA</t>
  </si>
  <si>
    <t>11192 SW 190TH AVE</t>
  </si>
  <si>
    <t>18E17S320030  00640 0300</t>
  </si>
  <si>
    <t>PINE RIDGE UNIT 3 PB 8 PG 51 LOT 30 BLK 64</t>
  </si>
  <si>
    <t>GAOUETTE MICHAEL J</t>
  </si>
  <si>
    <t>GAOUETTE CHERYLE E</t>
  </si>
  <si>
    <t>PO BOX 641295</t>
  </si>
  <si>
    <t>BEVERLY HILLS FL 34464 1295</t>
  </si>
  <si>
    <t>18E17S320030  00640 0310</t>
  </si>
  <si>
    <t>PINE RIDGE UNIT 3 PB 8 PG 51 LOT 31 BLK 64</t>
  </si>
  <si>
    <t>GREEN RUTH M TRUSTEE</t>
  </si>
  <si>
    <t>3502 W DAFFODIL DR</t>
  </si>
  <si>
    <t>18E17S320030  00640 0340</t>
  </si>
  <si>
    <t>PINE RIDGE UNIT 3 LOT 34 BLK 64 DESC IN OR BK 844 PG 1924</t>
  </si>
  <si>
    <t>BISHOP WILLIAM J</t>
  </si>
  <si>
    <t>JEKABSONS GEORGIA</t>
  </si>
  <si>
    <t>3608 W DAFFODIL DR</t>
  </si>
  <si>
    <t>18E17S320030  00650 0030</t>
  </si>
  <si>
    <t xml:space="preserve">PINE RIDGE UNIT 3 LOT 3 BLK 65 DESC IN OR BK 853 PG 7 </t>
  </si>
  <si>
    <t>HAGUE NASIR UL &amp; REAZUL</t>
  </si>
  <si>
    <t>4421 EXMOOR CIR</t>
  </si>
  <si>
    <t>BLOOMFIELD HILLS MI 48302 1611</t>
  </si>
  <si>
    <t>18E17S320030  03200 0140</t>
  </si>
  <si>
    <t>PINE RIDGE UNIT 3 PB 8 PG 51 LOT 14 BLK 320</t>
  </si>
  <si>
    <t>SMEBAK PAUL B</t>
  </si>
  <si>
    <t>SMEBAK LEEANN</t>
  </si>
  <si>
    <t>4431 N ELKCAM BLVD</t>
  </si>
  <si>
    <t>18E17S320030  03210 0080</t>
  </si>
  <si>
    <t>PINE RIDGE UNIT 3 PB 8 PG 51 LOT 8 BLK 321</t>
  </si>
  <si>
    <t>ELLIS GORDON</t>
  </si>
  <si>
    <t>PO BOX 201</t>
  </si>
  <si>
    <t>18E17S320030  03240 0030</t>
  </si>
  <si>
    <t>PINE RIDGE UNIT 3 PB 8 PG 51 LOT 3 BLK 324</t>
  </si>
  <si>
    <t>SWARTZ JEFFREY R</t>
  </si>
  <si>
    <t>MCSHERRY LORI</t>
  </si>
  <si>
    <t>5014 N BAYWOOD DR</t>
  </si>
  <si>
    <t>18E17S320030  03240 0050</t>
  </si>
  <si>
    <t>PINE RIDGE UNIT 3 PB 8 PG 51 LOT 5 BLK 324</t>
  </si>
  <si>
    <t>LINK HANS</t>
  </si>
  <si>
    <t>HOFSTETTENSTRASSE 36</t>
  </si>
  <si>
    <t xml:space="preserve"> 8212 SWITZERLAND</t>
  </si>
  <si>
    <t>18E17S320030  03250 0020</t>
  </si>
  <si>
    <t>PINE RIDGE UNIT 3 PB 8 PG 51 LOT 2 BLK 325</t>
  </si>
  <si>
    <t>PROFETA DEBRA</t>
  </si>
  <si>
    <t>GRIFFIN PATRICE</t>
  </si>
  <si>
    <t>4832 N BAYWOOD DR</t>
  </si>
  <si>
    <t>18E17S320030  03250 0060</t>
  </si>
  <si>
    <t>PINE RIDGE UNIT 3 PB 8 PG 51 LOT 6 BLK 325</t>
  </si>
  <si>
    <t>MEYER ROBERT D</t>
  </si>
  <si>
    <t>MEYER LOIS JEAN</t>
  </si>
  <si>
    <t>4686 N BAYWOOD DR</t>
  </si>
  <si>
    <t>BEVERLY HILLS FL 34465 4502</t>
  </si>
  <si>
    <t>18E17S320030  03250 0090</t>
  </si>
  <si>
    <t>PINE RIDGE UNIT 3 PB 8 PG 51 LOT 9 BLK 325</t>
  </si>
  <si>
    <t>RODRIGUEZ JOSE LUIS NIEVES</t>
  </si>
  <si>
    <t>CABALLERO INNA EMY SANTIAGO</t>
  </si>
  <si>
    <t>2955 W BEANWOOD DR</t>
  </si>
  <si>
    <t>BEVERLY HILL FL 34465</t>
  </si>
  <si>
    <t>18E17S320030  03270 0010</t>
  </si>
  <si>
    <t>PINE RIDGE UNIT 3 PB 8 PG 51 LOT 1 BLK 327</t>
  </si>
  <si>
    <t>LAPARLE DAVID J</t>
  </si>
  <si>
    <t>LAPARLE ROBERTA M</t>
  </si>
  <si>
    <t>2932 W ELM BLOSSOM ST</t>
  </si>
  <si>
    <t>18E17S320030  03270 0090</t>
  </si>
  <si>
    <t xml:space="preserve">PINE RIDGE UNIT 3 PB 8 PG 51 LOT 9 BLK 327 </t>
  </si>
  <si>
    <t>MC GRATH TIMOTHY J</t>
  </si>
  <si>
    <t>4404 N BAYWOOD DR</t>
  </si>
  <si>
    <t>BEVERLY HILLS FL 34465 3060</t>
  </si>
  <si>
    <t>18E17S320030  03270 0160</t>
  </si>
  <si>
    <t>PINE RIDGE UNIT 3 PB 8 PG 51 LOT 16 BLK 327</t>
  </si>
  <si>
    <t>DOLAN THOMAS R</t>
  </si>
  <si>
    <t>DOLAN GAYLE</t>
  </si>
  <si>
    <t>2637 W AXELWOOD DR</t>
  </si>
  <si>
    <t>18E17S320030  00640 0280</t>
  </si>
  <si>
    <t>PINE RIDGE UNIT 3  PB 8 PG 51  LOT 28 BLK 64</t>
  </si>
  <si>
    <t>18E17S320030  00640 0330</t>
  </si>
  <si>
    <t>PINE RIDGE UNIT 3 PB 8 PG 51 LOT 33 BLK 64</t>
  </si>
  <si>
    <t>FITZPATRICK MICHAEL P</t>
  </si>
  <si>
    <t>FITZPATRICK PATRICIA A</t>
  </si>
  <si>
    <t>3572 W DAFFODIL DR</t>
  </si>
  <si>
    <t>18E17S320030  00640 0400</t>
  </si>
  <si>
    <t>PINE RIDGE UNIT 3 PB 8 PG 51 LOT 40 BLK 64</t>
  </si>
  <si>
    <t>JOHNSON WILLIAM E</t>
  </si>
  <si>
    <t>JOHNSON LINNEA</t>
  </si>
  <si>
    <t>5727 N CARNATION DR</t>
  </si>
  <si>
    <t>18E17S320030  00640 0410</t>
  </si>
  <si>
    <t>PINE RIDGE UNIT 3 LOT 41 BLK 64 DESCR IN O R BK 571 PG 1611</t>
  </si>
  <si>
    <t>WISHMAN RICHARD D</t>
  </si>
  <si>
    <t>WISHMAN ROSELYNN M</t>
  </si>
  <si>
    <t>5691 N CARNATION DR</t>
  </si>
  <si>
    <t>18E17S320030  00640 0450</t>
  </si>
  <si>
    <t>PINE RIDGE UNIT 3 LOT 45 BLK 64</t>
  </si>
  <si>
    <t>FULLER SUZANNE H</t>
  </si>
  <si>
    <t>FULLER BRIAN C</t>
  </si>
  <si>
    <t>5553 N CARNATION DR</t>
  </si>
  <si>
    <t>BEVERLY HILLS FL 34465 2255</t>
  </si>
  <si>
    <t>18E17S320030  03200 0180</t>
  </si>
  <si>
    <t>PINE RIDGE UNIT 3 PB 8 PG 51 LOT 18 BLK 320</t>
  </si>
  <si>
    <t>BOND TED A</t>
  </si>
  <si>
    <t>BOND MARILYN</t>
  </si>
  <si>
    <t>4571 N ELKCAM BLVD</t>
  </si>
  <si>
    <t>18E17S320030  03220 0030</t>
  </si>
  <si>
    <t>PINE RIDGE UNIT 3 PB 8 PG 51 LOT 3 BLK 322</t>
  </si>
  <si>
    <t>RANY INVESTMENTS CORP</t>
  </si>
  <si>
    <t>18044 NW 6TH ST STE 1</t>
  </si>
  <si>
    <t>18E17S320030  03230 0060</t>
  </si>
  <si>
    <t xml:space="preserve">PINE RIDGE UNIT 3 PB 8 PG 51 LOT 6 BLK 323 </t>
  </si>
  <si>
    <t>THOR DONALD H</t>
  </si>
  <si>
    <t>18E17S320030  03230 0070</t>
  </si>
  <si>
    <t>PINE RIDGE UNIT 3 PB 8 PG 51 LOT 7 BLK 323</t>
  </si>
  <si>
    <t>CLAESSENS MARIA J S &amp; ANNE M F F</t>
  </si>
  <si>
    <t>OUDSTRYDERSLEI 16</t>
  </si>
  <si>
    <t xml:space="preserve"> 2930 BELGIUM</t>
  </si>
  <si>
    <t>18E17S320030  03240 0010</t>
  </si>
  <si>
    <t>PINE RIDGE UNIT 3 PB 8 PG 51 LOT 1 BLK 324</t>
  </si>
  <si>
    <t>SNYDER LINDSEY J</t>
  </si>
  <si>
    <t>MOREY LISA</t>
  </si>
  <si>
    <t>5062 N BAYWOOD DR</t>
  </si>
  <si>
    <t>18E17S320030  03250 0030</t>
  </si>
  <si>
    <t>PINE RIDGE UNIT 3 PB 8 PG 51 LOT 3 BLK 325</t>
  </si>
  <si>
    <t>MCLAUGHLIN FAMILY TRUST JANUARY 19 1998</t>
  </si>
  <si>
    <t>18E17S320030  03250 0050</t>
  </si>
  <si>
    <t>PINE RIDGE UNIT 3 PB 8 PG 51 LOT 5 BLK 325</t>
  </si>
  <si>
    <t>18E17S320030  03270 0140</t>
  </si>
  <si>
    <t>PINE RIDGE UNIT 3 PB 8 PG 51 LOT 14 BLK 327</t>
  </si>
  <si>
    <t>ATALLAH SAMI</t>
  </si>
  <si>
    <t>ATALLAH FAINA LYNN</t>
  </si>
  <si>
    <t>2611 W AXELWOOD DR</t>
  </si>
  <si>
    <t>18E17S320030  00640 0290</t>
  </si>
  <si>
    <t>PINE RIDGE UNIT 3 PB 8 PG 51 LOT 29 BLK 64</t>
  </si>
  <si>
    <t>BATES DAVID W</t>
  </si>
  <si>
    <t>STASTNY MARY L</t>
  </si>
  <si>
    <t>3454 W DAFFODIL DR</t>
  </si>
  <si>
    <t>18E17S320030  00640 0370</t>
  </si>
  <si>
    <t>PINE RIDGE UNIT 3 PB 8 PG 51 LOT 37 BLK 64</t>
  </si>
  <si>
    <t>DEREWENKO CAROL ANN</t>
  </si>
  <si>
    <t>DEREWENKO GEORGE M</t>
  </si>
  <si>
    <t>5803 N CARNATION DR</t>
  </si>
  <si>
    <t>18E17S320030  00640 0490</t>
  </si>
  <si>
    <t>PINE RIDGE UNIT 3 PB 8 PG 51 LOT 49 BLK 64</t>
  </si>
  <si>
    <t>EMINHIZER DAVE W</t>
  </si>
  <si>
    <t>18E17S320030  00650 0010</t>
  </si>
  <si>
    <t>GOLDENROD</t>
  </si>
  <si>
    <t>PINE RIDGE UNIT 3 PB 8 PG 51 LOT 1 BLK 65</t>
  </si>
  <si>
    <t>FIORENZA LINDA</t>
  </si>
  <si>
    <t>2678 W GOLDENROD DR</t>
  </si>
  <si>
    <t>18E17S320030  03200 0160</t>
  </si>
  <si>
    <t>PINE RIDGE UNIT 3 PB 8 PG 51 LOT 16 BLK 320</t>
  </si>
  <si>
    <t>RABB ROBERT M</t>
  </si>
  <si>
    <t>BELL-RAB SONJA V</t>
  </si>
  <si>
    <t>5917 W BENT TREE DR</t>
  </si>
  <si>
    <t>PHOENIX AZ 85083</t>
  </si>
  <si>
    <t>18E17S320030  03200 0190</t>
  </si>
  <si>
    <t>PINE RIDGE UNIT 3 PB 8 PG 51 LOT 19 BLK 320</t>
  </si>
  <si>
    <t>CONRAD GLEN J</t>
  </si>
  <si>
    <t>3200 W ELM BLOSSOM ST</t>
  </si>
  <si>
    <t>18E17S320030  03210 0100</t>
  </si>
  <si>
    <t>PINE RIDGE UNIT 3 PB 8 PG 51 LOT 10 BLK 321</t>
  </si>
  <si>
    <t>LAYCOCK MICHAEL R</t>
  </si>
  <si>
    <t>LAYCOCK PEGGY KIMBERLY</t>
  </si>
  <si>
    <t>2978 W BEAMWOOD DR</t>
  </si>
  <si>
    <t>BEVERLY HILLS FL 34465 3059</t>
  </si>
  <si>
    <t>18E17S320030  03230 0030</t>
  </si>
  <si>
    <t xml:space="preserve">PINE RIDGE UNIT 3 PB 8 PG 51 LOT 3 BLK 323 </t>
  </si>
  <si>
    <t>DELTONA CORPORATION</t>
  </si>
  <si>
    <t>8014 SW 135TH STREET RD</t>
  </si>
  <si>
    <t>OCALA FL 34473 6807</t>
  </si>
  <si>
    <t>18E17S320030  03240 0060</t>
  </si>
  <si>
    <t>PINE RIDGE UNIT 3 PB 8 PG 51 LOT 6 BLK 324</t>
  </si>
  <si>
    <t>POLLAK ANDREW R</t>
  </si>
  <si>
    <t>POLLAK PAULA</t>
  </si>
  <si>
    <t>2994 W BEAMWOOD DR</t>
  </si>
  <si>
    <t>18E17S320030  03250 0040</t>
  </si>
  <si>
    <t>PINE RIDGE UNIT 3 PB 8 PG 51 LOT 4 BLK 325</t>
  </si>
  <si>
    <t>RANDALL KEITH</t>
  </si>
  <si>
    <t>4760 N BAYWOOD DR</t>
  </si>
  <si>
    <t>18E17S320030  03270 0030</t>
  </si>
  <si>
    <t>PINE RIDGE UNIT 3 PB 8 PG 51 LOT 3 BLK 327</t>
  </si>
  <si>
    <t>MIEDEMA MEINDERT</t>
  </si>
  <si>
    <t>SEXTON BRUCE WAYNE</t>
  </si>
  <si>
    <t>18E17S320030  03270 0070</t>
  </si>
  <si>
    <t xml:space="preserve">PINE RIDGE UNIT 3 PB 8 PG 51 LOT 7 BLK 327 </t>
  </si>
  <si>
    <t>18E17S320030  00640 0210</t>
  </si>
  <si>
    <t xml:space="preserve">PINE RIDGE UNIT 3 PB 8 PG 51 LOT 21 BLK 64 </t>
  </si>
  <si>
    <t>18E17S320030  00640 0240</t>
  </si>
  <si>
    <t>VILLANOVA</t>
  </si>
  <si>
    <t xml:space="preserve">PINE RIDGE UNIT 3 PB 8 PG 51LOT 24 BLK 64 </t>
  </si>
  <si>
    <t>18E17S320030  00640 0260</t>
  </si>
  <si>
    <t>PINE RIDGE UNIT 3 PB 8 PG 51 LOT 26 BLK 64</t>
  </si>
  <si>
    <t>DEEM MICHAEL R</t>
  </si>
  <si>
    <t>18E17S320030  00640 0350</t>
  </si>
  <si>
    <t>PINE RIDGE UNIT 3 PB 8 PG 51 LOT 35 BLK 64</t>
  </si>
  <si>
    <t>DIMANTOVA VICTOR THOMAS</t>
  </si>
  <si>
    <t>SPARKS EVELYN ELNORA</t>
  </si>
  <si>
    <t>3642 W DAFFODIL DR</t>
  </si>
  <si>
    <t>18E17S320030  00640 0380</t>
  </si>
  <si>
    <t>PINE RIDGE UNIT 3 PB 8 PG 51 LOT 38 BLK 64</t>
  </si>
  <si>
    <t>BIRKHOLZ ROBERT A</t>
  </si>
  <si>
    <t>5771 N CARNATION DR</t>
  </si>
  <si>
    <t>18E17S320030  00640 0390</t>
  </si>
  <si>
    <t>PINE RIDGE UNIT 3 PB 8 PG 51 LOT 39 BLK 64</t>
  </si>
  <si>
    <t>LANE CHRIS A</t>
  </si>
  <si>
    <t>LANE TAMERA LEE</t>
  </si>
  <si>
    <t>5759 N CARNATION DR</t>
  </si>
  <si>
    <t>18E17S320030  00640 0420</t>
  </si>
  <si>
    <t>PINE RIDGE UNIT 3 LOT 42 BLK 64 DESC IN OR BK 791 PG 580</t>
  </si>
  <si>
    <t>BOS JAN H &amp; ELINE S</t>
  </si>
  <si>
    <t>EIKENLAAN 146</t>
  </si>
  <si>
    <t>HOLLAND NETHERLANDS</t>
  </si>
  <si>
    <t>18E17S320030  00640 0480</t>
  </si>
  <si>
    <t>PINE RIDGE UNIT 3 PB 8 PG 51 LOT 48 BLK 64 DESC IN OR BK</t>
  </si>
  <si>
    <t>HEISNER KEITH A</t>
  </si>
  <si>
    <t>HEISNER LORIE R</t>
  </si>
  <si>
    <t>3495 E FOXWOOD CT</t>
  </si>
  <si>
    <t>18E17S320030  00640 0500</t>
  </si>
  <si>
    <t>PINE RIDGE UNIT 3 PB 8 PG 51 LOT 50 BLK 64</t>
  </si>
  <si>
    <t>FORD DAVID E</t>
  </si>
  <si>
    <t>FORD THERESA A</t>
  </si>
  <si>
    <t>3647 W BLOSSOM DR</t>
  </si>
  <si>
    <t>18E17S320030  00650 0020</t>
  </si>
  <si>
    <t xml:space="preserve">PINE RIDGE UNIT 3 PB 8 PG 51 LOT 2 BLK 65 </t>
  </si>
  <si>
    <t>REDULA VICTORIA C &amp; OMAR B</t>
  </si>
  <si>
    <t>12811 FISH LANE</t>
  </si>
  <si>
    <t>18E17S320030  00650 0090</t>
  </si>
  <si>
    <t>PINE RIDGE UNIT 3 PB 8 PG 51 LOT 9 BLK 65</t>
  </si>
  <si>
    <t>WHITLEY DONOVAN G</t>
  </si>
  <si>
    <t>CANNAN KERRI L</t>
  </si>
  <si>
    <t>5770 N ELKCAM BLVD</t>
  </si>
  <si>
    <t>18E17S320030  00640 0170</t>
  </si>
  <si>
    <t>PINE RIDGE UNIT 3 PB 8 PG 51 LOT 17 BLK 64</t>
  </si>
  <si>
    <t>ROHR RICHARD K</t>
  </si>
  <si>
    <t>RICHARD K ROHR TRUST DATED</t>
  </si>
  <si>
    <t>7 EASTON OVAL EA5W83</t>
  </si>
  <si>
    <t>COLUMBUS OH 43219</t>
  </si>
  <si>
    <t>18E17S320030  03200 0170</t>
  </si>
  <si>
    <t>PINE RIDGE UNIT 3 PB 8 PG 51 LOT 17 BLK 320</t>
  </si>
  <si>
    <t>ALEXPITCH INVESTMENTS LLC</t>
  </si>
  <si>
    <t>ATTN JAMES A NEAL PA</t>
  </si>
  <si>
    <t>2908 S SKYLINE DR</t>
  </si>
  <si>
    <t>INVERNESS FL 34450 7422</t>
  </si>
  <si>
    <t>18E17S320030  03210 0010</t>
  </si>
  <si>
    <t>PINE RIDGE UNIT 3 PB 8 PG 51 LOT 1 BLK 321</t>
  </si>
  <si>
    <t>SNIDER FELICE F</t>
  </si>
  <si>
    <t>APARTADO AEREO 6391</t>
  </si>
  <si>
    <t>18E17S320030  03210 0090</t>
  </si>
  <si>
    <t>PINE RIDGE UNIT 3 PB 8 PG 51 LOT 9 BLK 321</t>
  </si>
  <si>
    <t>ROBBY FROST LIVING TRUST</t>
  </si>
  <si>
    <t>5169 EPPING LN</t>
  </si>
  <si>
    <t>ZEPHYRHILLS FL 33541</t>
  </si>
  <si>
    <t>18E17S320030  03230 0050</t>
  </si>
  <si>
    <t xml:space="preserve">PINE RIDGE UNIT 3 PB 8 PG 51 LOT 5 BLK 323 </t>
  </si>
  <si>
    <t>TROPEPE FRANK</t>
  </si>
  <si>
    <t>1431 S OCEAN BLVD APT 17</t>
  </si>
  <si>
    <t>POMPANO BEACH FL 33062 7343</t>
  </si>
  <si>
    <t>18E17S320030  03230 0080</t>
  </si>
  <si>
    <t xml:space="preserve">PINE RIDGE UNIT 3 PB 8 PG 51 LOT 8 BLK 323 </t>
  </si>
  <si>
    <t>4141 W BONANZ DR</t>
  </si>
  <si>
    <t>18E17S320030  03250 0010</t>
  </si>
  <si>
    <t>PINE RIDGE UNIT 3 PB 8 PG 51 LOT 1 BLK 325</t>
  </si>
  <si>
    <t>GANT HARRY T</t>
  </si>
  <si>
    <t>GANT  PATRICIA J</t>
  </si>
  <si>
    <t>4858 N BAYWOOD DR</t>
  </si>
  <si>
    <t>18E17S320030  03250 0110</t>
  </si>
  <si>
    <t xml:space="preserve">PINE RIDGE UNIT 3 PB 8 PG 51 LOT 11 BLK 325 </t>
  </si>
  <si>
    <t>WALDROP WILLIAM J</t>
  </si>
  <si>
    <t>2971 W BEAMWOOD DR</t>
  </si>
  <si>
    <t>18E17S320030  03250 0130</t>
  </si>
  <si>
    <t>PINE RIDGE UNIT 3 PB 8 PG 51 LOT 13 BLK 325</t>
  </si>
  <si>
    <t>BLACKETTER JACK BRUCE</t>
  </si>
  <si>
    <t>ARMSTRONG KAREN DENISE</t>
  </si>
  <si>
    <t>2985 W BEAMWOOD DR</t>
  </si>
  <si>
    <t>18E17S320030  03270 0040</t>
  </si>
  <si>
    <t>PINE RIDGE UNIT 3 PB 8 PG 51 LOT 4 BLK 327</t>
  </si>
  <si>
    <t>SEXTON VICKIE LYNN</t>
  </si>
  <si>
    <t>4500 NORTH BAYWOOD DRIVE</t>
  </si>
  <si>
    <t>18E17S320030  03270 0150</t>
  </si>
  <si>
    <t xml:space="preserve">PINE RIDGE UNIT 3 PB 8 PG 51 LOT 15 BLK 327 </t>
  </si>
  <si>
    <t>NICHOLLS LEA</t>
  </si>
  <si>
    <t>2625 W AXELWOOD DR</t>
  </si>
  <si>
    <t>18E17S320030  00640 0220</t>
  </si>
  <si>
    <t>PINE RIDGE UNIT 3 PB 8 PG 51 LOT 22 BLK 64</t>
  </si>
  <si>
    <t>CARNEY BRIAN</t>
  </si>
  <si>
    <t>CARNEY TANA M</t>
  </si>
  <si>
    <t>3317 W VILLANOVA CT</t>
  </si>
  <si>
    <t>18E17S320030  00640 0430</t>
  </si>
  <si>
    <t>PINE RIDGE UNIT 3 PB 8 PG 51 LOT 43 BLK 64  DESCR IN O R BK</t>
  </si>
  <si>
    <t>MCLENDON LARRY R</t>
  </si>
  <si>
    <t>MCLENDON SHIRLEY J</t>
  </si>
  <si>
    <t>PO BOX 1198</t>
  </si>
  <si>
    <t>SUMMERFIELD FL 34492</t>
  </si>
  <si>
    <t>18E17S320030  00650 0100</t>
  </si>
  <si>
    <t>PINE RIDGE UNIT 3 PB 8 PG 51 LOT 10 BLK 65</t>
  </si>
  <si>
    <t>JACKSON MAUREEN</t>
  </si>
  <si>
    <t>HOWE ROBERT</t>
  </si>
  <si>
    <t>14771 EDGEMORE DR</t>
  </si>
  <si>
    <t>18E17S320030  03210 0020</t>
  </si>
  <si>
    <t>PINE RIDGE UNIT 3 PB 8 PG 51 LOT 2 BLK 321</t>
  </si>
  <si>
    <t>CAPAHL RONNIE TABOADA JR</t>
  </si>
  <si>
    <t>CAPAHL KAREN L</t>
  </si>
  <si>
    <t>6201 W PINEDALE CIR</t>
  </si>
  <si>
    <t>18E17S320030  03210 0060</t>
  </si>
  <si>
    <t>PINE RIDGE UNIT 3 PB 8 PG 51 LOT 6 BLK 321</t>
  </si>
  <si>
    <t>KING JAMES D</t>
  </si>
  <si>
    <t>KING SHARON A</t>
  </si>
  <si>
    <t>4708 N FICUS DR</t>
  </si>
  <si>
    <t>18E17S320030  03230 0040</t>
  </si>
  <si>
    <t>PINE RIDGE UNIT 3 PB 8 PG 51 LOT 4 BLK 323</t>
  </si>
  <si>
    <t>BAE SUK M</t>
  </si>
  <si>
    <t>18652 CLUBHOUSE DR</t>
  </si>
  <si>
    <t>YORBA LINDA CA 92886</t>
  </si>
  <si>
    <t>18E17S320030  03270 0120</t>
  </si>
  <si>
    <t xml:space="preserve">PINE RIDGE UNIT 3 PB 8 PG 51 LOT 12 BLK 327 </t>
  </si>
  <si>
    <t>ARQUINES VIRGINIA D</t>
  </si>
  <si>
    <t>7616 APPLE TREE LN</t>
  </si>
  <si>
    <t>WILLOWBROOK IL 60514 2437</t>
  </si>
  <si>
    <t>18E17S320030  03270 0270</t>
  </si>
  <si>
    <t xml:space="preserve">PINE RIDGE UNIT 3 PB 8 PG 51 LOT 27 BLK 327 </t>
  </si>
  <si>
    <t>MORRIS DENNIS</t>
  </si>
  <si>
    <t>MORRIS DARLENE</t>
  </si>
  <si>
    <t>2921 W BEAMWOOD DR</t>
  </si>
  <si>
    <t>18E17S320030  03210 0030</t>
  </si>
  <si>
    <t>PINE RIDGE UNIT 3 PB 8 PG 51 LOT 3 BLK 321</t>
  </si>
  <si>
    <t>BIDDLEMAN RICHARD M</t>
  </si>
  <si>
    <t>BIDDLEMAN WINNIE T</t>
  </si>
  <si>
    <t>4644 N FICUS DR</t>
  </si>
  <si>
    <t>BEVERLY HILLS FL 34465 4537</t>
  </si>
  <si>
    <t>18E17S320030  03250 0100</t>
  </si>
  <si>
    <t>PINE RIDGE UNIT 3 PB 8 PG 51 LOT 10 BLK 325</t>
  </si>
  <si>
    <t>A PLUS HOMES INC</t>
  </si>
  <si>
    <t>1415 SW 17TH ST</t>
  </si>
  <si>
    <t>OCALA FL 34474</t>
  </si>
  <si>
    <t>18E17S320030  03270 0280</t>
  </si>
  <si>
    <t>PINE RIDGE UNIT 3 PB 8 PG 51 LOT 28 BLK 327</t>
  </si>
  <si>
    <t>ROCK RONALD JR</t>
  </si>
  <si>
    <t>ROCK AMY</t>
  </si>
  <si>
    <t>2925 W BEAMWOOD DR</t>
  </si>
  <si>
    <t>18E17S320030  00640 0190</t>
  </si>
  <si>
    <t>PINE RIDGE UNIT 3 PB 8 PG 51 LOT 19 BLK 64</t>
  </si>
  <si>
    <t>ZACH KELLI</t>
  </si>
  <si>
    <t>3298 W DAFFODIL DR</t>
  </si>
  <si>
    <t>18E17S320030  00640 0230</t>
  </si>
  <si>
    <t>PINE RIDGE UNIT 3 PB 8 PG 51 LOT 23 BLK 64</t>
  </si>
  <si>
    <t>WIELAND CHRIS L</t>
  </si>
  <si>
    <t>WIELAND CAROL A</t>
  </si>
  <si>
    <t>18E17S320030  00640 0440</t>
  </si>
  <si>
    <t>PINE RIDGE UNIT 3 PB 8 PG 51 LOT 44 BLK 64</t>
  </si>
  <si>
    <t>LEEG CAYLA</t>
  </si>
  <si>
    <t>MACLEOD EDWARD</t>
  </si>
  <si>
    <t>5579 N CARNATION DR</t>
  </si>
  <si>
    <t>18E17S320030  00640 0470</t>
  </si>
  <si>
    <t>PINE RIDGE UNIT 3 PB 8 PG 51 LOT 47 BLK 64</t>
  </si>
  <si>
    <t>PETIT ROBERT F</t>
  </si>
  <si>
    <t>5469 N CARNATION DR</t>
  </si>
  <si>
    <t>18E17S320030  00650 0040</t>
  </si>
  <si>
    <t xml:space="preserve">PINE RIDGE UNIT 3 LOT 4 BLK 65 DESC IN OR BK 834 PG 733 </t>
  </si>
  <si>
    <t>LESFLORIS-IANNI JOANN</t>
  </si>
  <si>
    <t>4949 N EL CAMINO DR</t>
  </si>
  <si>
    <t>18E17S320030  00650 0050</t>
  </si>
  <si>
    <t>PINE RIDGE UNIT 3 PB 8 PG 51 LOT 5 BLK 65</t>
  </si>
  <si>
    <t>MC KENZIE PAULETTE M</t>
  </si>
  <si>
    <t>2969 CADILLAC BLVD</t>
  </si>
  <si>
    <t>DETROIT MI 48214</t>
  </si>
  <si>
    <t>18E17S320030  00650 0060</t>
  </si>
  <si>
    <t>PINE RIDGE UNIT 3 PB 8 PG 51 LOT 6 BLK 65</t>
  </si>
  <si>
    <t>18E17S320030  03200 0150</t>
  </si>
  <si>
    <t>PINE RIDGE UNIT 3 PB 8 PG 51 LOT 15 BLK 320</t>
  </si>
  <si>
    <t>GONZALEZ LARRY JR</t>
  </si>
  <si>
    <t>GONZALEZ KRISTINE P</t>
  </si>
  <si>
    <t>13 ENCINA PL</t>
  </si>
  <si>
    <t>18E17S320030  03210 0050</t>
  </si>
  <si>
    <t>PINE RIDGE UNIT 3 PB 8 PG 51 LOT 5 BLK 321</t>
  </si>
  <si>
    <t>GIBBS ROSE M</t>
  </si>
  <si>
    <t>PO BOX 1246</t>
  </si>
  <si>
    <t>TAVARES FL 32778 1246</t>
  </si>
  <si>
    <t>18E17S320030  03220 0010</t>
  </si>
  <si>
    <t>PINE RIDGE UNIT 3 PB 8 PG 51 LOT 1 BLK 322</t>
  </si>
  <si>
    <t>BAYLEN TIMOTEO</t>
  </si>
  <si>
    <t>BAYLEN ISAIDA</t>
  </si>
  <si>
    <t>3172 N BARTON CREEK CIR</t>
  </si>
  <si>
    <t>LECANTO FL 34461 7815</t>
  </si>
  <si>
    <t>18E17S320030  03230 0020</t>
  </si>
  <si>
    <t>PINE RIDGE UNIT 3 PB 8 PG 51 LOT 2 BLK 323</t>
  </si>
  <si>
    <t>GUTIERREZ JORGE E</t>
  </si>
  <si>
    <t>GUTIERREZ ALBA M</t>
  </si>
  <si>
    <t>5212 NW 48TH LN</t>
  </si>
  <si>
    <t>FORT LAUDERDALE FL 33319 3464</t>
  </si>
  <si>
    <t>18E17S320030  03240 0070</t>
  </si>
  <si>
    <t>PINE RIDGE UNIT 3 PB 8 PG 51 LOT 7 BLK 324</t>
  </si>
  <si>
    <t>DUQUETTE RONALD L</t>
  </si>
  <si>
    <t>DUQUETTE ELIZABETH A</t>
  </si>
  <si>
    <t>2990 W BEAMWOOD DR</t>
  </si>
  <si>
    <t>BEVERLY HILLS FL 34465 3026</t>
  </si>
  <si>
    <t>18E17S320030  03270 0080</t>
  </si>
  <si>
    <t xml:space="preserve">PINE RIDGE UNIT 3 PB 8 PG 51 LOT 8 BLK 327 </t>
  </si>
  <si>
    <t>18E17S320030  03270 0110</t>
  </si>
  <si>
    <t>PINE RIDGE UNIT 3 PB 8 PG 51 LOT 11 BLK 327</t>
  </si>
  <si>
    <t>FRY TRACY L</t>
  </si>
  <si>
    <t>FRY BRIAN EDWARD</t>
  </si>
  <si>
    <t>4370 NORTH BAYWOOD DRIVE</t>
  </si>
  <si>
    <t>18E17S320030  03270 0130</t>
  </si>
  <si>
    <t>PINE RIDGE UNIT 3 PB 8 PG 51 LOT 13 BLK 327</t>
  </si>
  <si>
    <t>WELLS BERNARD R JR</t>
  </si>
  <si>
    <t>WELLS SAMANTHA</t>
  </si>
  <si>
    <t>4334 N BAYWOOD DR</t>
  </si>
  <si>
    <t>18E17S320030  03270 0170</t>
  </si>
  <si>
    <t>PINE RIDGE UNIT 3 PB 8 PG 51 LOT 17 BLK 327</t>
  </si>
  <si>
    <t>ABELLANA JOEL C</t>
  </si>
  <si>
    <t>ABELLANA MERCEDITA F</t>
  </si>
  <si>
    <t>12363 TEMPLE BLVD</t>
  </si>
  <si>
    <t>18E17S320030  00640 0200</t>
  </si>
  <si>
    <t>PINE RIDGE UNIT 3 PB 8 PG 51 LOT 20 BLK 64</t>
  </si>
  <si>
    <t>LANIER WILLIAM F</t>
  </si>
  <si>
    <t>LANIER CAROL L</t>
  </si>
  <si>
    <t>3324 W DAFFODIL DR</t>
  </si>
  <si>
    <t>18E17S320030  00640 0320</t>
  </si>
  <si>
    <t>PINE RIDGE UNIT 3 PB 8 PG 51  LOT 32 BLK 64</t>
  </si>
  <si>
    <t>SANDERS JIM CLARK</t>
  </si>
  <si>
    <t>3538 W DAFFODIL DR</t>
  </si>
  <si>
    <t>18E17S320030  00640 0360</t>
  </si>
  <si>
    <t>PINE RIDGE UNIT 3 PB 8 PG 51 LOT 36 BLK 64</t>
  </si>
  <si>
    <t>PORTA VITO S</t>
  </si>
  <si>
    <t>5839 N CARNATION DR</t>
  </si>
  <si>
    <t>18E17S320030  00640 0510</t>
  </si>
  <si>
    <t>PINE RIDGE UNIT 3 PB 8 PG 51 LOT 51 BLK 64 DESC IN OR BK</t>
  </si>
  <si>
    <t>CHUNG FEE SIN &amp; SWI SEN CHANG</t>
  </si>
  <si>
    <t>50K 3 KELANA MALL JALA SS 6 14 KELANA JAYA</t>
  </si>
  <si>
    <t xml:space="preserve"> 47301 MALAYSIA</t>
  </si>
  <si>
    <t>18E17S320030  00650 0110</t>
  </si>
  <si>
    <t>PINE RIDGE UNIT 3 PB 8 PGS 51 LOT 11 BLK 65</t>
  </si>
  <si>
    <t>JEAN LUCIE M</t>
  </si>
  <si>
    <t>DUCHESNEAU PAUL L</t>
  </si>
  <si>
    <t>PO BOX 1437</t>
  </si>
  <si>
    <t>18E17S320030  00660 0020</t>
  </si>
  <si>
    <t>LARKSPUR</t>
  </si>
  <si>
    <t>PINE RIDGE UNIT 3 LOT 2 BLK 66</t>
  </si>
  <si>
    <t>ULLRICH WILLIAM</t>
  </si>
  <si>
    <t>BEAVER SUSAN M</t>
  </si>
  <si>
    <t>3180 N PINELAKE VILLAGE PT</t>
  </si>
  <si>
    <t>18E17S320030  00660 0040</t>
  </si>
  <si>
    <t>PINE RIDGE UNIT 3 LOT 4 BLK 66 DESC IN OR BK 823 PG 326</t>
  </si>
  <si>
    <t>SANTORO NICHOLAS J</t>
  </si>
  <si>
    <t>SANTORO PAULA A</t>
  </si>
  <si>
    <t>5920 N LARKSPUR WAY</t>
  </si>
  <si>
    <t>18E17S320030  00660 0060</t>
  </si>
  <si>
    <t>PINE RIDGE UNIT 3 PB 8 PG 51 LOT 6 BLK 66</t>
  </si>
  <si>
    <t>GARDNER WILLIAM M</t>
  </si>
  <si>
    <t>GARDNER CARLA B</t>
  </si>
  <si>
    <t>11021 MC ARTHUR ROAD</t>
  </si>
  <si>
    <t>ATLANTA MI 49709</t>
  </si>
  <si>
    <t>18E17S320030  00660 0120</t>
  </si>
  <si>
    <t>ROSEBARK</t>
  </si>
  <si>
    <t>PINE RIDGE UNIT 3 PB 8 PG 51 LOT 12 BLK 66</t>
  </si>
  <si>
    <t>LAMOURT LOUIS A</t>
  </si>
  <si>
    <t>5909 N ROSEBARK WAY</t>
  </si>
  <si>
    <t>18E17S320030  00660 0150</t>
  </si>
  <si>
    <t>PINE RIDGE UNIT 3 PB 8 PG 51 LOT 15 BLK 66</t>
  </si>
  <si>
    <t>KAFLIK PETER</t>
  </si>
  <si>
    <t>KAFLIK ELIZABETH</t>
  </si>
  <si>
    <t>50 OLD FARM RD</t>
  </si>
  <si>
    <t>18E17S320030  00670 0040</t>
  </si>
  <si>
    <t>PINE RIDGE UNIT 3 PB 8 PG 51 LOT 4 BLK 67</t>
  </si>
  <si>
    <t>SHEPHERD JAMES RAY</t>
  </si>
  <si>
    <t>BOYD MARK A</t>
  </si>
  <si>
    <t>2973 W LANTANA DR</t>
  </si>
  <si>
    <t>18E17S320030  00670 0050</t>
  </si>
  <si>
    <t>PINE RIDGE UNIT 3 LOT 5 BLK 67 DESCR IN O R BK 583 PG 401</t>
  </si>
  <si>
    <t>WORMWOOD FRANK F</t>
  </si>
  <si>
    <t>WORMWOOD LYNDA L</t>
  </si>
  <si>
    <t>2955 W LANTANA DR</t>
  </si>
  <si>
    <t>18E17S320030  00670 0060</t>
  </si>
  <si>
    <t>PINE RIDGE UNIT 3 PB 8 PG 51 LOT 6 BLK 67</t>
  </si>
  <si>
    <t>BUSS JOSEPH J &amp; GAIL M TRUSTEES</t>
  </si>
  <si>
    <t>208 NYON CT</t>
  </si>
  <si>
    <t>NEW BERN NC 28562</t>
  </si>
  <si>
    <t>18E17S320030  00680 0040</t>
  </si>
  <si>
    <t>PINE RIDGE UNIT 3 PB 8 PG 51 LOT 4 BLK 68</t>
  </si>
  <si>
    <t>RUSSELL GEORGE F</t>
  </si>
  <si>
    <t>RUSSELL KATHLEEN</t>
  </si>
  <si>
    <t>2699 W GOLDENROD DR</t>
  </si>
  <si>
    <t>18E17S320030  00680 0140</t>
  </si>
  <si>
    <t>PINE RIDGE UNIT 3 PB 8 PG 51 LOT 14 BLK 68</t>
  </si>
  <si>
    <t>JELLISON PATRICIA A</t>
  </si>
  <si>
    <t>PATRICIA A JELLISON LIV TRUST</t>
  </si>
  <si>
    <t>2975 W GOLDENROD DR</t>
  </si>
  <si>
    <t>18E17S320030  00680 0200</t>
  </si>
  <si>
    <t>PINE RIDGE UNIT 3 PB 8 PG 51 LOT 20 BLK 68</t>
  </si>
  <si>
    <t>SALMERON WALTER &amp; PATRICIA</t>
  </si>
  <si>
    <t>7685 CUMBERLAND RD</t>
  </si>
  <si>
    <t>LARGO FL 33777</t>
  </si>
  <si>
    <t>18E17S320030  00690 0010</t>
  </si>
  <si>
    <t xml:space="preserve">PINE RIDGE UNIT 3 LOT 1 BLK 69 DESC IN OR BK 694 PG 636 </t>
  </si>
  <si>
    <t>WANG SU CHEE S &amp; CATHERINE H</t>
  </si>
  <si>
    <t>4776 RAMBLING DR</t>
  </si>
  <si>
    <t>TROY MI 48098 6630</t>
  </si>
  <si>
    <t>18E17S320030  00690 0030</t>
  </si>
  <si>
    <t>PINE RIDGE UNIT 3 PB 8 PG 51 LOT 3 BLK 69</t>
  </si>
  <si>
    <t>POMPONIO MICHAEL</t>
  </si>
  <si>
    <t>POMPONIO ROSEMARY</t>
  </si>
  <si>
    <t>3150 W DAFFODIL DR</t>
  </si>
  <si>
    <t>18E17S320030  00690 0100</t>
  </si>
  <si>
    <t xml:space="preserve">PINE RIDGE UNIT 3 LOT 10 BLK 69 DESCR IN O R BK 589 PG 2122 </t>
  </si>
  <si>
    <t>MADDATU ANTONIO P &amp; HELEN P</t>
  </si>
  <si>
    <t>318 11TH AVE</t>
  </si>
  <si>
    <t>BELMAR NJ 07719 2604</t>
  </si>
  <si>
    <t>18E17S320030  00700 0100</t>
  </si>
  <si>
    <t>PINE RIDGE UNIT 3 PB 8 PG 51 LOT 10 BLK 70</t>
  </si>
  <si>
    <t>DI NARDI DAVID W &amp;</t>
  </si>
  <si>
    <t>MARY R DI NARDI CO TRUSTEES</t>
  </si>
  <si>
    <t>6 CEDARDALE CT</t>
  </si>
  <si>
    <t>PALM COAST FL 32137 8951</t>
  </si>
  <si>
    <t>18E17S320030  00710 0060</t>
  </si>
  <si>
    <t>PROMONTORY</t>
  </si>
  <si>
    <t>PINE RIDGE UNIT 3 PB 8 PG 51 LOT 6 BLK 71</t>
  </si>
  <si>
    <t>TWIGGS JOHN D</t>
  </si>
  <si>
    <t>EDMISTER AMANDA LEIGH</t>
  </si>
  <si>
    <t>7023 ARBOR LEAF LN</t>
  </si>
  <si>
    <t>18E17S320030  00710 0080</t>
  </si>
  <si>
    <t>PINE RIDGE UNIT 3 PB 8 PG 51 LOT 8 BLK 71</t>
  </si>
  <si>
    <t>IHLENFELDT PAUL D</t>
  </si>
  <si>
    <t>3353 W DAFFODIL DR</t>
  </si>
  <si>
    <t>18E17S320030  00650 0140</t>
  </si>
  <si>
    <t>PINE RIDGE UNIT 3 PB 8 PG 51 LOT 14 BLK 65</t>
  </si>
  <si>
    <t>TARASCIO GENEVIEVE</t>
  </si>
  <si>
    <t>5815 N LARKSPUR WAY</t>
  </si>
  <si>
    <t>18E17S320030  00650 0210</t>
  </si>
  <si>
    <t>PINE RIDGE UNIT 3 PG 8 PG 51 LOT 21 BLK 65</t>
  </si>
  <si>
    <t>18E17S320030  00650 0230</t>
  </si>
  <si>
    <t>PINE RIDGE UNIT 3 PB 8 PG 51 LOT 23 BLK 65</t>
  </si>
  <si>
    <t>NEEDHAM THOMAS MICHAEL</t>
  </si>
  <si>
    <t>NEEDHAM ALEELAT</t>
  </si>
  <si>
    <t>2700 W GOLDENROD DR</t>
  </si>
  <si>
    <t>18E17S320030  00660 0050</t>
  </si>
  <si>
    <t xml:space="preserve">PINE RIDGE UNIT 3 PB 5 PG 51 LOT 5 BLK 66 </t>
  </si>
  <si>
    <t>BROWN JACK</t>
  </si>
  <si>
    <t>5888 N LARKSPUR WAY</t>
  </si>
  <si>
    <t>18E17S320030  00660 0100</t>
  </si>
  <si>
    <t>PINE RIDGE UNIT 3 PB 8 PG 51 LOT 10 BLK 66</t>
  </si>
  <si>
    <t>JADRICH LEONARD A</t>
  </si>
  <si>
    <t>JADRICH SHIRLEY M</t>
  </si>
  <si>
    <t>2915 W LANTANA DR</t>
  </si>
  <si>
    <t>BEVERLY HILLS FL 34465 2211</t>
  </si>
  <si>
    <t>18E17S320030  00660 0110</t>
  </si>
  <si>
    <t>PINE RIDGE UNIT 3 PB 8 PG 51 LOT 11 BLK 66</t>
  </si>
  <si>
    <t>TRAPHAGAN JOHN D</t>
  </si>
  <si>
    <t>TRAPHAGAN CHARLENE A</t>
  </si>
  <si>
    <t>5885 N ROSEBARK WAY</t>
  </si>
  <si>
    <t>18E17S320030  00660 0140</t>
  </si>
  <si>
    <t>PINE RIDGE UNIT 3 PB 8 PG 51 LOT 14 BLK 66</t>
  </si>
  <si>
    <t>ALDEN CHARLES WILLIAM</t>
  </si>
  <si>
    <t>ALDEN JUDY DARLENE</t>
  </si>
  <si>
    <t>5971 N ROSEBARK WAY</t>
  </si>
  <si>
    <t>BEVERLY HILLS FL 34465 2204</t>
  </si>
  <si>
    <t>18E17S320030  00680 0010</t>
  </si>
  <si>
    <t>PINE RIDGE UNIT 3 PB 8 PG 51 LOT 1 BLK 68</t>
  </si>
  <si>
    <t>WEBER CHARLES</t>
  </si>
  <si>
    <t>WEBER JAMIE</t>
  </si>
  <si>
    <t>6152 N ELKCAM BLVD</t>
  </si>
  <si>
    <t>18E17S320030  00680 0020</t>
  </si>
  <si>
    <t xml:space="preserve">PINE RIDGE UNIT 3 LOT 2 BLK 68 DESC IN OR BK 834 PG 2052 </t>
  </si>
  <si>
    <t>DUNCAN JOSEPH L &amp; DIANA</t>
  </si>
  <si>
    <t>269 OVERCUP LP</t>
  </si>
  <si>
    <t>SUMMERVILLE SC 29483</t>
  </si>
  <si>
    <t>18E17S320030  00680 0090</t>
  </si>
  <si>
    <t>PINE RIDGE UNIT 3 PB 8 PG 51 LOT 9 BLK 68</t>
  </si>
  <si>
    <t>CARRERAS JOSE A</t>
  </si>
  <si>
    <t>CARRERAS SARAH J</t>
  </si>
  <si>
    <t>2881 W GOLDEN ROD DR</t>
  </si>
  <si>
    <t>18E17S320030  00680 0120</t>
  </si>
  <si>
    <t>PINE RIDGE UNIT 3 PB 8 PG 51 LOT 12 BLK 68</t>
  </si>
  <si>
    <t>HESS TROY JAMES</t>
  </si>
  <si>
    <t>HESS HEATHER ANNE</t>
  </si>
  <si>
    <t>2949 W GOLDENROD DR</t>
  </si>
  <si>
    <t>18E17S320030  00690 0040</t>
  </si>
  <si>
    <t>PINE RIDGE UNIT 3 PB 8 PG 51 LOT 4 BLK 69</t>
  </si>
  <si>
    <t>CONN DONALD FRANCIS</t>
  </si>
  <si>
    <t>CONN JANE CRAWFORD</t>
  </si>
  <si>
    <t>3136 W DAFFODIL DR</t>
  </si>
  <si>
    <t>18E17S320030  00700 0090</t>
  </si>
  <si>
    <t>PINE RIDGE UNIT 3 PB 8 PG 51 LOT 9 BLK 70</t>
  </si>
  <si>
    <t>CHEPULIS DENNIS J</t>
  </si>
  <si>
    <t>CHEPULIS JOANNE M</t>
  </si>
  <si>
    <t>3239 W DAFFODIL DR</t>
  </si>
  <si>
    <t>18E17S320030  00700 0130</t>
  </si>
  <si>
    <t>PINE RIDGE UNIT 3 PB 8 PG 51 LOT 13 BLK 70</t>
  </si>
  <si>
    <t>KINDICE-KOBE ERIKA</t>
  </si>
  <si>
    <t>KOBE STEPHEN J</t>
  </si>
  <si>
    <t>3367 W PROMONTORY DR</t>
  </si>
  <si>
    <t>18E17S320030  00710 0020</t>
  </si>
  <si>
    <t>PINE RIDGE UNIT 3 PB 8 PG 51 LOT 2 BLK 71</t>
  </si>
  <si>
    <t>DEMIEN ROBERT MICHAEL</t>
  </si>
  <si>
    <t>3472 W PROMONTORY DR</t>
  </si>
  <si>
    <t>18E17S320030  00710 0050</t>
  </si>
  <si>
    <t xml:space="preserve">PINE RIDGE UNIT 3 PB 8 PG 51 LOT 5 BLK 71 </t>
  </si>
  <si>
    <t>RUGGIERO JOHN &amp; PATRICIA</t>
  </si>
  <si>
    <t>140 E HOLLY TRL</t>
  </si>
  <si>
    <t>SOUTHERN SHORES NC 27949</t>
  </si>
  <si>
    <t>18E17S320030  00710 0070</t>
  </si>
  <si>
    <t xml:space="preserve">PINE RIDGE UNIT 3 PB 8 PG 51 LOT 7 BLK 71 </t>
  </si>
  <si>
    <t>18E17S320030  00710 0100</t>
  </si>
  <si>
    <t xml:space="preserve">PINE RIDGE UNIT 3 PB 8 PG 51 LOT 10 BLK 71 </t>
  </si>
  <si>
    <t>OLASANOYE MOSES O</t>
  </si>
  <si>
    <t>3467 W DAFFODIL DR</t>
  </si>
  <si>
    <t>18E17S320030  00650 0120</t>
  </si>
  <si>
    <t>PINE RIDGE UNIT 3 PB 8 PG 51 LOT 12 BLK 65</t>
  </si>
  <si>
    <t>DIGENNARO TIMOTHY IVAN</t>
  </si>
  <si>
    <t>TIMAOTHY I DIGENNARO REV TRUST</t>
  </si>
  <si>
    <t>147 S SEYMOUR ST</t>
  </si>
  <si>
    <t>NAPA CA 94559</t>
  </si>
  <si>
    <t>18E17S320030  00650 0130</t>
  </si>
  <si>
    <t>PINE RIDGE UNIT 3 LOT 13 BLK 65 DESC IN OR BK 848 PG 343</t>
  </si>
  <si>
    <t>STIDHAM GARY L</t>
  </si>
  <si>
    <t>5775 N LARKSPUR WAY</t>
  </si>
  <si>
    <t>18E17S320030  00650 0160</t>
  </si>
  <si>
    <t>PINE RIDGE UNIT 3 PB 8 PG 51 LOT 16 BLK 65</t>
  </si>
  <si>
    <t>MALMBERG GLENN</t>
  </si>
  <si>
    <t>LECALVEZ BERNICE E</t>
  </si>
  <si>
    <t>2535 ALGONKIN TRL</t>
  </si>
  <si>
    <t>MANASQUAN NJ 08736</t>
  </si>
  <si>
    <t>18E17S320030  00660 0070</t>
  </si>
  <si>
    <t>PINE RIDGE UNIT 3 PB 8 PG 51 LOT 7 BLK 66</t>
  </si>
  <si>
    <t>11021 MACARTHUR RD</t>
  </si>
  <si>
    <t>18E17S320030  00660 0160</t>
  </si>
  <si>
    <t>PINE RIDGE UNIT 3 PB 8 PG 51 LOT 16 BLK 66</t>
  </si>
  <si>
    <t>VARNADORE NATHAN DAVID</t>
  </si>
  <si>
    <t>VARNADORE MELISSIA ANNE</t>
  </si>
  <si>
    <t>2802 W GOLDENROD DR</t>
  </si>
  <si>
    <t>18E17S320030  00670 0030</t>
  </si>
  <si>
    <t>PINE RIDGE UNIT 3 PB 8 PG 51 LOT 3 BLK 67</t>
  </si>
  <si>
    <t>CAILLOUET RODNEY P</t>
  </si>
  <si>
    <t>CAILLOUET LORI GEE</t>
  </si>
  <si>
    <t>619 ROSECREA CT</t>
  </si>
  <si>
    <t>MATTHEWS NC 28104</t>
  </si>
  <si>
    <t>18E17S320030  00680 0070</t>
  </si>
  <si>
    <t>PINE RIDGE UNIT 3 PB 8 PG 51 LOT 7 BLK 68</t>
  </si>
  <si>
    <t>BOOTH HARRY R</t>
  </si>
  <si>
    <t>BOOTH LOIS K</t>
  </si>
  <si>
    <t>2805 W GOLDENROD DR</t>
  </si>
  <si>
    <t>BEVERLY HILLS FL 34465 2263</t>
  </si>
  <si>
    <t>18E17S320030  00680 0080</t>
  </si>
  <si>
    <t>PINE RIDGE UNIT 3 PB 8 PG 51 LOT 8 BLK 68</t>
  </si>
  <si>
    <t>LEE JONG IL TRUSTEE &amp;</t>
  </si>
  <si>
    <t>YOUNG AE LEE TRUSTEE</t>
  </si>
  <si>
    <t>2115 ALTA VISTA DR</t>
  </si>
  <si>
    <t>WAUKEGAN IL 60087</t>
  </si>
  <si>
    <t>18E17S320030  00680 0100</t>
  </si>
  <si>
    <t>PINE RIDGE UNIT 3 PB 8 PG 51 LOT 10 BLK 68</t>
  </si>
  <si>
    <t>HASS NORA MIJARES TRUSTEE &amp;</t>
  </si>
  <si>
    <t>JEFFREY R HASS TRUSTEE</t>
  </si>
  <si>
    <t>3408 FAIRMONT AVE</t>
  </si>
  <si>
    <t>18E17S320030  00680 0170</t>
  </si>
  <si>
    <t xml:space="preserve">PINE RIDGE UNIT 3 PB 8 PG 51 LOT 17 BLK 68 </t>
  </si>
  <si>
    <t>GUTHRIE CHARLES L III</t>
  </si>
  <si>
    <t>8224 BRONTE CT</t>
  </si>
  <si>
    <t>ORLANDO FL 32836</t>
  </si>
  <si>
    <t>18E17S320030  00680 0220</t>
  </si>
  <si>
    <t>PINE RIDGE UNIT 3 LOT 22 BLK 68</t>
  </si>
  <si>
    <t>PACE STEPHEN D</t>
  </si>
  <si>
    <t>CARTER JOYCE A</t>
  </si>
  <si>
    <t>PO BOX 640607</t>
  </si>
  <si>
    <t>18E17S320030  00700 0040</t>
  </si>
  <si>
    <t>PINE RIDGE UNIT 3 PB 8 PG 51 LOT 4 BLK 70</t>
  </si>
  <si>
    <t>SOUMPHOLPHAKDY BUDDHA</t>
  </si>
  <si>
    <t>7075 W HARDING DR</t>
  </si>
  <si>
    <t>WEST VALLEY CITY UT 84128</t>
  </si>
  <si>
    <t>18E17S320030  00700 0120</t>
  </si>
  <si>
    <t>PINE RIDGE UNIT 3 PB 8 PG 51 LOT 12 BLK 70</t>
  </si>
  <si>
    <t>ENDERLE DIETER</t>
  </si>
  <si>
    <t>23 JOHANNESSTRASSE</t>
  </si>
  <si>
    <t xml:space="preserve"> D71083 GERMANY</t>
  </si>
  <si>
    <t>18E17S320030  00700 0180</t>
  </si>
  <si>
    <t>PINE RIDGE UNIT 3 PB 8 PG 51 LOT 18 BLK 70</t>
  </si>
  <si>
    <t>LIGHTBODY JAMES A</t>
  </si>
  <si>
    <t>TRUST AGREEMENT FOR THE PROMONTORY DRIVE</t>
  </si>
  <si>
    <t>3447 W PROMONTORY DR</t>
  </si>
  <si>
    <t>18E17S320030  00650 0220</t>
  </si>
  <si>
    <t>PINE RIDGE UNIT 3 PB 8 PG 51 LOT 22 BLK 65</t>
  </si>
  <si>
    <t>MAYNE DEWITH</t>
  </si>
  <si>
    <t>MAYNE GLASCIME</t>
  </si>
  <si>
    <t>6001 N LARKSPUR WAY</t>
  </si>
  <si>
    <t>18E17S320030  00660 0010</t>
  </si>
  <si>
    <t>PINE RIDGE UNIT 3 PB 8 PGS 51-67 LOT 1 BLK 66</t>
  </si>
  <si>
    <t>MOORE ARMAND L</t>
  </si>
  <si>
    <t>MOORE LINDA D</t>
  </si>
  <si>
    <t>2758 W GOLDENROD DR</t>
  </si>
  <si>
    <t>18E17S320030  00660 0080</t>
  </si>
  <si>
    <t>PINE RIDGE UNIT 3 PB 8 PG 51 LOT 8 BLK 66</t>
  </si>
  <si>
    <t>OLSEN WAYNE</t>
  </si>
  <si>
    <t>5818 N LARKSPUR WAY</t>
  </si>
  <si>
    <t>18E17S320030  00690 0070</t>
  </si>
  <si>
    <t xml:space="preserve">PINE RIDGE UNIT 3 LOT 7 BLK 69 DESCR IN O R BK 599 PG 370 </t>
  </si>
  <si>
    <t>O BRIEN MAURICE J ESTATE &amp; ANNA MAY</t>
  </si>
  <si>
    <t>22 OCEAN AVE</t>
  </si>
  <si>
    <t>AMITYVILLE NY 11701</t>
  </si>
  <si>
    <t>18E17S320030  00700 0010</t>
  </si>
  <si>
    <t>PINE RIDGE UNIT 3 PB 8 PG 51 LOT 1 BLK 70  DESCR IN O R BK</t>
  </si>
  <si>
    <t>SIMPSON JEFFREY TODD</t>
  </si>
  <si>
    <t>3119 W DAFFODIL DR</t>
  </si>
  <si>
    <t>18E17S320030  00700 0030</t>
  </si>
  <si>
    <t>PINE RIDGE UNIT 3 PB 6 PG 51 LOT 3 BLK 70</t>
  </si>
  <si>
    <t>LIU WANWEI &amp; YUFEI HU</t>
  </si>
  <si>
    <t>504 EDGEWOOD PL</t>
  </si>
  <si>
    <t>RUTHERFORD NJ 07070</t>
  </si>
  <si>
    <t>18E17S320030  00700 0060</t>
  </si>
  <si>
    <t>PINE RIDGE UNIT 3 PB 8 PG 51 LOT 6 BLK 70</t>
  </si>
  <si>
    <t>HUTFLUSS RICHARD M TRTEE ET AL</t>
  </si>
  <si>
    <t>3193 W DAFFODIL DR</t>
  </si>
  <si>
    <t>18E17S320030  00700 0190</t>
  </si>
  <si>
    <t>PINE RIDGE UNIT 3 LOT 19 BLK 70</t>
  </si>
  <si>
    <t>HARROLLE DANIEL</t>
  </si>
  <si>
    <t>HARROLLE RACHEL</t>
  </si>
  <si>
    <t>3461 W PROMONTORY DR</t>
  </si>
  <si>
    <t>18E17S320030  00710 0030</t>
  </si>
  <si>
    <t>PINE RIDGE UNIT 3 LOT 3 BLK 71 DESC IN OR BK 817 PG 1192</t>
  </si>
  <si>
    <t>CLARK ROBERT D</t>
  </si>
  <si>
    <t>CLARK NORA E</t>
  </si>
  <si>
    <t>40 GOFF BROOK LN</t>
  </si>
  <si>
    <t>ROCKY HILL CT 06067</t>
  </si>
  <si>
    <t>18E17S320030  00710 0110</t>
  </si>
  <si>
    <t>PINE RIDGE UNIT 3 PB 8 PG 51 LOT 11 BLK 71</t>
  </si>
  <si>
    <t>WESTON DOLORES M</t>
  </si>
  <si>
    <t>3491 W DAFFODIL DR</t>
  </si>
  <si>
    <t>18E17S320030  00650 0150</t>
  </si>
  <si>
    <t>PINE RIDGE UNIT 3 LOT 15 BLK 65 DESC IN OR BK 756 PG 459</t>
  </si>
  <si>
    <t>FRUSSINETTY ANTOINETTE</t>
  </si>
  <si>
    <t>FRUSSINETTY VINCENT</t>
  </si>
  <si>
    <t>5825 N LARKSPUR WAY</t>
  </si>
  <si>
    <t>18E17S320030  00650 0180</t>
  </si>
  <si>
    <t>PINE RIDGE UNIT 3 PB 8 PG 51 LOT 18 BLK 65</t>
  </si>
  <si>
    <t>RUPP ROBERT A</t>
  </si>
  <si>
    <t>5865 N LARKSPUR WAY</t>
  </si>
  <si>
    <t>18E17S320030  00650 0200</t>
  </si>
  <si>
    <t>PINE RIDGE UNIT 3 PB 3 PG 51 LOT 20 BLK 65</t>
  </si>
  <si>
    <t>YORK DENNIS</t>
  </si>
  <si>
    <t>GATTAS FAMILY PROTECTION TRUST DTD</t>
  </si>
  <si>
    <t>7952 HANSON BAY PL</t>
  </si>
  <si>
    <t>KISSIMMEE FL 34747 2758</t>
  </si>
  <si>
    <t>18E17S320030  00680 0110</t>
  </si>
  <si>
    <t>PINE RIDGE UNIT 3 PB 8 PG 51 LOT 11 BLK 68</t>
  </si>
  <si>
    <t>YODICE ANGELO</t>
  </si>
  <si>
    <t>YODICE CLAIRE</t>
  </si>
  <si>
    <t>2937 W GOLDENROD DR</t>
  </si>
  <si>
    <t>BEVERLY HILLS FL 34465 2265</t>
  </si>
  <si>
    <t>18E17S320030  00680 0180</t>
  </si>
  <si>
    <t>PINE RIDGE UNIT 3 PB 8 PG 51 LOT 18 BLK 68</t>
  </si>
  <si>
    <t>LEONARD ZOE M</t>
  </si>
  <si>
    <t>LEONARD LOUIS H</t>
  </si>
  <si>
    <t>3045 WEST DAFFODIL DR</t>
  </si>
  <si>
    <t>18E17S320030  00680 0210</t>
  </si>
  <si>
    <t>PINE RIDGE UNIT 3 PB 8 PG 51 LOT 21 BLK 68</t>
  </si>
  <si>
    <t>MCLOUD RALEIGH GENE</t>
  </si>
  <si>
    <t>3089 W DAFFODIL DR</t>
  </si>
  <si>
    <t>18E17S320030  00690 0060</t>
  </si>
  <si>
    <t>PINE RIDGE UNIT 3 PB 8 PG 51 LOT 6 BLK 69</t>
  </si>
  <si>
    <t>ADAMS LEON</t>
  </si>
  <si>
    <t>3106 W DAFFODIL DR</t>
  </si>
  <si>
    <t>18E17S320030  00690 0120</t>
  </si>
  <si>
    <t>PINE RIDGE UNIT 3 PB 8 PG 51 LOT 12 BLK 69</t>
  </si>
  <si>
    <t>THOMAS PHYLLIS A</t>
  </si>
  <si>
    <t>3240 W DAFFODIL DR</t>
  </si>
  <si>
    <t>18E17S320030  00700 0020</t>
  </si>
  <si>
    <t>PINE RIDGE UNIT 3 PB 8 PG 51 LOT 2 BLK 70</t>
  </si>
  <si>
    <t>NOSTIN ANN MARY</t>
  </si>
  <si>
    <t>3135 W DAFFODIL DR</t>
  </si>
  <si>
    <t>18E17S320030  00700 0170</t>
  </si>
  <si>
    <t>PINE RIDGE UNIT 3 PB 8 PG 51 LOT 17 BLK 70</t>
  </si>
  <si>
    <t>RADER WILLIAM A</t>
  </si>
  <si>
    <t>3435 W PROMONTORY DR</t>
  </si>
  <si>
    <t>18E17S320030  00710 0090</t>
  </si>
  <si>
    <t>PINE RIDGE UNIT 3 PB 8 PG 51 LOT 9 BLK 71</t>
  </si>
  <si>
    <t>FLEMING HEATHER HENKEN</t>
  </si>
  <si>
    <t>FLEMING RICHARD ANTHONY</t>
  </si>
  <si>
    <t>965 COATES AVE</t>
  </si>
  <si>
    <t>HOLBROOK NY 11741</t>
  </si>
  <si>
    <t>18E17S320030  00650 0170</t>
  </si>
  <si>
    <t>PINE RIDGE UNIT 3 PB 8 PG 51 LOT 17 BLK 65</t>
  </si>
  <si>
    <t>RUPP JEANNE C</t>
  </si>
  <si>
    <t>18E17S320030  00670 0080</t>
  </si>
  <si>
    <t>PINE RIDGE UNIT 3 PB 8 PG 51 LOT 8 BLK 67</t>
  </si>
  <si>
    <t>METCALF MICHELLE ANN</t>
  </si>
  <si>
    <t>MICHELLE ANN METCALF REV TRUST</t>
  </si>
  <si>
    <t>18E17S320030  00670 0090</t>
  </si>
  <si>
    <t>PINE RIDGE UNIT 3 PB 8 PG 51 LOT 9 BLK 67</t>
  </si>
  <si>
    <t>WASHBURN GEORGE</t>
  </si>
  <si>
    <t>WASHBURN LISA</t>
  </si>
  <si>
    <t>6002 N ROSEBARK WAY</t>
  </si>
  <si>
    <t>BEVERLY HILLS FL 34465 2203</t>
  </si>
  <si>
    <t>18E17S320030  00680 0060</t>
  </si>
  <si>
    <t>PINE RIDGE UNIT 3 PB 8 PG 51 LOT 6 BLK 68</t>
  </si>
  <si>
    <t>GUTIERREZ LUIS C</t>
  </si>
  <si>
    <t>GUTIERREZ ILKA R</t>
  </si>
  <si>
    <t>2773 W GOLDENROD DR</t>
  </si>
  <si>
    <t>18E17S320030  00680 0150</t>
  </si>
  <si>
    <t xml:space="preserve">PINE RIDGE UNIT 3 PB 8 PG 51 LOT 15 BLK 68 </t>
  </si>
  <si>
    <t>PALMER NED S &amp; CHRISTINE ANN</t>
  </si>
  <si>
    <t>302 EVANS RD</t>
  </si>
  <si>
    <t>ZELIENOPLE PA 16063</t>
  </si>
  <si>
    <t>18E17S320030  00680 0190</t>
  </si>
  <si>
    <t>PINE RIDGE UNIT 3 PB 8 PG 51 LOT 19 BLK 68</t>
  </si>
  <si>
    <t>3045 W DAFFODIL DR</t>
  </si>
  <si>
    <t>18E17S320030  00690 0020</t>
  </si>
  <si>
    <t>PINE RIDGE UNIT 3 PB 8 PG 51 LOT 2 BLK 69</t>
  </si>
  <si>
    <t>LABRIE ROBERT P</t>
  </si>
  <si>
    <t>LABRIE DENISE</t>
  </si>
  <si>
    <t>3164 W DAFFODIL DR</t>
  </si>
  <si>
    <t>18E17S320030  00690 0080</t>
  </si>
  <si>
    <t>PINE RIDGE UNIT 3 LOT 8 BLK 69 DESC IN OR BK 841 PG 1377</t>
  </si>
  <si>
    <t>COX ROBERT W</t>
  </si>
  <si>
    <t>COX ARLENE R</t>
  </si>
  <si>
    <t>3121 W LANTANA DR</t>
  </si>
  <si>
    <t>18E17S320030  00690 0090</t>
  </si>
  <si>
    <t>PINE RIDGE UNIT 3 PB 8 PG 51 LOT 9 BLK 69</t>
  </si>
  <si>
    <t>JOHNSON KIRK</t>
  </si>
  <si>
    <t>DITCHFIELD AMANDA</t>
  </si>
  <si>
    <t>PO BOX 2201</t>
  </si>
  <si>
    <t>18E17S320030  00690 0110</t>
  </si>
  <si>
    <t>PINE RIDGE UNIT 3 PB 8 PG 51 LOT 11 BLK 69</t>
  </si>
  <si>
    <t>DAVIS ERNEST K</t>
  </si>
  <si>
    <t>DAVIS GRACE M</t>
  </si>
  <si>
    <t>3227 WS LANTANA DR</t>
  </si>
  <si>
    <t>18E17S320030  00700 0140</t>
  </si>
  <si>
    <t>PINE RIDGE UNIT 3 PB 8 PG 51 LOT 14 BLK 70</t>
  </si>
  <si>
    <t>STEWART JOHNNY E</t>
  </si>
  <si>
    <t>HICKMAN GAILE F</t>
  </si>
  <si>
    <t>3397 W PROMONTORY DR</t>
  </si>
  <si>
    <t>18E17S320030  00700 0200</t>
  </si>
  <si>
    <t>PINE RIDGE UNIT 3 PB 8 PG 51 LOT 20 BLK 70</t>
  </si>
  <si>
    <t>YELLICO VERONICA S BOYLE</t>
  </si>
  <si>
    <t>ASHBY STEVEN R</t>
  </si>
  <si>
    <t>3473 W PROMONTORY DR</t>
  </si>
  <si>
    <t>18E17S320030  00710 0010</t>
  </si>
  <si>
    <t>PINE RIDGE UNIT 3 PB 8 PG 51 LOT 1 BLK 71</t>
  </si>
  <si>
    <t>DEMIEN KATHLEEN ANDREA</t>
  </si>
  <si>
    <t>18E17S320030  00710 0040</t>
  </si>
  <si>
    <t>PINE RIDGE UNIT 3 PB 8 PG 51 LOT 4 BLK 71</t>
  </si>
  <si>
    <t>TURSCHMANN EDWARD F JR</t>
  </si>
  <si>
    <t>TURSCHMANN LINDA B</t>
  </si>
  <si>
    <t>3396 W PROMONTORY DR</t>
  </si>
  <si>
    <t>18E17S320030  00660 0030</t>
  </si>
  <si>
    <t xml:space="preserve">PINE RIDGE UNIT 3 PB 8 PG 51 LOT 3 BLK 66 </t>
  </si>
  <si>
    <t>SLAGLE MICHAEL S</t>
  </si>
  <si>
    <t>5970 N LARKSPUR WAY</t>
  </si>
  <si>
    <t>18E17S320030  00670 0070</t>
  </si>
  <si>
    <t>PINE RIDGE UNIT 3 PB 8 PG 51 LOT 7 BLK 67</t>
  </si>
  <si>
    <t>ABEL CAROL</t>
  </si>
  <si>
    <t>18E17S320030  00680 0030</t>
  </si>
  <si>
    <t>PINE RIDGE UNIT 3 PB 8 PG 51LOT 3 BLK 68</t>
  </si>
  <si>
    <t>MORTON HUGH E</t>
  </si>
  <si>
    <t>MORTON MARGIE C</t>
  </si>
  <si>
    <t>2679 W GOLDENROD DR</t>
  </si>
  <si>
    <t>18E17S320030  00680 0050</t>
  </si>
  <si>
    <t>PINE RIDGE UNIT 3 PB 8 PG 51 LOT 5 BLK 68</t>
  </si>
  <si>
    <t>WELLS ELBERT W</t>
  </si>
  <si>
    <t>WELLS KATHLEEN M</t>
  </si>
  <si>
    <t>2731 W GOLDENROD DR</t>
  </si>
  <si>
    <t>18E17S320030  00680 0130</t>
  </si>
  <si>
    <t>PINE RIDGE UNIT 3 PB 8 PG 51 LOT 13 BLK 68</t>
  </si>
  <si>
    <t>HENDERSON TIMOTHY A</t>
  </si>
  <si>
    <t>HENDERSON PATSY E</t>
  </si>
  <si>
    <t>2961 W GOLDENROD DR</t>
  </si>
  <si>
    <t>18E17S320030  00680 0160</t>
  </si>
  <si>
    <t>PINE RIDGE UNIT 3 PB 8 PG 51 LOT 16 BLK 68</t>
  </si>
  <si>
    <t>KOWALSKI LAWRENCE D</t>
  </si>
  <si>
    <t>KOWALSKI LESLIE A</t>
  </si>
  <si>
    <t>3077 W LANTANA DR</t>
  </si>
  <si>
    <t>BEVERLY HILLS FL 34465 2212</t>
  </si>
  <si>
    <t>18E17S320030  00700 0080</t>
  </si>
  <si>
    <t>PINE RIDGE UNIT 3 PB 8 PG 51 LOT 8 BLK 70</t>
  </si>
  <si>
    <t>FRANCIS CARLTON H</t>
  </si>
  <si>
    <t>FRANCIS JOAN</t>
  </si>
  <si>
    <t>3223 W DAFFODIL DR</t>
  </si>
  <si>
    <t>BEVERLY HILLS FL 34465 2224</t>
  </si>
  <si>
    <t>18E17S320030  00700 0110</t>
  </si>
  <si>
    <t>PINE RIDGE UNIT 3 PB 8 PG 51 LOT 11 BLK 70</t>
  </si>
  <si>
    <t>OBYRNE JOAN M</t>
  </si>
  <si>
    <t>OBYRNE DANIEL J</t>
  </si>
  <si>
    <t>3275 W DAFFODIL DR</t>
  </si>
  <si>
    <t>18E17S320030  00700 0150</t>
  </si>
  <si>
    <t>PINE RIDGE UNIT 3 PB 8 PGS 51-67 LOT 15 BLK 70</t>
  </si>
  <si>
    <t>MARSHALL DENNIS A</t>
  </si>
  <si>
    <t>MARSHALL CAROL A</t>
  </si>
  <si>
    <t>3409 W PROMONTORY DR</t>
  </si>
  <si>
    <t>18E17S320030  00650 0190</t>
  </si>
  <si>
    <t>PINE RIDGE UNIT 3 PB 8 PG 51 LOT 19 BLK 65</t>
  </si>
  <si>
    <t>JOHNSON STANLEY R</t>
  </si>
  <si>
    <t>JOHNSON BONNIE C</t>
  </si>
  <si>
    <t>5915 N LARKSPUR WAY</t>
  </si>
  <si>
    <t>18E17S320030  00660 0090</t>
  </si>
  <si>
    <t>PINE RIDGE UNIT 3 PB 8 PG 51  LOT 9 BLK 66</t>
  </si>
  <si>
    <t>SYSONEXAY SO</t>
  </si>
  <si>
    <t>5780 N LARKSPUR WAY</t>
  </si>
  <si>
    <t>18E17S320030  00660 0130</t>
  </si>
  <si>
    <t xml:space="preserve">PINE RIDGE UNIT 3 LOT 13 BLK 66 DESC IN OR BK 579 PG 1005 </t>
  </si>
  <si>
    <t>HUNT ROY L EST</t>
  </si>
  <si>
    <t>ATTN JAMES R HUNT</t>
  </si>
  <si>
    <t>2368 W WILLIAMS RD</t>
  </si>
  <si>
    <t>OAK HARBOR WA 98277</t>
  </si>
  <si>
    <t>18E17S320030  00690 0050</t>
  </si>
  <si>
    <t>PINE RIDGE UNIT 3 LOT 5 BLK 69 DESCR IN O R BK 586 PG 1807</t>
  </si>
  <si>
    <t>18E17S320030  00700 0050</t>
  </si>
  <si>
    <t>PINE RIDGE UNIT 3 PB 8 PG 51 LOT 5 BLK 70</t>
  </si>
  <si>
    <t>BROOKS BOOKER T</t>
  </si>
  <si>
    <t>BROOKS ROZINA</t>
  </si>
  <si>
    <t>3179 W DAFFODIL DR</t>
  </si>
  <si>
    <t>18E17S320030  00700 0160</t>
  </si>
  <si>
    <t>PINE RIDGE UNIT 3 PB 8 PG 51  LOT 16 BLK 70  DESC IN OR BK</t>
  </si>
  <si>
    <t>18E17S320030  00720 0010</t>
  </si>
  <si>
    <t>ORCHIS</t>
  </si>
  <si>
    <t xml:space="preserve">PINE RIDGE UNIT 3 PB 8 PG 51 LOT 1 BLK 72 </t>
  </si>
  <si>
    <t>MANAG ROMER L</t>
  </si>
  <si>
    <t>2316 JULIE LN</t>
  </si>
  <si>
    <t>SOUTH SAN FRANCISCO CA 94080</t>
  </si>
  <si>
    <t>18E17S320030  00740 0080</t>
  </si>
  <si>
    <t>PINE RIDGE UNIT 3 PB 8 PG 51  LOT 8 BLK 74</t>
  </si>
  <si>
    <t>BONNER DIANE</t>
  </si>
  <si>
    <t>4143 DURAN LN</t>
  </si>
  <si>
    <t>AUBURN GA 30011</t>
  </si>
  <si>
    <t>18E17S320030  00740 0190</t>
  </si>
  <si>
    <t>PINE RIDGE UNIT 3 LOT 19 BLK 74</t>
  </si>
  <si>
    <t>REGAN RICHARD J</t>
  </si>
  <si>
    <t>REGAN EDITH E</t>
  </si>
  <si>
    <t>3744 W PROMONTORY DR</t>
  </si>
  <si>
    <t>18E17S320030  00740 0200</t>
  </si>
  <si>
    <t>PINE RIDGE UNIT 3 PB 8 PG 51 LOT 20 BLK 74</t>
  </si>
  <si>
    <t>KRINSKY ALAN M</t>
  </si>
  <si>
    <t>KRINSKY JULIE</t>
  </si>
  <si>
    <t>3702 W PROMONTORY DR</t>
  </si>
  <si>
    <t>18E17S320030  00760 0010</t>
  </si>
  <si>
    <t>PINE RIDGE UNIT 3 PB 8 PG 51 LOT 1 BLK 76</t>
  </si>
  <si>
    <t>GAENTNER ERNST</t>
  </si>
  <si>
    <t>GAENTNER SHERRIE</t>
  </si>
  <si>
    <t>3487 W PROMONTORY DR</t>
  </si>
  <si>
    <t>18E17S320030  00760 0090</t>
  </si>
  <si>
    <t>PINE RIDGE UNIT 3 PB 8 PG 51 LOT 9 BLK 76</t>
  </si>
  <si>
    <t>HILDRETH JAMES H</t>
  </si>
  <si>
    <t>3731 W PROMONTORY DR</t>
  </si>
  <si>
    <t>18E17S320030  00760 0100</t>
  </si>
  <si>
    <t xml:space="preserve">PINE RIDGE UNIT 3 LOT 10 BLK 76 DESCR IN O R BK 580 PG 272 </t>
  </si>
  <si>
    <t>BIGLIARDI FREDERICK P</t>
  </si>
  <si>
    <t>1913 VENICE ST</t>
  </si>
  <si>
    <t>DEARBORN MI 48124 4140</t>
  </si>
  <si>
    <t>18E17S320030  00760 0210</t>
  </si>
  <si>
    <t>ROSEWOOD</t>
  </si>
  <si>
    <t>PINE RIDGE UNIT 3 PB 8 PG 51 LOT 21 BLK 76</t>
  </si>
  <si>
    <t>POOLE R RICHARD</t>
  </si>
  <si>
    <t>POOLE FAMILY TRUST DATED JUNE 7 2000</t>
  </si>
  <si>
    <t>5950 N ROSEWOOD DR</t>
  </si>
  <si>
    <t>18E17S320030  00770 0020</t>
  </si>
  <si>
    <t>PINE RIDGE UNIT 3 PB 8 PG 51 LOT 2 BLK 77</t>
  </si>
  <si>
    <t>STEWART GEORGE B</t>
  </si>
  <si>
    <t>STEWART SHEILA A</t>
  </si>
  <si>
    <t>5720 N MOCK ORANGE DR</t>
  </si>
  <si>
    <t>18E17S320030  00720 0020</t>
  </si>
  <si>
    <t>PINE RIDGE UNIT 3 PB 8 PG 51 LOT 2 BLK 72</t>
  </si>
  <si>
    <t>WEBSTER JAMES M</t>
  </si>
  <si>
    <t>WEBSTER JESSICA L</t>
  </si>
  <si>
    <t>6052 N ORCHIS TER</t>
  </si>
  <si>
    <t>18E17S320030  00720 0030</t>
  </si>
  <si>
    <t>PINE RIDGE UNIT 3 PB 8 PG 51 LOT 3 BLK 72</t>
  </si>
  <si>
    <t>MIDDLETON MARK</t>
  </si>
  <si>
    <t>MIDDLETON SHARON</t>
  </si>
  <si>
    <t>5986 N ORCHIS TER</t>
  </si>
  <si>
    <t>BEVERLY HILLS FL 34465 2216</t>
  </si>
  <si>
    <t>18E17S320030  00720 0060</t>
  </si>
  <si>
    <t>PINE RIDGE UNIT 3 PB 8 PG 51 LOT 6 BLK 72</t>
  </si>
  <si>
    <t>ACREE TIMOTHY A</t>
  </si>
  <si>
    <t>ACREE CHRISTINE B</t>
  </si>
  <si>
    <t>3521 W DAFFODIL DR</t>
  </si>
  <si>
    <t>18E17S320030  00730 0050</t>
  </si>
  <si>
    <t>PINE RIDGE UNIT 3 PB 8 PG 51 LOT 5 BLK 73</t>
  </si>
  <si>
    <t>FOOCKLE BRIAN J</t>
  </si>
  <si>
    <t>FOOCKLE JUANITA M</t>
  </si>
  <si>
    <t>3675 W DAFFODIL DR</t>
  </si>
  <si>
    <t>18E17S320030  00740 0020</t>
  </si>
  <si>
    <t xml:space="preserve">PINE RIDGE UNIT 3 PB 8 PG 51 LOT 2 BLK 74 </t>
  </si>
  <si>
    <t>SIMPSON CALVIN</t>
  </si>
  <si>
    <t>5825 N MAROON WAY</t>
  </si>
  <si>
    <t>18E17S320030  00740 0050</t>
  </si>
  <si>
    <t>PINE RIDGE UNIT 3 PB 8 PG 51 LOT 5 BLK 74</t>
  </si>
  <si>
    <t>STAYLER TERESA</t>
  </si>
  <si>
    <t>5938 N CARNATION DR</t>
  </si>
  <si>
    <t>18E17S320030  00740 0110</t>
  </si>
  <si>
    <t>PINE RIDGE UNIT 3 PB 8 PG 51 LOT 11 BLK 74</t>
  </si>
  <si>
    <t>WIDEMAN DONNA J</t>
  </si>
  <si>
    <t>5841 N ROSEWOOD DR</t>
  </si>
  <si>
    <t>18E17S320030  00740 0120</t>
  </si>
  <si>
    <t>SULTANA</t>
  </si>
  <si>
    <t>PINE RIDGE UNIT 3 PB 8 PG 51 LOT 12 BLK 74</t>
  </si>
  <si>
    <t>VOLLGRAFF ROY &amp; MARY</t>
  </si>
  <si>
    <t>18E17S320030  00740 0130</t>
  </si>
  <si>
    <t>PINE RIDGE UNIT 3 PB 8 PG 51 LOT 13 BLK 74</t>
  </si>
  <si>
    <t>ROBISON MAURICE D</t>
  </si>
  <si>
    <t>ROBISON MAURINE J</t>
  </si>
  <si>
    <t>4445 W WATER ST</t>
  </si>
  <si>
    <t>PORT HURON MI 48060 2498</t>
  </si>
  <si>
    <t>18E17S320030  00740 0160</t>
  </si>
  <si>
    <t>PINE RIDGE UNIT 3 PB 8 PG 51 LOT 16 BLK 74</t>
  </si>
  <si>
    <t>VARRATI MICHAEL J</t>
  </si>
  <si>
    <t>VARRATI LINDA L</t>
  </si>
  <si>
    <t>6023 N SULTANA TER</t>
  </si>
  <si>
    <t>18E17S320030  00750 0060</t>
  </si>
  <si>
    <t>PINE RIDGE UNIT 3 PB 8 PG 51 LOT 6 BLK 75 DESC IN OR BK 898</t>
  </si>
  <si>
    <t>FINKELSTEIN ELIZABETH T</t>
  </si>
  <si>
    <t>421 TORTOISE VIEW CIR</t>
  </si>
  <si>
    <t>SATELLITE BEACH FL 32937 3803</t>
  </si>
  <si>
    <t>18E17S320030  00750 0070</t>
  </si>
  <si>
    <t xml:space="preserve">PINE RIDGE UNIT 3 LOT 7 BLK 75 </t>
  </si>
  <si>
    <t>SOBOLOSKI RONALD J</t>
  </si>
  <si>
    <t>SOBOLOSKI  AUDREY</t>
  </si>
  <si>
    <t>5882 N SULTANA TER</t>
  </si>
  <si>
    <t>18E17S320030  00750 0080</t>
  </si>
  <si>
    <t>PINE RIDGE UNIT 3 PB 8 PG 51 LOT 8 BLK 75</t>
  </si>
  <si>
    <t>MORAN JAMES D</t>
  </si>
  <si>
    <t>MORAN CLAIRE F</t>
  </si>
  <si>
    <t>5864 N SULTANA TER</t>
  </si>
  <si>
    <t>18E17S320030  00750 0090</t>
  </si>
  <si>
    <t>PINE RIDGE UNIT 3 PB 8 PG 51 LOT 9 BLK 75</t>
  </si>
  <si>
    <t>LECHLEIDNER MARK</t>
  </si>
  <si>
    <t>LECHLEIDNER DARLENE SUE</t>
  </si>
  <si>
    <t>5913 N ROSEWOOD DR</t>
  </si>
  <si>
    <t>18E17S320030  00750 0130</t>
  </si>
  <si>
    <t xml:space="preserve">PINE RIDGE UNIT 3 LOT 13 BLK 75 DESC IN OR BK 782 PG 489 &amp; </t>
  </si>
  <si>
    <t>18E17S320030  00760 0030</t>
  </si>
  <si>
    <t>PINE RIDGE UNIT 3 PB 8 PG 51 LOT 3 BLK 76</t>
  </si>
  <si>
    <t>NASI LORNA M</t>
  </si>
  <si>
    <t>ROBERT E NASI AND LORNA M NASI</t>
  </si>
  <si>
    <t>3531 W PROMONTORY DR</t>
  </si>
  <si>
    <t>18E17S320030  00760 0070</t>
  </si>
  <si>
    <t>PINE RIDGE UNIT 3 PB 8 PG 51 LOT 7 BLK 76</t>
  </si>
  <si>
    <t>CROWLE LLOYD</t>
  </si>
  <si>
    <t>CROWLE LAUREL</t>
  </si>
  <si>
    <t>7830 NW 79TH TER</t>
  </si>
  <si>
    <t>TAMARAC FL 33321 1610</t>
  </si>
  <si>
    <t>18E17S320030  00770 0030</t>
  </si>
  <si>
    <t>PINE RIDGE UNIT 3 PB 8 PG 51 LOT3 BLK 77</t>
  </si>
  <si>
    <t>BITTNER RICHARD E</t>
  </si>
  <si>
    <t>BITTNER IRENE I</t>
  </si>
  <si>
    <t>5700 N MOCK ORANGE DR</t>
  </si>
  <si>
    <t>BEVERLY HILLS FL 34465 2259</t>
  </si>
  <si>
    <t>18E17S320030  00710 0130</t>
  </si>
  <si>
    <t>PINE RIDGE UNIT 3 PB 8 PG 51LOT 13 BLK 71</t>
  </si>
  <si>
    <t>DONALD MCFARLAND CONSTRUCTION INC</t>
  </si>
  <si>
    <t>STARR DIANE M</t>
  </si>
  <si>
    <t>2921 E MICHAEL ST</t>
  </si>
  <si>
    <t>18E17S320030  00720 0070</t>
  </si>
  <si>
    <t>PETUNIA</t>
  </si>
  <si>
    <t>PINE RIDGE UNIT 3 PB 8 PG 51 LOT 7 BLK 72</t>
  </si>
  <si>
    <t>VANCE REX D</t>
  </si>
  <si>
    <t>5881 N PETUNIA TER</t>
  </si>
  <si>
    <t>18E17S320030  00730 0040</t>
  </si>
  <si>
    <t>PINE RIDGE UNIT 3 PB 8 PG 51 LOT 4 BLK 73</t>
  </si>
  <si>
    <t>LAUDAROWICZ RICHARD S</t>
  </si>
  <si>
    <t>LAUDAROWICZ MARCIA A</t>
  </si>
  <si>
    <t>5880 N PETUNIA TER</t>
  </si>
  <si>
    <t>18E17S320030  00740 0030</t>
  </si>
  <si>
    <t>PINE RIDGE UNIT 3 PB 8 PG 51 LOT 3 BLK 74 DESC IN OR BK 881</t>
  </si>
  <si>
    <t>JOINER JOYE F</t>
  </si>
  <si>
    <t>BOWERMAN WALTER B</t>
  </si>
  <si>
    <t>5962 N CARNATION DR</t>
  </si>
  <si>
    <t>BEVERLY HILLS FL 34465 2253</t>
  </si>
  <si>
    <t>18E17S320030  00740 0040</t>
  </si>
  <si>
    <t>PINE RIDGE UNIT 3 PB 8 PG 51 LOT 4 BLK 74</t>
  </si>
  <si>
    <t>YANOTI THOMAS V</t>
  </si>
  <si>
    <t>YANOTI MARGARET M</t>
  </si>
  <si>
    <t>5950 N CARNATION DR</t>
  </si>
  <si>
    <t>18E17S320030  00740 0140</t>
  </si>
  <si>
    <t>PINE RIDGE UNIT 3 PB 8 PG 51 LOT 14 BLK 74</t>
  </si>
  <si>
    <t>BRUCE GEORGE W</t>
  </si>
  <si>
    <t>5989 N SULTANA TER</t>
  </si>
  <si>
    <t>18E17S320030  00740 0150</t>
  </si>
  <si>
    <t xml:space="preserve">PINE RIDGE UNIT 3 PB 8 PG 51 LOT 15 BLK 74 </t>
  </si>
  <si>
    <t>BRUCE SHARON L</t>
  </si>
  <si>
    <t>18E17S320030  00750 0040</t>
  </si>
  <si>
    <t>PINE RIDGE UNIT 3 PB 8 PG 51 LOT 4 BLK 75</t>
  </si>
  <si>
    <t>LOWE SHARON E</t>
  </si>
  <si>
    <t>5990 N SULTANA TER</t>
  </si>
  <si>
    <t>18E17S320030  00760 0020</t>
  </si>
  <si>
    <t>PINE RIDGE UNIT 3 PB 8 PG 51 LOT 2 BLK 76</t>
  </si>
  <si>
    <t>LANGDON DAVID J</t>
  </si>
  <si>
    <t>LANGDON SYLVIA M</t>
  </si>
  <si>
    <t>3499 W PROMONTORY DR</t>
  </si>
  <si>
    <t>18E17S320030  00760 0110</t>
  </si>
  <si>
    <t>PINE RIDGE UNIT 3 PB 8 PG 51 LOT 11 BLK 76</t>
  </si>
  <si>
    <t>GRUNDLOCK BRUCE</t>
  </si>
  <si>
    <t>GRUNDLOCK LISA</t>
  </si>
  <si>
    <t>3795 W PROMONTORY DR</t>
  </si>
  <si>
    <t>18E17S320030  00760 0250</t>
  </si>
  <si>
    <t>PINE RIDGE UNIT 3 PB 8 PG 51 LOT 25 BLK 76</t>
  </si>
  <si>
    <t>AUBER EMBRAIDA</t>
  </si>
  <si>
    <t>5898 N ROSEWOOD DR</t>
  </si>
  <si>
    <t>18E17S320030  00710 0170</t>
  </si>
  <si>
    <t>PINE RIDGE UNIT 3 PB 8 PG 51 LOT 17 BLK 71</t>
  </si>
  <si>
    <t>LEVASSEUR GERARD V JR</t>
  </si>
  <si>
    <t>LEVASSEUR PAULA R</t>
  </si>
  <si>
    <t>PO BOX 640405</t>
  </si>
  <si>
    <t>BEVERLY HILLS FL 34464 0405</t>
  </si>
  <si>
    <t>18E17S320030  00730 0010</t>
  </si>
  <si>
    <t>PINE RIDGE UNIT 3 PB 8 PG 51 LOT 1 BLK 73</t>
  </si>
  <si>
    <t>GUERRIERO ELIA F</t>
  </si>
  <si>
    <t>GUERRIERO DOROTHY M</t>
  </si>
  <si>
    <t>5982 N PETUNIA TER</t>
  </si>
  <si>
    <t>18E17S320030  00750 0010</t>
  </si>
  <si>
    <t>PINE RIDGE UNIT 3 PB 8 PG 51 LOT 1 BLK 75 DESC IN OR BK 926</t>
  </si>
  <si>
    <t>LAPER JEFFREY D SR</t>
  </si>
  <si>
    <t>10 JAMESON CT</t>
  </si>
  <si>
    <t>MANSFIELD MA 02048</t>
  </si>
  <si>
    <t>18E17S320030  00750 0110</t>
  </si>
  <si>
    <t>PINE RIDGE UNIT 3 PB 8 PG  51 LOT 11 BLK 75</t>
  </si>
  <si>
    <t>GONGLOFF CHARLES M</t>
  </si>
  <si>
    <t>5939 N ROSEWOOD DR</t>
  </si>
  <si>
    <t>18E17S320030  00760 0290</t>
  </si>
  <si>
    <t>PINE RIDGE UNIT 3 PB8 PG 51 LOT 29 BLK 76</t>
  </si>
  <si>
    <t>BROWN THOMAS H</t>
  </si>
  <si>
    <t>BECKMANN-BROWN LISA</t>
  </si>
  <si>
    <t>5846 N ROSEWOOD DR</t>
  </si>
  <si>
    <t>18E17S320030  00770 0040</t>
  </si>
  <si>
    <t>PINE RIDGE UNIT 3 PB 8 PG 51 LOT 4 BLK 77</t>
  </si>
  <si>
    <t>PINKSTON ROBERT A</t>
  </si>
  <si>
    <t>PINKSTON ALISON L</t>
  </si>
  <si>
    <t>5680 N MOCK ORANGE DR</t>
  </si>
  <si>
    <t>18E17S320030  00770 0110</t>
  </si>
  <si>
    <t>PINE RIDGE UNIT 3 PB 8 PG 51 LOT 11 BLK 77</t>
  </si>
  <si>
    <t>PILNY RICHARD E</t>
  </si>
  <si>
    <t>LINDA S LORENTZ</t>
  </si>
  <si>
    <t>5550 N MOCK ORANGE DR</t>
  </si>
  <si>
    <t>18E17S320030  00770 0120</t>
  </si>
  <si>
    <t>VINCA</t>
  </si>
  <si>
    <t>PINE RIDGE UNIT 3 PB 8 PG 51 LOT 12 BLK 77</t>
  </si>
  <si>
    <t>ELLIOTT JAMES A</t>
  </si>
  <si>
    <t>3873 W VINCA CT</t>
  </si>
  <si>
    <t>18E17S320030  00720 0110</t>
  </si>
  <si>
    <t>PINE RIDGE UNIT 3 PB 8 PG 51 LOT 11 BLK 72</t>
  </si>
  <si>
    <t>KWASNIEWSKI RICHARD J JR</t>
  </si>
  <si>
    <t>6025 N PETUNIA TER</t>
  </si>
  <si>
    <t>BEVERLY HILLS FL 34465 2220</t>
  </si>
  <si>
    <t>18E17S320030  00720 0120</t>
  </si>
  <si>
    <t>PINE RIDGE UNIT 3 PB 8 PG 51 LOT 12 BLK 72</t>
  </si>
  <si>
    <t>SIERRA CYNTHIA MARIE</t>
  </si>
  <si>
    <t>FERNANDEZ EDUARDO LLANSO</t>
  </si>
  <si>
    <t>3580 W PROMONTORY PT</t>
  </si>
  <si>
    <t>18E17S320030  00730 0060</t>
  </si>
  <si>
    <t xml:space="preserve">PINE RIDGE UNIT 3 LOT 6 BLK 73 DESCR IN O R BK 571 PG 1587 </t>
  </si>
  <si>
    <t>ZITRON SAMUEL &amp; ETHEL ET AL</t>
  </si>
  <si>
    <t>164 D CROSS SLOPE CT</t>
  </si>
  <si>
    <t>MANALAPAN NJ 07726</t>
  </si>
  <si>
    <t>18E17S320030  00740 0060</t>
  </si>
  <si>
    <t>PINE RIDGE UNIT 3 PB 8 PG 51 LOT 6 BLK 74</t>
  </si>
  <si>
    <t>THOMSON PAULINE F</t>
  </si>
  <si>
    <t>LAURENCE R THOMSON AND PAULINE F THOMSON</t>
  </si>
  <si>
    <t>5924 N CAMATION DR</t>
  </si>
  <si>
    <t>18E17S320030  00740 0100</t>
  </si>
  <si>
    <t>PINE RIDGE UNIT 3 PB 8 PG 51LOT 10 BLK 74</t>
  </si>
  <si>
    <t>HOLLAR CECIL</t>
  </si>
  <si>
    <t>HOLLAR SYLVIA</t>
  </si>
  <si>
    <t>54 RIDGE DR</t>
  </si>
  <si>
    <t>18E17S320030  00750 0030</t>
  </si>
  <si>
    <t>PINE RIDGE UNIT 3 PB 8 PG 51 LOT 3 BLK 75</t>
  </si>
  <si>
    <t>BARNES EDWARD C</t>
  </si>
  <si>
    <t>BARNES SUSAN P</t>
  </si>
  <si>
    <t>6022 N SULTANA TER</t>
  </si>
  <si>
    <t>18E17S320030  00760 0200</t>
  </si>
  <si>
    <t>PINE RIDGE UNIT 3 PB 8 PG 51 LOT 20 BLK 76 DESC IN OR BK</t>
  </si>
  <si>
    <t>SCALLY PATRICK JOSEPH</t>
  </si>
  <si>
    <t>SCALLY LORI ELLEN</t>
  </si>
  <si>
    <t>5984 N ROSEWOOD DR</t>
  </si>
  <si>
    <t>18E17S320030  00760 0240</t>
  </si>
  <si>
    <t>PINE RIDGE UNIT 3 PB 8 PG 51 LOT 24 BLK 76</t>
  </si>
  <si>
    <t>AUBER ROBB</t>
  </si>
  <si>
    <t>18E17S320030  00760 0280</t>
  </si>
  <si>
    <t xml:space="preserve">PINE RIDGE UNIT 3 LOT 28 BLK 76 DESC IN OR BK 574 PG 1890 &amp; </t>
  </si>
  <si>
    <t>DONNELLY ALFRED J EST</t>
  </si>
  <si>
    <t>ATTN SUSAN CAVANAUGH</t>
  </si>
  <si>
    <t>14 WAXWING LN</t>
  </si>
  <si>
    <t>EAST AMHERST NY 14051 1624</t>
  </si>
  <si>
    <t>18E17S320030  00760 0300</t>
  </si>
  <si>
    <t xml:space="preserve">PINE RIDGE UNIT 3 LOT 30 BLK 76 DESCR IN O R BK 585 PG 516 </t>
  </si>
  <si>
    <t>COGLIANO GERARD R</t>
  </si>
  <si>
    <t>49 ELAIN AVE</t>
  </si>
  <si>
    <t>E FALMOUTH MA 02536</t>
  </si>
  <si>
    <t>18E17S320030  00770 0080</t>
  </si>
  <si>
    <t xml:space="preserve">PINE RIDGE UNIT 3 PB 8 PG 51 LOT 8 BLK 77 </t>
  </si>
  <si>
    <t>LLAMES SUSAN D</t>
  </si>
  <si>
    <t>2625 RALEIGH ST</t>
  </si>
  <si>
    <t>ARLINGTON HEIGHTS IL 60004 2343</t>
  </si>
  <si>
    <t>18E17S320030  00770 0100</t>
  </si>
  <si>
    <t>PINE RIDGE UNIT 3 PB 8 PG 51 LOT 10 BLK 77</t>
  </si>
  <si>
    <t>NEWKIRK ROBERT F</t>
  </si>
  <si>
    <t>NEWKIRK BARBARA BASCOM</t>
  </si>
  <si>
    <t>5582 N MOCK ORANGE DR</t>
  </si>
  <si>
    <t>18E17S320030  00710 0120</t>
  </si>
  <si>
    <t xml:space="preserve">PINE RIDGE UNIT 3 LOT 12 BLK 71 DESCR IN O R BK 572 PG 1725 </t>
  </si>
  <si>
    <t>SMITH FREDERIC N &amp; GRACE R</t>
  </si>
  <si>
    <t>700 BERKSHIRE RD</t>
  </si>
  <si>
    <t>ANN ARBOR MI 48104 2629</t>
  </si>
  <si>
    <t>18E17S320030  00720 0050</t>
  </si>
  <si>
    <t>GUERRIERO ELIA &amp; DOROTHY</t>
  </si>
  <si>
    <t>TRUSTEES GUERRIERO TRUST</t>
  </si>
  <si>
    <t>18E17S320030  00720 0080</t>
  </si>
  <si>
    <t>PINE RIDGE UNIT 3 PB 8 PG 51 LOT 8 BLK 72</t>
  </si>
  <si>
    <t>THORNTON TOMMIE JR</t>
  </si>
  <si>
    <t>THORNTON ROCIO S</t>
  </si>
  <si>
    <t>5919 N PETUNIA TER</t>
  </si>
  <si>
    <t>18E17S320030  00720 0130</t>
  </si>
  <si>
    <t>PINE RIDGE UNIT 3 PB 8 PG 51 LOT 13 BLK 72</t>
  </si>
  <si>
    <t>3580 W PROMONTORY DR</t>
  </si>
  <si>
    <t>18E17S320030  00730 0030</t>
  </si>
  <si>
    <t>PINE RIDGE UNIT 3 LOT 3 BLK 73 DESC IN OR BK 867 PG 1598</t>
  </si>
  <si>
    <t>ERWIN ARTHUR W</t>
  </si>
  <si>
    <t>ERWIN ELLEN E</t>
  </si>
  <si>
    <t>5918 N PETUNIA TER</t>
  </si>
  <si>
    <t>BEVERLY HILLS FL 34465 2218</t>
  </si>
  <si>
    <t>18E17S320030  00740 0010</t>
  </si>
  <si>
    <t>PINE RIDGE UNIT 3 PB 8 PG 51 LOT 1 BLK 74</t>
  </si>
  <si>
    <t>GONZALES JUNIOR MICHAL</t>
  </si>
  <si>
    <t>GONZALES GWYNETH GILLIAN</t>
  </si>
  <si>
    <t>5988 N CARNATION DR</t>
  </si>
  <si>
    <t>18E17S320030  00740 0090</t>
  </si>
  <si>
    <t xml:space="preserve">PINE RIDGE UNIT 3 PB 8 PG 51 LOT 9 BLK 74 </t>
  </si>
  <si>
    <t>VOLLGRAFF CHRIS &amp; THERESA ANN</t>
  </si>
  <si>
    <t>BEVERLY HILLS FL 34464 1464</t>
  </si>
  <si>
    <t>18E17S320030  00740 0170</t>
  </si>
  <si>
    <t>PINE RIDGE UNIT 3 PB 8 PG 51 LOT 17 BLK 74</t>
  </si>
  <si>
    <t>CAVE THOMAS E JR</t>
  </si>
  <si>
    <t>CAVE BARBARA A</t>
  </si>
  <si>
    <t>6059 N SULTANA TER</t>
  </si>
  <si>
    <t>18E17S320030  00750 0100</t>
  </si>
  <si>
    <t>PINE RIDGE UNIT 3 PB 8 PG 51 LOT 10 BLK 75</t>
  </si>
  <si>
    <t>18E17S320030  00750 0160</t>
  </si>
  <si>
    <t>PINE RIDGE UNIT 3 PB 8 PB 51 LOT 16 BLK 75</t>
  </si>
  <si>
    <t>18E17S320030  00760 0040</t>
  </si>
  <si>
    <t>PINE RIDGE UNIT 3 PB 8 PG 51 LOT 4 BLK 76</t>
  </si>
  <si>
    <t>US BANK TRUST NA</t>
  </si>
  <si>
    <t>3701 REGENT BLVD STE 200</t>
  </si>
  <si>
    <t>IRVING TX 75063</t>
  </si>
  <si>
    <t>18E17S320030  00760 0270</t>
  </si>
  <si>
    <t>PINE RIDGE UNIT 3 PB 8 PG 51 LOT 27 BLK 76</t>
  </si>
  <si>
    <t>WININGER MAUREEN</t>
  </si>
  <si>
    <t>18E17S320030  00770 0010</t>
  </si>
  <si>
    <t>PINE RIDGE UNIT 3 PB 8 PG 51 LOT 1 BLK 77</t>
  </si>
  <si>
    <t>DEMICHAEL ALAN A</t>
  </si>
  <si>
    <t>DEMICHAEL SUSAN T</t>
  </si>
  <si>
    <t>5726 N MOCK ORANGE DR</t>
  </si>
  <si>
    <t>18E17S320030  00770 0050</t>
  </si>
  <si>
    <t>PINE RIDGE UNIT 3 PB 8 PG 51 LOT 5 BLK 77</t>
  </si>
  <si>
    <t>BILOTTO ANTHONY</t>
  </si>
  <si>
    <t>BILOTTO VERA</t>
  </si>
  <si>
    <t>5668 N MOCK ORANGE DR</t>
  </si>
  <si>
    <t>18E17S320030  00710 0160</t>
  </si>
  <si>
    <t>PINE RIDGE UNIT 3 PB 8 PG 51 LOT 16 BLK 71</t>
  </si>
  <si>
    <t>RODRIGUEZ JOHN C</t>
  </si>
  <si>
    <t>HIGDON DANA L</t>
  </si>
  <si>
    <t>6053 N ORCHIS TER</t>
  </si>
  <si>
    <t>18E17S320030  00720 0040</t>
  </si>
  <si>
    <t>PINE RIDGE UNIT 3 PB 8 PG 51 LOT 4 BLK 72</t>
  </si>
  <si>
    <t>SOUZA JOHN</t>
  </si>
  <si>
    <t>MIDDLETON SHARON A</t>
  </si>
  <si>
    <t>13970 W SANDDOLLAR LN</t>
  </si>
  <si>
    <t>18E17S320030  00720 0090</t>
  </si>
  <si>
    <t>PINE RIDGE UNIT 3 PB 8 PG 51 LOT 9 BLK 72</t>
  </si>
  <si>
    <t>SUMMA MICHAEL A</t>
  </si>
  <si>
    <t>YONOTI-SUMMA MAUREEN</t>
  </si>
  <si>
    <t>5951 N PETUNIA TER</t>
  </si>
  <si>
    <t>18E17S320030  00720 0100</t>
  </si>
  <si>
    <t>PINE RIDGE UNIT 3 PB 8 PGS 51-67 LOT 10 BLK 72</t>
  </si>
  <si>
    <t>WIGHT DANNIE E</t>
  </si>
  <si>
    <t>TUPPER VICKI L</t>
  </si>
  <si>
    <t>5983 N PETUNIA TER</t>
  </si>
  <si>
    <t>18E17S320030  00730 0020</t>
  </si>
  <si>
    <t>PINE RIDGE UNIT 3 PB 8 PG 51 LOT 2 BLK 73</t>
  </si>
  <si>
    <t>REGLING URSULA A</t>
  </si>
  <si>
    <t>PO BOX 640652</t>
  </si>
  <si>
    <t>18E17S320030  00730 0070</t>
  </si>
  <si>
    <t>PINE RIDGE UNIT 3 PB 8 PG 51 LOT 7 BLK 73</t>
  </si>
  <si>
    <t>MARTINEAU ROBERT J</t>
  </si>
  <si>
    <t>MARTINEAU LESLIE D</t>
  </si>
  <si>
    <t>5921 N CARNATION DR</t>
  </si>
  <si>
    <t>18E17S320030  00740 0180</t>
  </si>
  <si>
    <t>PINE RIDGE UNIT 3 PB 8 PG 51LOT 18 BLK 74</t>
  </si>
  <si>
    <t>ETHERIDGE RENEE C</t>
  </si>
  <si>
    <t>6085 N SULTANA TER</t>
  </si>
  <si>
    <t>18E17S320030  00740 0220</t>
  </si>
  <si>
    <t>PINE RIDGE UNIT 3 PB 8 PG 51 LOT 22 BLK 74</t>
  </si>
  <si>
    <t>ROLPH LINDSEY</t>
  </si>
  <si>
    <t>WORRELL JENNIFER C</t>
  </si>
  <si>
    <t>3626 W PROMONTORY DR</t>
  </si>
  <si>
    <t>18E17S320030  00750 0020</t>
  </si>
  <si>
    <t>PINE RIDGE UNIT 3 PB 8 PG 51 LOT 2 BLK 75</t>
  </si>
  <si>
    <t>KENNEDY THOMASINE J</t>
  </si>
  <si>
    <t>KENNEDY THOMAS E</t>
  </si>
  <si>
    <t>6058 N SULTANA TERT</t>
  </si>
  <si>
    <t>18E17S320030  00750 0140</t>
  </si>
  <si>
    <t>PINE RIDGE UNIT 3 PB 8 PG 51 LOT 14 BLK 75</t>
  </si>
  <si>
    <t>BERTHIAUME SCOTT</t>
  </si>
  <si>
    <t>BERTHIAUME REBECCA</t>
  </si>
  <si>
    <t>6020 N ROSEWOOD DR</t>
  </si>
  <si>
    <t>18E17S320030  00750 0150</t>
  </si>
  <si>
    <t>PINE RIDGE UNIT 3 PB 8 PG 51 LOT 15 BLK 75</t>
  </si>
  <si>
    <t>LOHR ROBERTA JEAN</t>
  </si>
  <si>
    <t>6055 N ROSEWOOD DR</t>
  </si>
  <si>
    <t>18E17S320030  00760 0050</t>
  </si>
  <si>
    <t>PINE RIDGE UNIT 3 PB 8 PG 51 LOT 5 BLK 76 DESC IN OR BK 873</t>
  </si>
  <si>
    <t>KAMSTRA LOUIS MICHEL JR</t>
  </si>
  <si>
    <t>SPERWER 34</t>
  </si>
  <si>
    <t xml:space="preserve"> 3245DK HOLLAND</t>
  </si>
  <si>
    <t>18E17S320030  00760 0060</t>
  </si>
  <si>
    <t>PINE RIDGE UNIT 3 PB 8 PG 51 LOT 6 BLK 76</t>
  </si>
  <si>
    <t>18E17S320030  00760 0190</t>
  </si>
  <si>
    <t>PINE RIDGE UNIT 3 PB 8 PG 51   LOT 19 BLK 76</t>
  </si>
  <si>
    <t>18E17S320030  00760 0260</t>
  </si>
  <si>
    <t>PINE RIDGE UNIT 3 PB 8 PG 51 LOT 26 BLK 76</t>
  </si>
  <si>
    <t>LOPEZ JOSE E</t>
  </si>
  <si>
    <t>GONWA-LOPEZ ANGELA MARIE</t>
  </si>
  <si>
    <t>5884 N ROSEWOOD DR</t>
  </si>
  <si>
    <t>18E17S320030  00710 0140</t>
  </si>
  <si>
    <t>PINE RIDGE UNIT 3 PB 8 PG 51 LOT 14 BLK 71</t>
  </si>
  <si>
    <t>SCALF NORMAN II</t>
  </si>
  <si>
    <t>5989 N ORCHIS TER</t>
  </si>
  <si>
    <t>18E17S320030  00710 0150</t>
  </si>
  <si>
    <t>PINE RIDGE UNIT 3 PB 8 PG 51 LOT 15 BLK 71</t>
  </si>
  <si>
    <t>CRAWFORD KENNETH L</t>
  </si>
  <si>
    <t>CRAWFORD LORI L</t>
  </si>
  <si>
    <t>6029 N ORCHIS TER</t>
  </si>
  <si>
    <t>18E17S320030  00730 0080</t>
  </si>
  <si>
    <t>PINE RIDGE UNIT 3 PB 8 PG 51 LOT 8 BLK 73</t>
  </si>
  <si>
    <t>REUTER RONALD L</t>
  </si>
  <si>
    <t>RONALD L REUTER REVOCABLE TRUST</t>
  </si>
  <si>
    <t>5951 N CARNATION DR</t>
  </si>
  <si>
    <t>18E17S320030  00740 0070</t>
  </si>
  <si>
    <t>PINE RIDGE UNIT 3 PB 8 PG 51 LOT 7 BLK 74</t>
  </si>
  <si>
    <t>5924 N CARNATION DRIVE</t>
  </si>
  <si>
    <t>18E17S320030  00750 0050</t>
  </si>
  <si>
    <t>PINE RIDGE UNIT 3 PB 8 PG 51 LOT 5 BLK 75 DESC IN OR BK 589</t>
  </si>
  <si>
    <t>KENNEDY JAMES E SR</t>
  </si>
  <si>
    <t>KENNEDY CLARINE E</t>
  </si>
  <si>
    <t>5958 N SULTANA TER</t>
  </si>
  <si>
    <t>18E17S320030  00750 0120</t>
  </si>
  <si>
    <t>PINE RIDGE UNIT 3 PB 8 PG 51 LOT 12 BLK 75</t>
  </si>
  <si>
    <t>LYMAN THOMAS C</t>
  </si>
  <si>
    <t>LYMAN CHRISTINE M</t>
  </si>
  <si>
    <t>5951 N ROSEWOOD DR</t>
  </si>
  <si>
    <t>18E17S320030  00760 0080</t>
  </si>
  <si>
    <t>PINE RIDGE UNIT 3 PB 8 PG 51 LOT 8 BLK 76</t>
  </si>
  <si>
    <t>KEYES BRYAN D</t>
  </si>
  <si>
    <t>RIVERA DOREEN TERESA</t>
  </si>
  <si>
    <t>3699 W PROMONTORY DR</t>
  </si>
  <si>
    <t>18E17S320030  00760 0120</t>
  </si>
  <si>
    <t>PINE RIDGE UNIT 3 LOT 12 BLK 76 DESC IN OR BK 697 PG 1252</t>
  </si>
  <si>
    <t>FISCHER RUDOLF &amp; CHRISTL</t>
  </si>
  <si>
    <t>25 FOEHRENWEG</t>
  </si>
  <si>
    <t xml:space="preserve"> 51373 WEST GERMANY</t>
  </si>
  <si>
    <t>18E17S320030  00760 0220</t>
  </si>
  <si>
    <t xml:space="preserve">PINE RIDGE UNIT 3 PB 8 PG 51 LOT 22 BLK 76 </t>
  </si>
  <si>
    <t>NAVALTA REYNALDO P &amp; CATHERINE</t>
  </si>
  <si>
    <t>4709 BOONE AVE N</t>
  </si>
  <si>
    <t>NEW HOPE MN 55428</t>
  </si>
  <si>
    <t>18E17S320030  000T0 0010</t>
  </si>
  <si>
    <t>PINE RIDGE UNIT 3 PB 8 PG 51 TRACT T-1</t>
  </si>
  <si>
    <t>18E17S320030  00770 0060</t>
  </si>
  <si>
    <t>PINE RIDGE UNIT 3 PB 8 PG 51 LOT 6 BLK 77</t>
  </si>
  <si>
    <t>ELLERBEE JENNINGS E</t>
  </si>
  <si>
    <t>ELLERBEE TERRIE S</t>
  </si>
  <si>
    <t>PO BOX 640608</t>
  </si>
  <si>
    <t>BEVERLY HILLS FL 34464 0608</t>
  </si>
  <si>
    <t>18E17S320030  00770 0070</t>
  </si>
  <si>
    <t>PINE RIDGE UNIT 3 PB 8 PG 51 LOT 7 BLK 77</t>
  </si>
  <si>
    <t>ENGELKEN WALTER SR</t>
  </si>
  <si>
    <t>ENGELKEN LOIS</t>
  </si>
  <si>
    <t>5634 N MOCK ORANGE DR</t>
  </si>
  <si>
    <t>18E17S320030  00770 0090</t>
  </si>
  <si>
    <t>PINE RIDGE UNIT 3 PB 8 PG 51 LOT 9 BLK 77</t>
  </si>
  <si>
    <t>BEGLEY KIMBERLY</t>
  </si>
  <si>
    <t>5600 N MOCK ORANGE DR</t>
  </si>
  <si>
    <t>18E17S320030  02820 0010</t>
  </si>
  <si>
    <t>PINE RIDGE UNIT 3 PB 8 PG 51 LOT 1 BLK 282</t>
  </si>
  <si>
    <t>GALFO GEORGE</t>
  </si>
  <si>
    <t>SPERLING JOAN HOPE</t>
  </si>
  <si>
    <t>5120 N COCONUT TER</t>
  </si>
  <si>
    <t>18E17S320030  02820 0080</t>
  </si>
  <si>
    <t>PINE RIDGE UNIT 3 PB 8 PG 51 LOT 8 BLK 282</t>
  </si>
  <si>
    <t>SMUTKO RAYMOND S</t>
  </si>
  <si>
    <t>SMUTKO CORINNE D</t>
  </si>
  <si>
    <t>5157 CORALWOOD TER</t>
  </si>
  <si>
    <t>18E17S320030  02830 0050</t>
  </si>
  <si>
    <t>PINE RIDGE UNIT 3 PB 8 PG 51 LOT 5 BLK 283</t>
  </si>
  <si>
    <t>SUAREZ AQUILINO</t>
  </si>
  <si>
    <t>SUAREZ LUCIA</t>
  </si>
  <si>
    <t>3405 W DANNY CT</t>
  </si>
  <si>
    <t>18E17S320030  02830 0060</t>
  </si>
  <si>
    <t xml:space="preserve">PINE RIDGE UNIT 3 PB 8 PG 51 LOT 6 BLK 283 </t>
  </si>
  <si>
    <t>MARCIANO EUPLIO R JR &amp; DIANE E TRUSTEES</t>
  </si>
  <si>
    <t>13 PROSPECT ST</t>
  </si>
  <si>
    <t>BEVERLY MA 01915 3551</t>
  </si>
  <si>
    <t>18E17S320030  02830 0100</t>
  </si>
  <si>
    <t>PINE RIDGE UNIT 3 PB 8 PG 51 LOT 10 BLK 283</t>
  </si>
  <si>
    <t>HARSH DANIEL C</t>
  </si>
  <si>
    <t>HARSH DIANE H</t>
  </si>
  <si>
    <t>3328 W DANNY CT</t>
  </si>
  <si>
    <t>BEVERLY HILLS FL 34465 2909</t>
  </si>
  <si>
    <t>18E17S320030  02850 0060</t>
  </si>
  <si>
    <t>PINE RIDGE UNIT 3 PB 8 PG 51 LOT 6 BLK 285</t>
  </si>
  <si>
    <t>COTTULI BRIAN</t>
  </si>
  <si>
    <t>SHERMAN MELBA</t>
  </si>
  <si>
    <t>3321 W ELM BLOSSOM ST</t>
  </si>
  <si>
    <t>18E17S320030  02860 0100</t>
  </si>
  <si>
    <t>PINE RIDGE UNIT 3 PB 8 PG 51 LOT 10 BLK 286</t>
  </si>
  <si>
    <t>KAJDER KAYE B</t>
  </si>
  <si>
    <t>KAJDER LARRY G</t>
  </si>
  <si>
    <t>4787 N BUTTERNUT AVE</t>
  </si>
  <si>
    <t>18E17S320030  02870 0020</t>
  </si>
  <si>
    <t>PINE RIDGE UNIT 3 PB 8 PG 51 LOT 2 BLK 287</t>
  </si>
  <si>
    <t>DYER MICHAEL T</t>
  </si>
  <si>
    <t>3540 W COGWOOD CIR</t>
  </si>
  <si>
    <t>18E17S320030  02870 0050</t>
  </si>
  <si>
    <t>PINE RIDGE UNIT 3 PB 8 PG 51 LOT 5 BLK 287</t>
  </si>
  <si>
    <t>KERSHAW DAVID P</t>
  </si>
  <si>
    <t>KERSHAW DEA R</t>
  </si>
  <si>
    <t>3510 W COGWOOD CIR</t>
  </si>
  <si>
    <t>18E17S320030  02870 0070</t>
  </si>
  <si>
    <t>PINE RIDGE UNIT 3 PB 8 PG 51 LOT 7 BLK 287</t>
  </si>
  <si>
    <t>HOGENES JACOBUS</t>
  </si>
  <si>
    <t>BURG DEDELSTRAAT 48</t>
  </si>
  <si>
    <t xml:space="preserve"> NETHERLANDS</t>
  </si>
  <si>
    <t>18E17S320030  02870 0240</t>
  </si>
  <si>
    <t>COACHWOOD</t>
  </si>
  <si>
    <t xml:space="preserve">PINE RIDGE UNIT 3 PB 8 PG 51 LOT 24 BLK 287 </t>
  </si>
  <si>
    <t>AGUINALDO MARIA F</t>
  </si>
  <si>
    <t>1235 S PRAIRIE AVE 1204</t>
  </si>
  <si>
    <t>CHICAGO IL 60605 3602</t>
  </si>
  <si>
    <t>18E17S320030  02810 0010</t>
  </si>
  <si>
    <t>PINE RIDGE UNIT 3 PB 8 PG 51 LOT 1 BLK 281</t>
  </si>
  <si>
    <t>WHITAKER RANDALL</t>
  </si>
  <si>
    <t>WHITAKER SHARA</t>
  </si>
  <si>
    <t>5156 N CORALWOOD TER</t>
  </si>
  <si>
    <t>18E17S320030  02840 0010</t>
  </si>
  <si>
    <t xml:space="preserve">PINE RIDGE UNIT 3 PB 8 PG 51 LOT 1 BLK 284 DESC IN OR BK </t>
  </si>
  <si>
    <t>BATHURST WILLIAM C &amp; EDILIA S</t>
  </si>
  <si>
    <t>983 BARRYMOORE LOOP</t>
  </si>
  <si>
    <t>18E17S320030  02840 0060</t>
  </si>
  <si>
    <t xml:space="preserve">PINE RIDGE UNIT 3 PB 8 PG 51 LOT 6 BLK 284 </t>
  </si>
  <si>
    <t>THOR DONALD &amp; TINA</t>
  </si>
  <si>
    <t>18E17S320030  02850 0030</t>
  </si>
  <si>
    <t>PINE RIDGE UNIT 3 PB 8 PG 51 LOT 3 BLK 285</t>
  </si>
  <si>
    <t>NASON-ENDRYCK TAMMY LYNN</t>
  </si>
  <si>
    <t>ENDRYCK FRANCIS PAUL</t>
  </si>
  <si>
    <t>4716 N ELKCAM BLVD</t>
  </si>
  <si>
    <t>18E17S320030  02850 0050</t>
  </si>
  <si>
    <t xml:space="preserve">PINE RIDGE UNIT 3 PB 8 PG 51 LOT 5 BLK 285 </t>
  </si>
  <si>
    <t>ZANNI ELLA J</t>
  </si>
  <si>
    <t>3255 W ELM BLOSSOM ST</t>
  </si>
  <si>
    <t>18E17S320030  02860 0010</t>
  </si>
  <si>
    <t xml:space="preserve">PINE RIDGE UNIT 3 PB 8 PG 51 LOT 1 BLK 286 </t>
  </si>
  <si>
    <t>OLEJNIK KAZIMIERA &amp; IRENE</t>
  </si>
  <si>
    <t>OLEJNIK &amp; BARBARA L HANEY</t>
  </si>
  <si>
    <t>631 FRANKLIN DR</t>
  </si>
  <si>
    <t>PERTH AMBOY NJ 08861</t>
  </si>
  <si>
    <t>18E17S320030  02860 0040</t>
  </si>
  <si>
    <t>PINE RIDGE UNIT 3 PB 8 PG 51 LOT 4 BLK 286</t>
  </si>
  <si>
    <t>MOENS VERDI &amp; EVALINE J P</t>
  </si>
  <si>
    <t>GROENEWOUD 13</t>
  </si>
  <si>
    <t xml:space="preserve"> 7311 NC NETHERLANDS</t>
  </si>
  <si>
    <t>18E17S320030  02860 0060</t>
  </si>
  <si>
    <t xml:space="preserve">PINE RIDGE UNIT 3 PB 8 PG 51 LOT 6 BLK 286 </t>
  </si>
  <si>
    <t>NEIL DEREEN L &amp;</t>
  </si>
  <si>
    <t>REMA J CHEN SEE</t>
  </si>
  <si>
    <t>2830 RIVER RUN CIR E</t>
  </si>
  <si>
    <t>MIRAMAR FL 33025 4431</t>
  </si>
  <si>
    <t>18E17S320030  02870 0010</t>
  </si>
  <si>
    <t xml:space="preserve">PINE RIDGE UNIT 3 PB 8 PG 51 LOT 1 BLK 287 </t>
  </si>
  <si>
    <t>CORNELL DAVID L &amp; SUSAN M</t>
  </si>
  <si>
    <t>498 SILVERLAKE RD</t>
  </si>
  <si>
    <t>18E17S320030  02870 0110</t>
  </si>
  <si>
    <t>PINE RIDGE UNIT 3 PB 8 PG 51 LOT 11 BLK 287</t>
  </si>
  <si>
    <t>HUBBARD RODNEY L</t>
  </si>
  <si>
    <t>HUBBARD MARY A</t>
  </si>
  <si>
    <t>4634 N BUTTERNUT AVE</t>
  </si>
  <si>
    <t>18E17S320030  02870 0150</t>
  </si>
  <si>
    <t>PINE RIDGE UNIT 3 PB 8 PG 51 LOT 15 BLK 287</t>
  </si>
  <si>
    <t>CHAI SIEW CHIN &amp; SIEW LAN</t>
  </si>
  <si>
    <t>TERESA CHAI</t>
  </si>
  <si>
    <t>BLOCK 201A COMPASSVALE DR</t>
  </si>
  <si>
    <t xml:space="preserve"> 541201 SINGAPORE</t>
  </si>
  <si>
    <t>18E17S320030  02870 0160</t>
  </si>
  <si>
    <t xml:space="preserve">PINE RIDGE UNIT 3 PB 8 PG 51 LOT 16 BLK 287 </t>
  </si>
  <si>
    <t>KELEMEN JOCELYN</t>
  </si>
  <si>
    <t>658 12TH AVE</t>
  </si>
  <si>
    <t>MENLO PARK CA 94024</t>
  </si>
  <si>
    <t>18E17S320030  02900 0040</t>
  </si>
  <si>
    <t>PINE RIDGE UNIT 3 PB 8 PG 51 LOT 4 BLK 290</t>
  </si>
  <si>
    <t>CARTELLI JOSEPH</t>
  </si>
  <si>
    <t>CARTELLI ANTONIA</t>
  </si>
  <si>
    <t>3695 W COGWOOD DR</t>
  </si>
  <si>
    <t>18E17S320030  02900 0060</t>
  </si>
  <si>
    <t>PINE RIDGE UNIT 3 PB 8 PG 51 LOT 6 BLK 290</t>
  </si>
  <si>
    <t>HOLLIS JERRY R</t>
  </si>
  <si>
    <t>STANTON ELODIA</t>
  </si>
  <si>
    <t>4890 N ALLAMANDRA DR</t>
  </si>
  <si>
    <t>18E17S320030  02920 0010</t>
  </si>
  <si>
    <t>PINE RIDGE UNIT 3 PB 8 PG 51 LOT 1 BLK 292</t>
  </si>
  <si>
    <t>BURKHART DONNA C</t>
  </si>
  <si>
    <t>3560 W COGWOOD CIR</t>
  </si>
  <si>
    <t>18E17S320030  00770 0140</t>
  </si>
  <si>
    <t>PINE RIDGE UNIT 3 PB 8 PG 51 LOT 14 BLK 77</t>
  </si>
  <si>
    <t>18E17S320030  02830 0030</t>
  </si>
  <si>
    <t>PINE RIDGE UNIT 3 PB 8 PG 51 LOT 3 BLK 283</t>
  </si>
  <si>
    <t>LACHANCE DANIEL</t>
  </si>
  <si>
    <t>IOVINO DIANE</t>
  </si>
  <si>
    <t>5039 N COCONUT TER</t>
  </si>
  <si>
    <t>18E17S320030  02830 0040</t>
  </si>
  <si>
    <t xml:space="preserve">PINE RIDGE UNIT 3 PB 8 PG 51 LOT 4 BLK 283 </t>
  </si>
  <si>
    <t>ROP CHRISTOPHER A &amp; KIMBERLY MICHELLE</t>
  </si>
  <si>
    <t>1027 SHOAL CREEK WAY</t>
  </si>
  <si>
    <t>EASLEY SC 29642</t>
  </si>
  <si>
    <t>18E17S320030  02870 0040</t>
  </si>
  <si>
    <t>PINE RIDGE UNIT 3 PB 8 PG 51 LOT 4 BLK 287</t>
  </si>
  <si>
    <t>SISCO JEFFREY G</t>
  </si>
  <si>
    <t>SISCO REBECCA L</t>
  </si>
  <si>
    <t>7044 WITMER RD</t>
  </si>
  <si>
    <t>NORTH TONAWANDA NY 14120 1018</t>
  </si>
  <si>
    <t>18E17S320030  02870 0120</t>
  </si>
  <si>
    <t>PINE RIDGE UNIT 3 PB 8 PG 51 LOT 12 BLK 287</t>
  </si>
  <si>
    <t>PARRISH TYLER R</t>
  </si>
  <si>
    <t>PARRISH JACQUELINE</t>
  </si>
  <si>
    <t>4602 N BUTTERNUT AVE</t>
  </si>
  <si>
    <t>18E17S320030  02870 0170</t>
  </si>
  <si>
    <t xml:space="preserve">PINE RIDGE UNIT 3 PB 8 PG 51 LOT 17 BLK 287 </t>
  </si>
  <si>
    <t>OLAYA ELORDE B &amp; LIBERTY B</t>
  </si>
  <si>
    <t>2306 DOUGLASTON GLEN</t>
  </si>
  <si>
    <t>ESCONDIDO CA 92026</t>
  </si>
  <si>
    <t>18E17S320030  02900 0030</t>
  </si>
  <si>
    <t>PINE RIDGE UNIT 3 PB 8 PG 51 LOT 3 BLK 290</t>
  </si>
  <si>
    <t>NEWMAN MARK J</t>
  </si>
  <si>
    <t>VENERA L HOEFLER INTER VIVOS TRUST</t>
  </si>
  <si>
    <t>3675 W COGWOOD CIR</t>
  </si>
  <si>
    <t>18E17S320030  02920 0020</t>
  </si>
  <si>
    <t xml:space="preserve">PINE RIDGE UNIT 3 PB 8 PG 51 LOT 2 BLK 292 </t>
  </si>
  <si>
    <t>VILORIA DISODADO R &amp; FLORENCE D</t>
  </si>
  <si>
    <t>5020 CULVER ST</t>
  </si>
  <si>
    <t>SKOKIE IL 60077 1004</t>
  </si>
  <si>
    <t>18E17S320030  02920 0060</t>
  </si>
  <si>
    <t>PINE RIDGE UNIT 3 PB 8 PG 51 LOT 6 BLK 292</t>
  </si>
  <si>
    <t>BIANCO JOHN W</t>
  </si>
  <si>
    <t>BIANCO SANDRA L</t>
  </si>
  <si>
    <t>4679 N CANARYWOOD TER</t>
  </si>
  <si>
    <t>18E17S320030  02920 0070</t>
  </si>
  <si>
    <t>PINE RIDGE UNIT 3 PB 8 PG 51 LOT 7 BLK 292</t>
  </si>
  <si>
    <t>FAGAN SHAWN</t>
  </si>
  <si>
    <t>FAGAN DIANE</t>
  </si>
  <si>
    <t>383 WEAVER HILL RD</t>
  </si>
  <si>
    <t>COVENTRY RI 02816</t>
  </si>
  <si>
    <t>18E17S320030  00770 0160</t>
  </si>
  <si>
    <t>PINE RIDGE UNIT 3 PB 8 PG 51 LOT 16 BLK 77</t>
  </si>
  <si>
    <t>LEFKOWICH DENISE</t>
  </si>
  <si>
    <t>LEFKOWICH THEODORE</t>
  </si>
  <si>
    <t>5352 N MOCK ORANGE DR</t>
  </si>
  <si>
    <t>18E17S320030  02790 0060</t>
  </si>
  <si>
    <t>PINE RIDGE UNIT 3 PB 8 PG 51 LOT 6 BLK 279</t>
  </si>
  <si>
    <t>TOMPKINS STANLEY W</t>
  </si>
  <si>
    <t>TOMPKINS CAROL A</t>
  </si>
  <si>
    <t>5257 N CARNATION DR</t>
  </si>
  <si>
    <t>18E17S320030  02810 0020</t>
  </si>
  <si>
    <t>PINE RIDGE UNIT 3 PB 8 PG 51 LOT 2 BLK 281</t>
  </si>
  <si>
    <t>SHELTON WILLIAM KEITH</t>
  </si>
  <si>
    <t>NOZZOLINI CATERINA</t>
  </si>
  <si>
    <t>PO BOX 1518</t>
  </si>
  <si>
    <t>HOMOSASSA SPRINGS FL 34447</t>
  </si>
  <si>
    <t>18E17S320030  02810 0060</t>
  </si>
  <si>
    <t>PINE RIDGE UNIT 3 PB 8 PG 51 LOT 6 BLK 281</t>
  </si>
  <si>
    <t>HERBSTZUBER REMEDIOS E</t>
  </si>
  <si>
    <t>HERBSTZUBER PAUL F</t>
  </si>
  <si>
    <t>1521 NW 159TH AVE</t>
  </si>
  <si>
    <t>PEMBROKE PINES FL 33028</t>
  </si>
  <si>
    <t>18E17S320030  02830 0010</t>
  </si>
  <si>
    <t>PINE RIDGE UNIT 3 PB 8 PG 51 LOT 1 BLK 283</t>
  </si>
  <si>
    <t>KAIRIS ANA</t>
  </si>
  <si>
    <t>3434 W PINE RIDGE BLVD 3</t>
  </si>
  <si>
    <t>18E17S320030  02830 0020</t>
  </si>
  <si>
    <t>PINE RIDGE UNIT 3 PB 8 PG 51 LOT 2 BLK 283</t>
  </si>
  <si>
    <t>GEORGE JIMMIENELL</t>
  </si>
  <si>
    <t>TROTT BRIAN KEITH</t>
  </si>
  <si>
    <t>5075 N COCONUT TER</t>
  </si>
  <si>
    <t>18E17S320030  02850 0090</t>
  </si>
  <si>
    <t>PINE RIDGE UNIT 3 PB 8 PG 51 LOT 9 BLK 285</t>
  </si>
  <si>
    <t>MALARKY MARIE L</t>
  </si>
  <si>
    <t>LEATHER BONNIE S</t>
  </si>
  <si>
    <t>4751 N CAPISTRANO LOOP</t>
  </si>
  <si>
    <t>18E17S320030  02860 0070</t>
  </si>
  <si>
    <t>PINE RIDGE UNIT 3 PB 8 PG 51 LOT 7 BLK 286</t>
  </si>
  <si>
    <t>18E17S320030  02870 0190</t>
  </si>
  <si>
    <t xml:space="preserve">PINE RIDGE UNIT 3 PB 8 PG 51 LOT 19 BLK 287 </t>
  </si>
  <si>
    <t>SCOTT WILLIAM E</t>
  </si>
  <si>
    <t>SCOTT SANDRA L</t>
  </si>
  <si>
    <t>5840 SE MOSS BACK CT</t>
  </si>
  <si>
    <t>18E17S320030  02870 0200</t>
  </si>
  <si>
    <t>PINE RIDGE UNIT 3 PB 8 PG 51 LOT 20 BLK 287</t>
  </si>
  <si>
    <t>MYERS ROBERT E</t>
  </si>
  <si>
    <t>MYERS REVOCABLE TRUST DTD MAY 3 2016</t>
  </si>
  <si>
    <t>3629 W COACHWOOD ST</t>
  </si>
  <si>
    <t>18E17S320030  02910 0090</t>
  </si>
  <si>
    <t>PINE RIDGE UNIT 3 PB 8 PG 51 LOT 9 BLK 291</t>
  </si>
  <si>
    <t>KYDD KRISTINA M</t>
  </si>
  <si>
    <t>KYDD DAVID N</t>
  </si>
  <si>
    <t>3630 W COGWOOD CIR</t>
  </si>
  <si>
    <t>18E17S320030  02920 0050</t>
  </si>
  <si>
    <t>PINE RIDGE UNIT 3 PB 8 PG 51 LOT 5 BLK 292</t>
  </si>
  <si>
    <t>18E17S320030  02940 0040</t>
  </si>
  <si>
    <t xml:space="preserve">PINE RIDGE UNIT 3 PB 8 PG 51 LOT 4 BLK 294 </t>
  </si>
  <si>
    <t>ZAMA TRUST</t>
  </si>
  <si>
    <t>ATTN OLIVIA AZAR SABGA</t>
  </si>
  <si>
    <t>290 SW 12TH AVE</t>
  </si>
  <si>
    <t>DEERFIELD BEACH FL 33442</t>
  </si>
  <si>
    <t>18E17S320030  00770 0180</t>
  </si>
  <si>
    <t xml:space="preserve">PINE RIDGE UNIT 3 PB 8 PG 51 LOT 18 BLK 77 DESC IN OR BK </t>
  </si>
  <si>
    <t>18E17S320030  00770 0190</t>
  </si>
  <si>
    <t>PINE RIDGE UNIT 3 LOT 19 BLK 77</t>
  </si>
  <si>
    <t>POWERS CURTIS</t>
  </si>
  <si>
    <t>POWERS BARBARA</t>
  </si>
  <si>
    <t>3953 W PINE RIDGE BLVD</t>
  </si>
  <si>
    <t>18E17S320030  02780 0060</t>
  </si>
  <si>
    <t>PINE RIDGE UNIT 3 PB 8 PG 51 LOT 6 BLK 278</t>
  </si>
  <si>
    <t>MALLORY JEANETTE P</t>
  </si>
  <si>
    <t>254 NATHAN WAY</t>
  </si>
  <si>
    <t>MILLERSVILLE MD 21108 1033</t>
  </si>
  <si>
    <t>18E17S320030  02840 0050</t>
  </si>
  <si>
    <t xml:space="preserve">PINE RIDGE UNIT 3 PB 8 PG 51 LOT 5 BLK 284 </t>
  </si>
  <si>
    <t>18E17S320030  02850 0020</t>
  </si>
  <si>
    <t>PINE RIDGE UNIT 3 PB 8 PG 51 LOT 2 BLK 285</t>
  </si>
  <si>
    <t>BOND REID A</t>
  </si>
  <si>
    <t>HANNON PENNIE R</t>
  </si>
  <si>
    <t>4754 N ELKCAM BLVD</t>
  </si>
  <si>
    <t>18E17S320030  02860 0080</t>
  </si>
  <si>
    <t>PINE RIDGE UNIT 3 PB 8 PG 51 LOT 8 BLK 286</t>
  </si>
  <si>
    <t>THORNE SUSAN J</t>
  </si>
  <si>
    <t>PERRIN LINDA L</t>
  </si>
  <si>
    <t>4681 N BUTTERNUT AVE</t>
  </si>
  <si>
    <t>18E17S320030  02870 0090</t>
  </si>
  <si>
    <t>PINE RIDGE UNIT 3 PB 8 PG 51 LOT 9 BLK 287</t>
  </si>
  <si>
    <t>PAPA CHRISTOPHER</t>
  </si>
  <si>
    <t>PAPA VICTORIA</t>
  </si>
  <si>
    <t>4708 N BUTTERNUT AVE</t>
  </si>
  <si>
    <t>18E17S320030  02870 0100</t>
  </si>
  <si>
    <t xml:space="preserve">PINE RIDGE UNIT 3 PB 8 PG 51 LOT 10 BLK 287 DESC IN OR BK </t>
  </si>
  <si>
    <t>18E17S320030  02870 0130</t>
  </si>
  <si>
    <t>PINE RIDGE UNIT 3 PB 8 PG 51 LOT 13 BLK 287</t>
  </si>
  <si>
    <t>TUZZOLINO GINA</t>
  </si>
  <si>
    <t>4578 N BUTTERNUT AVE</t>
  </si>
  <si>
    <t>18E17S320030  02870 0140</t>
  </si>
  <si>
    <t>PINE RIDGE UNIT 3 PB 8 PG 51 LOT 14 BLK 287</t>
  </si>
  <si>
    <t>FISHER PATRICK</t>
  </si>
  <si>
    <t>18E17S320030  02870 0220</t>
  </si>
  <si>
    <t>PINE RIDGE UNIT 3 PB 8 PG 51 LOT 22 BLK 287</t>
  </si>
  <si>
    <t>STAUFFER ELIZABETH A</t>
  </si>
  <si>
    <t>18E17S320030  02870 0260</t>
  </si>
  <si>
    <t>PINE RIDGE UNIT 3 PB 8 PG 51 LOT 26 BLK 287</t>
  </si>
  <si>
    <t>HECHT JEFFREY W</t>
  </si>
  <si>
    <t>HECHT CORA M</t>
  </si>
  <si>
    <t>4521 N CANARYWOOD TER</t>
  </si>
  <si>
    <t>18E17S320030  02880 0030</t>
  </si>
  <si>
    <t>PINE RIDGE UNIT 3 PB 8 PG 51 LOT 3 BLK 288</t>
  </si>
  <si>
    <t>MORNEAU RONALD WALTER</t>
  </si>
  <si>
    <t>MORNEAU DEBORAH MARIE</t>
  </si>
  <si>
    <t>3760 W COGWOOD CIR</t>
  </si>
  <si>
    <t>BEVERLY HILLS FL 34465 2989</t>
  </si>
  <si>
    <t>18E17S320030  02930 0010</t>
  </si>
  <si>
    <t>PINE RIDGE UNIT 3 PB 8 PG 51 LOT 1 BLK 293</t>
  </si>
  <si>
    <t>HAVENS JOHN D</t>
  </si>
  <si>
    <t>HAVENS GERI A</t>
  </si>
  <si>
    <t>4686 N CANDLEWOOD DR</t>
  </si>
  <si>
    <t>BEVERLY HILLS FL 34465 2938</t>
  </si>
  <si>
    <t>18E17S320030  02790 0010</t>
  </si>
  <si>
    <t>PINE RIDGE UNIT 3 PB 8 PG 51 LOT 1 BLK 279</t>
  </si>
  <si>
    <t>SCHOUTE ERIC P &amp; BERENDINA</t>
  </si>
  <si>
    <t>ANNA VAN SAKSENLAAN 13</t>
  </si>
  <si>
    <t xml:space="preserve"> 3832 AD NETHERLANDS</t>
  </si>
  <si>
    <t>18E17S320030  02790 0040</t>
  </si>
  <si>
    <t>DOUGLAS FIR</t>
  </si>
  <si>
    <t>PINE RIDGE UNIT 3 PB 8 PG 51 LOT 4 BLK 279</t>
  </si>
  <si>
    <t>HAGAN TERRY W</t>
  </si>
  <si>
    <t>3715 W DOUGLASFIR CIR</t>
  </si>
  <si>
    <t>BEVERLY HILLS FL 34465 2995</t>
  </si>
  <si>
    <t>18E17S320030  02800 0010</t>
  </si>
  <si>
    <t>PINE RIDGE UNIT 3 PB 8 PG 51 LOT 1 BLK 280</t>
  </si>
  <si>
    <t>CARTER JOHN M</t>
  </si>
  <si>
    <t>CARTER CAROL E</t>
  </si>
  <si>
    <t>3776 W DOUGLASFIR CIR</t>
  </si>
  <si>
    <t>18E17S320030  02820 0070</t>
  </si>
  <si>
    <t>PINE RIDGE UNIT 3 PB 8 PG 51 LOT 7 BLK 282</t>
  </si>
  <si>
    <t>CLARKE CAROLE J</t>
  </si>
  <si>
    <t>5119 N CORALWOOD TER</t>
  </si>
  <si>
    <t>18E17S320030  02830 0110</t>
  </si>
  <si>
    <t>PINE RIDGE UNIT 3 PB 8 PG 51 LOT 11 BLK 283</t>
  </si>
  <si>
    <t>SCHWINN GEORGE W JR</t>
  </si>
  <si>
    <t>SCHWINN MARILYNN</t>
  </si>
  <si>
    <t>3358 W DANNY CT</t>
  </si>
  <si>
    <t>18E17S320030  02830 0120</t>
  </si>
  <si>
    <t>PINE RIDGE UNIT 3 PB 8 PG 51 LOT 12 BLK 283</t>
  </si>
  <si>
    <t>RAGSDALE STEVEN D</t>
  </si>
  <si>
    <t>RAGSDALE CHRISTINE R</t>
  </si>
  <si>
    <t>3400 W DANNY CT</t>
  </si>
  <si>
    <t>18E17S320030  02840 0030</t>
  </si>
  <si>
    <t>PINE RIDGE UNIT 3 PB 8 PG 51 LOT 3 BLK 284</t>
  </si>
  <si>
    <t>PATEL KOKILA BEN SUDHIR</t>
  </si>
  <si>
    <t>PATEL NARENDRA NATHABHAI</t>
  </si>
  <si>
    <t>12513 BUTLER BAY CT</t>
  </si>
  <si>
    <t>WINDERMERE FL 34786 6102</t>
  </si>
  <si>
    <t>18E17S320030  02860 0020</t>
  </si>
  <si>
    <t>PINE RIDGE UNIT 3 PB 8 PG 51 LOT 2 BLK 286</t>
  </si>
  <si>
    <t>REEVES JAMES TOMMY</t>
  </si>
  <si>
    <t>REEVES SHEILA O</t>
  </si>
  <si>
    <t>4788 N CAPISTRANO</t>
  </si>
  <si>
    <t>18E17S320030  02870 0080</t>
  </si>
  <si>
    <t>PINE RIDGE UNIT 3 PB 8 PG 51 LOT 8 BLK 287</t>
  </si>
  <si>
    <t>MOCK ELVERTA MARIE</t>
  </si>
  <si>
    <t>HARRIS HAROLD SIDNEY</t>
  </si>
  <si>
    <t>4732 N BUTTERNUT AVE</t>
  </si>
  <si>
    <t>18E17S320030  02890 0030</t>
  </si>
  <si>
    <t>PINE RIDGE UNIT 3 PB 8 PG 51 LOT 3 BLK 289</t>
  </si>
  <si>
    <t>SIREL JASON</t>
  </si>
  <si>
    <t>4864 N CAPISTRANO LOOP</t>
  </si>
  <si>
    <t>18E17S320030  02890 0040</t>
  </si>
  <si>
    <t xml:space="preserve">PINE RIDGE UNIT 3 PB 8 PG 51 LOT 4 BLK 289 </t>
  </si>
  <si>
    <t>PASNO ALBIN &amp; MARILYN</t>
  </si>
  <si>
    <t>154 FIFTH STREET 2F</t>
  </si>
  <si>
    <t>CLIFTON NJ 07011</t>
  </si>
  <si>
    <t>18E17S320030  02920 0040</t>
  </si>
  <si>
    <t>PINE RIDGE UNIT 3 PB 8 PG 51 LOT 4 BLK 292</t>
  </si>
  <si>
    <t>MCCLISTER JOSEPH W JR</t>
  </si>
  <si>
    <t>FAIR ANN MARIE</t>
  </si>
  <si>
    <t>4715 NORTH CANARYWOOD TER</t>
  </si>
  <si>
    <t>18E17S320030  02930 0090</t>
  </si>
  <si>
    <t>PINE RIDGE UNIT 3 PB 8 PG 51 LOT 9 BLK 293</t>
  </si>
  <si>
    <t>CLEMENTS DALE A</t>
  </si>
  <si>
    <t>CLEMENTS THOMAS J JR</t>
  </si>
  <si>
    <t>4544 N CANDLEWOOD DR</t>
  </si>
  <si>
    <t>18E17S320030  02800 0120</t>
  </si>
  <si>
    <t>PINE RIDGE UNIT 3 PB 8 PG 51 LOT 12 BLK 280</t>
  </si>
  <si>
    <t>COX JOSEPH H</t>
  </si>
  <si>
    <t>COX CHALAM</t>
  </si>
  <si>
    <t>3812 W DOUGLASFIR CIR</t>
  </si>
  <si>
    <t>18E17S320030  02810 0030</t>
  </si>
  <si>
    <t>PINE RIDGE UNIT 3 PB 8 PG 51 LOT 3 BLK 281</t>
  </si>
  <si>
    <t>CROWLEY JAMES DAVID</t>
  </si>
  <si>
    <t>CROWLEY JOHN STEPHEN</t>
  </si>
  <si>
    <t>303 LOCK LN</t>
  </si>
  <si>
    <t>RICHMOND VA 23226</t>
  </si>
  <si>
    <t>18E17S320030  02810 0040</t>
  </si>
  <si>
    <t>PINE RIDGE UNIT 3 PB 8 PG 51 LOT 4 BLK 281</t>
  </si>
  <si>
    <t>SOSA ELIEZER</t>
  </si>
  <si>
    <t>SOSA EUGENIA A</t>
  </si>
  <si>
    <t>3651 W DANNY CT</t>
  </si>
  <si>
    <t>18E17S320030  02820 0040</t>
  </si>
  <si>
    <t>PINE RIDGE UNIT 3 PB 8 PG 51 LOT 4 BLK 282</t>
  </si>
  <si>
    <t>CODY RICHARD E</t>
  </si>
  <si>
    <t>CODY EMILY P</t>
  </si>
  <si>
    <t>5020 N COCONUT TER</t>
  </si>
  <si>
    <t>18E17S320030  02830 0130</t>
  </si>
  <si>
    <t>PINE RIDGE UNIT 3 PB 8 PG 51 LOT 13 BLK 283</t>
  </si>
  <si>
    <t>GAUTHIER RICHARD J</t>
  </si>
  <si>
    <t>GAUTHIER KAREN A</t>
  </si>
  <si>
    <t>374 CHANCE POND RD</t>
  </si>
  <si>
    <t>FRANKLIN NH 03235 1042</t>
  </si>
  <si>
    <t>18E17S320030  02830 0140</t>
  </si>
  <si>
    <t>PINE RIDGE UNIT 3 PB 8 PG 51 LOT 14 BLK 283</t>
  </si>
  <si>
    <t>SINGH RANJOTH</t>
  </si>
  <si>
    <t>25 JALEN CANTEK</t>
  </si>
  <si>
    <t>IROH PK MALAYSIA</t>
  </si>
  <si>
    <t>18E17S320030  02840 0020</t>
  </si>
  <si>
    <t>PINE RIDGE UNIT 3 PB 8 PG 51 LOT 2 BLK 284</t>
  </si>
  <si>
    <t>18E17S320030  02840 0040</t>
  </si>
  <si>
    <t xml:space="preserve">PINE RIDGE UNIT 3 PB 8 PG 51 LOT 4 BLK 284 </t>
  </si>
  <si>
    <t>18E17S320030  02860 0090</t>
  </si>
  <si>
    <t>PINE RIDGE UNIT 3 PB 8 PG 51 LOT 9 BLK 286</t>
  </si>
  <si>
    <t>SEPULVEDA DANIEL ANTONIO JR</t>
  </si>
  <si>
    <t>SEPULVEDA YESENIA</t>
  </si>
  <si>
    <t>4723 N BUTTERNUT AVE</t>
  </si>
  <si>
    <t>18E17S320030  02930 0150</t>
  </si>
  <si>
    <t>PINE RIDGE UNIT 3 PB 8 PG 51 LOT 15 BLK 293</t>
  </si>
  <si>
    <t>18E17S320030  00770 0130</t>
  </si>
  <si>
    <t>PINE RIDGE UNIT 3 PB 8 PG 51 LOT 13 BLK 77</t>
  </si>
  <si>
    <t>18E17S320030  00770 0150</t>
  </si>
  <si>
    <t>PINE RIDGE UNIT 3 PB 8 PG 51 LOT 15 BLK 77</t>
  </si>
  <si>
    <t>PATEL NAISHADHKUMAR N</t>
  </si>
  <si>
    <t>BRENIAK VINCENZA</t>
  </si>
  <si>
    <t>3872 W VINCA CT</t>
  </si>
  <si>
    <t>18E17S320030  00770 0170</t>
  </si>
  <si>
    <t xml:space="preserve">PINE RIDGE UNIT 3 PB 8 PG 51 LOT 17 BLK 77 </t>
  </si>
  <si>
    <t>18E17S320030  02810 0080</t>
  </si>
  <si>
    <t>PINE RIDGE UNIT 3 PB 8 PG 51 LOT 8 BLK 281</t>
  </si>
  <si>
    <t>TANEJA VINAY KUMAR</t>
  </si>
  <si>
    <t>TANEJA RENU</t>
  </si>
  <si>
    <t>12416 EAGLES ENTRY DR</t>
  </si>
  <si>
    <t>ODESSA FL 33556</t>
  </si>
  <si>
    <t>18E17S320030  02830 0150</t>
  </si>
  <si>
    <t>PINE RIDGE UNIT 3 PB 8 PG 51 LOT 15 BLK 283</t>
  </si>
  <si>
    <t>JOHNSON SHAUN A</t>
  </si>
  <si>
    <t>4827 N CAPISTRANO LOOP</t>
  </si>
  <si>
    <t>18E17S320030  02850 0040</t>
  </si>
  <si>
    <t>PINE RIDGE UNIT 3 PB 8 PG 51 LOT 4 BLK 285</t>
  </si>
  <si>
    <t>SLONAKER WILLIAM</t>
  </si>
  <si>
    <t>SLONAKER BEVERLY</t>
  </si>
  <si>
    <t>4680 N ELKCAM BLVD</t>
  </si>
  <si>
    <t>18E17S320030  02850 0100</t>
  </si>
  <si>
    <t>PINE RIDGE UNIT 3 PB 8 PG 51 LOT 10 BLK 285</t>
  </si>
  <si>
    <t>UNDERWOOD &amp; UNDERWOOD LLC</t>
  </si>
  <si>
    <t>PO BOX 640700</t>
  </si>
  <si>
    <t>BEVERLY HILLS FL 34464 0700</t>
  </si>
  <si>
    <t>18E17S320030  02860 0030</t>
  </si>
  <si>
    <t>PINE RIDGE UNIT 3 PB 8 PG 51 LOT 3 BLK 286</t>
  </si>
  <si>
    <t>MENDOZA JESSIE Q</t>
  </si>
  <si>
    <t>2008 N 192ND AVE</t>
  </si>
  <si>
    <t>BUCKEYE AZ 85396 5743</t>
  </si>
  <si>
    <t>18E17S320030  02860 0110</t>
  </si>
  <si>
    <t>PINE RIDGE UNIT 3 PB 8 PG 51 LOT 11 BLK 286</t>
  </si>
  <si>
    <t>18E17S320030  02860 0120</t>
  </si>
  <si>
    <t>PINE RIDGE UNIT 3 PB 8 PG 51 LOT 12 BLK 286</t>
  </si>
  <si>
    <t>BABULA ALAN G</t>
  </si>
  <si>
    <t>BABULA SHARON A</t>
  </si>
  <si>
    <t>4864 N CAPISTRANO LP</t>
  </si>
  <si>
    <t>BEVERLY HILLS FL 34465 4516</t>
  </si>
  <si>
    <t>18E17S320030  02870 0180</t>
  </si>
  <si>
    <t>PINE RIDGE UNIT 3 PB 8 PG 51 LOT 18 BLK 287</t>
  </si>
  <si>
    <t>HAUTOP KENNETH R</t>
  </si>
  <si>
    <t>HAUTOP NANCY J</t>
  </si>
  <si>
    <t>3553 W COACHWOOD ST</t>
  </si>
  <si>
    <t>18E17S320030  02870 0230</t>
  </si>
  <si>
    <t>PINE RIDGE UNIT 3 PB 8 PG 51 LOT 23 BLK 287</t>
  </si>
  <si>
    <t>GATCHALIAN TERESITA J</t>
  </si>
  <si>
    <t>RICARDO C GATCHALIAN TRUST DATED JANUARY</t>
  </si>
  <si>
    <t>148 N HAMBLETONIAN DR</t>
  </si>
  <si>
    <t>18E17S320030  02870 0250</t>
  </si>
  <si>
    <t xml:space="preserve">PINE RIDGE UNIT 3 PB 8 PG 51 LOT 25 BLK 287 </t>
  </si>
  <si>
    <t>RAMOS FLORDELIZA P TRUSTEE</t>
  </si>
  <si>
    <t>172 N HAMBELTONIAN DR</t>
  </si>
  <si>
    <t>18E17S320030  02920 0030</t>
  </si>
  <si>
    <t>PINE RIDGE UNIT 3 PB 8 PG 51 LOT 3 BLK 292</t>
  </si>
  <si>
    <t>FUNG-LOY MARTA A</t>
  </si>
  <si>
    <t>FUNG-LOY RAYMOND WILFRED</t>
  </si>
  <si>
    <t>AZURIETSTRAAT 2</t>
  </si>
  <si>
    <t xml:space="preserve"> 65-34ZG NETHERLANDS</t>
  </si>
  <si>
    <t>18E17S320030  02940 0070</t>
  </si>
  <si>
    <t xml:space="preserve">PINE RIDGE UNIT 3 PB 8 PG 51 LOT 7 BLK 294 </t>
  </si>
  <si>
    <t>KLOSS ELAINE A TRUSTEE</t>
  </si>
  <si>
    <t>E A KLOSS INTER VIVOS TRUST</t>
  </si>
  <si>
    <t>4454 N CANARYWOOD TER</t>
  </si>
  <si>
    <t>18E17S320030  02950 0060</t>
  </si>
  <si>
    <t>PINE RIDGE UNIT 3 PB 8 PG 51LOT 6 BLK 295</t>
  </si>
  <si>
    <t>SWAN STEPHEN A</t>
  </si>
  <si>
    <t>SWAN KARLA A</t>
  </si>
  <si>
    <t>17181 AUBURN RD</t>
  </si>
  <si>
    <t>BRANDY STATION VA 22714</t>
  </si>
  <si>
    <t>18E17S320030  02990 0050</t>
  </si>
  <si>
    <t>PINE RIDGE UNIT 3 PB 8 PG 51 LOT 5 BLK 299</t>
  </si>
  <si>
    <t>BEHR-MANELL DEBRA A</t>
  </si>
  <si>
    <t>DEBRA A BEHR-MANELL LIVING TRUST DATED</t>
  </si>
  <si>
    <t>4444 N CAPISTRANO LOOP</t>
  </si>
  <si>
    <t>18E17S320030  02990 0120</t>
  </si>
  <si>
    <t>PINE RIDGE UNIT 3 PB 8 PG 51 LOT 12 BLK 299</t>
  </si>
  <si>
    <t>PFAUDER ROLAND MEYER</t>
  </si>
  <si>
    <t>IM ERLOCH 24</t>
  </si>
  <si>
    <t xml:space="preserve"> 64832 GERMANY</t>
  </si>
  <si>
    <t>18E17S320030  03280 0110</t>
  </si>
  <si>
    <t>BEACH</t>
  </si>
  <si>
    <t>PINE RIDGE UNIT 3 PB 8 PG 51 LOT 11 BLK 328</t>
  </si>
  <si>
    <t>RUSSO ROBERT D</t>
  </si>
  <si>
    <t>RUSSO JOSEPHINE</t>
  </si>
  <si>
    <t>4481 N BEACH PT</t>
  </si>
  <si>
    <t>BEVERLY HILLS FL 34465 3053</t>
  </si>
  <si>
    <t>18E17S320030  03280 0130</t>
  </si>
  <si>
    <t>PINE RIDGE UNIT 3 PB 8 PG 51 LOT 13 BLK 328</t>
  </si>
  <si>
    <t>GIANGRANDE KAREN</t>
  </si>
  <si>
    <t>116 MACOMB</t>
  </si>
  <si>
    <t>MOUNT CLEMENS MI 48043</t>
  </si>
  <si>
    <t>18E17S320030  03280 0180</t>
  </si>
  <si>
    <t>PINE RIDGE UNIT 3 PB 8 PG 51 LOT 18 BLK 328</t>
  </si>
  <si>
    <t>FONTANEZ ANGELO</t>
  </si>
  <si>
    <t>2384 W APRICOT DR</t>
  </si>
  <si>
    <t>18E17S320030  03280 0210</t>
  </si>
  <si>
    <t>PINE RIDGE UNIT 3 PB 8 PG 51 LOT 21 BLK 328</t>
  </si>
  <si>
    <t>ROLLAND FRED F</t>
  </si>
  <si>
    <t>ROLLAND ROBERTA A</t>
  </si>
  <si>
    <t>2385 W AXELWOOD DR</t>
  </si>
  <si>
    <t>18E17S320030  03290 0010</t>
  </si>
  <si>
    <t>PINE RIDGE UNIT 3 PB 8 PG 51 LOT 1 BLK 329</t>
  </si>
  <si>
    <t>CYR MICHAEL P</t>
  </si>
  <si>
    <t>1055 TELEPHONE POINT RD</t>
  </si>
  <si>
    <t>18E17S320030  02940 0060</t>
  </si>
  <si>
    <t xml:space="preserve">PINE RIDGE UNIT 3 PB 8 PG 51 LOT 6 BLK 294 </t>
  </si>
  <si>
    <t>WILLIAMS STEVE R</t>
  </si>
  <si>
    <t>WILLIAMS KATHERINE A</t>
  </si>
  <si>
    <t>4496 N CANARYWOOD TER</t>
  </si>
  <si>
    <t>18E17S320030  02940 0100</t>
  </si>
  <si>
    <t>CATALPA</t>
  </si>
  <si>
    <t>PINE RIDGE UNIT 3 PB 8 PG 51 LOT 10 BLK 294</t>
  </si>
  <si>
    <t>LAWRENCE LOIS</t>
  </si>
  <si>
    <t>5650 TOLLGATE RD</t>
  </si>
  <si>
    <t>PIPERSVILLE PA 18947</t>
  </si>
  <si>
    <t>18E17S320030  02950 0040</t>
  </si>
  <si>
    <t>PINE RIDGE UNIT 3 PB 8 PG 51 LOT 4 BLK 295</t>
  </si>
  <si>
    <t>KHAN ABDOOL EST TRUSTEE</t>
  </si>
  <si>
    <t>64 2ND ST BARATARIA</t>
  </si>
  <si>
    <t>18E17S320030  02950 0070</t>
  </si>
  <si>
    <t>PINE RIDGE UNIT 3 PB 8 PG 51LOT 7 BLK 295</t>
  </si>
  <si>
    <t>18E17S320030  02960 0010</t>
  </si>
  <si>
    <t>CAMWOOD</t>
  </si>
  <si>
    <t xml:space="preserve">PINE RIDGE UNIT 3 PB 8 PG 51 LOT 1 BLK 296 </t>
  </si>
  <si>
    <t>ANSARI SABEHA T &amp; MOHAMMAD T</t>
  </si>
  <si>
    <t>3248 W PEBBLE BEACH CT</t>
  </si>
  <si>
    <t>LECANTO FL 34461 7774</t>
  </si>
  <si>
    <t>18E17S320030  02960 0070</t>
  </si>
  <si>
    <t>PINE RIDGE UNIT 3 PB 8 PG 51 LOT 7 BLK 296 DESC IN OR BK</t>
  </si>
  <si>
    <t>PRATT WILLIAM C</t>
  </si>
  <si>
    <t>PRATT LINDA M</t>
  </si>
  <si>
    <t>4375 N CANARYWOOD TER</t>
  </si>
  <si>
    <t>18E17S320030  02970 0010</t>
  </si>
  <si>
    <t xml:space="preserve">PINE RIDGE UNIT 3 PB 8 PG 51 LOT 1 BLK 297 </t>
  </si>
  <si>
    <t>CAREY MAUREEN E</t>
  </si>
  <si>
    <t>3584 W COACHWOOD ST</t>
  </si>
  <si>
    <t>18E17S320030  02970 0040</t>
  </si>
  <si>
    <t>BREADNUT</t>
  </si>
  <si>
    <t xml:space="preserve">PINE RIDGE UNIT 3 PB 8 PG 51 LOT 4 BLK 297 </t>
  </si>
  <si>
    <t>LAMAIRE LINDA</t>
  </si>
  <si>
    <t>4336 N BREADNUT TER</t>
  </si>
  <si>
    <t>18E17S320030  02980 0050</t>
  </si>
  <si>
    <t xml:space="preserve">PINE RIDGE UNIT 3 PB 8 PG 51 LOT 5 BLK 298 </t>
  </si>
  <si>
    <t>18E17S320030  02990 0040</t>
  </si>
  <si>
    <t>PINE RIDGE UNIT 3 PB 8 PG 51 LOT 4 BLK 299</t>
  </si>
  <si>
    <t>GROFF MICHAEL J</t>
  </si>
  <si>
    <t>GROFF DEBORAH L</t>
  </si>
  <si>
    <t>4488 N CAPOSTRANO LP</t>
  </si>
  <si>
    <t>18E17S320030  02990 0070</t>
  </si>
  <si>
    <t>PINE RIDGE UNIT 3 PB 8 PG 51 LOT 7 BLK 299</t>
  </si>
  <si>
    <t>STOLFI VINCENT G</t>
  </si>
  <si>
    <t>4320 N CAPISTRANO LOOP</t>
  </si>
  <si>
    <t>18E17S320030  03280 0060</t>
  </si>
  <si>
    <t>PINE RIDGE UNIT 3 PB 8 PG 51 LOT 6 BLK 328</t>
  </si>
  <si>
    <t>WOODARD JANE A</t>
  </si>
  <si>
    <t>2744 W APRICOT DR</t>
  </si>
  <si>
    <t>18E17S320030  03280 0070</t>
  </si>
  <si>
    <t>PINE RIDGE UNIT 3 PB 8 PG 51 LOT 7 BLK 328</t>
  </si>
  <si>
    <t>GROSSKOPF RAYMOND J JR</t>
  </si>
  <si>
    <t>GROSSKOPF DEBORAH E</t>
  </si>
  <si>
    <t>2694 W APRICOT DR</t>
  </si>
  <si>
    <t>BEVERLY HILLS FL 34465 3057</t>
  </si>
  <si>
    <t>18E17S320030  03280 0360</t>
  </si>
  <si>
    <t>PINE RIDGE UNIT 3 PB 8 PG 51 LOT 36 BLK 328</t>
  </si>
  <si>
    <t>AMON MICHAEL R</t>
  </si>
  <si>
    <t>AMON MARY ANN</t>
  </si>
  <si>
    <t>4495 N BAYWOOD DR</t>
  </si>
  <si>
    <t>18E17S320030  03280 0300</t>
  </si>
  <si>
    <t>PINE RIDGE UNIT 3 PB 8 PG 51 LOT 30 BLK 328</t>
  </si>
  <si>
    <t>DEMANGONE MARTIN J</t>
  </si>
  <si>
    <t>DEMANGONE DAWN R</t>
  </si>
  <si>
    <t>4329 N BAYWOOD DR</t>
  </si>
  <si>
    <t>18E17S320030  03290 0150</t>
  </si>
  <si>
    <t xml:space="preserve">PINE RIDGE UNIT 3 PB 8 PG 51 LOT 15 BLK 329 </t>
  </si>
  <si>
    <t>LIVINGSTON JOHN MARK &amp; JENNIFER A</t>
  </si>
  <si>
    <t>1931 NW 18TH ST</t>
  </si>
  <si>
    <t>18E17S320030  02960 0060</t>
  </si>
  <si>
    <t>PINE RIDGE UNIT 3 PB 8 PG 51 LOT 6 BLK 296</t>
  </si>
  <si>
    <t>KELLY LAWRENCE P</t>
  </si>
  <si>
    <t>LAWRENCE P KELLY LIVING TRUST DATED</t>
  </si>
  <si>
    <t>4339 N CANARYWOOD TER</t>
  </si>
  <si>
    <t>18E17S320030  02970 0050</t>
  </si>
  <si>
    <t>PINE RIDGE UNIT 3 PB 8 PG 51 LOT 5 BLK 297</t>
  </si>
  <si>
    <t>18E17S320030  02970 0080</t>
  </si>
  <si>
    <t>PINE RIDGE UNIT 3 PB 8 PG 51 LOT 8 BLK 297</t>
  </si>
  <si>
    <t>18E17S320030  03270 0320</t>
  </si>
  <si>
    <t>PINE RIDGE UNIT 3 PB 8 PG 51 LOT 32 BLK 327</t>
  </si>
  <si>
    <t>WELCH TIMOTHY N</t>
  </si>
  <si>
    <t>WELCH KATHLEEN R</t>
  </si>
  <si>
    <t>2945 W BEAMWOOD DR</t>
  </si>
  <si>
    <t>18E17S320030  03280 0170</t>
  </si>
  <si>
    <t>PINE RIDGE UNIT 3 PB 8 PG 51 LOT 17 BLK 328</t>
  </si>
  <si>
    <t>HANSON KIMBERLEY A</t>
  </si>
  <si>
    <t>2456 W APRICOT DR</t>
  </si>
  <si>
    <t>18E17S320030  03280 0190</t>
  </si>
  <si>
    <t>PINE RIDGE UNIT 3 PB 8 PG 51 LOT 19 BLK 328</t>
  </si>
  <si>
    <t>PETERSON GERALDINE PATRICIA</t>
  </si>
  <si>
    <t>WILLIAMS SUSAN A</t>
  </si>
  <si>
    <t>2374 W APRICOT DR</t>
  </si>
  <si>
    <t>18E17S320030  03280 0220</t>
  </si>
  <si>
    <t>PINE RIDGE UNIT 3 PB 8 PG 51 LOT 22 BLK 328</t>
  </si>
  <si>
    <t>BALAFAS EUCEIF CARL</t>
  </si>
  <si>
    <t>2463 W AXELWOOD DR</t>
  </si>
  <si>
    <t>18E17S320030  03280 0280</t>
  </si>
  <si>
    <t>PINE RIDGE UNIT 3 PB 8 PG 51 LOT 28 BLK 328</t>
  </si>
  <si>
    <t>WINTERBOTTOM CHRISTOPHER</t>
  </si>
  <si>
    <t>WINTERBOTTOM CAROL J</t>
  </si>
  <si>
    <t>2597 W AXELWOOD DR</t>
  </si>
  <si>
    <t>18E17S320030  03280 0290</t>
  </si>
  <si>
    <t>PINE RIDGE UNIT 3 PB 8 PG 51 LOT 29 BLK 328</t>
  </si>
  <si>
    <t>MAJOWICZ ROBERT JOHN</t>
  </si>
  <si>
    <t>PO BOX 80796</t>
  </si>
  <si>
    <t>SPRINGFIELD MA 01138 0796</t>
  </si>
  <si>
    <t>18E17S320030  03290 0040</t>
  </si>
  <si>
    <t xml:space="preserve">PINE RIDGE UNIT 3 PB 8 PG 51 LOT 4 BLK 329 </t>
  </si>
  <si>
    <t>TOCO JULIETA G</t>
  </si>
  <si>
    <t>4538 N KEYSTONE AVE</t>
  </si>
  <si>
    <t>18E17S320030  03290 0050</t>
  </si>
  <si>
    <t>PINE RIDGE UNIT 3 PB 8 PG 51 LOT 5 BLK 329</t>
  </si>
  <si>
    <t>18E17S320030  03290 0060</t>
  </si>
  <si>
    <t>PINE RIDGE UNIT 3 PB 8 PG 51 LOT 6 BLK 329</t>
  </si>
  <si>
    <t>WILLIAMS JAMES L</t>
  </si>
  <si>
    <t>2511 W MESA VERDE DR</t>
  </si>
  <si>
    <t>BEVERLY HILLS FL 34465 3081</t>
  </si>
  <si>
    <t>18E17S320030  03290 0090</t>
  </si>
  <si>
    <t xml:space="preserve">PINE RIDGE UNIT 3 PB 8 PG 51 LOT 9 BLK 329 </t>
  </si>
  <si>
    <t>WEEKES BENJAMIN R</t>
  </si>
  <si>
    <t>825 CHARLES ST</t>
  </si>
  <si>
    <t>PROVIDENCE  RI 02904</t>
  </si>
  <si>
    <t>18E17S320030  03290 0130</t>
  </si>
  <si>
    <t>PINE RIDGE UNIT 3 PB 8 PG 51 LOT 13 BLK 329</t>
  </si>
  <si>
    <t>LESTINSKY DONALD J</t>
  </si>
  <si>
    <t>LESTINSKY RHONDA</t>
  </si>
  <si>
    <t>PO BOX 640448</t>
  </si>
  <si>
    <t>BEVERLY HILLS FL 34464 0448</t>
  </si>
  <si>
    <t>18E17S320030  03290 0200</t>
  </si>
  <si>
    <t>PINE RIDGE UNIT 3 PB 8 PG 51 LOT 20 BLK 329</t>
  </si>
  <si>
    <t>HSIANG LIN CHEN</t>
  </si>
  <si>
    <t>3F NO 52-3 HAMI ST</t>
  </si>
  <si>
    <t>18E17S320030  03290 0210</t>
  </si>
  <si>
    <t xml:space="preserve">PINE RIDGE UNIT 3 PB 8 PG 51 LOT 21 BLK 329 </t>
  </si>
  <si>
    <t>POSTELLI ROBERT</t>
  </si>
  <si>
    <t>2384 W AXELWOOD DR</t>
  </si>
  <si>
    <t>18E17S320030  02940 0080</t>
  </si>
  <si>
    <t>PINE RIDGE UNIT 3 PB 8 PG 51 LOT 8 BLK 294</t>
  </si>
  <si>
    <t>MANALO JOSE P SR</t>
  </si>
  <si>
    <t>MANALO BETTY H</t>
  </si>
  <si>
    <t>2107 BRAYS LANE</t>
  </si>
  <si>
    <t xml:space="preserve"> L6M 2T2 CANADA</t>
  </si>
  <si>
    <t>18E17S320030  02960 0080</t>
  </si>
  <si>
    <t>PINE RIDGE UNIT 3 PB 8 PG 51 LOT 8 BLK 296</t>
  </si>
  <si>
    <t>BORSESO MICHAEL T JR</t>
  </si>
  <si>
    <t>4415 N CANARYWOOD TER</t>
  </si>
  <si>
    <t>18E17S320030  02970 0030</t>
  </si>
  <si>
    <t xml:space="preserve">PINE RIDGE UNIT 3 PB 8 PG 51 LOT 3 BLK 297 </t>
  </si>
  <si>
    <t>18E17S320030  02990 0110</t>
  </si>
  <si>
    <t>PINE RIDGE UNIT 3 PB 8 PG 51 LOT 11 BLK 299</t>
  </si>
  <si>
    <t>GRZESIAK WILLIAM J</t>
  </si>
  <si>
    <t>GREZESIAK NANCY A</t>
  </si>
  <si>
    <t>4547 N BUTTERNUT AVE</t>
  </si>
  <si>
    <t>18E17S320030  02990 0130</t>
  </si>
  <si>
    <t>PINE RIDGE UNIT 3 PB 8 PG 51 LOT 13 BLK 299</t>
  </si>
  <si>
    <t>METZGER TODD</t>
  </si>
  <si>
    <t>METZGER TRACY</t>
  </si>
  <si>
    <t>28 S SHORE DR</t>
  </si>
  <si>
    <t>ADDISON MI 49220</t>
  </si>
  <si>
    <t>18E17S320030  03270 0300</t>
  </si>
  <si>
    <t>PINE RIDGE UNIT 3 PB 8 PG 51 LOT 30 BLK 327</t>
  </si>
  <si>
    <t>TEL HINKE MIEDEMA</t>
  </si>
  <si>
    <t>18E17S320030  03280 0370</t>
  </si>
  <si>
    <t xml:space="preserve">PINE RIDGE UNIT 3 PB 8 PG 51 LOT 37 BLK 328 </t>
  </si>
  <si>
    <t>SIEKIERSKI MARZANNA L &amp; EVA</t>
  </si>
  <si>
    <t>1155 WARBURTON AVE 12S</t>
  </si>
  <si>
    <t>YONKERS NY 10701</t>
  </si>
  <si>
    <t>18E17S320030  03280 0250</t>
  </si>
  <si>
    <t>PINE RIDGE UNIT 3 PB 8 PG 51 LOT 25 BLK 328</t>
  </si>
  <si>
    <t>VANNESS THOMAS M</t>
  </si>
  <si>
    <t>5634 N LECANTO HWY</t>
  </si>
  <si>
    <t>18E17S320030  03280 0350</t>
  </si>
  <si>
    <t>PINE RIDGE UNIT 3 PB 8 PG 51 LOT 35 BLK 328</t>
  </si>
  <si>
    <t>LAUNDREE JACINDA L</t>
  </si>
  <si>
    <t>ALBERT PHILIP GARNEY INTER VIVOS TRUST</t>
  </si>
  <si>
    <t>25 N COUNTRY CLUB DR</t>
  </si>
  <si>
    <t>18E17S320030  03290 0020</t>
  </si>
  <si>
    <t>PINE RIDGE UNIT 3 PB 8 PG 51 LOT 2 BLK 329</t>
  </si>
  <si>
    <t>LOOMIS THOMAS K</t>
  </si>
  <si>
    <t>LOOMIS SANDRA G</t>
  </si>
  <si>
    <t>2383 W MESA VERDE DR</t>
  </si>
  <si>
    <t>18E17S320030  03290 0030</t>
  </si>
  <si>
    <t>PINE RIDGE UNIT 3 PB 8 PG 51 LOT 3 BLK 329</t>
  </si>
  <si>
    <t>FLENNIKEN CHAD</t>
  </si>
  <si>
    <t>FLENNIKEN SANDRA</t>
  </si>
  <si>
    <t>2415 W MESA VERDE DR</t>
  </si>
  <si>
    <t>18E17S320030  03290 0140</t>
  </si>
  <si>
    <t xml:space="preserve">PINE RIDGE UNIT 3 PB 8 PG 51 LOT 14 BLK 329 </t>
  </si>
  <si>
    <t>MIRARCHI GERALD S &amp; PATRICIA P</t>
  </si>
  <si>
    <t>12 ASPEN LN</t>
  </si>
  <si>
    <t>PEABODY MA 01960</t>
  </si>
  <si>
    <t>18E17S320030  02940 0110</t>
  </si>
  <si>
    <t>PINE RIDGE UNIT 3 PB 8 PG 51 LOT 11 BLK 294</t>
  </si>
  <si>
    <t>BARBO JAMES F JR</t>
  </si>
  <si>
    <t>BARBO ELEANOR</t>
  </si>
  <si>
    <t>4437 N CANDLEWOOD DR</t>
  </si>
  <si>
    <t>18E17S320030  02950 0010</t>
  </si>
  <si>
    <t>PINE RIDGE UNIT 3 PB 8 PG 51 LOT 1 BLK 295</t>
  </si>
  <si>
    <t>18E17S320030  02950 0030</t>
  </si>
  <si>
    <t>PINE RIDGE UNIT 3 PB 8 PG 51 LOT 3 BLK 295</t>
  </si>
  <si>
    <t>18E17S320030  02960 0030</t>
  </si>
  <si>
    <t>PINE RIDGE UNIT 3 PB 8 PG 51 LOT 3 BLK 296</t>
  </si>
  <si>
    <t>GARRISON MARK D</t>
  </si>
  <si>
    <t>GARRISON SHELLEY W</t>
  </si>
  <si>
    <t>4338 N CAMWOOD TER</t>
  </si>
  <si>
    <t>BEVERLY HILLS FL 34465 2928</t>
  </si>
  <si>
    <t>18E17S320030  02990 0080</t>
  </si>
  <si>
    <t>PINE RIDGE UNIT 3 PB 8 PG 51 LOT 8 BLK 299</t>
  </si>
  <si>
    <t>SHUFFIELD MILTON</t>
  </si>
  <si>
    <t>SHUFFIELD RITA</t>
  </si>
  <si>
    <t>4427 N BUTTERNUT AVE</t>
  </si>
  <si>
    <t>18E17S320030  02990 0090</t>
  </si>
  <si>
    <t xml:space="preserve">PINE RIDGE UNIT 3 PB 8 PG 51 LOT 9 BLK 299 </t>
  </si>
  <si>
    <t>LEE WE SOUK &amp; SHIN JA</t>
  </si>
  <si>
    <t>1036 EASTBROOK RD</t>
  </si>
  <si>
    <t>MARTINSVILLE NJ 08836 2302</t>
  </si>
  <si>
    <t>18E17S320030  03280 0080</t>
  </si>
  <si>
    <t xml:space="preserve">PINE RIDGE UNIT 3 PB 8 PG 51 LOT 8 BLK 328 </t>
  </si>
  <si>
    <t>HUGO FELICIANO O &amp; ANTONIA M</t>
  </si>
  <si>
    <t>257 SILVERWOOD DR</t>
  </si>
  <si>
    <t>MERRITT NC 28556 9636</t>
  </si>
  <si>
    <t>18E17S320030  03280 0150</t>
  </si>
  <si>
    <t>PINE RIDGE UNIT 3 PB 8 PG 51 LOT 15 BLK 328</t>
  </si>
  <si>
    <t>ELEFTHERIOU DEMETRIOS</t>
  </si>
  <si>
    <t>ELEFTHERIOU ARETY</t>
  </si>
  <si>
    <t>2498 W APRICOT DR</t>
  </si>
  <si>
    <t>18E17S320030  03280 0260</t>
  </si>
  <si>
    <t>PINE RIDGE UNIT 3 PB 8 PG 51 LOT 26 BLK 328</t>
  </si>
  <si>
    <t>BAEK JIN</t>
  </si>
  <si>
    <t>SONN YOUNGSUN</t>
  </si>
  <si>
    <t>C1505 GALLERIA PALACE 212 OLYMPICRO</t>
  </si>
  <si>
    <t xml:space="preserve"> 05553 REPUBLIC OF KOREA</t>
  </si>
  <si>
    <t>18E17S320030  03280 0390</t>
  </si>
  <si>
    <t>PINE RIDGE UNIT 3 PB 8 PG 51 LOT 39 BLK 328</t>
  </si>
  <si>
    <t>KIM PYUNG KWAN</t>
  </si>
  <si>
    <t>KIM MYUNG SOOK</t>
  </si>
  <si>
    <t>42 FREDERIC DR</t>
  </si>
  <si>
    <t>OCEAN NJ 07712 7237</t>
  </si>
  <si>
    <t>18E17S320030  03290 0070</t>
  </si>
  <si>
    <t>PINE RIDGE UNIT 3 PB 8 PG 51 LOT 7 BLK 329</t>
  </si>
  <si>
    <t>JOHANSON DEAN R</t>
  </si>
  <si>
    <t>JOHANSON FAYE LOU L</t>
  </si>
  <si>
    <t>2523 W MESA VERDA DR</t>
  </si>
  <si>
    <t>18E17S320030  03290 0080</t>
  </si>
  <si>
    <t>PINE RIDGE UNIT 3 PB 8 PG 51 LOT 8 BLK 329</t>
  </si>
  <si>
    <t>WILLIAMS RONALD J</t>
  </si>
  <si>
    <t>WILLIAMS ONALEE M</t>
  </si>
  <si>
    <t>2535 W MESA VERDE DR</t>
  </si>
  <si>
    <t>18E17S320030  03290 0160</t>
  </si>
  <si>
    <t>PINE RIDGE UNIT 3 PB 8 PG 51 LOT 16 BLK 329</t>
  </si>
  <si>
    <t>RAUSCH MICHAEL J</t>
  </si>
  <si>
    <t>RAUSCH ELIZABETH P</t>
  </si>
  <si>
    <t>2552 W AXELWOOD DR</t>
  </si>
  <si>
    <t>18E17S320030  02940 0050</t>
  </si>
  <si>
    <t>PINE RIDGE UNIT 3 PB 8 PG 51 LOT 5 BLK 294</t>
  </si>
  <si>
    <t>CUSHING KAREN</t>
  </si>
  <si>
    <t>18E17S320030  02940 0140</t>
  </si>
  <si>
    <t>PINE RIDGE UNIT 3 PB 8 PG 51 LOT 14 BLK 294</t>
  </si>
  <si>
    <t>EBERHART JOSEPH N</t>
  </si>
  <si>
    <t>JOSEPH N EBERHART AND BARBARA A</t>
  </si>
  <si>
    <t>4563 N CANDLEWOOD DR</t>
  </si>
  <si>
    <t>18E17S320030  02950 0020</t>
  </si>
  <si>
    <t>PINE RIDGE UNIT 3 PB 8 PG 51 LOT 2 BLK 295</t>
  </si>
  <si>
    <t>NELSON HERSHEL JEAN</t>
  </si>
  <si>
    <t>NELSON JUDITH IRENE</t>
  </si>
  <si>
    <t>3854 W CATALPA LN</t>
  </si>
  <si>
    <t>18E17S320030  02960 0020</t>
  </si>
  <si>
    <t>PINE RIDGE UNIT 3 PB 8 PG 51 LOT 2 BLK 296</t>
  </si>
  <si>
    <t>STEWART CLARENCE W</t>
  </si>
  <si>
    <t>STEWART PAULETTE M</t>
  </si>
  <si>
    <t>4374 N CAMWOOD TER</t>
  </si>
  <si>
    <t>18E17S320030  02960 0050</t>
  </si>
  <si>
    <t>PINE RIDGE UNIT 3 PB 8 PG 51 LOT 5 BLK 296</t>
  </si>
  <si>
    <t>BAILEY DUTCH W</t>
  </si>
  <si>
    <t>4301 N CANARYWOOD TER</t>
  </si>
  <si>
    <t>18E17S320030  02990 0010</t>
  </si>
  <si>
    <t>PINE RIDGE UNIT 3 PB 8 PG 51 LOT 1 BLK 299</t>
  </si>
  <si>
    <t>LOGINS DIMITRY</t>
  </si>
  <si>
    <t>LOGINS IRINA</t>
  </si>
  <si>
    <t>2422 NE 10TH ST</t>
  </si>
  <si>
    <t>HALLANDALE FL 33009</t>
  </si>
  <si>
    <t>18E17S320030  03280 0010</t>
  </si>
  <si>
    <t xml:space="preserve">PINE RIDGE UNIT 3 PB 8 PG 51 LOT 1 BLK 328 </t>
  </si>
  <si>
    <t>LOWRY ROBERT H &amp; BARBARA H</t>
  </si>
  <si>
    <t>7202 PEEKSKILL DR</t>
  </si>
  <si>
    <t>FREDERICK MD 21702 2112</t>
  </si>
  <si>
    <t>18E17S320030  03280 0020</t>
  </si>
  <si>
    <t xml:space="preserve">PINE RIDGE UNIT 3 PB 8 PG 51 LOT 2 BLK 328 </t>
  </si>
  <si>
    <t>WILLIAMS JACK L</t>
  </si>
  <si>
    <t>2810 W APRICOT DR</t>
  </si>
  <si>
    <t>18E17S320030  03280 0040</t>
  </si>
  <si>
    <t>PINE RIDGE UNIT 3 PB 8 PG 51 LOT 4 BLK 328</t>
  </si>
  <si>
    <t>TALAR CHRIS M</t>
  </si>
  <si>
    <t>TALAR MARGARET K</t>
  </si>
  <si>
    <t>PO BOX 640098</t>
  </si>
  <si>
    <t>18E17S320030  03290 0100</t>
  </si>
  <si>
    <t>PINE RIDGE UNIT 3 PB 8 PG 51 LOT 10 BLK 329</t>
  </si>
  <si>
    <t>SINGH ADELINE</t>
  </si>
  <si>
    <t>11 RAMUZ DR</t>
  </si>
  <si>
    <t>ESSEX SS09 JA UNITED KINGDOM</t>
  </si>
  <si>
    <t>18E17S320030  03290 0190</t>
  </si>
  <si>
    <t>PINE RIDGE UNIT 3 PB 8 PG 51 LOT 19 BLK 329</t>
  </si>
  <si>
    <t>18E17S320030  02970 0060</t>
  </si>
  <si>
    <t>PINE RIDGE UNIT 3 PB 8 PG 51 LOT 6 BLK 297</t>
  </si>
  <si>
    <t>VALENCHIS JOSEPH J</t>
  </si>
  <si>
    <t>VALENCHIS NANCY D</t>
  </si>
  <si>
    <t>4337 N CAMWOOD TER</t>
  </si>
  <si>
    <t>BEVERLY HILLS FL 34465 2929</t>
  </si>
  <si>
    <t>18E17S320030  02980 0060</t>
  </si>
  <si>
    <t>PINE RIDGE UNIT 3 PB 8 PG 51 LOT 6 BLK 298</t>
  </si>
  <si>
    <t>CONTRERAS FRANCISCO</t>
  </si>
  <si>
    <t>LANDHEER BRENDA S</t>
  </si>
  <si>
    <t>4335 N BREADNUT TER</t>
  </si>
  <si>
    <t>18E17S320030  02980 0070</t>
  </si>
  <si>
    <t xml:space="preserve">PINE RIDGE UNIT 3 PB 8 PG 51 LOT 7 BLK 298 </t>
  </si>
  <si>
    <t>MACKIE WILLIAM C &amp; MARY DIANE</t>
  </si>
  <si>
    <t>TRSTEES MACKIE FAMILY REV TRST</t>
  </si>
  <si>
    <t>PO BOX 966</t>
  </si>
  <si>
    <t>MERRIMACK NH 03054 0966</t>
  </si>
  <si>
    <t>18E17S320030  03280 0090</t>
  </si>
  <si>
    <t>PINE RIDGE UNIT 3 PB 8 PG 51 LOT 9 BLK 328</t>
  </si>
  <si>
    <t>LEAZOTT CHARLES G</t>
  </si>
  <si>
    <t>LEAZOTT ANNALIESE J</t>
  </si>
  <si>
    <t>4440 N BEACH PT</t>
  </si>
  <si>
    <t>18E17S320030  03280 0100</t>
  </si>
  <si>
    <t xml:space="preserve">PINE RIDGE UNIT 3 PB 8 PG 51 LOT 10 BLK 328 </t>
  </si>
  <si>
    <t>VIBHASIRI KHACHORNDEJ &amp; SASINEE</t>
  </si>
  <si>
    <t>732 BROOKWOOD WALKE</t>
  </si>
  <si>
    <t>BLOOMFIELD HILLS MI 48304 1900</t>
  </si>
  <si>
    <t>18E17S320030  03280 0120</t>
  </si>
  <si>
    <t xml:space="preserve">PINE RIDGE UNIT 3 PB 8 PG 51 LOT 12 BLK 328 </t>
  </si>
  <si>
    <t>COVELLO CATHERINE M TRUSTEE</t>
  </si>
  <si>
    <t>CATHERINE M COVELLO LIV TRUST</t>
  </si>
  <si>
    <t>2600 W APRICOT DR</t>
  </si>
  <si>
    <t>18E17S320030  03280 0200</t>
  </si>
  <si>
    <t xml:space="preserve">PINE RIDGE UNIT 3 PB 8 PG 51 LOT 20 BLK 328 </t>
  </si>
  <si>
    <t>LEE EDWARD &amp; JUDY C TRUSTEES</t>
  </si>
  <si>
    <t>2235 LARIAT LN</t>
  </si>
  <si>
    <t>WALNUT CREEK CA 94596</t>
  </si>
  <si>
    <t>18E17S320030  03280 0340</t>
  </si>
  <si>
    <t xml:space="preserve">PINE RIDGE UNIT 3 PB 8 PG 51 LOT 34 BLK 328 </t>
  </si>
  <si>
    <t>ARQUINES EDWIN</t>
  </si>
  <si>
    <t>1261 SCARLETT DR</t>
  </si>
  <si>
    <t>ADDISON IL 60101</t>
  </si>
  <si>
    <t>18E17S320030  03280 0330</t>
  </si>
  <si>
    <t>PINE RIDGE UNIT 3 PB 8 PG 51 LOT 33 BLK 328</t>
  </si>
  <si>
    <t>ESTRELLA ARTHUR P</t>
  </si>
  <si>
    <t>ESTRELLA DENISE</t>
  </si>
  <si>
    <t>4393 N BAYWOOD DR</t>
  </si>
  <si>
    <t>BEVERLY HILLS FL 34465 3058</t>
  </si>
  <si>
    <t>18E17S320030  03280 0320</t>
  </si>
  <si>
    <t xml:space="preserve">PINE RIDGE UNIT 3 PB 8 PG 51 LOT 32 BLK 328 </t>
  </si>
  <si>
    <t>PORTER RALPH O &amp; GLORIA</t>
  </si>
  <si>
    <t>37 FLORENCE LN</t>
  </si>
  <si>
    <t>PLAINVILLE CT 06062 1051</t>
  </si>
  <si>
    <t>18E17S320030  03280 0310</t>
  </si>
  <si>
    <t>PINE RIDGE UNIT 3 PB 8 PG 51 LOT 31 BLK 328</t>
  </si>
  <si>
    <t>CABRAL LUIZ D</t>
  </si>
  <si>
    <t>CABRAL SUSAN I</t>
  </si>
  <si>
    <t>49 LIBERIA LN</t>
  </si>
  <si>
    <t>NEW BEDFORD MA 02746 1107</t>
  </si>
  <si>
    <t>18E17S320030  03280 0270</t>
  </si>
  <si>
    <t>PINE RIDGE UNIT 3 PB 8 PG 51 LOT 27 BLK 328</t>
  </si>
  <si>
    <t>HORNBACK STEVEN P</t>
  </si>
  <si>
    <t>HORNBACK CONNIE S</t>
  </si>
  <si>
    <t>2585 W AXELWOOD DR</t>
  </si>
  <si>
    <t>18E17S320030  03290 0170</t>
  </si>
  <si>
    <t>PINE RIDGE UNIT 3 PB 8 PG 51 LOT 17 BLK 329</t>
  </si>
  <si>
    <t>FIRSTER RALPH L</t>
  </si>
  <si>
    <t>FIRSTER SUSAN M</t>
  </si>
  <si>
    <t>2530 W AXELWOOD DR</t>
  </si>
  <si>
    <t>18E17S320030  02940 0090</t>
  </si>
  <si>
    <t>PINE RIDGE UNIT 3 PB 8 PG 51 LOT 9 BLK 294</t>
  </si>
  <si>
    <t>SCHUETZ ERIKA</t>
  </si>
  <si>
    <t>3841 W CATALPA LN</t>
  </si>
  <si>
    <t>18E17S320030  02960 0040</t>
  </si>
  <si>
    <t xml:space="preserve">PINE RIDGE UNIT 3 PB 8 PG 51 LOT 4 BLK 296 </t>
  </si>
  <si>
    <t>DENNISON BONNIE</t>
  </si>
  <si>
    <t>4300 N CAMWOOD TER</t>
  </si>
  <si>
    <t>18E17S320030  02970 0020</t>
  </si>
  <si>
    <t>PINE RIDGE UNIT 3 PB 8 PG 51 LOT 2 BLK 297</t>
  </si>
  <si>
    <t>TURNER BRIAN P</t>
  </si>
  <si>
    <t>TURNER  IRENE F</t>
  </si>
  <si>
    <t>57 ALBACORE CRESCENT</t>
  </si>
  <si>
    <t xml:space="preserve"> M1H 2L2 CANADA</t>
  </si>
  <si>
    <t>18E17S320030  02970 0070</t>
  </si>
  <si>
    <t>PINE RIDGE UNIT 3 PB 8 PG 51 LOT 7 BLK 297</t>
  </si>
  <si>
    <t>ROYERE MARIE R</t>
  </si>
  <si>
    <t>272 PROSPECT AVE</t>
  </si>
  <si>
    <t>DOWNINGTOWN PA 19335 2831</t>
  </si>
  <si>
    <t>18E17S320030  02990 0060</t>
  </si>
  <si>
    <t>PINE RIDGE UNIT 3 PB 8 PG 51 LOT 6 BLK 299</t>
  </si>
  <si>
    <t>AUGUSTINE MATTHEW</t>
  </si>
  <si>
    <t>AUGUSTINE TERESA M</t>
  </si>
  <si>
    <t>15700 SW 252ND ST</t>
  </si>
  <si>
    <t>HOMESTEAD FL 33031</t>
  </si>
  <si>
    <t>18E17S320030  03280 0140</t>
  </si>
  <si>
    <t>PINE RIDGE UNIT 3 PB 8 PG 51 LOT 14 BLK 328</t>
  </si>
  <si>
    <t>PETERS RICHARD L</t>
  </si>
  <si>
    <t>PETERS FLORDELISA A</t>
  </si>
  <si>
    <t>2530 W APRICOT DR</t>
  </si>
  <si>
    <t>18E17S320030  03280 0230</t>
  </si>
  <si>
    <t>PINE RIDGE UNIT 3 PB 8 PG 51 LOT 23 BLK 328</t>
  </si>
  <si>
    <t>18E17S320030  03280 0380</t>
  </si>
  <si>
    <t>PINE RIDGE UNIT 3 PB 8 PG 51 LOT 38 BLK 328</t>
  </si>
  <si>
    <t>MICHELLE ANN METCALF REVOCABLE</t>
  </si>
  <si>
    <t>18E17S320030  03290 0120</t>
  </si>
  <si>
    <t xml:space="preserve">PINE RIDGE UNIT 3 PB 8 PG 51 LOT 12 BLK 329 </t>
  </si>
  <si>
    <t>MC LEOD LEWIS TASMA</t>
  </si>
  <si>
    <t>139 28 247TH ST</t>
  </si>
  <si>
    <t>ROSEDALE NY 11422</t>
  </si>
  <si>
    <t>18E17S320030  03290 0180</t>
  </si>
  <si>
    <t>PINE RIDGE UNIT 3 PB 8 PG 51 LOT 18 BLK 329</t>
  </si>
  <si>
    <t>CONWAY WALLACE J</t>
  </si>
  <si>
    <t>2494 W AXELWOOD DR</t>
  </si>
  <si>
    <t>18E17S320030  03310 0030</t>
  </si>
  <si>
    <t>BARTLEY</t>
  </si>
  <si>
    <t>PINE RIDGE UNIT 3 PB 8 PG 51 LOT 3 BLK 331</t>
  </si>
  <si>
    <t>MARTINEZ GILBERT A</t>
  </si>
  <si>
    <t>MARTINEZ LAURA I</t>
  </si>
  <si>
    <t>4223 N BARTLEY TER</t>
  </si>
  <si>
    <t>18E17S320030  03310 0040</t>
  </si>
  <si>
    <t>PINE RIDGE UNIT 3 PB 8 PG 51 LOT 4 BLK 331</t>
  </si>
  <si>
    <t>POCHATKO PAUL D</t>
  </si>
  <si>
    <t>BONFIGLIO-POCHATKO GAETANA</t>
  </si>
  <si>
    <t>4245 N BARTLEY TER</t>
  </si>
  <si>
    <t>18E17S320030  03330 0100</t>
  </si>
  <si>
    <t>PINE RIDGE UNIT 3 PB 8 PG 51 LOT 10 BLK 333</t>
  </si>
  <si>
    <t>INNISS ERROL</t>
  </si>
  <si>
    <t>INNISS JUNE</t>
  </si>
  <si>
    <t>1999 W MESA VERDE DR</t>
  </si>
  <si>
    <t>18E17S320030  03340 0060</t>
  </si>
  <si>
    <t>PINE RIDGE UNIT 3 PB 8 PG 51 LOT 6 BLK 334</t>
  </si>
  <si>
    <t>ELLIOTT ALEYDA</t>
  </si>
  <si>
    <t>2025 W IVORYWOOD DR</t>
  </si>
  <si>
    <t>18E17S320030  03350 0030</t>
  </si>
  <si>
    <t>PINE RIDGE UNIT 3 PB 8 PG 51 LOT 3 BLK 335</t>
  </si>
  <si>
    <t>THOMAS NANCY C</t>
  </si>
  <si>
    <t>PARRISH MARTY A</t>
  </si>
  <si>
    <t>2181 W GARYWOOD DR</t>
  </si>
  <si>
    <t>18E17S320030  03360 0070</t>
  </si>
  <si>
    <t>PINE RIDGE UNIT 3 PB 8 PG 51 LOT 7 BLK 336</t>
  </si>
  <si>
    <t>BIALICK ROBERT A</t>
  </si>
  <si>
    <t>BIALICK MARY T</t>
  </si>
  <si>
    <t>18E17S320030  03360 0080</t>
  </si>
  <si>
    <t>PINE RIDGE UNIT 3 PB 8 PG 51 LOT 8 BLK 336</t>
  </si>
  <si>
    <t>ALTMAN ERIC A</t>
  </si>
  <si>
    <t>ALTMAN SUSAN LEE</t>
  </si>
  <si>
    <t>2562 W ELM BLOSSOM ST</t>
  </si>
  <si>
    <t>18E17S320030  03360 0090</t>
  </si>
  <si>
    <t>PINE RIDGE UNIT 3 PB 8 PG 51 LOT 9 BLK 336</t>
  </si>
  <si>
    <t>BROOKS CHARLES JR</t>
  </si>
  <si>
    <t>BROOKS AMANDA</t>
  </si>
  <si>
    <t>2538 W ELM BLOSSOM ST</t>
  </si>
  <si>
    <t>18E17S320030  03360 0180</t>
  </si>
  <si>
    <t>PINE RIDGE UNIT 3 PB 8 PG 51 LOT 18 BLK 336</t>
  </si>
  <si>
    <t>CHIARAMONTE BENNY</t>
  </si>
  <si>
    <t>2461 W APRICOT DR</t>
  </si>
  <si>
    <t>18E17S320030  03370 0010</t>
  </si>
  <si>
    <t xml:space="preserve">PINE RIDGE UNIT 3 PB 8 PG 51 LOT 1 BLK 337 </t>
  </si>
  <si>
    <t>MARCIAL MICHAEL E &amp; ARACELI O</t>
  </si>
  <si>
    <t>62 ABERDALE LN</t>
  </si>
  <si>
    <t>SICKLERVILLE NJ 08081</t>
  </si>
  <si>
    <t>18E17S320030  03370 0050</t>
  </si>
  <si>
    <t xml:space="preserve">PINE RIDGE UNIT 3 PB 8 PG 51 LOT 5 BLK 337 </t>
  </si>
  <si>
    <t>JEAN CHARLES MARIE A</t>
  </si>
  <si>
    <t>1910 NW 1 TER</t>
  </si>
  <si>
    <t>POMPANO BEACH FL 33060</t>
  </si>
  <si>
    <t>18E17S320030  03370 0070</t>
  </si>
  <si>
    <t>PINE RIDGE UNIT 3 PB 8 PG 51 LOT 7 BLK 337</t>
  </si>
  <si>
    <t>BARRETT BENNY R</t>
  </si>
  <si>
    <t>CAMI J PLAISTED LIVING TRUST</t>
  </si>
  <si>
    <t>2478 W ANGOLA DR</t>
  </si>
  <si>
    <t>18E17S320030  03380 0040</t>
  </si>
  <si>
    <t>PINE RIDGE UNIT 3 PB 8 PG 51 LOT 4 BLK 338</t>
  </si>
  <si>
    <t>DZIEDZIC ZDSISLAW</t>
  </si>
  <si>
    <t>DZIEDZIC IRENA</t>
  </si>
  <si>
    <t>2426 W ALEUTS DR</t>
  </si>
  <si>
    <t>18E17S320030  03300 0010</t>
  </si>
  <si>
    <t>PINE RIDGE UNIT 3 PB 8 PG 51 LOT 1 BLK 330</t>
  </si>
  <si>
    <t>SQUIRES DONDI ARCHETTE</t>
  </si>
  <si>
    <t>DONDI ARCHETTE SQUIRES REVOCABLE TRUST</t>
  </si>
  <si>
    <t>4286 N BARTLEY TERR</t>
  </si>
  <si>
    <t>18E17S320030  03300 0030</t>
  </si>
  <si>
    <t>PINE RIDGE UNIT 3 PB 8 PG 51 LOT 3 BLK 330</t>
  </si>
  <si>
    <t>BREESE ANDREW</t>
  </si>
  <si>
    <t>4222 N BARTLEY TER</t>
  </si>
  <si>
    <t>BEVERLY HILLS FL 34465 3074</t>
  </si>
  <si>
    <t>18E17S320030  03310 0090</t>
  </si>
  <si>
    <t xml:space="preserve">PINE RIDGE UNIT 3 PB 8 PG 51 LOT 9 BLK 331 </t>
  </si>
  <si>
    <t>VALERIANO REYNALDO A &amp;</t>
  </si>
  <si>
    <t>JOSEPHINE M VALERIANO</t>
  </si>
  <si>
    <t>86 DAYNA DR</t>
  </si>
  <si>
    <t>STATEN ISLAND NY 10305</t>
  </si>
  <si>
    <t>18E17S320030  03310 0100</t>
  </si>
  <si>
    <t>PINE RIDGE UNIT 3 PB 8 PG 51 LOT 10 BLK 331</t>
  </si>
  <si>
    <t>MONTELEONE PETER</t>
  </si>
  <si>
    <t>MONTELEONE PETER CHARLES</t>
  </si>
  <si>
    <t>2238 W MESA VERDE DR</t>
  </si>
  <si>
    <t>18E17S320030  03320 0020</t>
  </si>
  <si>
    <t>PINE RIDGE UNIT 3 PB 8 PG 51 LOT 2 BLK 332</t>
  </si>
  <si>
    <t>5 MARIE DR</t>
  </si>
  <si>
    <t>HANOVER PA 17331</t>
  </si>
  <si>
    <t>18E17S320030  03330 0020</t>
  </si>
  <si>
    <t xml:space="preserve">PINE RIDGE UNIT 3 PB 8 PG 51 LOT 2 BLK 333 </t>
  </si>
  <si>
    <t>MULLIS CHRISTINA M</t>
  </si>
  <si>
    <t>2156 W IVORYWOOD DR</t>
  </si>
  <si>
    <t>BEVERLY HILLS FL 34465 3179</t>
  </si>
  <si>
    <t>18E17S320030  03330 0030</t>
  </si>
  <si>
    <t>PINE RIDGE UNIT 3 PB 8 PG 51 LOT 3 BLK 333</t>
  </si>
  <si>
    <t>KYTROM INVESTMENTS LIMITED</t>
  </si>
  <si>
    <t>BOULEVARD GEORGES FAVON 18</t>
  </si>
  <si>
    <t xml:space="preserve"> 1204 SWITZERLAND</t>
  </si>
  <si>
    <t>18E17S320030  03330 0040</t>
  </si>
  <si>
    <t>PINE RIDGE UNIT 3 PB 8 PG 51 LOT 4 BLK 333</t>
  </si>
  <si>
    <t>JUSTIN STEVEN P</t>
  </si>
  <si>
    <t>JUSTIN TAMMY L</t>
  </si>
  <si>
    <t>2177 NW 114 TER</t>
  </si>
  <si>
    <t>18E17S320030  03330 0110</t>
  </si>
  <si>
    <t>PINE RIDGE UNIT 3 PB 8 PG 51 LOT 11 BLK 333</t>
  </si>
  <si>
    <t>CALLAHAN CAROL S</t>
  </si>
  <si>
    <t>LEONARD L CORMIER</t>
  </si>
  <si>
    <t>2027 W MESA VERDE DR</t>
  </si>
  <si>
    <t>18E17S320030  03340 0070</t>
  </si>
  <si>
    <t>PINE RIDGE UNIT 3 PB 8 PG 51 LOT 7 BLK 334</t>
  </si>
  <si>
    <t>SLOAN JIMMIE DAVID</t>
  </si>
  <si>
    <t>SLOAN MARIE DAWN</t>
  </si>
  <si>
    <t>PO BOX 640576</t>
  </si>
  <si>
    <t>BEVERLY HILLS FL 34464 0576</t>
  </si>
  <si>
    <t>18E17S320030  03360 0190</t>
  </si>
  <si>
    <t>PINE RIDGE UNIT 3 PB 8 PG 51 LOT 19 BLK 336</t>
  </si>
  <si>
    <t>REED LARRY R</t>
  </si>
  <si>
    <t>REED MARY D</t>
  </si>
  <si>
    <t>2497 W APRICOT DR</t>
  </si>
  <si>
    <t>18E17S320030  03380 0100</t>
  </si>
  <si>
    <t>PINE RIDGE UNIT 3 PB 8 PG 51 LOT 10 BLK 338</t>
  </si>
  <si>
    <t>DAMRON GERALDINE DAMRON</t>
  </si>
  <si>
    <t>GERALDINE ROSE DAMRON FAMILY TRUST</t>
  </si>
  <si>
    <t>4795 N GOLDWOOD TERR</t>
  </si>
  <si>
    <t>18E17S320030  03380 0130</t>
  </si>
  <si>
    <t>GOLDWOOD</t>
  </si>
  <si>
    <t>PINE RIDGE UNIT 3 PB 8 PG 51 LOT 13 BLK 338</t>
  </si>
  <si>
    <t>TIAU SHOOU JEN ET AL</t>
  </si>
  <si>
    <t>NO 1 SUB ALLEY 3 ALY 88 LN 278</t>
  </si>
  <si>
    <t>TAOYUAN COUNTY 325 TAIWAN</t>
  </si>
  <si>
    <t>18E17S320030  03300 0060</t>
  </si>
  <si>
    <t>PINE RIDGE UNIT 3 PB 8 PG 51 LOT 6 BLK 330</t>
  </si>
  <si>
    <t>STEWART ROYDEL A</t>
  </si>
  <si>
    <t>STEWART RUBY A</t>
  </si>
  <si>
    <t>2524 W MESA VERDE DR</t>
  </si>
  <si>
    <t>18E17S320030  03310 0150</t>
  </si>
  <si>
    <t>PINE RIDGE UNIT 3 PB 8 PG 51 LOT 15 BLK 331</t>
  </si>
  <si>
    <t>NIEVES ELLIOT</t>
  </si>
  <si>
    <t>CLARK KIMBERLY NEFF</t>
  </si>
  <si>
    <t>2028 W MESA VERDE DR</t>
  </si>
  <si>
    <t>18E17S320030  03310 0170</t>
  </si>
  <si>
    <t>PINE RIDGE UNIT 3 PB 8 PG 51 LOT 17 BLK 331</t>
  </si>
  <si>
    <t>MEDEIROS ALLYN A</t>
  </si>
  <si>
    <t>MEDEIROS MARY PATRICIA</t>
  </si>
  <si>
    <t>1962 W MESA VERDE DR</t>
  </si>
  <si>
    <t>18E17S320030  03330 0140</t>
  </si>
  <si>
    <t>PINE RIDGE UNIT 3 PB 8 PG 51 LOT 14 BLK 333</t>
  </si>
  <si>
    <t>EFFRAIN ROBERT</t>
  </si>
  <si>
    <t>EFFRAIN TERRI S</t>
  </si>
  <si>
    <t>11541 NW 29TH ST</t>
  </si>
  <si>
    <t>SUNRISE FL 33323</t>
  </si>
  <si>
    <t>18E17S320030  03340 0050</t>
  </si>
  <si>
    <t xml:space="preserve">PINE RIDGE UNIT 3 PB 8 PG 51 LOT 5 BLK 334 </t>
  </si>
  <si>
    <t>18E17S320030  03350 0140</t>
  </si>
  <si>
    <t>PINE RIDGE UNIT 3 PB 8 PG 51 LOT 14 BLK 335</t>
  </si>
  <si>
    <t>SFORZA PETER P</t>
  </si>
  <si>
    <t>SFORZA LINDA F</t>
  </si>
  <si>
    <t>4625 N APPLE VALLEY AVE</t>
  </si>
  <si>
    <t>18E17S320030  03350 0160</t>
  </si>
  <si>
    <t>PINE RIDGE UNIT 3 PB 8 PG 51 LOT 16 BLK 335</t>
  </si>
  <si>
    <t>FAY GEORGE</t>
  </si>
  <si>
    <t>FAY MAGDALENA</t>
  </si>
  <si>
    <t>2250 W HUNTINGTON DR</t>
  </si>
  <si>
    <t>18E17S320030  03350 0170</t>
  </si>
  <si>
    <t>PINE RIDGE UNIT 3 PB 8 PG 51 LOT 17 BLK 335</t>
  </si>
  <si>
    <t>GIANGRECO PAUL</t>
  </si>
  <si>
    <t>GIANGRECO MARGARET</t>
  </si>
  <si>
    <t>39 29 221ST ST</t>
  </si>
  <si>
    <t>BAYSIDE NY 11361</t>
  </si>
  <si>
    <t>18E17S320030  03360 0040</t>
  </si>
  <si>
    <t>PINE RIDGE UNIT 3 PB 8 PG 51 LOT 4 BLK 336</t>
  </si>
  <si>
    <t>ENGRAM LEROY ALFRED</t>
  </si>
  <si>
    <t>ENGRAM ANTOINELLE LOUISE</t>
  </si>
  <si>
    <t>2692 W ELM BLOSSOM ST</t>
  </si>
  <si>
    <t>18E17S320030  03360 0050</t>
  </si>
  <si>
    <t>PINE RIDGE UNIT 3 PB 8 PG 51 LOT 5 BLK 336</t>
  </si>
  <si>
    <t>COLLAZO CHRISTOPHER JOHN</t>
  </si>
  <si>
    <t>COLLAZO JOELLEN KAY</t>
  </si>
  <si>
    <t>2658 W ELM BLOSSOM ST</t>
  </si>
  <si>
    <t>18E17S320030  03360 0120</t>
  </si>
  <si>
    <t>PINE RIDGE UNIT 3 PB 8 PG 51 LOT 12 BLK 336</t>
  </si>
  <si>
    <t>PATEL RAJESH P</t>
  </si>
  <si>
    <t>PATEL GAYATRI</t>
  </si>
  <si>
    <t>2432 W ELM BLOSSOM ST</t>
  </si>
  <si>
    <t>18E17S320030  03380 0020</t>
  </si>
  <si>
    <t xml:space="preserve">PINE RIDGE UNIT 3 PB 8 PG 51 LOT 2 BLK 338 </t>
  </si>
  <si>
    <t>THOMAS WILLIAM J</t>
  </si>
  <si>
    <t>PO BOX 640688</t>
  </si>
  <si>
    <t>18E17S320030  03310 0080</t>
  </si>
  <si>
    <t>PINE RIDGE UNIT 3 PB 8 PG 51 LOT 8 BLK 331</t>
  </si>
  <si>
    <t>AUSTIN RONALD E JR</t>
  </si>
  <si>
    <t>AUSIN DONNA</t>
  </si>
  <si>
    <t>2294 W MESA VERDE DR</t>
  </si>
  <si>
    <t>18E17S320030  03330 0150</t>
  </si>
  <si>
    <t>PINE RIDGE UNIT 3 PB 8 PG 51LOT 15 BLK 333</t>
  </si>
  <si>
    <t>MED ONYX PTY LTD</t>
  </si>
  <si>
    <t>88 LADBURY AVE</t>
  </si>
  <si>
    <t xml:space="preserve"> 2750 AUSTRALIA</t>
  </si>
  <si>
    <t>18E17S320030  03340 0090</t>
  </si>
  <si>
    <t>PINE RIDGE UNIT 3 PB 8 PG 51 LOT 9 BLK 334</t>
  </si>
  <si>
    <t>CAPORALETTI MICHAEL A</t>
  </si>
  <si>
    <t>CAPORALETTI BOONNAM</t>
  </si>
  <si>
    <t>1315 CREEKSHIRE WAY APT 426</t>
  </si>
  <si>
    <t>WINSTON SALEM NC 27103</t>
  </si>
  <si>
    <t>18E17S320030  03360 0140</t>
  </si>
  <si>
    <t>PINE RIDGE UNIT 3 PB 8 PG 51 LOT 14 BLK 336</t>
  </si>
  <si>
    <t>MCNULTY MARK A</t>
  </si>
  <si>
    <t>MCNULTY CHELSEA M</t>
  </si>
  <si>
    <t>2376 W ELM BLOSSOM ST</t>
  </si>
  <si>
    <t>18E17S320030  03360 0270</t>
  </si>
  <si>
    <t>PINE RIDGE UNIT 3 PB 8 PG 51 LOT 27 BLK 336</t>
  </si>
  <si>
    <t>KIMPEL AUGUST J</t>
  </si>
  <si>
    <t>KIMPEL CINDY A</t>
  </si>
  <si>
    <t>2785 W APRICOT DR</t>
  </si>
  <si>
    <t>18E17S320030  03370 0030</t>
  </si>
  <si>
    <t>PINE RIDGE UNIT 3 PB 8 PG 51 LOT 3 BLK 337</t>
  </si>
  <si>
    <t>FRITZ HEATHER</t>
  </si>
  <si>
    <t>FRITZ EDWARD</t>
  </si>
  <si>
    <t>2628 W ANGOLA DR</t>
  </si>
  <si>
    <t>18E17S320030  03370 0060</t>
  </si>
  <si>
    <t>PINE RIDGE UNIT 3 PB 8 PG 51 LOT 6 BLK 337</t>
  </si>
  <si>
    <t>EDWARDS JOHN N SR</t>
  </si>
  <si>
    <t>EDWARDS HEATHER DAWN</t>
  </si>
  <si>
    <t>237 S ROCKCRUSHER RD LOT 318</t>
  </si>
  <si>
    <t>18E17S320030  03380 0060</t>
  </si>
  <si>
    <t>PINE RIDGE UNIT 3 PB 8 PG 51 LOT 6 BLK 338</t>
  </si>
  <si>
    <t>SWEET JON L</t>
  </si>
  <si>
    <t>SWEET CATHY D</t>
  </si>
  <si>
    <t>2523 W ANGOLA DR</t>
  </si>
  <si>
    <t>18E17S320030  03380 0120</t>
  </si>
  <si>
    <t>PINE RIDGE UNIT 3 PB 8 PG 51 LOT 12 BLK 338</t>
  </si>
  <si>
    <t>ODELL PHILLIP CRAIG</t>
  </si>
  <si>
    <t>ODELL VIVIAN C</t>
  </si>
  <si>
    <t>4801 N GOLDWOOD TER</t>
  </si>
  <si>
    <t>18E17S320030  03380 0140</t>
  </si>
  <si>
    <t xml:space="preserve">PINE RIDGE UNIT 3 PB 8 LT PG 51 LOT 14 BLK 338 </t>
  </si>
  <si>
    <t>FOURNIER FRANCIS</t>
  </si>
  <si>
    <t>SANDRA I ALLEN</t>
  </si>
  <si>
    <t>4893 N GOLDWOOD TERR</t>
  </si>
  <si>
    <t>18E17S320030  03380 0160</t>
  </si>
  <si>
    <t>PINE RIDGE UNIT 3 PB 8 PG 51 LOT 16 BLK 338</t>
  </si>
  <si>
    <t>CARLOCK TERRY</t>
  </si>
  <si>
    <t>GAVIN CHERYL</t>
  </si>
  <si>
    <t>5621 W CORRAL PL</t>
  </si>
  <si>
    <t>18E17S320030  03300 0020</t>
  </si>
  <si>
    <t>PINE RIDGE UNIT 3 PB 8 PG 51 LOT 2 BLK 330</t>
  </si>
  <si>
    <t>MARTIN THOMAS H</t>
  </si>
  <si>
    <t>MARTIN KATHRYN E</t>
  </si>
  <si>
    <t>4244 N BARTLEY TERRACE</t>
  </si>
  <si>
    <t>18E17S320030  03310 0020</t>
  </si>
  <si>
    <t>PINE RIDGE UNIT 3 PB 8 PG 51 LOT 2 BLK 331</t>
  </si>
  <si>
    <t>MERLONGHI ANTHONY</t>
  </si>
  <si>
    <t>MERLONGHI GENIE L</t>
  </si>
  <si>
    <t>1166 PARTRICK RD</t>
  </si>
  <si>
    <t>NAPA CA 94558 9733</t>
  </si>
  <si>
    <t>18E17S320030  03310 0070</t>
  </si>
  <si>
    <t>PINE RIDGE UNIT 3 PB 8 PG 51 LOT 7 BLK 331</t>
  </si>
  <si>
    <t>TAYLOR JAMES W III</t>
  </si>
  <si>
    <t>TAYLOR ALICE M</t>
  </si>
  <si>
    <t>89 KEENE ST</t>
  </si>
  <si>
    <t>PROVIDENCE RI 02906 1507</t>
  </si>
  <si>
    <t>18E17S320030  03310 0160</t>
  </si>
  <si>
    <t>PINE RIDGE UNIT 3 PB 8 PG 51 LOT 16 BLK 331</t>
  </si>
  <si>
    <t>LOPEZ BONIFACIO &amp;</t>
  </si>
  <si>
    <t>JENNIFER YU</t>
  </si>
  <si>
    <t>23 SPADINA RD</t>
  </si>
  <si>
    <t xml:space="preserve"> L4B 2Y2 CANADA</t>
  </si>
  <si>
    <t>18E17S320030  03320 0090</t>
  </si>
  <si>
    <t>PINE RIDGE UNIT 3 PB 8 PG 51 LOT 9 BLK 332</t>
  </si>
  <si>
    <t>GRIM KYLE</t>
  </si>
  <si>
    <t>GRIM BRITTANY</t>
  </si>
  <si>
    <t>4363 N APPLE VALLEY AVE</t>
  </si>
  <si>
    <t>18E17S320030  03320 0130</t>
  </si>
  <si>
    <t>PINE RIDGE UNIT 3 PB 8 PG 51 LOT 13 BLK 332</t>
  </si>
  <si>
    <t>18E17S320030  03330 0160</t>
  </si>
  <si>
    <t>PINE RIDGE UNIT 3 PB 8 PG 51 LOT 16 BLK 333</t>
  </si>
  <si>
    <t>LAGASCA LARRY</t>
  </si>
  <si>
    <t>LAGASCA LUZ</t>
  </si>
  <si>
    <t>2195 W MESA VERDE DR</t>
  </si>
  <si>
    <t>18E17S320030  03350 0010</t>
  </si>
  <si>
    <t>PINE RIDGE UNIT 3 PB 8 PG 51 LOT 1 BLK 335</t>
  </si>
  <si>
    <t>GRIFFIN MARK L</t>
  </si>
  <si>
    <t>GRIFFIN JENNIFER</t>
  </si>
  <si>
    <t>2139 W GRAYWOOD DR</t>
  </si>
  <si>
    <t>BEVERLY HILLS FL 34465 3134</t>
  </si>
  <si>
    <t>18E17S320030  03360 0100</t>
  </si>
  <si>
    <t>PINE RIDGE UNIT 3 PB 8 PG 51 LOT 10 BLK 336</t>
  </si>
  <si>
    <t>MILIAN WILLIAM J</t>
  </si>
  <si>
    <t>MILIAN LINDSEY J</t>
  </si>
  <si>
    <t>801 W WALKERTOWN DR</t>
  </si>
  <si>
    <t>18E17S320030  03380 0010</t>
  </si>
  <si>
    <t>PINE RIDGE UNIT 3 PB 8 PG 51 LOT 1 BLK 338</t>
  </si>
  <si>
    <t>JAMES CAROLE</t>
  </si>
  <si>
    <t>221 06 MURDOCK AVE</t>
  </si>
  <si>
    <t>QUEENS VILLAGE NY 11429</t>
  </si>
  <si>
    <t>18E17S320030  03380 0080</t>
  </si>
  <si>
    <t xml:space="preserve">PINE RIDGE UNIT 3 PB 8 PG 51 LOT 8 BLK 338 </t>
  </si>
  <si>
    <t>CARATTINI HERIBERTO TORRES</t>
  </si>
  <si>
    <t>2587 W ANGOLA DR</t>
  </si>
  <si>
    <t>18E17S320030  03290 0220</t>
  </si>
  <si>
    <t xml:space="preserve">PINE RIDGE UNIT 3 PB 8 PG 51 LOT 22 BLK 329 DESC IN OR BK </t>
  </si>
  <si>
    <t>18E17S320030  03300 0050</t>
  </si>
  <si>
    <t>PINE RIDGE UNIT 3 PB 8 PG 51 LOT 5 BLK 330</t>
  </si>
  <si>
    <t>MARSH KEVIN</t>
  </si>
  <si>
    <t>MARSH SANDI</t>
  </si>
  <si>
    <t>2554 W MESA VERDE DR</t>
  </si>
  <si>
    <t>BEVERLY HILLS FL 34465 3078</t>
  </si>
  <si>
    <t>18E17S320030  03310 0050</t>
  </si>
  <si>
    <t>PINE RIDGE UNIT 3 PB 8 PG 51 LOT 5 BLK 331</t>
  </si>
  <si>
    <t>TRUPP HELEN F</t>
  </si>
  <si>
    <t>4281 N BARTLEY TER</t>
  </si>
  <si>
    <t>18E17S320030  03310 0120</t>
  </si>
  <si>
    <t>PINE RIDGE UNIT 3 PB 8 PG 51 LOT 12 BLK 331</t>
  </si>
  <si>
    <t>NGUYEN HONG VAN THI</t>
  </si>
  <si>
    <t>453 NE CRYSTAL ST</t>
  </si>
  <si>
    <t>18E17S320030  03310 0130</t>
  </si>
  <si>
    <t>PINE RIDGE UNIT 3 PB 8 PG 51 LOT 13 BLK 331</t>
  </si>
  <si>
    <t>ATLANTIC RENOVATION AND CONTRACTING</t>
  </si>
  <si>
    <t>SERVICES LLC</t>
  </si>
  <si>
    <t>156 N FLORIDA AVE</t>
  </si>
  <si>
    <t>18E17S320030  03320 0060</t>
  </si>
  <si>
    <t xml:space="preserve">PINE RIDGE UNIT 3 PB 8 PG 51 LOT 6 BLK 332 </t>
  </si>
  <si>
    <t>PENNY ROBERT A &amp;</t>
  </si>
  <si>
    <t>JOHN PENNY &amp; RICHARD C PENNY</t>
  </si>
  <si>
    <t>167 SW CUTOFF</t>
  </si>
  <si>
    <t>WORCESTER MA 01604</t>
  </si>
  <si>
    <t>18E17S320030  03340 0080</t>
  </si>
  <si>
    <t xml:space="preserve">PINE RIDGE UNIT 3 PB 8 PG 51 LOT 8 BLK 334 </t>
  </si>
  <si>
    <t>PAVKOVIC MICHAEL R</t>
  </si>
  <si>
    <t>BRISCO KATHLEEN A</t>
  </si>
  <si>
    <t>885 GEYER ROAD EXTENSION</t>
  </si>
  <si>
    <t>PITTSBURGH PA 15209</t>
  </si>
  <si>
    <t>18E17S320030  03370 0040</t>
  </si>
  <si>
    <t>PINE RIDGE UNIT 3 PB 8 PG 51 LOT 4 BLK 337</t>
  </si>
  <si>
    <t>18E17S320030  03370 0090</t>
  </si>
  <si>
    <t>PINE RIDGE UNIT 3 PB 8 PG 51 LOT 9 BLK 337</t>
  </si>
  <si>
    <t>JURCZYK WALTER</t>
  </si>
  <si>
    <t>JURCZYK JANICE L</t>
  </si>
  <si>
    <t>2527 W ELM BLOSSOM ST</t>
  </si>
  <si>
    <t>18E17S320030  03310 0010</t>
  </si>
  <si>
    <t xml:space="preserve">PINE RIDGE UNIT 3 PB 8 PG 51 LOT 1 BLK 331 </t>
  </si>
  <si>
    <t>HOUGHTON TERESA M</t>
  </si>
  <si>
    <t>4149 N BARTLEY TER</t>
  </si>
  <si>
    <t>BEVERLY HILLS FL 34465 3075</t>
  </si>
  <si>
    <t>18E17S320030  03310 0060</t>
  </si>
  <si>
    <t>PINE RIDGE UNIT 3 PB 8 PG 51 LOT 6 BLK 331</t>
  </si>
  <si>
    <t>BORDELON KAREN</t>
  </si>
  <si>
    <t>PO BOX 1263</t>
  </si>
  <si>
    <t>PINELLAS PARK FL 33780 1263</t>
  </si>
  <si>
    <t>18E17S320030  03310 0110</t>
  </si>
  <si>
    <t>PINE RIDGE UNIT 3 PB 8 PG 51 LOT 11 BLK 331</t>
  </si>
  <si>
    <t>SEVILLA OLIVER K</t>
  </si>
  <si>
    <t>2196 WEST MESA VERDE DRIVE</t>
  </si>
  <si>
    <t>18E17S320030  03320 0070</t>
  </si>
  <si>
    <t xml:space="preserve">PINE RIDGE UNIT 3 PB 8 PG 51 LOT 7 BLK 332 </t>
  </si>
  <si>
    <t>SLEEMAN BETSY M</t>
  </si>
  <si>
    <t>12113 CAMP CREEK LN</t>
  </si>
  <si>
    <t>BAYONET PT FL 34667</t>
  </si>
  <si>
    <t>18E17S320030  03320 0080</t>
  </si>
  <si>
    <t>PINE RIDGE UNIT 3 PB 8 PG 51 LOT 8 BLK 332</t>
  </si>
  <si>
    <t>MANNIS MICHAEL L</t>
  </si>
  <si>
    <t>MANNIS KAREN L</t>
  </si>
  <si>
    <t>91 S SCHOOL AVE</t>
  </si>
  <si>
    <t>18E17S320030  03320 0140</t>
  </si>
  <si>
    <t xml:space="preserve">PINE RIDGE UNIT 3 PB 8 PG 51 LOT 14 BLK 332 </t>
  </si>
  <si>
    <t>CARAGAY AURORA</t>
  </si>
  <si>
    <t>540 SONOMA DR</t>
  </si>
  <si>
    <t>BOLINGBROOK IL 60490</t>
  </si>
  <si>
    <t>18E17S320030  03330 0080</t>
  </si>
  <si>
    <t>PINE RIDGE UNIT 3 PB 8 PG 51 LOT 8 BLK 333</t>
  </si>
  <si>
    <t>COBURN MARTA</t>
  </si>
  <si>
    <t>COBURN ROBERT</t>
  </si>
  <si>
    <t>9200 THE LANE</t>
  </si>
  <si>
    <t>NAPLES FL 34109 1597</t>
  </si>
  <si>
    <t>18E17S320030  03330 0090</t>
  </si>
  <si>
    <t>PINE RIDGE UNIT 3 PB 8 PG 51 LOT 9 BLK 333</t>
  </si>
  <si>
    <t>SMITH LISA J</t>
  </si>
  <si>
    <t>1963 W MESA VERDE DR</t>
  </si>
  <si>
    <t>BEVERLY HILLS FL 34465 3160</t>
  </si>
  <si>
    <t>18E17S320030  03330 0130</t>
  </si>
  <si>
    <t xml:space="preserve">PINE RIDGE UNIT 3 PB 8 PG 51 LOT 13 BLK 333 </t>
  </si>
  <si>
    <t>TEREZ JOHN &amp; MARILENE VISDA</t>
  </si>
  <si>
    <t>109 CRYSTAL TER</t>
  </si>
  <si>
    <t>MOUNT BETHEL PA 18343</t>
  </si>
  <si>
    <t>18E17S320030  03360 0060</t>
  </si>
  <si>
    <t>PINE RIDGE UNIT 3 PB 8 PG 51 LOT 6 BLK 336</t>
  </si>
  <si>
    <t>CAROLLO DAVID</t>
  </si>
  <si>
    <t>CAROLLO PATRICIA</t>
  </si>
  <si>
    <t>2626 W ELM BLOSSOM ST</t>
  </si>
  <si>
    <t>18E17S320030  03360 0110</t>
  </si>
  <si>
    <t>PINE RIDGE UNIT 3 PB 8 PG 51 LOT 11 BLK 336</t>
  </si>
  <si>
    <t>VOJTECH JERRY</t>
  </si>
  <si>
    <t>VOJTECH JOSEPHINE</t>
  </si>
  <si>
    <t>2464 W ELM BLOSSOM ST</t>
  </si>
  <si>
    <t>18E17S320030  03370 0020</t>
  </si>
  <si>
    <t>PINE RIDGE UNIT 3 PB 8 PG 51 LOT 2 BLK 337</t>
  </si>
  <si>
    <t>TORRES ELVIN N</t>
  </si>
  <si>
    <t>TORRES AURORA C</t>
  </si>
  <si>
    <t>2652 W ANGOLA DR</t>
  </si>
  <si>
    <t>18E17S320030  03380 0070</t>
  </si>
  <si>
    <t xml:space="preserve">PINE RIDGE UNIT 3 PB 8 PG 51 LOT 7 BLK 338 </t>
  </si>
  <si>
    <t>MC COY MARGARET M</t>
  </si>
  <si>
    <t>2555 W ANGOLA DR</t>
  </si>
  <si>
    <t>18E17S320030  03380 0110</t>
  </si>
  <si>
    <t>PINE RIDGE UNIT 3 PB 6 PG 51 LOT 11 BLK 338</t>
  </si>
  <si>
    <t>DAMRON GERALDINE ROSE TRUSTEE</t>
  </si>
  <si>
    <t>GERALDINE ROSE DAMRON FAM TRST</t>
  </si>
  <si>
    <t>4795 N GOLDWOOD TER</t>
  </si>
  <si>
    <t>18E17S320030  03380 0190</t>
  </si>
  <si>
    <t>PINE RIDGE UNIT 3 PB 8 PG 51 LOT 19 BLK 338</t>
  </si>
  <si>
    <t>GOODEN CECIL AUGUSTUS</t>
  </si>
  <si>
    <t>GOODEN MARY JANE</t>
  </si>
  <si>
    <t>2536 W ALEUTS DR</t>
  </si>
  <si>
    <t>18E17S320030  03310 0140</t>
  </si>
  <si>
    <t>PINE RIDGE UNIT 3 PB 8 PG 51 LOT 14 BLK 331</t>
  </si>
  <si>
    <t>PI CHING CHANG PI</t>
  </si>
  <si>
    <t>NO 8 ALLEY 3 LANE 116 GUOMIN RD</t>
  </si>
  <si>
    <t>TAINAN CITY 71067 TAIWAN</t>
  </si>
  <si>
    <t>18E17S320030  03320 0100</t>
  </si>
  <si>
    <t>PINE RIDGE UNIT 3 PB 8 PG 51 LOT 10 BLK 332</t>
  </si>
  <si>
    <t>MAZZA JOSEPH R</t>
  </si>
  <si>
    <t>4399 N APPLE VALLEY AVE</t>
  </si>
  <si>
    <t>18E17S320030  03330 0010</t>
  </si>
  <si>
    <t>PINE RIDGE UNIT 3 PB 8 PG 51 LOT 1 BLK 333</t>
  </si>
  <si>
    <t>ARCE JOSE JOAQUIN</t>
  </si>
  <si>
    <t>ARCE KAREN ANN</t>
  </si>
  <si>
    <t>2194 W IVORYWOOD DR</t>
  </si>
  <si>
    <t>18E17S320030  03330 0120</t>
  </si>
  <si>
    <t>PINE RIDGE UNIT 3 PB 8 PG 51 LOT 12 BLK 333</t>
  </si>
  <si>
    <t>BATES ERIC L</t>
  </si>
  <si>
    <t>BATES MICHELE A</t>
  </si>
  <si>
    <t>2055 W MESA VERDE DR</t>
  </si>
  <si>
    <t>18E17S320030  03340 0100</t>
  </si>
  <si>
    <t xml:space="preserve">PINE RIDGE UNIT 3 PB 8 PG 51 LOT 10 BLK 334 </t>
  </si>
  <si>
    <t>LAMBERT KEVIN JOHN</t>
  </si>
  <si>
    <t>2104 W GRAYWOOD DR</t>
  </si>
  <si>
    <t>BEVERLY HILLS FL 34465 3136</t>
  </si>
  <si>
    <t>18E17S320030  03350 0020</t>
  </si>
  <si>
    <t>PINE RIDGE UNIT 3 PB 8 PG 51 LOT 2 BLK 335</t>
  </si>
  <si>
    <t>QUILLEN DENNIS R</t>
  </si>
  <si>
    <t>QUILLEN SHELVA J</t>
  </si>
  <si>
    <t>2159 W GRAYWOOD DR</t>
  </si>
  <si>
    <t>18E17S320030  03350 0040</t>
  </si>
  <si>
    <t xml:space="preserve">PINE RIDGE UNIT 3 PB 8 PG 51 LOT 4 BLK 335 </t>
  </si>
  <si>
    <t>PATEL RAKESHBHAIK &amp; JITIKSHA R</t>
  </si>
  <si>
    <t>10 PENNSYLVANIA ST</t>
  </si>
  <si>
    <t>18E17S320030  03350 0070</t>
  </si>
  <si>
    <t>PINE RIDGE UNIT 3 PB 8 PG 51 LOT 7 BLK 335</t>
  </si>
  <si>
    <t>NEUMAYER JOHN</t>
  </si>
  <si>
    <t>MARSHALL ELAINE M</t>
  </si>
  <si>
    <t>4503 N GRASSTREE DR</t>
  </si>
  <si>
    <t>18E17S320030  03350 0080</t>
  </si>
  <si>
    <t>PINE RIDGE UNIT 3 PB 8 PG 51 LOT 8 BLK 335</t>
  </si>
  <si>
    <t>ROGERS WALTER C JR</t>
  </si>
  <si>
    <t>ROGERS MARSHA F</t>
  </si>
  <si>
    <t>4525 N GRASSTREE DR</t>
  </si>
  <si>
    <t>18E17S320030  03350 0120</t>
  </si>
  <si>
    <t>PINE RIDGE UNIT 3 PB 8 PG 51 LOT 12 BLK 335</t>
  </si>
  <si>
    <t>HESTER DONALD N</t>
  </si>
  <si>
    <t>HESTER JUDITH A</t>
  </si>
  <si>
    <t>4589 N APPLE VALLEY AVE</t>
  </si>
  <si>
    <t>18E17S320030  03350 0130</t>
  </si>
  <si>
    <t>PINE RIDGE UNIT 3 PB 8 PG 51 LOT 13 BLK 335</t>
  </si>
  <si>
    <t>18E17S320030  03360 0030</t>
  </si>
  <si>
    <t>PINE RIDGE UNIT 3 PB 8 PG 51 LOT 3 BLK 336</t>
  </si>
  <si>
    <t>PEPLINSKI HENRY E</t>
  </si>
  <si>
    <t>PEPLINSKI JEAN DAWN</t>
  </si>
  <si>
    <t>2720 W ELM BLOSSOM ST</t>
  </si>
  <si>
    <t>BEVERLY HILLS FL 34465 3037</t>
  </si>
  <si>
    <t>18E17S320030  03360 0130</t>
  </si>
  <si>
    <t>PINE RIDGE UNIT 3 PB 8 PG 51 LOT 13 BLK 336</t>
  </si>
  <si>
    <t>CORTES TEODULO JR</t>
  </si>
  <si>
    <t>CORTES ANGELINA A</t>
  </si>
  <si>
    <t>11126 ORANGE GROVE BLVD</t>
  </si>
  <si>
    <t>ROYAL PALM FL 33411</t>
  </si>
  <si>
    <t>18E17S320030  03370 0080</t>
  </si>
  <si>
    <t xml:space="preserve">PINE RIDGE UNIT 3 PB 8 PG 51 LOT 8 BLK 337 </t>
  </si>
  <si>
    <t>RANY INVESTMENT CORPORATION</t>
  </si>
  <si>
    <t>810 E 39 PL</t>
  </si>
  <si>
    <t>HIALEAH FL 33013</t>
  </si>
  <si>
    <t>18E17S320030  03370 0110</t>
  </si>
  <si>
    <t>PINE RIDGE UNIT 3 PB 8 PG 51 LOT 11 BLK 337</t>
  </si>
  <si>
    <t>LIM TROY C</t>
  </si>
  <si>
    <t>LIM GENEVIEVE D</t>
  </si>
  <si>
    <t>2581 W ELM BLOSSOM ST</t>
  </si>
  <si>
    <t>18E17S320030  03380 0090</t>
  </si>
  <si>
    <t>PINE RIDGE UNIT 3 PB 8 PG 51 LOT 9 BLK 338</t>
  </si>
  <si>
    <t>STEEN DONALD A</t>
  </si>
  <si>
    <t>STEEN NANCY L</t>
  </si>
  <si>
    <t>2629 W ANGOLA DR</t>
  </si>
  <si>
    <t>18E17S320030  03380 0270</t>
  </si>
  <si>
    <t>PINE RIDGE UNIT 3 PB 8 PG 51 LOT 27 BLK 338</t>
  </si>
  <si>
    <t>GABALES MAGNO B</t>
  </si>
  <si>
    <t>GABALES ERLINDA A</t>
  </si>
  <si>
    <t>8124 LOWELL AVE UNIT A</t>
  </si>
  <si>
    <t>SHAWNEE MISSION KS 66204 3674</t>
  </si>
  <si>
    <t>18E17S320030  03390 0120</t>
  </si>
  <si>
    <t>PINE RIDGE UNIT 3 PB 8 PG 51 LOT 12 BLK 339</t>
  </si>
  <si>
    <t>HALEY WILDA A</t>
  </si>
  <si>
    <t>2860 W ALEUTS DR</t>
  </si>
  <si>
    <t>18E17S320030  03400 0170</t>
  </si>
  <si>
    <t>PINE RIDGE UNIT 3 PB 8 PG 51 LOT 17 BLK 340</t>
  </si>
  <si>
    <t>CINCOTTA FELIX L</t>
  </si>
  <si>
    <t>CINCOTTA ANDREA L</t>
  </si>
  <si>
    <t>2859 W ALEUTS DR</t>
  </si>
  <si>
    <t>18E17S320030  03410 0040</t>
  </si>
  <si>
    <t>PINE RIDGE UNIT 3 PB 8 PG 51 LOT 4 BLK 341</t>
  </si>
  <si>
    <t>18E17S320030  03410 0070</t>
  </si>
  <si>
    <t>PINE RIDGE UNIT 3 PB 8 PG 51 LOT 7 BLK 341</t>
  </si>
  <si>
    <t>SHIPES DANIEL P</t>
  </si>
  <si>
    <t>SHIPES ROBYN</t>
  </si>
  <si>
    <t>2460 W PINE RIDGE BLVD</t>
  </si>
  <si>
    <t>18E17S320030  03380 0230</t>
  </si>
  <si>
    <t>PINE RIDGE UNIT 3 PB 8 PG 51 LOT 23 BLK 338</t>
  </si>
  <si>
    <t>LYNCH STEVEN J</t>
  </si>
  <si>
    <t>LYNCH DIANA L</t>
  </si>
  <si>
    <t>2380 W ALEUTS DR</t>
  </si>
  <si>
    <t>18E17S320030  03390 0040</t>
  </si>
  <si>
    <t>PINE RIDGE UNIT 3 PB 8 PG 51 LOT 4 BLK 339</t>
  </si>
  <si>
    <t>BOSSERMAN CLARK W II</t>
  </si>
  <si>
    <t>BOSSERMAN MARIA C</t>
  </si>
  <si>
    <t>4794 N GOLDWOOD TER</t>
  </si>
  <si>
    <t>18E17S320030  03390 0070</t>
  </si>
  <si>
    <t>PINE RIDGE UNIT 3 PB 8 PG 51 LOT 7 BLK 339</t>
  </si>
  <si>
    <t>BILHARZ MICHELLE R</t>
  </si>
  <si>
    <t>2745 W ELM BLOSSOM ST</t>
  </si>
  <si>
    <t>18E17S320030  03420 0180</t>
  </si>
  <si>
    <t>PINE RIDGE UNIT 3 PB 8 PG 51 LOT 18 BLK 342</t>
  </si>
  <si>
    <t>NEW GENERATION BUILDERS FLORIDA LLC</t>
  </si>
  <si>
    <t>18E17S320030  03430 0100</t>
  </si>
  <si>
    <t>PINE RIDGE UNIT 3 PB 8 PG 51 LOT 10 BLK 343</t>
  </si>
  <si>
    <t>ESPINO ARMANDO F</t>
  </si>
  <si>
    <t>ESPINO ADELAIDA V</t>
  </si>
  <si>
    <t>6221  157TH PL</t>
  </si>
  <si>
    <t>OAK FOREST IL 60452 2711</t>
  </si>
  <si>
    <t>18E17S320030  03450 0100</t>
  </si>
  <si>
    <t>PINE RIDGE UNIT 3 PB 8 PG 51 LOT 10 BLK 345</t>
  </si>
  <si>
    <t>LOWE JOHN E</t>
  </si>
  <si>
    <t>LOWE JESSIE F</t>
  </si>
  <si>
    <t>2021 W GRAYWOOD DR</t>
  </si>
  <si>
    <t>18E17S320030  03460 0030</t>
  </si>
  <si>
    <t>PINE RIDGE UNIT 3 PB 8 PG 51 LOT 3 BLK 346</t>
  </si>
  <si>
    <t>RICHITT SHARON L</t>
  </si>
  <si>
    <t>4588 N LENA DR</t>
  </si>
  <si>
    <t>18E17S320030  03380 0220</t>
  </si>
  <si>
    <t>PINE RIDGE UNIT 3 PB 8 PG 51 LOT 22 BLK 338</t>
  </si>
  <si>
    <t>DZIEDZIC ZDZISLAW</t>
  </si>
  <si>
    <t>18E17S320030  03390 0080</t>
  </si>
  <si>
    <t>PINE RIDGE UNIT 3 PB 8 PG 51 LOT 8 BLK 339</t>
  </si>
  <si>
    <t>DORSAINVILLE NATALIE</t>
  </si>
  <si>
    <t>STOUTH ANDREA</t>
  </si>
  <si>
    <t>18E17S320030  03390 0090</t>
  </si>
  <si>
    <t>PINE RIDGE UNIT 3 PB 8 PG 51 LOT 9 BLK 339</t>
  </si>
  <si>
    <t>ROMANELLI ELFRIEDA H</t>
  </si>
  <si>
    <t>ROMANELLI FRANKLIN D</t>
  </si>
  <si>
    <t>2884 W ALEUTS DR</t>
  </si>
  <si>
    <t>18E17S320030  03390 0100</t>
  </si>
  <si>
    <t xml:space="preserve">PINE RIDGE UNIT 3 PB 8 PG 51 LOT 10 BLK 339 </t>
  </si>
  <si>
    <t>HOLTHAUS MATTHEW</t>
  </si>
  <si>
    <t>5431 N RANCH WAY</t>
  </si>
  <si>
    <t>18E17S320030  03400 0020</t>
  </si>
  <si>
    <t>PINE RIDGE UNIT 3 PB 8 PG 51 LOT 2 BLK 340</t>
  </si>
  <si>
    <t>CASDIA JOHN</t>
  </si>
  <si>
    <t>CASDIA EVELYN MARIANNE</t>
  </si>
  <si>
    <t>2820 W PINE RIDGE BLVD</t>
  </si>
  <si>
    <t>18E17S320030  03400 0150</t>
  </si>
  <si>
    <t xml:space="preserve">PINE RIDGE UNIT 3 PB 8 PG 51 LOT 15 BLK 340 </t>
  </si>
  <si>
    <t>MORRISON PEARL</t>
  </si>
  <si>
    <t>ATTN KIM R HALL</t>
  </si>
  <si>
    <t>2035 W DEER TRAIL LN</t>
  </si>
  <si>
    <t>18E17S320030  03400 0190</t>
  </si>
  <si>
    <t>PINE RIDGE UNIT 3 PB 8 PG 51 LOT 19 BLK 340</t>
  </si>
  <si>
    <t>MAIER DR HANS PETER</t>
  </si>
  <si>
    <t>MAIER MI KYONG</t>
  </si>
  <si>
    <t>2875 W ALEUTS DR</t>
  </si>
  <si>
    <t>18E17S320030  03400 0260</t>
  </si>
  <si>
    <t>PINE RIDGE UNIT 3 PB 8 PG 51 LOT 26 BLK 340</t>
  </si>
  <si>
    <t>BARRETT RONALD J</t>
  </si>
  <si>
    <t>BARRETT DIANNE M</t>
  </si>
  <si>
    <t>4785 N BAYWOOD DR</t>
  </si>
  <si>
    <t>18E17S320030  03410 0010</t>
  </si>
  <si>
    <t>PINE RIDGE UNIT 3 PB 8 PG 51 LOT 1 BLK 341</t>
  </si>
  <si>
    <t>GARRICK JOSEPH D</t>
  </si>
  <si>
    <t>GARRICK VICKI A</t>
  </si>
  <si>
    <t>4995 N GOLDWOOD TER</t>
  </si>
  <si>
    <t>18E17S320030  03410 0080</t>
  </si>
  <si>
    <t>PINE RIDGE UNIT 3 PB 8 PG 51 LOT 8 BLK 341</t>
  </si>
  <si>
    <t>CATLOTH ALBERT L</t>
  </si>
  <si>
    <t>CATLOTH LINDA R</t>
  </si>
  <si>
    <t>2425 W ALEUTS DR</t>
  </si>
  <si>
    <t>18E17S320030  03410 0170</t>
  </si>
  <si>
    <t>PINE RIDGE UNIT 3 PB 8 PG 51 LOT 17 BLK 341</t>
  </si>
  <si>
    <t>KADUNC BRIDGETTE</t>
  </si>
  <si>
    <t>KADUNC RICHARD J</t>
  </si>
  <si>
    <t>2637 W ALEUTS DR</t>
  </si>
  <si>
    <t>18E17S320030  03410 0180</t>
  </si>
  <si>
    <t>PINE RIDGE UNIT 3 PB 8 PG 51 LOT 18 BLK 341</t>
  </si>
  <si>
    <t>BLACK AMY E</t>
  </si>
  <si>
    <t>4943 N GOLDWOOD TER</t>
  </si>
  <si>
    <t>18E17S320030  03420 0050</t>
  </si>
  <si>
    <t>PINE RIDGE UNIT 3 PB 8 PG 51 LOT 5 BLK 342</t>
  </si>
  <si>
    <t>WALDBILLIG JOHN T</t>
  </si>
  <si>
    <t>WALDBILLIG EVELYN M</t>
  </si>
  <si>
    <t>2196 W PINE RIDGE BLVD</t>
  </si>
  <si>
    <t>18E17S320030  03420 0160</t>
  </si>
  <si>
    <t>PINE RIDGE UNIT 3 PB 8 PG 51 LOT 16 BLK 342</t>
  </si>
  <si>
    <t>MANECKY ROBERT F</t>
  </si>
  <si>
    <t>MANECKY KATHLEEN</t>
  </si>
  <si>
    <t>2211 W ALEUTS DR</t>
  </si>
  <si>
    <t>BEVERLY HILLS FL 34465 3156</t>
  </si>
  <si>
    <t>18E17S320030  03430 0090</t>
  </si>
  <si>
    <t>PINE RIDGE UNIT 3 PB 8 PG 51 LOT 9 BLK 343</t>
  </si>
  <si>
    <t>KURDT HARVEY</t>
  </si>
  <si>
    <t>KURDT PATRICIA A</t>
  </si>
  <si>
    <t>2257 W HAREWOOD PL</t>
  </si>
  <si>
    <t>18E17S320030  03430 0110</t>
  </si>
  <si>
    <t>PINE RIDGE UNIT 3 PB 8 PG 51 LOT 11 BLK 343</t>
  </si>
  <si>
    <t>ROFLO JAN LOMANTA</t>
  </si>
  <si>
    <t>ROFLO RYAN</t>
  </si>
  <si>
    <t>4735 N APPLE VALLEY AVE</t>
  </si>
  <si>
    <t>18E17S320030  03450 0010</t>
  </si>
  <si>
    <t>PINE RIDGE UNIT 3 PB 8 PG 51 LOT 1 BLK 345</t>
  </si>
  <si>
    <t>SKELHORN CYNTHIA P</t>
  </si>
  <si>
    <t>2164 W HUNTINGTON DR</t>
  </si>
  <si>
    <t>18E17S320030  03450 0120</t>
  </si>
  <si>
    <t xml:space="preserve">PINE RIDGE UNIT 3 PB 8 PG 51 LOT 12 BLK 345 </t>
  </si>
  <si>
    <t>CHARLES NADIA JEAN &amp; AMOS LEGER</t>
  </si>
  <si>
    <t>1910 NW 1ST TER</t>
  </si>
  <si>
    <t>18E17S320030  03400 0010</t>
  </si>
  <si>
    <t>PINE RIDGE UNIT 3 PB 8 PG 51 LOT 1 BLK 340</t>
  </si>
  <si>
    <t>HOWARD MARK T</t>
  </si>
  <si>
    <t>HOWARD STEPHANIE N</t>
  </si>
  <si>
    <t>5063 N BAYWOOD DR</t>
  </si>
  <si>
    <t>18E17S320030  03400 0040</t>
  </si>
  <si>
    <t xml:space="preserve">PINE RIDGE UNIT 3 PB 8 PG 51 LOT 4 BLK 340 </t>
  </si>
  <si>
    <t>QUEEN GARY F TRUSTEE</t>
  </si>
  <si>
    <t>LAND TRUST NUMBERED 737</t>
  </si>
  <si>
    <t>2420 ENTERPRISE RD STE 105</t>
  </si>
  <si>
    <t>CLEARWATER FL 33763</t>
  </si>
  <si>
    <t>18E17S320030  03400 0080</t>
  </si>
  <si>
    <t xml:space="preserve">PINE RIDGE UNIT 3 PB 8 PG 51 LOT 8 BLK 340 </t>
  </si>
  <si>
    <t>HARPER JOSEPH C</t>
  </si>
  <si>
    <t>4944 N GOLDWOOD TER</t>
  </si>
  <si>
    <t>18E17S320030  03400 0290</t>
  </si>
  <si>
    <t>PINE RIDGE UNIT 3 PB 8 PG 51 LOT 29 BLK 340</t>
  </si>
  <si>
    <t>DEAN DREW V</t>
  </si>
  <si>
    <t>DEAN BONNY L</t>
  </si>
  <si>
    <t>4887 N BAYWOOD DR</t>
  </si>
  <si>
    <t>BEVERLY HILLS FL 34465 3036</t>
  </si>
  <si>
    <t>18E17S320030  03410 0100</t>
  </si>
  <si>
    <t>PINE RIDGE UNIT 3 PB 8 PG 51 LOT 10 BLK 341</t>
  </si>
  <si>
    <t>MCGIVERN JAMES W</t>
  </si>
  <si>
    <t>MCGIVERN ELAINE</t>
  </si>
  <si>
    <t>3533 N SPYGLASS VILLAGE PATH</t>
  </si>
  <si>
    <t>18E17S320030  03410 0120</t>
  </si>
  <si>
    <t>PINE RIDGE UNIT 3 PB 8 PG 51 LOT 12 BLK 341</t>
  </si>
  <si>
    <t>DELL JOHN &amp; LINDA</t>
  </si>
  <si>
    <t>18E17S320030  03420 0030</t>
  </si>
  <si>
    <t>PINE RIDGE UNIT 3 PB 8 PG 51 LOT 3 BLK 342</t>
  </si>
  <si>
    <t>3 CYPRESS RUN  UNIT 32C</t>
  </si>
  <si>
    <t>18E17S320030  03420 0100</t>
  </si>
  <si>
    <t>PINE RIDGE UNIT 3 PB 8 PG 51 LOT 10 BLK 342</t>
  </si>
  <si>
    <t>NICHOLS LLC</t>
  </si>
  <si>
    <t>SHORE SHARON L</t>
  </si>
  <si>
    <t>PO BOX 789</t>
  </si>
  <si>
    <t>DUNNELLON FL 34430</t>
  </si>
  <si>
    <t>18E17S320030  03420 0150</t>
  </si>
  <si>
    <t>PINE RIDGE UNIT 3 PB 8 PG 51 LOT 15 BLK 342</t>
  </si>
  <si>
    <t>BARDSLEY WAYNE A</t>
  </si>
  <si>
    <t>BARDSLEY GAYLE B</t>
  </si>
  <si>
    <t>2185 W ALEUTS DR</t>
  </si>
  <si>
    <t>18E17S320030  03450 0070</t>
  </si>
  <si>
    <t xml:space="preserve">PINE RIDGE UNIT 3 PB 8 PG 51 LOT 7 BLK 345 </t>
  </si>
  <si>
    <t>RIQUINHA TIMOTHY &amp; LYSENDRA A</t>
  </si>
  <si>
    <t>83 BARDSLEY ST</t>
  </si>
  <si>
    <t>FALL RIVER MA 02723 4001</t>
  </si>
  <si>
    <t>18E17S320030  03460 0020</t>
  </si>
  <si>
    <t>PINE RIDGE UNIT 3 PB 8 PG 51 LOT 2 BLK 346</t>
  </si>
  <si>
    <t>HAZELEGER SYNTERIALS VERENIGDE</t>
  </si>
  <si>
    <t>BEDRIJVEN BV PO BOX 351</t>
  </si>
  <si>
    <t xml:space="preserve"> 6710 BJ NETHERLANDS</t>
  </si>
  <si>
    <t>18E17S320030  03460 0050</t>
  </si>
  <si>
    <t xml:space="preserve">PINE RIDGE UNIT 3 PB 8 PG 51 LOT 5 BLK 346 </t>
  </si>
  <si>
    <t>WAGNER STEPHEN G &amp; LOWELL A</t>
  </si>
  <si>
    <t>7835 ELMGROVE DR</t>
  </si>
  <si>
    <t>ELMWOOD PARK IL 60707</t>
  </si>
  <si>
    <t>18E17S320030  03400 0100</t>
  </si>
  <si>
    <t>PINE RIDGE UNIT 3 PB 8 PG 51 LOT 10 BLK 340</t>
  </si>
  <si>
    <t>BULLEY RONALD J</t>
  </si>
  <si>
    <t>BULLEY MARTHA L</t>
  </si>
  <si>
    <t>2771 W ALEUTS DR</t>
  </si>
  <si>
    <t>BEVERLY HILLS FL 34465 3019</t>
  </si>
  <si>
    <t>18E17S320030  03400 0130</t>
  </si>
  <si>
    <t xml:space="preserve">PINE RIDGE UNIT 3 PB 8 PG 51 LOT 13 BLK 340 </t>
  </si>
  <si>
    <t>SENIOR EDNA</t>
  </si>
  <si>
    <t>140 EINSTEIN LOOP APT 20B</t>
  </si>
  <si>
    <t>18E17S320030  03400 0160</t>
  </si>
  <si>
    <t>PINE RIDGE UNIT 3 PB 8 PG 51 LOT 16 BLK 340</t>
  </si>
  <si>
    <t>RIEHN DAVID G</t>
  </si>
  <si>
    <t>RIEHN MICHELLE</t>
  </si>
  <si>
    <t>2849 W ALEUTS DR</t>
  </si>
  <si>
    <t>18E17S320030  03400 0220</t>
  </si>
  <si>
    <t>PINE RIDGE UNIT 3 PB 8 PG 51 LOT 22 BLK 340</t>
  </si>
  <si>
    <t>ARTHUR JAMES R</t>
  </si>
  <si>
    <t>2885 W BLOSSOM ST</t>
  </si>
  <si>
    <t>18E17S320030  03400 0250</t>
  </si>
  <si>
    <t>PINE RIDGE UNIT 3 PB 8 PG 51 LOT 25 BLK 340</t>
  </si>
  <si>
    <t>RAFF CARL</t>
  </si>
  <si>
    <t>RAFF PATRICIA</t>
  </si>
  <si>
    <t>4751 N BAYWOOD DR</t>
  </si>
  <si>
    <t>18E17S320030  03420 0060</t>
  </si>
  <si>
    <t>PINE RIDGE UNIT 3 PB 8 PG 51 LOT 6 BLK 342</t>
  </si>
  <si>
    <t>MENKE HELGA</t>
  </si>
  <si>
    <t>GUMKOWSKI KAREN</t>
  </si>
  <si>
    <t>2158 W PINE RIDGE BLVD</t>
  </si>
  <si>
    <t>BEVERLY HILLS FL 34465 4557</t>
  </si>
  <si>
    <t>18E17S320030  03420 0070</t>
  </si>
  <si>
    <t>PINE RIDGE UNIT 3 PB 8 PG 51 LOT 7 BLK 342</t>
  </si>
  <si>
    <t>CAMPBELL JUAN FRANKLIN</t>
  </si>
  <si>
    <t>CAMPBELL JACQUELIN</t>
  </si>
  <si>
    <t>4980 N LENA DR</t>
  </si>
  <si>
    <t>BEVERLY HILLS FL 34465 3117</t>
  </si>
  <si>
    <t>18E17S320030  03430 0020</t>
  </si>
  <si>
    <t>PINE RIDGE UNIT 3 PB 8 PG 51 LOT 2 BLK 343</t>
  </si>
  <si>
    <t>HENDERSON ARTEE</t>
  </si>
  <si>
    <t>2282 W ALEUTS DR</t>
  </si>
  <si>
    <t>BEVERLY HILLS FL 34465 3157</t>
  </si>
  <si>
    <t>18E17S320030  03430 0080</t>
  </si>
  <si>
    <t>PINE RIDGE UNIT 3 PB 8 PG 51 LOT 8 BLK 343</t>
  </si>
  <si>
    <t>FISHER CORY</t>
  </si>
  <si>
    <t>ZYCHOWICZ CAROL A</t>
  </si>
  <si>
    <t>2225 W HAREWOOD PL</t>
  </si>
  <si>
    <t>BEVERLY HILLS FL 34465 3153</t>
  </si>
  <si>
    <t>18E17S320030  03440 0010</t>
  </si>
  <si>
    <t>PINE RIDGE UNIT 3 PB 8 PG 51 LOT 1 BLK 344</t>
  </si>
  <si>
    <t>DAVIS ARTHUR ROY SR</t>
  </si>
  <si>
    <t>DAVIS HELEN ANN</t>
  </si>
  <si>
    <t>2235 W HUNTINGTON DR</t>
  </si>
  <si>
    <t>BEVERLY HILLS FL 34465 3150</t>
  </si>
  <si>
    <t>18E17S320030  03470 0010</t>
  </si>
  <si>
    <t>PINE RIDGE UNIT 3 PB 8 PG 51 LOT 1 BLK 347</t>
  </si>
  <si>
    <t>RAMOS JOHN</t>
  </si>
  <si>
    <t>RAMOS ILENE</t>
  </si>
  <si>
    <t>4275 N MODELWOOD DR</t>
  </si>
  <si>
    <t>18E17S320030  03380 0260</t>
  </si>
  <si>
    <t xml:space="preserve">PINE RIDGE UNIT 3 PB 8 PG 51 LOT 26 BLK 338 </t>
  </si>
  <si>
    <t>SALES JULIO L &amp; DELIA A</t>
  </si>
  <si>
    <t>34943 A SOUTH TURTLE TRL</t>
  </si>
  <si>
    <t>WILLOUGHBY OH 44094</t>
  </si>
  <si>
    <t>18E17S320030  03390 0050</t>
  </si>
  <si>
    <t>PINE RIDGE UNIT 3 PB 8 PG 51 LOT 5 BLK 339</t>
  </si>
  <si>
    <t>BUCHNER JOHN B</t>
  </si>
  <si>
    <t>BUCHNER BARBARA J</t>
  </si>
  <si>
    <t>4728 N GOLDWOOD TER</t>
  </si>
  <si>
    <t>18E17S320030  03400 0070</t>
  </si>
  <si>
    <t>PINE RIDGE UNIT 3 PB 8 PG 51 LOT 7 BLK 340</t>
  </si>
  <si>
    <t>STOEFF EDWARD</t>
  </si>
  <si>
    <t>STOEFF SHIRLEY</t>
  </si>
  <si>
    <t>4980 N GOLDWOOD TER</t>
  </si>
  <si>
    <t>BEVERLY HILLS FL 34465 3014</t>
  </si>
  <si>
    <t>18E17S320030  03400 0120</t>
  </si>
  <si>
    <t xml:space="preserve">PINE RIDGE UNIT 3 PB 8 PG 51 LOT 12 BLK 340 </t>
  </si>
  <si>
    <t>ZUBLI ISAAC &amp; EDNA</t>
  </si>
  <si>
    <t>25 DEEPDALE DR</t>
  </si>
  <si>
    <t>GREAT NECK NY 11021 1918</t>
  </si>
  <si>
    <t>18E17S320030  03400 0210</t>
  </si>
  <si>
    <t>PINE RIDGE UNIT 3 PB 8 PG 51 LOT 21 BLK 340</t>
  </si>
  <si>
    <t>ROSSCOE ROBERT P</t>
  </si>
  <si>
    <t>2843 W ELM BLOSSOM ST</t>
  </si>
  <si>
    <t>18E17S320030  03400 0230</t>
  </si>
  <si>
    <t>PINE RIDGE UNIT 3 PB 8 PG 51 LOT 23 BLK 340</t>
  </si>
  <si>
    <t>HUNTER MARIA FE GRELL</t>
  </si>
  <si>
    <t>4685 N BAYWOOD DR</t>
  </si>
  <si>
    <t>18E17S320030  03400 0310</t>
  </si>
  <si>
    <t>PINE RIDGE UNIT 3 PB 8 PG 51 LOT 31 BLK 340</t>
  </si>
  <si>
    <t>CHOTO NICHOLAS A</t>
  </si>
  <si>
    <t>CHOTO LINDSAY M</t>
  </si>
  <si>
    <t>4943 N BAYWOOD DR</t>
  </si>
  <si>
    <t>18E17S320030  03410 0020</t>
  </si>
  <si>
    <t>PINE RIDGE UNIT 3 PB 8 PG 51 LOT 2 BLK 341</t>
  </si>
  <si>
    <t>TANEJA VINAY</t>
  </si>
  <si>
    <t>18E17S320030  03410 0030</t>
  </si>
  <si>
    <t>PINE RIDGE UNIT 3 PB 8 PG 51 LOT 3 BLK 341</t>
  </si>
  <si>
    <t>18E17S320030  03410 0090</t>
  </si>
  <si>
    <t>PINE RIDGE UNIT 3 PB 8 PG 51 LOT 9 BLK 341</t>
  </si>
  <si>
    <t>HAVERTY PETER F</t>
  </si>
  <si>
    <t>HAVERTY JULIE A</t>
  </si>
  <si>
    <t>4908 N APPLE VALLEY AVE</t>
  </si>
  <si>
    <t>18E17S320030  03410 0110</t>
  </si>
  <si>
    <t>PINE RIDGE UNIT 3 PB 8 PG 51 LOT 11 BLK 341</t>
  </si>
  <si>
    <t>18E17S320030  03420 0020</t>
  </si>
  <si>
    <t>PINE RIDGE UNIT 3 PB 8 PG 51 LOT 2 BLK 342</t>
  </si>
  <si>
    <t>CARL DONNA F</t>
  </si>
  <si>
    <t>2298 W PINE RIDGE BLVD</t>
  </si>
  <si>
    <t>BEVERLY HILLS FL 34465 4559</t>
  </si>
  <si>
    <t>18E17S320030  03430 0060</t>
  </si>
  <si>
    <t>PINE RIDGE UNIT 3 PB 8 PG 51 LOT 6 BLK 343</t>
  </si>
  <si>
    <t>CIRNIGLIARO ROBERT A</t>
  </si>
  <si>
    <t>CIRNIGLIARO DIANE M</t>
  </si>
  <si>
    <t>2128 W ALEUTS DR</t>
  </si>
  <si>
    <t>18E17S320030  03430 0070</t>
  </si>
  <si>
    <t>PINE RIDGE UNIT 3 PB 8 PG 51 LOT 7 BLK 343</t>
  </si>
  <si>
    <t>MATTINGLY DANIEL LEE</t>
  </si>
  <si>
    <t>MATTINGLY KAREN LEE</t>
  </si>
  <si>
    <t>2173 W HAREWOOD PL</t>
  </si>
  <si>
    <t>18E17S320030  03440 0040</t>
  </si>
  <si>
    <t>PINE RIDGE UNIT 3 PB 8 PG 51 LOT 4 BLK 344</t>
  </si>
  <si>
    <t>BAZIK BERNARD E</t>
  </si>
  <si>
    <t>BILBREY KANDY K</t>
  </si>
  <si>
    <t>2108 W HAREWOOD PL</t>
  </si>
  <si>
    <t>18E17S320030  03450 0040</t>
  </si>
  <si>
    <t>PINE RIDGE UNIT 3 PB 8 PG 51 LOT 4 BLK 345</t>
  </si>
  <si>
    <t>18E17S320030  03450 0090</t>
  </si>
  <si>
    <t>PINE RIDGE UNIT 3 PB 8 PG 51 LOT 9 BLK 345</t>
  </si>
  <si>
    <t>PURDY JEFFRY</t>
  </si>
  <si>
    <t>ROBERTS KRISTIN</t>
  </si>
  <si>
    <t>1991 W GRAYWOOD DR</t>
  </si>
  <si>
    <t>18E17S320030  03460 0040</t>
  </si>
  <si>
    <t>PINE RIDGE UNIT 3 PB 8 PG 51 LOT 4 BLK 346</t>
  </si>
  <si>
    <t>KIKER KENNETH W</t>
  </si>
  <si>
    <t>KIKER LISA T</t>
  </si>
  <si>
    <t>4564 N LENA DR</t>
  </si>
  <si>
    <t>BEVERLY HILLS FL 34465 3114</t>
  </si>
  <si>
    <t>18E17S320030  03460 0080</t>
  </si>
  <si>
    <t>PINE RIDGE UNIT 3 PB 8 PG 51 LOT 8 BLK 346</t>
  </si>
  <si>
    <t>18E17S320030  03460 0090</t>
  </si>
  <si>
    <t xml:space="preserve">PINE RIDGE UNIT 3 PB 8 PG 51 LOT 9 BLK 346 </t>
  </si>
  <si>
    <t>PATTERSON EDWARD C</t>
  </si>
  <si>
    <t>5580 W HESSE CT</t>
  </si>
  <si>
    <t>18E17S320030  03390 0010</t>
  </si>
  <si>
    <t xml:space="preserve">PINE RIDGE UNIT 3 PB 8 PG 51 LOT 1 BLK 339 </t>
  </si>
  <si>
    <t>FOURNIER PAULETTE P TRUSTEE</t>
  </si>
  <si>
    <t>4900 N GOLDWOOD TER</t>
  </si>
  <si>
    <t>BEVERLY HILLS FL 34465 3013</t>
  </si>
  <si>
    <t>18E17S320030  03390 0060</t>
  </si>
  <si>
    <t>PINE RIDGE UNIT 3 PB 8 PG 51 LOT 6 BLK 339</t>
  </si>
  <si>
    <t>KIRKPATRICK LINDA G</t>
  </si>
  <si>
    <t>18E17S320030  03390 0130</t>
  </si>
  <si>
    <t>PINE RIDGE UNIT 3 PB 8 PG 51 LOT 13 BLK 339</t>
  </si>
  <si>
    <t>HUNT PAULA</t>
  </si>
  <si>
    <t>2850 W ALEUTS DR</t>
  </si>
  <si>
    <t>18E17S320030  03400 0050</t>
  </si>
  <si>
    <t>PINE RIDGE UNIT 3 PB 8 PG 51 LOT 5 BLK 340</t>
  </si>
  <si>
    <t>BHASATHITI SUVITTHAYA</t>
  </si>
  <si>
    <t>BHASATHITI WANTANA</t>
  </si>
  <si>
    <t>128 FREEMAN ST 1A</t>
  </si>
  <si>
    <t>BROOKLYN NY 11222</t>
  </si>
  <si>
    <t>18E17S320030  03400 0240</t>
  </si>
  <si>
    <t xml:space="preserve">PINE RIDGE UNIT 3 PB 8 PG 51 LOT 24 BLK 340 </t>
  </si>
  <si>
    <t>RAJU GADIRAJU R</t>
  </si>
  <si>
    <t>1 TULIP CT</t>
  </si>
  <si>
    <t>WARREN NJ 07059</t>
  </si>
  <si>
    <t>18E17S320030  03410 0060</t>
  </si>
  <si>
    <t>PINE RIDGE UNIT 3 PB 8 PG 51 LOT 6 BLK 341</t>
  </si>
  <si>
    <t>VOWELS NEIL E</t>
  </si>
  <si>
    <t>VOWELS PAMELA</t>
  </si>
  <si>
    <t>3937 W FEATHEREDGE CT</t>
  </si>
  <si>
    <t>18E17S320030  03410 0130</t>
  </si>
  <si>
    <t>PINE RIDGE UNIT 3 PB 8 PG 51  LOT 13 BLK 341</t>
  </si>
  <si>
    <t>FLURI TERRY D</t>
  </si>
  <si>
    <t>MUNCH TIFFANY</t>
  </si>
  <si>
    <t>84 N PARRISH DR</t>
  </si>
  <si>
    <t>AMHERST NY 14228</t>
  </si>
  <si>
    <t>18E17S320030  03420 0110</t>
  </si>
  <si>
    <t>PINE RIDGE UNIT 3 PB 8 PG 51 LOT 11 BLK 342</t>
  </si>
  <si>
    <t>ALEXANDER ALVIN A</t>
  </si>
  <si>
    <t>ALEXANDER PATRICIA A</t>
  </si>
  <si>
    <t>2522 NW 120TH TER</t>
  </si>
  <si>
    <t>CORAL SPRINGS FL 33065 3371</t>
  </si>
  <si>
    <t>18E17S320030  03420 0170</t>
  </si>
  <si>
    <t xml:space="preserve">PINE RIDGE UNIT 3 PB 8 PG 51 LOT 17 BLK 342 </t>
  </si>
  <si>
    <t>HUNT NORMAN E &amp; JOYCE E</t>
  </si>
  <si>
    <t>ATTN FAITH HUNT</t>
  </si>
  <si>
    <t>910 RIVERTON TER</t>
  </si>
  <si>
    <t>STRATFORD CT 06614</t>
  </si>
  <si>
    <t>18E17S320030  03420 0190</t>
  </si>
  <si>
    <t>PINE RIDGE UNIT 3 PB 8 PG 51 LOT 19 BLK 342</t>
  </si>
  <si>
    <t>MILLER SOPHIE M</t>
  </si>
  <si>
    <t>MILLER MATTHEW D</t>
  </si>
  <si>
    <t>2085 N BRENTWOOD CIR</t>
  </si>
  <si>
    <t>18E17S320030  03440 0020</t>
  </si>
  <si>
    <t>PINE RIDGE UNIT 3 PB 8 PG 51 LOT 2 BLK 344</t>
  </si>
  <si>
    <t>SREEDHARAN GOPALSAMY</t>
  </si>
  <si>
    <t>#06-11 PARC PALAIS</t>
  </si>
  <si>
    <t xml:space="preserve"> 598752 SINGAPORE</t>
  </si>
  <si>
    <t>18E17S320030  03450 0030</t>
  </si>
  <si>
    <t>PINE RIDGE UNIT 3 PB 8 PG 51 LOT 3 BLK 345</t>
  </si>
  <si>
    <t>18E17S320030  03460 0120</t>
  </si>
  <si>
    <t>PINE RIDGE UNIT 3 PB 8 PG 51 LOT 12 BLK 346</t>
  </si>
  <si>
    <t>HELM HUGH M JR</t>
  </si>
  <si>
    <t>4543 N MODELWOOD DR</t>
  </si>
  <si>
    <t>18E17S320030  03390 0020</t>
  </si>
  <si>
    <t>PINE RIDGE UNIT 3 PB 8 PG 51 LOT 2 BLK 339</t>
  </si>
  <si>
    <t>CHUA FRANCO L</t>
  </si>
  <si>
    <t>CHUA THONIA P</t>
  </si>
  <si>
    <t>503 ORCHARD DR</t>
  </si>
  <si>
    <t>MARSHALLTOWN IA 50158</t>
  </si>
  <si>
    <t>18E17S320030  03400 0030</t>
  </si>
  <si>
    <t xml:space="preserve">PINE RIDGE UNIT 3 PB 8 PG 51 LOT 3 BLK 340 </t>
  </si>
  <si>
    <t>ROTUNDO THOMAS J</t>
  </si>
  <si>
    <t>2790 W PINE RIDGE BLVD</t>
  </si>
  <si>
    <t>18E17S320030  03400 0060</t>
  </si>
  <si>
    <t xml:space="preserve">PINE RIDGE UNIT 3 PB 8 PG 51 LOT 6 BLK 340 </t>
  </si>
  <si>
    <t>18E17S320030  03400 0110</t>
  </si>
  <si>
    <t>PINE RIDGE UNIT 3 PB 8 PG 51 LOT 11 BLK 340</t>
  </si>
  <si>
    <t>DUMOVICH JOSEPH M</t>
  </si>
  <si>
    <t>DUMOVICH JANE</t>
  </si>
  <si>
    <t>2789 W ALEUTS DR</t>
  </si>
  <si>
    <t>18E17S320030  03400 0320</t>
  </si>
  <si>
    <t>PINE RIDGE UNIT 3 PB 8 PG 51 LOT 32 BLK 340</t>
  </si>
  <si>
    <t>KATTAN YEHSKEL</t>
  </si>
  <si>
    <t>BAVERS RUTH</t>
  </si>
  <si>
    <t>16909 NORTH BAY RD</t>
  </si>
  <si>
    <t>SUNNY ISLES FL 33160</t>
  </si>
  <si>
    <t>18E17S320030  03410 0050</t>
  </si>
  <si>
    <t>PINE RIDGE UNIT 3 PB 8 PG 51 LOT 5 BLK 341</t>
  </si>
  <si>
    <t>HEWICK WALTER E</t>
  </si>
  <si>
    <t>HEWICK JAISEONG CHO</t>
  </si>
  <si>
    <t>5108 CHURCH RD</t>
  </si>
  <si>
    <t>BOWIE MD 20720 4913</t>
  </si>
  <si>
    <t>18E17S320030  03420 0010</t>
  </si>
  <si>
    <t xml:space="preserve">PINE RIDGE UNIT 3 PB 8 PG 51 LOT 1 BLK 342 </t>
  </si>
  <si>
    <t>COOGAN KEVIN M TRUSTEE</t>
  </si>
  <si>
    <t>KEVIN M COOGAN REVOC LIV TRUST</t>
  </si>
  <si>
    <t>12709 RIDGEVIEW CT</t>
  </si>
  <si>
    <t>DADE CITY FL 33525 6221</t>
  </si>
  <si>
    <t>18E17S320030  03420 0040</t>
  </si>
  <si>
    <t>PINE RIDGE UNIT 3 PB 8 PG 51 LOT 4 BLK 342</t>
  </si>
  <si>
    <t>SORLIN SOMALY BUNG</t>
  </si>
  <si>
    <t>101 KINGFARM BLVD UNIT D 102</t>
  </si>
  <si>
    <t>ROCKVILLE MD 20850</t>
  </si>
  <si>
    <t>18E17S320030  03430 0010</t>
  </si>
  <si>
    <t>PINE RIDGE UNIT 3 PB 8 PG 51 LOT 1 BLK 343</t>
  </si>
  <si>
    <t>VERA REBECCA</t>
  </si>
  <si>
    <t>18E17S320030  03430 0050</t>
  </si>
  <si>
    <t>PINE RIDGE UNIT 3 PB 8 PG 51 LOT 5 BLK 343</t>
  </si>
  <si>
    <t>AUGELLO JOHN C SR</t>
  </si>
  <si>
    <t>2154 W ALEUTS DR</t>
  </si>
  <si>
    <t>18E17S320030  03440 0110</t>
  </si>
  <si>
    <t xml:space="preserve">PINE RIDGE UNIT 3 PB 8 PG 51 LOT 11 BLK 344 </t>
  </si>
  <si>
    <t>BEAN DAREL A</t>
  </si>
  <si>
    <t>2121 W HUNTINGTON DR</t>
  </si>
  <si>
    <t>18E17S320030  03450 0050</t>
  </si>
  <si>
    <t xml:space="preserve">PINE RIDGE UNIT 3 PB 8 PG 51 LOT 5 BLK 345 </t>
  </si>
  <si>
    <t>18E17S320030  03460 0010</t>
  </si>
  <si>
    <t>PINE RIDGE UNIT 3 PB 8 PG 51 LOT 1 BLK 346</t>
  </si>
  <si>
    <t>SMITH ALVIN DALE</t>
  </si>
  <si>
    <t>SMITH DEBRA ANN</t>
  </si>
  <si>
    <t>1934 W GRAYWOOD DR</t>
  </si>
  <si>
    <t>18E17S320030  03460 0130</t>
  </si>
  <si>
    <t>PINE RIDGE UNIT 3 PB 8 PG 51 LOT 13 BLK 346</t>
  </si>
  <si>
    <t>18E17S320030  03480 0030</t>
  </si>
  <si>
    <t>PINE RIDGE UNIT 3 PB 8 PG 51 LOT 3 BLK 348</t>
  </si>
  <si>
    <t>MCNEIGHT VERNON CLARK</t>
  </si>
  <si>
    <t>MCNEIGHT LINDA S</t>
  </si>
  <si>
    <t>4719 N RUSHMONRE LOOP</t>
  </si>
  <si>
    <t>18E17S320030  03480 0090</t>
  </si>
  <si>
    <t>PINE RIDGE UNIT 3 PB 8 PG 51 LOT 9 BLK 348</t>
  </si>
  <si>
    <t>NOLTE MICHAEL KEITH</t>
  </si>
  <si>
    <t>4603 N RUSHMORE LP</t>
  </si>
  <si>
    <t>18E17S320030  03480 0100</t>
  </si>
  <si>
    <t>PINE RIDGE UNIT 3 PB 8 PG 51 LOT 10 BLK 348</t>
  </si>
  <si>
    <t>LABATE AVIS R</t>
  </si>
  <si>
    <t>GOUDEAU ANGELA M</t>
  </si>
  <si>
    <t>5600 SE ST</t>
  </si>
  <si>
    <t>OCALA FL 34480</t>
  </si>
  <si>
    <t>18E17S320030  03480 0150</t>
  </si>
  <si>
    <t>PINE RIDGE UNIT 3 PB 8 PG 51 LOT 15 BLK 348</t>
  </si>
  <si>
    <t>TUSTIN JOSEPH</t>
  </si>
  <si>
    <t>TUSTIN ANDREA</t>
  </si>
  <si>
    <t>22 LINCOLN AVE</t>
  </si>
  <si>
    <t>GLEN HEAD NY 11545 1563</t>
  </si>
  <si>
    <t>18E17S320030  03480 0160</t>
  </si>
  <si>
    <t>PINE RIDGE UNIT 3 PB 8 PG 51 LOT 16 BLK 348</t>
  </si>
  <si>
    <t>LUIDER RONALD F</t>
  </si>
  <si>
    <t>BISHOP LINDA A</t>
  </si>
  <si>
    <t>4531 N RUSHMORE LOOP</t>
  </si>
  <si>
    <t>18E17S320030  03480 0170</t>
  </si>
  <si>
    <t>PINE RIDGE UNIT 3 PB 8 PG 51 LOT 17 BLK 348</t>
  </si>
  <si>
    <t>DOWLING BRIAN KEITH</t>
  </si>
  <si>
    <t>MCLEOD LISA</t>
  </si>
  <si>
    <t>1746 W IVORYWOOD DR</t>
  </si>
  <si>
    <t>18E17S320030  03480 0200</t>
  </si>
  <si>
    <t xml:space="preserve">PINE RIDGE UNIT 3 PB 8 PG 51 LOT 20 BLK 348 </t>
  </si>
  <si>
    <t>18E17S320030  03490 0080</t>
  </si>
  <si>
    <t>PINE RIDGE UNIT 3 PB 8 PG 51 LOT 8 BLK 349</t>
  </si>
  <si>
    <t>ROGERS STEVEN</t>
  </si>
  <si>
    <t>2207 E MARYANN LN</t>
  </si>
  <si>
    <t>18E17S320030  03490 0090</t>
  </si>
  <si>
    <t>PINE RIDGE UNIT 3 PB 8 PG 51 LOT 9 BLK 349</t>
  </si>
  <si>
    <t>COX MINNIE G</t>
  </si>
  <si>
    <t>1600 W IVORYWOOD DR</t>
  </si>
  <si>
    <t>18E17S320030  03500 0080</t>
  </si>
  <si>
    <t>PINE RIDGE UNIT 3 PB 8 PG 51 LOT 8 BLK 350</t>
  </si>
  <si>
    <t>JENNER CHRISTINE A</t>
  </si>
  <si>
    <t>18E17S320030  000T0 0040</t>
  </si>
  <si>
    <t>PINE RIDGE UNIT 3 PB 8 PG 51 TRACT T-4</t>
  </si>
  <si>
    <t>18E17S320030  03510 0060</t>
  </si>
  <si>
    <t>PINE RIDGE UNIT 3 PB 8 PG 51 LOT 6 BLK 351</t>
  </si>
  <si>
    <t>BYRD RICHARD J</t>
  </si>
  <si>
    <t>BEANS CONNIE J</t>
  </si>
  <si>
    <t>4501 N RUSHMORE LOOP</t>
  </si>
  <si>
    <t>18E17S320030  03510 0090</t>
  </si>
  <si>
    <t>PINE RIDGE UNIT 3 PB 8 PG 51 LOT 9 BLK 351</t>
  </si>
  <si>
    <t>DYNIA MACIEJ M</t>
  </si>
  <si>
    <t>DYNIA LAURA A</t>
  </si>
  <si>
    <t>4481 N LENA DR</t>
  </si>
  <si>
    <t>18E17S320030  000T0 0110</t>
  </si>
  <si>
    <t>County</t>
  </si>
  <si>
    <t>UTILITIES-LOW</t>
  </si>
  <si>
    <t xml:space="preserve">PINE RIDGE UNIT 3 PB 8 PG 51 TRACT T-11 </t>
  </si>
  <si>
    <t>91C</t>
  </si>
  <si>
    <t>ATTN MANAGEMENT BUDGET OFC</t>
  </si>
  <si>
    <t>18E17S320030  000T0 0190</t>
  </si>
  <si>
    <t>PINE RIDGE UNIT 3 PB 8 PG 51 TRACT T-19  2003 LESS OUT: OR</t>
  </si>
  <si>
    <t>18E17S320030  03530 0040</t>
  </si>
  <si>
    <t>PINE RIDGE UNIT 3 PB 8 PG 51 LOT 4 BLK 353</t>
  </si>
  <si>
    <t>CONNERS LAWRENCE D</t>
  </si>
  <si>
    <t>SHERRY F WOLD</t>
  </si>
  <si>
    <t>4964 N MULBERRY LP</t>
  </si>
  <si>
    <t>18E17S320030  03540 0060</t>
  </si>
  <si>
    <t>PINE RIDGE UNIT 3 PB 8 PG 51 LOT 6 BLK 354</t>
  </si>
  <si>
    <t>ALCORN STEPHEN W</t>
  </si>
  <si>
    <t>1756 W PINE RIDGE BLVD</t>
  </si>
  <si>
    <t>18E17S320030  03470 0180</t>
  </si>
  <si>
    <t>PINE RIDGE UNIT 3 PB 8 PG 51 LOT 18 BLK 347</t>
  </si>
  <si>
    <t>BAKER DONNA R BRANDENBURG</t>
  </si>
  <si>
    <t>1790 W IVORYWOOD DR</t>
  </si>
  <si>
    <t>18E17S320030  03480 0110</t>
  </si>
  <si>
    <t>PINE RIDGE UNIT 3 PB 8 PG 51 LOT 11 BLK 348</t>
  </si>
  <si>
    <t>MCMAHAN JAMES L</t>
  </si>
  <si>
    <t>MCMAHAN MARGARET</t>
  </si>
  <si>
    <t>4581 N RUSHMORE LOOP</t>
  </si>
  <si>
    <t>18E17S320030  03480 0180</t>
  </si>
  <si>
    <t>PINE RIDGE UNIT 3 PB 8 PG 51 LOT 18 BLK 348</t>
  </si>
  <si>
    <t>FRIEDLINE SIEGLINDE</t>
  </si>
  <si>
    <t>ULMER STR 280 B</t>
  </si>
  <si>
    <t xml:space="preserve"> 86156 GERMANY</t>
  </si>
  <si>
    <t>18E17S320030  03500 0030</t>
  </si>
  <si>
    <t xml:space="preserve">PINE RIDGE UNIT 3 PB 8 PG 51 LOT 3 BLK 350 </t>
  </si>
  <si>
    <t>BAYER RUTH A TRUSTEE</t>
  </si>
  <si>
    <t>1639 W IVORYWOOD DR</t>
  </si>
  <si>
    <t>18E17S320030  03500 0040</t>
  </si>
  <si>
    <t xml:space="preserve">PINE RIDGE UNIT 3 PB 8 PG 51 LOT 4 BLK 350 </t>
  </si>
  <si>
    <t>SAARI SANDRA L</t>
  </si>
  <si>
    <t>4516 N RUSHMORE LP</t>
  </si>
  <si>
    <t>18E17S320030  03510 0080</t>
  </si>
  <si>
    <t>PINE RIDGE UNIT 3 PB 8 PG 51 LOT 8 BLK 351</t>
  </si>
  <si>
    <t>SALAJA JEROME</t>
  </si>
  <si>
    <t>SALAJA MARY</t>
  </si>
  <si>
    <t>4521 N RUSHMORE LP</t>
  </si>
  <si>
    <t>18E17S320030  03520 0020</t>
  </si>
  <si>
    <t xml:space="preserve">PINE RIDGE UNIT 3 PB 8 PG 51 LOT 2 BLK 352 </t>
  </si>
  <si>
    <t>PRUITT MELANIE A</t>
  </si>
  <si>
    <t>4728 N MAPLEVIEW WAY</t>
  </si>
  <si>
    <t>BEVERLY HILLS FL 34465 3118</t>
  </si>
  <si>
    <t>18E17S320030  03520 0050</t>
  </si>
  <si>
    <t>PINE RIDGE UNIT 3 PB 8 PG 51 LOT 5 BLK 352</t>
  </si>
  <si>
    <t>CLARK JOSEPH R</t>
  </si>
  <si>
    <t>CLARK YVONNE</t>
  </si>
  <si>
    <t>4650 N MAPLEVIEW WAY</t>
  </si>
  <si>
    <t>18E17S320030  03520 0090</t>
  </si>
  <si>
    <t>PINE RIDGE UNIT 3 PB 8 PG 51 LOT 9 BLK 352</t>
  </si>
  <si>
    <t>MOLDENHAUER BRIAN D</t>
  </si>
  <si>
    <t>425 N OHIO AVE</t>
  </si>
  <si>
    <t>MORTON IL 61550</t>
  </si>
  <si>
    <t>18E17S320030  03530 0070</t>
  </si>
  <si>
    <t>PINE RIDGE UNIT 3 PB 8 PG 51 LOT 7 BLK 353</t>
  </si>
  <si>
    <t>SHELTON LAWRENCE W</t>
  </si>
  <si>
    <t>SHELTON PAMELA A</t>
  </si>
  <si>
    <t>4774 N MULBERRY LOOP</t>
  </si>
  <si>
    <t>18E17S320030  03540 0050</t>
  </si>
  <si>
    <t xml:space="preserve">PINE RIDGE UNIT 3 PB 8 PG 51 LOT 5 BLK 354 </t>
  </si>
  <si>
    <t>VONGCHAN TONGCHAI</t>
  </si>
  <si>
    <t>VONGCHAN PUNTIPA</t>
  </si>
  <si>
    <t>1784 W PINE RIDGE BLVD</t>
  </si>
  <si>
    <t>18E17S320030  03470 0020</t>
  </si>
  <si>
    <t>PINE RIDGE UNIT 3 PB 8 PG 51 LOT 2 BLK 347</t>
  </si>
  <si>
    <t>GILL HOMER HAL</t>
  </si>
  <si>
    <t>1880 W MESA VERDE DR</t>
  </si>
  <si>
    <t>18E17S320030  03470 0110</t>
  </si>
  <si>
    <t>PINE RIDGE UNIT 3 PB 8 PG 51 LOT 11 BLK 347</t>
  </si>
  <si>
    <t>GRZECA  LORNA L</t>
  </si>
  <si>
    <t>1849 W MESA VERDE DR</t>
  </si>
  <si>
    <t>BEVERLY HILLS FL 34465 3158</t>
  </si>
  <si>
    <t>18E17S320030  03470 0140</t>
  </si>
  <si>
    <t xml:space="preserve">PINE RIDGE UNIT 3 PB 8 PG 51 LOT 14 BLK 347 </t>
  </si>
  <si>
    <t>MELLO FRANCIS &amp; LINDA</t>
  </si>
  <si>
    <t>95 FLETCHER ST</t>
  </si>
  <si>
    <t>WHITINSVILLE MA 01588</t>
  </si>
  <si>
    <t>18E17S320030  03480 0080</t>
  </si>
  <si>
    <t>PINE RIDGE UNIT 3 PB 8 PG 51 LOT 8 BLK 348</t>
  </si>
  <si>
    <t>HEESCHEN PETER H</t>
  </si>
  <si>
    <t>HEESCHEN LIESELOTTE B</t>
  </si>
  <si>
    <t>4611 N RUSHMORE LOOP</t>
  </si>
  <si>
    <t>BEVERLY HILLS FL 34465 3123</t>
  </si>
  <si>
    <t>18E17S320030  03490 0050</t>
  </si>
  <si>
    <t>PINE RIDGE UNIT 3 PB 8 PG 51 LOT 5 BLK 349</t>
  </si>
  <si>
    <t>MORELLI MATTHEW J</t>
  </si>
  <si>
    <t>MORELLI PAMELA M</t>
  </si>
  <si>
    <t>4552 N RUSHMORE LP</t>
  </si>
  <si>
    <t>18E17S320030  03490 0060</t>
  </si>
  <si>
    <t>PINE RIDGE UNIT 3 PB 8 PG 51 LOT 6 BLK 349</t>
  </si>
  <si>
    <t>TREVOR PATRICIA R</t>
  </si>
  <si>
    <t>PATRICIA R TREVOR TRUST AGREEMENT</t>
  </si>
  <si>
    <t>3206 CONNEMARA DR</t>
  </si>
  <si>
    <t>ORMOND BEACH FL 32174</t>
  </si>
  <si>
    <t>18E17S320030  03500 0050</t>
  </si>
  <si>
    <t xml:space="preserve">PINE RIDGE UNIT 3 PB 8 PG 51 LOT 5 BLK 350 </t>
  </si>
  <si>
    <t>18E17S320030  03500 0070</t>
  </si>
  <si>
    <t>PINE RIDGE UNIT 3 PB 8 PG 51 LOT 7 BLK 350</t>
  </si>
  <si>
    <t>REED JOHN</t>
  </si>
  <si>
    <t>REED GWEN</t>
  </si>
  <si>
    <t>4705 N MAPLEVIEW WAY</t>
  </si>
  <si>
    <t>18E17S320030  000T0 0020</t>
  </si>
  <si>
    <t>PINE RIDGE UNIT 3 PB 8 PG 51 TRACT T-2</t>
  </si>
  <si>
    <t>18E17S320030  03540 0090</t>
  </si>
  <si>
    <t>PINE RIDGE UNIT 3 PB 8 PG 51 LOT 9 BLK 354</t>
  </si>
  <si>
    <t>CAIRONE ANTHONY F</t>
  </si>
  <si>
    <t>VELEZ-CAIRONE THERESA M</t>
  </si>
  <si>
    <t>1654 W PINE RIDGE BLVD</t>
  </si>
  <si>
    <t>18E17S320030  03540 0150</t>
  </si>
  <si>
    <t>PINE RIDGE UNIT 3 PB 8 PG 51 LOT 15 BLK 354</t>
  </si>
  <si>
    <t>DECKER ROBERT M</t>
  </si>
  <si>
    <t>DECKER STEPHANIE</t>
  </si>
  <si>
    <t>4971 N MULBERRY LOOP</t>
  </si>
  <si>
    <t>18E17S320030  03540 0160</t>
  </si>
  <si>
    <t>PINE RIDGE UNIT 3 PB 8 PG 51 LOT 16 BLK 354</t>
  </si>
  <si>
    <t>VANTINE KENNETH L</t>
  </si>
  <si>
    <t>VANTINE MARY ANN</t>
  </si>
  <si>
    <t>4961 N MULBERRY LOOP</t>
  </si>
  <si>
    <t>BEVERLY HILLS FL 34465 3130</t>
  </si>
  <si>
    <t>18E17S320030  03470 0090</t>
  </si>
  <si>
    <t>PINE RIDGE UNIT 3 PB 8 PG 51 LOT 9 BLK 347</t>
  </si>
  <si>
    <t>ERTLEY TERRI</t>
  </si>
  <si>
    <t>1815 W MESA VERDE DR</t>
  </si>
  <si>
    <t>18E17S320030  03470 0120</t>
  </si>
  <si>
    <t>PINE RIDGE UNIT 3 PB 8 PG 51 LOT 12 BLK 347</t>
  </si>
  <si>
    <t>DIORIO LINDA M</t>
  </si>
  <si>
    <t>3594 E BAXLEY PL</t>
  </si>
  <si>
    <t>18E17S320030  03470 0170</t>
  </si>
  <si>
    <t>PINE RIDGE UNIT 3 PB 8 PG 51 LOT 17 BLK 347</t>
  </si>
  <si>
    <t>STIMSON STEPHEN R</t>
  </si>
  <si>
    <t>STIMSON JOAN</t>
  </si>
  <si>
    <t>1820 W IVORYWOOD DR</t>
  </si>
  <si>
    <t>18E17S320030  03480 0010</t>
  </si>
  <si>
    <t>PINE RIDGE UNIT 3 PB 8 PG 51 LOT 1 BLK 348</t>
  </si>
  <si>
    <t>HOWARD WAYNE D</t>
  </si>
  <si>
    <t>HOWARD AMY L</t>
  </si>
  <si>
    <t>4793 N MAPLEVIEW WAY</t>
  </si>
  <si>
    <t>18E17S320030  03510 0050</t>
  </si>
  <si>
    <t>PINE RIDGE UNIT 3 PB 8 PG 51 LOT 5 BLK 351</t>
  </si>
  <si>
    <t>CENATIEMPO PHILLIP A</t>
  </si>
  <si>
    <t>CENATIEMPO MAUREEN</t>
  </si>
  <si>
    <t>5250 N TUMBLEWEED DR</t>
  </si>
  <si>
    <t>18E17S320030  03510 0070</t>
  </si>
  <si>
    <t>PINE RIDGE UNIT 3 PB 8 PG 51 LOT 7 BLK 351</t>
  </si>
  <si>
    <t>MCCLENDON WILLIE</t>
  </si>
  <si>
    <t>MCCLENDON GEORGIA</t>
  </si>
  <si>
    <t>4511 N RUSHMORE LOOP</t>
  </si>
  <si>
    <t>18E17S320030  000T0 0170</t>
  </si>
  <si>
    <t>PINE RIDGE UNIT 3 TRACT T-17 DESC IN OR BK 752 PG 1835, OR</t>
  </si>
  <si>
    <t>18E17S320030  03540 0030</t>
  </si>
  <si>
    <t>PINE RIDGE UNIT 3 PB 8 PG 51 LOT 3 BLK 354</t>
  </si>
  <si>
    <t>SHAFFER FRANK S JR</t>
  </si>
  <si>
    <t>SHAFFER PRAPASRI</t>
  </si>
  <si>
    <t>1836 W PINE RIDGE BLVD</t>
  </si>
  <si>
    <t>18E17S320030  03520 0040</t>
  </si>
  <si>
    <t>PINE RIDGE UNIT 3 PB 8 PG 51 LOT 4 BLK 352</t>
  </si>
  <si>
    <t>DOHN RAYMOND H JR</t>
  </si>
  <si>
    <t>DOHN DEANNA C</t>
  </si>
  <si>
    <t>4668 N MAPLEVIEW DR</t>
  </si>
  <si>
    <t>18E17S320030  03540 0070</t>
  </si>
  <si>
    <t>PINE RIDGE UNIT 3 PB 8 PG 51 LOT 7 BLK 354</t>
  </si>
  <si>
    <t>WELLS DUSTIN</t>
  </si>
  <si>
    <t>WELLS AMANDA</t>
  </si>
  <si>
    <t>1728 W PINE RIDGE BLVD</t>
  </si>
  <si>
    <t>18E17S320030  03540 0100</t>
  </si>
  <si>
    <t>PINE RIDGE UNIT 3 PB 8 PG 51 LOT 10 BLK 354</t>
  </si>
  <si>
    <t>MC GARVEY LARRY</t>
  </si>
  <si>
    <t>MC GARVEY CHERI</t>
  </si>
  <si>
    <t>1632 W PINE RIDGE BLVD</t>
  </si>
  <si>
    <t>18E17S320030  03470 0070</t>
  </si>
  <si>
    <t xml:space="preserve">PINE RIDGE UNIT 3 PB 8 PG 51 LOT 7 BLK 347 </t>
  </si>
  <si>
    <t>LIQUORI ANTONIO &amp; CARMELA</t>
  </si>
  <si>
    <t>601 WESTFIELD ST</t>
  </si>
  <si>
    <t>WEST SPRINGFIELD MA 01089</t>
  </si>
  <si>
    <t>18E17S320030  03470 0080</t>
  </si>
  <si>
    <t xml:space="preserve">PINE RIDGE UNIT 3 PB 8 PG 51 LOT 8 BLK 347 </t>
  </si>
  <si>
    <t>FERREIRA KAREN L</t>
  </si>
  <si>
    <t>432 PAGE BLVD</t>
  </si>
  <si>
    <t>SPRINGFIELD MA 01104 3027</t>
  </si>
  <si>
    <t>18E17S320030  03480 0020</t>
  </si>
  <si>
    <t>PINE RIDGE UNIT 3 PB 8 PG 51 LOT 2 BLK 348</t>
  </si>
  <si>
    <t>HALL DONALD E</t>
  </si>
  <si>
    <t>HALL BARBARA A</t>
  </si>
  <si>
    <t>4739 NORTH RUSHMORE LP</t>
  </si>
  <si>
    <t>18E17S320030  03490 0070</t>
  </si>
  <si>
    <t>PINE RIDGE UNIT 3 PB 8 PG 51 LOT 7 BLK 349</t>
  </si>
  <si>
    <t>KREISLE SAMANTHA</t>
  </si>
  <si>
    <t>1656 W IVORYWOOD DR</t>
  </si>
  <si>
    <t>18E17S320030  03500 0010</t>
  </si>
  <si>
    <t>PINE RIDGE UNIT 3 PB 8 PG 51 LOT 1 BLK 350</t>
  </si>
  <si>
    <t>MABIN THOMAS G</t>
  </si>
  <si>
    <t>MABIN CARLA M</t>
  </si>
  <si>
    <t>1591 W IVORYWOOD DR</t>
  </si>
  <si>
    <t>BEVERLY HILLS FL 34465 3144</t>
  </si>
  <si>
    <t>18E17S320030  03500 0060</t>
  </si>
  <si>
    <t xml:space="preserve">PINE RIDGE UNIT 3 PB 8 PG 51 LOT 6 BLK 350 </t>
  </si>
  <si>
    <t>18E17S320030  03510 0020</t>
  </si>
  <si>
    <t>PINE RIDGE UNIT 3 PB 8 PG 51 LOT 2 BLK 351</t>
  </si>
  <si>
    <t>KLEFTIS NICHOLAS G</t>
  </si>
  <si>
    <t>4749 N MULBERRY LP</t>
  </si>
  <si>
    <t>18E17S320030  03540 0010</t>
  </si>
  <si>
    <t>PINE RIDGE UNIT 3 PB 8 PG 51 LOT 1 BLK 354</t>
  </si>
  <si>
    <t>18E17S320030  03520 0010</t>
  </si>
  <si>
    <t>PINE RIDGE UNIT 3 PB 8 PG 51 LOT 1 BLK 352</t>
  </si>
  <si>
    <t>THOMAS TOM</t>
  </si>
  <si>
    <t>THOMAS ANTJE</t>
  </si>
  <si>
    <t>4760 N MAPLEVIEW WAY</t>
  </si>
  <si>
    <t>18E17S320030  03540 0110</t>
  </si>
  <si>
    <t>PINE RIDGE UNIT 3 PB 8 PG 51 LOT 11 BLK 354</t>
  </si>
  <si>
    <t>FLEMING RICHARD M</t>
  </si>
  <si>
    <t>4850  N MAPLE VIEW WAY</t>
  </si>
  <si>
    <t>18E17S320030  03540 0190</t>
  </si>
  <si>
    <t xml:space="preserve">PINE RIDGE UNIT 3 PB 8 PG 51 LOT 19 BLK 354 </t>
  </si>
  <si>
    <t>QUEEN GARY TRUSTEE</t>
  </si>
  <si>
    <t>2420 ENTERPRISE ROAD STE 105</t>
  </si>
  <si>
    <t>18E17S320030  03470 0060</t>
  </si>
  <si>
    <t>PINE RIDGE UNIT 3 PB 8 PG 51 LOT 6 BLK 347</t>
  </si>
  <si>
    <t>KING TERRY</t>
  </si>
  <si>
    <t>1750 W MESA VERDE DR</t>
  </si>
  <si>
    <t>18E17S320030  03470 0100</t>
  </si>
  <si>
    <t>PINE RIDGE UNIT 3 PB 8 PG 51 LOT 10 BLK 347</t>
  </si>
  <si>
    <t>ERTLEY TERRI M</t>
  </si>
  <si>
    <t>18E17S320030  03470 0130</t>
  </si>
  <si>
    <t xml:space="preserve">PINE RIDGE UNIT 3 PB 8 PG 51 LOT 13 BLK 347 </t>
  </si>
  <si>
    <t>18E17S320030  03480 0040</t>
  </si>
  <si>
    <t xml:space="preserve">PINE RIDGE UNIT 3 PB 8 PG 51 LOT 4 BLK 348 </t>
  </si>
  <si>
    <t>DOMMEN AMBALLOOR M &amp; ALEYAMMA</t>
  </si>
  <si>
    <t>9 ROTUNNO PL</t>
  </si>
  <si>
    <t>NEW ROCHELLE NY 10801 1613</t>
  </si>
  <si>
    <t>18E17S320030  03480 0050</t>
  </si>
  <si>
    <t xml:space="preserve">PINE RIDGE UNIT 3 PB 8 PG 51 LOT 5 BLK 348 </t>
  </si>
  <si>
    <t>IDICULLA THOMAS</t>
  </si>
  <si>
    <t>236 JUDITH DR</t>
  </si>
  <si>
    <t>STORMVILLE NY 12582</t>
  </si>
  <si>
    <t>18E17S320030  03480 0060</t>
  </si>
  <si>
    <t>PINE RIDGE UNIT 3 PB 8 PG 51 LOT 6 BLK 348</t>
  </si>
  <si>
    <t>KUBILIUN TERA MARIE</t>
  </si>
  <si>
    <t>GONZALEZ ERNESTO CRISTOBAL</t>
  </si>
  <si>
    <t>6616 NW 33RD TER</t>
  </si>
  <si>
    <t>GAINESVILLE FL 32653</t>
  </si>
  <si>
    <t>18E17S320030  03480 0130</t>
  </si>
  <si>
    <t>PINE RIDGE UNIT 3 PB 8 PG 51 LOT 13 BLK 348</t>
  </si>
  <si>
    <t>BEECHER HENRY</t>
  </si>
  <si>
    <t>7935 HATTERAS RD</t>
  </si>
  <si>
    <t>ORLANDO FL 32822</t>
  </si>
  <si>
    <t>18E17S320030  03480 0140</t>
  </si>
  <si>
    <t>PINE RIDGE UNIT 3 PB 8 PG 51 LOT 14 BLK 348</t>
  </si>
  <si>
    <t>18E17S320030  03490 0020</t>
  </si>
  <si>
    <t xml:space="preserve">PINE RIDGE UNIT 3 PB 8 PG 51 LOT 2 BLK 349 </t>
  </si>
  <si>
    <t>ILAGAN OLGA ABRASALDO</t>
  </si>
  <si>
    <t>4600 N RUSHMORE LP</t>
  </si>
  <si>
    <t>BEVERLY HILLS FL 34465 3125</t>
  </si>
  <si>
    <t>18E17S320030  03490 0040</t>
  </si>
  <si>
    <t>PINE RIDGE UNIT 3 PB 8 PG 51 LOT 4 BLK 349</t>
  </si>
  <si>
    <t>WILLIAMS WAYNE R</t>
  </si>
  <si>
    <t>WILLIAMS ANN MARIE</t>
  </si>
  <si>
    <t>4578 N RUSHMORE LOOP</t>
  </si>
  <si>
    <t>18E17S320030  03500 0020</t>
  </si>
  <si>
    <t>PINE RIDGE UNIT 3 PB 8 PG 51 LOT 2 BLK 350</t>
  </si>
  <si>
    <t>HUNT RICHARD E</t>
  </si>
  <si>
    <t>HUNT MARCIA J</t>
  </si>
  <si>
    <t>146 MARBLE ST UNIT 405</t>
  </si>
  <si>
    <t>STONEHAM MA 02180 2738</t>
  </si>
  <si>
    <t>18E17S320030  000T0 0030</t>
  </si>
  <si>
    <t>PINE RIDGE UNIT 3 PB 8 PG 51 TRACT T-3</t>
  </si>
  <si>
    <t>18E17S320030  000T0 0080</t>
  </si>
  <si>
    <t>PINE RIDGE UNIT 3 TRACT T-8</t>
  </si>
  <si>
    <t>18E17S320030  03510 0100</t>
  </si>
  <si>
    <t>PINE RIDGE UNIT 3 PB 8 PG 51 LOT 10 BLK 351</t>
  </si>
  <si>
    <t>DAVID SANDRA</t>
  </si>
  <si>
    <t>532 W RAYMOND PATH</t>
  </si>
  <si>
    <t>18E17S320030  03540 0020</t>
  </si>
  <si>
    <t>PINE RIDGE UNIT 3 PB 8 PG 51 LOT 2 BLK 354</t>
  </si>
  <si>
    <t>CAMPBELL LEOPOLD</t>
  </si>
  <si>
    <t>CAMPBELL LINDA</t>
  </si>
  <si>
    <t>782 E BISMARK ST</t>
  </si>
  <si>
    <t>18E17S320030  03520 0060</t>
  </si>
  <si>
    <t>PINE RIDGE UNIT 3 PB 8 PG 51 LOT 6 BLK 352</t>
  </si>
  <si>
    <t>CROYLE DAVID C</t>
  </si>
  <si>
    <t>HAND ELLEN</t>
  </si>
  <si>
    <t>4749 N MANGROVE WAY</t>
  </si>
  <si>
    <t>18E17S320030  03530 0030</t>
  </si>
  <si>
    <t>PINE RIDGE UNIT 3 PB 8 PG 51 LOT 3 BLK 353</t>
  </si>
  <si>
    <t>KRIEGER ROGER B</t>
  </si>
  <si>
    <t>KRIEGER KAY</t>
  </si>
  <si>
    <t>4948 N MULBERRY LOOP</t>
  </si>
  <si>
    <t>18E17S320030  03540 0170</t>
  </si>
  <si>
    <t xml:space="preserve">PINE RIDGE UNIT 3 PB 8 PG 51 LOT 17 BLK 354 </t>
  </si>
  <si>
    <t>MOURAD EDDY &amp; SHOSHANA</t>
  </si>
  <si>
    <t>915 CEDARHURST ST</t>
  </si>
  <si>
    <t>VALLEY STREAM NY 11581</t>
  </si>
  <si>
    <t>18E17S320030  03470 0040</t>
  </si>
  <si>
    <t>PINE RIDGE UNIT 3 PB 8 PG 51 LOT 4 BLK 347</t>
  </si>
  <si>
    <t>CASTELAR NEPHTHALI L</t>
  </si>
  <si>
    <t>CASTELAR NONILA S</t>
  </si>
  <si>
    <t>1814 W MESA VERDE DR</t>
  </si>
  <si>
    <t>BEVERLY HILLS FL 34465 3100</t>
  </si>
  <si>
    <t>18E17S320030  03470 0050</t>
  </si>
  <si>
    <t xml:space="preserve">PINE RIDGE UNIT 3 PB 8 PG 51 LOT 5 BLK 347 </t>
  </si>
  <si>
    <t>MACATO BENJAMIN F &amp; ARLENE A</t>
  </si>
  <si>
    <t>231 LINCOLN LANE</t>
  </si>
  <si>
    <t>WHEELING IL 60090 5014</t>
  </si>
  <si>
    <t>18E17S320030  03470 0190</t>
  </si>
  <si>
    <t>PINE RIDGE UNIT 3 PB 8 PG 51 LOT 19 BLK 347</t>
  </si>
  <si>
    <t>CHANGCO ELLEN L</t>
  </si>
  <si>
    <t>SAGANA LEILA L</t>
  </si>
  <si>
    <t>90 BARTLEY RD</t>
  </si>
  <si>
    <t>PITTSBURGH PA 15241</t>
  </si>
  <si>
    <t>18E17S320030  03470 0220</t>
  </si>
  <si>
    <t xml:space="preserve">PINE RIDGE UNIT 3 PB 8 PG 51 LOT 22 BLK 347 </t>
  </si>
  <si>
    <t>18E17S320030  03490 0010</t>
  </si>
  <si>
    <t>PINE RIDGE UNIT 3 PB 8 PG 51 LOT 1 BLK 349</t>
  </si>
  <si>
    <t>HOWARD JOHN</t>
  </si>
  <si>
    <t>HOWARD KAY</t>
  </si>
  <si>
    <t>4640 N RUSHMORE LOOP</t>
  </si>
  <si>
    <t>18E17S320030  03510 0010</t>
  </si>
  <si>
    <t>PINE RIDGE UNIT 3 PB 8 PG 51 LOT 1 BLK 351</t>
  </si>
  <si>
    <t>18E17S320030  03540 0040</t>
  </si>
  <si>
    <t xml:space="preserve">PINE RIDGE UNIT 3 PB 8 PG 51 LOT 4 BLK 354 </t>
  </si>
  <si>
    <t>GARRITY TERRI A</t>
  </si>
  <si>
    <t>1810 W PINE RIDGE BLVD</t>
  </si>
  <si>
    <t>18E17S320030  03540 0080</t>
  </si>
  <si>
    <t>PINE RIDGE UNIT 3 PB 8 PG 51 LOT 8 BLK 354</t>
  </si>
  <si>
    <t>MORGAN CHARLES A</t>
  </si>
  <si>
    <t>MORGAN DOROTHY E</t>
  </si>
  <si>
    <t>1694 W PINE RIDGE BLVD</t>
  </si>
  <si>
    <t>18E17S320030  03540 0130</t>
  </si>
  <si>
    <t>PINE RIDGE UNIT 3 PB 8 PG 51 LOT 13 BLK 354</t>
  </si>
  <si>
    <t>HYDE JOHN L SR</t>
  </si>
  <si>
    <t>HYDE CATHERINE O</t>
  </si>
  <si>
    <t>4991 N MULBERRY LOOP</t>
  </si>
  <si>
    <t>18E17S320030  03470 0030</t>
  </si>
  <si>
    <t>PINE RIDGE UNIT 3 PB 8 PG 51 LOT 3 BLK 347</t>
  </si>
  <si>
    <t>KIM SUNG WUN</t>
  </si>
  <si>
    <t>SUNG WUN KIM LIVING TRUST</t>
  </si>
  <si>
    <t>2132 SHERMER RD</t>
  </si>
  <si>
    <t>GLENVIEW NAS IL 60026</t>
  </si>
  <si>
    <t>18E17S320030  03470 0150</t>
  </si>
  <si>
    <t>PINE RIDGE UNIT 3 PB 8 PG 51 LOT 15 BLK 347</t>
  </si>
  <si>
    <t>GUNTER FRANK</t>
  </si>
  <si>
    <t>GUNTER HELEN M</t>
  </si>
  <si>
    <t>1884 W IVORYWOOD DR</t>
  </si>
  <si>
    <t>18E17S320030  03470 0200</t>
  </si>
  <si>
    <t xml:space="preserve">PINE RIDGE UNIT 3 PB 8 PG 51 LOT 20 BLK 347 </t>
  </si>
  <si>
    <t>DE MICELI VINCENT R &amp; KAREN M</t>
  </si>
  <si>
    <t>33 WHITE ROCK BLVD</t>
  </si>
  <si>
    <t>OAK RIDGE NJ 07438</t>
  </si>
  <si>
    <t>18E17S320030  03480 0190</t>
  </si>
  <si>
    <t>PINE RIDGE UNIT 3 PB 8 PG 51 LOT 19 BLK 348</t>
  </si>
  <si>
    <t>KRIEPS LAURENCE</t>
  </si>
  <si>
    <t>HAMILTON RUTH M</t>
  </si>
  <si>
    <t>PO BOX 640427</t>
  </si>
  <si>
    <t>18E17S320030  03490 0030</t>
  </si>
  <si>
    <t>PINE RIDGE UNIT 3 PB 8 PG 51 LOT 3 BLK 349</t>
  </si>
  <si>
    <t>SHERIDAN CHRISTINE E</t>
  </si>
  <si>
    <t>231 NW HWY 19 ROOM 222</t>
  </si>
  <si>
    <t>18E17S320030  03490 0100</t>
  </si>
  <si>
    <t xml:space="preserve">PINE RIDGE UNIT 3 PB 8 PG 51 LOT 10 BLK 349 </t>
  </si>
  <si>
    <t>SALOKA JOHN &amp; DARINA</t>
  </si>
  <si>
    <t>4 MAPLE RD</t>
  </si>
  <si>
    <t>WILMINGTON MA 01887</t>
  </si>
  <si>
    <t>18E17S320030  03510 0030</t>
  </si>
  <si>
    <t>PINE RIDGE UNIT 3 PB 8 PG 51 LOT 3 BLK 351</t>
  </si>
  <si>
    <t>ARCHER MARTIN H</t>
  </si>
  <si>
    <t>ARCHER MARLENE L</t>
  </si>
  <si>
    <t>4691 N MULBERRY LOOP</t>
  </si>
  <si>
    <t>18E17S320030  03510 0170</t>
  </si>
  <si>
    <t>PINE RIDGE UNIT 3 PB 8 PG 51 LOT 17 BLK 351</t>
  </si>
  <si>
    <t>JEANS DELORES KAY</t>
  </si>
  <si>
    <t>18E17S320030  03520 0030</t>
  </si>
  <si>
    <t>PINE RIDGE UNIT 3 PB 8 PG 51 LOT 3 BLK 352</t>
  </si>
  <si>
    <t>PAOLI JOSEPH</t>
  </si>
  <si>
    <t>PAOLI TERESA L</t>
  </si>
  <si>
    <t>4704 N MAPLEVIEW WAY</t>
  </si>
  <si>
    <t>18E17S320030  03540 0210</t>
  </si>
  <si>
    <t>PINE RIDGE UNIT 3 PB 8 PG 51 LOT 21 BLK 354</t>
  </si>
  <si>
    <t>18E17S320030  03540 0230</t>
  </si>
  <si>
    <t>PINE RIDGE UNIT 3 PB 8 PG 51 LOT 23 BLK 354</t>
  </si>
  <si>
    <t>HOPFENMUELLER FRANK</t>
  </si>
  <si>
    <t>4881 N MULBERRY LP</t>
  </si>
  <si>
    <t>18E17S320030  03540 0290</t>
  </si>
  <si>
    <t>PINE RIDGE UNIT 3 PB 8 PG 51 LOT 29 BLK 354</t>
  </si>
  <si>
    <t>PHILLIPS GLENN L</t>
  </si>
  <si>
    <t>PHILLIPS DOLORES V</t>
  </si>
  <si>
    <t>4825 N LENA DR</t>
  </si>
  <si>
    <t>18E17S320030  000T0 0210</t>
  </si>
  <si>
    <t>PINE RIDGE UNIT 3 PB 8 PG 51 TRACT T-21</t>
  </si>
  <si>
    <t>18E17S320030  000T0 0240</t>
  </si>
  <si>
    <t>PINE RIDGE UNIT 3 PB 8 PG 51 TRACT T-24</t>
  </si>
  <si>
    <t>18E17S320030  000T0 0300</t>
  </si>
  <si>
    <t>PINE RIDGE UNIT 3 PB 8 PG 51 TRACT T-30</t>
  </si>
  <si>
    <t>18E17S320030  03450 0130</t>
  </si>
  <si>
    <t>PINE RIDGE UNIT 3 PB 8 PG 51 LOT 13 BLK 345</t>
  </si>
  <si>
    <t>PAHLADSINGH RAJENDRA</t>
  </si>
  <si>
    <t>PO BOX 837</t>
  </si>
  <si>
    <t xml:space="preserve"> NETHERLANDS ANTILLES</t>
  </si>
  <si>
    <t>18E17S320030  000T0 0141</t>
  </si>
  <si>
    <t xml:space="preserve">PINE RIDGE UNIT 3 PB 8 PG 51 PT OF TRACT T-14 </t>
  </si>
  <si>
    <t>86C</t>
  </si>
  <si>
    <t>18E17S320040  02870 0270</t>
  </si>
  <si>
    <t>PINE RIDGE UNIT 4 PB 14 PG 87 LOT 27 BLK 287</t>
  </si>
  <si>
    <t>BARSCHOW RICHARD J</t>
  </si>
  <si>
    <t>BARSCHOW ARLYNE F</t>
  </si>
  <si>
    <t>70 CHRISTABEL ST</t>
  </si>
  <si>
    <t>LYNBROOK NY 11563</t>
  </si>
  <si>
    <t>18E17S320040  02870 0320</t>
  </si>
  <si>
    <t>PINE RIDGE UNIT 4 PB 14 PG 87 LOT 32 BLK 287</t>
  </si>
  <si>
    <t>TUCCILLO JOSEPH A</t>
  </si>
  <si>
    <t>4601 N ALLAMANDRA DR</t>
  </si>
  <si>
    <t>18E17S320040  02870 0460</t>
  </si>
  <si>
    <t>CAPA</t>
  </si>
  <si>
    <t>PATH</t>
  </si>
  <si>
    <t>PINE RIDGE UNIT 4 PB 14 PG 87 LOT 46 BLK 287 MAP 317D</t>
  </si>
  <si>
    <t>COYNE JOHN E</t>
  </si>
  <si>
    <t>COYNE JANE ALICE</t>
  </si>
  <si>
    <t>3615 W CAPA PATH</t>
  </si>
  <si>
    <t>18E17S320040  02870 0490</t>
  </si>
  <si>
    <t>PINE RIDGE UNIT 4 PB 14 PG 87 LOT 49 BLK 287 MAP 317D</t>
  </si>
  <si>
    <t>LUBNIEWSKI STEVEN</t>
  </si>
  <si>
    <t>LUBNIEWSKI KATHLEEN M</t>
  </si>
  <si>
    <t>3657 W CAPA PATH</t>
  </si>
  <si>
    <t>18E17S320040  02870 0500</t>
  </si>
  <si>
    <t>PINE RIDGE UNIT 4 PB 14 PG 87 LOT 50 BLK 287</t>
  </si>
  <si>
    <t>FERRARA ROSARIO J</t>
  </si>
  <si>
    <t>FERRARA-DEFIORE BARBARA J</t>
  </si>
  <si>
    <t>18E17S320040  02920 0120</t>
  </si>
  <si>
    <t>PINE RIDGE UNIT 4 PB 14 PG 87 LOT 12 BLK 292</t>
  </si>
  <si>
    <t>18E17S320030  00760 0140</t>
  </si>
  <si>
    <t xml:space="preserve">PINE RIDGE UNIT 3 PB 8 PG 51 LOT 14 BLK 76 </t>
  </si>
  <si>
    <t>ZAPANTA RODOLFO &amp; ANASTACIA</t>
  </si>
  <si>
    <t>257 UMBER CT</t>
  </si>
  <si>
    <t>SAN DIEGO CA 92114</t>
  </si>
  <si>
    <t>18E17S320030  00760 0160</t>
  </si>
  <si>
    <t>PINE RIDGE UNIT 3 PB 8 PG 51 LOT 16 BLK 76</t>
  </si>
  <si>
    <t>REINHARDT JOHN A III</t>
  </si>
  <si>
    <t>6108 N ROSEWOOD DR</t>
  </si>
  <si>
    <t>18E17S320030  03380 0250</t>
  </si>
  <si>
    <t>PINE RIDGE UNIT 3 PB 8 PG 51 LOT 25 BLK 338</t>
  </si>
  <si>
    <t>PERRINO EUGENE L SR</t>
  </si>
  <si>
    <t>PERRINO KATHLEEN D</t>
  </si>
  <si>
    <t>10721 N OCEAN DR</t>
  </si>
  <si>
    <t>18E17S320030  02880 0180</t>
  </si>
  <si>
    <t>PINE RIDGE UNIT 3 PB 8 PG 51 LOT 18 BLK 288</t>
  </si>
  <si>
    <t>PENALBERT JUAN</t>
  </si>
  <si>
    <t>PENALBERT HORTENSIA</t>
  </si>
  <si>
    <t>3471 W COGWOOD CIR</t>
  </si>
  <si>
    <t>18E17S320030  03380 0200</t>
  </si>
  <si>
    <t xml:space="preserve">PINE RIDGE UNIT 3 PB 8 PG 51 LOTS 20 &amp; 21 BLK 338 </t>
  </si>
  <si>
    <t>GOODEN CECIL AUGUSTUS &amp; MARY</t>
  </si>
  <si>
    <t>JANE TRUSTEES</t>
  </si>
  <si>
    <t>18E17S320030  03200 0050</t>
  </si>
  <si>
    <t>PINE RIDGE UNIT 3 PB 8 PG 51 LOT 5 BLK 320</t>
  </si>
  <si>
    <t>KOWAL JOHN J</t>
  </si>
  <si>
    <t>KOWAL JOYCE</t>
  </si>
  <si>
    <t>4438 N FICUS DR</t>
  </si>
  <si>
    <t>18E17S320030  00610 0050</t>
  </si>
  <si>
    <t>PINE RIDGE UNIT 3 PB 8 PG 51 LOT 5 BLK 61</t>
  </si>
  <si>
    <t>18E17S320030  00210 0240</t>
  </si>
  <si>
    <t>PINE RIDGE UNIT 3 PB 8 PG 51 LOT 24 BLK 21</t>
  </si>
  <si>
    <t>BARNUM THOMAS NEIL</t>
  </si>
  <si>
    <t>BARNUM MARSHA ANN</t>
  </si>
  <si>
    <t>2015 W TALL OAKS DR</t>
  </si>
  <si>
    <t>18E17S320030  00420 0060</t>
  </si>
  <si>
    <t>PINE RIDGE UNIT 3 PB 8 PG 51 LOTS 6 &amp; 7 BLK 42</t>
  </si>
  <si>
    <t>LAREY ALBERT C JR</t>
  </si>
  <si>
    <t>LAREY KARIN R</t>
  </si>
  <si>
    <t>2058 W TALL OAKS DR</t>
  </si>
  <si>
    <t>18E17S320030  00650 0070</t>
  </si>
  <si>
    <t>ELKAM</t>
  </si>
  <si>
    <t>PINE RIDGE UNIT 3 PB 8 PG 51 LOT 7 BLK 65</t>
  </si>
  <si>
    <t>ELIAS JOSEPH MICHAEL</t>
  </si>
  <si>
    <t>ELIAS DENISE ELLEN</t>
  </si>
  <si>
    <t>PO BOX 568</t>
  </si>
  <si>
    <t>SAGAMORE MA 02561</t>
  </si>
  <si>
    <t>18E17S320030  00500 0160</t>
  </si>
  <si>
    <t>PINE RIDGE UNIT 3 PB 8 PG 51 LOT 16 BLK 50</t>
  </si>
  <si>
    <t>DOSS RICHARD A</t>
  </si>
  <si>
    <t>2699 WEST PINE RIDGE BLVD</t>
  </si>
  <si>
    <t>18E17S320040  02870 0310</t>
  </si>
  <si>
    <t>PINE RIDGE UNIT 4 PB 14 PG 87 MAP 317D LOT 31 BLK 287</t>
  </si>
  <si>
    <t>TUCCILLO JOSEPH A JR</t>
  </si>
  <si>
    <t>4601 N ALAMANDRA DR</t>
  </si>
  <si>
    <t>18E17S320040  02870 0410</t>
  </si>
  <si>
    <t>PINE RIDGE UNIT 4 PB 14 PG 87 LOT 41 BLK 287</t>
  </si>
  <si>
    <t>LEIDY ALISA</t>
  </si>
  <si>
    <t>LEIDY JEFFREY S</t>
  </si>
  <si>
    <t>3529 W CAPA PATH</t>
  </si>
  <si>
    <t>18E17S320030  03380 0030</t>
  </si>
  <si>
    <t xml:space="preserve">PINE RIDGE UNIT 3 PB 8 PG 51 LOT 3 BLK 338 </t>
  </si>
  <si>
    <t>VILLANEUVA CORAZON</t>
  </si>
  <si>
    <t>2456 WHISPERING MEADOWS CT SE</t>
  </si>
  <si>
    <t>KENTWOOD MI 49512</t>
  </si>
  <si>
    <t>18E17S320030  02830 0080</t>
  </si>
  <si>
    <t>PINE RIDGE UNIT 3 PB 8 PG 51 (LR-99-04 OR BK 1287 PG</t>
  </si>
  <si>
    <t>GERRY JOHN R</t>
  </si>
  <si>
    <t>18E17S320030  03330 0060</t>
  </si>
  <si>
    <t>PINE RIDGE UNIT 3 PB 8 PG 51 LOT 6 BLK 333</t>
  </si>
  <si>
    <t>HOWLEY TIMOTHY JOHN</t>
  </si>
  <si>
    <t>HOWLEY CAROL</t>
  </si>
  <si>
    <t>2026 W IVORYWOOD DR</t>
  </si>
  <si>
    <t>18E17S320030  03540 0240</t>
  </si>
  <si>
    <t xml:space="preserve">PINE RIDGE UNIT 3 PB 8 PG 51 LOT 24 BLK 354 </t>
  </si>
  <si>
    <t>18E17S320030  000T0 0220</t>
  </si>
  <si>
    <t>PINE RIDGE UNIT 3 PB 8 PG 51 TRACT T-22</t>
  </si>
  <si>
    <t>18E17S320040  02870 0300</t>
  </si>
  <si>
    <t>PINE RIDGE UNIT 4 PB 14 PG 87 LOT 30 BLK 287 MAP 371D</t>
  </si>
  <si>
    <t>TEIXEIRA BRIDGET</t>
  </si>
  <si>
    <t>TEIXEIRA ANTONIO R</t>
  </si>
  <si>
    <t>4583 N ALLAMANDRA DR</t>
  </si>
  <si>
    <t>18E17S320040  02870 0360</t>
  </si>
  <si>
    <t>PINE RIDGE UNIT 4 PB 14 PG 87  MAP 317D LOT 36 BLK 287</t>
  </si>
  <si>
    <t>WORMALD EDGAR K &amp;</t>
  </si>
  <si>
    <t>MELANIE A COBB</t>
  </si>
  <si>
    <t>423 PLAIN ST</t>
  </si>
  <si>
    <t>STOUGHTON MA 02072</t>
  </si>
  <si>
    <t>18E17S320040  02870 0510</t>
  </si>
  <si>
    <t>PINE RIDGE UNIT 4 PB 14 PG 87  LOT 51 BLK 287</t>
  </si>
  <si>
    <t>WHIDDON THOMAS</t>
  </si>
  <si>
    <t>WHIDDON SHERYLYN</t>
  </si>
  <si>
    <t>4739 N ALLAMANDRA DR</t>
  </si>
  <si>
    <t>18E17S320040  02920 0100</t>
  </si>
  <si>
    <t>PINE RIDGE UNIT 4 PB 14 PG 87 LOT 10 BLK 292</t>
  </si>
  <si>
    <t>PATEL VARUN B</t>
  </si>
  <si>
    <t>PATEL VINALI B</t>
  </si>
  <si>
    <t>4628 N ALLAMANDRA DR</t>
  </si>
  <si>
    <t>18E17S320030  03100 0170</t>
  </si>
  <si>
    <t>BAK</t>
  </si>
  <si>
    <t>PINE RIDGE UNIT 3 PB 8 PG 51 LOT 17 BLK 310</t>
  </si>
  <si>
    <t>18E17S320030  00320 0090</t>
  </si>
  <si>
    <t>PINE RIDGE UNIT 3 PB 8 PG 51 LOT 9 BLK 32</t>
  </si>
  <si>
    <t>BRUCALE CHRISTOPHER</t>
  </si>
  <si>
    <t>CUNNINGHAM DONNA</t>
  </si>
  <si>
    <t>5885 N OAKMONT DR</t>
  </si>
  <si>
    <t>18E17S320030  03090 0040</t>
  </si>
  <si>
    <t xml:space="preserve">PINE RIDGE UNIT 3 PB 8 PG 51 LOT 4 BLK 309 </t>
  </si>
  <si>
    <t>NATURE COAST ORTHOPAEDIC</t>
  </si>
  <si>
    <t>SPORTS MEDICINE CLINIC PA</t>
  </si>
  <si>
    <t>PO BOX 640580</t>
  </si>
  <si>
    <t>BEVERLY HILLS FL 34464 0580</t>
  </si>
  <si>
    <t>18E17S320030  03440 0050</t>
  </si>
  <si>
    <t>PINE RIDGE UNIT 3 PB 8 PG 51 LOTS 5, 6 &amp; 7 BLK 344</t>
  </si>
  <si>
    <t>18E17S320030  00610 0040</t>
  </si>
  <si>
    <t>PINE RIDGE UNIT 3 PB 8 PG 51 LOT 4 BLK 61</t>
  </si>
  <si>
    <t>18E17S320030  03120 0050</t>
  </si>
  <si>
    <t>PINE RIDGE UNIT 3 PB 8 PG 51 LOT 5 BLK 312</t>
  </si>
  <si>
    <t>OLSEN FAMILY PARTNERSHIP LLLP</t>
  </si>
  <si>
    <t>PO BOX 2050</t>
  </si>
  <si>
    <t>LECANTO FL 34460 2050</t>
  </si>
  <si>
    <t>18E17S320030  02780 0180</t>
  </si>
  <si>
    <t>PINE RIDGE UNIT 3 PB 8 PG 51 LOTS 18 &amp; 19 BLK 278:</t>
  </si>
  <si>
    <t>CRAMER STEPHEN I</t>
  </si>
  <si>
    <t>CRAMER TAMI A</t>
  </si>
  <si>
    <t>3865 W DOUGLASFIR CIR</t>
  </si>
  <si>
    <t>18E18S110100        002A</t>
  </si>
  <si>
    <t xml:space="preserve">GOLDEN GATE CENTER PB 17 PG 36 &amp; 37 TRACT 2 UTILITY SITE   </t>
  </si>
  <si>
    <t>18E17S320030  00100 0140</t>
  </si>
  <si>
    <t>PINE RIDGE UNIT 3 PB 8 PG 51 LOT 14 BLK 10</t>
  </si>
  <si>
    <t>HAYNES RAYMOND</t>
  </si>
  <si>
    <t>HAYNES CATHERINE</t>
  </si>
  <si>
    <t>5325 N RED RIBBON PT</t>
  </si>
  <si>
    <t>18E17S320030  03330 0050</t>
  </si>
  <si>
    <t>PINE RIDGE UNIT 3 PB 8 PG 51 LOT 5 BLK 333</t>
  </si>
  <si>
    <t>18E17S320030  000T0 0260</t>
  </si>
  <si>
    <t>PINE RIDGE UNIT 3 PB 8 PG 51 TRACT T-26 LESS PT IN OR BK</t>
  </si>
  <si>
    <t>18E17S320040  02870 0350</t>
  </si>
  <si>
    <t>PINE RIDGE UNIT 4 PB 14 PG 87 LOT 35 BLK 287</t>
  </si>
  <si>
    <t>SHULL L T</t>
  </si>
  <si>
    <t>SHULL MARY R</t>
  </si>
  <si>
    <t>3650 W CAPA PATH</t>
  </si>
  <si>
    <t>18E17S320040  02870 0380</t>
  </si>
  <si>
    <t>LOT 38 BLK 287 PINE RIDGE UNIT 4 PB 14 PG 87</t>
  </si>
  <si>
    <t>GOOLSBY DOUGLAS K</t>
  </si>
  <si>
    <t>GOOLSBY TAMMY L</t>
  </si>
  <si>
    <t>3572 W CAPA PATH</t>
  </si>
  <si>
    <t>18E17S320030  00210 0050</t>
  </si>
  <si>
    <t>PINE RIDGE UNIT 3 PB 8 PG 51 LOTS 5, 6 &amp; 7 BLK 21</t>
  </si>
  <si>
    <t>CATANIA ALFRED</t>
  </si>
  <si>
    <t>CATANIA DONNA M</t>
  </si>
  <si>
    <t>5458 N LAMP POST DR</t>
  </si>
  <si>
    <t>18E17S320030  03110 0080</t>
  </si>
  <si>
    <t xml:space="preserve">PINE RIDGE UNIT 3 PB 8 PG 51 LOT 8 BLK 311 </t>
  </si>
  <si>
    <t>18E17S320030  00210 0230</t>
  </si>
  <si>
    <t>PINE RIDGE UNIT 3 PB 8 PG 51 LOT 23 BLK 21</t>
  </si>
  <si>
    <t>ASH KEITH D</t>
  </si>
  <si>
    <t>ASH JUDITH L</t>
  </si>
  <si>
    <t>2001 W TALL OAKS DR</t>
  </si>
  <si>
    <t>18E17S320030  00650 0080</t>
  </si>
  <si>
    <t>PINE RIDGE UNIT 3 PB 8 PG 51 LOT 8 BLK 65</t>
  </si>
  <si>
    <t>LEWIS DAMIAN</t>
  </si>
  <si>
    <t>5794 N ELKCAM BLVD</t>
  </si>
  <si>
    <t>18E18S10      22200</t>
  </si>
  <si>
    <t>W 105 FT OF N1/2 OF N1/2 OF SE1/4 OF SE1/4 SEC 10-18-18</t>
  </si>
  <si>
    <t>18E17S320030  00100 0130</t>
  </si>
  <si>
    <t>PINE RIDGE UNIT 3 PB 8 PG 51 LOT 13  BLK 10</t>
  </si>
  <si>
    <t>SMITH CHARLES E</t>
  </si>
  <si>
    <t>HIPPENSTEEL BONNIE L</t>
  </si>
  <si>
    <t>5295 N RED RIBBON PT</t>
  </si>
  <si>
    <t>18E17S320030  00540 0130</t>
  </si>
  <si>
    <t>PINE RIDGE UNIT 3 PB 8 PG 51 LOT 13 BLK 54</t>
  </si>
  <si>
    <t>GORDON WILLIAM P</t>
  </si>
  <si>
    <t>GEISINGER JOANN M</t>
  </si>
  <si>
    <t>5150 N MINT PT</t>
  </si>
  <si>
    <t>BEVERLY HILLS FL 34465 4552</t>
  </si>
  <si>
    <t>18E17S320030  03380 0240</t>
  </si>
  <si>
    <t>PINE RIDGE UNIT 3 PB 8 PG 51 LOT 24 BLK 338</t>
  </si>
  <si>
    <t>ARAO NEIL FRANCIS D</t>
  </si>
  <si>
    <t>ARAO CHERYLANN P</t>
  </si>
  <si>
    <t>6779 LOPER DR</t>
  </si>
  <si>
    <t>PLYMOUTH MI 48170</t>
  </si>
  <si>
    <t>18E17S320030  00320 0100</t>
  </si>
  <si>
    <t>PINE RIDGE UNIT 3 PB 8 PG 51 LOT 10 BLK 32</t>
  </si>
  <si>
    <t>PUCKETT GREGG A</t>
  </si>
  <si>
    <t>PUCKETT LORRAINE M</t>
  </si>
  <si>
    <t>5893 OAKMONT DR</t>
  </si>
  <si>
    <t>18E17S320030  03460 0100</t>
  </si>
  <si>
    <t>PINE RIDGE UNIT 3 PB 8 PG 51 LOTS 10 &amp; 11 BLK 346</t>
  </si>
  <si>
    <t>HEDDEMA ALIDA MARIA</t>
  </si>
  <si>
    <t>HEDDEMA REIN JOHANNES</t>
  </si>
  <si>
    <t>SPAARNOOGS 33</t>
  </si>
  <si>
    <t xml:space="preserve"> 2031 WC NETHERLANDS</t>
  </si>
  <si>
    <t>18E17S320030  03430 0040</t>
  </si>
  <si>
    <t>PINE RIDGE UNIT 3 PB 8 PG 51 LOT 4 BLK 343</t>
  </si>
  <si>
    <t>AUGELLO REGINA M</t>
  </si>
  <si>
    <t>18E18S110130        TRA0</t>
  </si>
  <si>
    <t xml:space="preserve">MODELWOOD PARK PLAZA REPLAT, PB 20 PAGES 63-64, TRACT A </t>
  </si>
  <si>
    <t>MODELWOOD PARK PLAZA</t>
  </si>
  <si>
    <t>WATER MANAGEMENT LLC</t>
  </si>
  <si>
    <t>1268 BAYSHORE BLVD</t>
  </si>
  <si>
    <t>18E17S320030  03140 0080</t>
  </si>
  <si>
    <t>PINE RIDGE UNIT 3 PB 8 PG 51 LOTS 8 BLK 314</t>
  </si>
  <si>
    <t>18E17S320030  000T0 0230</t>
  </si>
  <si>
    <t>PINE RIDGE UNIT 3 PB 8 PG 51 TRACT T-23</t>
  </si>
  <si>
    <t>18E17S320030  000T0 0290</t>
  </si>
  <si>
    <t>PINE RIDGE UNIT 3 PB 8 PG 51 TRACT T-29</t>
  </si>
  <si>
    <t>18E17S320030  000T0 0265</t>
  </si>
  <si>
    <t>PINE RIDGE UNIT 3 PB 8 PG 51 SEC 15-18-18: PT OF TRACT 26</t>
  </si>
  <si>
    <t>GULF TO LAKES ASSOCIATES LLLP</t>
  </si>
  <si>
    <t>P O BOX 2050</t>
  </si>
  <si>
    <t>18E17S320040  02870 0280</t>
  </si>
  <si>
    <t>PINE RIDGE UNIT 4 PB 14 PG 87 LOT 28 BLK 287</t>
  </si>
  <si>
    <t>BURNETT MARY M</t>
  </si>
  <si>
    <t>4547 N ALLAMANDRA DR</t>
  </si>
  <si>
    <t>18E17S320040  02870 0290</t>
  </si>
  <si>
    <t>PINE RIDGE UNIT 4 PB 14 PG 87 LOT 29 BLK 287</t>
  </si>
  <si>
    <t>LEMOS LORRAINE C</t>
  </si>
  <si>
    <t>4565 N ALLAMANDRA DR</t>
  </si>
  <si>
    <t>18E17S320040  02870 0330</t>
  </si>
  <si>
    <t>PINE RIDGE UNIT 4 PB 14 PG 87 LOT 33 BLK 287: MAP 317D</t>
  </si>
  <si>
    <t>PRENAVEAU JAMES</t>
  </si>
  <si>
    <t>PRENAVEAU MARY</t>
  </si>
  <si>
    <t>3672 W CAPA PATH</t>
  </si>
  <si>
    <t>18E17S320040  02870 0340</t>
  </si>
  <si>
    <t>PINE RIDGE UNIT 4 PB 14 PG 87 LOT 34 BLK 287</t>
  </si>
  <si>
    <t>18E17S320040  02920 0130</t>
  </si>
  <si>
    <t>PINE RIDGE UNIT 4 PB 14 PG 87 LOT 13 BLK 292</t>
  </si>
  <si>
    <t>ELSNER RITA M</t>
  </si>
  <si>
    <t>RICHARD G ELSNER &amp; RITA M ELSNER</t>
  </si>
  <si>
    <t>4740 N ALLAMANDRA DR</t>
  </si>
  <si>
    <t>18E17S320030  03320 0040</t>
  </si>
  <si>
    <t>PINE RIDGE UNIT 3 PB 8 PG 51 LOT 4 BLK 332</t>
  </si>
  <si>
    <t>JIMENEZ DANIEL</t>
  </si>
  <si>
    <t>GILDARDO JIMENEZ FAMILY TRUST</t>
  </si>
  <si>
    <t>250 ARCHER ST</t>
  </si>
  <si>
    <t>FREEPORT NY 11520</t>
  </si>
  <si>
    <t>18E17S320030  03100 0150</t>
  </si>
  <si>
    <t>PINE RIDGE UNIT 3 PB 8 PG 51 LOT 15 BLK 310</t>
  </si>
  <si>
    <t>BERTINE CHARLES D</t>
  </si>
  <si>
    <t>BERTINE LINDA L</t>
  </si>
  <si>
    <t>PO BOX 4109</t>
  </si>
  <si>
    <t>18E17S320030  03100 0160</t>
  </si>
  <si>
    <t>PINE RIDGE UNIT 3 PB 8 PG 51 LOT 16 BLK 310</t>
  </si>
  <si>
    <t>FILLMYER THOMAS R</t>
  </si>
  <si>
    <t>FILLMYER LINDA L</t>
  </si>
  <si>
    <t>2391 W MUSTANG BLVD</t>
  </si>
  <si>
    <t>18E17S320030  00360 0070</t>
  </si>
  <si>
    <t>PINE RIDGE UNIT 3 PB 8 PG 51 LOT 7 AND 8, BLK 36</t>
  </si>
  <si>
    <t>GRABOWSKI LEONARD JR</t>
  </si>
  <si>
    <t>GRABOWSKI JILL L</t>
  </si>
  <si>
    <t>5964 N OAKMONT DR</t>
  </si>
  <si>
    <t>BEVERLY HILLS FL 34465 2360</t>
  </si>
  <si>
    <t>18E17S320030  03360 0210</t>
  </si>
  <si>
    <t>PINE RIDGE UNIT 3 PB 8 PG 51 LOT 21 BLK 336</t>
  </si>
  <si>
    <t>AREVALO JOSE A</t>
  </si>
  <si>
    <t>AREVALO GLORIA</t>
  </si>
  <si>
    <t>2581 W APRICOT DR</t>
  </si>
  <si>
    <t>18E17S320030  03360 0220</t>
  </si>
  <si>
    <t>PINE RIDGE UNIT 3 PB 8 PG 51 LOT 22 BLK 336</t>
  </si>
  <si>
    <t>STOLTENBERG DENNIS L</t>
  </si>
  <si>
    <t>STOLTENBERG PATRICIA G</t>
  </si>
  <si>
    <t>2599 W APRICOT DR</t>
  </si>
  <si>
    <t>18E17S320030  000T0 0280</t>
  </si>
  <si>
    <t>PINE RIDGE UNIT 3 PB 8 PG 51 TRACT 28 LESS THAT PART LYING</t>
  </si>
  <si>
    <t>P.O. BOX 2050</t>
  </si>
  <si>
    <t>18E17S320030  00110 0160</t>
  </si>
  <si>
    <t>PINE RIDGE UNIT 3 PB 8 PG 51 LOTS 16 &amp; 17 BLK 11</t>
  </si>
  <si>
    <t>KING FRANCIS J</t>
  </si>
  <si>
    <t>KING LILIA P</t>
  </si>
  <si>
    <t>18E17S320030  02830 0070</t>
  </si>
  <si>
    <t xml:space="preserve">PINE RIDGE UNIT 3 PB 8 PG 51 (LR-99-04 OR BK 1287 PG </t>
  </si>
  <si>
    <t>JACKSON ELOISE V</t>
  </si>
  <si>
    <t>3329 W DANNY CT</t>
  </si>
  <si>
    <t>18E17S320030  03140 0070</t>
  </si>
  <si>
    <t>PINE RIDGE UNIT 3 PB 8 PG 51 LOT 7 BLK 314</t>
  </si>
  <si>
    <t>JOHNSON MATTHEW</t>
  </si>
  <si>
    <t>2715 W BLACKWOOD DR</t>
  </si>
  <si>
    <t>18E17S320030  03540 0250</t>
  </si>
  <si>
    <t xml:space="preserve">PINE RIDGE UNIT 3 PB 8 PG 51 LOT 25 BLK 354 </t>
  </si>
  <si>
    <t>1905 WEST HUNTINGTON DR</t>
  </si>
  <si>
    <t>18E17S320030  000T0 0200</t>
  </si>
  <si>
    <t>PINE RIDGE UNIT 3 PB 8 PG 51 TRACT T-20</t>
  </si>
  <si>
    <t>18E17S320030  000T0 0250</t>
  </si>
  <si>
    <t>PINE RIDGE UNIT 3 PB 8 PG 51 TRACT T-25</t>
  </si>
  <si>
    <t>18E17S320040  02870 0370</t>
  </si>
  <si>
    <t>PINE RIDGE UNIT 4 PB 14 PG 87 LOT 37 BLK 287 MAP 317D</t>
  </si>
  <si>
    <t>KELLY ROBERT E</t>
  </si>
  <si>
    <t>KELLY BEVERLY E</t>
  </si>
  <si>
    <t>3584 W CAPA PATH</t>
  </si>
  <si>
    <t>18E17S320040  02870 0400</t>
  </si>
  <si>
    <t>PINE RIDGE UNIT 4 PB 4 PG 87 LOT 40 BLK 287</t>
  </si>
  <si>
    <t>HALL PAUL</t>
  </si>
  <si>
    <t>3515 W CAPA PATH</t>
  </si>
  <si>
    <t>18E17S320030  03160 0050</t>
  </si>
  <si>
    <t>PINE RIDGE UNIT 3 PB 8 PG 51 LOT 5 BLK 316</t>
  </si>
  <si>
    <t>OBSTFELD PAIGE MARIE</t>
  </si>
  <si>
    <t>2664 W MESA VERDE DR</t>
  </si>
  <si>
    <t>18E17S320030  00760 0150</t>
  </si>
  <si>
    <t>PINE RIDGE UNIT 3 PB 8 PG 51 LOT 15 BLK 76</t>
  </si>
  <si>
    <t>18E17S320030  02880 0170</t>
  </si>
  <si>
    <t xml:space="preserve">PINE RIDGE UNIT 3 PB 8 PG 51 LOT 17 BLK 288 </t>
  </si>
  <si>
    <t>TYRE BENJAMIN J JR</t>
  </si>
  <si>
    <t>TYRE  AMANDA N</t>
  </si>
  <si>
    <t>4868 N BUTTERNUT AVE</t>
  </si>
  <si>
    <t>18E17S320030  03200 0040</t>
  </si>
  <si>
    <t>PINE RIDGE UNIT 3 PB 8 PG 51 LOT 4 BLK 320</t>
  </si>
  <si>
    <t>WILKINS ALEXIS</t>
  </si>
  <si>
    <t>4470 N FICUS DR</t>
  </si>
  <si>
    <t>18E17S320030  03120 0040</t>
  </si>
  <si>
    <t>PINE RIDGE UNIT 3 PB 8 PG 51 LOT 4 BLK 312</t>
  </si>
  <si>
    <t>HEWICK JAISEONG C</t>
  </si>
  <si>
    <t>18E17S320030  00210 0220</t>
  </si>
  <si>
    <t>PINE RIDGE UNIT 3 PB 8 PG 51 LOT 22 BLK 21</t>
  </si>
  <si>
    <t>SANDERS LEWIS ROY</t>
  </si>
  <si>
    <t>SANDERS TINA MARIE</t>
  </si>
  <si>
    <t>1991 W TALL OAKS DR</t>
  </si>
  <si>
    <t>18E17S320030  000T0 0270</t>
  </si>
  <si>
    <t>PINE RIDGE UNIT 3 PB 8 PG 51 TRACT T-27 LESS PT IN OR BK</t>
  </si>
  <si>
    <t>HERITAGE LAND DEVELOPMENT LLC</t>
  </si>
  <si>
    <t>ATTN SANON ASHISH</t>
  </si>
  <si>
    <t>PO BOX 641000</t>
  </si>
  <si>
    <t>18E17S320030  03430 0030</t>
  </si>
  <si>
    <t>PINE RIDGE UNIT 3 PB 8 PG 51 LOT  3 BLK 343</t>
  </si>
  <si>
    <t>CHAGANI FEROZ A</t>
  </si>
  <si>
    <t>1989 S US HWY 1</t>
  </si>
  <si>
    <t>18E17S320030  03390 002A</t>
  </si>
  <si>
    <t>PINE RIDGE UNIT 3 PB 8 PG 51 LOT 2A BLK 339 (FORMALLY DRA</t>
  </si>
  <si>
    <t>BUONASSI JAMES V</t>
  </si>
  <si>
    <t>BUONASSI CHERYL K</t>
  </si>
  <si>
    <t>231 SPRINGS AVE</t>
  </si>
  <si>
    <t>MIAMI SPRINGS FL 33166</t>
  </si>
  <si>
    <t>18E17S320030  00640 0460</t>
  </si>
  <si>
    <t>PINE RIDGE UNIT 3 PB 8 PG 51 LOT 46 BLK 64</t>
  </si>
  <si>
    <t>RICHARDSON GREGORY L</t>
  </si>
  <si>
    <t>RICHARDSON KAY D</t>
  </si>
  <si>
    <t>5545 N CARNATION DR</t>
  </si>
  <si>
    <t>18E17S320040  02870 0390</t>
  </si>
  <si>
    <t>PINE RIDGE UNIT 4 PB 14 PG 87 LOT 39 BLK 287</t>
  </si>
  <si>
    <t>MILLER JILL MARIE</t>
  </si>
  <si>
    <t>3544 W CAPA PATH</t>
  </si>
  <si>
    <t>18E17S320040  02870 0420</t>
  </si>
  <si>
    <t>PINE RIDGE UNIT 4 PB 14 PG 87 LOT 42 BLK 287</t>
  </si>
  <si>
    <t>DIAZ EDWIN</t>
  </si>
  <si>
    <t>DIAZ GEORJEAN H</t>
  </si>
  <si>
    <t>3543 W CAPA PATH</t>
  </si>
  <si>
    <t>18E17S320040  02870 0470</t>
  </si>
  <si>
    <t>PINE RIDGE UNIT 4 PB 14 PG 87              MAP 317D LOT 47</t>
  </si>
  <si>
    <t>DEMERCHANT SUSAN ALICE</t>
  </si>
  <si>
    <t>3629 W CAPA PATH</t>
  </si>
  <si>
    <t>BEVERLY HILLS FL 34465 2968</t>
  </si>
  <si>
    <t>18E17S320040  02920 0110</t>
  </si>
  <si>
    <t xml:space="preserve">PINE RIDGE UNIT 4 PB 14 PG 87 LOT 11 BLK 292 </t>
  </si>
  <si>
    <t>OLYMPIA DON S &amp; LINDA C TRUSTEES</t>
  </si>
  <si>
    <t>10S 628 DUNHAM DR</t>
  </si>
  <si>
    <t>DOWNERS GROVE IL 60516</t>
  </si>
  <si>
    <t>18E17S320030  03320 0050</t>
  </si>
  <si>
    <t>PINE RIDGE UNIT 3 PB 8 PG 51 LOT 5 BLK 332</t>
  </si>
  <si>
    <t>ROCHE LYNN HAGAN</t>
  </si>
  <si>
    <t>4398 N GRASSTREE DR</t>
  </si>
  <si>
    <t>18E17S320030  03100 0110</t>
  </si>
  <si>
    <t>PINE RIDGE UNIT 3 PB 8 PG 51 LOT 11 BLK 310</t>
  </si>
  <si>
    <t>HERNANDEZ FRANCISCO</t>
  </si>
  <si>
    <t>HERNANDEZ RAMONITA</t>
  </si>
  <si>
    <t>2816 PALMYRA CT</t>
  </si>
  <si>
    <t>SAINT CLOUD FL 34772 7319</t>
  </si>
  <si>
    <t>18E17S320030  00760 0130</t>
  </si>
  <si>
    <t>PINE RIDGE UNIT 3 PB 8 PG 51 LOT 13 BLK 76</t>
  </si>
  <si>
    <t>CONN JAMES P</t>
  </si>
  <si>
    <t>CONN CATHY E</t>
  </si>
  <si>
    <t>4004 LONGVALLEY RD</t>
  </si>
  <si>
    <t>18E17S320030  02780 0040</t>
  </si>
  <si>
    <t>PINE RIDGE UNIT 3 PB 8 PG 51 LOT 4 BLK 278</t>
  </si>
  <si>
    <t>LAMB MICHAEL T</t>
  </si>
  <si>
    <t>LAMB CLAIRE</t>
  </si>
  <si>
    <t>2141 W CINDY LN</t>
  </si>
  <si>
    <t>18E17S320030  03160 0040</t>
  </si>
  <si>
    <t>PINE RIDGE UNIT 3 PB 8 PG 51 LOT 4 BLK 316</t>
  </si>
  <si>
    <t>HOLIDAY BUILDERS INC</t>
  </si>
  <si>
    <t>2293 W EAU GALLIE BLVD</t>
  </si>
  <si>
    <t>MELBOURNE FL 32935</t>
  </si>
  <si>
    <t>18E17S320040  02870 0430</t>
  </si>
  <si>
    <t>PINE RIDGE UNIT 4 PB 14 PG 87 LOTS 43, 44 &amp;B 45 BLK 287</t>
  </si>
  <si>
    <t>ORTIZ PETER</t>
  </si>
  <si>
    <t>3571 W CAPA PATH</t>
  </si>
  <si>
    <t>18E17S320030  74000</t>
  </si>
  <si>
    <t>PINE RIDGE UNIT THREE  PB 8 PGS 51-67 DRAINAGE RETENTION</t>
  </si>
  <si>
    <t>18E17S320030  00060 0070</t>
  </si>
  <si>
    <t>STEWART DAVID M</t>
  </si>
  <si>
    <t>STEWART SHEILA L</t>
  </si>
  <si>
    <t>5071 N SANDALWOOD DR</t>
  </si>
  <si>
    <t>18E17S320030  02900 0020</t>
  </si>
  <si>
    <t>PINE RIDGE UNIT 3 PB 8 PG 51 LOT 2 BLK 290</t>
  </si>
  <si>
    <t>NEWMAN LISA A</t>
  </si>
  <si>
    <t>18E17S320030  00140 0200</t>
  </si>
  <si>
    <t xml:space="preserve">PINE RIDGE UNIT 3 PB 8 PG 51 </t>
  </si>
  <si>
    <t>MORGAN DAVID L</t>
  </si>
  <si>
    <t>MORGAN DEBORAH K</t>
  </si>
  <si>
    <t>5601 N BEDSTROW BLVD</t>
  </si>
  <si>
    <t>18E18S030010  000C0 0010</t>
  </si>
  <si>
    <t>PINE RIDGE ESTATES PB 20 PG 73-78 LOT 1 BLK C</t>
  </si>
  <si>
    <t>18E18S030010  000C0 0060</t>
  </si>
  <si>
    <t>PINE RIDGE ESTATES PB 20 PG 73-78 LOT 6 BLK C</t>
  </si>
  <si>
    <t>18E18S030010  000B0 0010</t>
  </si>
  <si>
    <t>PINE RIDGE ESTATES PB 20 PG 73-78 LOT 1 BLK B</t>
  </si>
  <si>
    <t>18E17S320030  00490 0010</t>
  </si>
  <si>
    <t>PINE RIDGE UNIT 3 PB 8 PG 51 LOT 1 BLK 49</t>
  </si>
  <si>
    <t>GARVEY JOHN L</t>
  </si>
  <si>
    <t>ALVEY-GARVEY DONNA LEE</t>
  </si>
  <si>
    <t>4975 N CELOSIA TERR</t>
  </si>
  <si>
    <t>18E17S320030  03100 0120</t>
  </si>
  <si>
    <t>PINE RIDGE UNIT 3 PB 8 PG 51 LOT 12 BLK 310</t>
  </si>
  <si>
    <t>TILLIS SHAWN MICHAEL</t>
  </si>
  <si>
    <t>TILLIS AMY DENISE</t>
  </si>
  <si>
    <t>3867 N CALEDONIA DR</t>
  </si>
  <si>
    <t>18E17S320030  03100 0140</t>
  </si>
  <si>
    <t>PINE RIDGE UNIT 3 PB 8 PG 51 LOT 14 BLK 310</t>
  </si>
  <si>
    <t>18E17S320030  02800 0090</t>
  </si>
  <si>
    <t>PINE RIDGE UNIT 3 PB 8 PG 51 LOT 9 BLK 280</t>
  </si>
  <si>
    <t>SOSNOSKIE DAVID L</t>
  </si>
  <si>
    <t>SOSNOSKIE NANSI</t>
  </si>
  <si>
    <t>3848 W DOUGLASFIR CIRCLE</t>
  </si>
  <si>
    <t>18E17S320030  03090 0010</t>
  </si>
  <si>
    <t>PINE RIDGE UNIT 3 PB 8 PG 51 LOT 1 BLK 309</t>
  </si>
  <si>
    <t>18E17S320030  03340 0020</t>
  </si>
  <si>
    <t>PINE RIDGE UNIT 3 PB 8 PG 51 LOT 2 BLK 334</t>
  </si>
  <si>
    <t>ARANA EDWIN JR</t>
  </si>
  <si>
    <t>ARANA AIDA L</t>
  </si>
  <si>
    <t>4524 N MODELWOOD DR</t>
  </si>
  <si>
    <t>18E17S320030  02780 0030</t>
  </si>
  <si>
    <t xml:space="preserve">PINE RIDGE UNIT 3 PB 8 PG 51 LOT 3 BLK 278   </t>
  </si>
  <si>
    <t>MERRY JAMES W JR</t>
  </si>
  <si>
    <t>3756 W PINE RIDGE BLVD</t>
  </si>
  <si>
    <t>BEVERLY HILLS FL 34465 2981</t>
  </si>
  <si>
    <t>18E17S320030  03370 0120</t>
  </si>
  <si>
    <t>PINE RIDGE UNIT 3 PB 8 PG 51 LOT 12 BLK 337</t>
  </si>
  <si>
    <t>PIERCE ELSIE R</t>
  </si>
  <si>
    <t>2681 W ELM BLOSSOM ST</t>
  </si>
  <si>
    <t>18E17S320030  00380 0190</t>
  </si>
  <si>
    <t>PINE RIDGE UNIT 3 PB 8 PG 51 LOT 19 BLK 38</t>
  </si>
  <si>
    <t>TIBBALS PAUL A &amp; JEAN A</t>
  </si>
  <si>
    <t>5823 N KINGWOOD TERR</t>
  </si>
  <si>
    <t>BEVERLY HILLS FL 34465 2356</t>
  </si>
  <si>
    <t>18E17S320030  02920 0080</t>
  </si>
  <si>
    <t>PINE RIDGE UNIT 3 PB 8 PG 51 LOT 8 BLK 292</t>
  </si>
  <si>
    <t>MICKLEY BRIEN</t>
  </si>
  <si>
    <t>MICKLEY JOY</t>
  </si>
  <si>
    <t>4522 N ALLAMANDRA DR</t>
  </si>
  <si>
    <t>18E17S320030  03510 0120</t>
  </si>
  <si>
    <t>PINE RIDGE UNIT 3 PB 8 PG 51 LOTS 12 &amp; 13 BLK 351</t>
  </si>
  <si>
    <t>TUCKER KENNETH L</t>
  </si>
  <si>
    <t>TUCKER SALLY A</t>
  </si>
  <si>
    <t>4591 N LENA DR</t>
  </si>
  <si>
    <t>18E17S320030  03340 0030</t>
  </si>
  <si>
    <t>PINE RIDGE UNIT 3 PB 8 PG 51  LOT 3 BLK 334</t>
  </si>
  <si>
    <t>MORAN FREDERICK E</t>
  </si>
  <si>
    <t>MORAN MYSTIE L</t>
  </si>
  <si>
    <t>4516 N MODELWOOD DR</t>
  </si>
  <si>
    <t>18E17S320030  00260 0010</t>
  </si>
  <si>
    <t>PINE RIDGE UNIT 3 PB 8 PG 51 LOTS 1 &amp; 2 BLK 26</t>
  </si>
  <si>
    <t>HALBERSTADT JAMES</t>
  </si>
  <si>
    <t>HALBERSTADT MARTHA JANE</t>
  </si>
  <si>
    <t>5789 N NAKOMA DR</t>
  </si>
  <si>
    <t>18E17S320030  03440 0100</t>
  </si>
  <si>
    <t>PINE RIDGE UNIT 3 PB 8 PG 51 LOT 10 BLK 344</t>
  </si>
  <si>
    <t>18E17S320030  00500 0020</t>
  </si>
  <si>
    <t>PINE RIDGE UNIT 3 PB 8 PG 51 LOTS 2 &amp; 3 BLK 50</t>
  </si>
  <si>
    <t>ERICKSON GREGORY S</t>
  </si>
  <si>
    <t>ERICKSON PATRICIA L</t>
  </si>
  <si>
    <t>2696 W BEGONIA DR</t>
  </si>
  <si>
    <t>18E17S320030  03090 0020</t>
  </si>
  <si>
    <t>PINE RIDGE UNIT 3 PB 8 PG 51 LOTS 2 &amp; 3 BLK 309</t>
  </si>
  <si>
    <t>ONGTAWCO ROMEO A JR &amp;</t>
  </si>
  <si>
    <t>CLAUDETTE T VILLACASTIN ET AL</t>
  </si>
  <si>
    <t>12654 CASTETTER CT</t>
  </si>
  <si>
    <t>FISHER IN 46038</t>
  </si>
  <si>
    <t>18E17S320030  00380 0180</t>
  </si>
  <si>
    <t>PINE RIDGE UNIT 3 PB 8 PG 51 LOT 18 BLK 38</t>
  </si>
  <si>
    <t>TIBBALS PAUL A</t>
  </si>
  <si>
    <t>TIBBALS JEAN A</t>
  </si>
  <si>
    <t>18E17S320030  03050 0160</t>
  </si>
  <si>
    <t>PINE RIDGE UNIT 3 PB 8 PG 51 LOT 16 BLK 305</t>
  </si>
  <si>
    <t>MARCHETTI JUDITH ANN</t>
  </si>
  <si>
    <t>SIMMONS LEAH ASHLEY</t>
  </si>
  <si>
    <t>107 STEPPING STONE CT</t>
  </si>
  <si>
    <t>BENSON NC 27504 9191</t>
  </si>
  <si>
    <t>18E17S320030  03270 0250</t>
  </si>
  <si>
    <t>PINE RIDGE UNIT 3 PB 8 PG 51 LOTS 25 &amp; 26 BLK 327</t>
  </si>
  <si>
    <t>FERRARA SANDRA</t>
  </si>
  <si>
    <t>ANTHONY FERRARA AND SANDRA FERRARA REV</t>
  </si>
  <si>
    <t>2915 W BEAMWOOD DR</t>
  </si>
  <si>
    <t>18E17S320040  74000</t>
  </si>
  <si>
    <t xml:space="preserve">PINE RIDGE UNIT 4 PB 14 PG 87-88  DRA'S  BETWEEN LOTS 29, </t>
  </si>
  <si>
    <t>18E17S320030  00360 0090</t>
  </si>
  <si>
    <t>KEITH KERRY J</t>
  </si>
  <si>
    <t>KEITH THEA JO</t>
  </si>
  <si>
    <t>2135 W LA BONTE CIR</t>
  </si>
  <si>
    <t>18E17S320030  03020 0150</t>
  </si>
  <si>
    <t>PINE RIDGE UNIT 3 PB 8 PG 51 LOT 15 BLK 302</t>
  </si>
  <si>
    <t>SIBUL JULICAR</t>
  </si>
  <si>
    <t>SIBUL JULIET</t>
  </si>
  <si>
    <t>3547 W BRAZILNUT RD</t>
  </si>
  <si>
    <t>18E18S030010  000A0 0020</t>
  </si>
  <si>
    <t>PINE RIDGE ESTATES PB 20 PG 73-78 LOT 2 BLK A</t>
  </si>
  <si>
    <t>18E18S030010  000C0 0040</t>
  </si>
  <si>
    <t>PINE RIDGE ESTATES PB 20 PG 73-78 LOT 4 BLK C</t>
  </si>
  <si>
    <t>18E18S030010  000D0 0010</t>
  </si>
  <si>
    <t>PINE RIDGE ESTATES PB 20 PG 73-78 LOT 1 BLK D</t>
  </si>
  <si>
    <t>18E18S030010  000D0 0020</t>
  </si>
  <si>
    <t>PINE RIDGE ESTATES PB 20 PG 73-78 LOT 2 BLK D</t>
  </si>
  <si>
    <t>18E17S320030  03120 0010</t>
  </si>
  <si>
    <t>PINE RIDGE UNIT 3 PB 8 PG 51 LOT 1 BLK 312</t>
  </si>
  <si>
    <t>KIM JANICE H</t>
  </si>
  <si>
    <t>BOWIE MD 20720</t>
  </si>
  <si>
    <t>18E17S320030  03110 0070</t>
  </si>
  <si>
    <t>PINE RIDGE UNIT 3 PB 8 PG 51 LOT 7 BLK 311</t>
  </si>
  <si>
    <t>18E17S320030  03360 0160</t>
  </si>
  <si>
    <t>PINE RIDGE UNIT 3 PB 8 PG 51  LOT 16 BLK 336</t>
  </si>
  <si>
    <t>BROWN ROY</t>
  </si>
  <si>
    <t>BROWN DIANE</t>
  </si>
  <si>
    <t>2383 W APRICOT DR</t>
  </si>
  <si>
    <t>18E17S320030  03110 0040</t>
  </si>
  <si>
    <t>PINE RIDGE UNIT 3 PB 8 PG 51 LOT 4 BLK 311</t>
  </si>
  <si>
    <t>PORTUGUESE WOLF LTD</t>
  </si>
  <si>
    <t>360 SECOND ST</t>
  </si>
  <si>
    <t>FALL RIVER MA 02721</t>
  </si>
  <si>
    <t>18E17S320030  03130 0080</t>
  </si>
  <si>
    <t xml:space="preserve">PINE RIDGE UNIT 3 PB 8 PG 51  LOT 8 BLK 313  TITLE IN OR BK </t>
  </si>
  <si>
    <t>ROSSELET MICHAEL R</t>
  </si>
  <si>
    <t>PO BOX 1829</t>
  </si>
  <si>
    <t>18E17S320030  03370 0130</t>
  </si>
  <si>
    <t>PINE RIDGE UNIT 3 PB 8 PG 51 LOT 13 BLK 337</t>
  </si>
  <si>
    <t>18E18S11      74001</t>
  </si>
  <si>
    <t>A PTN OF TRACT 5 PINE RIDGE UNIT 3 PB 8 PG 51 - SD LANDS</t>
  </si>
  <si>
    <t>18E17S320030  03050 0090</t>
  </si>
  <si>
    <t>PINE RIDGE UNIT 3 PB 8 PG 51 LOTS 9 &amp; 10 BLK 305</t>
  </si>
  <si>
    <t>BEAL MATT E</t>
  </si>
  <si>
    <t>BEAL LYNNE A</t>
  </si>
  <si>
    <t>3154 W BRAZILNUT RD</t>
  </si>
  <si>
    <t>18E17S320030  03150 0040</t>
  </si>
  <si>
    <t>PINE RIDGE UNIT 3 PB 8 PG 51 LOT 4 BLK 315</t>
  </si>
  <si>
    <t>JACOBS JIMMIE</t>
  </si>
  <si>
    <t>JACOBS ROSE M</t>
  </si>
  <si>
    <t>2876 W AXELWOOD DR</t>
  </si>
  <si>
    <t>18E18S030010  000C0 0050</t>
  </si>
  <si>
    <t>PINE RIDGE ESTATES PB 20 PG 73-78 LOT 5 BLK C</t>
  </si>
  <si>
    <t>18E17S320030  00490 0200</t>
  </si>
  <si>
    <t>PINE RIDGE UNIT 3 PB 8 PG 51 LOT 20 BLK 49</t>
  </si>
  <si>
    <t>18E17S320030  03100 0070</t>
  </si>
  <si>
    <t xml:space="preserve"> PINE RIDGE UNIT 3 PB 8 PG 51 LOTS 7 &amp; 8 BLK 310</t>
  </si>
  <si>
    <t>MARINI GIULIO &amp; ANGELA</t>
  </si>
  <si>
    <t>54 EDGEMERE DR</t>
  </si>
  <si>
    <t>SEARINGTOWN NY 11507 1030</t>
  </si>
  <si>
    <t>18E17S320030  03110 0010</t>
  </si>
  <si>
    <t>PINE RIDGE UNIT 3 PB 8 PG 51 LOT 1 BLK 311</t>
  </si>
  <si>
    <t>HEWICK DOMINICK</t>
  </si>
  <si>
    <t>18E17S320030  03110 0050</t>
  </si>
  <si>
    <t>PINE RIDGE UNIT 3 PB 8 PG 51 LOT 5 BLK 311</t>
  </si>
  <si>
    <t>FERNANDES FRANKLIN A</t>
  </si>
  <si>
    <t>17 PECKHAM ST</t>
  </si>
  <si>
    <t>FALL RIVER MA 02724</t>
  </si>
  <si>
    <t>18E17S320030  03110 0060</t>
  </si>
  <si>
    <t>PINE RIDGE UNIT 3 PB 8 PG 51 LOT 6 BLK 311</t>
  </si>
  <si>
    <t>18E17S320040  02920 0090</t>
  </si>
  <si>
    <t>PINE RIDGE UNIT 4 PB 8 PG 51 LOT 9 BLK 292</t>
  </si>
  <si>
    <t>JOHNSON GILBERT M JR</t>
  </si>
  <si>
    <t>JOHNSON DURLENE F</t>
  </si>
  <si>
    <t>4560 N ALLAMANDRA DR</t>
  </si>
  <si>
    <t>18E17S320030  7000E</t>
  </si>
  <si>
    <t xml:space="preserve">PINE RIDGE UNIT THREE PB 8 PGS 51-67 DROW'S IN THE </t>
  </si>
  <si>
    <t>18E17S320030  03130 0060</t>
  </si>
  <si>
    <t>PINE RIDGE UNIT 3 PB 8 PG 51 LOTS 6 &amp; 7 BLK 313</t>
  </si>
  <si>
    <t>FERNANDES AUGUSTINE H</t>
  </si>
  <si>
    <t>AUGUSTINE H FERNANDES LIVING TRUST</t>
  </si>
  <si>
    <t>2768 W BLACKWOOD DR</t>
  </si>
  <si>
    <t>18E17S320030  03440 0090</t>
  </si>
  <si>
    <t>PINE RIDGE UNIT 3 PB 8 PG 51 LOT 9 BLK 344</t>
  </si>
  <si>
    <t>SAN MARTIN ROGELIO</t>
  </si>
  <si>
    <t>SAN MARTIN ANNIE</t>
  </si>
  <si>
    <t>2051 W HUNTINGTON DR</t>
  </si>
  <si>
    <t>18E17S320030  03150 0030</t>
  </si>
  <si>
    <t>PINE RIDGE UNIT 3 PB 8 PG 51 LOT 3 BLK 315</t>
  </si>
  <si>
    <t>ORAM BARBARA J</t>
  </si>
  <si>
    <t>18E18S030010  000B0 0030</t>
  </si>
  <si>
    <t>PINE RIDGE ESTATES PB 20 PG 73-78 LOT 3 BLK B</t>
  </si>
  <si>
    <t>18E18S030010  000B0 0040</t>
  </si>
  <si>
    <t>PINE RIDGE ESTATES PB 20 PG 73-78 LOT 4 BLK B</t>
  </si>
  <si>
    <t>18E17S320030  03100 0090</t>
  </si>
  <si>
    <t>PINE RIDGE UNIT 3 PB 8 PG 51 LOT 9 BLK 310</t>
  </si>
  <si>
    <t>SIBLEY JOSEPH TODD</t>
  </si>
  <si>
    <t>SIBLEY PAMELA RENE</t>
  </si>
  <si>
    <t>3957 N CALEDONIA DR</t>
  </si>
  <si>
    <t>18E17S320030  03120 0020</t>
  </si>
  <si>
    <t>PINERIDGE UNIT 3 PB 8 / 51 LOT 2 BLK 312</t>
  </si>
  <si>
    <t>ATTN MANAGEMENT BUDGET OFFICE</t>
  </si>
  <si>
    <t>18E17S320030  02800 0080</t>
  </si>
  <si>
    <t>PINE RIDGE UNIT 3 PB 8 PG 51 LOT 8 BLK 280</t>
  </si>
  <si>
    <t>JESANIS ROBERT</t>
  </si>
  <si>
    <t>BAILEY PATRICIA</t>
  </si>
  <si>
    <t>3858 W DOUGLAS FIR CIR</t>
  </si>
  <si>
    <t>BEVERLY HILLS FL 34465 8915</t>
  </si>
  <si>
    <t>18E17S320030  03120 0060</t>
  </si>
  <si>
    <t>PINE RIDGE UNIT 3 PB 8 PG 51  A PTN OF LANDS VACATED IN</t>
  </si>
  <si>
    <t>ARTEFINO LLC</t>
  </si>
  <si>
    <t>1100 HAGLER DR W</t>
  </si>
  <si>
    <t>NEPTUNE BEACH FL 32266 3722</t>
  </si>
  <si>
    <t>18E17S320030  03050 0150</t>
  </si>
  <si>
    <t>PINE RIDGE UNIT 3 PB 8 PG 51 LOT 15 BLK 305</t>
  </si>
  <si>
    <t>BENSON NC 27504</t>
  </si>
  <si>
    <t>18E17S320030  03020 0160</t>
  </si>
  <si>
    <t>PINE RIDGE UNIT 3 PB 8 PG 51 LOT 16 BLK 302</t>
  </si>
  <si>
    <t>FOSTER DAVID W</t>
  </si>
  <si>
    <t>FOSTER KATHY JO</t>
  </si>
  <si>
    <t>3579 W BRAZILNUT RD</t>
  </si>
  <si>
    <t>18E18S030010  000C0 0020</t>
  </si>
  <si>
    <t>PINE RIDGE ESTATES PB 2 PG 73-78 LOT 2 BLK C</t>
  </si>
  <si>
    <t>18E18S030010  000B0 0020</t>
  </si>
  <si>
    <t>PINE RIDGE ESTATES PB 20 PG 73-78 LOT 2 BLK B</t>
  </si>
  <si>
    <t>18E17S320030  03120 0030</t>
  </si>
  <si>
    <t>PINE RIDGE UNIT 3 PB 8 PG 51 LOT 3 BLK 312</t>
  </si>
  <si>
    <t>HEWICK C JAISEONG C</t>
  </si>
  <si>
    <t>18E17S320030  03110 0030</t>
  </si>
  <si>
    <t>PINE RIDGE UNIT 3 PB 8 PG 51 LOT 3 BLK 311</t>
  </si>
  <si>
    <t>PRUITT JAMES</t>
  </si>
  <si>
    <t>PRUITT LORETTA</t>
  </si>
  <si>
    <t>2442 W MUSTANG BLVD</t>
  </si>
  <si>
    <t>18E17S320030  03340 0010</t>
  </si>
  <si>
    <t>PINE RIDGE UNIT 3 PB 8 PG 51 LOT 1 BLK 334</t>
  </si>
  <si>
    <t>CARTER JANICE</t>
  </si>
  <si>
    <t>4556 N MODELWOOD DR</t>
  </si>
  <si>
    <t>18E17S320030  03110 0190</t>
  </si>
  <si>
    <t>PINE RIDGE UNIT 3 PB 8 / 51 DRAINAGE RETENTION</t>
  </si>
  <si>
    <t>18E17S320030  000T0 0050</t>
  </si>
  <si>
    <t>PINE RIDGE UNIT 3 TRACT T-5  2003 LESS OUT: OR BK 1585 PG</t>
  </si>
  <si>
    <t>18E17S320030  00760 0170</t>
  </si>
  <si>
    <t>PINE RIDGE UNIT 3 PB 8 PG 51 LOT 17 &amp; 18 BLK 76</t>
  </si>
  <si>
    <t>BLAKE DERRICK</t>
  </si>
  <si>
    <t>BLAKE CARMETA</t>
  </si>
  <si>
    <t>PO BOX 640735</t>
  </si>
  <si>
    <t>18E18S030010  000A0 0030</t>
  </si>
  <si>
    <t>PINE RIDGE ESTATES PB 20 PG 73-78 LOT 3 BLK A</t>
  </si>
  <si>
    <t>18E18S030010  000A0 0040</t>
  </si>
  <si>
    <t>PINE RIDGE ESTATES PB 20 PG 73-78 LOT 4 BLK A</t>
  </si>
  <si>
    <t>18E18S030010  000C0 0030</t>
  </si>
  <si>
    <t>PINE RIDGE ESTATES PB 20 PG 73-78 LOT 3 BLK C</t>
  </si>
  <si>
    <t>18E17S320030  03360 0170</t>
  </si>
  <si>
    <t>PINE RIDGE UNIT 3 PB 8 PG 51 LOT 17 BLK 336</t>
  </si>
  <si>
    <t>COOK JULIE L</t>
  </si>
  <si>
    <t>RUBACHA DENNIS</t>
  </si>
  <si>
    <t>2455 W APRICOT DR</t>
  </si>
  <si>
    <t>18E17S320030  03100 0130</t>
  </si>
  <si>
    <t>PINE RIDGE UNIT 3 PB 8 PG 51 LOT 13 BLK 310</t>
  </si>
  <si>
    <t>18E17S320030  03110 0020</t>
  </si>
  <si>
    <t>PINE RIDGE UNIT 3 PB 8 PG 51 LOT 2 BLK 311</t>
  </si>
  <si>
    <t>GUEVARA NUBIA E</t>
  </si>
  <si>
    <t>1102 NE 117TH ST</t>
  </si>
  <si>
    <t>BISCAYNE PARK FL 33161</t>
  </si>
  <si>
    <t>18E17S320030  00610 0120</t>
  </si>
  <si>
    <t>PINE RIDGE UNIT 3 PB 8 PG 51 LOTS 12 &amp; 13 BLK 61   TITLE IN</t>
  </si>
  <si>
    <t>KRUSLICKY NANCY</t>
  </si>
  <si>
    <t>KRUSLICKY STANLEY</t>
  </si>
  <si>
    <t>5485 N ROSEDALE CIR</t>
  </si>
  <si>
    <t>18E17S320030  03160 0030</t>
  </si>
  <si>
    <t>PINE RIDGE UNIT 3 PB 8 PG 51 LOT 3 BLK 316</t>
  </si>
  <si>
    <t>18E17S320030  03140 0030</t>
  </si>
  <si>
    <t>PINE RIDGE UNIT 3 PB 8 PG 51 LOTS 3 &amp; 11 BLK 314</t>
  </si>
  <si>
    <t>CHRISTIE GENE A</t>
  </si>
  <si>
    <t>CHRISTIE LYNDA E</t>
  </si>
  <si>
    <t>2853 W BLACKWOOD DRIVE</t>
  </si>
  <si>
    <t>18E17S320030  00160 0140</t>
  </si>
  <si>
    <t>PINE RIDGE UNIT 3 PB 8 PG 51 LOTS 14 &amp; 15 BLK 16</t>
  </si>
  <si>
    <t>CANVASSER JAMES L</t>
  </si>
  <si>
    <t>JAMES L CANVASSER REVOCABLE</t>
  </si>
  <si>
    <t>5147 N PEPPERMINT DR</t>
  </si>
  <si>
    <t>18E17S320030  00500 0060</t>
  </si>
  <si>
    <t>PINE RIDGE UNIT 3 PB 8 PG 51 LOTS 6 &amp; 7 BLK 50</t>
  </si>
  <si>
    <t>BOYER MICHAEL E</t>
  </si>
  <si>
    <t>RUSSLER CAROLE ANNE</t>
  </si>
  <si>
    <t>2534 W BEGONIA DR</t>
  </si>
  <si>
    <t>18E17S320030  02900 0110</t>
  </si>
  <si>
    <t>PINE RIDGE UNIT 3 PB 8 PG 51 LOT 11 BLK 290</t>
  </si>
  <si>
    <t>FERO TRACY ALYN</t>
  </si>
  <si>
    <t>BENEDICT SHARI ANNE</t>
  </si>
  <si>
    <t>3585 W COGWOOD CIR</t>
  </si>
  <si>
    <t>18E17S320030  03150 0050</t>
  </si>
  <si>
    <t>PINE RIDGE UNIT 3 PB 8 PG 51 LOT 5 BLK 315</t>
  </si>
  <si>
    <t>18E18S030010  000A0 0010</t>
  </si>
  <si>
    <t>PINE RIDGE ESTATES PB 20 PG 73-78 LOT 1 BLK A</t>
  </si>
  <si>
    <t>18E17S320020  01540 0020</t>
  </si>
  <si>
    <t>PINE RIDGE UNIT 2</t>
  </si>
  <si>
    <t>3.0 TO 5.0 ACRES MED</t>
  </si>
  <si>
    <t>PINE RIDGE UNIT 2 PB 8 PG 37 LOT 2 BLK 154</t>
  </si>
  <si>
    <t>THORNTON DONNA M</t>
  </si>
  <si>
    <t>DONNA M THORTON LIVING TRUST DTD</t>
  </si>
  <si>
    <t>6310 W CORRAL PL</t>
  </si>
  <si>
    <t>18E17S320020  01600 0140</t>
  </si>
  <si>
    <t>PINE RIDGE UNIT 2 PB 8 PG 37 LOT 14 BLK 160</t>
  </si>
  <si>
    <t>PRICE DAVID R</t>
  </si>
  <si>
    <t>PRICE CAROL F</t>
  </si>
  <si>
    <t>4202 N PONY DR</t>
  </si>
  <si>
    <t>BEVERLY HILLS FL 34465 4438</t>
  </si>
  <si>
    <t>18E17S320020  02100 0020</t>
  </si>
  <si>
    <t>YEARLING</t>
  </si>
  <si>
    <t xml:space="preserve">PINE RIDGE UNIT 2 PB 8 PG 37 LOT 2 BLK 210 </t>
  </si>
  <si>
    <t>EBLE EDWARD R</t>
  </si>
  <si>
    <t>5600 W YEARLING DR</t>
  </si>
  <si>
    <t>18E17S320020  02110 0030</t>
  </si>
  <si>
    <t>BONANZA</t>
  </si>
  <si>
    <t xml:space="preserve">PINE RIDGE UNIT 2 PB 8 PG 37 LOT 3 BLK 211 </t>
  </si>
  <si>
    <t>HALL CAMERON DARCY</t>
  </si>
  <si>
    <t>HALL BARBARA KAY</t>
  </si>
  <si>
    <t>3552 ARAPAHOE TRAILS</t>
  </si>
  <si>
    <t>BEAVERTON MI 48612</t>
  </si>
  <si>
    <t>18E17S320020  02190 0010</t>
  </si>
  <si>
    <t>PINE RIDGE UNIT 2 PB 8 PG 37 LOT 1 BLK 219</t>
  </si>
  <si>
    <t>MAZZOLA THOMAS V  SR</t>
  </si>
  <si>
    <t>MAZZOLA CHRISTINE M</t>
  </si>
  <si>
    <t>4341 W MUSTANG BLVD</t>
  </si>
  <si>
    <t>BEVERLY HILLS FL 34465 3466</t>
  </si>
  <si>
    <t>18E17S320020  01470 0020</t>
  </si>
  <si>
    <t>VALLEY</t>
  </si>
  <si>
    <t>PINE RIDGE UNIT 2 PB 8 PG 37 LOT 2 BLK 147</t>
  </si>
  <si>
    <t>OAKHURST JOSHUA P</t>
  </si>
  <si>
    <t>OAKHURST KRISTINE</t>
  </si>
  <si>
    <t>4819 N VALLEY TERR</t>
  </si>
  <si>
    <t>18E17S320020  01680 0100</t>
  </si>
  <si>
    <t>BUCKHORN</t>
  </si>
  <si>
    <t>PINE RIDGE UNIT 2 PB 8 PG 37 LOT 10 BLK 168</t>
  </si>
  <si>
    <t>VERBERT GEORGE</t>
  </si>
  <si>
    <t>THIBAUTSTRAAT 25</t>
  </si>
  <si>
    <t xml:space="preserve"> 2100 BELGIUM</t>
  </si>
  <si>
    <t>18E17S320020  01690 0090</t>
  </si>
  <si>
    <t>SHERIFF</t>
  </si>
  <si>
    <t>PINE RIDGE UNIT 2 PB 8 PG 37 LOT 9 BLK 169</t>
  </si>
  <si>
    <t>BUCH STERLING</t>
  </si>
  <si>
    <t>BUCH BARBARA</t>
  </si>
  <si>
    <t>3223 N SHERIFF DR</t>
  </si>
  <si>
    <t>18E17S320020  01470 0040</t>
  </si>
  <si>
    <t>PINE RIDGE UNIT 2 PB 8 PG 37 LOT 4 BLK 147</t>
  </si>
  <si>
    <t>GRIMSLEY THOMAS W</t>
  </si>
  <si>
    <t>GRIMSLEY MARIE J</t>
  </si>
  <si>
    <t>6031 W CORRAL PL</t>
  </si>
  <si>
    <t>18E17S320020  01480 0020</t>
  </si>
  <si>
    <t>NEVADA</t>
  </si>
  <si>
    <t>PINE RIDGE UNIT 2 PB 8 PG 37 LOT 2 BLK 148</t>
  </si>
  <si>
    <t>JOHNSON HARVEY L</t>
  </si>
  <si>
    <t>JOHNSON BARBARA J</t>
  </si>
  <si>
    <t>4811 N NEVADA TER</t>
  </si>
  <si>
    <t>18E17S320020  01490 0020</t>
  </si>
  <si>
    <t>SACRAMENTO</t>
  </si>
  <si>
    <t>PINE RIDGE UNIT 2 PB 8 PG 37 LOT 2 BLK 149</t>
  </si>
  <si>
    <t>CONFORTI LEONARD</t>
  </si>
  <si>
    <t>CONFORTI ELLEN</t>
  </si>
  <si>
    <t>4813 N SACRAMENTO AVE</t>
  </si>
  <si>
    <t>18E17S320020  01490 0040</t>
  </si>
  <si>
    <t xml:space="preserve">PINE RIDGE UNIT 2 PB 8 PG 37 LOT 4 BLK 149 </t>
  </si>
  <si>
    <t>IGNACIO CARL R</t>
  </si>
  <si>
    <t>7037 KENTWOOD AVE</t>
  </si>
  <si>
    <t>LOS ANGELES CA 90045</t>
  </si>
  <si>
    <t>18E17S320020  01520 0010</t>
  </si>
  <si>
    <t xml:space="preserve">PINE RIDGE UNIT 2 PB 8 PG 37 LOT 1 BLK 152 </t>
  </si>
  <si>
    <t>WEST JEFFREY</t>
  </si>
  <si>
    <t>6454 W CORRAL PL</t>
  </si>
  <si>
    <t>18E17S320020  01530 0070</t>
  </si>
  <si>
    <t>DODGE CITY</t>
  </si>
  <si>
    <t>PINE RIDGE UNIT 2 PB 8 PG 37 LOT 7 BLK 153</t>
  </si>
  <si>
    <t>NEWMAN THOMAS H</t>
  </si>
  <si>
    <t>NEWMAN VALERIE L</t>
  </si>
  <si>
    <t>4368 N DODGE CITY DR</t>
  </si>
  <si>
    <t>BEVERLY HILLS FL 34465 4411</t>
  </si>
  <si>
    <t>18E17S320020  01540 0030</t>
  </si>
  <si>
    <t>PINE RIDGE UNIT 2 PB 8 PG 37 LOT 3 BLK 154</t>
  </si>
  <si>
    <t>GIAMMASI JOHN P</t>
  </si>
  <si>
    <t>GIAMMASI ELAINE C</t>
  </si>
  <si>
    <t>6264 W CORRAL PL</t>
  </si>
  <si>
    <t>18E17S320020  01550 0040</t>
  </si>
  <si>
    <t>PONDEROSA</t>
  </si>
  <si>
    <t xml:space="preserve">PINE RIDGE UNIT 2 PB 8 PG 37 LOT 4 BLK 155 </t>
  </si>
  <si>
    <t>IHRIE ROBERT S</t>
  </si>
  <si>
    <t>7761 KNIGHTWING CIR</t>
  </si>
  <si>
    <t>FORT MYERS FL 33912 7331</t>
  </si>
  <si>
    <t>18E17S320020  01620 0150</t>
  </si>
  <si>
    <t>STIRRUP</t>
  </si>
  <si>
    <t>PINE RIDGE UNIT 2 PB 8 PG 37 LOT 15 BLK 162</t>
  </si>
  <si>
    <t>BRUGGER WILLIAM W</t>
  </si>
  <si>
    <t>3572 N STIRRUP DR</t>
  </si>
  <si>
    <t>18E17S320020  01620 0160</t>
  </si>
  <si>
    <t>PINE RIDGE UNIT 2 PB 8 PG 37 LOT 16 BLK 162</t>
  </si>
  <si>
    <t>18E17S320020  01710 0100</t>
  </si>
  <si>
    <t>PINE RIDGE UNIT 2 PB 8 PG 37 LOT 10 BLK 171</t>
  </si>
  <si>
    <t>HAAS JASON</t>
  </si>
  <si>
    <t>3305 N STIRRUP DR</t>
  </si>
  <si>
    <t>18E17S320020  02120 0220</t>
  </si>
  <si>
    <t>Vacant Acreage, Not Agri</t>
  </si>
  <si>
    <t xml:space="preserve">PINE RIDGE UNIT 2 PB 8 PG 37 LOT 22 BLK 212 </t>
  </si>
  <si>
    <t>HYTE ROBERT F &amp;</t>
  </si>
  <si>
    <t>CARLOS ORTIZ CO TRUSTEES</t>
  </si>
  <si>
    <t>18E17S320020  01700 0020</t>
  </si>
  <si>
    <t>PINE RIDGE UNIT 2 PB 8 PG 37 LOT 2 BLK 170</t>
  </si>
  <si>
    <t>DUMELLE WILLIAM JOHN</t>
  </si>
  <si>
    <t>DUMELLE STEPHANIE ANNE TEGER</t>
  </si>
  <si>
    <t>18E17S320020  01500 0020</t>
  </si>
  <si>
    <t>PINE RIDGE UNIT 2 PB 8 PG 37 LOT 2 BLK 150</t>
  </si>
  <si>
    <t>HARLOW LAWRENCE</t>
  </si>
  <si>
    <t>HARLOW SUSAN</t>
  </si>
  <si>
    <t>4945 N VALLEY TER</t>
  </si>
  <si>
    <t>18E17S320020  01710 0030</t>
  </si>
  <si>
    <t>PINE RIDGE UNIT 2 PB 8 PG 37 LOT 3 BLK 171</t>
  </si>
  <si>
    <t>KEITH JOHN</t>
  </si>
  <si>
    <t>KEITH BEVERLY</t>
  </si>
  <si>
    <t>6269 W PINE RIDGE BLVD</t>
  </si>
  <si>
    <t>18E17S320020  02100 0040</t>
  </si>
  <si>
    <t>PINE RIDGE UNIT 2 PB 8 PG 37 LOT 4 BLK 210</t>
  </si>
  <si>
    <t>HUGHES RAYMOND S JR</t>
  </si>
  <si>
    <t>HUGHES VIRGINIA P</t>
  </si>
  <si>
    <t>5550 W YEARLING DR</t>
  </si>
  <si>
    <t>18E17S320020  01480 0030</t>
  </si>
  <si>
    <t>PINE RIDGE UNIT 2 PB 8 PG 37 LOT 3 BLK 148</t>
  </si>
  <si>
    <t>CIESLICKI TERESA K</t>
  </si>
  <si>
    <t>CIESLICKI JOSEPH B</t>
  </si>
  <si>
    <t>4753 N NEVADA TER</t>
  </si>
  <si>
    <t>18E17S320020  01480 0050</t>
  </si>
  <si>
    <t>PINE RIDGE UNIT 2 PB 8 PG 37 LOT 5 BLK 148</t>
  </si>
  <si>
    <t>YEN MAO LIANG</t>
  </si>
  <si>
    <t>507 ELIZABETH DR</t>
  </si>
  <si>
    <t xml:space="preserve"> H9W 6C5 CANADA</t>
  </si>
  <si>
    <t>18E17S320020  01490 0080</t>
  </si>
  <si>
    <t xml:space="preserve">PINE RIDGE UNIT 2 PB 8 PG 37 LOT 8 BLK 149 </t>
  </si>
  <si>
    <t>JOSHUA RUFINO FAMILY LIMITED</t>
  </si>
  <si>
    <t>PARTNERSHIP</t>
  </si>
  <si>
    <t>1281 REUTER RANCH RD</t>
  </si>
  <si>
    <t>ROSEVILLE CA 95661</t>
  </si>
  <si>
    <t>18E17S320020  01500 0010</t>
  </si>
  <si>
    <t>PINE RIDGE UNIT 2 PB 8 PG 37 LOT 1 BLK 150</t>
  </si>
  <si>
    <t>18E17S320020  01510 0030</t>
  </si>
  <si>
    <t xml:space="preserve">PINE RIDGE UNIT 2 PB 8 PG 37 LOT 3 BLK 151 </t>
  </si>
  <si>
    <t>LIEBMANN WOLFGANG K &amp; ROBERTA</t>
  </si>
  <si>
    <t>ZIMMAN TRUSTEES</t>
  </si>
  <si>
    <t>4904 N SACRAMENTO AVE</t>
  </si>
  <si>
    <t>18E17S320020  01550 0050</t>
  </si>
  <si>
    <t xml:space="preserve">PINE RIDGE UNIT 2 PB 8 PG 37 LOT 5 BLK 155 </t>
  </si>
  <si>
    <t>YATES RACHEL R</t>
  </si>
  <si>
    <t>5951 W PINE RIDGE BLVD</t>
  </si>
  <si>
    <t>BEVERLY HILLS FL 34465 4434</t>
  </si>
  <si>
    <t>18E17S320020  01560 0050</t>
  </si>
  <si>
    <t>PINE RIDGE UNIT 2 PB 8 PG 37 LOT 5 BLK 156</t>
  </si>
  <si>
    <t>OZGA RONALD M</t>
  </si>
  <si>
    <t>OZGA ANN</t>
  </si>
  <si>
    <t>4075 N PONY DR</t>
  </si>
  <si>
    <t>18E17S320020  01600 0040</t>
  </si>
  <si>
    <t>PINE RIDGE UNIT 2 PB 8 PG 37 LOT 4 BLK 160</t>
  </si>
  <si>
    <t>LARSEN EDWARD</t>
  </si>
  <si>
    <t>6154 W PINE RIDGE BLVD</t>
  </si>
  <si>
    <t>18E17S320020  01600 0130</t>
  </si>
  <si>
    <t>PINE RIDGE UNIT 2 PB 8 PG 37 LOT 13 BLK 160</t>
  </si>
  <si>
    <t>VITOLO PAULA</t>
  </si>
  <si>
    <t>4080 N PONY DR</t>
  </si>
  <si>
    <t>18E17S320020  01700 0110</t>
  </si>
  <si>
    <t>PINE RIDGE UNIT 2 PB 8 PG 37 LOT 11 BLK 170</t>
  </si>
  <si>
    <t>PEARSON LAWRENCE G</t>
  </si>
  <si>
    <t>PEARSON CATHERINE A</t>
  </si>
  <si>
    <t>3110 N STIRRUP DR</t>
  </si>
  <si>
    <t>BEVERLY HILLS FL 34465 4691</t>
  </si>
  <si>
    <t>18E17S320020  02110 0080</t>
  </si>
  <si>
    <t>PINE RIDGE UNIT 2 PB 8 PG 37 LOT 8 BLK 211</t>
  </si>
  <si>
    <t>PRIDGEN DWIGHT K</t>
  </si>
  <si>
    <t>PRIDGEN GAIL THOMAS</t>
  </si>
  <si>
    <t>5179 W BONANZA DR</t>
  </si>
  <si>
    <t>18E17S320020  02180 0040</t>
  </si>
  <si>
    <t>PINE RIDGE UNIT 2 PB 8 PG 37 LOT 4 BLK 218</t>
  </si>
  <si>
    <t>LYNCH DALE ALLEN SR</t>
  </si>
  <si>
    <t>4709 E COUNTY RD 40</t>
  </si>
  <si>
    <t>FORT COLLINS CO 80525</t>
  </si>
  <si>
    <t>18E17S320020  02120 0150</t>
  </si>
  <si>
    <t>WAGON</t>
  </si>
  <si>
    <t>PINE RIDGE UNIT 2 PB 8 PG 37 LOT 15 BLK 212</t>
  </si>
  <si>
    <t>CHESNUTT MICHELLE R</t>
  </si>
  <si>
    <t>CHESNUTT CLAYTON J</t>
  </si>
  <si>
    <t>3590 N WAGON PT</t>
  </si>
  <si>
    <t>BEVERLY HILLS FL 34465 4484</t>
  </si>
  <si>
    <t>18E17S320020  01680 0080</t>
  </si>
  <si>
    <t>PINE RIDGE UNIT 2 PB 8 PG 37 LOT 8 BLK 168</t>
  </si>
  <si>
    <t>SIMPSON CARVELL A</t>
  </si>
  <si>
    <t>SIMPSON VERONICA M</t>
  </si>
  <si>
    <t>3135 N BUCKHORN DR</t>
  </si>
  <si>
    <t>BEVERLY HILLS FL 34465 4622</t>
  </si>
  <si>
    <t>18E17S320020  01480 0010</t>
  </si>
  <si>
    <t>PINE RIDGE UNIT 2 PB 8 PG 37 LOT 1 BLK 148</t>
  </si>
  <si>
    <t>PRIVETTE FOY E JR</t>
  </si>
  <si>
    <t>PRIVETTE MARY T</t>
  </si>
  <si>
    <t>4873 N NEVADA TER</t>
  </si>
  <si>
    <t>18E17S320020  01480 0040</t>
  </si>
  <si>
    <t xml:space="preserve">PINE RIDGE UNIT 2 PB 8 PG 37 LOT 4 BLK 148 </t>
  </si>
  <si>
    <t>18E17S320020  01480 0060</t>
  </si>
  <si>
    <t>PINE RIDGE UNIT 2 PB 8 PG 37 LOT 6 BLK 148</t>
  </si>
  <si>
    <t>EDMISTER BARBARA K</t>
  </si>
  <si>
    <t>SMITH MARYANN</t>
  </si>
  <si>
    <t>4818 N VALLEY TERRACE</t>
  </si>
  <si>
    <t>18E17S320020  01490 0070</t>
  </si>
  <si>
    <t>PINE RIDGE UNIT 2 PB 8 PG 37 LOT 7 BLK 149</t>
  </si>
  <si>
    <t>DELSALTO FAMILY TRUST DATED OCTOBER</t>
  </si>
  <si>
    <t>18E17S320020  01510 0020</t>
  </si>
  <si>
    <t>PINE RIDGE UNIT 2 PB 8 PG 37 LOT 2 BLK 151</t>
  </si>
  <si>
    <t>LIEBMANN WOLFGANG K</t>
  </si>
  <si>
    <t>ZIMMAN ROBERTA</t>
  </si>
  <si>
    <t>4904 N SACRAMONTO AVE</t>
  </si>
  <si>
    <t>18E17S320020  01520 0020</t>
  </si>
  <si>
    <t>PINE RIDGE UNIT 2 PB 8 PG 37 LOT 2 BLK 152</t>
  </si>
  <si>
    <t>YANG ANDREW C</t>
  </si>
  <si>
    <t>YANG SHIRLEY W</t>
  </si>
  <si>
    <t>556 PLATT CIR</t>
  </si>
  <si>
    <t>EL DORADO HILLS CA 95762</t>
  </si>
  <si>
    <t>18E17S320020  01530 0060</t>
  </si>
  <si>
    <t>PINE RIDGE UNIT 2 PB 8 PG 37 LOT 6 BLK 153</t>
  </si>
  <si>
    <t>COLWELL EDWARD M</t>
  </si>
  <si>
    <t>COLWELL DOROTHEA M</t>
  </si>
  <si>
    <t>4354 N DODGE CITY DR</t>
  </si>
  <si>
    <t>18E17S320020  01530 0080</t>
  </si>
  <si>
    <t>PINE RIDGE UNIT 2 PB 8 PG 37 LOT 8 BLK 153</t>
  </si>
  <si>
    <t>CHILCOTE DELORES ANN</t>
  </si>
  <si>
    <t>7959 TELEGRAPH RD TRLR 144</t>
  </si>
  <si>
    <t>SEVERN MD 21144 1844</t>
  </si>
  <si>
    <t>18E17S320020  01540 0010</t>
  </si>
  <si>
    <t>PINE RIDGE UNIT 2 PB 8 PG 37 LOT 1 BLK 154</t>
  </si>
  <si>
    <t>DE LISLE M E</t>
  </si>
  <si>
    <t>DE LISLE A</t>
  </si>
  <si>
    <t>SWEELINCKSTRAAT PO BOX 1186</t>
  </si>
  <si>
    <t xml:space="preserve"> DUTCH CARIBBEAN</t>
  </si>
  <si>
    <t>18E17S320020  01520 0040</t>
  </si>
  <si>
    <t>PINE RIDGE UNIT 2 PB 8 PG 37 LOT 4 BLK 152</t>
  </si>
  <si>
    <t>PAGE JAMES H</t>
  </si>
  <si>
    <t>PAGE LYNN C</t>
  </si>
  <si>
    <t>4470 N SACRAMENTO AVE</t>
  </si>
  <si>
    <t>BEVERLY HILLS FL 34465 4419</t>
  </si>
  <si>
    <t>18E17S320020  01610 0030</t>
  </si>
  <si>
    <t>PINE RIDGE UNIT 2 PB 8 PG 37 LOT 3 BLK 161</t>
  </si>
  <si>
    <t>ZOPPETTI STACI LYNN</t>
  </si>
  <si>
    <t>4301 N DODGE CITY DR</t>
  </si>
  <si>
    <t>18E17S320020  01700 0090</t>
  </si>
  <si>
    <t>PINE RIDGE UNIT 2 PB 8 PG 37 LOT 9 BLK 170</t>
  </si>
  <si>
    <t>HUGUES JACQUES A</t>
  </si>
  <si>
    <t>4 AVENUE DU PARC</t>
  </si>
  <si>
    <t xml:space="preserve"> 78830 FRANCE</t>
  </si>
  <si>
    <t>18E17S320020  02110 0020</t>
  </si>
  <si>
    <t>PINE RIDGE UNIT 2 PB 8 PG 37 LOT 2 BLK 211</t>
  </si>
  <si>
    <t>BROWN RICHARD T</t>
  </si>
  <si>
    <t>KNOWLES ROCHELLE M</t>
  </si>
  <si>
    <t>PO BOX 1239</t>
  </si>
  <si>
    <t>18E17S320020  02110 0050</t>
  </si>
  <si>
    <t>PINE RIDGE UNIT 2 PB 8 PG 37 LOT 5 BLK 211</t>
  </si>
  <si>
    <t>MCGUIRE MARIANNE</t>
  </si>
  <si>
    <t>5411 W BONANZA DR</t>
  </si>
  <si>
    <t>18E17S320020  02130 0010</t>
  </si>
  <si>
    <t>PALOMINO</t>
  </si>
  <si>
    <t>PINE RIDGE UNIT 2 PB 8 PG 37 LOT 1 BLK 213</t>
  </si>
  <si>
    <t>KELLY DONN K</t>
  </si>
  <si>
    <t>KELLY ANN M</t>
  </si>
  <si>
    <t>3839 N PALOMINO TER</t>
  </si>
  <si>
    <t>BEVERLY HILLS FL 34465 4459</t>
  </si>
  <si>
    <t>18E17S320020  02190 0020</t>
  </si>
  <si>
    <t>PINE RIDGE UNIT 2 PB 8 PG 37 LOT 2 BLK 219</t>
  </si>
  <si>
    <t>SHANK MICHAEL E</t>
  </si>
  <si>
    <t>SHANK ANNE C</t>
  </si>
  <si>
    <t>4417 W BONANZA DR</t>
  </si>
  <si>
    <t>18E17S320020  01520 0060</t>
  </si>
  <si>
    <t>PINE RIDGE UNIT 2 PB 8 PG 37 LOT 6 BLK 152</t>
  </si>
  <si>
    <t>DEWAN DARYL JAMES</t>
  </si>
  <si>
    <t>ANDREWS JOY M</t>
  </si>
  <si>
    <t>4344 N SACRAMERTO AVE</t>
  </si>
  <si>
    <t>18E17S320020  01710 0110</t>
  </si>
  <si>
    <t>PINE RIDGE UNIT 2 PB 8 PG 37 LOT 11 BLK 171</t>
  </si>
  <si>
    <t>AESCHLIMANN DORIS</t>
  </si>
  <si>
    <t>IM POMERNGUT D 4</t>
  </si>
  <si>
    <t xml:space="preserve"> 4800 SWITZERLAND</t>
  </si>
  <si>
    <t>18E17S320020  01630 0120</t>
  </si>
  <si>
    <t>PINE RIDGE UNIT 2 PB 8 PG 37 LOT 12 BLK 163</t>
  </si>
  <si>
    <t>MCDERMOTT DAVID J</t>
  </si>
  <si>
    <t>MCDERMOTT LISA M</t>
  </si>
  <si>
    <t>3747 N BUCKHORN DR</t>
  </si>
  <si>
    <t>18E17S320020  01470 0030</t>
  </si>
  <si>
    <t xml:space="preserve">PINE RIDGE UNIT 2 PB 8 PG 37 LOT 3 BLK 147 </t>
  </si>
  <si>
    <t>GRIMSLEY THOMAS W TRUSTEE &amp;</t>
  </si>
  <si>
    <t>MARIE J GRIMSLEY TRUSTEE</t>
  </si>
  <si>
    <t>18E17S320020  01530 0030</t>
  </si>
  <si>
    <t>PINE RIDGE UNIT 2 PB 8 PG 37 LOT 3 BLK 153</t>
  </si>
  <si>
    <t>ALVINO GARY J</t>
  </si>
  <si>
    <t>ALVINO MARY ANN</t>
  </si>
  <si>
    <t>4363 N SACRAMENTO AVE</t>
  </si>
  <si>
    <t>18E17S320020  01530 0040</t>
  </si>
  <si>
    <t>PINE RIDGE UNIT 2 PB 8 PG 37 LOT 4 BLK 153</t>
  </si>
  <si>
    <t>DUNKIN DAVID W</t>
  </si>
  <si>
    <t>DUNKIN TRACIE A</t>
  </si>
  <si>
    <t>4309 N SACRAMENTO AVE</t>
  </si>
  <si>
    <t>BEVERLY HILLS FL 34465 4422</t>
  </si>
  <si>
    <t>18E17S320020  01690 0010</t>
  </si>
  <si>
    <t>PINE RIDGE UNIT 2 PB 8 PG 37 LOT 1 BLK 169</t>
  </si>
  <si>
    <t>WUNDERLICH KARIN</t>
  </si>
  <si>
    <t>HAYNSTRASSE 2</t>
  </si>
  <si>
    <t xml:space="preserve"> 20249 WEST GERMANY</t>
  </si>
  <si>
    <t>18E17S320020  01530 0050</t>
  </si>
  <si>
    <t>PINE RIDGE UNIT 2 PB 8 PG 37 LOT 5 BLK 153</t>
  </si>
  <si>
    <t>BONSALL DAVID M</t>
  </si>
  <si>
    <t>BONSALL JOANN K</t>
  </si>
  <si>
    <t>4310 N DODGE CITY DR</t>
  </si>
  <si>
    <t>18E17S320020  01480 0070</t>
  </si>
  <si>
    <t>PINE RIDGE UNIT 2 PB 8 PG 37 LOT 7 BLK 148</t>
  </si>
  <si>
    <t>4818 N VALLEY TER</t>
  </si>
  <si>
    <t>18E17S320020  01490 0050</t>
  </si>
  <si>
    <t>PINE RIDGE UNIT 2 PB 8 PG 37 LOT 5 BLK 149</t>
  </si>
  <si>
    <t>TELEMAQUE CARLO</t>
  </si>
  <si>
    <t>TELEMAQUE  YVES C</t>
  </si>
  <si>
    <t>6271 W CORRAL PLACE</t>
  </si>
  <si>
    <t>18E17S320020  01490 0060</t>
  </si>
  <si>
    <t>PINE RIDGE UNIT 2 PB 8 PG 37 LOT 6 BLK 149</t>
  </si>
  <si>
    <t>DOELKER TIMOTHY</t>
  </si>
  <si>
    <t>DOELKER CHERYL</t>
  </si>
  <si>
    <t>4754 N NEVADA TER</t>
  </si>
  <si>
    <t>18E17S320020  01500 0040</t>
  </si>
  <si>
    <t>PINE RIDGE UNIT 2 PB 8 PG 37 LOT 4 BLK 150</t>
  </si>
  <si>
    <t>GIANNONE ALFRED E</t>
  </si>
  <si>
    <t>LYON JUDITH</t>
  </si>
  <si>
    <t>4923 N VALLEY TER</t>
  </si>
  <si>
    <t>BEVERLY HILLS FL 34465 4429</t>
  </si>
  <si>
    <t>18E17S320020  01510 0050</t>
  </si>
  <si>
    <t>PINE RIDGE UNIT 2 PB 8 PG 37 LOT 5 BLK 151</t>
  </si>
  <si>
    <t>REDLIN TIMOTHY</t>
  </si>
  <si>
    <t>5580 E AVON ST</t>
  </si>
  <si>
    <t>18E17S320020  01560 0020</t>
  </si>
  <si>
    <t>PINE RIDGE UNIT 2 PB 8 PG 37 LOT 2 BLK 156</t>
  </si>
  <si>
    <t>LIPPERT LINDA J</t>
  </si>
  <si>
    <t>AMUNDSON JAMES D</t>
  </si>
  <si>
    <t>4319 N PONY DR</t>
  </si>
  <si>
    <t>18E17S320020  01710 0120</t>
  </si>
  <si>
    <t>PINE RIDGE UNIT 2 PB 8 PG 37 LOT 12 BLK 171</t>
  </si>
  <si>
    <t>AESCHILIMANN TOCHTER DORA</t>
  </si>
  <si>
    <t>POMERNGUT D4</t>
  </si>
  <si>
    <t xml:space="preserve"> CH 4800 SWITZERLAND</t>
  </si>
  <si>
    <t>18E17S320020  01490 0030</t>
  </si>
  <si>
    <t>PINE RIDGE UNIT 2 PB 8 PG 37 LOT 3 BLK 149</t>
  </si>
  <si>
    <t>DELSALTO VICTOR G</t>
  </si>
  <si>
    <t>DELSALTO ANA I</t>
  </si>
  <si>
    <t>38 HIDDEN BROOK DR</t>
  </si>
  <si>
    <t>BROOKFIELD CT 06804</t>
  </si>
  <si>
    <t>18E17S320020  01510 0040</t>
  </si>
  <si>
    <t>PINE RIDGE UNIT 2 PB 8 PG 37 LOT 4 BLK 151</t>
  </si>
  <si>
    <t>BISHOP DAVID K</t>
  </si>
  <si>
    <t>BISHOP DIANA DUNCAN</t>
  </si>
  <si>
    <t>4784 N SACRAMENTO AVE</t>
  </si>
  <si>
    <t>18E17S320020  01520 0090</t>
  </si>
  <si>
    <t>PINE RIDGE UNIT 2 PB 8 PG 37 LOT 9 BLK 152</t>
  </si>
  <si>
    <t>FLOYD MARY AUDREY</t>
  </si>
  <si>
    <t>4130 W SACRAMENTO AVE</t>
  </si>
  <si>
    <t>18E17S320020  01530 0020</t>
  </si>
  <si>
    <t>PINE RIDGE UNIT 2 PB 8 PG 37 LOT 2 BLK 153</t>
  </si>
  <si>
    <t>KOLASA ALBERT JR</t>
  </si>
  <si>
    <t>KOLASA LINDA J</t>
  </si>
  <si>
    <t>4425 N SACRAMENTO AVE</t>
  </si>
  <si>
    <t>18E17S320020  01540 0040</t>
  </si>
  <si>
    <t xml:space="preserve">PINE RIDGE UNIT 2 PB 8 PG 37 LOT 4 BLK 154 </t>
  </si>
  <si>
    <t>OLIVER PATRICE TRUSTEE</t>
  </si>
  <si>
    <t>PATRICE OLIVER REVOC TRUST</t>
  </si>
  <si>
    <t>18E17S320020  01520 0030</t>
  </si>
  <si>
    <t>PINE RIDGE UNIT 2 PB 8 PG 37 LOT 3 BLK 152</t>
  </si>
  <si>
    <t>MASSAGEE STEVEN KEITH</t>
  </si>
  <si>
    <t>4522 N SACRAMENTO AVE</t>
  </si>
  <si>
    <t>18E17S320020  01560 0030</t>
  </si>
  <si>
    <t>PINE RIDGE UNIT 2 PB 8 PG 37 LOT 3 BLK 156</t>
  </si>
  <si>
    <t>JENKS DOROTHY A</t>
  </si>
  <si>
    <t>SEDLOCK CHERYLL L</t>
  </si>
  <si>
    <t>4237 N PONY DR</t>
  </si>
  <si>
    <t>18E17S320020  01600 0110</t>
  </si>
  <si>
    <t>PINE RIDGE UNIT 2 PB 8 PG 37 LOT 11 BLK 160</t>
  </si>
  <si>
    <t>COOK JIM</t>
  </si>
  <si>
    <t>YACKEL MARY KATHERINE</t>
  </si>
  <si>
    <t>3946 N PONY DR</t>
  </si>
  <si>
    <t>18E17S320020  01580 0040</t>
  </si>
  <si>
    <t>PINE RIDGE UNIT 2 PB 8 PG 37 LOT 4 BLK 158</t>
  </si>
  <si>
    <t>VYMLATIL WALTER</t>
  </si>
  <si>
    <t>ZEIFGASSE 8</t>
  </si>
  <si>
    <t xml:space="preserve"> A/1130 AUSTRIA</t>
  </si>
  <si>
    <t>18E17S320020  01550 0060</t>
  </si>
  <si>
    <t xml:space="preserve">PINE RIDGE UNIT 2 PB 8 PG 37 LOT 6 BLK 155 </t>
  </si>
  <si>
    <t>ROSS MITCHELL &amp; KATHLEEN</t>
  </si>
  <si>
    <t>25 WEDGEWOOD DR</t>
  </si>
  <si>
    <t>CORAM NY 11727</t>
  </si>
  <si>
    <t>18E17S320020  01690 0100</t>
  </si>
  <si>
    <t>PINE RIDGE UNIT 2 PB 8 PG 37 LOT 10 BLK 169</t>
  </si>
  <si>
    <t>HOPKINS HEIDI LYNN</t>
  </si>
  <si>
    <t>3211 N SHERIFF DR</t>
  </si>
  <si>
    <t>18E17S320020  01630 0130</t>
  </si>
  <si>
    <t>PINE RIDGE UNIT 2 PB 8 PG 37 LOT 13 BLK 163</t>
  </si>
  <si>
    <t>HOWIE WARREN</t>
  </si>
  <si>
    <t>JONES DARCY</t>
  </si>
  <si>
    <t>3695 N BUCKHORN DR</t>
  </si>
  <si>
    <t>18E17S320020  01680 0090</t>
  </si>
  <si>
    <t>PINE RIDGE UNIT 2 PB 8 PG 37 LOT 9 BLK 168</t>
  </si>
  <si>
    <t>WOOD BRETT</t>
  </si>
  <si>
    <t>WOOD MICHELLE</t>
  </si>
  <si>
    <t>3165 N BUCKHORN DR</t>
  </si>
  <si>
    <t>18E17S320020  01490 0010</t>
  </si>
  <si>
    <t xml:space="preserve">PINE RIDGE UNIT 2 PB 8 PG 37 LOT 1 BLK 149 </t>
  </si>
  <si>
    <t>CONFORTI LEONARD &amp; ELLEN</t>
  </si>
  <si>
    <t>4813  N SACRAMENTO AVE</t>
  </si>
  <si>
    <t>18E17S320020  01500 0050</t>
  </si>
  <si>
    <t>PINE RIDGE UNIT 2 PB 8 PG 37 LOT 5 BLK 150</t>
  </si>
  <si>
    <t>KOTIK PAUL</t>
  </si>
  <si>
    <t>KOTIK KRISTEN</t>
  </si>
  <si>
    <t>4911 N VALLEY TER</t>
  </si>
  <si>
    <t>18E17S320020  01520 0050</t>
  </si>
  <si>
    <t>PINE RIDGE UNIT 2 PB 8 PG 37 LOT 5 BLK 152</t>
  </si>
  <si>
    <t>JAECKS KYLE EDWARD</t>
  </si>
  <si>
    <t>JAECKS SHAWNA LEE</t>
  </si>
  <si>
    <t>4398 N SACRAMENTO AVE</t>
  </si>
  <si>
    <t>18E17S320020  01560 0060</t>
  </si>
  <si>
    <t>PINE RIDGE UNIT 2 PB 8 PG 37 LOT 6 BLK 156</t>
  </si>
  <si>
    <t>ANDERSON LEO M</t>
  </si>
  <si>
    <t>ANDERSON VICKI L</t>
  </si>
  <si>
    <t>4019 N PONY DR</t>
  </si>
  <si>
    <t>BEVERLY HILLS FL 34465 4432</t>
  </si>
  <si>
    <t>18E17S320020  01610 0040</t>
  </si>
  <si>
    <t xml:space="preserve">PINE RIDGE UNIT 2 PB 8 PG 37 LOT 4 BLK 161 </t>
  </si>
  <si>
    <t>BUMP LOIS A</t>
  </si>
  <si>
    <t>4319 N DODGE CITY DR</t>
  </si>
  <si>
    <t>18E17S320020  01610 0120</t>
  </si>
  <si>
    <t xml:space="preserve">PINE RIDGE UNIT 2 PB 8 PG 37 LOT 12 BLK 161 </t>
  </si>
  <si>
    <t>DREW CLAUDE H</t>
  </si>
  <si>
    <t>6135 W PINE RIDGE BLVD</t>
  </si>
  <si>
    <t>BEVERLY HILLS FL 34465 4436</t>
  </si>
  <si>
    <t>18E17S320020  01610 0140</t>
  </si>
  <si>
    <t>CAVALRY</t>
  </si>
  <si>
    <t>PINE RIDGE UNIT 2 PB 8 PG 37 LOT 14 BLK 161</t>
  </si>
  <si>
    <t>DEL RIO FRANK</t>
  </si>
  <si>
    <t>DEL RIO JANET ELAINE</t>
  </si>
  <si>
    <t>6237 W CAVALRY LN</t>
  </si>
  <si>
    <t>18E17S320020  02140 0010</t>
  </si>
  <si>
    <t>YACHT</t>
  </si>
  <si>
    <t>PINE RIDGE UNIT 2 PB 8 PG 37 LOT 1 BLK 214</t>
  </si>
  <si>
    <t>SAPINSKY DAVID E</t>
  </si>
  <si>
    <t>SAPINSKY DESIREE D</t>
  </si>
  <si>
    <t>3816 N YACHT TER</t>
  </si>
  <si>
    <t>BEVERLY HILLS FL 34465 4462</t>
  </si>
  <si>
    <t>18E17S320020  02160 0010</t>
  </si>
  <si>
    <t>PINE RIDGE UNIT 2 PB 8 PG 37 LOT 1 BLK 216</t>
  </si>
  <si>
    <t>WITFILL ALBERT</t>
  </si>
  <si>
    <t>WITFILL ANDREA</t>
  </si>
  <si>
    <t>2020 NW 17TH ST</t>
  </si>
  <si>
    <t>18E17S320020  01500 0030</t>
  </si>
  <si>
    <t xml:space="preserve">PINE RIDGE UNIT 2 PB 8 PG 37 LOT 3 BLK 150 </t>
  </si>
  <si>
    <t>RAND DAVID L &amp; BARBARA M</t>
  </si>
  <si>
    <t>283 W DOERR PATH</t>
  </si>
  <si>
    <t>18E17S320020  01680 0110</t>
  </si>
  <si>
    <t>PINE RIDGE UNIT 2 PB 8 PG 37 LOT 11 BLK 168</t>
  </si>
  <si>
    <t>BUYST RUDI</t>
  </si>
  <si>
    <t>BUYST BEN</t>
  </si>
  <si>
    <t>58A KLEINE PUTTINGBAAN</t>
  </si>
  <si>
    <t xml:space="preserve"> 2560 BELGIUM</t>
  </si>
  <si>
    <t>18E17S320020  02090 0010</t>
  </si>
  <si>
    <t>PINE RIDGE UNIT 2 PB 8 PG 37 LOT 1 BLK 209</t>
  </si>
  <si>
    <t>CORBIN TERRY R</t>
  </si>
  <si>
    <t>18E17S320020  02150 0020</t>
  </si>
  <si>
    <t>PINE RIDGE UNIT 2 PB 8 PG 37 LOT 2 BLK 215</t>
  </si>
  <si>
    <t>DONOHUE CHRISTOPHER P</t>
  </si>
  <si>
    <t>5286 W YEARLING DR</t>
  </si>
  <si>
    <t>18E17S320020  01670 0090</t>
  </si>
  <si>
    <t>PINE RIDGE UNIT 2 PB 8 PG 37 LOT 9 BLK 167</t>
  </si>
  <si>
    <t>KANE ROBERT M</t>
  </si>
  <si>
    <t>KANE CONSTANCE M</t>
  </si>
  <si>
    <t>3144 N BUCKHORN DR</t>
  </si>
  <si>
    <t>BEVERLY HILLS FL 34465 4619</t>
  </si>
  <si>
    <t>18E17S320020  01470 0010</t>
  </si>
  <si>
    <t>PINE RIDGE UNIT 2 PB 8 PG 37 LOT 1 BLK 147</t>
  </si>
  <si>
    <t>PARK JOHN W</t>
  </si>
  <si>
    <t>PARK PEPITA E</t>
  </si>
  <si>
    <t>4875 N VALLEY TER</t>
  </si>
  <si>
    <t>18E17S320020  01480 0080</t>
  </si>
  <si>
    <t>PINE RIDGE UNIT 2 PB 8 PG 37 LOT 8 BLK 148</t>
  </si>
  <si>
    <t>4906 N VALLEY TERR</t>
  </si>
  <si>
    <t>18E17S320020  01510 0010</t>
  </si>
  <si>
    <t>PINE RIDGE UNIT 2 PB 8 PG 37 LOT 1 BLK 151</t>
  </si>
  <si>
    <t>40 GOLF BROOK LN</t>
  </si>
  <si>
    <t>ROCKY HILL CT 06067 1603</t>
  </si>
  <si>
    <t>18E17S320020  01530 0010</t>
  </si>
  <si>
    <t>PINE RIDGE UNIT 2 PB 8 PG 37 LOT 1 BLK 153</t>
  </si>
  <si>
    <t>CORREALE HARRY BENJAMIN</t>
  </si>
  <si>
    <t>CORREALE DEBORAH JEAN</t>
  </si>
  <si>
    <t>6372 W PONDEROSA PL</t>
  </si>
  <si>
    <t>18E17S320020  01540 0100</t>
  </si>
  <si>
    <t>PINE RIDGE UNIT 2 PB 8 PG 37 LOT 10 BLK 154</t>
  </si>
  <si>
    <t>BROWN RAY E</t>
  </si>
  <si>
    <t>BROWN JEREMY MICHAEL</t>
  </si>
  <si>
    <t>6325 W PONDEROSA PL</t>
  </si>
  <si>
    <t>18E17S320020  01550 0030</t>
  </si>
  <si>
    <t>PINE RIDGE UNIT 2 PB 8 PG 37 LOT 3 BLK 155</t>
  </si>
  <si>
    <t>THOMPSON CLIFFORD J JR</t>
  </si>
  <si>
    <t>THOMPSON TANYA</t>
  </si>
  <si>
    <t>6097 W PONDEROSA PL</t>
  </si>
  <si>
    <t>18E17S320020  01550 0070</t>
  </si>
  <si>
    <t>PINE RIDGE UNIT 2 PB 8 PG 37 LOT 7 BLK 155</t>
  </si>
  <si>
    <t>CARRINGTON CHRISTINE A</t>
  </si>
  <si>
    <t>5829 W PINE RIDGE BLVD</t>
  </si>
  <si>
    <t>18E17S320020  01590 0090</t>
  </si>
  <si>
    <t>PINE RIDGE UNIT 2 PB 8 PG 37 LOT 9 BLK 159</t>
  </si>
  <si>
    <t>ROWTHORN ROBERT A</t>
  </si>
  <si>
    <t>ROWTHORN AMANDA I</t>
  </si>
  <si>
    <t>6235 W PINE RIDGE BLVD</t>
  </si>
  <si>
    <t>18E17S320020  01600 0050</t>
  </si>
  <si>
    <t>PINE RIDGE UNIT 2 PB 8 PG 37 LOT 5 BLK 160</t>
  </si>
  <si>
    <t>MACDOUGALL EDWARD P</t>
  </si>
  <si>
    <t>MACDOUGALL BARBARA J</t>
  </si>
  <si>
    <t>7955 SW 201 TER</t>
  </si>
  <si>
    <t>CUTLER BAY FL 33189</t>
  </si>
  <si>
    <t>18E17S320020  01600 0060</t>
  </si>
  <si>
    <t>PINE RIDGE UNIT 2 PB 8 PG 37 LOT 6 BLK 160</t>
  </si>
  <si>
    <t>SULLIVAN CHRISTOPHER TODD</t>
  </si>
  <si>
    <t>SULLIVAN RYAN JOSEPH</t>
  </si>
  <si>
    <t>3410 BURLWOOD</t>
  </si>
  <si>
    <t>ROCKFORD IL 61114</t>
  </si>
  <si>
    <t>18E17S320020  01610 0110</t>
  </si>
  <si>
    <t>PINE RIDGE UNIT 2 PB 8 PG 37 LOT 11 BLK 161</t>
  </si>
  <si>
    <t>18E17S320020  01620 0020</t>
  </si>
  <si>
    <t>PINE RIDGE UNIT 2 PB 8 PG 37 LOT 2 BLK 162</t>
  </si>
  <si>
    <t>BROWN JOSEPH MORGAN</t>
  </si>
  <si>
    <t>BROWN AMANDA BAGWELL</t>
  </si>
  <si>
    <t>11565 N CARIBEE PT</t>
  </si>
  <si>
    <t>INGLIS FL 34449</t>
  </si>
  <si>
    <t>18E17S320020  01620 0070</t>
  </si>
  <si>
    <t>PINE RIDGE UNIT 2 PB 8 PG 37 LOT 7 BLK 162</t>
  </si>
  <si>
    <t>SUARINO DENNIS</t>
  </si>
  <si>
    <t>SUARINO GAIL</t>
  </si>
  <si>
    <t>3888 N STIRRUP DR</t>
  </si>
  <si>
    <t>18E17S320020  01650 0020</t>
  </si>
  <si>
    <t>PINE RIDGE UNIT 2 PB 8 PG 37 LOT 2 BLK 165</t>
  </si>
  <si>
    <t>SIMPSON LANCE E</t>
  </si>
  <si>
    <t>MOORE GLADIS MARIE</t>
  </si>
  <si>
    <t>3979 N BUCKHORN DR</t>
  </si>
  <si>
    <t>18E17S320020  01650 0080</t>
  </si>
  <si>
    <t>ANTELOPE</t>
  </si>
  <si>
    <t xml:space="preserve">PINE RIDGE UNIT 2 PB 8 PG 37 LOT 8 BLK 165 </t>
  </si>
  <si>
    <t>FILZ PETER</t>
  </si>
  <si>
    <t>ATTN EBERHARD ROHM</t>
  </si>
  <si>
    <t>7932 PROSPECT PL</t>
  </si>
  <si>
    <t>LA JOLLA CA 92037</t>
  </si>
  <si>
    <t>18E17S320020  01670 0020</t>
  </si>
  <si>
    <t>PINE RIDGE UNIT 2 PB 8 PG 37 LOT 2 BLK 167</t>
  </si>
  <si>
    <t>GIDDENS MICHAEL EDWARD JR</t>
  </si>
  <si>
    <t>GIDDENS ANNALISA</t>
  </si>
  <si>
    <t>3282 N BUCKHORN DR</t>
  </si>
  <si>
    <t>18E17S320020  01670 0040</t>
  </si>
  <si>
    <t>PINE RIDGE UNIT 2 PB 8 PG 37 LOT 4 BLK 167</t>
  </si>
  <si>
    <t>BLAKE RODNEY</t>
  </si>
  <si>
    <t>824 KINGS BAY DR</t>
  </si>
  <si>
    <t>18E17S320020  01690 0020</t>
  </si>
  <si>
    <t>PINE RIDGE UNIT 2 PB 8 PG 37 LOT 2 BLK 169</t>
  </si>
  <si>
    <t>CARR CHARLES W</t>
  </si>
  <si>
    <t>CARR BARBARA R</t>
  </si>
  <si>
    <t>3431 N PONY DR</t>
  </si>
  <si>
    <t>18E17S320020  01540 0090</t>
  </si>
  <si>
    <t>PINE RIDGE UNIT 2 PB 8 PG 37 LOT 9 BLK 154</t>
  </si>
  <si>
    <t>UNABLE TO PROCESS</t>
  </si>
  <si>
    <t>EMTMAN JOHN</t>
  </si>
  <si>
    <t>EMTMAN DENISE Y</t>
  </si>
  <si>
    <t>25808 N JACKSON RD</t>
  </si>
  <si>
    <t>CHATTAROY WA 99003 9001</t>
  </si>
  <si>
    <t>18E17S320020  01540 0110</t>
  </si>
  <si>
    <t>PINE RIDGE UNIT 2 PB 8 PG 37 LOT 11 BLK 154</t>
  </si>
  <si>
    <t>BRANDAO HENRIQUEZ MARLENE ET AL</t>
  </si>
  <si>
    <t>GLASIOLENWEG 6</t>
  </si>
  <si>
    <t xml:space="preserve"> CURACAO</t>
  </si>
  <si>
    <t>18E17S320020  01550 0010</t>
  </si>
  <si>
    <t>PINE RIDGE UNIT 2 PB 8 PG 37 LOT 1 BLK 155</t>
  </si>
  <si>
    <t>SOUTHER MICHAEL D</t>
  </si>
  <si>
    <t>SOUTHER COLLEEN ANN</t>
  </si>
  <si>
    <t>4639 N VALLEY TER</t>
  </si>
  <si>
    <t>18E17S320020  01550 0020</t>
  </si>
  <si>
    <t>PINE RIDGE UNIT 2 PB 8 PG 37 LOT 2 BLK 155</t>
  </si>
  <si>
    <t>CAT INVESTMENT PROPERTIES I LLC</t>
  </si>
  <si>
    <t>PO BOX 1836</t>
  </si>
  <si>
    <t>18E17S320020  01580 0030</t>
  </si>
  <si>
    <t xml:space="preserve">PINE RIDGE UNIT 2 PB 8 PG 37 LOT 3 BLK 158 </t>
  </si>
  <si>
    <t>KEATING ELIZABETH A</t>
  </si>
  <si>
    <t>8 COLONEL CONKLIN DR</t>
  </si>
  <si>
    <t>STONY POINT NY 10980</t>
  </si>
  <si>
    <t>18E17S320020  01640 0070</t>
  </si>
  <si>
    <t>PINE RIDGE UNIT 2 PB 8 PG 37 LOT 7 BLK 164</t>
  </si>
  <si>
    <t>DIAB ISAM A</t>
  </si>
  <si>
    <t>DIAB CARMEN S</t>
  </si>
  <si>
    <t>29261 GRANDE CT</t>
  </si>
  <si>
    <t>WESTLAKE OH 44145</t>
  </si>
  <si>
    <t>18E17S320020  01650 0010</t>
  </si>
  <si>
    <t>PINE RIDGE UNIT 2 PB 8 PG 37 LOT 1 BLK 165</t>
  </si>
  <si>
    <t>HACKETT SUSAN</t>
  </si>
  <si>
    <t>TUCH WAYNE A</t>
  </si>
  <si>
    <t>3977 N BUCKHORN DR</t>
  </si>
  <si>
    <t>18E17S320020  01670 0010</t>
  </si>
  <si>
    <t xml:space="preserve">PINE RIDGE UNIT 2 PB 8 PG 37 LOT 1 BLK 167 </t>
  </si>
  <si>
    <t>PANIAMOGAN CALEB O</t>
  </si>
  <si>
    <t>219 LAKEVIEW DR</t>
  </si>
  <si>
    <t>SHERRARD IL 61251</t>
  </si>
  <si>
    <t>18E17S320020  01670 0080</t>
  </si>
  <si>
    <t>PINE RIDGE UNIT 2 PB 8 PG 37 LOT 8 BLK 167</t>
  </si>
  <si>
    <t>CRAVEN JEFFREY C</t>
  </si>
  <si>
    <t>CRAVEN JEANNETTE</t>
  </si>
  <si>
    <t>3166 N BUCKHORN DR</t>
  </si>
  <si>
    <t>18E17S320020  01590 0040</t>
  </si>
  <si>
    <t>PINE RIDGE UNIT 2 PB 8 PG 37 LOT 4 BLK 159</t>
  </si>
  <si>
    <t>MOTSAY JOSEPH R</t>
  </si>
  <si>
    <t>MOTSAY RUSSELL E</t>
  </si>
  <si>
    <t>3645 N STIRRUP DR</t>
  </si>
  <si>
    <t>18E17S320020  01600 0030</t>
  </si>
  <si>
    <t>PINE RIDGE UNIT 2 PB 8 PG 37 LOT 3 BLK 160</t>
  </si>
  <si>
    <t>JAGADEESAN MUTHUSWAMI N</t>
  </si>
  <si>
    <t>JAGADEESAN JAGADA S</t>
  </si>
  <si>
    <t>13446 ATTAVIANO ST</t>
  </si>
  <si>
    <t>18E17S320020  01610 0020</t>
  </si>
  <si>
    <t>PINE RIDGE UNIT 2 PB 8 PG 37 LOT 2 BLK 161</t>
  </si>
  <si>
    <t>ALLEGRETTA FRANCESCO</t>
  </si>
  <si>
    <t>ALLEGRETTA REGINA MARY</t>
  </si>
  <si>
    <t>4283 N DODGE CITY DR</t>
  </si>
  <si>
    <t>18E17S320020  01620 0100</t>
  </si>
  <si>
    <t>PINE RIDGE UNIT 2 PB 8 PG 37 LOT 10 BLK 162</t>
  </si>
  <si>
    <t>CLARK MARSHALL R</t>
  </si>
  <si>
    <t>CLARK MELANIE F</t>
  </si>
  <si>
    <t>PO BOX 977</t>
  </si>
  <si>
    <t>CRYSTAL RIVER FL 34423 0977</t>
  </si>
  <si>
    <t>18E17S320020  01620 0110</t>
  </si>
  <si>
    <t>PINE RIDGE UNIT 2 PB 8 PG 37 LOT 11 BLK 162</t>
  </si>
  <si>
    <t>VAZQUEZ CARMEN</t>
  </si>
  <si>
    <t>VAZQUEZ EFRAIN</t>
  </si>
  <si>
    <t>3762 N STIRRUP DR</t>
  </si>
  <si>
    <t>18E17S320020  01630 0010</t>
  </si>
  <si>
    <t>PINE RIDGE UNIT 2 PB 8 PG 37 LOT 1 BLK 163</t>
  </si>
  <si>
    <t>SALVANO ANTHONY STEPHEN</t>
  </si>
  <si>
    <t>SALVANO SUZETTE</t>
  </si>
  <si>
    <t>6727 W ANTELOPE LN</t>
  </si>
  <si>
    <t>18E17S320020  01630 0040</t>
  </si>
  <si>
    <t xml:space="preserve">PINE RIDGE UNIT 2 PB 8 PG 37 LOT 4 BLK 163 </t>
  </si>
  <si>
    <t>LEARST FAMILY TRUST</t>
  </si>
  <si>
    <t>3945 N BUCKHORN DR</t>
  </si>
  <si>
    <t>18E17S320020  01630 0150</t>
  </si>
  <si>
    <t>PINE RIDGE UNIT 2 PB 8 PG 37 LOT 15 BLK 163</t>
  </si>
  <si>
    <t>LISITANO JULIET M</t>
  </si>
  <si>
    <t>ROBLEY KAPRI</t>
  </si>
  <si>
    <t>3571 N BUCKHORN DR</t>
  </si>
  <si>
    <t>18E17S320020  01640 0030</t>
  </si>
  <si>
    <t>PINE RIDGE UNIT 2 PB 8 PG 37 LOT 3 BLK 164</t>
  </si>
  <si>
    <t>MCDERMOTT LESLIE</t>
  </si>
  <si>
    <t>ITHIER MIRIAM S</t>
  </si>
  <si>
    <t>1850 N PIMLICO PT</t>
  </si>
  <si>
    <t>18E17S320020  01640 0060</t>
  </si>
  <si>
    <t xml:space="preserve">PINE RIDGE UNIT 2 PB 8 PG 37 LOT 6 BLK 164 </t>
  </si>
  <si>
    <t>SEBASTIAN CARLYN M</t>
  </si>
  <si>
    <t>3511 SCHEID RD</t>
  </si>
  <si>
    <t>HURON OH 44839</t>
  </si>
  <si>
    <t>18E17S320020  01670 0060</t>
  </si>
  <si>
    <t>PINE RIDGE UNIT 2 PB 8 PG 37 LOT 6 BLK 167</t>
  </si>
  <si>
    <t>SQUIRES JOSHUA S</t>
  </si>
  <si>
    <t>SQUIRES RUTH</t>
  </si>
  <si>
    <t>3202 N BUCKHORN DR</t>
  </si>
  <si>
    <t>18E17S320020  01670 0100</t>
  </si>
  <si>
    <t>PINE RIDGE UNIT 2 PB 8 PG 37 LOT 10 BLK 167</t>
  </si>
  <si>
    <t>ARIAS JAMES CORNELL</t>
  </si>
  <si>
    <t>ARIAS CAROLYN STOTHARD</t>
  </si>
  <si>
    <t>3120 N BUCKHORN DR</t>
  </si>
  <si>
    <t>18E17S320020  01680 0020</t>
  </si>
  <si>
    <t>PINE RIDGE UNIT 2 PB 8 PG 37 LOT 2 BLK 168</t>
  </si>
  <si>
    <t>DAVIDSON GEORGE</t>
  </si>
  <si>
    <t>PARKER ROSANNA</t>
  </si>
  <si>
    <t>529 TERHUNE ST</t>
  </si>
  <si>
    <t>TEANECK NJ 07666</t>
  </si>
  <si>
    <t>18E17S320020  01680 0070</t>
  </si>
  <si>
    <t>PINE RIDGE UNIT 2 PB 8 PG 37 LOT 7 BLK 168</t>
  </si>
  <si>
    <t>BIRD JAMES L</t>
  </si>
  <si>
    <t>BIRD MAIDA M</t>
  </si>
  <si>
    <t>3105 N BUCKHORN DR</t>
  </si>
  <si>
    <t>18E17S320020  01690 0030</t>
  </si>
  <si>
    <t>PINE RIDGE UNIT 2 PB 8 PG 37 LOT 3 BLK 169</t>
  </si>
  <si>
    <t>DESSALINES GUIGNARD</t>
  </si>
  <si>
    <t>DESSALINES YANICK</t>
  </si>
  <si>
    <t>3415 N PONY DR</t>
  </si>
  <si>
    <t>18E17S320020  01540 0050</t>
  </si>
  <si>
    <t>PINE RIDGE UNIT 2 PB 8 PG 37 LOT 5 BLK 154</t>
  </si>
  <si>
    <t>RAMOS EFRAIN</t>
  </si>
  <si>
    <t>RAMOS SABRINA AM</t>
  </si>
  <si>
    <t>6120 W CORRAL PL</t>
  </si>
  <si>
    <t>BEVERLY HILLS FL 34465 4404</t>
  </si>
  <si>
    <t>18E17S320020  01600 0120</t>
  </si>
  <si>
    <t>PINE RIDGE UNIT 2 PB 8 PG 37 LOT 12 BLK 160</t>
  </si>
  <si>
    <t>SHERIFF ROBERT W</t>
  </si>
  <si>
    <t>MCDANIEL SUSAN V</t>
  </si>
  <si>
    <t>4020 N PONY DR</t>
  </si>
  <si>
    <t>BEVERLY HILLS FL 34465 4460</t>
  </si>
  <si>
    <t>18E17S320020  01610 0060</t>
  </si>
  <si>
    <t>PINE RIDGE UNIT 2 PB 8 PG 37 LOT 6 BLK 161</t>
  </si>
  <si>
    <t>JOHANNSEN LAWRENCE RICHARD</t>
  </si>
  <si>
    <t>JOHANNSEN ANGELA LYNETTE</t>
  </si>
  <si>
    <t>4367 N DODGE CITY DR</t>
  </si>
  <si>
    <t>18E17S320020  01620 0010</t>
  </si>
  <si>
    <t xml:space="preserve">PINE RIDGE UNIT 2 PB 8 PG 37 LOT 1 BLK 162 </t>
  </si>
  <si>
    <t>BROWN MATTHEW CHARLES</t>
  </si>
  <si>
    <t>MARQUEZ PALOMA</t>
  </si>
  <si>
    <t>2351 TERRMINI DR</t>
  </si>
  <si>
    <t>APEX NC 27502</t>
  </si>
  <si>
    <t>18E17S320020  01630 0080</t>
  </si>
  <si>
    <t>PINE RIDGE UNIT 2 PB 8 PG 37 LOT 8 BLK 163</t>
  </si>
  <si>
    <t>WALTERS DANA L</t>
  </si>
  <si>
    <t>PURDY HILDA FAY</t>
  </si>
  <si>
    <t>3911 N BUCKHORN DR</t>
  </si>
  <si>
    <t>18E17S320020  01640 0020</t>
  </si>
  <si>
    <t>PINE RIDGE UNIT 2 PB 8 PG 37 LOT 2 BLK 164</t>
  </si>
  <si>
    <t>HUTCHINSON DUANE D</t>
  </si>
  <si>
    <t>HUTCHINSON AMANDA</t>
  </si>
  <si>
    <t>2859 NE 4TH ST</t>
  </si>
  <si>
    <t>18E17S320020  01650 0050</t>
  </si>
  <si>
    <t>PINE RIDGE UNIT 2 PB 8 PG 37 -LOT 5 BLK 165</t>
  </si>
  <si>
    <t>GSCHWANDTNER ERICH J</t>
  </si>
  <si>
    <t>3980 N BUCKHORN DR</t>
  </si>
  <si>
    <t>18E17S320020  01670 0030</t>
  </si>
  <si>
    <t>PINE RIDGE UNIT 2 PB 8 PG 37 LOT 3 BLK 167</t>
  </si>
  <si>
    <t>CHIVERS BRUCE</t>
  </si>
  <si>
    <t>CHIVERS PRISCILLA</t>
  </si>
  <si>
    <t>3260 N BUCKHORN DR</t>
  </si>
  <si>
    <t>18E17S320020  01670 0050</t>
  </si>
  <si>
    <t>PINE RIDGE UNIT 2 PB 8 PG 37 LOT 5 BLK 167</t>
  </si>
  <si>
    <t>MORINI RICHARD J</t>
  </si>
  <si>
    <t>MORINI SHERRI A</t>
  </si>
  <si>
    <t>164 SUSAN DR</t>
  </si>
  <si>
    <t>WESTFIELD MA 01085</t>
  </si>
  <si>
    <t>18E17S320020  01670 0070</t>
  </si>
  <si>
    <t>PINE RIDGE UNIT 2 PB 8 PG 37 LOT 7 BLK 167</t>
  </si>
  <si>
    <t>BURL WAYNE RUSSELL</t>
  </si>
  <si>
    <t>BURL ROSALEEN A</t>
  </si>
  <si>
    <t>3188 N BUCKHORN DR</t>
  </si>
  <si>
    <t>18E17S320020  01680 0060</t>
  </si>
  <si>
    <t>PINE RIDGE UNIT 2 PB 8 PG 37 LOT 6 BLK 168</t>
  </si>
  <si>
    <t>ROTH LORI M</t>
  </si>
  <si>
    <t>3197 N SHERIFF DR</t>
  </si>
  <si>
    <t>18E17S320020  01570 0010</t>
  </si>
  <si>
    <t xml:space="preserve">PINE RIDGE UNIT 2 PB 8 PG 37 LOT 1 BLK 157 </t>
  </si>
  <si>
    <t>SEPE NANCY L</t>
  </si>
  <si>
    <t>5885 W BONANZA DR</t>
  </si>
  <si>
    <t>18E17S320020  01590 0060</t>
  </si>
  <si>
    <t>PINE RIDGE UNIT 2 PB 8 PG 37 LOT 6 BLK 159</t>
  </si>
  <si>
    <t>ASH ROBERT P</t>
  </si>
  <si>
    <t>ASH KATHERINE D</t>
  </si>
  <si>
    <t>3508 N PONY DR</t>
  </si>
  <si>
    <t>18E17S320020  01620 0120</t>
  </si>
  <si>
    <t>PINE RIDGE UNIT 2 PB 8 PG 37 LOT 12 BLK 162</t>
  </si>
  <si>
    <t>ROWE BILLY</t>
  </si>
  <si>
    <t>ROWE VICKIE</t>
  </si>
  <si>
    <t>3730 N STIRRUP DR</t>
  </si>
  <si>
    <t>18E17S320020  01630 0110</t>
  </si>
  <si>
    <t>PINE RIDGE UNIT 2 PB 8 PG 37 LOT 11 BLK 163</t>
  </si>
  <si>
    <t>MARRELLO ALBERT</t>
  </si>
  <si>
    <t>MARRELLO MARGARET R</t>
  </si>
  <si>
    <t>3809 N BUCKHORN DR</t>
  </si>
  <si>
    <t>18E17S320020  01630 0140</t>
  </si>
  <si>
    <t>PINE RIDGE UNIT 2 PB 8 PG 37 LOT 14 BLK 163</t>
  </si>
  <si>
    <t>WILES HAROLD GENE</t>
  </si>
  <si>
    <t>WILES SHIRLEY I</t>
  </si>
  <si>
    <t>3633 N BUCKHORN DR</t>
  </si>
  <si>
    <t>18E17S320020  01640 0010</t>
  </si>
  <si>
    <t>PINE RIDGE UNIT 2 PB 8 PG 37 LOT 1 BLK 164</t>
  </si>
  <si>
    <t>HOWE DAVID W</t>
  </si>
  <si>
    <t>HOWE JUDITH B</t>
  </si>
  <si>
    <t>3936 N BUCKHORN DR</t>
  </si>
  <si>
    <t>18E17S320020  01640 0040</t>
  </si>
  <si>
    <t>PINE RIDGE UNIT 2 PB 8 PG 37 LOT 4 BLK 164</t>
  </si>
  <si>
    <t>LONG JAN S</t>
  </si>
  <si>
    <t>LONG JUDY L</t>
  </si>
  <si>
    <t>6653 W ANTELOPE LN</t>
  </si>
  <si>
    <t>18E17S320020  01660 0010</t>
  </si>
  <si>
    <t xml:space="preserve">PINE RIDGE UNIT 2 PB 8 PG 37 LOT 1 BLK 166 </t>
  </si>
  <si>
    <t>REYNARD DORIS J</t>
  </si>
  <si>
    <t>3470 N BUCKHORN DR</t>
  </si>
  <si>
    <t>18E17S320020  01680 0010</t>
  </si>
  <si>
    <t>PINE RIDGE UNIT 2 PB 8 PG 37 LOT 1 BLK 168</t>
  </si>
  <si>
    <t>WILLIAMS SCHUYLER CRAIG</t>
  </si>
  <si>
    <t>WILLIAMS JAMIE B</t>
  </si>
  <si>
    <t>13615 WATERHOUSE WAY</t>
  </si>
  <si>
    <t>18E17S320020  01680 0050</t>
  </si>
  <si>
    <t>PINE RIDGE UNIT 2 PB 8 PG 37 LOT 5 BLK 168</t>
  </si>
  <si>
    <t>PANZ HERMANN &amp; FRIEDHELM</t>
  </si>
  <si>
    <t>KLOSTERSTR 66</t>
  </si>
  <si>
    <t xml:space="preserve"> 45481 GERMANY</t>
  </si>
  <si>
    <t>18E17S320020  01540 0060</t>
  </si>
  <si>
    <t>PINE RIDGE UNIT 2 PB 8 PG 37 LOT 6 BLK 154</t>
  </si>
  <si>
    <t>VARGO JOSEPH ELMER III</t>
  </si>
  <si>
    <t>VARGO TINA</t>
  </si>
  <si>
    <t>6133 W PONDEROSA PL</t>
  </si>
  <si>
    <t>18E17S320020  01540 0070</t>
  </si>
  <si>
    <t>PINE RIDGE UNIT 2 PB 8 PG 37 LOT 7 BLK 154</t>
  </si>
  <si>
    <t>VARGO JOSEPH E III</t>
  </si>
  <si>
    <t>18E17S320020  01540 0080</t>
  </si>
  <si>
    <t>PINE RIDGE UNIT 2 PB 8 PG 37 LOT 8 BLK 154</t>
  </si>
  <si>
    <t>JEFF MICHAEL</t>
  </si>
  <si>
    <t>JEFF MARGARET B</t>
  </si>
  <si>
    <t>6191 W PONDEROSA PL</t>
  </si>
  <si>
    <t>18E17S320020  01590 0010</t>
  </si>
  <si>
    <t>PINE RIDGE UNIT 2 PB 8 PG 37 LOT 1 BLK 159</t>
  </si>
  <si>
    <t>ROCK MARGO</t>
  </si>
  <si>
    <t>MARGO ROCK REVOCABLE LIVING TRUST</t>
  </si>
  <si>
    <t>7396 ROSETREE PL E</t>
  </si>
  <si>
    <t>18E17S320020  01590 0030</t>
  </si>
  <si>
    <t>PINE RIDGE UNIT 2 PB 8 PG 37 LOT 3 BLK 159</t>
  </si>
  <si>
    <t>KELLEY JAMES E</t>
  </si>
  <si>
    <t>KELLEY JANE E</t>
  </si>
  <si>
    <t>3751 N STIRRUP DR</t>
  </si>
  <si>
    <t>18E17S320020  01590 0100</t>
  </si>
  <si>
    <t>PINE RIDGE UNIT 2 PB 8 PG 37 LOT 10 BLK 159</t>
  </si>
  <si>
    <t>18E17S320020  01590 0110</t>
  </si>
  <si>
    <t>PINE RIDGE UNIT 2 PB 8 PG 37 LOT 11 BLK 159</t>
  </si>
  <si>
    <t>FRANCIOSA A MADELINE</t>
  </si>
  <si>
    <t>3899 N STIRRUP DR</t>
  </si>
  <si>
    <t>18E17S320020  01600 0010</t>
  </si>
  <si>
    <t>PINE RIDGE UNIT 2 PB 8 PG 37 LOT 1 BLK 160</t>
  </si>
  <si>
    <t>BRUMFIELD ROBIN G</t>
  </si>
  <si>
    <t>FOX DEREK</t>
  </si>
  <si>
    <t>4338 N PONY DR</t>
  </si>
  <si>
    <t>18E17S320020  01600 0070</t>
  </si>
  <si>
    <t>PINE RIDGE UNIT 2 PB 8 PG 37 LOT 7 BLK 160</t>
  </si>
  <si>
    <t>BUTLER GERALD E</t>
  </si>
  <si>
    <t>DEMINGS VALDEZ</t>
  </si>
  <si>
    <t>6226 W PINE RIDGE BLVD</t>
  </si>
  <si>
    <t>18E17S320020  01610 0010</t>
  </si>
  <si>
    <t>PINE RIDGE UNIT 2 PB 8 PG 37 LOT 1 BLK 161</t>
  </si>
  <si>
    <t>ODOVERO JAMES</t>
  </si>
  <si>
    <t>ODOVREO LAURIE</t>
  </si>
  <si>
    <t>1000 S VANDENBOOM RD</t>
  </si>
  <si>
    <t>MARQUETTE MI 49855</t>
  </si>
  <si>
    <t>18E17S320020  01610 0050</t>
  </si>
  <si>
    <t>PINE RIDGE UNIT 2 PB 8 PG 37 LOT 5 BLK 161</t>
  </si>
  <si>
    <t>MONTUORI THOMAS J</t>
  </si>
  <si>
    <t>MONTUORI LUCINDA A</t>
  </si>
  <si>
    <t>18E17S320020  01610 0130</t>
  </si>
  <si>
    <t>PINE RIDGE UNIT 2 PB 8 PG 37 LOT 13 BLK 161</t>
  </si>
  <si>
    <t>3865 W DOUGLAS FIR CIR</t>
  </si>
  <si>
    <t>18E17S320020  01650 0040</t>
  </si>
  <si>
    <t>PINE RIDGE UNIT 2 PB 8 PG 37 LOT 4 BLK 165</t>
  </si>
  <si>
    <t>RUTZEBECK MICHAEL BRYANT</t>
  </si>
  <si>
    <t>RUTZEBECK PAMELA GAYLE</t>
  </si>
  <si>
    <t>3990 N BUCKHORN DR</t>
  </si>
  <si>
    <t>18E17S320020  01660 0020</t>
  </si>
  <si>
    <t>PINE RIDGE UNIT 2 PB 8 PG 37 LOT 2 BLK 166</t>
  </si>
  <si>
    <t>PERRY MICHAEL E</t>
  </si>
  <si>
    <t>WASSERMANN SUSAN</t>
  </si>
  <si>
    <t>3422 N BUCKHORN DR</t>
  </si>
  <si>
    <t>18E17S320020  01680 0030</t>
  </si>
  <si>
    <t>PINE RIDGE UNIT 2 PB 8 PG 37 LOT 3 BLK 168</t>
  </si>
  <si>
    <t>KEENER LYNN A</t>
  </si>
  <si>
    <t>3260 N SHERIFF DR</t>
  </si>
  <si>
    <t>18E17S320020  01680 0040</t>
  </si>
  <si>
    <t>PINE RIDGE UNIT 2 PB 8 PG 37 LOT 4 BLK 168</t>
  </si>
  <si>
    <t>MARKS KENNETH L</t>
  </si>
  <si>
    <t>MARKS TAMMY J</t>
  </si>
  <si>
    <t>3248 N SHERIFF DR</t>
  </si>
  <si>
    <t>18E17S320020  01690 0040</t>
  </si>
  <si>
    <t>PINE RIDGE UNIT 2 PB 8 PG 37 LOT 4 BLK 169</t>
  </si>
  <si>
    <t>KONRAD BARBARA</t>
  </si>
  <si>
    <t>KONRAD REVOCABLE TRUST DATED MARCH 28</t>
  </si>
  <si>
    <t>3401 N PONY DR</t>
  </si>
  <si>
    <t>18E17S320020  01690 0050</t>
  </si>
  <si>
    <t>PINE RIDGE UNIT 2 PB 8 PG 37 LOT 5 BLK 169</t>
  </si>
  <si>
    <t>STETSON EARLE M III</t>
  </si>
  <si>
    <t>MADDEN ALEXANDRA</t>
  </si>
  <si>
    <t>3301 N BUCKHORN DR</t>
  </si>
  <si>
    <t>18E17S320020  01560 0040</t>
  </si>
  <si>
    <t>PINE RIDGE UNIT 2 PB 8 PG 37 LOT 4 BLK 156</t>
  </si>
  <si>
    <t>LENT ARTHUR L III</t>
  </si>
  <si>
    <t>LENT KATHRYN A</t>
  </si>
  <si>
    <t>4165 N PONY DR</t>
  </si>
  <si>
    <t>18E17S320020  01590 0050</t>
  </si>
  <si>
    <t>PINE RIDGE UNIT 2 PB 8 PG 37 LOT 5 BLK 159</t>
  </si>
  <si>
    <t>BAUMGARTNER WILLIAM A JR</t>
  </si>
  <si>
    <t>BAUMGARTNER AMY</t>
  </si>
  <si>
    <t>PO BOX 249</t>
  </si>
  <si>
    <t>PAGELAND SC 29728 0249</t>
  </si>
  <si>
    <t>18E17S320020  01600 0020</t>
  </si>
  <si>
    <t>PINE RIDGE UNIT 2 PB 8 PG 37 LOT 2 BLK 160</t>
  </si>
  <si>
    <t>1 BUDWEISER ST</t>
  </si>
  <si>
    <t>HAMPTON VA 23661</t>
  </si>
  <si>
    <t>18E17S320020  01600 0080</t>
  </si>
  <si>
    <t xml:space="preserve">PINE RIDGE UNIT 2 PB 8 PG 37 LOT 8 BLK 160 </t>
  </si>
  <si>
    <t>18E17S320020  01600 0090</t>
  </si>
  <si>
    <t xml:space="preserve">PINE RIDGE UNIT 2 PB 8 PG 37 LOT 9 BLK 160 </t>
  </si>
  <si>
    <t>18E17S320020  01600 0100</t>
  </si>
  <si>
    <t>PINE RIDGE UNIT 2 PB 8 PG 37 LOT 10 BLK 160</t>
  </si>
  <si>
    <t>MILLS JENNIFER M</t>
  </si>
  <si>
    <t>SCHALLOW GWEN</t>
  </si>
  <si>
    <t>2291 SW NIGHTINGALE TER</t>
  </si>
  <si>
    <t>PORT ST LUCIE FL 34953</t>
  </si>
  <si>
    <t>18E17S320020  01610 0080</t>
  </si>
  <si>
    <t>PINE RIDGE UNIT 2 PB 8 PG 37 LOT 8 BLK 161</t>
  </si>
  <si>
    <t>HAYES JAMES W</t>
  </si>
  <si>
    <t>BENEDICT JANET M</t>
  </si>
  <si>
    <t>6138 W PONDEROSA PL</t>
  </si>
  <si>
    <t>18E17S320020  01620 0030</t>
  </si>
  <si>
    <t>PINE RIDGE UNIT 2 PB 8 PG 37 LOT 3 BLK 162</t>
  </si>
  <si>
    <t>PNC BANK NA</t>
  </si>
  <si>
    <t>MCCANDLESS EDWARD L JR</t>
  </si>
  <si>
    <t>PO BOX 13519</t>
  </si>
  <si>
    <t>ARLINGTON TX 76094</t>
  </si>
  <si>
    <t>18E17S320020  01620 0050</t>
  </si>
  <si>
    <t>PINE RIDGE UNIT 2 PB 8 PG 37 LOT 5 BLK 162</t>
  </si>
  <si>
    <t>ROCHE ROBERT J</t>
  </si>
  <si>
    <t>ROBERT J AND LINDA A ROCHE LIVING TRUST</t>
  </si>
  <si>
    <t>6236 W CAVALRY LN</t>
  </si>
  <si>
    <t>18E17S320020  01620 0060</t>
  </si>
  <si>
    <t>PINE RIDGE UNIT 2 PB 8 PG 37 LOT 6 BLK 162</t>
  </si>
  <si>
    <t>LARSEN GARY O</t>
  </si>
  <si>
    <t>3920 N STIRRUP DR</t>
  </si>
  <si>
    <t>18E17S320020  01630 0070</t>
  </si>
  <si>
    <t>PINE RIDGE UNIT 2 PB 8 PG 37 LOT 7 BLK 163</t>
  </si>
  <si>
    <t>BRIGHT JOHN D</t>
  </si>
  <si>
    <t>BRIGHT VICTORIA V</t>
  </si>
  <si>
    <t>3921 N BUCKHORN DR</t>
  </si>
  <si>
    <t>18E17S320020  01630 0190</t>
  </si>
  <si>
    <t>PINE RIDGE UNIT 2 PB 8 PG 37 LOT 19 BLK 163</t>
  </si>
  <si>
    <t>MATTHEW RANDY T</t>
  </si>
  <si>
    <t>MATTHEW SHEEMA A</t>
  </si>
  <si>
    <t>3459 N BUCKHORN DR</t>
  </si>
  <si>
    <t>18E17S320020  01640 0050</t>
  </si>
  <si>
    <t xml:space="preserve">PINE RIDGE UNIT 2 PB 8 PG 37 LOT 5 BLK 164 </t>
  </si>
  <si>
    <t>SEBASTIAN FLORDELIZ M</t>
  </si>
  <si>
    <t>1528 COLUMBIA RD</t>
  </si>
  <si>
    <t>18E17S320020  01560 0010</t>
  </si>
  <si>
    <t xml:space="preserve">PINE RIDGE UNIT 2 PB 8 PG 37 LOT 1 BLK 156 </t>
  </si>
  <si>
    <t>NOLTE ELIZABETH A RUITER</t>
  </si>
  <si>
    <t>5830 W PINE RIDGE BLVD</t>
  </si>
  <si>
    <t>18E17S320020  01590 0020</t>
  </si>
  <si>
    <t>PINE RIDGE UNIT 2 PB 8 PG 37 LOT 2 BLK 159</t>
  </si>
  <si>
    <t>MALOOF JAMES G</t>
  </si>
  <si>
    <t>MALOOF NATALIE E</t>
  </si>
  <si>
    <t>26 FARMER RD</t>
  </si>
  <si>
    <t>MERRIMACK NH 03054</t>
  </si>
  <si>
    <t>18E17S320020  01610 0070</t>
  </si>
  <si>
    <t>PINE RIDGE UNIT 2 PB 8 PG 37 LOT 7 BLK 161</t>
  </si>
  <si>
    <t>LANDON GORDON L</t>
  </si>
  <si>
    <t>LANDON MARIE K</t>
  </si>
  <si>
    <t>6220 W PONDEROSA PL</t>
  </si>
  <si>
    <t>18E17S320020  01610 0090</t>
  </si>
  <si>
    <t xml:space="preserve">PINE RIDGE UNIT 2 PB 8 PG 37 LOT 9 BLK 161 </t>
  </si>
  <si>
    <t>GONDEK RAYMOND W TRUSTEE</t>
  </si>
  <si>
    <t>RAYMOND W GONDEK DEC TRUST</t>
  </si>
  <si>
    <t>PO BOX 1121</t>
  </si>
  <si>
    <t>ARLINGTON HEIGHTS IL 60006 1121</t>
  </si>
  <si>
    <t>18E17S320020  01610 0100</t>
  </si>
  <si>
    <t xml:space="preserve">PINE RIDGE UNIT 2 PB 8 PG 37 LOT 10 BLK 161 </t>
  </si>
  <si>
    <t>RICHARDSON GREGORY L &amp; KAY D TRUSTEES</t>
  </si>
  <si>
    <t>18E17S320020  01620 0040</t>
  </si>
  <si>
    <t>PINE RIDGE UNIT 2 PB 8 PG 37 LOT 4 BLK 162</t>
  </si>
  <si>
    <t>BRAND SHAWN</t>
  </si>
  <si>
    <t>BRAND KIMBERLY</t>
  </si>
  <si>
    <t>6278 W CAVALRY LN</t>
  </si>
  <si>
    <t>18E17S320020  01620 0130</t>
  </si>
  <si>
    <t>PINE RIDGE UNIT 2 PB 8 PG 37 LOT 13 BLK 162</t>
  </si>
  <si>
    <t>HAGBERG RICHARD L</t>
  </si>
  <si>
    <t>HAGBERG RITA M</t>
  </si>
  <si>
    <t>4000 13TH WAY NE</t>
  </si>
  <si>
    <t>SAINT PETERSBURG FL 33703</t>
  </si>
  <si>
    <t>18E17S320020  01630 0160</t>
  </si>
  <si>
    <t>PINE RIDGE UNIT 2 PB 8 PG 37 LOT 16 BLK 163</t>
  </si>
  <si>
    <t>REISIG EDWINA</t>
  </si>
  <si>
    <t>3539 N BUCKHORN DR</t>
  </si>
  <si>
    <t>18E17S320020  01650 0030</t>
  </si>
  <si>
    <t>PINE RIDGE UNIT 2 PB 8 PG 37 LOT 3 BLK 165</t>
  </si>
  <si>
    <t>EUDALY LARRY</t>
  </si>
  <si>
    <t>SPENCER SUE</t>
  </si>
  <si>
    <t>335 KNIGHTSBRIDGE</t>
  </si>
  <si>
    <t>18E17S320020  01660 0030</t>
  </si>
  <si>
    <t>PINE RIDGE UNIT 2 PB 8 PG 37 LOT 3 BLK 166</t>
  </si>
  <si>
    <t>18E17S320020  01690 0130</t>
  </si>
  <si>
    <t>PINE RIDGE UNIT 2 PB 8 PG 37 LOT 13 BLK 169</t>
  </si>
  <si>
    <t>ABBOTT LARRY D</t>
  </si>
  <si>
    <t>ABBOTT PATRICIA L</t>
  </si>
  <si>
    <t>3145 N SHERIFF DR</t>
  </si>
  <si>
    <t>18E17S320020  01690 0210</t>
  </si>
  <si>
    <t>PINE RIDGE UNIT 2 PB 8 PG 37 LOT 21 BLK 169</t>
  </si>
  <si>
    <t>BENOIT RAYMOND JOSEPH III</t>
  </si>
  <si>
    <t>CASTELLANO FAMILY IRREVOCABLE</t>
  </si>
  <si>
    <t>2791 N SHERIFF DR</t>
  </si>
  <si>
    <t>18E17S320020  01700 0010</t>
  </si>
  <si>
    <t>PINE RIDGE UNIT 2 PB 8 PG 37 LOT 1 BLK 170</t>
  </si>
  <si>
    <t>VISSICCHIO JOSEPH</t>
  </si>
  <si>
    <t>VISSICCHIO EVELYN I</t>
  </si>
  <si>
    <t>3470 N STIRRUP DR</t>
  </si>
  <si>
    <t>18E17S320020  01700 0030</t>
  </si>
  <si>
    <t>PINE RIDGE UNIT 2 PB 8 PG 37 LOT 3 BLK 170</t>
  </si>
  <si>
    <t>LESHO DOUGLAS JAMES</t>
  </si>
  <si>
    <t>LESHO LEONIDA CANLAS</t>
  </si>
  <si>
    <t>3386 E LAKE TODD DR</t>
  </si>
  <si>
    <t>18E17S320020  01700 0060</t>
  </si>
  <si>
    <t>PINE RIDGE UNIT 2 PB 8 PG 37 LOT 6 BLK 170</t>
  </si>
  <si>
    <t>SETTER THOMAS R</t>
  </si>
  <si>
    <t>SETTER LORETTA M</t>
  </si>
  <si>
    <t>3304 N STIRRUP DR</t>
  </si>
  <si>
    <t>18E17S320020  01700 0080</t>
  </si>
  <si>
    <t>PINE RIDGE UNIT 2 PB 8 PG 37 LOT 8 BLK 170</t>
  </si>
  <si>
    <t>HILLIARD DONALD E</t>
  </si>
  <si>
    <t>CORNELISON ELIZABETH</t>
  </si>
  <si>
    <t>3230 N STIRRUP DR</t>
  </si>
  <si>
    <t>18E17S320020  01710 0050</t>
  </si>
  <si>
    <t>PINE RIDGE UNIT 2 PB 8 PG 37 LOT 5 BLK 171</t>
  </si>
  <si>
    <t>BAJAJ GURBACHAN SINGH</t>
  </si>
  <si>
    <t>BAJAJ BALVINDER KAUR</t>
  </si>
  <si>
    <t>169 WOODROD AVE</t>
  </si>
  <si>
    <t xml:space="preserve"> 1G4 5LQ UK</t>
  </si>
  <si>
    <t>18E17S320020  01710 0060</t>
  </si>
  <si>
    <t xml:space="preserve">PINE RIDGE UNIT 2 PB 8 PG 37 LOT 6 BLK 171 </t>
  </si>
  <si>
    <t>CHIDIAC CRISTINA</t>
  </si>
  <si>
    <t>3700 NE 31ST AVENUE</t>
  </si>
  <si>
    <t>LIGHTHOUSE PT FL 33064</t>
  </si>
  <si>
    <t>18E17S320020  01740 0020</t>
  </si>
  <si>
    <t>PINE RIDGE UNIT 2 PB 8 PG 37 LOT 2 BLK 174</t>
  </si>
  <si>
    <t>HALL JAMES D</t>
  </si>
  <si>
    <t>HALL VIRGINIA A</t>
  </si>
  <si>
    <t>2998 N STIRRUP DR</t>
  </si>
  <si>
    <t>18E17S320020  01760 0070</t>
  </si>
  <si>
    <t>TRAMPLE</t>
  </si>
  <si>
    <t>PINE RIDGE UNIT 2 PB 8 PG 37 LOT 7 BLK 176</t>
  </si>
  <si>
    <t>TOTH JAMES A</t>
  </si>
  <si>
    <t>CASTILLO INGRID ARACELY</t>
  </si>
  <si>
    <t>2409 N TRAMPLE TER</t>
  </si>
  <si>
    <t>18E17S320020  01770 0030</t>
  </si>
  <si>
    <t>PINE RIDGE UNIT 2 PB 8 PG 37 LOT 3 BLK 177</t>
  </si>
  <si>
    <t>JAMES DANA C</t>
  </si>
  <si>
    <t>JAMES SHEILA M</t>
  </si>
  <si>
    <t>2428 N TRAMPLE TER</t>
  </si>
  <si>
    <t>BEVERLY HILLS FL 34465 4607</t>
  </si>
  <si>
    <t>18E17S320020  01770 0050</t>
  </si>
  <si>
    <t>PINE RIDGE UNIT 2 PB 8 PG 37 LOT 5 BLK 177</t>
  </si>
  <si>
    <t>LANIER ANDREW J</t>
  </si>
  <si>
    <t>LANIER LINDA M</t>
  </si>
  <si>
    <t>6654 W ANTELOPE LN</t>
  </si>
  <si>
    <t>BEVERLY HILLS FL 34465 5603</t>
  </si>
  <si>
    <t>18E17S320020  01780 0020</t>
  </si>
  <si>
    <t>PINE RIDGE UNIT 2 PB 8 PG 37 LOT 2 BLK 178</t>
  </si>
  <si>
    <t>BECK JEFFERY L</t>
  </si>
  <si>
    <t>CAMP SABRINA R</t>
  </si>
  <si>
    <t>2503 N SHERIFF DR</t>
  </si>
  <si>
    <t>18E17S320020  01800 0080</t>
  </si>
  <si>
    <t>PINE RIDGE UNIT 2 PB 8 PG 37 LOT 8 BLK 180</t>
  </si>
  <si>
    <t>YAGER DARIN M TRUSTEES ET AL</t>
  </si>
  <si>
    <t>7638 CR 225</t>
  </si>
  <si>
    <t>MONROE CITY MO 63456</t>
  </si>
  <si>
    <t>18E17S320020  01800 0120</t>
  </si>
  <si>
    <t>PINE RIDGE UNIT 2 PB 8 PG 37 LOT 12 BLK 180</t>
  </si>
  <si>
    <t>KABAT ALICE M</t>
  </si>
  <si>
    <t>2860 N SHERIFF DR</t>
  </si>
  <si>
    <t>18E17S320020  01830 0020</t>
  </si>
  <si>
    <t xml:space="preserve">PINE RIDGE UNIT 2 PB 8 PG 37 LOT 2 BLK 183 </t>
  </si>
  <si>
    <t>BIAGETTI ROGER R &amp; MARILYN L</t>
  </si>
  <si>
    <t>TRUSTEES BIAGETTI FAMILY TRUST</t>
  </si>
  <si>
    <t>104 E IRONSTONE RD</t>
  </si>
  <si>
    <t>HARRISVILLE RI 02830 1706</t>
  </si>
  <si>
    <t>18E17S320020  01830 0100</t>
  </si>
  <si>
    <t>STAMPEDE</t>
  </si>
  <si>
    <t xml:space="preserve">PINE RIDGE UNIT 2 PB 8 PG 37 LOT 10 BLK 183 </t>
  </si>
  <si>
    <t>CARDUCCI SALVATORE</t>
  </si>
  <si>
    <t>2157 N STAMPEDE DR</t>
  </si>
  <si>
    <t>18E17S320020  01690 0140</t>
  </si>
  <si>
    <t>PINE RIDGE UNIT 2 PB 8 PG 37 LOT 14 BLK 169</t>
  </si>
  <si>
    <t>ANSPACH JAMES G</t>
  </si>
  <si>
    <t>3105 N SHERIFF DR</t>
  </si>
  <si>
    <t>18E17S320020  01700 0070</t>
  </si>
  <si>
    <t>PINE RIDGE UNIT 2 PB 8 PG 37 LOT 7 BLK 170</t>
  </si>
  <si>
    <t>HARRISON JUDENE</t>
  </si>
  <si>
    <t>HARRISON TEKEL CHANNA</t>
  </si>
  <si>
    <t>3270 N STIRRUP DR</t>
  </si>
  <si>
    <t>18E17S320020  01730 0050</t>
  </si>
  <si>
    <t>PINE RIDGE UNIT 2 PB 8 PG 37 LOT 5 BLK 173</t>
  </si>
  <si>
    <t>DREAM CUSTOM HOMES OF CITRUS INC</t>
  </si>
  <si>
    <t>6316 W PINE RIDGE BLVD</t>
  </si>
  <si>
    <t>18E17S320020  01740 0100</t>
  </si>
  <si>
    <t>SANTA FE</t>
  </si>
  <si>
    <t>PINE RIDGE UNIT 2 PB 8 PG 37 LOT 10 BLK 174</t>
  </si>
  <si>
    <t>CLEMENS BRETT</t>
  </si>
  <si>
    <t>CLEMENS SHANNON</t>
  </si>
  <si>
    <t>5502 W SANTA FE LN</t>
  </si>
  <si>
    <t>18E17S320020  01770 0040</t>
  </si>
  <si>
    <t>PINE RIDGE UNIT 2 PB 8 PG 37 LOT 4 BLK 177</t>
  </si>
  <si>
    <t>TOUCHTON GLEN</t>
  </si>
  <si>
    <t>TOUCHTON MARY MELISSA</t>
  </si>
  <si>
    <t>2366 N TRAMPLE TER</t>
  </si>
  <si>
    <t>18E17S320020  01830 0010</t>
  </si>
  <si>
    <t xml:space="preserve">PINE RIDGE UNIT 2 PB 8 PG 37 LOT 1 BLK 183 </t>
  </si>
  <si>
    <t>ALVAREZ TERESITA E TRUSTEE</t>
  </si>
  <si>
    <t>TERESITA E ALVAREZ TRUST</t>
  </si>
  <si>
    <t>7596 DELAS COVE</t>
  </si>
  <si>
    <t>CINCINNATI OH 45244</t>
  </si>
  <si>
    <t>18E17S320020  01830 0080</t>
  </si>
  <si>
    <t>COSTA MESA</t>
  </si>
  <si>
    <t xml:space="preserve">PINE RIDGE UNIT 2 PB 8 PG 37 LOT 8 BLK 183 </t>
  </si>
  <si>
    <t>BRUCE WILLIAM B TRUSTEE</t>
  </si>
  <si>
    <t>WILLIAM B BRUCE REVOCABLE TRST</t>
  </si>
  <si>
    <t>16 REDBAY CT W</t>
  </si>
  <si>
    <t>HOMOSASSA FL 34446 5118</t>
  </si>
  <si>
    <t>18E17S320020  01690 0170</t>
  </si>
  <si>
    <t>PINE RIDGE UNIT 2 PB 8 PG 37 LOT 17 BLK 169</t>
  </si>
  <si>
    <t>SCHMID TIMOTHY J</t>
  </si>
  <si>
    <t>SCHMID CARRIE L F</t>
  </si>
  <si>
    <t>3001 N SHERIFF DR</t>
  </si>
  <si>
    <t>18E17S320020  01720 0020</t>
  </si>
  <si>
    <t>PINE RIDGE UNIT 2 PB 8 PG 37 LOT 2 BLK 172</t>
  </si>
  <si>
    <t>18E17S320020  01730 0070</t>
  </si>
  <si>
    <t>PINE RIDGE UNIT 2 PB 8 PG 37 LOT 7 BLK 173</t>
  </si>
  <si>
    <t>GIESE HOWARD</t>
  </si>
  <si>
    <t>THOMAS TERESA</t>
  </si>
  <si>
    <t>31701 WHITNEY RD</t>
  </si>
  <si>
    <t>18E17S320020  01740 0040</t>
  </si>
  <si>
    <t>PINE RIDGE UNIT 2 PB 8 PG 37 LOT 4 BLK 174</t>
  </si>
  <si>
    <t>GLYE JOHN K JR</t>
  </si>
  <si>
    <t>GLYE DARLENE M</t>
  </si>
  <si>
    <t>12304 FREESIA CT</t>
  </si>
  <si>
    <t>18E17S320020  01760 0080</t>
  </si>
  <si>
    <t>PINE RIDGE UNIT 2 PB 8 PG 37 LOT 8 BLK 176</t>
  </si>
  <si>
    <t>ROESSLER PAUL A</t>
  </si>
  <si>
    <t>ROESSLER SONG S</t>
  </si>
  <si>
    <t>18E17S320020  01760 0090</t>
  </si>
  <si>
    <t>PINE RIDGE UNIT 2 PB 8 PG 37 LOT 9 BLK 176</t>
  </si>
  <si>
    <t>WESLEY SUZANNE MARY</t>
  </si>
  <si>
    <t>4705 W RANGER ST</t>
  </si>
  <si>
    <t>18E17S320020  01780 0040</t>
  </si>
  <si>
    <t xml:space="preserve">PINE RIDGE UNIT 2 PB 8 PG 37 LOT 4 BLK 178 </t>
  </si>
  <si>
    <t>MATHEWS GEORGE W III &amp; KAREN A</t>
  </si>
  <si>
    <t>2580 AVENUE AU SOLEIL</t>
  </si>
  <si>
    <t>18E17S320020  01800 0100</t>
  </si>
  <si>
    <t>PINE RIDGE UNIT 2 PB 8 PG 37 LOT 10 BLK 180</t>
  </si>
  <si>
    <t>HELOU SAM</t>
  </si>
  <si>
    <t>HELOU  MICHELLE</t>
  </si>
  <si>
    <t>1019 RIVERSIDE DR W</t>
  </si>
  <si>
    <t xml:space="preserve"> N9A 5L2 CANADA</t>
  </si>
  <si>
    <t>18E17S320020  01830 0050</t>
  </si>
  <si>
    <t>PINE RIDGE UNIT 2 PB 8 PG 37 LOT 5 BLK 183</t>
  </si>
  <si>
    <t>KHASIN LEONID</t>
  </si>
  <si>
    <t>KHASIN GALINA</t>
  </si>
  <si>
    <t>39 DANCING ROCK RD</t>
  </si>
  <si>
    <t>GARRISON NY 10524</t>
  </si>
  <si>
    <t>18E17S320020  01690 0070</t>
  </si>
  <si>
    <t xml:space="preserve">PINE RIDGE UNIT 2 PB 8 PG 37 LOT 7 BLK 169 </t>
  </si>
  <si>
    <t>CLOVIS JAMES M</t>
  </si>
  <si>
    <t>CLOVIS AMY C</t>
  </si>
  <si>
    <t>3261 N SHERIFF DR</t>
  </si>
  <si>
    <t>18E17S320020  01690 0180</t>
  </si>
  <si>
    <t>PINE RIDGE UNIT 2 PB 8 PG 37 LOT 18 BLK 169</t>
  </si>
  <si>
    <t>DANIEL CURTIS</t>
  </si>
  <si>
    <t>DANIEL HEATHER</t>
  </si>
  <si>
    <t>2969 N SHERIFF DR</t>
  </si>
  <si>
    <t>18E17S320020  01690 0190</t>
  </si>
  <si>
    <t xml:space="preserve">PINE RIDGE UNIT 2 PB 8 PG 37 LOT 19 BLK 169 </t>
  </si>
  <si>
    <t>DANIEL FLOYD C</t>
  </si>
  <si>
    <t>DANIEL CRYSTAL L</t>
  </si>
  <si>
    <t>2927 N SHERIFF DR</t>
  </si>
  <si>
    <t>18E17S320020  01690 0200</t>
  </si>
  <si>
    <t>PINE RIDGE UNIT 2 PB 8 PG 37 LOT 20 BLK 169</t>
  </si>
  <si>
    <t>SPEIGHT DONALD D</t>
  </si>
  <si>
    <t>SPEIGHT EDITH M</t>
  </si>
  <si>
    <t>2835 N SHERIFF DR</t>
  </si>
  <si>
    <t>18E17S320020  01700 0100</t>
  </si>
  <si>
    <t>PINE RIDGE UNIT 2 PB 8 PG 37 LOT 10 BLK 170</t>
  </si>
  <si>
    <t>PIETRAS ROBERT C</t>
  </si>
  <si>
    <t>PIETRAS  VICTORIA</t>
  </si>
  <si>
    <t>3152 N STIRRUP DR</t>
  </si>
  <si>
    <t>18E17S320020  01710 0020</t>
  </si>
  <si>
    <t>PINE RIDGE UNIT 2 PB 8 PG 37  LOT 2 BLK 171</t>
  </si>
  <si>
    <t>ELLYN K THERESE</t>
  </si>
  <si>
    <t>ELLYN CARL S</t>
  </si>
  <si>
    <t>16 DOGWOOD LN</t>
  </si>
  <si>
    <t>PUTNAM VALLEY NY 10579</t>
  </si>
  <si>
    <t>18E17S320020  01710 0090</t>
  </si>
  <si>
    <t xml:space="preserve">PINE RIDGE UNIT 2 PB 8 PG 37 LOT 9 BLK 171 </t>
  </si>
  <si>
    <t>DUFFY LIGAYA LEE G</t>
  </si>
  <si>
    <t>ATTN KAREN DUFFY</t>
  </si>
  <si>
    <t>122 OSWEGATCHIE RD</t>
  </si>
  <si>
    <t>WATERFORD CT 06385</t>
  </si>
  <si>
    <t>18E17S320020  01720 0050</t>
  </si>
  <si>
    <t xml:space="preserve">PINE RIDGE UNIT 2 PB 8 PG 37 LOT 5 BLK 172 </t>
  </si>
  <si>
    <t>PETERSON SHIRLEY GINTHER TRUSTEE</t>
  </si>
  <si>
    <t>PO BOX 1810</t>
  </si>
  <si>
    <t>LECANTO FL 34460 1810</t>
  </si>
  <si>
    <t>18E17S320020  01730 0010</t>
  </si>
  <si>
    <t>PINE RIDGE UNIT 2 PB 8 PG 37 LOT 1 BLK 173</t>
  </si>
  <si>
    <t>MANFREDO NICHOLAS R III</t>
  </si>
  <si>
    <t>DUCHAN-MANFREDO ILENE L</t>
  </si>
  <si>
    <t>6323 W PINE RIDGE BLVD</t>
  </si>
  <si>
    <t>18E17S320020  01730 0060</t>
  </si>
  <si>
    <t xml:space="preserve">PINE RIDGE UNIT 2 PB 8 PG 37 LOT 6 BLK 173 </t>
  </si>
  <si>
    <t>MATTHEW ARTHUR A</t>
  </si>
  <si>
    <t>5549 W SANTE FE</t>
  </si>
  <si>
    <t>18E17S320020  01730 0080</t>
  </si>
  <si>
    <t>PINE RIDGE UNIT 2 PB 8 PG 37 LOT 8 BLK 173</t>
  </si>
  <si>
    <t>PACHECO WILFREDO</t>
  </si>
  <si>
    <t>PACHECO MARIA I</t>
  </si>
  <si>
    <t>3045 N STIRRUP DR</t>
  </si>
  <si>
    <t>18E17S320020  01730 0090</t>
  </si>
  <si>
    <t>PINE RIDGE UNIT 2 PB 8 PG 37 LOT 9 BLK 173</t>
  </si>
  <si>
    <t>LASERRE JAMES</t>
  </si>
  <si>
    <t>LASERRE CARMENCITA R</t>
  </si>
  <si>
    <t>3087 N STIRRUP DR</t>
  </si>
  <si>
    <t>18E17S320020  01740 0030</t>
  </si>
  <si>
    <t>PINE RIDGE UNIT 2 PB 8 PG 37 LOT 3 BLK 174</t>
  </si>
  <si>
    <t>VAN ALSTYNE STEPHEN R</t>
  </si>
  <si>
    <t>VAN ALSTYNE AIMEE J</t>
  </si>
  <si>
    <t>2926 N STIRRUP DR</t>
  </si>
  <si>
    <t>18E17S320020  01740 0050</t>
  </si>
  <si>
    <t>PINE RIDGE UNIT 2 PB 8 PG 37 LOT 5 BLK 174</t>
  </si>
  <si>
    <t>SPIDDLE JOHN</t>
  </si>
  <si>
    <t>2802 N STIRRUP DR</t>
  </si>
  <si>
    <t>18E17S320020  01750 0020</t>
  </si>
  <si>
    <t>FRONTIER</t>
  </si>
  <si>
    <t>PINE RIDGE UNIT 2 PB 8 PG 37 LOT 2 BLK 175</t>
  </si>
  <si>
    <t>ALTMAN ANTHONY</t>
  </si>
  <si>
    <t>VITELLA  MYRIAM R</t>
  </si>
  <si>
    <t>545 N CITRUS AVE</t>
  </si>
  <si>
    <t>18E17S320020  01810 0080</t>
  </si>
  <si>
    <t xml:space="preserve">PINE RIDGE UNIT 2 PB 8 PG 37 LOT 8 LESS W 65 FT BLK 181 </t>
  </si>
  <si>
    <t>DOCTOLERO VINCENTE E ET AL</t>
  </si>
  <si>
    <t>7536 ROCK CANYON DR</t>
  </si>
  <si>
    <t>SAN DIEGO CA 92126 1054</t>
  </si>
  <si>
    <t>18E17S320020  01830 0040</t>
  </si>
  <si>
    <t xml:space="preserve">PINE RIDGE UNIT 2 PB 8 PG 37 LOT 4 BLK 183 </t>
  </si>
  <si>
    <t>MILLER THOMAS L &amp; CAROL L</t>
  </si>
  <si>
    <t>16 SUMMERSHADE CIR</t>
  </si>
  <si>
    <t>PISCATAWAY NJ 08854</t>
  </si>
  <si>
    <t>18E17S320020  01690 0080</t>
  </si>
  <si>
    <t>PINE RIDGE UNIT 2 PB 8 PG 37 LOT 8 BLK 169</t>
  </si>
  <si>
    <t>ESSER ROLF</t>
  </si>
  <si>
    <t>3237 N SHERRIFF DR</t>
  </si>
  <si>
    <t>18E17S320020  01690 0160</t>
  </si>
  <si>
    <t>PINE RIDGE UNIT 2 PB 8 PG 37 LOT 16 BLK 169</t>
  </si>
  <si>
    <t>BLANCHARD JEFFREY C</t>
  </si>
  <si>
    <t>BLANCHARD MARY A</t>
  </si>
  <si>
    <t>3047 N SHERIFF DR</t>
  </si>
  <si>
    <t>18E17S320020  01710 0080</t>
  </si>
  <si>
    <t>RENO</t>
  </si>
  <si>
    <t>PINE RIDGE UNIT 2 PB 8 PG 37 LOT 8 BLK 171</t>
  </si>
  <si>
    <t>JANIEWICZ GEORGE R</t>
  </si>
  <si>
    <t>JANIEWICZ JUDITH A</t>
  </si>
  <si>
    <t>3210 N RENO WAY</t>
  </si>
  <si>
    <t>BEVERLY HILLS FL 34465 4652</t>
  </si>
  <si>
    <t>18E17S320020  01730 0020</t>
  </si>
  <si>
    <t>PINE RIDGE UNIT 2 PB 8 PG 37 LOT 2 BLK 173</t>
  </si>
  <si>
    <t>18E17S320020  01730 0040</t>
  </si>
  <si>
    <t xml:space="preserve">PINE RIDGE UNIT 2 PB 8 PG 37 LOT 4 BLK 173 </t>
  </si>
  <si>
    <t>NARVAEZ GLENN C</t>
  </si>
  <si>
    <t>5850 CEDARWOOD COMMON</t>
  </si>
  <si>
    <t>LIVERMORE CA 94550</t>
  </si>
  <si>
    <t>18E17S320020  01740 0110</t>
  </si>
  <si>
    <t>PINE RIDGE UNIT 2 PB 8 PG 37 LOT 11 BLK 174</t>
  </si>
  <si>
    <t>BOZZA LORETANO A</t>
  </si>
  <si>
    <t>BOZZA LINDA M</t>
  </si>
  <si>
    <t>6381 W PINE RIDGE BLVD</t>
  </si>
  <si>
    <t>18E17S320020  01750 0010</t>
  </si>
  <si>
    <t>PINE RIDGE UNIT 2 PB 8 PG 37 LOT 1 BLK 175</t>
  </si>
  <si>
    <t>HOLMES DAVID</t>
  </si>
  <si>
    <t>HOLMES AMY</t>
  </si>
  <si>
    <t>5633 W FRONTIER LN</t>
  </si>
  <si>
    <t>18E17S320020  01760 0020</t>
  </si>
  <si>
    <t xml:space="preserve">PINE RIDGE UNIT 2 PB 8 PG 37 LOT 2 BLK 176 </t>
  </si>
  <si>
    <t>LOZANO LAUREANO V &amp; MARIA EMMA M</t>
  </si>
  <si>
    <t>8108 ALAN TREE RD</t>
  </si>
  <si>
    <t>BALTIMORE MD 21237</t>
  </si>
  <si>
    <t>18E17S320020  01760 0030</t>
  </si>
  <si>
    <t>PINE RIDGE UNIT 2 PB 8 PG 37 LOT 3 BLK 176</t>
  </si>
  <si>
    <t>BOUYEA JACQUELINE M</t>
  </si>
  <si>
    <t>THERESE M ASCOLILLO AND JACQUELINE M</t>
  </si>
  <si>
    <t>6435 W PINE RIDGE BLVD</t>
  </si>
  <si>
    <t>18E17S320020  01800 0040</t>
  </si>
  <si>
    <t>PINE RIDGE UNIT 2 PB 8 PG 37 LOT 4 BLK 180</t>
  </si>
  <si>
    <t>STANLEY GARY</t>
  </si>
  <si>
    <t>STANLEY JAYNE</t>
  </si>
  <si>
    <t>2807 N STAMPEDE DR</t>
  </si>
  <si>
    <t>18E17S320020  01800 0060</t>
  </si>
  <si>
    <t>PINE RIDGE UNIT 2 PB 8 PG 37 LOT 6 BLK 180</t>
  </si>
  <si>
    <t>SMALL DONALD MARK</t>
  </si>
  <si>
    <t>SMALL MELISSA ANN</t>
  </si>
  <si>
    <t>2693 N STAMPEDE DR</t>
  </si>
  <si>
    <t>18E17S320020  01800 0110</t>
  </si>
  <si>
    <t>PINE RIDGE UNIT 2 PB 8 PG 37 LOT 11 BLK 180</t>
  </si>
  <si>
    <t>ALVERO RAMON</t>
  </si>
  <si>
    <t>ALVERO  KELLY</t>
  </si>
  <si>
    <t>17 KEVIN DR</t>
  </si>
  <si>
    <t>EAST WINDSOR CT 06088</t>
  </si>
  <si>
    <t>18E17S320020  01800 0130</t>
  </si>
  <si>
    <t xml:space="preserve">PINE RIDGE UNIT 2 PB 8 PG 37 LOT 13 BLK 180 </t>
  </si>
  <si>
    <t>RAINBOTH PAUL W &amp; PATRICIA A</t>
  </si>
  <si>
    <t>23 HIGHLAND ST</t>
  </si>
  <si>
    <t>EAST ROCHESTER NH 03868 8526</t>
  </si>
  <si>
    <t>18E17S320020  01810 0070</t>
  </si>
  <si>
    <t>PINE RIDGE UNIT 2 PB 8 PG 37 LOT 7 BLK 181</t>
  </si>
  <si>
    <t>CHEEMA SURINDER SINGH</t>
  </si>
  <si>
    <t>668 ROMFORD RD</t>
  </si>
  <si>
    <t xml:space="preserve"> E12 5AJ ENGLAND</t>
  </si>
  <si>
    <t>18E17S320020  01830 0030</t>
  </si>
  <si>
    <t>PINE RIDGE UNIT 2 PB 8 PG 37 LOT 3 BLK 183</t>
  </si>
  <si>
    <t>SPALL DAVE</t>
  </si>
  <si>
    <t>SPALL SUNDA M</t>
  </si>
  <si>
    <t>2440 N SHERIFF DR</t>
  </si>
  <si>
    <t>18E17S320020  01690 0060</t>
  </si>
  <si>
    <t>PINE RIDGE UNIT 2 PB 8 PG 37 LOT 6 BLK 169</t>
  </si>
  <si>
    <t>DURBORROW HARRY M</t>
  </si>
  <si>
    <t>DURBORROW MARY E</t>
  </si>
  <si>
    <t>3275 N SHERIFF DR</t>
  </si>
  <si>
    <t>18E17S320020  01700 0050</t>
  </si>
  <si>
    <t>PINE RIDGE UNIT 2 PB 8 PG 37 LOT 5 BLK 170</t>
  </si>
  <si>
    <t>DEVAUGHN DRUCELLA</t>
  </si>
  <si>
    <t>GEORGE DEVAUGHN REVOCABLE LIVING TRUST</t>
  </si>
  <si>
    <t>3340 N STIRRUP DR</t>
  </si>
  <si>
    <t>18E17S320020  01720 0040</t>
  </si>
  <si>
    <t>PINE RIDGE UNIT 2 PB 8 PG 37 LOT 4 BLK 172</t>
  </si>
  <si>
    <t>WILLDEN NORMAN D</t>
  </si>
  <si>
    <t>WILLDEN GAIL M</t>
  </si>
  <si>
    <t>3111 N STIRRUP DR</t>
  </si>
  <si>
    <t>18E17S320020  01740 0060</t>
  </si>
  <si>
    <t>PINE RIDGE UNIT 2 PB 8 PG 37 LOT 6 BLK 174</t>
  </si>
  <si>
    <t>DEYOUNG JOELLYN</t>
  </si>
  <si>
    <t>WILSON GERALD</t>
  </si>
  <si>
    <t>2768 N STIRRUP DR</t>
  </si>
  <si>
    <t>18E17S320020  01760 0060</t>
  </si>
  <si>
    <t>PINE RIDGE UNIT 2 PB 8 PG 37 LOT 6 BLK 176</t>
  </si>
  <si>
    <t>PEARSON RYAN VINCENT</t>
  </si>
  <si>
    <t>CANNON LESLIE BLAKE</t>
  </si>
  <si>
    <t>4948 W PLEASANT ACRES PL</t>
  </si>
  <si>
    <t>18E17S320020  01770 0010</t>
  </si>
  <si>
    <t>PINE RIDGE UNIT 2 PB 8 PG 37 LOT 1 BLK 177</t>
  </si>
  <si>
    <t>SMITH ALBERT JOSEPH JR</t>
  </si>
  <si>
    <t>PLACIDO-SMITH CARMEN E</t>
  </si>
  <si>
    <t>PO BOX 1784</t>
  </si>
  <si>
    <t>18E17S320020  01780 0030</t>
  </si>
  <si>
    <t>PINE RIDGE UNIT 2 PB 8 PG 37 LOT 3 BLK 178</t>
  </si>
  <si>
    <t>WYNNE JOSEPHINE &amp; WILLIAM</t>
  </si>
  <si>
    <t>NIEVWE BLARICUMMER WEG 36</t>
  </si>
  <si>
    <t xml:space="preserve"> 1272 RL NETHERLANDS</t>
  </si>
  <si>
    <t>18E17S320020  01800 0010</t>
  </si>
  <si>
    <t xml:space="preserve">PINE RIDGE UNIT 2 PB 8 PG 37 LOT 1 BLK 180 </t>
  </si>
  <si>
    <t>RAIDO KENNETH &amp; CAROL</t>
  </si>
  <si>
    <t>128 42ND ST</t>
  </si>
  <si>
    <t>SEA ILSE CITY NJ 08243</t>
  </si>
  <si>
    <t>18E17S320020  01800 0020</t>
  </si>
  <si>
    <t>PINE RIDGE UNIT 2 PB 8 PG 37 LOT 2 BLK 180</t>
  </si>
  <si>
    <t>CALABRO JOSEPH ROBERT</t>
  </si>
  <si>
    <t>CALABRO SARAH MARIE</t>
  </si>
  <si>
    <t>18E17S320020  01800 0070</t>
  </si>
  <si>
    <t xml:space="preserve">PINE RIDGE UNIT 2 PB 8 PG 37 LOT 7 BLK 180 </t>
  </si>
  <si>
    <t>DAWIS RAUL C &amp; VIRGINIA L TRUSTEES</t>
  </si>
  <si>
    <t>84 GERMAINE PL</t>
  </si>
  <si>
    <t>SCHAWMBURG IL 60173</t>
  </si>
  <si>
    <t>18E17S320020  01810 0040</t>
  </si>
  <si>
    <t>PINE RIDGE UNIT 2 PB 8 PG 37 LOT 4 BLK 181</t>
  </si>
  <si>
    <t>YANDELL VAN C</t>
  </si>
  <si>
    <t>YANDELL MARJORIE O</t>
  </si>
  <si>
    <t>3064 N SHERIFF DR</t>
  </si>
  <si>
    <t>18E17S320020  01810 0090</t>
  </si>
  <si>
    <t>PINE RIDGE UNIT 2 PB 8 PG 37 LOT 9 BLK 181</t>
  </si>
  <si>
    <t>HAZZARD CYNTHIA L</t>
  </si>
  <si>
    <t>1105 MAIKAI DR</t>
  </si>
  <si>
    <t>MERRITT ISLAND FL 32953</t>
  </si>
  <si>
    <t>18E17S320020  01710 0070</t>
  </si>
  <si>
    <t xml:space="preserve">PINE RIDGE UNIT 2 PB 8 PG 37 LOT 7 BLK 171 </t>
  </si>
  <si>
    <t>PATEL RAKESH &amp; JITKSHA</t>
  </si>
  <si>
    <t>18E17S320020  01720 0030</t>
  </si>
  <si>
    <t>PINE RIDGE UNIT 2 PB 8 PG 37 LOT 3 BLK 172</t>
  </si>
  <si>
    <t>CARBONARA STEPHEN P</t>
  </si>
  <si>
    <t>CARBONARA CONSTANCE J</t>
  </si>
  <si>
    <t>6315 W PINE RIDGE BLVD</t>
  </si>
  <si>
    <t>18E17S320020  01720 0060</t>
  </si>
  <si>
    <t>PINE RIDGE UNIT 2 PB 8 PG 37 LOT 6 BLK 172</t>
  </si>
  <si>
    <t>BALLARD MICHAEL D</t>
  </si>
  <si>
    <t>3205 N RENO WAY</t>
  </si>
  <si>
    <t>BEVERLY HILLS FL 34465 4653</t>
  </si>
  <si>
    <t>18E17S320020  01740 0090</t>
  </si>
  <si>
    <t>PINE RIDGE UNIT 2 PB 8 PG 37 LOT 9 BLK 174</t>
  </si>
  <si>
    <t>ALFECHE LEONILO</t>
  </si>
  <si>
    <t>ALFECHE CONCEPCION</t>
  </si>
  <si>
    <t>43956 STONEBRIDGE DR</t>
  </si>
  <si>
    <t>BELLEVILLE MI 48111</t>
  </si>
  <si>
    <t>18E17S320020  01760 0050</t>
  </si>
  <si>
    <t>PINE RIDGE UNIT 2 PB 8 PG 37 LOT 5 BLK 176</t>
  </si>
  <si>
    <t>BRIZUELA EUGENIO V</t>
  </si>
  <si>
    <t>BRIZUELA LESLIE</t>
  </si>
  <si>
    <t>2205 N SHERIFF DR</t>
  </si>
  <si>
    <t>18E17S320020  01780 0050</t>
  </si>
  <si>
    <t>PINE RIDGE UNIT 2 PB 8 PG 37 LOT 5 BLK 178</t>
  </si>
  <si>
    <t>BARMAN BRUCE G</t>
  </si>
  <si>
    <t>BARMAN  MAUREEN A</t>
  </si>
  <si>
    <t>2335 N SHERIFF DR</t>
  </si>
  <si>
    <t>18E17S320020  01800 0090</t>
  </si>
  <si>
    <t>PINE RIDGE UNIT 2 PB 8 PG 37 LOT 9 BLK 180</t>
  </si>
  <si>
    <t>BUTTERFIELD ROGER P</t>
  </si>
  <si>
    <t>BUTTERFIELD JULIA M</t>
  </si>
  <si>
    <t>2692 N SHERIFF DR</t>
  </si>
  <si>
    <t>BEVERLY HILLS FL 34465 5609</t>
  </si>
  <si>
    <t>18E17S320020  01830 0110</t>
  </si>
  <si>
    <t>PINE RIDGE UNIT 2 PB 8 PG 37 LOT 11 BLK 183</t>
  </si>
  <si>
    <t>ISMAIL ENCIK ABDUL RAHIM BIN</t>
  </si>
  <si>
    <t>A 11 3 1 DESA RESIDENCE</t>
  </si>
  <si>
    <t>KUALA LUMPUR 58100 MALAYSIA</t>
  </si>
  <si>
    <t>18E17S320020  01690 0110</t>
  </si>
  <si>
    <t>PINE RIDGE UNIT 2 PB 8 PG 37 LOT 11 BLK 169</t>
  </si>
  <si>
    <t>CONNELL NEAL P</t>
  </si>
  <si>
    <t>ROTH LORI</t>
  </si>
  <si>
    <t>18E17S320020  01690 0120</t>
  </si>
  <si>
    <t>PINE RIDGE UNIT 2 PB 8 PG 37 LOT 12 BLK 169</t>
  </si>
  <si>
    <t>ROTH NANCY</t>
  </si>
  <si>
    <t>5601 RIVERDALE AVE</t>
  </si>
  <si>
    <t>18E17S320020  01700 0040</t>
  </si>
  <si>
    <t>PINE RIDGE UNIT 2 PB 8 PG 37 LOT 4 BLK 170</t>
  </si>
  <si>
    <t>GOLDSTONE ALBERT</t>
  </si>
  <si>
    <t>GUTSKA PETER</t>
  </si>
  <si>
    <t>22 CHAPIN RD</t>
  </si>
  <si>
    <t>COLEBROOK CT 06021</t>
  </si>
  <si>
    <t>18E17S320020  01710 0010</t>
  </si>
  <si>
    <t>PINE RIDGE UNIT 2 PB 8 PG 37 LOT 1 BLK 171</t>
  </si>
  <si>
    <t>CROWE DONALD W III</t>
  </si>
  <si>
    <t>6259 W PINE RIDGE BLVD</t>
  </si>
  <si>
    <t>18E17S320020  01710 0040</t>
  </si>
  <si>
    <t>PINE RIDGE UNIT 2 PB 8 PG 37 LOT 4 BLK 171</t>
  </si>
  <si>
    <t>LONG VICHITH</t>
  </si>
  <si>
    <t>LONG SILADA</t>
  </si>
  <si>
    <t>18E17S320020  01720 0010</t>
  </si>
  <si>
    <t>PINE RIDGE UNIT 2 PB 8 PG 37 LOT 1 BLK 172</t>
  </si>
  <si>
    <t>SEAH SIEW PENG &amp; LIAN HONG</t>
  </si>
  <si>
    <t>124 TANJONG RHU RD   NR 04 01</t>
  </si>
  <si>
    <t xml:space="preserve"> 436916 SINGAPORE</t>
  </si>
  <si>
    <t>18E17S320020  01730 0030</t>
  </si>
  <si>
    <t>PINE RIDGE UNIT 2 PB 8 PG 37 LOT 3 BLK 173</t>
  </si>
  <si>
    <t>YIP ROSERINA</t>
  </si>
  <si>
    <t>17548 KARLI LN</t>
  </si>
  <si>
    <t>ORLAND PARK IL 60467 8562</t>
  </si>
  <si>
    <t>18E17S320020  01740 0010</t>
  </si>
  <si>
    <t>PINE RIDGE UNIT 2 PB 8 PG 37 LOT 1 BLK 174</t>
  </si>
  <si>
    <t>MCGEE JOSIE RUTH</t>
  </si>
  <si>
    <t>CUNNINGHAM ERLINDA</t>
  </si>
  <si>
    <t>6775 FOX CREEK DR</t>
  </si>
  <si>
    <t>CUMMINGS GA 30040</t>
  </si>
  <si>
    <t>18E17S320020  01760 0010</t>
  </si>
  <si>
    <t>PINE RIDGE UNIT 2 PB 8 PG 37 LOT 1 BLK 176</t>
  </si>
  <si>
    <t>SANTIAGO PERLA R</t>
  </si>
  <si>
    <t>PO BOX 388283</t>
  </si>
  <si>
    <t>CHICAGO IL 60638 8283</t>
  </si>
  <si>
    <t>18E17S320020  01760 0040</t>
  </si>
  <si>
    <t xml:space="preserve">PINE RIDGE UNIT 2 PB 8 PG 37 LOT 4 BLK 176 </t>
  </si>
  <si>
    <t>1801 W DIVERSEY PKWY 3</t>
  </si>
  <si>
    <t>CHICAGO IL 60614</t>
  </si>
  <si>
    <t>18E17S320020  01780 0010</t>
  </si>
  <si>
    <t>PINE RIDGE UNIT 2 PB 8 PG 37 LOT 1 BLK 178</t>
  </si>
  <si>
    <t>18E17S320020  01790 0010</t>
  </si>
  <si>
    <t xml:space="preserve">PINE RIDGE UNIT 2 PB 8 PG 37 LOT 1 BLK 179 </t>
  </si>
  <si>
    <t>NATRILLO SANDRA TRUSTEE</t>
  </si>
  <si>
    <t>SANDRA NATRILLO TRUST</t>
  </si>
  <si>
    <t>11455 SEA GRASS CIR</t>
  </si>
  <si>
    <t>BOCA RATON FL 33498</t>
  </si>
  <si>
    <t>18E17S320020  01800 0030</t>
  </si>
  <si>
    <t>PINE RIDGE UNIT 2 PB 8 PG 37 LOT 3 BLK 180</t>
  </si>
  <si>
    <t>FINNMAN GEORGE A</t>
  </si>
  <si>
    <t>FINNMAN BEVERLY A</t>
  </si>
  <si>
    <t>2861 N STAMPEDE DR</t>
  </si>
  <si>
    <t>18E17S320020  01800 0050</t>
  </si>
  <si>
    <t>PINE RIDGE UNIT 2 PB 8 PG 37 LOT 5 BLK 180</t>
  </si>
  <si>
    <t>SHARP DANIEL</t>
  </si>
  <si>
    <t>SHARP KATY</t>
  </si>
  <si>
    <t>2755 N STAMPEDE DR</t>
  </si>
  <si>
    <t>BEVERLY HILLS FL 34465 4617</t>
  </si>
  <si>
    <t>18E17S320020  01830 0070</t>
  </si>
  <si>
    <t xml:space="preserve">PINE RIDGE UNIT 2 PB 8 PG 37 LOT 7 BLK 183 </t>
  </si>
  <si>
    <t>NELSON KEITH H &amp; SHIRLEY Y</t>
  </si>
  <si>
    <t>9766 WOODLAND RUN</t>
  </si>
  <si>
    <t>CORDOVA TN 38018</t>
  </si>
  <si>
    <t>18E17S320020  01850 0110</t>
  </si>
  <si>
    <t xml:space="preserve">PINE RIDGE UNIT 2 PB 8 PG 37 LOT 11 BLK 185 </t>
  </si>
  <si>
    <t>CHUA CORAZON</t>
  </si>
  <si>
    <t>82 E DORTON BLVD</t>
  </si>
  <si>
    <t>STAFFORDSVILLE KY 41256</t>
  </si>
  <si>
    <t>18E17S320020  01900 0010</t>
  </si>
  <si>
    <t>DEPUTY</t>
  </si>
  <si>
    <t xml:space="preserve">PINE RIDGE UNIT 2 PB 8 PG 37 LOT 1 BLK 190 </t>
  </si>
  <si>
    <t>TSAI TSUNG EN</t>
  </si>
  <si>
    <t>13105 ANVIL PL</t>
  </si>
  <si>
    <t>HERNDON VA 22071</t>
  </si>
  <si>
    <t>18E17S320020  01940 0040</t>
  </si>
  <si>
    <t>RANGER</t>
  </si>
  <si>
    <t>PINE RIDGE UNIT 2 PB 8 PG 37 LOT 4 BLK 194</t>
  </si>
  <si>
    <t>WATERS RANDALL A</t>
  </si>
  <si>
    <t>WATERS DEBORAH M</t>
  </si>
  <si>
    <t>4190 W RANGER ST</t>
  </si>
  <si>
    <t>18E17S320020  01980 0020</t>
  </si>
  <si>
    <t>PINE RIDGE UNIT 2 PB 8 PG 37 LOT 2 BLK 198</t>
  </si>
  <si>
    <t>LAMB JAMES L JR</t>
  </si>
  <si>
    <t>CAMERON PAUL ROESCH</t>
  </si>
  <si>
    <t>5368 W RANGER ST</t>
  </si>
  <si>
    <t>18E17S320020  01980 0170</t>
  </si>
  <si>
    <t>COLT</t>
  </si>
  <si>
    <t>PINE RIDGE UNIT 2 PB 8 PG 37 LOT 17 BLK 198</t>
  </si>
  <si>
    <t>18E17S320020  01980 0270</t>
  </si>
  <si>
    <t>PINE RIDGE UNIT 2 PB 8 PG 37 LOT 27 BLK 198</t>
  </si>
  <si>
    <t>THORNSBERRY JOHN</t>
  </si>
  <si>
    <t>THORNSBERRY LORI</t>
  </si>
  <si>
    <t>5353 W DEPUTY DR</t>
  </si>
  <si>
    <t>18E17S320020  01990 0120</t>
  </si>
  <si>
    <t>PINE RIDGE UNIT 2 PB 8 PG 37 LOT 12 BLK 199</t>
  </si>
  <si>
    <t>MILLER GEORGE E</t>
  </si>
  <si>
    <t>MILLER KATHY A</t>
  </si>
  <si>
    <t>5015 W RANGER ST</t>
  </si>
  <si>
    <t>18E17S320020  02010 0020</t>
  </si>
  <si>
    <t>ANGUS</t>
  </si>
  <si>
    <t>PINE RIDGE UNIT 2 PB 8 PG 37 LOT 2 BLK 201</t>
  </si>
  <si>
    <t>SNELLINGS EDWIN B</t>
  </si>
  <si>
    <t>NORBERG MICHELE T</t>
  </si>
  <si>
    <t>5260 W ANGUS DR</t>
  </si>
  <si>
    <t>18E17S320020  01850 0060</t>
  </si>
  <si>
    <t>PINE RIDGE UNIT 2 PB 8 PG 37 LOT 6 BLK 185</t>
  </si>
  <si>
    <t>SPONSLER KENNETH RALPH</t>
  </si>
  <si>
    <t>SPONSLER SHIRLEY CAMPBELL</t>
  </si>
  <si>
    <t>5756 W COSTA MESA LN</t>
  </si>
  <si>
    <t>18E17S320020  01850 0080</t>
  </si>
  <si>
    <t>PINE RIDGE UNIT 2 PB 8 PG 37 LOT 8 BLK 185</t>
  </si>
  <si>
    <t>DUNCAN TYLER K</t>
  </si>
  <si>
    <t>PATEL BRITTNEY</t>
  </si>
  <si>
    <t>5642 W COSTA MESA LN</t>
  </si>
  <si>
    <t>18E17S320020  01900 0030</t>
  </si>
  <si>
    <t>PINE RIDGE UNIT 2 PB 8 PG 37 LOT 3 BLK 190</t>
  </si>
  <si>
    <t>AFFOLTER CRAIG EDWARD</t>
  </si>
  <si>
    <t>DIBLASI-AFFOLTER ROSEANN G</t>
  </si>
  <si>
    <t>5341 SW 7TH ST</t>
  </si>
  <si>
    <t>PLANTATION FL 33317</t>
  </si>
  <si>
    <t>18E17S320020  01920 0030</t>
  </si>
  <si>
    <t>PINE RIDGE UNIT 2 PB 8 PG 37 LOT 3 BLK 192</t>
  </si>
  <si>
    <t>SNEAD JOHN E</t>
  </si>
  <si>
    <t>SNEAD VIRGINIA N</t>
  </si>
  <si>
    <t>4095 W RANGER ST</t>
  </si>
  <si>
    <t>18E17S320020  01940 0010</t>
  </si>
  <si>
    <t>PINE RIDGE UNIT 2 PB 8 PG 37 LOT 1 BLK 194</t>
  </si>
  <si>
    <t>GILES MARTIN</t>
  </si>
  <si>
    <t>WERESZCZAK ANDREW A</t>
  </si>
  <si>
    <t>4352 W RANGER ST</t>
  </si>
  <si>
    <t>18E17S320020  01940 0050</t>
  </si>
  <si>
    <t xml:space="preserve">PINE RIDGE UNIT 2 PB 8 PG 37 LOT 5 BLK 194 </t>
  </si>
  <si>
    <t>MACIEL WALTER S JR</t>
  </si>
  <si>
    <t>1121 AUSTRALIA AVE</t>
  </si>
  <si>
    <t>DAYTONA BEACH FL 32114</t>
  </si>
  <si>
    <t>18E17S320020  01970 0070</t>
  </si>
  <si>
    <t>PINE RIDGE UNIT 2 PB 8 PG 37 LOT 7 BLK 197</t>
  </si>
  <si>
    <t>BALTAZAR ELPIDIO J</t>
  </si>
  <si>
    <t>BALTAZAR NELLIE E</t>
  </si>
  <si>
    <t>2018 WELLINGTON DR</t>
  </si>
  <si>
    <t>MILPITAS CA 95035</t>
  </si>
  <si>
    <t>18E17S320020  01980 0110</t>
  </si>
  <si>
    <t>PINE RIDGE UNIT 2 PB 8 PG 37 LOT 11 BLK 198</t>
  </si>
  <si>
    <t>VANTESLAAR GEORGE</t>
  </si>
  <si>
    <t>VANTESLAAR ROSEMARY ELENA</t>
  </si>
  <si>
    <t>5003 W COLT ST</t>
  </si>
  <si>
    <t>18E17S320020  01980 0280</t>
  </si>
  <si>
    <t>PINE RIDGE UNIT 2 PB 8 PG 37 LOT 28 BLK 198</t>
  </si>
  <si>
    <t>NIELSEN JENS</t>
  </si>
  <si>
    <t>NIELSEN ALICE</t>
  </si>
  <si>
    <t>13398 VERANDI ST</t>
  </si>
  <si>
    <t>18E17S320020  01990 0150</t>
  </si>
  <si>
    <t xml:space="preserve">PINE RIDGE UNIT 2 PB 8 PG 37 LOT 15 BLK 199 </t>
  </si>
  <si>
    <t>BLOMBERG BERNARDUS J</t>
  </si>
  <si>
    <t>4819 W RANGER ST</t>
  </si>
  <si>
    <t>18E17S320020  01990 0160</t>
  </si>
  <si>
    <t xml:space="preserve">PINE RIDGE UNIT 2 PB 8 PG 37 LOT 16 BLK 199 </t>
  </si>
  <si>
    <t>MOE RICHARD</t>
  </si>
  <si>
    <t>18E17S320020  01990 0180</t>
  </si>
  <si>
    <t>PINE RIDGE UNIT 2 PB 8 PG 37 LOT 18 BLK 199</t>
  </si>
  <si>
    <t>FATULA TERRY L</t>
  </si>
  <si>
    <t>FATULA JO ANN</t>
  </si>
  <si>
    <t>3393 SAXE RD</t>
  </si>
  <si>
    <t>MOGADORE OH 44260</t>
  </si>
  <si>
    <t>18E17S320020  01840 0020</t>
  </si>
  <si>
    <t>PINE RIDGE UNIT 2 PB 8 PG 37 LOT 2 BLK 184</t>
  </si>
  <si>
    <t>ARRIOLA ERMELINDA RAUSA</t>
  </si>
  <si>
    <t>ARRIOLA PEDRO M</t>
  </si>
  <si>
    <t>PO BOX 1527</t>
  </si>
  <si>
    <t>PAINTSVILLE KY 41240</t>
  </si>
  <si>
    <t>18E17S320020  01850 0050</t>
  </si>
  <si>
    <t xml:space="preserve">PINE RIDGE UNIT 2 PB 8 PG 37 LOT 5 BLK 185 </t>
  </si>
  <si>
    <t>PASCUA ULYSSES CRUZ &amp;</t>
  </si>
  <si>
    <t>GLORIA AGONOY</t>
  </si>
  <si>
    <t>101 GREEN COVE CT</t>
  </si>
  <si>
    <t>KISSIMMEE FL 34743</t>
  </si>
  <si>
    <t>18E17S320020  01900 0020</t>
  </si>
  <si>
    <t xml:space="preserve">PINE RIDGE UNIT 2 PB 8 PG 37 LOT 2 BLK 190 </t>
  </si>
  <si>
    <t>LIN TUNG TA</t>
  </si>
  <si>
    <t>4804 LAVISTA RD</t>
  </si>
  <si>
    <t>TUCKER GA 30084 5771</t>
  </si>
  <si>
    <t>18E17S320020  01920 0040</t>
  </si>
  <si>
    <t>PINE RIDGE UNIT 2 PB 8 PG 37 LOT 4 BLK 192 LESS E'LY 30 FT</t>
  </si>
  <si>
    <t>PO BOX 2026</t>
  </si>
  <si>
    <t>18E17S320020  01970 0060</t>
  </si>
  <si>
    <t>PINE RIDGE UNIT 2 PB 8 PG 37 LOT 6 BLK 197</t>
  </si>
  <si>
    <t>HAMILTON CAROL Y</t>
  </si>
  <si>
    <t>4586 W RANGER ST</t>
  </si>
  <si>
    <t>18E17S320020  01980 0010</t>
  </si>
  <si>
    <t>PINE RIDGE UNIT 2 PB 8 PG 37 LOT 1 BLK 198</t>
  </si>
  <si>
    <t>ESTOESTA BENEDICTO M</t>
  </si>
  <si>
    <t>ESTOESTA DIVINA GRACIA A</t>
  </si>
  <si>
    <t>PO BOX 1570</t>
  </si>
  <si>
    <t>VALLEY SPRINGS CA 95252</t>
  </si>
  <si>
    <t>18E17S320020  01980 0080</t>
  </si>
  <si>
    <t>PINE RIDGE UNIT 2 PB 8 PG 37 LOT 8 BLK 198</t>
  </si>
  <si>
    <t>TASCHENBERGER RAY L</t>
  </si>
  <si>
    <t>TASCHENBERGER MARCIA W</t>
  </si>
  <si>
    <t>5014 W RANGER ST</t>
  </si>
  <si>
    <t>18E17S320020  01980 0090</t>
  </si>
  <si>
    <t xml:space="preserve">PINE RIDGE UNIT 2 PB 8 PG 37 LOT 9 BLK 198 </t>
  </si>
  <si>
    <t>RODRIGUES JOAO &amp; LIDIA</t>
  </si>
  <si>
    <t>TRUSTEES RODRIGUES FAMILY TRST</t>
  </si>
  <si>
    <t>18E17S320020  01980 0150</t>
  </si>
  <si>
    <t xml:space="preserve">PINE RIDGE UNIT 2 PB 8 PG 37 LOT 15 BLK 198 </t>
  </si>
  <si>
    <t>TOLENTINO AIDA</t>
  </si>
  <si>
    <t>2512 SPRINGWOOD DR</t>
  </si>
  <si>
    <t>GLENSHAW PA 15116</t>
  </si>
  <si>
    <t>18E17S320020  01980 0160</t>
  </si>
  <si>
    <t>PINE RIDGE UNIT 2 PB 8 PG 37 LOT 16 BLK 198</t>
  </si>
  <si>
    <t>KNIPPEL ROBERT J</t>
  </si>
  <si>
    <t>KNIPPEL SHARON L</t>
  </si>
  <si>
    <t>5002 W COLT ST</t>
  </si>
  <si>
    <t>18E17S320020  01980 0180</t>
  </si>
  <si>
    <t>PINE RIDGE UNIT 2 PB 8 PG 37 LOT 18 BLK 198</t>
  </si>
  <si>
    <t>OSTREA ENRIQUE M JR</t>
  </si>
  <si>
    <t>ENRIQUE M OSTREA JR REVOCABLE LIVING</t>
  </si>
  <si>
    <t>27720 OLD COLONY</t>
  </si>
  <si>
    <t>FARMINGTON HILLS MI 48334 3239</t>
  </si>
  <si>
    <t>18E17S320020  01980 0250</t>
  </si>
  <si>
    <t>PINE RIDGE UNIT 2 PB 8 PG 37 LOT 25 BLK 198</t>
  </si>
  <si>
    <t>MEADE GREGORY</t>
  </si>
  <si>
    <t>MEADE SHANNA JO</t>
  </si>
  <si>
    <t>5291 W DEPUTY DR</t>
  </si>
  <si>
    <t>18E17S320020  01990 0170</t>
  </si>
  <si>
    <t>PINE RIDGE UNIT 2 PB 8 PG 37 LOT 17 BLK 199</t>
  </si>
  <si>
    <t>LANDERS DAVID KEITH</t>
  </si>
  <si>
    <t>LANDERS LYNNEA RUTH</t>
  </si>
  <si>
    <t>18E17S320020  01850 0040</t>
  </si>
  <si>
    <t xml:space="preserve">PINE RIDGE UNIT 2 PB 8 PG 37 LOT 4 BLK 185 </t>
  </si>
  <si>
    <t>TUCKER GA 30084</t>
  </si>
  <si>
    <t>18E17S320020  01920 0020</t>
  </si>
  <si>
    <t>PINE RIDGE UNIT 2 PB 8 PG 37 LOT 2 BLK 192</t>
  </si>
  <si>
    <t>FRAZIER CALEB</t>
  </si>
  <si>
    <t>FRAZIER SHANNON</t>
  </si>
  <si>
    <t>4167 W RANGER ST</t>
  </si>
  <si>
    <t>BEVERLY HILLS FL 34465 4682</t>
  </si>
  <si>
    <t>18E17S320020  01970 0010</t>
  </si>
  <si>
    <t>PINE RIDGE UNIT 2 PB 8 PG 37 -LOT 1 BLK 197</t>
  </si>
  <si>
    <t>DAVIS TIMOTHY E</t>
  </si>
  <si>
    <t>DAVIS MELISSA</t>
  </si>
  <si>
    <t>4880 W RANGER ST</t>
  </si>
  <si>
    <t>18E17S320020  01980 0050</t>
  </si>
  <si>
    <t>PINE RIDGE UNIT 2 PB 8 PG 37 LOT 5 BLK 198</t>
  </si>
  <si>
    <t>HENDRICKSON EDWARD L III</t>
  </si>
  <si>
    <t>HISLOP MEAGAN ELISE</t>
  </si>
  <si>
    <t>5188 W RANGER ST</t>
  </si>
  <si>
    <t>18E17S320020  01980 0120</t>
  </si>
  <si>
    <t xml:space="preserve">PINE RIDGE UNIT 2 PB 8 PG 37 LOT 12 BLK 198 </t>
  </si>
  <si>
    <t>BACOMO MARCELINA</t>
  </si>
  <si>
    <t>10401 SW 16TH PL</t>
  </si>
  <si>
    <t>DAVIE FL 33324</t>
  </si>
  <si>
    <t>18E17S320020  01990 0010</t>
  </si>
  <si>
    <t xml:space="preserve">PINE RIDGE UNIT 2 PB 8 PG 37 LOT 1 BLK 199 </t>
  </si>
  <si>
    <t>VARGHESE JOHN S</t>
  </si>
  <si>
    <t>11 LITTLE LEAF CT</t>
  </si>
  <si>
    <t>MISSOURI TX 77459</t>
  </si>
  <si>
    <t>18E17S320020  01990 0020</t>
  </si>
  <si>
    <t>PINE RIDGE UNIT 2 PB 8 PG 37 LOT 2 BLK 199</t>
  </si>
  <si>
    <t>BROOKS KENNETH W SR</t>
  </si>
  <si>
    <t>BROOKS ANNIE H</t>
  </si>
  <si>
    <t>5601 W ALAMEDA LN</t>
  </si>
  <si>
    <t>18E17S320020  01990 0130</t>
  </si>
  <si>
    <t>PINE RIDGE UNIT 2 PB 8 PG 37 LOT 13 BLK 199</t>
  </si>
  <si>
    <t>GARDNER LON JEFFREY</t>
  </si>
  <si>
    <t>GARDNER THERESA ANNE</t>
  </si>
  <si>
    <t>18E17S320020  01990 0210</t>
  </si>
  <si>
    <t>PINE RIDGE UNIT 2 PB 8 PG 37 LOT 21 BLK 199</t>
  </si>
  <si>
    <t>MC CLEARY ROBERT M</t>
  </si>
  <si>
    <t>MC CLEARY  PAMELIA P</t>
  </si>
  <si>
    <t>4483 W RANGER ST</t>
  </si>
  <si>
    <t>18E17S320020  01990 0220</t>
  </si>
  <si>
    <t>PINE RIDGE UNIT 2 PB 8 PG 37 LOT 22 BLK 199</t>
  </si>
  <si>
    <t>MC CLEARY ROBERT M &amp; PAMELIA P</t>
  </si>
  <si>
    <t>18E17S320020  02000 0030</t>
  </si>
  <si>
    <t>PINE RIDGE UNIT 2 PB 8 PG 37 LOT 3 BLK 200</t>
  </si>
  <si>
    <t>YANG FANG MEI</t>
  </si>
  <si>
    <t>NO 8 MIN CHAUN RD</t>
  </si>
  <si>
    <t>TAINAN ROC 106 TAIWAN</t>
  </si>
  <si>
    <t>18E17S320020  02000 0050</t>
  </si>
  <si>
    <t xml:space="preserve">PINE RIDGE UNIT 2 PB 8 PG 37 LOT 5 BLK 200 </t>
  </si>
  <si>
    <t>YOUNG ROBERT E</t>
  </si>
  <si>
    <t>5370 W MUSTANG BLVD</t>
  </si>
  <si>
    <t>18E17S320020  02020 0010</t>
  </si>
  <si>
    <t>PINE RIDGE UNIT 2 PB 8 PG 37 LOT 1 BLK 202</t>
  </si>
  <si>
    <t>PECORARO ANTONINO J</t>
  </si>
  <si>
    <t>PECORARO LOUISE M</t>
  </si>
  <si>
    <t>5186 W ANGUS DR</t>
  </si>
  <si>
    <t>18E17S320020  02020 0040</t>
  </si>
  <si>
    <t>PINE RIDGE UNIT 2 PB 8 PG 37 LOT 4 BLK 202</t>
  </si>
  <si>
    <t>BOWEN ANTHONY L</t>
  </si>
  <si>
    <t>BOWEN ERICA R</t>
  </si>
  <si>
    <t>5074 W ANGUS DR</t>
  </si>
  <si>
    <t>18E17S320020  02020 0050</t>
  </si>
  <si>
    <t>PINE RIDGE UNIT 2 PB 8 PG 37 LOT 5 BLK 202</t>
  </si>
  <si>
    <t>CAPORICCI FRANK JR</t>
  </si>
  <si>
    <t>SITCHON BUENAFLOR IRA</t>
  </si>
  <si>
    <t>4313 CARROLLWOOD VILLAGE DR</t>
  </si>
  <si>
    <t>TAMPA FL 33618</t>
  </si>
  <si>
    <t>18E17S320020  01830 0130</t>
  </si>
  <si>
    <t xml:space="preserve">PINE RIDGE UNIT 2 PB 8 PG 37 LOT 13 BLK 183 </t>
  </si>
  <si>
    <t>MONTUORI THOMAS J &amp; LUCINDA TRUSTEES</t>
  </si>
  <si>
    <t>18E17S320020  01920 0010</t>
  </si>
  <si>
    <t>PINE RIDGE UNIT 2 PB 8 PG 37 LOT 1 BLK 192</t>
  </si>
  <si>
    <t>DANZIS MICHAEL DAVID JR</t>
  </si>
  <si>
    <t>DANZIS LINDA MARIE</t>
  </si>
  <si>
    <t>4249 W RANGER ST</t>
  </si>
  <si>
    <t>18E17S320020  01940 0030</t>
  </si>
  <si>
    <t>PINE RIDGE UNIT 2 PB 8 PG 37 LOT 3 BLK 194</t>
  </si>
  <si>
    <t>OCONNOR THOMAS M</t>
  </si>
  <si>
    <t>OCONNOR RENEE C</t>
  </si>
  <si>
    <t>4252 W RANGER ST</t>
  </si>
  <si>
    <t>18E17S320020  01970 0020</t>
  </si>
  <si>
    <t>PINE RIDGE UNIT 2 PB 8 PG 37 LOT 2 BLK 197</t>
  </si>
  <si>
    <t>BOYCE NORMA JEAN</t>
  </si>
  <si>
    <t>4818 W RANGER ST</t>
  </si>
  <si>
    <t>18E17S320020  01980 0030</t>
  </si>
  <si>
    <t>PINE RIDGE UNIT 2 PB 8 PG 37 LOT 3 BLK 198</t>
  </si>
  <si>
    <t>WIEDEL BARBARA T</t>
  </si>
  <si>
    <t>LILIENTHAL DORIS H</t>
  </si>
  <si>
    <t>5294 W RANGER ST</t>
  </si>
  <si>
    <t>18E17S320020  01990 0030</t>
  </si>
  <si>
    <t>PINE RIDGE UNIT 2 PB 8 PG 37 LOT 3 BLK 199</t>
  </si>
  <si>
    <t>LOFTIS HAROLD JR</t>
  </si>
  <si>
    <t>LINDELL GEORGE W</t>
  </si>
  <si>
    <t>6418 W PINE RIDGE BLVD</t>
  </si>
  <si>
    <t>18E17S320020  01990 0070</t>
  </si>
  <si>
    <t>PINE RIDGE UNIT 2 PB 8 PG 37 LOT 7 BLK 199</t>
  </si>
  <si>
    <t>OGDEN  KAYLA</t>
  </si>
  <si>
    <t>5291 W RANGER ST</t>
  </si>
  <si>
    <t>18E17S320020  01990 0190</t>
  </si>
  <si>
    <t>PINE RIDGE UNIT 2 PB 8 PG 37 LOT 19 BLK 199</t>
  </si>
  <si>
    <t>MALM ROBERT J</t>
  </si>
  <si>
    <t>MALM MARJORIE C</t>
  </si>
  <si>
    <t>4591 W RANGER ST</t>
  </si>
  <si>
    <t>18E17S320020  02000 0020</t>
  </si>
  <si>
    <t xml:space="preserve">PINE RIDGE UNIT 2 PB 8 PG 37 LOT 2 BLK 200 </t>
  </si>
  <si>
    <t>ZAGARS ROBERT</t>
  </si>
  <si>
    <t>6368 PINE RIDGE BLVD</t>
  </si>
  <si>
    <t>18E17S320020  02010 0030</t>
  </si>
  <si>
    <t>PINE RIDGE UNIT 2 PB 8 PG 37 LOT 3 BLK 201</t>
  </si>
  <si>
    <t>SLBX2 LLC</t>
  </si>
  <si>
    <t>4141 W HACIENDA DR</t>
  </si>
  <si>
    <t>18E17S320020  02020 0060</t>
  </si>
  <si>
    <t>PINE RIDGE UNIT 2 PB 8 PG 37 LOT 6 BLK 202</t>
  </si>
  <si>
    <t>HALLEEN ROBERT L</t>
  </si>
  <si>
    <t>HALLEEN MARILYN J</t>
  </si>
  <si>
    <t>2021 S SUNCOAST BLVD</t>
  </si>
  <si>
    <t>18E17S320020  02020 0080</t>
  </si>
  <si>
    <t>PINE RIDGE UNIT 2 PB 8 PG 37 LOT 8 BLK 202</t>
  </si>
  <si>
    <t>LAMPASONA RYAN</t>
  </si>
  <si>
    <t>LAMPASONA MAGGIE</t>
  </si>
  <si>
    <t>4860 W ANGUS DR</t>
  </si>
  <si>
    <t>18E17S320020  01830 0160</t>
  </si>
  <si>
    <t>PINE RIDGE UNIT 2 PB 8 PG 37 LOT 16 BLK 183</t>
  </si>
  <si>
    <t>BROWN JOSEPHIER</t>
  </si>
  <si>
    <t>HEDGES MARY FRANCES</t>
  </si>
  <si>
    <t>2505 N STAMPEDE DR</t>
  </si>
  <si>
    <t>18E17S320020  01840 0010</t>
  </si>
  <si>
    <t>PINE RIDGE UNIT 2 PB 8 PG 37 LOT 1 BLK 184</t>
  </si>
  <si>
    <t>CONSALVO VINCENT J</t>
  </si>
  <si>
    <t>CONSALVO PENNY N</t>
  </si>
  <si>
    <t>2220 N SHERIFF DR</t>
  </si>
  <si>
    <t>18E17S320020  01840 0030</t>
  </si>
  <si>
    <t>PINE RIDGE UNIT 2 PB 8 PG 37 LOT 3 BLK 184</t>
  </si>
  <si>
    <t>KLEINHENZ THOMAS</t>
  </si>
  <si>
    <t>5776 E RIVER RD</t>
  </si>
  <si>
    <t>18E17S320020  01850 0070</t>
  </si>
  <si>
    <t>PINE RIDGE UNIT 2 PB 8 PG 37 LOT 7 BLK 185</t>
  </si>
  <si>
    <t>18E17S320020  01970 0030</t>
  </si>
  <si>
    <t>PINE RIDGE UNIT 2 PB 8 PG 37 LOT 3 BLK 197</t>
  </si>
  <si>
    <t>GONDA LESLIE R</t>
  </si>
  <si>
    <t>E AND M KRPATA LIVING TRUST DATED</t>
  </si>
  <si>
    <t>4969 BARN FIELD RD</t>
  </si>
  <si>
    <t>KESWICK VA 22947</t>
  </si>
  <si>
    <t>18E17S320020  01970 0050</t>
  </si>
  <si>
    <t>PINE RIDGE UNIT 2 PB 8 PG 37 LOT 5 BLK 197</t>
  </si>
  <si>
    <t>ALLOWAY LARRY HAROLD</t>
  </si>
  <si>
    <t>ALLOWAY DEBORA JO</t>
  </si>
  <si>
    <t>4670 W RANGER ST</t>
  </si>
  <si>
    <t>18E17S320020  01970 0080</t>
  </si>
  <si>
    <t>PINE RIDGE UNIT 2 PB 8 PG 37 LOT 8 BLK 197</t>
  </si>
  <si>
    <t>ROESSLER PAUL</t>
  </si>
  <si>
    <t>UNDERWOOD KESHA</t>
  </si>
  <si>
    <t>2461 N TRAMPLE TERR</t>
  </si>
  <si>
    <t>18E17S320020  01980 0060</t>
  </si>
  <si>
    <t>PINE RIDGE UNIT 2 PB 8 PG 37 LOT 6 BLK 198</t>
  </si>
  <si>
    <t>DAILY JAMES A</t>
  </si>
  <si>
    <t>DAILY LAUREN L</t>
  </si>
  <si>
    <t>5126 W RANGER ST</t>
  </si>
  <si>
    <t>18E17S320020  01980 0130</t>
  </si>
  <si>
    <t>PINE RIDGE UNIT 2 PB 8 PG 37 LOT 13 BLK 198</t>
  </si>
  <si>
    <t>CANOS ELEANOR J</t>
  </si>
  <si>
    <t>ELEANOR J CANOS FIRST RESTATEMENT OF</t>
  </si>
  <si>
    <t>1362 PENNSBURY DR</t>
  </si>
  <si>
    <t>CINCINNATI OH 45238 3606</t>
  </si>
  <si>
    <t>18E17S320020  01980 0140</t>
  </si>
  <si>
    <t xml:space="preserve">PINE RIDGE UNIT 2 PB 8 PG 37 LOT 14 BLK 198 </t>
  </si>
  <si>
    <t>GUTIERREZ ROSA B TRUSTEE</t>
  </si>
  <si>
    <t>ROSA B GUTIERREZ TRUST</t>
  </si>
  <si>
    <t>2355 ABALONE BLVD</t>
  </si>
  <si>
    <t>ORLANDO FL 32833</t>
  </si>
  <si>
    <t>18E17S320020  01990 0040</t>
  </si>
  <si>
    <t>PINE RIDGE UNIT 2 PB 8 PG 37 LOT 4 BLK 199</t>
  </si>
  <si>
    <t>LINDELL CATHY W</t>
  </si>
  <si>
    <t>18E17S320020  01990 0080</t>
  </si>
  <si>
    <t>PINE RIDGE UNIT 2 PB 8 PG 37 LOT 8 BLK 199</t>
  </si>
  <si>
    <t>OQUINN GLENN</t>
  </si>
  <si>
    <t>OQUINN KANDY</t>
  </si>
  <si>
    <t>5255 W RANGER ST</t>
  </si>
  <si>
    <t>18E17S320020  02000 0060</t>
  </si>
  <si>
    <t>PINE RIDGE UNIT 2 PB 8 PG 37 LOT 6 BLK 200</t>
  </si>
  <si>
    <t>SUERO JESUS T</t>
  </si>
  <si>
    <t>SUERO LEA C</t>
  </si>
  <si>
    <t>1525 NW 57TH ST UNIT 306</t>
  </si>
  <si>
    <t>SEATTLE WA 98107</t>
  </si>
  <si>
    <t>18E17S320020  02010 0010</t>
  </si>
  <si>
    <t>PINE RIDGE UNIT 2 PB 8 PG 37 LOT 1 BLK 201</t>
  </si>
  <si>
    <t>WILBURN LARRY HOUSTON</t>
  </si>
  <si>
    <t>WILBURN PEGGY SUE</t>
  </si>
  <si>
    <t>5222 W ANGUS DR</t>
  </si>
  <si>
    <t>18E17S320020  01840 0040</t>
  </si>
  <si>
    <t>PINE RIDGE UNIT 2 PB 8 PG 37 LOT 4 BLK 184</t>
  </si>
  <si>
    <t>MEISEL ROBERT I</t>
  </si>
  <si>
    <t>MEISEL JUDITH C</t>
  </si>
  <si>
    <t>2238 N SHERIFF DR</t>
  </si>
  <si>
    <t>18E17S320020  01940 0020</t>
  </si>
  <si>
    <t>PINE RIDGE UNIT 2 PB 8 PG 37 LOT 2 BLK 194</t>
  </si>
  <si>
    <t>KISHPAUGH RONALD</t>
  </si>
  <si>
    <t>ARTIM-KISHPAUGH MARTHA A</t>
  </si>
  <si>
    <t>4280 W RANGER ST</t>
  </si>
  <si>
    <t>18E17S320020  01970 0040</t>
  </si>
  <si>
    <t>PINE RIDGE UNIT 2 PB 8 PG 37 LOT 4 BLK 197</t>
  </si>
  <si>
    <t>WISE KEVIN R</t>
  </si>
  <si>
    <t>WISE ALLISON L</t>
  </si>
  <si>
    <t>4704 W RANGER ST</t>
  </si>
  <si>
    <t>18E17S320020  01980 0040</t>
  </si>
  <si>
    <t>PINE RIDGE UNIT 2 PB 8 PG 37 LOT 4 BLK 198</t>
  </si>
  <si>
    <t>CHEN JUNG TA</t>
  </si>
  <si>
    <t>11057 159TH ST</t>
  </si>
  <si>
    <t xml:space="preserve"> V4N 4Y2 CANADA</t>
  </si>
  <si>
    <t>18E17S320020  01980 0100</t>
  </si>
  <si>
    <t>PINE RIDGE UNIT 2 PB 8 PG 37 LOT 10 BLK 198</t>
  </si>
  <si>
    <t>BARRIENTOS MARESTER</t>
  </si>
  <si>
    <t>13601 ESPOSITO ST</t>
  </si>
  <si>
    <t>18E17S320020  01980 0200</t>
  </si>
  <si>
    <t>PINE RIDGE UNIT 2 PB 8 PG 37 LOT 20 BLK 198</t>
  </si>
  <si>
    <t>BURKE ROBERT I</t>
  </si>
  <si>
    <t>BURKE MARSHA A</t>
  </si>
  <si>
    <t>5051 W DEPUTY DR</t>
  </si>
  <si>
    <t>18E17S320020  01980 0240</t>
  </si>
  <si>
    <t>PINE RIDGE UNIT 2 PB 8 PG 37 LOT 24 BLK 198</t>
  </si>
  <si>
    <t>GEARHART MICHAEL E</t>
  </si>
  <si>
    <t>GEARHART CAROL A</t>
  </si>
  <si>
    <t>5253 W DEPUTY DR</t>
  </si>
  <si>
    <t>18E17S320020  01990 0060</t>
  </si>
  <si>
    <t xml:space="preserve">PINE RIDGE UNIT 2 PB 8 PG 37 LOT 6 BLK 199 </t>
  </si>
  <si>
    <t>WIDEL DAVID M</t>
  </si>
  <si>
    <t>WIDEL KIMBERLY M</t>
  </si>
  <si>
    <t>5365 W RANGER ST</t>
  </si>
  <si>
    <t>18E17S320020  01990 0110</t>
  </si>
  <si>
    <t>PINE RIDGE UNIT 2 PB 8 PG 37 LOT 11 BLK 199</t>
  </si>
  <si>
    <t>DUPLER ROBERT M</t>
  </si>
  <si>
    <t>DUPLER ROSEMARIE</t>
  </si>
  <si>
    <t>5065 W RANGER ST</t>
  </si>
  <si>
    <t>18E17S320020  02000 0010</t>
  </si>
  <si>
    <t>PINE RIDGE UNIT 2 PB 8 PG 37 LOT 1 BLK 200</t>
  </si>
  <si>
    <t>LUTHRA MUKUL</t>
  </si>
  <si>
    <t>LUTHRA SAMIRAH</t>
  </si>
  <si>
    <t>6378 W PINE RIDGE BLVD</t>
  </si>
  <si>
    <t>18E17S320020  02000 0040</t>
  </si>
  <si>
    <t xml:space="preserve">PINE RIDGE UNIT 2 PB 8 PG 37 LOT 4 BLK 200 </t>
  </si>
  <si>
    <t>18E17S320020  02020 0030</t>
  </si>
  <si>
    <t xml:space="preserve">PINE RIDGE UNIT 2 PB 8 PG 37 LOT 3 BLK 202 </t>
  </si>
  <si>
    <t>LOPAS VICTORIA</t>
  </si>
  <si>
    <t>5110 W ANGUS DR</t>
  </si>
  <si>
    <t>18E17S320020  02020 0070</t>
  </si>
  <si>
    <t>PINE RIDGE UNIT 2 PB 8 PG 37  LOT 7 BLK 202</t>
  </si>
  <si>
    <t>HOOK AMY</t>
  </si>
  <si>
    <t>HOOK WILLIAM</t>
  </si>
  <si>
    <t>4932 W ANGUS DR</t>
  </si>
  <si>
    <t>18E17S320020  01830 0120</t>
  </si>
  <si>
    <t>PINE RIDGE UNIT 2 PB 8 PG 37 LOT 12 BLK 183</t>
  </si>
  <si>
    <t>BLUM LUCILLE J</t>
  </si>
  <si>
    <t>1207 CROWN POINT DR</t>
  </si>
  <si>
    <t>HURRICANE WV 25526 9012</t>
  </si>
  <si>
    <t>18E17S320020  01830 0140</t>
  </si>
  <si>
    <t>PINE RIDGE UNIT 2 PB 8 PG 37 LOT 14 BLK 183</t>
  </si>
  <si>
    <t>NIEMAN MICHAEL J</t>
  </si>
  <si>
    <t>NIEMAN IVA LOLA</t>
  </si>
  <si>
    <t>2371 N STAMPEDE DR</t>
  </si>
  <si>
    <t>BEVERLY HILLS FL 34465 4616</t>
  </si>
  <si>
    <t>18E17S320020  01830 0150</t>
  </si>
  <si>
    <t xml:space="preserve">PINE RIDGE UNIT 2 PB 8 PG 37 LOT 15 BLK 183 </t>
  </si>
  <si>
    <t>GONZALEZ VILMA M</t>
  </si>
  <si>
    <t>140 CANTON ST APT 15</t>
  </si>
  <si>
    <t>RANDOLPH MA 02368 6022</t>
  </si>
  <si>
    <t>18E17S320020  01830 0170</t>
  </si>
  <si>
    <t>PINE RIDGE UNIT 2 PB 8 PG 37 LOT 17 BLK 183</t>
  </si>
  <si>
    <t>MIRAKIAN JOHN J</t>
  </si>
  <si>
    <t>MIRAKIAN SALLY J</t>
  </si>
  <si>
    <t>2567 N STAMPEDE DR</t>
  </si>
  <si>
    <t>18E17S320020  01980 0070</t>
  </si>
  <si>
    <t>PINE RIDGE UNIT 2 PB 8 PG 37 LOT 7 BLK 198</t>
  </si>
  <si>
    <t>TROPICAL RESORT ISLAND LLC</t>
  </si>
  <si>
    <t>10282 PAMONDEHO CIR</t>
  </si>
  <si>
    <t>18E17S320020  01980 0190</t>
  </si>
  <si>
    <t>PINE RIDGE UNIT 2 PB 8 PG 37 LOT 19 BLK 198</t>
  </si>
  <si>
    <t>WOLFE  GERALD L</t>
  </si>
  <si>
    <t>WOLFE BARBARA</t>
  </si>
  <si>
    <t>5005 W DEPUTY DR</t>
  </si>
  <si>
    <t>18E17S320020  01980 0210</t>
  </si>
  <si>
    <t xml:space="preserve">PINE RIDGE UNIT 2 PB 8 PG 37 LOT 21 BLK 198 </t>
  </si>
  <si>
    <t>KOMAIHA FAMILY LLC</t>
  </si>
  <si>
    <t>6256 NW 71ST TER</t>
  </si>
  <si>
    <t>PARKLAND FL 33067</t>
  </si>
  <si>
    <t>18E17S320020  01980 0260</t>
  </si>
  <si>
    <t>PINE RIDGE UNIT 2 PB 8 PG 37 LOT 26 BLK 198</t>
  </si>
  <si>
    <t>18E17S320020  01990 0050</t>
  </si>
  <si>
    <t>PINE RIDGE UNIT 2 PB 8 PG 37 LOT 5 BLK 199</t>
  </si>
  <si>
    <t>CORNELL DOLORES S</t>
  </si>
  <si>
    <t>5401 W RANGER ST</t>
  </si>
  <si>
    <t>18E17S320020  01990 0100</t>
  </si>
  <si>
    <t>PINE RIDGE UNIT 2 PB 8 PG 37 LOT 10 BLK 199</t>
  </si>
  <si>
    <t>LOVELING ROBERT J JR</t>
  </si>
  <si>
    <t>8114 LOS ALAMOS DR</t>
  </si>
  <si>
    <t>PORT RICHEY FL 34668</t>
  </si>
  <si>
    <t>18E17S320020  01990 0140</t>
  </si>
  <si>
    <t>PINE RIDGE UNIT 2 PB 8 PG 37 LOT 14 BLK 199</t>
  </si>
  <si>
    <t>HOUSEHOLDER MICHELLE</t>
  </si>
  <si>
    <t>HOUSEHOLDER GLEN</t>
  </si>
  <si>
    <t>4881 W RANGER ST</t>
  </si>
  <si>
    <t>18E17S320020  01990 0200</t>
  </si>
  <si>
    <t xml:space="preserve">PINE RIDGE UNIT 2 PB 8 PG 37 LOT 20 BLK 199 </t>
  </si>
  <si>
    <t>18E17S320020  02020 0020</t>
  </si>
  <si>
    <t>PINE RIDGE UNIT 2 PB 8 PG 37 LOT 2 BLK 202</t>
  </si>
  <si>
    <t>18E17S320020  02030 0030</t>
  </si>
  <si>
    <t>PINE RIDGE UNIT 2 PB 8 PG 37 LOT 3 BLK 203</t>
  </si>
  <si>
    <t>MONTI JOHN R</t>
  </si>
  <si>
    <t>MONTI BONNIE C</t>
  </si>
  <si>
    <t>5027 W ANGUS DR</t>
  </si>
  <si>
    <t>18E17S320020  02040 0010</t>
  </si>
  <si>
    <t>HACIENDA</t>
  </si>
  <si>
    <t>PINE RIDGE UNIT 2 PB 8 PG 37 LOT 1 BLK 204</t>
  </si>
  <si>
    <t>WINGER WALTER C</t>
  </si>
  <si>
    <t>WINGER JEANNE C</t>
  </si>
  <si>
    <t>5198 W HACIENDA DR</t>
  </si>
  <si>
    <t>BEVERLY HILLS FL 34465 4440</t>
  </si>
  <si>
    <t>18E17S320020  02060 0020</t>
  </si>
  <si>
    <t>PINE RIDGE UNIT 2 PB 8 PG 37 LOT 2 BLK 206</t>
  </si>
  <si>
    <t>HILLIKER THOMAS P</t>
  </si>
  <si>
    <t>HILLIKER ELIZABETH</t>
  </si>
  <si>
    <t>4384 OWENS WAY</t>
  </si>
  <si>
    <t>AVE MARIA FL 34142 5053</t>
  </si>
  <si>
    <t>18E17S320020  02070 0020</t>
  </si>
  <si>
    <t>PINE RIDGE UNIT 2 PB 8 PG 37 LOT 2 BLK 207</t>
  </si>
  <si>
    <t>CAMPAYNE WINSTON</t>
  </si>
  <si>
    <t>CAMPAYNE ELSIE</t>
  </si>
  <si>
    <t>3008 CJEESEQUAKE RD</t>
  </si>
  <si>
    <t>PARLIN NJ 08859</t>
  </si>
  <si>
    <t>18E17S320020  02080 0020</t>
  </si>
  <si>
    <t>PINE RIDGE UNIT 2 PB 8 PG 37 LOT 2 BLK 208</t>
  </si>
  <si>
    <t>ANDRES FRIEDRICH</t>
  </si>
  <si>
    <t>BACHTELSTR</t>
  </si>
  <si>
    <t xml:space="preserve"> 8810 SWITZERLAND</t>
  </si>
  <si>
    <t>18E17S320020  02100 0090</t>
  </si>
  <si>
    <t>PINE RIDGE UNIT 2 PB 8 PG 37 LOT 9 BLK 210</t>
  </si>
  <si>
    <t>GERBER HARVEY F JR</t>
  </si>
  <si>
    <t>HORGAN WENDY</t>
  </si>
  <si>
    <t>5362 W YEARLING DR</t>
  </si>
  <si>
    <t>18E17S320020  02120 0040</t>
  </si>
  <si>
    <t xml:space="preserve">PINE RIDGE UNIT 2 PB 8 PG 37 LOT 4 BLK 212 </t>
  </si>
  <si>
    <t>YOUNG KIMBERLY ANN</t>
  </si>
  <si>
    <t>3610 N PALOMINO TER</t>
  </si>
  <si>
    <t>18E17S320020  02130 0030</t>
  </si>
  <si>
    <t>PINE RIDGE UNIT 2 PB 8 PG 37 LOT 3 BLK 213</t>
  </si>
  <si>
    <t>WOODRUFF KAREN L</t>
  </si>
  <si>
    <t>3685 N PALOMINO TER</t>
  </si>
  <si>
    <t>18E17S320020  02140 0020</t>
  </si>
  <si>
    <t>PINE RIDGE UNIT 2 PB 8 PG 37 LOT 2 BLK 214</t>
  </si>
  <si>
    <t>PETERSON GREGORY L</t>
  </si>
  <si>
    <t>PETERSON SUSAN M</t>
  </si>
  <si>
    <t>3746 N YACHT TERR</t>
  </si>
  <si>
    <t>18E17S320020  02160 0020</t>
  </si>
  <si>
    <t>PINE RIDGE UNIT 2 PB 8 PG 37 LOT 2 BLK 216</t>
  </si>
  <si>
    <t>CRYSTAL RIVER FL 34428 5020</t>
  </si>
  <si>
    <t>18E17S320020  02170 0030</t>
  </si>
  <si>
    <t>BRAVO</t>
  </si>
  <si>
    <t>PINE RIDGE UNIT 2 PB 8 PG 37 LOT 3 BLK 217</t>
  </si>
  <si>
    <t>PATTERSON MORGAN</t>
  </si>
  <si>
    <t>PATTERSON JEANMARIE</t>
  </si>
  <si>
    <t>3674 N BRAVO DR</t>
  </si>
  <si>
    <t>18E17S320020  02030 0010</t>
  </si>
  <si>
    <t>PINE RIDGE UNIT 2 PB 8 PG 37 LOT 1 BLK 203</t>
  </si>
  <si>
    <t>18E17S320020  02060 0040</t>
  </si>
  <si>
    <t>PINE RIDGE UNIT 2 PB 8 PG 37 LOT 4 BLK 206</t>
  </si>
  <si>
    <t>GOSSELIN ADOLF L</t>
  </si>
  <si>
    <t>DE FRANCQUESLEI 31</t>
  </si>
  <si>
    <t>18E17S320020  02060 0070</t>
  </si>
  <si>
    <t>PINE RIDGE UNIT 2 PB 8 PG 37 LOT 7 BLK 206</t>
  </si>
  <si>
    <t>DE VINE CYNTHIA</t>
  </si>
  <si>
    <t>4882 W MUSTANG BLVD</t>
  </si>
  <si>
    <t>BEVERLY HILLS FL 34465 4448</t>
  </si>
  <si>
    <t>18E17S320020  02090 0080</t>
  </si>
  <si>
    <t>PINE RIDGE UNIT 2 PB 8 PG 37 LOT 8 BLK 209</t>
  </si>
  <si>
    <t>LEE MEI HUI CHIN</t>
  </si>
  <si>
    <t>27 A GODDEN CRES</t>
  </si>
  <si>
    <t>AUCKLIND NEW ZEALAND</t>
  </si>
  <si>
    <t>18E17S320020  02090 0090</t>
  </si>
  <si>
    <t>PINE RIDGE UNIT 2 PB 8 PG 37 LOT 9 BLK 209</t>
  </si>
  <si>
    <t>CAPAHI RYAN</t>
  </si>
  <si>
    <t>CAPAHI MARION</t>
  </si>
  <si>
    <t>18E17S320020  02100 0050</t>
  </si>
  <si>
    <t xml:space="preserve">PINE RIDGE UNIT 2 PB 8 PG 37 LOT 5 BLK 210 </t>
  </si>
  <si>
    <t>HUGHES RAYMOND S &amp; VIRGINIA P</t>
  </si>
  <si>
    <t>18E17S320020  02110 0060</t>
  </si>
  <si>
    <t>PINE RIDGE UNIT 2 PB 8 PG 37 LOT 6 BLK 211</t>
  </si>
  <si>
    <t>FOSTER GEORGE B</t>
  </si>
  <si>
    <t>FOSTER DEBORAH J</t>
  </si>
  <si>
    <t>5335 W BONANZA DR</t>
  </si>
  <si>
    <t>18E17S320020  02150 0060</t>
  </si>
  <si>
    <t>PINE RIDGE UNIT 2 PB 8 PG 37 LOT 6 BLK 215</t>
  </si>
  <si>
    <t>HATTERSLEY ROGER</t>
  </si>
  <si>
    <t>HATTERSLEY ROSALYN A</t>
  </si>
  <si>
    <t>5042 W YEARLING DR</t>
  </si>
  <si>
    <t>18E17S320020  02160 0060</t>
  </si>
  <si>
    <t>PINE RIDGE UNIT 2 PB 8 PG 37 LOT 6 BLK 216</t>
  </si>
  <si>
    <t>CHRISTENSEN DANA</t>
  </si>
  <si>
    <t>HOLLIS VICTORIA</t>
  </si>
  <si>
    <t>3455 N YACHT TER</t>
  </si>
  <si>
    <t>BEVERLY HILLS FL 34465 4461</t>
  </si>
  <si>
    <t>18E17S320020  02170 0020</t>
  </si>
  <si>
    <t>PINE RIDGE UNIT 2 PB 8 PG 37 LOT 2 BLK 217</t>
  </si>
  <si>
    <t>FIELDS RICHARD R</t>
  </si>
  <si>
    <t>FIELDS ELLEN</t>
  </si>
  <si>
    <t>3738 N BRAVO DR</t>
  </si>
  <si>
    <t>BEVERLY HILLS FL 34465 4468</t>
  </si>
  <si>
    <t>18E17S320020  02170 0040</t>
  </si>
  <si>
    <t>PINE RIDGE UNIT 2 PB 8 PG 37 LOT 4 BLK 217</t>
  </si>
  <si>
    <t>KOLEN CATHERINE</t>
  </si>
  <si>
    <t>KOLEN GENE</t>
  </si>
  <si>
    <t>3610 N BRAVO DR</t>
  </si>
  <si>
    <t>18E17S320020  02030 0020</t>
  </si>
  <si>
    <t>PINE RIDGE UNIT 2 PB 8 PG 37 LOT 2 BLK 203</t>
  </si>
  <si>
    <t>NILL JEFFREY A</t>
  </si>
  <si>
    <t>4287 W HACIENDA DR</t>
  </si>
  <si>
    <t>18E17S320020  02030 0050</t>
  </si>
  <si>
    <t>PINE RIDGE UNIT 2 PB 8 PG 37 LOT 5 BLK 203</t>
  </si>
  <si>
    <t>POHL MARK F</t>
  </si>
  <si>
    <t>POHL LISA</t>
  </si>
  <si>
    <t>4893 W ANGUS DR</t>
  </si>
  <si>
    <t>BEVERLY HILLS FL 34465 4686</t>
  </si>
  <si>
    <t>18E17S320020  02050 0050</t>
  </si>
  <si>
    <t>PINE RIDGE UNIT 2 PB 8 PG 37 LOT 5 BLK 205</t>
  </si>
  <si>
    <t>18E17S320020  02080 0010</t>
  </si>
  <si>
    <t>PINE RIDGE UNIT 2 PB 8 PG 37 LOT 1 BLK 208</t>
  </si>
  <si>
    <t>WALTERS WENDY M</t>
  </si>
  <si>
    <t>GALE ALAN M</t>
  </si>
  <si>
    <t>6320 W PINE RIDGE BLVD</t>
  </si>
  <si>
    <t>BEVERLY HILLS FL 34465 8441</t>
  </si>
  <si>
    <t>18E17S320020  02100 0030</t>
  </si>
  <si>
    <t>PINE RIDGE UNIT 2 PB 8 PG 37 LOT 3 BLK 210</t>
  </si>
  <si>
    <t>SOUHEAVER DAN</t>
  </si>
  <si>
    <t>SOUHEAVER DIANA MARSH</t>
  </si>
  <si>
    <t>5580 W YEARLING DR</t>
  </si>
  <si>
    <t>BEVERLY HILLS FL 34465 4454</t>
  </si>
  <si>
    <t>18E17S320020  02110 0070</t>
  </si>
  <si>
    <t>PINE RIDGE UNIT 2 PB 8 PG 37 LOT 7 BLK 211</t>
  </si>
  <si>
    <t>ZUMPF JOSEPH</t>
  </si>
  <si>
    <t>21 GRASS ST</t>
  </si>
  <si>
    <t>18E17S320020  02140 0070</t>
  </si>
  <si>
    <t>PINE RIDGE UNIT 2 PB 8 PG 37 LOT 7 BLK 214</t>
  </si>
  <si>
    <t>TAYLOR ALAN R</t>
  </si>
  <si>
    <t>TAYLOR VIRGINIA E</t>
  </si>
  <si>
    <t>3360 N YACHT TER</t>
  </si>
  <si>
    <t>18E17S320020  02150 0030</t>
  </si>
  <si>
    <t>PINE RIDGE UNIT 2 PB 8 PG 37 LOT 3 BLK 215</t>
  </si>
  <si>
    <t>BARTELLO TRACI</t>
  </si>
  <si>
    <t>5248 W YEARLING DR</t>
  </si>
  <si>
    <t>18E17S320020  02170 0060</t>
  </si>
  <si>
    <t>PINE RIDGE UNIT 2 PB 8 PG 37 LOT 6 BLK 217</t>
  </si>
  <si>
    <t>STEVENS WILLIAM A</t>
  </si>
  <si>
    <t>CLARK-STEVENS KATHY M</t>
  </si>
  <si>
    <t>3428 N BRAVO DR</t>
  </si>
  <si>
    <t>18E17S320020  02020 0090</t>
  </si>
  <si>
    <t>PINE RIDGE UNIT 2 PB 8 PG 37 LOT 9 BLK 202</t>
  </si>
  <si>
    <t>18E17S320020  02020 0100</t>
  </si>
  <si>
    <t xml:space="preserve">PINE RIDGE UNIT 2 PB 8 PG 37 LOT 10 BLK 202 </t>
  </si>
  <si>
    <t>18E17S320020  02020 0110</t>
  </si>
  <si>
    <t xml:space="preserve">PINE RIDGE UNIT 2 PB 8 PG 37 LOT 11 BLK 202 </t>
  </si>
  <si>
    <t>TIPKA BARBARA J TRUSTEE</t>
  </si>
  <si>
    <t>BARBARA J TIPKA REVOCABLE TRST</t>
  </si>
  <si>
    <t>1198 STONECREEK RD SW</t>
  </si>
  <si>
    <t>NEW PHILADELPHIA OH 44663</t>
  </si>
  <si>
    <t>18E17S320020  02070 0100</t>
  </si>
  <si>
    <t>PINE RIDGE UNIT 2 PB 8 PG 37 LOT 10 BLK 207</t>
  </si>
  <si>
    <t>BRAWNER MARY R</t>
  </si>
  <si>
    <t>13638 PINECREST DR</t>
  </si>
  <si>
    <t>LARGO FL 33774 4128</t>
  </si>
  <si>
    <t>18E17S320020  02070 0110</t>
  </si>
  <si>
    <t>PINE RIDGE UNIT 2 PB 8 PG 37 LOT 11 BLK 207</t>
  </si>
  <si>
    <t>GILL ROBERT P</t>
  </si>
  <si>
    <t>GILL THERESE M</t>
  </si>
  <si>
    <t>4771 W MUSTANG BLVD</t>
  </si>
  <si>
    <t>18E17S320020  02090 0050</t>
  </si>
  <si>
    <t>PINE RIDGE UNIT 2 PB 8 PG 37 LOT 5 BLK 209</t>
  </si>
  <si>
    <t>KALBAUGH EUGENE LOUIS</t>
  </si>
  <si>
    <t>KALBAUGH MARY STILL</t>
  </si>
  <si>
    <t>6290 W PINE RIDGE BLVD</t>
  </si>
  <si>
    <t>18E17S320020  02100 0080</t>
  </si>
  <si>
    <t>PINE RIDGE UNIT 2 PB 8 PG 37 LOT 8 BLK 210</t>
  </si>
  <si>
    <t>18E17S320020  02130 0020</t>
  </si>
  <si>
    <t xml:space="preserve">PINE RIDGE UNIT 2 PB 8 PG 37 LOT 2 BLK 213 </t>
  </si>
  <si>
    <t>CREIGHTON BRUCE</t>
  </si>
  <si>
    <t>CREIGHTON CAROLE</t>
  </si>
  <si>
    <t>3759 N PALOMINO TERR</t>
  </si>
  <si>
    <t>18E17S320020  02140 0030</t>
  </si>
  <si>
    <t>PINE RIDGE UNIT 2 PB 8 PG 37 LOT 3 BLK 214</t>
  </si>
  <si>
    <t>LITTLE MARY E</t>
  </si>
  <si>
    <t>LITTLE DANIEL W</t>
  </si>
  <si>
    <t>3662 N YACHT TER</t>
  </si>
  <si>
    <t>18E17S320020  02140 0040</t>
  </si>
  <si>
    <t>PINE RIDGE UNIT 2 PB 8 PG 37 LOT 4 BLK 214</t>
  </si>
  <si>
    <t>DRUM DIANE E</t>
  </si>
  <si>
    <t>292 MOBBLY BAY DR</t>
  </si>
  <si>
    <t>OLDSMAR FL 34677</t>
  </si>
  <si>
    <t>18E17S320020  02150 0050</t>
  </si>
  <si>
    <t>PINE RIDGE UNIT 2 PB 8 PG 37 LOT 5 BLK 215</t>
  </si>
  <si>
    <t>PADGETT MICHAEL L</t>
  </si>
  <si>
    <t>PADGETT JANET A</t>
  </si>
  <si>
    <t>5106 W YEARLING DR</t>
  </si>
  <si>
    <t>18E17S320020  02160 0040</t>
  </si>
  <si>
    <t>PINE RIDGE UNIT 2 PB 8 PG 37 LOT 4 BLK 216</t>
  </si>
  <si>
    <t>MOHAMMADBHOY ADNAN</t>
  </si>
  <si>
    <t>MOHAMMADBHOY SUNSHINE DEE</t>
  </si>
  <si>
    <t>3599 N YACHT TER</t>
  </si>
  <si>
    <t>18E17S320020  02170 0050</t>
  </si>
  <si>
    <t>PINE RIDGE UNIT 2 PB 8 PG 37 LOT 5 BLK 217</t>
  </si>
  <si>
    <t>CHRISTMAS VICTOR L</t>
  </si>
  <si>
    <t>CHRISTMAS KATHRYN M</t>
  </si>
  <si>
    <t>3504 N BRAVO DR</t>
  </si>
  <si>
    <t>18E17S320020  02040 0020</t>
  </si>
  <si>
    <t>PINE RIDGE UNIT 2 PB 8 PG 37 LOT 2 BLK 204</t>
  </si>
  <si>
    <t>ALESSANDRO DEBORAH M</t>
  </si>
  <si>
    <t>18E17S320020  02040 0030</t>
  </si>
  <si>
    <t xml:space="preserve">PINE RIDGE UNIT 2 PB 8 PG 37 LOT 3 BLK 204 </t>
  </si>
  <si>
    <t>HOFFMANN DENNIS P</t>
  </si>
  <si>
    <t>PO BOX 664</t>
  </si>
  <si>
    <t>18E17S320020  02040 0040</t>
  </si>
  <si>
    <t>PINE RIDGE UNIT 2 PB 8 PG 37 LOT 4 BLK 204</t>
  </si>
  <si>
    <t>SUBIRIAS SIMON JR</t>
  </si>
  <si>
    <t>4966 W HACIENDA DR</t>
  </si>
  <si>
    <t>18E17S320020  02050 0030</t>
  </si>
  <si>
    <t xml:space="preserve">PINE RIDGE UNIT 2 PB 8 PG 37 LOT 3 BLK 205 </t>
  </si>
  <si>
    <t>CURRAN DALE W &amp;</t>
  </si>
  <si>
    <t>BRINDA J CURRAN</t>
  </si>
  <si>
    <t>18E17S320020  02050 0040</t>
  </si>
  <si>
    <t>PINE RIDGE UNIT 2 PB 8 PG 37 LOT 4 BLK 205</t>
  </si>
  <si>
    <t>MARUSZAK JOHN T</t>
  </si>
  <si>
    <t>MARUSZAK KAREN W</t>
  </si>
  <si>
    <t>4967 W HACIENDA DR</t>
  </si>
  <si>
    <t>18E17S320020  02060 0010</t>
  </si>
  <si>
    <t xml:space="preserve">PINE RIDGE UNIT 2 PB 8 PG 37 LOT 1 BLK 206 </t>
  </si>
  <si>
    <t>PISON ORTIZ JOSEFINA B TRUSTEE</t>
  </si>
  <si>
    <t>PO BOX 930</t>
  </si>
  <si>
    <t>FLAGLER BEACH FL 32136</t>
  </si>
  <si>
    <t>18E17S320020  02070 0040</t>
  </si>
  <si>
    <t>PINE RIDGE UNIT 2 PB 8 PG 37 LOT 4 BLK 207</t>
  </si>
  <si>
    <t>COUGHLIN PRICILLA M</t>
  </si>
  <si>
    <t>5189 W MUSTANG BLVD</t>
  </si>
  <si>
    <t>18E17S320020  02070 0060</t>
  </si>
  <si>
    <t>PINE RIDGE UNIT 2 PB 8 PG 37 LOT 6 BLK 207</t>
  </si>
  <si>
    <t>BURNETT DONNA B</t>
  </si>
  <si>
    <t>9289 SW 192ND CT RD</t>
  </si>
  <si>
    <t>DUNNELLON FL 33432</t>
  </si>
  <si>
    <t>18E17S320020  02070 0070</t>
  </si>
  <si>
    <t>PINE RIDGE UNIT 2 PB 8 PG 37 LOT 7 BLK 207</t>
  </si>
  <si>
    <t>LITTY WILLIAM A</t>
  </si>
  <si>
    <t>LITTY LINDA F</t>
  </si>
  <si>
    <t>5013 W MUSTANG BLVD</t>
  </si>
  <si>
    <t>18E17S320020  02070 0120</t>
  </si>
  <si>
    <t>PINE RIDGE UNIT 2 PB 8 PG 37 LOT 12 BLK 207</t>
  </si>
  <si>
    <t>MADDOX DELAREE</t>
  </si>
  <si>
    <t>4711 W MUSTANG BLVD</t>
  </si>
  <si>
    <t>18E17S320020  02070 0130</t>
  </si>
  <si>
    <t xml:space="preserve">PINE RIDGE UNIT 2 PB 8 PG 37 LOT 13 BLK 207 </t>
  </si>
  <si>
    <t>318 ELEVENTH AVE</t>
  </si>
  <si>
    <t>BELNEAR NJ 07719 2406</t>
  </si>
  <si>
    <t>18E17S320020  02100 0010</t>
  </si>
  <si>
    <t>PINE RIDGE UNIT 2 PB 8 PG 37 LOT 1 BLK 210</t>
  </si>
  <si>
    <t>HANNA RONALD</t>
  </si>
  <si>
    <t>HANNA KAREN S</t>
  </si>
  <si>
    <t>5700 W BONANZA DR</t>
  </si>
  <si>
    <t>18E17S320020  02100 0060</t>
  </si>
  <si>
    <t xml:space="preserve">PINE RIDGE UNIT 2 PB 8 PG 37 LOT 6 BLK 210 </t>
  </si>
  <si>
    <t>BARBARA J TIPKA TRUST</t>
  </si>
  <si>
    <t>1198 STONE CREEK RD</t>
  </si>
  <si>
    <t>18E17S320020  02100 0070</t>
  </si>
  <si>
    <t>PINE RIDGE UNIT 2 PB 8 PG 37 LOT 7 BLK 210</t>
  </si>
  <si>
    <t>BRUNETTI LOUIS RAYMOND</t>
  </si>
  <si>
    <t>LATHAM-BRUNETTI DAWN BELINDA</t>
  </si>
  <si>
    <t>5436 W YEARLING DR</t>
  </si>
  <si>
    <t>18E17S320020  02120 0020</t>
  </si>
  <si>
    <t>PINE RIDGE UNIT 2 PB 8 PG 37 LOT 2 BLK 212</t>
  </si>
  <si>
    <t>TRINGALI MICHAEL J</t>
  </si>
  <si>
    <t>TRINGALI KAREN R</t>
  </si>
  <si>
    <t>18E17S320020  02130 0040</t>
  </si>
  <si>
    <t xml:space="preserve">PINE RIDGE UNIT 2 PB 8 PG 37 LOT 4 BLK 213 </t>
  </si>
  <si>
    <t>LINSTROM RUSSELL J TRUSTEE</t>
  </si>
  <si>
    <t>RUSSELL J LINSTROM FAM TRUST</t>
  </si>
  <si>
    <t>3609 N PALOMINO TER</t>
  </si>
  <si>
    <t>18E17S320020  02150 0010</t>
  </si>
  <si>
    <t>PINE RIDGE UNIT 2 PB 8 PG 37 LOT 1 BLK 215</t>
  </si>
  <si>
    <t>18E17S320020  02160 0050</t>
  </si>
  <si>
    <t>PINE RIDGE UNIT 2 PB 8 PG 37 LOT 5 BLK 216</t>
  </si>
  <si>
    <t>SKOGLUND LINDA O</t>
  </si>
  <si>
    <t>LINDA O SKOGLUND LIVING TRUST</t>
  </si>
  <si>
    <t>3505 N YACHT TER</t>
  </si>
  <si>
    <t>18E17S320020  02170 0070</t>
  </si>
  <si>
    <t>PINE RIDGE UNIT 2 PB 8 PG 37 LOT 7 BLK 217</t>
  </si>
  <si>
    <t>CAMPELLONE THOMAS J</t>
  </si>
  <si>
    <t>CAMPELLONE BARBARA</t>
  </si>
  <si>
    <t>3332 N BRAVO DR</t>
  </si>
  <si>
    <t>18E17S320020  02020 0120</t>
  </si>
  <si>
    <t>PINE RIDGE UNIT 2 PB 8 PG 37 LOT 12 BLK 202</t>
  </si>
  <si>
    <t>PONDS JOSEPH R JR</t>
  </si>
  <si>
    <t>PONDS BRENDA G</t>
  </si>
  <si>
    <t>4502 W ANGUS DR</t>
  </si>
  <si>
    <t>18E17S320020  02030 0040</t>
  </si>
  <si>
    <t>PINE RIDGE UNIT 2 PB 8 PG 37 LOT 4 BLK 203</t>
  </si>
  <si>
    <t>PERNU EDWARD J</t>
  </si>
  <si>
    <t>4965 W ANGUS DR</t>
  </si>
  <si>
    <t>18E17S320020  02060 0030</t>
  </si>
  <si>
    <t>PINE RIDGE UNIT 2 PB 8 PG 37 LOT 3 BLK 206</t>
  </si>
  <si>
    <t>18E17S320020  02060 0050</t>
  </si>
  <si>
    <t>PINE RIDGE UNIT 2 PB 8 PG 37 LOT 5 BLK 206</t>
  </si>
  <si>
    <t>CREMER STEVEN</t>
  </si>
  <si>
    <t>CREMER PATSY</t>
  </si>
  <si>
    <t>5008 W MUSTANG BLVD</t>
  </si>
  <si>
    <t>18E17S320020  02060 0100</t>
  </si>
  <si>
    <t>PINE RIDGE UNIT 2 PB 8 PG 37 LOT 10 BLK 206</t>
  </si>
  <si>
    <t>LUCA MICHAEL</t>
  </si>
  <si>
    <t>MICHAEL LUCA IRREVOCABLE TRUST</t>
  </si>
  <si>
    <t>11A NORTON DR</t>
  </si>
  <si>
    <t>EAST NORTHPORT NY 11731</t>
  </si>
  <si>
    <t>18E17S320020  02090 0060</t>
  </si>
  <si>
    <t>PINE RIDGE UNIT 2 PB 8 PG 37 LOT 6 BLK 209</t>
  </si>
  <si>
    <t>HSU DAR REN</t>
  </si>
  <si>
    <t>N05 JALAN SS2/28</t>
  </si>
  <si>
    <t xml:space="preserve"> 47300 MALAYSIA</t>
  </si>
  <si>
    <t>18E17S320020  02120 0070</t>
  </si>
  <si>
    <t>PINE RIDGE UNIT 2 PB 8 PG 37 LOT 7 BLK 212</t>
  </si>
  <si>
    <t>JILL A BLUM REVOCABLE LIVING TRUST</t>
  </si>
  <si>
    <t>3394 N PALOMINO TRL</t>
  </si>
  <si>
    <t>18E17S320020  02130 0050</t>
  </si>
  <si>
    <t>PINE RIDGE UNIT 2 PB 8 PG 37 LOT 5 BLK 213</t>
  </si>
  <si>
    <t>BUONANNO DAVID L</t>
  </si>
  <si>
    <t>BUONANNO CINDY M</t>
  </si>
  <si>
    <t>3541 N PALOMINO TERR</t>
  </si>
  <si>
    <t>18E17S320020  02140 0050</t>
  </si>
  <si>
    <t>PINE RIDGE UNIT 2 PB 8 PG 37 LOT 5 BLK 214</t>
  </si>
  <si>
    <t>GUINN FRANK M</t>
  </si>
  <si>
    <t>GUINN JANICE C</t>
  </si>
  <si>
    <t>3506 N YACHT TER</t>
  </si>
  <si>
    <t>18E17S320020  02020 0130</t>
  </si>
  <si>
    <t xml:space="preserve">PINE RIDGE UNIT 2 PB 8 PG 37 LOT 13 BLK 202 </t>
  </si>
  <si>
    <t>LRLC MANAGEMENT PROPERTIES LLC</t>
  </si>
  <si>
    <t>100 MERCER AVE</t>
  </si>
  <si>
    <t>SPRING LAKE NJ 07762</t>
  </si>
  <si>
    <t>18E17S320020  02040 0050</t>
  </si>
  <si>
    <t>PINE RIDGE UNIT 2 PB 8 PG 37 LOT 5 BLK 204</t>
  </si>
  <si>
    <t>SCOTT WILLIAM CANDISH</t>
  </si>
  <si>
    <t>SCOTT JACQUELYN LUCILLE</t>
  </si>
  <si>
    <t>4894 W HACIENDA DR</t>
  </si>
  <si>
    <t>18E17S320020  02050 0010</t>
  </si>
  <si>
    <t>PINE RIDGE UNIT 2 PB 8 PG 37 LOT 1 BLK 205</t>
  </si>
  <si>
    <t>SIGLER AMANDA</t>
  </si>
  <si>
    <t>PO BOX 5573</t>
  </si>
  <si>
    <t>OCALA FL 34478</t>
  </si>
  <si>
    <t>18E17S320020  02050 0020</t>
  </si>
  <si>
    <t xml:space="preserve">PINE RIDGE UNIT 2 PB 8 PG 37 LOT 2 BLK 205 </t>
  </si>
  <si>
    <t>KRUSEN BETSEY</t>
  </si>
  <si>
    <t>5135 W HACIENDA DR</t>
  </si>
  <si>
    <t>18E17S320020  02060 0060</t>
  </si>
  <si>
    <t xml:space="preserve">PINE RIDGE UNIT 2 PB 8 PG 37 LOT 6 BLK 206 </t>
  </si>
  <si>
    <t>EL NABI FAMILY LIVING TRUST</t>
  </si>
  <si>
    <t>17 ROCKY MOUNTAIN</t>
  </si>
  <si>
    <t>COTO DE CAZA CA 92679</t>
  </si>
  <si>
    <t>18E17S320020  02060 0080</t>
  </si>
  <si>
    <t>PINE RIDGE UNIT 2 PB 8 PG 37 LOT 8 BLK 206</t>
  </si>
  <si>
    <t>SANDERS DENISE M</t>
  </si>
  <si>
    <t>4824 W MUSTANG BLVD</t>
  </si>
  <si>
    <t>18E17S320020  02070 0030</t>
  </si>
  <si>
    <t>PINE RIDGE UNIT 2 PB 8 PG 37 LOT 3 BLK 207</t>
  </si>
  <si>
    <t>LANDRY CHARLES</t>
  </si>
  <si>
    <t>LANDRY DIANNE</t>
  </si>
  <si>
    <t>139 WEARE RD</t>
  </si>
  <si>
    <t>SEABROOK NH 03874</t>
  </si>
  <si>
    <t>18E17S320020  02070 0080</t>
  </si>
  <si>
    <t>PINE RIDGE UNIT 2 PB 8 PG 37 LOT 8 BLK 207</t>
  </si>
  <si>
    <t>KENNEY PETER S</t>
  </si>
  <si>
    <t>60 PARTRIDGE VIEW LN</t>
  </si>
  <si>
    <t>WRENTHAM MA 02093</t>
  </si>
  <si>
    <t>18E17S320020  02120 0050</t>
  </si>
  <si>
    <t>PINE RIDGE UNIT 2 PB 8 PG 37 LOT 5 BLK 212</t>
  </si>
  <si>
    <t>NUTINSKY CHARLES L</t>
  </si>
  <si>
    <t>NUTINSKY NAOMI A</t>
  </si>
  <si>
    <t>3542 N PALOMINO TER</t>
  </si>
  <si>
    <t>18E17S320020  02130 0070</t>
  </si>
  <si>
    <t>PINE RIDGE UNIT 2 PB 8 PG 37 LOT 7 BLK 213</t>
  </si>
  <si>
    <t>KWAN SENG PHAN</t>
  </si>
  <si>
    <t>18E17S320020  02150 0040</t>
  </si>
  <si>
    <t>PINE RIDGE UNIT 2 PB 8 PG 37 LOT 4 BLK 215</t>
  </si>
  <si>
    <t>REID CHRISTOPHER L</t>
  </si>
  <si>
    <t>5160 W YEARLING DR</t>
  </si>
  <si>
    <t>18E17S320020  02060 0090</t>
  </si>
  <si>
    <t>PINE RIDGE UNIT 2 PB 8 PG 37 LOT 9 BLK 206</t>
  </si>
  <si>
    <t>TEACHMAN THOMAS E</t>
  </si>
  <si>
    <t>DEMANTES-HAMER CONSTANCE</t>
  </si>
  <si>
    <t>4770 W MUSTANG BLVD</t>
  </si>
  <si>
    <t>18E17S320020  02060 0110</t>
  </si>
  <si>
    <t xml:space="preserve">PINE RIDGE UNIT 2 PB 8 PG 37 LOT 11 BLK 206 </t>
  </si>
  <si>
    <t>MAJOR CHARLES</t>
  </si>
  <si>
    <t>MARGARET CASE</t>
  </si>
  <si>
    <t>3148 N BRAVO DR</t>
  </si>
  <si>
    <t>18E17S320020  02070 0010</t>
  </si>
  <si>
    <t>PINE RIDGE UNIT 2 PB 8 PG 37 LOT 1 BLK 207</t>
  </si>
  <si>
    <t>DELK DONALD F</t>
  </si>
  <si>
    <t>DELK SANDRA L</t>
  </si>
  <si>
    <t>5325 W MUSTANG BLVD</t>
  </si>
  <si>
    <t>18E17S320020  02070 0050</t>
  </si>
  <si>
    <t>PINE RIDGE UNIT 2 PB 8 PG 37 LOT 5 BLK 207</t>
  </si>
  <si>
    <t>MAZZONE RALPH F</t>
  </si>
  <si>
    <t>MAZZONE JUDITH</t>
  </si>
  <si>
    <t>5127 W MUSTANG BLVD</t>
  </si>
  <si>
    <t>18E17S320020  02070 0090</t>
  </si>
  <si>
    <t>PINE RIDGE UNIT 2 PB 8 PG 37 LOT 9 BLK 207</t>
  </si>
  <si>
    <t>HEHER MICHAEL</t>
  </si>
  <si>
    <t>6114 SW 26TH ST</t>
  </si>
  <si>
    <t>MIRAMAR FL 33023</t>
  </si>
  <si>
    <t>18E17S320020  02090 0020</t>
  </si>
  <si>
    <t xml:space="preserve">PINE RIDGE UNIT 2 PB 8 PG 37 LOT 2 BLK 209 </t>
  </si>
  <si>
    <t>GARCIA ESDRAS R</t>
  </si>
  <si>
    <t>16239 SW 139TH CT</t>
  </si>
  <si>
    <t>18E17S320020  02090 0070</t>
  </si>
  <si>
    <t>PINE RIDGE UNIT 2 PB 8 PG 37 LOT 7 BLK 209</t>
  </si>
  <si>
    <t>MARTIN SUSAN B</t>
  </si>
  <si>
    <t>6300 W PINE RIDGE BLVD</t>
  </si>
  <si>
    <t>18E17S320020  02110 0090</t>
  </si>
  <si>
    <t>PINE RIDGE UNIT 2 PB 8 PG 37 LOT 9 BLK 211</t>
  </si>
  <si>
    <t>FELSKE DONALD JAY</t>
  </si>
  <si>
    <t>FELSKE CYNTHIA C</t>
  </si>
  <si>
    <t>5115 W BONANZA DR</t>
  </si>
  <si>
    <t>18E17S320020  02110 0010</t>
  </si>
  <si>
    <t xml:space="preserve">PINE RIDGE UNIT 2 PB 8 PG 37 LOT 1 BLK 211 </t>
  </si>
  <si>
    <t>LAMSWOOD SUSAN ANN</t>
  </si>
  <si>
    <t>5723 W BONANAZA DR</t>
  </si>
  <si>
    <t>18E17S320020  02110 0040</t>
  </si>
  <si>
    <t>PINE RIDGE UNIT 2 PB 8 PG 37 LOT 4 BLK 211</t>
  </si>
  <si>
    <t>DE CATOR  LESLEY A</t>
  </si>
  <si>
    <t>18E17S320020  02120 0010</t>
  </si>
  <si>
    <t>PINE RIDGE UNIT 2 PB 8 PG 37 LOT 1 BLK 212</t>
  </si>
  <si>
    <t>DELA CRUZ MARCELINO B JR</t>
  </si>
  <si>
    <t>DELA CRUZ MERCEDESS C</t>
  </si>
  <si>
    <t>626 E CENTRAL RD</t>
  </si>
  <si>
    <t>ARLINGTON HEIGHTS IL 60005 3210</t>
  </si>
  <si>
    <t>18E17S320020  02120 0030</t>
  </si>
  <si>
    <t>PINE RIDGE UNIT 2 PB 8 PG 37 LOT 3 BLK 212</t>
  </si>
  <si>
    <t>BRAUN DENNIS A</t>
  </si>
  <si>
    <t>BRAUN SANDRA OLSEN</t>
  </si>
  <si>
    <t>3686 N PALOMINO TER</t>
  </si>
  <si>
    <t>18E17S320020  02120 0060</t>
  </si>
  <si>
    <t xml:space="preserve">PINE RIDGE UNIT 2 PB 8 PG 37 LOT 6 BLK 212 </t>
  </si>
  <si>
    <t>DEMPSEY EDWARD V JR</t>
  </si>
  <si>
    <t>3460 N PALOMINO TERR</t>
  </si>
  <si>
    <t>18E17S320020  02130 0060</t>
  </si>
  <si>
    <t>PINE RIDGE UNIT 2 PB 8 PG 37 LOT 6 BLK 213</t>
  </si>
  <si>
    <t>18E17S320020  02140 0060</t>
  </si>
  <si>
    <t xml:space="preserve">PINE RIDGE UNIT 2 PB 8 PG 37 LOT 6 BLK 214 </t>
  </si>
  <si>
    <t>18E17S320020  02160 0030</t>
  </si>
  <si>
    <t>PINE RIDGE UNIT 2 PB 8 PG 37 LOT 3 BLK 216</t>
  </si>
  <si>
    <t>18E17S320020  02170 0010</t>
  </si>
  <si>
    <t>PINE RIDGE UNIT 2 PB 8 PG 37 LOT 1 BLK 217</t>
  </si>
  <si>
    <t>ZURLA JANET A</t>
  </si>
  <si>
    <t>KASTELIC F JASON</t>
  </si>
  <si>
    <t>4742 W BONANZA DR</t>
  </si>
  <si>
    <t>18E17S320020  02180 0010</t>
  </si>
  <si>
    <t>PINE RIDGE UNIT 2 PB 8 PG 37 LOT 1 BLK 218</t>
  </si>
  <si>
    <t>CLARDY JOHN S III</t>
  </si>
  <si>
    <t>CLARDY DEANNE S</t>
  </si>
  <si>
    <t>5037 W BONANZA DR</t>
  </si>
  <si>
    <t>18E17S320020  02180 0080</t>
  </si>
  <si>
    <t>PINE RIDGE UNIT 2 PB 8 PG 37 LOT 8 BLK 218</t>
  </si>
  <si>
    <t>TRYBA LAVERN D</t>
  </si>
  <si>
    <t>BEUTEL-TRYBA MARGALICIA</t>
  </si>
  <si>
    <t>4515 W BONANZA DR</t>
  </si>
  <si>
    <t>BEVERLY HILLS FL 34465 4471</t>
  </si>
  <si>
    <t>18E17S320020  02210 0030</t>
  </si>
  <si>
    <t xml:space="preserve">PINE RIDGE UNIT 2 PB 8 PG 37 LOT 3 BLK 221 </t>
  </si>
  <si>
    <t>CHIEN WUI</t>
  </si>
  <si>
    <t>1805 MARINA CIR</t>
  </si>
  <si>
    <t>NORTH FORT MYERS FL 33903 5031</t>
  </si>
  <si>
    <t>18E17S320020  02230 0100</t>
  </si>
  <si>
    <t>PINE RIDGE UNIT 2 PB 8 PG 37 LOT 10 BLK 223</t>
  </si>
  <si>
    <t>3237 N BRAVO DR</t>
  </si>
  <si>
    <t>18E17S320020  02250 0020</t>
  </si>
  <si>
    <t>PINE RIDGE UNIT 2 PB 8 PG 37 LOT 2 BLK 225</t>
  </si>
  <si>
    <t>DALY EDWARD J</t>
  </si>
  <si>
    <t>DALY ELLEN</t>
  </si>
  <si>
    <t>4160 W BONANZA DR</t>
  </si>
  <si>
    <t>18E17S320020  02250 0090</t>
  </si>
  <si>
    <t>PINE RIDGE UNIT 2 PB 8 PG 37 LOT 9 BLK 225</t>
  </si>
  <si>
    <t>RUCERETO THERESA</t>
  </si>
  <si>
    <t>4750 N PINK POPPY DRIVE</t>
  </si>
  <si>
    <t>18E17S320020  02270 0030</t>
  </si>
  <si>
    <t>PINE RIDGE UNIT 2 PB 8 PG 37  LOT 3 BLK 227 LESS E 160 FT</t>
  </si>
  <si>
    <t>PECK DARYL J</t>
  </si>
  <si>
    <t>PECK DENISE L</t>
  </si>
  <si>
    <t>7290 HOSPITAL RD</t>
  </si>
  <si>
    <t>ELKHORN WI 53121</t>
  </si>
  <si>
    <t>18E17S320020  02280 0040</t>
  </si>
  <si>
    <t xml:space="preserve">PINE RIDGE UNIT 2 PB 8 PG 37 LOT 4 BLK 228 </t>
  </si>
  <si>
    <t>18E17S320020  02290 0020</t>
  </si>
  <si>
    <t>HORSEBACK</t>
  </si>
  <si>
    <t>PINE RIDGE UNIT 2 PB 8 PG 37 LOT 2 BLK 229</t>
  </si>
  <si>
    <t>MURRAY JOHN M</t>
  </si>
  <si>
    <t>MURRAY BEVERLY J</t>
  </si>
  <si>
    <t>2623 N HORSEBACK AVE</t>
  </si>
  <si>
    <t>18E17S320020  02300 0010</t>
  </si>
  <si>
    <t>BANJO</t>
  </si>
  <si>
    <t>PINE RIDGE UNIT 2 PB 8 PG 37 LOT 1 BLK 230</t>
  </si>
  <si>
    <t>MALKIN ADAM</t>
  </si>
  <si>
    <t>MALKIN LAURIE</t>
  </si>
  <si>
    <t>4084 W BANJO LN</t>
  </si>
  <si>
    <t>18E17S320020  02180 0070</t>
  </si>
  <si>
    <t>PINE RIDGE UNIT 2 PB 8 PG 37 LOT 7 BLK 218</t>
  </si>
  <si>
    <t>KNOLL ROBERT W</t>
  </si>
  <si>
    <t>KNOLL CHERYL L</t>
  </si>
  <si>
    <t>4563 W BONANZA DR</t>
  </si>
  <si>
    <t>18E17S320020  02200 0030</t>
  </si>
  <si>
    <t>PINE RIDGE UNIT 2 PB 8 PG 37 LOT 3 BLK 220</t>
  </si>
  <si>
    <t>PEREZ FRANCES A</t>
  </si>
  <si>
    <t>FRANCES A PEREZ INTER VIVOS TRUST OF</t>
  </si>
  <si>
    <t>4373 W MUSTANG BLVD</t>
  </si>
  <si>
    <t>18E17S320020  02200 0040</t>
  </si>
  <si>
    <t>CHINOOK</t>
  </si>
  <si>
    <t>PINE RIDGE UNIT 2 PB 8 PG 37 LOT 4 BLK 220</t>
  </si>
  <si>
    <t>SPIDDLE BRIAN</t>
  </si>
  <si>
    <t>SPIDDLE SHEILA</t>
  </si>
  <si>
    <t>4409 W CHINOOK LN</t>
  </si>
  <si>
    <t>BEVERLY HILLS FL 34465 4453</t>
  </si>
  <si>
    <t>18E17S320020  02210 0020</t>
  </si>
  <si>
    <t>PINE RIDGE UNIT 2 PB 8 PG 37 LOT 2 BLK 221</t>
  </si>
  <si>
    <t>G AND L OF MONTAUK LLC</t>
  </si>
  <si>
    <t>34 MADISON HILL DR</t>
  </si>
  <si>
    <t>MONTAUK NY 11954</t>
  </si>
  <si>
    <t>18E17S320020  02220 0010</t>
  </si>
  <si>
    <t>PINE RIDGE UNIT 2 PB 8 PG 37 LOT 1 BLK 222</t>
  </si>
  <si>
    <t>QUINN THOMAS M</t>
  </si>
  <si>
    <t>QUINN MARY C</t>
  </si>
  <si>
    <t>3329 N BRAVO DR</t>
  </si>
  <si>
    <t>18E17S320020  02240 0010</t>
  </si>
  <si>
    <t>PINE RIDGE UNIT 2 PB 8 PG 37 LOT 1 BLK 224</t>
  </si>
  <si>
    <t>WORKMAN RICHARD A</t>
  </si>
  <si>
    <t>WORKMAN SANDRA L</t>
  </si>
  <si>
    <t>4348 W BONANZA DR</t>
  </si>
  <si>
    <t>BEVERLY HILLS FL 34465 4473</t>
  </si>
  <si>
    <t>18E17S320020  02240 0050</t>
  </si>
  <si>
    <t>PINE RIDGE UNIT 2 PB 8 PG 37 LOT 5 BLK 224</t>
  </si>
  <si>
    <t>ESPINOZA LUIS J</t>
  </si>
  <si>
    <t>ESPINOZA FAMILY TRUST DATED</t>
  </si>
  <si>
    <t>4392 W  MUSTANG BLVD</t>
  </si>
  <si>
    <t>18E17S320020  02240 0060</t>
  </si>
  <si>
    <t>PINE RIDGE UNIT 2 PB 8 PG 37 LOT 6 BLK 224</t>
  </si>
  <si>
    <t>EVOCK BRACKEN J</t>
  </si>
  <si>
    <t>EVOCK DARLA S</t>
  </si>
  <si>
    <t>4402 W MUSTANG BLVD</t>
  </si>
  <si>
    <t>18E17S320020  02240 0080</t>
  </si>
  <si>
    <t xml:space="preserve">PINE RIDGE UNIT 2 PB 8 PG 37 LOT 8 BLK 224 </t>
  </si>
  <si>
    <t>VARGHESE THOMAS &amp; ROSAMMA</t>
  </si>
  <si>
    <t>18E17S320020  02250 0080</t>
  </si>
  <si>
    <t>PINE RIDGE UNIT 2 PB 8 PG 37 LOT 8 BLK 225</t>
  </si>
  <si>
    <t>UNDERWOOD CHRIS</t>
  </si>
  <si>
    <t>18E17S320020  02250 0130</t>
  </si>
  <si>
    <t>PINE RIDGE UNIT 2 PB 8 PG 37 LOT 13 BLK 225</t>
  </si>
  <si>
    <t>DOUGLAS DAVID R</t>
  </si>
  <si>
    <t>4271 N LINCOLN AVE</t>
  </si>
  <si>
    <t>18E17S320020  02250 0160</t>
  </si>
  <si>
    <t>PINE RIDGE UNIT 2 PB 8 PG 37 LOT 16 BLK 225</t>
  </si>
  <si>
    <t>MCCULLOCH ROBERT SCOTT</t>
  </si>
  <si>
    <t>MCCULLOCH MARY</t>
  </si>
  <si>
    <t>4331 W HACIENDA DR</t>
  </si>
  <si>
    <t>BEVERLY HILLS FL 34465 8411</t>
  </si>
  <si>
    <t>18E17S320020  02270 0010</t>
  </si>
  <si>
    <t>PINE RIDGE UNIT 2 PB 8 PG 37 LOT 1 BLK 227</t>
  </si>
  <si>
    <t>GONDA KATHLEEN A</t>
  </si>
  <si>
    <t>4969 BARN FIELD DR</t>
  </si>
  <si>
    <t>18E17S320020  02270 0060</t>
  </si>
  <si>
    <t>PINE RIDGE UNIT 2 PB 8 PG 37 LOT 6 BLK 227</t>
  </si>
  <si>
    <t>YOUNGHOUSE ROBERT H JR</t>
  </si>
  <si>
    <t>YOUNGHOUSE KAREN A</t>
  </si>
  <si>
    <t>4440 W HACIENDA DR</t>
  </si>
  <si>
    <t>18E17S320020  02300 0020</t>
  </si>
  <si>
    <t>PINE RIDGE UNIT 2 PB 8 PG 37 LOT 2 BLK 230</t>
  </si>
  <si>
    <t>RO JAE HONG &amp; YOUNG SOOK</t>
  </si>
  <si>
    <t>2540 FAIRWAY ISLAND DR</t>
  </si>
  <si>
    <t>18E17S320020  02310 0030</t>
  </si>
  <si>
    <t>PINE RIDGE UNIT 2 PB 8 PG 37 LOT 3 BLK 231</t>
  </si>
  <si>
    <t>PURUGULLA MURAHARI R</t>
  </si>
  <si>
    <t>PURUGULLA LEELA</t>
  </si>
  <si>
    <t>4059 W BONANZA DR</t>
  </si>
  <si>
    <t>18E17S320020  02310 0050</t>
  </si>
  <si>
    <t>PINE RIDGE UNIT 2 PB 8 PG 37 LOT 5 BLK 231</t>
  </si>
  <si>
    <t>DECKX KAREL L M &amp; MARIA E A</t>
  </si>
  <si>
    <t>BROECHEMLEI 56</t>
  </si>
  <si>
    <t xml:space="preserve"> 2520 BELGIUM</t>
  </si>
  <si>
    <t>18E17S320020  02320 0050</t>
  </si>
  <si>
    <t xml:space="preserve">PINE RIDGE UNIT 2 PB 8 PG 37 LOT 5 BLK 232 </t>
  </si>
  <si>
    <t>RHODEN RALPH C &amp; DAWN E</t>
  </si>
  <si>
    <t>3017 SHEPPARDS CROOK CT</t>
  </si>
  <si>
    <t>HOLIDAY FL 34691</t>
  </si>
  <si>
    <t>18E17S320020  02170 0080</t>
  </si>
  <si>
    <t>PINE RIDGE UNIT 2 PB 8 PG 37 LOT 8 BLK 217</t>
  </si>
  <si>
    <t>ARMATO ANTHONY M</t>
  </si>
  <si>
    <t>ARMATO KELLI A</t>
  </si>
  <si>
    <t>3274 N BRAVO DR</t>
  </si>
  <si>
    <t>18E17S320020  02180 0030</t>
  </si>
  <si>
    <t>PINE RIDGE UNIT 2 PB 8 PG 37 LOT 3 BLK 218</t>
  </si>
  <si>
    <t>SOYK PAUL</t>
  </si>
  <si>
    <t>SOYK CHRISTINE L</t>
  </si>
  <si>
    <t>4833 W BONANZA DR</t>
  </si>
  <si>
    <t>18E17S320020  02210 0040</t>
  </si>
  <si>
    <t>PINE RIDGE UNIT 2 PB 8 PG 37 LOT 4 BLK 221</t>
  </si>
  <si>
    <t>SPERANDEO MARINO P</t>
  </si>
  <si>
    <t>SPERANDEO DEBORAH</t>
  </si>
  <si>
    <t>4521 W CHINOOK LN</t>
  </si>
  <si>
    <t>18E17S320020  02210 0060</t>
  </si>
  <si>
    <t>PINE RIDGE UNIT 2 PB 8 PG 37 LOT 6 BLK 221</t>
  </si>
  <si>
    <t>FAHERTY JOSEPH W</t>
  </si>
  <si>
    <t>FAHERTY WALTRAUT</t>
  </si>
  <si>
    <t>3673 N BRAVO DR</t>
  </si>
  <si>
    <t>18E17S320020  02230 0030</t>
  </si>
  <si>
    <t>STABLE</t>
  </si>
  <si>
    <t>PINE RIDGE UNIT 2 PB 8 PG 37 LOT 3 BLK 223</t>
  </si>
  <si>
    <t>ZAICEK MICHAEL A</t>
  </si>
  <si>
    <t>ZAICEK DEANNA M</t>
  </si>
  <si>
    <t>4453 W STABLE CT</t>
  </si>
  <si>
    <t>18E17S320020  02230 0050</t>
  </si>
  <si>
    <t>PINE RIDGE UNIT 2 PB 8 PG 37 LOT 5 BLK 223</t>
  </si>
  <si>
    <t>YARDE GEORGE EDWARD</t>
  </si>
  <si>
    <t>YARDE EDMAR V</t>
  </si>
  <si>
    <t>4490 W STABLE CT</t>
  </si>
  <si>
    <t>18E17S320020  02230 0070</t>
  </si>
  <si>
    <t xml:space="preserve">PINE RIDGE UNIT 2 PB 8 PG 37 LOT 7 BLK 223 </t>
  </si>
  <si>
    <t>PHILLIPS KAREN L TRUSTEE</t>
  </si>
  <si>
    <t>KAREN L PHILLIPS REVOCBLE TRST</t>
  </si>
  <si>
    <t>4467 W MUSTANG BLVD</t>
  </si>
  <si>
    <t>18E17S320020  02230 0080</t>
  </si>
  <si>
    <t>PINE RIDGE UNIT 2 PB 8 PG 37 LOT 8 BLK 223</t>
  </si>
  <si>
    <t>STEINHILBER WILLIAM D</t>
  </si>
  <si>
    <t>STEINHILBER CAROL A</t>
  </si>
  <si>
    <t>4521 W MUSTANG BLVD</t>
  </si>
  <si>
    <t>BEVERLY HILLS FL 34465 4444</t>
  </si>
  <si>
    <t>18E17S320020  02230 0090</t>
  </si>
  <si>
    <t>PINE RIDGE UNIT 2 PB 8 PG 37 LOT 9 BLK 223</t>
  </si>
  <si>
    <t>HUNTER STANTON W</t>
  </si>
  <si>
    <t>HUNTER CATHERINE</t>
  </si>
  <si>
    <t>5936 W POPLAR SPRINGS CIR</t>
  </si>
  <si>
    <t>CRYSTAL RIVER FL 34429 2722</t>
  </si>
  <si>
    <t>18E17S320020  02250 0180</t>
  </si>
  <si>
    <t>PINE RIDGE UNIT 2 PB 8 PG 37 LOT 18 BLK 225</t>
  </si>
  <si>
    <t>STUMPFERNAGEL KURT PAUL</t>
  </si>
  <si>
    <t>2995 N BRAVO DR</t>
  </si>
  <si>
    <t>BEVERLY HILLS FL 34465 4463</t>
  </si>
  <si>
    <t>18E17S320020  02270 0050</t>
  </si>
  <si>
    <t>PINE RIDGE UNIT 2 PB 8 PG 37 LOT 5 BLK 227</t>
  </si>
  <si>
    <t>FEIN RICHARD W</t>
  </si>
  <si>
    <t>FEIN CYNTHIA S</t>
  </si>
  <si>
    <t>4504 W HACIENDA DR</t>
  </si>
  <si>
    <t>18E17S320020  02280 0010</t>
  </si>
  <si>
    <t>PINE RIDGE UNIT 2 PB 8 PG 37 LOT 1 BLK 228</t>
  </si>
  <si>
    <t>TROCHEZ HENRY JAVIER</t>
  </si>
  <si>
    <t>NUTTER CAROLYN KAY</t>
  </si>
  <si>
    <t>4801 W ANGUS DR</t>
  </si>
  <si>
    <t>18E17S320020  02300 0030</t>
  </si>
  <si>
    <t>PINE RIDGE UNIT 2 PB 8 PG 37 LOT 3 BLK 230</t>
  </si>
  <si>
    <t>HARVEY ROGER</t>
  </si>
  <si>
    <t>HARVEY MARGOT</t>
  </si>
  <si>
    <t>4154 W HACIENDA DR</t>
  </si>
  <si>
    <t>18E17S320020  02310 0010</t>
  </si>
  <si>
    <t>LAZO</t>
  </si>
  <si>
    <t>PINE RIDGE UNIT 2 PB 8 PG 37 LOT 1 BLK 231</t>
  </si>
  <si>
    <t>ESPOSITO ALBERT D</t>
  </si>
  <si>
    <t>ESPOSITO  MARIE P</t>
  </si>
  <si>
    <t>4042 W LAZO CT</t>
  </si>
  <si>
    <t>18E17S320020  02310 0040</t>
  </si>
  <si>
    <t xml:space="preserve">PINE RIDGE UNIT 2 PB 8 PG 37 LOT 4 BLK 231 </t>
  </si>
  <si>
    <t>TERRY JAMES S</t>
  </si>
  <si>
    <t>4033 W BONANZA DR</t>
  </si>
  <si>
    <t>18E17S320020  02180 0060</t>
  </si>
  <si>
    <t>PINE RIDGE UNIT 2 PB 8 PG 37 LOT 6 BLK 218</t>
  </si>
  <si>
    <t>MELANSON BARBARA J TRUSTEE</t>
  </si>
  <si>
    <t>4647 W BONANZA DR</t>
  </si>
  <si>
    <t>18E17S320020  02220 0020</t>
  </si>
  <si>
    <t>PINE RIDGE UNIT 2 PB 8 PG 37 LOT 2 BLK 222</t>
  </si>
  <si>
    <t>EILAND DAVID A</t>
  </si>
  <si>
    <t>EILAND JENNY L</t>
  </si>
  <si>
    <t>PO BOX 365</t>
  </si>
  <si>
    <t>18E17S320020  02240 0120</t>
  </si>
  <si>
    <t>PINE RIDGE UNIT 2 PB 8 PG 37 LOT 12 BLK 224</t>
  </si>
  <si>
    <t>GALARZA LUIS</t>
  </si>
  <si>
    <t>31 MARSHALL AVE</t>
  </si>
  <si>
    <t>TRUMBULL CT 06611</t>
  </si>
  <si>
    <t>18E17S320020  02250 0030</t>
  </si>
  <si>
    <t xml:space="preserve">PINE RIDGE UNIT 2 PB 8 PG 37 LOT 3 BLK 225 </t>
  </si>
  <si>
    <t>MOENS GUSTAAF &amp; LOUISA</t>
  </si>
  <si>
    <t>ATTN  FRANK MOENS</t>
  </si>
  <si>
    <t>967 MT VERNON DR</t>
  </si>
  <si>
    <t>GRAYLAKE IL 60030</t>
  </si>
  <si>
    <t>18E17S320020  02250 0060</t>
  </si>
  <si>
    <t xml:space="preserve">PINE RIDGE UNIT 2 PB 8 PG 37 LOT 6 BLK 225 </t>
  </si>
  <si>
    <t>COLON ROSEMARIE A</t>
  </si>
  <si>
    <t>PO BOX 640149</t>
  </si>
  <si>
    <t>BEVERLY HILLS FL 34464 0149</t>
  </si>
  <si>
    <t>18E17S320020  02250 0070</t>
  </si>
  <si>
    <t>PINE RIDGE UNIT 2 PB 8 PG 37 LOT 7 BLK 225</t>
  </si>
  <si>
    <t>GLICK JUDITH</t>
  </si>
  <si>
    <t>4066 W BONANZA DR</t>
  </si>
  <si>
    <t>18E17S320020  02260 0010</t>
  </si>
  <si>
    <t>PINE RIDGE UNIT 2 PB 8 PG 37 LOT 1 BLK 226</t>
  </si>
  <si>
    <t>NEFF ROBERT A</t>
  </si>
  <si>
    <t>NEFF BONNIE J</t>
  </si>
  <si>
    <t>4803 W HACIENDA DR</t>
  </si>
  <si>
    <t>18E17S320020  02280 0030</t>
  </si>
  <si>
    <t>PINE RIDGE UNIT 2 PB 8 PG 37 LOT 3 BLK 228</t>
  </si>
  <si>
    <t>YOUNGER STEVEN</t>
  </si>
  <si>
    <t>YOUNGER LISA</t>
  </si>
  <si>
    <t>4657 W ANGUS DR</t>
  </si>
  <si>
    <t>18E17S320020  02180 0020</t>
  </si>
  <si>
    <t>PINE RIDGE UNIT 2 PB 8 PG 37 LOT 2 BLK 218</t>
  </si>
  <si>
    <t>SCHUMACHER FRANKLIN RICHARD</t>
  </si>
  <si>
    <t>4895 W BONANZA DR</t>
  </si>
  <si>
    <t>18E17S320020  02210 0010</t>
  </si>
  <si>
    <t>PINE RIDGE UNIT 2 PB 8 PG 37 LOT 1 BLK 221</t>
  </si>
  <si>
    <t>POOLE COLIN</t>
  </si>
  <si>
    <t>POOLE SUZANNE MARGARET</t>
  </si>
  <si>
    <t>PO BOX 640009</t>
  </si>
  <si>
    <t>18E17S320020  02220 0030</t>
  </si>
  <si>
    <t>PINE RIDGE UNIT 2 PB 8 PG 37 LOT 3 BLK 222</t>
  </si>
  <si>
    <t>SORENSEN ROBERT HAROLD</t>
  </si>
  <si>
    <t>SORENSEN ARLENE F</t>
  </si>
  <si>
    <t>3503 N BRAVO DR</t>
  </si>
  <si>
    <t>18E17S320020  02230 0060</t>
  </si>
  <si>
    <t xml:space="preserve">PINE RIDGE UNIT 2 PB 8 PG 37 LOT 6 BLK 223 </t>
  </si>
  <si>
    <t>FLOOD BERNADINE</t>
  </si>
  <si>
    <t>4452 W STABLE CT</t>
  </si>
  <si>
    <t>BEVERLY HILLS FL 34465 4451</t>
  </si>
  <si>
    <t>18E17S320020  02240 0100</t>
  </si>
  <si>
    <t xml:space="preserve">PINE RIDGE UNIT 2 PB 8 PG 37 LOT 10 BLK 224 </t>
  </si>
  <si>
    <t>LINDEOLSSON GORAN &amp;</t>
  </si>
  <si>
    <t>VIVAN LINDEOLSSON</t>
  </si>
  <si>
    <t>25 BARKLEY LN</t>
  </si>
  <si>
    <t>PALM COAST FL 32137</t>
  </si>
  <si>
    <t>18E17S320020  02250 0050</t>
  </si>
  <si>
    <t>PINE RIDGE UNIT 2 PB 8 PG 37 LOT 5 BLK 225</t>
  </si>
  <si>
    <t>BARNHART JAMES</t>
  </si>
  <si>
    <t>4100 W BONANZA DR</t>
  </si>
  <si>
    <t>18E17S320020  02250 0150</t>
  </si>
  <si>
    <t>PINE RIDGE UNIT 2 PB 8 PG 37 LOT 15 BLK 225</t>
  </si>
  <si>
    <t>18E17S320020  02260 0040</t>
  </si>
  <si>
    <t xml:space="preserve">PINE RIDGE UNIT 2 PB 8 PG 37 LOT 4 BLK 226 </t>
  </si>
  <si>
    <t>CASTILLO JUAT MED GROUP</t>
  </si>
  <si>
    <t>EMP P/S PLAN TRUST</t>
  </si>
  <si>
    <t>99 OVERLOOK DR</t>
  </si>
  <si>
    <t>GOLF IL 60029 3001</t>
  </si>
  <si>
    <t>18E17S320020  02280 0050</t>
  </si>
  <si>
    <t>PINE RIDGE UNIT 2 PB 8 PG 37 LOT 5 BLK 228</t>
  </si>
  <si>
    <t>SCHAEFFER ROBERT</t>
  </si>
  <si>
    <t>IMBIMBO LYNDA</t>
  </si>
  <si>
    <t>6026 N BUCKLAND DR</t>
  </si>
  <si>
    <t>CITRUS SPRINGS FL 34434 8263</t>
  </si>
  <si>
    <t>18E17S320020  02300 0040</t>
  </si>
  <si>
    <t>PINE RIDGE UNIT 2 PB 8 PG 37 LOT 4 BLK 230</t>
  </si>
  <si>
    <t>SUICO EDWARD M &amp; VIVIAN R</t>
  </si>
  <si>
    <t>4460 WATOGA DR</t>
  </si>
  <si>
    <t>HAMILTON OH 45011</t>
  </si>
  <si>
    <t>18E17S320020  02310 0060</t>
  </si>
  <si>
    <t>PINE RIDGE UNIT 2 PB 8 PG 37 LOT 6 BLK 231</t>
  </si>
  <si>
    <t>TYLER-EAGLESTON HELEN</t>
  </si>
  <si>
    <t>EAGLESTON JOHN C</t>
  </si>
  <si>
    <t>4055 W BANJO LN</t>
  </si>
  <si>
    <t>18E17S320020  02320 0020</t>
  </si>
  <si>
    <t>PINE RIDGE UNIT 2 PB 8 PG 37 LOT 2 BLK 232</t>
  </si>
  <si>
    <t>BRITT MICHAEL GERARD</t>
  </si>
  <si>
    <t>4191 W BONANZA DR</t>
  </si>
  <si>
    <t>18E17S320020  02320 0040</t>
  </si>
  <si>
    <t>PINE RIDGE UNIT 2 PB 8 PG 37 LOT 4 BLK 232</t>
  </si>
  <si>
    <t>ALEXANDER WESLEY H</t>
  </si>
  <si>
    <t>ALEXANDER JAMIE B</t>
  </si>
  <si>
    <t>4175 W BONANZA DR</t>
  </si>
  <si>
    <t>18E17S320020  02180 0050</t>
  </si>
  <si>
    <t>PINE RIDGE UNIT 2 PB 8 PG 37 LOT 5 BLK 218</t>
  </si>
  <si>
    <t>MARINO DEANNA L</t>
  </si>
  <si>
    <t>MARINO LORRAINE C</t>
  </si>
  <si>
    <t>4709 W BONANZA DR</t>
  </si>
  <si>
    <t>18E17S320020  02210 0050</t>
  </si>
  <si>
    <t>PINE RIDGE UNIT 2 PB 8 PG 37 LOT 5 BLK 221</t>
  </si>
  <si>
    <t>FISHER SCOTT</t>
  </si>
  <si>
    <t>SCOTT R FISHER LIVING TRUST DATED</t>
  </si>
  <si>
    <t>4573 CHINOOK LN</t>
  </si>
  <si>
    <t>18E17S320020  02220 0050</t>
  </si>
  <si>
    <t>PINE RIDGE UNIT 2 PB 8 PG 37 LOT 5 BLK 222</t>
  </si>
  <si>
    <t>VALDES RUBEN</t>
  </si>
  <si>
    <t>VALDES GRACE</t>
  </si>
  <si>
    <t>4500 W CHINOOK LN</t>
  </si>
  <si>
    <t>18E17S320020  02230 0010</t>
  </si>
  <si>
    <t xml:space="preserve">PINE RIDGE UNIT 2 PB 8 PG 37 LOT 1 BLK 223 </t>
  </si>
  <si>
    <t>VALDES RUBEN &amp; GRACE</t>
  </si>
  <si>
    <t>18E17S320020  02230 0020</t>
  </si>
  <si>
    <t>PINE RIDGE UNIT 2 PB 8 PG 37 LOT 2 BLK 223</t>
  </si>
  <si>
    <t>18E17S320020  02240 0110</t>
  </si>
  <si>
    <t>PINE RIDGE UNIT 2 PB 8 PG 37 LOT 11 BLK 224</t>
  </si>
  <si>
    <t>CHANDLER MICHAEL R</t>
  </si>
  <si>
    <t>CHANDLER CAROL A</t>
  </si>
  <si>
    <t>4500 W MUSTANG BLVD</t>
  </si>
  <si>
    <t>18E17S320020  02250 0010</t>
  </si>
  <si>
    <t>PINE RIDGE UNIT 2 PB 8 PG 37 LOT 1 BLK 225</t>
  </si>
  <si>
    <t>THOMPSON DUNCAN JOHN</t>
  </si>
  <si>
    <t>THOMPSON GABRIELLE H SANTOS</t>
  </si>
  <si>
    <t>4194 W BONANZA DR</t>
  </si>
  <si>
    <t>18E17S320020  02250 0120</t>
  </si>
  <si>
    <t>PINE RIDGE UNIT 2 PB 8 PG 37 LOT 12 BLK 225</t>
  </si>
  <si>
    <t>LEWIS RAPHAEL</t>
  </si>
  <si>
    <t>LEWIS JUDITH</t>
  </si>
  <si>
    <t>4017 W BONANZA DR</t>
  </si>
  <si>
    <t>18E17S320020  02250 0140</t>
  </si>
  <si>
    <t>PINE RIDGE UNIT 2 PB 8 PG 37 LOT 14 BLK 225</t>
  </si>
  <si>
    <t>BECHDOLT STEPHEN L</t>
  </si>
  <si>
    <t>18E17S320020  02250 0190</t>
  </si>
  <si>
    <t>PINE RIDGE UNIT 2 PB 8 PG 37 LOT 19 BLK 225</t>
  </si>
  <si>
    <t>LENAGHAN PATRICK</t>
  </si>
  <si>
    <t>3067 N BRAVO DR</t>
  </si>
  <si>
    <t>18E17S320020  02200 0010</t>
  </si>
  <si>
    <t>PINE RIDGE UNIT 2 PB 8 PG 37 LOT 1 BLK 220</t>
  </si>
  <si>
    <t>TRUBSAND SABINE &amp;</t>
  </si>
  <si>
    <t>KAY SCHULTE</t>
  </si>
  <si>
    <t>BANHOFSTRABE 65</t>
  </si>
  <si>
    <t xml:space="preserve"> 45711 GERMANY</t>
  </si>
  <si>
    <t>18E17S320020  02200 0020</t>
  </si>
  <si>
    <t>PINE RIDGE UNIT 2 PB 8 PG 37 LOT 2 BLK 220</t>
  </si>
  <si>
    <t>GALBRAITH DANIEL L</t>
  </si>
  <si>
    <t>4365 W MUSTANG BLVD</t>
  </si>
  <si>
    <t>18E17S320020  02230 0040</t>
  </si>
  <si>
    <t>PINE RIDGE UNIT 2 PB 8 PG 37 LOT 4 BLK 223</t>
  </si>
  <si>
    <t>ORBINO GERALD P</t>
  </si>
  <si>
    <t>ORBINO ALEXANDRA</t>
  </si>
  <si>
    <t>4491 W STABLE CT</t>
  </si>
  <si>
    <t>18E17S320020  02240 0070</t>
  </si>
  <si>
    <t xml:space="preserve">PINE RIDGE UNIT 2 PB 8 PG 37 LOT 7 BLK 224 </t>
  </si>
  <si>
    <t>KREISEL RANDAL K</t>
  </si>
  <si>
    <t>GLASS MARSHA Y</t>
  </si>
  <si>
    <t>4418 W MUSTANG BLVD</t>
  </si>
  <si>
    <t>18E17S320020  02240 0090</t>
  </si>
  <si>
    <t>PINE RIDGE UNIT 2 PB 8 PG 37 LOT 9 BLK 224</t>
  </si>
  <si>
    <t>FLEITES FRANCISCO</t>
  </si>
  <si>
    <t>FLEITES MARTHA</t>
  </si>
  <si>
    <t>4454 W MUSTANG BLVD</t>
  </si>
  <si>
    <t>18E17S320020  02250 0040</t>
  </si>
  <si>
    <t>PINE RIDGE UNIT 2 PB 8 PG 37 LOT 4 BLK 225</t>
  </si>
  <si>
    <t>KRAUSE JEREMY C</t>
  </si>
  <si>
    <t>4125 W BONANZA DR</t>
  </si>
  <si>
    <t>18E17S320020  02250 0110</t>
  </si>
  <si>
    <t>PINE RIDGE UNIT 2 PB 8 PG 37 LOT 11 BLK 225</t>
  </si>
  <si>
    <t>DICKERT RYAN</t>
  </si>
  <si>
    <t>3944 N PINE VALLEY LP</t>
  </si>
  <si>
    <t>18E17S320020  02260 0030</t>
  </si>
  <si>
    <t>PINE RIDGE UNIT 2 PB 8 PG 37 LOT 3 BLK 226</t>
  </si>
  <si>
    <t>SKIBA MICHAEL E</t>
  </si>
  <si>
    <t>MURPHY CANDACE A</t>
  </si>
  <si>
    <t>4657 W HACIENDA DR</t>
  </si>
  <si>
    <t>BEVERLY HILLS FL 34465 4442</t>
  </si>
  <si>
    <t>18E17S320020  02260 0050</t>
  </si>
  <si>
    <t>PINE RIDGE UNIT 2 PB 8 PG 37 LOT 5 BLK 226</t>
  </si>
  <si>
    <t>TANDBERG KJELL</t>
  </si>
  <si>
    <t>TANDBERG SANDRA</t>
  </si>
  <si>
    <t>2958 N BRAVO DR</t>
  </si>
  <si>
    <t>18E17S320020  02270 0020</t>
  </si>
  <si>
    <t>PINE RIDGE UNIT 2 PB 8 PG 37 LOT 2 BLK 227</t>
  </si>
  <si>
    <t>LANCE ARTHUR J</t>
  </si>
  <si>
    <t>LANCE VALERIE K</t>
  </si>
  <si>
    <t>18E17S320020  02270 0040</t>
  </si>
  <si>
    <t>PINE RIDGE UNIT 2 PB 8 PG 37 LOT 4 BLK 227</t>
  </si>
  <si>
    <t>VANTWUYVER CHRISTOPHER K</t>
  </si>
  <si>
    <t>PAMELA J VAN TWUYVER DECLARATION OF</t>
  </si>
  <si>
    <t>14825 59TH AVE N</t>
  </si>
  <si>
    <t>PLYMOUTH MN 55446</t>
  </si>
  <si>
    <t>18E17S320020  02290 0010</t>
  </si>
  <si>
    <t>PINE RIDGE UNIT 2 PB 8 PG 37 LOT 1 BLK 229</t>
  </si>
  <si>
    <t>RICHTER DAVID H</t>
  </si>
  <si>
    <t>RICHTER KATHRYN A</t>
  </si>
  <si>
    <t>2685 N HORSEBACK AVE</t>
  </si>
  <si>
    <t>18E17S320020  02310 0020</t>
  </si>
  <si>
    <t xml:space="preserve">PINE RIDGE UNIT 2 PB 8 PG 37 LOT 2 BLK 231 </t>
  </si>
  <si>
    <t>JACKSON JULIANNE L TRUSTEE</t>
  </si>
  <si>
    <t>JACKSON FAMILY TRUST</t>
  </si>
  <si>
    <t>4075 W BONANGA DR</t>
  </si>
  <si>
    <t>18E17S320020  02220 0040</t>
  </si>
  <si>
    <t>PINE RIDGE UNIT 2 PB 8 PG 37 LOT 4 BLK 222</t>
  </si>
  <si>
    <t>STUART JAMES L SR</t>
  </si>
  <si>
    <t>STUART EILEEN M</t>
  </si>
  <si>
    <t>4646 W CHINOOK LN</t>
  </si>
  <si>
    <t>18E17S320020  02240 0040</t>
  </si>
  <si>
    <t>PINE RIDGE UNIT 2 PB 8 PG 37 LOT 4 BLK 224</t>
  </si>
  <si>
    <t>PASCOUAU RENEE LOUISE</t>
  </si>
  <si>
    <t>4386 W MUSTANG BLVD</t>
  </si>
  <si>
    <t>18E17S320020  02240 0130</t>
  </si>
  <si>
    <t>PINE RIDGE UNIT 2 PB 8 PG 37 LOT 13 BLK 224</t>
  </si>
  <si>
    <t>SNOKHOUS MARQEE</t>
  </si>
  <si>
    <t>4600 W MUSTANG BLVD</t>
  </si>
  <si>
    <t>18E17S320020  02250 0100</t>
  </si>
  <si>
    <t xml:space="preserve">PINE RIDGE UNIT 2 PB 8 PG 37 LOT 10 BLK 225 </t>
  </si>
  <si>
    <t>209 CHESTNUT CIRCLE</t>
  </si>
  <si>
    <t>18E17S320020  02250 0170</t>
  </si>
  <si>
    <t xml:space="preserve">PINE RIDGE UNIT 2 PB 8 PG 37 LOT 17 BLK 225 </t>
  </si>
  <si>
    <t>LEE MARIE CATHERINE &amp;</t>
  </si>
  <si>
    <t>CYNTHIA ROEHRICH CO TRUSTEES</t>
  </si>
  <si>
    <t>9125 MEADOW GROVE LN</t>
  </si>
  <si>
    <t>CINCINNATI OH 45243</t>
  </si>
  <si>
    <t>18E17S320020  02260 0020</t>
  </si>
  <si>
    <t xml:space="preserve">PINE RIDGE UNIT 2 PB 8 PG 37 LOT 2 BLK 226 </t>
  </si>
  <si>
    <t>THERESA ANNE GARDNER REVOCABLE TRUST</t>
  </si>
  <si>
    <t>18E17S320020  02280 0020</t>
  </si>
  <si>
    <t>PINE RIDGE UNIT 2 PB 8 PG 37 LOT 2 BLK 228</t>
  </si>
  <si>
    <t>CHAPLIN JAMES T</t>
  </si>
  <si>
    <t>CHAPLIN HILTRUDE MCCARREN</t>
  </si>
  <si>
    <t>4739 W ANGUS DR</t>
  </si>
  <si>
    <t>18E17S320020  02280 0060</t>
  </si>
  <si>
    <t>PINE RIDGE UNIT 2 PB 8 PG 37 LOT 6 BLK 228</t>
  </si>
  <si>
    <t>BEAGHEN THOMAS M</t>
  </si>
  <si>
    <t>4439 W ANGUS DR</t>
  </si>
  <si>
    <t>18E17S320020  02290 0030</t>
  </si>
  <si>
    <t>PINE RIDGE UNIT 2 PB 8 PG 37 LOT 3 BLK 229</t>
  </si>
  <si>
    <t>RUTLEDGE ROBERT R</t>
  </si>
  <si>
    <t>RUTLEDGE VALERIE L</t>
  </si>
  <si>
    <t>2541 N HORSEBACK AVE</t>
  </si>
  <si>
    <t>18E17S320020  02300 0050</t>
  </si>
  <si>
    <t>PINE RIDGE UNIT 2 PB 8 PG 37 LOT 5 BLK 230</t>
  </si>
  <si>
    <t>RIOUX FIONA JANE</t>
  </si>
  <si>
    <t>4242 W HACIENDA DR</t>
  </si>
  <si>
    <t>18E17S320020  02300 0060</t>
  </si>
  <si>
    <t>PINE RIDGE UNIT 2 PB 8 PG 37 LOT 6 BLK 230</t>
  </si>
  <si>
    <t>FULLERTON GRAHAM A</t>
  </si>
  <si>
    <t>FULLERTON NORAH I</t>
  </si>
  <si>
    <t>4286 W HACIENDA DR</t>
  </si>
  <si>
    <t>18E17S320020  02320 0010</t>
  </si>
  <si>
    <t>PINE RIDGE UNIT 2 PB 8 PG 37 LOT 1 BLK 232</t>
  </si>
  <si>
    <t>18E17S320020  02320 0030</t>
  </si>
  <si>
    <t>PINE RIDGE UNIT 2 PB 8 PG 37 LOT 3 BLK 232</t>
  </si>
  <si>
    <t>CLANCY DEBORAH</t>
  </si>
  <si>
    <t>4183 W BONANZA DR</t>
  </si>
  <si>
    <t>BEVERLY HILLS FL 34465 4485</t>
  </si>
  <si>
    <t>18E17S320020  000T0 0050</t>
  </si>
  <si>
    <t>PINE RIDGE UNIT 2 PB 8 PG 37 TRACT 5</t>
  </si>
  <si>
    <t>18E17S320020  000T0 0060</t>
  </si>
  <si>
    <t>PINE RIDGE UNIT 2 PB 8 PG 37 TRACT 6</t>
  </si>
  <si>
    <t>18E17S320020  000T0 0450</t>
  </si>
  <si>
    <t>GRAYHAWK</t>
  </si>
  <si>
    <t>PINE RIDGE UNIT 2 PB 8 PG 37 TRACT 45</t>
  </si>
  <si>
    <t>18E17S320020  02120 0170</t>
  </si>
  <si>
    <t>PINE RIDGE UNIT 2 PB 8 PG 37 LOT 17 BLK 212</t>
  </si>
  <si>
    <t>HUFF WILLIAM E</t>
  </si>
  <si>
    <t>HUFF NANCY M</t>
  </si>
  <si>
    <t>5595 W YEARLING DR</t>
  </si>
  <si>
    <t>18E18S20      12000 0085</t>
  </si>
  <si>
    <t>CLYDESDALE</t>
  </si>
  <si>
    <t>BRECKS HILLS UNREC SUB S1/2 OF LOT 8: S1/2 OF E1/2 OF SE1/4</t>
  </si>
  <si>
    <t>GRAVES DAVID R</t>
  </si>
  <si>
    <t>BARRETT JEAN L</t>
  </si>
  <si>
    <t>2540 CLYDESDALE AVE</t>
  </si>
  <si>
    <t>18E17S320020  01810 0081</t>
  </si>
  <si>
    <t>PINE RIDGE UNIT 2 PB 8 PG 37 W 65 FT OF LOT 8 BLK 181</t>
  </si>
  <si>
    <t>18E17S320020  01810 0111</t>
  </si>
  <si>
    <t xml:space="preserve">PINE RIDGE UNIT 2 PB 8 PG 37 E 200 FT OF LT 11 BLK 181 </t>
  </si>
  <si>
    <t>18E17S320020  01830 0090</t>
  </si>
  <si>
    <t xml:space="preserve">PINE RIDGE UNIT 2 PB 8 PG 37 LOT 9 BLK 183 </t>
  </si>
  <si>
    <t>THOMPSON JAMES &amp;</t>
  </si>
  <si>
    <t>GLORIA RAUSA THOMPSON</t>
  </si>
  <si>
    <t>519 PARKER ST</t>
  </si>
  <si>
    <t>NEWTON MA 02459 2973</t>
  </si>
  <si>
    <t>18E17S320020  01810 0060</t>
  </si>
  <si>
    <t>PINE RIDGE UNIT 2 PB 8 PG 37 LOT 6 BLK 181</t>
  </si>
  <si>
    <t>COOKE TODD FRANCIS</t>
  </si>
  <si>
    <t>COOKE MICHELLE PATRICE</t>
  </si>
  <si>
    <t>2924 N STAMPEDE DR</t>
  </si>
  <si>
    <t>BEVERLY HILLS FL 34465 4618</t>
  </si>
  <si>
    <t>17E18S010010  000A0 0010</t>
  </si>
  <si>
    <t>PINERIDGE FARMS PB 16 PG 37 LOT 1 BLK A</t>
  </si>
  <si>
    <t>SMITH LARRY PRESCOTT</t>
  </si>
  <si>
    <t>MILLER CAROLINE D</t>
  </si>
  <si>
    <t>6003 W GLORY HILL ST</t>
  </si>
  <si>
    <t>17E18S010010  000A0 0040</t>
  </si>
  <si>
    <t>CROSSGATE</t>
  </si>
  <si>
    <t>PINERIDGE FARMS PB 16 PG 37 LOT 4 BLK A</t>
  </si>
  <si>
    <t>ZOETTLEIN GEORGE W</t>
  </si>
  <si>
    <t>ZOETTLEIN DONNA M</t>
  </si>
  <si>
    <t>5313 N CROSSGATE PT</t>
  </si>
  <si>
    <t>17E18S010010  000C0 0010</t>
  </si>
  <si>
    <t>PINERIDGE FARMS PB 16 PG 37 LOT 1 BLK C</t>
  </si>
  <si>
    <t>BROCATTO FRANCISCO</t>
  </si>
  <si>
    <t>BROCATTO AMARILIS</t>
  </si>
  <si>
    <t>6186 W GLORY HILL ST</t>
  </si>
  <si>
    <t>17E18S010010  000C0 0090</t>
  </si>
  <si>
    <t>PINERIDGE FARMS PB 16 PG 37 LOT 9 BLK C</t>
  </si>
  <si>
    <t>SHEREMETA DAVID T</t>
  </si>
  <si>
    <t>397 JERICHO CT</t>
  </si>
  <si>
    <t>18E17S320020  000T0 0010</t>
  </si>
  <si>
    <t>PINE RIDGE UNIT 2 PB 8 PG 37 TRACT 1</t>
  </si>
  <si>
    <t>18E17S320020  000T0 0040</t>
  </si>
  <si>
    <t>PINE RIDGE UNIT 2 PB 8 PG 37 TRACT 4</t>
  </si>
  <si>
    <t>18E17S320020  000T0 0120</t>
  </si>
  <si>
    <t>CRYSTAL RIVER</t>
  </si>
  <si>
    <t>PINE RIDGE UNIT 2 PB 8 PG 37 TRACT 12</t>
  </si>
  <si>
    <t>18E17S320020  000T0 0280</t>
  </si>
  <si>
    <t>PINE RIDGE UNIT 2 PB 8 PG 37 TRACT 28</t>
  </si>
  <si>
    <t>18E17S320020  000T0 0380</t>
  </si>
  <si>
    <t>PINE RIDGE UNIT 2 PB 8 PG 37 TRACT 38</t>
  </si>
  <si>
    <t>18E17S320020  02120 0090</t>
  </si>
  <si>
    <t xml:space="preserve">PINE RIDGE UNIT 2 PB 8 PG 37 LOT 9 BLK 212 </t>
  </si>
  <si>
    <t>TIPKA WILLIAM J TRUSTEE</t>
  </si>
  <si>
    <t>WILLIAM J TIPKA TRUST</t>
  </si>
  <si>
    <t>18E17S320020  02120 0100</t>
  </si>
  <si>
    <t>PINE RIDGE UNIT 2 PB 8 PG 37 LOT 10 BLK 212</t>
  </si>
  <si>
    <t>MARSHALL JOHNATHAN RA</t>
  </si>
  <si>
    <t>LLOYD CRYSTAL A</t>
  </si>
  <si>
    <t>201 MAIL RD</t>
  </si>
  <si>
    <t xml:space="preserve"> V1V 2G6 CANADA</t>
  </si>
  <si>
    <t>18E17S320020  02270 0031</t>
  </si>
  <si>
    <t xml:space="preserve">PINE RIDGE UNIT 2 PB 8 PG 37 E 160 FT OF N 360 FT OF LOT 3 </t>
  </si>
  <si>
    <t>18E17S320020  01890 0030</t>
  </si>
  <si>
    <t>PINE RIDGE UNIT 2 PB 8 PG 37 LOT  3 BLK 189</t>
  </si>
  <si>
    <t>LATAYAN JUANITO E</t>
  </si>
  <si>
    <t>LATAYAN ELENA T</t>
  </si>
  <si>
    <t>23423 DINHURST CT</t>
  </si>
  <si>
    <t>LAND O LAKES FL 34639 8832</t>
  </si>
  <si>
    <t>18E17S320020  01810 0010</t>
  </si>
  <si>
    <t>SHILOH</t>
  </si>
  <si>
    <t>PINE RIDGE UNIT 2 PB 8 PG 37 LOT 1 BLK 181</t>
  </si>
  <si>
    <t>HENDRICKSON EDWARD L JR</t>
  </si>
  <si>
    <t>3043 N SHILOH TER</t>
  </si>
  <si>
    <t>BEVERLY HILLS FL 34465 5615</t>
  </si>
  <si>
    <t>17E18S010010  000D0 0050</t>
  </si>
  <si>
    <t xml:space="preserve">PINERIDGE FARMS PB 16 PG 37 LOT 5 BLK D </t>
  </si>
  <si>
    <t>RICHARDS HOWARD C TRUSTEE</t>
  </si>
  <si>
    <t>HOWARD C RICHARDS REV TRUST</t>
  </si>
  <si>
    <t>6393 W GLORY HILL ST</t>
  </si>
  <si>
    <t>18E17S320020  02320 0070</t>
  </si>
  <si>
    <t>PINE RIDGE UNIT 2 PB 8 PG 37 LOT 7 BLK 232</t>
  </si>
  <si>
    <t>PO BOX 641291</t>
  </si>
  <si>
    <t>18E17S320020  000T0 0140</t>
  </si>
  <si>
    <t>AMPHIBIAN</t>
  </si>
  <si>
    <t>PINE RIDGE UNIT 2 PB 8 PG 37 TRACT 14</t>
  </si>
  <si>
    <t>18E17S320020  000T0 0270</t>
  </si>
  <si>
    <t>PINE RIDGE UNIT 2 PB 8 PG 37 TRACT 27</t>
  </si>
  <si>
    <t>18E17S320010  000T0 0040</t>
  </si>
  <si>
    <t>PINE RIDGE UNIT 1 PB 8 PG 25 TRACT 4</t>
  </si>
  <si>
    <t>18E17S320020  02320 0091</t>
  </si>
  <si>
    <t>PINE RIDGE UNIT 2 PB 8 PG 37 PT OF LOT 9 BLK 232: BEG AT NW</t>
  </si>
  <si>
    <t>18E17S320020  01850 0011</t>
  </si>
  <si>
    <t>VEGA</t>
  </si>
  <si>
    <t xml:space="preserve">PINE RIDGE UNIT 2 PB 8 PG 37 W 120 FT LT 1 BLK 185 </t>
  </si>
  <si>
    <t>18E17S320020  01810 0020</t>
  </si>
  <si>
    <t>PINE RIDGE UNIT 2 PB 8 PG 37 LOT 2 BLK 181</t>
  </si>
  <si>
    <t>PAULLING HAMILTON HUNT</t>
  </si>
  <si>
    <t>PAULING TRACI F</t>
  </si>
  <si>
    <t>PO BOX 182</t>
  </si>
  <si>
    <t>OAKLAND FL 34760</t>
  </si>
  <si>
    <t>17E18S010010  000D0 0070</t>
  </si>
  <si>
    <t>PINERIDGE FARMS PB 16 PG 37 LOT 7 BLK D</t>
  </si>
  <si>
    <t>HERR DENNIS</t>
  </si>
  <si>
    <t>1889 BRENTWOOD DR</t>
  </si>
  <si>
    <t>CLEARWATER FL 33764</t>
  </si>
  <si>
    <t>17E18S010010  000D0 0090</t>
  </si>
  <si>
    <t>PINERIDGE FARMS PB 16 PG 37 LOT 9 BLK D</t>
  </si>
  <si>
    <t>STEPHENS TIMOTHY M</t>
  </si>
  <si>
    <t>STEPHENS DEBORAH J</t>
  </si>
  <si>
    <t>5457 N SACRAMENTO AVE</t>
  </si>
  <si>
    <t>BEVERLY HILLS FL 34465 4578</t>
  </si>
  <si>
    <t>18E17S320020  02320 0060</t>
  </si>
  <si>
    <t>PINE RIDGE UNIT 2 PB 8 PG 37 LOT 6 BLK 232</t>
  </si>
  <si>
    <t>THOR TINA J</t>
  </si>
  <si>
    <t>18E17S320020  02330 0020</t>
  </si>
  <si>
    <t>PINE RIDGE UNIT 2 PB 8 PG 37 LOT 2 BLK 233</t>
  </si>
  <si>
    <t>BOOTHE DIAN</t>
  </si>
  <si>
    <t>YATES FRANCES</t>
  </si>
  <si>
    <t>67 LINGKARAN PINGGIRAN TASIK 1 TAMAN</t>
  </si>
  <si>
    <t>KUALA LUMPUR 57000 MALAYSIA</t>
  </si>
  <si>
    <t>18E17S320020  02120 0190</t>
  </si>
  <si>
    <t>PINE RIDGE UNIT 2 PB 8 PG 37 LOT 19 BLK 212</t>
  </si>
  <si>
    <t>PEKNY LINDA R</t>
  </si>
  <si>
    <t>PO BOX 534</t>
  </si>
  <si>
    <t>WAYNE IL 60184</t>
  </si>
  <si>
    <t>18E17S320010  000T0 0050</t>
  </si>
  <si>
    <t>PINE RIDGE UNIT 1 PB 8 PG 25 TRACT 5</t>
  </si>
  <si>
    <t>18E18S20      12230</t>
  </si>
  <si>
    <t>BRECKENRIDGE</t>
  </si>
  <si>
    <t>BRECKS HILL UNREC SUB LOT 5 DESC AS: W1/2 OF SW1/4 OF SE1/4</t>
  </si>
  <si>
    <t>EVAN CHRISTOPHER W</t>
  </si>
  <si>
    <t>EVAN RONDA K</t>
  </si>
  <si>
    <t>4200 W BRECKENRIDGE CT</t>
  </si>
  <si>
    <t>BEVERLY HILLS FL 34465 4664</t>
  </si>
  <si>
    <t>18E18S20      12000 0060</t>
  </si>
  <si>
    <t xml:space="preserve">BRECKS HILL UNREC SUB LOT 6 E1/2 OF SW1/4 OF NE1/4 SEC </t>
  </si>
  <si>
    <t>MANNION KEITH C II</t>
  </si>
  <si>
    <t>4150 W BRECKENRIDGE CT</t>
  </si>
  <si>
    <t>18E17S320020  01850 0100</t>
  </si>
  <si>
    <t xml:space="preserve">PINE RIDGE UNIT 2 PB 8 PG 37 LOT 10 BLK 185 </t>
  </si>
  <si>
    <t>STAFFORDSVILE KY 41256</t>
  </si>
  <si>
    <t>18E17S320020  01810 0030</t>
  </si>
  <si>
    <t>PINE RIDGE UNIT 2 PB 8 PG 37 LOT 3 BLK 181</t>
  </si>
  <si>
    <t>PEACH RUSSELL</t>
  </si>
  <si>
    <t>3118 N SHERIFF DR BEVERLY HILLS FLORIDA</t>
  </si>
  <si>
    <t>4695 TOWER RD</t>
  </si>
  <si>
    <t>18E17S320020  01830 0060</t>
  </si>
  <si>
    <t>PINE RIDGE UNIT 2 PB 8 PG 37 LOT 6 BLK 183</t>
  </si>
  <si>
    <t>GOEHRING GARY L</t>
  </si>
  <si>
    <t>2280 N SHERIFF DR</t>
  </si>
  <si>
    <t>BEVERLY HILLS FL 34465 4626</t>
  </si>
  <si>
    <t>17E18S010010  000A0 0020</t>
  </si>
  <si>
    <t>PINERIDGE FARMS PB 16 PG 37 LOT 2 BLK A</t>
  </si>
  <si>
    <t>17E18S010010  000A0 0070</t>
  </si>
  <si>
    <t xml:space="preserve">PINERIDGE FARMS PB 16 PG 37 LOT 7 BLK A </t>
  </si>
  <si>
    <t>PERRY RICHARD A</t>
  </si>
  <si>
    <t>PO BOX 641505</t>
  </si>
  <si>
    <t>BEVERLY HILLS FL 34464 1505</t>
  </si>
  <si>
    <t>17E18S010010  000B0 0030</t>
  </si>
  <si>
    <t>PINERIDGE FARMS PB 16 PG 37 LOT 3 BLK B</t>
  </si>
  <si>
    <t>HIGGS DOMINIQUE</t>
  </si>
  <si>
    <t>HIGGS PRANOTI</t>
  </si>
  <si>
    <t>6118 W GLORY HILL ST</t>
  </si>
  <si>
    <t>17E18S010010  000D0 0030</t>
  </si>
  <si>
    <t>PINERIDGE FARMS PB 16 PG 37 LOT 3 BLK D</t>
  </si>
  <si>
    <t>MULVEY DANIEL</t>
  </si>
  <si>
    <t>MULVEY CHRISTINE</t>
  </si>
  <si>
    <t>2999 W EUNICE DR</t>
  </si>
  <si>
    <t>18E17S320020  02330 0010</t>
  </si>
  <si>
    <t>PINE RIDGE UNIT 2 PB 8 PG 37 LOT 1 BLK 233</t>
  </si>
  <si>
    <t>SHAFFER WILLIAM A</t>
  </si>
  <si>
    <t>SHAFFER KELLY J</t>
  </si>
  <si>
    <t>357 SANDWORKS RD</t>
  </si>
  <si>
    <t>HUNKER PA 15639</t>
  </si>
  <si>
    <t>18E17S320020  000T0 0160</t>
  </si>
  <si>
    <t>TOPEKA</t>
  </si>
  <si>
    <t>PINE RIDGE UNIT 2 PB 8 PG 37 TRACT 16</t>
  </si>
  <si>
    <t>18E17S320020  000T0 0200</t>
  </si>
  <si>
    <t>PINE RIDGE UNIT 2 PB 8 PG 37 TRACT 20</t>
  </si>
  <si>
    <t>18E17S320020  000T0 0360</t>
  </si>
  <si>
    <t>PINE RIDGE UNIT 2 PB 8 PG 37 TRACT 36 LESS PT IN OR BK 600</t>
  </si>
  <si>
    <t>18E18S20      12000 0020</t>
  </si>
  <si>
    <t>BRECKS HILL UNREC SUB LOT 2 DESC AS FOLLOWS: W 1/2 OF NE</t>
  </si>
  <si>
    <t>ZIMMER SUSAN M</t>
  </si>
  <si>
    <t>GEORGE M KULKA REVOCABLE TRUST UTD</t>
  </si>
  <si>
    <t>4097 W BRECKENRIDGE CT</t>
  </si>
  <si>
    <t>BEVERLY HILLS FL 34465 4663</t>
  </si>
  <si>
    <t>18E18S20      12000 0030</t>
  </si>
  <si>
    <t>BRECKS HILL UNREC SUB LOT 3: E 1/2 OF NW 1/4 OF SE 1/4 OF</t>
  </si>
  <si>
    <t>SCHULTZ SHIRLEY M</t>
  </si>
  <si>
    <t>12061 RIVER VW</t>
  </si>
  <si>
    <t>DUNNELLON FL 34432 6095</t>
  </si>
  <si>
    <t>17E18S010010  000A0 0050</t>
  </si>
  <si>
    <t xml:space="preserve">PINERIDGE FARMS PB 16 PG 37 LOT 5 BLK A </t>
  </si>
  <si>
    <t>BEITELSCHIES FRANKLIN L TRUSTEE</t>
  </si>
  <si>
    <t>2421 SW 16TH ST</t>
  </si>
  <si>
    <t>17E18S010010  000A0 0060</t>
  </si>
  <si>
    <t>PINERIDGE FARMS PB 16 PG 37 LOT 6 BLK A</t>
  </si>
  <si>
    <t>BUSCHMILLER DONALD</t>
  </si>
  <si>
    <t>BUSCHMILLER TANA</t>
  </si>
  <si>
    <t>5262   TURNEY GROCE  RD</t>
  </si>
  <si>
    <t>17E18S010010  000B0 0020</t>
  </si>
  <si>
    <t>PINERIDGE FARMS PB 16 PG 37 LOT 2 BLK B</t>
  </si>
  <si>
    <t>17E18S010010  000B0 0060</t>
  </si>
  <si>
    <t>PINERIDGE FARMS PB 16 PG 37 LOT 6 BLK B</t>
  </si>
  <si>
    <t>SLOAN JEFFREY</t>
  </si>
  <si>
    <t>SLOAN NANCY</t>
  </si>
  <si>
    <t>5031 N CROSSGATE PT</t>
  </si>
  <si>
    <t>17E18S010010  000C0 0060</t>
  </si>
  <si>
    <t>PINERIDGE FARMS PB 16 PG 37 LOT 6 BLK C</t>
  </si>
  <si>
    <t>AMPLEFORD ELIZABETH</t>
  </si>
  <si>
    <t>VONKAP-HERR CHRISTOPHER</t>
  </si>
  <si>
    <t>272 EMERY LN</t>
  </si>
  <si>
    <t>CLEMMONS NC 27012</t>
  </si>
  <si>
    <t>17E18S010010  000C0 0100</t>
  </si>
  <si>
    <t>PINERIDGE FARMS PB 16 PG 37 LOT 10 BLK C</t>
  </si>
  <si>
    <t>EDWARDS ROBERT P</t>
  </si>
  <si>
    <t>EDWARDS SANDRA W</t>
  </si>
  <si>
    <t>5084 N CROSSGATE PT</t>
  </si>
  <si>
    <t>BEVERLY HILLS FL 34465 9109</t>
  </si>
  <si>
    <t>17E18S010010  000D0 0010</t>
  </si>
  <si>
    <t>PINERIDGE FARMS PB 16 PG 37 LOT 1 BLK D</t>
  </si>
  <si>
    <t>BAILEY OBADIAH</t>
  </si>
  <si>
    <t>BAILEY ALBERT G</t>
  </si>
  <si>
    <t>19825 NW 33 CT</t>
  </si>
  <si>
    <t>MIAMI FL 33056</t>
  </si>
  <si>
    <t>17E18S010010  000D0 0060</t>
  </si>
  <si>
    <t>PINERIDGE FARMS PB 16 PG 37 LOT 6 BLK D</t>
  </si>
  <si>
    <t>DAVIS PEYTON LESLIE</t>
  </si>
  <si>
    <t>DAVIS CYNTHIA T</t>
  </si>
  <si>
    <t>5301 N SACRAMENTO AVE</t>
  </si>
  <si>
    <t>18E17S320020  000T0 0030</t>
  </si>
  <si>
    <t>PINE RIDGE UNIT 2 PB 8 PG 37 TRACT 3</t>
  </si>
  <si>
    <t>18E17S320020  000T0 0390</t>
  </si>
  <si>
    <t>PINE RIDGE UNIT 2 PB 8 PG 37 TRACT 39</t>
  </si>
  <si>
    <t>18E17S320020  01710 0130</t>
  </si>
  <si>
    <t>PINE RIDGE UNIT 2 PB 8 PG 37 LOT 13 BLK 171</t>
  </si>
  <si>
    <t>SIMPSON JAMES T</t>
  </si>
  <si>
    <t>CROSS GERILYN E</t>
  </si>
  <si>
    <t>3455 N STIRRUP DR</t>
  </si>
  <si>
    <t>18E17S320020  01710 0140</t>
  </si>
  <si>
    <t>PINE RIDGE UNIT 2 PB 8 PG 37 LOT 14 BLK 171</t>
  </si>
  <si>
    <t>18E17S320020  02120 0200</t>
  </si>
  <si>
    <t>PINE RIDGE UNIT 2 PB 8 PG 37 LOT 20 BLK 212</t>
  </si>
  <si>
    <t>KOHUT BRUCE E</t>
  </si>
  <si>
    <t>KOHUT JANE A</t>
  </si>
  <si>
    <t>5530 W BONANZA DR</t>
  </si>
  <si>
    <t>18E17S320020  02120 0210</t>
  </si>
  <si>
    <t>PINE RIDGE UNIT 2 PB 8 PG 37 LOT 21 BLK 212</t>
  </si>
  <si>
    <t>ANTIS CAROLE SUSAN</t>
  </si>
  <si>
    <t>CAROLE SUSAN ANTIS REVOCABLE LIVING</t>
  </si>
  <si>
    <t>5430 W BONANZA DR</t>
  </si>
  <si>
    <t>BEVERLY HILLS FL 34465 4477</t>
  </si>
  <si>
    <t>18E18S20      12000 0080</t>
  </si>
  <si>
    <t>BRECKS HILLS UNREC SUB                      MAP 328A N1/2</t>
  </si>
  <si>
    <t>ESCHE PETER F</t>
  </si>
  <si>
    <t>ESCHE KATHLEEN M</t>
  </si>
  <si>
    <t>4030 W BRECKENRIDGE CT</t>
  </si>
  <si>
    <t>18E17S320020  01850 0091</t>
  </si>
  <si>
    <t>PINE RIDGE UNIT 2 PB 8 PG 37 COM AT E COR LT 9 BEING ON W</t>
  </si>
  <si>
    <t>17E18S24      11100</t>
  </si>
  <si>
    <t xml:space="preserve">BEG AT NE COR OF SEC 24, TH S 0 DEG 14M 27S W AL E BDRY </t>
  </si>
  <si>
    <t>17E18S010010  000B0 0040</t>
  </si>
  <si>
    <t>PINERIDGE FARMS PB 16 PG 37 LOT 4 BLK B</t>
  </si>
  <si>
    <t>FORD JENNIFER</t>
  </si>
  <si>
    <t>5129 N CROSSGATE PT</t>
  </si>
  <si>
    <t>17E18S010010  000B0 0050</t>
  </si>
  <si>
    <t xml:space="preserve">PINERIDGE FARMS PB 16 PG 37 LOT 5 </t>
  </si>
  <si>
    <t>SWONGUER MARGARET L</t>
  </si>
  <si>
    <t>9366 WILLOWVIEW RD</t>
  </si>
  <si>
    <t>BELLE CENTER OH 43310</t>
  </si>
  <si>
    <t>17E18S010010  000D0 0020</t>
  </si>
  <si>
    <t xml:space="preserve">PINERIDGE FARMS PB 16 PG 37 LOT 2 BLK D </t>
  </si>
  <si>
    <t>KURKOWSKI PATRICIA A</t>
  </si>
  <si>
    <t>6251 W GLORY HILL ST</t>
  </si>
  <si>
    <t>18E17S320020  02320 0090</t>
  </si>
  <si>
    <t>LOT 9 BLK 232 OF PINE RIDGE UNIT 2 ACC TO THE PLAT THEREOF</t>
  </si>
  <si>
    <t>KAUFFMAN RHONDA L</t>
  </si>
  <si>
    <t>18E17S320020  000T0 0330</t>
  </si>
  <si>
    <t xml:space="preserve">PINE RIDGE UNIT 2 PB 8 PG 37 TRACT 33 </t>
  </si>
  <si>
    <t>18E17S320020  01610 0150</t>
  </si>
  <si>
    <t>PINE RIDGE UNIT 2 PB 8 PG 37 LOT 15 BLK 161</t>
  </si>
  <si>
    <t>WRIGHT DAVID</t>
  </si>
  <si>
    <t>WRIGHT SUSAN</t>
  </si>
  <si>
    <t>PO BOX 901</t>
  </si>
  <si>
    <t>LECANTO FL 34460 0901</t>
  </si>
  <si>
    <t>18E17S320020  01610 0160</t>
  </si>
  <si>
    <t>PINE RIDGE UNIT 2 PB 8 PG 37 LOT 16 BLK 161</t>
  </si>
  <si>
    <t>SINGLETON DENNIS R</t>
  </si>
  <si>
    <t>6373 W CAVALRY LN</t>
  </si>
  <si>
    <t>18E17S320020  02120 0080</t>
  </si>
  <si>
    <t xml:space="preserve">PINE RIDGE UNIT 2 PB 8 PG 37 LOT 8 BLK 212 </t>
  </si>
  <si>
    <t>TIPKA WILLIAM J TTEE</t>
  </si>
  <si>
    <t>18E17S320020  02120 0110</t>
  </si>
  <si>
    <t>PINE RIDGE UNIT 2 PB 8 PG 37 LOT 11 BLK 212</t>
  </si>
  <si>
    <t>SEATON DARYL J</t>
  </si>
  <si>
    <t>SEATON JANE A</t>
  </si>
  <si>
    <t>3591 N WAGON PT</t>
  </si>
  <si>
    <t>18E18S20      12210</t>
  </si>
  <si>
    <t>BRECKS HILLS UNREC SUB LOT 7: W1/2 OF SE1/4 OF SE1/4 OF</t>
  </si>
  <si>
    <t>ZACHARY ROBERT N</t>
  </si>
  <si>
    <t>ZACHARY LYNN M</t>
  </si>
  <si>
    <t>15 WAGON WHEEL WAY</t>
  </si>
  <si>
    <t>18E17S320020  01850 0090</t>
  </si>
  <si>
    <t xml:space="preserve">PINE RIDGE UNIT 2 PB 8 PG 37 LOT 9 BLK 185 LESS OUTS: OR BK </t>
  </si>
  <si>
    <t>17E18S010010  000C0 0030</t>
  </si>
  <si>
    <t>PINERIDGE FARMS PB 16 PG 37 LOT 3 BLK C</t>
  </si>
  <si>
    <t>SMITH JAMES P SR</t>
  </si>
  <si>
    <t>SMITH LINDA M</t>
  </si>
  <si>
    <t>6262 W GLORY HILL ST</t>
  </si>
  <si>
    <t>17E18S010010  000D0 0080</t>
  </si>
  <si>
    <t>PINERIDGE FARMS PB 16 PG 37 LOT 8 BLK D</t>
  </si>
  <si>
    <t>REALE JOSEPH</t>
  </si>
  <si>
    <t>1115 W BEAGLE RUN LOOP</t>
  </si>
  <si>
    <t>18E17S320020  02320 0080</t>
  </si>
  <si>
    <t>PINE RIDGE UNIT 2 PB 8 PG 37 LOT 8 BLK 232</t>
  </si>
  <si>
    <t>18E17S320020  000T0 0080</t>
  </si>
  <si>
    <t>CORRAL PLACE</t>
  </si>
  <si>
    <t>PINE RIDGE UNIT 2 PB 8 PG 37 TRACT 8</t>
  </si>
  <si>
    <t>18E17S320020  000T0 0150</t>
  </si>
  <si>
    <t>PINE RIDGE UNIT 2 PB 8 PG 37 TRACT 15</t>
  </si>
  <si>
    <t>18E17S320020  000T0 0170</t>
  </si>
  <si>
    <t>PINE RIDGE UNIT 2 PB 8 PG 37 TRACT 17</t>
  </si>
  <si>
    <t>18E17S320020  000T0 0530</t>
  </si>
  <si>
    <t>PINE RIDGE UNIT 2 PB 8 PG 37 TRACT 53</t>
  </si>
  <si>
    <t>CHURCH AT THE CROSS INC</t>
  </si>
  <si>
    <t>257 NE 9TH ST</t>
  </si>
  <si>
    <t>18E17S320020  02120 0120</t>
  </si>
  <si>
    <t>PINE RIDGE UNIT 2 PB 8 PG 37 LOT 12 BLK 212</t>
  </si>
  <si>
    <t>SVESTKA MARK J</t>
  </si>
  <si>
    <t>SVESTKA KELLI J</t>
  </si>
  <si>
    <t>7367 SILVER PINE DR</t>
  </si>
  <si>
    <t>SPRINGFIELD VA 22153</t>
  </si>
  <si>
    <t>18E17S320020  02120 0160</t>
  </si>
  <si>
    <t>PINE RIDGE UNIT 2 PB 8 PG 37 LOT 16 BLK 212</t>
  </si>
  <si>
    <t>BROUSSEAU TED</t>
  </si>
  <si>
    <t>BROUSSEAU BRENDA</t>
  </si>
  <si>
    <t>1450 JEWEL BOX AVE</t>
  </si>
  <si>
    <t>18E17S320020  02120 0180</t>
  </si>
  <si>
    <t>PINE RIDGE UNIT 2 PB 8 PG 37 LOT 18 BLK 212</t>
  </si>
  <si>
    <t>18E17S320010  000T0 0160</t>
  </si>
  <si>
    <t>PINE RIDGE UNIT 1 PB 8 PG 25 TRACT 16</t>
  </si>
  <si>
    <t>18E18S20      12000 0010</t>
  </si>
  <si>
    <t>BRECKS HILL UNREC SUB LOT 1 DESC AS E 1/2 OF NE 1/4 OF SE</t>
  </si>
  <si>
    <t>BRIGGS NANCY L</t>
  </si>
  <si>
    <t>BRIGGS REBECCA</t>
  </si>
  <si>
    <t>4035 W BRECKENRIDGE CT</t>
  </si>
  <si>
    <t>18E18S20      12000 0040</t>
  </si>
  <si>
    <t>BRECKS HILL UNREC SUB LOT 4: W1/2 OF NW1/4 OF SE1/4 OF</t>
  </si>
  <si>
    <t>GARVIN JUDSON B 3RD</t>
  </si>
  <si>
    <t>4207 W BRECKENRIDGE CT</t>
  </si>
  <si>
    <t>18E17S320020  01810 0050</t>
  </si>
  <si>
    <t xml:space="preserve">PINE RIDGE UNIT 2 PB 8 PG 37 LOT 5 BLK 181 </t>
  </si>
  <si>
    <t>MARIN LUIS MANUEL</t>
  </si>
  <si>
    <t>MARIN ALMA AMOR</t>
  </si>
  <si>
    <t>2986 N STAMPEDE DR</t>
  </si>
  <si>
    <t>17E18S010010  000A0 0030</t>
  </si>
  <si>
    <t>PINERIDGE FARMS PB 16 PG 37 LOT 3 BLK A</t>
  </si>
  <si>
    <t>LAMBO SCOTT M</t>
  </si>
  <si>
    <t>LAMBO MICHELLE L</t>
  </si>
  <si>
    <t>10 GRAYTWIG CT N</t>
  </si>
  <si>
    <t>17E18S010010  000B0 0010</t>
  </si>
  <si>
    <t xml:space="preserve">PINERIDGE FARMS PB 16 PG 37 LOT 1 BLK B </t>
  </si>
  <si>
    <t>MEZA OSCAR &amp; LYNN KMECH</t>
  </si>
  <si>
    <t>15888 SW 95TH AVE  NR 203</t>
  </si>
  <si>
    <t>MIAMI FL 33157 1866</t>
  </si>
  <si>
    <t>17E18S010010  000C0 0020</t>
  </si>
  <si>
    <t>PINERIDGE FARMS PB 16 PG 37 LOT 2 BLK C</t>
  </si>
  <si>
    <t>KEENER GREGORY C</t>
  </si>
  <si>
    <t>KEENER KELLI L</t>
  </si>
  <si>
    <t>17E18S010010  000C0 0040</t>
  </si>
  <si>
    <t>PINERIDGE FARMS PB 16 PG 37 LOT 4 BLK C</t>
  </si>
  <si>
    <t>REESE RICHARD J</t>
  </si>
  <si>
    <t>REESE CYNTHIA E</t>
  </si>
  <si>
    <t>6328 W GLORY HILL ST</t>
  </si>
  <si>
    <t>17E18S010010  000C0 0050</t>
  </si>
  <si>
    <t xml:space="preserve">PINERIDGE FARMS PB 16 PG 37 LOT 5 BLK C </t>
  </si>
  <si>
    <t>HAMLETT DONALD</t>
  </si>
  <si>
    <t>5165 N SACRAMENTO AVE</t>
  </si>
  <si>
    <t>17E18S010010  000D0 0040</t>
  </si>
  <si>
    <t>PINERIDGE FARMS PB 16 PG 37 LOT 4 BLK D</t>
  </si>
  <si>
    <t>PIWKO RONALD EDWARD II</t>
  </si>
  <si>
    <t>PIWKO DEBRA</t>
  </si>
  <si>
    <t>6335 W GLORY HILL ST</t>
  </si>
  <si>
    <t>17E18S010010  000E0 0030</t>
  </si>
  <si>
    <t>PINERIDGE FARMS PB 16 PG 37 LOT 3 BLK E</t>
  </si>
  <si>
    <t>FISHER ANGELA J</t>
  </si>
  <si>
    <t>5344 N SACRAMENTO AVE</t>
  </si>
  <si>
    <t>BEVERLY HILLS FL 34465 4577</t>
  </si>
  <si>
    <t>17E18S010010  000F0 0030</t>
  </si>
  <si>
    <t>PINERIDGE FARMS PB 16 PG 37 LOT 3 BLK F</t>
  </si>
  <si>
    <t>REINHARD MICHAEL</t>
  </si>
  <si>
    <t>REINHARD MAURINE R</t>
  </si>
  <si>
    <t>17E18S010010  000G0 0100</t>
  </si>
  <si>
    <t>SENTINEL BLUFF</t>
  </si>
  <si>
    <t>PINERIDGE FARMS PB 16 PG 37 LOT 10 BLK G</t>
  </si>
  <si>
    <t>18E17S320020  01630 0020</t>
  </si>
  <si>
    <t xml:space="preserve">PINE RIDGE UNIT 2 PB 8 PG 37 LOT 2 BLK 163 </t>
  </si>
  <si>
    <t>PASTOR RUBEN F &amp; NORMA P</t>
  </si>
  <si>
    <t>2666 GLEN HARDY CT</t>
  </si>
  <si>
    <t>SAN JOSE CA 95148</t>
  </si>
  <si>
    <t>18E17S320020  01810 0110</t>
  </si>
  <si>
    <t>PINE RIDGE UNIT 2 PB 8 PG 37 LOT 11 LESS E 200 FT BLK 181</t>
  </si>
  <si>
    <t>VANDERPLAATS THOMAS</t>
  </si>
  <si>
    <t>VANDERPLAATS DEBORAH</t>
  </si>
  <si>
    <t>5979 W FRONTIER LN</t>
  </si>
  <si>
    <t>18E17S320020  01850 0010</t>
  </si>
  <si>
    <t>PINE RIDGE UNIT 2 PB 8 PG 37 LOT 1 LESS W 120 FT BLK 185</t>
  </si>
  <si>
    <t>MCCRAW KEVIN ADAM</t>
  </si>
  <si>
    <t>PHILLIPS-MCCRAW MARYBETH</t>
  </si>
  <si>
    <t>5950 W VEGA CT</t>
  </si>
  <si>
    <t>18E17S320020  000T0 0290</t>
  </si>
  <si>
    <t>PINE RIDGE UNIT 2 PB 8 PG 37 TRACT 29 LESS THAT PTN OF</t>
  </si>
  <si>
    <t>18E17S320020  01620 0080</t>
  </si>
  <si>
    <t>PINE RIDGE UNIT 2 PB 8 PG 37 LOTS 8 &amp; 9 BLK 162</t>
  </si>
  <si>
    <t>BURTNER BARBARA A</t>
  </si>
  <si>
    <t>SMITH ELIZABETH H</t>
  </si>
  <si>
    <t>3824 N STIRRUP DR</t>
  </si>
  <si>
    <t>18E17S320020  01630 0180</t>
  </si>
  <si>
    <t>PINE RIDGE UNIT 2 PB 8 PG 37 LOT 18 BLK 163</t>
  </si>
  <si>
    <t>KRONENTHAL CHARLES</t>
  </si>
  <si>
    <t>KRONENTHAL GRETCHEN</t>
  </si>
  <si>
    <t>3428 N PONY DR</t>
  </si>
  <si>
    <t>17E18S010010  000G0 0060</t>
  </si>
  <si>
    <t>PINERIDGE FARMS PB 16 PG 37 LOT 6 BLK G</t>
  </si>
  <si>
    <t>GILL JENNIFER</t>
  </si>
  <si>
    <t>6850 W SENTINEL BLUFF PATH</t>
  </si>
  <si>
    <t>18E18S030010  000G0 0020</t>
  </si>
  <si>
    <t>PINE RIDGE ESTATES PB 20 PG 73-78 LOT 2 BLK G</t>
  </si>
  <si>
    <t>18E18S030010  000H0 0010</t>
  </si>
  <si>
    <t>PINE RIDGE ESTATES PB 20 PG 73-78 LOT 1 BLK H</t>
  </si>
  <si>
    <t>17E18S010010  000F0 0020</t>
  </si>
  <si>
    <t>PINERIDGE FARMS PB 16 PG 37 LOT 2 BLK F</t>
  </si>
  <si>
    <t>CAMP TIM</t>
  </si>
  <si>
    <t>CAMP ALISON</t>
  </si>
  <si>
    <t>5074 N SACRAMENTO AVE</t>
  </si>
  <si>
    <t>17E18S010010  000G0 0090</t>
  </si>
  <si>
    <t>SENTINEL POST</t>
  </si>
  <si>
    <t>PINERIDGE FARMS PB 16 PG 37 LOT 9 BLK G</t>
  </si>
  <si>
    <t>SCHNELLBACH TONY</t>
  </si>
  <si>
    <t>SCHNELLBACH ANGELA</t>
  </si>
  <si>
    <t>6737 W SENTINEL POST PATH</t>
  </si>
  <si>
    <t>17E18S010010  000G0 0140</t>
  </si>
  <si>
    <t>PINERIDGE FARMS PB 16 PG 37 LOT 14 BLK G</t>
  </si>
  <si>
    <t>MCLEAN TIMOTHY C</t>
  </si>
  <si>
    <t>MCLEAN KAREN F</t>
  </si>
  <si>
    <t>6853 W SENTINEL POST PATH</t>
  </si>
  <si>
    <t>18E17S320020  01630 0050</t>
  </si>
  <si>
    <t>PINE RIDGE UNIT 2 PB 8 PG 37 LOT 5 BLK 163</t>
  </si>
  <si>
    <t>PALEY NORMAN P</t>
  </si>
  <si>
    <t>PALEY JOAN E</t>
  </si>
  <si>
    <t>50 RIVER ST</t>
  </si>
  <si>
    <t>RAYNHAM MA 02767</t>
  </si>
  <si>
    <t>18E17S320020  01630 0060</t>
  </si>
  <si>
    <t>PINE RIDGE UNIT 2 PB 8 PG 37 LOT 6 BLK 163</t>
  </si>
  <si>
    <t>MASLOWSKI THOMAS</t>
  </si>
  <si>
    <t>PASCUZZO PAULA</t>
  </si>
  <si>
    <t>3929 N BUCKHORN DR</t>
  </si>
  <si>
    <t>18E17S320020  01810 0100</t>
  </si>
  <si>
    <t>PINE RIDGE UNIT 2 PB 8 PG 37 LOT 10 BLK 181</t>
  </si>
  <si>
    <t>BOIVIN DOUGLAS G</t>
  </si>
  <si>
    <t>2694 N STAMPEDE DR</t>
  </si>
  <si>
    <t>18E17S320020  000T0 0351</t>
  </si>
  <si>
    <t>NORVELL BRYANT</t>
  </si>
  <si>
    <t>PINE RIDGE UNIT 2 PB 8 PG 37 THAT PT OF TRACT 35 LYING ADJ</t>
  </si>
  <si>
    <t>18E18S030010  000H0 0020</t>
  </si>
  <si>
    <t>PINE RIDGE ESTATES PB 20 PG 73-78 LOT 2 BLK H</t>
  </si>
  <si>
    <t>17E18S010010  000G0 0080</t>
  </si>
  <si>
    <t xml:space="preserve">PINERIDGE FARMS PB 16 PG 37 LOT 8 BLK G </t>
  </si>
  <si>
    <t>MAHESH DASRATH &amp; CHANDRA</t>
  </si>
  <si>
    <t>15433 WEMBROUGH ST</t>
  </si>
  <si>
    <t>SILVER SPRINGS MD 20905</t>
  </si>
  <si>
    <t>17E18S010010  000G0 0110</t>
  </si>
  <si>
    <t>PINERIDGE FARMS PB 16 PG 37 LOT 11 BLK G</t>
  </si>
  <si>
    <t>RAMSEY BARRY</t>
  </si>
  <si>
    <t>RAMSEY MARY ANN</t>
  </si>
  <si>
    <t>6618 W SENTINEL POST PATH</t>
  </si>
  <si>
    <t>17E18S010010  000G0 0130</t>
  </si>
  <si>
    <t xml:space="preserve">PINERIDGE FARMS PB 16 PG 37 LOT 13 BLK G </t>
  </si>
  <si>
    <t>DAVIDSON WARREN G</t>
  </si>
  <si>
    <t>18E17S320020  01820 0020</t>
  </si>
  <si>
    <t xml:space="preserve">PINE RIDGE UNIT 2 PB 8 PG 37 LOT 2 BLK 182 </t>
  </si>
  <si>
    <t>POBLETE ZABAS L &amp; LYDIA N</t>
  </si>
  <si>
    <t>7537 RAVEN RIDGE PT</t>
  </si>
  <si>
    <t>SAN DIEGO CA 92126</t>
  </si>
  <si>
    <t>18E18S200010        00A0</t>
  </si>
  <si>
    <t xml:space="preserve">YMCA SUN SUBDIVISION, PB 19 PG 88-90, TRACT A SEC 20-18-18 </t>
  </si>
  <si>
    <t>CITRUS COUNTY FLORIDA A POLITICAL</t>
  </si>
  <si>
    <t>SUBDIVISION OF THE STATE OF FLORIDA</t>
  </si>
  <si>
    <t>110 N APOPKA AVE</t>
  </si>
  <si>
    <t>17E18S010010  000G0 0040</t>
  </si>
  <si>
    <t>PINERIDGE FARMS PB 16 PG 37 LOT 4 BLK G</t>
  </si>
  <si>
    <t>ROSS GERALD W</t>
  </si>
  <si>
    <t>6849 W SENTINEL BLUFF PATH</t>
  </si>
  <si>
    <t>18E17S320020  02090 0040</t>
  </si>
  <si>
    <t>PINE RIDGE UNIT 2 PB 8 PG 37 LOT 4 BLK 209</t>
  </si>
  <si>
    <t>WHALEY TRAVIS</t>
  </si>
  <si>
    <t>ROMBERGER PAULA J</t>
  </si>
  <si>
    <t>20350 SE 81ST TER</t>
  </si>
  <si>
    <t>17E18S010010  000D0 0130</t>
  </si>
  <si>
    <t xml:space="preserve">PINERIDGE FARMS PB 16 PG 37 LOT 13 BLK D </t>
  </si>
  <si>
    <t>MERRICK JAMES ALAN</t>
  </si>
  <si>
    <t>5352 N CROSSGATE PT</t>
  </si>
  <si>
    <t>17E18S010010  000E0 0020</t>
  </si>
  <si>
    <t>PINERIDGE FARMS PB 16 PG 37 LOT 2 BLK E</t>
  </si>
  <si>
    <t>CROSSMAN BRENT DAVID</t>
  </si>
  <si>
    <t>TALBOT JOY THOMAS</t>
  </si>
  <si>
    <t>5282 N SACRAMENTO AVE</t>
  </si>
  <si>
    <t>17E18S010010  000E0 0040</t>
  </si>
  <si>
    <t>PINERIDGE FARMS PB 16 PG 37 LOT 4 BLK E</t>
  </si>
  <si>
    <t>PETER A MOREY REVOCABLE TRUST</t>
  </si>
  <si>
    <t>7090 W GULF TO LAKE HWY</t>
  </si>
  <si>
    <t>17E18S010010  000G0 0020</t>
  </si>
  <si>
    <t xml:space="preserve">PINERIDGE FARMS PB 16 PG 37 LOT 2 BLK G </t>
  </si>
  <si>
    <t>BLACK POINT ASSETS INC TRUSTEE</t>
  </si>
  <si>
    <t>13014 N DALE MABRY HWY 357</t>
  </si>
  <si>
    <t>18E17S320020  01820 0050</t>
  </si>
  <si>
    <t xml:space="preserve">PINE RIDGE UNIT 2 PB 8 PG 37 LOT 5 BLK 182 </t>
  </si>
  <si>
    <t>MADDEN WILLIAM L JR &amp;</t>
  </si>
  <si>
    <t>AGNES FAJARDO MADDEN TRUSTEES</t>
  </si>
  <si>
    <t>3765 NW 78TH AVE</t>
  </si>
  <si>
    <t>18E17S320020  02150 0070</t>
  </si>
  <si>
    <t>PINE RIDGE UNIT 2 PB 8 PG 37 LOTS 7 &amp; 8 BLK 215  TITLE IN</t>
  </si>
  <si>
    <t>SUAREZ RAYMOND A</t>
  </si>
  <si>
    <t>SUAREZ MARILYN J</t>
  </si>
  <si>
    <t>3337 N YACHT TER</t>
  </si>
  <si>
    <t>17E18S010010  000C0 0070</t>
  </si>
  <si>
    <t>PINERIDGE FARMS PB 16 PG 37 LOTS 7 &amp; 8 BLK C</t>
  </si>
  <si>
    <t>SMITH JAMES P JR</t>
  </si>
  <si>
    <t>SMITH JEANETTE M</t>
  </si>
  <si>
    <t>5073 N SACRAMENTO AVE</t>
  </si>
  <si>
    <t>18E17S320020  01740 0070</t>
  </si>
  <si>
    <t>PINE RIDGE UNIT 2 PB 8 PG 37 LOTS 7 &amp; 8 BLK 174</t>
  </si>
  <si>
    <t>KULESZA THOMAS MARTIN</t>
  </si>
  <si>
    <t>KULESZA ANNA LEE</t>
  </si>
  <si>
    <t>2769 N STIRRUP DR</t>
  </si>
  <si>
    <t>18E18S20      22000 0020</t>
  </si>
  <si>
    <t xml:space="preserve">(SCHOOL PROPERTY/NORVELL BRYANT HWY (CO RD 486) SEC </t>
  </si>
  <si>
    <t>SCHOOL BOARD OF CITRUS COUNTY FLORIDA</t>
  </si>
  <si>
    <t>1007 W MAIN ST</t>
  </si>
  <si>
    <t>18E17S320020  01980 0220</t>
  </si>
  <si>
    <t>PINE RIDGE UNIT 2 PB 8 PG 37 LOTS 22 &amp; 23 BLK 198</t>
  </si>
  <si>
    <t>RICHARDSON WILLIAM S</t>
  </si>
  <si>
    <t>RICHARDSON KIM P</t>
  </si>
  <si>
    <t>5195 W DEPUTY DR</t>
  </si>
  <si>
    <t>17E18S010010  000D0 0120</t>
  </si>
  <si>
    <t>PINERIDGE FARMS PB 16 PG 37 LOT 12 BLK D</t>
  </si>
  <si>
    <t>MERRICK JAMES A</t>
  </si>
  <si>
    <t>MERRICK URSULA M</t>
  </si>
  <si>
    <t>18E17S320020  01630 0030</t>
  </si>
  <si>
    <t>PINE RIDGE UNIT 2 PB 8 PG 37 LOT 3 BLK 163</t>
  </si>
  <si>
    <t>BRESEMAN JAMES EDWARD</t>
  </si>
  <si>
    <t>HERRIN JANIE DIANNE</t>
  </si>
  <si>
    <t>3953 N BUCKHORN DR</t>
  </si>
  <si>
    <t>18E17S320020  01890 0010</t>
  </si>
  <si>
    <t>PINE RIDGE UNIT 2 PB 8 PG 37 LOT 1 BLK 189</t>
  </si>
  <si>
    <t>BENSON WILLIAM BRUCE</t>
  </si>
  <si>
    <t>BENSON WILMALEE DIANE</t>
  </si>
  <si>
    <t>2185 DOW DR</t>
  </si>
  <si>
    <t>AKRON OH 44313</t>
  </si>
  <si>
    <t>18E17S320020  01580 0020</t>
  </si>
  <si>
    <t>PINE RIDGE UNIT 2 PB 8 PG 37 LOT 2 BLK 158</t>
  </si>
  <si>
    <t>JOHNSON KIRK W</t>
  </si>
  <si>
    <t>18E17S320020  74000</t>
  </si>
  <si>
    <t xml:space="preserve">PINE RIDGE UNIT TWO  PB 8 PGS 37-50 DRA'S  BETWEEN: LOTS </t>
  </si>
  <si>
    <t>17E18S010010  7000E</t>
  </si>
  <si>
    <t xml:space="preserve">PINERIDGE FARMS  PB 16 PGS 37-44 DRAINAGE RIGHT OF WAYS IN </t>
  </si>
  <si>
    <t>18E17S320020  02120 0130</t>
  </si>
  <si>
    <t xml:space="preserve">PINE RIDGE UNIT 2 PB 8 PG 37 </t>
  </si>
  <si>
    <t>PARKER GLENN R</t>
  </si>
  <si>
    <t>PARKER SHERRI C</t>
  </si>
  <si>
    <t>3640 NORTH WAGON POINT</t>
  </si>
  <si>
    <t>18E17S320020  01580 0010</t>
  </si>
  <si>
    <t>CLEMENTS JOHN</t>
  </si>
  <si>
    <t>CLEMENTS NANCY</t>
  </si>
  <si>
    <t>3843 N PONY DR</t>
  </si>
  <si>
    <t>18E18S200010        0010</t>
  </si>
  <si>
    <t xml:space="preserve">YMCA SUN SUBDIVISION, PB 19 PG 88-90, LOT 1 SEC 20-18-18 </t>
  </si>
  <si>
    <t>77D</t>
  </si>
  <si>
    <t>YOUNG MENS CHRISTIAN</t>
  </si>
  <si>
    <t>ASSOCIATION OF THE SUNCOAST INC</t>
  </si>
  <si>
    <t>2469 ENTERPRISE RD</t>
  </si>
  <si>
    <t>18E17S320020  01590 0070</t>
  </si>
  <si>
    <t>MEDINA NICHOLAS JR</t>
  </si>
  <si>
    <t>6245 W PINE RIDGE BLVD</t>
  </si>
  <si>
    <t>BEVERLY HILLS FL 34465 8442</t>
  </si>
  <si>
    <t>17E18S010010  000G0 0120</t>
  </si>
  <si>
    <t>PINERIDGE FARMS PB 16 PG 37 LOT 12 BLK G</t>
  </si>
  <si>
    <t>CARPENTER GLEN C</t>
  </si>
  <si>
    <t>CARPENTER JENNIFER L</t>
  </si>
  <si>
    <t>6742 W SENTINEL POST PATH</t>
  </si>
  <si>
    <t>18E17S320020  01910 0110</t>
  </si>
  <si>
    <t>PINE RIDGE UNIT 2 PB 8 PG 37 LOT 11 BLK 191</t>
  </si>
  <si>
    <t>FISHER REBECA MARIA</t>
  </si>
  <si>
    <t>4050 W RANGER ST</t>
  </si>
  <si>
    <t>18E17S320020  02240 0020</t>
  </si>
  <si>
    <t>PINE RIDGE UNIT 2 PB 8 PG 37 LOTS 2 &amp; 3 BLK 224   TITLE IN</t>
  </si>
  <si>
    <t>BROOKS HARVEY</t>
  </si>
  <si>
    <t>BROOKS CATHERINE</t>
  </si>
  <si>
    <t>4372 W MUSTANG BLVD</t>
  </si>
  <si>
    <t>18E17S320020  01650 0070</t>
  </si>
  <si>
    <t xml:space="preserve">PINE RIDGE UNIT 2 PB 8 PG 37 LOT 7 BLK 165   TITLE IN OR BK </t>
  </si>
  <si>
    <t>TURNEY ROGER G &amp; BETTY A</t>
  </si>
  <si>
    <t>BEVERLY HILLS FL 34465 4538</t>
  </si>
  <si>
    <t>18E17S320020  01970 0090</t>
  </si>
  <si>
    <t>Timberland, Index 70-79</t>
  </si>
  <si>
    <t>PINE RIDGE UNIT 2 PB 8 PG 37  LOT 9 BLK 197</t>
  </si>
  <si>
    <t>18E17S320020  7000E</t>
  </si>
  <si>
    <t xml:space="preserve">PINE RIDGE UNIT TWO PB 8 PG 37-50 DROW'S IN BLKS 147, 159, </t>
  </si>
  <si>
    <t>18E18S20      22000</t>
  </si>
  <si>
    <t>(RES #2011-091 ADOPTED 5/24/2011 FILED IN OR BK 2422 PG 581)</t>
  </si>
  <si>
    <t>18E17S320020  02090 0030</t>
  </si>
  <si>
    <t>PINE RIDGE UNIT 2 PB 8 PG 37 LOT 3 BLK 209</t>
  </si>
  <si>
    <t>REINHARDT ELISSA</t>
  </si>
  <si>
    <t>6280 W PINE RIDGE BLVD</t>
  </si>
  <si>
    <t>17E18S010010  000D0 0100</t>
  </si>
  <si>
    <t xml:space="preserve">PINERIDGE FARMS PB 16 PG 37 LOT 10 BLK D </t>
  </si>
  <si>
    <t>JONES KAREN JANINE</t>
  </si>
  <si>
    <t>5454 N CROSSGATE PT</t>
  </si>
  <si>
    <t>17E18S010010  000F0 0010</t>
  </si>
  <si>
    <t xml:space="preserve">PINERIDGE FARMS PB 16 PG 37 LOT 1 BLK F </t>
  </si>
  <si>
    <t>FOLTZ TRUDEE A</t>
  </si>
  <si>
    <t>5022 N SACRAMENTO AVE</t>
  </si>
  <si>
    <t>17E18S010010  000G0 0030</t>
  </si>
  <si>
    <t>PINERIDGE FARMS PB 16 PG 37 LOT 3 BLK G</t>
  </si>
  <si>
    <t>STEELE RUSSELL ARDEN</t>
  </si>
  <si>
    <t>STEELE JO ANN LOIS</t>
  </si>
  <si>
    <t>6725 W SENTINEL BLUFF PATH</t>
  </si>
  <si>
    <t>17E18S010010  000G0 0070</t>
  </si>
  <si>
    <t>PINERIDGE FARMS PB 16 PG 37 LOT 7 BLK G</t>
  </si>
  <si>
    <t>18E17S320020  01820 0040</t>
  </si>
  <si>
    <t>PINE RIDGE UNIT 2 PB 8 PG 37 LOT 4 BLK 182</t>
  </si>
  <si>
    <t>SIMONEAU CATHERINE G</t>
  </si>
  <si>
    <t>2310 S KNOLL AVE</t>
  </si>
  <si>
    <t>18E17S320020  01820 0030</t>
  </si>
  <si>
    <t>PINE RIDGE UNIT 2 PB 8 PG 37 LOT 3 BLK 182</t>
  </si>
  <si>
    <t>COOK ROY G</t>
  </si>
  <si>
    <t>COOK CAROL A</t>
  </si>
  <si>
    <t>2454 N STAMPEDE DR</t>
  </si>
  <si>
    <t>18E17S320020  01850 0020</t>
  </si>
  <si>
    <t>PINE RIDGE UNIT 2 PB 8 PG 37 LOTS 2 &amp; 3 BLK 185</t>
  </si>
  <si>
    <t>COOPER RAYMOND E</t>
  </si>
  <si>
    <t>7091 NW 63RD WAY</t>
  </si>
  <si>
    <t>18E17S320020  01630 0170</t>
  </si>
  <si>
    <t>PINE RIDGE UNIT 2 PB 8 PG 37 LOT 17 BLK 163</t>
  </si>
  <si>
    <t>18E17S320020  01650 0060</t>
  </si>
  <si>
    <t>PINE RIDGE UNIT 2 PB 8 PG 37 LOT 6 BLK 165   TITLE IN OR BK</t>
  </si>
  <si>
    <t>KENDALL JOANNE M</t>
  </si>
  <si>
    <t>18E18S030010  000G0 0010</t>
  </si>
  <si>
    <t>PINE RIDGE ESTATES PB 20 PG 73-78 LOT 1 BLK G</t>
  </si>
  <si>
    <t>17E18S010010  000D0 0110</t>
  </si>
  <si>
    <t>PINERIDGE FARMS PB 16 PG 37 LOT 11 BLK D</t>
  </si>
  <si>
    <t>MATTIONI DOROTHY J</t>
  </si>
  <si>
    <t>MATTIONI VICTOR A</t>
  </si>
  <si>
    <t>5406 N CROSSGATE PT</t>
  </si>
  <si>
    <t>17E18S010010  000E0 0050</t>
  </si>
  <si>
    <t>PINERIDGE FARMS PB 16 PG 37 LOT 5 BLK E</t>
  </si>
  <si>
    <t>7070 W GULF TO LAKE HWY</t>
  </si>
  <si>
    <t>18E17S320020  01820 0060</t>
  </si>
  <si>
    <t xml:space="preserve">PINE RIDGE UNIT 2 PB 8 PG 37 LOT 6 BLK 182 </t>
  </si>
  <si>
    <t>PARKER MICHAEL &amp; WINSOME H</t>
  </si>
  <si>
    <t>5735 NW ZENITH DR</t>
  </si>
  <si>
    <t>PORT SAINT LUCIE FL 34986</t>
  </si>
  <si>
    <t>18E17S320020  01890 0020</t>
  </si>
  <si>
    <t>PINE RIDGE UNIT 2 PB 8 PG 37 LOT 2 BLK 189</t>
  </si>
  <si>
    <t>NILSEN ANDREW L</t>
  </si>
  <si>
    <t>NILSEN LAURIE A</t>
  </si>
  <si>
    <t>5194 W DEPUTY DR</t>
  </si>
  <si>
    <t>BEVERLY HILLS FL 34465 4667</t>
  </si>
  <si>
    <t>18E17S320020  01630 0090</t>
  </si>
  <si>
    <t>PINE RIDGE UNIT 2 PB 8 PG 37 LOTS 9 &amp; 10 BLK 163</t>
  </si>
  <si>
    <t>MURGO ANN CONSTANCE</t>
  </si>
  <si>
    <t>3905 N BUCKHORN DR</t>
  </si>
  <si>
    <t>BEVERLY HILLS FL 34465 4624</t>
  </si>
  <si>
    <t>18E17S320020  01930 0010</t>
  </si>
  <si>
    <t>PINE RIDGE UNIT 2 PB 8 PG 37 LOTS 1 &amp; 2 BLK 193</t>
  </si>
  <si>
    <t>ELLIS ROBIN O</t>
  </si>
  <si>
    <t>THIELSCHER KAREN M</t>
  </si>
  <si>
    <t>2459 N HORSEBACK AVE</t>
  </si>
  <si>
    <t>18E17S320020  01880 0010</t>
  </si>
  <si>
    <t>PINE RIDGE UNIT 2 PB 8 PG 37</t>
  </si>
  <si>
    <t>CHRISTIAN FRANK H</t>
  </si>
  <si>
    <t>CHRISTIAN BERNADETTE G</t>
  </si>
  <si>
    <t>5280 W DEPUTY DR</t>
  </si>
  <si>
    <t>17E18S010010  000G0 0050</t>
  </si>
  <si>
    <t>PINERIDGE FARMS PB 16 PG 37 LOT 5 BLK G</t>
  </si>
  <si>
    <t>BLAIN DENISE M</t>
  </si>
  <si>
    <t>6700 HOME RD</t>
  </si>
  <si>
    <t>DELAWARE OH 43015</t>
  </si>
  <si>
    <t>18E17S320020  01520 0070</t>
  </si>
  <si>
    <t>FARRIS JOHN E</t>
  </si>
  <si>
    <t>PORTER MARTHA R</t>
  </si>
  <si>
    <t>4262 N SACRAMENTO AVE</t>
  </si>
  <si>
    <t>18E18S030010  000G0 0030</t>
  </si>
  <si>
    <t>PINE RIDGE ESTATES PB 20 PG 73-78 LOT 3 BLK G</t>
  </si>
  <si>
    <t>18E18S030010  000G0 0040</t>
  </si>
  <si>
    <t>PINE RIDGE ESTATES PB 20 PG 73-78 LOT 4 BLK G</t>
  </si>
  <si>
    <t>Sq Feet in Acre</t>
  </si>
  <si>
    <t>Just Value</t>
  </si>
  <si>
    <t>Land Value</t>
  </si>
  <si>
    <t>Improved Value</t>
  </si>
  <si>
    <t>Assessed</t>
  </si>
  <si>
    <t>Taxable</t>
  </si>
  <si>
    <t>Total Under Roof</t>
  </si>
  <si>
    <t>Beds</t>
  </si>
  <si>
    <t>Baths</t>
  </si>
  <si>
    <t>Half Baths</t>
  </si>
  <si>
    <t>Pine Ridge All</t>
  </si>
  <si>
    <t>(All)</t>
  </si>
  <si>
    <t>Properties</t>
  </si>
  <si>
    <t>Sq Feet</t>
  </si>
  <si>
    <t>Acres</t>
  </si>
  <si>
    <t>Street</t>
  </si>
  <si>
    <t>Sum of justvalue</t>
  </si>
  <si>
    <t>Sum of landval</t>
  </si>
  <si>
    <t>Sum of imprval</t>
  </si>
  <si>
    <t>Sum of assessed</t>
  </si>
  <si>
    <t>Sum of taxable</t>
  </si>
  <si>
    <t>Buildings</t>
  </si>
  <si>
    <t>Sum of lastsaleprice</t>
  </si>
  <si>
    <t>Sum of res_stories</t>
  </si>
  <si>
    <t>Sum of res_bedroom</t>
  </si>
  <si>
    <t>Sum of res_bathroom</t>
  </si>
  <si>
    <t>Sum of res_halfbath</t>
  </si>
  <si>
    <t>Bedrooms</t>
  </si>
  <si>
    <t>Year Built</t>
  </si>
  <si>
    <t>Pool?</t>
  </si>
  <si>
    <t>Res Class</t>
  </si>
  <si>
    <t>Sum of total_under_roof</t>
  </si>
  <si>
    <t>Homestead?</t>
  </si>
  <si>
    <t>Sales Date</t>
  </si>
  <si>
    <t># of Properies</t>
  </si>
  <si>
    <t>Tot Acres</t>
  </si>
  <si>
    <t>SQ FT</t>
  </si>
  <si>
    <t xml:space="preserve"> </t>
  </si>
  <si>
    <t>Average SQ Feet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</si>
</sst>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43" fontId="0" fillId="0" borderId="0" xfId="42" applyFont="1"/>
    <xf numFmtId="43" fontId="0" fillId="0" borderId="0" xfId="0" applyNumberFormat="1"/>
    <xf numFmtId="164" fontId="0" fillId="0" borderId="0" xfId="42" applyNumberFormat="1" applyFont="1"/>
    <xf numFmtId="44" fontId="0" fillId="0" borderId="0" xfId="43" applyFont="1"/>
    <xf numFmtId="0" fontId="16" fillId="0" borderId="0" xfId="0" applyFont="1"/>
    <xf numFmtId="165" fontId="0" fillId="0" borderId="0" xfId="43" applyNumberFormat="1" applyFont="1"/>
    <xf numFmtId="165" fontId="0" fillId="0" borderId="0" xfId="0" applyNumberFormat="1"/>
    <xf numFmtId="0" fontId="0" fillId="0" borderId="0" xfId="0" pivotButton="1"/>
    <xf numFmtId="0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right"/>
    </xf>
    <xf numFmtId="44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27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19" formatCode="m/d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ith Landers" refreshedDate="44363.39236041667" createdVersion="7" refreshedVersion="7" minRefreshableVersion="3" recordCount="4994" xr:uid="{B072E1F3-BD93-46CD-B746-2943080EB4BE}">
  <cacheSource type="worksheet">
    <worksheetSource name="Table1"/>
  </cacheSource>
  <cacheFields count="52">
    <cacheField name="altkey" numFmtId="0">
      <sharedItems containsSemiMixedTypes="0" containsString="0" containsNumber="1" containsInteger="1" minValue="1454352" maxValue="3525053" count="4988">
        <n v="1454379"/>
        <n v="1454387"/>
        <n v="1454425"/>
        <n v="1454638"/>
        <n v="1454719"/>
        <n v="1454751"/>
        <n v="1454778"/>
        <n v="1454948"/>
        <n v="1454999"/>
        <n v="1455251"/>
        <n v="1455286"/>
        <n v="1455308"/>
        <n v="1454450"/>
        <n v="1454484"/>
        <n v="1454697"/>
        <n v="1454701"/>
        <n v="1454743"/>
        <n v="1454824"/>
        <n v="1454905"/>
        <n v="1454930"/>
        <n v="1454972"/>
        <n v="1455057"/>
        <n v="1455162"/>
        <n v="1455171"/>
        <n v="1454409"/>
        <n v="1454689"/>
        <n v="1454727"/>
        <n v="1454760"/>
        <n v="1454832"/>
        <n v="1454841"/>
        <n v="1454981"/>
        <n v="1455014"/>
        <n v="1455049"/>
        <n v="1455103"/>
        <n v="1455120"/>
        <n v="1455316"/>
        <n v="1455367"/>
        <n v="1454468"/>
        <n v="1454476"/>
        <n v="1454573"/>
        <n v="1454590"/>
        <n v="1454794"/>
        <n v="1454859"/>
        <n v="1454964"/>
        <n v="1455006"/>
        <n v="1455146"/>
        <n v="1455197"/>
        <n v="1455243"/>
        <n v="1455324"/>
        <n v="1454361"/>
        <n v="1454395"/>
        <n v="1454506"/>
        <n v="1454581"/>
        <n v="1454603"/>
        <n v="1454611"/>
        <n v="1454662"/>
        <n v="1454883"/>
        <n v="1454913"/>
        <n v="1454956"/>
        <n v="1455022"/>
        <n v="1455031"/>
        <n v="1455065"/>
        <n v="1455073"/>
        <n v="1455111"/>
        <n v="1455189"/>
        <n v="1455201"/>
        <n v="1455227"/>
        <n v="1455294"/>
        <n v="1455383"/>
        <n v="1454875"/>
        <n v="1455081"/>
        <n v="1455219"/>
        <n v="1455235"/>
        <n v="1455278"/>
        <n v="1455359"/>
        <n v="1454433"/>
        <n v="1454492"/>
        <n v="1454557"/>
        <n v="1454565"/>
        <n v="1454786"/>
        <n v="1454808"/>
        <n v="1454867"/>
        <n v="1454891"/>
        <n v="1455138"/>
        <n v="1455260"/>
        <n v="1455375"/>
        <n v="1454352"/>
        <n v="1454417"/>
        <n v="1454441"/>
        <n v="1454522"/>
        <n v="1454531"/>
        <n v="1454549"/>
        <n v="1454620"/>
        <n v="1454671"/>
        <n v="1454816"/>
        <n v="1454921"/>
        <n v="1455090"/>
        <n v="1455332"/>
        <n v="1455341"/>
        <n v="1455391"/>
        <n v="1455405"/>
        <n v="1455472"/>
        <n v="1455529"/>
        <n v="1455651"/>
        <n v="1455855"/>
        <n v="1455880"/>
        <n v="1455995"/>
        <n v="1456100"/>
        <n v="1456215"/>
        <n v="1456258"/>
        <n v="1456274"/>
        <n v="1945631"/>
        <n v="1455421"/>
        <n v="1455481"/>
        <n v="1455511"/>
        <n v="1455545"/>
        <n v="1455618"/>
        <n v="1456037"/>
        <n v="1456223"/>
        <n v="1947081"/>
        <n v="1455715"/>
        <n v="1455910"/>
        <n v="1455928"/>
        <n v="1455987"/>
        <n v="1456029"/>
        <n v="1456045"/>
        <n v="1456096"/>
        <n v="1456185"/>
        <n v="1945488"/>
        <n v="1947073"/>
        <n v="1455561"/>
        <n v="1455570"/>
        <n v="1455596"/>
        <n v="1455669"/>
        <n v="1455677"/>
        <n v="1455758"/>
        <n v="1455863"/>
        <n v="1455871"/>
        <n v="1455944"/>
        <n v="1456002"/>
        <n v="1456177"/>
        <n v="1456231"/>
        <n v="1896681"/>
        <n v="1942993"/>
        <n v="1945496"/>
        <n v="1455430"/>
        <n v="1455537"/>
        <n v="1455553"/>
        <n v="1455936"/>
        <n v="1455952"/>
        <n v="1456126"/>
        <n v="1456142"/>
        <n v="1938163"/>
        <n v="1938180"/>
        <n v="1455707"/>
        <n v="1455723"/>
        <n v="1455774"/>
        <n v="1455782"/>
        <n v="1455839"/>
        <n v="1456053"/>
        <n v="1456088"/>
        <n v="1456193"/>
        <n v="1938171"/>
        <n v="1942985"/>
        <n v="1943019"/>
        <n v="1945534"/>
        <n v="1945607"/>
        <n v="1947090"/>
        <n v="1455413"/>
        <n v="1455642"/>
        <n v="1455791"/>
        <n v="1455979"/>
        <n v="1456011"/>
        <n v="1456061"/>
        <n v="1456070"/>
        <n v="1456118"/>
        <n v="1456134"/>
        <n v="1456151"/>
        <n v="1456240"/>
        <n v="1456266"/>
        <n v="1945518"/>
        <n v="1945569"/>
        <n v="1455456"/>
        <n v="1455464"/>
        <n v="1455600"/>
        <n v="1455634"/>
        <n v="1455685"/>
        <n v="1455693"/>
        <n v="1455731"/>
        <n v="1455740"/>
        <n v="1455766"/>
        <n v="1455821"/>
        <n v="1455847"/>
        <n v="1456169"/>
        <n v="1456207"/>
        <n v="1456282"/>
        <n v="1456291"/>
        <n v="1943001"/>
        <n v="1945453"/>
        <n v="1945585"/>
        <n v="1947197"/>
        <n v="1947413"/>
        <n v="2031115"/>
        <n v="2031859"/>
        <n v="2034581"/>
        <n v="2034611"/>
        <n v="2034645"/>
        <n v="2034670"/>
        <n v="2034742"/>
        <n v="2034777"/>
        <n v="2034815"/>
        <n v="2034912"/>
        <n v="2035234"/>
        <n v="2035790"/>
        <n v="2035811"/>
        <n v="1947146"/>
        <n v="1947189"/>
        <n v="1947316"/>
        <n v="1947391"/>
        <n v="2031085"/>
        <n v="2031221"/>
        <n v="2031271"/>
        <n v="2031573"/>
        <n v="2031603"/>
        <n v="2031956"/>
        <n v="2034823"/>
        <n v="2034858"/>
        <n v="2034998"/>
        <n v="2035081"/>
        <n v="2035544"/>
        <n v="2035641"/>
        <n v="1947171"/>
        <n v="1947448"/>
        <n v="2031140"/>
        <n v="2031328"/>
        <n v="2031395"/>
        <n v="2031484"/>
        <n v="2031701"/>
        <n v="2032006"/>
        <n v="2032057"/>
        <n v="2032120"/>
        <n v="2035021"/>
        <n v="2035056"/>
        <n v="2035447"/>
        <n v="2035471"/>
        <n v="1947251"/>
        <n v="1947260"/>
        <n v="2031123"/>
        <n v="2031425"/>
        <n v="2031531"/>
        <n v="2031883"/>
        <n v="2032022"/>
        <n v="2034521"/>
        <n v="2035111"/>
        <n v="1947243"/>
        <n v="1947294"/>
        <n v="1947375"/>
        <n v="2031034"/>
        <n v="2031239"/>
        <n v="2031794"/>
        <n v="2031824"/>
        <n v="2035153"/>
        <n v="2035285"/>
        <n v="2035854"/>
        <n v="1947120"/>
        <n v="1947286"/>
        <n v="1947332"/>
        <n v="2031051"/>
        <n v="2031760"/>
        <n v="2034491"/>
        <n v="2034971"/>
        <n v="2035692"/>
        <n v="2035838"/>
        <n v="2031174"/>
        <n v="2031204"/>
        <n v="2031450"/>
        <n v="2031506"/>
        <n v="2031735"/>
        <n v="2031972"/>
        <n v="2032073"/>
        <n v="2032154"/>
        <n v="2032251"/>
        <n v="2032294"/>
        <n v="2034360"/>
        <n v="2034475"/>
        <n v="2034882"/>
        <n v="2035331"/>
        <n v="2035579"/>
        <n v="2035668"/>
        <n v="2035722"/>
        <n v="1947227"/>
        <n v="1947341"/>
        <n v="1955408"/>
        <n v="2031913"/>
        <n v="2031930"/>
        <n v="2034513"/>
        <n v="2034556"/>
        <n v="2034718"/>
        <n v="2034947"/>
        <n v="2035188"/>
        <n v="2036061"/>
        <n v="2036834"/>
        <n v="2037181"/>
        <n v="2037296"/>
        <n v="2037369"/>
        <n v="2037776"/>
        <n v="2038314"/>
        <n v="2038756"/>
        <n v="2038781"/>
        <n v="2039001"/>
        <n v="2039400"/>
        <n v="2036133"/>
        <n v="2037288"/>
        <n v="2037628"/>
        <n v="2037946"/>
        <n v="2038080"/>
        <n v="2038276"/>
        <n v="2038349"/>
        <n v="2038420"/>
        <n v="2038519"/>
        <n v="2038845"/>
        <n v="2039094"/>
        <n v="2039124"/>
        <n v="2039159"/>
        <n v="2039183"/>
        <n v="2035994"/>
        <n v="2036109"/>
        <n v="2036419"/>
        <n v="2036532"/>
        <n v="2037016"/>
        <n v="2037105"/>
        <n v="2037121"/>
        <n v="2037148"/>
        <n v="2037211"/>
        <n v="2037415"/>
        <n v="2037814"/>
        <n v="2037911"/>
        <n v="2038110"/>
        <n v="2038454"/>
        <n v="2038730"/>
        <n v="2038977"/>
        <n v="2039302"/>
        <n v="2036168"/>
        <n v="2036192"/>
        <n v="2036290"/>
        <n v="2036711"/>
        <n v="2037440"/>
        <n v="2038616"/>
        <n v="2035978"/>
        <n v="2036036"/>
        <n v="2036478"/>
        <n v="2036630"/>
        <n v="2037504"/>
        <n v="2037598"/>
        <n v="2038144"/>
        <n v="2038179"/>
        <n v="2038381"/>
        <n v="2038586"/>
        <n v="2038683"/>
        <n v="2038705"/>
        <n v="2039345"/>
        <n v="2035889"/>
        <n v="2036443"/>
        <n v="2036605"/>
        <n v="2036770"/>
        <n v="2037032"/>
        <n v="2037083"/>
        <n v="2037334"/>
        <n v="2037521"/>
        <n v="2037661"/>
        <n v="2037733"/>
        <n v="2037857"/>
        <n v="2037881"/>
        <n v="2038012"/>
        <n v="2038535"/>
        <n v="2038551"/>
        <n v="2038641"/>
        <n v="2038811"/>
        <n v="2039370"/>
        <n v="2039426"/>
        <n v="2035943"/>
        <n v="2036389"/>
        <n v="2036575"/>
        <n v="2037466"/>
        <n v="2037709"/>
        <n v="2038209"/>
        <n v="2038471"/>
        <n v="2038942"/>
        <n v="2039035"/>
        <n v="2035919"/>
        <n v="2036222"/>
        <n v="2036257"/>
        <n v="2036338"/>
        <n v="2036508"/>
        <n v="2037245"/>
        <n v="2037989"/>
        <n v="2038055"/>
        <n v="2038233"/>
        <n v="2039043"/>
        <n v="2039213"/>
        <n v="2039647"/>
        <n v="2041013"/>
        <n v="2041170"/>
        <n v="2041331"/>
        <n v="2041676"/>
        <n v="2041714"/>
        <n v="2041749"/>
        <n v="2041803"/>
        <n v="2041846"/>
        <n v="2041986"/>
        <n v="2042095"/>
        <n v="2042478"/>
        <n v="2042532"/>
        <n v="2042605"/>
        <n v="2042745"/>
        <n v="2039728"/>
        <n v="2040149"/>
        <n v="2041153"/>
        <n v="2041358"/>
        <n v="2041544"/>
        <n v="2041561"/>
        <n v="2041731"/>
        <n v="2041781"/>
        <n v="2042036"/>
        <n v="2042231"/>
        <n v="2042257"/>
        <n v="2042281"/>
        <n v="2042451"/>
        <n v="2042494"/>
        <n v="2042656"/>
        <n v="2039582"/>
        <n v="2039752"/>
        <n v="2041218"/>
        <n v="2041480"/>
        <n v="2041609"/>
        <n v="2041650"/>
        <n v="2041773"/>
        <n v="2041901"/>
        <n v="2042346"/>
        <n v="2042389"/>
        <n v="2039485"/>
        <n v="2039612"/>
        <n v="2039817"/>
        <n v="2039922"/>
        <n v="2041323"/>
        <n v="2041951"/>
        <n v="2042214"/>
        <n v="2042273"/>
        <n v="2042320"/>
        <n v="2042362"/>
        <n v="2042401"/>
        <n v="2042435"/>
        <n v="2042770"/>
        <n v="2039876"/>
        <n v="2040114"/>
        <n v="2040173"/>
        <n v="2041030"/>
        <n v="2041072"/>
        <n v="2041242"/>
        <n v="2041501"/>
        <n v="2041641"/>
        <n v="2041196"/>
        <n v="2041269"/>
        <n v="2041404"/>
        <n v="2041463"/>
        <n v="2041528"/>
        <n v="2041587"/>
        <n v="2041820"/>
        <n v="2041935"/>
        <n v="2041994"/>
        <n v="2042052"/>
        <n v="2042117"/>
        <n v="2042192"/>
        <n v="2042567"/>
        <n v="2042681"/>
        <n v="2039841"/>
        <n v="2039957"/>
        <n v="2040017"/>
        <n v="2041099"/>
        <n v="2041277"/>
        <n v="2041293"/>
        <n v="2041625"/>
        <n v="2041692"/>
        <n v="2041889"/>
        <n v="2042133"/>
        <n v="2042516"/>
        <n v="2039469"/>
        <n v="2039515"/>
        <n v="2039787"/>
        <n v="2039981"/>
        <n v="2040084"/>
        <n v="2040190"/>
        <n v="2041056"/>
        <n v="2041421"/>
        <n v="2041862"/>
        <n v="2042010"/>
        <n v="2042079"/>
        <n v="2042150"/>
        <n v="2042176"/>
        <n v="2042303"/>
        <n v="2042800"/>
        <n v="2042893"/>
        <n v="2043113"/>
        <n v="2043148"/>
        <n v="2043601"/>
        <n v="2043679"/>
        <n v="2043890"/>
        <n v="2044594"/>
        <n v="2044845"/>
        <n v="2044993"/>
        <n v="2045043"/>
        <n v="2045311"/>
        <n v="2042796"/>
        <n v="2043202"/>
        <n v="2043687"/>
        <n v="2044071"/>
        <n v="2044241"/>
        <n v="2044284"/>
        <n v="2044306"/>
        <n v="2044314"/>
        <n v="2044535"/>
        <n v="2043016"/>
        <n v="2043245"/>
        <n v="2043318"/>
        <n v="2043369"/>
        <n v="2043865"/>
        <n v="2044110"/>
        <n v="2044136"/>
        <n v="2044195"/>
        <n v="2044225"/>
        <n v="2044390"/>
        <n v="2044683"/>
        <n v="2045019"/>
        <n v="2045159"/>
        <n v="2045175"/>
        <n v="2045191"/>
        <n v="2045213"/>
        <n v="2043474"/>
        <n v="2043539"/>
        <n v="2043938"/>
        <n v="2044365"/>
        <n v="2044411"/>
        <n v="2044560"/>
        <n v="2044616"/>
        <n v="2044705"/>
        <n v="2044730"/>
        <n v="2044951"/>
        <n v="2045060"/>
        <n v="2042923"/>
        <n v="2043083"/>
        <n v="2043164"/>
        <n v="2043253"/>
        <n v="2043393"/>
        <n v="2044179"/>
        <n v="2044870"/>
        <n v="2045078"/>
        <n v="2045094"/>
        <n v="2045116"/>
        <n v="2045230"/>
        <n v="2045370"/>
        <n v="2042826"/>
        <n v="2042851"/>
        <n v="2043041"/>
        <n v="2043181"/>
        <n v="2043296"/>
        <n v="2043342"/>
        <n v="2043504"/>
        <n v="2043717"/>
        <n v="2043989"/>
        <n v="2044217"/>
        <n v="2044250"/>
        <n v="2044331"/>
        <n v="2044446"/>
        <n v="2044497"/>
        <n v="2044918"/>
        <n v="2045256"/>
        <n v="2045299"/>
        <n v="2045361"/>
        <n v="2042982"/>
        <n v="2043440"/>
        <n v="2043849"/>
        <n v="2044039"/>
        <n v="2044152"/>
        <n v="2044471"/>
        <n v="2044756"/>
        <n v="2045329"/>
        <n v="2045337"/>
        <n v="2045396"/>
        <n v="2042958"/>
        <n v="2043229"/>
        <n v="2043415"/>
        <n v="2043636"/>
        <n v="2043750"/>
        <n v="2043792"/>
        <n v="2044641"/>
        <n v="2044781"/>
        <n v="2044896"/>
        <n v="2044934"/>
        <n v="2045132"/>
        <n v="2045272"/>
        <n v="2045469"/>
        <n v="2045574"/>
        <n v="2045591"/>
        <n v="2046392"/>
        <n v="2046511"/>
        <n v="2046678"/>
        <n v="2047046"/>
        <n v="2047062"/>
        <n v="2047143"/>
        <n v="2047151"/>
        <n v="2047194"/>
        <n v="2047348"/>
        <n v="2047941"/>
        <n v="2048158"/>
        <n v="2048280"/>
        <n v="2048379"/>
        <n v="2048751"/>
        <n v="2050764"/>
        <n v="2045507"/>
        <n v="2046538"/>
        <n v="2047020"/>
        <n v="2047381"/>
        <n v="2047712"/>
        <n v="2048115"/>
        <n v="2048182"/>
        <n v="2048433"/>
        <n v="2048468"/>
        <n v="2050471"/>
        <n v="2050730"/>
        <n v="2045698"/>
        <n v="2046546"/>
        <n v="2046848"/>
        <n v="2047305"/>
        <n v="2047852"/>
        <n v="2048026"/>
        <n v="2048492"/>
        <n v="2048786"/>
        <n v="2048816"/>
        <n v="2048841"/>
        <n v="2048883"/>
        <n v="2050551"/>
        <n v="2046945"/>
        <n v="2046961"/>
        <n v="2046988"/>
        <n v="2047267"/>
        <n v="2047526"/>
        <n v="2047623"/>
        <n v="2048913"/>
        <n v="2050594"/>
        <n v="2050691"/>
        <n v="2045485"/>
        <n v="2046287"/>
        <n v="2046368"/>
        <n v="2046864"/>
        <n v="2046881"/>
        <n v="2046902"/>
        <n v="2046911"/>
        <n v="2047216"/>
        <n v="2047682"/>
        <n v="2047771"/>
        <n v="2047976"/>
        <n v="2047992"/>
        <n v="2048409"/>
        <n v="2048590"/>
        <n v="2048697"/>
        <n v="2045418"/>
        <n v="2046309"/>
        <n v="2046350"/>
        <n v="2046414"/>
        <n v="2046449"/>
        <n v="2046597"/>
        <n v="2047097"/>
        <n v="2047178"/>
        <n v="2047241"/>
        <n v="2047470"/>
        <n v="2048522"/>
        <n v="2045442"/>
        <n v="2046325"/>
        <n v="2046473"/>
        <n v="2046562"/>
        <n v="2046716"/>
        <n v="2046732"/>
        <n v="2046767"/>
        <n v="2047003"/>
        <n v="2047071"/>
        <n v="2047127"/>
        <n v="2047437"/>
        <n v="2047658"/>
        <n v="2047747"/>
        <n v="2047887"/>
        <n v="2048212"/>
        <n v="2050519"/>
        <n v="2050829"/>
        <n v="2047399"/>
        <n v="2047496"/>
        <n v="2047917"/>
        <n v="2048131"/>
        <n v="2048255"/>
        <n v="2048565"/>
        <n v="2048735"/>
        <n v="2050888"/>
        <n v="2051272"/>
        <n v="2051353"/>
        <n v="2051566"/>
        <n v="2051957"/>
        <n v="2052112"/>
        <n v="2052163"/>
        <n v="2052228"/>
        <n v="2052422"/>
        <n v="2054387"/>
        <n v="2054417"/>
        <n v="2054531"/>
        <n v="2055227"/>
        <n v="2055464"/>
        <n v="2056282"/>
        <n v="2056312"/>
        <n v="2056363"/>
        <n v="2052392"/>
        <n v="2052481"/>
        <n v="2054271"/>
        <n v="2054344"/>
        <n v="2055341"/>
        <n v="2055596"/>
        <n v="2055855"/>
        <n v="2056185"/>
        <n v="2051094"/>
        <n v="2051141"/>
        <n v="2051183"/>
        <n v="2052309"/>
        <n v="2052562"/>
        <n v="2054506"/>
        <n v="2054697"/>
        <n v="2054981"/>
        <n v="2055154"/>
        <n v="2055189"/>
        <n v="2055286"/>
        <n v="2055316"/>
        <n v="2055961"/>
        <n v="2051043"/>
        <n v="2051981"/>
        <n v="2052015"/>
        <n v="2052040"/>
        <n v="2054310"/>
        <n v="2054468"/>
        <n v="2055057"/>
        <n v="2056240"/>
        <n v="2051311"/>
        <n v="2051761"/>
        <n v="2051884"/>
        <n v="2052074"/>
        <n v="2052368"/>
        <n v="2052635"/>
        <n v="2054093"/>
        <n v="2054816"/>
        <n v="2054859"/>
        <n v="2055014"/>
        <n v="2055251"/>
        <n v="2055405"/>
        <n v="2056151"/>
        <n v="2056380"/>
        <n v="2051221"/>
        <n v="2051604"/>
        <n v="2051825"/>
        <n v="2051850"/>
        <n v="2052279"/>
        <n v="2052457"/>
        <n v="2054140"/>
        <n v="2054573"/>
        <n v="2054611"/>
        <n v="2054778"/>
        <n v="2055081"/>
        <n v="2055375"/>
        <n v="2055430"/>
        <n v="2055588"/>
        <n v="2055715"/>
        <n v="2055791"/>
        <n v="2055898"/>
        <n v="2055936"/>
        <n v="2051795"/>
        <n v="2051922"/>
        <n v="2052538"/>
        <n v="2054115"/>
        <n v="2054735"/>
        <n v="2055561"/>
        <n v="2055758"/>
        <n v="2056061"/>
        <n v="2056096"/>
        <n v="2051655"/>
        <n v="2051671"/>
        <n v="2052198"/>
        <n v="2052333"/>
        <n v="2052660"/>
        <n v="2054131"/>
        <n v="2054239"/>
        <n v="2054654"/>
        <n v="2054786"/>
        <n v="2055499"/>
        <n v="2055537"/>
        <n v="2056215"/>
        <n v="2056339"/>
        <n v="2056410"/>
        <n v="2056843"/>
        <n v="2057254"/>
        <n v="2057572"/>
        <n v="2057726"/>
        <n v="2057874"/>
        <n v="2058307"/>
        <n v="2058439"/>
        <n v="2058773"/>
        <n v="2058897"/>
        <n v="2059087"/>
        <n v="2059117"/>
        <n v="2059699"/>
        <n v="2056461"/>
        <n v="2056584"/>
        <n v="2056606"/>
        <n v="2056932"/>
        <n v="2057106"/>
        <n v="2057131"/>
        <n v="2057459"/>
        <n v="2058021"/>
        <n v="2058242"/>
        <n v="2058277"/>
        <n v="2058374"/>
        <n v="2058749"/>
        <n v="2058862"/>
        <n v="2059354"/>
        <n v="2059419"/>
        <n v="2056819"/>
        <n v="2056908"/>
        <n v="2057289"/>
        <n v="2057637"/>
        <n v="2057980"/>
        <n v="2058501"/>
        <n v="2058561"/>
        <n v="2058846"/>
        <n v="2058978"/>
        <n v="2059265"/>
        <n v="2059290"/>
        <n v="2059672"/>
        <n v="2056622"/>
        <n v="2057076"/>
        <n v="2057173"/>
        <n v="2057378"/>
        <n v="2057823"/>
        <n v="2057840"/>
        <n v="2057912"/>
        <n v="2058129"/>
        <n v="2058200"/>
        <n v="2058684"/>
        <n v="2058919"/>
        <n v="2056495"/>
        <n v="2056541"/>
        <n v="2056711"/>
        <n v="2057483"/>
        <n v="2057769"/>
        <n v="2057947"/>
        <n v="2058048"/>
        <n v="2058412"/>
        <n v="2059206"/>
        <n v="2056568"/>
        <n v="2056649"/>
        <n v="2056681"/>
        <n v="2057220"/>
        <n v="2057319"/>
        <n v="2057513"/>
        <n v="2057548"/>
        <n v="2057602"/>
        <n v="2058099"/>
        <n v="2058331"/>
        <n v="2058471"/>
        <n v="2058650"/>
        <n v="2059141"/>
        <n v="2059176"/>
        <n v="2059231"/>
        <n v="2059443"/>
        <n v="2059648"/>
        <n v="2056436"/>
        <n v="2056525"/>
        <n v="2056665"/>
        <n v="2056789"/>
        <n v="2056959"/>
        <n v="2057343"/>
        <n v="2057793"/>
        <n v="2057891"/>
        <n v="2058536"/>
        <n v="2058595"/>
        <n v="2058625"/>
        <n v="2058714"/>
        <n v="2058943"/>
        <n v="2059001"/>
        <n v="2059052"/>
        <n v="2059320"/>
        <n v="2059389"/>
        <n v="2056754"/>
        <n v="2056878"/>
        <n v="2058064"/>
        <n v="2058803"/>
        <n v="2059460"/>
        <n v="2059494"/>
        <n v="2059834"/>
        <n v="2059893"/>
        <n v="2060093"/>
        <n v="2060794"/>
        <n v="2060824"/>
        <n v="2061201"/>
        <n v="2061430"/>
        <n v="2061588"/>
        <n v="2061936"/>
        <n v="2061961"/>
        <n v="2062151"/>
        <n v="2062444"/>
        <n v="2062657"/>
        <n v="2063050"/>
        <n v="2063203"/>
        <n v="2063254"/>
        <n v="2059869"/>
        <n v="2060808"/>
        <n v="2060972"/>
        <n v="2061090"/>
        <n v="2061529"/>
        <n v="2061669"/>
        <n v="2062215"/>
        <n v="2062398"/>
        <n v="2062681"/>
        <n v="2062746"/>
        <n v="2062878"/>
        <n v="2062908"/>
        <n v="2062967"/>
        <n v="2063009"/>
        <n v="2063173"/>
        <n v="2063491"/>
        <n v="2059788"/>
        <n v="2059940"/>
        <n v="2061006"/>
        <n v="2061057"/>
        <n v="2061235"/>
        <n v="2061359"/>
        <n v="2061383"/>
        <n v="2061413"/>
        <n v="2061642"/>
        <n v="2061855"/>
        <n v="2062029"/>
        <n v="2062240"/>
        <n v="2062363"/>
        <n v="2062479"/>
        <n v="2062762"/>
        <n v="2063041"/>
        <n v="2063327"/>
        <n v="2059729"/>
        <n v="2059923"/>
        <n v="2061219"/>
        <n v="2061308"/>
        <n v="2062304"/>
        <n v="2062568"/>
        <n v="2063297"/>
        <n v="2063351"/>
        <n v="2063548"/>
        <n v="2060069"/>
        <n v="2061022"/>
        <n v="2061065"/>
        <n v="2061324"/>
        <n v="2061693"/>
        <n v="2061880"/>
        <n v="2063220"/>
        <n v="2059800"/>
        <n v="2061626"/>
        <n v="2061774"/>
        <n v="2061995"/>
        <n v="2062533"/>
        <n v="2062797"/>
        <n v="2062941"/>
        <n v="2063521"/>
        <n v="2061171"/>
        <n v="2061723"/>
        <n v="2061740"/>
        <n v="2062096"/>
        <n v="2062185"/>
        <n v="2062274"/>
        <n v="2062509"/>
        <n v="2062592"/>
        <n v="2062711"/>
        <n v="2062924"/>
        <n v="2062983"/>
        <n v="2059753"/>
        <n v="2060956"/>
        <n v="2060981"/>
        <n v="2061120"/>
        <n v="2061154"/>
        <n v="2061251"/>
        <n v="2061499"/>
        <n v="2061553"/>
        <n v="2062061"/>
        <n v="2062126"/>
        <n v="2062339"/>
        <n v="2062622"/>
        <n v="2062835"/>
        <n v="2063025"/>
        <n v="2063386"/>
        <n v="2063416"/>
        <n v="2063670"/>
        <n v="2063700"/>
        <n v="2063921"/>
        <n v="2064811"/>
        <n v="2064846"/>
        <n v="2064986"/>
        <n v="2065583"/>
        <n v="2065664"/>
        <n v="2065699"/>
        <n v="2066377"/>
        <n v="2066512"/>
        <n v="2063611"/>
        <n v="2064048"/>
        <n v="2064111"/>
        <n v="2064145"/>
        <n v="2064480"/>
        <n v="2064641"/>
        <n v="2064668"/>
        <n v="2064692"/>
        <n v="2064757"/>
        <n v="2065109"/>
        <n v="2065311"/>
        <n v="2065851"/>
        <n v="2066661"/>
        <n v="2063581"/>
        <n v="2064439"/>
        <n v="2064544"/>
        <n v="2064579"/>
        <n v="2064960"/>
        <n v="2065168"/>
        <n v="2065371"/>
        <n v="2065800"/>
        <n v="2065893"/>
        <n v="2066148"/>
        <n v="2066571"/>
        <n v="2063891"/>
        <n v="2064901"/>
        <n v="2065133"/>
        <n v="2065427"/>
        <n v="2065516"/>
        <n v="2066024"/>
        <n v="2066059"/>
        <n v="2066237"/>
        <n v="2066407"/>
        <n v="2066644"/>
        <n v="2066717"/>
        <n v="2063955"/>
        <n v="2064277"/>
        <n v="2064315"/>
        <n v="2064510"/>
        <n v="2065010"/>
        <n v="2065486"/>
        <n v="2065711"/>
        <n v="2066199"/>
        <n v="2066326"/>
        <n v="2066482"/>
        <n v="2063645"/>
        <n v="2063823"/>
        <n v="2063866"/>
        <n v="2063980"/>
        <n v="2064170"/>
        <n v="2064196"/>
        <n v="2064242"/>
        <n v="2064307"/>
        <n v="2064935"/>
        <n v="2065397"/>
        <n v="2065737"/>
        <n v="2065753"/>
        <n v="2065770"/>
        <n v="2065826"/>
        <n v="2065877"/>
        <n v="2065966"/>
        <n v="2065982"/>
        <n v="2066075"/>
        <n v="2066610"/>
        <n v="2063769"/>
        <n v="2064021"/>
        <n v="2064374"/>
        <n v="2064722"/>
        <n v="2065257"/>
        <n v="2065451"/>
        <n v="2065532"/>
        <n v="2065915"/>
        <n v="2065931"/>
        <n v="2066172"/>
        <n v="2066440"/>
        <n v="2066547"/>
        <n v="2066687"/>
        <n v="2063793"/>
        <n v="2064072"/>
        <n v="2064340"/>
        <n v="2064412"/>
        <n v="2064781"/>
        <n v="2064871"/>
        <n v="2065079"/>
        <n v="2065222"/>
        <n v="2065559"/>
        <n v="2066113"/>
        <n v="2066351"/>
        <n v="2066750"/>
        <n v="2067152"/>
        <n v="2067179"/>
        <n v="2067225"/>
        <n v="2068159"/>
        <n v="2068418"/>
        <n v="2068817"/>
        <n v="2068990"/>
        <n v="2069104"/>
        <n v="2069210"/>
        <n v="2069660"/>
        <n v="2069694"/>
        <n v="2069783"/>
        <n v="2070021"/>
        <n v="2067250"/>
        <n v="2067811"/>
        <n v="2068116"/>
        <n v="2068299"/>
        <n v="2068388"/>
        <n v="2068655"/>
        <n v="2069023"/>
        <n v="2069147"/>
        <n v="2069163"/>
        <n v="2069244"/>
        <n v="2069856"/>
        <n v="2069945"/>
        <n v="2069970"/>
        <n v="2066776"/>
        <n v="2067195"/>
        <n v="2067365"/>
        <n v="2067691"/>
        <n v="2068183"/>
        <n v="2068213"/>
        <n v="2068566"/>
        <n v="2068876"/>
        <n v="2069121"/>
        <n v="2069309"/>
        <n v="2069376"/>
        <n v="2069601"/>
        <n v="2070056"/>
        <n v="2066814"/>
        <n v="2066903"/>
        <n v="2066920"/>
        <n v="2066946"/>
        <n v="2067381"/>
        <n v="2067497"/>
        <n v="2067845"/>
        <n v="2067977"/>
        <n v="2068329"/>
        <n v="2068434"/>
        <n v="2068531"/>
        <n v="2068728"/>
        <n v="2068949"/>
        <n v="2069058"/>
        <n v="2069074"/>
        <n v="2067543"/>
        <n v="2067608"/>
        <n v="2067721"/>
        <n v="2067756"/>
        <n v="2067918"/>
        <n v="2069520"/>
        <n v="2069741"/>
        <n v="2067047"/>
        <n v="2067527"/>
        <n v="2067870"/>
        <n v="2068060"/>
        <n v="2068591"/>
        <n v="2068752"/>
        <n v="2068914"/>
        <n v="2069279"/>
        <n v="2069465"/>
        <n v="2069589"/>
        <n v="2069635"/>
        <n v="2069872"/>
        <n v="2066849"/>
        <n v="2066873"/>
        <n v="2066962"/>
        <n v="2066997"/>
        <n v="2067276"/>
        <n v="2067438"/>
        <n v="2067471"/>
        <n v="2067781"/>
        <n v="2068035"/>
        <n v="2068086"/>
        <n v="2068353"/>
        <n v="2068787"/>
        <n v="2069180"/>
        <n v="2069449"/>
        <n v="2069490"/>
        <n v="2069902"/>
        <n v="2067411"/>
        <n v="2067578"/>
        <n v="2068248"/>
        <n v="2068272"/>
        <n v="2068477"/>
        <n v="2068507"/>
        <n v="2068621"/>
        <n v="2068965"/>
        <n v="2069392"/>
        <n v="2069554"/>
        <n v="2069813"/>
        <n v="2070137"/>
        <n v="2070153"/>
        <n v="2070170"/>
        <n v="2070285"/>
        <n v="2070480"/>
        <n v="2070803"/>
        <n v="2070978"/>
        <n v="2071141"/>
        <n v="2071231"/>
        <n v="2071346"/>
        <n v="2071800"/>
        <n v="2072067"/>
        <n v="2072172"/>
        <n v="2072385"/>
        <n v="2074108"/>
        <n v="2074205"/>
        <n v="2074493"/>
        <n v="2074582"/>
        <n v="2070871"/>
        <n v="2071044"/>
        <n v="2071087"/>
        <n v="2071869"/>
        <n v="2072032"/>
        <n v="2072083"/>
        <n v="2072334"/>
        <n v="2072369"/>
        <n v="2072440"/>
        <n v="2074078"/>
        <n v="2074141"/>
        <n v="2074400"/>
        <n v="2074892"/>
        <n v="2070692"/>
        <n v="2070838"/>
        <n v="2070901"/>
        <n v="2071176"/>
        <n v="2071265"/>
        <n v="2071419"/>
        <n v="2071575"/>
        <n v="2071699"/>
        <n v="2071958"/>
        <n v="2072512"/>
        <n v="2074728"/>
        <n v="2074752"/>
        <n v="2074841"/>
        <n v="2070315"/>
        <n v="2070609"/>
        <n v="2070668"/>
        <n v="2070749"/>
        <n v="2071117"/>
        <n v="2071290"/>
        <n v="2071931"/>
        <n v="2074043"/>
        <n v="2074299"/>
        <n v="2074426"/>
        <n v="2074451"/>
        <n v="2074523"/>
        <n v="2070439"/>
        <n v="2070510"/>
        <n v="2070579"/>
        <n v="2070935"/>
        <n v="2071010"/>
        <n v="2071206"/>
        <n v="2071443"/>
        <n v="2071834"/>
        <n v="2071982"/>
        <n v="2072229"/>
        <n v="2072253"/>
        <n v="2072474"/>
        <n v="2072555"/>
        <n v="2070111"/>
        <n v="2070269"/>
        <n v="2070455"/>
        <n v="2071389"/>
        <n v="2071605"/>
        <n v="2072288"/>
        <n v="2072300"/>
        <n v="2072539"/>
        <n v="2074329"/>
        <n v="2074558"/>
        <n v="2074868"/>
        <n v="2070536"/>
        <n v="2070633"/>
        <n v="2070846"/>
        <n v="2071907"/>
        <n v="2074175"/>
        <n v="2074264"/>
        <n v="2074671"/>
        <n v="2074809"/>
        <n v="2070331"/>
        <n v="2070552"/>
        <n v="2070722"/>
        <n v="2070773"/>
        <n v="2071311"/>
        <n v="2071516"/>
        <n v="2072113"/>
        <n v="2072148"/>
        <n v="2072415"/>
        <n v="2074027"/>
        <n v="2074370"/>
        <n v="2074922"/>
        <n v="2075091"/>
        <n v="2075279"/>
        <n v="2075392"/>
        <n v="2075660"/>
        <n v="2075821"/>
        <n v="2076844"/>
        <n v="2190248"/>
        <n v="2231742"/>
        <n v="2249277"/>
        <n v="2256125"/>
        <n v="2256290"/>
        <n v="2256362"/>
        <n v="2614625"/>
        <n v="2075147"/>
        <n v="2075236"/>
        <n v="2075554"/>
        <n v="2076348"/>
        <n v="2076372"/>
        <n v="2076984"/>
        <n v="2190124"/>
        <n v="2190167"/>
        <n v="2249242"/>
        <n v="2256010"/>
        <n v="2075066"/>
        <n v="2075457"/>
        <n v="2076216"/>
        <n v="2076739"/>
        <n v="2077263"/>
        <n v="2256028"/>
        <n v="2256087"/>
        <n v="2256192"/>
        <n v="2075121"/>
        <n v="2075171"/>
        <n v="2075961"/>
        <n v="2076186"/>
        <n v="2076763"/>
        <n v="2076933"/>
        <n v="2077018"/>
        <n v="2256214"/>
        <n v="2256222"/>
        <n v="2075201"/>
        <n v="2075333"/>
        <n v="2075741"/>
        <n v="2075929"/>
        <n v="2075996"/>
        <n v="2076135"/>
        <n v="2076453"/>
        <n v="2076496"/>
        <n v="2076615"/>
        <n v="2076666"/>
        <n v="2076895"/>
        <n v="2077115"/>
        <n v="2077298"/>
        <n v="2132469"/>
        <n v="2256133"/>
        <n v="2256150"/>
        <n v="2256311"/>
        <n v="2614641"/>
        <n v="2075031"/>
        <n v="2075589"/>
        <n v="2076101"/>
        <n v="2076542"/>
        <n v="2076569"/>
        <n v="2077093"/>
        <n v="2190043"/>
        <n v="2190094"/>
        <n v="2190191"/>
        <n v="2256036"/>
        <n v="2256141"/>
        <n v="2256346"/>
        <n v="2075481"/>
        <n v="2075694"/>
        <n v="2076020"/>
        <n v="2076593"/>
        <n v="2076640"/>
        <n v="2076801"/>
        <n v="2076950"/>
        <n v="2077042"/>
        <n v="2077182"/>
        <n v="2077247"/>
        <n v="2614633"/>
        <n v="2074957"/>
        <n v="2074981"/>
        <n v="2075309"/>
        <n v="2075368"/>
        <n v="2075422"/>
        <n v="2075520"/>
        <n v="2076071"/>
        <n v="2076305"/>
        <n v="2076411"/>
        <n v="2076429"/>
        <n v="2076518"/>
        <n v="2076704"/>
        <n v="2076861"/>
        <n v="2077158"/>
        <n v="2077212"/>
        <n v="2249269"/>
        <n v="2256117"/>
        <n v="2256249"/>
        <n v="2256320"/>
        <n v="2614684"/>
        <n v="2614897"/>
        <n v="2614927"/>
        <n v="2614951"/>
        <n v="2617233"/>
        <n v="2617691"/>
        <n v="2617802"/>
        <n v="2614692"/>
        <n v="2614838"/>
        <n v="2614854"/>
        <n v="2614871"/>
        <n v="2614960"/>
        <n v="2617080"/>
        <n v="2617187"/>
        <n v="2617195"/>
        <n v="2617471"/>
        <n v="2617632"/>
        <n v="2617721"/>
        <n v="2617756"/>
        <n v="2617811"/>
        <n v="2614706"/>
        <n v="2614820"/>
        <n v="2617349"/>
        <n v="2617357"/>
        <n v="2617616"/>
        <n v="2617667"/>
        <n v="2614650"/>
        <n v="2614781"/>
        <n v="2614811"/>
        <n v="2614862"/>
        <n v="2617225"/>
        <n v="2617276"/>
        <n v="2617284"/>
        <n v="2617314"/>
        <n v="2617411"/>
        <n v="2617641"/>
        <n v="2617781"/>
        <n v="2617799"/>
        <n v="2617853"/>
        <n v="2614714"/>
        <n v="2617047"/>
        <n v="2617063"/>
        <n v="2617128"/>
        <n v="2617179"/>
        <n v="2617217"/>
        <n v="2617306"/>
        <n v="2617365"/>
        <n v="2617462"/>
        <n v="2617675"/>
        <n v="2617705"/>
        <n v="2617713"/>
        <n v="2614722"/>
        <n v="2614757"/>
        <n v="2614889"/>
        <n v="2614901"/>
        <n v="2614919"/>
        <n v="2614935"/>
        <n v="2617136"/>
        <n v="2617144"/>
        <n v="2617209"/>
        <n v="2617420"/>
        <n v="2617438"/>
        <n v="2617454"/>
        <n v="2617543"/>
        <n v="2617578"/>
        <n v="2617624"/>
        <n v="2617772"/>
        <n v="2617845"/>
        <n v="2614749"/>
        <n v="2617055"/>
        <n v="2617071"/>
        <n v="2617098"/>
        <n v="2617110"/>
        <n v="2617268"/>
        <n v="2617322"/>
        <n v="2617446"/>
        <n v="2617489"/>
        <n v="2617527"/>
        <n v="2617551"/>
        <n v="2617560"/>
        <n v="2617683"/>
        <n v="2617764"/>
        <n v="2614668"/>
        <n v="2614676"/>
        <n v="2614731"/>
        <n v="2614765"/>
        <n v="2614773"/>
        <n v="2614846"/>
        <n v="2614943"/>
        <n v="2617039"/>
        <n v="2617101"/>
        <n v="2617161"/>
        <n v="2617241"/>
        <n v="2617250"/>
        <n v="2617331"/>
        <n v="2617497"/>
        <n v="2617535"/>
        <n v="2617730"/>
        <n v="2617748"/>
        <n v="2617829"/>
        <n v="2617993"/>
        <n v="2618191"/>
        <n v="2618230"/>
        <n v="2618426"/>
        <n v="2618507"/>
        <n v="2618582"/>
        <n v="2618698"/>
        <n v="2618761"/>
        <n v="2618795"/>
        <n v="2618931"/>
        <n v="2620421"/>
        <n v="2617870"/>
        <n v="2618205"/>
        <n v="2618299"/>
        <n v="2618345"/>
        <n v="2618361"/>
        <n v="2618388"/>
        <n v="2618434"/>
        <n v="2618540"/>
        <n v="2618566"/>
        <n v="2618710"/>
        <n v="2617888"/>
        <n v="2617969"/>
        <n v="2618019"/>
        <n v="2618027"/>
        <n v="2618060"/>
        <n v="2618167"/>
        <n v="2618213"/>
        <n v="2618221"/>
        <n v="2618264"/>
        <n v="2618329"/>
        <n v="2618493"/>
        <n v="2618591"/>
        <n v="2618671"/>
        <n v="2618701"/>
        <n v="2618736"/>
        <n v="2618892"/>
        <n v="2617900"/>
        <n v="2617985"/>
        <n v="2618086"/>
        <n v="2618604"/>
        <n v="2618752"/>
        <n v="2618809"/>
        <n v="2618906"/>
        <n v="2617861"/>
        <n v="2617977"/>
        <n v="2618272"/>
        <n v="2618311"/>
        <n v="2618451"/>
        <n v="2618531"/>
        <n v="2618639"/>
        <n v="2618779"/>
        <n v="2618787"/>
        <n v="2618884"/>
        <n v="2618922"/>
        <n v="2618949"/>
        <n v="2618094"/>
        <n v="2618418"/>
        <n v="2618612"/>
        <n v="2618621"/>
        <n v="2618728"/>
        <n v="2618817"/>
        <n v="2618833"/>
        <n v="2618868"/>
        <n v="2618914"/>
        <n v="2617896"/>
        <n v="2618043"/>
        <n v="2618078"/>
        <n v="2618248"/>
        <n v="2618256"/>
        <n v="2618281"/>
        <n v="2618337"/>
        <n v="2618353"/>
        <n v="2618400"/>
        <n v="2618442"/>
        <n v="2618515"/>
        <n v="2618523"/>
        <n v="2618558"/>
        <n v="2618663"/>
        <n v="2618680"/>
        <n v="2618744"/>
        <n v="2618825"/>
        <n v="2618850"/>
        <n v="2617942"/>
        <n v="2617951"/>
        <n v="2618001"/>
        <n v="2618035"/>
        <n v="2618051"/>
        <n v="2618159"/>
        <n v="2618175"/>
        <n v="2618183"/>
        <n v="2618370"/>
        <n v="2618477"/>
        <n v="2618485"/>
        <n v="2618574"/>
        <n v="2618647"/>
        <n v="2618655"/>
        <n v="2618841"/>
        <n v="2618876"/>
        <n v="2618965"/>
        <n v="2621460"/>
        <n v="2689099"/>
        <n v="2751444"/>
        <n v="2846224"/>
        <n v="2902078"/>
        <n v="2902086"/>
        <n v="3151119"/>
        <n v="3336058"/>
        <n v="3373018"/>
        <n v="3385560"/>
        <n v="3425628"/>
        <n v="3497597"/>
        <n v="3520246"/>
        <n v="2637854"/>
        <n v="2846739"/>
        <n v="2856513"/>
        <n v="2866616"/>
        <n v="2866624"/>
        <n v="2866675"/>
        <n v="3100482"/>
        <n v="3216300"/>
        <n v="3235657"/>
        <n v="3338136"/>
        <n v="3430701"/>
        <n v="3444767"/>
        <n v="3450086"/>
        <n v="3482303"/>
        <n v="3493796"/>
        <n v="3503637"/>
        <n v="3516075"/>
        <n v="3520904"/>
        <n v="2826428"/>
        <n v="2843128"/>
        <n v="2866225"/>
        <n v="2866683"/>
        <n v="2867361"/>
        <n v="3276299"/>
        <n v="3474007"/>
        <n v="3520245"/>
        <n v="3520957"/>
        <n v="2637790"/>
        <n v="2826410"/>
        <n v="2827386"/>
        <n v="2827459"/>
        <n v="2827467"/>
        <n v="2865521"/>
        <n v="2866217"/>
        <n v="2867388"/>
        <n v="3022629"/>
        <n v="3231309"/>
        <n v="3320332"/>
        <n v="3325958"/>
        <n v="3379041"/>
        <n v="3430713"/>
        <n v="3432736"/>
        <n v="3476435"/>
        <n v="3497349"/>
        <n v="2651831"/>
        <n v="2827394"/>
        <n v="2846348"/>
        <n v="2867370"/>
        <n v="2867396"/>
        <n v="3100494"/>
        <n v="3151054"/>
        <n v="3425616"/>
        <n v="3445447"/>
        <n v="3504968"/>
        <n v="3507582"/>
        <n v="2843136"/>
        <n v="2866861"/>
        <n v="2866870"/>
        <n v="3231311"/>
        <n v="3330352"/>
        <n v="3379039"/>
        <n v="3430725"/>
        <n v="3444779"/>
        <n v="3445435"/>
        <n v="3482290"/>
        <n v="3497337"/>
        <n v="3497625"/>
        <n v="3516127"/>
        <n v="3520958"/>
        <n v="2637862"/>
        <n v="2794861"/>
        <n v="2827378"/>
        <n v="2846232"/>
        <n v="2846330"/>
        <n v="2940042"/>
        <n v="3509021"/>
        <n v="3516139"/>
        <n v="2637838"/>
        <n v="2796278"/>
        <n v="2827360"/>
        <n v="2846747"/>
        <n v="3235669"/>
        <n v="3235671"/>
        <n v="3319699"/>
        <n v="3377993"/>
        <n v="3424387"/>
        <n v="3497637"/>
        <n v="3523322"/>
        <n v="3524739"/>
        <n v="3521482"/>
        <n v="3524692"/>
        <n v="3524687"/>
        <n v="3523321"/>
        <n v="3522239"/>
        <n v="3524731"/>
        <n v="3524820"/>
        <n v="3524738"/>
        <n v="3522458"/>
        <n v="3520981"/>
        <n v="3524686"/>
        <n v="3521241"/>
        <n v="3522646"/>
        <n v="3524689"/>
        <n v="3522634"/>
        <n v="3521302"/>
        <n v="3524690"/>
        <n v="3524691"/>
        <n v="3522440"/>
        <n v="3522459"/>
        <n v="3524685"/>
        <n v="3522633"/>
        <n v="3524688"/>
        <n v="3521242"/>
        <n v="1456886"/>
        <n v="1456941"/>
        <n v="1456975"/>
        <n v="1457009"/>
        <n v="1457025"/>
        <n v="1457041"/>
        <n v="1457076"/>
        <n v="1457092"/>
        <n v="1457165"/>
        <n v="1457297"/>
        <n v="1457360"/>
        <n v="1457467"/>
        <n v="1457483"/>
        <n v="1457505"/>
        <n v="1457611"/>
        <n v="1457742"/>
        <n v="1457823"/>
        <n v="1456878"/>
        <n v="1456924"/>
        <n v="1457173"/>
        <n v="1457246"/>
        <n v="1457408"/>
        <n v="1457572"/>
        <n v="1457599"/>
        <n v="1457653"/>
        <n v="1457718"/>
        <n v="1457734"/>
        <n v="1456771"/>
        <n v="1456789"/>
        <n v="1456967"/>
        <n v="1457319"/>
        <n v="1457351"/>
        <n v="1457459"/>
        <n v="1457475"/>
        <n v="1457491"/>
        <n v="1457521"/>
        <n v="1457530"/>
        <n v="1457564"/>
        <n v="1457670"/>
        <n v="1457696"/>
        <n v="1457726"/>
        <n v="1457815"/>
        <n v="1456801"/>
        <n v="1457050"/>
        <n v="1457254"/>
        <n v="1457556"/>
        <n v="1457581"/>
        <n v="1457602"/>
        <n v="1457629"/>
        <n v="1457637"/>
        <n v="1456827"/>
        <n v="1457157"/>
        <n v="1457289"/>
        <n v="1457513"/>
        <n v="1457700"/>
        <n v="1457831"/>
        <n v="1456932"/>
        <n v="1456959"/>
        <n v="1457084"/>
        <n v="1457114"/>
        <n v="1457378"/>
        <n v="1457386"/>
        <n v="1457432"/>
        <n v="1457645"/>
        <n v="1457751"/>
        <n v="1457769"/>
        <n v="1456797"/>
        <n v="1456851"/>
        <n v="1456983"/>
        <n v="1457017"/>
        <n v="1457122"/>
        <n v="1457131"/>
        <n v="1457149"/>
        <n v="1457203"/>
        <n v="1457220"/>
        <n v="1457301"/>
        <n v="1457327"/>
        <n v="1457343"/>
        <n v="1457416"/>
        <n v="1457548"/>
        <n v="1457661"/>
        <n v="1457688"/>
        <n v="1457777"/>
        <n v="1457793"/>
        <n v="1456819"/>
        <n v="1456835"/>
        <n v="1456843"/>
        <n v="1456860"/>
        <n v="1456908"/>
        <n v="1456916"/>
        <n v="1457033"/>
        <n v="1457106"/>
        <n v="1457181"/>
        <n v="1457190"/>
        <n v="1457211"/>
        <n v="1457238"/>
        <n v="1457271"/>
        <n v="1457424"/>
        <n v="1457441"/>
        <n v="1457785"/>
        <n v="1457840"/>
        <n v="1457891"/>
        <n v="1457963"/>
        <n v="1457971"/>
        <n v="1458056"/>
        <n v="1458072"/>
        <n v="1458315"/>
        <n v="1458447"/>
        <n v="1458455"/>
        <n v="1458498"/>
        <n v="1458528"/>
        <n v="1458633"/>
        <n v="1458650"/>
        <n v="1458684"/>
        <n v="1459001"/>
        <n v="1904234"/>
        <n v="1943086"/>
        <n v="1943094"/>
        <n v="1943116"/>
        <n v="1457904"/>
        <n v="1457939"/>
        <n v="1458102"/>
        <n v="1458111"/>
        <n v="1458137"/>
        <n v="1458145"/>
        <n v="1458161"/>
        <n v="1458170"/>
        <n v="1458277"/>
        <n v="1458391"/>
        <n v="1458412"/>
        <n v="1458587"/>
        <n v="1943124"/>
        <n v="1457866"/>
        <n v="1458064"/>
        <n v="1458188"/>
        <n v="1458234"/>
        <n v="1458293"/>
        <n v="1458382"/>
        <n v="1458609"/>
        <n v="1458625"/>
        <n v="1457921"/>
        <n v="1458005"/>
        <n v="1458013"/>
        <n v="1458251"/>
        <n v="1458340"/>
        <n v="1458463"/>
        <n v="1458480"/>
        <n v="1458692"/>
        <n v="1458706"/>
        <n v="1457912"/>
        <n v="1457947"/>
        <n v="1457980"/>
        <n v="1458048"/>
        <n v="1458218"/>
        <n v="1458331"/>
        <n v="1458471"/>
        <n v="1458501"/>
        <n v="1458595"/>
        <n v="1938201"/>
        <n v="1943108"/>
        <n v="1457874"/>
        <n v="1457882"/>
        <n v="1458129"/>
        <n v="1458323"/>
        <n v="1458358"/>
        <n v="1458579"/>
        <n v="1458668"/>
        <n v="1458714"/>
        <n v="1458749"/>
        <n v="1458757"/>
        <n v="1489091"/>
        <n v="1938228"/>
        <n v="1457858"/>
        <n v="1457998"/>
        <n v="1458021"/>
        <n v="1458226"/>
        <n v="1458242"/>
        <n v="1458285"/>
        <n v="1458366"/>
        <n v="1458544"/>
        <n v="1458552"/>
        <n v="1458617"/>
        <n v="1458731"/>
        <n v="1938198"/>
        <n v="1457955"/>
        <n v="1458081"/>
        <n v="1458153"/>
        <n v="1458307"/>
        <n v="1458374"/>
        <n v="1458404"/>
        <n v="1458421"/>
        <n v="1458439"/>
        <n v="1458510"/>
        <n v="1458536"/>
        <n v="1458561"/>
        <n v="1458641"/>
        <n v="1458676"/>
        <n v="1458722"/>
        <n v="1458994"/>
        <n v="1938210"/>
        <n v="1943132"/>
        <n v="1945917"/>
        <n v="1945984"/>
        <n v="1947871"/>
        <n v="2133601"/>
        <n v="2133911"/>
        <n v="2134372"/>
        <n v="2134402"/>
        <n v="2134496"/>
        <n v="2135018"/>
        <n v="2135204"/>
        <n v="1945933"/>
        <n v="1947707"/>
        <n v="1947758"/>
        <n v="1947766"/>
        <n v="1947855"/>
        <n v="2133384"/>
        <n v="2133724"/>
        <n v="2133945"/>
        <n v="2134020"/>
        <n v="2134356"/>
        <n v="2134691"/>
        <n v="2135174"/>
        <n v="2135301"/>
        <n v="1943141"/>
        <n v="1943191"/>
        <n v="1943230"/>
        <n v="1945879"/>
        <n v="1946051"/>
        <n v="1947731"/>
        <n v="2133643"/>
        <n v="2133856"/>
        <n v="2134127"/>
        <n v="2134798"/>
        <n v="2134801"/>
        <n v="2134925"/>
        <n v="2134941"/>
        <n v="2135042"/>
        <n v="2135069"/>
        <n v="2135131"/>
        <n v="2135158"/>
        <n v="1943213"/>
        <n v="1943264"/>
        <n v="1947715"/>
        <n v="2134224"/>
        <n v="2134429"/>
        <n v="2134518"/>
        <n v="2134577"/>
        <n v="2134640"/>
        <n v="2134739"/>
        <n v="2134836"/>
        <n v="2135255"/>
        <n v="2135280"/>
        <n v="1945801"/>
        <n v="1945828"/>
        <n v="1945861"/>
        <n v="1945950"/>
        <n v="1947782"/>
        <n v="1947863"/>
        <n v="2133350"/>
        <n v="2133546"/>
        <n v="2133767"/>
        <n v="2133881"/>
        <n v="2134097"/>
        <n v="2134151"/>
        <n v="2134267"/>
        <n v="2134879"/>
        <n v="1946034"/>
        <n v="1947791"/>
        <n v="1947880"/>
        <n v="2133431"/>
        <n v="2134470"/>
        <n v="2134542"/>
        <n v="2134682"/>
        <n v="2134704"/>
        <n v="2134763"/>
        <n v="2134895"/>
        <n v="2135221"/>
        <n v="1943272"/>
        <n v="1947740"/>
        <n v="1947804"/>
        <n v="1947821"/>
        <n v="1947839"/>
        <n v="2134062"/>
        <n v="2134321"/>
        <n v="2134976"/>
        <n v="2134984"/>
        <n v="2135107"/>
        <n v="1943205"/>
        <n v="1943221"/>
        <n v="1943256"/>
        <n v="1945895"/>
        <n v="1947812"/>
        <n v="1947847"/>
        <n v="2133481"/>
        <n v="2134194"/>
        <n v="2134305"/>
        <n v="2134445"/>
        <n v="2134585"/>
        <n v="2134712"/>
        <n v="2135409"/>
        <n v="2135590"/>
        <n v="2135646"/>
        <n v="2135701"/>
        <n v="2135743"/>
        <n v="2135760"/>
        <n v="2135930"/>
        <n v="2136006"/>
        <n v="2136081"/>
        <n v="2136138"/>
        <n v="2136561"/>
        <n v="2137576"/>
        <n v="2137649"/>
        <n v="2137690"/>
        <n v="2135425"/>
        <n v="2135492"/>
        <n v="2135697"/>
        <n v="2135867"/>
        <n v="2136219"/>
        <n v="2136341"/>
        <n v="2136707"/>
        <n v="2137151"/>
        <n v="2137223"/>
        <n v="2137673"/>
        <n v="2135336"/>
        <n v="2135522"/>
        <n v="2135727"/>
        <n v="2135832"/>
        <n v="2135913"/>
        <n v="2135972"/>
        <n v="2136154"/>
        <n v="2136634"/>
        <n v="2136863"/>
        <n v="2136979"/>
        <n v="2137029"/>
        <n v="2137053"/>
        <n v="2137428"/>
        <n v="2137517"/>
        <n v="2137631"/>
        <n v="2135883"/>
        <n v="2135981"/>
        <n v="2136251"/>
        <n v="2136758"/>
        <n v="2136791"/>
        <n v="2136847"/>
        <n v="2137134"/>
        <n v="2137258"/>
        <n v="2137291"/>
        <n v="2137444"/>
        <n v="2137533"/>
        <n v="2137568"/>
        <n v="2137681"/>
        <n v="2135387"/>
        <n v="2135433"/>
        <n v="2135476"/>
        <n v="2135603"/>
        <n v="2135620"/>
        <n v="2135808"/>
        <n v="2135948"/>
        <n v="2136090"/>
        <n v="2136499"/>
        <n v="2136685"/>
        <n v="2136898"/>
        <n v="2137002"/>
        <n v="2137088"/>
        <n v="2137185"/>
        <n v="2137509"/>
        <n v="2137541"/>
        <n v="2135549"/>
        <n v="2135557"/>
        <n v="2135671"/>
        <n v="2136197"/>
        <n v="2136413"/>
        <n v="2137045"/>
        <n v="2137118"/>
        <n v="2137339"/>
        <n v="2137401"/>
        <n v="2137452"/>
        <n v="2137487"/>
        <n v="2137614"/>
        <n v="2135573"/>
        <n v="2135654"/>
        <n v="2136022"/>
        <n v="2136065"/>
        <n v="2136324"/>
        <n v="2136669"/>
        <n v="2136731"/>
        <n v="2136821"/>
        <n v="2137479"/>
        <n v="2137738"/>
        <n v="2135506"/>
        <n v="2136383"/>
        <n v="2136456"/>
        <n v="2136537"/>
        <n v="2136596"/>
        <n v="2137347"/>
        <n v="2137398"/>
        <n v="2137592"/>
        <n v="2137606"/>
        <n v="2137665"/>
        <n v="2137771"/>
        <n v="2137797"/>
        <n v="2138319"/>
        <n v="2138327"/>
        <n v="2138343"/>
        <n v="2138394"/>
        <n v="2138564"/>
        <n v="2138653"/>
        <n v="2138815"/>
        <n v="2139234"/>
        <n v="2139722"/>
        <n v="2137762"/>
        <n v="2137827"/>
        <n v="2137916"/>
        <n v="2138114"/>
        <n v="2138432"/>
        <n v="2138475"/>
        <n v="2138696"/>
        <n v="2138858"/>
        <n v="2138963"/>
        <n v="2139099"/>
        <n v="2139285"/>
        <n v="2139455"/>
        <n v="2139498"/>
        <n v="2139595"/>
        <n v="2139765"/>
        <n v="2137789"/>
        <n v="2137959"/>
        <n v="2138017"/>
        <n v="2138297"/>
        <n v="2138491"/>
        <n v="2138866"/>
        <n v="2138882"/>
        <n v="2138904"/>
        <n v="2138955"/>
        <n v="2139749"/>
        <n v="2137746"/>
        <n v="2137843"/>
        <n v="2138084"/>
        <n v="2138122"/>
        <n v="2138246"/>
        <n v="2138254"/>
        <n v="2138271"/>
        <n v="2138360"/>
        <n v="2138505"/>
        <n v="2138599"/>
        <n v="2138611"/>
        <n v="2138637"/>
        <n v="2138807"/>
        <n v="2139048"/>
        <n v="2139307"/>
        <n v="2139781"/>
        <n v="2139811"/>
        <n v="2137886"/>
        <n v="2137941"/>
        <n v="2138068"/>
        <n v="2138149"/>
        <n v="2138211"/>
        <n v="2138386"/>
        <n v="2138572"/>
        <n v="2139218"/>
        <n v="2139358"/>
        <n v="2139391"/>
        <n v="2137878"/>
        <n v="2137967"/>
        <n v="2138157"/>
        <n v="2138289"/>
        <n v="2138351"/>
        <n v="2138416"/>
        <n v="2138831"/>
        <n v="2138921"/>
        <n v="2139269"/>
        <n v="2139374"/>
        <n v="2139421"/>
        <n v="2139617"/>
        <n v="2139684"/>
        <n v="2137801"/>
        <n v="2137908"/>
        <n v="2137924"/>
        <n v="2138092"/>
        <n v="2138203"/>
        <n v="2138441"/>
        <n v="2138688"/>
        <n v="2139013"/>
        <n v="2139064"/>
        <n v="2139331"/>
        <n v="2139463"/>
        <n v="2137932"/>
        <n v="2138173"/>
        <n v="2138181"/>
        <n v="2138238"/>
        <n v="2138718"/>
        <n v="2138998"/>
        <n v="2139129"/>
        <n v="2139137"/>
        <n v="2139153"/>
        <n v="2139528"/>
        <n v="2139536"/>
        <n v="2139641"/>
        <n v="2139668"/>
        <n v="2139838"/>
        <n v="2139862"/>
        <n v="2140135"/>
        <n v="2140186"/>
        <n v="2140372"/>
        <n v="2140780"/>
        <n v="2140836"/>
        <n v="2141042"/>
        <n v="2141522"/>
        <n v="2141778"/>
        <n v="2144858"/>
        <n v="2139897"/>
        <n v="2140011"/>
        <n v="2140101"/>
        <n v="2140259"/>
        <n v="2140933"/>
        <n v="2141301"/>
        <n v="2141468"/>
        <n v="2141492"/>
        <n v="2141581"/>
        <n v="2141620"/>
        <n v="2141638"/>
        <n v="2142103"/>
        <n v="2140097"/>
        <n v="2140313"/>
        <n v="2140356"/>
        <n v="2141549"/>
        <n v="2144599"/>
        <n v="2144726"/>
        <n v="2144955"/>
        <n v="2140151"/>
        <n v="2140968"/>
        <n v="2141204"/>
        <n v="2141361"/>
        <n v="2141506"/>
        <n v="2141531"/>
        <n v="2141760"/>
        <n v="2141841"/>
        <n v="2142031"/>
        <n v="2142065"/>
        <n v="2144645"/>
        <n v="2144700"/>
        <n v="2144769"/>
        <n v="2144921"/>
        <n v="2139935"/>
        <n v="2140127"/>
        <n v="2140232"/>
        <n v="2141034"/>
        <n v="2141158"/>
        <n v="2141182"/>
        <n v="2141344"/>
        <n v="2141441"/>
        <n v="2141476"/>
        <n v="2141697"/>
        <n v="2141824"/>
        <n v="2141891"/>
        <n v="2142014"/>
        <n v="2144688"/>
        <n v="2144742"/>
        <n v="2140046"/>
        <n v="2140291"/>
        <n v="2140739"/>
        <n v="2140844"/>
        <n v="2141000"/>
        <n v="2141077"/>
        <n v="2141140"/>
        <n v="2141212"/>
        <n v="2141387"/>
        <n v="2141808"/>
        <n v="2142081"/>
        <n v="2144815"/>
        <n v="2139854"/>
        <n v="2139951"/>
        <n v="2140275"/>
        <n v="2140640"/>
        <n v="2140691"/>
        <n v="2140712"/>
        <n v="2140798"/>
        <n v="2141484"/>
        <n v="2141727"/>
        <n v="2141875"/>
        <n v="2141913"/>
        <n v="2141956"/>
        <n v="2144661"/>
        <n v="2144912"/>
        <n v="2139927"/>
        <n v="2139986"/>
        <n v="2140178"/>
        <n v="2140216"/>
        <n v="2140674"/>
        <n v="2140763"/>
        <n v="2140925"/>
        <n v="2141107"/>
        <n v="2141115"/>
        <n v="2141328"/>
        <n v="2141557"/>
        <n v="2141735"/>
        <n v="2141981"/>
        <n v="2144611"/>
        <n v="2144793"/>
        <n v="2145838"/>
        <n v="2145897"/>
        <n v="2146168"/>
        <n v="2146249"/>
        <n v="2148012"/>
        <n v="2148446"/>
        <n v="2148641"/>
        <n v="2148659"/>
        <n v="2148748"/>
        <n v="2144971"/>
        <n v="2145048"/>
        <n v="2145463"/>
        <n v="2145544"/>
        <n v="2145714"/>
        <n v="2145749"/>
        <n v="2146397"/>
        <n v="2146559"/>
        <n v="2146591"/>
        <n v="2146664"/>
        <n v="2146869"/>
        <n v="2147971"/>
        <n v="2148217"/>
        <n v="2148373"/>
        <n v="2148594"/>
        <n v="2148802"/>
        <n v="2145200"/>
        <n v="2145251"/>
        <n v="2145315"/>
        <n v="2145561"/>
        <n v="2145595"/>
        <n v="2145641"/>
        <n v="2145765"/>
        <n v="2145986"/>
        <n v="2146281"/>
        <n v="2146788"/>
        <n v="2147211"/>
        <n v="2147334"/>
        <n v="2147377"/>
        <n v="2147610"/>
        <n v="2147687"/>
        <n v="2147784"/>
        <n v="2148241"/>
        <n v="2148420"/>
        <n v="2145005"/>
        <n v="2145064"/>
        <n v="2145072"/>
        <n v="2145358"/>
        <n v="2145471"/>
        <n v="2145790"/>
        <n v="2145803"/>
        <n v="2145901"/>
        <n v="2146001"/>
        <n v="2148489"/>
        <n v="2148705"/>
        <n v="2145081"/>
        <n v="2145111"/>
        <n v="2145145"/>
        <n v="2145161"/>
        <n v="2145285"/>
        <n v="2145307"/>
        <n v="2145374"/>
        <n v="2145676"/>
        <n v="2146737"/>
        <n v="2146907"/>
        <n v="2147539"/>
        <n v="2147644"/>
        <n v="2147806"/>
        <n v="2145633"/>
        <n v="2145820"/>
        <n v="2145935"/>
        <n v="2146192"/>
        <n v="2146320"/>
        <n v="2147016"/>
        <n v="2147580"/>
        <n v="2147920"/>
        <n v="2145170"/>
        <n v="2145226"/>
        <n v="2145501"/>
        <n v="2145692"/>
        <n v="2145960"/>
        <n v="2146362"/>
        <n v="2146630"/>
        <n v="2146826"/>
        <n v="2146958"/>
        <n v="2147083"/>
        <n v="2147300"/>
        <n v="2147393"/>
        <n v="2147709"/>
        <n v="2147733"/>
        <n v="2148276"/>
        <n v="2148578"/>
        <n v="2145021"/>
        <n v="2145862"/>
        <n v="2146435"/>
        <n v="2146974"/>
        <n v="2147253"/>
        <n v="2147750"/>
        <n v="2148322"/>
        <n v="2148501"/>
        <n v="2148527"/>
        <n v="2149124"/>
        <n v="2149213"/>
        <n v="2149248"/>
        <n v="2149345"/>
        <n v="2149744"/>
        <n v="2149752"/>
        <n v="2149906"/>
        <n v="2150009"/>
        <n v="2150122"/>
        <n v="2150351"/>
        <n v="2150416"/>
        <n v="2150564"/>
        <n v="2150688"/>
        <n v="2150769"/>
        <n v="2148853"/>
        <n v="2148888"/>
        <n v="2149469"/>
        <n v="2149477"/>
        <n v="2149507"/>
        <n v="2149523"/>
        <n v="2149574"/>
        <n v="2149701"/>
        <n v="2150076"/>
        <n v="2150131"/>
        <n v="2150173"/>
        <n v="2150246"/>
        <n v="2150386"/>
        <n v="2150611"/>
        <n v="2149353"/>
        <n v="2149621"/>
        <n v="2149663"/>
        <n v="2149957"/>
        <n v="2150068"/>
        <n v="2150092"/>
        <n v="2150114"/>
        <n v="2150190"/>
        <n v="2150262"/>
        <n v="2150301"/>
        <n v="2150475"/>
        <n v="2150548"/>
        <n v="2150777"/>
        <n v="2148942"/>
        <n v="2149396"/>
        <n v="2149582"/>
        <n v="2149710"/>
        <n v="2149779"/>
        <n v="2150157"/>
        <n v="2150165"/>
        <n v="2150211"/>
        <n v="2150653"/>
        <n v="2148918"/>
        <n v="2149027"/>
        <n v="2149540"/>
        <n v="2149647"/>
        <n v="2149931"/>
        <n v="2149990"/>
        <n v="2150017"/>
        <n v="2150238"/>
        <n v="2150378"/>
        <n v="2150424"/>
        <n v="2150581"/>
        <n v="2150670"/>
        <n v="2150807"/>
        <n v="2149418"/>
        <n v="2149426"/>
        <n v="2149566"/>
        <n v="2149639"/>
        <n v="2149671"/>
        <n v="2149817"/>
        <n v="2149833"/>
        <n v="2149965"/>
        <n v="2150271"/>
        <n v="2150343"/>
        <n v="2150483"/>
        <n v="2150629"/>
        <n v="2150726"/>
        <n v="2149108"/>
        <n v="2149442"/>
        <n v="2149612"/>
        <n v="2149892"/>
        <n v="2149914"/>
        <n v="2149981"/>
        <n v="2150289"/>
        <n v="2150521"/>
        <n v="2150742"/>
        <n v="2148993"/>
        <n v="2149060"/>
        <n v="2149167"/>
        <n v="2149281"/>
        <n v="2149311"/>
        <n v="2149370"/>
        <n v="2149388"/>
        <n v="2149485"/>
        <n v="2149531"/>
        <n v="2149591"/>
        <n v="2149680"/>
        <n v="2149736"/>
        <n v="2149787"/>
        <n v="2149949"/>
        <n v="2150441"/>
        <n v="2150823"/>
        <n v="2150998"/>
        <n v="2151102"/>
        <n v="2151153"/>
        <n v="2151277"/>
        <n v="2151889"/>
        <n v="2151919"/>
        <n v="2152419"/>
        <n v="2152435"/>
        <n v="2152516"/>
        <n v="2152575"/>
        <n v="2152605"/>
        <n v="2153041"/>
        <n v="2153075"/>
        <n v="2153211"/>
        <n v="2150904"/>
        <n v="2151064"/>
        <n v="2151463"/>
        <n v="2151510"/>
        <n v="2151871"/>
        <n v="2152036"/>
        <n v="2152176"/>
        <n v="2152711"/>
        <n v="2152788"/>
        <n v="2152915"/>
        <n v="2152991"/>
        <n v="2150963"/>
        <n v="2151048"/>
        <n v="2151200"/>
        <n v="2151382"/>
        <n v="2152354"/>
        <n v="2152524"/>
        <n v="2152770"/>
        <n v="2152940"/>
        <n v="2153008"/>
        <n v="2153156"/>
        <n v="2153181"/>
        <n v="2153261"/>
        <n v="2150939"/>
        <n v="2151145"/>
        <n v="2151323"/>
        <n v="2151331"/>
        <n v="2151480"/>
        <n v="2151994"/>
        <n v="2152079"/>
        <n v="2152222"/>
        <n v="2152559"/>
        <n v="2152672"/>
        <n v="2152826"/>
        <n v="2152851"/>
        <n v="2152877"/>
        <n v="2153113"/>
        <n v="2153148"/>
        <n v="2150840"/>
        <n v="2150955"/>
        <n v="2151307"/>
        <n v="2152044"/>
        <n v="2152214"/>
        <n v="2152290"/>
        <n v="2152648"/>
        <n v="2152966"/>
        <n v="2153199"/>
        <n v="2151196"/>
        <n v="2152095"/>
        <n v="2152133"/>
        <n v="2152184"/>
        <n v="2152281"/>
        <n v="2152371"/>
        <n v="2152494"/>
        <n v="2151013"/>
        <n v="2151251"/>
        <n v="2151447"/>
        <n v="2152257"/>
        <n v="2152311"/>
        <n v="2152401"/>
        <n v="2152443"/>
        <n v="2152621"/>
        <n v="2152664"/>
        <n v="2152737"/>
        <n v="2152745"/>
        <n v="2152796"/>
        <n v="2152834"/>
        <n v="2153091"/>
        <n v="2153121"/>
        <n v="2151129"/>
        <n v="2151234"/>
        <n v="2151358"/>
        <n v="2151391"/>
        <n v="2151439"/>
        <n v="2151951"/>
        <n v="2152338"/>
        <n v="2152362"/>
        <n v="2152460"/>
        <n v="2152478"/>
        <n v="2152591"/>
        <n v="2152699"/>
        <n v="2152885"/>
        <n v="2152923"/>
        <n v="2153059"/>
        <n v="2153237"/>
        <n v="2153393"/>
        <n v="2153521"/>
        <n v="2153580"/>
        <n v="2153636"/>
        <n v="2153822"/>
        <n v="2153865"/>
        <n v="2154217"/>
        <n v="2154250"/>
        <n v="2154268"/>
        <n v="2154276"/>
        <n v="2154608"/>
        <n v="2154632"/>
        <n v="2154675"/>
        <n v="2154756"/>
        <n v="2154853"/>
        <n v="2155086"/>
        <n v="2153270"/>
        <n v="2153423"/>
        <n v="2153440"/>
        <n v="2153458"/>
        <n v="2153547"/>
        <n v="2153571"/>
        <n v="2154365"/>
        <n v="2154438"/>
        <n v="2154501"/>
        <n v="2154713"/>
        <n v="2154900"/>
        <n v="2154918"/>
        <n v="2155311"/>
        <n v="2153717"/>
        <n v="2154349"/>
        <n v="2154411"/>
        <n v="2154497"/>
        <n v="2154535"/>
        <n v="2154594"/>
        <n v="2154861"/>
        <n v="2154888"/>
        <n v="2154942"/>
        <n v="2155094"/>
        <n v="2153318"/>
        <n v="2153326"/>
        <n v="2153351"/>
        <n v="2153768"/>
        <n v="2154314"/>
        <n v="2154322"/>
        <n v="2154578"/>
        <n v="2154748"/>
        <n v="2154811"/>
        <n v="2154845"/>
        <n v="2155043"/>
        <n v="2155078"/>
        <n v="2155124"/>
        <n v="2155132"/>
        <n v="2155230"/>
        <n v="2155302"/>
        <n v="2153474"/>
        <n v="2153482"/>
        <n v="2153601"/>
        <n v="2153695"/>
        <n v="2153733"/>
        <n v="2153792"/>
        <n v="2153920"/>
        <n v="2154373"/>
        <n v="2154560"/>
        <n v="2154691"/>
        <n v="2155205"/>
        <n v="2155272"/>
        <n v="2153679"/>
        <n v="2153911"/>
        <n v="2153954"/>
        <n v="2154241"/>
        <n v="2154381"/>
        <n v="2154705"/>
        <n v="2154781"/>
        <n v="2154802"/>
        <n v="2153831"/>
        <n v="2154292"/>
        <n v="2154543"/>
        <n v="2154659"/>
        <n v="2154799"/>
        <n v="2154829"/>
        <n v="2154969"/>
        <n v="2155035"/>
        <n v="2155175"/>
        <n v="2153377"/>
        <n v="2153661"/>
        <n v="2153750"/>
        <n v="2153806"/>
        <n v="2153873"/>
        <n v="2154225"/>
        <n v="2154284"/>
        <n v="2154331"/>
        <n v="2154403"/>
        <n v="2154527"/>
        <n v="2154721"/>
        <n v="2154764"/>
        <n v="2154985"/>
        <n v="2155001"/>
        <n v="2155159"/>
        <n v="2155345"/>
        <n v="2155353"/>
        <n v="2155515"/>
        <n v="2155639"/>
        <n v="2155710"/>
        <n v="2155833"/>
        <n v="2155876"/>
        <n v="2155906"/>
        <n v="2160641"/>
        <n v="2160659"/>
        <n v="2160691"/>
        <n v="2160705"/>
        <n v="2160888"/>
        <n v="2160918"/>
        <n v="2161086"/>
        <n v="2161230"/>
        <n v="2161604"/>
        <n v="2155604"/>
        <n v="2155809"/>
        <n v="2155841"/>
        <n v="2155922"/>
        <n v="2156023"/>
        <n v="2160730"/>
        <n v="2161051"/>
        <n v="2161159"/>
        <n v="2161256"/>
        <n v="2161272"/>
        <n v="2161337"/>
        <n v="2161451"/>
        <n v="2155426"/>
        <n v="2155507"/>
        <n v="2155582"/>
        <n v="2155663"/>
        <n v="2160527"/>
        <n v="2160560"/>
        <n v="2160608"/>
        <n v="2160616"/>
        <n v="2160721"/>
        <n v="2161027"/>
        <n v="2161485"/>
        <n v="2161523"/>
        <n v="2161558"/>
        <n v="2155400"/>
        <n v="2155477"/>
        <n v="2155744"/>
        <n v="2155973"/>
        <n v="2156309"/>
        <n v="2160551"/>
        <n v="2160586"/>
        <n v="2160594"/>
        <n v="2160632"/>
        <n v="2160675"/>
        <n v="2160772"/>
        <n v="2160853"/>
        <n v="2160977"/>
        <n v="2161124"/>
        <n v="2161418"/>
        <n v="2161434"/>
        <n v="2155671"/>
        <n v="2155680"/>
        <n v="2155779"/>
        <n v="2156066"/>
        <n v="2160764"/>
        <n v="2161302"/>
        <n v="2161370"/>
        <n v="2161655"/>
        <n v="2155396"/>
        <n v="2155485"/>
        <n v="2155574"/>
        <n v="2155752"/>
        <n v="2155795"/>
        <n v="2156210"/>
        <n v="2160811"/>
        <n v="2160969"/>
        <n v="2161574"/>
        <n v="2155442"/>
        <n v="2155469"/>
        <n v="2155621"/>
        <n v="2155701"/>
        <n v="2155957"/>
        <n v="2156082"/>
        <n v="2156252"/>
        <n v="2160683"/>
        <n v="2160934"/>
        <n v="2161345"/>
        <n v="2161639"/>
        <n v="2155361"/>
        <n v="2155531"/>
        <n v="2155558"/>
        <n v="2155850"/>
        <n v="2156007"/>
        <n v="2156155"/>
        <n v="2160578"/>
        <n v="2160624"/>
        <n v="2160667"/>
        <n v="2160799"/>
        <n v="2160837"/>
        <n v="2161001"/>
        <n v="2161116"/>
        <n v="2161183"/>
        <n v="2161515"/>
        <n v="2161795"/>
        <n v="2161825"/>
        <n v="2162104"/>
        <n v="2162139"/>
        <n v="2162155"/>
        <n v="2162228"/>
        <n v="2162481"/>
        <n v="2162490"/>
        <n v="2162627"/>
        <n v="2162724"/>
        <n v="2163038"/>
        <n v="2163062"/>
        <n v="2163224"/>
        <n v="2163283"/>
        <n v="2163321"/>
        <n v="2163461"/>
        <n v="2163721"/>
        <n v="2164042"/>
        <n v="2164140"/>
        <n v="2164298"/>
        <n v="2161906"/>
        <n v="2161931"/>
        <n v="2162201"/>
        <n v="2162392"/>
        <n v="2162511"/>
        <n v="2162848"/>
        <n v="2163089"/>
        <n v="2163119"/>
        <n v="2163186"/>
        <n v="2163216"/>
        <n v="2163348"/>
        <n v="2163763"/>
        <n v="2163828"/>
        <n v="2163852"/>
        <n v="2164115"/>
        <n v="2161957"/>
        <n v="2162643"/>
        <n v="2162759"/>
        <n v="2162881"/>
        <n v="2163046"/>
        <n v="2163356"/>
        <n v="2163402"/>
        <n v="2161850"/>
        <n v="2162309"/>
        <n v="2162376"/>
        <n v="2162601"/>
        <n v="2162686"/>
        <n v="2162767"/>
        <n v="2162821"/>
        <n v="2162902"/>
        <n v="2163151"/>
        <n v="2163178"/>
        <n v="2163381"/>
        <n v="2163453"/>
        <n v="2161728"/>
        <n v="2161876"/>
        <n v="2162171"/>
        <n v="2162333"/>
        <n v="2162660"/>
        <n v="2162791"/>
        <n v="2162856"/>
        <n v="2163011"/>
        <n v="2163054"/>
        <n v="2163101"/>
        <n v="2163496"/>
        <n v="2164263"/>
        <n v="2162279"/>
        <n v="2162414"/>
        <n v="2163127"/>
        <n v="2163992"/>
        <n v="2161671"/>
        <n v="2161701"/>
        <n v="2162457"/>
        <n v="2162571"/>
        <n v="2162970"/>
        <n v="2162996"/>
        <n v="2163241"/>
        <n v="2163267"/>
        <n v="2163305"/>
        <n v="2163313"/>
        <n v="2163895"/>
        <n v="2163925"/>
        <n v="2164085"/>
        <n v="2164191"/>
        <n v="2161752"/>
        <n v="2161787"/>
        <n v="2162252"/>
        <n v="2162406"/>
        <n v="2162449"/>
        <n v="2162708"/>
        <n v="2162741"/>
        <n v="2162805"/>
        <n v="2163071"/>
        <n v="2163208"/>
        <n v="2163259"/>
        <n v="2163330"/>
        <n v="2163429"/>
        <n v="2163577"/>
        <n v="2163615"/>
        <n v="2163798"/>
        <n v="2165057"/>
        <n v="2165235"/>
        <n v="2165278"/>
        <n v="2165472"/>
        <n v="2165928"/>
        <n v="2165995"/>
        <n v="2166100"/>
        <n v="2166461"/>
        <n v="2167521"/>
        <n v="2167581"/>
        <n v="2164344"/>
        <n v="2164514"/>
        <n v="2164972"/>
        <n v="2165006"/>
        <n v="2165073"/>
        <n v="2165791"/>
        <n v="2166134"/>
        <n v="2167165"/>
        <n v="2167335"/>
        <n v="2167408"/>
        <n v="2167441"/>
        <n v="2167459"/>
        <n v="2167556"/>
        <n v="2167653"/>
        <n v="2164450"/>
        <n v="2164557"/>
        <n v="2165154"/>
        <n v="2165553"/>
        <n v="2165570"/>
        <n v="2165731"/>
        <n v="2165821"/>
        <n v="2167190"/>
        <n v="2167483"/>
        <n v="2167564"/>
        <n v="2167645"/>
        <n v="2164336"/>
        <n v="2165049"/>
        <n v="2165251"/>
        <n v="2165359"/>
        <n v="2165405"/>
        <n v="2165421"/>
        <n v="2165952"/>
        <n v="2166509"/>
        <n v="2166649"/>
        <n v="2167254"/>
        <n v="2167505"/>
        <n v="2167548"/>
        <n v="2164395"/>
        <n v="2164476"/>
        <n v="2165138"/>
        <n v="2165171"/>
        <n v="2165219"/>
        <n v="2165944"/>
        <n v="2166002"/>
        <n v="2166169"/>
        <n v="2166274"/>
        <n v="2166363"/>
        <n v="2166801"/>
        <n v="2167378"/>
        <n v="2167432"/>
        <n v="2167599"/>
        <n v="2165103"/>
        <n v="2165618"/>
        <n v="2165651"/>
        <n v="2165669"/>
        <n v="2165707"/>
        <n v="2165758"/>
        <n v="2165880"/>
        <n v="2166053"/>
        <n v="2166240"/>
        <n v="2166550"/>
        <n v="2166797"/>
        <n v="2167301"/>
        <n v="2167343"/>
        <n v="2167394"/>
        <n v="2167611"/>
        <n v="2165316"/>
        <n v="2165456"/>
        <n v="2165499"/>
        <n v="2165502"/>
        <n v="2165561"/>
        <n v="2165634"/>
        <n v="2165774"/>
        <n v="2165839"/>
        <n v="2165901"/>
        <n v="2166401"/>
        <n v="2166592"/>
        <n v="2166622"/>
        <n v="2166657"/>
        <n v="2166690"/>
        <n v="2167297"/>
        <n v="2164409"/>
        <n v="2165715"/>
        <n v="2165855"/>
        <n v="2166215"/>
        <n v="2166321"/>
        <n v="2166436"/>
        <n v="2166703"/>
        <n v="2167203"/>
        <n v="2167220"/>
        <n v="2167777"/>
        <n v="2168153"/>
        <n v="2168242"/>
        <n v="2168374"/>
        <n v="2168633"/>
        <n v="2168676"/>
        <n v="2168803"/>
        <n v="2168820"/>
        <n v="2168935"/>
        <n v="2168960"/>
        <n v="2167815"/>
        <n v="2167840"/>
        <n v="2167980"/>
        <n v="2168137"/>
        <n v="2168196"/>
        <n v="2168463"/>
        <n v="2168498"/>
        <n v="2168722"/>
        <n v="2168731"/>
        <n v="2169729"/>
        <n v="2167700"/>
        <n v="2167866"/>
        <n v="2168099"/>
        <n v="2168161"/>
        <n v="2168323"/>
        <n v="2168358"/>
        <n v="2168528"/>
        <n v="2168595"/>
        <n v="2168609"/>
        <n v="2168641"/>
        <n v="2169133"/>
        <n v="2169401"/>
        <n v="2169451"/>
        <n v="2169613"/>
        <n v="2167858"/>
        <n v="2167955"/>
        <n v="2167998"/>
        <n v="2168340"/>
        <n v="2168536"/>
        <n v="2169141"/>
        <n v="2169494"/>
        <n v="2169541"/>
        <n v="2167696"/>
        <n v="2167734"/>
        <n v="2167751"/>
        <n v="2167882"/>
        <n v="2167891"/>
        <n v="2168439"/>
        <n v="2168480"/>
        <n v="2168765"/>
        <n v="2168781"/>
        <n v="2168846"/>
        <n v="2168986"/>
        <n v="2168994"/>
        <n v="2167831"/>
        <n v="2167904"/>
        <n v="2167912"/>
        <n v="2167939"/>
        <n v="2168064"/>
        <n v="2168218"/>
        <n v="2168269"/>
        <n v="2168307"/>
        <n v="2168412"/>
        <n v="2168421"/>
        <n v="2168552"/>
        <n v="2168561"/>
        <n v="2168579"/>
        <n v="2168617"/>
        <n v="2169109"/>
        <n v="2169222"/>
        <n v="2169311"/>
        <n v="2169532"/>
        <n v="2169737"/>
        <n v="2167971"/>
        <n v="2168013"/>
        <n v="2168081"/>
        <n v="2168102"/>
        <n v="2168285"/>
        <n v="2168684"/>
        <n v="2168757"/>
        <n v="2168889"/>
        <n v="2169036"/>
        <n v="2169184"/>
        <n v="2169265"/>
        <n v="2169346"/>
        <n v="2169389"/>
        <n v="2169486"/>
        <n v="2169681"/>
        <n v="2167670"/>
        <n v="2167807"/>
        <n v="2167947"/>
        <n v="2168021"/>
        <n v="2168048"/>
        <n v="2168056"/>
        <n v="2168129"/>
        <n v="2168188"/>
        <n v="2168692"/>
        <n v="2169206"/>
        <n v="2169648"/>
        <n v="2169672"/>
        <n v="2169788"/>
        <n v="2169885"/>
        <n v="2169982"/>
        <n v="2170204"/>
        <n v="2170441"/>
        <n v="2170549"/>
        <n v="2170760"/>
        <n v="2170786"/>
        <n v="2171731"/>
        <n v="2171758"/>
        <n v="2172223"/>
        <n v="2172363"/>
        <n v="2172541"/>
        <n v="2169818"/>
        <n v="2170301"/>
        <n v="2170611"/>
        <n v="2170689"/>
        <n v="2171111"/>
        <n v="2171286"/>
        <n v="2171839"/>
        <n v="2172088"/>
        <n v="2172398"/>
        <n v="2170085"/>
        <n v="2170158"/>
        <n v="2170191"/>
        <n v="2170263"/>
        <n v="2170506"/>
        <n v="2170719"/>
        <n v="2170832"/>
        <n v="2170972"/>
        <n v="2171201"/>
        <n v="2171367"/>
        <n v="2171626"/>
        <n v="2172126"/>
        <n v="2172177"/>
        <n v="2172509"/>
        <n v="2172584"/>
        <n v="2170026"/>
        <n v="2170239"/>
        <n v="2170379"/>
        <n v="2170590"/>
        <n v="2171057"/>
        <n v="2171243"/>
        <n v="2171260"/>
        <n v="2171383"/>
        <n v="2171596"/>
        <n v="2172002"/>
        <n v="2172436"/>
        <n v="2172479"/>
        <n v="2169842"/>
        <n v="2170859"/>
        <n v="2170867"/>
        <n v="2170891"/>
        <n v="2170921"/>
        <n v="2170964"/>
        <n v="2171081"/>
        <n v="2171154"/>
        <n v="2171511"/>
        <n v="2171529"/>
        <n v="2171791"/>
        <n v="2172029"/>
        <n v="2172258"/>
        <n v="2172312"/>
        <n v="2169940"/>
        <n v="2170069"/>
        <n v="2170107"/>
        <n v="2170280"/>
        <n v="2170344"/>
        <n v="2170646"/>
        <n v="2170794"/>
        <n v="2170816"/>
        <n v="2171006"/>
        <n v="2171022"/>
        <n v="2171073"/>
        <n v="2171189"/>
        <n v="2171341"/>
        <n v="2171553"/>
        <n v="2171685"/>
        <n v="2172151"/>
        <n v="2172614"/>
        <n v="2169770"/>
        <n v="2169877"/>
        <n v="2170182"/>
        <n v="2170409"/>
        <n v="2170476"/>
        <n v="2170735"/>
        <n v="2170913"/>
        <n v="2171324"/>
        <n v="2171669"/>
        <n v="2172053"/>
        <n v="2172347"/>
        <n v="2172631"/>
        <n v="2169915"/>
        <n v="2170123"/>
        <n v="2171138"/>
        <n v="2171421"/>
        <n v="2171464"/>
        <n v="2171472"/>
        <n v="2171979"/>
        <n v="2172282"/>
        <n v="2175958"/>
        <n v="2176181"/>
        <n v="2176296"/>
        <n v="2176857"/>
        <n v="2176954"/>
        <n v="2177420"/>
        <n v="2177501"/>
        <n v="2178001"/>
        <n v="2178124"/>
        <n v="2178167"/>
        <n v="2178281"/>
        <n v="2178931"/>
        <n v="2175311"/>
        <n v="2176016"/>
        <n v="2176903"/>
        <n v="2177012"/>
        <n v="2177179"/>
        <n v="2177381"/>
        <n v="2177390"/>
        <n v="2177446"/>
        <n v="2177497"/>
        <n v="2177578"/>
        <n v="2178035"/>
        <n v="2178256"/>
        <n v="2178485"/>
        <n v="2178523"/>
        <n v="2178698"/>
        <n v="2175583"/>
        <n v="2176342"/>
        <n v="2176644"/>
        <n v="2176709"/>
        <n v="2176792"/>
        <n v="2177225"/>
        <n v="2177365"/>
        <n v="2177543"/>
        <n v="2178086"/>
        <n v="2178370"/>
        <n v="2178710"/>
        <n v="2178876"/>
        <n v="2175443"/>
        <n v="2175630"/>
        <n v="2176130"/>
        <n v="2176491"/>
        <n v="2177063"/>
        <n v="2177292"/>
        <n v="2177454"/>
        <n v="2177471"/>
        <n v="2177730"/>
        <n v="2177896"/>
        <n v="2177977"/>
        <n v="2178302"/>
        <n v="2178400"/>
        <n v="2178434"/>
        <n v="2178558"/>
        <n v="2178779"/>
        <n v="2178817"/>
        <n v="2178906"/>
        <n v="2179139"/>
        <n v="2172673"/>
        <n v="2175541"/>
        <n v="2175672"/>
        <n v="2176083"/>
        <n v="2176598"/>
        <n v="2176750"/>
        <n v="2177152"/>
        <n v="2177411"/>
        <n v="2177438"/>
        <n v="2177462"/>
        <n v="2177560"/>
        <n v="2177764"/>
        <n v="2178591"/>
        <n v="2179163"/>
        <n v="2175737"/>
        <n v="2175907"/>
        <n v="2176539"/>
        <n v="2177527"/>
        <n v="2177608"/>
        <n v="2175770"/>
        <n v="2177403"/>
        <n v="2177616"/>
        <n v="2177641"/>
        <n v="2177781"/>
        <n v="2178621"/>
        <n v="2178736"/>
        <n v="2178965"/>
        <n v="2178981"/>
        <n v="2179023"/>
        <n v="2175397"/>
        <n v="2175869"/>
        <n v="2176253"/>
        <n v="2176440"/>
        <n v="2177110"/>
        <n v="2177489"/>
        <n v="2177519"/>
        <n v="2177535"/>
        <n v="2177586"/>
        <n v="2177691"/>
        <n v="2178205"/>
        <n v="2178345"/>
        <n v="2178841"/>
        <n v="2179198"/>
        <n v="2179716"/>
        <n v="2179791"/>
        <n v="2179899"/>
        <n v="2180145"/>
        <n v="2180242"/>
        <n v="2180498"/>
        <n v="2180528"/>
        <n v="2180579"/>
        <n v="2180862"/>
        <n v="2181389"/>
        <n v="2181699"/>
        <n v="2181851"/>
        <n v="2181974"/>
        <n v="2182288"/>
        <n v="2182733"/>
        <n v="2183551"/>
        <n v="2183667"/>
        <n v="2179317"/>
        <n v="2179571"/>
        <n v="2179635"/>
        <n v="2179830"/>
        <n v="2180081"/>
        <n v="2180102"/>
        <n v="2180234"/>
        <n v="2180749"/>
        <n v="2180781"/>
        <n v="2181109"/>
        <n v="2181273"/>
        <n v="2182016"/>
        <n v="2182709"/>
        <n v="2182903"/>
        <n v="2183331"/>
        <n v="2183497"/>
        <n v="2183586"/>
        <n v="2183756"/>
        <n v="2179228"/>
        <n v="2179261"/>
        <n v="2179384"/>
        <n v="2179937"/>
        <n v="2180307"/>
        <n v="2180447"/>
        <n v="2181001"/>
        <n v="2181044"/>
        <n v="2181150"/>
        <n v="2181532"/>
        <n v="2181800"/>
        <n v="2182512"/>
        <n v="2182857"/>
        <n v="2183136"/>
        <n v="2179601"/>
        <n v="2179686"/>
        <n v="2179988"/>
        <n v="2182156"/>
        <n v="2182423"/>
        <n v="2182474"/>
        <n v="2182571"/>
        <n v="2183187"/>
        <n v="2183381"/>
        <n v="2183829"/>
        <n v="2179333"/>
        <n v="2179457"/>
        <n v="2179538"/>
        <n v="2181214"/>
        <n v="2181605"/>
        <n v="2181737"/>
        <n v="2182091"/>
        <n v="2182393"/>
        <n v="2182440"/>
        <n v="2183098"/>
        <n v="2183721"/>
        <n v="2179414"/>
        <n v="2180650"/>
        <n v="2180706"/>
        <n v="2180951"/>
        <n v="2181427"/>
        <n v="2181648"/>
        <n v="2181915"/>
        <n v="2182202"/>
        <n v="2182237"/>
        <n v="2182334"/>
        <n v="2182954"/>
        <n v="2183233"/>
        <n v="2183306"/>
        <n v="2183454"/>
        <n v="2179767"/>
        <n v="2180625"/>
        <n v="2180820"/>
        <n v="2180901"/>
        <n v="2181320"/>
        <n v="2181486"/>
        <n v="2182644"/>
        <n v="2182792"/>
        <n v="2183004"/>
        <n v="2179511"/>
        <n v="2180048"/>
        <n v="2180188"/>
        <n v="2182067"/>
        <n v="2182547"/>
        <n v="2183047"/>
        <n v="2184132"/>
        <n v="2185431"/>
        <n v="2185821"/>
        <n v="2185872"/>
        <n v="2186861"/>
        <n v="2187271"/>
        <n v="2187344"/>
        <n v="2188006"/>
        <n v="2198028"/>
        <n v="2184159"/>
        <n v="2184205"/>
        <n v="2184353"/>
        <n v="2185007"/>
        <n v="2185201"/>
        <n v="2185317"/>
        <n v="2185546"/>
        <n v="2185571"/>
        <n v="2185597"/>
        <n v="2185708"/>
        <n v="2186291"/>
        <n v="2186348"/>
        <n v="2186381"/>
        <n v="2186429"/>
        <n v="2186577"/>
        <n v="2186976"/>
        <n v="2187182"/>
        <n v="2198036"/>
        <n v="2183977"/>
        <n v="2184396"/>
        <n v="2184973"/>
        <n v="2185236"/>
        <n v="2185279"/>
        <n v="2185643"/>
        <n v="2185678"/>
        <n v="2186194"/>
        <n v="2186917"/>
        <n v="2187409"/>
        <n v="2188162"/>
        <n v="2184094"/>
        <n v="2184701"/>
        <n v="2186062"/>
        <n v="2186500"/>
        <n v="2197641"/>
        <n v="2198044"/>
        <n v="2198214"/>
        <n v="2198222"/>
        <n v="2184515"/>
        <n v="2184558"/>
        <n v="2185023"/>
        <n v="2185350"/>
        <n v="2185511"/>
        <n v="2186151"/>
        <n v="2187972"/>
        <n v="2188111"/>
        <n v="2188308"/>
        <n v="2197773"/>
        <n v="2198133"/>
        <n v="2198192"/>
        <n v="2183934"/>
        <n v="2184272"/>
        <n v="2184418"/>
        <n v="2184591"/>
        <n v="2184761"/>
        <n v="2185147"/>
        <n v="2185465"/>
        <n v="2185759"/>
        <n v="2186470"/>
        <n v="2186801"/>
        <n v="2187026"/>
        <n v="2188251"/>
        <n v="2197862"/>
        <n v="2198052"/>
        <n v="2184078"/>
        <n v="2184230"/>
        <n v="2184426"/>
        <n v="2184477"/>
        <n v="2184728"/>
        <n v="2185040"/>
        <n v="2185775"/>
        <n v="2185937"/>
        <n v="2186127"/>
        <n v="2186704"/>
        <n v="2186755"/>
        <n v="2187085"/>
        <n v="2187140"/>
        <n v="2187930"/>
        <n v="2188219"/>
        <n v="2184001"/>
        <n v="2184043"/>
        <n v="2185104"/>
        <n v="2185392"/>
        <n v="2186241"/>
        <n v="2186542"/>
        <n v="2187212"/>
        <n v="2187476"/>
        <n v="2188049"/>
        <n v="2197692"/>
        <n v="2198087"/>
        <n v="2198117"/>
        <n v="2198168"/>
        <n v="2199351"/>
        <n v="2199415"/>
        <n v="2199482"/>
        <n v="2199491"/>
        <n v="2199547"/>
        <n v="2199857"/>
        <n v="2199962"/>
        <n v="2200006"/>
        <n v="2200022"/>
        <n v="2200031"/>
        <n v="2200201"/>
        <n v="2199202"/>
        <n v="2199661"/>
        <n v="2199750"/>
        <n v="2199792"/>
        <n v="2199831"/>
        <n v="2199881"/>
        <n v="2199911"/>
        <n v="2199920"/>
        <n v="2199997"/>
        <n v="2200073"/>
        <n v="2200111"/>
        <n v="2200120"/>
        <n v="2200294"/>
        <n v="2200308"/>
        <n v="2201363"/>
        <n v="2198265"/>
        <n v="2199458"/>
        <n v="2199466"/>
        <n v="2200014"/>
        <n v="2200081"/>
        <n v="2200138"/>
        <n v="2200286"/>
        <n v="2201380"/>
        <n v="2201509"/>
        <n v="2201550"/>
        <n v="2198303"/>
        <n v="2198541"/>
        <n v="2199237"/>
        <n v="2199318"/>
        <n v="2199431"/>
        <n v="2199440"/>
        <n v="2199865"/>
        <n v="2199938"/>
        <n v="2200154"/>
        <n v="2200162"/>
        <n v="2201304"/>
        <n v="2201479"/>
        <n v="2201703"/>
        <n v="2198346"/>
        <n v="2198362"/>
        <n v="2198427"/>
        <n v="2199741"/>
        <n v="2199784"/>
        <n v="2199946"/>
        <n v="2200057"/>
        <n v="2200065"/>
        <n v="2200090"/>
        <n v="2200103"/>
        <n v="2200189"/>
        <n v="2200227"/>
        <n v="2200243"/>
        <n v="2201606"/>
        <n v="2198494"/>
        <n v="2198524"/>
        <n v="2198575"/>
        <n v="2199393"/>
        <n v="2199563"/>
        <n v="2199598"/>
        <n v="2199695"/>
        <n v="2199890"/>
        <n v="2200049"/>
        <n v="2200260"/>
        <n v="2200278"/>
        <n v="2201444"/>
        <n v="2201631"/>
        <n v="2198869"/>
        <n v="2199253"/>
        <n v="2199270"/>
        <n v="2199369"/>
        <n v="2199610"/>
        <n v="2199628"/>
        <n v="2199679"/>
        <n v="2199717"/>
        <n v="2199954"/>
        <n v="2201673"/>
        <n v="2198249"/>
        <n v="2198281"/>
        <n v="2198320"/>
        <n v="2199334"/>
        <n v="2199644"/>
        <n v="2199806"/>
        <n v="2199873"/>
        <n v="2199903"/>
        <n v="2199971"/>
        <n v="2199989"/>
        <n v="2200146"/>
        <n v="2200197"/>
        <n v="2200219"/>
        <n v="2201410"/>
        <n v="2201754"/>
        <n v="2202009"/>
        <n v="2202530"/>
        <n v="2202653"/>
        <n v="2202874"/>
        <n v="2202904"/>
        <n v="2203013"/>
        <n v="2203064"/>
        <n v="2203455"/>
        <n v="2201738"/>
        <n v="2201819"/>
        <n v="2201967"/>
        <n v="2202017"/>
        <n v="2202050"/>
        <n v="2202203"/>
        <n v="2202220"/>
        <n v="2202301"/>
        <n v="2202416"/>
        <n v="2202505"/>
        <n v="2202572"/>
        <n v="2202785"/>
        <n v="2202793"/>
        <n v="2203099"/>
        <n v="2203421"/>
        <n v="2203595"/>
        <n v="2202181"/>
        <n v="2202327"/>
        <n v="2202378"/>
        <n v="2202718"/>
        <n v="2202998"/>
        <n v="2203021"/>
        <n v="2203307"/>
        <n v="2203404"/>
        <n v="2203412"/>
        <n v="2203480"/>
        <n v="2203498"/>
        <n v="2203501"/>
        <n v="2203536"/>
        <n v="2203579"/>
        <n v="2203641"/>
        <n v="2203650"/>
        <n v="2201771"/>
        <n v="2202211"/>
        <n v="2202289"/>
        <n v="2202637"/>
        <n v="2202688"/>
        <n v="2202696"/>
        <n v="2203072"/>
        <n v="2203323"/>
        <n v="2203340"/>
        <n v="2203463"/>
        <n v="2203471"/>
        <n v="2203587"/>
        <n v="2201835"/>
        <n v="2201886"/>
        <n v="2201941"/>
        <n v="2202092"/>
        <n v="2202599"/>
        <n v="2202611"/>
        <n v="2202815"/>
        <n v="2202963"/>
        <n v="2203331"/>
        <n v="2203447"/>
        <n v="2203510"/>
        <n v="2203528"/>
        <n v="2203609"/>
        <n v="2201711"/>
        <n v="2201851"/>
        <n v="2201924"/>
        <n v="2202076"/>
        <n v="2202165"/>
        <n v="2202483"/>
        <n v="2202734"/>
        <n v="2202751"/>
        <n v="2202769"/>
        <n v="2203544"/>
        <n v="2203633"/>
        <n v="2202335"/>
        <n v="2202441"/>
        <n v="2202459"/>
        <n v="2202831"/>
        <n v="2202866"/>
        <n v="2202891"/>
        <n v="2203048"/>
        <n v="2203358"/>
        <n v="2203366"/>
        <n v="2203374"/>
        <n v="2203382"/>
        <n v="2203391"/>
        <n v="2203617"/>
        <n v="2201797"/>
        <n v="2202114"/>
        <n v="2202246"/>
        <n v="2202351"/>
        <n v="2202548"/>
        <n v="2202921"/>
        <n v="2203315"/>
        <n v="2203439"/>
        <n v="2203561"/>
        <n v="2203625"/>
        <n v="2203757"/>
        <n v="2203765"/>
        <n v="2204087"/>
        <n v="2204206"/>
        <n v="2204281"/>
        <n v="2205661"/>
        <n v="2205792"/>
        <n v="2205822"/>
        <n v="2205962"/>
        <n v="2206063"/>
        <n v="2206110"/>
        <n v="2206152"/>
        <n v="2206438"/>
        <n v="2203676"/>
        <n v="2203692"/>
        <n v="2203811"/>
        <n v="2203820"/>
        <n v="2203901"/>
        <n v="2204028"/>
        <n v="2204036"/>
        <n v="2204044"/>
        <n v="2204095"/>
        <n v="2204214"/>
        <n v="2205997"/>
        <n v="2206675"/>
        <n v="2206811"/>
        <n v="2203722"/>
        <n v="2203871"/>
        <n v="2203897"/>
        <n v="2204125"/>
        <n v="2204192"/>
        <n v="2205458"/>
        <n v="2205504"/>
        <n v="2205521"/>
        <n v="2205580"/>
        <n v="2205601"/>
        <n v="2205903"/>
        <n v="2206349"/>
        <n v="2203803"/>
        <n v="2204133"/>
        <n v="2204231"/>
        <n v="2205733"/>
        <n v="2206055"/>
        <n v="2206080"/>
        <n v="2206128"/>
        <n v="2206497"/>
        <n v="2206764"/>
        <n v="2206888"/>
        <n v="2206942"/>
        <n v="2203684"/>
        <n v="2203749"/>
        <n v="2203790"/>
        <n v="2203889"/>
        <n v="2203978"/>
        <n v="2203994"/>
        <n v="2204141"/>
        <n v="2204265"/>
        <n v="2205865"/>
        <n v="2206314"/>
        <n v="2206616"/>
        <n v="2203668"/>
        <n v="2203714"/>
        <n v="2203773"/>
        <n v="2203846"/>
        <n v="2203854"/>
        <n v="2203943"/>
        <n v="2204222"/>
        <n v="2206098"/>
        <n v="2206217"/>
        <n v="2203731"/>
        <n v="2203781"/>
        <n v="2203838"/>
        <n v="2203951"/>
        <n v="2203960"/>
        <n v="2204001"/>
        <n v="2204061"/>
        <n v="2204079"/>
        <n v="2204117"/>
        <n v="2205636"/>
        <n v="2205881"/>
        <n v="2206071"/>
        <n v="2206578"/>
        <n v="2206713"/>
        <n v="2207094"/>
        <n v="2203862"/>
        <n v="2203986"/>
        <n v="2204010"/>
        <n v="2204109"/>
        <n v="2204249"/>
        <n v="2204273"/>
        <n v="2204303"/>
        <n v="2204311"/>
        <n v="2205342"/>
        <n v="2205423"/>
        <n v="2205440"/>
        <n v="2205563"/>
        <n v="2205776"/>
        <n v="2206187"/>
        <n v="2206250"/>
        <n v="2206659"/>
        <n v="2207591"/>
        <n v="2208091"/>
        <n v="2208651"/>
        <n v="2210206"/>
        <n v="2210265"/>
        <n v="2207400"/>
        <n v="2207914"/>
        <n v="2207990"/>
        <n v="2211261"/>
        <n v="2211474"/>
        <n v="2213809"/>
        <n v="2214147"/>
        <n v="2207345"/>
        <n v="2208015"/>
        <n v="2208031"/>
        <n v="2208066"/>
        <n v="2208236"/>
        <n v="2208589"/>
        <n v="2208716"/>
        <n v="2208945"/>
        <n v="2210176"/>
        <n v="2210281"/>
        <n v="2210371"/>
        <n v="2210389"/>
        <n v="2210451"/>
        <n v="2211237"/>
        <n v="2211458"/>
        <n v="2211482"/>
        <n v="2212233"/>
        <n v="2213949"/>
        <n v="2208198"/>
        <n v="2208295"/>
        <n v="2208392"/>
        <n v="2209003"/>
        <n v="2210311"/>
        <n v="2210354"/>
        <n v="2210419"/>
        <n v="2210516"/>
        <n v="2211202"/>
        <n v="2213612"/>
        <n v="2214074"/>
        <n v="2214252"/>
        <n v="2208449"/>
        <n v="2208554"/>
        <n v="2208627"/>
        <n v="2208791"/>
        <n v="2208911"/>
        <n v="2210478"/>
        <n v="2210494"/>
        <n v="2211342"/>
        <n v="2211440"/>
        <n v="2211504"/>
        <n v="2214805"/>
        <n v="2207540"/>
        <n v="2207931"/>
        <n v="2208376"/>
        <n v="2208520"/>
        <n v="2208767"/>
        <n v="2208830"/>
        <n v="2209071"/>
        <n v="2210184"/>
        <n v="2210192"/>
        <n v="2210290"/>
        <n v="2210338"/>
        <n v="2210401"/>
        <n v="2211415"/>
        <n v="2211423"/>
        <n v="2211555"/>
        <n v="2213442"/>
        <n v="2213752"/>
        <n v="2214198"/>
        <n v="2214490"/>
        <n v="2214538"/>
        <n v="2207841"/>
        <n v="2207965"/>
        <n v="2208139"/>
        <n v="2208317"/>
        <n v="2208872"/>
        <n v="2210249"/>
        <n v="2210362"/>
        <n v="2210532"/>
        <n v="2211245"/>
        <n v="2211288"/>
        <n v="2211521"/>
        <n v="2213388"/>
        <n v="2214694"/>
        <n v="2207876"/>
        <n v="2208252"/>
        <n v="2208341"/>
        <n v="2208481"/>
        <n v="2209097"/>
        <n v="2210222"/>
        <n v="2210397"/>
        <n v="2210435"/>
        <n v="2211318"/>
        <n v="2211393"/>
        <n v="2211717"/>
        <n v="2213515"/>
        <n v="2214015"/>
        <n v="2214759"/>
        <n v="2216077"/>
        <n v="2216336"/>
        <n v="2216387"/>
        <n v="2216638"/>
        <n v="2216697"/>
        <n v="2216743"/>
        <n v="2216883"/>
        <n v="2220503"/>
        <n v="2220520"/>
        <n v="2220767"/>
        <n v="2220872"/>
        <n v="2220970"/>
        <n v="2221097"/>
        <n v="2221160"/>
        <n v="2221437"/>
        <n v="2221577"/>
        <n v="2221674"/>
        <n v="2215674"/>
        <n v="2216417"/>
        <n v="2216760"/>
        <n v="2220660"/>
        <n v="2220678"/>
        <n v="2221062"/>
        <n v="2221445"/>
        <n v="2221500"/>
        <n v="2221534"/>
        <n v="2221607"/>
        <n v="2221658"/>
        <n v="2214864"/>
        <n v="2215372"/>
        <n v="2215518"/>
        <n v="2216280"/>
        <n v="2217022"/>
        <n v="2217073"/>
        <n v="2220708"/>
        <n v="2220741"/>
        <n v="2220775"/>
        <n v="2221712"/>
        <n v="2221780"/>
        <n v="2221801"/>
        <n v="2215267"/>
        <n v="2215411"/>
        <n v="2215623"/>
        <n v="2215984"/>
        <n v="2220937"/>
        <n v="2221020"/>
        <n v="2221348"/>
        <n v="2221429"/>
        <n v="2221488"/>
        <n v="2221682"/>
        <n v="2221739"/>
        <n v="2215127"/>
        <n v="2215178"/>
        <n v="2216034"/>
        <n v="2220473"/>
        <n v="2220597"/>
        <n v="2220724"/>
        <n v="2220830"/>
        <n v="2221224"/>
        <n v="2221364"/>
        <n v="2221755"/>
        <n v="2221844"/>
        <n v="2215089"/>
        <n v="2215305"/>
        <n v="2215461"/>
        <n v="2216107"/>
        <n v="2216158"/>
        <n v="2216204"/>
        <n v="2216514"/>
        <n v="2216565"/>
        <n v="2216930"/>
        <n v="2216999"/>
        <n v="2220635"/>
        <n v="2220821"/>
        <n v="2221054"/>
        <n v="2221135"/>
        <n v="2221381"/>
        <n v="2221518"/>
        <n v="2221569"/>
        <n v="2221828"/>
        <n v="2214988"/>
        <n v="2215038"/>
        <n v="2215712"/>
        <n v="2215852"/>
        <n v="2216905"/>
        <n v="2220813"/>
        <n v="2221631"/>
        <n v="2221704"/>
        <n v="2221771"/>
        <n v="2214937"/>
        <n v="2215569"/>
        <n v="2215763"/>
        <n v="2216816"/>
        <n v="2216956"/>
        <n v="2220589"/>
        <n v="2220881"/>
        <n v="2221330"/>
        <n v="2221470"/>
        <n v="2221909"/>
        <n v="2221925"/>
        <n v="2221950"/>
        <n v="2222042"/>
        <n v="2222085"/>
        <n v="2222140"/>
        <n v="2248424"/>
        <n v="2457937"/>
        <n v="2614277"/>
        <n v="2614331"/>
        <n v="2614471"/>
        <n v="2614501"/>
        <n v="2614510"/>
        <n v="2614587"/>
        <n v="2858664"/>
        <n v="2865563"/>
        <n v="2886374"/>
        <n v="2919841"/>
        <n v="2950021"/>
        <n v="2955970"/>
        <n v="2962976"/>
        <n v="3021592"/>
        <n v="3108345"/>
        <n v="3151093"/>
        <n v="2569646"/>
        <n v="2614323"/>
        <n v="2614421"/>
        <n v="2886366"/>
        <n v="3177179"/>
        <n v="3193160"/>
        <n v="2221933"/>
        <n v="2222069"/>
        <n v="2614315"/>
        <n v="2614374"/>
        <n v="2614528"/>
        <n v="2614561"/>
        <n v="2848651"/>
        <n v="2887435"/>
        <n v="2897112"/>
        <n v="2949996"/>
        <n v="2962968"/>
        <n v="2991003"/>
        <n v="2993111"/>
        <n v="3149341"/>
        <n v="3176069"/>
        <n v="3193158"/>
        <n v="2222107"/>
        <n v="2614366"/>
        <n v="2614391"/>
        <n v="2876981"/>
        <n v="2991011"/>
        <n v="3104309"/>
        <n v="3151107"/>
        <n v="3157009"/>
        <n v="3176057"/>
        <n v="2226242"/>
        <n v="2869194"/>
        <n v="2887443"/>
        <n v="2949970"/>
        <n v="3128358"/>
        <n v="3149339"/>
        <n v="3203234"/>
        <n v="2222077"/>
        <n v="2222131"/>
        <n v="2500930"/>
        <n v="2614285"/>
        <n v="2614293"/>
        <n v="2614340"/>
        <n v="2614358"/>
        <n v="2614595"/>
        <n v="2825022"/>
        <n v="2848634"/>
        <n v="2848642"/>
        <n v="2856475"/>
        <n v="2953560"/>
        <n v="2953578"/>
        <n v="2999284"/>
        <n v="3151081"/>
        <n v="3177207"/>
        <n v="3203222"/>
        <n v="2221941"/>
        <n v="2221992"/>
        <n v="2222093"/>
        <n v="2614382"/>
        <n v="2614412"/>
        <n v="2847891"/>
        <n v="2865555"/>
        <n v="2919833"/>
        <n v="2955961"/>
        <n v="2990937"/>
        <n v="3104295"/>
        <n v="3120914"/>
        <n v="3128346"/>
        <n v="3193237"/>
        <n v="2249498"/>
        <n v="2614404"/>
        <n v="2614439"/>
        <n v="2614480"/>
        <n v="2614579"/>
        <n v="2825031"/>
        <n v="2847921"/>
        <n v="2858656"/>
        <n v="3365895"/>
        <n v="3450114"/>
        <n v="3450323"/>
        <n v="3497455"/>
        <n v="3520048"/>
        <n v="3521282"/>
        <n v="3523726"/>
        <n v="3524671"/>
        <n v="3524676"/>
        <n v="3524681"/>
        <n v="3524783"/>
        <n v="3214404"/>
        <n v="3234808"/>
        <n v="3259525"/>
        <n v="3283982"/>
        <n v="3331541"/>
        <n v="3365883"/>
        <n v="3444337"/>
        <n v="3444363"/>
        <n v="3454814"/>
        <n v="3493654"/>
        <n v="3503052"/>
        <n v="3505948"/>
        <n v="3522417"/>
        <n v="3522509"/>
        <n v="3283994"/>
        <n v="3444351"/>
        <n v="3444533"/>
        <n v="3481611"/>
        <n v="3497585"/>
        <n v="3523701"/>
        <n v="3524006"/>
        <n v="3524668"/>
        <n v="3524674"/>
        <n v="3524679"/>
        <n v="3524680"/>
        <n v="3215198"/>
        <n v="3224475"/>
        <n v="3234077"/>
        <n v="3301180"/>
        <n v="3320526"/>
        <n v="3444349"/>
        <n v="3472661"/>
        <n v="3520878"/>
        <n v="3523003"/>
        <n v="3524675"/>
        <n v="3524784"/>
        <n v="3208093"/>
        <n v="3301153"/>
        <n v="3301192"/>
        <n v="3301206"/>
        <n v="3454827"/>
        <n v="3497481"/>
        <n v="3500867"/>
        <n v="3522416"/>
        <n v="3523002"/>
        <n v="3524683"/>
        <n v="3524684"/>
        <n v="3208081"/>
        <n v="3224487"/>
        <n v="3259513"/>
        <n v="3320514"/>
        <n v="3444521"/>
        <n v="3524007"/>
        <n v="3524672"/>
        <n v="3524682"/>
        <n v="3224499"/>
        <n v="3301178"/>
        <n v="3331538"/>
        <n v="3432711"/>
        <n v="3472673"/>
        <n v="3521477"/>
        <n v="3524669"/>
        <n v="3524670"/>
        <n v="3524673"/>
        <n v="3234089"/>
        <n v="3234795"/>
        <n v="3301165"/>
        <n v="3319650"/>
        <n v="3450102"/>
        <n v="3466649"/>
        <n v="3520893"/>
        <n v="3521267"/>
        <n v="3521283"/>
        <n v="3523004"/>
        <n v="3524667"/>
        <n v="1456355"/>
        <n v="1456479"/>
        <n v="1456606"/>
        <n v="1456622"/>
        <n v="1456711"/>
        <n v="1945658"/>
        <n v="1945704"/>
        <n v="1945739"/>
        <n v="2099739"/>
        <n v="2099780"/>
        <n v="2099925"/>
        <n v="2099976"/>
        <n v="2100354"/>
        <n v="2100745"/>
        <n v="2100834"/>
        <n v="1456363"/>
        <n v="1456533"/>
        <n v="1456541"/>
        <n v="1456592"/>
        <n v="1456673"/>
        <n v="1943035"/>
        <n v="1945666"/>
        <n v="1947685"/>
        <n v="1947693"/>
        <n v="2099801"/>
        <n v="2099844"/>
        <n v="2100036"/>
        <n v="2100044"/>
        <n v="2100192"/>
        <n v="1456371"/>
        <n v="1456401"/>
        <n v="1456444"/>
        <n v="1456461"/>
        <n v="1456584"/>
        <n v="1456649"/>
        <n v="1456703"/>
        <n v="1945763"/>
        <n v="1947561"/>
        <n v="2099771"/>
        <n v="2099828"/>
        <n v="2099861"/>
        <n v="2100010"/>
        <n v="2100168"/>
        <n v="2100389"/>
        <n v="2100729"/>
        <n v="2100761"/>
        <n v="2100796"/>
        <n v="1456339"/>
        <n v="1456487"/>
        <n v="1456576"/>
        <n v="1456614"/>
        <n v="1456631"/>
        <n v="1456681"/>
        <n v="1456720"/>
        <n v="1900581"/>
        <n v="1943043"/>
        <n v="1947511"/>
        <n v="2099721"/>
        <n v="2100672"/>
        <n v="2100699"/>
        <n v="1456568"/>
        <n v="1947464"/>
        <n v="2099879"/>
        <n v="2099984"/>
        <n v="2100001"/>
        <n v="2100079"/>
        <n v="2100273"/>
        <n v="1456380"/>
        <n v="1943051"/>
        <n v="2099941"/>
        <n v="2100222"/>
        <n v="2100591"/>
        <n v="2100648"/>
        <n v="2100851"/>
        <n v="1456321"/>
        <n v="1456398"/>
        <n v="1456452"/>
        <n v="1943027"/>
        <n v="1945691"/>
        <n v="1945747"/>
        <n v="1947537"/>
        <n v="1947570"/>
        <n v="2099917"/>
        <n v="2100109"/>
        <n v="1456347"/>
        <n v="1456410"/>
        <n v="1456495"/>
        <n v="1456509"/>
        <n v="1456517"/>
        <n v="1456690"/>
        <n v="1943060"/>
        <n v="1945682"/>
        <n v="1945721"/>
        <n v="1945755"/>
        <n v="1945780"/>
        <n v="1947545"/>
        <n v="2099704"/>
        <n v="2099895"/>
        <n v="2100133"/>
        <n v="2100613"/>
        <n v="2101024"/>
        <n v="2101148"/>
        <n v="2101229"/>
        <n v="2101717"/>
        <n v="2101865"/>
        <n v="2101890"/>
        <n v="2102314"/>
        <n v="2102390"/>
        <n v="2102519"/>
        <n v="2106042"/>
        <n v="2106204"/>
        <n v="2106336"/>
        <n v="2106387"/>
        <n v="2106786"/>
        <n v="2100991"/>
        <n v="2101059"/>
        <n v="2101083"/>
        <n v="2101113"/>
        <n v="2101423"/>
        <n v="2105992"/>
        <n v="2106026"/>
        <n v="2106301"/>
        <n v="2106492"/>
        <n v="2101555"/>
        <n v="2101822"/>
        <n v="2102128"/>
        <n v="2102594"/>
        <n v="2102624"/>
        <n v="2102713"/>
        <n v="2105488"/>
        <n v="2105739"/>
        <n v="2105895"/>
        <n v="2105976"/>
        <n v="2106441"/>
        <n v="2106522"/>
        <n v="2106573"/>
        <n v="2106719"/>
        <n v="2106808"/>
        <n v="2100885"/>
        <n v="2102047"/>
        <n v="2102195"/>
        <n v="2102373"/>
        <n v="2105593"/>
        <n v="2105861"/>
        <n v="2106131"/>
        <n v="2106361"/>
        <n v="2106417"/>
        <n v="2106468"/>
        <n v="2106689"/>
        <n v="2101369"/>
        <n v="2101601"/>
        <n v="2102641"/>
        <n v="2105658"/>
        <n v="2105691"/>
        <n v="2105844"/>
        <n v="2105917"/>
        <n v="2106239"/>
        <n v="2106557"/>
        <n v="2106662"/>
        <n v="2100915"/>
        <n v="2100940"/>
        <n v="2100974"/>
        <n v="2101474"/>
        <n v="2101521"/>
        <n v="2101741"/>
        <n v="2101768"/>
        <n v="2101784"/>
        <n v="2101920"/>
        <n v="2102101"/>
        <n v="2102179"/>
        <n v="2102349"/>
        <n v="2106115"/>
        <n v="2106255"/>
        <n v="2106603"/>
        <n v="2106638"/>
        <n v="2106824"/>
        <n v="2106859"/>
        <n v="2101318"/>
        <n v="2101580"/>
        <n v="2101806"/>
        <n v="2101946"/>
        <n v="2101971"/>
        <n v="2102004"/>
        <n v="2102233"/>
        <n v="2102420"/>
        <n v="2102462"/>
        <n v="2102497"/>
        <n v="2105569"/>
        <n v="2105810"/>
        <n v="2105941"/>
        <n v="2101253"/>
        <n v="2101491"/>
        <n v="2102217"/>
        <n v="2102250"/>
        <n v="2102284"/>
        <n v="2102446"/>
        <n v="2102675"/>
        <n v="2105763"/>
        <n v="2106085"/>
        <n v="2106280"/>
        <n v="2106972"/>
        <n v="2107511"/>
        <n v="2107545"/>
        <n v="2107588"/>
        <n v="2107651"/>
        <n v="2107707"/>
        <n v="2107863"/>
        <n v="2107898"/>
        <n v="2108461"/>
        <n v="2108959"/>
        <n v="2109092"/>
        <n v="2109149"/>
        <n v="2109190"/>
        <n v="2109564"/>
        <n v="2109661"/>
        <n v="2110236"/>
        <n v="2110457"/>
        <n v="2106981"/>
        <n v="2107685"/>
        <n v="2108231"/>
        <n v="2108665"/>
        <n v="2109114"/>
        <n v="2110201"/>
        <n v="2110392"/>
        <n v="2107405"/>
        <n v="2108011"/>
        <n v="2108274"/>
        <n v="2108509"/>
        <n v="2108975"/>
        <n v="2109017"/>
        <n v="2109246"/>
        <n v="2109611"/>
        <n v="2110317"/>
        <n v="2106905"/>
        <n v="2107430"/>
        <n v="2107464"/>
        <n v="2107481"/>
        <n v="2107731"/>
        <n v="2107804"/>
        <n v="2107979"/>
        <n v="2108088"/>
        <n v="2108134"/>
        <n v="2108258"/>
        <n v="2108304"/>
        <n v="2108347"/>
        <n v="2108495"/>
        <n v="2108533"/>
        <n v="2108754"/>
        <n v="2109912"/>
        <n v="2110287"/>
        <n v="2106921"/>
        <n v="2107375"/>
        <n v="2107944"/>
        <n v="2108169"/>
        <n v="2108215"/>
        <n v="2108690"/>
        <n v="2108711"/>
        <n v="2108801"/>
        <n v="2108851"/>
        <n v="2109408"/>
        <n v="2109505"/>
        <n v="2109645"/>
        <n v="2109696"/>
        <n v="2109891"/>
        <n v="2110261"/>
        <n v="2106875"/>
        <n v="2107626"/>
        <n v="2108070"/>
        <n v="2108568"/>
        <n v="2108932"/>
        <n v="2109041"/>
        <n v="2109220"/>
        <n v="2109327"/>
        <n v="2109351"/>
        <n v="2109530"/>
        <n v="2109807"/>
        <n v="2109947"/>
        <n v="2107928"/>
        <n v="2108045"/>
        <n v="2108118"/>
        <n v="2108631"/>
        <n v="2108908"/>
        <n v="2109271"/>
        <n v="2109581"/>
        <n v="2110473"/>
        <n v="2106956"/>
        <n v="2106964"/>
        <n v="2107600"/>
        <n v="2107782"/>
        <n v="2107839"/>
        <n v="2107995"/>
        <n v="2108193"/>
        <n v="2108444"/>
        <n v="2108789"/>
        <n v="2108886"/>
        <n v="2109165"/>
        <n v="2109301"/>
        <n v="2109378"/>
        <n v="2109432"/>
        <n v="2110368"/>
        <n v="2110911"/>
        <n v="2111852"/>
        <n v="2115718"/>
        <n v="2117036"/>
        <n v="2117320"/>
        <n v="2117427"/>
        <n v="2117842"/>
        <n v="2118342"/>
        <n v="2110791"/>
        <n v="2110848"/>
        <n v="2111909"/>
        <n v="2115564"/>
        <n v="2115637"/>
        <n v="2115734"/>
        <n v="2116714"/>
        <n v="2117257"/>
        <n v="2117443"/>
        <n v="2117923"/>
        <n v="2117940"/>
        <n v="2117991"/>
        <n v="2110708"/>
        <n v="2110775"/>
        <n v="2111879"/>
        <n v="2115599"/>
        <n v="2116692"/>
        <n v="2117001"/>
        <n v="2117184"/>
        <n v="2117214"/>
        <n v="2117303"/>
        <n v="2117311"/>
        <n v="2117338"/>
        <n v="2117401"/>
        <n v="2117966"/>
        <n v="2110767"/>
        <n v="2115548"/>
        <n v="2116579"/>
        <n v="2117109"/>
        <n v="2117273"/>
        <n v="2117460"/>
        <n v="2117494"/>
        <n v="2117877"/>
        <n v="2118075"/>
        <n v="2118091"/>
        <n v="2118199"/>
        <n v="2118237"/>
        <n v="2118407"/>
        <n v="2118474"/>
        <n v="2118504"/>
        <n v="2110643"/>
        <n v="2115513"/>
        <n v="2115696"/>
        <n v="2116609"/>
        <n v="2117061"/>
        <n v="2117613"/>
        <n v="2117711"/>
        <n v="2118024"/>
        <n v="2118164"/>
        <n v="2118377"/>
        <n v="2118521"/>
        <n v="2118717"/>
        <n v="2110678"/>
        <n v="2110694"/>
        <n v="2110716"/>
        <n v="2110821"/>
        <n v="2116625"/>
        <n v="2116668"/>
        <n v="2116749"/>
        <n v="2117125"/>
        <n v="2117281"/>
        <n v="2117290"/>
        <n v="2117630"/>
        <n v="2117745"/>
        <n v="2118296"/>
        <n v="2118326"/>
        <n v="2110724"/>
        <n v="2115661"/>
        <n v="2116650"/>
        <n v="2117087"/>
        <n v="2117231"/>
        <n v="2117354"/>
        <n v="2117397"/>
        <n v="2117681"/>
        <n v="2117818"/>
        <n v="2118148"/>
        <n v="2118202"/>
        <n v="2118440"/>
        <n v="2118555"/>
        <n v="2110490"/>
        <n v="2110651"/>
        <n v="2110660"/>
        <n v="2110686"/>
        <n v="2117168"/>
        <n v="2117346"/>
        <n v="2117362"/>
        <n v="2117419"/>
        <n v="2117664"/>
        <n v="2117796"/>
        <n v="2117893"/>
        <n v="2118041"/>
        <n v="2118415"/>
        <n v="2118822"/>
        <n v="2118873"/>
        <n v="2119055"/>
        <n v="2119233"/>
        <n v="2119411"/>
        <n v="2119772"/>
        <n v="2120029"/>
        <n v="2120151"/>
        <n v="2126493"/>
        <n v="2126868"/>
        <n v="2127112"/>
        <n v="2118792"/>
        <n v="2119080"/>
        <n v="2119136"/>
        <n v="2119586"/>
        <n v="2119608"/>
        <n v="2119675"/>
        <n v="2119896"/>
        <n v="2126787"/>
        <n v="2127007"/>
        <n v="2127082"/>
        <n v="2127139"/>
        <n v="2118814"/>
        <n v="2118857"/>
        <n v="2119021"/>
        <n v="2119403"/>
        <n v="2119659"/>
        <n v="2119926"/>
        <n v="2126621"/>
        <n v="2126680"/>
        <n v="2127198"/>
        <n v="2118725"/>
        <n v="2118741"/>
        <n v="2118750"/>
        <n v="2119357"/>
        <n v="2119365"/>
        <n v="2119501"/>
        <n v="2119748"/>
        <n v="2120126"/>
        <n v="2126523"/>
        <n v="2126540"/>
        <n v="2126752"/>
        <n v="2126949"/>
        <n v="2127155"/>
        <n v="2118890"/>
        <n v="2118903"/>
        <n v="2118920"/>
        <n v="2118989"/>
        <n v="2119004"/>
        <n v="2119039"/>
        <n v="2119268"/>
        <n v="2119292"/>
        <n v="2119314"/>
        <n v="2119373"/>
        <n v="2119390"/>
        <n v="2119624"/>
        <n v="2119705"/>
        <n v="2119721"/>
        <n v="2119977"/>
        <n v="2120185"/>
        <n v="2126647"/>
        <n v="2126965"/>
        <n v="2127244"/>
        <n v="2118768"/>
        <n v="2118849"/>
        <n v="2119071"/>
        <n v="2119101"/>
        <n v="2119187"/>
        <n v="2119535"/>
        <n v="2120096"/>
        <n v="2120193"/>
        <n v="2126566"/>
        <n v="2118784"/>
        <n v="2118938"/>
        <n v="2118954"/>
        <n v="2118971"/>
        <n v="2119128"/>
        <n v="2119152"/>
        <n v="2119250"/>
        <n v="2119322"/>
        <n v="2120045"/>
        <n v="2120231"/>
        <n v="2126710"/>
        <n v="2119161"/>
        <n v="2119209"/>
        <n v="2119217"/>
        <n v="2119284"/>
        <n v="2119349"/>
        <n v="2119438"/>
        <n v="2119551"/>
        <n v="2119799"/>
        <n v="2119829"/>
        <n v="2119861"/>
        <n v="2119942"/>
        <n v="2119993"/>
        <n v="2120070"/>
        <n v="2120215"/>
        <n v="2126591"/>
        <n v="2126914"/>
        <n v="2127040"/>
        <n v="2127309"/>
        <n v="2127520"/>
        <n v="2127813"/>
        <n v="2128151"/>
        <n v="2128305"/>
        <n v="2128372"/>
        <n v="2129239"/>
        <n v="2129590"/>
        <n v="2129760"/>
        <n v="2129867"/>
        <n v="2127481"/>
        <n v="2127694"/>
        <n v="2127732"/>
        <n v="2127783"/>
        <n v="2127996"/>
        <n v="2128160"/>
        <n v="2128208"/>
        <n v="2128216"/>
        <n v="2128232"/>
        <n v="2128364"/>
        <n v="2128682"/>
        <n v="2128755"/>
        <n v="2129158"/>
        <n v="2129379"/>
        <n v="2129883"/>
        <n v="2130211"/>
        <n v="2130351"/>
        <n v="2130709"/>
        <n v="2127261"/>
        <n v="2127384"/>
        <n v="2127856"/>
        <n v="2127970"/>
        <n v="2128089"/>
        <n v="2128101"/>
        <n v="2128127"/>
        <n v="2128135"/>
        <n v="2128143"/>
        <n v="2128810"/>
        <n v="2129336"/>
        <n v="2129425"/>
        <n v="2129930"/>
        <n v="2130113"/>
        <n v="2130296"/>
        <n v="2127457"/>
        <n v="2128011"/>
        <n v="2128275"/>
        <n v="2128313"/>
        <n v="2128348"/>
        <n v="2128356"/>
        <n v="2128895"/>
        <n v="2129557"/>
        <n v="2127341"/>
        <n v="2127759"/>
        <n v="2128038"/>
        <n v="2128119"/>
        <n v="2128259"/>
        <n v="2128330"/>
        <n v="2128721"/>
        <n v="2129034"/>
        <n v="2129646"/>
        <n v="2129981"/>
        <n v="2130440"/>
        <n v="2130547"/>
        <n v="2130661"/>
        <n v="2127422"/>
        <n v="2127929"/>
        <n v="2128054"/>
        <n v="2128062"/>
        <n v="2128071"/>
        <n v="2128267"/>
        <n v="2128291"/>
        <n v="2128658"/>
        <n v="2128704"/>
        <n v="2128844"/>
        <n v="2127589"/>
        <n v="2127643"/>
        <n v="2128097"/>
        <n v="2128224"/>
        <n v="2128241"/>
        <n v="2128321"/>
        <n v="2128623"/>
        <n v="2128968"/>
        <n v="2129085"/>
        <n v="2129191"/>
        <n v="2129280"/>
        <n v="2129735"/>
        <n v="2130156"/>
        <n v="2128046"/>
        <n v="2128194"/>
        <n v="2128283"/>
        <n v="2128607"/>
        <n v="2128780"/>
        <n v="2128933"/>
        <n v="2129492"/>
        <n v="2129662"/>
        <n v="2129816"/>
        <n v="2130032"/>
        <n v="2130083"/>
        <n v="2130491"/>
        <n v="2130601"/>
        <n v="2131284"/>
        <n v="2131331"/>
        <n v="2132426"/>
        <n v="2249382"/>
        <n v="2634731"/>
        <n v="2646489"/>
        <n v="2646497"/>
        <n v="2851660"/>
        <n v="2852101"/>
        <n v="2861568"/>
        <n v="2861592"/>
        <n v="2861690"/>
        <n v="2861771"/>
        <n v="2131080"/>
        <n v="2131241"/>
        <n v="2131586"/>
        <n v="2132248"/>
        <n v="2132353"/>
        <n v="2249331"/>
        <n v="2249340"/>
        <n v="2646501"/>
        <n v="2840285"/>
        <n v="2852097"/>
        <n v="2861843"/>
        <n v="2130792"/>
        <n v="2131705"/>
        <n v="2132221"/>
        <n v="2256052"/>
        <n v="2646462"/>
        <n v="2646471"/>
        <n v="2831928"/>
        <n v="2861860"/>
        <n v="2861886"/>
        <n v="2130750"/>
        <n v="2130989"/>
        <n v="2249404"/>
        <n v="2256061"/>
        <n v="2387785"/>
        <n v="2555408"/>
        <n v="2846585"/>
        <n v="2850931"/>
        <n v="2851651"/>
        <n v="2861576"/>
        <n v="2861622"/>
        <n v="2861657"/>
        <n v="2861827"/>
        <n v="2130938"/>
        <n v="2131781"/>
        <n v="2131918"/>
        <n v="2132337"/>
        <n v="2408898"/>
        <n v="2449900"/>
        <n v="2861606"/>
        <n v="2861614"/>
        <n v="2861649"/>
        <n v="2861681"/>
        <n v="2861746"/>
        <n v="2861789"/>
        <n v="2861801"/>
        <n v="2861851"/>
        <n v="2131187"/>
        <n v="2132361"/>
        <n v="2249307"/>
        <n v="2249315"/>
        <n v="2249412"/>
        <n v="2249439"/>
        <n v="2515988"/>
        <n v="2646519"/>
        <n v="2775858"/>
        <n v="2861665"/>
        <n v="2861673"/>
        <n v="2861819"/>
        <n v="2130881"/>
        <n v="2132302"/>
        <n v="2249285"/>
        <n v="2249293"/>
        <n v="2249323"/>
        <n v="2249358"/>
        <n v="2330848"/>
        <n v="2846577"/>
        <n v="2861711"/>
        <n v="2861878"/>
        <n v="2130849"/>
        <n v="2131411"/>
        <n v="2131748"/>
        <n v="2131811"/>
        <n v="2132507"/>
        <n v="2249366"/>
        <n v="2249374"/>
        <n v="2249391"/>
        <n v="2256176"/>
        <n v="2404957"/>
        <n v="2449918"/>
        <n v="2848235"/>
        <n v="2861584"/>
        <n v="2861631"/>
        <n v="2861703"/>
        <n v="2861720"/>
        <n v="2861738"/>
        <n v="2861835"/>
        <n v="2861959"/>
        <n v="2862009"/>
        <n v="2862106"/>
        <n v="2866233"/>
        <n v="2902175"/>
        <n v="3267676"/>
        <n v="3429391"/>
        <n v="3433219"/>
        <n v="3445825"/>
        <n v="3520311"/>
        <n v="3524694"/>
        <n v="3524697"/>
        <n v="2861991"/>
        <n v="2862092"/>
        <n v="2862149"/>
        <n v="2898208"/>
        <n v="2898216"/>
        <n v="2902167"/>
        <n v="3483047"/>
        <n v="3524698"/>
        <n v="2862084"/>
        <n v="2862114"/>
        <n v="2862131"/>
        <n v="2864133"/>
        <n v="3520655"/>
        <n v="3521052"/>
        <n v="3522896"/>
        <n v="2861924"/>
        <n v="2861941"/>
        <n v="2861967"/>
        <n v="2862025"/>
        <n v="2867728"/>
        <n v="3323635"/>
        <n v="3438653"/>
        <n v="3460707"/>
        <n v="3488715"/>
        <n v="3507477"/>
        <n v="2861916"/>
        <n v="2866241"/>
        <n v="3259497"/>
        <n v="3406516"/>
        <n v="3497428"/>
        <n v="3497649"/>
        <n v="3520218"/>
        <n v="3520220"/>
        <n v="3520654"/>
        <n v="3525053"/>
        <n v="2862122"/>
        <n v="2869372"/>
        <n v="3265196"/>
        <n v="3466612"/>
        <n v="3483022"/>
        <n v="3497431"/>
        <n v="3520013"/>
        <n v="3522895"/>
        <n v="2861894"/>
        <n v="2861983"/>
        <n v="2862033"/>
        <n v="2862076"/>
        <n v="2865229"/>
        <n v="2867710"/>
        <n v="3267689"/>
        <n v="3445813"/>
        <n v="3466600"/>
        <n v="3524693"/>
        <n v="2861908"/>
        <n v="2861975"/>
        <n v="2867736"/>
        <n v="3259501"/>
        <n v="3384320"/>
        <n v="3423083"/>
        <n v="3520066"/>
        <n v="3521053"/>
        <n v="3524445"/>
        <n v="3524695"/>
        <n v="3524696"/>
      </sharedItems>
    </cacheField>
    <cacheField name="parcelid" numFmtId="0">
      <sharedItems/>
    </cacheField>
    <cacheField name="nbhd" numFmtId="0">
      <sharedItems/>
    </cacheField>
    <cacheField name="nbhd_desc" numFmtId="0">
      <sharedItems/>
    </cacheField>
    <cacheField name="pc" numFmtId="0">
      <sharedItems/>
    </cacheField>
    <cacheField name="pc_desc" numFmtId="0">
      <sharedItems/>
    </cacheField>
    <cacheField name="mapsec" numFmtId="0">
      <sharedItems/>
    </cacheField>
    <cacheField name="maptwp" numFmtId="0">
      <sharedItems/>
    </cacheField>
    <cacheField name="maprng" numFmtId="0">
      <sharedItems/>
    </cacheField>
    <cacheField name="landuse" numFmtId="0">
      <sharedItems/>
    </cacheField>
    <cacheField name="numbldg" numFmtId="0">
      <sharedItems containsSemiMixedTypes="0" containsString="0" containsNumber="1" containsInteger="1" minValue="0" maxValue="2" count="3">
        <n v="1"/>
        <n v="0"/>
        <n v="2"/>
      </sharedItems>
    </cacheField>
    <cacheField name="est_pcl_sqft" numFmtId="0">
      <sharedItems containsSemiMixedTypes="0" containsString="0" containsNumber="1" containsInteger="1" minValue="1600" maxValue="7320520"/>
    </cacheField>
    <cacheField name="est_pcl_acres" numFmtId="0">
      <sharedItems containsSemiMixedTypes="0" containsString="0" containsNumber="1" minValue="0.04" maxValue="168.06"/>
    </cacheField>
    <cacheField name="mill_district" numFmtId="0">
      <sharedItems/>
    </cacheField>
    <cacheField name="site_adrno" numFmtId="0">
      <sharedItems containsString="0" containsBlank="1" containsNumber="1" containsInteger="1" minValue="0" maxValue="6907"/>
    </cacheField>
    <cacheField name="site_adrdir" numFmtId="0">
      <sharedItems/>
    </cacheField>
    <cacheField name="site_adrstr" numFmtId="0">
      <sharedItems count="230">
        <s v="PINTO"/>
        <s v="FLAGSTAFF"/>
        <s v="PAPOOSE"/>
        <s v="PECOS"/>
        <s v="MESA"/>
        <s v="CISCO"/>
        <s v="BRONCO"/>
        <s v="SONORA"/>
        <s v="CUSTER"/>
        <s v="YUMA"/>
        <s v="EL PASO"/>
        <s v="PINE RIDGE"/>
        <s v="WICHITA"/>
        <s v="CORRAL"/>
        <s v="RANGE"/>
        <s v="SIERRA"/>
        <s v="BUCKSKIN"/>
        <s v="CIMARRON"/>
        <s v="BUFFALO"/>
        <s v="PINK POPPY"/>
        <s v="PIUTE"/>
        <s v="COMSTOCK"/>
        <s v="PHOENIX"/>
        <s v="AMARILLO"/>
        <s v="SADDLE"/>
        <s v="CODY"/>
        <s v="PONTIAC"/>
        <s v="GYPSUM"/>
        <s v="HORSESHOE"/>
        <s v="CHEYENNE"/>
        <s v="DESERT"/>
        <s v="CHIPPEWA"/>
        <s v="CASPER"/>
        <s v="BRAVADO"/>
        <s v="MOHAWK"/>
        <s v="CROCKETT"/>
        <s v="TUCSON"/>
        <s v="GEYSER"/>
        <s v="ALAMO"/>
        <s v="HAZELWOOD"/>
        <s v="KILLEEN"/>
        <s v="BRIDLE"/>
        <s v="GORGE"/>
        <s v="ROCKY"/>
        <s v="PRAIRIE"/>
        <s v="CANYON"/>
        <s v="MAVERICK"/>
        <s v="PUEBLO"/>
        <s v="PUMA"/>
        <s v="FORT DRUM"/>
        <s v="CALICO"/>
        <s v="PAWNEE"/>
        <s v="DURANGO"/>
        <s v="CONESTOGA"/>
        <s v="BRAND"/>
        <s v="CHINO"/>
        <s v="RIO GRANDE"/>
        <s v="DEADWOOD"/>
        <s v="LONGHORN"/>
        <s v="SETTLER"/>
        <s v="EL DORADO"/>
        <s v="TEE PEE"/>
        <s v="RODEO"/>
        <s v="GLORY HILL"/>
        <s v="WAYNE"/>
        <s v="MUSTANG"/>
        <s v="HATCHET"/>
        <s v="WIGWAM"/>
        <s v="TOMAHAWK"/>
        <s v="SHAWNEE"/>
        <s v="BRIDGER"/>
        <s v="OSAGE"/>
        <s v="PERRY"/>
        <s v="PANSY"/>
        <s v="LUPINE"/>
        <s v="ROUNDUP"/>
        <s v="MOJAVE"/>
        <s v="REDCLOUD"/>
        <s v="CHISHOLM"/>
        <s v="BUCKSHOT"/>
        <s v="DECKWOOD"/>
        <s v="MILLSTONE"/>
        <s v="WRANGLER"/>
        <s v="SADDLETREE"/>
        <s v="PONY"/>
        <s v="DOUGLASFIR"/>
        <s v="ALLAMANDRA"/>
        <s v="DANNY"/>
        <s v="CAPISTRANO"/>
        <s v="COGWOOD"/>
        <s v="CANDLEWOOD"/>
        <s v="ELKCAM"/>
        <s v="BEAMWOOD"/>
        <s v="CARNATION"/>
        <s v="CANARYWOOD"/>
        <s v="BUTTERNUT"/>
        <s v="ELM BLOSSOM"/>
        <s v="CORALWOOD"/>
        <s v="FICUS"/>
        <s v="BAYWOOD"/>
        <s v="APRICOT"/>
        <s v="APPLE VALLEY"/>
        <s v="ALEUTS"/>
        <s v="HAREWOOD"/>
        <s v="HUNTINGTON"/>
        <s v="LENA"/>
        <s v="MULBERRY"/>
        <s v="MANGROVE"/>
        <s v="MODELWOOD"/>
        <s v="IVORYWOOD"/>
        <s v="GRASSTREE"/>
        <s v="ANGOLA"/>
        <s v="MAPLEVIEW"/>
        <s v="RUSHMORE"/>
        <s v="LECANTO"/>
        <s v="AIR"/>
        <s v="GRAYWOOD"/>
        <s v="PERSIMMON"/>
        <s v="PEPPERMINT"/>
        <s v="SANDALWOOD"/>
        <s v="PRINCEWOOD"/>
        <s v="RED RIBBON"/>
        <s v="AXELWOOD"/>
        <s v="COCONUT"/>
        <s v="PINEHILL"/>
        <s v="TEAK"/>
        <s v="PLUM"/>
        <s v="SPHERE"/>
        <s v="BEDSTROW"/>
        <s v="BEGONIA"/>
        <s v="TALL OAKS"/>
        <s v="FIR"/>
        <s v="LAMP POST"/>
        <s v="LEARWOOD"/>
        <s v="MATCHWOOD"/>
        <s v="LA BONTE"/>
        <s v="NAKOMA"/>
        <s v="OAKMONT"/>
        <s v="PECAN"/>
        <s v="MAROON"/>
        <s v="PEARDALE"/>
        <s v="MAHOGANY"/>
        <s v="BIRDS NEST"/>
        <s v="BRAZILNUT"/>
        <s v="KINGWOOD"/>
        <s v="JAMWOOD"/>
        <s v="MALLOWS"/>
        <s v="CLIFF"/>
        <s v="BUCKWHEAT"/>
        <s v="SAILORS HAVEN"/>
        <s v="CALEDONIA"/>
        <s v="MINT"/>
        <s v="MESA VERDE"/>
        <s v="VERBENA"/>
        <s v="CELOSIA"/>
        <s v="BLACKWOOD"/>
        <s v="BLOSSOM"/>
        <s v="ROSEHILL"/>
        <s v="BOXELDER"/>
        <s v="ROSEDALE"/>
        <s v="GENTLE"/>
        <s v="TWINKLE"/>
        <s v="MOCK ORANGE"/>
        <s v="LANTANA"/>
        <s v="DAFFODIL"/>
        <s v="GOLDENROD"/>
        <s v="VILLANOVA"/>
        <s v="LARKSPUR"/>
        <s v="ROSEBARK"/>
        <s v="PROMONTORY"/>
        <s v="ORCHIS"/>
        <s v="ROSEWOOD"/>
        <s v="SULTANA"/>
        <s v="PETUNIA"/>
        <s v="VINCA"/>
        <s v="COACHWOOD"/>
        <s v="DOUGLAS FIR"/>
        <s v="BEACH"/>
        <s v="CATALPA"/>
        <s v="CAMWOOD"/>
        <s v="BREADNUT"/>
        <s v="BARTLEY"/>
        <s v="GOLDWOOD"/>
        <s v="CAPA"/>
        <s v="ELKAM"/>
        <s v="BAK"/>
        <s v="YEARLING"/>
        <s v="BONANZA"/>
        <s v="VALLEY"/>
        <s v="BUCKHORN"/>
        <s v="SHERIFF"/>
        <s v="NEVADA"/>
        <s v="SACRAMENTO"/>
        <s v="DODGE CITY"/>
        <s v="PONDEROSA"/>
        <s v="STIRRUP"/>
        <s v="WAGON"/>
        <s v="PALOMINO"/>
        <s v="CAVALRY"/>
        <s v="YACHT"/>
        <s v="ANTELOPE"/>
        <s v="TRAMPLE"/>
        <s v="STAMPEDE"/>
        <s v="SANTA FE"/>
        <s v="COSTA MESA"/>
        <s v="FRONTIER"/>
        <s v="RENO"/>
        <s v="DEPUTY"/>
        <s v="RANGER"/>
        <s v="COLT"/>
        <s v="ANGUS"/>
        <s v="HACIENDA"/>
        <s v="BRAVO"/>
        <s v="HORSEBACK"/>
        <s v="BANJO"/>
        <s v="CHINOOK"/>
        <s v="STABLE"/>
        <s v="LAZO"/>
        <s v="GRAYHAWK"/>
        <s v="CLYDESDALE"/>
        <s v="CROSSGATE"/>
        <s v="SHILOH"/>
        <s v="AMPHIBIAN"/>
        <s v="VEGA"/>
        <s v="BRECKENRIDGE"/>
        <s v="TOPEKA"/>
        <s v="CORRAL PLACE"/>
        <s v="SENTINEL BLUFF"/>
        <s v="SENTINEL POST"/>
        <s v="NORVELL BRYANT"/>
      </sharedItems>
    </cacheField>
    <cacheField name="site_adrsuf" numFmtId="0">
      <sharedItems containsBlank="1"/>
    </cacheField>
    <cacheField name="site_adrsuf2" numFmtId="0">
      <sharedItems containsNonDate="0" containsString="0" containsBlank="1"/>
    </cacheField>
    <cacheField name="site_adrcity" numFmtId="0">
      <sharedItems/>
    </cacheField>
    <cacheField name="site_unitno" numFmtId="0">
      <sharedItems containsNonDate="0" containsString="0" containsBlank="1"/>
    </cacheField>
    <cacheField name="short_legal" numFmtId="0">
      <sharedItems/>
    </cacheField>
    <cacheField name="justvalue" numFmtId="0">
      <sharedItems containsString="0" containsBlank="1" containsNumber="1" containsInteger="1" minValue="50" maxValue="4916637"/>
    </cacheField>
    <cacheField name="landval" numFmtId="0">
      <sharedItems containsString="0" containsBlank="1" containsNumber="1" containsInteger="1" minValue="50" maxValue="1254490"/>
    </cacheField>
    <cacheField name="imprval" numFmtId="0">
      <sharedItems containsString="0" containsBlank="1" containsNumber="1" containsInteger="1" minValue="0" maxValue="4760537"/>
    </cacheField>
    <cacheField name="assessed" numFmtId="0">
      <sharedItems containsString="0" containsBlank="1" containsNumber="1" containsInteger="1" minValue="50" maxValue="4916637"/>
    </cacheField>
    <cacheField name="taxable" numFmtId="0">
      <sharedItems containsString="0" containsBlank="1" containsNumber="1" containsInteger="1" minValue="0" maxValue="4916637"/>
    </cacheField>
    <cacheField name="homestead_flag" numFmtId="0">
      <sharedItems count="2">
        <s v="Y"/>
        <s v="N"/>
      </sharedItems>
    </cacheField>
    <cacheField name="lastsaledt" numFmtId="0">
      <sharedItems containsNonDate="0" containsDate="1" containsString="0" containsBlank="1" minDate="1951-01-01T00:00:00" maxDate="2021-04-13T00:00:00" count="1411">
        <d v="2013-03-01T00:00:00"/>
        <d v="2006-10-01T00:00:00"/>
        <d v="2019-10-29T00:00:00"/>
        <d v="2017-04-14T00:00:00"/>
        <d v="1998-07-01T00:00:00"/>
        <d v="2020-07-22T00:00:00"/>
        <d v="1996-03-01T00:00:00"/>
        <d v="2005-12-01T00:00:00"/>
        <d v="1996-02-01T00:00:00"/>
        <d v="1994-08-01T00:00:00"/>
        <d v="2012-09-01T00:00:00"/>
        <d v="2003-07-01T00:00:00"/>
        <d v="1995-06-01T00:00:00"/>
        <d v="2020-09-01T00:00:00"/>
        <d v="1997-02-01T00:00:00"/>
        <d v="2014-07-01T00:00:00"/>
        <d v="2015-08-14T00:00:00"/>
        <d v="2018-08-23T00:00:00"/>
        <d v="2004-09-01T00:00:00"/>
        <d v="2019-12-02T00:00:00"/>
        <d v="2016-06-13T00:00:00"/>
        <d v="1995-03-01T00:00:00"/>
        <d v="1994-06-01T00:00:00"/>
        <m/>
        <d v="1985-05-01T00:00:00"/>
        <d v="2018-06-11T00:00:00"/>
        <d v="1988-02-01T00:00:00"/>
        <d v="1983-03-01T00:00:00"/>
        <d v="2015-06-20T00:00:00"/>
        <d v="2020-03-09T00:00:00"/>
        <d v="2020-05-26T00:00:00"/>
        <d v="1988-05-01T00:00:00"/>
        <d v="2016-01-06T00:00:00"/>
        <d v="2009-06-01T00:00:00"/>
        <d v="2013-12-01T00:00:00"/>
        <d v="2019-08-09T00:00:00"/>
        <d v="1987-07-01T00:00:00"/>
        <d v="2001-03-01T00:00:00"/>
        <d v="2005-03-01T00:00:00"/>
        <d v="2013-08-01T00:00:00"/>
        <d v="2019-04-25T00:00:00"/>
        <d v="2013-06-01T00:00:00"/>
        <d v="2004-12-01T00:00:00"/>
        <d v="2005-01-01T00:00:00"/>
        <d v="2016-04-06T00:00:00"/>
        <d v="2014-09-01T00:00:00"/>
        <d v="2000-03-01T00:00:00"/>
        <d v="2020-11-20T00:00:00"/>
        <d v="2002-03-01T00:00:00"/>
        <d v="2006-01-01T00:00:00"/>
        <d v="2000-02-01T00:00:00"/>
        <d v="2002-10-01T00:00:00"/>
        <d v="1953-01-01T00:00:00"/>
        <d v="1999-09-01T00:00:00"/>
        <d v="2012-08-01T00:00:00"/>
        <d v="2015-07-07T00:00:00"/>
        <d v="2001-04-01T00:00:00"/>
        <d v="2017-07-19T00:00:00"/>
        <d v="2015-09-21T00:00:00"/>
        <d v="2018-06-28T00:00:00"/>
        <d v="1999-06-01T00:00:00"/>
        <d v="2003-08-01T00:00:00"/>
        <d v="1999-12-01T00:00:00"/>
        <d v="2011-10-01T00:00:00"/>
        <d v="2021-03-09T00:00:00"/>
        <d v="2016-04-01T00:00:00"/>
        <d v="1994-11-01T00:00:00"/>
        <d v="1992-05-01T00:00:00"/>
        <d v="2017-02-07T00:00:00"/>
        <d v="2012-12-01T00:00:00"/>
        <d v="1987-04-01T00:00:00"/>
        <d v="2019-11-15T00:00:00"/>
        <d v="2004-03-01T00:00:00"/>
        <d v="2019-04-07T00:00:00"/>
        <d v="2015-12-15T00:00:00"/>
        <d v="1989-06-01T00:00:00"/>
        <d v="2003-11-01T00:00:00"/>
        <d v="2019-04-29T00:00:00"/>
        <d v="2019-11-20T00:00:00"/>
        <d v="2017-09-29T00:00:00"/>
        <d v="2012-06-01T00:00:00"/>
        <d v="2020-04-03T00:00:00"/>
        <d v="2015-07-24T00:00:00"/>
        <d v="1987-10-01T00:00:00"/>
        <d v="2018-06-14T00:00:00"/>
        <d v="2004-10-01T00:00:00"/>
        <d v="1983-11-01T00:00:00"/>
        <d v="2011-03-01T00:00:00"/>
        <d v="1998-06-01T00:00:00"/>
        <d v="1994-09-01T00:00:00"/>
        <d v="2017-07-14T00:00:00"/>
        <d v="1993-02-01T00:00:00"/>
        <d v="2006-08-01T00:00:00"/>
        <d v="2018-03-09T00:00:00"/>
        <d v="1995-09-01T00:00:00"/>
        <d v="2020-09-25T00:00:00"/>
        <d v="2018-11-16T00:00:00"/>
        <d v="2016-05-31T00:00:00"/>
        <d v="2017-02-24T00:00:00"/>
        <d v="2020-05-28T00:00:00"/>
        <d v="2017-03-16T00:00:00"/>
        <d v="2016-03-18T00:00:00"/>
        <d v="2020-04-30T00:00:00"/>
        <d v="2015-09-09T00:00:00"/>
        <d v="2005-05-01T00:00:00"/>
        <d v="2020-06-26T00:00:00"/>
        <d v="2019-05-31T00:00:00"/>
        <d v="2008-05-01T00:00:00"/>
        <d v="2017-12-21T00:00:00"/>
        <d v="2018-08-14T00:00:00"/>
        <d v="2016-10-21T00:00:00"/>
        <d v="2017-04-21T00:00:00"/>
        <d v="2003-06-01T00:00:00"/>
        <d v="2019-09-27T00:00:00"/>
        <d v="2000-11-01T00:00:00"/>
        <d v="2020-06-23T00:00:00"/>
        <d v="2009-09-01T00:00:00"/>
        <d v="2012-03-01T00:00:00"/>
        <d v="1988-09-01T00:00:00"/>
        <d v="1991-10-01T00:00:00"/>
        <d v="2012-11-01T00:00:00"/>
        <d v="1986-05-01T00:00:00"/>
        <d v="2019-04-24T00:00:00"/>
        <d v="2017-03-22T00:00:00"/>
        <d v="1995-05-01T00:00:00"/>
        <d v="2003-12-01T00:00:00"/>
        <d v="2005-09-01T00:00:00"/>
        <d v="1988-07-01T00:00:00"/>
        <d v="2021-04-06T00:00:00"/>
        <d v="2004-06-01T00:00:00"/>
        <d v="2002-04-01T00:00:00"/>
        <d v="2016-09-14T00:00:00"/>
        <d v="1979-03-01T00:00:00"/>
        <d v="2020-10-26T00:00:00"/>
        <d v="2019-10-11T00:00:00"/>
        <d v="2019-03-26T00:00:00"/>
        <d v="1995-10-01T00:00:00"/>
        <d v="1996-09-01T00:00:00"/>
        <d v="2016-01-11T00:00:00"/>
        <d v="2020-01-31T00:00:00"/>
        <d v="1998-05-01T00:00:00"/>
        <d v="2018-09-07T00:00:00"/>
        <d v="2005-10-01T00:00:00"/>
        <d v="2005-07-01T00:00:00"/>
        <d v="1993-04-01T00:00:00"/>
        <d v="2021-03-10T00:00:00"/>
        <d v="2020-12-22T00:00:00"/>
        <d v="2021-03-18T00:00:00"/>
        <d v="2003-03-01T00:00:00"/>
        <d v="2000-08-01T00:00:00"/>
        <d v="2003-05-01T00:00:00"/>
        <d v="2020-06-04T00:00:00"/>
        <d v="2019-06-04T00:00:00"/>
        <d v="2008-03-01T00:00:00"/>
        <d v="1979-09-01T00:00:00"/>
        <d v="1979-08-01T00:00:00"/>
        <d v="2006-03-01T00:00:00"/>
        <d v="2015-10-20T00:00:00"/>
        <d v="2020-10-02T00:00:00"/>
        <d v="2017-05-17T00:00:00"/>
        <d v="2020-09-19T00:00:00"/>
        <d v="2002-12-01T00:00:00"/>
        <d v="1989-07-01T00:00:00"/>
        <d v="2017-04-25T00:00:00"/>
        <d v="2020-09-30T00:00:00"/>
        <d v="2006-09-01T00:00:00"/>
        <d v="1992-09-01T00:00:00"/>
        <d v="2000-09-01T00:00:00"/>
        <d v="2009-10-01T00:00:00"/>
        <d v="2020-12-14T00:00:00"/>
        <d v="1979-10-01T00:00:00"/>
        <d v="2017-06-30T00:00:00"/>
        <d v="2007-12-01T00:00:00"/>
        <d v="1981-04-01T00:00:00"/>
        <d v="2020-04-29T00:00:00"/>
        <d v="2001-07-01T00:00:00"/>
        <d v="2006-04-01T00:00:00"/>
        <d v="2019-07-02T00:00:00"/>
        <d v="2013-02-01T00:00:00"/>
        <d v="2016-08-30T00:00:00"/>
        <d v="2019-05-02T00:00:00"/>
        <d v="2019-01-04T00:00:00"/>
        <d v="2019-09-26T00:00:00"/>
        <d v="2020-06-12T00:00:00"/>
        <d v="1980-02-01T00:00:00"/>
        <d v="2019-06-28T00:00:00"/>
        <d v="2010-06-01T00:00:00"/>
        <d v="2006-12-01T00:00:00"/>
        <d v="2020-01-15T00:00:00"/>
        <d v="1993-03-01T00:00:00"/>
        <d v="2014-11-24T00:00:00"/>
        <d v="2017-02-20T00:00:00"/>
        <d v="2019-08-26T00:00:00"/>
        <d v="2003-10-01T00:00:00"/>
        <d v="2019-07-17T00:00:00"/>
        <d v="2020-07-02T00:00:00"/>
        <d v="2002-08-01T00:00:00"/>
        <d v="2015-03-13T00:00:00"/>
        <d v="2019-03-11T00:00:00"/>
        <d v="2018-03-29T00:00:00"/>
        <d v="1991-11-01T00:00:00"/>
        <d v="2003-09-01T00:00:00"/>
        <d v="2010-03-01T00:00:00"/>
        <d v="2003-04-01T00:00:00"/>
        <d v="1992-02-01T00:00:00"/>
        <d v="2013-05-01T00:00:00"/>
        <d v="2016-06-18T00:00:00"/>
        <d v="2004-11-01T00:00:00"/>
        <d v="2006-02-01T00:00:00"/>
        <d v="2017-01-23T00:00:00"/>
        <d v="2020-12-10T00:00:00"/>
        <d v="2008-01-01T00:00:00"/>
        <d v="1999-03-01T00:00:00"/>
        <d v="2018-11-27T00:00:00"/>
        <d v="2001-09-01T00:00:00"/>
        <d v="2020-01-06T00:00:00"/>
        <d v="2000-06-01T00:00:00"/>
        <d v="2019-06-12T00:00:00"/>
        <d v="2013-09-01T00:00:00"/>
        <d v="1983-04-04T00:00:00"/>
        <d v="1988-03-01T00:00:00"/>
        <d v="1997-04-01T00:00:00"/>
        <d v="2000-10-01T00:00:00"/>
        <d v="2017-09-27T00:00:00"/>
        <d v="2015-11-18T00:00:00"/>
        <d v="2019-06-26T00:00:00"/>
        <d v="2011-12-01T00:00:00"/>
        <d v="2019-12-20T00:00:00"/>
        <d v="1979-12-01T00:00:00"/>
        <d v="2019-09-25T00:00:00"/>
        <d v="2019-03-29T00:00:00"/>
        <d v="2018-05-15T00:00:00"/>
        <d v="1997-03-01T00:00:00"/>
        <d v="2014-05-01T00:00:00"/>
        <d v="2021-01-05T00:00:00"/>
        <d v="2018-05-14T00:00:00"/>
        <d v="2015-07-02T00:00:00"/>
        <d v="2019-01-25T00:00:00"/>
        <d v="1990-12-01T00:00:00"/>
        <d v="2009-04-01T00:00:00"/>
        <d v="2016-02-19T00:00:00"/>
        <d v="2019-12-19T00:00:00"/>
        <d v="2014-03-01T00:00:00"/>
        <d v="2012-01-01T00:00:00"/>
        <d v="2018-12-21T00:00:00"/>
        <d v="1981-06-01T00:00:00"/>
        <d v="2006-05-01T00:00:00"/>
        <d v="2020-04-22T00:00:00"/>
        <d v="2018-11-29T00:00:00"/>
        <d v="1987-11-01T00:00:00"/>
        <d v="2014-11-25T00:00:00"/>
        <d v="1990-04-01T00:00:00"/>
        <d v="2002-11-01T00:00:00"/>
        <d v="2020-02-13T00:00:00"/>
        <d v="2016-03-15T00:00:00"/>
        <d v="2016-04-12T00:00:00"/>
        <d v="2016-09-30T00:00:00"/>
        <d v="1999-10-01T00:00:00"/>
        <d v="2002-02-01T00:00:00"/>
        <d v="2011-04-01T00:00:00"/>
        <d v="1987-06-01T00:00:00"/>
        <d v="2005-06-01T00:00:00"/>
        <d v="2018-11-21T00:00:00"/>
        <d v="1993-10-01T00:00:00"/>
        <d v="1998-03-01T00:00:00"/>
        <d v="2011-08-01T00:00:00"/>
        <d v="2008-09-01T00:00:00"/>
        <d v="1998-04-01T00:00:00"/>
        <d v="2020-02-21T00:00:00"/>
        <d v="1995-02-01T00:00:00"/>
        <d v="2017-06-14T00:00:00"/>
        <d v="2018-07-20T00:00:00"/>
        <d v="2004-02-01T00:00:00"/>
        <d v="2020-12-30T00:00:00"/>
        <d v="2002-07-01T00:00:00"/>
        <d v="2004-07-01T00:00:00"/>
        <d v="2011-01-01T00:00:00"/>
        <d v="2017-04-27T00:00:00"/>
        <d v="1989-05-18T00:00:00"/>
        <d v="2006-11-01T00:00:00"/>
        <d v="2012-07-01T00:00:00"/>
        <d v="2014-02-01T00:00:00"/>
        <d v="2019-06-19T00:00:00"/>
        <d v="2019-10-02T00:00:00"/>
        <d v="2020-10-22T00:00:00"/>
        <d v="2016-11-18T00:00:00"/>
        <d v="2018-11-07T00:00:00"/>
        <d v="2018-03-20T00:00:00"/>
        <d v="2005-02-01T00:00:00"/>
        <d v="2020-08-07T00:00:00"/>
        <d v="1996-04-01T00:00:00"/>
        <d v="2020-07-23T00:00:00"/>
        <d v="2019-12-12T00:00:00"/>
        <d v="2014-06-01T00:00:00"/>
        <d v="1993-09-01T00:00:00"/>
        <d v="2009-08-01T00:00:00"/>
        <d v="2020-05-01T00:00:00"/>
        <d v="2018-11-19T00:00:00"/>
        <d v="1988-04-01T00:00:00"/>
        <d v="1991-05-01T00:00:00"/>
        <d v="2005-04-01T00:00:00"/>
        <d v="2019-05-01T00:00:00"/>
        <d v="2020-05-29T00:00:00"/>
        <d v="1990-06-01T00:00:00"/>
        <d v="2010-11-01T00:00:00"/>
        <d v="2017-06-13T00:00:00"/>
        <d v="2008-06-01T00:00:00"/>
        <d v="2008-02-01T00:00:00"/>
        <d v="1996-10-01T00:00:00"/>
        <d v="2017-07-12T00:00:00"/>
        <d v="2018-10-30T00:00:00"/>
        <d v="2004-01-01T00:00:00"/>
        <d v="2002-06-01T00:00:00"/>
        <d v="2019-05-13T00:00:00"/>
        <d v="2018-08-16T00:00:00"/>
        <d v="2004-08-01T00:00:00"/>
        <d v="2012-04-01T00:00:00"/>
        <d v="2012-05-01T00:00:00"/>
        <d v="2008-10-01T00:00:00"/>
        <d v="2016-07-21T00:00:00"/>
        <d v="2018-02-26T00:00:00"/>
        <d v="2020-02-20T00:00:00"/>
        <d v="2004-05-01T00:00:00"/>
        <d v="1996-01-01T00:00:00"/>
        <d v="2019-05-20T00:00:00"/>
        <d v="1990-09-01T00:00:00"/>
        <d v="2021-02-01T00:00:00"/>
        <d v="2013-10-01T00:00:00"/>
        <d v="2017-08-29T00:00:00"/>
        <d v="2015-01-16T00:00:00"/>
        <d v="1989-02-01T00:00:00"/>
        <d v="2018-08-07T00:00:00"/>
        <d v="2016-11-25T00:00:00"/>
        <d v="2016-01-15T00:00:00"/>
        <d v="1996-08-01T00:00:00"/>
        <d v="2016-06-24T00:00:00"/>
        <d v="1996-05-01T00:00:00"/>
        <d v="2018-11-26T00:00:00"/>
        <d v="2003-02-01T00:00:00"/>
        <d v="2019-11-21T00:00:00"/>
        <d v="2001-10-01T00:00:00"/>
        <d v="2016-08-31T00:00:00"/>
        <d v="2014-08-01T00:00:00"/>
        <d v="2020-06-03T00:00:00"/>
        <d v="2016-03-28T00:00:00"/>
        <d v="2003-01-01T00:00:00"/>
        <d v="2018-05-17T00:00:00"/>
        <d v="2017-02-13T00:00:00"/>
        <d v="2019-02-28T00:00:00"/>
        <d v="1981-08-21T00:00:00"/>
        <d v="2019-02-19T00:00:00"/>
        <d v="1991-02-01T00:00:00"/>
        <d v="2020-10-20T00:00:00"/>
        <d v="2002-09-01T00:00:00"/>
        <d v="2017-02-15T00:00:00"/>
        <d v="2017-02-03T00:00:00"/>
        <d v="2015-07-08T00:00:00"/>
        <d v="2010-04-01T00:00:00"/>
        <d v="1994-10-01T00:00:00"/>
        <d v="1994-02-01T00:00:00"/>
        <d v="2018-07-02T00:00:00"/>
        <d v="2001-11-01T00:00:00"/>
        <d v="1999-08-01T00:00:00"/>
        <d v="2018-08-31T00:00:00"/>
        <d v="2018-09-25T00:00:00"/>
        <d v="2020-09-17T00:00:00"/>
        <d v="2015-06-25T00:00:00"/>
        <d v="2015-03-17T00:00:00"/>
        <d v="2018-04-02T00:00:00"/>
        <d v="2017-07-07T00:00:00"/>
        <d v="2021-02-09T00:00:00"/>
        <d v="1999-05-01T00:00:00"/>
        <d v="2018-01-08T00:00:00"/>
        <d v="2015-09-03T00:00:00"/>
        <d v="2019-08-23T00:00:00"/>
        <d v="1989-05-01T00:00:00"/>
        <d v="2018-06-29T00:00:00"/>
        <d v="2019-06-14T00:00:00"/>
        <d v="2020-07-18T00:00:00"/>
        <d v="2020-07-24T00:00:00"/>
        <d v="1994-12-01T00:00:00"/>
        <d v="1991-04-01T00:00:00"/>
        <d v="2007-07-01T00:00:00"/>
        <d v="1999-01-01T00:00:00"/>
        <d v="2020-10-06T00:00:00"/>
        <d v="2006-07-01T00:00:00"/>
        <d v="2006-06-01T00:00:00"/>
        <d v="2014-12-18T00:00:00"/>
        <d v="2017-07-05T00:00:00"/>
        <d v="1987-05-01T00:00:00"/>
        <d v="2017-03-28T00:00:00"/>
        <d v="2020-12-28T00:00:00"/>
        <d v="2009-03-01T00:00:00"/>
        <d v="2017-11-06T00:00:00"/>
        <d v="2017-02-14T00:00:00"/>
        <d v="2016-09-01T00:00:00"/>
        <d v="2018-01-03T00:00:00"/>
        <d v="2015-08-13T00:00:00"/>
        <d v="1995-07-01T00:00:00"/>
        <d v="2021-04-09T00:00:00"/>
        <d v="2017-08-02T00:00:00"/>
        <d v="2014-10-01T00:00:00"/>
        <d v="2021-01-14T00:00:00"/>
        <d v="2016-05-11T00:00:00"/>
        <d v="2020-04-23T00:00:00"/>
        <d v="1996-06-01T00:00:00"/>
        <d v="2019-09-05T00:00:00"/>
        <d v="1998-09-01T00:00:00"/>
        <d v="2019-05-17T00:00:00"/>
        <d v="2019-04-17T00:00:00"/>
        <d v="2020-06-29T00:00:00"/>
        <d v="2016-03-31T00:00:00"/>
        <d v="2015-03-16T00:00:00"/>
        <d v="2020-05-22T00:00:00"/>
        <d v="2004-04-01T00:00:00"/>
        <d v="2005-11-01T00:00:00"/>
        <d v="1992-12-01T00:00:00"/>
        <d v="2019-08-21T00:00:00"/>
        <d v="2019-08-28T00:00:00"/>
        <d v="2016-09-02T00:00:00"/>
        <d v="1998-12-01T00:00:00"/>
        <d v="2007-06-01T00:00:00"/>
        <d v="2017-08-16T00:00:00"/>
        <d v="2011-09-01T00:00:00"/>
        <d v="2013-04-01T00:00:00"/>
        <d v="2015-07-15T00:00:00"/>
        <d v="1989-08-01T00:00:00"/>
        <d v="2019-07-31T00:00:00"/>
        <d v="2020-06-08T00:00:00"/>
        <d v="1990-01-01T00:00:00"/>
        <d v="2017-11-08T00:00:00"/>
        <d v="2018-02-13T00:00:00"/>
        <d v="2020-08-11T00:00:00"/>
        <d v="2020-07-01T00:00:00"/>
        <d v="2009-07-01T00:00:00"/>
        <d v="2020-03-06T00:00:00"/>
        <d v="2009-11-01T00:00:00"/>
        <d v="2017-05-19T00:00:00"/>
        <d v="2017-08-15T00:00:00"/>
        <d v="2021-03-01T00:00:00"/>
        <d v="2016-11-30T00:00:00"/>
        <d v="2020-08-13T00:00:00"/>
        <d v="1995-04-01T00:00:00"/>
        <d v="2018-04-27T00:00:00"/>
        <d v="2015-06-08T00:00:00"/>
        <d v="2018-12-10T00:00:00"/>
        <d v="1998-08-01T00:00:00"/>
        <d v="2016-10-28T00:00:00"/>
        <d v="2020-03-16T00:00:00"/>
        <d v="2019-12-16T00:00:00"/>
        <d v="2017-09-13T00:00:00"/>
        <d v="2019-10-28T00:00:00"/>
        <d v="2020-09-14T00:00:00"/>
        <d v="1991-09-01T00:00:00"/>
        <d v="2018-08-06T00:00:00"/>
        <d v="2019-12-11T00:00:00"/>
        <d v="2000-05-01T00:00:00"/>
        <d v="2018-03-13T00:00:00"/>
        <d v="2020-04-13T00:00:00"/>
        <d v="2020-12-23T00:00:00"/>
        <d v="1997-07-01T00:00:00"/>
        <d v="1997-09-01T00:00:00"/>
        <d v="2018-07-12T00:00:00"/>
        <d v="2020-09-15T00:00:00"/>
        <d v="2007-03-01T00:00:00"/>
        <d v="1996-07-01T00:00:00"/>
        <d v="2014-01-01T00:00:00"/>
        <d v="2008-11-01T00:00:00"/>
        <d v="2015-03-12T00:00:00"/>
        <d v="2005-08-01T00:00:00"/>
        <d v="2016-12-12T00:00:00"/>
        <d v="2015-12-16T00:00:00"/>
        <d v="2007-04-01T00:00:00"/>
        <d v="2020-02-22T00:00:00"/>
        <d v="2020-12-31T00:00:00"/>
        <d v="2018-02-22T00:00:00"/>
        <d v="2020-10-05T00:00:00"/>
        <d v="2007-05-01T00:00:00"/>
        <d v="2018-07-01T00:00:00"/>
        <d v="2016-10-31T00:00:00"/>
        <d v="2020-06-22T00:00:00"/>
        <d v="2018-08-27T00:00:00"/>
        <d v="1980-09-17T00:00:00"/>
        <d v="2021-02-02T00:00:00"/>
        <d v="2016-11-29T00:00:00"/>
        <d v="2016-11-16T00:00:00"/>
        <d v="1994-07-01T00:00:00"/>
        <d v="2019-07-11T00:00:00"/>
        <d v="2021-03-04T00:00:00"/>
        <d v="2017-10-10T00:00:00"/>
        <d v="2017-01-17T00:00:00"/>
        <d v="2018-09-11T00:00:00"/>
        <d v="2015-06-30T00:00:00"/>
        <d v="2017-12-17T00:00:00"/>
        <d v="2019-02-27T00:00:00"/>
        <d v="2014-11-21T00:00:00"/>
        <d v="2020-03-27T00:00:00"/>
        <d v="2008-04-01T00:00:00"/>
        <d v="2019-01-15T00:00:00"/>
        <d v="1988-09-12T00:00:00"/>
        <d v="2001-12-01T00:00:00"/>
        <d v="2018-04-13T00:00:00"/>
        <d v="2021-03-17T00:00:00"/>
        <d v="2020-11-17T00:00:00"/>
        <d v="2020-09-04T00:00:00"/>
        <d v="2018-06-15T00:00:00"/>
        <d v="2016-12-06T00:00:00"/>
        <d v="2020-09-28T00:00:00"/>
        <d v="2021-01-28T00:00:00"/>
        <d v="1987-10-16T00:00:00"/>
        <d v="1997-12-01T00:00:00"/>
        <d v="2020-06-01T00:00:00"/>
        <d v="2021-03-16T00:00:00"/>
        <d v="2020-01-28T00:00:00"/>
        <d v="2016-03-24T00:00:00"/>
        <d v="2019-09-03T00:00:00"/>
        <d v="2020-12-11T00:00:00"/>
        <d v="2017-01-03T00:00:00"/>
        <d v="2010-05-01T00:00:00"/>
        <d v="1993-07-01T00:00:00"/>
        <d v="2019-03-05T00:00:00"/>
        <d v="2016-10-19T00:00:00"/>
        <d v="2016-05-19T00:00:00"/>
        <d v="2020-04-02T00:00:00"/>
        <d v="2020-01-17T00:00:00"/>
        <d v="2019-01-31T00:00:00"/>
        <d v="1980-04-01T00:00:00"/>
        <d v="2018-05-07T00:00:00"/>
        <d v="2007-09-01T00:00:00"/>
        <d v="2019-07-09T00:00:00"/>
        <d v="2010-12-01T00:00:00"/>
        <d v="1988-06-01T00:00:00"/>
        <d v="2000-04-01T00:00:00"/>
        <d v="2019-12-30T00:00:00"/>
        <d v="2018-12-19T00:00:00"/>
        <d v="2018-06-06T00:00:00"/>
        <d v="2001-08-01T00:00:00"/>
        <d v="1999-02-01T00:00:00"/>
        <d v="2021-03-24T00:00:00"/>
        <d v="2021-01-11T00:00:00"/>
        <d v="2017-08-03T00:00:00"/>
        <d v="1987-09-01T00:00:00"/>
        <d v="1986-07-01T00:00:00"/>
        <d v="2015-01-17T00:00:00"/>
        <d v="1999-04-01T00:00:00"/>
        <d v="1994-04-01T00:00:00"/>
        <d v="1991-06-01T00:00:00"/>
        <d v="2020-10-14T00:00:00"/>
        <d v="1990-05-01T00:00:00"/>
        <d v="2020-11-18T00:00:00"/>
        <d v="2015-05-26T00:00:00"/>
        <d v="1997-08-01T00:00:00"/>
        <d v="2021-03-30T00:00:00"/>
        <d v="2019-12-28T00:00:00"/>
        <d v="1993-05-01T00:00:00"/>
        <d v="2016-12-09T00:00:00"/>
        <d v="2018-03-19T00:00:00"/>
        <d v="2020-04-06T00:00:00"/>
        <d v="2009-01-01T00:00:00"/>
        <d v="1992-01-01T00:00:00"/>
        <d v="2020-09-18T00:00:00"/>
        <d v="2017-04-20T00:00:00"/>
        <d v="2018-09-26T00:00:00"/>
        <d v="2000-01-01T00:00:00"/>
        <d v="2020-04-07T00:00:00"/>
        <d v="2018-08-28T00:00:00"/>
        <d v="2021-04-12T00:00:00"/>
        <d v="2020-04-15T00:00:00"/>
        <d v="2018-01-30T00:00:00"/>
        <d v="2021-02-08T00:00:00"/>
        <d v="2018-12-07T00:00:00"/>
        <d v="2019-05-30T00:00:00"/>
        <d v="2020-08-21T00:00:00"/>
        <d v="2020-04-28T00:00:00"/>
        <d v="1997-10-01T00:00:00"/>
        <d v="2017-02-21T00:00:00"/>
        <d v="2016-06-03T00:00:00"/>
        <d v="2018-10-25T00:00:00"/>
        <d v="2010-02-01T00:00:00"/>
        <d v="2020-10-21T00:00:00"/>
        <d v="2020-09-21T00:00:00"/>
        <d v="2009-05-01T00:00:00"/>
        <d v="1990-03-01T00:00:00"/>
        <d v="2020-10-12T00:00:00"/>
        <d v="1997-11-01T00:00:00"/>
        <d v="2011-06-01T00:00:00"/>
        <d v="1993-08-01T00:00:00"/>
        <d v="2019-03-13T00:00:00"/>
        <d v="2021-04-02T00:00:00"/>
        <d v="1992-10-01T00:00:00"/>
        <d v="1999-11-01T00:00:00"/>
        <d v="2019-11-23T00:00:00"/>
        <d v="1992-07-01T00:00:00"/>
        <d v="2018-01-25T00:00:00"/>
        <d v="2017-09-05T00:00:00"/>
        <d v="2002-01-01T00:00:00"/>
        <d v="2020-10-28T00:00:00"/>
        <d v="2020-02-18T00:00:00"/>
        <d v="2019-07-29T00:00:00"/>
        <d v="2019-03-22T00:00:00"/>
        <d v="2018-10-05T00:00:00"/>
        <d v="2018-08-21T00:00:00"/>
        <d v="2020-01-29T00:00:00"/>
        <d v="1992-04-01T00:00:00"/>
        <d v="2018-05-10T00:00:00"/>
        <d v="2007-10-01T00:00:00"/>
        <d v="2019-03-25T00:00:00"/>
        <d v="2015-04-24T00:00:00"/>
        <d v="1994-05-01T00:00:00"/>
        <d v="2019-08-06T00:00:00"/>
        <d v="2018-04-12T00:00:00"/>
        <d v="1997-01-01T00:00:00"/>
        <d v="2016-08-17T00:00:00"/>
        <d v="2019-08-07T00:00:00"/>
        <d v="2019-08-16T00:00:00"/>
        <d v="2016-09-20T00:00:00"/>
        <d v="2021-03-11T00:00:00"/>
        <d v="2015-05-08T00:00:00"/>
        <d v="2020-07-07T00:00:00"/>
        <d v="2016-11-28T00:00:00"/>
        <d v="2017-01-14T00:00:00"/>
        <d v="1993-11-01T00:00:00"/>
        <d v="2019-10-07T00:00:00"/>
        <d v="1990-11-01T00:00:00"/>
        <d v="2016-07-11T00:00:00"/>
        <d v="2001-02-01T00:00:00"/>
        <d v="2016-10-10T00:00:00"/>
        <d v="2015-04-29T00:00:00"/>
        <d v="1994-03-01T00:00:00"/>
        <d v="2020-11-13T00:00:00"/>
        <d v="1998-01-01T00:00:00"/>
        <d v="2017-03-17T00:00:00"/>
        <d v="1999-07-01T00:00:00"/>
        <d v="2015-08-19T00:00:00"/>
        <d v="2016-07-13T00:00:00"/>
        <d v="2016-10-25T00:00:00"/>
        <d v="2015-06-23T00:00:00"/>
        <d v="2020-06-09T00:00:00"/>
        <d v="2020-07-21T00:00:00"/>
        <d v="2016-11-12T00:00:00"/>
        <d v="2017-11-03T00:00:00"/>
        <d v="2019-11-18T00:00:00"/>
        <d v="2020-08-27T00:00:00"/>
        <d v="2013-01-01T00:00:00"/>
        <d v="2019-11-07T00:00:00"/>
        <d v="2018-09-14T00:00:00"/>
        <d v="2015-10-06T00:00:00"/>
        <d v="2021-02-23T00:00:00"/>
        <d v="1994-01-01T00:00:00"/>
        <d v="2015-06-02T00:00:00"/>
        <d v="2018-08-08T00:00:00"/>
        <d v="2020-06-05T00:00:00"/>
        <d v="2020-03-23T00:00:00"/>
        <d v="2016-02-09T00:00:00"/>
        <d v="2017-08-22T00:00:00"/>
        <d v="2017-01-12T00:00:00"/>
        <d v="2001-06-01T00:00:00"/>
        <d v="2011-07-01T00:00:00"/>
        <d v="2007-01-01T00:00:00"/>
        <d v="2016-04-22T00:00:00"/>
        <d v="2019-06-24T00:00:00"/>
        <d v="2002-05-01T00:00:00"/>
        <d v="2020-03-24T00:00:00"/>
        <d v="2021-01-25T00:00:00"/>
        <d v="2012-10-01T00:00:00"/>
        <d v="2016-11-17T00:00:00"/>
        <d v="2017-01-19T00:00:00"/>
        <d v="2020-11-09T00:00:00"/>
        <d v="2016-11-03T00:00:00"/>
        <d v="2008-12-01T00:00:00"/>
        <d v="2015-08-06T00:00:00"/>
        <d v="2019-10-25T00:00:00"/>
        <d v="2007-02-01T00:00:00"/>
        <d v="2020-11-06T00:00:00"/>
        <d v="2017-10-26T00:00:00"/>
        <d v="2016-05-13T00:00:00"/>
        <d v="2016-11-11T00:00:00"/>
        <d v="2019-11-01T00:00:00"/>
        <d v="2019-09-06T00:00:00"/>
        <d v="2017-09-01T00:00:00"/>
        <d v="1989-12-01T00:00:00"/>
        <d v="2016-05-25T00:00:00"/>
        <d v="1997-05-01T00:00:00"/>
        <d v="2009-12-01T00:00:00"/>
        <d v="2015-07-27T00:00:00"/>
        <d v="2018-05-25T00:00:00"/>
        <d v="1996-11-01T00:00:00"/>
        <d v="2015-09-04T00:00:00"/>
        <d v="2016-12-22T00:00:00"/>
        <d v="2018-08-15T00:00:00"/>
        <d v="2020-09-08T00:00:00"/>
        <d v="2016-09-16T00:00:00"/>
        <d v="2017-08-30T00:00:00"/>
        <d v="2019-04-21T00:00:00"/>
        <d v="2020-11-12T00:00:00"/>
        <d v="2019-04-23T00:00:00"/>
        <d v="1997-06-01T00:00:00"/>
        <d v="2018-03-07T00:00:00"/>
        <d v="2018-03-27T00:00:00"/>
        <d v="2015-02-20T00:00:00"/>
        <d v="2019-05-24T00:00:00"/>
        <d v="2017-12-13T00:00:00"/>
        <d v="2019-05-23T00:00:00"/>
        <d v="2018-08-22T00:00:00"/>
        <d v="2017-07-18T00:00:00"/>
        <d v="2021-02-24T00:00:00"/>
        <d v="2015-09-28T00:00:00"/>
        <d v="2019-06-18T00:00:00"/>
        <d v="2010-01-01T00:00:00"/>
        <d v="2019-11-06T00:00:00"/>
        <d v="1990-07-01T00:00:00"/>
        <d v="2020-02-11T00:00:00"/>
        <d v="2017-05-12T00:00:00"/>
        <d v="2017-05-29T00:00:00"/>
        <d v="2016-12-20T00:00:00"/>
        <d v="2009-02-01T00:00:00"/>
        <d v="2021-03-25T00:00:00"/>
        <d v="2019-10-15T00:00:00"/>
        <d v="2019-02-08T00:00:00"/>
        <d v="2018-03-22T00:00:00"/>
        <d v="2021-03-22T00:00:00"/>
        <d v="1995-08-01T00:00:00"/>
        <d v="2017-07-13T00:00:00"/>
        <d v="2018-04-23T00:00:00"/>
        <d v="2020-08-05T00:00:00"/>
        <d v="2016-07-19T00:00:00"/>
        <d v="2017-04-10T00:00:00"/>
        <d v="2021-04-08T00:00:00"/>
        <d v="2015-06-09T00:00:00"/>
        <d v="2020-08-31T00:00:00"/>
        <d v="1998-10-01T00:00:00"/>
        <d v="2018-06-12T00:00:00"/>
        <d v="2017-12-18T00:00:00"/>
        <d v="2016-09-07T00:00:00"/>
        <d v="2016-12-14T00:00:00"/>
        <d v="2017-05-03T00:00:00"/>
        <d v="2016-10-17T00:00:00"/>
        <d v="2020-11-23T00:00:00"/>
        <d v="2020-12-16T00:00:00"/>
        <d v="2010-07-01T00:00:00"/>
        <d v="2015-12-07T00:00:00"/>
        <d v="2019-03-12T00:00:00"/>
        <d v="2008-07-01T00:00:00"/>
        <d v="2020-11-02T00:00:00"/>
        <d v="2016-06-20T00:00:00"/>
        <d v="2019-08-19T00:00:00"/>
        <d v="2020-11-24T00:00:00"/>
        <d v="2017-02-01T00:00:00"/>
        <d v="2018-07-23T00:00:00"/>
        <d v="2018-04-24T00:00:00"/>
        <d v="2020-10-15T00:00:00"/>
        <d v="2015-04-13T00:00:00"/>
        <d v="2016-04-21T00:00:00"/>
        <d v="2016-08-25T00:00:00"/>
        <d v="2015-11-25T00:00:00"/>
        <d v="2018-04-10T00:00:00"/>
        <d v="2000-08-08T00:00:00"/>
        <d v="2020-08-19T00:00:00"/>
        <d v="2019-02-14T00:00:00"/>
        <d v="2020-10-08T00:00:00"/>
        <d v="2017-03-30T00:00:00"/>
        <d v="2020-07-31T00:00:00"/>
        <d v="2010-12-06T00:00:00"/>
        <d v="2015-12-11T00:00:00"/>
        <d v="2017-12-28T00:00:00"/>
        <d v="2021-01-06T00:00:00"/>
        <d v="2019-06-27T00:00:00"/>
        <d v="2001-01-01T00:00:00"/>
        <d v="2018-05-01T00:00:00"/>
        <d v="2003-11-06T00:00:00"/>
        <d v="2019-09-30T00:00:00"/>
        <d v="2009-09-11T00:00:00"/>
        <d v="2017-12-14T00:00:00"/>
        <d v="2020-09-03T00:00:00"/>
        <d v="2002-06-27T00:00:00"/>
        <d v="1999-02-15T00:00:00"/>
        <d v="2015-02-09T00:00:00"/>
        <d v="2019-01-30T00:00:00"/>
        <d v="2016-05-18T00:00:00"/>
        <d v="2014-04-10T00:00:00"/>
        <d v="2016-05-23T00:00:00"/>
        <d v="2016-03-17T00:00:00"/>
        <d v="2018-04-11T00:00:00"/>
        <d v="2006-10-25T00:00:00"/>
        <d v="2017-10-12T00:00:00"/>
        <d v="2018-02-07T00:00:00"/>
        <d v="2020-11-30T00:00:00"/>
        <d v="2016-05-26T00:00:00"/>
        <d v="2019-01-18T00:00:00"/>
        <d v="2020-04-16T00:00:00"/>
        <d v="2018-03-12T00:00:00"/>
        <d v="2017-08-07T00:00:00"/>
        <d v="2018-03-21T00:00:00"/>
        <d v="1994-07-11T00:00:00"/>
        <d v="1994-11-29T00:00:00"/>
        <d v="2019-03-01T00:00:00"/>
        <d v="1993-12-01T00:00:00"/>
        <d v="1996-12-01T00:00:00"/>
        <d v="2018-06-27T00:00:00"/>
        <d v="2020-06-21T00:00:00"/>
        <d v="2014-04-01T00:00:00"/>
        <d v="2016-06-07T00:00:00"/>
        <d v="2010-10-01T00:00:00"/>
        <d v="2018-07-19T00:00:00"/>
        <d v="2020-09-29T00:00:00"/>
        <d v="2019-05-09T00:00:00"/>
        <d v="2013-07-01T00:00:00"/>
        <d v="1992-06-01T00:00:00"/>
        <d v="2019-07-15T00:00:00"/>
        <d v="2015-04-22T00:00:00"/>
        <d v="2016-10-03T00:00:00"/>
        <d v="2016-10-05T00:00:00"/>
        <d v="2021-01-27T00:00:00"/>
        <d v="2018-03-01T00:00:00"/>
        <d v="1992-03-01T00:00:00"/>
        <d v="2016-06-29T00:00:00"/>
        <d v="2017-04-26T00:00:00"/>
        <d v="2019-10-24T00:00:00"/>
        <d v="2019-03-06T00:00:00"/>
        <d v="2019-06-22T00:00:00"/>
        <d v="2015-04-28T00:00:00"/>
        <d v="2015-09-30T00:00:00"/>
        <d v="1993-01-01T00:00:00"/>
        <d v="2007-11-01T00:00:00"/>
        <d v="2015-03-30T00:00:00"/>
        <d v="2017-06-19T00:00:00"/>
        <d v="2014-12-15T00:00:00"/>
        <d v="2015-03-23T00:00:00"/>
        <d v="1979-04-01T00:00:00"/>
        <d v="2018-09-20T00:00:00"/>
        <d v="2017-11-13T00:00:00"/>
        <d v="2021-03-12T00:00:00"/>
        <d v="2015-05-20T00:00:00"/>
        <d v="1986-04-01T00:00:00"/>
        <d v="2019-11-16T00:00:00"/>
        <d v="2018-05-24T00:00:00"/>
        <d v="2020-07-29T00:00:00"/>
        <d v="2016-09-22T00:00:00"/>
        <d v="1998-02-01T00:00:00"/>
        <d v="2016-04-14T00:00:00"/>
        <d v="2019-02-22T00:00:00"/>
        <d v="2021-01-07T00:00:00"/>
        <d v="2015-10-27T00:00:00"/>
        <d v="2017-11-16T00:00:00"/>
        <d v="2018-04-16T00:00:00"/>
        <d v="2016-06-23T00:00:00"/>
        <d v="2015-09-29T00:00:00"/>
        <d v="2020-06-19T00:00:00"/>
        <d v="1991-01-01T00:00:00"/>
        <d v="2020-11-05T00:00:00"/>
        <d v="1995-01-01T00:00:00"/>
        <d v="2017-08-01T00:00:00"/>
        <d v="2020-11-04T00:00:00"/>
        <d v="2019-01-08T00:00:00"/>
        <d v="2014-12-05T00:00:00"/>
        <d v="2018-10-19T00:00:00"/>
        <d v="2021-03-29T00:00:00"/>
        <d v="2019-01-24T00:00:00"/>
        <d v="2019-04-01T00:00:00"/>
        <d v="1982-06-04T00:00:00"/>
        <d v="2016-01-28T00:00:00"/>
        <d v="2018-01-04T00:00:00"/>
        <d v="2017-05-31T00:00:00"/>
        <d v="2015-02-13T00:00:00"/>
        <d v="2019-08-08T00:00:00"/>
        <d v="2018-09-24T00:00:00"/>
        <d v="2001-05-01T00:00:00"/>
        <d v="2020-03-25T00:00:00"/>
        <d v="1995-12-01T00:00:00"/>
        <d v="2017-03-24T00:00:00"/>
        <d v="1995-11-01T00:00:00"/>
        <d v="2020-03-20T00:00:00"/>
        <d v="2015-12-29T00:00:00"/>
        <d v="2020-11-27T00:00:00"/>
        <d v="2020-08-10T00:00:00"/>
        <d v="2014-12-09T00:00:00"/>
        <d v="1979-06-01T00:00:00"/>
        <d v="2018-07-31T00:00:00"/>
        <d v="2020-12-03T00:00:00"/>
        <d v="1979-05-01T00:00:00"/>
        <d v="2016-11-09T00:00:00"/>
        <d v="2019-05-15T00:00:00"/>
        <d v="2021-01-08T00:00:00"/>
        <d v="2015-11-20T00:00:00"/>
        <d v="2016-03-22T00:00:00"/>
        <d v="2015-02-19T00:00:00"/>
        <d v="2017-11-30T00:00:00"/>
        <d v="2021-01-15T00:00:00"/>
        <d v="2020-05-18T00:00:00"/>
        <d v="2011-11-01T00:00:00"/>
        <d v="1983-01-24T00:00:00"/>
        <d v="2018-07-03T00:00:00"/>
        <d v="2017-05-26T00:00:00"/>
        <d v="2018-12-26T00:00:00"/>
        <d v="2014-12-22T00:00:00"/>
        <d v="2008-08-01T00:00:00"/>
        <d v="2015-09-25T00:00:00"/>
        <d v="1991-08-01T00:00:00"/>
        <d v="2019-07-10T00:00:00"/>
        <d v="2017-07-25T00:00:00"/>
        <d v="2018-04-04T00:00:00"/>
        <d v="2018-11-28T00:00:00"/>
        <d v="2020-03-18T00:00:00"/>
        <d v="2017-06-12T00:00:00"/>
        <d v="2021-01-26T00:00:00"/>
        <d v="2020-01-08T00:00:00"/>
        <d v="2019-03-27T00:00:00"/>
        <d v="2016-06-14T00:00:00"/>
        <d v="1985-12-01T00:00:00"/>
        <d v="1982-07-14T00:00:00"/>
        <d v="2016-02-24T00:00:00"/>
        <d v="2018-02-28T00:00:00"/>
        <d v="2020-08-18T00:00:00"/>
        <d v="2018-05-21T00:00:00"/>
        <d v="2017-01-30T00:00:00"/>
        <d v="2020-08-28T00:00:00"/>
        <d v="2020-10-13T00:00:00"/>
        <d v="2019-07-24T00:00:00"/>
        <d v="2020-04-21T00:00:00"/>
        <d v="2017-06-01T00:00:00"/>
        <d v="2019-07-19T00:00:00"/>
        <d v="1991-03-01T00:00:00"/>
        <d v="2018-06-19T00:00:00"/>
        <d v="2019-08-14T00:00:00"/>
        <d v="2019-03-21T00:00:00"/>
        <d v="2018-05-18T00:00:00"/>
        <d v="2019-12-05T00:00:00"/>
        <d v="2020-05-15T00:00:00"/>
        <d v="2018-10-10T00:00:00"/>
        <d v="2019-05-29T00:00:00"/>
        <d v="2021-02-19T00:00:00"/>
        <d v="2020-12-21T00:00:00"/>
        <d v="2015-07-31T00:00:00"/>
        <d v="2021-02-05T00:00:00"/>
        <d v="2016-08-28T00:00:00"/>
        <d v="2015-06-24T00:00:00"/>
        <d v="2017-08-25T00:00:00"/>
        <d v="2019-05-22T00:00:00"/>
        <d v="2018-10-22T00:00:00"/>
        <d v="2016-06-30T00:00:00"/>
        <d v="2019-01-02T00:00:00"/>
        <d v="2021-02-16T00:00:00"/>
        <d v="2019-06-06T00:00:00"/>
        <d v="2021-02-03T00:00:00"/>
        <d v="2016-05-16T00:00:00"/>
        <d v="2019-07-26T00:00:00"/>
        <d v="2017-01-06T00:00:00"/>
        <d v="1990-02-01T00:00:00"/>
        <d v="2020-08-06T00:00:00"/>
        <d v="2017-12-08T00:00:00"/>
        <d v="2011-05-01T00:00:00"/>
        <d v="2019-12-06T00:00:00"/>
        <d v="2019-04-10T00:00:00"/>
        <d v="2017-04-18T00:00:00"/>
        <d v="2000-07-01T00:00:00"/>
        <d v="2019-03-19T00:00:00"/>
        <d v="2020-06-20T00:00:00"/>
        <d v="2018-03-26T00:00:00"/>
        <d v="2016-06-16T00:00:00"/>
        <d v="2016-11-10T00:00:00"/>
        <d v="2020-12-24T00:00:00"/>
        <d v="2016-05-10T00:00:00"/>
        <d v="2019-08-05T00:00:00"/>
        <d v="2021-02-12T00:00:00"/>
        <d v="2019-07-18T00:00:00"/>
        <d v="2019-06-10T00:00:00"/>
        <d v="1988-08-05T00:00:00"/>
        <d v="2016-09-23T00:00:00"/>
        <d v="2015-06-22T00:00:00"/>
        <d v="2015-09-10T00:00:00"/>
        <d v="2019-11-04T00:00:00"/>
        <d v="2018-07-13T00:00:00"/>
        <d v="2015-04-07T00:00:00"/>
        <d v="2019-08-15T00:00:00"/>
        <d v="2015-05-13T00:00:00"/>
        <d v="2019-11-22T00:00:00"/>
        <d v="2020-12-26T00:00:00"/>
        <d v="2016-05-06T00:00:00"/>
        <d v="2016-05-27T00:00:00"/>
        <d v="2015-08-10T00:00:00"/>
        <d v="1988-12-01T00:00:00"/>
        <d v="2017-08-09T00:00:00"/>
        <d v="2019-09-11T00:00:00"/>
        <d v="1982-04-01T00:00:00"/>
        <d v="2017-08-24T00:00:00"/>
        <d v="2019-09-12T00:00:00"/>
        <d v="2018-10-11T00:00:00"/>
        <d v="2020-01-10T00:00:00"/>
        <d v="1984-11-26T00:00:00"/>
        <d v="2019-04-22T00:00:00"/>
        <d v="2017-02-19T00:00:00"/>
        <d v="2019-06-21T00:00:00"/>
        <d v="2015-06-04T00:00:00"/>
        <d v="2021-03-19T00:00:00"/>
        <d v="2017-12-27T00:00:00"/>
        <d v="2018-05-02T00:00:00"/>
        <d v="1988-04-18T00:00:00"/>
        <d v="2016-07-01T00:00:00"/>
        <d v="2014-10-30T00:00:00"/>
        <d v="2019-01-09T00:00:00"/>
        <d v="2015-11-12T00:00:00"/>
        <d v="2018-01-17T00:00:00"/>
        <d v="2020-09-09T00:00:00"/>
        <d v="2021-02-25T00:00:00"/>
        <d v="2016-10-13T00:00:00"/>
        <d v="2020-10-16T00:00:00"/>
        <d v="2021-01-22T00:00:00"/>
        <d v="1985-02-21T00:00:00"/>
        <d v="1990-10-01T00:00:00"/>
        <d v="2020-02-27T00:00:00"/>
        <d v="2020-07-17T00:00:00"/>
        <d v="2018-11-08T00:00:00"/>
        <d v="2018-08-17T00:00:00"/>
        <d v="2019-08-30T00:00:00"/>
        <d v="1991-07-01T00:00:00"/>
        <d v="2020-08-12T00:00:00"/>
        <d v="2019-08-20T00:00:00"/>
        <d v="2017-10-31T00:00:00"/>
        <d v="2016-08-10T00:00:00"/>
        <d v="2016-07-22T00:00:00"/>
        <d v="2020-07-15T00:00:00"/>
        <d v="2019-07-30T00:00:00"/>
        <d v="2017-03-03T00:00:00"/>
        <d v="2018-03-06T00:00:00"/>
        <d v="2015-10-14T00:00:00"/>
        <d v="2013-11-01T00:00:00"/>
        <d v="1998-11-01T00:00:00"/>
        <d v="2021-02-26T00:00:00"/>
        <d v="2018-01-12T00:00:00"/>
        <d v="2019-03-28T00:00:00"/>
        <d v="2016-05-09T00:00:00"/>
        <d v="2017-07-03T00:00:00"/>
        <d v="2017-11-21T00:00:00"/>
        <d v="2016-11-15T00:00:00"/>
        <d v="2019-05-10T00:00:00"/>
        <d v="2017-09-23T00:00:00"/>
        <d v="2016-12-27T00:00:00"/>
        <d v="2019-10-31T00:00:00"/>
        <d v="2012-02-01T00:00:00"/>
        <d v="2014-11-03T00:00:00"/>
        <d v="2018-12-03T00:00:00"/>
        <d v="2019-10-22T00:00:00"/>
        <d v="2021-03-03T00:00:00"/>
        <d v="2021-03-23T00:00:00"/>
        <d v="2018-10-16T00:00:00"/>
        <d v="2020-05-20T00:00:00"/>
        <d v="2015-02-03T00:00:00"/>
        <d v="1986-09-01T00:00:00"/>
        <d v="2020-10-23T00:00:00"/>
        <d v="2020-05-06T00:00:00"/>
        <d v="2020-02-15T00:00:00"/>
        <d v="2015-03-25T00:00:00"/>
        <d v="2017-06-16T00:00:00"/>
        <d v="2017-06-09T00:00:00"/>
        <d v="1989-04-01T00:00:00"/>
        <d v="2018-07-06T00:00:00"/>
        <d v="2017-02-08T00:00:00"/>
        <d v="2020-06-16T00:00:00"/>
        <d v="1988-10-01T00:00:00"/>
        <d v="2019-04-12T00:00:00"/>
        <d v="2016-12-29T00:00:00"/>
        <d v="2018-07-18T00:00:00"/>
        <d v="2019-11-14T00:00:00"/>
        <d v="2018-12-28T00:00:00"/>
        <d v="2015-01-30T00:00:00"/>
        <d v="2018-08-20T00:00:00"/>
        <d v="2017-05-22T00:00:00"/>
        <d v="2017-08-04T00:00:00"/>
        <d v="1984-05-02T00:00:00"/>
        <d v="2020-03-12T00:00:00"/>
        <d v="2000-12-01T00:00:00"/>
        <d v="1984-11-06T00:00:00"/>
        <d v="2019-05-03T00:00:00"/>
        <d v="2020-01-21T00:00:00"/>
        <d v="2020-07-30T00:00:00"/>
        <d v="2018-12-20T00:00:00"/>
        <d v="1984-08-01T00:00:00"/>
        <d v="2014-10-24T00:00:00"/>
        <d v="2018-04-30T00:00:00"/>
        <d v="2018-07-25T00:00:00"/>
        <d v="2017-09-15T00:00:00"/>
        <d v="2016-01-16T00:00:00"/>
        <d v="2018-08-10T00:00:00"/>
        <d v="2010-08-01T00:00:00"/>
        <d v="2018-07-26T00:00:00"/>
        <d v="2015-05-11T00:00:00"/>
        <d v="2021-03-08T00:00:00"/>
        <d v="2017-10-20T00:00:00"/>
        <d v="2017-08-31T00:00:00"/>
        <d v="2016-03-09T00:00:00"/>
        <d v="2016-07-29T00:00:00"/>
        <d v="2020-03-05T00:00:00"/>
        <d v="2018-10-01T00:00:00"/>
        <d v="2016-08-18T00:00:00"/>
        <d v="2016-10-24T00:00:00"/>
        <d v="2018-05-09T00:00:00"/>
        <d v="2013-09-16T00:00:00"/>
        <d v="2021-02-04T00:00:00"/>
        <d v="2015-07-14T00:00:00"/>
        <d v="2019-04-04T00:00:00"/>
        <d v="2017-03-27T00:00:00"/>
        <d v="2017-05-30T00:00:00"/>
        <d v="2016-05-24T00:00:00"/>
        <d v="2016-08-22T00:00:00"/>
        <d v="1989-03-01T00:00:00"/>
        <d v="2015-07-18T00:00:00"/>
        <d v="2015-01-12T00:00:00"/>
        <d v="2018-12-08T00:00:00"/>
        <d v="2017-01-26T00:00:00"/>
        <d v="2017-05-10T00:00:00"/>
        <d v="2019-02-13T00:00:00"/>
        <d v="2020-07-10T00:00:00"/>
        <d v="2015-12-08T00:00:00"/>
        <d v="2018-02-08T00:00:00"/>
        <d v="2019-02-26T00:00:00"/>
        <d v="2017-06-29T00:00:00"/>
        <d v="2018-03-14T00:00:00"/>
        <d v="2021-01-20T00:00:00"/>
        <d v="2018-04-18T00:00:00"/>
        <d v="2015-01-07T00:00:00"/>
        <d v="2020-07-09T00:00:00"/>
        <d v="2019-06-07T00:00:00"/>
        <d v="2020-11-19T00:00:00"/>
        <d v="2018-10-15T00:00:00"/>
        <d v="2015-02-27T00:00:00"/>
        <d v="2017-09-14T00:00:00"/>
        <d v="2019-06-03T00:00:00"/>
        <d v="2020-12-09T00:00:00"/>
        <d v="2016-09-13T00:00:00"/>
        <d v="2018-02-06T00:00:00"/>
        <d v="2020-01-14T00:00:00"/>
        <d v="2020-04-09T00:00:00"/>
        <d v="2015-03-26T00:00:00"/>
        <d v="2018-07-11T00:00:00"/>
        <d v="2014-11-07T00:00:00"/>
        <d v="2015-01-02T00:00:00"/>
        <d v="2020-05-14T00:00:00"/>
        <d v="2019-06-05T00:00:00"/>
        <d v="2019-05-16T00:00:00"/>
        <d v="2020-01-27T00:00:00"/>
        <d v="2015-08-12T00:00:00"/>
        <d v="2015-06-12T00:00:00"/>
        <d v="2017-09-20T00:00:00"/>
        <d v="2017-01-13T00:00:00"/>
        <d v="2019-11-12T00:00:00"/>
        <d v="2020-12-15T00:00:00"/>
        <d v="2018-09-27T00:00:00"/>
        <d v="2020-11-03T00:00:00"/>
        <d v="2015-02-10T00:00:00"/>
        <d v="1989-10-01T00:00:00"/>
        <d v="2017-10-24T00:00:00"/>
        <d v="2017-08-08T00:00:00"/>
        <d v="2019-05-06T00:00:00"/>
        <d v="2015-03-04T00:00:00"/>
        <d v="2015-04-14T00:00:00"/>
        <d v="2019-10-08T00:00:00"/>
        <d v="2020-09-11T00:00:00"/>
        <d v="2015-05-28T00:00:00"/>
        <d v="2016-11-04T00:00:00"/>
        <d v="2017-08-17T00:00:00"/>
        <d v="2019-08-17T00:00:00"/>
        <d v="2017-01-24T00:00:00"/>
        <d v="2017-10-05T00:00:00"/>
        <d v="2017-01-25T00:00:00"/>
        <d v="2016-10-27T00:00:00"/>
        <d v="1990-08-01T00:00:00"/>
        <d v="2016-07-14T00:00:00"/>
        <d v="2020-10-09T00:00:00"/>
        <d v="2018-11-20T00:00:00"/>
        <d v="2015-12-18T00:00:00"/>
        <d v="1992-11-01T00:00:00"/>
        <d v="2018-09-04T00:00:00"/>
        <d v="2018-10-18T00:00:00"/>
        <d v="2020-02-06T00:00:00"/>
        <d v="2018-03-30T00:00:00"/>
        <d v="2015-06-10T00:00:00"/>
        <d v="2020-06-30T00:00:00"/>
        <d v="2021-03-15T00:00:00"/>
        <d v="1993-06-01T00:00:00"/>
        <d v="2020-04-20T00:00:00"/>
        <d v="2020-06-17T00:00:00"/>
        <d v="2016-12-10T00:00:00"/>
        <d v="2015-12-22T00:00:00"/>
        <d v="2020-06-24T00:00:00"/>
        <d v="2015-01-20T00:00:00"/>
        <d v="2017-01-04T00:00:00"/>
        <d v="2020-08-17T00:00:00"/>
        <d v="2019-06-13T00:00:00"/>
        <d v="2017-12-04T00:00:00"/>
        <d v="2020-11-16T00:00:00"/>
        <d v="2020-12-04T00:00:00"/>
        <d v="2018-01-26T00:00:00"/>
        <d v="2021-03-26T00:00:00"/>
        <d v="2020-12-01T00:00:00"/>
        <d v="2016-10-07T00:00:00"/>
        <d v="2018-10-23T00:00:00"/>
        <d v="2014-12-31T00:00:00"/>
        <d v="2021-03-05T00:00:00"/>
        <d v="2010-09-01T00:00:00"/>
        <d v="2018-12-05T00:00:00"/>
        <d v="2014-12-16T00:00:00"/>
        <d v="2020-08-25T00:00:00"/>
        <d v="2017-04-17T00:00:00"/>
        <d v="2018-03-02T00:00:00"/>
        <d v="2018-04-26T00:00:00"/>
        <d v="2019-12-10T00:00:00"/>
        <d v="2018-06-26T00:00:00"/>
        <d v="2019-04-30T00:00:00"/>
        <d v="2018-08-04T00:00:00"/>
        <d v="2016-02-22T00:00:00"/>
        <d v="2018-09-08T00:00:00"/>
        <d v="2020-08-20T00:00:00"/>
        <d v="1989-09-01T00:00:00"/>
        <d v="2020-04-01T00:00:00"/>
        <d v="2020-06-15T00:00:00"/>
        <d v="2017-03-29T00:00:00"/>
        <d v="2016-09-26T00:00:00"/>
        <d v="2017-07-06T00:00:00"/>
        <d v="2017-07-10T00:00:00"/>
        <d v="2016-01-29T00:00:00"/>
        <d v="2020-04-17T00:00:00"/>
        <d v="2020-09-24T00:00:00"/>
        <d v="2016-04-07T00:00:00"/>
        <d v="2018-02-12T00:00:00"/>
        <d v="2019-01-17T00:00:00"/>
        <d v="2018-07-09T00:00:00"/>
        <d v="2019-03-07T00:00:00"/>
        <d v="2014-12-19T00:00:00"/>
        <d v="2021-01-12T00:00:00"/>
        <d v="2015-09-15T00:00:00"/>
        <d v="2020-08-04T00:00:00"/>
        <d v="2018-09-05T00:00:00"/>
        <d v="2020-03-10T00:00:00"/>
        <d v="2015-11-16T00:00:00"/>
        <d v="2017-05-02T00:00:00"/>
        <d v="2017-12-07T00:00:00"/>
        <d v="1985-08-16T00:00:00"/>
        <d v="2019-05-08T00:00:00"/>
        <d v="2016-09-19T00:00:00"/>
        <d v="2016-01-19T00:00:00"/>
        <d v="2017-05-23T00:00:00"/>
        <d v="1985-10-16T00:00:00"/>
        <d v="2017-08-28T00:00:00"/>
        <d v="2017-02-10T00:00:00"/>
        <d v="2020-05-11T00:00:00"/>
        <d v="2015-10-23T00:00:00"/>
        <d v="2021-03-02T00:00:00"/>
        <d v="2018-09-19T00:00:00"/>
        <d v="1985-11-01T00:00:00"/>
        <d v="2021-01-09T00:00:00"/>
        <d v="2017-01-11T00:00:00"/>
        <d v="2019-10-17T00:00:00"/>
        <d v="2020-03-19T00:00:00"/>
        <d v="2019-03-14T00:00:00"/>
        <d v="1986-12-01T00:00:00"/>
        <d v="2018-12-14T00:00:00"/>
        <d v="2020-09-10T00:00:00"/>
        <d v="2014-12-10T00:00:00"/>
        <d v="2016-10-12T00:00:00"/>
        <d v="2015-08-21T00:00:00"/>
        <d v="2015-05-18T00:00:00"/>
        <d v="2016-03-23T00:00:00"/>
        <d v="2020-02-28T00:00:00"/>
        <d v="2016-08-29T00:00:00"/>
        <d v="2019-07-23T00:00:00"/>
        <d v="2017-05-11T00:00:00"/>
        <d v="2019-10-10T00:00:00"/>
        <d v="2016-08-13T00:00:00"/>
        <d v="1997-12-24T00:00:00"/>
        <d v="2018-12-27T00:00:00"/>
        <d v="2001-12-12T00:00:00"/>
        <d v="2020-02-08T00:00:00"/>
        <d v="2019-04-05T00:00:00"/>
        <d v="2019-09-04T00:00:00"/>
        <d v="2017-10-18T00:00:00"/>
        <d v="1989-01-01T00:00:00"/>
        <d v="2020-01-30T00:00:00"/>
        <d v="2016-05-03T00:00:00"/>
        <d v="2020-08-03T00:00:00"/>
        <d v="2016-06-10T00:00:00"/>
        <d v="2017-01-31T00:00:00"/>
        <d v="2019-03-08T00:00:00"/>
        <d v="2015-03-03T00:00:00"/>
        <d v="2017-12-20T00:00:00"/>
        <d v="2015-10-29T00:00:00"/>
        <d v="2012-06-05T00:00:00"/>
        <d v="2015-08-11T00:00:00"/>
        <d v="1999-06-30T00:00:00"/>
        <d v="2021-01-19T00:00:00"/>
        <d v="2015-12-23T00:00:00"/>
        <d v="2018-07-27T00:00:00"/>
        <d v="2011-04-08T00:00:00"/>
        <d v="2018-01-23T00:00:00"/>
        <d v="2020-09-02T00:00:00"/>
        <d v="2016-09-29T00:00:00"/>
        <d v="2005-08-26T00:00:00"/>
        <d v="2015-12-31T00:00:00"/>
        <d v="2016-07-12T00:00:00"/>
        <d v="2018-05-30T00:00:00"/>
        <d v="2018-05-16T00:00:00"/>
        <d v="2016-06-27T00:00:00"/>
        <d v="2015-04-03T00:00:00"/>
        <d v="2011-02-01T00:00:00"/>
        <d v="2020-05-04T00:00:00"/>
        <d v="2018-04-20T00:00:00"/>
        <d v="2018-03-16T00:00:00"/>
        <d v="1988-08-01T00:00:00"/>
        <d v="2018-06-05T00:00:00"/>
        <d v="2017-11-17T00:00:00"/>
        <d v="2015-01-29T00:00:00"/>
        <d v="2016-12-16T00:00:00"/>
        <d v="2017-09-21T00:00:00"/>
        <d v="2019-12-24T00:00:00"/>
        <d v="2020-07-28T00:00:00"/>
        <d v="2019-06-17T00:00:00"/>
        <d v="2015-05-29T00:00:00"/>
        <d v="2017-11-15T00:00:00"/>
        <d v="2016-12-30T00:00:00"/>
        <d v="2016-03-11T00:00:00"/>
        <d v="2021-01-04T00:00:00"/>
        <d v="2019-09-21T00:00:00"/>
        <d v="2014-09-19T00:00:00"/>
        <d v="2017-06-05T00:00:00"/>
        <d v="2021-03-21T00:00:00"/>
        <d v="2016-12-01T00:00:00"/>
        <d v="2017-11-14T00:00:00"/>
        <d v="2019-08-24T00:00:00"/>
        <d v="2015-02-18T00:00:00"/>
        <d v="2017-01-27T00:00:00"/>
        <d v="2020-03-11T00:00:00"/>
        <d v="2017-12-29T00:00:00"/>
        <d v="2015-01-21T00:00:00"/>
        <d v="2014-12-11T00:00:00"/>
        <d v="2021-02-11T00:00:00"/>
        <d v="2019-04-26T00:00:00"/>
        <d v="2016-02-11T00:00:00"/>
        <d v="2017-06-26T00:00:00"/>
        <d v="2016-01-22T00:00:00"/>
        <d v="2017-11-01T00:00:00"/>
        <d v="2019-10-30T00:00:00"/>
        <d v="2016-06-01T00:00:00"/>
        <d v="2017-09-11T00:00:00"/>
        <d v="2019-06-11T00:00:00"/>
        <d v="2015-02-26T00:00:00"/>
        <d v="2019-07-12T00:00:00"/>
        <d v="2016-12-21T00:00:00"/>
        <d v="2020-03-17T00:00:00"/>
        <d v="2013-09-18T00:00:00"/>
        <d v="2019-10-09T00:00:00"/>
        <d v="2015-11-19T00:00:00"/>
        <d v="2017-06-15T00:00:00"/>
        <d v="2014-12-08T00:00:00"/>
        <d v="2020-05-21T00:00:00"/>
        <d v="2014-12-02T00:00:00"/>
        <d v="2020-05-05T00:00:00"/>
        <d v="2015-07-06T00:00:00"/>
        <d v="2017-05-15T00:00:00"/>
        <d v="2016-04-18T00:00:00"/>
        <d v="2018-11-15T00:00:00"/>
        <d v="2016-01-09T00:00:00"/>
        <d v="2014-09-29T00:00:00"/>
        <d v="2019-06-20T00:00:00"/>
        <d v="2015-08-04T00:00:00"/>
        <d v="2019-12-17T00:00:00"/>
        <d v="2019-05-21T00:00:00"/>
        <d v="2018-08-01T00:00:00"/>
        <d v="2015-12-02T00:00:00"/>
        <d v="2021-02-10T00:00:00"/>
        <d v="2017-03-06T00:00:00"/>
        <d v="2021-02-18T00:00:00"/>
        <d v="2014-12-04T00:00:00"/>
        <d v="2018-10-02T00:00:00"/>
        <d v="1951-01-01T00:00:00"/>
        <d v="2017-07-21T00:00:00"/>
        <d v="2021-03-31T00:00:00"/>
        <d v="2014-12-01T00:00:00"/>
        <d v="2016-04-20T00:00:00"/>
        <d v="2016-01-07T00:00:00"/>
        <d v="2016-02-17T00:00:00"/>
        <d v="2019-01-28T00:00:00"/>
        <d v="2014-11-12T00:00:00"/>
        <d v="2015-11-23T00:00:00"/>
        <d v="2015-10-16T00:00:00"/>
        <d v="2018-09-13T00:00:00"/>
        <d v="2017-03-11T00:00:00"/>
        <d v="2019-09-16T00:00:00"/>
        <d v="2016-04-27T00:00:00"/>
        <d v="2016-04-29T00:00:00"/>
        <d v="2017-03-31T00:00:00"/>
        <d v="2018-04-09T00:00:00"/>
        <d v="1988-06-08T00:00:00"/>
        <d v="2017-06-28T00:00:00"/>
        <d v="2018-07-10T00:00:00"/>
        <d v="2020-02-19T00:00:00"/>
        <d v="2016-02-08T00:00:00"/>
        <d v="2018-04-03T00:00:00"/>
        <d v="2015-07-30T00:00:00"/>
        <d v="2017-04-11T00:00:00"/>
        <d v="2017-04-03T00:00:00"/>
        <d v="2017-03-01T00:00:00"/>
        <d v="2015-07-23T00:00:00"/>
        <d v="2015-03-06T00:00:00"/>
        <d v="2015-03-10T00:00:00"/>
        <d v="2002-03-18T00:00:00"/>
        <d v="2013-01-08T00:00:00"/>
        <d v="2017-02-16T00:00:00"/>
        <d v="2010-09-13T00:00:00"/>
        <d v="2002-04-02T00:00:00"/>
        <d v="2015-10-30T00:00:00"/>
        <d v="2015-05-04T00:00:00"/>
        <d v="2016-07-28T00:00:00"/>
      </sharedItems>
    </cacheField>
    <cacheField name="lastsaleprice" numFmtId="0">
      <sharedItems containsString="0" containsBlank="1" containsNumber="1" containsInteger="1" minValue="200" maxValue="16058400"/>
    </cacheField>
    <cacheField name="book" numFmtId="0">
      <sharedItems containsString="0" containsBlank="1" containsNumber="1" containsInteger="1" minValue="100" maxValue="4558"/>
    </cacheField>
    <cacheField name="page" numFmtId="0">
      <sharedItems containsString="0" containsBlank="1" containsNumber="1" containsInteger="1" minValue="1" maxValue="2499"/>
    </cacheField>
    <cacheField name="saletype" numFmtId="0">
      <sharedItems containsBlank="1" count="3">
        <s v="I"/>
        <s v="V"/>
        <m/>
      </sharedItems>
    </cacheField>
    <cacheField name="instr" numFmtId="0">
      <sharedItems containsBlank="1"/>
    </cacheField>
    <cacheField name="res_stories" numFmtId="0">
      <sharedItems containsString="0" containsBlank="1" containsNumber="1" containsInteger="1" minValue="1" maxValue="2"/>
    </cacheField>
    <cacheField name="res_yrbuilt" numFmtId="0">
      <sharedItems containsString="0" containsBlank="1" containsNumber="1" containsInteger="1" minValue="1972" maxValue="2020" count="50">
        <n v="2006"/>
        <n v="1989"/>
        <n v="1988"/>
        <n v="2007"/>
        <n v="1979"/>
        <n v="2000"/>
        <m/>
        <n v="1996"/>
        <n v="1972"/>
        <n v="1974"/>
        <n v="1997"/>
        <n v="1999"/>
        <n v="2018"/>
        <n v="1994"/>
        <n v="1992"/>
        <n v="2004"/>
        <n v="1991"/>
        <n v="2016"/>
        <n v="1998"/>
        <n v="2013"/>
        <n v="2002"/>
        <n v="1995"/>
        <n v="2003"/>
        <n v="2001"/>
        <n v="2005"/>
        <n v="1985"/>
        <n v="1993"/>
        <n v="1975"/>
        <n v="2015"/>
        <n v="2017"/>
        <n v="1987"/>
        <n v="2020"/>
        <n v="1978"/>
        <n v="1990"/>
        <n v="1976"/>
        <n v="1977"/>
        <n v="1980"/>
        <n v="2008"/>
        <n v="1982"/>
        <n v="2010"/>
        <n v="2014"/>
        <n v="2019"/>
        <n v="2009"/>
        <n v="2012"/>
        <n v="1986"/>
        <n v="1981"/>
        <n v="2011"/>
        <n v="1973"/>
        <n v="1984"/>
        <n v="1983"/>
      </sharedItems>
    </cacheField>
    <cacheField name="res_bedroom" numFmtId="0">
      <sharedItems containsString="0" containsBlank="1" containsNumber="1" containsInteger="1" minValue="1" maxValue="7" count="8">
        <n v="4"/>
        <n v="3"/>
        <m/>
        <n v="2"/>
        <n v="6"/>
        <n v="5"/>
        <n v="7"/>
        <n v="1"/>
      </sharedItems>
    </cacheField>
    <cacheField name="res_bathroom" numFmtId="0">
      <sharedItems containsString="0" containsBlank="1" containsNumber="1" containsInteger="1" minValue="1" maxValue="23" count="9">
        <n v="2"/>
        <n v="3"/>
        <m/>
        <n v="1"/>
        <n v="4"/>
        <n v="5"/>
        <n v="7"/>
        <n v="6"/>
        <n v="23"/>
      </sharedItems>
    </cacheField>
    <cacheField name="res_halfbath" numFmtId="0">
      <sharedItems containsString="0" containsBlank="1" containsNumber="1" containsInteger="1" minValue="1" maxValue="2"/>
    </cacheField>
    <cacheField name="res_total_fla" numFmtId="0">
      <sharedItems containsString="0" containsBlank="1" containsNumber="1" containsInteger="1" minValue="1139" maxValue="7623"/>
    </cacheField>
    <cacheField name="res_ext_wall" numFmtId="0">
      <sharedItems containsString="0" containsBlank="1" containsNumber="1" containsInteger="1" minValue="5" maxValue="60"/>
    </cacheField>
    <cacheField name="poolflg" numFmtId="0">
      <sharedItems containsBlank="1" count="3">
        <s v="Y"/>
        <s v="N"/>
        <m/>
      </sharedItems>
    </cacheField>
    <cacheField name="res_class" numFmtId="0">
      <sharedItems containsBlank="1" count="2">
        <s v="R1"/>
        <m/>
      </sharedItems>
    </cacheField>
    <cacheField name="total_under_roof" numFmtId="0">
      <sharedItems containsSemiMixedTypes="0" containsString="0" containsNumber="1" containsInteger="1" minValue="0" maxValue="33242"/>
    </cacheField>
    <cacheField name="comm_yrbuilt" numFmtId="0">
      <sharedItems containsString="0" containsBlank="1" containsNumber="1" containsInteger="1" minValue="1975" maxValue="2016"/>
    </cacheField>
    <cacheField name="comm_stru" numFmtId="0">
      <sharedItems containsBlank="1"/>
    </cacheField>
    <cacheField name="comm_area" numFmtId="0">
      <sharedItems containsString="0" containsBlank="1" containsNumber="1" containsInteger="1" minValue="500" maxValue="32810"/>
    </cacheField>
    <cacheField name="comm_stories" numFmtId="0">
      <sharedItems containsString="0" containsBlank="1" containsNumber="1" containsInteger="1" minValue="1" maxValue="2"/>
    </cacheField>
    <cacheField name="owner_1" numFmtId="0">
      <sharedItems/>
    </cacheField>
    <cacheField name="owner_2" numFmtId="0">
      <sharedItems containsBlank="1"/>
    </cacheField>
    <cacheField name="address" numFmtId="0">
      <sharedItems/>
    </cacheField>
    <cacheField name="city_st_zip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94">
  <r>
    <x v="0"/>
    <s v="18E17S320010  00780 0040"/>
    <s v="7492"/>
    <s v="PINE RIDGE UNITS 1,5,&amp; 6"/>
    <s v="0100"/>
    <s v="Single Family Residential"/>
    <s v="05"/>
    <s v="18S"/>
    <s v="18E"/>
    <s v="STANDARD"/>
    <x v="0"/>
    <n v="46246"/>
    <n v="1.06"/>
    <s v="000X"/>
    <n v="4357"/>
    <s v="W"/>
    <x v="0"/>
    <s v="LOOP"/>
    <m/>
    <s v="BEVERLY HILLS"/>
    <m/>
    <s v="PINE RIDGE UNIT 1 PB 8 PG 25 LOT 4 BLK 78"/>
    <n v="301740"/>
    <n v="15930"/>
    <n v="285810"/>
    <n v="237883"/>
    <n v="212883"/>
    <x v="0"/>
    <x v="0"/>
    <n v="275000"/>
    <n v="2539"/>
    <n v="761"/>
    <x v="0"/>
    <s v="TO OR FROM BANKS/LOAN CO."/>
    <n v="1"/>
    <x v="0"/>
    <x v="0"/>
    <x v="0"/>
    <n v="1"/>
    <n v="3234"/>
    <n v="32"/>
    <x v="0"/>
    <x v="0"/>
    <n v="4198"/>
    <m/>
    <m/>
    <m/>
    <m/>
    <s v="DELAPAZ AMY M"/>
    <s v="DELAPAZ JASON M"/>
    <s v="4357 W PINTO LOOP"/>
    <s v="BEVERLY HILLS FL 34465"/>
  </r>
  <r>
    <x v="1"/>
    <s v="18E17S320010  00820 0020"/>
    <s v="7492"/>
    <s v="PINE RIDGE UNITS 1,5,&amp; 6"/>
    <s v="0100"/>
    <s v="Single Family Residential"/>
    <s v="05"/>
    <s v="18S"/>
    <s v="18E"/>
    <s v="STANDARD"/>
    <x v="0"/>
    <n v="43747"/>
    <n v="1"/>
    <s v="000X"/>
    <n v="5545"/>
    <s v="N"/>
    <x v="1"/>
    <s v="AVE"/>
    <m/>
    <s v="BEVERLY HILLS"/>
    <m/>
    <s v="PINE RIDGE UNIT 1 PB 8 PG 25 LOT 2 BLK 82"/>
    <n v="168020"/>
    <n v="15070"/>
    <n v="152950"/>
    <n v="125478"/>
    <n v="99978"/>
    <x v="0"/>
    <x v="1"/>
    <n v="225000"/>
    <n v="2057"/>
    <n v="555"/>
    <x v="0"/>
    <s v="WARRANTY DEED"/>
    <n v="1"/>
    <x v="1"/>
    <x v="1"/>
    <x v="0"/>
    <m/>
    <n v="1676"/>
    <n v="32"/>
    <x v="0"/>
    <x v="0"/>
    <n v="2530"/>
    <m/>
    <m/>
    <m/>
    <m/>
    <s v="RHODE SHIRLEY"/>
    <s v="RHODE ROGER"/>
    <s v="5545 N FLAGSTAFF AVE"/>
    <s v="BEVERLY HILLS FL 34465"/>
  </r>
  <r>
    <x v="2"/>
    <s v="18E17S320010  00830 0050"/>
    <s v="7492"/>
    <s v="PINE RIDGE UNITS 1,5,&amp; 6"/>
    <s v="0100"/>
    <s v="Single Family Residential"/>
    <s v="05"/>
    <s v="18S"/>
    <s v="18E"/>
    <s v="STANDARD"/>
    <x v="0"/>
    <n v="43747"/>
    <n v="1"/>
    <s v="000X"/>
    <n v="4364"/>
    <s v="W"/>
    <x v="2"/>
    <s v="LN"/>
    <m/>
    <s v="BEVERLY HILLS"/>
    <m/>
    <s v="PINE RIDGE UNIT 1 PB 8 PG 25 LOT 5 BLK 83"/>
    <n v="248650"/>
    <n v="15070"/>
    <n v="233580"/>
    <n v="230708"/>
    <n v="205708"/>
    <x v="0"/>
    <x v="2"/>
    <n v="257000"/>
    <n v="3016"/>
    <n v="1323"/>
    <x v="0"/>
    <s v="WARRANTY DEED"/>
    <n v="1"/>
    <x v="2"/>
    <x v="1"/>
    <x v="0"/>
    <m/>
    <n v="2824"/>
    <n v="34"/>
    <x v="0"/>
    <x v="0"/>
    <n v="3723"/>
    <m/>
    <m/>
    <m/>
    <m/>
    <s v="DORSEY DONNA M"/>
    <m/>
    <s v="4364 W PAPOOSE LN"/>
    <s v="BEVERLY HILLS FL 34465"/>
  </r>
  <r>
    <x v="3"/>
    <s v="18E17S320010  00870 0090"/>
    <s v="7492"/>
    <s v="PINE RIDGE UNITS 1,5,&amp; 6"/>
    <s v="0100"/>
    <s v="Single Family Residential"/>
    <s v="05"/>
    <s v="18S"/>
    <s v="18E"/>
    <s v="STANDARD"/>
    <x v="0"/>
    <n v="44941"/>
    <n v="1.03"/>
    <s v="000X"/>
    <n v="5486"/>
    <s v="N"/>
    <x v="3"/>
    <s v="TER"/>
    <m/>
    <s v="BEVERLY HILLS"/>
    <m/>
    <s v="PINE RIDGE UNIT 1 PB 8 PG 25 LOT 9 BLK 87"/>
    <n v="233300"/>
    <n v="15480"/>
    <n v="217820"/>
    <n v="217410"/>
    <n v="192410"/>
    <x v="0"/>
    <x v="3"/>
    <n v="249000"/>
    <n v="2822"/>
    <n v="1713"/>
    <x v="0"/>
    <s v="WARRANTY DEED"/>
    <n v="1"/>
    <x v="3"/>
    <x v="1"/>
    <x v="0"/>
    <m/>
    <n v="2068"/>
    <n v="32"/>
    <x v="0"/>
    <x v="0"/>
    <n v="2968"/>
    <m/>
    <m/>
    <m/>
    <m/>
    <s v="JONES DOUGLAS"/>
    <s v="JONES KIMBERLY"/>
    <s v="5486 N PECOS TERR"/>
    <s v="BEVERLY HILLS FL 34465"/>
  </r>
  <r>
    <x v="4"/>
    <s v="18E17S320010  00900 0020"/>
    <s v="7492"/>
    <s v="PINE RIDGE UNITS 1,5,&amp; 6"/>
    <s v="0100"/>
    <s v="Single Family Residential"/>
    <s v="06"/>
    <s v="18S"/>
    <s v="18E"/>
    <s v="STANDARD"/>
    <x v="0"/>
    <n v="43750"/>
    <n v="1"/>
    <s v="000X"/>
    <n v="5033"/>
    <s v="W"/>
    <x v="0"/>
    <s v="LOOP"/>
    <m/>
    <s v="BEVERLY HILLS"/>
    <m/>
    <s v="PINE RIDGE UNIT 1 PB 8 PG 25 LOT 2 BLK 90 "/>
    <n v="129930"/>
    <n v="15070"/>
    <n v="114860"/>
    <n v="90246"/>
    <n v="64746"/>
    <x v="0"/>
    <x v="4"/>
    <n v="65000"/>
    <n v="1255"/>
    <n v="2347"/>
    <x v="0"/>
    <s v="TO OR FROM BANKS/LOAN CO."/>
    <n v="1"/>
    <x v="4"/>
    <x v="1"/>
    <x v="0"/>
    <m/>
    <n v="1466"/>
    <n v="24"/>
    <x v="0"/>
    <x v="0"/>
    <n v="1996"/>
    <m/>
    <m/>
    <m/>
    <m/>
    <s v="CROSSWHITE LOU ANNE"/>
    <m/>
    <s v="5033 W PINTO LP"/>
    <s v="BEVERLY HILLS FL 34465"/>
  </r>
  <r>
    <x v="5"/>
    <s v="18E17S320010  00900 0070"/>
    <s v="7492"/>
    <s v="PINE RIDGE UNITS 1,5,&amp; 6"/>
    <s v="0100"/>
    <s v="Single Family Residential"/>
    <s v="05"/>
    <s v="18S"/>
    <s v="18E"/>
    <s v="STANDARD"/>
    <x v="0"/>
    <n v="53985"/>
    <n v="1.24"/>
    <s v="000X"/>
    <n v="4905"/>
    <s v="W"/>
    <x v="0"/>
    <s v="LOOP"/>
    <m/>
    <s v="BEVERLY HILLS"/>
    <m/>
    <s v="PINE RIDGE UNIT 1 PB 8 PG 25 LOT 7 BLK 90"/>
    <n v="284030"/>
    <n v="18590"/>
    <n v="265440"/>
    <n v="284030"/>
    <n v="284030"/>
    <x v="0"/>
    <x v="5"/>
    <n v="354000"/>
    <n v="3077"/>
    <n v="515"/>
    <x v="0"/>
    <s v="WARRANTY DEED"/>
    <n v="1"/>
    <x v="5"/>
    <x v="0"/>
    <x v="1"/>
    <m/>
    <n v="3349"/>
    <n v="32"/>
    <x v="1"/>
    <x v="0"/>
    <n v="4188"/>
    <m/>
    <m/>
    <m/>
    <m/>
    <s v="LACORAZZA AUGUST"/>
    <m/>
    <s v="4905 W PINTO LOOP"/>
    <s v="BEVERLY HILLS FL 34465"/>
  </r>
  <r>
    <x v="6"/>
    <s v="18E17S320010  00900 0090"/>
    <s v="7492"/>
    <s v="PINE RIDGE UNITS 1,5,&amp; 6"/>
    <s v="0100"/>
    <s v="Single Family Residential"/>
    <s v="05"/>
    <s v="18S"/>
    <s v="18E"/>
    <s v="STANDARD"/>
    <x v="0"/>
    <n v="43750"/>
    <n v="1"/>
    <s v="000X"/>
    <n v="4841"/>
    <s v="W"/>
    <x v="0"/>
    <s v="LOOP"/>
    <m/>
    <s v="BEVERLY HILLS"/>
    <m/>
    <s v="PINE RIDGE UNIT 1 PB 8 PG 25 LOT 9 BLK 90"/>
    <n v="260430"/>
    <n v="15070"/>
    <n v="245360"/>
    <n v="210536"/>
    <n v="185536"/>
    <x v="0"/>
    <x v="6"/>
    <n v="10000"/>
    <n v="1124"/>
    <n v="967"/>
    <x v="1"/>
    <s v="WARRANTY DEED"/>
    <n v="1"/>
    <x v="3"/>
    <x v="1"/>
    <x v="0"/>
    <m/>
    <n v="2292"/>
    <n v="32"/>
    <x v="0"/>
    <x v="0"/>
    <n v="3400"/>
    <m/>
    <m/>
    <m/>
    <m/>
    <s v="LEAHEY LAWRENCE M"/>
    <s v="LEAHY DEBORAH N"/>
    <s v="4841 W PINTO LOOP"/>
    <s v="BEVERLY HILLS FL 34465"/>
  </r>
  <r>
    <x v="7"/>
    <s v="18E17S320010  01290 0200"/>
    <s v="7492"/>
    <s v="PINE RIDGE UNITS 1,5,&amp; 6"/>
    <s v="0000"/>
    <s v="Vacant Residential"/>
    <s v="06"/>
    <s v="18S"/>
    <s v="18E"/>
    <s v="STANDARD"/>
    <x v="1"/>
    <n v="81380"/>
    <n v="1.87"/>
    <s v="000X"/>
    <n v="5552"/>
    <s v="N"/>
    <x v="4"/>
    <s v="PT"/>
    <m/>
    <s v="BEVERLY HILLS"/>
    <m/>
    <s v="PINE RIDGE UNIT 1 PB 8 PG 25 LOT 20 BLK 129"/>
    <n v="28020"/>
    <n v="28020"/>
    <n v="0"/>
    <n v="28020"/>
    <n v="28020"/>
    <x v="1"/>
    <x v="7"/>
    <n v="10000"/>
    <n v="1956"/>
    <n v="2250"/>
    <x v="1"/>
    <s v="WARRANTY DEED"/>
    <m/>
    <x v="6"/>
    <x v="2"/>
    <x v="2"/>
    <m/>
    <m/>
    <m/>
    <x v="2"/>
    <x v="1"/>
    <n v="0"/>
    <m/>
    <m/>
    <m/>
    <m/>
    <s v="MAURER INA"/>
    <s v="MAURER FELIX"/>
    <s v="IM EHWASEN 37"/>
    <s v=" 67685 GERMANY"/>
  </r>
  <r>
    <x v="8"/>
    <s v="18E17S320010  01300 0010"/>
    <s v="7492"/>
    <s v="PINE RIDGE UNITS 1,5,&amp; 6"/>
    <s v="0100"/>
    <s v="Single Family Residential"/>
    <s v="06"/>
    <s v="18S"/>
    <s v="18E"/>
    <s v="STANDARD"/>
    <x v="0"/>
    <n v="50104"/>
    <n v="1.1499999999999999"/>
    <s v="000X"/>
    <n v="5251"/>
    <s v="W"/>
    <x v="5"/>
    <s v="ST"/>
    <m/>
    <s v="BEVERLY HILLS"/>
    <m/>
    <s v="PINE RIDGE UNIT 1 PB 8 PG 25 LOT 1 BLK 130 "/>
    <n v="203590"/>
    <n v="17250"/>
    <n v="186340"/>
    <n v="136363"/>
    <n v="111363"/>
    <x v="0"/>
    <x v="8"/>
    <n v="11500"/>
    <n v="1120"/>
    <n v="592"/>
    <x v="1"/>
    <s v="WARRANTY DEED"/>
    <n v="1"/>
    <x v="7"/>
    <x v="1"/>
    <x v="0"/>
    <m/>
    <n v="1984"/>
    <n v="32"/>
    <x v="1"/>
    <x v="0"/>
    <n v="2952"/>
    <m/>
    <m/>
    <m/>
    <m/>
    <s v="LIN PIYUN TSAI"/>
    <m/>
    <s v="5251 W CISCO ST"/>
    <s v="BEVERLY HILLS FL 34465 2742"/>
  </r>
  <r>
    <x v="9"/>
    <s v="18E17S320010  01310 0080"/>
    <s v="7492"/>
    <s v="PINE RIDGE UNITS 1,5,&amp; 6"/>
    <s v="0100"/>
    <s v="Single Family Residential"/>
    <s v="06"/>
    <s v="18S"/>
    <s v="18E"/>
    <s v="STANDARD"/>
    <x v="0"/>
    <n v="46251"/>
    <n v="1.06"/>
    <s v="000X"/>
    <n v="5207"/>
    <s v="N"/>
    <x v="6"/>
    <s v="TER"/>
    <m/>
    <s v="BEVERLY HILLS"/>
    <m/>
    <s v="PINE RIDGE UNIT 1 PB 8 PG 25 LOT 8 BLK 131 "/>
    <n v="114070"/>
    <n v="15930"/>
    <n v="98140"/>
    <n v="70234"/>
    <n v="44734"/>
    <x v="0"/>
    <x v="9"/>
    <n v="70000"/>
    <n v="1045"/>
    <n v="1839"/>
    <x v="0"/>
    <s v="WARRANTY DEED"/>
    <n v="1"/>
    <x v="8"/>
    <x v="3"/>
    <x v="3"/>
    <n v="1"/>
    <n v="1231"/>
    <n v="32"/>
    <x v="1"/>
    <x v="0"/>
    <n v="2168"/>
    <m/>
    <m/>
    <m/>
    <m/>
    <s v="HATTON BRENDA"/>
    <m/>
    <s v="5207 N BRONCO TER"/>
    <s v="BEVERLY HILLS FL 34465"/>
  </r>
  <r>
    <x v="10"/>
    <s v="18E17S320010  01320 0120"/>
    <s v="7492"/>
    <s v="PINE RIDGE UNITS 1,5,&amp; 6"/>
    <s v="0100"/>
    <s v="Single Family Residential"/>
    <s v="06"/>
    <s v="18S"/>
    <s v="18E"/>
    <s v="STANDARD"/>
    <x v="0"/>
    <n v="58552"/>
    <n v="1.34"/>
    <s v="000X"/>
    <n v="5248"/>
    <s v="N"/>
    <x v="6"/>
    <s v="TER"/>
    <m/>
    <s v="BEVERLY HILLS"/>
    <m/>
    <s v="PINE RIDGE UNIT 1 PB 8 PG 25 LOT 12 BLK 132 "/>
    <n v="168220"/>
    <n v="20160"/>
    <n v="148060"/>
    <n v="116021"/>
    <n v="0"/>
    <x v="0"/>
    <x v="10"/>
    <n v="165000"/>
    <n v="2508"/>
    <n v="431"/>
    <x v="0"/>
    <s v="WARRANTY DEED"/>
    <n v="2"/>
    <x v="9"/>
    <x v="0"/>
    <x v="1"/>
    <n v="1"/>
    <n v="2106"/>
    <n v="32"/>
    <x v="0"/>
    <x v="0"/>
    <n v="2753"/>
    <m/>
    <m/>
    <m/>
    <m/>
    <s v="GRAY BROOKE N TITUS"/>
    <m/>
    <s v="5248 N BRONCO TER"/>
    <s v="BEVERLY HILLS FL 34465"/>
  </r>
  <r>
    <x v="11"/>
    <s v="18E17S320010  01330 0160"/>
    <s v="7492"/>
    <s v="PINE RIDGE UNITS 1,5,&amp; 6"/>
    <s v="0000"/>
    <s v="Vacant Residential"/>
    <s v="06"/>
    <s v="18S"/>
    <s v="18E"/>
    <s v="STANDARD"/>
    <x v="1"/>
    <n v="50054"/>
    <n v="1.1499999999999999"/>
    <s v="000X"/>
    <n v="5200"/>
    <s v="N"/>
    <x v="7"/>
    <s v="TER"/>
    <m/>
    <s v="BEVERLY HILLS"/>
    <m/>
    <s v="PINE RIDGE UNIT 1 PB 8 PG 25 LOT 16 BLK 133 "/>
    <n v="17240"/>
    <n v="17240"/>
    <n v="0"/>
    <n v="17240"/>
    <n v="17240"/>
    <x v="1"/>
    <x v="11"/>
    <n v="17000"/>
    <n v="1623"/>
    <n v="1249"/>
    <x v="1"/>
    <s v="WARRANTY DEED"/>
    <m/>
    <x v="6"/>
    <x v="2"/>
    <x v="2"/>
    <m/>
    <m/>
    <m/>
    <x v="2"/>
    <x v="1"/>
    <n v="0"/>
    <m/>
    <m/>
    <m/>
    <m/>
    <s v="RUDDOCK EVERTON &amp; JENNIFER"/>
    <m/>
    <s v="920 INDIANA AVE"/>
    <s v="FORT LAUDERDALE FL 33312"/>
  </r>
  <r>
    <x v="12"/>
    <s v="18E17S320010  00840 0050"/>
    <s v="7492"/>
    <s v="PINE RIDGE UNITS 1,5,&amp; 6"/>
    <s v="0000"/>
    <s v="Vacant Residential"/>
    <s v="05"/>
    <s v="18S"/>
    <s v="18E"/>
    <s v="STANDARD"/>
    <x v="1"/>
    <n v="45739"/>
    <n v="1.05"/>
    <s v="000X"/>
    <n v="4984"/>
    <s v="W"/>
    <x v="8"/>
    <s v="DR"/>
    <m/>
    <s v="BEVERLY HILLS"/>
    <m/>
    <s v="PINE RIDGE UNIT 1 PB 8 PG 25 LOT 5 BLK 84 "/>
    <n v="15750"/>
    <n v="15750"/>
    <n v="0"/>
    <n v="15750"/>
    <n v="15750"/>
    <x v="1"/>
    <x v="12"/>
    <n v="6000"/>
    <n v="1088"/>
    <n v="223"/>
    <x v="1"/>
    <s v="WARRANTY DEED"/>
    <m/>
    <x v="6"/>
    <x v="2"/>
    <x v="2"/>
    <m/>
    <m/>
    <m/>
    <x v="2"/>
    <x v="1"/>
    <n v="0"/>
    <m/>
    <m/>
    <m/>
    <m/>
    <s v="ESTEVEZ NORMA"/>
    <m/>
    <s v="PO BOX 1693"/>
    <s v="NORTH BALDWIN NY 11510"/>
  </r>
  <r>
    <x v="13"/>
    <s v="18E17S320010  00840 0100"/>
    <s v="7492"/>
    <s v="PINE RIDGE UNITS 1,5,&amp; 6"/>
    <s v="0000"/>
    <s v="Vacant Residential"/>
    <s v="05"/>
    <s v="18S"/>
    <s v="18E"/>
    <s v="STANDARD"/>
    <x v="1"/>
    <n v="45504"/>
    <n v="1.04"/>
    <s v="000X"/>
    <n v="4826"/>
    <s v="W"/>
    <x v="8"/>
    <s v="DR"/>
    <m/>
    <s v="BEVERLY HILLS"/>
    <m/>
    <s v="PINE RIDGE UNIT 1 PB 8 PG 25 LOT 10 BLK 84"/>
    <n v="15670"/>
    <n v="15670"/>
    <n v="0"/>
    <n v="15670"/>
    <n v="15670"/>
    <x v="1"/>
    <x v="13"/>
    <n v="29000"/>
    <n v="3088"/>
    <n v="1841"/>
    <x v="1"/>
    <s v="WARRANTY DEED"/>
    <m/>
    <x v="6"/>
    <x v="2"/>
    <x v="2"/>
    <m/>
    <m/>
    <m/>
    <x v="2"/>
    <x v="1"/>
    <n v="0"/>
    <m/>
    <m/>
    <m/>
    <m/>
    <s v="DOMENIC LOMBARDI REALTY INC"/>
    <s v="KENNEY CARMELA"/>
    <s v="PO BOX 456"/>
    <s v="WEST WARWICK RI 02893"/>
  </r>
  <r>
    <x v="14"/>
    <s v="18E17S320010  00890 0070"/>
    <s v="7492"/>
    <s v="PINE RIDGE UNITS 1,5,&amp; 6"/>
    <s v="0100"/>
    <s v="Single Family Residential"/>
    <s v="05"/>
    <s v="18S"/>
    <s v="18E"/>
    <s v="STANDARD"/>
    <x v="0"/>
    <n v="43751"/>
    <n v="1"/>
    <s v="000X"/>
    <n v="4615"/>
    <s v="W"/>
    <x v="8"/>
    <s v="DR"/>
    <m/>
    <s v="BEVERLY HILLS"/>
    <m/>
    <s v="PINE RIDGE UNIT 1 PB 8 PG 25 LOT 7 BLK 89"/>
    <n v="228460"/>
    <n v="15070"/>
    <n v="213390"/>
    <n v="182016"/>
    <n v="157016"/>
    <x v="0"/>
    <x v="14"/>
    <n v="11500"/>
    <n v="1173"/>
    <n v="565"/>
    <x v="1"/>
    <s v="WARRANTY DEED"/>
    <n v="1"/>
    <x v="10"/>
    <x v="1"/>
    <x v="0"/>
    <m/>
    <n v="2214"/>
    <n v="32"/>
    <x v="0"/>
    <x v="0"/>
    <n v="3244"/>
    <m/>
    <m/>
    <m/>
    <m/>
    <s v="BROWNE WILLIAM H JR"/>
    <s v="BROWNE MARGARET E"/>
    <s v="4615 W CUSTER DR"/>
    <s v="BEVERLY HILLS FL 34465 2906"/>
  </r>
  <r>
    <x v="15"/>
    <s v="18E17S320010  00900 0010"/>
    <s v="7492"/>
    <s v="PINE RIDGE UNITS 1,5,&amp; 6"/>
    <s v="0100"/>
    <s v="Single Family Residential"/>
    <s v="06"/>
    <s v="18S"/>
    <s v="18E"/>
    <s v="STANDARD"/>
    <x v="0"/>
    <n v="46489"/>
    <n v="1.07"/>
    <s v="000X"/>
    <n v="5049"/>
    <s v="W"/>
    <x v="0"/>
    <s v="LOOP"/>
    <m/>
    <s v="BEVERLY HILLS"/>
    <m/>
    <s v="PINE RIDGE UNIT 1 PB 8 PG 25 LOT 1 BLK 90"/>
    <n v="181460"/>
    <n v="16010"/>
    <n v="165450"/>
    <n v="138476"/>
    <n v="113476"/>
    <x v="0"/>
    <x v="15"/>
    <n v="185000"/>
    <n v="2634"/>
    <n v="1597"/>
    <x v="0"/>
    <s v="WARRANTY DEED"/>
    <n v="1"/>
    <x v="11"/>
    <x v="1"/>
    <x v="0"/>
    <m/>
    <n v="1884"/>
    <n v="32"/>
    <x v="0"/>
    <x v="0"/>
    <n v="2574"/>
    <m/>
    <m/>
    <m/>
    <m/>
    <s v="BRYANT JOSHUA R"/>
    <s v="BRYANT JEANNETTE M"/>
    <s v="5049 W PINTO LP"/>
    <s v="BEVERLY HILLS FL 34465 2176"/>
  </r>
  <r>
    <x v="16"/>
    <s v="18E17S320010  00900 0060"/>
    <s v="7492"/>
    <s v="PINE RIDGE UNITS 1,5,&amp; 6"/>
    <s v="0100"/>
    <s v="Single Family Residential"/>
    <s v="05"/>
    <s v="18S"/>
    <s v="18E"/>
    <s v="STANDARD"/>
    <x v="0"/>
    <n v="59041"/>
    <n v="1.36"/>
    <s v="000X"/>
    <n v="4931"/>
    <s v="W"/>
    <x v="0"/>
    <s v="LOOP"/>
    <m/>
    <s v="BEVERLY HILLS"/>
    <m/>
    <s v="PINE RIDGE UNIT 1 PB 8 PG 25 LOT 6 BLK 90"/>
    <n v="353520"/>
    <n v="20330"/>
    <n v="333190"/>
    <n v="353520"/>
    <n v="328520"/>
    <x v="0"/>
    <x v="16"/>
    <n v="229900"/>
    <n v="2708"/>
    <n v="39"/>
    <x v="1"/>
    <s v="WARRANTY DEED"/>
    <n v="1"/>
    <x v="12"/>
    <x v="0"/>
    <x v="1"/>
    <m/>
    <n v="3479"/>
    <n v="32"/>
    <x v="1"/>
    <x v="0"/>
    <n v="4576"/>
    <m/>
    <m/>
    <m/>
    <m/>
    <s v="BOWERS MALINA J"/>
    <s v="BOWERS ALEXANDER"/>
    <s v="4931 W PINTO LOOP"/>
    <s v="BEVERLY HILLS FL 34465 9100"/>
  </r>
  <r>
    <x v="17"/>
    <s v="18E17S320010  00900 0160"/>
    <s v="7492"/>
    <s v="PINE RIDGE UNITS 1,5,&amp; 6"/>
    <s v="0100"/>
    <s v="Single Family Residential"/>
    <s v="05"/>
    <s v="18S"/>
    <s v="18E"/>
    <s v="STANDARD"/>
    <x v="0"/>
    <n v="43750"/>
    <n v="1"/>
    <s v="000X"/>
    <n v="4609"/>
    <s v="W"/>
    <x v="0"/>
    <s v="LOOP"/>
    <m/>
    <s v="BEVERLY HILLS"/>
    <m/>
    <s v="PINE RIDGE UNIT 1 PB 8 PG 25 LOT 16 BLK 90"/>
    <n v="288000"/>
    <n v="15070"/>
    <n v="272930"/>
    <n v="288000"/>
    <n v="288000"/>
    <x v="1"/>
    <x v="17"/>
    <n v="325000"/>
    <n v="2923"/>
    <n v="1379"/>
    <x v="0"/>
    <s v="WARRANTY DEED"/>
    <n v="1"/>
    <x v="12"/>
    <x v="1"/>
    <x v="0"/>
    <m/>
    <n v="2375"/>
    <n v="32"/>
    <x v="0"/>
    <x v="0"/>
    <n v="3447"/>
    <m/>
    <m/>
    <m/>
    <m/>
    <s v="ZHENG YONG HUA"/>
    <m/>
    <s v="4609 W PINTO LOOP"/>
    <s v="BEVERLY HILLS FL 34465"/>
  </r>
  <r>
    <x v="18"/>
    <s v="18E17S320010  01070 0100"/>
    <s v="7492"/>
    <s v="PINE RIDGE UNITS 1,5,&amp; 6"/>
    <s v="0000"/>
    <s v="Vacant Residential"/>
    <s v="06"/>
    <s v="18S"/>
    <s v="18E"/>
    <s v="STANDARD"/>
    <x v="1"/>
    <n v="43520"/>
    <n v="1"/>
    <s v="000X"/>
    <n v="5557"/>
    <s v="N"/>
    <x v="6"/>
    <s v="TER"/>
    <m/>
    <s v="BEVERLY HILLS"/>
    <m/>
    <s v="PINE RIDGE UNIT 1 PB 8 PG 25 LOT 10 BLK 107"/>
    <n v="14990"/>
    <n v="14990"/>
    <n v="0"/>
    <n v="14990"/>
    <n v="14990"/>
    <x v="1"/>
    <x v="18"/>
    <n v="47500"/>
    <n v="1768"/>
    <n v="1746"/>
    <x v="1"/>
    <s v="WARRANTY DEED"/>
    <m/>
    <x v="6"/>
    <x v="2"/>
    <x v="2"/>
    <m/>
    <m/>
    <m/>
    <x v="2"/>
    <x v="1"/>
    <n v="0"/>
    <m/>
    <m/>
    <m/>
    <m/>
    <s v="BARCEL JAMES M"/>
    <s v="BARCEL JUDITH A"/>
    <s v="4959 KENSINGTON CIR"/>
    <s v="CORAL SPRINGS FL 33076"/>
  </r>
  <r>
    <x v="19"/>
    <s v="18E17S320010  01090 0020"/>
    <s v="7492"/>
    <s v="PINE RIDGE UNITS 1,5,&amp; 6"/>
    <s v="0100"/>
    <s v="Single Family Residential"/>
    <s v="06"/>
    <s v="18S"/>
    <s v="18E"/>
    <s v="STANDARD"/>
    <x v="0"/>
    <n v="43720"/>
    <n v="1"/>
    <s v="000X"/>
    <n v="5374"/>
    <s v="W"/>
    <x v="9"/>
    <s v="LN"/>
    <m/>
    <s v="BEVERLY HILLS"/>
    <m/>
    <s v="PINE RIDGE UNIT 1 PB 8 PG 25 LOT 2 BLK 109"/>
    <n v="237830"/>
    <n v="15060"/>
    <n v="222770"/>
    <n v="237830"/>
    <n v="237830"/>
    <x v="1"/>
    <x v="19"/>
    <n v="335000"/>
    <n v="3022"/>
    <n v="1087"/>
    <x v="0"/>
    <s v="WARRANTY DEED"/>
    <n v="1"/>
    <x v="12"/>
    <x v="1"/>
    <x v="0"/>
    <m/>
    <n v="1925"/>
    <n v="32"/>
    <x v="0"/>
    <x v="0"/>
    <n v="2647"/>
    <m/>
    <m/>
    <m/>
    <m/>
    <s v="SOUZA ROBERT G"/>
    <m/>
    <s v="102 FLETCHER ST"/>
    <s v="KENNEBUNK ME 04043"/>
  </r>
  <r>
    <x v="20"/>
    <s v="18E17S320010  01290 0240"/>
    <s v="7492"/>
    <s v="PINE RIDGE UNITS 1,5,&amp; 6"/>
    <s v="0100"/>
    <s v="Single Family Residential"/>
    <s v="06"/>
    <s v="18S"/>
    <s v="18E"/>
    <s v="STANDARD"/>
    <x v="0"/>
    <n v="46251"/>
    <n v="1.06"/>
    <s v="000X"/>
    <n v="5558"/>
    <s v="N"/>
    <x v="6"/>
    <s v="TER"/>
    <m/>
    <s v="BEVERLY HILLS"/>
    <m/>
    <s v="PINE RIDGE UNIT 1 PB 8 PG 25 LOT 24 BLK 129"/>
    <n v="216630"/>
    <n v="15930"/>
    <n v="200700"/>
    <n v="179052"/>
    <n v="154052"/>
    <x v="0"/>
    <x v="20"/>
    <n v="223000"/>
    <n v="2764"/>
    <n v="1938"/>
    <x v="0"/>
    <s v="WARRANTY DEED"/>
    <n v="1"/>
    <x v="5"/>
    <x v="1"/>
    <x v="0"/>
    <m/>
    <n v="2131"/>
    <n v="32"/>
    <x v="0"/>
    <x v="0"/>
    <n v="3058"/>
    <m/>
    <m/>
    <m/>
    <m/>
    <s v="THOMAS BLAIR L"/>
    <s v="THOMAS CYNTHIA S"/>
    <s v="5558 N BRONCO TER"/>
    <s v="BEVERLY HILLS FL 34465"/>
  </r>
  <r>
    <x v="21"/>
    <s v="18E17S320010  01300 0080"/>
    <s v="7492"/>
    <s v="PINE RIDGE UNITS 1,5,&amp; 6"/>
    <s v="0100"/>
    <s v="Single Family Residential"/>
    <s v="06"/>
    <s v="18S"/>
    <s v="18E"/>
    <s v="STANDARD"/>
    <x v="0"/>
    <n v="43750"/>
    <n v="1"/>
    <s v="000X"/>
    <n v="5465"/>
    <s v="W"/>
    <x v="5"/>
    <s v="ST"/>
    <m/>
    <s v="BEVERLY HILLS"/>
    <m/>
    <s v="PINE RIDGE UNIT 1 PB 8 PG 25 LOT 8 BLK 130"/>
    <n v="150280"/>
    <n v="15070"/>
    <n v="135210"/>
    <n v="110190"/>
    <n v="85190"/>
    <x v="0"/>
    <x v="21"/>
    <n v="13500"/>
    <n v="1077"/>
    <n v="1074"/>
    <x v="1"/>
    <s v="WARRANTY DEED"/>
    <n v="1"/>
    <x v="7"/>
    <x v="1"/>
    <x v="0"/>
    <m/>
    <n v="1432"/>
    <n v="32"/>
    <x v="0"/>
    <x v="0"/>
    <n v="2104"/>
    <m/>
    <m/>
    <m/>
    <m/>
    <s v="WOLSKI ALFRED"/>
    <s v="WOLSKI ANITA"/>
    <s v="5465 W CISCO ST"/>
    <s v="BEVERLY HILLS FL 34465"/>
  </r>
  <r>
    <x v="22"/>
    <s v="18E17S320010  01300 0200"/>
    <s v="7492"/>
    <s v="PINE RIDGE UNITS 1,5,&amp; 6"/>
    <s v="0100"/>
    <s v="Single Family Residential"/>
    <s v="06"/>
    <s v="18S"/>
    <s v="18E"/>
    <s v="STANDARD"/>
    <x v="0"/>
    <n v="46250"/>
    <n v="1.06"/>
    <s v="000X"/>
    <n v="5849"/>
    <s v="W"/>
    <x v="5"/>
    <s v="ST"/>
    <m/>
    <s v="BEVERLY HILLS"/>
    <m/>
    <s v="PINE RIDGE UNIT 1 PB 8 PG 25 LOT 20 BLK 130 "/>
    <n v="165560"/>
    <n v="15930"/>
    <n v="149630"/>
    <n v="117258"/>
    <n v="0"/>
    <x v="0"/>
    <x v="22"/>
    <n v="9000"/>
    <n v="1037"/>
    <n v="439"/>
    <x v="1"/>
    <s v="WARRANTY DEED"/>
    <n v="1"/>
    <x v="13"/>
    <x v="1"/>
    <x v="0"/>
    <m/>
    <n v="1785"/>
    <n v="32"/>
    <x v="0"/>
    <x v="0"/>
    <n v="2240"/>
    <m/>
    <m/>
    <m/>
    <m/>
    <s v="KLYAP MICHAEL"/>
    <m/>
    <s v="5849 W CISCO ST"/>
    <s v="BEVERLY HILLS FL 34465"/>
  </r>
  <r>
    <x v="23"/>
    <s v="18E17S320010  01300 0210"/>
    <s v="7492"/>
    <s v="PINE RIDGE UNITS 1,5,&amp; 6"/>
    <s v="0000"/>
    <s v="Vacant Residential"/>
    <s v="06"/>
    <s v="18S"/>
    <s v="18E"/>
    <s v="STANDARD"/>
    <x v="1"/>
    <n v="43750"/>
    <n v="1"/>
    <s v="000X"/>
    <n v="5885"/>
    <s v="W"/>
    <x v="5"/>
    <s v="ST"/>
    <m/>
    <s v="BEVERLY HILLS"/>
    <m/>
    <s v="PINE RIDGE UNIT 1 PB 8 PG 25 LOT 21 BLK 130 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RUDOLPH HANS U"/>
    <m/>
    <s v="50 RUTH PL"/>
    <s v="NORTH BABYLON NY 11703 4913"/>
  </r>
  <r>
    <x v="24"/>
    <s v="18E17S320010  00830 0030"/>
    <s v="7492"/>
    <s v="PINE RIDGE UNITS 1,5,&amp; 6"/>
    <s v="0100"/>
    <s v="Single Family Residential"/>
    <s v="05"/>
    <s v="18S"/>
    <s v="18E"/>
    <s v="STANDARD"/>
    <x v="0"/>
    <n v="43747"/>
    <n v="1"/>
    <s v="000X"/>
    <n v="4430"/>
    <s v="W"/>
    <x v="2"/>
    <s v="LN"/>
    <m/>
    <s v="BEVERLY HILLS"/>
    <m/>
    <s v="PINE RIDGE UNIT 1 PB 8 PG 25 LOT 3 BLK 83"/>
    <n v="199490"/>
    <n v="15070"/>
    <n v="184420"/>
    <n v="142714"/>
    <n v="117714"/>
    <x v="0"/>
    <x v="24"/>
    <n v="9000"/>
    <n v="669"/>
    <n v="1683"/>
    <x v="1"/>
    <s v="CONTRACT/AGREEMENT  DEED"/>
    <n v="1"/>
    <x v="14"/>
    <x v="3"/>
    <x v="0"/>
    <m/>
    <n v="2040"/>
    <n v="32"/>
    <x v="0"/>
    <x v="0"/>
    <n v="3342"/>
    <m/>
    <m/>
    <m/>
    <m/>
    <s v="DECAMP NANCY J"/>
    <s v="DECAMP DARWIN"/>
    <s v="4430 W PAPOOSE LN"/>
    <s v="BEVERLY HILLS FL 34465"/>
  </r>
  <r>
    <x v="25"/>
    <s v="18E17S320010  00890 0060"/>
    <s v="7492"/>
    <s v="PINE RIDGE UNITS 1,5,&amp; 6"/>
    <s v="0000"/>
    <s v="Vacant Residential"/>
    <s v="05"/>
    <s v="18S"/>
    <s v="18E"/>
    <s v="STANDARD"/>
    <x v="1"/>
    <n v="43751"/>
    <n v="1"/>
    <s v="000X"/>
    <n v="4607"/>
    <s v="W"/>
    <x v="8"/>
    <s v="DR"/>
    <m/>
    <s v="BEVERLY HILLS"/>
    <m/>
    <s v="PINE RIDGE UNIT 1 PB 8 PG 25 LOT 6 BLK 89"/>
    <n v="15070"/>
    <n v="15070"/>
    <n v="0"/>
    <n v="15070"/>
    <n v="15070"/>
    <x v="1"/>
    <x v="25"/>
    <n v="24000"/>
    <n v="2906"/>
    <n v="1711"/>
    <x v="1"/>
    <s v="WARRANTY DEED"/>
    <m/>
    <x v="6"/>
    <x v="2"/>
    <x v="2"/>
    <m/>
    <m/>
    <m/>
    <x v="2"/>
    <x v="1"/>
    <n v="0"/>
    <m/>
    <m/>
    <m/>
    <m/>
    <s v="SMITH WILLIAM L"/>
    <s v="SMIITH GLORIA J"/>
    <s v="5 HOOVER ST"/>
    <s v="BEVERLY HILLS FL 34465"/>
  </r>
  <r>
    <x v="26"/>
    <s v="18E17S320010  00900 0030"/>
    <s v="7492"/>
    <s v="PINE RIDGE UNITS 1,5,&amp; 6"/>
    <s v="0100"/>
    <s v="Single Family Residential"/>
    <s v="06"/>
    <s v="18S"/>
    <s v="18E"/>
    <s v="STANDARD"/>
    <x v="0"/>
    <n v="43750"/>
    <n v="1"/>
    <s v="000X"/>
    <n v="5011"/>
    <s v="W"/>
    <x v="0"/>
    <s v="LOOP"/>
    <m/>
    <s v="BEVERLY HILLS"/>
    <m/>
    <s v="PINE RIDGE UNIT 1 PB 8 PG 25 LOT 3 BLK 90"/>
    <n v="207080"/>
    <n v="15070"/>
    <n v="192010"/>
    <n v="135532"/>
    <n v="110532"/>
    <x v="0"/>
    <x v="26"/>
    <n v="11500"/>
    <n v="770"/>
    <n v="2020"/>
    <x v="1"/>
    <s v="WARRANTY DEED"/>
    <n v="1"/>
    <x v="1"/>
    <x v="0"/>
    <x v="0"/>
    <m/>
    <n v="2546"/>
    <n v="32"/>
    <x v="0"/>
    <x v="0"/>
    <n v="3249"/>
    <m/>
    <m/>
    <m/>
    <m/>
    <s v="MANN-MCIVOR BETHANNE H"/>
    <m/>
    <s v="5011 W PINTO LOOP"/>
    <s v="BEVERLY HILLS FL 34465 2176"/>
  </r>
  <r>
    <x v="27"/>
    <s v="18E17S320010  00900 0080"/>
    <s v="7492"/>
    <s v="PINE RIDGE UNITS 1,5,&amp; 6"/>
    <s v="0000"/>
    <s v="Vacant Residential"/>
    <s v="05"/>
    <s v="18S"/>
    <s v="18E"/>
    <s v="STANDARD"/>
    <x v="1"/>
    <n v="43750"/>
    <n v="1"/>
    <s v="000X"/>
    <n v="4873"/>
    <s v="W"/>
    <x v="0"/>
    <s v="LOOP"/>
    <m/>
    <s v="BEVERLY HILLS"/>
    <m/>
    <s v="PINE RIDGE UNIT 1 PB 8 PG 25 LOT 8 BLK 90"/>
    <n v="15070"/>
    <n v="15070"/>
    <n v="0"/>
    <n v="15070"/>
    <n v="15070"/>
    <x v="1"/>
    <x v="27"/>
    <n v="1000"/>
    <n v="618"/>
    <n v="1681"/>
    <x v="1"/>
    <s v="UNDEFINED"/>
    <m/>
    <x v="6"/>
    <x v="2"/>
    <x v="2"/>
    <m/>
    <m/>
    <m/>
    <x v="2"/>
    <x v="1"/>
    <n v="0"/>
    <m/>
    <m/>
    <m/>
    <m/>
    <s v="LISKA W MICHAEL"/>
    <m/>
    <s v="1448 W CARMEN AVE UNIT 3"/>
    <s v="CHICAGO IL 60640"/>
  </r>
  <r>
    <x v="28"/>
    <s v="18E17S320010  00900 0170"/>
    <s v="7492"/>
    <s v="PINE RIDGE UNITS 1,5,&amp; 6"/>
    <s v="0100"/>
    <s v="Single Family Residential"/>
    <s v="05"/>
    <s v="18S"/>
    <s v="18E"/>
    <s v="STANDARD"/>
    <x v="0"/>
    <n v="49316"/>
    <n v="1.1299999999999999"/>
    <s v="000X"/>
    <n v="4577"/>
    <s v="W"/>
    <x v="0"/>
    <s v="LOOP"/>
    <m/>
    <s v="BEVERLY HILLS"/>
    <m/>
    <s v="PINE RIDGE UNIT 1 PB 8 PG 25 LOT 17 BLK 90"/>
    <n v="221990"/>
    <n v="16980"/>
    <n v="205010"/>
    <n v="172586"/>
    <n v="147586"/>
    <x v="0"/>
    <x v="28"/>
    <n v="192000"/>
    <n v="2697"/>
    <n v="2070"/>
    <x v="0"/>
    <s v="WARRANTY DEED"/>
    <n v="1"/>
    <x v="15"/>
    <x v="1"/>
    <x v="0"/>
    <m/>
    <n v="2000"/>
    <n v="32"/>
    <x v="0"/>
    <x v="0"/>
    <n v="2946"/>
    <m/>
    <m/>
    <m/>
    <m/>
    <s v="BREZNAY ROBERT A"/>
    <m/>
    <s v="4577 W PINTO LOOP"/>
    <s v="BEVERLY HILLS FL 34465"/>
  </r>
  <r>
    <x v="29"/>
    <s v="18E17S320010  00900 0180"/>
    <s v="7492"/>
    <s v="PINE RIDGE UNITS 1,5,&amp; 6"/>
    <s v="0000"/>
    <s v="Vacant Residential"/>
    <s v="05"/>
    <s v="18S"/>
    <s v="18E"/>
    <s v="STANDARD"/>
    <x v="1"/>
    <n v="58453"/>
    <n v="1.34"/>
    <s v="000X"/>
    <n v="4525"/>
    <s v="W"/>
    <x v="0"/>
    <s v="LOOP"/>
    <m/>
    <s v="BEVERLY HILLS"/>
    <m/>
    <s v="PINE RIDGE UNIT 1 PB 8 PG 25 LOT 18 BLK 90"/>
    <n v="20130"/>
    <n v="20130"/>
    <n v="0"/>
    <n v="20130"/>
    <n v="20130"/>
    <x v="1"/>
    <x v="29"/>
    <n v="34000"/>
    <n v="3059"/>
    <n v="964"/>
    <x v="1"/>
    <s v="WARRANTY DEED"/>
    <m/>
    <x v="6"/>
    <x v="2"/>
    <x v="2"/>
    <m/>
    <m/>
    <m/>
    <x v="2"/>
    <x v="1"/>
    <n v="0"/>
    <m/>
    <m/>
    <m/>
    <m/>
    <s v="BREZNAY ROBERT A"/>
    <m/>
    <s v="4577 W PINTO LOOP"/>
    <s v="BEVERLY HILLS FL 34465"/>
  </r>
  <r>
    <x v="30"/>
    <s v="18E17S320010  01290 0250"/>
    <s v="7492"/>
    <s v="PINE RIDGE UNITS 1,5,&amp; 6"/>
    <s v="0000"/>
    <s v="Vacant Residential"/>
    <s v="06"/>
    <s v="18S"/>
    <s v="18E"/>
    <s v="STANDARD"/>
    <x v="1"/>
    <n v="45875"/>
    <n v="1.05"/>
    <s v="000X"/>
    <n v="5516"/>
    <s v="N"/>
    <x v="6"/>
    <s v="TER"/>
    <m/>
    <s v="BEVERLY HILLS"/>
    <m/>
    <s v="PINE RIDGE UNIT 1 PB 8 PG 25 LOT 25 BLK 129 "/>
    <n v="15800"/>
    <n v="15800"/>
    <n v="0"/>
    <n v="15800"/>
    <n v="15800"/>
    <x v="1"/>
    <x v="23"/>
    <m/>
    <m/>
    <m/>
    <x v="2"/>
    <m/>
    <m/>
    <x v="6"/>
    <x v="2"/>
    <x v="2"/>
    <m/>
    <m/>
    <m/>
    <x v="2"/>
    <x v="1"/>
    <n v="0"/>
    <m/>
    <m/>
    <m/>
    <m/>
    <s v="BUCHANAN WILLIAM R JR TRUSTEE"/>
    <s v="THE SOUTHEAST LAND BANK TRUST"/>
    <s v="8830 PHYLISS AVE"/>
    <s v="SARASOTA FL 34231"/>
  </r>
  <r>
    <x v="31"/>
    <s v="18E17S320010  01300 0030"/>
    <s v="7492"/>
    <s v="PINE RIDGE UNITS 1,5,&amp; 6"/>
    <s v="0100"/>
    <s v="Single Family Residential"/>
    <s v="06"/>
    <s v="18S"/>
    <s v="18E"/>
    <s v="STANDARD"/>
    <x v="0"/>
    <n v="43750"/>
    <n v="1"/>
    <s v="000X"/>
    <n v="5309"/>
    <s v="W"/>
    <x v="5"/>
    <s v="ST"/>
    <m/>
    <s v="BEVERLY HILLS"/>
    <m/>
    <s v="PINE RIDGE UNIT 1 PB 8 PG 25 LOT 3 BLK 130"/>
    <n v="250900"/>
    <n v="15070"/>
    <n v="235830"/>
    <n v="250900"/>
    <n v="250900"/>
    <x v="0"/>
    <x v="30"/>
    <n v="283500"/>
    <n v="3095"/>
    <n v="145"/>
    <x v="0"/>
    <s v="WARRANTY DEED"/>
    <n v="1"/>
    <x v="16"/>
    <x v="1"/>
    <x v="1"/>
    <m/>
    <n v="2257"/>
    <n v="32"/>
    <x v="0"/>
    <x v="0"/>
    <n v="4038"/>
    <m/>
    <m/>
    <m/>
    <m/>
    <s v="GREEN JON ERIC"/>
    <s v="GREEN CAREY ANNE"/>
    <s v="5309 W CISCO ST"/>
    <s v="BEVERLY HILLS FL 34465"/>
  </r>
  <r>
    <x v="32"/>
    <s v="18E17S320010  01300 0070"/>
    <s v="7492"/>
    <s v="PINE RIDGE UNITS 1,5,&amp; 6"/>
    <s v="0100"/>
    <s v="Single Family Residential"/>
    <s v="06"/>
    <s v="18S"/>
    <s v="18E"/>
    <s v="STANDARD"/>
    <x v="0"/>
    <n v="46250"/>
    <n v="1.06"/>
    <s v="000X"/>
    <n v="5445"/>
    <s v="W"/>
    <x v="5"/>
    <s v="ST"/>
    <m/>
    <s v="BEVERLY HILLS"/>
    <m/>
    <s v="PINE RIDGE UNIT 1 PB 8 PG 25 LOT 7 BLK 130"/>
    <n v="236280"/>
    <n v="15930"/>
    <n v="220350"/>
    <n v="182473"/>
    <n v="157473"/>
    <x v="0"/>
    <x v="31"/>
    <n v="11000"/>
    <n v="782"/>
    <n v="1510"/>
    <x v="1"/>
    <s v="WARRANTY DEED"/>
    <n v="1"/>
    <x v="3"/>
    <x v="1"/>
    <x v="0"/>
    <m/>
    <n v="2283"/>
    <n v="32"/>
    <x v="0"/>
    <x v="0"/>
    <n v="3325"/>
    <m/>
    <m/>
    <m/>
    <m/>
    <s v="ALESSANDRO JOHN J"/>
    <s v="ALESSANDRO DEBORAH"/>
    <s v="5445 W CISCO ST"/>
    <s v="BEVERLY HILLS FL 34465"/>
  </r>
  <r>
    <x v="33"/>
    <s v="18E17S320010  01300 0130"/>
    <s v="7492"/>
    <s v="PINE RIDGE UNITS 1,5,&amp; 6"/>
    <s v="0000"/>
    <s v="Vacant Residential"/>
    <s v="06"/>
    <s v="18S"/>
    <s v="18E"/>
    <s v="STANDARD"/>
    <x v="1"/>
    <n v="43750"/>
    <n v="1"/>
    <s v="000X"/>
    <n v="5623"/>
    <s v="W"/>
    <x v="5"/>
    <s v="ST"/>
    <m/>
    <s v="BEVERLY HILLS"/>
    <m/>
    <s v="PINE RIDGE UNIT 1 PB 8 PG 25 LOT 13 BLK 130"/>
    <n v="15070"/>
    <n v="15070"/>
    <n v="0"/>
    <n v="15070"/>
    <n v="15070"/>
    <x v="1"/>
    <x v="32"/>
    <n v="20000"/>
    <n v="2734"/>
    <n v="2103"/>
    <x v="1"/>
    <s v="DEEDS CONVEYING PARTIAL INTEREST"/>
    <m/>
    <x v="6"/>
    <x v="2"/>
    <x v="2"/>
    <m/>
    <m/>
    <m/>
    <x v="2"/>
    <x v="1"/>
    <n v="0"/>
    <m/>
    <m/>
    <m/>
    <m/>
    <s v="FOSTER BERNARD B SR"/>
    <m/>
    <s v="PO BOX 223"/>
    <s v="CONOWINGO MD 21918 0223"/>
  </r>
  <r>
    <x v="34"/>
    <s v="18E17S320010  01300 0160"/>
    <s v="7492"/>
    <s v="PINE RIDGE UNITS 1,5,&amp; 6"/>
    <s v="0000"/>
    <s v="Vacant Residential"/>
    <s v="06"/>
    <s v="18S"/>
    <s v="18E"/>
    <s v="STANDARD"/>
    <x v="1"/>
    <n v="46250"/>
    <n v="1.06"/>
    <s v="000X"/>
    <n v="5729"/>
    <s v="W"/>
    <x v="5"/>
    <s v="ST"/>
    <m/>
    <s v="BEVERLY HILLS"/>
    <m/>
    <s v="PINE RIDGE UNIT 1 PB 8 PG 25 LOT 16 BLK 130 "/>
    <n v="15930"/>
    <n v="15930"/>
    <n v="0"/>
    <n v="15930"/>
    <n v="15930"/>
    <x v="1"/>
    <x v="23"/>
    <m/>
    <m/>
    <m/>
    <x v="2"/>
    <m/>
    <m/>
    <x v="6"/>
    <x v="2"/>
    <x v="2"/>
    <m/>
    <m/>
    <m/>
    <x v="2"/>
    <x v="1"/>
    <n v="0"/>
    <m/>
    <m/>
    <m/>
    <m/>
    <s v="SHEA MARY L &amp;"/>
    <s v="FRANK PESCE"/>
    <s v="7420 TOMCRIS CT"/>
    <s v="SPRINGFIELD VA 22153 1355"/>
  </r>
  <r>
    <x v="35"/>
    <s v="18E17S320010  01340 0140"/>
    <s v="7492"/>
    <s v="PINE RIDGE UNITS 1,5,&amp; 6"/>
    <s v="0100"/>
    <s v="Single Family Residential"/>
    <s v="06"/>
    <s v="18S"/>
    <s v="18E"/>
    <s v="STANDARD"/>
    <x v="0"/>
    <n v="48791"/>
    <n v="1.1200000000000001"/>
    <s v="000X"/>
    <n v="5368"/>
    <s v="N"/>
    <x v="10"/>
    <s v="TER"/>
    <m/>
    <s v="BEVERLY HILLS"/>
    <m/>
    <s v="PINE RIDGE UNIT 1 PB 8 PG 25 LOT 14 BLK 134"/>
    <n v="139890"/>
    <n v="16800"/>
    <n v="123090"/>
    <n v="139890"/>
    <n v="139890"/>
    <x v="1"/>
    <x v="33"/>
    <n v="138000"/>
    <n v="2304"/>
    <n v="836"/>
    <x v="0"/>
    <s v="WARRANTY DEED"/>
    <n v="1"/>
    <x v="4"/>
    <x v="1"/>
    <x v="0"/>
    <m/>
    <n v="1686"/>
    <n v="32"/>
    <x v="1"/>
    <x v="0"/>
    <n v="2529"/>
    <m/>
    <m/>
    <m/>
    <m/>
    <s v="SARJOO GYANESHWAR"/>
    <m/>
    <s v="5368 N EL PASO TER"/>
    <s v="BEVERLY HILLS FL 34465"/>
  </r>
  <r>
    <x v="36"/>
    <s v="18E17S320010  01350 0130"/>
    <s v="7492"/>
    <s v="PINE RIDGE UNITS 1,5,&amp; 6"/>
    <s v="0100"/>
    <s v="Single Family Residential"/>
    <s v="06"/>
    <s v="18S"/>
    <s v="18E"/>
    <s v="STANDARD"/>
    <x v="0"/>
    <n v="44620"/>
    <n v="1.02"/>
    <s v="000X"/>
    <n v="5185"/>
    <s v="W"/>
    <x v="11"/>
    <s v="BLVD"/>
    <m/>
    <s v="BEVERLY HILLS"/>
    <m/>
    <s v="PINE RIDGE UNIT 1 PB 8 PG 25 LOT 13 BLK 135 "/>
    <n v="173260"/>
    <n v="15360"/>
    <n v="157900"/>
    <n v="140880"/>
    <n v="115880"/>
    <x v="0"/>
    <x v="34"/>
    <n v="105000"/>
    <n v="2594"/>
    <n v="1504"/>
    <x v="0"/>
    <s v="WARRANTY DEED"/>
    <n v="1"/>
    <x v="8"/>
    <x v="1"/>
    <x v="0"/>
    <m/>
    <n v="1718"/>
    <n v="32"/>
    <x v="0"/>
    <x v="0"/>
    <n v="2660"/>
    <m/>
    <m/>
    <m/>
    <m/>
    <s v="LOBALBO ANTHONY C"/>
    <m/>
    <s v="5185 W PINE RIDGE BLVD"/>
    <s v="BEVERLY HILLS FL 34465"/>
  </r>
  <r>
    <x v="37"/>
    <s v="18E17S320010  00840 0080"/>
    <s v="7492"/>
    <s v="PINE RIDGE UNITS 1,5,&amp; 6"/>
    <s v="0100"/>
    <s v="Single Family Residential"/>
    <s v="05"/>
    <s v="18S"/>
    <s v="18E"/>
    <s v="STANDARD"/>
    <x v="0"/>
    <n v="45506"/>
    <n v="1.04"/>
    <s v="000X"/>
    <n v="4894"/>
    <s v="W"/>
    <x v="8"/>
    <s v="DR"/>
    <m/>
    <s v="BEVERLY HILLS"/>
    <m/>
    <s v="PINE RIDGE UNIT 1 PB 8 PG 25 LOT 8 BLK 84"/>
    <n v="237780"/>
    <n v="15670"/>
    <n v="222110"/>
    <n v="218566"/>
    <n v="193566"/>
    <x v="0"/>
    <x v="35"/>
    <n v="287000"/>
    <n v="2997"/>
    <n v="592"/>
    <x v="0"/>
    <s v="WARRANTY DEED"/>
    <n v="1"/>
    <x v="17"/>
    <x v="1"/>
    <x v="0"/>
    <m/>
    <n v="2231"/>
    <n v="32"/>
    <x v="0"/>
    <x v="0"/>
    <n v="2961"/>
    <m/>
    <m/>
    <m/>
    <m/>
    <s v="MALIK KEITH D"/>
    <s v="MALIK WENDY L"/>
    <s v="4894 W CUSTER DR"/>
    <s v="BEVERLY HILLS FL 34465"/>
  </r>
  <r>
    <x v="38"/>
    <s v="18E17S320010  00840 0090"/>
    <s v="7492"/>
    <s v="PINE RIDGE UNITS 1,5,&amp; 6"/>
    <s v="0000"/>
    <s v="Vacant Residential"/>
    <s v="05"/>
    <s v="18S"/>
    <s v="18E"/>
    <s v="STANDARD"/>
    <x v="1"/>
    <n v="45505"/>
    <n v="1.04"/>
    <s v="000X"/>
    <n v="4860"/>
    <s v="W"/>
    <x v="8"/>
    <s v="DR"/>
    <m/>
    <s v="BEVERLY HILLS"/>
    <m/>
    <s v="PINE RIDGE UNIT 1 PB 8 PG 25 LOT 9 BLK 84"/>
    <n v="15670"/>
    <n v="15670"/>
    <n v="0"/>
    <n v="15670"/>
    <n v="15670"/>
    <x v="1"/>
    <x v="36"/>
    <n v="11000"/>
    <n v="750"/>
    <n v="706"/>
    <x v="1"/>
    <s v="WARRANTY DEED"/>
    <m/>
    <x v="6"/>
    <x v="2"/>
    <x v="2"/>
    <m/>
    <m/>
    <m/>
    <x v="2"/>
    <x v="1"/>
    <n v="0"/>
    <m/>
    <m/>
    <m/>
    <m/>
    <s v="LABARCK JOSEPH D"/>
    <s v="LABARCK RITA S"/>
    <s v="17 E BARBOUR ST"/>
    <s v="HALEDON NJ 07508"/>
  </r>
  <r>
    <x v="39"/>
    <s v="18E17S320010  00850 0030"/>
    <s v="7492"/>
    <s v="PINE RIDGE UNITS 1,5,&amp; 6"/>
    <s v="0100"/>
    <s v="Single Family Residential"/>
    <s v="06"/>
    <s v="18S"/>
    <s v="18E"/>
    <s v="STANDARD"/>
    <x v="0"/>
    <n v="61462"/>
    <n v="1.41"/>
    <s v="000X"/>
    <n v="5083"/>
    <s v="W"/>
    <x v="0"/>
    <s v="LOOP"/>
    <m/>
    <s v="BEVERLY HILLS"/>
    <m/>
    <s v="PINE RIDGE UNIT 1 PB 8 PG 25 LOT 3 BLK 85 "/>
    <n v="207350"/>
    <n v="21170"/>
    <n v="186180"/>
    <n v="207350"/>
    <n v="207350"/>
    <x v="1"/>
    <x v="37"/>
    <n v="175500"/>
    <n v="1418"/>
    <n v="1044"/>
    <x v="0"/>
    <s v="WARRANTY DEED"/>
    <n v="1"/>
    <x v="5"/>
    <x v="1"/>
    <x v="0"/>
    <m/>
    <n v="2168"/>
    <n v="32"/>
    <x v="0"/>
    <x v="0"/>
    <n v="3077"/>
    <m/>
    <m/>
    <m/>
    <m/>
    <s v="PHILLIPS AUDRIE D"/>
    <m/>
    <s v="319 WEIRFIELD ST"/>
    <s v="BROOKLYN NY 11237"/>
  </r>
  <r>
    <x v="40"/>
    <s v="18E17S320010  00860 0030"/>
    <s v="7492"/>
    <s v="PINE RIDGE UNITS 1,5,&amp; 6"/>
    <s v="0000"/>
    <s v="Vacant Residential"/>
    <s v="06"/>
    <s v="18S"/>
    <s v="18E"/>
    <s v="STANDARD"/>
    <x v="1"/>
    <n v="54031"/>
    <n v="1.24"/>
    <s v="000X"/>
    <n v="5056"/>
    <s v="W"/>
    <x v="0"/>
    <s v="LOOP"/>
    <m/>
    <s v="BEVERLY HILLS"/>
    <m/>
    <s v="PINE RIDGE UNIT 1 PB 8 PG 25 LOT 3 BLK 86"/>
    <n v="18610"/>
    <n v="18610"/>
    <n v="0"/>
    <n v="18610"/>
    <n v="18610"/>
    <x v="1"/>
    <x v="38"/>
    <n v="53000"/>
    <n v="1833"/>
    <n v="1556"/>
    <x v="1"/>
    <s v="WARRANTY DEED"/>
    <m/>
    <x v="6"/>
    <x v="2"/>
    <x v="2"/>
    <m/>
    <m/>
    <m/>
    <x v="2"/>
    <x v="1"/>
    <n v="0"/>
    <m/>
    <m/>
    <m/>
    <m/>
    <s v="GAREAVE STERLING"/>
    <s v="GAREAVE JEAN"/>
    <s v="8099 EMERALD AVE"/>
    <s v="PARKLAND FL 33076"/>
  </r>
  <r>
    <x v="41"/>
    <s v="18E17S320010  00900 0110"/>
    <s v="7492"/>
    <s v="PINE RIDGE UNITS 1,5,&amp; 6"/>
    <s v="0100"/>
    <s v="Single Family Residential"/>
    <s v="05"/>
    <s v="18S"/>
    <s v="18E"/>
    <s v="STANDARD"/>
    <x v="0"/>
    <n v="43750"/>
    <n v="1"/>
    <s v="000X"/>
    <n v="4775"/>
    <s v="W"/>
    <x v="0"/>
    <s v="LOOP"/>
    <m/>
    <s v="BEVERLY HILLS"/>
    <m/>
    <s v="PINE RIDGE UNIT 1 PB 8 PG 25  LOT 11 BLK 90"/>
    <n v="176020"/>
    <n v="15070"/>
    <n v="160950"/>
    <n v="131232"/>
    <n v="106232"/>
    <x v="0"/>
    <x v="39"/>
    <n v="167500"/>
    <n v="2573"/>
    <n v="1412"/>
    <x v="0"/>
    <s v="WARRANTY DEED"/>
    <n v="1"/>
    <x v="2"/>
    <x v="1"/>
    <x v="0"/>
    <m/>
    <n v="1970"/>
    <n v="32"/>
    <x v="0"/>
    <x v="0"/>
    <n v="2626"/>
    <m/>
    <m/>
    <m/>
    <m/>
    <s v="GUSHA JOHN D"/>
    <m/>
    <s v="4775 W PINTO LOOP"/>
    <s v="BEVERLY HILLS FL 34465"/>
  </r>
  <r>
    <x v="42"/>
    <s v="18E17S320010  01070 0010"/>
    <s v="7492"/>
    <s v="PINE RIDGE UNITS 1,5,&amp; 6"/>
    <s v="0100"/>
    <s v="Single Family Residential"/>
    <s v="06"/>
    <s v="18S"/>
    <s v="18E"/>
    <s v="STANDARD"/>
    <x v="0"/>
    <n v="45417"/>
    <n v="1.04"/>
    <s v="000X"/>
    <n v="5056"/>
    <s v="W"/>
    <x v="12"/>
    <s v="DR"/>
    <m/>
    <s v="BEVERLY HILLS"/>
    <m/>
    <s v="PINE RIDGE UNIT 1 PB 8 PG 25 LOT 1 BLK 107"/>
    <n v="263080"/>
    <n v="15640"/>
    <n v="247440"/>
    <n v="207503"/>
    <n v="182003"/>
    <x v="0"/>
    <x v="40"/>
    <n v="337500"/>
    <n v="2971"/>
    <n v="2483"/>
    <x v="0"/>
    <s v="WARRANTY DEED"/>
    <n v="1"/>
    <x v="18"/>
    <x v="0"/>
    <x v="1"/>
    <m/>
    <n v="2383"/>
    <n v="32"/>
    <x v="0"/>
    <x v="0"/>
    <n v="3553"/>
    <m/>
    <m/>
    <m/>
    <m/>
    <s v="DUNCAN PAUL W JR"/>
    <s v="SMILEE STACEY"/>
    <s v="5056 W WICHITA DR"/>
    <s v="BEVERLY HILLS FL 34465"/>
  </r>
  <r>
    <x v="43"/>
    <s v="18E17S320010  01290 0220"/>
    <s v="7492"/>
    <s v="PINE RIDGE UNITS 1,5,&amp; 6"/>
    <s v="0100"/>
    <s v="Single Family Residential"/>
    <s v="06"/>
    <s v="18S"/>
    <s v="18E"/>
    <s v="STANDARD"/>
    <x v="0"/>
    <n v="61113"/>
    <n v="1.4"/>
    <s v="000X"/>
    <n v="5575"/>
    <s v="N"/>
    <x v="4"/>
    <s v="PT"/>
    <m/>
    <s v="BEVERLY HILLS"/>
    <m/>
    <s v="PINE RIDGE UNIT 1 PB 8 PG 25 LOT 22 BLK 129"/>
    <n v="279390"/>
    <n v="21050"/>
    <n v="258340"/>
    <n v="243113"/>
    <n v="213113"/>
    <x v="0"/>
    <x v="41"/>
    <n v="309100"/>
    <n v="2560"/>
    <n v="203"/>
    <x v="0"/>
    <s v="WARRANTY DEED"/>
    <n v="1"/>
    <x v="19"/>
    <x v="1"/>
    <x v="0"/>
    <m/>
    <n v="2350"/>
    <n v="32"/>
    <x v="1"/>
    <x v="0"/>
    <n v="3346"/>
    <m/>
    <m/>
    <m/>
    <m/>
    <s v="BATEHAM CHARLES L"/>
    <s v="TOWER-BATEHAM INGRID"/>
    <s v="5575 N MESA PT"/>
    <s v="BEVERLY HILLS FL 34465"/>
  </r>
  <r>
    <x v="44"/>
    <s v="18E17S320010  01300 0020"/>
    <s v="7492"/>
    <s v="PINE RIDGE UNITS 1,5,&amp; 6"/>
    <s v="0100"/>
    <s v="Single Family Residential"/>
    <s v="06"/>
    <s v="18S"/>
    <s v="18E"/>
    <s v="STANDARD"/>
    <x v="0"/>
    <n v="43750"/>
    <n v="1"/>
    <s v="000X"/>
    <n v="5281"/>
    <s v="W"/>
    <x v="5"/>
    <s v="ST"/>
    <m/>
    <s v="BEVERLY HILLS"/>
    <m/>
    <s v="PINE RIDGE UNIT 1 PB 8 PG 25 LOT 2 BLK 130"/>
    <n v="228150"/>
    <n v="15070"/>
    <n v="213080"/>
    <n v="175740"/>
    <n v="150740"/>
    <x v="0"/>
    <x v="42"/>
    <n v="45000"/>
    <n v="1808"/>
    <n v="956"/>
    <x v="1"/>
    <s v="WARRANTY DEED"/>
    <n v="1"/>
    <x v="0"/>
    <x v="1"/>
    <x v="0"/>
    <m/>
    <n v="2192"/>
    <n v="32"/>
    <x v="1"/>
    <x v="0"/>
    <n v="3337"/>
    <m/>
    <m/>
    <m/>
    <m/>
    <s v="TARANTINO MICHAEL J"/>
    <s v="TARANTINO ELEANOR A"/>
    <s v="5281 W CISCO ST"/>
    <s v="BEVERLY HILLS FL 34465"/>
  </r>
  <r>
    <x v="45"/>
    <s v="18E17S320010  01300 0180"/>
    <s v="7492"/>
    <s v="PINE RIDGE UNITS 1,5,&amp; 6"/>
    <s v="0000"/>
    <s v="Vacant Residential"/>
    <s v="06"/>
    <s v="18S"/>
    <s v="18E"/>
    <s v="STANDARD"/>
    <x v="1"/>
    <n v="46250"/>
    <n v="1.06"/>
    <s v="000X"/>
    <n v="5783"/>
    <s v="W"/>
    <x v="5"/>
    <s v="ST"/>
    <m/>
    <s v="BEVERLY HILLS"/>
    <m/>
    <s v="PINE RIDGE UNIT 1 PB 8 PG 25 LOT 18 BLK 130"/>
    <n v="15930"/>
    <n v="15930"/>
    <n v="0"/>
    <n v="15930"/>
    <n v="15930"/>
    <x v="1"/>
    <x v="43"/>
    <n v="49000"/>
    <n v="1807"/>
    <n v="1172"/>
    <x v="1"/>
    <s v="WARRANTY DEED"/>
    <m/>
    <x v="6"/>
    <x v="2"/>
    <x v="2"/>
    <m/>
    <m/>
    <m/>
    <x v="2"/>
    <x v="1"/>
    <n v="0"/>
    <m/>
    <m/>
    <m/>
    <m/>
    <s v="CHONGYEN RANDOLPH A"/>
    <s v="CHONGYEN DORIS A"/>
    <s v="8440 SW 151ST ST"/>
    <s v="MIAMI FL 33158"/>
  </r>
  <r>
    <x v="46"/>
    <s v="18E17S320010  01310 0020"/>
    <s v="7492"/>
    <s v="PINE RIDGE UNITS 1,5,&amp; 6"/>
    <s v="0100"/>
    <s v="Single Family Residential"/>
    <s v="06"/>
    <s v="18S"/>
    <s v="18E"/>
    <s v="STANDARD"/>
    <x v="0"/>
    <n v="46250"/>
    <n v="1.06"/>
    <s v="000X"/>
    <n v="5435"/>
    <s v="N"/>
    <x v="6"/>
    <s v="TER"/>
    <m/>
    <s v="BEVERLY HILLS"/>
    <m/>
    <s v="PINE RIDGE UNIT 1 PB 8 PG 25 LOT 2 BLK 131"/>
    <n v="216020"/>
    <n v="15930"/>
    <n v="200090"/>
    <n v="170910"/>
    <n v="145910"/>
    <x v="0"/>
    <x v="44"/>
    <n v="185000"/>
    <n v="2751"/>
    <n v="308"/>
    <x v="0"/>
    <s v="WARRANTY DEED"/>
    <n v="1"/>
    <x v="1"/>
    <x v="1"/>
    <x v="1"/>
    <m/>
    <n v="2416"/>
    <n v="32"/>
    <x v="0"/>
    <x v="0"/>
    <n v="3324"/>
    <m/>
    <m/>
    <m/>
    <m/>
    <s v="MCLANEY JOHN R JR"/>
    <s v="MCLANEY JANET D"/>
    <s v="5435 N BRONO TER"/>
    <s v="BEVERLY HILLS FL 34465 2751"/>
  </r>
  <r>
    <x v="47"/>
    <s v="18E17S320010  01310 0070"/>
    <s v="7492"/>
    <s v="PINE RIDGE UNITS 1,5,&amp; 6"/>
    <s v="0100"/>
    <s v="Single Family Residential"/>
    <s v="06"/>
    <s v="18S"/>
    <s v="18E"/>
    <s v="STANDARD"/>
    <x v="0"/>
    <n v="46671"/>
    <n v="1.07"/>
    <s v="000X"/>
    <n v="5241"/>
    <s v="N"/>
    <x v="6"/>
    <s v="TER"/>
    <m/>
    <s v="BEVERLY HILLS"/>
    <m/>
    <s v="PINE RIDGE UNIT 1 PB 8 PG 25 LOT 7 BLK 131"/>
    <n v="144780"/>
    <n v="16070"/>
    <n v="128710"/>
    <n v="100894"/>
    <n v="75894"/>
    <x v="0"/>
    <x v="45"/>
    <n v="118000"/>
    <n v="2645"/>
    <n v="2333"/>
    <x v="0"/>
    <s v="WARRANTY DEED"/>
    <n v="2"/>
    <x v="8"/>
    <x v="1"/>
    <x v="0"/>
    <m/>
    <n v="1268"/>
    <n v="32"/>
    <x v="1"/>
    <x v="0"/>
    <n v="2296"/>
    <m/>
    <m/>
    <m/>
    <m/>
    <s v="FLORIO JAMES V"/>
    <s v="FLORIO  ASHLEE R"/>
    <s v="5241 N BRONCO TERR"/>
    <s v="BEVERLY HILLS FL 34465"/>
  </r>
  <r>
    <x v="48"/>
    <s v="18E17S320010  01340 0230"/>
    <s v="7492"/>
    <s v="PINE RIDGE UNITS 1,5,&amp; 6"/>
    <s v="0100"/>
    <s v="Single Family Residential"/>
    <s v="06"/>
    <s v="18S"/>
    <s v="18E"/>
    <s v="STANDARD"/>
    <x v="0"/>
    <n v="49594"/>
    <n v="1.1399999999999999"/>
    <s v="000X"/>
    <n v="5363"/>
    <s v="W"/>
    <x v="13"/>
    <s v="PL"/>
    <m/>
    <s v="BEVERLY HILLS"/>
    <m/>
    <s v="PINE RIDGE UNIT 1 PB 8 PG 25 LOT 23 BLK 134"/>
    <n v="265360"/>
    <n v="17080"/>
    <n v="248280"/>
    <n v="205901"/>
    <n v="180901"/>
    <x v="0"/>
    <x v="46"/>
    <n v="13500"/>
    <n v="1351"/>
    <n v="1907"/>
    <x v="1"/>
    <s v="WARRANTY DEED"/>
    <n v="1"/>
    <x v="20"/>
    <x v="1"/>
    <x v="0"/>
    <n v="1"/>
    <n v="2524"/>
    <n v="32"/>
    <x v="0"/>
    <x v="0"/>
    <n v="3851"/>
    <m/>
    <m/>
    <m/>
    <m/>
    <s v="FRANTUM RICHARD E"/>
    <s v="FRANTUM ELIZABETH I"/>
    <s v="5363 W CORRAL PL"/>
    <s v="BEVERLY HILLS FL 34465"/>
  </r>
  <r>
    <x v="49"/>
    <s v="18E17S320010  00780 0030"/>
    <s v="7492"/>
    <s v="PINE RIDGE UNITS 1,5,&amp; 6"/>
    <s v="0100"/>
    <s v="Single Family Residential"/>
    <s v="05"/>
    <s v="18S"/>
    <s v="18E"/>
    <s v="STANDARD"/>
    <x v="0"/>
    <n v="52125"/>
    <n v="1.2"/>
    <s v="000X"/>
    <n v="4395"/>
    <s v="W"/>
    <x v="0"/>
    <s v="LOOP"/>
    <m/>
    <s v="BEVERLY HILLS"/>
    <m/>
    <s v="PINE RIDGE UNIT 1 PB 8 PG 25 LOT 3 BLK 78"/>
    <n v="304940"/>
    <n v="17950"/>
    <n v="286990"/>
    <n v="240088"/>
    <n v="215088"/>
    <x v="0"/>
    <x v="47"/>
    <n v="414000"/>
    <n v="3112"/>
    <n v="2185"/>
    <x v="0"/>
    <s v="WARRANTY DEED"/>
    <n v="1"/>
    <x v="21"/>
    <x v="1"/>
    <x v="0"/>
    <m/>
    <n v="2920"/>
    <n v="32"/>
    <x v="0"/>
    <x v="0"/>
    <n v="3944"/>
    <m/>
    <m/>
    <m/>
    <m/>
    <s v="IOVINO FRANK K"/>
    <s v="LAFFERTY GEORGIA A"/>
    <s v="4395 W PINTO LOOP"/>
    <s v="BEVERLY HILLS FL 34465"/>
  </r>
  <r>
    <x v="50"/>
    <s v="18E17S320010  00830 0020"/>
    <s v="7492"/>
    <s v="PINE RIDGE UNITS 1,5,&amp; 6"/>
    <s v="0000"/>
    <s v="Vacant Residential"/>
    <s v="05"/>
    <s v="18S"/>
    <s v="18E"/>
    <s v="STANDARD"/>
    <x v="1"/>
    <n v="43747"/>
    <n v="1"/>
    <s v="000X"/>
    <n v="4352"/>
    <s v="W"/>
    <x v="2"/>
    <s v="LN"/>
    <m/>
    <s v="BEVERLY HILLS"/>
    <m/>
    <s v="PINE RIDGE UNIT 1 PB 8 PG 25 LOT 2 BLK 83 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PERRICONE ROBERT &amp; CAROL A"/>
    <m/>
    <s v="307 COLLFIELD AVE"/>
    <s v="STATEN ISLAND NY 10314 1931"/>
  </r>
  <r>
    <x v="51"/>
    <s v="18E17S320010  00840 0120"/>
    <s v="7492"/>
    <s v="PINE RIDGE UNITS 1,5,&amp; 6"/>
    <s v="0100"/>
    <s v="Single Family Residential"/>
    <s v="05"/>
    <s v="18S"/>
    <s v="18E"/>
    <s v="STANDARD"/>
    <x v="0"/>
    <n v="45502"/>
    <n v="1.04"/>
    <s v="000X"/>
    <n v="4758"/>
    <s v="W"/>
    <x v="8"/>
    <s v="DR"/>
    <m/>
    <s v="BEVERLY HILLS"/>
    <m/>
    <s v="PINE RIDGE UNIT 1 PB 8 PG 25 LOT 12 BLK 84"/>
    <n v="243050"/>
    <n v="15670"/>
    <n v="227380"/>
    <n v="174062"/>
    <n v="149062"/>
    <x v="0"/>
    <x v="48"/>
    <n v="11000"/>
    <n v="1497"/>
    <n v="1525"/>
    <x v="1"/>
    <s v="WARRANTY DEED"/>
    <n v="1"/>
    <x v="22"/>
    <x v="0"/>
    <x v="1"/>
    <m/>
    <n v="2670"/>
    <n v="32"/>
    <x v="1"/>
    <x v="0"/>
    <n v="3847"/>
    <m/>
    <m/>
    <m/>
    <m/>
    <s v="ARNOLD ANDREW K"/>
    <s v="ARNOLD MARY F"/>
    <s v="4758 W CUSTER DR"/>
    <s v="BEVERLY HILLS FL 34465"/>
  </r>
  <r>
    <x v="52"/>
    <s v="18E17S320010  00850 0040"/>
    <s v="7492"/>
    <s v="PINE RIDGE UNITS 1,5,&amp; 6"/>
    <s v="0100"/>
    <s v="Single Family Residential"/>
    <s v="06"/>
    <s v="18S"/>
    <s v="18E"/>
    <s v="STANDARD"/>
    <x v="0"/>
    <n v="70298"/>
    <n v="1.61"/>
    <s v="000X"/>
    <n v="5079"/>
    <s v="W"/>
    <x v="0"/>
    <s v="LOOP"/>
    <m/>
    <s v="BEVERLY HILLS"/>
    <m/>
    <s v="PINE RIDGE UNIT 1 PB 8 PG 25 LOT 4 BLK 85"/>
    <n v="211740"/>
    <n v="24210"/>
    <n v="187530"/>
    <n v="165184"/>
    <n v="140184"/>
    <x v="0"/>
    <x v="49"/>
    <n v="279900"/>
    <n v="1968"/>
    <n v="1329"/>
    <x v="0"/>
    <s v="WARRANTY DEED"/>
    <n v="1"/>
    <x v="23"/>
    <x v="1"/>
    <x v="0"/>
    <m/>
    <n v="1711"/>
    <n v="32"/>
    <x v="0"/>
    <x v="0"/>
    <n v="2674"/>
    <m/>
    <m/>
    <m/>
    <m/>
    <s v="KLESS RONALD J"/>
    <s v="RONALD J KLESS AND DOLORES KLESS"/>
    <s v="5079 W PINTO LP"/>
    <s v="BEVERLY HILLS FL 34465"/>
  </r>
  <r>
    <x v="53"/>
    <s v="18E17S320010  00860 0050"/>
    <s v="7492"/>
    <s v="PINE RIDGE UNITS 1,5,&amp; 6"/>
    <s v="0000"/>
    <s v="Vacant Residential"/>
    <s v="06"/>
    <s v="18S"/>
    <s v="18E"/>
    <s v="STANDARD"/>
    <x v="1"/>
    <n v="50373"/>
    <n v="1.1599999999999999"/>
    <s v="000X"/>
    <n v="5034"/>
    <s v="W"/>
    <x v="0"/>
    <s v="LOOP"/>
    <m/>
    <s v="BEVERLY HILLS"/>
    <m/>
    <s v="PINE RIDGE UNIT 1 PB 8 PG 25 LOT 5 BLK 86"/>
    <n v="17350"/>
    <n v="17350"/>
    <n v="0"/>
    <n v="17350"/>
    <n v="17350"/>
    <x v="1"/>
    <x v="42"/>
    <n v="48000"/>
    <n v="1805"/>
    <n v="1288"/>
    <x v="1"/>
    <s v="WARRANTY DEED"/>
    <m/>
    <x v="6"/>
    <x v="2"/>
    <x v="2"/>
    <m/>
    <m/>
    <m/>
    <x v="2"/>
    <x v="1"/>
    <n v="0"/>
    <m/>
    <m/>
    <m/>
    <m/>
    <s v="SANCHEZ JAMES"/>
    <s v="SANCHEZ YOLANDA"/>
    <s v="8683 GRAND PRIX LN"/>
    <s v="BOYNTON BEACH FL 33472"/>
  </r>
  <r>
    <x v="54"/>
    <s v="18E17S320010  00870 0010"/>
    <s v="7492"/>
    <s v="PINE RIDGE UNITS 1,5,&amp; 6"/>
    <s v="0100"/>
    <s v="Single Family Residential"/>
    <s v="05"/>
    <s v="18S"/>
    <s v="18E"/>
    <s v="STANDARD"/>
    <x v="0"/>
    <n v="67917"/>
    <n v="1.56"/>
    <s v="000X"/>
    <n v="5431"/>
    <s v="N"/>
    <x v="14"/>
    <s v="WAY"/>
    <m/>
    <s v="BEVERLY HILLS"/>
    <m/>
    <s v="PINE RIDGE UNIT 1 PB 8 PG 25 LOT 1 BLK 87"/>
    <n v="288800"/>
    <n v="23390"/>
    <n v="265410"/>
    <n v="223337"/>
    <n v="198337"/>
    <x v="0"/>
    <x v="50"/>
    <n v="12500"/>
    <n v="1347"/>
    <n v="2190"/>
    <x v="1"/>
    <s v="WARRANTY DEED"/>
    <n v="1"/>
    <x v="5"/>
    <x v="1"/>
    <x v="1"/>
    <m/>
    <n v="2814"/>
    <n v="32"/>
    <x v="0"/>
    <x v="0"/>
    <n v="4082"/>
    <m/>
    <m/>
    <m/>
    <m/>
    <s v="HOLTHAUS ROBERT A"/>
    <s v="HOLTHAUS LINDA LOU"/>
    <s v="5431 N RANGE WAY"/>
    <s v="BEVERLY HILLS FL 34465"/>
  </r>
  <r>
    <x v="55"/>
    <s v="18E17S320010  00890 0020"/>
    <s v="7492"/>
    <s v="PINE RIDGE UNITS 1,5,&amp; 6"/>
    <s v="0100"/>
    <s v="Single Family Residential"/>
    <s v="05"/>
    <s v="18S"/>
    <s v="18E"/>
    <s v="STANDARD"/>
    <x v="0"/>
    <n v="43750"/>
    <n v="1"/>
    <s v="000X"/>
    <n v="5527"/>
    <s v="N"/>
    <x v="15"/>
    <s v="TER"/>
    <m/>
    <s v="BEVERLY HILLS"/>
    <m/>
    <s v="PINE RIDGE UNIT 1 PB 8 PG 25 LOT 2 BLK 89"/>
    <n v="220960"/>
    <n v="15070"/>
    <n v="205890"/>
    <n v="176559"/>
    <n v="151559"/>
    <x v="0"/>
    <x v="51"/>
    <n v="10000"/>
    <n v="1549"/>
    <n v="1179"/>
    <x v="1"/>
    <s v="WARRANTY DEED"/>
    <n v="1"/>
    <x v="22"/>
    <x v="1"/>
    <x v="0"/>
    <m/>
    <n v="1771"/>
    <n v="32"/>
    <x v="0"/>
    <x v="0"/>
    <n v="3074"/>
    <m/>
    <m/>
    <m/>
    <m/>
    <s v="HARRIS LADD K"/>
    <s v="HARRIS JUDITH S"/>
    <s v="5527 N SIERRA TER"/>
    <s v="BEVERLY HILLS FL 34465"/>
  </r>
  <r>
    <x v="56"/>
    <s v="18E17S320010  01070 0070"/>
    <s v="7492"/>
    <s v="PINE RIDGE UNITS 1,5,&amp; 6"/>
    <s v="0000"/>
    <s v="Vacant Residential"/>
    <s v="06"/>
    <s v="18S"/>
    <s v="18E"/>
    <s v="STANDARD"/>
    <x v="1"/>
    <n v="47099"/>
    <n v="1.08"/>
    <s v="000X"/>
    <n v="5144"/>
    <s v="W"/>
    <x v="12"/>
    <s v="DR"/>
    <m/>
    <s v="BEVERLY HILLS"/>
    <m/>
    <s v="PINE RIDGE UNIT 1 PB 8 PG 25 LOT 7 BLK 107"/>
    <n v="16220"/>
    <n v="16220"/>
    <n v="0"/>
    <n v="16220"/>
    <n v="16220"/>
    <x v="1"/>
    <x v="52"/>
    <n v="8800"/>
    <n v="1000"/>
    <n v="170"/>
    <x v="1"/>
    <s v="WARRANTY DEED"/>
    <m/>
    <x v="6"/>
    <x v="2"/>
    <x v="2"/>
    <m/>
    <m/>
    <m/>
    <x v="2"/>
    <x v="1"/>
    <n v="0"/>
    <m/>
    <m/>
    <m/>
    <m/>
    <s v="BELTRAMO JOHN W"/>
    <s v="JOHN W BELTRAMO DECLARATION OF TRUST"/>
    <s v="242 EAGLE CT"/>
    <s v="BLOOMINGDALE IL 60108 1424"/>
  </r>
  <r>
    <x v="57"/>
    <s v="18E17S320010  01080 0070"/>
    <s v="7492"/>
    <s v="PINE RIDGE UNITS 1,5,&amp; 6"/>
    <s v="0000"/>
    <s v="Vacant Residential"/>
    <s v="06"/>
    <s v="18S"/>
    <s v="18E"/>
    <s v="STANDARD"/>
    <x v="1"/>
    <n v="43811"/>
    <n v="1.01"/>
    <s v="000X"/>
    <n v="5147"/>
    <s v="W"/>
    <x v="12"/>
    <s v="DR"/>
    <m/>
    <s v="BEVERLY HILLS"/>
    <m/>
    <s v="PINE RIDGE UNIT 1 PB 8 PG 25 LOT 7 BLK 108 "/>
    <n v="15090"/>
    <n v="15090"/>
    <n v="0"/>
    <n v="15090"/>
    <n v="15090"/>
    <x v="1"/>
    <x v="53"/>
    <n v="11500"/>
    <n v="1327"/>
    <n v="423"/>
    <x v="1"/>
    <s v="WARRANTY DEED"/>
    <m/>
    <x v="6"/>
    <x v="2"/>
    <x v="2"/>
    <m/>
    <m/>
    <m/>
    <x v="2"/>
    <x v="1"/>
    <n v="0"/>
    <m/>
    <m/>
    <m/>
    <m/>
    <s v="RIZZO GEROME J JR &amp; KAREN J"/>
    <m/>
    <s v="5173 W WICHITA DR"/>
    <s v="BEVERLY HILLS FL 34465"/>
  </r>
  <r>
    <x v="58"/>
    <s v="18E17S320010  01290 0210"/>
    <s v="7492"/>
    <s v="PINE RIDGE UNITS 1,5,&amp; 6"/>
    <s v="0000"/>
    <s v="Vacant Residential"/>
    <s v="06"/>
    <s v="18S"/>
    <s v="18E"/>
    <s v="STANDARD"/>
    <x v="1"/>
    <n v="82299"/>
    <n v="1.89"/>
    <s v="000X"/>
    <n v="5553"/>
    <s v="N"/>
    <x v="4"/>
    <s v="PT"/>
    <m/>
    <s v="BEVERLY HILLS"/>
    <m/>
    <s v="PINE RIDGE UNIT 1 PB 8 PG 25 LOT 21 BLK 129 "/>
    <n v="28340"/>
    <n v="28340"/>
    <n v="0"/>
    <n v="28340"/>
    <n v="28340"/>
    <x v="1"/>
    <x v="54"/>
    <n v="26700"/>
    <n v="2497"/>
    <n v="1026"/>
    <x v="1"/>
    <s v="WARRANTY DEED"/>
    <m/>
    <x v="6"/>
    <x v="2"/>
    <x v="2"/>
    <m/>
    <m/>
    <m/>
    <x v="2"/>
    <x v="1"/>
    <n v="0"/>
    <m/>
    <m/>
    <m/>
    <m/>
    <s v="GALINSKY ERNEST"/>
    <m/>
    <s v="4623 W ALAMO DR"/>
    <s v="BEVERLY HILLS FL 34465"/>
  </r>
  <r>
    <x v="59"/>
    <s v="18E17S320010  01300 0040"/>
    <s v="7492"/>
    <s v="PINE RIDGE UNITS 1,5,&amp; 6"/>
    <s v="0000"/>
    <s v="Vacant Residential"/>
    <s v="06"/>
    <s v="18S"/>
    <s v="18E"/>
    <s v="STANDARD"/>
    <x v="1"/>
    <n v="43750"/>
    <n v="1"/>
    <s v="000X"/>
    <n v="5346"/>
    <s v="W"/>
    <x v="5"/>
    <s v="ST"/>
    <m/>
    <s v="BEVERLY HILLS"/>
    <m/>
    <s v="PINE RIDGE UNIT 1 PB 8 PG 25 LOT 4 BLK 130"/>
    <n v="15070"/>
    <n v="15070"/>
    <n v="0"/>
    <n v="15070"/>
    <n v="15070"/>
    <x v="1"/>
    <x v="55"/>
    <n v="2643"/>
    <n v="2700"/>
    <n v="692"/>
    <x v="1"/>
    <s v="CORRECTIVE/QC/TD/COT"/>
    <m/>
    <x v="6"/>
    <x v="2"/>
    <x v="2"/>
    <m/>
    <m/>
    <m/>
    <x v="2"/>
    <x v="1"/>
    <n v="0"/>
    <m/>
    <m/>
    <m/>
    <m/>
    <s v="MC CALLA MICHAEL"/>
    <m/>
    <s v="7362 NW 83 WAY"/>
    <s v="TAMARAC FL 33321"/>
  </r>
  <r>
    <x v="60"/>
    <s v="18E17S320010  01300 0050"/>
    <s v="7492"/>
    <s v="PINE RIDGE UNITS 1,5,&amp; 6"/>
    <s v="0100"/>
    <s v="Single Family Residential"/>
    <s v="06"/>
    <s v="18S"/>
    <s v="18E"/>
    <s v="STANDARD"/>
    <x v="0"/>
    <n v="46250"/>
    <n v="1.06"/>
    <s v="000X"/>
    <n v="5371"/>
    <s v="W"/>
    <x v="5"/>
    <s v="ST"/>
    <m/>
    <s v="BEVERLY HILLS"/>
    <m/>
    <s v="PINE RIDGE UNIT 1 PB 8 PG 25 LOT 5 BLK 130"/>
    <n v="264160"/>
    <n v="15930"/>
    <n v="248230"/>
    <n v="214994"/>
    <n v="189994"/>
    <x v="0"/>
    <x v="56"/>
    <n v="10500"/>
    <n v="1421"/>
    <n v="1085"/>
    <x v="1"/>
    <s v="WARRANTY DEED"/>
    <n v="1"/>
    <x v="20"/>
    <x v="1"/>
    <x v="0"/>
    <n v="1"/>
    <n v="2447"/>
    <n v="32"/>
    <x v="0"/>
    <x v="0"/>
    <n v="3730"/>
    <m/>
    <m/>
    <m/>
    <m/>
    <s v="RAUWERDA GERALD R"/>
    <s v="RAUWERDA JOSEPHINE S"/>
    <s v="5371 W CISCO ST"/>
    <s v="BEVERLY HILLS FL 34465"/>
  </r>
  <r>
    <x v="61"/>
    <s v="18E17S320010  01300 0090"/>
    <s v="7492"/>
    <s v="PINE RIDGE UNITS 1,5,&amp; 6"/>
    <s v="0100"/>
    <s v="Single Family Residential"/>
    <s v="06"/>
    <s v="18S"/>
    <s v="18E"/>
    <s v="STANDARD"/>
    <x v="0"/>
    <n v="43750"/>
    <n v="1"/>
    <s v="000X"/>
    <n v="5507"/>
    <s v="W"/>
    <x v="5"/>
    <s v="ST"/>
    <m/>
    <s v="BEVERLY HILLS"/>
    <m/>
    <s v="PINE RIDGE UNIT 1 PB 8 PG 25 LOT 9 BLK 130"/>
    <n v="265710"/>
    <n v="15070"/>
    <n v="250640"/>
    <n v="230143"/>
    <n v="205143"/>
    <x v="0"/>
    <x v="57"/>
    <n v="214500"/>
    <n v="2842"/>
    <n v="894"/>
    <x v="0"/>
    <s v="WARRANTY DEED"/>
    <n v="1"/>
    <x v="3"/>
    <x v="1"/>
    <x v="1"/>
    <m/>
    <n v="1834"/>
    <n v="32"/>
    <x v="1"/>
    <x v="0"/>
    <n v="2726"/>
    <m/>
    <m/>
    <m/>
    <m/>
    <s v="SHRIMPLIN KENNETH R"/>
    <s v="SHRIMPLIN SONYA G"/>
    <s v="5507 W CISCO ST"/>
    <s v="BEVERLY HILLS FL 34465"/>
  </r>
  <r>
    <x v="62"/>
    <s v="18E17S320010  01300 0100"/>
    <s v="7492"/>
    <s v="PINE RIDGE UNITS 1,5,&amp; 6"/>
    <s v="0100"/>
    <s v="Single Family Residential"/>
    <s v="06"/>
    <s v="18S"/>
    <s v="18E"/>
    <s v="STANDARD"/>
    <x v="0"/>
    <n v="43750"/>
    <n v="1"/>
    <s v="000X"/>
    <n v="5537"/>
    <s v="W"/>
    <x v="5"/>
    <s v="ST"/>
    <m/>
    <s v="BEVERLY HILLS"/>
    <m/>
    <s v="PINE RIDGE UNIT 1 PB 8 PG 25 LOT 10 BLK 130"/>
    <n v="233260"/>
    <n v="15070"/>
    <n v="218190"/>
    <n v="193907"/>
    <n v="163907"/>
    <x v="0"/>
    <x v="58"/>
    <n v="215000"/>
    <n v="2714"/>
    <n v="1798"/>
    <x v="0"/>
    <s v="WARRANTY DEED"/>
    <n v="1"/>
    <x v="0"/>
    <x v="1"/>
    <x v="0"/>
    <m/>
    <n v="2121"/>
    <n v="32"/>
    <x v="0"/>
    <x v="0"/>
    <n v="2882"/>
    <m/>
    <m/>
    <m/>
    <m/>
    <s v="AKIN GARY R"/>
    <m/>
    <s v="5537 W CISCO ST"/>
    <s v="BEVERLY HILLS FL 34465"/>
  </r>
  <r>
    <x v="63"/>
    <s v="18E17S320010  01300 0150"/>
    <s v="7492"/>
    <s v="PINE RIDGE UNITS 1,5,&amp; 6"/>
    <s v="0000"/>
    <s v="Vacant Residential"/>
    <s v="06"/>
    <s v="18S"/>
    <s v="18E"/>
    <s v="STANDARD"/>
    <x v="1"/>
    <n v="43750"/>
    <n v="1"/>
    <s v="000X"/>
    <n v="5693"/>
    <s v="W"/>
    <x v="5"/>
    <s v="ST"/>
    <m/>
    <s v="BEVERLY HILLS"/>
    <m/>
    <s v="PINE RIDGE UNIT 1 PB 8 PG 25 LOT 15 BLK 130 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DADDIO MARY &amp;"/>
    <s v="FRANK A PESCE"/>
    <s v="11169 57TH AVE N"/>
    <s v="SEMINOLE FL 33772"/>
  </r>
  <r>
    <x v="64"/>
    <s v="18E17S320010  01310 0010"/>
    <s v="7492"/>
    <s v="PINE RIDGE UNITS 1,5,&amp; 6"/>
    <s v="0100"/>
    <s v="Single Family Residential"/>
    <s v="06"/>
    <s v="18S"/>
    <s v="18E"/>
    <s v="STANDARD"/>
    <x v="0"/>
    <n v="47500"/>
    <n v="1.0900000000000001"/>
    <s v="000X"/>
    <n v="5467"/>
    <s v="N"/>
    <x v="6"/>
    <s v="TER"/>
    <m/>
    <s v="BEVERLY HILLS"/>
    <m/>
    <s v="PINE RIDGE UNIT 1 PB 8 PG 25 LOT 1 BLK 131"/>
    <n v="286880"/>
    <n v="16360"/>
    <n v="270520"/>
    <n v="270247"/>
    <n v="0"/>
    <x v="0"/>
    <x v="59"/>
    <n v="303500"/>
    <n v="2911"/>
    <n v="714"/>
    <x v="0"/>
    <s v="WARRANTY DEED"/>
    <n v="1"/>
    <x v="12"/>
    <x v="1"/>
    <x v="0"/>
    <m/>
    <n v="2189"/>
    <n v="32"/>
    <x v="0"/>
    <x v="0"/>
    <n v="3387"/>
    <m/>
    <m/>
    <m/>
    <m/>
    <s v="RYVER WILLIAM C"/>
    <s v="RYVER JANETTE E"/>
    <s v="5467 N BRONCO TER"/>
    <s v="BEVERLY HILLS FL 34465"/>
  </r>
  <r>
    <x v="65"/>
    <s v="18E17S320010  01310 0030"/>
    <s v="7492"/>
    <s v="PINE RIDGE UNITS 1,5,&amp; 6"/>
    <s v="0100"/>
    <s v="Single Family Residential"/>
    <s v="06"/>
    <s v="18S"/>
    <s v="18E"/>
    <s v="STANDARD"/>
    <x v="0"/>
    <n v="44992"/>
    <n v="1.03"/>
    <s v="000X"/>
    <n v="5397"/>
    <s v="N"/>
    <x v="6"/>
    <s v="TER"/>
    <m/>
    <s v="BEVERLY HILLS"/>
    <m/>
    <s v="PINE RIDGE UNIT 1 PB 8 PG 25 LOT 3 BLK 131"/>
    <n v="216820"/>
    <n v="15580"/>
    <n v="201240"/>
    <n v="216820"/>
    <n v="216820"/>
    <x v="1"/>
    <x v="60"/>
    <n v="165400"/>
    <n v="1313"/>
    <n v="1828"/>
    <x v="0"/>
    <s v="WARRANTY DEED"/>
    <n v="1"/>
    <x v="11"/>
    <x v="1"/>
    <x v="0"/>
    <m/>
    <n v="2150"/>
    <n v="32"/>
    <x v="0"/>
    <x v="0"/>
    <n v="3106"/>
    <m/>
    <m/>
    <m/>
    <m/>
    <s v="ROGERS JOHN W"/>
    <s v="ROGERS CHRISTINE"/>
    <s v="4397 NW 56TH CT"/>
    <s v="OCALA FL 34482"/>
  </r>
  <r>
    <x v="66"/>
    <s v="18E17S320010  01310 0050"/>
    <s v="7492"/>
    <s v="PINE RIDGE UNITS 1,5,&amp; 6"/>
    <s v="0100"/>
    <s v="Single Family Residential"/>
    <s v="06"/>
    <s v="18S"/>
    <s v="18E"/>
    <s v="STANDARD"/>
    <x v="0"/>
    <n v="44347"/>
    <n v="1.02"/>
    <s v="000X"/>
    <n v="5317"/>
    <s v="N"/>
    <x v="6"/>
    <s v="TER"/>
    <m/>
    <s v="BEVERLY HILLS"/>
    <m/>
    <s v="PINE RIDGE UNIT 1 PB 8 PG 25 LOT 5 BLK 131"/>
    <n v="258610"/>
    <n v="15670"/>
    <n v="242940"/>
    <n v="203552"/>
    <n v="178552"/>
    <x v="0"/>
    <x v="61"/>
    <n v="18000"/>
    <n v="1633"/>
    <n v="1232"/>
    <x v="1"/>
    <s v="WARRANTY DEED"/>
    <n v="1"/>
    <x v="24"/>
    <x v="0"/>
    <x v="0"/>
    <n v="1"/>
    <n v="2428"/>
    <n v="32"/>
    <x v="0"/>
    <x v="0"/>
    <n v="3408"/>
    <m/>
    <m/>
    <m/>
    <m/>
    <s v="GOLASZEWSKI THOMAS"/>
    <s v="GOLASZEWSKI LINDA"/>
    <s v="5317 N BRONCO TER"/>
    <s v="BEVERLY HILLS FL 34465"/>
  </r>
  <r>
    <x v="67"/>
    <s v="18E17S320010  01330 0140"/>
    <s v="7492"/>
    <s v="PINE RIDGE UNITS 1,5,&amp; 6"/>
    <s v="0100"/>
    <s v="Single Family Residential"/>
    <s v="06"/>
    <s v="18S"/>
    <s v="18E"/>
    <s v="STANDARD"/>
    <x v="0"/>
    <n v="46001"/>
    <n v="1.06"/>
    <s v="000X"/>
    <n v="5240"/>
    <s v="N"/>
    <x v="7"/>
    <s v="TER"/>
    <m/>
    <s v="BEVERLY HILLS"/>
    <m/>
    <s v="PINE RIDGE UNIT 1 PB 8 PG 25 LOT 14 BLK 133"/>
    <n v="151780"/>
    <n v="15840"/>
    <n v="135940"/>
    <n v="105176"/>
    <n v="80176"/>
    <x v="0"/>
    <x v="62"/>
    <n v="93000"/>
    <n v="1340"/>
    <n v="996"/>
    <x v="0"/>
    <s v="WARRANTY DEED"/>
    <n v="1"/>
    <x v="25"/>
    <x v="3"/>
    <x v="0"/>
    <m/>
    <n v="1303"/>
    <n v="32"/>
    <x v="0"/>
    <x v="0"/>
    <n v="2284"/>
    <m/>
    <m/>
    <m/>
    <m/>
    <s v="CLOONAN VINCENT J"/>
    <s v="CHAN-CLOONAN JEAN Y"/>
    <s v="5240 N SONORA TER"/>
    <s v="BEVERLY HILLS FL 34465 2701"/>
  </r>
  <r>
    <x v="68"/>
    <s v="18E17S320010  01360 0010"/>
    <s v="7492"/>
    <s v="PINE RIDGE UNITS 1,5,&amp; 6"/>
    <s v="0100"/>
    <s v="Single Family Residential"/>
    <s v="07"/>
    <s v="18S"/>
    <s v="18E"/>
    <s v="STANDARD"/>
    <x v="0"/>
    <n v="49866"/>
    <n v="1.1399999999999999"/>
    <s v="0000"/>
    <n v="5631"/>
    <s v="W"/>
    <x v="16"/>
    <s v="DR"/>
    <m/>
    <s v="BEVERLY HILLS"/>
    <m/>
    <s v="PINE RIDGE UNIT 1 PB 8 PG 25 LOT 1 BLK 136"/>
    <n v="217740"/>
    <n v="17170"/>
    <n v="200570"/>
    <n v="166164"/>
    <n v="0"/>
    <x v="0"/>
    <x v="63"/>
    <n v="155000"/>
    <n v="2444"/>
    <n v="439"/>
    <x v="0"/>
    <s v="WARRANTY DEED"/>
    <n v="1"/>
    <x v="26"/>
    <x v="1"/>
    <x v="0"/>
    <m/>
    <n v="2066"/>
    <n v="32"/>
    <x v="0"/>
    <x v="0"/>
    <n v="3081"/>
    <m/>
    <m/>
    <m/>
    <m/>
    <s v="ASHER CLINTON ELDEN"/>
    <s v="ASHER ERIKA M"/>
    <s v="5631 W BUCKSKIN DR"/>
    <s v="BEVERLY HILLS FL 34465 2720"/>
  </r>
  <r>
    <x v="69"/>
    <s v="18E17S320010  01070 0060"/>
    <s v="7492"/>
    <s v="PINE RIDGE UNITS 1,5,&amp; 6"/>
    <s v="0000"/>
    <s v="Vacant Residential"/>
    <s v="06"/>
    <s v="18S"/>
    <s v="18E"/>
    <s v="STANDARD"/>
    <x v="1"/>
    <n v="62565"/>
    <n v="1.44"/>
    <s v="000X"/>
    <n v="5130"/>
    <s v="W"/>
    <x v="12"/>
    <s v="DR"/>
    <m/>
    <s v="BEVERLY HILLS"/>
    <m/>
    <s v="PINE RIDGE UNIT 1 PB 8 PG 25 LOT 6 BLK 107"/>
    <n v="21540"/>
    <n v="21540"/>
    <n v="0"/>
    <n v="21540"/>
    <n v="21540"/>
    <x v="1"/>
    <x v="64"/>
    <n v="346000"/>
    <n v="3150"/>
    <n v="2145"/>
    <x v="0"/>
    <s v="WARRANTY DEED"/>
    <m/>
    <x v="6"/>
    <x v="2"/>
    <x v="2"/>
    <m/>
    <m/>
    <m/>
    <x v="2"/>
    <x v="1"/>
    <n v="0"/>
    <m/>
    <m/>
    <m/>
    <m/>
    <s v="LARKIN STREET HOMES LLC"/>
    <m/>
    <s v="300 MONTGOMERY ST STE 1200"/>
    <s v="SAN FRANCISCO CA 94104"/>
  </r>
  <r>
    <x v="70"/>
    <s v="18E17S320010  01300 0110"/>
    <s v="7492"/>
    <s v="PINE RIDGE UNITS 1,5,&amp; 6"/>
    <s v="0100"/>
    <s v="Single Family Residential"/>
    <s v="06"/>
    <s v="18S"/>
    <s v="18E"/>
    <s v="STANDARD"/>
    <x v="0"/>
    <n v="43750"/>
    <n v="1"/>
    <s v="000X"/>
    <n v="5565"/>
    <s v="W"/>
    <x v="5"/>
    <s v="ST"/>
    <m/>
    <s v="BEVERLY HILLS"/>
    <m/>
    <s v="PINE RIDGE UNIT 1 PB 8 PG 25 LOT 11 BLK 130"/>
    <n v="129220"/>
    <n v="15070"/>
    <n v="114150"/>
    <n v="102239"/>
    <n v="77239"/>
    <x v="0"/>
    <x v="65"/>
    <n v="105000"/>
    <n v="2750"/>
    <n v="510"/>
    <x v="0"/>
    <s v="WARRANTY DEED"/>
    <n v="1"/>
    <x v="2"/>
    <x v="1"/>
    <x v="0"/>
    <m/>
    <n v="1388"/>
    <n v="32"/>
    <x v="1"/>
    <x v="0"/>
    <n v="2073"/>
    <m/>
    <m/>
    <m/>
    <m/>
    <s v="MASON KEVIN C"/>
    <m/>
    <s v="5565 W CISO ST"/>
    <s v="BEVERLY HILLS FL 34465"/>
  </r>
  <r>
    <x v="71"/>
    <s v="18E17S320010  01310 0040"/>
    <s v="7492"/>
    <s v="PINE RIDGE UNITS 1,5,&amp; 6"/>
    <s v="0100"/>
    <s v="Single Family Residential"/>
    <s v="06"/>
    <s v="18S"/>
    <s v="18E"/>
    <s v="STANDARD"/>
    <x v="0"/>
    <n v="45105"/>
    <n v="1.04"/>
    <s v="000X"/>
    <n v="5353"/>
    <s v="N"/>
    <x v="6"/>
    <s v="TER"/>
    <m/>
    <s v="BEVERLY HILLS"/>
    <m/>
    <s v="PINE RIDGE UNIT 1 PB 8 PG 25 LOT 4 BLK 131"/>
    <n v="246810"/>
    <n v="15930"/>
    <n v="230880"/>
    <n v="190617"/>
    <n v="165617"/>
    <x v="0"/>
    <x v="66"/>
    <n v="11000"/>
    <n v="1059"/>
    <n v="948"/>
    <x v="1"/>
    <s v="WARRANTY DEED"/>
    <n v="1"/>
    <x v="11"/>
    <x v="1"/>
    <x v="0"/>
    <n v="1"/>
    <n v="2386"/>
    <n v="32"/>
    <x v="0"/>
    <x v="0"/>
    <n v="3724"/>
    <m/>
    <m/>
    <m/>
    <m/>
    <s v="MOELLER WILLIAM E"/>
    <s v="MOELLER SYLVIA A"/>
    <s v="5353 N BRONCO TER"/>
    <s v="BEVERLY HILLS FL 34465 2750"/>
  </r>
  <r>
    <x v="72"/>
    <s v="18E17S320010  01310 0060"/>
    <s v="7492"/>
    <s v="PINE RIDGE UNITS 1,5,&amp; 6"/>
    <s v="0100"/>
    <s v="Single Family Residential"/>
    <s v="06"/>
    <s v="18S"/>
    <s v="18E"/>
    <s v="STANDARD"/>
    <x v="0"/>
    <n v="44881"/>
    <n v="1.03"/>
    <s v="000X"/>
    <n v="5275"/>
    <s v="N"/>
    <x v="6"/>
    <s v="TER"/>
    <m/>
    <s v="BEVERLY HILLS"/>
    <m/>
    <s v="PINE RIDGE UNIT 1 PB 8 PG 25 LOT 6 BLK 131 "/>
    <n v="157810"/>
    <n v="15840"/>
    <n v="141970"/>
    <n v="114359"/>
    <n v="88859"/>
    <x v="0"/>
    <x v="67"/>
    <n v="12000"/>
    <n v="937"/>
    <n v="78"/>
    <x v="1"/>
    <s v="WARRANTY DEED"/>
    <n v="1"/>
    <x v="14"/>
    <x v="1"/>
    <x v="0"/>
    <m/>
    <n v="1624"/>
    <n v="32"/>
    <x v="0"/>
    <x v="0"/>
    <n v="2396"/>
    <m/>
    <m/>
    <m/>
    <m/>
    <s v="SAWYER MARGERY J"/>
    <m/>
    <s v="5275 NORTH BRONCO TER"/>
    <s v="BEVERLY HILLS FL 34465"/>
  </r>
  <r>
    <x v="73"/>
    <s v="18E17S320010  01320 0020"/>
    <s v="7492"/>
    <s v="PINE RIDGE UNITS 1,5,&amp; 6"/>
    <s v="0000"/>
    <s v="Vacant Residential"/>
    <s v="06"/>
    <s v="18S"/>
    <s v="18E"/>
    <s v="STANDARD"/>
    <x v="1"/>
    <n v="43835"/>
    <n v="1.01"/>
    <s v="000X"/>
    <n v="5235"/>
    <s v="N"/>
    <x v="7"/>
    <s v="TER"/>
    <m/>
    <s v="BEVERLY HILLS"/>
    <m/>
    <s v="PINE RIDGE UNIT 1 PB 8 PG 25 LOT 2 BLK 132"/>
    <n v="16140"/>
    <n v="15090"/>
    <n v="1050"/>
    <n v="16140"/>
    <n v="16140"/>
    <x v="1"/>
    <x v="68"/>
    <n v="17500"/>
    <n v="2850"/>
    <n v="1528"/>
    <x v="1"/>
    <s v="WARRANTY DEED"/>
    <m/>
    <x v="6"/>
    <x v="2"/>
    <x v="2"/>
    <m/>
    <m/>
    <m/>
    <x v="2"/>
    <x v="1"/>
    <n v="0"/>
    <m/>
    <m/>
    <m/>
    <m/>
    <s v="FLORIDA ADAMOT LLC"/>
    <m/>
    <s v="7800 CONGRESS AVE STE 206"/>
    <s v="BOCA RATON FL 33496"/>
  </r>
  <r>
    <x v="74"/>
    <s v="18E17S320010  01350 0110"/>
    <s v="7492"/>
    <s v="PINE RIDGE UNITS 1,5,&amp; 6"/>
    <s v="0100"/>
    <s v="Single Family Residential"/>
    <s v="06"/>
    <s v="18S"/>
    <s v="18E"/>
    <s v="STANDARD"/>
    <x v="0"/>
    <n v="47852"/>
    <n v="1.1000000000000001"/>
    <s v="000X"/>
    <n v="5145"/>
    <s v="W"/>
    <x v="11"/>
    <s v="BLVD"/>
    <m/>
    <s v="BEVERLY HILLS"/>
    <m/>
    <s v="PINE RIDGE UNIT 1 PB 8 PG 25 LOT 11 BLK 135"/>
    <n v="228950"/>
    <n v="16480"/>
    <n v="212470"/>
    <n v="155877"/>
    <n v="130877"/>
    <x v="0"/>
    <x v="69"/>
    <n v="170000"/>
    <n v="2522"/>
    <n v="387"/>
    <x v="0"/>
    <s v="WARRANTY DEED"/>
    <n v="1"/>
    <x v="27"/>
    <x v="0"/>
    <x v="4"/>
    <m/>
    <n v="2890"/>
    <n v="32"/>
    <x v="0"/>
    <x v="0"/>
    <n v="4654"/>
    <m/>
    <m/>
    <m/>
    <m/>
    <s v="CHILBERT DAVID F"/>
    <m/>
    <s v="5145 W PINE RIDGE BLVD"/>
    <s v="BEVERLY HILLS FL 34465"/>
  </r>
  <r>
    <x v="75"/>
    <s v="18E17S320010  00830 0060"/>
    <s v="7492"/>
    <s v="PINE RIDGE UNITS 1,5,&amp; 6"/>
    <s v="0000"/>
    <s v="Vacant Residential"/>
    <s v="05"/>
    <s v="18S"/>
    <s v="18E"/>
    <s v="STANDARD"/>
    <x v="1"/>
    <n v="43747"/>
    <n v="1"/>
    <s v="000X"/>
    <n v="4328"/>
    <s v="W"/>
    <x v="2"/>
    <s v="LN"/>
    <m/>
    <s v="BEVERLY HILLS"/>
    <m/>
    <s v="PINE RIDGE UNIT 1 PB 8 PG 25 LOT 6 BLK 83"/>
    <n v="15070"/>
    <n v="15070"/>
    <n v="0"/>
    <n v="15070"/>
    <n v="15070"/>
    <x v="1"/>
    <x v="70"/>
    <n v="9500"/>
    <n v="737"/>
    <n v="1259"/>
    <x v="1"/>
    <s v="WARRANTY DEED"/>
    <m/>
    <x v="6"/>
    <x v="2"/>
    <x v="2"/>
    <m/>
    <m/>
    <m/>
    <x v="2"/>
    <x v="1"/>
    <n v="0"/>
    <m/>
    <m/>
    <m/>
    <m/>
    <s v="PETICCA AMERICO T TRUSTEE"/>
    <s v="AMERICO TONY PETICCA REV TRST"/>
    <s v="102 DANFORTH DR"/>
    <s v="PUNTA GORDA FL 33980"/>
  </r>
  <r>
    <x v="76"/>
    <s v="18E17S320010  00840 0110"/>
    <s v="7492"/>
    <s v="PINE RIDGE UNITS 1,5,&amp; 6"/>
    <s v="0100"/>
    <s v="Single Family Residential"/>
    <s v="05"/>
    <s v="18S"/>
    <s v="18E"/>
    <s v="STANDARD"/>
    <x v="0"/>
    <n v="45504"/>
    <n v="1.04"/>
    <s v="000X"/>
    <n v="4792"/>
    <s v="W"/>
    <x v="8"/>
    <s v="DR"/>
    <m/>
    <s v="BEVERLY HILLS"/>
    <m/>
    <s v="PINE RIDGE UNIT 1 PB 8 PG 25 LOT 11 BLK 84"/>
    <n v="213720"/>
    <n v="15670"/>
    <n v="198050"/>
    <n v="213720"/>
    <n v="213720"/>
    <x v="0"/>
    <x v="71"/>
    <n v="265000"/>
    <n v="3018"/>
    <n v="1251"/>
    <x v="0"/>
    <s v="WARRANTY DEED"/>
    <n v="1"/>
    <x v="11"/>
    <x v="1"/>
    <x v="0"/>
    <m/>
    <n v="2074"/>
    <n v="32"/>
    <x v="1"/>
    <x v="0"/>
    <n v="3021"/>
    <m/>
    <m/>
    <m/>
    <m/>
    <s v="TWINE GILBERT R"/>
    <m/>
    <s v="4792 W CUSTER DR"/>
    <s v="BEVERLY HILLS FL 34465"/>
  </r>
  <r>
    <x v="77"/>
    <s v="18E17S320010  00840 0230"/>
    <s v="7492"/>
    <s v="PINE RIDGE UNITS 1,5,&amp; 6"/>
    <s v="0000"/>
    <s v="Vacant Residential"/>
    <s v="05"/>
    <s v="18S"/>
    <s v="18E"/>
    <s v="STANDARD"/>
    <x v="1"/>
    <n v="44740"/>
    <n v="1.03"/>
    <s v="000X"/>
    <n v="5472"/>
    <s v="N"/>
    <x v="1"/>
    <s v="AVE"/>
    <m/>
    <s v="BEVERLY HILLS"/>
    <m/>
    <s v="PINE RIDGE UNIT 1 PB 8 PG 25 LOT 23 BLK 84"/>
    <n v="15410"/>
    <n v="15410"/>
    <n v="0"/>
    <n v="15410"/>
    <n v="15410"/>
    <x v="1"/>
    <x v="23"/>
    <m/>
    <m/>
    <m/>
    <x v="2"/>
    <m/>
    <m/>
    <x v="6"/>
    <x v="2"/>
    <x v="2"/>
    <m/>
    <m/>
    <m/>
    <x v="2"/>
    <x v="1"/>
    <n v="0"/>
    <m/>
    <m/>
    <m/>
    <m/>
    <s v="CYGLER PATRICIA A"/>
    <m/>
    <s v="172 CLEVELAND AVE"/>
    <s v="COLONIA NJ 07067 2323"/>
  </r>
  <r>
    <x v="78"/>
    <s v="18E17S320010  00850 0020"/>
    <s v="7492"/>
    <s v="PINE RIDGE UNITS 1,5,&amp; 6"/>
    <s v="0100"/>
    <s v="Single Family Residential"/>
    <s v="06"/>
    <s v="18S"/>
    <s v="18E"/>
    <s v="STANDARD"/>
    <x v="0"/>
    <n v="50087"/>
    <n v="1.1499999999999999"/>
    <s v="000X"/>
    <n v="5089"/>
    <s v="W"/>
    <x v="0"/>
    <s v="LOOP"/>
    <m/>
    <s v="BEVERLY HILLS"/>
    <m/>
    <s v="PINE RIDGE UNIT 1 PB 8 PG 25 LOT 2 BLK 85"/>
    <n v="250360"/>
    <n v="17250"/>
    <n v="233110"/>
    <n v="189229"/>
    <n v="164229"/>
    <x v="0"/>
    <x v="72"/>
    <n v="227500"/>
    <n v="1703"/>
    <n v="732"/>
    <x v="0"/>
    <s v="WARRANTY DEED"/>
    <n v="1"/>
    <x v="5"/>
    <x v="0"/>
    <x v="0"/>
    <n v="1"/>
    <n v="2455"/>
    <n v="32"/>
    <x v="0"/>
    <x v="0"/>
    <n v="3818"/>
    <m/>
    <m/>
    <m/>
    <m/>
    <s v="RANDAZZO JOSEPH"/>
    <s v="RANDAZZO SANDRALEE"/>
    <s v="5089 W PINTO LOOP"/>
    <s v="BEVERLY HILLS FL 34465 2176"/>
  </r>
  <r>
    <x v="79"/>
    <s v="18E17S320010  00900 0100"/>
    <s v="7492"/>
    <s v="PINE RIDGE UNITS 1,5,&amp; 6"/>
    <s v="0000"/>
    <s v="Vacant Residential"/>
    <s v="05"/>
    <s v="18S"/>
    <s v="18E"/>
    <s v="STANDARD"/>
    <x v="1"/>
    <n v="43750"/>
    <n v="1"/>
    <s v="000X"/>
    <n v="4807"/>
    <s v="W"/>
    <x v="0"/>
    <s v="LOOP"/>
    <m/>
    <s v="BEVERLY HILLS"/>
    <m/>
    <s v="PINE RIDGE UNIT 1 PB 8 PG 25 LOT 10 BLK 90"/>
    <n v="15070"/>
    <n v="15070"/>
    <n v="0"/>
    <n v="15070"/>
    <n v="15070"/>
    <x v="1"/>
    <x v="73"/>
    <n v="25000"/>
    <n v="2971"/>
    <n v="699"/>
    <x v="1"/>
    <s v="WARRANTY DEED"/>
    <m/>
    <x v="6"/>
    <x v="2"/>
    <x v="2"/>
    <m/>
    <m/>
    <m/>
    <x v="2"/>
    <x v="1"/>
    <n v="0"/>
    <m/>
    <m/>
    <m/>
    <m/>
    <s v="LEAHEY LAWRENCE M"/>
    <s v="LEAHEY DEBORAH N"/>
    <s v="4841 W PINTO LOOP"/>
    <s v="BEVERLY HILLS FL 34465"/>
  </r>
  <r>
    <x v="80"/>
    <s v="18E17S320010  00900 0140"/>
    <s v="7492"/>
    <s v="PINE RIDGE UNITS 1,5,&amp; 6"/>
    <s v="0100"/>
    <s v="Single Family Residential"/>
    <s v="05"/>
    <s v="18S"/>
    <s v="18E"/>
    <s v="STANDARD"/>
    <x v="0"/>
    <n v="43750"/>
    <n v="1"/>
    <s v="000X"/>
    <n v="4675"/>
    <s v="W"/>
    <x v="0"/>
    <s v="LOOP"/>
    <m/>
    <s v="BEVERLY HILLS"/>
    <m/>
    <s v="PINE RIDGE UNIT 1 PB 8 PG 25 LOT 14 BLK 90"/>
    <n v="289330"/>
    <n v="15070"/>
    <n v="274260"/>
    <n v="289330"/>
    <n v="264330"/>
    <x v="0"/>
    <x v="74"/>
    <n v="22000"/>
    <n v="2730"/>
    <n v="346"/>
    <x v="1"/>
    <s v="WARRANTY DEED"/>
    <n v="1"/>
    <x v="12"/>
    <x v="1"/>
    <x v="0"/>
    <m/>
    <n v="2679"/>
    <n v="32"/>
    <x v="1"/>
    <x v="0"/>
    <n v="3988"/>
    <m/>
    <m/>
    <m/>
    <m/>
    <s v="MICHITSCH KENNETH M"/>
    <s v="MICHITSCH JENNIFER L"/>
    <s v="4675 W PINTO LP"/>
    <s v="BEVERLY HILLS FL 34465"/>
  </r>
  <r>
    <x v="81"/>
    <s v="18E17S320010  01070 0020"/>
    <s v="7492"/>
    <s v="PINE RIDGE UNITS 1,5,&amp; 6"/>
    <s v="0000"/>
    <s v="Vacant Residential"/>
    <s v="06"/>
    <s v="18S"/>
    <s v="18E"/>
    <s v="STANDARD"/>
    <x v="1"/>
    <n v="48733"/>
    <n v="1.1200000000000001"/>
    <s v="000X"/>
    <n v="5070"/>
    <s v="W"/>
    <x v="12"/>
    <s v="DR"/>
    <m/>
    <s v="BEVERLY HILLS"/>
    <m/>
    <s v="PINE RIDGE UNIT 1 PB 8 PG 25 LOT 2 BLK 107"/>
    <n v="16780"/>
    <n v="16780"/>
    <n v="0"/>
    <n v="16780"/>
    <n v="16780"/>
    <x v="1"/>
    <x v="75"/>
    <n v="13000"/>
    <n v="823"/>
    <n v="108"/>
    <x v="1"/>
    <s v="WARRANTY DEED"/>
    <m/>
    <x v="6"/>
    <x v="2"/>
    <x v="2"/>
    <m/>
    <m/>
    <m/>
    <x v="2"/>
    <x v="1"/>
    <n v="0"/>
    <m/>
    <m/>
    <m/>
    <m/>
    <s v="EDEN INVESTMENTS LTD"/>
    <m/>
    <s v="PO BOX 46"/>
    <s v=" 3700 AA NETHERLANDS"/>
  </r>
  <r>
    <x v="82"/>
    <s v="18E17S320010  01070 0080"/>
    <s v="7492"/>
    <s v="PINE RIDGE UNITS 1,5,&amp; 6"/>
    <s v="0000"/>
    <s v="Vacant Residential"/>
    <s v="06"/>
    <s v="18S"/>
    <s v="18E"/>
    <s v="STANDARD"/>
    <x v="1"/>
    <n v="44181"/>
    <n v="1.01"/>
    <s v="000X"/>
    <n v="5158"/>
    <s v="W"/>
    <x v="12"/>
    <s v="DR"/>
    <m/>
    <s v="BEVERLY HILLS"/>
    <m/>
    <s v="PINE RIDGE UNIT 1 PB 8 PG 25 LOT 8 BLK 107"/>
    <n v="15210"/>
    <n v="15210"/>
    <n v="0"/>
    <n v="15210"/>
    <n v="15210"/>
    <x v="1"/>
    <x v="23"/>
    <m/>
    <m/>
    <m/>
    <x v="2"/>
    <m/>
    <m/>
    <x v="6"/>
    <x v="2"/>
    <x v="2"/>
    <m/>
    <m/>
    <m/>
    <x v="2"/>
    <x v="1"/>
    <n v="0"/>
    <m/>
    <m/>
    <m/>
    <m/>
    <s v="BELTRAMO JOHN W"/>
    <s v="JOHN W BELTRAMO DECLARATION OF TRUST"/>
    <s v="242 EAGLE CT"/>
    <s v="BLOOMINGDALE IL 60108"/>
  </r>
  <r>
    <x v="83"/>
    <s v="18E17S320010  01300 0170"/>
    <s v="7492"/>
    <s v="PINE RIDGE UNITS 1,5,&amp; 6"/>
    <s v="0000"/>
    <s v="Vacant Residential"/>
    <s v="06"/>
    <s v="18S"/>
    <s v="18E"/>
    <s v="STANDARD"/>
    <x v="1"/>
    <n v="43750"/>
    <n v="1"/>
    <s v="000X"/>
    <n v="5751"/>
    <s v="W"/>
    <x v="5"/>
    <s v="ST"/>
    <m/>
    <s v="BEVERLY HILLS"/>
    <m/>
    <s v="PINE RIDGE UNIT 1 PB 8 PG 25 LOT 17 BLK 130"/>
    <n v="15070"/>
    <n v="15070"/>
    <n v="0"/>
    <n v="15070"/>
    <n v="15070"/>
    <x v="1"/>
    <x v="76"/>
    <n v="8300"/>
    <n v="1665"/>
    <n v="113"/>
    <x v="1"/>
    <s v="UNDEFINED"/>
    <m/>
    <x v="6"/>
    <x v="2"/>
    <x v="2"/>
    <m/>
    <m/>
    <m/>
    <x v="2"/>
    <x v="1"/>
    <n v="0"/>
    <m/>
    <m/>
    <m/>
    <m/>
    <s v="CHONG YEN DORIS A"/>
    <s v="CHONG-YEN RANDOLPH A"/>
    <s v="8440 SW 151 ST"/>
    <s v="MIAMI FL 33158"/>
  </r>
  <r>
    <x v="84"/>
    <s v="18E17S320010  01310 0090"/>
    <s v="7492"/>
    <s v="PINE RIDGE UNITS 1,5,&amp; 6"/>
    <s v="0100"/>
    <s v="Single Family Residential"/>
    <s v="06"/>
    <s v="18S"/>
    <s v="18E"/>
    <s v="STANDARD"/>
    <x v="0"/>
    <n v="56738"/>
    <n v="1.3"/>
    <s v="000X"/>
    <n v="5101"/>
    <s v="W"/>
    <x v="11"/>
    <s v="BLVD"/>
    <m/>
    <s v="BEVERLY HILLS"/>
    <m/>
    <s v="PINE RIDGE UNIT 1 PB 8 PG 25 LOT 9 BLK 131"/>
    <n v="147810"/>
    <n v="19540"/>
    <n v="128270"/>
    <n v="95648"/>
    <n v="70648"/>
    <x v="0"/>
    <x v="45"/>
    <n v="14000"/>
    <n v="2644"/>
    <n v="918"/>
    <x v="0"/>
    <s v="SAME FAMILY/DEED FOL"/>
    <n v="1"/>
    <x v="8"/>
    <x v="1"/>
    <x v="0"/>
    <m/>
    <n v="1624"/>
    <n v="32"/>
    <x v="1"/>
    <x v="0"/>
    <n v="2331"/>
    <m/>
    <m/>
    <m/>
    <m/>
    <s v="WARREN SHERRY"/>
    <s v="EVERY RICK"/>
    <s v="5101 W PINE RIDGE BLVD"/>
    <s v="BEVERLY HILLS FL 34465"/>
  </r>
  <r>
    <x v="85"/>
    <s v="18E17S320010  01350 0170"/>
    <s v="7492"/>
    <s v="PINE RIDGE UNITS 1,5,&amp; 6"/>
    <s v="0100"/>
    <s v="Single Family Residential"/>
    <s v="06"/>
    <s v="18S"/>
    <s v="18E"/>
    <s v="STANDARD"/>
    <x v="0"/>
    <n v="43750"/>
    <n v="1"/>
    <s v="000X"/>
    <n v="5279"/>
    <s v="W"/>
    <x v="11"/>
    <s v="BLVD"/>
    <m/>
    <s v="BEVERLY HILLS"/>
    <m/>
    <s v="PINE RIDGE UNIT 1 PB 8 PG 25 LOT 17 BLK 135"/>
    <n v="213920"/>
    <n v="15070"/>
    <n v="198850"/>
    <n v="213920"/>
    <n v="188920"/>
    <x v="0"/>
    <x v="77"/>
    <n v="245000"/>
    <n v="2974"/>
    <n v="484"/>
    <x v="0"/>
    <s v="WARRANTY DEED"/>
    <n v="1"/>
    <x v="2"/>
    <x v="0"/>
    <x v="1"/>
    <n v="1"/>
    <n v="2100"/>
    <n v="32"/>
    <x v="0"/>
    <x v="0"/>
    <n v="4323"/>
    <m/>
    <m/>
    <m/>
    <m/>
    <s v="WALLER THOMAS"/>
    <s v="WALLER VERONICA"/>
    <s v="5279 W PINE RIDGE BLVD"/>
    <s v="BEVERLY HILLS FL 34465"/>
  </r>
  <r>
    <x v="86"/>
    <s v="18E17S320010  00780 0020"/>
    <s v="7492"/>
    <s v="PINE RIDGE UNITS 1,5,&amp; 6"/>
    <s v="0100"/>
    <s v="Single Family Residential"/>
    <s v="05"/>
    <s v="18S"/>
    <s v="18E"/>
    <s v="STANDARD"/>
    <x v="0"/>
    <n v="57712"/>
    <n v="1.32"/>
    <s v="000X"/>
    <n v="4419"/>
    <s v="W"/>
    <x v="0"/>
    <s v="LOOP"/>
    <m/>
    <s v="BEVERLY HILLS"/>
    <m/>
    <s v="PINE RIDGE UNIT 1 PB 8 PG 25 LOT 2 BLK 78"/>
    <n v="177110"/>
    <n v="19870"/>
    <n v="157240"/>
    <n v="177110"/>
    <n v="152110"/>
    <x v="0"/>
    <x v="78"/>
    <n v="235000"/>
    <n v="3021"/>
    <n v="754"/>
    <x v="0"/>
    <s v="WARRANTY DEED"/>
    <n v="1"/>
    <x v="15"/>
    <x v="1"/>
    <x v="0"/>
    <m/>
    <n v="1604"/>
    <n v="32"/>
    <x v="0"/>
    <x v="0"/>
    <n v="2060"/>
    <m/>
    <m/>
    <m/>
    <m/>
    <s v="GLUECK JEFFREY M"/>
    <s v="GLUECK DONNA LEE"/>
    <s v="4419 W PINTO LOOP"/>
    <s v="BEVERLY HILLS FL 34465"/>
  </r>
  <r>
    <x v="87"/>
    <s v="18E17S320010  00830 0040"/>
    <s v="7492"/>
    <s v="PINE RIDGE UNITS 1,5,&amp; 6"/>
    <s v="0100"/>
    <s v="Single Family Residential"/>
    <s v="05"/>
    <s v="18S"/>
    <s v="18E"/>
    <s v="STANDARD"/>
    <x v="0"/>
    <n v="43747"/>
    <n v="1"/>
    <s v="000X"/>
    <n v="4398"/>
    <s v="W"/>
    <x v="2"/>
    <s v="LN"/>
    <m/>
    <s v="BEVERLY HILLS"/>
    <m/>
    <s v="PINE RIDGE UNIT 1 PB 8 PG 25 LOT 4 BLK 83"/>
    <n v="184720"/>
    <n v="15070"/>
    <n v="169650"/>
    <n v="172199"/>
    <n v="0"/>
    <x v="0"/>
    <x v="79"/>
    <n v="218000"/>
    <n v="2856"/>
    <n v="2065"/>
    <x v="0"/>
    <s v="WARRANTY DEED"/>
    <n v="1"/>
    <x v="13"/>
    <x v="1"/>
    <x v="0"/>
    <n v="1"/>
    <n v="1709"/>
    <n v="32"/>
    <x v="0"/>
    <x v="0"/>
    <n v="2337"/>
    <m/>
    <m/>
    <m/>
    <m/>
    <s v="SURGEON MICHAEL S"/>
    <m/>
    <s v="4398 W PAPOOSE LN"/>
    <s v="BEVERLY HILLS FL 34465"/>
  </r>
  <r>
    <x v="88"/>
    <s v="18E17S320010  00840 0020"/>
    <s v="7492"/>
    <s v="PINE RIDGE UNITS 1,5,&amp; 6"/>
    <s v="0100"/>
    <s v="Single Family Residential"/>
    <s v="06"/>
    <s v="18S"/>
    <s v="18E"/>
    <s v="STANDARD"/>
    <x v="0"/>
    <n v="46200"/>
    <n v="1.06"/>
    <s v="000X"/>
    <n v="5086"/>
    <s v="W"/>
    <x v="0"/>
    <s v="LOOP"/>
    <m/>
    <s v="BEVERLY HILLS"/>
    <m/>
    <s v="PINE RIDGE UNIT 1 PB 8 PG 25 LOT 2 BLK 84"/>
    <n v="225580"/>
    <n v="15910"/>
    <n v="209670"/>
    <n v="225580"/>
    <n v="225580"/>
    <x v="1"/>
    <x v="80"/>
    <n v="136000"/>
    <n v="2490"/>
    <n v="468"/>
    <x v="0"/>
    <s v="TO OR FROM BANKS/LOAN CO."/>
    <n v="1"/>
    <x v="5"/>
    <x v="1"/>
    <x v="0"/>
    <m/>
    <n v="1958"/>
    <n v="32"/>
    <x v="0"/>
    <x v="0"/>
    <n v="2889"/>
    <m/>
    <m/>
    <m/>
    <m/>
    <s v="OKELLY JOSEPH L"/>
    <s v="OKELLY RENEE G"/>
    <s v="5086 W PINTO LP"/>
    <s v="BEVERLY HILLS FL 34465"/>
  </r>
  <r>
    <x v="89"/>
    <s v="18E17S320010  00840 0150"/>
    <s v="7492"/>
    <s v="PINE RIDGE UNITS 1,5,&amp; 6"/>
    <s v="0100"/>
    <s v="Single Family Residential"/>
    <s v="05"/>
    <s v="18S"/>
    <s v="18E"/>
    <s v="STANDARD"/>
    <x v="0"/>
    <n v="45042"/>
    <n v="1.03"/>
    <s v="000X"/>
    <n v="4654"/>
    <s v="W"/>
    <x v="8"/>
    <s v="DR"/>
    <m/>
    <s v="BEVERLY HILLS"/>
    <m/>
    <s v="PINE RIDGE UNIT 1 PB 8 PG 25 LOT 15 BLK 84"/>
    <n v="253350"/>
    <n v="15510"/>
    <n v="237840"/>
    <n v="193845"/>
    <n v="163845"/>
    <x v="0"/>
    <x v="81"/>
    <n v="327500"/>
    <n v="3054"/>
    <n v="567"/>
    <x v="0"/>
    <s v="WARRANTY DEED"/>
    <n v="1"/>
    <x v="23"/>
    <x v="1"/>
    <x v="0"/>
    <n v="1"/>
    <n v="2484"/>
    <n v="32"/>
    <x v="0"/>
    <x v="0"/>
    <n v="3590"/>
    <m/>
    <m/>
    <m/>
    <m/>
    <s v="RAMOS RANDALL R"/>
    <m/>
    <s v="4654 W CUSTER DR"/>
    <s v="BEVERLY HILLS FL 34465"/>
  </r>
  <r>
    <x v="90"/>
    <s v="18E17S320010  00840 0160"/>
    <s v="7492"/>
    <s v="PINE RIDGE UNITS 1,5,&amp; 6"/>
    <s v="0100"/>
    <s v="Single Family Residential"/>
    <s v="05"/>
    <s v="18S"/>
    <s v="18E"/>
    <s v="STANDARD"/>
    <x v="0"/>
    <n v="83882"/>
    <n v="1.93"/>
    <s v="000X"/>
    <n v="4632"/>
    <s v="W"/>
    <x v="8"/>
    <s v="DR"/>
    <m/>
    <s v="BEVERLY HILLS"/>
    <m/>
    <s v="PINE RIDGE UNIT 1 PB 8 PG 25 LOT 16 BLK 84"/>
    <n v="222830"/>
    <n v="28890"/>
    <n v="193940"/>
    <n v="167196"/>
    <n v="142196"/>
    <x v="0"/>
    <x v="46"/>
    <n v="145000"/>
    <n v="1357"/>
    <n v="442"/>
    <x v="0"/>
    <s v="WARRANTY DEED"/>
    <n v="1"/>
    <x v="11"/>
    <x v="1"/>
    <x v="0"/>
    <m/>
    <n v="2028"/>
    <n v="32"/>
    <x v="0"/>
    <x v="0"/>
    <n v="2873"/>
    <m/>
    <m/>
    <m/>
    <m/>
    <s v="WATERS LLOYD W"/>
    <s v="WATERS LINDA FAY"/>
    <s v="4632 CUSTER DR W"/>
    <s v="BEVERLY HILLS FL 34465"/>
  </r>
  <r>
    <x v="91"/>
    <s v="18E17S320010  00840 0190"/>
    <s v="7492"/>
    <s v="PINE RIDGE UNITS 1,5,&amp; 6"/>
    <s v="0100"/>
    <s v="Single Family Residential"/>
    <s v="05"/>
    <s v="18S"/>
    <s v="18E"/>
    <s v="STANDARD"/>
    <x v="0"/>
    <n v="43751"/>
    <n v="1"/>
    <s v="000X"/>
    <n v="4608"/>
    <s v="W"/>
    <x v="8"/>
    <s v="DR"/>
    <m/>
    <s v="BEVERLY HILLS"/>
    <m/>
    <s v="PINE RIDGE UNIT 1 PB 8 PG 25 LOT 19 BLK 84"/>
    <n v="198910"/>
    <n v="15070"/>
    <n v="183840"/>
    <n v="157573"/>
    <n v="132573"/>
    <x v="0"/>
    <x v="53"/>
    <n v="11000"/>
    <n v="1324"/>
    <n v="1207"/>
    <x v="1"/>
    <s v="WARRANTY DEED"/>
    <n v="1"/>
    <x v="5"/>
    <x v="1"/>
    <x v="0"/>
    <n v="1"/>
    <n v="1838"/>
    <n v="32"/>
    <x v="0"/>
    <x v="0"/>
    <n v="2641"/>
    <m/>
    <m/>
    <m/>
    <m/>
    <s v="KUNIK STEVEN J JR"/>
    <s v="KUNIK EVELYN J"/>
    <s v="4608 W CUSTER DR"/>
    <s v="BEVERLY HILLS FL 34465"/>
  </r>
  <r>
    <x v="92"/>
    <s v="18E17S320010  00870 0070"/>
    <s v="7492"/>
    <s v="PINE RIDGE UNITS 1,5,&amp; 6"/>
    <s v="0000"/>
    <s v="Vacant Residential"/>
    <s v="05"/>
    <s v="18S"/>
    <s v="18E"/>
    <s v="STANDARD"/>
    <x v="1"/>
    <n v="49836"/>
    <n v="1.1399999999999999"/>
    <s v="000X"/>
    <n v="5558"/>
    <s v="N"/>
    <x v="3"/>
    <s v="TER"/>
    <m/>
    <s v="BEVERLY HILLS"/>
    <m/>
    <s v="PINE RIDGE UNIT 1 PB 8 PG 25 LOT 7 BLK 87"/>
    <n v="17160"/>
    <n v="17160"/>
    <n v="0"/>
    <n v="17160"/>
    <n v="17160"/>
    <x v="1"/>
    <x v="82"/>
    <n v="21429"/>
    <n v="2702"/>
    <n v="2468"/>
    <x v="1"/>
    <s v="CORRECTIVE/QC/TD/COT"/>
    <m/>
    <x v="6"/>
    <x v="2"/>
    <x v="2"/>
    <m/>
    <m/>
    <m/>
    <x v="2"/>
    <x v="1"/>
    <n v="0"/>
    <m/>
    <m/>
    <m/>
    <m/>
    <s v="MATTHEWS JUDITH L"/>
    <m/>
    <s v="5526 N PECOS TER"/>
    <s v="BEVERLY HILLS FL 34465"/>
  </r>
  <r>
    <x v="93"/>
    <s v="18E17S320010  00890 0030"/>
    <s v="7492"/>
    <s v="PINE RIDGE UNITS 1,5,&amp; 6"/>
    <s v="0100"/>
    <s v="Single Family Residential"/>
    <s v="05"/>
    <s v="18S"/>
    <s v="18E"/>
    <s v="STANDARD"/>
    <x v="0"/>
    <n v="43750"/>
    <n v="1"/>
    <s v="000X"/>
    <n v="5557"/>
    <s v="N"/>
    <x v="15"/>
    <s v="TER"/>
    <m/>
    <s v="BEVERLY HILLS"/>
    <m/>
    <s v="PINE RIDGE UNIT 1 PB 8 PG 25 LOT 3 BLK 89 "/>
    <n v="203480"/>
    <n v="15070"/>
    <n v="188410"/>
    <n v="144445"/>
    <n v="118445"/>
    <x v="0"/>
    <x v="83"/>
    <n v="9500"/>
    <n v="757"/>
    <n v="709"/>
    <x v="1"/>
    <s v="WARRANTY DEED"/>
    <n v="1"/>
    <x v="1"/>
    <x v="1"/>
    <x v="0"/>
    <m/>
    <n v="2311"/>
    <n v="32"/>
    <x v="0"/>
    <x v="0"/>
    <n v="3178"/>
    <m/>
    <m/>
    <m/>
    <m/>
    <s v="CACIOPPO JOSEPH TRUSTEE"/>
    <m/>
    <s v="5557 N SIERRA TER"/>
    <s v="BEVERLY HILLS FL 34465"/>
  </r>
  <r>
    <x v="94"/>
    <s v="18E17S320010  00900 0150"/>
    <s v="7492"/>
    <s v="PINE RIDGE UNITS 1,5,&amp; 6"/>
    <s v="0000"/>
    <s v="Vacant Residential"/>
    <s v="05"/>
    <s v="18S"/>
    <s v="18E"/>
    <s v="STANDARD"/>
    <x v="1"/>
    <n v="43750"/>
    <n v="1"/>
    <s v="000X"/>
    <n v="4643"/>
    <s v="W"/>
    <x v="0"/>
    <s v="LOOP"/>
    <m/>
    <s v="BEVERLY HILLS"/>
    <m/>
    <s v="PINE RIDGE UNIT 1 PB 8 PG 25 LOT 15 BLK 90"/>
    <n v="15070"/>
    <n v="15070"/>
    <n v="0"/>
    <n v="15070"/>
    <n v="15070"/>
    <x v="1"/>
    <x v="84"/>
    <n v="18000"/>
    <n v="2908"/>
    <n v="1672"/>
    <x v="1"/>
    <s v="WARRANTY DEED"/>
    <m/>
    <x v="6"/>
    <x v="2"/>
    <x v="2"/>
    <m/>
    <m/>
    <m/>
    <x v="2"/>
    <x v="1"/>
    <n v="0"/>
    <m/>
    <m/>
    <m/>
    <m/>
    <s v="MICHITSCH KENNETH"/>
    <s v="MICHITSCH JENNIFER"/>
    <s v="4675 W PINTO LP"/>
    <s v="BEVERLY HILLS FL 34465"/>
  </r>
  <r>
    <x v="95"/>
    <s v="18E17S320010  01080 0080"/>
    <s v="7492"/>
    <s v="PINE RIDGE UNITS 1,5,&amp; 6"/>
    <s v="0100"/>
    <s v="Single Family Residential"/>
    <s v="06"/>
    <s v="18S"/>
    <s v="18E"/>
    <s v="STANDARD"/>
    <x v="0"/>
    <n v="43811"/>
    <n v="1.01"/>
    <s v="000X"/>
    <n v="5173"/>
    <s v="W"/>
    <x v="12"/>
    <s v="DR"/>
    <m/>
    <s v="BEVERLY HILLS"/>
    <m/>
    <s v="PINE RIDGE UNIT 1 PB 8 PG 25 LOT 8 BLK 108"/>
    <n v="159220"/>
    <n v="15090"/>
    <n v="144130"/>
    <n v="113391"/>
    <n v="88391"/>
    <x v="0"/>
    <x v="85"/>
    <n v="90000"/>
    <n v="1786"/>
    <n v="497"/>
    <x v="0"/>
    <s v="WARRANTY DEED"/>
    <n v="1"/>
    <x v="13"/>
    <x v="1"/>
    <x v="0"/>
    <m/>
    <n v="1792"/>
    <n v="32"/>
    <x v="1"/>
    <x v="0"/>
    <n v="2302"/>
    <m/>
    <m/>
    <m/>
    <m/>
    <s v="RIZZO GEROME"/>
    <s v="RIZZO KAREN"/>
    <s v="5173 W WICHITA DR"/>
    <s v="BEVERLY HILLS FL 34465"/>
  </r>
  <r>
    <x v="96"/>
    <s v="18E17S320010  01300 0120"/>
    <s v="7492"/>
    <s v="PINE RIDGE UNITS 1,5,&amp; 6"/>
    <s v="0000"/>
    <s v="Vacant Residential"/>
    <s v="06"/>
    <s v="18S"/>
    <s v="18E"/>
    <s v="STANDARD"/>
    <x v="1"/>
    <n v="46250"/>
    <n v="1.06"/>
    <s v="000X"/>
    <n v="5593"/>
    <s v="W"/>
    <x v="5"/>
    <s v="ST"/>
    <m/>
    <s v="BEVERLY HILLS"/>
    <m/>
    <s v="PINE RIDGE UNIT 1 PB 8 PG 25 LOT 12 BLK 130 "/>
    <n v="15930"/>
    <n v="15930"/>
    <n v="0"/>
    <n v="15930"/>
    <n v="15930"/>
    <x v="1"/>
    <x v="86"/>
    <n v="18000"/>
    <n v="629"/>
    <n v="2002"/>
    <x v="1"/>
    <s v="SALE / MORE THAN 1 PARCEL"/>
    <m/>
    <x v="6"/>
    <x v="2"/>
    <x v="2"/>
    <m/>
    <m/>
    <m/>
    <x v="2"/>
    <x v="1"/>
    <n v="0"/>
    <m/>
    <m/>
    <m/>
    <m/>
    <s v="ZYNNO JAN &amp; ANNA ZYNNO"/>
    <m/>
    <s v="25 HAZEL AVE"/>
    <s v="NAUGATUCK CT 06770 4706"/>
  </r>
  <r>
    <x v="97"/>
    <s v="18E17S320010  01350 0080"/>
    <s v="7492"/>
    <s v="PINE RIDGE UNITS 1,5,&amp; 6"/>
    <s v="0100"/>
    <s v="Single Family Residential"/>
    <s v="06"/>
    <s v="18S"/>
    <s v="18E"/>
    <s v="STANDARD"/>
    <x v="0"/>
    <n v="43751"/>
    <n v="1"/>
    <s v="000X"/>
    <n v="5250"/>
    <s v="W"/>
    <x v="13"/>
    <s v="PL"/>
    <m/>
    <s v="BEVERLY HILLS"/>
    <m/>
    <s v="PINE RIDGE UNIT 1 PB 8 PG 25 LOT 8 BLK 135"/>
    <n v="134760"/>
    <n v="15070"/>
    <n v="119690"/>
    <n v="134760"/>
    <n v="134760"/>
    <x v="1"/>
    <x v="87"/>
    <n v="40000"/>
    <n v="2410"/>
    <n v="1766"/>
    <x v="0"/>
    <s v="SAME FAMILY/DEED FOL"/>
    <n v="1"/>
    <x v="27"/>
    <x v="3"/>
    <x v="0"/>
    <m/>
    <n v="1730"/>
    <n v="32"/>
    <x v="1"/>
    <x v="0"/>
    <n v="2370"/>
    <m/>
    <m/>
    <m/>
    <m/>
    <s v="WRIGHT LARRY M"/>
    <s v="WRIGHT WANDA L"/>
    <s v="32046 RED HILL RD"/>
    <s v="LANGSVILLE OH 45741 9728"/>
  </r>
  <r>
    <x v="98"/>
    <s v="18E17S320010  01350 0100"/>
    <s v="7492"/>
    <s v="PINE RIDGE UNITS 1,5,&amp; 6"/>
    <s v="0100"/>
    <s v="Single Family Residential"/>
    <s v="06"/>
    <s v="18S"/>
    <s v="18E"/>
    <s v="STANDARD"/>
    <x v="0"/>
    <n v="50280"/>
    <n v="1.1499999999999999"/>
    <s v="000X"/>
    <n v="5216"/>
    <s v="W"/>
    <x v="13"/>
    <s v="PL"/>
    <m/>
    <s v="BEVERLY HILLS"/>
    <m/>
    <s v="PINE RIDGE UNIT 1 PB 8 PG 25 LOT 10 BLK 135"/>
    <n v="272850"/>
    <n v="17310"/>
    <n v="255540"/>
    <n v="272850"/>
    <n v="272850"/>
    <x v="1"/>
    <x v="88"/>
    <n v="15000"/>
    <n v="1250"/>
    <n v="142"/>
    <x v="1"/>
    <s v="WARRANTY DEED"/>
    <n v="1"/>
    <x v="11"/>
    <x v="1"/>
    <x v="0"/>
    <m/>
    <n v="2989"/>
    <n v="32"/>
    <x v="0"/>
    <x v="0"/>
    <n v="3905"/>
    <m/>
    <m/>
    <m/>
    <m/>
    <s v="LEVY ELEANOR O"/>
    <m/>
    <s v="5216 W CORRAL PL"/>
    <s v="BEVERLY HILLS FL 34465"/>
  </r>
  <r>
    <x v="99"/>
    <s v="18E17S320010  01360 0040"/>
    <s v="7492"/>
    <s v="PINE RIDGE UNITS 1,5,&amp; 6"/>
    <s v="0100"/>
    <s v="Single Family Residential"/>
    <s v="07"/>
    <s v="18S"/>
    <s v="18E"/>
    <s v="STANDARD"/>
    <x v="0"/>
    <n v="43750"/>
    <n v="1"/>
    <s v="0000"/>
    <n v="5570"/>
    <s v="W"/>
    <x v="13"/>
    <s v="PL"/>
    <m/>
    <s v="BEVERLY HILLS"/>
    <m/>
    <s v="PINE RIDGE UNIT 1 PB 8 PG 25 LOT 4 BLK 136"/>
    <n v="232530"/>
    <n v="15070"/>
    <n v="217460"/>
    <n v="172987"/>
    <n v="147987"/>
    <x v="0"/>
    <x v="89"/>
    <n v="15000"/>
    <n v="1051"/>
    <n v="1238"/>
    <x v="1"/>
    <s v="WARRANTY DEED"/>
    <n v="1"/>
    <x v="21"/>
    <x v="1"/>
    <x v="0"/>
    <m/>
    <n v="2401"/>
    <n v="32"/>
    <x v="0"/>
    <x v="0"/>
    <n v="3439"/>
    <m/>
    <m/>
    <m/>
    <m/>
    <s v="OSIO TOMAS"/>
    <s v="BROWN SANDRA"/>
    <s v="PO BOX 1626"/>
    <s v="CRYSTAL RIVER FL 34423 1626"/>
  </r>
  <r>
    <x v="100"/>
    <s v="18E17S320010  01360 0060"/>
    <s v="7492"/>
    <s v="PINE RIDGE UNITS 1,5,&amp; 6"/>
    <s v="0100"/>
    <s v="Single Family Residential"/>
    <s v="07"/>
    <s v="18S"/>
    <s v="18E"/>
    <s v="STANDARD"/>
    <x v="0"/>
    <n v="43750"/>
    <n v="1"/>
    <s v="0000"/>
    <n v="5526"/>
    <s v="W"/>
    <x v="13"/>
    <s v="PL"/>
    <m/>
    <s v="BEVERLY HILLS"/>
    <m/>
    <s v="PINE RIDGE UNIT 1 PB 8 PG 25 LOT 6 BLK 136 "/>
    <n v="222240"/>
    <n v="15070"/>
    <n v="207170"/>
    <n v="186911"/>
    <n v="161911"/>
    <x v="0"/>
    <x v="39"/>
    <n v="7000"/>
    <n v="2571"/>
    <n v="994"/>
    <x v="1"/>
    <s v="SAME FAMILY/DEED FOL"/>
    <n v="1"/>
    <x v="28"/>
    <x v="0"/>
    <x v="3"/>
    <n v="1"/>
    <n v="2029"/>
    <n v="32"/>
    <x v="1"/>
    <x v="0"/>
    <n v="2880"/>
    <m/>
    <m/>
    <m/>
    <m/>
    <s v="CRAMER DANIEL"/>
    <s v="HILL KRISTEN"/>
    <s v="5526 W CORRAL PL"/>
    <s v="BEVERLY HILLS FL 34465"/>
  </r>
  <r>
    <x v="101"/>
    <s v="18E17S320010  01370 0020"/>
    <s v="7492"/>
    <s v="PINE RIDGE UNITS 1,5,&amp; 6"/>
    <s v="0000"/>
    <s v="Vacant Residential"/>
    <s v="07"/>
    <s v="18S"/>
    <s v="18E"/>
    <s v="STANDARD"/>
    <x v="1"/>
    <n v="69059"/>
    <n v="1.59"/>
    <s v="0000"/>
    <n v="5688"/>
    <s v="W"/>
    <x v="13"/>
    <s v="PL"/>
    <m/>
    <s v="BEVERLY HILLS"/>
    <m/>
    <s v="PINE RIDGE UNIT 1 PB 8 PG 25 LOT 2 BLK 137"/>
    <n v="23780"/>
    <n v="23780"/>
    <n v="0"/>
    <n v="23780"/>
    <n v="23780"/>
    <x v="1"/>
    <x v="90"/>
    <n v="28000"/>
    <n v="2844"/>
    <n v="1649"/>
    <x v="1"/>
    <s v="WARRANTY DEED"/>
    <m/>
    <x v="6"/>
    <x v="2"/>
    <x v="2"/>
    <m/>
    <m/>
    <m/>
    <x v="2"/>
    <x v="1"/>
    <n v="0"/>
    <m/>
    <m/>
    <m/>
    <m/>
    <s v="BARRAVECHIA ROBERT S"/>
    <s v="COOPER ELISE N"/>
    <s v="5726 W CORRAL PL"/>
    <s v="BEVERLY HILLS FL 34465"/>
  </r>
  <r>
    <x v="102"/>
    <s v="18E17S320010  01390 0050"/>
    <s v="7492"/>
    <s v="PINE RIDGE UNITS 1,5,&amp; 6"/>
    <s v="0000"/>
    <s v="Vacant Residential"/>
    <s v="07"/>
    <s v="18S"/>
    <s v="18E"/>
    <s v="STANDARD"/>
    <x v="1"/>
    <n v="46251"/>
    <n v="1.06"/>
    <s v="0000"/>
    <n v="4921"/>
    <s v="N"/>
    <x v="17"/>
    <s v="DR"/>
    <m/>
    <s v="BEVERLY HILLS"/>
    <m/>
    <s v="PINE RIDGE UNIT 1 PB 8 PG 25 LOT 5 BLK 139"/>
    <n v="15930"/>
    <n v="15930"/>
    <n v="0"/>
    <n v="15930"/>
    <n v="15930"/>
    <x v="1"/>
    <x v="23"/>
    <m/>
    <m/>
    <m/>
    <x v="2"/>
    <m/>
    <m/>
    <x v="6"/>
    <x v="2"/>
    <x v="2"/>
    <m/>
    <m/>
    <m/>
    <x v="2"/>
    <x v="1"/>
    <n v="0"/>
    <m/>
    <m/>
    <m/>
    <m/>
    <s v="NEUHARDT NATASHA"/>
    <m/>
    <s v="CALLE 20 113 91 CASA 9 CASAS DEL ALFEREZ IV"/>
    <s v=" COLOMBIA"/>
  </r>
  <r>
    <x v="103"/>
    <s v="18E17S320010  01450 0040"/>
    <s v="7492"/>
    <s v="PINE RIDGE UNITS 1,5,&amp; 6"/>
    <s v="0000"/>
    <s v="Vacant Residential"/>
    <s v="06"/>
    <s v="18S"/>
    <s v="18E"/>
    <s v="STANDARD"/>
    <x v="1"/>
    <n v="46251"/>
    <n v="1.06"/>
    <s v="000X"/>
    <n v="5356"/>
    <s v="N"/>
    <x v="18"/>
    <s v="DR"/>
    <m/>
    <s v="BEVERLY HILLS"/>
    <m/>
    <s v="PINE RIDGE UNIT 1 PB 8 PG 25 LOT 4 BLK 145 "/>
    <n v="15930"/>
    <n v="15930"/>
    <n v="0"/>
    <n v="15930"/>
    <n v="15930"/>
    <x v="1"/>
    <x v="91"/>
    <n v="8500"/>
    <n v="973"/>
    <n v="130"/>
    <x v="1"/>
    <s v="WARRANTY DEED"/>
    <m/>
    <x v="6"/>
    <x v="2"/>
    <x v="2"/>
    <m/>
    <m/>
    <m/>
    <x v="2"/>
    <x v="1"/>
    <n v="0"/>
    <m/>
    <m/>
    <m/>
    <m/>
    <s v="SHOLES THOMAS L"/>
    <m/>
    <s v="4601 PAMELA DR"/>
    <s v="YANKEETOWN FL 34498"/>
  </r>
  <r>
    <x v="104"/>
    <s v="18E17S320010  02470 0050"/>
    <s v="7492"/>
    <s v="PINE RIDGE UNITS 1,5,&amp; 6"/>
    <s v="0100"/>
    <s v="Single Family Residential"/>
    <s v="08"/>
    <s v="18S"/>
    <s v="18E"/>
    <s v="STANDARD"/>
    <x v="0"/>
    <n v="62500"/>
    <n v="1.43"/>
    <s v="000X"/>
    <n v="4711"/>
    <s v="N"/>
    <x v="19"/>
    <s v="DR"/>
    <m/>
    <s v="BEVERLY HILLS"/>
    <m/>
    <s v="PINE RIDGE UNIT 1 PB 8 PG 25 LOT 5 BLK 247"/>
    <n v="204290"/>
    <n v="21520"/>
    <n v="182770"/>
    <n v="169735"/>
    <n v="144735"/>
    <x v="0"/>
    <x v="92"/>
    <n v="280000"/>
    <n v="2042"/>
    <n v="1577"/>
    <x v="0"/>
    <s v="WARRANTY DEED"/>
    <n v="1"/>
    <x v="11"/>
    <x v="1"/>
    <x v="0"/>
    <m/>
    <n v="1722"/>
    <n v="32"/>
    <x v="1"/>
    <x v="0"/>
    <n v="2450"/>
    <m/>
    <m/>
    <m/>
    <m/>
    <s v="BALDWIN DAVID D SR"/>
    <s v="ADAMS MARY R"/>
    <s v="4711 N PINK POPPY DR"/>
    <s v="BEVERLY HILLS FL 34465"/>
  </r>
  <r>
    <x v="105"/>
    <s v="18E17S320010  02510 0080"/>
    <s v="7492"/>
    <s v="PINE RIDGE UNITS 1,5,&amp; 6"/>
    <s v="0100"/>
    <s v="Single Family Residential"/>
    <s v="07"/>
    <s v="18S"/>
    <s v="18E"/>
    <s v="STANDARD"/>
    <x v="0"/>
    <n v="70404"/>
    <n v="1.62"/>
    <s v="0000"/>
    <n v="5497"/>
    <s v="W"/>
    <x v="20"/>
    <s v="DR"/>
    <m/>
    <s v="BEVERLY HILLS"/>
    <m/>
    <s v="PINE RIDGE UNIT 1 PB 8 PG 25 LOT 8 BLK 251"/>
    <n v="297010"/>
    <n v="24240"/>
    <n v="272770"/>
    <n v="297010"/>
    <n v="272010"/>
    <x v="0"/>
    <x v="93"/>
    <n v="304500"/>
    <n v="2886"/>
    <n v="1190"/>
    <x v="0"/>
    <s v="WARRANTY DEED"/>
    <n v="1"/>
    <x v="12"/>
    <x v="1"/>
    <x v="0"/>
    <m/>
    <n v="2402"/>
    <n v="32"/>
    <x v="0"/>
    <x v="0"/>
    <n v="3516"/>
    <m/>
    <m/>
    <m/>
    <m/>
    <s v="PATTON WILLIAM DAVID"/>
    <s v="PATTON WENDY"/>
    <s v="5497 W PIUTE DR"/>
    <s v="BEVERLY HILLS FL 34465"/>
  </r>
  <r>
    <x v="106"/>
    <s v="18E17S320010  02530 0140"/>
    <s v="7492"/>
    <s v="PINE RIDGE UNITS 1,5,&amp; 6"/>
    <s v="0100"/>
    <s v="Single Family Residential"/>
    <s v="07"/>
    <s v="18S"/>
    <s v="18E"/>
    <s v="STANDARD"/>
    <x v="0"/>
    <n v="62566"/>
    <n v="1.44"/>
    <s v="0000"/>
    <n v="5447"/>
    <s v="W"/>
    <x v="21"/>
    <s v="PL"/>
    <m/>
    <s v="BEVERLY HILLS"/>
    <m/>
    <s v="PINE RIDGE UNIT 1 PB 8 PG 25 LOT 14 BLK 253"/>
    <n v="256740"/>
    <n v="21540"/>
    <n v="235200"/>
    <n v="206239"/>
    <n v="181239"/>
    <x v="0"/>
    <x v="94"/>
    <n v="14000"/>
    <n v="1097"/>
    <n v="1895"/>
    <x v="1"/>
    <s v="WARRANTY DEED"/>
    <n v="1"/>
    <x v="0"/>
    <x v="1"/>
    <x v="0"/>
    <m/>
    <n v="2158"/>
    <n v="32"/>
    <x v="0"/>
    <x v="0"/>
    <n v="3418"/>
    <m/>
    <m/>
    <m/>
    <m/>
    <s v="FROEHLICH GEORGE J"/>
    <s v="FROEHLICH SUSAN J"/>
    <s v="5447 W COMSTOCK PL"/>
    <s v="BEVERLY HILLS FL 34465"/>
  </r>
  <r>
    <x v="107"/>
    <s v="18E17S320010  02580 0070"/>
    <s v="7492"/>
    <s v="PINE RIDGE UNITS 1,5,&amp; 6"/>
    <s v="0100"/>
    <s v="Single Family Residential"/>
    <s v="08"/>
    <s v="18S"/>
    <s v="18E"/>
    <s v="STANDARD"/>
    <x v="0"/>
    <n v="62501"/>
    <n v="1.43"/>
    <s v="000X"/>
    <n v="4876"/>
    <s v="N"/>
    <x v="19"/>
    <s v="DR"/>
    <m/>
    <s v="BEVERLY HILLS"/>
    <m/>
    <s v="PINE RIDGE UNIT 1 PB 8 PG 25 LOT 7 BLK 258"/>
    <m/>
    <m/>
    <m/>
    <m/>
    <m/>
    <x v="0"/>
    <x v="95"/>
    <n v="259500"/>
    <n v="3096"/>
    <n v="2005"/>
    <x v="0"/>
    <s v="WARRANTY DEED"/>
    <n v="1"/>
    <x v="11"/>
    <x v="1"/>
    <x v="0"/>
    <m/>
    <n v="1953"/>
    <n v="32"/>
    <x v="1"/>
    <x v="0"/>
    <n v="3002"/>
    <m/>
    <m/>
    <m/>
    <m/>
    <s v="OUTLAW DUANE R"/>
    <s v="OUTLAW DEBORAH"/>
    <s v="4876 N PINK POPPY DR"/>
    <s v="BEVERLY HILLS FL 34465"/>
  </r>
  <r>
    <x v="108"/>
    <s v="18E17S320010  02620 0100"/>
    <s v="7492"/>
    <s v="PINE RIDGE UNITS 1,5,&amp; 6"/>
    <s v="0000"/>
    <s v="Vacant Residential"/>
    <s v="08"/>
    <s v="18S"/>
    <s v="18E"/>
    <s v="STANDARD"/>
    <x v="1"/>
    <n v="64307"/>
    <n v="1.48"/>
    <s v="000X"/>
    <n v="4659"/>
    <s v="W"/>
    <x v="22"/>
    <s v="DR"/>
    <m/>
    <s v="BEVERLY HILLS"/>
    <m/>
    <s v="PINE RIDGE UNIT 1 PB 8 PG 25 LOT 10 BLK 262"/>
    <n v="22140"/>
    <n v="22140"/>
    <n v="0"/>
    <n v="22140"/>
    <n v="22140"/>
    <x v="1"/>
    <x v="96"/>
    <n v="29000"/>
    <n v="2941"/>
    <n v="2278"/>
    <x v="1"/>
    <s v="WARRANTY DEED"/>
    <m/>
    <x v="6"/>
    <x v="2"/>
    <x v="2"/>
    <m/>
    <m/>
    <m/>
    <x v="2"/>
    <x v="1"/>
    <n v="0"/>
    <m/>
    <m/>
    <m/>
    <m/>
    <s v="HOBSON JOSEPH"/>
    <s v="HOBSON BARBARA"/>
    <s v="921 MILFORD PT RD"/>
    <s v="MILFORD CT 06460"/>
  </r>
  <r>
    <x v="109"/>
    <s v="18E17S320010  02670 0120"/>
    <s v="7492"/>
    <s v="PINE RIDGE UNITS 1,5,&amp; 6"/>
    <s v="0100"/>
    <s v="Single Family Residential"/>
    <s v="05"/>
    <s v="18S"/>
    <s v="18E"/>
    <s v="STANDARD"/>
    <x v="0"/>
    <n v="70868"/>
    <n v="1.63"/>
    <s v="000X"/>
    <n v="5063"/>
    <s v="N"/>
    <x v="23"/>
    <s v="DR"/>
    <m/>
    <s v="BEVERLY HILLS"/>
    <m/>
    <s v="PINE RIDGE UNIT 1 PB 8 PG 25 LOT 12 BLK 267"/>
    <n v="244030"/>
    <n v="24400"/>
    <n v="219630"/>
    <n v="130447"/>
    <n v="105447"/>
    <x v="0"/>
    <x v="97"/>
    <n v="239900"/>
    <n v="2760"/>
    <n v="2175"/>
    <x v="0"/>
    <s v="WARRANTY DEED"/>
    <n v="1"/>
    <x v="24"/>
    <x v="1"/>
    <x v="0"/>
    <n v="1"/>
    <n v="2402"/>
    <n v="32"/>
    <x v="1"/>
    <x v="0"/>
    <n v="3260"/>
    <m/>
    <m/>
    <m/>
    <m/>
    <s v="VOSE ROBERT A"/>
    <s v="BLAIS LORRAINE"/>
    <s v="5063 N AMARILLO DR"/>
    <s v="BEVERLY HILLS FL 34465"/>
  </r>
  <r>
    <x v="110"/>
    <s v="18E17S320010  02670 0140"/>
    <s v="7492"/>
    <s v="PINE RIDGE UNITS 1,5,&amp; 6"/>
    <s v="0100"/>
    <s v="Single Family Residential"/>
    <s v="05"/>
    <s v="18S"/>
    <s v="18E"/>
    <s v="STANDARD"/>
    <x v="0"/>
    <n v="86219"/>
    <n v="1.98"/>
    <s v="000X"/>
    <n v="5161"/>
    <s v="N"/>
    <x v="23"/>
    <s v="DR"/>
    <m/>
    <s v="BEVERLY HILLS"/>
    <m/>
    <s v="PINE RIDGE UNIT 1 PB 8 PG 25 LOT 14 BLK 267"/>
    <n v="279580"/>
    <n v="29690"/>
    <n v="249890"/>
    <n v="220143"/>
    <n v="195143"/>
    <x v="0"/>
    <x v="98"/>
    <n v="193700"/>
    <n v="2820"/>
    <n v="1152"/>
    <x v="0"/>
    <s v="TO OR FROM BANKS/LOAN CO."/>
    <n v="1"/>
    <x v="26"/>
    <x v="0"/>
    <x v="1"/>
    <m/>
    <n v="3027"/>
    <n v="32"/>
    <x v="0"/>
    <x v="0"/>
    <n v="4082"/>
    <m/>
    <m/>
    <m/>
    <m/>
    <s v="BIANCO JOHN"/>
    <s v="BIANCO BEVERLY"/>
    <s v="5161 N AMARILLO DR"/>
    <s v="BEVERLY HILLS FL 34465"/>
  </r>
  <r>
    <x v="111"/>
    <s v="18E17S320010  02670 0100"/>
    <s v="7492"/>
    <s v="PINE RIDGE UNITS 1,5,&amp; 6"/>
    <s v="0000"/>
    <s v="Vacant Residential"/>
    <s v="08"/>
    <s v="18S"/>
    <s v="18E"/>
    <s v="STANDARD"/>
    <x v="1"/>
    <n v="65001"/>
    <n v="1.49"/>
    <s v="000X"/>
    <n v="4971"/>
    <s v="N"/>
    <x v="23"/>
    <s v="DR"/>
    <m/>
    <s v="BEVERLY HILLS"/>
    <m/>
    <s v="PINE RIDGE UNIT 1 PB 8 PG 25 LOT 10 BLK 267"/>
    <n v="22380"/>
    <n v="22380"/>
    <n v="0"/>
    <n v="22380"/>
    <n v="22380"/>
    <x v="1"/>
    <x v="99"/>
    <n v="33000"/>
    <n v="3064"/>
    <n v="1773"/>
    <x v="1"/>
    <s v="WARRANTY DEED"/>
    <m/>
    <x v="6"/>
    <x v="2"/>
    <x v="2"/>
    <m/>
    <m/>
    <m/>
    <x v="2"/>
    <x v="1"/>
    <n v="0"/>
    <m/>
    <m/>
    <m/>
    <m/>
    <s v="LEWIS CAROL"/>
    <m/>
    <s v="7612 REGISTRAR WAY"/>
    <s v="SARASOTA FL 34243"/>
  </r>
  <r>
    <x v="112"/>
    <s v="18E17S320010  01360 0080"/>
    <s v="7492"/>
    <s v="PINE RIDGE UNITS 1,5,&amp; 6"/>
    <s v="0100"/>
    <s v="Single Family Residential"/>
    <s v="07"/>
    <s v="18S"/>
    <s v="18E"/>
    <s v="STANDARD"/>
    <x v="0"/>
    <n v="43750"/>
    <n v="1"/>
    <s v="0000"/>
    <n v="5484"/>
    <s v="W"/>
    <x v="13"/>
    <s v="PL"/>
    <m/>
    <s v="BEVERLY HILLS"/>
    <m/>
    <s v="PINE RIDGE UNIT 1 PB 8 PG 25 LOT 8 BLK 136"/>
    <n v="188170"/>
    <n v="15070"/>
    <n v="173100"/>
    <n v="177878"/>
    <n v="152378"/>
    <x v="0"/>
    <x v="100"/>
    <n v="219000"/>
    <n v="2818"/>
    <n v="452"/>
    <x v="0"/>
    <s v="WARRANTY DEED"/>
    <n v="1"/>
    <x v="16"/>
    <x v="1"/>
    <x v="0"/>
    <m/>
    <n v="1661"/>
    <n v="32"/>
    <x v="0"/>
    <x v="0"/>
    <n v="2447"/>
    <m/>
    <m/>
    <m/>
    <m/>
    <s v="ROBERTS BRUCE M"/>
    <s v="ROBERTS LAURIE J"/>
    <s v="5484 W CORRAL PL"/>
    <s v="BEVERLY HILLS FL 34465"/>
  </r>
  <r>
    <x v="113"/>
    <s v="18E17S320010  01370 0030"/>
    <s v="7492"/>
    <s v="PINE RIDGE UNITS 1,5,&amp; 6"/>
    <s v="0100"/>
    <s v="Single Family Residential"/>
    <s v="07"/>
    <s v="18S"/>
    <s v="18E"/>
    <s v="STANDARD"/>
    <x v="0"/>
    <n v="58935"/>
    <n v="1.35"/>
    <s v="0000"/>
    <n v="5664"/>
    <s v="W"/>
    <x v="13"/>
    <s v="PL"/>
    <m/>
    <s v="BEVERLY HILLS"/>
    <m/>
    <s v="PINE RIDGE UNIT 1 PB 8 PG 25 LOT 3 BLK 137"/>
    <n v="180630"/>
    <n v="20300"/>
    <n v="160330"/>
    <n v="157847"/>
    <n v="132847"/>
    <x v="0"/>
    <x v="101"/>
    <n v="21000"/>
    <n v="2747"/>
    <n v="1067"/>
    <x v="1"/>
    <s v="WARRANTY DEED"/>
    <n v="1"/>
    <x v="29"/>
    <x v="3"/>
    <x v="0"/>
    <m/>
    <n v="1760"/>
    <n v="35"/>
    <x v="1"/>
    <x v="0"/>
    <n v="2304"/>
    <m/>
    <m/>
    <m/>
    <m/>
    <s v="EMMERTH RICHARD E"/>
    <s v="EMMERTH VICTORIA L"/>
    <s v="5664 W CORRAL PL"/>
    <s v="BEVERLY HILLS FL 34465"/>
  </r>
  <r>
    <x v="114"/>
    <s v="18E17S320010  01390 0020"/>
    <s v="7492"/>
    <s v="PINE RIDGE UNITS 1,5,&amp; 6"/>
    <s v="0100"/>
    <s v="Single Family Residential"/>
    <s v="07"/>
    <s v="18S"/>
    <s v="18E"/>
    <s v="STANDARD"/>
    <x v="0"/>
    <n v="43750"/>
    <n v="1"/>
    <s v="0000"/>
    <n v="4873"/>
    <s v="N"/>
    <x v="17"/>
    <s v="DR"/>
    <m/>
    <s v="BEVERLY HILLS"/>
    <m/>
    <s v="PINE RIDGE UNIT 1 PB 8 PG 25 LOT 2 BLK 139"/>
    <n v="323980"/>
    <n v="15070"/>
    <n v="308910"/>
    <n v="323980"/>
    <n v="323980"/>
    <x v="1"/>
    <x v="102"/>
    <n v="382500"/>
    <n v="3060"/>
    <n v="875"/>
    <x v="0"/>
    <s v="WARRANTY DEED"/>
    <n v="1"/>
    <x v="3"/>
    <x v="0"/>
    <x v="4"/>
    <m/>
    <n v="2986"/>
    <n v="32"/>
    <x v="0"/>
    <x v="0"/>
    <n v="4379"/>
    <m/>
    <m/>
    <m/>
    <m/>
    <s v="HANSEN PAUL BRIAN"/>
    <m/>
    <s v="4873 N CIMARRON DR"/>
    <s v="BEVERLY HILLS FL 34465"/>
  </r>
  <r>
    <x v="115"/>
    <s v="18E17S320010  01390 0310"/>
    <s v="7492"/>
    <s v="PINE RIDGE UNITS 1,5,&amp; 6"/>
    <s v="0000"/>
    <s v="Vacant Residential"/>
    <s v="07"/>
    <s v="18S"/>
    <s v="18E"/>
    <s v="STANDARD"/>
    <x v="1"/>
    <n v="43750"/>
    <n v="1"/>
    <s v="0000"/>
    <n v="5571"/>
    <s v="W"/>
    <x v="13"/>
    <s v="PL"/>
    <m/>
    <s v="BEVERLY HILLS"/>
    <m/>
    <s v="PINE RIDGE UNIT 1 PB 8 PG 25 LOT 31 BLK 139 "/>
    <n v="15070"/>
    <n v="15070"/>
    <n v="0"/>
    <n v="15070"/>
    <n v="15070"/>
    <x v="1"/>
    <x v="94"/>
    <n v="10500"/>
    <n v="1102"/>
    <n v="1202"/>
    <x v="1"/>
    <s v="WARRANTY DEED"/>
    <m/>
    <x v="6"/>
    <x v="2"/>
    <x v="2"/>
    <m/>
    <m/>
    <m/>
    <x v="2"/>
    <x v="1"/>
    <n v="0"/>
    <m/>
    <m/>
    <m/>
    <m/>
    <s v="OSIO TOMAS B &amp; SANDRA L BROWN"/>
    <m/>
    <s v="PO BOX 1626"/>
    <s v="CRYSTAL RIVER FL 34423 1626"/>
  </r>
  <r>
    <x v="116"/>
    <s v="18E17S320010  01410 0140"/>
    <s v="7492"/>
    <s v="PINE RIDGE UNITS 1,5,&amp; 6"/>
    <s v="0100"/>
    <s v="Single Family Residential"/>
    <s v="07"/>
    <s v="18S"/>
    <s v="18E"/>
    <s v="STANDARD"/>
    <x v="0"/>
    <n v="88948"/>
    <n v="2.04"/>
    <s v="0000"/>
    <n v="4929"/>
    <s v="N"/>
    <x v="18"/>
    <s v="DR"/>
    <m/>
    <s v="BEVERLY HILLS"/>
    <m/>
    <s v="PINE RIDGE UNIT 1 PB 8 PG 25 LOTS 14 &amp; 15 BLK 141"/>
    <n v="336610"/>
    <n v="30630"/>
    <n v="305980"/>
    <n v="312108"/>
    <n v="286608"/>
    <x v="0"/>
    <x v="103"/>
    <n v="195000"/>
    <n v="2715"/>
    <n v="1910"/>
    <x v="0"/>
    <s v="TO OR FROM BANKS/LOAN CO."/>
    <n v="1"/>
    <x v="1"/>
    <x v="0"/>
    <x v="1"/>
    <m/>
    <n v="3079"/>
    <n v="32"/>
    <x v="0"/>
    <x v="0"/>
    <n v="4702"/>
    <m/>
    <m/>
    <m/>
    <m/>
    <s v="WHITE LYNETTE"/>
    <s v="HATTON KEITH D"/>
    <s v="4929 N BUFFALO DR"/>
    <s v="BEVERLY HILLS FL 34465 2755"/>
  </r>
  <r>
    <x v="117"/>
    <s v="18E17S320010  02570 0020"/>
    <s v="7492"/>
    <s v="PINE RIDGE UNITS 1,5,&amp; 6"/>
    <s v="0000"/>
    <s v="Vacant Residential"/>
    <s v="07"/>
    <s v="18S"/>
    <s v="18E"/>
    <s v="STANDARD"/>
    <x v="1"/>
    <n v="62500"/>
    <n v="1.43"/>
    <s v="0000"/>
    <n v="4855"/>
    <s v="N"/>
    <x v="24"/>
    <s v="DR"/>
    <m/>
    <s v="BEVERLY HILLS"/>
    <m/>
    <s v="PINE RIDGE UNIT 1 PB 8 PG 25 LOT 2 BLK 257 "/>
    <n v="21520"/>
    <n v="21520"/>
    <n v="0"/>
    <n v="21520"/>
    <n v="21520"/>
    <x v="1"/>
    <x v="104"/>
    <n v="75000"/>
    <n v="1859"/>
    <n v="481"/>
    <x v="1"/>
    <s v="WARRANTY DEED"/>
    <m/>
    <x v="6"/>
    <x v="2"/>
    <x v="2"/>
    <m/>
    <m/>
    <m/>
    <x v="2"/>
    <x v="1"/>
    <n v="0"/>
    <m/>
    <m/>
    <m/>
    <m/>
    <s v="SHEEHAN JEFFREY &amp;"/>
    <s v="SUSAN SHEEHAN"/>
    <s v="11 OLIVE CT"/>
    <s v="ROCKVILLE CENTRE NY 11570"/>
  </r>
  <r>
    <x v="118"/>
    <s v="18E17S320010  02670 0060"/>
    <s v="7492"/>
    <s v="PINE RIDGE UNITS 1,5,&amp; 6"/>
    <s v="0100"/>
    <s v="Single Family Residential"/>
    <s v="08"/>
    <s v="18S"/>
    <s v="18E"/>
    <s v="STANDARD"/>
    <x v="0"/>
    <n v="62501"/>
    <n v="1.43"/>
    <s v="000X"/>
    <n v="4773"/>
    <s v="N"/>
    <x v="23"/>
    <s v="DR"/>
    <m/>
    <s v="BEVERLY HILLS"/>
    <m/>
    <s v="PINE RIDGE UNIT 1 PB 8 PG 25 LOT 6 BLK 267"/>
    <n v="169600"/>
    <n v="21520"/>
    <n v="148080"/>
    <n v="125221"/>
    <n v="99721"/>
    <x v="0"/>
    <x v="105"/>
    <n v="231000"/>
    <n v="3071"/>
    <n v="320"/>
    <x v="0"/>
    <s v="WARRANTY DEED"/>
    <n v="1"/>
    <x v="30"/>
    <x v="1"/>
    <x v="0"/>
    <m/>
    <n v="1597"/>
    <n v="32"/>
    <x v="0"/>
    <x v="0"/>
    <n v="2340"/>
    <m/>
    <m/>
    <m/>
    <m/>
    <s v="PARKER BILLY J"/>
    <m/>
    <s v="4773 N AMARILLO DR"/>
    <s v="BEVERLY HILLS FL 34465 2831"/>
  </r>
  <r>
    <x v="119"/>
    <s v="18E17S320010  00880 0050"/>
    <s v="7492"/>
    <s v="PINE RIDGE UNITS 1,5,&amp; 6"/>
    <s v="0100"/>
    <s v="Single Family Residential"/>
    <s v="05"/>
    <s v="18S"/>
    <s v="18E"/>
    <s v="STANDARD"/>
    <x v="0"/>
    <n v="43616"/>
    <n v="1"/>
    <s v="000X"/>
    <n v="5595"/>
    <s v="N"/>
    <x v="3"/>
    <s v="TER"/>
    <m/>
    <s v="BEVERLY HILLS"/>
    <m/>
    <s v="PINE RIDGE UNIT 1 PB 8 PG 25 LOT 5 BLK 88"/>
    <n v="284630"/>
    <n v="15020"/>
    <n v="269610"/>
    <n v="284630"/>
    <n v="254630"/>
    <x v="0"/>
    <x v="106"/>
    <n v="372500"/>
    <n v="2987"/>
    <n v="1161"/>
    <x v="0"/>
    <s v="WARRANTY DEED"/>
    <n v="1"/>
    <x v="28"/>
    <x v="1"/>
    <x v="0"/>
    <m/>
    <n v="2254"/>
    <n v="32"/>
    <x v="0"/>
    <x v="0"/>
    <n v="2990"/>
    <m/>
    <m/>
    <m/>
    <m/>
    <s v="RIVERA CARMEN"/>
    <m/>
    <s v="5595 N PECOS TER"/>
    <s v="BEVERLY HILLS FL 34465"/>
  </r>
  <r>
    <x v="120"/>
    <s v="18E17S320010  01460 0070"/>
    <s v="7492"/>
    <s v="PINE RIDGE UNITS 1,5,&amp; 6"/>
    <s v="0000"/>
    <s v="Vacant Residential"/>
    <s v="07"/>
    <s v="18S"/>
    <s v="18E"/>
    <s v="STANDARD"/>
    <x v="1"/>
    <n v="43769"/>
    <n v="1"/>
    <s v="0000"/>
    <n v="4998"/>
    <s v="N"/>
    <x v="18"/>
    <s v="DR"/>
    <m/>
    <s v="BEVERLY HILLS"/>
    <m/>
    <s v="PINE RIDGE UNIT 1 PB 8 PG 25 LOT 7 BLK 146"/>
    <n v="15070"/>
    <n v="15070"/>
    <n v="0"/>
    <n v="15070"/>
    <n v="15070"/>
    <x v="1"/>
    <x v="57"/>
    <n v="14000"/>
    <n v="2843"/>
    <n v="922"/>
    <x v="1"/>
    <s v="WARRANTY DEED"/>
    <m/>
    <x v="6"/>
    <x v="2"/>
    <x v="2"/>
    <m/>
    <m/>
    <m/>
    <x v="2"/>
    <x v="1"/>
    <n v="0"/>
    <m/>
    <m/>
    <m/>
    <m/>
    <s v="HAND LYNECE"/>
    <m/>
    <s v="458 NE 9TH ST"/>
    <s v="CRYSTAL RIVER FL 34428"/>
  </r>
  <r>
    <x v="121"/>
    <s v="18E17S320010  02520 0030"/>
    <s v="7492"/>
    <s v="PINE RIDGE UNITS 1,5,&amp; 6"/>
    <s v="0100"/>
    <s v="Single Family Residential"/>
    <s v="07"/>
    <s v="18S"/>
    <s v="18E"/>
    <s v="STANDARD"/>
    <x v="0"/>
    <n v="62500"/>
    <n v="1.43"/>
    <s v="0000"/>
    <n v="5534"/>
    <s v="W"/>
    <x v="16"/>
    <s v="DR"/>
    <m/>
    <s v="BEVERLY HILLS"/>
    <m/>
    <s v="PINE RIDGE UNIT 1 PB 8 PG 25 LOT 3 BLK 252"/>
    <n v="157980"/>
    <n v="21520"/>
    <n v="136460"/>
    <n v="100317"/>
    <n v="75317"/>
    <x v="0"/>
    <x v="107"/>
    <n v="175000"/>
    <n v="2220"/>
    <n v="1737"/>
    <x v="0"/>
    <s v="WARRANTY DEED"/>
    <n v="1"/>
    <x v="9"/>
    <x v="3"/>
    <x v="0"/>
    <n v="1"/>
    <n v="1784"/>
    <n v="32"/>
    <x v="0"/>
    <x v="0"/>
    <n v="2260"/>
    <m/>
    <m/>
    <m/>
    <m/>
    <s v="HAYNES DOUGLAS N"/>
    <s v="HAYNES DIANNA K"/>
    <s v="5534 W BUCKSKIN DR"/>
    <s v="BEVERLY HILLS FL 34465"/>
  </r>
  <r>
    <x v="122"/>
    <s v="18E17S320010  02520 0040"/>
    <s v="7492"/>
    <s v="PINE RIDGE UNITS 1,5,&amp; 6"/>
    <s v="0100"/>
    <s v="Single Family Residential"/>
    <s v="07"/>
    <s v="18S"/>
    <s v="18E"/>
    <s v="STANDARD"/>
    <x v="0"/>
    <n v="62366"/>
    <n v="1.43"/>
    <s v="0000"/>
    <n v="5542"/>
    <s v="W"/>
    <x v="16"/>
    <s v="DR"/>
    <m/>
    <s v="BEVERLY HILLS"/>
    <m/>
    <s v="PINE RIDGE UNIT 1 PB 8 PG 25 LOT 4 BLK 252"/>
    <n v="388200"/>
    <n v="21480"/>
    <n v="366720"/>
    <n v="337241"/>
    <n v="312241"/>
    <x v="0"/>
    <x v="18"/>
    <n v="470000"/>
    <n v="1767"/>
    <n v="1160"/>
    <x v="0"/>
    <s v="WARRANTY DEED"/>
    <n v="1"/>
    <x v="15"/>
    <x v="1"/>
    <x v="1"/>
    <m/>
    <n v="3343"/>
    <n v="32"/>
    <x v="1"/>
    <x v="0"/>
    <n v="4587"/>
    <m/>
    <m/>
    <m/>
    <m/>
    <s v="MURPHY KATHLEEN"/>
    <s v="MURPHY EUGENE"/>
    <s v="5542 BUCKSKIN DR"/>
    <s v="BEVERLY HILLS FL 34465"/>
  </r>
  <r>
    <x v="123"/>
    <s v="18E17S320010  02530 0090"/>
    <s v="7492"/>
    <s v="PINE RIDGE UNITS 1,5,&amp; 6"/>
    <s v="0100"/>
    <s v="Single Family Residential"/>
    <s v="07"/>
    <s v="18S"/>
    <s v="18E"/>
    <s v="STANDARD"/>
    <x v="0"/>
    <n v="62500"/>
    <n v="1.43"/>
    <s v="0000"/>
    <n v="5331"/>
    <s v="W"/>
    <x v="21"/>
    <s v="PL"/>
    <m/>
    <s v="BEVERLY HILLS"/>
    <m/>
    <s v="PINE RIDGE UNIT 1 PB 8 PG 25 LOT 9 BLK 253"/>
    <n v="276620"/>
    <n v="21520"/>
    <n v="255100"/>
    <n v="258084"/>
    <n v="233084"/>
    <x v="0"/>
    <x v="108"/>
    <n v="295000"/>
    <n v="2871"/>
    <n v="2052"/>
    <x v="0"/>
    <s v="WARRANTY DEED"/>
    <n v="1"/>
    <x v="24"/>
    <x v="1"/>
    <x v="1"/>
    <m/>
    <n v="2652"/>
    <n v="32"/>
    <x v="0"/>
    <x v="0"/>
    <n v="3799"/>
    <m/>
    <m/>
    <m/>
    <m/>
    <s v="COONS FRANCIS EDWARD"/>
    <s v="COONS MONICA P"/>
    <s v="5331 W COMSTOCK PL"/>
    <s v="BEVERLY HILLS FL 34465"/>
  </r>
  <r>
    <x v="124"/>
    <s v="18E17S320010  02550 0060"/>
    <s v="7492"/>
    <s v="PINE RIDGE UNITS 1,5,&amp; 6"/>
    <s v="0100"/>
    <s v="Single Family Residential"/>
    <s v="07"/>
    <s v="18S"/>
    <s v="18E"/>
    <s v="STANDARD"/>
    <x v="0"/>
    <n v="123699"/>
    <n v="2.84"/>
    <s v="0000"/>
    <n v="5170"/>
    <s v="W"/>
    <x v="25"/>
    <s v="CT"/>
    <m/>
    <s v="BEVERLY HILLS"/>
    <m/>
    <s v="PINE RIDGE UNIT 1 PB 8 PG 25 LOT 6 BLK 255"/>
    <n v="42600"/>
    <n v="42600"/>
    <n v="0"/>
    <n v="42600"/>
    <n v="42600"/>
    <x v="0"/>
    <x v="109"/>
    <n v="33000"/>
    <n v="2922"/>
    <n v="690"/>
    <x v="1"/>
    <s v="WARRANTY DEED"/>
    <n v="1"/>
    <x v="31"/>
    <x v="1"/>
    <x v="0"/>
    <n v="1"/>
    <n v="2039"/>
    <n v="32"/>
    <x v="1"/>
    <x v="0"/>
    <n v="3280"/>
    <m/>
    <m/>
    <m/>
    <m/>
    <s v="OSTEEN BENNETT JR"/>
    <s v="OSTEEN MARY BETH"/>
    <s v="5170 W CODY CT"/>
    <s v="BEVERLY HILLS FL 34465"/>
  </r>
  <r>
    <x v="125"/>
    <s v="18E17S320010  02570 0030"/>
    <s v="7492"/>
    <s v="PINE RIDGE UNITS 1,5,&amp; 6"/>
    <s v="0100"/>
    <s v="Single Family Residential"/>
    <s v="07"/>
    <s v="18S"/>
    <s v="18E"/>
    <s v="STANDARD"/>
    <x v="0"/>
    <n v="62500"/>
    <n v="1.43"/>
    <s v="0000"/>
    <n v="4803"/>
    <s v="N"/>
    <x v="24"/>
    <s v="DR"/>
    <m/>
    <s v="BEVERLY HILLS"/>
    <m/>
    <s v="PINE RIDGE UNIT 1 PB 8 PG 25 LOT 3 BLK 257"/>
    <n v="288750"/>
    <n v="21520"/>
    <n v="267230"/>
    <n v="239076"/>
    <n v="213076"/>
    <x v="0"/>
    <x v="110"/>
    <n v="258500"/>
    <n v="2789"/>
    <n v="1802"/>
    <x v="0"/>
    <s v="TO OR FROM BANKS/LOAN CO."/>
    <n v="1"/>
    <x v="0"/>
    <x v="1"/>
    <x v="1"/>
    <m/>
    <n v="2833"/>
    <n v="32"/>
    <x v="0"/>
    <x v="0"/>
    <n v="3788"/>
    <m/>
    <m/>
    <m/>
    <m/>
    <s v="BAKER PATRICK J"/>
    <s v="BAKER CAROL J"/>
    <s v="4803 N SADDLE DR"/>
    <s v="BEVERLY HILLS FL 34465"/>
  </r>
  <r>
    <x v="126"/>
    <s v="18E17S320010  02580 0030"/>
    <s v="7492"/>
    <s v="PINE RIDGE UNITS 1,5,&amp; 6"/>
    <s v="0100"/>
    <s v="Single Family Residential"/>
    <s v="05"/>
    <s v="18S"/>
    <s v="18E"/>
    <s v="STANDARD"/>
    <x v="0"/>
    <n v="62465"/>
    <n v="1.43"/>
    <s v="000X"/>
    <n v="5072"/>
    <s v="N"/>
    <x v="19"/>
    <s v="DR"/>
    <m/>
    <s v="BEVERLY HILLS"/>
    <m/>
    <s v="PINE RIDGE UNIT 1 PB 8 PG 25 LOT 3 BLK 258"/>
    <n v="291160"/>
    <n v="21510"/>
    <n v="269650"/>
    <n v="238925"/>
    <n v="213925"/>
    <x v="0"/>
    <x v="51"/>
    <n v="15000"/>
    <n v="1548"/>
    <n v="1265"/>
    <x v="1"/>
    <s v="WARRANTY DEED"/>
    <n v="1"/>
    <x v="0"/>
    <x v="1"/>
    <x v="0"/>
    <n v="1"/>
    <n v="2932"/>
    <n v="32"/>
    <x v="0"/>
    <x v="0"/>
    <n v="4114"/>
    <m/>
    <m/>
    <m/>
    <m/>
    <s v="MCDANIEL WILLIAM ANDREW"/>
    <m/>
    <s v="5072 N PINK POPPY DR"/>
    <s v="BEVERLY HILLS FL 34465"/>
  </r>
  <r>
    <x v="127"/>
    <s v="18E17S320010  02610 0070"/>
    <s v="7492"/>
    <s v="PINE RIDGE UNITS 1,5,&amp; 6"/>
    <s v="0000"/>
    <s v="Vacant Residential"/>
    <s v="05"/>
    <s v="18S"/>
    <s v="18E"/>
    <s v="STANDARD"/>
    <x v="1"/>
    <n v="64168"/>
    <n v="1.47"/>
    <s v="000X"/>
    <n v="4661"/>
    <s v="W"/>
    <x v="26"/>
    <s v="PL"/>
    <m/>
    <s v="BEVERLY HILLS"/>
    <m/>
    <s v="PINE RIDGE UNIT 1 PB 8 PG 25 LOT 7 BLK 261"/>
    <n v="22100"/>
    <n v="22100"/>
    <n v="0"/>
    <n v="22100"/>
    <n v="22100"/>
    <x v="1"/>
    <x v="111"/>
    <n v="25000"/>
    <n v="2825"/>
    <n v="374"/>
    <x v="1"/>
    <s v="WARRANTY DEED"/>
    <m/>
    <x v="6"/>
    <x v="2"/>
    <x v="2"/>
    <m/>
    <m/>
    <m/>
    <x v="2"/>
    <x v="1"/>
    <n v="0"/>
    <m/>
    <m/>
    <m/>
    <m/>
    <s v="PAGAN DAWN"/>
    <s v="TUTINO MICHAEL"/>
    <s v="4674 W GYPSUM DR"/>
    <s v="BEVERLY HILLS FL 34465"/>
  </r>
  <r>
    <x v="128"/>
    <s v="18E17S320010  00820 0040"/>
    <s v="7492"/>
    <s v="PINE RIDGE UNITS 1,5,&amp; 6"/>
    <s v="0100"/>
    <s v="Single Family Residential"/>
    <s v="05"/>
    <s v="18S"/>
    <s v="18E"/>
    <s v="STANDARD"/>
    <x v="0"/>
    <n v="117712"/>
    <n v="2.7"/>
    <s v="000X"/>
    <n v="4438"/>
    <s v="W"/>
    <x v="0"/>
    <s v="LOOP"/>
    <m/>
    <s v="BEVERLY HILLS"/>
    <m/>
    <s v="PINE RIDGE UNIT 1 PB 8 PG 25 LOT 4 BLK 82"/>
    <n v="322520"/>
    <n v="40530"/>
    <n v="281990"/>
    <n v="262658"/>
    <n v="237658"/>
    <x v="0"/>
    <x v="112"/>
    <n v="220000"/>
    <n v="1616"/>
    <n v="182"/>
    <x v="0"/>
    <s v="WARRANTY DEED"/>
    <n v="1"/>
    <x v="5"/>
    <x v="1"/>
    <x v="0"/>
    <m/>
    <n v="2315"/>
    <n v="32"/>
    <x v="0"/>
    <x v="0"/>
    <n v="3386"/>
    <m/>
    <m/>
    <m/>
    <m/>
    <s v="PITTI ANTHONY"/>
    <s v="PITTI GENA"/>
    <s v="4438 W PINTO LP"/>
    <s v="BEVERLY HILLS FL 34465 2167"/>
  </r>
  <r>
    <x v="129"/>
    <s v="18E17S320010  00850 0050"/>
    <s v="7492"/>
    <s v="PINE RIDGE UNITS 1,5,&amp; 6"/>
    <s v="0100"/>
    <s v="Single Family Residential"/>
    <s v="06"/>
    <s v="18S"/>
    <s v="18E"/>
    <s v="STANDARD"/>
    <x v="0"/>
    <n v="77196"/>
    <n v="1.77"/>
    <s v="000X"/>
    <n v="5067"/>
    <s v="W"/>
    <x v="0"/>
    <s v="LOOP"/>
    <m/>
    <s v="BEVERLY HILLS"/>
    <m/>
    <s v="PINE RIDGE UNIT 1 PB 8 PG 25 LOT 5 BLK 85"/>
    <n v="180580"/>
    <n v="26580"/>
    <n v="154000"/>
    <n v="180580"/>
    <n v="180580"/>
    <x v="1"/>
    <x v="113"/>
    <n v="230000"/>
    <n v="3008"/>
    <n v="2489"/>
    <x v="0"/>
    <s v="WARRANTY DEED"/>
    <n v="1"/>
    <x v="16"/>
    <x v="1"/>
    <x v="0"/>
    <m/>
    <n v="1797"/>
    <n v="32"/>
    <x v="1"/>
    <x v="0"/>
    <n v="2644"/>
    <m/>
    <m/>
    <m/>
    <m/>
    <s v="PLATZ ROBERT ANTHONY JR"/>
    <s v="PLATZ LINDSAY ENGLE"/>
    <s v="5067 W PINTO LP"/>
    <s v="BEVERLY HILLS FL 34465"/>
  </r>
  <r>
    <x v="130"/>
    <s v="18E17S320010  01400 0190"/>
    <s v="7492"/>
    <s v="PINE RIDGE UNITS 1,5,&amp; 6"/>
    <s v="0100"/>
    <s v="Single Family Residential"/>
    <s v="06"/>
    <s v="18S"/>
    <s v="18E"/>
    <s v="STANDARD"/>
    <x v="0"/>
    <n v="43750"/>
    <n v="1"/>
    <s v="000X"/>
    <n v="5730"/>
    <s v="W"/>
    <x v="5"/>
    <s v="ST"/>
    <m/>
    <s v="BEVERLY HILLS"/>
    <m/>
    <s v="PINE RIDGE UNIT 1 PB 8 PG 25 LOT 19 BLK 140 "/>
    <n v="184080"/>
    <n v="15070"/>
    <n v="169010"/>
    <n v="138473"/>
    <n v="112973"/>
    <x v="0"/>
    <x v="114"/>
    <n v="139900"/>
    <n v="1395"/>
    <n v="210"/>
    <x v="0"/>
    <s v="WARRANTY DEED"/>
    <n v="1"/>
    <x v="13"/>
    <x v="1"/>
    <x v="0"/>
    <m/>
    <n v="1909"/>
    <n v="32"/>
    <x v="0"/>
    <x v="0"/>
    <n v="2764"/>
    <m/>
    <m/>
    <m/>
    <m/>
    <s v="MOLDA LILLIAN P"/>
    <m/>
    <s v="5730 W CISCO ST"/>
    <s v="BEVERLY HILLS FL 34465 2748"/>
  </r>
  <r>
    <x v="131"/>
    <s v="18E17S320010  01400 0200"/>
    <s v="7492"/>
    <s v="PINE RIDGE UNITS 1,5,&amp; 6"/>
    <s v="0100"/>
    <s v="Single Family Residential"/>
    <s v="06"/>
    <s v="18S"/>
    <s v="18E"/>
    <s v="STANDARD"/>
    <x v="0"/>
    <n v="43750"/>
    <n v="1"/>
    <s v="000X"/>
    <n v="5694"/>
    <s v="W"/>
    <x v="5"/>
    <s v="ST"/>
    <m/>
    <s v="BEVERLY HILLS"/>
    <m/>
    <s v="PINE RIDGE UNIT 1 PB 8 PG 25 LOT 20 BLK 140"/>
    <n v="174330"/>
    <n v="15070"/>
    <n v="159260"/>
    <n v="174330"/>
    <n v="174330"/>
    <x v="0"/>
    <x v="115"/>
    <n v="223000"/>
    <n v="3072"/>
    <n v="1307"/>
    <x v="0"/>
    <s v="WARRANTY DEED"/>
    <n v="1"/>
    <x v="10"/>
    <x v="1"/>
    <x v="0"/>
    <m/>
    <n v="1716"/>
    <n v="32"/>
    <x v="1"/>
    <x v="0"/>
    <n v="2522"/>
    <m/>
    <m/>
    <m/>
    <m/>
    <s v="COUCH DANNY R"/>
    <m/>
    <s v="5694 W CISCO ST"/>
    <s v="BEVERLY HILLS FL 34465"/>
  </r>
  <r>
    <x v="132"/>
    <s v="18E17S320010  01410 0120"/>
    <s v="7492"/>
    <s v="PINE RIDGE UNITS 1,5,&amp; 6"/>
    <s v="0100"/>
    <s v="Single Family Residential"/>
    <s v="07"/>
    <s v="18S"/>
    <s v="18E"/>
    <s v="STANDARD"/>
    <x v="0"/>
    <n v="65655"/>
    <n v="1.51"/>
    <s v="0000"/>
    <n v="4901"/>
    <s v="N"/>
    <x v="18"/>
    <s v="DR"/>
    <m/>
    <s v="BEVERLY HILLS"/>
    <m/>
    <s v="PINE RIDGE UNIT 1 PB 8 PG 25 LOT 12 BLK 141"/>
    <n v="164160"/>
    <n v="22610"/>
    <n v="141550"/>
    <n v="114641"/>
    <n v="88641"/>
    <x v="1"/>
    <x v="105"/>
    <n v="182000"/>
    <n v="3072"/>
    <n v="1828"/>
    <x v="0"/>
    <s v="WARRANTY DEED"/>
    <n v="1"/>
    <x v="32"/>
    <x v="1"/>
    <x v="0"/>
    <m/>
    <n v="1780"/>
    <n v="24"/>
    <x v="0"/>
    <x v="0"/>
    <n v="2332"/>
    <m/>
    <m/>
    <m/>
    <m/>
    <s v="TERRY DAVID SCOTT"/>
    <m/>
    <s v="4901 N BUFFALO DR"/>
    <s v="BEVERLY HILLS FL 34465"/>
  </r>
  <r>
    <x v="133"/>
    <s v="18E17S320010  01460 0020"/>
    <s v="7492"/>
    <s v="PINE RIDGE UNITS 1,5,&amp; 6"/>
    <s v="0000"/>
    <s v="Vacant Residential"/>
    <s v="06"/>
    <s v="18S"/>
    <s v="18E"/>
    <s v="STANDARD"/>
    <x v="1"/>
    <n v="43753"/>
    <n v="1"/>
    <s v="000X"/>
    <n v="5162"/>
    <s v="N"/>
    <x v="18"/>
    <s v="DR"/>
    <m/>
    <s v="BEVERLY HILLS"/>
    <m/>
    <s v="PINE RIDGE UNIT 1 PB 8 PG 25 LOT 2 BLK 146"/>
    <n v="15070"/>
    <n v="15070"/>
    <n v="0"/>
    <n v="15070"/>
    <n v="15070"/>
    <x v="1"/>
    <x v="116"/>
    <n v="35000"/>
    <n v="2312"/>
    <n v="1242"/>
    <x v="1"/>
    <s v="WARRANTY DEED"/>
    <m/>
    <x v="6"/>
    <x v="2"/>
    <x v="2"/>
    <m/>
    <m/>
    <m/>
    <x v="2"/>
    <x v="1"/>
    <n v="0"/>
    <m/>
    <m/>
    <m/>
    <m/>
    <s v="MONTEETH SHELLY ANN"/>
    <m/>
    <s v="25 HILL FARM"/>
    <s v="BLOOMFIELD CT 06002"/>
  </r>
  <r>
    <x v="134"/>
    <s v="18E17S320010  01460 0030"/>
    <s v="7492"/>
    <s v="PINE RIDGE UNITS 1,5,&amp; 6"/>
    <s v="0000"/>
    <s v="Vacant Residential"/>
    <s v="06"/>
    <s v="18S"/>
    <s v="18E"/>
    <s v="STANDARD"/>
    <x v="1"/>
    <n v="43753"/>
    <n v="1"/>
    <s v="000X"/>
    <n v="5138"/>
    <s v="N"/>
    <x v="18"/>
    <s v="DR"/>
    <m/>
    <s v="BEVERLY HILLS"/>
    <m/>
    <s v="PINE RIDGE UNIT 1 PB 8 PG 25 LOT 3 BLK 146"/>
    <n v="15070"/>
    <n v="15070"/>
    <n v="0"/>
    <n v="15070"/>
    <n v="15070"/>
    <x v="1"/>
    <x v="117"/>
    <n v="15000"/>
    <n v="2466"/>
    <n v="1349"/>
    <x v="1"/>
    <s v="WARRANTY DEED"/>
    <m/>
    <x v="6"/>
    <x v="2"/>
    <x v="2"/>
    <m/>
    <m/>
    <m/>
    <x v="2"/>
    <x v="1"/>
    <n v="0"/>
    <m/>
    <m/>
    <m/>
    <m/>
    <s v="AMPRIMO RAUL RUBEN"/>
    <s v="AMPRIMO ROCIO DEL PILAR"/>
    <s v="7604 SW 166 CT"/>
    <s v="MIAMI FL 33193"/>
  </r>
  <r>
    <x v="135"/>
    <s v="18E17S320010  01460 0120"/>
    <s v="7492"/>
    <s v="PINE RIDGE UNITS 1,5,&amp; 6"/>
    <s v="0000"/>
    <s v="Vacant Residential"/>
    <s v="07"/>
    <s v="18S"/>
    <s v="18E"/>
    <s v="STANDARD"/>
    <x v="1"/>
    <n v="47910"/>
    <n v="1.1000000000000001"/>
    <s v="0000"/>
    <n v="4908"/>
    <s v="N"/>
    <x v="18"/>
    <s v="DR"/>
    <m/>
    <s v="BEVERLY HILLS"/>
    <m/>
    <s v="PINE RIDGE UNIT 1 PB 8 PG 25 LOT 12 BLK 146"/>
    <n v="16500"/>
    <n v="16500"/>
    <n v="0"/>
    <n v="16500"/>
    <n v="16500"/>
    <x v="1"/>
    <x v="23"/>
    <m/>
    <m/>
    <m/>
    <x v="2"/>
    <m/>
    <m/>
    <x v="6"/>
    <x v="2"/>
    <x v="2"/>
    <m/>
    <m/>
    <m/>
    <x v="2"/>
    <x v="1"/>
    <n v="0"/>
    <m/>
    <m/>
    <m/>
    <m/>
    <s v="SOEHNEN PETER &amp; KARIN"/>
    <m/>
    <s v="BERGSTRASSE 11"/>
    <s v=" D 91301 WEST GERMANY"/>
  </r>
  <r>
    <x v="136"/>
    <s v="18E17S320010  02470 0060"/>
    <s v="7492"/>
    <s v="PINE RIDGE UNITS 1,5,&amp; 6"/>
    <s v="0100"/>
    <s v="Single Family Residential"/>
    <s v="08"/>
    <s v="18S"/>
    <s v="18E"/>
    <s v="STANDARD"/>
    <x v="0"/>
    <n v="62366"/>
    <n v="1.43"/>
    <s v="000X"/>
    <n v="4749"/>
    <s v="N"/>
    <x v="19"/>
    <s v="DR"/>
    <m/>
    <s v="BEVERLY HILLS"/>
    <m/>
    <s v="PINE RIDGE UNIT 1 PB 8 PG 25 LOT 6 BLK 247"/>
    <n v="176820"/>
    <n v="21480"/>
    <n v="155340"/>
    <n v="129807"/>
    <n v="104807"/>
    <x v="0"/>
    <x v="118"/>
    <n v="15000"/>
    <n v="792"/>
    <n v="1274"/>
    <x v="1"/>
    <s v="WARRANTY DEED"/>
    <n v="1"/>
    <x v="1"/>
    <x v="1"/>
    <x v="0"/>
    <m/>
    <n v="1859"/>
    <n v="32"/>
    <x v="1"/>
    <x v="0"/>
    <n v="2901"/>
    <m/>
    <m/>
    <m/>
    <m/>
    <s v="CASOLA JOSEPH"/>
    <s v="CASOLA MARIA"/>
    <s v="4749 N PINK POPPY DR"/>
    <s v="BEVERLY HILLS FL 34465 2805"/>
  </r>
  <r>
    <x v="137"/>
    <s v="18E17S320010  02480 0050"/>
    <s v="7492"/>
    <s v="PINE RIDGE UNITS 1,5,&amp; 6"/>
    <s v="0100"/>
    <s v="Single Family Residential"/>
    <s v="08"/>
    <s v="18S"/>
    <s v="18E"/>
    <s v="STANDARD"/>
    <x v="0"/>
    <n v="62501"/>
    <n v="1.43"/>
    <s v="000X"/>
    <n v="4622"/>
    <s v="N"/>
    <x v="19"/>
    <s v="DR"/>
    <m/>
    <s v="BEVERLY HILLS"/>
    <m/>
    <s v="PINE RIDGE UNIT 1 PB 8 PG 25 LOT 5 BLK 248"/>
    <n v="194870"/>
    <n v="21520"/>
    <n v="173350"/>
    <n v="143648"/>
    <n v="113148"/>
    <x v="0"/>
    <x v="119"/>
    <n v="12900"/>
    <n v="912"/>
    <n v="1465"/>
    <x v="1"/>
    <s v="WARRANTY DEED"/>
    <n v="1"/>
    <x v="14"/>
    <x v="1"/>
    <x v="0"/>
    <m/>
    <n v="1921"/>
    <n v="32"/>
    <x v="0"/>
    <x v="0"/>
    <n v="2923"/>
    <m/>
    <m/>
    <m/>
    <m/>
    <s v="BUTOW HOWARD"/>
    <s v="BUTOW JOAN"/>
    <s v="4622 N PINK POPPY DR"/>
    <s v="BEVERLY HILLS FL 34465 2804"/>
  </r>
  <r>
    <x v="138"/>
    <s v="18E17S320010  02530 0020"/>
    <s v="7492"/>
    <s v="PINE RIDGE UNITS 1,5,&amp; 6"/>
    <s v="0100"/>
    <s v="Single Family Residential"/>
    <s v="07"/>
    <s v="18S"/>
    <s v="18E"/>
    <s v="STANDARD"/>
    <x v="0"/>
    <n v="62500"/>
    <n v="1.43"/>
    <s v="0000"/>
    <n v="5520"/>
    <s v="W"/>
    <x v="11"/>
    <s v="BLVD"/>
    <m/>
    <s v="BEVERLY HILLS"/>
    <m/>
    <s v="PINE RIDGE UNIT 1 PB 8 PG 25 LOT 2 BLK 253"/>
    <n v="222320"/>
    <n v="21520"/>
    <n v="200800"/>
    <n v="173571"/>
    <n v="148571"/>
    <x v="0"/>
    <x v="120"/>
    <n v="185000"/>
    <n v="2519"/>
    <n v="557"/>
    <x v="0"/>
    <s v="WARRANTY DEED"/>
    <n v="1"/>
    <x v="2"/>
    <x v="1"/>
    <x v="0"/>
    <n v="1"/>
    <n v="2242"/>
    <n v="32"/>
    <x v="0"/>
    <x v="0"/>
    <n v="3240"/>
    <m/>
    <m/>
    <m/>
    <m/>
    <s v="WOODS DONALD D"/>
    <s v="WOODS PAULETTE D"/>
    <s v="5520 W PINE RIDGE BLVD"/>
    <s v="BEVERLY HILLS FL 34446"/>
  </r>
  <r>
    <x v="139"/>
    <s v="18E17S320010  02540 0010"/>
    <s v="7492"/>
    <s v="PINE RIDGE UNITS 1,5,&amp; 6"/>
    <s v="0100"/>
    <s v="Single Family Residential"/>
    <s v="07"/>
    <s v="18S"/>
    <s v="18E"/>
    <s v="STANDARD"/>
    <x v="0"/>
    <n v="84004"/>
    <n v="1.93"/>
    <s v="0000"/>
    <n v="5475"/>
    <s v="W"/>
    <x v="16"/>
    <s v="DR"/>
    <m/>
    <s v="BEVERLY HILLS"/>
    <m/>
    <s v="PINE RIDGE UNIT 1 PB 8 PG 25 LOT 1 BLK 254"/>
    <n v="163500"/>
    <n v="28930"/>
    <n v="134570"/>
    <n v="106563"/>
    <n v="81063"/>
    <x v="0"/>
    <x v="121"/>
    <n v="10000"/>
    <n v="702"/>
    <n v="855"/>
    <x v="1"/>
    <s v="UNDEFINED"/>
    <n v="1"/>
    <x v="30"/>
    <x v="3"/>
    <x v="0"/>
    <m/>
    <n v="1672"/>
    <n v="32"/>
    <x v="1"/>
    <x v="0"/>
    <n v="2503"/>
    <m/>
    <m/>
    <m/>
    <m/>
    <s v="MCCANDLISH BARBARA"/>
    <m/>
    <s v="5475 W BUCKSKIN DR"/>
    <s v="BEVERLY HILLS FL 34465 2820"/>
  </r>
  <r>
    <x v="140"/>
    <s v="18E17S320010  02610 0050"/>
    <s v="7492"/>
    <s v="PINE RIDGE UNITS 1,5,&amp; 6"/>
    <s v="0000"/>
    <s v="Vacant Residential"/>
    <s v="05"/>
    <s v="18S"/>
    <s v="18E"/>
    <s v="STANDARD"/>
    <x v="1"/>
    <n v="74842"/>
    <n v="1.72"/>
    <s v="000X"/>
    <n v="4622"/>
    <s v="W"/>
    <x v="27"/>
    <s v="DR"/>
    <m/>
    <s v="BEVERLY HILLS"/>
    <m/>
    <s v="PINE RIDGE UNIT 1 PB 8 PG 25 LOT 5 BLK 261"/>
    <n v="25770"/>
    <n v="25770"/>
    <n v="0"/>
    <n v="25770"/>
    <n v="25770"/>
    <x v="1"/>
    <x v="122"/>
    <n v="332500"/>
    <n v="2974"/>
    <n v="1147"/>
    <x v="0"/>
    <s v="SALE / MORE THAN 1 PARCEL"/>
    <m/>
    <x v="6"/>
    <x v="2"/>
    <x v="2"/>
    <m/>
    <m/>
    <m/>
    <x v="2"/>
    <x v="1"/>
    <n v="0"/>
    <m/>
    <m/>
    <m/>
    <m/>
    <s v="ANDERSON MICHAEL F"/>
    <s v="ANDERSON DINA M"/>
    <s v="5050 N AMARILLO DR"/>
    <s v="BEVERLY HILLS FL 34465 2829"/>
  </r>
  <r>
    <x v="141"/>
    <s v="18E17S320010  02670 0080"/>
    <s v="7492"/>
    <s v="PINE RIDGE UNITS 1,5,&amp; 6"/>
    <s v="0000"/>
    <s v="Vacant Residential"/>
    <s v="08"/>
    <s v="18S"/>
    <s v="18E"/>
    <s v="STANDARD"/>
    <x v="1"/>
    <n v="62501"/>
    <n v="1.43"/>
    <s v="000X"/>
    <n v="4879"/>
    <s v="N"/>
    <x v="23"/>
    <s v="DR"/>
    <m/>
    <s v="BEVERLY HILLS"/>
    <m/>
    <s v="PINE RIDGE UNIT 1 PB 8 PG 25 LOT 8 BLK 267 "/>
    <n v="21520"/>
    <n v="21520"/>
    <n v="0"/>
    <n v="21520"/>
    <n v="21520"/>
    <x v="1"/>
    <x v="23"/>
    <m/>
    <m/>
    <m/>
    <x v="2"/>
    <m/>
    <m/>
    <x v="6"/>
    <x v="2"/>
    <x v="2"/>
    <m/>
    <m/>
    <m/>
    <x v="2"/>
    <x v="1"/>
    <n v="0"/>
    <m/>
    <m/>
    <m/>
    <m/>
    <s v="OLEKSY RICHARD S"/>
    <m/>
    <s v="960 SE 5TH AVE"/>
    <s v="POMPANO BEACH FL 33060 8110"/>
  </r>
  <r>
    <x v="142"/>
    <s v="18E17S320010  02590 0140"/>
    <s v="7492"/>
    <s v="PINE RIDGE UNITS 1,5,&amp; 6"/>
    <s v="0100"/>
    <s v="Single Family Residential"/>
    <s v="05"/>
    <s v="18S"/>
    <s v="18E"/>
    <s v="STANDARD"/>
    <x v="0"/>
    <n v="63652"/>
    <n v="1.46"/>
    <s v="000X"/>
    <n v="4687"/>
    <s v="W"/>
    <x v="28"/>
    <s v="DR"/>
    <m/>
    <s v="BEVERLY HILLS"/>
    <m/>
    <s v="PINE RIDGE UNIT 1 PB 8 PG 25 LOT 14 BLK 259"/>
    <n v="295950"/>
    <n v="21920"/>
    <n v="274030"/>
    <n v="295950"/>
    <n v="270950"/>
    <x v="0"/>
    <x v="123"/>
    <n v="25000"/>
    <n v="2822"/>
    <n v="1351"/>
    <x v="1"/>
    <s v="WARRANTY DEED"/>
    <n v="1"/>
    <x v="12"/>
    <x v="1"/>
    <x v="0"/>
    <m/>
    <n v="2991"/>
    <n v="32"/>
    <x v="1"/>
    <x v="0"/>
    <n v="4379"/>
    <m/>
    <m/>
    <m/>
    <m/>
    <s v="DUNN ROBERT C"/>
    <s v="DUNN CAROLYN"/>
    <s v="4687 W HORSESHOE DR"/>
    <s v="BEVERLY HILLS FL 34465"/>
  </r>
  <r>
    <x v="143"/>
    <s v="18E17S320010  01070 0110"/>
    <s v="7492"/>
    <s v="PINE RIDGE UNITS 1,5,&amp; 6"/>
    <s v="0100"/>
    <s v="Single Family Residential"/>
    <s v="06"/>
    <s v="18S"/>
    <s v="18E"/>
    <s v="STANDARD"/>
    <x v="0"/>
    <n v="44271"/>
    <n v="1.02"/>
    <s v="000X"/>
    <n v="5515"/>
    <s v="N"/>
    <x v="6"/>
    <s v="TER"/>
    <m/>
    <s v="BEVERLY HILLS"/>
    <m/>
    <s v="PINE RIDGE UNIT 1 PB 8 PG 25 LOT 11 BLK 107"/>
    <n v="253910"/>
    <n v="15240"/>
    <n v="238670"/>
    <n v="253910"/>
    <n v="253910"/>
    <x v="1"/>
    <x v="124"/>
    <n v="143500"/>
    <n v="1083"/>
    <n v="1593"/>
    <x v="0"/>
    <s v="WARRANTY DEED"/>
    <n v="1"/>
    <x v="14"/>
    <x v="1"/>
    <x v="0"/>
    <n v="1"/>
    <n v="2835"/>
    <n v="32"/>
    <x v="0"/>
    <x v="0"/>
    <n v="3754"/>
    <m/>
    <m/>
    <m/>
    <m/>
    <s v="DEANDA ELI"/>
    <s v="DEANDA VICKY R"/>
    <s v="5515 N BRONCO"/>
    <s v="BEVERLY HILLS FL 34465"/>
  </r>
  <r>
    <x v="144"/>
    <s v="18E17S320010  00840 0130"/>
    <s v="7492"/>
    <s v="PINE RIDGE UNITS 1,5,&amp; 6"/>
    <s v="0100"/>
    <s v="Single Family Residential"/>
    <s v="05"/>
    <s v="18S"/>
    <s v="18E"/>
    <s v="STANDARD"/>
    <x v="0"/>
    <n v="45502"/>
    <n v="1.04"/>
    <s v="000X"/>
    <n v="4724"/>
    <s v="W"/>
    <x v="8"/>
    <s v="DR"/>
    <m/>
    <s v="BEVERLY HILLS"/>
    <m/>
    <s v="PINE RIDGE UNIT 1 PB 8 PG 25 LOT 13 BLK 84"/>
    <n v="233300"/>
    <n v="15670"/>
    <n v="217630"/>
    <n v="167803"/>
    <n v="142803"/>
    <x v="0"/>
    <x v="125"/>
    <n v="185000"/>
    <n v="1671"/>
    <n v="1097"/>
    <x v="0"/>
    <s v="WARRANTY DEED"/>
    <n v="1"/>
    <x v="10"/>
    <x v="1"/>
    <x v="0"/>
    <n v="1"/>
    <n v="2464"/>
    <n v="32"/>
    <x v="1"/>
    <x v="0"/>
    <n v="3335"/>
    <m/>
    <m/>
    <m/>
    <m/>
    <s v="PATELLA ROBERT"/>
    <s v="PATELLA CECILIA"/>
    <s v="4724 W CUSTER DR"/>
    <s v="BEVERLY HILLS FL 34465"/>
  </r>
  <r>
    <x v="145"/>
    <s v="18E17S320010  01360 0110"/>
    <s v="7492"/>
    <s v="PINE RIDGE UNITS 1,5,&amp; 6"/>
    <s v="0100"/>
    <s v="Single Family Residential"/>
    <s v="07"/>
    <s v="18S"/>
    <s v="18E"/>
    <s v="STANDARD"/>
    <x v="0"/>
    <n v="49866"/>
    <n v="1.1399999999999999"/>
    <s v="0000"/>
    <n v="4920"/>
    <s v="N"/>
    <x v="29"/>
    <s v="DR"/>
    <m/>
    <s v="BEVERLY HILLS"/>
    <m/>
    <s v="PINE RIDGE UNIT 1 PB 8 PG 25 LOT 11 BLK 136 "/>
    <n v="189700"/>
    <n v="17170"/>
    <n v="172530"/>
    <n v="137047"/>
    <n v="112047"/>
    <x v="0"/>
    <x v="120"/>
    <n v="157000"/>
    <n v="2515"/>
    <n v="2390"/>
    <x v="0"/>
    <s v="WARRANTY DEED"/>
    <n v="1"/>
    <x v="30"/>
    <x v="3"/>
    <x v="0"/>
    <n v="1"/>
    <n v="2214"/>
    <n v="32"/>
    <x v="0"/>
    <x v="0"/>
    <n v="3224"/>
    <m/>
    <m/>
    <m/>
    <m/>
    <s v="HINES KARLA N HANNEMAN"/>
    <m/>
    <s v="4920 N CHEYENNE DR"/>
    <s v="BEVERLY HILLS FL 34465"/>
  </r>
  <r>
    <x v="146"/>
    <s v="18E17S320010  01390 0300"/>
    <s v="7492"/>
    <s v="PINE RIDGE UNITS 1,5,&amp; 6"/>
    <s v="0100"/>
    <s v="Single Family Residential"/>
    <s v="07"/>
    <s v="18S"/>
    <s v="18E"/>
    <s v="STANDARD"/>
    <x v="0"/>
    <n v="43750"/>
    <n v="1"/>
    <s v="0000"/>
    <n v="5549"/>
    <s v="W"/>
    <x v="13"/>
    <s v="PL"/>
    <m/>
    <s v="BEVERLY HILLS"/>
    <m/>
    <s v="PINE RIDGE UNIT 1 PB 8 PG 25 LOT 30 BLK 139"/>
    <n v="210430"/>
    <n v="15070"/>
    <n v="195360"/>
    <n v="210430"/>
    <n v="210430"/>
    <x v="1"/>
    <x v="126"/>
    <n v="299900"/>
    <n v="1911"/>
    <n v="96"/>
    <x v="0"/>
    <s v="WARRANTY DEED"/>
    <n v="1"/>
    <x v="23"/>
    <x v="1"/>
    <x v="0"/>
    <m/>
    <n v="2047"/>
    <n v="32"/>
    <x v="0"/>
    <x v="0"/>
    <n v="2764"/>
    <m/>
    <m/>
    <m/>
    <m/>
    <s v="ORTIZ LOUIS R"/>
    <s v="FREE GWEN"/>
    <s v="920 CO OP CITY BLVD APT 11H"/>
    <s v="BRONX NY 10475"/>
  </r>
  <r>
    <x v="147"/>
    <s v="18E17S320010  01400 0180"/>
    <s v="7492"/>
    <s v="PINE RIDGE UNITS 1,5,&amp; 6"/>
    <s v="0000"/>
    <s v="Vacant Residential"/>
    <s v="06"/>
    <s v="18S"/>
    <s v="18E"/>
    <s v="STANDARD"/>
    <x v="1"/>
    <n v="43750"/>
    <n v="1"/>
    <s v="000X"/>
    <n v="5752"/>
    <s v="W"/>
    <x v="5"/>
    <s v="ST"/>
    <m/>
    <s v="BEVERLY HILLS"/>
    <m/>
    <s v="PINE RIDGE UNIT 1 PB 8 PG 25 LOT 18 BLK 140 "/>
    <n v="15070"/>
    <n v="15070"/>
    <n v="0"/>
    <n v="15070"/>
    <n v="15070"/>
    <x v="1"/>
    <x v="38"/>
    <n v="57900"/>
    <n v="1831"/>
    <n v="272"/>
    <x v="1"/>
    <s v="WARRANTY DEED"/>
    <m/>
    <x v="6"/>
    <x v="2"/>
    <x v="2"/>
    <m/>
    <m/>
    <m/>
    <x v="2"/>
    <x v="1"/>
    <n v="0"/>
    <m/>
    <m/>
    <m/>
    <m/>
    <s v="SANDAIRE JOHNNY &amp;"/>
    <s v="EDWIN C STEPHEN"/>
    <s v="1701 EARL ST"/>
    <s v="UNION NJ 07083"/>
  </r>
  <r>
    <x v="148"/>
    <s v="18E17S320010  02530 0010"/>
    <s v="7492"/>
    <s v="PINE RIDGE UNITS 1,5,&amp; 6"/>
    <s v="0000"/>
    <s v="Vacant Residential"/>
    <s v="07"/>
    <s v="18S"/>
    <s v="18E"/>
    <s v="STANDARD"/>
    <x v="1"/>
    <n v="62566"/>
    <n v="1.44"/>
    <s v="0000"/>
    <n v="5543"/>
    <s v="W"/>
    <x v="16"/>
    <s v="DR"/>
    <m/>
    <s v="BEVERLY HILLS"/>
    <m/>
    <s v="PINE RIDGE UNIT 1 PB 8 PG 25 LOT 1 BLK 253 "/>
    <n v="21540"/>
    <n v="21540"/>
    <n v="0"/>
    <n v="21540"/>
    <n v="21540"/>
    <x v="1"/>
    <x v="127"/>
    <n v="14000"/>
    <n v="789"/>
    <n v="730"/>
    <x v="1"/>
    <s v="WARRANTY DEED"/>
    <m/>
    <x v="6"/>
    <x v="2"/>
    <x v="2"/>
    <m/>
    <m/>
    <m/>
    <x v="2"/>
    <x v="1"/>
    <n v="0"/>
    <m/>
    <m/>
    <m/>
    <m/>
    <s v="RIVERA LYDIA"/>
    <m/>
    <s v="93 N HOPE CHAPEL RD"/>
    <s v="JACKSON NJ 08527"/>
  </r>
  <r>
    <x v="149"/>
    <s v="18E17S320010  02530 0030"/>
    <s v="7492"/>
    <s v="PINE RIDGE UNITS 1,5,&amp; 6"/>
    <s v="0100"/>
    <s v="Single Family Residential"/>
    <s v="07"/>
    <s v="18S"/>
    <s v="18E"/>
    <s v="STANDARD"/>
    <x v="0"/>
    <n v="62500"/>
    <n v="1.43"/>
    <s v="0000"/>
    <n v="5494"/>
    <s v="W"/>
    <x v="11"/>
    <s v="BLVD"/>
    <m/>
    <s v="BEVERLY HILLS"/>
    <m/>
    <s v="PINE RIDGE UNIT 1 PB 8 PG 25 LOT 3 BLK 253"/>
    <n v="225120"/>
    <n v="21520"/>
    <n v="203600"/>
    <n v="178128"/>
    <n v="153128"/>
    <x v="0"/>
    <x v="128"/>
    <n v="285000"/>
    <n v="3152"/>
    <n v="343"/>
    <x v="0"/>
    <s v="WARRANTY DEED"/>
    <n v="1"/>
    <x v="24"/>
    <x v="1"/>
    <x v="0"/>
    <m/>
    <n v="1935"/>
    <n v="32"/>
    <x v="0"/>
    <x v="0"/>
    <n v="2807"/>
    <m/>
    <m/>
    <m/>
    <m/>
    <s v="SLOEY JAMES T"/>
    <s v="FRITZ MICHELLE"/>
    <s v="5494 W PINE RIDGE BLVD"/>
    <s v="BEVERLY HILLS FL 34465"/>
  </r>
  <r>
    <x v="150"/>
    <s v="18E17S320010  02590 0190"/>
    <s v="7492"/>
    <s v="PINE RIDGE UNITS 1,5,&amp; 6"/>
    <s v="0100"/>
    <s v="Single Family Residential"/>
    <s v="05"/>
    <s v="18S"/>
    <s v="18E"/>
    <s v="STANDARD"/>
    <x v="0"/>
    <n v="63651"/>
    <n v="1.46"/>
    <s v="000X"/>
    <n v="4915"/>
    <s v="W"/>
    <x v="28"/>
    <s v="DR"/>
    <m/>
    <s v="BEVERLY HILLS"/>
    <m/>
    <s v="PINE RIDGE UNIT 1 PB 8 PG 25 LOT 19 BLK 259"/>
    <n v="325420"/>
    <n v="21920"/>
    <n v="303500"/>
    <n v="259091"/>
    <n v="234091"/>
    <x v="0"/>
    <x v="129"/>
    <n v="338000"/>
    <n v="1734"/>
    <n v="753"/>
    <x v="0"/>
    <s v="WARRANTY DEED"/>
    <n v="1"/>
    <x v="7"/>
    <x v="0"/>
    <x v="1"/>
    <n v="1"/>
    <n v="3687"/>
    <n v="32"/>
    <x v="0"/>
    <x v="0"/>
    <n v="4539"/>
    <m/>
    <m/>
    <m/>
    <m/>
    <s v="PALUMBO ANTHONY J"/>
    <m/>
    <s v="4915 HORSESHOE DR"/>
    <s v="BEVERLY HILLS FL 34465"/>
  </r>
  <r>
    <x v="151"/>
    <s v="18E17S320010  02600 0060"/>
    <s v="7492"/>
    <s v="PINE RIDGE UNITS 1,5,&amp; 6"/>
    <s v="0100"/>
    <s v="Single Family Residential"/>
    <s v="05"/>
    <s v="18S"/>
    <s v="18E"/>
    <s v="STANDARD"/>
    <x v="0"/>
    <n v="70063"/>
    <n v="1.61"/>
    <s v="000X"/>
    <n v="4848"/>
    <s v="W"/>
    <x v="28"/>
    <s v="DR"/>
    <m/>
    <s v="BEVERLY HILLS"/>
    <m/>
    <s v="PINE RIDGE UNIT 1 PB 8 PG 25 LOT 6 BLK 260"/>
    <n v="229160"/>
    <n v="24130"/>
    <n v="205030"/>
    <n v="180616"/>
    <n v="155616"/>
    <x v="0"/>
    <x v="130"/>
    <n v="170000"/>
    <n v="1496"/>
    <n v="39"/>
    <x v="0"/>
    <s v="WARRANTY DEED"/>
    <n v="1"/>
    <x v="5"/>
    <x v="1"/>
    <x v="0"/>
    <m/>
    <n v="1989"/>
    <n v="32"/>
    <x v="0"/>
    <x v="0"/>
    <n v="3064"/>
    <m/>
    <m/>
    <m/>
    <m/>
    <s v="VANERKA CHARLES A"/>
    <s v="VANERKA CHRISTINE A"/>
    <s v="4848 W HORSESHOE DR"/>
    <s v="BEVERLY HILLS FL 34465"/>
  </r>
  <r>
    <x v="152"/>
    <s v="18E17S320010  00820 0010"/>
    <s v="7492"/>
    <s v="PINE RIDGE UNITS 1,5,&amp; 6"/>
    <s v="0100"/>
    <s v="Single Family Residential"/>
    <s v="05"/>
    <s v="18S"/>
    <s v="18E"/>
    <s v="STANDARD"/>
    <x v="0"/>
    <n v="47362"/>
    <n v="1.0900000000000001"/>
    <s v="000X"/>
    <n v="4489"/>
    <s v="W"/>
    <x v="2"/>
    <s v="LN"/>
    <m/>
    <s v="BEVERLY HILLS"/>
    <m/>
    <s v="PINE RIDGE UNIT 1 PB 8 PG 25 LOT 1 BLK 82"/>
    <n v="217430"/>
    <n v="16310"/>
    <n v="201120"/>
    <n v="176877"/>
    <n v="151877"/>
    <x v="0"/>
    <x v="131"/>
    <n v="225000"/>
    <n v="2785"/>
    <n v="706"/>
    <x v="0"/>
    <s v="WARRANTY DEED"/>
    <n v="1"/>
    <x v="23"/>
    <x v="1"/>
    <x v="0"/>
    <n v="1"/>
    <n v="2061"/>
    <n v="32"/>
    <x v="0"/>
    <x v="0"/>
    <n v="3060"/>
    <m/>
    <m/>
    <m/>
    <m/>
    <s v="JONES MICHAEL D"/>
    <s v="JONES CHARLENE M"/>
    <s v="4489 W PAPOOSE LN"/>
    <s v="BEVERLY HILLS FL 34465"/>
  </r>
  <r>
    <x v="153"/>
    <s v="18E17S320010  00890 0040"/>
    <s v="7492"/>
    <s v="PINE RIDGE UNITS 1,5,&amp; 6"/>
    <s v="0000"/>
    <s v="Vacant Residential"/>
    <s v="05"/>
    <s v="18S"/>
    <s v="18E"/>
    <s v="STANDARD"/>
    <x v="1"/>
    <n v="43616"/>
    <n v="1"/>
    <s v="000X"/>
    <n v="5587"/>
    <s v="N"/>
    <x v="15"/>
    <s v="TER"/>
    <m/>
    <s v="BEVERLY HILLS"/>
    <m/>
    <s v="PINE RIDGE UNIT 1 PB 8 PG 25 LOT 4 BLK 89 "/>
    <n v="15020"/>
    <n v="15020"/>
    <n v="0"/>
    <n v="15020"/>
    <n v="15020"/>
    <x v="1"/>
    <x v="132"/>
    <n v="10600"/>
    <n v="534"/>
    <n v="813"/>
    <x v="1"/>
    <s v="FROM DEVELOPERS"/>
    <m/>
    <x v="6"/>
    <x v="2"/>
    <x v="2"/>
    <m/>
    <m/>
    <m/>
    <x v="2"/>
    <x v="1"/>
    <n v="0"/>
    <m/>
    <m/>
    <m/>
    <m/>
    <s v="FORBES ROBERT J &amp; JOANNE S"/>
    <s v="FORBES &amp; J TRACY FORBES"/>
    <s v="562 COMMERCE ST"/>
    <s v="THORNWOOD NY 10594 1326"/>
  </r>
  <r>
    <x v="154"/>
    <s v="18E17S320010  01460 0060"/>
    <s v="7492"/>
    <s v="PINE RIDGE UNITS 1,5,&amp; 6"/>
    <s v="0000"/>
    <s v="Vacant Residential"/>
    <s v="06"/>
    <s v="18S"/>
    <s v="18E"/>
    <s v="STANDARD"/>
    <x v="1"/>
    <n v="43753"/>
    <n v="1"/>
    <s v="000X"/>
    <n v="5032"/>
    <s v="N"/>
    <x v="18"/>
    <s v="DR"/>
    <m/>
    <s v="BEVERLY HILLS"/>
    <m/>
    <s v="PINE RIDGE UNIT 1 PB 8 PG 25 LOT 6 BLK 146"/>
    <n v="15070"/>
    <n v="15070"/>
    <n v="0"/>
    <n v="15070"/>
    <n v="15070"/>
    <x v="1"/>
    <x v="133"/>
    <n v="28000"/>
    <n v="3106"/>
    <n v="536"/>
    <x v="1"/>
    <s v="WARRANTY DEED"/>
    <m/>
    <x v="6"/>
    <x v="2"/>
    <x v="2"/>
    <m/>
    <m/>
    <m/>
    <x v="2"/>
    <x v="1"/>
    <n v="0"/>
    <m/>
    <m/>
    <m/>
    <m/>
    <s v="ROSSETTI GARY"/>
    <s v="ROSSETTI LINDA"/>
    <s v="5611 BAYLOR RD"/>
    <s v="VENICE FL 34293"/>
  </r>
  <r>
    <x v="155"/>
    <s v="18E17S320010  01460 0080"/>
    <s v="7492"/>
    <s v="PINE RIDGE UNITS 1,5,&amp; 6"/>
    <s v="0100"/>
    <s v="Single Family Residential"/>
    <s v="07"/>
    <s v="18S"/>
    <s v="18E"/>
    <s v="STANDARD"/>
    <x v="0"/>
    <n v="48021"/>
    <n v="1.1000000000000001"/>
    <s v="0000"/>
    <n v="4970"/>
    <s v="N"/>
    <x v="18"/>
    <s v="DR"/>
    <m/>
    <s v="BEVERLY HILLS"/>
    <m/>
    <s v="PINE RIDGE UNIT 1 PB 8 PG 25 LOT 8 BLK 146"/>
    <n v="242570"/>
    <n v="16540"/>
    <n v="226030"/>
    <n v="242570"/>
    <n v="0"/>
    <x v="0"/>
    <x v="134"/>
    <n v="317000"/>
    <n v="3011"/>
    <n v="238"/>
    <x v="0"/>
    <s v="WARRANTY DEED"/>
    <n v="1"/>
    <x v="15"/>
    <x v="1"/>
    <x v="1"/>
    <m/>
    <n v="2402"/>
    <n v="32"/>
    <x v="0"/>
    <x v="0"/>
    <n v="3177"/>
    <m/>
    <m/>
    <m/>
    <m/>
    <s v="BALAFAS CHRISTOPHER"/>
    <m/>
    <s v="4970 N BUFFALO DR"/>
    <s v="BEVERLY HILLS FL 34465"/>
  </r>
  <r>
    <x v="156"/>
    <s v="18E17S320010  01460 0160"/>
    <s v="7492"/>
    <s v="PINE RIDGE UNITS 1,5,&amp; 6"/>
    <s v="0100"/>
    <s v="Single Family Residential"/>
    <s v="07"/>
    <s v="18S"/>
    <s v="18E"/>
    <s v="STANDARD"/>
    <x v="0"/>
    <n v="46780"/>
    <n v="1.07"/>
    <s v="0000"/>
    <n v="5921"/>
    <s v="W"/>
    <x v="30"/>
    <s v="CT"/>
    <m/>
    <s v="BEVERLY HILLS"/>
    <m/>
    <s v="PINE RIDGE UNIT 1 PB 8 PG 25 LOT 16 BLK 146"/>
    <n v="223100"/>
    <n v="16110"/>
    <n v="206990"/>
    <n v="223100"/>
    <n v="198100"/>
    <x v="0"/>
    <x v="135"/>
    <n v="270000"/>
    <n v="2966"/>
    <n v="2324"/>
    <x v="0"/>
    <s v="WARRANTY DEED"/>
    <n v="1"/>
    <x v="32"/>
    <x v="1"/>
    <x v="0"/>
    <m/>
    <n v="2075"/>
    <n v="32"/>
    <x v="0"/>
    <x v="0"/>
    <n v="3248"/>
    <m/>
    <m/>
    <m/>
    <m/>
    <s v="ELLER WILLARD S"/>
    <s v="ELLER MARGARET B"/>
    <s v="5921 W DESERT CT"/>
    <s v="BEVERLY HILLS FL 34465"/>
  </r>
  <r>
    <x v="157"/>
    <s v="18E17S320010  01460 0170"/>
    <s v="7492"/>
    <s v="PINE RIDGE UNITS 1,5,&amp; 6"/>
    <s v="0100"/>
    <s v="Single Family Residential"/>
    <s v="07"/>
    <s v="18S"/>
    <s v="18E"/>
    <s v="STANDARD"/>
    <x v="0"/>
    <n v="76507"/>
    <n v="1.76"/>
    <s v="0000"/>
    <n v="5949"/>
    <s v="W"/>
    <x v="30"/>
    <s v="CT"/>
    <m/>
    <s v="BEVERLY HILLS"/>
    <m/>
    <s v="PINE RIDGE UNIT 1 PB 8 PG 25 LOT 17 BLK 146 "/>
    <n v="178740"/>
    <n v="26340"/>
    <n v="152400"/>
    <n v="124629"/>
    <n v="99129"/>
    <x v="0"/>
    <x v="136"/>
    <n v="11500"/>
    <n v="1101"/>
    <n v="1919"/>
    <x v="1"/>
    <s v="WARRANTY DEED"/>
    <n v="1"/>
    <x v="7"/>
    <x v="1"/>
    <x v="0"/>
    <m/>
    <n v="1771"/>
    <n v="32"/>
    <x v="1"/>
    <x v="0"/>
    <n v="2539"/>
    <m/>
    <m/>
    <m/>
    <m/>
    <s v="WENDLER BARBARA"/>
    <s v="CO TRUSTEES"/>
    <s v="5949 W DESERT CT"/>
    <s v="BEVERLY HILLS FL 34465"/>
  </r>
  <r>
    <x v="158"/>
    <s v="18E17S320010  01460 0220"/>
    <s v="7492"/>
    <s v="PINE RIDGE UNITS 1,5,&amp; 6"/>
    <s v="0100"/>
    <s v="Single Family Residential"/>
    <s v="07"/>
    <s v="18S"/>
    <s v="18E"/>
    <s v="STANDARD"/>
    <x v="0"/>
    <n v="43723"/>
    <n v="1"/>
    <s v="0000"/>
    <n v="5820"/>
    <s v="W"/>
    <x v="30"/>
    <s v="CT"/>
    <m/>
    <s v="BEVERLY HILLS"/>
    <m/>
    <s v="PINE RIDGE UNIT 1 PB 8 PG 25 LOT 22 BLK 146"/>
    <n v="218680"/>
    <n v="15060"/>
    <n v="203620"/>
    <n v="170398"/>
    <n v="145398"/>
    <x v="0"/>
    <x v="137"/>
    <n v="130000"/>
    <n v="1149"/>
    <n v="277"/>
    <x v="0"/>
    <s v="WARRANTY DEED"/>
    <n v="1"/>
    <x v="13"/>
    <x v="1"/>
    <x v="0"/>
    <m/>
    <n v="2287"/>
    <n v="32"/>
    <x v="0"/>
    <x v="0"/>
    <n v="3277"/>
    <m/>
    <m/>
    <m/>
    <m/>
    <s v="GELINAS GERALD D"/>
    <s v="GELINAS DELORA A"/>
    <s v="5820 W DESERT CT"/>
    <s v="BEVERLY HILLS FL 34465 2719"/>
  </r>
  <r>
    <x v="159"/>
    <s v="18E17S320010  02570 0040"/>
    <s v="7492"/>
    <s v="PINE RIDGE UNITS 1,5,&amp; 6"/>
    <s v="0100"/>
    <s v="Single Family Residential"/>
    <s v="07"/>
    <s v="18S"/>
    <s v="18E"/>
    <s v="STANDARD"/>
    <x v="0"/>
    <n v="62500"/>
    <n v="1.43"/>
    <s v="0000"/>
    <n v="4761"/>
    <s v="N"/>
    <x v="24"/>
    <s v="DR"/>
    <m/>
    <s v="BEVERLY HILLS"/>
    <m/>
    <s v="PINE RIDGE UNIT 1 PB 8 PG 25 LOT 4 BLK 257"/>
    <n v="200360"/>
    <n v="21520"/>
    <n v="178840"/>
    <n v="159996"/>
    <n v="134996"/>
    <x v="0"/>
    <x v="49"/>
    <n v="89500"/>
    <n v="1962"/>
    <n v="1822"/>
    <x v="1"/>
    <s v="WARRANTY DEED"/>
    <n v="1"/>
    <x v="3"/>
    <x v="1"/>
    <x v="0"/>
    <m/>
    <n v="1635"/>
    <n v="32"/>
    <x v="0"/>
    <x v="0"/>
    <n v="2362"/>
    <m/>
    <m/>
    <m/>
    <m/>
    <s v="CMAR BRUCE A"/>
    <s v="FULLER LAURA"/>
    <s v="4761 N SADDLE DR"/>
    <s v="BEVERLY HILLS FL 34465"/>
  </r>
  <r>
    <x v="160"/>
    <s v="18E17S320010  02570 0080"/>
    <s v="7492"/>
    <s v="PINE RIDGE UNITS 1,5,&amp; 6"/>
    <s v="0100"/>
    <s v="Single Family Residential"/>
    <s v="07"/>
    <s v="18S"/>
    <s v="18E"/>
    <s v="STANDARD"/>
    <x v="0"/>
    <n v="62500"/>
    <n v="1.43"/>
    <s v="0000"/>
    <n v="4573"/>
    <s v="N"/>
    <x v="24"/>
    <s v="DR"/>
    <m/>
    <s v="BEVERLY HILLS"/>
    <m/>
    <s v="PINE RIDGE UNIT 1 PB 8 PG 25 LOT 8 BLK 257"/>
    <n v="170070"/>
    <n v="21520"/>
    <n v="148550"/>
    <n v="156253"/>
    <n v="131253"/>
    <x v="0"/>
    <x v="138"/>
    <n v="182000"/>
    <n v="2735"/>
    <n v="1843"/>
    <x v="0"/>
    <s v="WARRANTY DEED"/>
    <n v="1"/>
    <x v="32"/>
    <x v="1"/>
    <x v="0"/>
    <m/>
    <n v="1803"/>
    <n v="32"/>
    <x v="1"/>
    <x v="0"/>
    <n v="2409"/>
    <m/>
    <m/>
    <m/>
    <m/>
    <s v="CROSS JAMES C"/>
    <m/>
    <s v="4573 N SADDLE DR"/>
    <s v="BEVERLY HILLS FL 34465"/>
  </r>
  <r>
    <x v="161"/>
    <s v="18E17S320010  02610 0080"/>
    <s v="7492"/>
    <s v="PINE RIDGE UNITS 1,5,&amp; 6"/>
    <s v="0000"/>
    <s v="Vacant Residential"/>
    <s v="05"/>
    <s v="18S"/>
    <s v="18E"/>
    <s v="STANDARD"/>
    <x v="1"/>
    <n v="64168"/>
    <n v="1.47"/>
    <s v="000X"/>
    <n v="4703"/>
    <s v="W"/>
    <x v="26"/>
    <s v="PL"/>
    <m/>
    <s v="BEVERLY HILLS"/>
    <m/>
    <s v="PINE RIDGE UNIT 1 PB 8 PG 25 LOT 8 BLK 261 "/>
    <n v="22100"/>
    <n v="22100"/>
    <n v="0"/>
    <n v="22100"/>
    <n v="22100"/>
    <x v="1"/>
    <x v="23"/>
    <m/>
    <m/>
    <m/>
    <x v="2"/>
    <m/>
    <m/>
    <x v="6"/>
    <x v="2"/>
    <x v="2"/>
    <m/>
    <m/>
    <m/>
    <x v="2"/>
    <x v="1"/>
    <n v="0"/>
    <m/>
    <m/>
    <m/>
    <m/>
    <s v="MOLINARI ALFREDO &amp; FRANCES C"/>
    <m/>
    <s v="15411 23RD AVE"/>
    <s v="WHITESTONE NY 11357 3722"/>
  </r>
  <r>
    <x v="162"/>
    <s v="18E17S320010  00880 0010"/>
    <s v="7492"/>
    <s v="PINE RIDGE UNITS 1,5,&amp; 6"/>
    <s v="0000"/>
    <s v="Vacant Residential"/>
    <s v="05"/>
    <s v="18S"/>
    <s v="18E"/>
    <s v="STANDARD"/>
    <x v="1"/>
    <n v="44630"/>
    <n v="1.02"/>
    <s v="000X"/>
    <n v="4829"/>
    <s v="W"/>
    <x v="8"/>
    <s v="DR"/>
    <m/>
    <s v="BEVERLY HILLS"/>
    <m/>
    <s v="PINE RIDGE UNIT 1 PB 8 PG 25 LOT 1 BLK 88 "/>
    <n v="15370"/>
    <n v="15370"/>
    <n v="0"/>
    <n v="15370"/>
    <n v="15370"/>
    <x v="1"/>
    <x v="139"/>
    <n v="25000"/>
    <n v="3037"/>
    <n v="1317"/>
    <x v="1"/>
    <s v="WARRANTY DEED"/>
    <m/>
    <x v="6"/>
    <x v="2"/>
    <x v="2"/>
    <m/>
    <m/>
    <m/>
    <x v="2"/>
    <x v="1"/>
    <n v="0"/>
    <m/>
    <m/>
    <m/>
    <m/>
    <s v="UNDERWOOD RESIDENTIAL GC LLC"/>
    <m/>
    <s v="1342 HIGH ST"/>
    <s v="EUGENE OR 97401"/>
  </r>
  <r>
    <x v="163"/>
    <s v="18E17S320010  01070 0050"/>
    <s v="7492"/>
    <s v="PINE RIDGE UNITS 1,5,&amp; 6"/>
    <s v="0100"/>
    <s v="Single Family Residential"/>
    <s v="06"/>
    <s v="18S"/>
    <s v="18E"/>
    <s v="STANDARD"/>
    <x v="0"/>
    <n v="45994"/>
    <n v="1.06"/>
    <s v="000X"/>
    <n v="5114"/>
    <s v="W"/>
    <x v="12"/>
    <s v="DR"/>
    <m/>
    <s v="BEVERLY HILLS"/>
    <m/>
    <s v="PINE RIDGE UNIT 1 PB 8 PG 25 LOT 5 BLK 107"/>
    <n v="255380"/>
    <n v="15840"/>
    <n v="239540"/>
    <n v="190955"/>
    <n v="164955"/>
    <x v="0"/>
    <x v="140"/>
    <n v="9000"/>
    <n v="1248"/>
    <n v="1155"/>
    <x v="1"/>
    <s v="WARRANTY DEED"/>
    <n v="1"/>
    <x v="11"/>
    <x v="0"/>
    <x v="1"/>
    <m/>
    <n v="2472"/>
    <n v="32"/>
    <x v="0"/>
    <x v="0"/>
    <n v="3474"/>
    <m/>
    <m/>
    <m/>
    <m/>
    <s v="MATHIS LOUISE"/>
    <s v="PAUL AND LOUISE MATHIS LIVING TRUST"/>
    <s v="5114 W WICHITA DR"/>
    <s v="BEVERLY HILLS FL 34465"/>
  </r>
  <r>
    <x v="164"/>
    <s v="18E17S320010  02470 0040"/>
    <s v="7492"/>
    <s v="PINE RIDGE UNITS 1,5,&amp; 6"/>
    <s v="0100"/>
    <s v="Single Family Residential"/>
    <s v="08"/>
    <s v="18S"/>
    <s v="18E"/>
    <s v="STANDARD"/>
    <x v="0"/>
    <n v="62500"/>
    <n v="1.43"/>
    <s v="000X"/>
    <n v="4669"/>
    <s v="N"/>
    <x v="19"/>
    <s v="DR"/>
    <m/>
    <s v="BEVERLY HILLS"/>
    <m/>
    <s v="PINE RIDGE UNIT 1 PB 8 PG 25  LOT 4 BLK 247"/>
    <n v="283980"/>
    <n v="21520"/>
    <n v="262460"/>
    <n v="262387"/>
    <n v="237387"/>
    <x v="0"/>
    <x v="141"/>
    <n v="290000"/>
    <n v="2926"/>
    <n v="1559"/>
    <x v="0"/>
    <s v="WARRANTY DEED"/>
    <n v="1"/>
    <x v="33"/>
    <x v="0"/>
    <x v="0"/>
    <m/>
    <n v="2842"/>
    <n v="32"/>
    <x v="0"/>
    <x v="0"/>
    <n v="3938"/>
    <m/>
    <m/>
    <m/>
    <m/>
    <s v="JOHNSTON HARRY G"/>
    <s v="JOHNSTON LOIS T"/>
    <s v="4669 N PINK POPPY DR"/>
    <s v="BEVERLY HILLS FL 34465"/>
  </r>
  <r>
    <x v="165"/>
    <s v="18E17S320010  00870 0040"/>
    <s v="7492"/>
    <s v="PINE RIDGE UNITS 1,5,&amp; 6"/>
    <s v="0100"/>
    <s v="Single Family Residential"/>
    <s v="05"/>
    <s v="18S"/>
    <s v="18E"/>
    <s v="STANDARD"/>
    <x v="0"/>
    <n v="68976"/>
    <n v="1.58"/>
    <s v="000X"/>
    <n v="4960"/>
    <s v="W"/>
    <x v="0"/>
    <s v="LOOP"/>
    <m/>
    <s v="BEVERLY HILLS"/>
    <m/>
    <s v="PINE RIDGE UNIT 1 PB 8 PG 25 LOT 4 BLK 87"/>
    <n v="203060"/>
    <n v="23750"/>
    <n v="179310"/>
    <n v="153360"/>
    <n v="128360"/>
    <x v="0"/>
    <x v="142"/>
    <n v="255000"/>
    <n v="1935"/>
    <n v="1267"/>
    <x v="0"/>
    <s v="WARRANTY DEED"/>
    <n v="1"/>
    <x v="13"/>
    <x v="1"/>
    <x v="0"/>
    <m/>
    <n v="1785"/>
    <n v="32"/>
    <x v="0"/>
    <x v="0"/>
    <n v="2710"/>
    <m/>
    <m/>
    <m/>
    <m/>
    <s v="BOURNE BENJAMIN J"/>
    <s v="BOURNE CAROLYN M"/>
    <s v="4960 W PINTO LOOP"/>
    <s v="BEVERLY HILLS FL 34465"/>
  </r>
  <r>
    <x v="166"/>
    <s v="18E17S320010  02640 0030"/>
    <s v="7492"/>
    <s v="PINE RIDGE UNITS 1,5,&amp; 6"/>
    <s v="0100"/>
    <s v="Single Family Residential"/>
    <s v="08"/>
    <s v="18S"/>
    <s v="18E"/>
    <s v="STANDARD"/>
    <x v="0"/>
    <n v="70982"/>
    <n v="1.63"/>
    <s v="000X"/>
    <n v="4840"/>
    <s v="W"/>
    <x v="22"/>
    <s v="DR"/>
    <m/>
    <s v="BEVERLY HILLS"/>
    <m/>
    <s v="PINE RIDGE UNIT 1 PB 8 PG 25 LOT 3 BLK 264 "/>
    <n v="179200"/>
    <n v="24440"/>
    <n v="154760"/>
    <n v="126681"/>
    <n v="101681"/>
    <x v="0"/>
    <x v="56"/>
    <n v="15000"/>
    <n v="1424"/>
    <n v="391"/>
    <x v="1"/>
    <s v="WARRANTY DEED"/>
    <n v="1"/>
    <x v="20"/>
    <x v="1"/>
    <x v="0"/>
    <m/>
    <n v="1773"/>
    <n v="32"/>
    <x v="1"/>
    <x v="0"/>
    <n v="2460"/>
    <m/>
    <m/>
    <m/>
    <m/>
    <s v="DIXON JUDY S"/>
    <m/>
    <s v="4840 W PHOENIX DR"/>
    <s v="BEVERLY HILLS FL 34465"/>
  </r>
  <r>
    <x v="167"/>
    <s v="18E17S320010  01070 0040"/>
    <s v="7492"/>
    <s v="PINE RIDGE UNITS 1,5,&amp; 6"/>
    <s v="0100"/>
    <s v="Single Family Residential"/>
    <s v="06"/>
    <s v="18S"/>
    <s v="18E"/>
    <s v="STANDARD"/>
    <x v="0"/>
    <n v="54601"/>
    <n v="1.25"/>
    <s v="000X"/>
    <n v="5100"/>
    <s v="W"/>
    <x v="12"/>
    <s v="DR"/>
    <m/>
    <s v="BEVERLY HILLS"/>
    <m/>
    <s v="PINE RIDGE UNIT 1 PB 8 PG 25 LOT 4 BLK 107"/>
    <n v="238390"/>
    <n v="18800"/>
    <n v="219590"/>
    <n v="190348"/>
    <n v="165348"/>
    <x v="0"/>
    <x v="143"/>
    <n v="51700"/>
    <n v="1918"/>
    <n v="188"/>
    <x v="1"/>
    <s v="WARRANTY DEED"/>
    <n v="1"/>
    <x v="0"/>
    <x v="1"/>
    <x v="0"/>
    <m/>
    <n v="2199"/>
    <n v="32"/>
    <x v="1"/>
    <x v="0"/>
    <n v="3193"/>
    <m/>
    <m/>
    <m/>
    <m/>
    <s v="HANICK ERIC A"/>
    <s v="HANICK KELLY M"/>
    <s v="5100 W WICHITA DR"/>
    <s v="BEVERLY HILLS FL 34465"/>
  </r>
  <r>
    <x v="168"/>
    <s v="18E17S320010  01360 0070"/>
    <s v="7492"/>
    <s v="PINE RIDGE UNITS 1,5,&amp; 6"/>
    <s v="0100"/>
    <s v="Single Family Residential"/>
    <s v="07"/>
    <s v="18S"/>
    <s v="18E"/>
    <s v="STANDARD"/>
    <x v="0"/>
    <n v="43751"/>
    <n v="1"/>
    <s v="0000"/>
    <n v="5500"/>
    <s v="W"/>
    <x v="13"/>
    <s v="PL"/>
    <m/>
    <s v="BEVERLY HILLS"/>
    <m/>
    <s v="PINE RIDGE UNIT 1 PB 8 PG 25 LOT 7 BLK 136"/>
    <n v="134440"/>
    <n v="15070"/>
    <n v="119370"/>
    <n v="90246"/>
    <n v="65246"/>
    <x v="0"/>
    <x v="144"/>
    <n v="65000"/>
    <n v="979"/>
    <n v="1546"/>
    <x v="0"/>
    <s v="WARRANTY DEED"/>
    <n v="1"/>
    <x v="34"/>
    <x v="3"/>
    <x v="0"/>
    <m/>
    <n v="1494"/>
    <n v="32"/>
    <x v="0"/>
    <x v="0"/>
    <n v="2305"/>
    <m/>
    <m/>
    <m/>
    <m/>
    <s v="WHITE ALBERT"/>
    <m/>
    <s v="5500 W CORRALL PL"/>
    <s v="BEVERLY HILLS FL 34465 2729"/>
  </r>
  <r>
    <x v="169"/>
    <s v="18E17S320010  01450 0030"/>
    <s v="7492"/>
    <s v="PINE RIDGE UNITS 1,5,&amp; 6"/>
    <s v="0000"/>
    <s v="Vacant Residential"/>
    <s v="06"/>
    <s v="18S"/>
    <s v="18E"/>
    <s v="STANDARD"/>
    <x v="1"/>
    <n v="46251"/>
    <n v="1.06"/>
    <s v="000X"/>
    <n v="5398"/>
    <s v="N"/>
    <x v="18"/>
    <s v="DR"/>
    <m/>
    <s v="BEVERLY HILLS"/>
    <m/>
    <s v="PINE RIDGE UNIT 1 PB 8 PG 25 LOT 3 BLK 145"/>
    <n v="15930"/>
    <n v="15930"/>
    <n v="0"/>
    <n v="15930"/>
    <n v="15930"/>
    <x v="1"/>
    <x v="145"/>
    <n v="45000"/>
    <n v="3146"/>
    <n v="2102"/>
    <x v="1"/>
    <s v="WARRANTY DEED"/>
    <m/>
    <x v="6"/>
    <x v="2"/>
    <x v="2"/>
    <m/>
    <m/>
    <m/>
    <x v="2"/>
    <x v="1"/>
    <n v="0"/>
    <m/>
    <m/>
    <m/>
    <m/>
    <s v="JT SUDLOW CONSTRUCTION LLC"/>
    <s v="JOHNSON AMANDA"/>
    <s v="PO BOX 1983"/>
    <s v="LECANTO FL 34461"/>
  </r>
  <r>
    <x v="170"/>
    <s v="18E17S320010  01460 0180"/>
    <s v="7492"/>
    <s v="PINE RIDGE UNITS 1,5,&amp; 6"/>
    <s v="0100"/>
    <s v="Single Family Residential"/>
    <s v="07"/>
    <s v="18S"/>
    <s v="18E"/>
    <s v="STANDARD"/>
    <x v="0"/>
    <n v="80280"/>
    <n v="1.84"/>
    <s v="0000"/>
    <n v="5948"/>
    <s v="W"/>
    <x v="30"/>
    <s v="CT"/>
    <m/>
    <s v="BEVERLY HILLS"/>
    <m/>
    <s v="PINE RIDGE UNIT 1 PB 8 PG 25 LOT 18 BLK 146"/>
    <n v="204390"/>
    <n v="27650"/>
    <n v="176740"/>
    <n v="137126"/>
    <n v="107126"/>
    <x v="1"/>
    <x v="146"/>
    <n v="276100"/>
    <n v="3123"/>
    <n v="1290"/>
    <x v="0"/>
    <s v="WARRANTY DEED"/>
    <n v="1"/>
    <x v="10"/>
    <x v="1"/>
    <x v="0"/>
    <m/>
    <n v="1997"/>
    <n v="32"/>
    <x v="0"/>
    <x v="0"/>
    <n v="2839"/>
    <m/>
    <m/>
    <m/>
    <m/>
    <s v="HAYES JOHN K"/>
    <s v="WIGGINS RUBY"/>
    <s v="10844 INKSTER RD"/>
    <s v="ROMULUS MI 48174"/>
  </r>
  <r>
    <x v="171"/>
    <s v="18E17S320010  02530 0060"/>
    <s v="7492"/>
    <s v="PINE RIDGE UNITS 1,5,&amp; 6"/>
    <s v="0100"/>
    <s v="Single Family Residential"/>
    <s v="07"/>
    <s v="18S"/>
    <s v="18E"/>
    <s v="STANDARD"/>
    <x v="0"/>
    <n v="62500"/>
    <n v="1.43"/>
    <s v="0000"/>
    <n v="5396"/>
    <s v="W"/>
    <x v="11"/>
    <s v="BLVD"/>
    <m/>
    <s v="BEVERLY HILLS"/>
    <m/>
    <s v="PINE RIDGE UNIT 1 PB 8 PG 25 LOT 6 BLK 253"/>
    <n v="209780"/>
    <n v="21520"/>
    <n v="188260"/>
    <n v="209780"/>
    <n v="209780"/>
    <x v="1"/>
    <x v="147"/>
    <n v="276000"/>
    <n v="3147"/>
    <n v="1677"/>
    <x v="0"/>
    <s v="TO OR FROM BANKS/LOAN CO."/>
    <n v="1"/>
    <x v="2"/>
    <x v="1"/>
    <x v="0"/>
    <n v="1"/>
    <n v="2227"/>
    <n v="32"/>
    <x v="0"/>
    <x v="0"/>
    <n v="3733"/>
    <m/>
    <m/>
    <m/>
    <m/>
    <s v="RUDE RUSSELL RAY"/>
    <s v="MORTGAGE EQUITY CONVERSION ASSET TRUST"/>
    <s v="5396 W PINE RIDGE BLVD"/>
    <s v="BEVERLY HILLS FL 34465"/>
  </r>
  <r>
    <x v="172"/>
    <s v="18E17S320010  02540 0110"/>
    <s v="7492"/>
    <s v="PINE RIDGE UNITS 1,5,&amp; 6"/>
    <s v="0100"/>
    <s v="Single Family Residential"/>
    <s v="07"/>
    <s v="18S"/>
    <s v="18E"/>
    <s v="STANDARD"/>
    <x v="0"/>
    <n v="67992"/>
    <n v="1.56"/>
    <s v="0000"/>
    <n v="5093"/>
    <s v="W"/>
    <x v="31"/>
    <s v="DR"/>
    <m/>
    <s v="BEVERLY HILLS"/>
    <m/>
    <s v="PINE RIDGE UNIT 1 PB 8 PG 25 LOT 11 BLK 254"/>
    <n v="238360"/>
    <n v="23410"/>
    <n v="214950"/>
    <n v="184105"/>
    <n v="159105"/>
    <x v="0"/>
    <x v="148"/>
    <n v="17900"/>
    <n v="1590"/>
    <n v="2204"/>
    <x v="1"/>
    <s v="WARRANTY DEED"/>
    <n v="1"/>
    <x v="15"/>
    <x v="1"/>
    <x v="0"/>
    <m/>
    <n v="2086"/>
    <n v="32"/>
    <x v="0"/>
    <x v="0"/>
    <n v="3364"/>
    <m/>
    <m/>
    <m/>
    <m/>
    <s v="HABERMEHL DONALD"/>
    <s v="HABERMEHL SHARON"/>
    <s v="5093 W CHIPPEWA DR"/>
    <s v="BEVERLY HILLS FL 34465"/>
  </r>
  <r>
    <x v="173"/>
    <s v="18E17S320010  02570 0060"/>
    <s v="7492"/>
    <s v="PINE RIDGE UNITS 1,5,&amp; 6"/>
    <s v="0000"/>
    <s v="Vacant Residential"/>
    <s v="07"/>
    <s v="18S"/>
    <s v="18E"/>
    <s v="STANDARD"/>
    <x v="1"/>
    <n v="62500"/>
    <n v="1.43"/>
    <s v="0000"/>
    <n v="4677"/>
    <s v="N"/>
    <x v="24"/>
    <s v="DR"/>
    <m/>
    <s v="BEVERLY HILLS"/>
    <m/>
    <s v="PINE RIDGE UNIT 1 PB 8 PG 25 LOT 6 BLK 257 "/>
    <n v="21520"/>
    <n v="21520"/>
    <n v="0"/>
    <n v="21520"/>
    <n v="21520"/>
    <x v="1"/>
    <x v="23"/>
    <m/>
    <m/>
    <m/>
    <x v="2"/>
    <m/>
    <m/>
    <x v="6"/>
    <x v="2"/>
    <x v="2"/>
    <m/>
    <m/>
    <m/>
    <x v="2"/>
    <x v="1"/>
    <n v="0"/>
    <m/>
    <m/>
    <m/>
    <m/>
    <s v="CARLO MARIA SANCHEZ TRUSTEE"/>
    <s v="MARIA SANCHEZ CARLO REV TRUST"/>
    <s v="20 A WEST CHAPMAN ST"/>
    <s v="ALEXANDRIA VA 22301"/>
  </r>
  <r>
    <x v="174"/>
    <s v="18E17S320010  02570 0070"/>
    <s v="7492"/>
    <s v="PINE RIDGE UNITS 1,5,&amp; 6"/>
    <s v="0000"/>
    <s v="Vacant Residential"/>
    <s v="07"/>
    <s v="18S"/>
    <s v="18E"/>
    <s v="STANDARD"/>
    <x v="1"/>
    <n v="62500"/>
    <n v="1.43"/>
    <s v="0000"/>
    <n v="4635"/>
    <s v="N"/>
    <x v="24"/>
    <s v="DR"/>
    <m/>
    <s v="BEVERLY HILLS"/>
    <m/>
    <s v="PINE RIDGE UNIT 1 PB 8 PG 25 LOT 7 BLK 257"/>
    <n v="21520"/>
    <n v="21520"/>
    <n v="0"/>
    <n v="21520"/>
    <n v="21520"/>
    <x v="1"/>
    <x v="23"/>
    <m/>
    <m/>
    <m/>
    <x v="2"/>
    <m/>
    <m/>
    <x v="6"/>
    <x v="2"/>
    <x v="2"/>
    <m/>
    <m/>
    <m/>
    <x v="2"/>
    <x v="1"/>
    <n v="0"/>
    <m/>
    <m/>
    <m/>
    <m/>
    <s v="LOJO ISMAEL RAMIREZ"/>
    <m/>
    <s v="1915 LALIZA ST"/>
    <s v="MAYAGUEZ PR 00680"/>
  </r>
  <r>
    <x v="175"/>
    <s v="18E17S320010  02590 0160"/>
    <s v="7492"/>
    <s v="PINE RIDGE UNITS 1,5,&amp; 6"/>
    <s v="0100"/>
    <s v="Single Family Residential"/>
    <s v="05"/>
    <s v="18S"/>
    <s v="18E"/>
    <s v="STANDARD"/>
    <x v="0"/>
    <n v="63651"/>
    <n v="1.46"/>
    <s v="000X"/>
    <n v="4775"/>
    <s v="W"/>
    <x v="28"/>
    <s v="DR"/>
    <m/>
    <s v="BEVERLY HILLS"/>
    <m/>
    <s v="PINE RIDGE UNIT 1 PB 8 PG 25 LOT 16 BLK 259"/>
    <n v="236730"/>
    <n v="21920"/>
    <n v="214810"/>
    <n v="182637"/>
    <n v="157637"/>
    <x v="0"/>
    <x v="149"/>
    <n v="14300"/>
    <n v="1380"/>
    <n v="765"/>
    <x v="1"/>
    <s v="WARRANTY DEED"/>
    <n v="1"/>
    <x v="20"/>
    <x v="1"/>
    <x v="0"/>
    <m/>
    <n v="2301"/>
    <n v="32"/>
    <x v="0"/>
    <x v="0"/>
    <n v="3030"/>
    <m/>
    <m/>
    <m/>
    <m/>
    <s v="DELUCA DELORES"/>
    <s v="DELUCA DELORES"/>
    <s v="4775 W HORSESHOE DR"/>
    <s v="BEVERLY HILLS FL 34465"/>
  </r>
  <r>
    <x v="176"/>
    <s v="18E17S320010  02590 0200"/>
    <s v="7492"/>
    <s v="PINE RIDGE UNITS 1,5,&amp; 6"/>
    <s v="0100"/>
    <s v="Single Family Residential"/>
    <s v="05"/>
    <s v="18S"/>
    <s v="18E"/>
    <s v="STANDARD"/>
    <x v="0"/>
    <n v="71859"/>
    <n v="1.65"/>
    <s v="000X"/>
    <n v="4957"/>
    <s v="W"/>
    <x v="28"/>
    <s v="DR"/>
    <m/>
    <s v="BEVERLY HILLS"/>
    <m/>
    <s v="PINE RIDGE UNIT 1 PB 8 PG 25 LOT 20 BLK 259"/>
    <n v="242890"/>
    <n v="24750"/>
    <n v="218140"/>
    <n v="193865"/>
    <n v="168865"/>
    <x v="0"/>
    <x v="150"/>
    <n v="22000"/>
    <n v="1597"/>
    <n v="2350"/>
    <x v="1"/>
    <s v="WARRANTY DEED"/>
    <n v="1"/>
    <x v="24"/>
    <x v="0"/>
    <x v="0"/>
    <n v="1"/>
    <n v="2084"/>
    <n v="32"/>
    <x v="0"/>
    <x v="0"/>
    <n v="2718"/>
    <m/>
    <m/>
    <m/>
    <m/>
    <s v="MAGUFFEY RICHARD C"/>
    <s v="MAGUFFEY DARLENE M"/>
    <s v="4957 W HORSESHOE DR"/>
    <s v="BEVERLY HILLS FL 34465"/>
  </r>
  <r>
    <x v="177"/>
    <s v="18E17S320010  02600 0090"/>
    <s v="7492"/>
    <s v="PINE RIDGE UNITS 1,5,&amp; 6"/>
    <s v="0100"/>
    <s v="Single Family Residential"/>
    <s v="05"/>
    <s v="18S"/>
    <s v="18E"/>
    <s v="STANDARD"/>
    <x v="0"/>
    <n v="70062"/>
    <n v="1.61"/>
    <s v="000X"/>
    <n v="4690"/>
    <s v="W"/>
    <x v="28"/>
    <s v="DR"/>
    <m/>
    <s v="BEVERLY HILLS"/>
    <m/>
    <s v="PINE RIDGE UNIT 1 PB 8 PG 25 LOT 9 BLK 260"/>
    <n v="234520"/>
    <n v="24130"/>
    <n v="210390"/>
    <n v="234520"/>
    <n v="234520"/>
    <x v="0"/>
    <x v="151"/>
    <n v="283000"/>
    <n v="3066"/>
    <n v="1241"/>
    <x v="0"/>
    <s v="WARRANTY DEED"/>
    <n v="1"/>
    <x v="1"/>
    <x v="1"/>
    <x v="0"/>
    <m/>
    <n v="2162"/>
    <n v="32"/>
    <x v="0"/>
    <x v="0"/>
    <n v="2919"/>
    <m/>
    <m/>
    <m/>
    <m/>
    <s v="GOODE JOSEPHINE G"/>
    <m/>
    <s v="4690 W HORSESHORE DR"/>
    <s v="BEVERLY HILLS FL 34465"/>
  </r>
  <r>
    <x v="178"/>
    <s v="18E17S320010  02670 0090"/>
    <s v="7492"/>
    <s v="PINE RIDGE UNITS 1,5,&amp; 6"/>
    <s v="0100"/>
    <s v="Single Family Residential"/>
    <s v="08"/>
    <s v="18S"/>
    <s v="18E"/>
    <s v="STANDARD"/>
    <x v="0"/>
    <n v="65001"/>
    <n v="1.49"/>
    <s v="000X"/>
    <n v="4923"/>
    <s v="N"/>
    <x v="23"/>
    <s v="DR"/>
    <m/>
    <s v="BEVERLY HILLS"/>
    <m/>
    <s v="PINE RIDGE UNIT 1 PB 8 PG 25 LOT 9 BLK 267"/>
    <n v="252760"/>
    <n v="22380"/>
    <n v="230380"/>
    <n v="252760"/>
    <n v="252760"/>
    <x v="1"/>
    <x v="152"/>
    <n v="273000"/>
    <n v="2984"/>
    <n v="46"/>
    <x v="0"/>
    <s v="WARRANTY DEED"/>
    <n v="1"/>
    <x v="22"/>
    <x v="0"/>
    <x v="0"/>
    <m/>
    <n v="2369"/>
    <n v="32"/>
    <x v="0"/>
    <x v="0"/>
    <n v="3216"/>
    <m/>
    <m/>
    <m/>
    <m/>
    <s v="GARGANO ADAM T"/>
    <s v="GARGANO NATALIE JO"/>
    <s v="4923 N AMARILLO DR"/>
    <s v="BEVERLY HILLS FL 34465"/>
  </r>
  <r>
    <x v="179"/>
    <s v="18E17S320010  02670 0130"/>
    <s v="7492"/>
    <s v="PINE RIDGE UNITS 1,5,&amp; 6"/>
    <s v="0100"/>
    <s v="Single Family Residential"/>
    <s v="05"/>
    <s v="18S"/>
    <s v="18E"/>
    <s v="STANDARD"/>
    <x v="0"/>
    <n v="78544"/>
    <n v="1.8"/>
    <s v="000X"/>
    <n v="5125"/>
    <s v="N"/>
    <x v="23"/>
    <s v="DR"/>
    <m/>
    <s v="BEVERLY HILLS"/>
    <m/>
    <s v="PINE RIDGE UNIT 1 PB 8 PG 25 LOT 13 BLK 267 "/>
    <n v="219920"/>
    <n v="27050"/>
    <n v="192870"/>
    <n v="157711"/>
    <n v="132711"/>
    <x v="0"/>
    <x v="153"/>
    <n v="165000"/>
    <n v="2203"/>
    <n v="1284"/>
    <x v="0"/>
    <s v="TO OR FROM BANKS/LOAN CO."/>
    <n v="1"/>
    <x v="35"/>
    <x v="1"/>
    <x v="3"/>
    <n v="1"/>
    <n v="2589"/>
    <n v="24"/>
    <x v="0"/>
    <x v="0"/>
    <n v="3491"/>
    <m/>
    <m/>
    <m/>
    <m/>
    <s v="BRAITHWAITE KAREN"/>
    <m/>
    <s v="5125 AMARILLO DR"/>
    <s v="BEVERLY HILLS FL 34465"/>
  </r>
  <r>
    <x v="180"/>
    <s v="18E17S320010  00860 0040"/>
    <s v="7492"/>
    <s v="PINE RIDGE UNITS 1,5,&amp; 6"/>
    <s v="0100"/>
    <s v="Single Family Residential"/>
    <s v="06"/>
    <s v="18S"/>
    <s v="18E"/>
    <s v="STANDARD"/>
    <x v="0"/>
    <n v="53935"/>
    <n v="1.24"/>
    <s v="000X"/>
    <n v="5050"/>
    <s v="W"/>
    <x v="0"/>
    <s v="LOOP"/>
    <m/>
    <s v="BEVERLY HILLS"/>
    <m/>
    <s v="PINE RIDGE UNIT 1 PB 8 PG 25 LOT 4 BLK 86"/>
    <n v="138270"/>
    <n v="18570"/>
    <n v="119700"/>
    <n v="138270"/>
    <n v="138270"/>
    <x v="1"/>
    <x v="154"/>
    <n v="60800"/>
    <n v="546"/>
    <n v="511"/>
    <x v="1"/>
    <s v="FROM DEVELOPERS"/>
    <n v="1"/>
    <x v="4"/>
    <x v="1"/>
    <x v="0"/>
    <m/>
    <n v="1404"/>
    <n v="32"/>
    <x v="0"/>
    <x v="0"/>
    <n v="1946"/>
    <m/>
    <m/>
    <m/>
    <m/>
    <s v="MILLSPAUGH BEVERLY"/>
    <s v="MILLSPAUGH DARRELL"/>
    <s v="2397 WESTSIDE DR"/>
    <s v="NORTH CHILI NY 14514 1009"/>
  </r>
  <r>
    <x v="181"/>
    <s v="18E17S320010  01360 0050"/>
    <s v="7492"/>
    <s v="PINE RIDGE UNITS 1,5,&amp; 6"/>
    <s v="0100"/>
    <s v="Single Family Residential"/>
    <s v="07"/>
    <s v="18S"/>
    <s v="18E"/>
    <s v="STANDARD"/>
    <x v="0"/>
    <n v="43751"/>
    <n v="1"/>
    <s v="0000"/>
    <n v="5548"/>
    <s v="W"/>
    <x v="13"/>
    <s v="PL"/>
    <m/>
    <s v="BEVERLY HILLS"/>
    <m/>
    <s v="PINE RIDGE UNIT 1 PB 8 PG 25 LOT 5 BLK 136 "/>
    <n v="150900"/>
    <n v="15070"/>
    <n v="135830"/>
    <n v="98673"/>
    <n v="73173"/>
    <x v="0"/>
    <x v="155"/>
    <n v="10900"/>
    <n v="542"/>
    <n v="1987"/>
    <x v="1"/>
    <s v="FROM DEVELOPERS"/>
    <n v="1"/>
    <x v="36"/>
    <x v="1"/>
    <x v="0"/>
    <m/>
    <n v="1960"/>
    <n v="32"/>
    <x v="0"/>
    <x v="0"/>
    <n v="2464"/>
    <m/>
    <m/>
    <m/>
    <m/>
    <s v="CERCE EVELYN M SOLE TRUSTEE"/>
    <m/>
    <s v="5548 W CORRAL PL"/>
    <s v="BEVERLY HILLS FL 34468"/>
  </r>
  <r>
    <x v="182"/>
    <s v="18E17S320010  01360 0190"/>
    <s v="7492"/>
    <s v="PINE RIDGE UNITS 1,5,&amp; 6"/>
    <s v="0100"/>
    <s v="Single Family Residential"/>
    <s v="07"/>
    <s v="18S"/>
    <s v="18E"/>
    <s v="STANDARD"/>
    <x v="0"/>
    <n v="43750"/>
    <n v="1"/>
    <s v="0000"/>
    <n v="5555"/>
    <s v="W"/>
    <x v="11"/>
    <s v="BLVD"/>
    <m/>
    <s v="BEVERLY HILLS"/>
    <m/>
    <s v="PINE RIDGE UNIT 1 PB 8 PG 25 LOT 19 BLK 136"/>
    <n v="132120"/>
    <n v="15070"/>
    <n v="117050"/>
    <n v="96183"/>
    <n v="71183"/>
    <x v="0"/>
    <x v="42"/>
    <n v="145000"/>
    <n v="1795"/>
    <n v="2173"/>
    <x v="0"/>
    <s v="WARRANTY DEED"/>
    <n v="1"/>
    <x v="34"/>
    <x v="1"/>
    <x v="0"/>
    <m/>
    <n v="1560"/>
    <n v="29"/>
    <x v="1"/>
    <x v="0"/>
    <n v="2343"/>
    <m/>
    <m/>
    <m/>
    <m/>
    <s v="JACKZENTIS LORRAINE YVETTE"/>
    <m/>
    <s v="5555 W PINE RIDGE BLVD"/>
    <s v="BEVERLY HILLS FL 34465 2864"/>
  </r>
  <r>
    <x v="183"/>
    <s v="18E17S320010  01370 0010"/>
    <s v="7492"/>
    <s v="PINE RIDGE UNITS 1,5,&amp; 6"/>
    <s v="0100"/>
    <s v="Single Family Residential"/>
    <s v="07"/>
    <s v="18S"/>
    <s v="18E"/>
    <s v="STANDARD"/>
    <x v="0"/>
    <n v="101616"/>
    <n v="2.33"/>
    <s v="0000"/>
    <n v="5726"/>
    <s v="W"/>
    <x v="13"/>
    <s v="PL"/>
    <m/>
    <s v="BEVERLY HILLS"/>
    <m/>
    <s v="PINE RIDGE UNIT 1 PB 8 PG 25 LOT 1 BLK 137"/>
    <n v="207490"/>
    <n v="34990"/>
    <n v="172500"/>
    <n v="158379"/>
    <n v="133379"/>
    <x v="0"/>
    <x v="87"/>
    <n v="134500"/>
    <n v="2408"/>
    <n v="2318"/>
    <x v="0"/>
    <s v="WARRANTY DEED"/>
    <n v="1"/>
    <x v="1"/>
    <x v="1"/>
    <x v="0"/>
    <m/>
    <n v="1895"/>
    <n v="29"/>
    <x v="0"/>
    <x v="0"/>
    <n v="2928"/>
    <m/>
    <m/>
    <m/>
    <m/>
    <s v="BARRAVECHIA ROBERT S"/>
    <s v="COOPER ELISE N"/>
    <s v="5726 W CORRAL PLACE"/>
    <s v="BEVERLY HILLS FL 34465"/>
  </r>
  <r>
    <x v="184"/>
    <s v="18E17S320010  01410 0130"/>
    <s v="7492"/>
    <s v="PINE RIDGE UNITS 1,5,&amp; 6"/>
    <s v="0000"/>
    <s v="Vacant Residential"/>
    <s v="07"/>
    <s v="18S"/>
    <s v="18E"/>
    <s v="STANDARD"/>
    <x v="1"/>
    <n v="65714"/>
    <n v="1.51"/>
    <s v="0000"/>
    <n v="4911"/>
    <s v="N"/>
    <x v="18"/>
    <s v="DR"/>
    <m/>
    <s v="BEVERLY HILLS"/>
    <m/>
    <s v="PINE RIDGE UNIT 1 PB 8 PG 25 LOT 13 BLK 141"/>
    <n v="22630"/>
    <n v="22630"/>
    <n v="0"/>
    <n v="22630"/>
    <n v="22630"/>
    <x v="1"/>
    <x v="156"/>
    <n v="18800"/>
    <n v="2013"/>
    <n v="604"/>
    <x v="1"/>
    <s v="UNDEFINED"/>
    <m/>
    <x v="6"/>
    <x v="2"/>
    <x v="2"/>
    <m/>
    <m/>
    <m/>
    <x v="2"/>
    <x v="1"/>
    <n v="0"/>
    <m/>
    <m/>
    <m/>
    <m/>
    <s v="THE JOY OF MUSIC INC"/>
    <s v="THORSEN AASE"/>
    <s v="3100 E JOHN HINKLE PL STE 108"/>
    <s v="BLOOMINGTON IN 47408"/>
  </r>
  <r>
    <x v="185"/>
    <s v="18E17S320010  01410 0160"/>
    <s v="7492"/>
    <s v="PINE RIDGE UNITS 1,5,&amp; 6"/>
    <s v="0100"/>
    <s v="Single Family Residential"/>
    <s v="07"/>
    <s v="18S"/>
    <s v="18E"/>
    <s v="STANDARD"/>
    <x v="0"/>
    <n v="44855"/>
    <n v="1.03"/>
    <s v="0000"/>
    <n v="4937"/>
    <s v="N"/>
    <x v="18"/>
    <s v="DR"/>
    <m/>
    <s v="BEVERLY HILLS"/>
    <m/>
    <s v="PINE RIDGE UNIT 1 PB 8 PG 25 LOT 16 BLK 141"/>
    <n v="209990"/>
    <n v="15450"/>
    <n v="194540"/>
    <n v="185199"/>
    <n v="160199"/>
    <x v="0"/>
    <x v="157"/>
    <n v="21500"/>
    <n v="2722"/>
    <n v="540"/>
    <x v="1"/>
    <s v="WARRANTY DEED"/>
    <n v="1"/>
    <x v="17"/>
    <x v="1"/>
    <x v="0"/>
    <m/>
    <n v="1580"/>
    <n v="32"/>
    <x v="1"/>
    <x v="0"/>
    <n v="2771"/>
    <m/>
    <m/>
    <m/>
    <m/>
    <s v="VANDERKLAY JEAN"/>
    <s v="VANDERKLAY DAVID"/>
    <s v="4937 N BUFFALO DR"/>
    <s v="BEVERLY HILLS FL 34465"/>
  </r>
  <r>
    <x v="186"/>
    <s v="18E17S320010  01460 0040"/>
    <s v="7492"/>
    <s v="PINE RIDGE UNITS 1,5,&amp; 6"/>
    <s v="0000"/>
    <s v="Vacant Residential"/>
    <s v="06"/>
    <s v="18S"/>
    <s v="18E"/>
    <s v="STANDARD"/>
    <x v="1"/>
    <n v="43753"/>
    <n v="1"/>
    <s v="000X"/>
    <n v="5096"/>
    <s v="N"/>
    <x v="18"/>
    <s v="DR"/>
    <m/>
    <s v="BEVERLY HILLS"/>
    <m/>
    <s v="PINE RIDGE UNIT 1 PB 8 PG 25 LOT 4 BLK 146 "/>
    <n v="15070"/>
    <n v="15070"/>
    <n v="0"/>
    <n v="15070"/>
    <n v="15070"/>
    <x v="1"/>
    <x v="117"/>
    <n v="15000"/>
    <n v="2466"/>
    <n v="1356"/>
    <x v="1"/>
    <s v="WARRANTY DEED"/>
    <m/>
    <x v="6"/>
    <x v="2"/>
    <x v="2"/>
    <m/>
    <m/>
    <m/>
    <x v="2"/>
    <x v="1"/>
    <n v="0"/>
    <m/>
    <m/>
    <m/>
    <m/>
    <s v="CHUECA CARLOS ROBERTO &amp; ROCIO"/>
    <s v="DEL PILAR BLANCO"/>
    <s v="9348 SW 164 CT"/>
    <s v="MIAMI FL 33196"/>
  </r>
  <r>
    <x v="187"/>
    <s v="18E17S320010  01460 0050"/>
    <s v="7492"/>
    <s v="PINE RIDGE UNITS 1,5,&amp; 6"/>
    <s v="0000"/>
    <s v="Vacant Residential"/>
    <s v="06"/>
    <s v="18S"/>
    <s v="18E"/>
    <s v="STANDARD"/>
    <x v="1"/>
    <n v="43753"/>
    <n v="1"/>
    <s v="000X"/>
    <n v="5074"/>
    <s v="N"/>
    <x v="18"/>
    <s v="DR"/>
    <m/>
    <s v="BEVERLY HILLS"/>
    <m/>
    <s v="PINE RIDGE UNIT 1 PB 8 PG 25 LOT 5 BLK 146"/>
    <n v="15070"/>
    <n v="15070"/>
    <n v="0"/>
    <n v="15070"/>
    <n v="15070"/>
    <x v="1"/>
    <x v="158"/>
    <n v="25000"/>
    <n v="3099"/>
    <n v="528"/>
    <x v="1"/>
    <s v="WARRANTY DEED"/>
    <m/>
    <x v="6"/>
    <x v="2"/>
    <x v="2"/>
    <m/>
    <m/>
    <m/>
    <x v="2"/>
    <x v="1"/>
    <n v="0"/>
    <m/>
    <m/>
    <m/>
    <m/>
    <s v="ADAMS HOMES OF NORTHWEST FLORIDA INC"/>
    <m/>
    <s v="3000 GULF BREEZE PKWY"/>
    <s v="GULF BREEZE FL 32563"/>
  </r>
  <r>
    <x v="188"/>
    <s v="18E17S320010  01460 0090"/>
    <s v="7492"/>
    <s v="PINE RIDGE UNITS 1,5,&amp; 6"/>
    <s v="0100"/>
    <s v="Single Family Residential"/>
    <s v="07"/>
    <s v="18S"/>
    <s v="18E"/>
    <s v="STANDARD"/>
    <x v="0"/>
    <n v="84430"/>
    <n v="1.94"/>
    <s v="0000"/>
    <n v="4938"/>
    <s v="N"/>
    <x v="18"/>
    <s v="DR"/>
    <m/>
    <s v="BEVERLY HILLS"/>
    <m/>
    <s v="PINE RIDGE UNIT 1 PB 8 PG 25 LOT 9 BLK 146"/>
    <n v="141500"/>
    <n v="29070"/>
    <n v="112430"/>
    <n v="122378"/>
    <n v="96378"/>
    <x v="0"/>
    <x v="159"/>
    <n v="150000"/>
    <n v="2831"/>
    <n v="683"/>
    <x v="0"/>
    <s v="WARRANTY DEED"/>
    <n v="1"/>
    <x v="27"/>
    <x v="3"/>
    <x v="0"/>
    <m/>
    <n v="1320"/>
    <n v="28"/>
    <x v="1"/>
    <x v="0"/>
    <n v="2460"/>
    <m/>
    <m/>
    <m/>
    <m/>
    <s v="BERRISH REGINA M"/>
    <m/>
    <s v="4938 N BUFFALO DR"/>
    <s v="BEVERLY HILLS FL 34465"/>
  </r>
  <r>
    <x v="189"/>
    <s v="18E17S320010  01460 0110"/>
    <s v="7492"/>
    <s v="PINE RIDGE UNITS 1,5,&amp; 6"/>
    <s v="0000"/>
    <s v="Vacant Residential"/>
    <s v="07"/>
    <s v="18S"/>
    <s v="18E"/>
    <s v="STANDARD"/>
    <x v="1"/>
    <n v="44403"/>
    <n v="1.02"/>
    <s v="0000"/>
    <n v="4926"/>
    <s v="N"/>
    <x v="18"/>
    <s v="DR"/>
    <m/>
    <s v="BEVERLY HILLS"/>
    <m/>
    <s v="PINE RIDGE UNIT 1 PB 8 PG 25 LOT 11 BLK 146"/>
    <n v="15290"/>
    <n v="15290"/>
    <n v="0"/>
    <n v="15290"/>
    <n v="15290"/>
    <x v="1"/>
    <x v="160"/>
    <n v="27500"/>
    <n v="3094"/>
    <n v="998"/>
    <x v="1"/>
    <s v="WARRANTY DEED"/>
    <m/>
    <x v="6"/>
    <x v="2"/>
    <x v="2"/>
    <m/>
    <m/>
    <m/>
    <x v="2"/>
    <x v="1"/>
    <n v="0"/>
    <m/>
    <m/>
    <m/>
    <m/>
    <s v="DOAK JENNIFER WINTER"/>
    <s v="HOLLIDAY CATHERINE"/>
    <s v="4092 S FROST PT"/>
    <s v="INVERNESS FL 34452"/>
  </r>
  <r>
    <x v="190"/>
    <s v="18E17S320010  01460 0140"/>
    <s v="7492"/>
    <s v="PINE RIDGE UNITS 1,5,&amp; 6"/>
    <s v="0000"/>
    <s v="Vacant Residential"/>
    <s v="07"/>
    <s v="18S"/>
    <s v="18E"/>
    <s v="STANDARD"/>
    <x v="1"/>
    <n v="43677"/>
    <n v="1"/>
    <s v="0000"/>
    <n v="5853"/>
    <s v="W"/>
    <x v="30"/>
    <s v="CT"/>
    <m/>
    <s v="BEVERLY HILLS"/>
    <m/>
    <s v="PINE RIDGE UNIT 1 PB 8 PG 25 LOT 14 BLK 146 "/>
    <n v="15040"/>
    <n v="15040"/>
    <n v="0"/>
    <n v="15040"/>
    <n v="15040"/>
    <x v="1"/>
    <x v="161"/>
    <n v="12000"/>
    <n v="1564"/>
    <n v="951"/>
    <x v="1"/>
    <s v="WARRANTY DEED"/>
    <m/>
    <x v="6"/>
    <x v="2"/>
    <x v="2"/>
    <m/>
    <m/>
    <m/>
    <x v="2"/>
    <x v="1"/>
    <n v="0"/>
    <m/>
    <m/>
    <m/>
    <m/>
    <s v="DE LUCIA FRANK M &amp; JACQUELINE L TRUSTEES"/>
    <m/>
    <s v="5852 W DESERT CT"/>
    <s v="BEVERLY HILLS FL 34465"/>
  </r>
  <r>
    <x v="191"/>
    <s v="18E17S320010  01460 0210"/>
    <s v="7492"/>
    <s v="PINE RIDGE UNITS 1,5,&amp; 6"/>
    <s v="0100"/>
    <s v="Single Family Residential"/>
    <s v="07"/>
    <s v="18S"/>
    <s v="18E"/>
    <s v="STANDARD"/>
    <x v="0"/>
    <n v="43746"/>
    <n v="1"/>
    <s v="0000"/>
    <n v="5852"/>
    <s v="W"/>
    <x v="30"/>
    <s v="CT"/>
    <m/>
    <s v="BEVERLY HILLS"/>
    <m/>
    <s v="PINE RIDGE UNIT 1 PB 8 PG 25 LOT 21 BLK 146"/>
    <n v="217230"/>
    <n v="15060"/>
    <n v="202170"/>
    <n v="164456"/>
    <n v="139456"/>
    <x v="0"/>
    <x v="162"/>
    <n v="13500"/>
    <n v="822"/>
    <n v="2127"/>
    <x v="1"/>
    <s v="WARRANTY DEED"/>
    <n v="1"/>
    <x v="10"/>
    <x v="1"/>
    <x v="0"/>
    <m/>
    <n v="2022"/>
    <n v="32"/>
    <x v="0"/>
    <x v="0"/>
    <n v="2912"/>
    <m/>
    <m/>
    <m/>
    <m/>
    <s v="DELUCIA FRANK M"/>
    <s v="DELUCIA JACQUELINE B"/>
    <s v="5852 W DESERT CT"/>
    <s v="BEVERLY HILLS FL 34465"/>
  </r>
  <r>
    <x v="192"/>
    <s v="18E17S320010  02470 0010"/>
    <s v="7492"/>
    <s v="PINE RIDGE UNITS 1,5,&amp; 6"/>
    <s v="0000"/>
    <s v="Vacant Residential"/>
    <s v="08"/>
    <s v="18S"/>
    <s v="18E"/>
    <s v="STANDARD"/>
    <x v="1"/>
    <n v="76811"/>
    <n v="1.76"/>
    <s v="000X"/>
    <n v="4539"/>
    <s v="N"/>
    <x v="19"/>
    <s v="DR"/>
    <m/>
    <s v="BEVERLY HILLS"/>
    <m/>
    <s v="PINE RIDGE UNIT 1 PB 8 PG 25 LOT 1 BLK 247"/>
    <n v="26450"/>
    <n v="26450"/>
    <n v="0"/>
    <n v="26450"/>
    <n v="26450"/>
    <x v="1"/>
    <x v="163"/>
    <n v="27000"/>
    <n v="2827"/>
    <n v="127"/>
    <x v="1"/>
    <s v="WARRANTY DEED"/>
    <m/>
    <x v="6"/>
    <x v="2"/>
    <x v="2"/>
    <m/>
    <m/>
    <m/>
    <x v="2"/>
    <x v="1"/>
    <n v="0"/>
    <m/>
    <m/>
    <m/>
    <m/>
    <s v="WESTCOTT DANIEL R"/>
    <s v="WESTCOTT SHEILA M"/>
    <s v="4118 INVERNESS PL"/>
    <s v="ROCK HILL SC 29730"/>
  </r>
  <r>
    <x v="193"/>
    <s v="18E17S320010  02600 0160"/>
    <s v="7492"/>
    <s v="PINE RIDGE UNITS 1,5,&amp; 6"/>
    <s v="0000"/>
    <s v="Vacant Residential"/>
    <s v="05"/>
    <s v="18S"/>
    <s v="18E"/>
    <s v="STANDARD"/>
    <x v="1"/>
    <n v="97931"/>
    <n v="2.25"/>
    <s v="000X"/>
    <n v="4809"/>
    <s v="W"/>
    <x v="27"/>
    <s v="DR"/>
    <m/>
    <s v="BEVERLY HILLS"/>
    <m/>
    <s v="PINE RIDGE UNIT 1 PB 8 PG 25 LOT 16 BLK 260"/>
    <n v="33720"/>
    <n v="33720"/>
    <n v="0"/>
    <n v="33720"/>
    <n v="33720"/>
    <x v="1"/>
    <x v="164"/>
    <n v="50500"/>
    <n v="3098"/>
    <n v="507"/>
    <x v="1"/>
    <s v="WARRANTY DEED"/>
    <m/>
    <x v="6"/>
    <x v="2"/>
    <x v="2"/>
    <m/>
    <m/>
    <m/>
    <x v="2"/>
    <x v="1"/>
    <n v="0"/>
    <m/>
    <m/>
    <m/>
    <m/>
    <s v="EVOCK JAIME"/>
    <m/>
    <s v="38 LUPINE ST"/>
    <s v="HOMOSASSA FL 34446"/>
  </r>
  <r>
    <x v="194"/>
    <s v="18E17S320010  02610 0090"/>
    <s v="7492"/>
    <s v="PINE RIDGE UNITS 1,5,&amp; 6"/>
    <s v="0100"/>
    <s v="Single Family Residential"/>
    <s v="05"/>
    <s v="18S"/>
    <s v="18E"/>
    <s v="STANDARD"/>
    <x v="0"/>
    <n v="64168"/>
    <n v="1.47"/>
    <s v="000X"/>
    <n v="4745"/>
    <s v="W"/>
    <x v="26"/>
    <s v="PL"/>
    <m/>
    <s v="BEVERLY HILLS"/>
    <m/>
    <s v="PINE RIDGE UNIT 1 PB 8 PG 25 LOT 9 BLK 261"/>
    <n v="327200"/>
    <n v="22100"/>
    <n v="305100"/>
    <n v="271210"/>
    <n v="246210"/>
    <x v="0"/>
    <x v="165"/>
    <n v="73000"/>
    <n v="2065"/>
    <n v="950"/>
    <x v="1"/>
    <s v="WARRANTY DEED"/>
    <n v="1"/>
    <x v="37"/>
    <x v="1"/>
    <x v="1"/>
    <m/>
    <n v="2908"/>
    <n v="32"/>
    <x v="0"/>
    <x v="0"/>
    <n v="4097"/>
    <m/>
    <m/>
    <m/>
    <m/>
    <s v="PAPAS GEORGE"/>
    <s v="PAPAS GAYE"/>
    <s v="4745 W PONITAC PL"/>
    <s v="BEVERLY HILLS FL 34465"/>
  </r>
  <r>
    <x v="195"/>
    <s v="18E17S320010  02740 0170"/>
    <s v="7492"/>
    <s v="PINE RIDGE UNITS 1,5,&amp; 6"/>
    <s v="0100"/>
    <s v="Single Family Residential"/>
    <s v="05"/>
    <s v="18S"/>
    <s v="18E"/>
    <s v="STANDARD"/>
    <x v="0"/>
    <n v="63638"/>
    <n v="1.46"/>
    <s v="000X"/>
    <n v="4521"/>
    <s v="W"/>
    <x v="28"/>
    <s v="DR"/>
    <m/>
    <s v="BEVERLY HILLS"/>
    <m/>
    <s v="PINE RIDGE UNIT 1 PB 8 PG 25 LOT 17 BLK 274"/>
    <n v="238330"/>
    <n v="21910"/>
    <n v="216420"/>
    <n v="187869"/>
    <n v="157369"/>
    <x v="0"/>
    <x v="166"/>
    <n v="13000"/>
    <n v="953"/>
    <n v="557"/>
    <x v="1"/>
    <s v="WARRANTY DEED"/>
    <n v="1"/>
    <x v="26"/>
    <x v="1"/>
    <x v="0"/>
    <m/>
    <n v="2557"/>
    <n v="32"/>
    <x v="0"/>
    <x v="0"/>
    <n v="2909"/>
    <m/>
    <m/>
    <m/>
    <m/>
    <s v="DAY ALMA LILLIAN"/>
    <s v="DONAHUE MARY EDITH"/>
    <s v="4521 W HORSESHOE DR"/>
    <s v="BEVERLY HILLS FL 34465 2953"/>
  </r>
  <r>
    <x v="196"/>
    <s v="18E17S320010  02750 0020"/>
    <s v="7492"/>
    <s v="PINE RIDGE UNITS 1,5,&amp; 6"/>
    <s v="0100"/>
    <s v="Single Family Residential"/>
    <s v="05"/>
    <s v="18S"/>
    <s v="18E"/>
    <s v="STANDARD"/>
    <x v="0"/>
    <n v="43915"/>
    <n v="1.01"/>
    <s v="000X"/>
    <n v="4554"/>
    <s v="W"/>
    <x v="11"/>
    <s v="BLVD"/>
    <m/>
    <s v="BEVERLY HILLS"/>
    <m/>
    <s v="PINE RIDGE UNIT 1 PB 8 PG 25 LOT 2 BLK 275"/>
    <n v="193980"/>
    <n v="15120"/>
    <n v="178860"/>
    <n v="147344"/>
    <n v="117344"/>
    <x v="0"/>
    <x v="167"/>
    <n v="174000"/>
    <n v="1386"/>
    <n v="162"/>
    <x v="0"/>
    <s v="WARRANTY DEED"/>
    <n v="1"/>
    <x v="14"/>
    <x v="1"/>
    <x v="0"/>
    <m/>
    <n v="1795"/>
    <n v="32"/>
    <x v="0"/>
    <x v="0"/>
    <n v="2620"/>
    <m/>
    <m/>
    <m/>
    <m/>
    <s v="KOCIELKO DENNIS K"/>
    <s v="KOCIELKO JOYCE D"/>
    <s v="4554 W PINE RIDGE BLVD"/>
    <s v="BEVERLY HILLS FL 34465 2866"/>
  </r>
  <r>
    <x v="197"/>
    <s v="18E17S320010  01330 0120"/>
    <s v="7492"/>
    <s v="PINE RIDGE UNITS 1,5,&amp; 6"/>
    <s v="0100"/>
    <s v="Single Family Residential"/>
    <s v="06"/>
    <s v="18S"/>
    <s v="18E"/>
    <s v="STANDARD"/>
    <x v="0"/>
    <n v="46002"/>
    <n v="1.06"/>
    <s v="000X"/>
    <n v="5300"/>
    <s v="N"/>
    <x v="7"/>
    <s v="TER"/>
    <m/>
    <s v="BEVERLY HILLS"/>
    <m/>
    <s v="PINE RIDGE UNIT 1 PB 8 PG 25 LOT 12 BLK 133"/>
    <n v="201970"/>
    <n v="15840"/>
    <n v="186130"/>
    <n v="142108"/>
    <n v="117108"/>
    <x v="0"/>
    <x v="168"/>
    <n v="180000"/>
    <n v="2325"/>
    <n v="1821"/>
    <x v="0"/>
    <s v="WARRANTY DEED"/>
    <n v="1"/>
    <x v="38"/>
    <x v="1"/>
    <x v="0"/>
    <m/>
    <n v="1925"/>
    <n v="32"/>
    <x v="0"/>
    <x v="0"/>
    <n v="2944"/>
    <m/>
    <m/>
    <m/>
    <m/>
    <s v="FOSTER DOUGLAS A"/>
    <s v="FOSTER LISA M"/>
    <s v="5300 N SONORA TER"/>
    <s v="BEVERLY HILLS FL 34465"/>
  </r>
  <r>
    <x v="198"/>
    <s v="18E17S320010  00780 0010"/>
    <s v="7492"/>
    <s v="PINE RIDGE UNITS 1,5,&amp; 6"/>
    <s v="0100"/>
    <s v="Single Family Residential"/>
    <s v="05"/>
    <s v="18S"/>
    <s v="18E"/>
    <s v="STANDARD"/>
    <x v="0"/>
    <n v="59756"/>
    <n v="1.37"/>
    <s v="000X"/>
    <n v="5621"/>
    <s v="N"/>
    <x v="1"/>
    <s v="AVE"/>
    <m/>
    <s v="BEVERLY HILLS"/>
    <m/>
    <s v="PINE RIDGE UNIT 1 PB 8 PG 25 LOT 1 BLK 78"/>
    <n v="164130"/>
    <n v="20580"/>
    <n v="143550"/>
    <n v="123576"/>
    <n v="98576"/>
    <x v="1"/>
    <x v="169"/>
    <n v="239900"/>
    <n v="3124"/>
    <n v="1468"/>
    <x v="0"/>
    <s v="WARRANTY DEED"/>
    <n v="1"/>
    <x v="2"/>
    <x v="1"/>
    <x v="0"/>
    <m/>
    <n v="1732"/>
    <n v="34"/>
    <x v="1"/>
    <x v="0"/>
    <n v="2864"/>
    <m/>
    <m/>
    <m/>
    <m/>
    <s v="POST THOMAS F"/>
    <s v="CHERESKO GERTRUDE"/>
    <s v="5621 N FLAGSTAFF AVE"/>
    <s v="BEVERLY HILLS FL 34465"/>
  </r>
  <r>
    <x v="199"/>
    <s v="18E17S320010  02550 0080"/>
    <s v="7492"/>
    <s v="PINE RIDGE UNITS 1,5,&amp; 6"/>
    <s v="0100"/>
    <s v="Single Family Residential"/>
    <s v="07"/>
    <s v="18S"/>
    <s v="18E"/>
    <s v="STANDARD"/>
    <x v="0"/>
    <n v="74329"/>
    <n v="1.71"/>
    <s v="0000"/>
    <n v="4830"/>
    <s v="N"/>
    <x v="24"/>
    <s v="DR"/>
    <m/>
    <s v="BEVERLY HILLS"/>
    <m/>
    <s v="PINE RIDGE UNIT 1 PB 8 PG 25 LOT 8 BLK 255"/>
    <n v="156580"/>
    <n v="25600"/>
    <n v="130980"/>
    <n v="156580"/>
    <n v="156580"/>
    <x v="1"/>
    <x v="170"/>
    <n v="74400"/>
    <n v="546"/>
    <n v="948"/>
    <x v="1"/>
    <s v="FROM DEVELOPERS"/>
    <n v="1"/>
    <x v="4"/>
    <x v="1"/>
    <x v="0"/>
    <n v="1"/>
    <n v="1829"/>
    <n v="29"/>
    <x v="1"/>
    <x v="0"/>
    <n v="2938"/>
    <m/>
    <m/>
    <m/>
    <m/>
    <s v="VAN GOOLEN M J"/>
    <m/>
    <s v="28 OAK ST"/>
    <s v=" N1R 4K6 CANADA"/>
  </r>
  <r>
    <x v="200"/>
    <s v="18E17S320010  01400 0230"/>
    <s v="7492"/>
    <s v="PINE RIDGE UNITS 1,5,&amp; 6"/>
    <s v="0000"/>
    <s v="Vacant Residential"/>
    <s v="06"/>
    <s v="18S"/>
    <s v="18E"/>
    <s v="STANDARD"/>
    <x v="1"/>
    <n v="43750"/>
    <n v="1"/>
    <s v="000X"/>
    <n v="5594"/>
    <s v="W"/>
    <x v="5"/>
    <s v="ST"/>
    <m/>
    <s v="BEVERLY HILLS"/>
    <m/>
    <s v="PINE RIDGE UNIT 1 PB 8 PG 25 LOT 23 BLK 140"/>
    <n v="15070"/>
    <n v="15070"/>
    <n v="0"/>
    <n v="15070"/>
    <n v="15070"/>
    <x v="1"/>
    <x v="171"/>
    <n v="19000"/>
    <n v="2843"/>
    <n v="783"/>
    <x v="1"/>
    <s v="WARRANTY DEED"/>
    <m/>
    <x v="6"/>
    <x v="2"/>
    <x v="2"/>
    <m/>
    <m/>
    <m/>
    <x v="2"/>
    <x v="1"/>
    <n v="0"/>
    <m/>
    <m/>
    <m/>
    <m/>
    <s v="MAHAR RICHARD"/>
    <s v="MAHAR JOANNE"/>
    <s v="5624 W CISCO ST"/>
    <s v="BEVERLY HILLS FL 34465"/>
  </r>
  <r>
    <x v="201"/>
    <s v="18E17S320010  02660 0010"/>
    <s v="7492"/>
    <s v="PINE RIDGE UNITS 1,5,&amp; 6"/>
    <s v="0000"/>
    <s v="Vacant Residential"/>
    <s v="08"/>
    <s v="18S"/>
    <s v="18E"/>
    <s v="STANDARD"/>
    <x v="1"/>
    <n v="76189"/>
    <n v="1.75"/>
    <s v="000X"/>
    <n v="4806"/>
    <s v="W"/>
    <x v="32"/>
    <s v="LN"/>
    <m/>
    <s v="BEVERLY HILLS"/>
    <m/>
    <s v="PINE RIDGE UNIT 1 PB 8 PG 25 LOT 1 BLK 266 "/>
    <n v="26240"/>
    <n v="26240"/>
    <n v="0"/>
    <n v="26240"/>
    <n v="26240"/>
    <x v="1"/>
    <x v="172"/>
    <n v="72500"/>
    <n v="2180"/>
    <n v="1681"/>
    <x v="1"/>
    <s v="WARRANTY DEED"/>
    <m/>
    <x v="6"/>
    <x v="2"/>
    <x v="2"/>
    <m/>
    <m/>
    <m/>
    <x v="2"/>
    <x v="1"/>
    <n v="0"/>
    <m/>
    <m/>
    <m/>
    <m/>
    <s v="FALGIANO DONNA SUSAN"/>
    <m/>
    <s v="PO BOX 622"/>
    <s v="HOMOSASSA SPRINGS FL 34447 0622"/>
  </r>
  <r>
    <x v="202"/>
    <s v="18E17S320010  00780 0080"/>
    <s v="7492"/>
    <s v="PINE RIDGE UNITS 1,5,&amp; 6"/>
    <s v="0000"/>
    <s v="Vacant Residential"/>
    <s v="05"/>
    <s v="18S"/>
    <s v="18E"/>
    <s v="STANDARD"/>
    <x v="1"/>
    <n v="43747"/>
    <n v="1"/>
    <s v="000X"/>
    <n v="4217"/>
    <s v="W"/>
    <x v="0"/>
    <s v="LOOP"/>
    <m/>
    <s v="BEVERLY HILLS"/>
    <m/>
    <s v="PINE RIDGE UNIT 1 PB 8 PG 25 LOT 8 BLK 78"/>
    <n v="15060"/>
    <n v="15060"/>
    <n v="0"/>
    <n v="15060"/>
    <n v="15060"/>
    <x v="1"/>
    <x v="173"/>
    <n v="7700"/>
    <n v="576"/>
    <n v="1362"/>
    <x v="1"/>
    <s v="FROM DEVELOPERS"/>
    <m/>
    <x v="6"/>
    <x v="2"/>
    <x v="2"/>
    <m/>
    <m/>
    <m/>
    <x v="2"/>
    <x v="1"/>
    <n v="0"/>
    <m/>
    <m/>
    <m/>
    <m/>
    <s v="HUBERS HARLYN J"/>
    <s v="HUBERS LAVONNE M"/>
    <s v="3011 MONA LISA BLVD"/>
    <s v="NAPLES FL 34119"/>
  </r>
  <r>
    <x v="203"/>
    <s v="18E17S320010  00800 002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5577"/>
    <s v="N"/>
    <x v="33"/>
    <s v="TER"/>
    <m/>
    <s v="BEVERLY HILLS"/>
    <m/>
    <s v="PINE RIDGE UNIT 1 PB 8 PG 25 LOT 2 BLK 80"/>
    <n v="219050"/>
    <n v="17220"/>
    <n v="201830"/>
    <n v="173219"/>
    <n v="0"/>
    <x v="0"/>
    <x v="148"/>
    <n v="13000"/>
    <n v="1589"/>
    <n v="1903"/>
    <x v="1"/>
    <s v="WARRANTY DEED"/>
    <n v="1"/>
    <x v="22"/>
    <x v="1"/>
    <x v="0"/>
    <m/>
    <n v="1805"/>
    <n v="32"/>
    <x v="0"/>
    <x v="0"/>
    <n v="3034"/>
    <m/>
    <m/>
    <m/>
    <m/>
    <s v="STINES JOANNE"/>
    <s v="STINES WARREN J JR"/>
    <s v="5577 N BRAVADO TER"/>
    <s v="BEVERLY HILLS FL 34465"/>
  </r>
  <r>
    <x v="204"/>
    <s v="18E17S320010  00830 0100"/>
    <s v="7492"/>
    <s v="PINE RIDGE UNITS 1,5,&amp; 6"/>
    <s v="0100"/>
    <s v="Single Family Residential"/>
    <s v="05"/>
    <s v="18S"/>
    <s v="18E"/>
    <s v="STANDARD"/>
    <x v="0"/>
    <n v="43747"/>
    <n v="1"/>
    <s v="000X"/>
    <n v="4198"/>
    <s v="W"/>
    <x v="2"/>
    <s v="LN"/>
    <m/>
    <s v="BEVERLY HILLS"/>
    <m/>
    <s v="PINE RIDGE UNIT 1 PB 8 PG 25 LOT 10 BLK 83"/>
    <n v="276010"/>
    <n v="15060"/>
    <n v="260950"/>
    <n v="221185"/>
    <n v="196185"/>
    <x v="0"/>
    <x v="174"/>
    <n v="372000"/>
    <n v="3059"/>
    <n v="2146"/>
    <x v="0"/>
    <s v="WARRANTY DEED"/>
    <n v="1"/>
    <x v="3"/>
    <x v="0"/>
    <x v="0"/>
    <n v="1"/>
    <n v="2623"/>
    <n v="32"/>
    <x v="0"/>
    <x v="0"/>
    <n v="3613"/>
    <m/>
    <m/>
    <m/>
    <m/>
    <s v="ALLEN KEVIN GEORGE"/>
    <m/>
    <s v="4198 W PAPOOSE LN"/>
    <s v="BEVERLY HILLS FL 34465"/>
  </r>
  <r>
    <x v="205"/>
    <s v="18E17S320010  00830 0110"/>
    <s v="7492"/>
    <s v="PINE RIDGE UNITS 1,5,&amp; 6"/>
    <s v="0100"/>
    <s v="Single Family Residential"/>
    <s v="05"/>
    <s v="18S"/>
    <s v="18E"/>
    <s v="STANDARD"/>
    <x v="0"/>
    <n v="43747"/>
    <n v="1"/>
    <s v="000X"/>
    <n v="4168"/>
    <s v="W"/>
    <x v="2"/>
    <s v="LN"/>
    <m/>
    <s v="BEVERLY HILLS"/>
    <m/>
    <s v="PINE RIDGE UNIT 1 PB 8 PG 25 LOT 11 BLK 83 "/>
    <n v="245410"/>
    <n v="15060"/>
    <n v="230350"/>
    <n v="185709"/>
    <n v="155709"/>
    <x v="0"/>
    <x v="175"/>
    <n v="13500"/>
    <n v="1444"/>
    <n v="1588"/>
    <x v="1"/>
    <s v="WARRANTY DEED"/>
    <n v="1"/>
    <x v="20"/>
    <x v="1"/>
    <x v="0"/>
    <m/>
    <n v="2121"/>
    <n v="32"/>
    <x v="0"/>
    <x v="0"/>
    <n v="3346"/>
    <m/>
    <m/>
    <m/>
    <m/>
    <s v="OCONNELL TERRANCE L"/>
    <s v="OCONNELL CATHY J"/>
    <s v="4168 W PAPOOSE LN"/>
    <s v="BEVERLY HILLS FL 34465"/>
  </r>
  <r>
    <x v="206"/>
    <s v="18E17S320010  00830 0120"/>
    <s v="7492"/>
    <s v="PINE RIDGE UNITS 1,5,&amp; 6"/>
    <s v="0100"/>
    <s v="Single Family Residential"/>
    <s v="05"/>
    <s v="18S"/>
    <s v="18E"/>
    <s v="STANDARD"/>
    <x v="0"/>
    <n v="43747"/>
    <n v="1"/>
    <s v="000X"/>
    <n v="4126"/>
    <s v="W"/>
    <x v="2"/>
    <s v="LN"/>
    <m/>
    <s v="BEVERLY HILLS"/>
    <m/>
    <s v="PINE RIDGE UNIT 1 PB 8 PG 25 LOT 12 BLK 83"/>
    <n v="318880"/>
    <n v="15060"/>
    <n v="303820"/>
    <n v="306727"/>
    <n v="281727"/>
    <x v="0"/>
    <x v="176"/>
    <n v="285000"/>
    <n v="2001"/>
    <n v="675"/>
    <x v="0"/>
    <s v="WARRANTY DEED"/>
    <n v="1"/>
    <x v="22"/>
    <x v="1"/>
    <x v="1"/>
    <m/>
    <n v="2405"/>
    <n v="32"/>
    <x v="0"/>
    <x v="0"/>
    <n v="3161"/>
    <m/>
    <m/>
    <m/>
    <m/>
    <s v="APONTE CARLOS"/>
    <s v="APONTE NIBIS"/>
    <s v="4126 W PAPOOSE LN"/>
    <s v="BEVERLY HILLS FL 34465 9110"/>
  </r>
  <r>
    <x v="207"/>
    <s v="18E17S320010  00830 0130"/>
    <s v="7492"/>
    <s v="PINE RIDGE UNITS 1,5,&amp; 6"/>
    <s v="0100"/>
    <s v="Single Family Residential"/>
    <s v="05"/>
    <s v="18S"/>
    <s v="18E"/>
    <s v="STANDARD"/>
    <x v="0"/>
    <n v="43747"/>
    <n v="1"/>
    <s v="000X"/>
    <n v="4094"/>
    <s v="W"/>
    <x v="2"/>
    <s v="LN"/>
    <m/>
    <s v="BEVERLY HILLS"/>
    <m/>
    <s v="PINE RIDGE UNIT 1 PB 8 PG 25 LOT 13 BLK 83"/>
    <n v="310640"/>
    <n v="15060"/>
    <n v="295580"/>
    <n v="221147"/>
    <n v="196147"/>
    <x v="0"/>
    <x v="177"/>
    <n v="350000"/>
    <n v="2988"/>
    <n v="2067"/>
    <x v="0"/>
    <s v="WARRANTY DEED"/>
    <n v="1"/>
    <x v="24"/>
    <x v="1"/>
    <x v="0"/>
    <m/>
    <n v="2942"/>
    <n v="32"/>
    <x v="0"/>
    <x v="0"/>
    <n v="4051"/>
    <m/>
    <m/>
    <m/>
    <m/>
    <s v="OLSON RONALD W"/>
    <s v="OLSON SHERYL A"/>
    <s v="4094 W PAPOOSE LN"/>
    <s v="BEVERLY HILLS FL 34465"/>
  </r>
  <r>
    <x v="208"/>
    <s v="18E17S320010  00830 0150"/>
    <s v="7492"/>
    <s v="PINE RIDGE UNITS 1,5,&amp; 6"/>
    <s v="0100"/>
    <s v="Single Family Residential"/>
    <s v="05"/>
    <s v="18S"/>
    <s v="18E"/>
    <s v="STANDARD"/>
    <x v="0"/>
    <n v="46113"/>
    <n v="1.06"/>
    <s v="000X"/>
    <n v="4002"/>
    <s v="W"/>
    <x v="0"/>
    <s v="LOOP"/>
    <m/>
    <s v="BEVERLY HILLS"/>
    <m/>
    <s v="PINE RIDGE UNIT 1 PB 8 PG 25 LOT 15 BLK 83"/>
    <n v="283270"/>
    <n v="15880"/>
    <n v="267390"/>
    <n v="238464"/>
    <n v="208464"/>
    <x v="0"/>
    <x v="178"/>
    <n v="216500"/>
    <n v="2539"/>
    <n v="918"/>
    <x v="0"/>
    <s v="WARRANTY DEED"/>
    <n v="1"/>
    <x v="15"/>
    <x v="1"/>
    <x v="0"/>
    <m/>
    <n v="2364"/>
    <n v="32"/>
    <x v="0"/>
    <x v="0"/>
    <n v="3379"/>
    <m/>
    <m/>
    <m/>
    <m/>
    <s v="GODWIN HARRY BARNES JR"/>
    <s v="PATTERSON FAYE F"/>
    <s v="4002 W PINTO LOOP"/>
    <s v="BEVERLY HILLS FL 34465"/>
  </r>
  <r>
    <x v="209"/>
    <s v="18E17S320010  00830 0160"/>
    <s v="7492"/>
    <s v="PINE RIDGE UNITS 1,5,&amp; 6"/>
    <s v="0100"/>
    <s v="Single Family Residential"/>
    <s v="05"/>
    <s v="18S"/>
    <s v="18E"/>
    <s v="STANDARD"/>
    <x v="0"/>
    <n v="43747"/>
    <n v="1"/>
    <s v="000X"/>
    <n v="4093"/>
    <s v="W"/>
    <x v="11"/>
    <s v="BLVD"/>
    <m/>
    <s v="BEVERLY HILLS"/>
    <m/>
    <s v="PINE RIDGE UNIT 1 PB 8 PG 25 LOT 16 BLK 83"/>
    <n v="192160"/>
    <n v="15060"/>
    <n v="177100"/>
    <n v="159437"/>
    <n v="129437"/>
    <x v="0"/>
    <x v="179"/>
    <n v="175000"/>
    <n v="2779"/>
    <n v="1792"/>
    <x v="0"/>
    <s v="WARRANTY DEED"/>
    <n v="1"/>
    <x v="11"/>
    <x v="1"/>
    <x v="0"/>
    <m/>
    <n v="1522"/>
    <n v="32"/>
    <x v="0"/>
    <x v="0"/>
    <n v="2456"/>
    <m/>
    <m/>
    <m/>
    <m/>
    <s v="SLOAN JOHN R JR"/>
    <s v="SLOAN SANDRA A"/>
    <s v="4093 W PINE RIDGE BLVD"/>
    <s v="BEVERLY HILLS FL 34465"/>
  </r>
  <r>
    <x v="210"/>
    <s v="18E17S320010  00830 0170"/>
    <s v="7492"/>
    <s v="PINE RIDGE UNITS 1,5,&amp; 6"/>
    <s v="0100"/>
    <s v="Single Family Residential"/>
    <s v="05"/>
    <s v="18S"/>
    <s v="18E"/>
    <s v="STANDARD"/>
    <x v="0"/>
    <n v="43747"/>
    <n v="1"/>
    <s v="000X"/>
    <n v="4125"/>
    <s v="W"/>
    <x v="11"/>
    <s v="BLVD"/>
    <m/>
    <s v="BEVERLY HILLS"/>
    <m/>
    <s v="PINE RIDGE UNIT 1 PB 8 PG 25 LOT 17 BLK 83"/>
    <n v="266910"/>
    <n v="15060"/>
    <n v="251850"/>
    <n v="266910"/>
    <n v="266910"/>
    <x v="1"/>
    <x v="180"/>
    <n v="335000"/>
    <n v="2974"/>
    <n v="1210"/>
    <x v="0"/>
    <s v="WARRANTY DEED"/>
    <n v="1"/>
    <x v="3"/>
    <x v="1"/>
    <x v="0"/>
    <m/>
    <n v="2413"/>
    <n v="32"/>
    <x v="0"/>
    <x v="0"/>
    <n v="3595"/>
    <m/>
    <m/>
    <m/>
    <m/>
    <s v="GONZALEZ-ORTIZ EVELYN"/>
    <m/>
    <s v="4125 W PINE RIDGE BLVD"/>
    <s v="BEVERLY HILLS FL 34465"/>
  </r>
  <r>
    <x v="211"/>
    <s v="18E17S320010  00830 0210"/>
    <s v="7492"/>
    <s v="PINE RIDGE UNITS 1,5,&amp; 6"/>
    <s v="0100"/>
    <s v="Single Family Residential"/>
    <s v="05"/>
    <s v="18S"/>
    <s v="18E"/>
    <s v="STANDARD"/>
    <x v="0"/>
    <n v="43747"/>
    <n v="1"/>
    <s v="000X"/>
    <n v="4261"/>
    <s v="W"/>
    <x v="11"/>
    <s v="BLVD"/>
    <m/>
    <s v="BEVERLY HILLS"/>
    <m/>
    <s v="PINE RIDGE UNIT 1 PB 8 PG 25 LOT 21 BLK 83"/>
    <n v="223170"/>
    <n v="15060"/>
    <n v="208110"/>
    <n v="186716"/>
    <n v="161716"/>
    <x v="0"/>
    <x v="181"/>
    <n v="244000"/>
    <n v="2950"/>
    <n v="1445"/>
    <x v="0"/>
    <s v="WARRANTY DEED"/>
    <n v="1"/>
    <x v="18"/>
    <x v="1"/>
    <x v="0"/>
    <m/>
    <n v="2108"/>
    <n v="32"/>
    <x v="0"/>
    <x v="0"/>
    <n v="2969"/>
    <m/>
    <m/>
    <m/>
    <m/>
    <s v="HOYE MAUREEN A"/>
    <m/>
    <s v="4261 W PINE RIDGE BLVD"/>
    <s v="BEVERLY HILLS FL 34465 8918"/>
  </r>
  <r>
    <x v="212"/>
    <s v="18E17S320010  00840 0040"/>
    <s v="7492"/>
    <s v="PINE RIDGE UNITS 1,5,&amp; 6"/>
    <s v="0100"/>
    <s v="Single Family Residential"/>
    <s v="06"/>
    <s v="18S"/>
    <s v="18E"/>
    <s v="STANDARD"/>
    <x v="0"/>
    <n v="53382"/>
    <n v="1.23"/>
    <s v="000X"/>
    <n v="5016"/>
    <s v="W"/>
    <x v="8"/>
    <s v="DR"/>
    <m/>
    <s v="BEVERLY HILLS"/>
    <m/>
    <s v="PINE RIDGE UNIT 1 PB 8 PG 25 LOT 4 BLK 84"/>
    <n v="246610"/>
    <n v="18380"/>
    <n v="228230"/>
    <n v="190462"/>
    <n v="165462"/>
    <x v="0"/>
    <x v="42"/>
    <n v="229900"/>
    <n v="1803"/>
    <n v="356"/>
    <x v="0"/>
    <s v="WARRANTY DEED"/>
    <n v="1"/>
    <x v="15"/>
    <x v="1"/>
    <x v="0"/>
    <m/>
    <n v="2108"/>
    <n v="32"/>
    <x v="0"/>
    <x v="0"/>
    <n v="3206"/>
    <m/>
    <m/>
    <m/>
    <m/>
    <s v="FICK OSCAR R JR"/>
    <s v="FICK LI C"/>
    <s v="5016 W CUSTER DR"/>
    <s v="BEVERLY HILLS FL 34465"/>
  </r>
  <r>
    <x v="213"/>
    <s v="18E17S320010  00840 0300"/>
    <s v="7492"/>
    <s v="PINE RIDGE UNITS 1,5,&amp; 6"/>
    <s v="0000"/>
    <s v="Vacant Residential"/>
    <s v="05"/>
    <s v="18S"/>
    <s v="18E"/>
    <s v="STANDARD"/>
    <x v="1"/>
    <n v="44527"/>
    <n v="1.02"/>
    <s v="000X"/>
    <n v="4701"/>
    <s v="W"/>
    <x v="11"/>
    <s v="BLVD"/>
    <m/>
    <s v="BEVERLY HILLS"/>
    <m/>
    <s v="PINE RIDGE UNIT 1 PB 8 PG 25 LOT 30 BLK 84"/>
    <n v="15330"/>
    <n v="15330"/>
    <n v="0"/>
    <n v="15330"/>
    <n v="15330"/>
    <x v="1"/>
    <x v="134"/>
    <n v="20000"/>
    <n v="3016"/>
    <n v="896"/>
    <x v="1"/>
    <s v="WARRANTY DEED"/>
    <m/>
    <x v="6"/>
    <x v="2"/>
    <x v="2"/>
    <m/>
    <m/>
    <m/>
    <x v="2"/>
    <x v="1"/>
    <n v="0"/>
    <m/>
    <m/>
    <m/>
    <m/>
    <s v="PATELLA ROBERT"/>
    <s v="PATELLA CECILIA"/>
    <s v="4724 W CUSTER DR"/>
    <s v="BEVERLY HILLS FL 34465"/>
  </r>
  <r>
    <x v="214"/>
    <s v="18E17S320010  00840 0310"/>
    <s v="7492"/>
    <s v="PINE RIDGE UNITS 1,5,&amp; 6"/>
    <s v="0000"/>
    <s v="Vacant Residential"/>
    <s v="05"/>
    <s v="18S"/>
    <s v="18E"/>
    <s v="STANDARD"/>
    <x v="1"/>
    <n v="44528"/>
    <n v="1.02"/>
    <s v="000X"/>
    <n v="4733"/>
    <s v="W"/>
    <x v="11"/>
    <s v="BLVD"/>
    <m/>
    <s v="BEVERLY HILLS"/>
    <m/>
    <s v="PINE RIDGE UNIT 1 PB 8 PG 25 LOT 31 BLK 84"/>
    <n v="15330"/>
    <n v="15330"/>
    <n v="0"/>
    <n v="15330"/>
    <n v="15330"/>
    <x v="1"/>
    <x v="23"/>
    <m/>
    <m/>
    <m/>
    <x v="2"/>
    <m/>
    <m/>
    <x v="6"/>
    <x v="2"/>
    <x v="2"/>
    <m/>
    <m/>
    <m/>
    <x v="2"/>
    <x v="1"/>
    <n v="0"/>
    <m/>
    <m/>
    <m/>
    <m/>
    <s v="BOSCHANN ANDREAS C"/>
    <m/>
    <s v="IM ERPELGRUN 96"/>
    <s v=" 13503 GERMANY"/>
  </r>
  <r>
    <x v="215"/>
    <s v="18E17S320010  01140 0270"/>
    <s v="7492"/>
    <s v="PINE RIDGE UNITS 1,5,&amp; 6"/>
    <s v="0000"/>
    <s v="Vacant Residential"/>
    <s v="06"/>
    <s v="18S"/>
    <s v="18E"/>
    <s v="STANDARD"/>
    <x v="1"/>
    <n v="43753"/>
    <n v="1"/>
    <s v="000X"/>
    <n v="5171"/>
    <s v="W"/>
    <x v="9"/>
    <s v="LN"/>
    <m/>
    <s v="BEVERLY HILLS"/>
    <m/>
    <s v="PINE RIDGE UNIT 1 PB 8 PG 25 LOT 27 BLK 114"/>
    <n v="15070"/>
    <n v="15070"/>
    <n v="0"/>
    <n v="15070"/>
    <n v="15070"/>
    <x v="1"/>
    <x v="182"/>
    <n v="38000"/>
    <n v="3008"/>
    <n v="1516"/>
    <x v="1"/>
    <s v="SALE / MORE THAN 1 PARCEL"/>
    <m/>
    <x v="6"/>
    <x v="2"/>
    <x v="2"/>
    <m/>
    <m/>
    <m/>
    <x v="2"/>
    <x v="1"/>
    <n v="0"/>
    <m/>
    <m/>
    <m/>
    <m/>
    <s v="TRADEMARK BUILDING GROUP LLC"/>
    <m/>
    <s v="1411 NW 19TH ST"/>
    <s v="CRYSTAL RIVER FL 34429"/>
  </r>
  <r>
    <x v="216"/>
    <s v="18E17S320010  01140 0290"/>
    <s v="7492"/>
    <s v="PINE RIDGE UNITS 1,5,&amp; 6"/>
    <s v="0100"/>
    <s v="Single Family Residential"/>
    <s v="06"/>
    <s v="18S"/>
    <s v="18E"/>
    <s v="STANDARD"/>
    <x v="0"/>
    <n v="43753"/>
    <n v="1"/>
    <s v="000X"/>
    <n v="5117"/>
    <s v="W"/>
    <x v="9"/>
    <s v="LN"/>
    <m/>
    <s v="BEVERLY HILLS"/>
    <m/>
    <s v="PINE RIDGE UNIT 1 PB 8 PG 25 LOT 29 BLK 114"/>
    <n v="15070"/>
    <n v="15070"/>
    <n v="0"/>
    <n v="15070"/>
    <n v="15070"/>
    <x v="0"/>
    <x v="183"/>
    <n v="283000"/>
    <n v="3067"/>
    <n v="1991"/>
    <x v="0"/>
    <s v="WARRANTY DEED"/>
    <n v="1"/>
    <x v="31"/>
    <x v="1"/>
    <x v="0"/>
    <m/>
    <n v="1965"/>
    <n v="32"/>
    <x v="1"/>
    <x v="0"/>
    <n v="2716"/>
    <m/>
    <m/>
    <m/>
    <m/>
    <s v="JACKSON ROBERT B"/>
    <s v="JACKSON RONNA D"/>
    <s v="5117 W YUMA LN"/>
    <s v="BEVERLY HILLS FL 34465"/>
  </r>
  <r>
    <x v="217"/>
    <s v="18E17S320010  02550 0090"/>
    <s v="7492"/>
    <s v="PINE RIDGE UNITS 1,5,&amp; 6"/>
    <s v="0000"/>
    <s v="Vacant Residential"/>
    <s v="07"/>
    <s v="18S"/>
    <s v="18E"/>
    <s v="STANDARD"/>
    <x v="1"/>
    <n v="80474"/>
    <n v="1.85"/>
    <s v="0000"/>
    <n v="4788"/>
    <s v="N"/>
    <x v="24"/>
    <s v="DR"/>
    <m/>
    <s v="BEVERLY HILLS"/>
    <m/>
    <s v="PINE RIDGE UNIT 1 PB 8 PG 25 LOT 9 BLK 255"/>
    <n v="27710"/>
    <n v="27710"/>
    <n v="0"/>
    <n v="27710"/>
    <n v="27710"/>
    <x v="1"/>
    <x v="184"/>
    <n v="19500"/>
    <n v="554"/>
    <n v="1370"/>
    <x v="1"/>
    <s v="FROM DEVELOPERS"/>
    <m/>
    <x v="6"/>
    <x v="2"/>
    <x v="2"/>
    <m/>
    <m/>
    <m/>
    <x v="2"/>
    <x v="1"/>
    <n v="0"/>
    <m/>
    <m/>
    <m/>
    <m/>
    <s v="VAN GOOLEN MARGARITA Y"/>
    <m/>
    <s v="28 OAK ST"/>
    <s v=" N1R 4K6 CANADA"/>
  </r>
  <r>
    <x v="218"/>
    <s v="18E17S320010  02640 0020"/>
    <s v="7492"/>
    <s v="PINE RIDGE UNITS 1,5,&amp; 6"/>
    <s v="0000"/>
    <s v="Vacant Residential"/>
    <s v="08"/>
    <s v="18S"/>
    <s v="18E"/>
    <s v="STANDARD"/>
    <x v="1"/>
    <n v="62504"/>
    <n v="1.43"/>
    <s v="000X"/>
    <n v="4865"/>
    <s v="W"/>
    <x v="34"/>
    <s v="DR"/>
    <m/>
    <s v="BEVERLY HILLS"/>
    <m/>
    <s v="PINE RIDGE UNIT 1 PB 8 PG 25 LOT 2 BLK 264"/>
    <n v="21520"/>
    <n v="21520"/>
    <n v="0"/>
    <n v="21520"/>
    <n v="21520"/>
    <x v="1"/>
    <x v="185"/>
    <n v="28500"/>
    <n v="2991"/>
    <n v="438"/>
    <x v="1"/>
    <s v="WARRANTY DEED"/>
    <m/>
    <x v="6"/>
    <x v="2"/>
    <x v="2"/>
    <m/>
    <m/>
    <m/>
    <x v="2"/>
    <x v="1"/>
    <n v="0"/>
    <m/>
    <m/>
    <m/>
    <m/>
    <s v="ONEIL DONALD M"/>
    <s v="ONEIL MARY H"/>
    <s v="282 COUNTY ROAD 1157"/>
    <s v="GOSHEN AL 36035"/>
  </r>
  <r>
    <x v="219"/>
    <s v="18E17S320010  00780 0070"/>
    <s v="7492"/>
    <s v="PINE RIDGE UNITS 1,5,&amp; 6"/>
    <s v="0000"/>
    <s v="Vacant Residential"/>
    <s v="05"/>
    <s v="18S"/>
    <s v="18E"/>
    <s v="STANDARD"/>
    <x v="1"/>
    <n v="43746"/>
    <n v="1"/>
    <s v="000X"/>
    <n v="4249"/>
    <s v="W"/>
    <x v="0"/>
    <s v="LOOP"/>
    <m/>
    <s v="BEVERLY HILLS"/>
    <m/>
    <s v="PINE RIDGE UNIT 1 PB 8 PG 25 LOT 7 BLK 78"/>
    <n v="15060"/>
    <n v="15060"/>
    <n v="0"/>
    <n v="15060"/>
    <n v="15060"/>
    <x v="1"/>
    <x v="56"/>
    <n v="11000"/>
    <n v="1420"/>
    <n v="2301"/>
    <x v="1"/>
    <s v="WARRANTY DEED"/>
    <m/>
    <x v="6"/>
    <x v="2"/>
    <x v="2"/>
    <m/>
    <m/>
    <m/>
    <x v="2"/>
    <x v="1"/>
    <n v="0"/>
    <m/>
    <m/>
    <m/>
    <m/>
    <s v="KNIPP LILLIAN A"/>
    <m/>
    <s v="530 N SUNCOAST BLVD"/>
    <s v="CRYSTAL RIVER FL 34429"/>
  </r>
  <r>
    <x v="220"/>
    <s v="18E17S320010  00780 0130"/>
    <s v="7492"/>
    <s v="PINE RIDGE UNITS 1,5,&amp; 6"/>
    <s v="0100"/>
    <s v="Single Family Residential"/>
    <s v="05"/>
    <s v="18S"/>
    <s v="18E"/>
    <s v="STANDARD"/>
    <x v="0"/>
    <n v="71893"/>
    <n v="1.65"/>
    <s v="000X"/>
    <n v="4081"/>
    <s v="W"/>
    <x v="0"/>
    <s v="LOOP"/>
    <m/>
    <s v="BEVERLY HILLS"/>
    <m/>
    <s v="PINE RIDGE UNIT 1 PB 8 PG 25 LOT 13 BLK 78 "/>
    <n v="203110"/>
    <n v="24760"/>
    <n v="178350"/>
    <n v="160257"/>
    <n v="135257"/>
    <x v="0"/>
    <x v="186"/>
    <n v="167000"/>
    <n v="2363"/>
    <n v="1366"/>
    <x v="0"/>
    <s v="TO OR FROM BANKS/LOAN CO."/>
    <n v="1"/>
    <x v="20"/>
    <x v="1"/>
    <x v="0"/>
    <m/>
    <n v="1673"/>
    <n v="32"/>
    <x v="0"/>
    <x v="0"/>
    <n v="2444"/>
    <m/>
    <m/>
    <m/>
    <m/>
    <s v="ALTENAU TIMOTHY C"/>
    <m/>
    <s v="4081 WEST PINTO LP"/>
    <s v="BEVERLY HILLS FL 34465"/>
  </r>
  <r>
    <x v="221"/>
    <s v="18E17S320010  00780 0150"/>
    <s v="7492"/>
    <s v="PINE RIDGE UNITS 1,5,&amp; 6"/>
    <s v="0000"/>
    <s v="Vacant Residential"/>
    <s v="05"/>
    <s v="18S"/>
    <s v="18E"/>
    <s v="STANDARD"/>
    <x v="1"/>
    <n v="45627"/>
    <n v="1.05"/>
    <s v="000X"/>
    <n v="4063"/>
    <s v="W"/>
    <x v="0"/>
    <s v="LOOP"/>
    <m/>
    <s v="BEVERLY HILLS"/>
    <m/>
    <s v="PINE RIDGE UNIT 1 PB 8 PG 25 LOT 15 BLK 78"/>
    <n v="15710"/>
    <n v="15710"/>
    <n v="0"/>
    <n v="15710"/>
    <n v="15710"/>
    <x v="1"/>
    <x v="37"/>
    <n v="65000"/>
    <n v="1413"/>
    <n v="1976"/>
    <x v="1"/>
    <s v="SALE / MORE THAN 1 PARCEL"/>
    <m/>
    <x v="6"/>
    <x v="2"/>
    <x v="2"/>
    <m/>
    <m/>
    <m/>
    <x v="2"/>
    <x v="1"/>
    <n v="0"/>
    <m/>
    <m/>
    <m/>
    <m/>
    <s v="HAID HERBERT"/>
    <m/>
    <s v="2463 WORTHINTON DR"/>
    <s v="MT PLEASANT SC 29466"/>
  </r>
  <r>
    <x v="222"/>
    <s v="18E17S320010  00790 0020"/>
    <s v="7492"/>
    <s v="PINE RIDGE UNITS 1,5,&amp; 6"/>
    <s v="0000"/>
    <s v="Vacant Residential"/>
    <s v="05"/>
    <s v="18S"/>
    <s v="18E"/>
    <s v="STANDARD"/>
    <x v="1"/>
    <n v="49996"/>
    <n v="1.1499999999999999"/>
    <s v="000X"/>
    <n v="5543"/>
    <s v="N"/>
    <x v="35"/>
    <s v="TER"/>
    <m/>
    <s v="BEVERLY HILLS"/>
    <m/>
    <s v="PINE RIDGE UNIT 1 PB 3 PG 25 LOT 2 BLK 79"/>
    <n v="17220"/>
    <n v="17220"/>
    <n v="0"/>
    <n v="17220"/>
    <n v="17220"/>
    <x v="1"/>
    <x v="187"/>
    <n v="75000"/>
    <n v="2077"/>
    <n v="1465"/>
    <x v="1"/>
    <s v="UNDEFINED"/>
    <m/>
    <x v="6"/>
    <x v="2"/>
    <x v="2"/>
    <m/>
    <m/>
    <m/>
    <x v="2"/>
    <x v="1"/>
    <n v="0"/>
    <m/>
    <m/>
    <m/>
    <m/>
    <s v="HOYTE MARIA"/>
    <m/>
    <s v="1100 HUNT TRACE BLVD APT 503"/>
    <s v="CLERMONT FL 34711"/>
  </r>
  <r>
    <x v="223"/>
    <s v="18E17S320010  00790 0030"/>
    <s v="7492"/>
    <s v="PINE RIDGE UNITS 1,5,&amp; 6"/>
    <s v="0000"/>
    <s v="Vacant Residential"/>
    <s v="05"/>
    <s v="18S"/>
    <s v="18E"/>
    <s v="STANDARD"/>
    <x v="1"/>
    <n v="49996"/>
    <n v="1.1499999999999999"/>
    <s v="000X"/>
    <n v="5575"/>
    <s v="N"/>
    <x v="35"/>
    <s v="TER"/>
    <m/>
    <s v="BEVERLY HILLS"/>
    <m/>
    <s v="PINE RIDGE UNIT 1 PB 8 PG 25 LOT 3 BLK 79"/>
    <n v="17220"/>
    <n v="17220"/>
    <n v="0"/>
    <n v="17220"/>
    <n v="17220"/>
    <x v="1"/>
    <x v="125"/>
    <n v="16500"/>
    <n v="1680"/>
    <n v="1646"/>
    <x v="1"/>
    <s v="FROM DEVELOPERS"/>
    <m/>
    <x v="6"/>
    <x v="2"/>
    <x v="2"/>
    <m/>
    <m/>
    <m/>
    <x v="2"/>
    <x v="1"/>
    <n v="0"/>
    <m/>
    <m/>
    <m/>
    <m/>
    <s v="BLACK BRUCE &amp;"/>
    <s v="BRUCE MICHAEL BLACK"/>
    <s v="586 ORANGE CENTER RD"/>
    <s v="ORANGE CT 06477"/>
  </r>
  <r>
    <x v="224"/>
    <s v="18E17S320010  00800 0060"/>
    <s v="7492"/>
    <s v="PINE RIDGE UNITS 1,5,&amp; 6"/>
    <s v="0100"/>
    <s v="Single Family Residential"/>
    <s v="05"/>
    <s v="18S"/>
    <s v="18E"/>
    <s v="STANDARD"/>
    <x v="0"/>
    <n v="47496"/>
    <n v="1.0900000000000001"/>
    <s v="000X"/>
    <n v="5544"/>
    <s v="N"/>
    <x v="35"/>
    <s v="TER"/>
    <m/>
    <s v="BEVERLY HILLS"/>
    <m/>
    <s v="PINE RIDGE UNIT 1 PB 8 PG 25 LOT 6 BLK 80"/>
    <n v="237910"/>
    <n v="16360"/>
    <n v="221550"/>
    <n v="190892"/>
    <n v="160892"/>
    <x v="0"/>
    <x v="188"/>
    <n v="322500"/>
    <n v="3034"/>
    <n v="214"/>
    <x v="0"/>
    <s v="WARRANTY DEED"/>
    <n v="1"/>
    <x v="22"/>
    <x v="1"/>
    <x v="0"/>
    <n v="1"/>
    <n v="2028"/>
    <n v="32"/>
    <x v="0"/>
    <x v="0"/>
    <n v="2815"/>
    <m/>
    <m/>
    <m/>
    <m/>
    <s v="ST PIERRE BIBIANE E"/>
    <m/>
    <s v="5544 N CROCKETT TER"/>
    <s v="BEVERLY HILLS FL 34465"/>
  </r>
  <r>
    <x v="225"/>
    <s v="18E17S320010  00830 0180"/>
    <s v="7492"/>
    <s v="PINE RIDGE UNITS 1,5,&amp; 6"/>
    <s v="0100"/>
    <s v="Single Family Residential"/>
    <s v="05"/>
    <s v="18S"/>
    <s v="18E"/>
    <s v="STANDARD"/>
    <x v="0"/>
    <n v="43747"/>
    <n v="1"/>
    <s v="000X"/>
    <n v="4167"/>
    <s v="W"/>
    <x v="11"/>
    <s v="BLVD"/>
    <m/>
    <s v="BEVERLY HILLS"/>
    <m/>
    <s v="PINE RIDGE UNIT 1 PB 8 PG 25 LOT 18 BLK 83"/>
    <n v="237570"/>
    <n v="15060"/>
    <n v="222510"/>
    <n v="196475"/>
    <n v="169975"/>
    <x v="0"/>
    <x v="143"/>
    <n v="82000"/>
    <n v="1899"/>
    <n v="141"/>
    <x v="1"/>
    <s v="WARRANTY DEED"/>
    <n v="1"/>
    <x v="29"/>
    <x v="1"/>
    <x v="0"/>
    <m/>
    <n v="2134"/>
    <n v="32"/>
    <x v="1"/>
    <x v="0"/>
    <n v="2827"/>
    <m/>
    <m/>
    <m/>
    <m/>
    <s v="ODONNELL ILSE F"/>
    <s v="DAVIS THOMAS"/>
    <s v="4167 W PINE RIDGE BLVD"/>
    <s v="BEVERLY HILLS FL 34465 8918"/>
  </r>
  <r>
    <x v="226"/>
    <s v="18E17S320010  00830 0190"/>
    <s v="7492"/>
    <s v="PINE RIDGE UNITS 1,5,&amp; 6"/>
    <s v="0100"/>
    <s v="Single Family Residential"/>
    <s v="05"/>
    <s v="18S"/>
    <s v="18E"/>
    <s v="STANDARD"/>
    <x v="0"/>
    <n v="43747"/>
    <n v="1"/>
    <s v="000X"/>
    <n v="4197"/>
    <s v="W"/>
    <x v="11"/>
    <s v="BLVD"/>
    <m/>
    <s v="BEVERLY HILLS"/>
    <m/>
    <s v="PINE RIDGE UNIT 1 PB 8 PG 25 LOT 19 BLK 83"/>
    <n v="165320"/>
    <n v="15060"/>
    <n v="150260"/>
    <n v="112610"/>
    <n v="87610"/>
    <x v="0"/>
    <x v="189"/>
    <n v="11000"/>
    <n v="976"/>
    <n v="36"/>
    <x v="1"/>
    <s v="WARRANTY DEED"/>
    <n v="1"/>
    <x v="26"/>
    <x v="1"/>
    <x v="0"/>
    <m/>
    <n v="1422"/>
    <n v="32"/>
    <x v="1"/>
    <x v="0"/>
    <n v="2064"/>
    <m/>
    <m/>
    <m/>
    <m/>
    <s v="MAINELLA JUNE A"/>
    <m/>
    <s v="4197 W PINE RIDGE BLVD"/>
    <s v="BEVERLY HILLS FL 34465"/>
  </r>
  <r>
    <x v="227"/>
    <s v="18E17S320010  00830 0240"/>
    <s v="7492"/>
    <s v="PINE RIDGE UNITS 1,5,&amp; 6"/>
    <s v="0100"/>
    <s v="Single Family Residential"/>
    <s v="05"/>
    <s v="18S"/>
    <s v="18E"/>
    <s v="STANDARD"/>
    <x v="0"/>
    <n v="43747"/>
    <n v="1"/>
    <s v="000X"/>
    <n v="4353"/>
    <s v="W"/>
    <x v="11"/>
    <s v="BLVD"/>
    <m/>
    <s v="BEVERLY HILLS"/>
    <m/>
    <s v="PINE RIDGE UNIT 1 PB 8 PG 25 LOT 24 BLOCK 83"/>
    <n v="189350"/>
    <n v="15060"/>
    <n v="174290"/>
    <n v="145271"/>
    <n v="119771"/>
    <x v="0"/>
    <x v="190"/>
    <n v="133000"/>
    <n v="2658"/>
    <n v="1"/>
    <x v="0"/>
    <s v="WARRANTY DEED"/>
    <n v="1"/>
    <x v="20"/>
    <x v="1"/>
    <x v="0"/>
    <m/>
    <n v="1660"/>
    <n v="32"/>
    <x v="0"/>
    <x v="0"/>
    <n v="2342"/>
    <m/>
    <m/>
    <m/>
    <m/>
    <s v="DONOVSKI RODNA"/>
    <m/>
    <s v="4353 W PINE RIDGE BLVD"/>
    <s v="BEVERLY HILLS FL 34465"/>
  </r>
  <r>
    <x v="228"/>
    <s v="18E17S320010  00830 0270"/>
    <s v="7492"/>
    <s v="PINE RIDGE UNITS 1,5,&amp; 6"/>
    <s v="0100"/>
    <s v="Single Family Residential"/>
    <s v="05"/>
    <s v="18S"/>
    <s v="18E"/>
    <s v="STANDARD"/>
    <x v="0"/>
    <n v="43747"/>
    <n v="1"/>
    <s v="000X"/>
    <n v="4451"/>
    <s v="W"/>
    <x v="11"/>
    <s v="BLVD"/>
    <m/>
    <s v="BEVERLY HILLS"/>
    <m/>
    <s v="PINE RIDGE UNIT 1 PB 8 PG 25 LOT 27 BLK 83"/>
    <n v="341020"/>
    <n v="15060"/>
    <n v="325960"/>
    <n v="328120"/>
    <n v="303120"/>
    <x v="0"/>
    <x v="191"/>
    <n v="249000"/>
    <n v="2814"/>
    <n v="2019"/>
    <x v="0"/>
    <s v="TO OR FROM BANKS/LOAN CO."/>
    <n v="1"/>
    <x v="0"/>
    <x v="0"/>
    <x v="1"/>
    <m/>
    <n v="3211"/>
    <n v="32"/>
    <x v="0"/>
    <x v="0"/>
    <n v="4719"/>
    <m/>
    <m/>
    <m/>
    <m/>
    <s v="BLACKMAN MICHAEL EDWARD"/>
    <s v="BLACKMAN NANCY JANETTE"/>
    <s v="4451 W PINE RIDGE BLVD"/>
    <s v="BEVERLY HILLS FL 34465 2975"/>
  </r>
  <r>
    <x v="229"/>
    <s v="18E17S320010  00840 0220"/>
    <s v="7492"/>
    <s v="PINE RIDGE UNITS 1,5,&amp; 6"/>
    <s v="0000"/>
    <s v="Vacant Residential"/>
    <s v="05"/>
    <s v="18S"/>
    <s v="18E"/>
    <s v="STANDARD"/>
    <x v="1"/>
    <n v="46015"/>
    <n v="1.06"/>
    <s v="000X"/>
    <n v="5542"/>
    <s v="N"/>
    <x v="1"/>
    <s v="AVE"/>
    <m/>
    <s v="BEVERLY HILLS"/>
    <m/>
    <s v="PINE RIDGE UNIT 1 PB 8 PG 25 LOT 22 BLK 84 "/>
    <n v="15850"/>
    <n v="15850"/>
    <n v="0"/>
    <n v="15850"/>
    <n v="15850"/>
    <x v="1"/>
    <x v="38"/>
    <n v="62000"/>
    <n v="1840"/>
    <n v="1079"/>
    <x v="1"/>
    <s v="WARRANTY DEED"/>
    <m/>
    <x v="6"/>
    <x v="2"/>
    <x v="2"/>
    <m/>
    <m/>
    <m/>
    <x v="2"/>
    <x v="1"/>
    <n v="0"/>
    <m/>
    <m/>
    <m/>
    <m/>
    <s v="PEREKOPSKY SERGEY &amp; MARIA &amp;"/>
    <s v="NADEZHDA GUSAKOVA"/>
    <s v="1007 E LAKESHORE DR"/>
    <s v="LAKE STEVENS WA 98258"/>
  </r>
  <r>
    <x v="230"/>
    <s v="18E17S320010  00840 0250"/>
    <s v="7492"/>
    <s v="PINE RIDGE UNITS 1,5,&amp; 6"/>
    <s v="0100"/>
    <s v="Single Family Residential"/>
    <s v="05"/>
    <s v="18S"/>
    <s v="18E"/>
    <s v="STANDARD"/>
    <x v="0"/>
    <n v="49174"/>
    <n v="1.1299999999999999"/>
    <s v="000X"/>
    <n v="5380"/>
    <s v="N"/>
    <x v="1"/>
    <s v="AVE"/>
    <m/>
    <s v="BEVERLY HILLS"/>
    <m/>
    <s v="PINE RIDGE UNIT 1 PB 8 PG 25 LOT 25 BLK 84"/>
    <n v="312980"/>
    <n v="16930"/>
    <n v="296050"/>
    <n v="312980"/>
    <n v="286980"/>
    <x v="0"/>
    <x v="192"/>
    <n v="420000"/>
    <n v="3002"/>
    <n v="683"/>
    <x v="0"/>
    <s v="WARRANTY DEED"/>
    <n v="1"/>
    <x v="3"/>
    <x v="0"/>
    <x v="1"/>
    <m/>
    <n v="2792"/>
    <n v="32"/>
    <x v="0"/>
    <x v="0"/>
    <n v="3910"/>
    <m/>
    <m/>
    <m/>
    <m/>
    <s v="SAROG JOHN J"/>
    <s v="SAROG CAROL J"/>
    <s v="5380 N FLAGSTAFF AVE"/>
    <s v="BEVERLY HILLS FL 34465"/>
  </r>
  <r>
    <x v="231"/>
    <s v="18E17S320010  01140 0280"/>
    <s v="7492"/>
    <s v="PINE RIDGE UNITS 1,5,&amp; 6"/>
    <s v="0000"/>
    <s v="Vacant Residential"/>
    <s v="06"/>
    <s v="18S"/>
    <s v="18E"/>
    <s v="STANDARD"/>
    <x v="1"/>
    <n v="43753"/>
    <n v="1"/>
    <s v="000X"/>
    <n v="5145"/>
    <s v="W"/>
    <x v="9"/>
    <s v="LN"/>
    <m/>
    <s v="BEVERLY HILLS"/>
    <m/>
    <s v="PINE RIDGE UNIT 1 PB 8 PG 25 LOT 28 BLK 114"/>
    <n v="15070"/>
    <n v="15070"/>
    <n v="0"/>
    <n v="15070"/>
    <n v="15070"/>
    <x v="1"/>
    <x v="182"/>
    <n v="38000"/>
    <n v="3008"/>
    <n v="1516"/>
    <x v="1"/>
    <s v="SALE / MORE THAN 1 PARCEL"/>
    <m/>
    <x v="6"/>
    <x v="2"/>
    <x v="2"/>
    <m/>
    <m/>
    <m/>
    <x v="2"/>
    <x v="1"/>
    <n v="0"/>
    <m/>
    <m/>
    <m/>
    <m/>
    <s v="TRADEMARK BUILDING GROUP LLC"/>
    <m/>
    <s v="1411 NW 19TH ST"/>
    <s v="CRYSTAL RIVER FL 34429"/>
  </r>
  <r>
    <x v="232"/>
    <s v="18E17S320010  02660 0020"/>
    <s v="7492"/>
    <s v="PINE RIDGE UNITS 1,5,&amp; 6"/>
    <s v="0100"/>
    <s v="Single Family Residential"/>
    <s v="08"/>
    <s v="18S"/>
    <s v="18E"/>
    <s v="STANDARD"/>
    <x v="0"/>
    <n v="65001"/>
    <n v="1.49"/>
    <s v="000X"/>
    <n v="4758"/>
    <s v="W"/>
    <x v="32"/>
    <s v="LN"/>
    <m/>
    <s v="BEVERLY HILLS"/>
    <m/>
    <s v="PINE RIDGE UNIT 1 PB 8 PG 25 LOT 2 BLK 266"/>
    <n v="241390"/>
    <n v="22380"/>
    <n v="219010"/>
    <n v="178127"/>
    <n v="153127"/>
    <x v="0"/>
    <x v="193"/>
    <n v="224000"/>
    <n v="1653"/>
    <n v="257"/>
    <x v="0"/>
    <s v="WARRANTY DEED"/>
    <n v="1"/>
    <x v="18"/>
    <x v="1"/>
    <x v="0"/>
    <m/>
    <n v="2290"/>
    <n v="32"/>
    <x v="0"/>
    <x v="0"/>
    <n v="3121"/>
    <m/>
    <m/>
    <m/>
    <m/>
    <s v="MEGGISON RICHARD A"/>
    <s v="MEGGISON EILEEN M"/>
    <s v="4758 W CASPER LN"/>
    <s v="BEVERLY HILLS FL 34465"/>
  </r>
  <r>
    <x v="233"/>
    <s v="18E17S320010  00780 0100"/>
    <s v="7492"/>
    <s v="PINE RIDGE UNITS 1,5,&amp; 6"/>
    <s v="0100"/>
    <s v="Single Family Residential"/>
    <s v="05"/>
    <s v="18S"/>
    <s v="18E"/>
    <s v="STANDARD"/>
    <x v="0"/>
    <n v="43747"/>
    <n v="1"/>
    <s v="000X"/>
    <n v="4149"/>
    <s v="W"/>
    <x v="0"/>
    <s v="LOOP"/>
    <m/>
    <s v="BEVERLY HILLS"/>
    <m/>
    <s v="PINE RIDGE UNIT 1 PB 8 PG 25 LOT 10 BLK 78"/>
    <n v="178970"/>
    <n v="15060"/>
    <n v="163910"/>
    <n v="178970"/>
    <n v="153970"/>
    <x v="0"/>
    <x v="194"/>
    <n v="209000"/>
    <n v="2992"/>
    <n v="350"/>
    <x v="0"/>
    <s v="WARRANTY DEED"/>
    <n v="1"/>
    <x v="18"/>
    <x v="1"/>
    <x v="0"/>
    <m/>
    <n v="1717"/>
    <n v="32"/>
    <x v="0"/>
    <x v="0"/>
    <n v="2503"/>
    <m/>
    <m/>
    <m/>
    <m/>
    <s v="HENDERSON TERRY"/>
    <s v="HENDERSON BARBARA"/>
    <s v="4149 W PINTO LP"/>
    <s v="BEVERLY HILLS FL 34465"/>
  </r>
  <r>
    <x v="234"/>
    <s v="18E17S320010  00780 0160"/>
    <s v="7492"/>
    <s v="PINE RIDGE UNITS 1,5,&amp; 6"/>
    <s v="0100"/>
    <s v="Single Family Residential"/>
    <s v="05"/>
    <s v="18S"/>
    <s v="18E"/>
    <s v="STANDARD"/>
    <x v="0"/>
    <n v="44125"/>
    <n v="1.01"/>
    <s v="000X"/>
    <n v="4055"/>
    <s v="W"/>
    <x v="0"/>
    <s v="LOOP"/>
    <m/>
    <s v="BEVERLY HILLS"/>
    <m/>
    <s v="PINE RIDGE UNIT 1 PB 8 PG 25 LOT 16 BLK 78"/>
    <n v="208900"/>
    <n v="15200"/>
    <n v="193700"/>
    <n v="208900"/>
    <n v="208900"/>
    <x v="1"/>
    <x v="161"/>
    <n v="11200"/>
    <n v="1560"/>
    <n v="1421"/>
    <x v="1"/>
    <s v="WARRANTY DEED"/>
    <n v="1"/>
    <x v="15"/>
    <x v="1"/>
    <x v="0"/>
    <m/>
    <n v="1798"/>
    <n v="32"/>
    <x v="0"/>
    <x v="0"/>
    <n v="2731"/>
    <m/>
    <m/>
    <m/>
    <m/>
    <s v="SAGASTUME WILMER B"/>
    <s v="SAGASTUME MIRIAN L"/>
    <s v="4055 W PINTO LOOP"/>
    <s v="BEVERLY HILLS FL 34465"/>
  </r>
  <r>
    <x v="235"/>
    <s v="18E17S320010  00780 0170"/>
    <s v="7492"/>
    <s v="PINE RIDGE UNITS 1,5,&amp; 6"/>
    <s v="0100"/>
    <s v="Single Family Residential"/>
    <s v="05"/>
    <s v="18S"/>
    <s v="18E"/>
    <s v="STANDARD"/>
    <x v="0"/>
    <n v="44403"/>
    <n v="1.02"/>
    <s v="000X"/>
    <n v="4045"/>
    <s v="W"/>
    <x v="0"/>
    <s v="LOOP"/>
    <m/>
    <s v="BEVERLY HILLS"/>
    <m/>
    <s v="PINE RIDGE UNIT 1 PB 8 PG 25 LOT 17 BLK 78"/>
    <n v="253920"/>
    <n v="15290"/>
    <n v="238630"/>
    <n v="194565"/>
    <n v="169565"/>
    <x v="0"/>
    <x v="195"/>
    <n v="320000"/>
    <n v="3076"/>
    <n v="1715"/>
    <x v="0"/>
    <s v="WARRANTY DEED"/>
    <n v="1"/>
    <x v="23"/>
    <x v="1"/>
    <x v="0"/>
    <m/>
    <n v="2572"/>
    <n v="32"/>
    <x v="0"/>
    <x v="0"/>
    <n v="3578"/>
    <m/>
    <m/>
    <m/>
    <m/>
    <s v="NOREM MARION A"/>
    <m/>
    <s v="4045 W PINTO LP"/>
    <s v="BEVERLY HILLS FL 34465"/>
  </r>
  <r>
    <x v="236"/>
    <s v="18E17S320010  00780 0200"/>
    <s v="7492"/>
    <s v="PINE RIDGE UNITS 1,5,&amp; 6"/>
    <s v="0100"/>
    <s v="Single Family Residential"/>
    <s v="05"/>
    <s v="18S"/>
    <s v="18E"/>
    <s v="STANDARD"/>
    <x v="0"/>
    <n v="47816"/>
    <n v="1.1000000000000001"/>
    <s v="000X"/>
    <n v="4019"/>
    <s v="W"/>
    <x v="0"/>
    <s v="LOOP"/>
    <m/>
    <s v="BEVERLY HILLS"/>
    <m/>
    <s v="PINE RIDGE UNIT 1 PB 8 PG 25 LOT 20 BLK 78"/>
    <n v="263960"/>
    <n v="16470"/>
    <n v="247490"/>
    <n v="208646"/>
    <n v="183646"/>
    <x v="0"/>
    <x v="196"/>
    <n v="11000"/>
    <n v="1530"/>
    <n v="455"/>
    <x v="1"/>
    <s v="WARRANTY DEED"/>
    <n v="1"/>
    <x v="24"/>
    <x v="0"/>
    <x v="1"/>
    <m/>
    <n v="2485"/>
    <n v="32"/>
    <x v="0"/>
    <x v="0"/>
    <n v="3433"/>
    <m/>
    <m/>
    <m/>
    <m/>
    <s v="SARABIA DANILO B"/>
    <s v="SARABIA MARIA"/>
    <s v="4019 W PINTO LOOP"/>
    <s v="BEVERLY HILLS FL 34465"/>
  </r>
  <r>
    <x v="237"/>
    <s v="18E17S320010  00790 0050"/>
    <s v="7492"/>
    <s v="PINE RIDGE UNITS 1,5,&amp; 6"/>
    <s v="0100"/>
    <s v="Single Family Residential"/>
    <s v="05"/>
    <s v="18S"/>
    <s v="18E"/>
    <s v="STANDARD"/>
    <x v="0"/>
    <n v="51905"/>
    <n v="1.19"/>
    <s v="000X"/>
    <n v="4078"/>
    <s v="W"/>
    <x v="0"/>
    <s v="LOOP"/>
    <m/>
    <s v="BEVERLY HILLS"/>
    <m/>
    <s v="PINE RIDGE UNIT 1 PB 8 PG 25 LOT 5 BLK 79"/>
    <n v="294260"/>
    <n v="17870"/>
    <n v="276390"/>
    <n v="250579"/>
    <n v="225579"/>
    <x v="0"/>
    <x v="95"/>
    <n v="375000"/>
    <n v="3097"/>
    <n v="2005"/>
    <x v="0"/>
    <s v="WARRANTY DEED"/>
    <n v="1"/>
    <x v="15"/>
    <x v="0"/>
    <x v="1"/>
    <m/>
    <n v="2763"/>
    <n v="32"/>
    <x v="0"/>
    <x v="0"/>
    <n v="3776"/>
    <m/>
    <m/>
    <m/>
    <m/>
    <s v="BYREITER EDWARD CHARLES"/>
    <s v="HAMPTON TAWANA J"/>
    <s v="4078 W PINTO LOOP"/>
    <s v="BEVERLY HILLS FL 34465"/>
  </r>
  <r>
    <x v="238"/>
    <s v="18E17S320010  00810 0010"/>
    <s v="7492"/>
    <s v="PINE RIDGE UNITS 1,5,&amp; 6"/>
    <s v="0100"/>
    <s v="Single Family Residential"/>
    <s v="05"/>
    <s v="18S"/>
    <s v="18E"/>
    <s v="STANDARD"/>
    <x v="0"/>
    <n v="54862"/>
    <n v="1.26"/>
    <s v="000X"/>
    <n v="5505"/>
    <s v="N"/>
    <x v="36"/>
    <s v="TER"/>
    <m/>
    <s v="BEVERLY HILLS"/>
    <m/>
    <s v="PINE RIDGE UNIT 1 PB 8 PG 25 LOT 1 BLK 81"/>
    <n v="289860"/>
    <n v="18890"/>
    <n v="270970"/>
    <n v="230429"/>
    <n v="205429"/>
    <x v="0"/>
    <x v="197"/>
    <n v="270000"/>
    <n v="2678"/>
    <n v="1724"/>
    <x v="0"/>
    <s v="WARRANTY DEED"/>
    <n v="1"/>
    <x v="37"/>
    <x v="1"/>
    <x v="0"/>
    <m/>
    <n v="2654"/>
    <n v="32"/>
    <x v="0"/>
    <x v="0"/>
    <n v="3627"/>
    <m/>
    <m/>
    <m/>
    <m/>
    <s v="BRISCOE JACK W SR"/>
    <s v="BRISCOE MARY C"/>
    <s v="5505 N TUCSON TER"/>
    <s v="BEVERLY HILLS FL 34465"/>
  </r>
  <r>
    <x v="239"/>
    <s v="18E17S320010  00810 003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5579"/>
    <s v="N"/>
    <x v="36"/>
    <s v="TER"/>
    <m/>
    <s v="BEVERLY HILLS"/>
    <m/>
    <s v="PINE RIDGE UNIT 1 PB 8 PG 25 LOT 3 BLK 81"/>
    <n v="208180"/>
    <n v="17220"/>
    <n v="190960"/>
    <n v="164556"/>
    <n v="139556"/>
    <x v="0"/>
    <x v="198"/>
    <n v="229000"/>
    <n v="2964"/>
    <n v="587"/>
    <x v="0"/>
    <s v="WARRANTY DEED"/>
    <n v="1"/>
    <x v="23"/>
    <x v="1"/>
    <x v="0"/>
    <m/>
    <n v="1855"/>
    <n v="32"/>
    <x v="1"/>
    <x v="0"/>
    <n v="3109"/>
    <m/>
    <m/>
    <m/>
    <m/>
    <s v="BOHL ALLAN C"/>
    <s v="NORTON-BOHL SHARON L"/>
    <s v="5579 N TUCSON TER"/>
    <s v="BEVERLY HILLS FL 34465"/>
  </r>
  <r>
    <x v="240"/>
    <s v="18E17S320010  00810 0050"/>
    <s v="7492"/>
    <s v="PINE RIDGE UNITS 1,5,&amp; 6"/>
    <s v="0100"/>
    <s v="Single Family Residential"/>
    <s v="05"/>
    <s v="18S"/>
    <s v="18E"/>
    <s v="STANDARD"/>
    <x v="0"/>
    <n v="54862"/>
    <n v="1.26"/>
    <s v="000X"/>
    <n v="5620"/>
    <s v="N"/>
    <x v="33"/>
    <s v="TER"/>
    <m/>
    <s v="BEVERLY HILLS"/>
    <m/>
    <s v="PINE RIDGE UNIT 1 PB 8 PG 25 LOT 5 BLK 81"/>
    <n v="294940"/>
    <n v="18890"/>
    <n v="276050"/>
    <n v="281973"/>
    <n v="256973"/>
    <x v="0"/>
    <x v="199"/>
    <n v="290500"/>
    <n v="2890"/>
    <n v="658"/>
    <x v="0"/>
    <s v="WARRANTY DEED"/>
    <n v="1"/>
    <x v="12"/>
    <x v="0"/>
    <x v="0"/>
    <m/>
    <n v="2308"/>
    <n v="32"/>
    <x v="0"/>
    <x v="0"/>
    <n v="3412"/>
    <m/>
    <m/>
    <m/>
    <m/>
    <s v="VACCIANNA APRIL L"/>
    <s v="VACCIANNA MARVIN H"/>
    <s v="5620 N BRAVACO TER"/>
    <s v="BEVERLYHILLS FL 34465"/>
  </r>
  <r>
    <x v="241"/>
    <s v="18E17S320010  00830 0250"/>
    <s v="7492"/>
    <s v="PINE RIDGE UNITS 1,5,&amp; 6"/>
    <s v="0000"/>
    <s v="Vacant Residential"/>
    <s v="05"/>
    <s v="18S"/>
    <s v="18E"/>
    <s v="STANDARD"/>
    <x v="1"/>
    <n v="43747"/>
    <n v="1"/>
    <s v="000X"/>
    <n v="4391"/>
    <s v="W"/>
    <x v="11"/>
    <s v="BLVD"/>
    <m/>
    <s v="BEVERLY HILLS"/>
    <m/>
    <s v="PINE RIDGE UNIT 1 PB 8 PG 25 LOT 25 BLK 83"/>
    <n v="15060"/>
    <n v="15060"/>
    <n v="0"/>
    <n v="15060"/>
    <n v="15060"/>
    <x v="1"/>
    <x v="104"/>
    <n v="92500"/>
    <n v="1858"/>
    <n v="1502"/>
    <x v="1"/>
    <s v="WARRANTY DEED"/>
    <m/>
    <x v="6"/>
    <x v="2"/>
    <x v="2"/>
    <m/>
    <m/>
    <m/>
    <x v="2"/>
    <x v="1"/>
    <n v="0"/>
    <m/>
    <m/>
    <m/>
    <m/>
    <s v="CIBIRKA ROMAN J"/>
    <s v="CIBIRKA SALLY A"/>
    <s v="1125 ALCOVE LP"/>
    <s v="THE VILLAGES FL 32162 4417"/>
  </r>
  <r>
    <x v="242"/>
    <s v="18E17S320010  00830 0260"/>
    <s v="7492"/>
    <s v="PINE RIDGE UNITS 1,5,&amp; 6"/>
    <s v="0000"/>
    <s v="Vacant Residential"/>
    <s v="05"/>
    <s v="18S"/>
    <s v="18E"/>
    <s v="STANDARD"/>
    <x v="1"/>
    <n v="43747"/>
    <n v="1"/>
    <s v="000X"/>
    <n v="4427"/>
    <s v="W"/>
    <x v="11"/>
    <s v="BLVD"/>
    <m/>
    <s v="BEVERLY HILLS"/>
    <m/>
    <s v="PINE RIDGE UNIT 1 PB 8 PG 25 LOT 26 BLK 83"/>
    <n v="15060"/>
    <n v="15060"/>
    <n v="0"/>
    <n v="15060"/>
    <n v="15060"/>
    <x v="1"/>
    <x v="23"/>
    <m/>
    <m/>
    <m/>
    <x v="2"/>
    <m/>
    <m/>
    <x v="6"/>
    <x v="2"/>
    <x v="2"/>
    <m/>
    <m/>
    <m/>
    <x v="2"/>
    <x v="1"/>
    <n v="0"/>
    <m/>
    <m/>
    <m/>
    <m/>
    <s v="MATHIA MADAPPALLIL MATHAI &amp; THANKAMMA"/>
    <m/>
    <s v="219 PERSHING PARKWAY"/>
    <s v="MINEOLA NY 11501"/>
  </r>
  <r>
    <x v="243"/>
    <s v="18E17S320010  00840 0200"/>
    <s v="7492"/>
    <s v="PINE RIDGE UNITS 1,5,&amp; 6"/>
    <s v="0100"/>
    <s v="Single Family Residential"/>
    <s v="05"/>
    <s v="18S"/>
    <s v="18E"/>
    <s v="STANDARD"/>
    <x v="0"/>
    <n v="54424"/>
    <n v="1.25"/>
    <s v="000X"/>
    <n v="4592"/>
    <s v="W"/>
    <x v="0"/>
    <s v="LOOP"/>
    <m/>
    <s v="BEVERLY HILLS"/>
    <m/>
    <s v="PINE RIDGE UNIT 1 PB 8 PG 25 LOT 20 BLK 84"/>
    <n v="199700"/>
    <n v="18740"/>
    <n v="180960"/>
    <n v="146529"/>
    <n v="121529"/>
    <x v="0"/>
    <x v="200"/>
    <n v="13000"/>
    <n v="917"/>
    <n v="497"/>
    <x v="1"/>
    <s v="WARRANTY DEED"/>
    <n v="1"/>
    <x v="14"/>
    <x v="1"/>
    <x v="0"/>
    <m/>
    <n v="2023"/>
    <n v="32"/>
    <x v="0"/>
    <x v="0"/>
    <n v="2899"/>
    <m/>
    <m/>
    <m/>
    <m/>
    <s v="DUNBAR FREDRICK C"/>
    <s v="DUNBAR DIANA"/>
    <s v="4592 W PINTO LOOP"/>
    <s v="BEVERLY HILLS FL 34465 2169"/>
  </r>
  <r>
    <x v="244"/>
    <s v="18E17S320010  00840 0210"/>
    <s v="7492"/>
    <s v="PINE RIDGE UNITS 1,5,&amp; 6"/>
    <s v="0100"/>
    <s v="Single Family Residential"/>
    <s v="05"/>
    <s v="18S"/>
    <s v="18E"/>
    <s v="STANDARD"/>
    <x v="0"/>
    <n v="52245"/>
    <n v="1.2"/>
    <s v="000X"/>
    <n v="4524"/>
    <s v="W"/>
    <x v="0"/>
    <s v="LOOP"/>
    <m/>
    <s v="BEVERLY HILLS"/>
    <m/>
    <s v="PINE RIDGE UNIT 1 PB 8 PG 25 LOT 21 BLK 84 "/>
    <n v="171450"/>
    <n v="17990"/>
    <n v="153460"/>
    <n v="126433"/>
    <n v="101433"/>
    <x v="0"/>
    <x v="201"/>
    <n v="97500"/>
    <n v="1648"/>
    <n v="118"/>
    <x v="0"/>
    <s v="TO OR FROM BANKS/LOAN CO."/>
    <n v="1"/>
    <x v="11"/>
    <x v="1"/>
    <x v="0"/>
    <m/>
    <n v="1785"/>
    <n v="29"/>
    <x v="1"/>
    <x v="0"/>
    <n v="2743"/>
    <m/>
    <m/>
    <m/>
    <m/>
    <s v="DITCHFIELD DAVID W"/>
    <m/>
    <s v="4524 W PINTO LP"/>
    <s v="BEVERLY HILLS FL 34465"/>
  </r>
  <r>
    <x v="245"/>
    <s v="18E17S320010  02470 0070"/>
    <s v="7492"/>
    <s v="PINE RIDGE UNITS 1,5,&amp; 6"/>
    <s v="0100"/>
    <s v="Single Family Residential"/>
    <s v="08"/>
    <s v="18S"/>
    <s v="18E"/>
    <s v="STANDARD"/>
    <x v="0"/>
    <n v="63848"/>
    <n v="1.47"/>
    <s v="000X"/>
    <n v="4882"/>
    <s v="W"/>
    <x v="22"/>
    <s v="DR"/>
    <m/>
    <s v="BEVERLY HILLS"/>
    <m/>
    <s v="PINE RIDGE UNIT 1 PB 8 PG 25 LOT 7 BLK 247 "/>
    <n v="199640"/>
    <n v="21990"/>
    <n v="177650"/>
    <n v="144822"/>
    <n v="119822"/>
    <x v="0"/>
    <x v="202"/>
    <n v="21500"/>
    <n v="2346"/>
    <n v="1779"/>
    <x v="1"/>
    <s v="WARRANTY DEED"/>
    <n v="1"/>
    <x v="39"/>
    <x v="1"/>
    <x v="0"/>
    <m/>
    <n v="2231"/>
    <n v="32"/>
    <x v="1"/>
    <x v="0"/>
    <n v="3137"/>
    <m/>
    <m/>
    <m/>
    <m/>
    <s v="BASCOS ROSE"/>
    <m/>
    <s v="4882 W PHOENIX DR"/>
    <s v="BEVERLY HILLS FL 34465"/>
  </r>
  <r>
    <x v="246"/>
    <s v="18E17S320010  02480 0060"/>
    <s v="7492"/>
    <s v="PINE RIDGE UNITS 1,5,&amp; 6"/>
    <s v="0100"/>
    <s v="Single Family Residential"/>
    <s v="08"/>
    <s v="18S"/>
    <s v="18E"/>
    <s v="STANDARD"/>
    <x v="0"/>
    <n v="62501"/>
    <n v="1.43"/>
    <s v="000X"/>
    <n v="4584"/>
    <s v="N"/>
    <x v="19"/>
    <s v="DR"/>
    <m/>
    <s v="BEVERLY HILLS"/>
    <m/>
    <s v="PINE RIDGE UNIT 1 PB 8 PG 25 LOT 6 BLK 248"/>
    <n v="321500"/>
    <n v="21520"/>
    <n v="299980"/>
    <n v="321500"/>
    <n v="321500"/>
    <x v="1"/>
    <x v="41"/>
    <n v="319000"/>
    <n v="2561"/>
    <n v="868"/>
    <x v="0"/>
    <s v="WARRANTY DEED"/>
    <n v="1"/>
    <x v="24"/>
    <x v="1"/>
    <x v="1"/>
    <m/>
    <n v="2775"/>
    <n v="32"/>
    <x v="0"/>
    <x v="0"/>
    <n v="4370"/>
    <m/>
    <m/>
    <m/>
    <m/>
    <s v="FIVE YEAR PLAN LLC"/>
    <m/>
    <s v="PO BOX 521418"/>
    <s v="BIG LAKE AK 99652"/>
  </r>
  <r>
    <x v="247"/>
    <s v="18E17S320010  00780 0090"/>
    <s v="7492"/>
    <s v="PINE RIDGE UNITS 1,5,&amp; 6"/>
    <s v="0100"/>
    <s v="Single Family Residential"/>
    <s v="05"/>
    <s v="18S"/>
    <s v="18E"/>
    <s v="STANDARD"/>
    <x v="0"/>
    <n v="43747"/>
    <n v="1"/>
    <s v="000X"/>
    <n v="4185"/>
    <s v="W"/>
    <x v="0"/>
    <s v="LOOP"/>
    <m/>
    <s v="BEVERLY HILLS"/>
    <m/>
    <s v="PINE RIDGE UNIT 1 PB 8 PG 25 LOT 9 BLK 78"/>
    <n v="201430"/>
    <n v="15060"/>
    <n v="186370"/>
    <n v="160111"/>
    <n v="135111"/>
    <x v="0"/>
    <x v="203"/>
    <n v="174900"/>
    <n v="1597"/>
    <n v="456"/>
    <x v="0"/>
    <s v="WARRANTY DEED"/>
    <n v="1"/>
    <x v="22"/>
    <x v="1"/>
    <x v="0"/>
    <m/>
    <n v="1750"/>
    <n v="32"/>
    <x v="0"/>
    <x v="0"/>
    <n v="2667"/>
    <m/>
    <m/>
    <m/>
    <m/>
    <s v="REED JOHN CHRISTOPHER"/>
    <s v="REED LISA HARPER"/>
    <s v="4185 W PINTO LOOP"/>
    <s v="BEVERLY HILLS FL 34465"/>
  </r>
  <r>
    <x v="248"/>
    <s v="18E17S320010  00780 0180"/>
    <s v="7492"/>
    <s v="PINE RIDGE UNITS 1,5,&amp; 6"/>
    <s v="0000"/>
    <s v="Vacant Residential"/>
    <s v="05"/>
    <s v="18S"/>
    <s v="18E"/>
    <s v="STANDARD"/>
    <x v="1"/>
    <n v="47228"/>
    <n v="1.08"/>
    <s v="000X"/>
    <n v="4037"/>
    <s v="W"/>
    <x v="0"/>
    <s v="LOOP"/>
    <m/>
    <s v="BEVERLY HILLS"/>
    <m/>
    <s v="PINE RIDGE UNIT 1 PB 8 PG 25 LOT 18 BLK 78 "/>
    <n v="16260"/>
    <n v="16260"/>
    <n v="0"/>
    <n v="16260"/>
    <n v="16260"/>
    <x v="1"/>
    <x v="23"/>
    <m/>
    <m/>
    <m/>
    <x v="2"/>
    <m/>
    <m/>
    <x v="6"/>
    <x v="2"/>
    <x v="2"/>
    <m/>
    <m/>
    <m/>
    <x v="2"/>
    <x v="1"/>
    <n v="0"/>
    <m/>
    <m/>
    <m/>
    <m/>
    <s v="MERCURI ANTHONY C &amp; PATRICIA"/>
    <m/>
    <s v="24 HUTCHINS DR"/>
    <s v="DEDHAM MA 02026"/>
  </r>
  <r>
    <x v="249"/>
    <s v="18E17S320010  00790 0010"/>
    <s v="7492"/>
    <s v="PINE RIDGE UNITS 1,5,&amp; 6"/>
    <s v="0100"/>
    <s v="Single Family Residential"/>
    <s v="05"/>
    <s v="18S"/>
    <s v="18E"/>
    <s v="STANDARD"/>
    <x v="0"/>
    <n v="54862"/>
    <n v="1.26"/>
    <s v="000X"/>
    <n v="4109"/>
    <s v="W"/>
    <x v="2"/>
    <s v="LN"/>
    <m/>
    <s v="BEVERLY HILLS"/>
    <m/>
    <s v="PINE RIDGE UNIT 1 PB 8 PG 25 LOT 1 BLK 79"/>
    <n v="233235"/>
    <n v="18890"/>
    <n v="214345"/>
    <n v="233235"/>
    <n v="233235"/>
    <x v="1"/>
    <x v="204"/>
    <n v="12000"/>
    <n v="926"/>
    <n v="67"/>
    <x v="1"/>
    <s v="WARRANTY DEED"/>
    <n v="1"/>
    <x v="26"/>
    <x v="0"/>
    <x v="1"/>
    <m/>
    <n v="2391"/>
    <n v="32"/>
    <x v="0"/>
    <x v="0"/>
    <n v="3434"/>
    <m/>
    <m/>
    <m/>
    <m/>
    <s v="SEIJAS ERNEST J JR"/>
    <m/>
    <s v="4109 W PAPOOSE LN"/>
    <s v="BEVERLY HILLS FL 34465 2177"/>
  </r>
  <r>
    <x v="250"/>
    <s v="18E17S320010  00800 0030"/>
    <s v="7492"/>
    <s v="PINE RIDGE UNITS 1,5,&amp; 6"/>
    <s v="0100"/>
    <s v="Single Family Residential"/>
    <s v="05"/>
    <s v="18S"/>
    <s v="18E"/>
    <s v="STANDARD"/>
    <x v="0"/>
    <n v="54862"/>
    <n v="1.26"/>
    <s v="000X"/>
    <n v="5619"/>
    <s v="N"/>
    <x v="33"/>
    <s v="TER"/>
    <m/>
    <s v="BEVERLY HILLS"/>
    <m/>
    <s v="PINE RIDGE UNIT 1 PB 8 PG 25 LOT 3 BLK 80"/>
    <n v="330270"/>
    <n v="18890"/>
    <n v="311380"/>
    <n v="286103"/>
    <n v="260603"/>
    <x v="0"/>
    <x v="205"/>
    <n v="370000"/>
    <n v="2557"/>
    <n v="1585"/>
    <x v="0"/>
    <s v="WARRANTY DEED"/>
    <n v="1"/>
    <x v="37"/>
    <x v="1"/>
    <x v="0"/>
    <n v="1"/>
    <n v="3043"/>
    <n v="32"/>
    <x v="0"/>
    <x v="0"/>
    <n v="4114"/>
    <m/>
    <m/>
    <m/>
    <m/>
    <s v="PARISE VINCENT R"/>
    <s v="PARISE DEBRA ANN"/>
    <s v="5619 N BRAVADO TER"/>
    <s v="BEVERLY HILLS FL 34465"/>
  </r>
  <r>
    <x v="251"/>
    <s v="18E17S320010  00810 002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5539"/>
    <s v="N"/>
    <x v="36"/>
    <s v="TER"/>
    <m/>
    <s v="BEVERLY HILLS"/>
    <m/>
    <s v="PINE RIDGE UNIT 1 PB 8 PG 25 LOT 2 BLK 81"/>
    <n v="384640"/>
    <n v="17220"/>
    <n v="367420"/>
    <n v="370812"/>
    <n v="345812"/>
    <x v="0"/>
    <x v="206"/>
    <n v="400000"/>
    <n v="2766"/>
    <n v="835"/>
    <x v="0"/>
    <s v="WARRANTY DEED"/>
    <n v="1"/>
    <x v="40"/>
    <x v="1"/>
    <x v="0"/>
    <m/>
    <n v="3508"/>
    <n v="32"/>
    <x v="0"/>
    <x v="0"/>
    <n v="4780"/>
    <m/>
    <m/>
    <m/>
    <m/>
    <s v="HENRY OTIS L"/>
    <s v="HENRY SHERRI L"/>
    <s v="5539 N TUCSON TER"/>
    <s v="BEVERLY HILLS FL 34465 2102"/>
  </r>
  <r>
    <x v="252"/>
    <s v="18E17S320010  00830 0080"/>
    <s v="7492"/>
    <s v="PINE RIDGE UNITS 1,5,&amp; 6"/>
    <s v="0000"/>
    <s v="Vacant Residential"/>
    <s v="05"/>
    <s v="18S"/>
    <s v="18E"/>
    <s v="STANDARD"/>
    <x v="1"/>
    <n v="43747"/>
    <n v="1"/>
    <s v="000X"/>
    <n v="4262"/>
    <s v="W"/>
    <x v="2"/>
    <s v="LN"/>
    <m/>
    <s v="BEVERLY HILLS"/>
    <m/>
    <s v="PINE RIDGE UNIT 1 PB 8 PG 25 LOT 8 BLK 83"/>
    <n v="15060"/>
    <n v="15060"/>
    <n v="0"/>
    <n v="15060"/>
    <n v="15060"/>
    <x v="1"/>
    <x v="207"/>
    <n v="55000"/>
    <n v="1785"/>
    <n v="1371"/>
    <x v="1"/>
    <s v="WARRANTY DEED"/>
    <m/>
    <x v="6"/>
    <x v="2"/>
    <x v="2"/>
    <m/>
    <m/>
    <m/>
    <x v="2"/>
    <x v="1"/>
    <n v="0"/>
    <m/>
    <m/>
    <m/>
    <m/>
    <s v="ARNONE JOSEPH J"/>
    <s v="ARNONE SUSAN L"/>
    <s v="9507 N CHERRY LAKE DR"/>
    <s v="CITRUS SPRINGS FL 34434"/>
  </r>
  <r>
    <x v="253"/>
    <s v="18E17S320010  00830 0280"/>
    <s v="7492"/>
    <s v="PINE RIDGE UNITS 1,5,&amp; 6"/>
    <s v="0000"/>
    <s v="Vacant Residential"/>
    <s v="05"/>
    <s v="18S"/>
    <s v="18E"/>
    <s v="STANDARD"/>
    <x v="1"/>
    <n v="46165"/>
    <n v="1.06"/>
    <s v="000X"/>
    <n v="5381"/>
    <s v="N"/>
    <x v="1"/>
    <s v="AVE"/>
    <m/>
    <s v="BEVERLY HILLS"/>
    <m/>
    <s v="PINE RIDGE UNIT 1 PB 8 PG 25 LOT 28 BLK 83"/>
    <n v="14860"/>
    <n v="14860"/>
    <n v="0"/>
    <n v="14860"/>
    <n v="14860"/>
    <x v="1"/>
    <x v="23"/>
    <m/>
    <m/>
    <m/>
    <x v="2"/>
    <m/>
    <m/>
    <x v="6"/>
    <x v="2"/>
    <x v="2"/>
    <m/>
    <m/>
    <m/>
    <x v="2"/>
    <x v="1"/>
    <n v="0"/>
    <m/>
    <m/>
    <m/>
    <m/>
    <s v="PELLEGRINI BERT B &amp; ADRIANA L"/>
    <m/>
    <s v="13938 SARASOTA"/>
    <s v="REDFORD MI 48239 2837"/>
  </r>
  <r>
    <x v="254"/>
    <s v="18E17S320010  01450 0050"/>
    <s v="7492"/>
    <s v="PINE RIDGE UNITS 1,5,&amp; 6"/>
    <s v="0000"/>
    <s v="Vacant Residential"/>
    <s v="06"/>
    <s v="18S"/>
    <s v="18E"/>
    <s v="STANDARD"/>
    <x v="1"/>
    <n v="46251"/>
    <n v="1.06"/>
    <s v="000X"/>
    <n v="5324"/>
    <s v="N"/>
    <x v="18"/>
    <s v="DR"/>
    <m/>
    <s v="BEVERLY HILLS"/>
    <m/>
    <s v="PINE RIDGE UNIT 1 PB 8 PG 25 LOT 5 BLK 145"/>
    <n v="15930"/>
    <n v="15930"/>
    <n v="0"/>
    <n v="15930"/>
    <n v="15930"/>
    <x v="1"/>
    <x v="208"/>
    <n v="50000"/>
    <n v="1979"/>
    <n v="1815"/>
    <x v="1"/>
    <s v="CORRECTIVE/QC/TD/COT"/>
    <m/>
    <x v="6"/>
    <x v="2"/>
    <x v="2"/>
    <m/>
    <m/>
    <m/>
    <x v="2"/>
    <x v="1"/>
    <n v="0"/>
    <m/>
    <m/>
    <m/>
    <m/>
    <s v="BRADSHAW LINDA E"/>
    <m/>
    <s v="306 BUNNYHOP TR"/>
    <s v="AUSTIN TX 78734"/>
  </r>
  <r>
    <x v="255"/>
    <s v="18E17S320010  02530 0070"/>
    <s v="7492"/>
    <s v="PINE RIDGE UNITS 1,5,&amp; 6"/>
    <s v="0100"/>
    <s v="Single Family Residential"/>
    <s v="07"/>
    <s v="18S"/>
    <s v="18E"/>
    <s v="STANDARD"/>
    <x v="0"/>
    <n v="62366"/>
    <n v="1.43"/>
    <s v="0000"/>
    <n v="4886"/>
    <s v="N"/>
    <x v="29"/>
    <s v="DR"/>
    <m/>
    <s v="BEVERLY HILLS"/>
    <m/>
    <s v="PINE RIDGE UNIT 1 PB 8 PG 25 LOT 7 BLK 253"/>
    <n v="178900"/>
    <n v="21480"/>
    <n v="157420"/>
    <n v="166755"/>
    <n v="141755"/>
    <x v="0"/>
    <x v="209"/>
    <n v="121300"/>
    <n v="2806"/>
    <n v="2147"/>
    <x v="0"/>
    <s v="TO/FROM FED/STATE/LOCAL GOVT/TIITF"/>
    <n v="1"/>
    <x v="10"/>
    <x v="1"/>
    <x v="0"/>
    <m/>
    <n v="2173"/>
    <n v="32"/>
    <x v="1"/>
    <x v="0"/>
    <n v="3097"/>
    <m/>
    <m/>
    <m/>
    <m/>
    <s v="ROBINSON ROSE M"/>
    <s v="HALLE PHILIP F"/>
    <s v="4886 N CHEYENNE DR"/>
    <s v="BEVERLY HILLS FL 34465"/>
  </r>
  <r>
    <x v="256"/>
    <s v="18E17S320010  02640 0010"/>
    <s v="7492"/>
    <s v="PINE RIDGE UNITS 1,5,&amp; 6"/>
    <s v="0100"/>
    <s v="Single Family Residential"/>
    <s v="08"/>
    <s v="18S"/>
    <s v="18E"/>
    <s v="STANDARD"/>
    <x v="0"/>
    <n v="62370"/>
    <n v="1.43"/>
    <s v="000X"/>
    <n v="4837"/>
    <s v="W"/>
    <x v="34"/>
    <s v="DR"/>
    <m/>
    <s v="BEVERLY HILLS"/>
    <m/>
    <s v="PINE RIDGE UNIT 1 PB 8 PG 25 LOT 1 BLK 264"/>
    <n v="219710"/>
    <n v="21480"/>
    <n v="198230"/>
    <n v="172340"/>
    <n v="147340"/>
    <x v="0"/>
    <x v="34"/>
    <n v="134000"/>
    <n v="2594"/>
    <n v="1079"/>
    <x v="0"/>
    <s v="WARRANTY DEED"/>
    <n v="1"/>
    <x v="18"/>
    <x v="1"/>
    <x v="0"/>
    <m/>
    <n v="1862"/>
    <n v="32"/>
    <x v="1"/>
    <x v="0"/>
    <n v="2634"/>
    <m/>
    <m/>
    <m/>
    <m/>
    <s v="GREEN EUGENE J"/>
    <s v="GREEN MARILYNN E"/>
    <s v="4837 W MOHAWK DR"/>
    <s v="BEVERLY HILLS FL 34465"/>
  </r>
  <r>
    <x v="257"/>
    <s v="18E17S320010  00780 0050"/>
    <s v="7492"/>
    <s v="PINE RIDGE UNITS 1,5,&amp; 6"/>
    <s v="0000"/>
    <s v="Vacant Residential"/>
    <s v="05"/>
    <s v="18S"/>
    <s v="18E"/>
    <s v="STANDARD"/>
    <x v="1"/>
    <n v="46246"/>
    <n v="1.06"/>
    <s v="000X"/>
    <n v="4311"/>
    <s v="W"/>
    <x v="0"/>
    <s v="LOOP"/>
    <m/>
    <s v="BEVERLY HILLS"/>
    <m/>
    <s v="PINE RIDGE UNIT 1 PB 8 PG 25 LOT 5 BLK 78"/>
    <n v="15930"/>
    <n v="15930"/>
    <n v="0"/>
    <n v="15930"/>
    <n v="15930"/>
    <x v="1"/>
    <x v="210"/>
    <n v="28500"/>
    <n v="3118"/>
    <n v="32"/>
    <x v="1"/>
    <s v="WARRANTY DEED"/>
    <m/>
    <x v="6"/>
    <x v="2"/>
    <x v="2"/>
    <m/>
    <m/>
    <m/>
    <x v="2"/>
    <x v="1"/>
    <n v="0"/>
    <m/>
    <m/>
    <m/>
    <m/>
    <s v="JOHANNA PROPERTIES LLC"/>
    <m/>
    <s v="4740 W HACIENDA DR"/>
    <s v="BEVERLY HILLS FL 34465"/>
  </r>
  <r>
    <x v="258"/>
    <s v="18E17S320010  00780 0140"/>
    <s v="7492"/>
    <s v="PINE RIDGE UNITS 1,5,&amp; 6"/>
    <s v="0100"/>
    <s v="Single Family Residential"/>
    <s v="05"/>
    <s v="18S"/>
    <s v="18E"/>
    <s v="STANDARD"/>
    <x v="0"/>
    <n v="86823"/>
    <n v="1.99"/>
    <s v="000X"/>
    <n v="4073"/>
    <s v="W"/>
    <x v="0"/>
    <s v="LOOP"/>
    <m/>
    <s v="BEVERLY HILLS"/>
    <m/>
    <s v="PINE RIDGE UNIT 1 PB 8 PG 25 LOT 14 BLK 78"/>
    <n v="257770"/>
    <n v="29900"/>
    <n v="227870"/>
    <n v="190693"/>
    <n v="165693"/>
    <x v="0"/>
    <x v="72"/>
    <n v="45000"/>
    <n v="1700"/>
    <n v="354"/>
    <x v="1"/>
    <s v="WARRANTY DEED"/>
    <n v="1"/>
    <x v="0"/>
    <x v="1"/>
    <x v="0"/>
    <m/>
    <n v="2306"/>
    <n v="32"/>
    <x v="1"/>
    <x v="0"/>
    <n v="2985"/>
    <m/>
    <m/>
    <m/>
    <m/>
    <s v="MEYER GORDON N"/>
    <s v="GORDON N MEYER TRUST UNDER AGREEMENT"/>
    <s v="4073 W PINTO LOOP"/>
    <s v="BEVERLY HILLS FL 34465 2199"/>
  </r>
  <r>
    <x v="259"/>
    <s v="18E17S320010  00790 0080"/>
    <s v="7492"/>
    <s v="PINE RIDGE UNITS 1,5,&amp; 6"/>
    <s v="0100"/>
    <s v="Single Family Residential"/>
    <s v="05"/>
    <s v="18S"/>
    <s v="18E"/>
    <s v="STANDARD"/>
    <x v="0"/>
    <n v="54862"/>
    <n v="1.26"/>
    <s v="000X"/>
    <n v="4061"/>
    <s v="W"/>
    <x v="2"/>
    <s v="LN"/>
    <m/>
    <s v="BEVERLY HILLS"/>
    <m/>
    <s v="PINE RIDGE UNIT 1 PB 8 PG 25 LOT 8 BLK 79"/>
    <n v="226510"/>
    <n v="18890"/>
    <n v="207620"/>
    <n v="226510"/>
    <n v="226510"/>
    <x v="1"/>
    <x v="211"/>
    <n v="237000"/>
    <n v="2199"/>
    <n v="574"/>
    <x v="0"/>
    <s v="WARRANTY DEED"/>
    <n v="1"/>
    <x v="13"/>
    <x v="1"/>
    <x v="0"/>
    <m/>
    <n v="2262"/>
    <n v="32"/>
    <x v="0"/>
    <x v="0"/>
    <n v="3329"/>
    <m/>
    <m/>
    <m/>
    <m/>
    <s v="STRIET FRED J"/>
    <s v="BREAUX JAMI D"/>
    <s v="4061 W PAPOOSE LN"/>
    <s v="BEVERLY HILLS FL 34465"/>
  </r>
  <r>
    <x v="260"/>
    <s v="18E17S320010  00800 0010"/>
    <s v="7492"/>
    <s v="PINE RIDGE UNITS 1,5,&amp; 6"/>
    <s v="0100"/>
    <s v="Single Family Residential"/>
    <s v="05"/>
    <s v="18S"/>
    <s v="18E"/>
    <s v="STANDARD"/>
    <x v="0"/>
    <n v="54862"/>
    <n v="1.26"/>
    <s v="000X"/>
    <n v="5503"/>
    <s v="N"/>
    <x v="33"/>
    <s v="TER"/>
    <m/>
    <s v="BEVERLY HILLS"/>
    <m/>
    <s v="PINE RIDGE UNIT 1 PB 8 PG 25 LOT 1 BLK 80"/>
    <n v="375820"/>
    <n v="18890"/>
    <n v="356930"/>
    <n v="309882"/>
    <n v="284882"/>
    <x v="0"/>
    <x v="212"/>
    <n v="12700"/>
    <n v="1297"/>
    <n v="902"/>
    <x v="1"/>
    <s v="WARRANTY DEED"/>
    <n v="1"/>
    <x v="3"/>
    <x v="3"/>
    <x v="0"/>
    <n v="1"/>
    <n v="3385"/>
    <n v="32"/>
    <x v="0"/>
    <x v="0"/>
    <n v="5004"/>
    <m/>
    <m/>
    <m/>
    <m/>
    <s v="BARRY MICHAEL VIC"/>
    <s v="BARRY JOANI W"/>
    <s v="5503 N BRAVADO TER"/>
    <s v="BEVERLY HILLS FL 34465 2104"/>
  </r>
  <r>
    <x v="261"/>
    <s v="18E17S320010  00840 0010"/>
    <s v="7492"/>
    <s v="PINE RIDGE UNITS 1,5,&amp; 6"/>
    <s v="0100"/>
    <s v="Single Family Residential"/>
    <s v="06"/>
    <s v="18S"/>
    <s v="18E"/>
    <s v="STANDARD"/>
    <x v="0"/>
    <n v="53664"/>
    <n v="1.23"/>
    <s v="000X"/>
    <n v="5096"/>
    <s v="W"/>
    <x v="0"/>
    <s v="LOOP"/>
    <m/>
    <s v="BEVERLY HILLS"/>
    <m/>
    <s v="PINE RIDGE UNIT 1 PB 8 PG 25 LOT 1 BLK 84"/>
    <n v="297380"/>
    <n v="18480"/>
    <n v="278900"/>
    <n v="248414"/>
    <n v="223414"/>
    <x v="0"/>
    <x v="23"/>
    <m/>
    <m/>
    <m/>
    <x v="2"/>
    <m/>
    <n v="1"/>
    <x v="3"/>
    <x v="1"/>
    <x v="0"/>
    <n v="1"/>
    <n v="2944"/>
    <n v="32"/>
    <x v="0"/>
    <x v="0"/>
    <n v="3965"/>
    <m/>
    <m/>
    <m/>
    <m/>
    <s v="KUNNATHETHU RAJAN G"/>
    <s v="RAJAN RACHEL C"/>
    <s v="5096 W PINTO LP"/>
    <s v="BEVERLY HILLS FL 34465"/>
  </r>
  <r>
    <x v="262"/>
    <s v="18E17S320010  00840 0060"/>
    <s v="7492"/>
    <s v="PINE RIDGE UNITS 1,5,&amp; 6"/>
    <s v="0100"/>
    <s v="Single Family Residential"/>
    <s v="05"/>
    <s v="18S"/>
    <s v="18E"/>
    <s v="STANDARD"/>
    <x v="0"/>
    <n v="45508"/>
    <n v="1.04"/>
    <s v="000X"/>
    <n v="4962"/>
    <s v="W"/>
    <x v="8"/>
    <s v="DR"/>
    <m/>
    <s v="BEVERLY HILLS"/>
    <m/>
    <s v="PINE RIDGE UNIT 1 PB 8 PG 25 LOT 6 BLK 84"/>
    <n v="226420"/>
    <n v="15670"/>
    <n v="210750"/>
    <n v="191211"/>
    <n v="166211"/>
    <x v="0"/>
    <x v="213"/>
    <n v="240000"/>
    <n v="2943"/>
    <n v="1268"/>
    <x v="0"/>
    <s v="WARRANTY DEED"/>
    <n v="1"/>
    <x v="26"/>
    <x v="1"/>
    <x v="0"/>
    <m/>
    <n v="2256"/>
    <n v="32"/>
    <x v="0"/>
    <x v="0"/>
    <n v="3098"/>
    <m/>
    <m/>
    <m/>
    <m/>
    <s v="MASON MICHAEL SMITH"/>
    <m/>
    <s v="4962 W CUSTER DR"/>
    <s v="BEVERLY HILLS FL 34465"/>
  </r>
  <r>
    <x v="263"/>
    <s v="18E17S320010  00840 0330"/>
    <s v="7492"/>
    <s v="PINE RIDGE UNITS 1,5,&amp; 6"/>
    <s v="0100"/>
    <s v="Single Family Residential"/>
    <s v="05"/>
    <s v="18S"/>
    <s v="18E"/>
    <s v="STANDARD"/>
    <x v="0"/>
    <n v="44528"/>
    <n v="1.02"/>
    <s v="000X"/>
    <n v="4797"/>
    <s v="W"/>
    <x v="11"/>
    <s v="BLVD"/>
    <m/>
    <s v="BEVERLY HILLS"/>
    <m/>
    <s v="PINE RIDGE UNIT 1 PB 8 PG 25 LOT 33 BLK 84"/>
    <n v="208440"/>
    <n v="15330"/>
    <n v="193110"/>
    <n v="154643"/>
    <n v="129643"/>
    <x v="0"/>
    <x v="136"/>
    <n v="11500"/>
    <n v="1100"/>
    <n v="236"/>
    <x v="1"/>
    <s v="WARRANTY DEED"/>
    <n v="1"/>
    <x v="7"/>
    <x v="1"/>
    <x v="0"/>
    <m/>
    <n v="1921"/>
    <n v="32"/>
    <x v="0"/>
    <x v="0"/>
    <n v="2947"/>
    <m/>
    <m/>
    <m/>
    <m/>
    <s v="TRAPUZZANO ANTHONY G"/>
    <s v="TRAPUZZANO LINDA G"/>
    <s v="4797 W PINE RIDGE BLVD"/>
    <s v="BEVERLY HILLS FL 34465"/>
  </r>
  <r>
    <x v="264"/>
    <s v="18E17S320010  01080 0020"/>
    <s v="7492"/>
    <s v="PINE RIDGE UNITS 1,5,&amp; 6"/>
    <s v="0000"/>
    <s v="Vacant Residential"/>
    <s v="06"/>
    <s v="18S"/>
    <s v="18E"/>
    <s v="STANDARD"/>
    <x v="1"/>
    <n v="43897"/>
    <n v="1.01"/>
    <s v="000X"/>
    <n v="5172"/>
    <s v="W"/>
    <x v="9"/>
    <s v="LN"/>
    <m/>
    <s v="BEVERLY HILLS"/>
    <m/>
    <s v="PINE RIDGE UNIT 1 PB 8 PG 25 LOT 2 BLK 108 "/>
    <n v="15120"/>
    <n v="15120"/>
    <n v="0"/>
    <n v="15120"/>
    <n v="15120"/>
    <x v="1"/>
    <x v="104"/>
    <n v="86000"/>
    <n v="1878"/>
    <n v="2412"/>
    <x v="1"/>
    <s v="WARRANTY DEED"/>
    <m/>
    <x v="6"/>
    <x v="2"/>
    <x v="2"/>
    <m/>
    <m/>
    <m/>
    <x v="2"/>
    <x v="1"/>
    <n v="0"/>
    <m/>
    <m/>
    <m/>
    <m/>
    <s v="DE LA CRUZ MILAGROS &amp; YSIDRO"/>
    <m/>
    <s v="15434 99TH ST N"/>
    <s v="WEST PALM BEACH FL 33412"/>
  </r>
  <r>
    <x v="265"/>
    <s v="18E17S320010  02480 0070"/>
    <s v="7492"/>
    <s v="PINE RIDGE UNITS 1,5,&amp; 6"/>
    <s v="0100"/>
    <s v="Single Family Residential"/>
    <s v="08"/>
    <s v="18S"/>
    <s v="18E"/>
    <s v="STANDARD"/>
    <x v="0"/>
    <n v="63219"/>
    <n v="1.45"/>
    <s v="000X"/>
    <n v="4540"/>
    <s v="N"/>
    <x v="19"/>
    <s v="DR"/>
    <m/>
    <s v="BEVERLY HILLS"/>
    <m/>
    <s v="PINE RIDGE UNIT 1 PB 8 PG 25 LOT 7 BLK 248"/>
    <n v="241200"/>
    <n v="21770"/>
    <n v="219430"/>
    <n v="187074"/>
    <n v="162074"/>
    <x v="0"/>
    <x v="214"/>
    <n v="15000"/>
    <n v="1454"/>
    <n v="1601"/>
    <x v="1"/>
    <s v="WARRANTY DEED"/>
    <n v="1"/>
    <x v="20"/>
    <x v="1"/>
    <x v="0"/>
    <m/>
    <n v="2374"/>
    <n v="32"/>
    <x v="0"/>
    <x v="0"/>
    <n v="3164"/>
    <m/>
    <m/>
    <m/>
    <m/>
    <s v="LEFTENANT ALBERT SR"/>
    <s v="LEFTENANT ELAINE"/>
    <s v="4540 N PINK POPPY DR"/>
    <s v="BEVERLY HILLS FL 34465"/>
  </r>
  <r>
    <x v="266"/>
    <s v="18E17S320010  02620 0060"/>
    <s v="7492"/>
    <s v="PINE RIDGE UNITS 1,5,&amp; 6"/>
    <s v="0100"/>
    <s v="Single Family Residential"/>
    <s v="08"/>
    <s v="18S"/>
    <s v="18E"/>
    <s v="STANDARD"/>
    <x v="0"/>
    <n v="62695"/>
    <n v="1.44"/>
    <s v="000X"/>
    <n v="4710"/>
    <s v="W"/>
    <x v="26"/>
    <s v="PL"/>
    <m/>
    <s v="BEVERLY HILLS"/>
    <m/>
    <s v="PINE RIDGE UNIT 1 PB 8 PG 25 LOT 6 BLK 262"/>
    <n v="240840"/>
    <n v="21590"/>
    <n v="219250"/>
    <n v="191067"/>
    <n v="166067"/>
    <x v="0"/>
    <x v="215"/>
    <n v="315500"/>
    <n v="3030"/>
    <n v="1552"/>
    <x v="0"/>
    <s v="WARRANTY DEED"/>
    <n v="1"/>
    <x v="20"/>
    <x v="1"/>
    <x v="1"/>
    <m/>
    <n v="2157"/>
    <n v="32"/>
    <x v="0"/>
    <x v="0"/>
    <n v="3201"/>
    <m/>
    <m/>
    <m/>
    <m/>
    <s v="STEINER HARLEY J"/>
    <m/>
    <s v="4710 W PONTIAC PL"/>
    <s v="BEVERLY HILLS FL 34465"/>
  </r>
  <r>
    <x v="267"/>
    <s v="18E17S320010  00780 0060"/>
    <s v="7492"/>
    <s v="PINE RIDGE UNITS 1,5,&amp; 6"/>
    <s v="0100"/>
    <s v="Single Family Residential"/>
    <s v="05"/>
    <s v="18S"/>
    <s v="18E"/>
    <s v="STANDARD"/>
    <x v="0"/>
    <n v="43746"/>
    <n v="1"/>
    <s v="000X"/>
    <n v="4271"/>
    <s v="W"/>
    <x v="0"/>
    <s v="LOOP"/>
    <m/>
    <s v="BEVERLY HILLS"/>
    <m/>
    <s v="PINE RIDGE UNIT 1 PB 8 PG 25 LOT 6 BLK 78 "/>
    <n v="238870"/>
    <n v="15060"/>
    <n v="223810"/>
    <n v="191840"/>
    <n v="0"/>
    <x v="0"/>
    <x v="186"/>
    <n v="257900"/>
    <n v="2360"/>
    <n v="331"/>
    <x v="0"/>
    <s v="WARRANTY DEED"/>
    <n v="1"/>
    <x v="15"/>
    <x v="1"/>
    <x v="0"/>
    <m/>
    <n v="2169"/>
    <n v="32"/>
    <x v="0"/>
    <x v="0"/>
    <n v="3370"/>
    <m/>
    <m/>
    <m/>
    <m/>
    <s v="HYNES DONNA L TRUSTEE"/>
    <s v="DONNA L HYNES REVOC TRUST"/>
    <s v="4271 W PINTO LP"/>
    <s v="BEVERLY HILLS FL 34465"/>
  </r>
  <r>
    <x v="268"/>
    <s v="18E17S320010  00790 007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4048"/>
    <s v="W"/>
    <x v="0"/>
    <s v="LOOP"/>
    <m/>
    <s v="BEVERLY HILLS"/>
    <m/>
    <s v="PINE RIDGE UNIT 1 PB 8 PG 25 LOT 7 BLK 79"/>
    <n v="253820"/>
    <n v="17220"/>
    <n v="236600"/>
    <n v="201045"/>
    <n v="175545"/>
    <x v="0"/>
    <x v="49"/>
    <n v="100000"/>
    <n v="1962"/>
    <n v="1370"/>
    <x v="1"/>
    <s v="WARRANTY DEED"/>
    <n v="1"/>
    <x v="3"/>
    <x v="1"/>
    <x v="0"/>
    <m/>
    <n v="2363"/>
    <n v="32"/>
    <x v="1"/>
    <x v="0"/>
    <n v="3680"/>
    <m/>
    <m/>
    <m/>
    <m/>
    <s v="BALLENDAT GUENTHER"/>
    <m/>
    <s v="4048 W PINTO LOOP"/>
    <s v="BEVERLY HILLS FL 34465"/>
  </r>
  <r>
    <x v="269"/>
    <s v="18E17S320010  00830 0010"/>
    <s v="7492"/>
    <s v="PINE RIDGE UNITS 1,5,&amp; 6"/>
    <s v="0100"/>
    <s v="Single Family Residential"/>
    <s v="05"/>
    <s v="18S"/>
    <s v="18E"/>
    <s v="STANDARD"/>
    <x v="0"/>
    <n v="46113"/>
    <n v="1.06"/>
    <s v="000X"/>
    <n v="4488"/>
    <s v="W"/>
    <x v="2"/>
    <s v="LN"/>
    <m/>
    <s v="BEVERLY HILLS"/>
    <m/>
    <s v="PINE RIDGE UNIT 1 PB 8 PG 25 LOT 1 BLK 83"/>
    <n v="205830"/>
    <n v="15880"/>
    <n v="189950"/>
    <n v="205830"/>
    <n v="205830"/>
    <x v="1"/>
    <x v="216"/>
    <n v="154000"/>
    <n v="1368"/>
    <n v="51"/>
    <x v="0"/>
    <s v="WARRANTY DEED"/>
    <n v="1"/>
    <x v="11"/>
    <x v="1"/>
    <x v="0"/>
    <m/>
    <n v="1976"/>
    <n v="32"/>
    <x v="0"/>
    <x v="0"/>
    <n v="2929"/>
    <m/>
    <m/>
    <m/>
    <m/>
    <s v="REAVES GEORGE"/>
    <m/>
    <s v="8990 S WATERVIEW DR"/>
    <s v="FLORAL CITY FL 34436"/>
  </r>
  <r>
    <x v="270"/>
    <s v="18E17S320010  00830 0230"/>
    <s v="7492"/>
    <s v="PINE RIDGE UNITS 1,5,&amp; 6"/>
    <s v="0100"/>
    <s v="Single Family Residential"/>
    <s v="05"/>
    <s v="18S"/>
    <s v="18E"/>
    <s v="STANDARD"/>
    <x v="0"/>
    <n v="43747"/>
    <n v="1"/>
    <s v="000X"/>
    <n v="4329"/>
    <s v="W"/>
    <x v="11"/>
    <s v="BLVD"/>
    <m/>
    <s v="BEVERLY HILLS"/>
    <m/>
    <s v="PINE RIDGE UNIT 1 PB 8 PG 25 LOT 23 BLK 83"/>
    <n v="214290"/>
    <n v="15060"/>
    <n v="199230"/>
    <n v="128301"/>
    <n v="103301"/>
    <x v="0"/>
    <x v="217"/>
    <n v="285000"/>
    <n v="2984"/>
    <n v="226"/>
    <x v="0"/>
    <s v="WARRANTY DEED"/>
    <n v="1"/>
    <x v="11"/>
    <x v="1"/>
    <x v="0"/>
    <m/>
    <n v="2003"/>
    <n v="32"/>
    <x v="0"/>
    <x v="0"/>
    <n v="2994"/>
    <m/>
    <m/>
    <m/>
    <m/>
    <s v="GRAVETT CURTIS D"/>
    <s v="GRAVETT CONSTANCE T"/>
    <s v="4329 W PINE RIDGE BLVD"/>
    <s v="BEVERLY HILLS FL 34465"/>
  </r>
  <r>
    <x v="271"/>
    <s v="18E17S320010  00840 0270"/>
    <s v="7492"/>
    <s v="PINE RIDGE UNITS 1,5,&amp; 6"/>
    <s v="0100"/>
    <s v="Single Family Residential"/>
    <s v="05"/>
    <s v="18S"/>
    <s v="18E"/>
    <s v="STANDARD"/>
    <x v="0"/>
    <n v="44528"/>
    <n v="1.02"/>
    <s v="000X"/>
    <n v="4595"/>
    <s v="W"/>
    <x v="11"/>
    <s v="BLVD"/>
    <m/>
    <s v="BEVERLY HILLS"/>
    <m/>
    <s v="PINE RIDGE UNIT 1 PB 8 PG 25 LOT 27 BLK 84"/>
    <n v="183160"/>
    <n v="15330"/>
    <n v="167830"/>
    <n v="137974"/>
    <n v="112474"/>
    <x v="0"/>
    <x v="218"/>
    <n v="135000"/>
    <n v="2583"/>
    <n v="1985"/>
    <x v="0"/>
    <s v="WARRANTY DEED"/>
    <n v="1"/>
    <x v="21"/>
    <x v="1"/>
    <x v="0"/>
    <m/>
    <n v="1662"/>
    <n v="32"/>
    <x v="0"/>
    <x v="0"/>
    <n v="2468"/>
    <m/>
    <m/>
    <m/>
    <m/>
    <s v="SACKS LISA ANN"/>
    <s v="STINSON RICHARD ALLAN"/>
    <s v="4595 W PINE RIDGE BLVD"/>
    <s v="BEVERLY HILLS FL 34465"/>
  </r>
  <r>
    <x v="272"/>
    <s v="18E17S320010  00840 0320"/>
    <s v="7492"/>
    <s v="PINE RIDGE UNITS 1,5,&amp; 6"/>
    <s v="0000"/>
    <s v="Vacant Residential"/>
    <s v="05"/>
    <s v="18S"/>
    <s v="18E"/>
    <s v="STANDARD"/>
    <x v="1"/>
    <n v="44528"/>
    <n v="1.02"/>
    <s v="000X"/>
    <n v="4765"/>
    <s v="W"/>
    <x v="11"/>
    <s v="BLVD"/>
    <m/>
    <s v="BEVERLY HILLS"/>
    <m/>
    <s v="PINE RIDGE UNIT 1 PB 8 PG 25 LOT 32 BLK 84"/>
    <n v="15330"/>
    <n v="15330"/>
    <n v="0"/>
    <n v="15330"/>
    <n v="15330"/>
    <x v="1"/>
    <x v="23"/>
    <m/>
    <m/>
    <m/>
    <x v="2"/>
    <m/>
    <m/>
    <x v="6"/>
    <x v="2"/>
    <x v="2"/>
    <m/>
    <m/>
    <m/>
    <x v="2"/>
    <x v="1"/>
    <n v="0"/>
    <m/>
    <m/>
    <m/>
    <m/>
    <s v="BOSCHANN ANDREAS C"/>
    <m/>
    <s v="IM ERPELGRUND 96"/>
    <s v=" 13503 GERMANY"/>
  </r>
  <r>
    <x v="273"/>
    <s v="18E17S320010  00780 0110"/>
    <s v="7492"/>
    <s v="PINE RIDGE UNITS 1,5,&amp; 6"/>
    <s v="0000"/>
    <s v="Vacant Residential"/>
    <s v="05"/>
    <s v="18S"/>
    <s v="18E"/>
    <s v="STANDARD"/>
    <x v="1"/>
    <n v="43747"/>
    <n v="1"/>
    <s v="000X"/>
    <n v="4115"/>
    <s v="W"/>
    <x v="0"/>
    <s v="LOOP"/>
    <m/>
    <s v="BEVERLY HILLS"/>
    <m/>
    <s v="PINE RIDGE UNIT 1 PB 8 PG 25 LOT 11 BLK 78"/>
    <n v="15060"/>
    <n v="15060"/>
    <n v="0"/>
    <n v="15060"/>
    <n v="15060"/>
    <x v="1"/>
    <x v="23"/>
    <m/>
    <m/>
    <m/>
    <x v="2"/>
    <m/>
    <m/>
    <x v="6"/>
    <x v="2"/>
    <x v="2"/>
    <m/>
    <m/>
    <m/>
    <x v="2"/>
    <x v="1"/>
    <n v="0"/>
    <m/>
    <m/>
    <m/>
    <m/>
    <s v="PRINS WILLIAM J"/>
    <s v="PRINS MARY C"/>
    <s v="PO BOX 19107"/>
    <s v="RENO NV 89511 0883"/>
  </r>
  <r>
    <x v="274"/>
    <s v="18E17S320010  00780 0120"/>
    <s v="7492"/>
    <s v="PINE RIDGE UNITS 1,5,&amp; 6"/>
    <s v="0000"/>
    <s v="Vacant Residential"/>
    <s v="05"/>
    <s v="18S"/>
    <s v="18E"/>
    <s v="STANDARD"/>
    <x v="1"/>
    <n v="43747"/>
    <n v="1"/>
    <s v="000X"/>
    <n v="4091"/>
    <s v="W"/>
    <x v="0"/>
    <s v="LOOP"/>
    <m/>
    <s v="BEVERLY HILLS"/>
    <m/>
    <s v="PINE RIDGE UNIT 1 PB 8 PG 25 LOT 12 BLK 78"/>
    <n v="15060"/>
    <n v="15060"/>
    <n v="0"/>
    <n v="15060"/>
    <n v="15060"/>
    <x v="1"/>
    <x v="219"/>
    <n v="10700"/>
    <n v="615"/>
    <n v="54"/>
    <x v="1"/>
    <s v="WARRANTY DEED"/>
    <m/>
    <x v="6"/>
    <x v="2"/>
    <x v="2"/>
    <m/>
    <m/>
    <m/>
    <x v="2"/>
    <x v="1"/>
    <n v="0"/>
    <m/>
    <m/>
    <m/>
    <m/>
    <s v="STILLFRIED-RATTONITZ ALEXANDER GRAF"/>
    <s v="STILLFRIED-RATTONITZ CLAUDIA ELENA"/>
    <s v="AV LOS MANGOS 92"/>
    <s v=" VENEZUELA"/>
  </r>
  <r>
    <x v="275"/>
    <s v="18E17S320010  00780 0190"/>
    <s v="7492"/>
    <s v="PINE RIDGE UNITS 1,5,&amp; 6"/>
    <s v="0000"/>
    <s v="Vacant Residential"/>
    <s v="05"/>
    <s v="18S"/>
    <s v="18E"/>
    <s v="STANDARD"/>
    <x v="1"/>
    <n v="47522"/>
    <n v="1.0900000000000001"/>
    <s v="000X"/>
    <n v="4027"/>
    <s v="W"/>
    <x v="0"/>
    <s v="LOOP"/>
    <m/>
    <s v="BEVERLY HILLS"/>
    <m/>
    <s v="PINE RIDGE UNIT 1 PB 8 PG 25 LOT 19 BLK 78 "/>
    <n v="16370"/>
    <n v="16370"/>
    <n v="0"/>
    <n v="16370"/>
    <n v="16370"/>
    <x v="1"/>
    <x v="201"/>
    <n v="13000"/>
    <n v="1645"/>
    <n v="2228"/>
    <x v="1"/>
    <s v="WARRANTY DEED"/>
    <m/>
    <x v="6"/>
    <x v="2"/>
    <x v="2"/>
    <m/>
    <m/>
    <m/>
    <x v="2"/>
    <x v="1"/>
    <n v="0"/>
    <m/>
    <m/>
    <m/>
    <m/>
    <s v="ALBANO ELINOR"/>
    <m/>
    <s v="1730 BARNSTABLE RD"/>
    <s v="WELLINGTON FL 33414"/>
  </r>
  <r>
    <x v="276"/>
    <s v="18E17S320010  00780 0210"/>
    <s v="7492"/>
    <s v="PINE RIDGE UNITS 1,5,&amp; 6"/>
    <s v="0100"/>
    <s v="Single Family Residential"/>
    <s v="05"/>
    <s v="18S"/>
    <s v="18E"/>
    <s v="STANDARD"/>
    <x v="0"/>
    <n v="53195"/>
    <n v="1.22"/>
    <s v="000X"/>
    <n v="4009"/>
    <s v="W"/>
    <x v="0"/>
    <s v="LOOP"/>
    <m/>
    <s v="BEVERLY HILLS"/>
    <m/>
    <s v="PINE RIDGE UNIT 1 PB 8 PG 25 LOT 21 BLK 78"/>
    <n v="291530"/>
    <n v="18320"/>
    <n v="273210"/>
    <n v="220888"/>
    <n v="195888"/>
    <x v="0"/>
    <x v="220"/>
    <n v="13000"/>
    <n v="773"/>
    <n v="1509"/>
    <x v="1"/>
    <s v="WARRANTY DEED"/>
    <n v="1"/>
    <x v="18"/>
    <x v="1"/>
    <x v="1"/>
    <m/>
    <n v="3150"/>
    <n v="32"/>
    <x v="0"/>
    <x v="0"/>
    <n v="4360"/>
    <m/>
    <m/>
    <m/>
    <m/>
    <s v="VAN PUTTEN AUSTIN"/>
    <s v="VAN PUTTEN VIOLA"/>
    <s v="4009 W PINTO LP"/>
    <s v="BEVERLY HILLS FL 34465"/>
  </r>
  <r>
    <x v="277"/>
    <s v="18E17S320010  00790 006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4058"/>
    <s v="W"/>
    <x v="0"/>
    <s v="LOOP"/>
    <m/>
    <s v="BEVERLY HILLS"/>
    <m/>
    <s v="PINE RIDGE UNIT 1 PB 8 PG 25 LOT 6 BLK 79"/>
    <n v="158610"/>
    <n v="17220"/>
    <n v="141390"/>
    <n v="104486"/>
    <n v="78486"/>
    <x v="0"/>
    <x v="221"/>
    <n v="10000"/>
    <n v="1181"/>
    <n v="505"/>
    <x v="1"/>
    <s v="WARRANTY DEED"/>
    <n v="1"/>
    <x v="10"/>
    <x v="1"/>
    <x v="0"/>
    <m/>
    <n v="1500"/>
    <n v="32"/>
    <x v="1"/>
    <x v="0"/>
    <n v="2310"/>
    <m/>
    <m/>
    <m/>
    <m/>
    <s v="DRAGONETTE YVONNE M TRUSTEE"/>
    <m/>
    <s v="1205 N MEETING TREE BLVD"/>
    <s v="CRYSTAL RIVER FL 34429"/>
  </r>
  <r>
    <x v="278"/>
    <s v="18E17S320010  00800 0070"/>
    <s v="7492"/>
    <s v="PINE RIDGE UNITS 1,5,&amp; 6"/>
    <s v="0000"/>
    <s v="Vacant Residential"/>
    <s v="05"/>
    <s v="18S"/>
    <s v="18E"/>
    <s v="STANDARD"/>
    <x v="1"/>
    <n v="54861"/>
    <n v="1.26"/>
    <s v="000X"/>
    <n v="5502"/>
    <s v="N"/>
    <x v="35"/>
    <s v="TER"/>
    <m/>
    <s v="BEVERLY HILLS"/>
    <m/>
    <s v="PINE RIDGE UNIT 1 PB 8 PG 25 LOT 7 BLK 80"/>
    <n v="18890"/>
    <n v="18890"/>
    <n v="0"/>
    <n v="18890"/>
    <n v="18890"/>
    <x v="1"/>
    <x v="222"/>
    <n v="14000"/>
    <n v="1395"/>
    <n v="632"/>
    <x v="1"/>
    <s v="WARRANTY DEED"/>
    <m/>
    <x v="6"/>
    <x v="2"/>
    <x v="2"/>
    <m/>
    <m/>
    <m/>
    <x v="2"/>
    <x v="1"/>
    <n v="0"/>
    <m/>
    <m/>
    <m/>
    <m/>
    <s v="BARRY MICHAEL"/>
    <s v="BARRY JOANI W"/>
    <s v="5503 N BRAVADO TER"/>
    <s v="BEVERLY HILLS FL 34465"/>
  </r>
  <r>
    <x v="279"/>
    <s v="18E17S320010  00810 0040"/>
    <s v="7492"/>
    <s v="PINE RIDGE UNITS 1,5,&amp; 6"/>
    <s v="0000"/>
    <s v="Vacant Residential"/>
    <s v="05"/>
    <s v="18S"/>
    <s v="18E"/>
    <s v="STANDARD"/>
    <x v="1"/>
    <n v="54862"/>
    <n v="1.26"/>
    <s v="000X"/>
    <n v="5621"/>
    <s v="N"/>
    <x v="36"/>
    <s v="TER"/>
    <m/>
    <s v="BEVERLY HILLS"/>
    <m/>
    <s v="PINE RIDGE UNIT 1 PB 8 PG 25 LOT 4 BLK 81"/>
    <n v="18340"/>
    <n v="18340"/>
    <n v="0"/>
    <n v="18340"/>
    <n v="18340"/>
    <x v="1"/>
    <x v="223"/>
    <n v="22000"/>
    <n v="2858"/>
    <n v="1817"/>
    <x v="1"/>
    <s v="WARRANTY DEED"/>
    <m/>
    <x v="6"/>
    <x v="2"/>
    <x v="2"/>
    <m/>
    <m/>
    <m/>
    <x v="2"/>
    <x v="1"/>
    <n v="0"/>
    <m/>
    <m/>
    <m/>
    <m/>
    <s v="CARDENAS ALICIA R"/>
    <s v="CARDENAS SAMUEL B"/>
    <s v="14511 SW 146TH PL"/>
    <s v="MIAMI FL 33186 5626"/>
  </r>
  <r>
    <x v="280"/>
    <s v="18E17S320010  00810 006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5578"/>
    <s v="N"/>
    <x v="33"/>
    <s v="TER"/>
    <m/>
    <s v="BEVERLY HILLS"/>
    <m/>
    <s v="PINE RIDGE UNIT 1 PB 8 PG 25 LOT 6 BLK 81"/>
    <n v="263150"/>
    <n v="17220"/>
    <n v="245930"/>
    <n v="219223"/>
    <n v="194223"/>
    <x v="0"/>
    <x v="224"/>
    <n v="265000"/>
    <n v="2726"/>
    <n v="1207"/>
    <x v="0"/>
    <s v="WARRANTY DEED"/>
    <n v="1"/>
    <x v="15"/>
    <x v="1"/>
    <x v="0"/>
    <m/>
    <n v="2222"/>
    <n v="32"/>
    <x v="0"/>
    <x v="0"/>
    <n v="3926"/>
    <m/>
    <m/>
    <m/>
    <m/>
    <s v="SHIELDS BARBARA ANN"/>
    <m/>
    <s v="5578 N BRAVADO TERR"/>
    <s v="BEVERLY HILLS FL 34465"/>
  </r>
  <r>
    <x v="281"/>
    <s v="18E17S320010  00820 0030"/>
    <s v="7492"/>
    <s v="PINE RIDGE UNITS 1,5,&amp; 6"/>
    <s v="0100"/>
    <s v="Single Family Residential"/>
    <s v="05"/>
    <s v="18S"/>
    <s v="18E"/>
    <s v="STANDARD"/>
    <x v="0"/>
    <n v="46178"/>
    <n v="1.06"/>
    <s v="000X"/>
    <n v="4458"/>
    <s v="W"/>
    <x v="0"/>
    <s v="LOOP"/>
    <m/>
    <s v="BEVERLY HILLS"/>
    <m/>
    <s v="PINE RIDGE UNIT 1 PB 8 PG 25 LOT 3 BLK 82"/>
    <n v="281080"/>
    <n v="15900"/>
    <n v="265180"/>
    <n v="215290"/>
    <n v="190290"/>
    <x v="0"/>
    <x v="225"/>
    <n v="325000"/>
    <n v="2987"/>
    <n v="36"/>
    <x v="1"/>
    <s v="WARRANTY DEED"/>
    <n v="1"/>
    <x v="41"/>
    <x v="1"/>
    <x v="0"/>
    <n v="1"/>
    <n v="2460"/>
    <n v="32"/>
    <x v="1"/>
    <x v="0"/>
    <n v="3569"/>
    <m/>
    <m/>
    <m/>
    <m/>
    <s v="FIALKO IRA"/>
    <s v="FIALKO HILDA"/>
    <s v="4458 W PINTO LOOP"/>
    <s v="BEVERLY HILLS FL 34465"/>
  </r>
  <r>
    <x v="282"/>
    <s v="18E17S320010  00820 0050"/>
    <s v="7492"/>
    <s v="PINE RIDGE UNITS 1,5,&amp; 6"/>
    <s v="0100"/>
    <s v="Single Family Residential"/>
    <s v="05"/>
    <s v="18S"/>
    <s v="18E"/>
    <s v="STANDARD"/>
    <x v="0"/>
    <n v="63208"/>
    <n v="1.45"/>
    <s v="000X"/>
    <n v="4394"/>
    <s v="W"/>
    <x v="0"/>
    <s v="LOOP"/>
    <m/>
    <s v="BEVERLY HILLS"/>
    <m/>
    <s v="PINE RIDGE UNIT 1 PB 8 PG 25 LOT 5 BLK 82"/>
    <n v="244210"/>
    <n v="21770"/>
    <n v="222440"/>
    <n v="192501"/>
    <n v="167501"/>
    <x v="0"/>
    <x v="148"/>
    <n v="21500"/>
    <n v="1586"/>
    <n v="1567"/>
    <x v="1"/>
    <s v="WARRANTY DEED"/>
    <n v="1"/>
    <x v="15"/>
    <x v="1"/>
    <x v="0"/>
    <m/>
    <n v="2186"/>
    <n v="32"/>
    <x v="0"/>
    <x v="0"/>
    <n v="3192"/>
    <m/>
    <m/>
    <m/>
    <m/>
    <s v="SEGUIN NORMAN W"/>
    <s v="SEGUIN ELIZABETH A"/>
    <s v="4394 W PINTO LOOP"/>
    <s v="BEVERLY HILLS FL 34465"/>
  </r>
  <r>
    <x v="283"/>
    <s v="18E17S320010  00820 0060"/>
    <s v="7492"/>
    <s v="PINE RIDGE UNITS 1,5,&amp; 6"/>
    <s v="0100"/>
    <s v="Single Family Residential"/>
    <s v="05"/>
    <s v="18S"/>
    <s v="18E"/>
    <s v="STANDARD"/>
    <x v="0"/>
    <n v="49997"/>
    <n v="1.1499999999999999"/>
    <s v="000X"/>
    <n v="5580"/>
    <s v="N"/>
    <x v="36"/>
    <s v="TER"/>
    <m/>
    <s v="BEVERLY HILLS"/>
    <m/>
    <s v="PINE RIDGE UNIT 1 PB 8 PG 25 LOT 6 BLK 82"/>
    <n v="239390"/>
    <n v="17220"/>
    <n v="222170"/>
    <n v="186326"/>
    <n v="161326"/>
    <x v="0"/>
    <x v="140"/>
    <n v="22500"/>
    <n v="1244"/>
    <n v="1458"/>
    <x v="1"/>
    <s v="FROM DEVELOPERS"/>
    <n v="1"/>
    <x v="22"/>
    <x v="1"/>
    <x v="0"/>
    <m/>
    <n v="2261"/>
    <n v="32"/>
    <x v="0"/>
    <x v="0"/>
    <n v="3176"/>
    <m/>
    <m/>
    <m/>
    <m/>
    <s v="MICHAELS LUIS G"/>
    <s v="CANO NILDA C"/>
    <s v="5580 N TUCSON TER"/>
    <s v="BEVERLY HILLS FL 34465"/>
  </r>
  <r>
    <x v="284"/>
    <s v="18E17S320010  00820 0100"/>
    <s v="7492"/>
    <s v="PINE RIDGE UNITS 1,5,&amp; 6"/>
    <s v="0000"/>
    <s v="Vacant Residential"/>
    <s v="05"/>
    <s v="18S"/>
    <s v="18E"/>
    <s v="STANDARD"/>
    <x v="1"/>
    <n v="43747"/>
    <n v="1"/>
    <s v="000X"/>
    <n v="4353"/>
    <s v="W"/>
    <x v="2"/>
    <s v="LN"/>
    <m/>
    <s v="BEVERLY HILLS"/>
    <m/>
    <s v="PINE RIDGE UNIT 1 PB 8 PG 25 LOT 10 BLK 82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WEBBINK JOYCE"/>
    <m/>
    <s v="VAN EGMONDSTRAAT 20"/>
    <s v=" 2024 XM THE NETHERLANDS"/>
  </r>
  <r>
    <x v="285"/>
    <s v="18E17S320010  00830 0200"/>
    <s v="7492"/>
    <s v="PINE RIDGE UNITS 1,5,&amp; 6"/>
    <s v="0100"/>
    <s v="Single Family Residential"/>
    <s v="05"/>
    <s v="18S"/>
    <s v="18E"/>
    <s v="STANDARD"/>
    <x v="0"/>
    <n v="43747"/>
    <n v="1"/>
    <s v="000X"/>
    <n v="4225"/>
    <s v="W"/>
    <x v="11"/>
    <s v="BLVD"/>
    <m/>
    <s v="BEVERLY HILLS"/>
    <m/>
    <s v="PINE RIDGE UNIT 1 PB 8 PG 25 LOT 20 BLK 83 "/>
    <n v="350210"/>
    <n v="15060"/>
    <n v="335150"/>
    <n v="350210"/>
    <n v="350210"/>
    <x v="1"/>
    <x v="226"/>
    <n v="295000"/>
    <n v="2451"/>
    <n v="2124"/>
    <x v="0"/>
    <s v="WARRANTY DEED"/>
    <n v="2"/>
    <x v="3"/>
    <x v="0"/>
    <x v="1"/>
    <m/>
    <n v="3582"/>
    <n v="32"/>
    <x v="0"/>
    <x v="0"/>
    <n v="4476"/>
    <m/>
    <m/>
    <m/>
    <m/>
    <s v="GREEN SUSAN L"/>
    <m/>
    <s v="4225 PINE RIDGE BLVD"/>
    <s v="BEVERLY HILLS FL 34465"/>
  </r>
  <r>
    <x v="286"/>
    <s v="18E17S320010  00840 0070"/>
    <s v="7492"/>
    <s v="PINE RIDGE UNITS 1,5,&amp; 6"/>
    <s v="0100"/>
    <s v="Single Family Residential"/>
    <s v="05"/>
    <s v="18S"/>
    <s v="18E"/>
    <s v="STANDARD"/>
    <x v="0"/>
    <n v="45507"/>
    <n v="1.04"/>
    <s v="000X"/>
    <n v="4928"/>
    <s v="W"/>
    <x v="8"/>
    <s v="DR"/>
    <m/>
    <s v="BEVERLY HILLS"/>
    <m/>
    <s v="PINE RIDGE UNIT 1 PB 8 PG 25 LOT 7 BLK 84"/>
    <n v="243100"/>
    <n v="15670"/>
    <n v="227430"/>
    <n v="243100"/>
    <n v="243100"/>
    <x v="1"/>
    <x v="38"/>
    <n v="47600"/>
    <n v="1848"/>
    <n v="536"/>
    <x v="1"/>
    <s v="WARRANTY DEED"/>
    <n v="1"/>
    <x v="3"/>
    <x v="0"/>
    <x v="1"/>
    <m/>
    <n v="2230"/>
    <n v="32"/>
    <x v="1"/>
    <x v="0"/>
    <n v="3600"/>
    <m/>
    <m/>
    <m/>
    <m/>
    <s v="GONZALEZ JOSE A"/>
    <s v="ROGERS GERTRUDE"/>
    <s v="2701 E HILLCREST AVE"/>
    <s v="ORANGE CA 92867"/>
  </r>
  <r>
    <x v="287"/>
    <s v="18E17S320010  00840 0240"/>
    <s v="7492"/>
    <s v="PINE RIDGE UNITS 1,5,&amp; 6"/>
    <s v="0100"/>
    <s v="Single Family Residential"/>
    <s v="05"/>
    <s v="18S"/>
    <s v="18E"/>
    <s v="STANDARD"/>
    <x v="0"/>
    <n v="44103"/>
    <n v="1.01"/>
    <s v="000X"/>
    <n v="5430"/>
    <s v="N"/>
    <x v="1"/>
    <s v="AVE"/>
    <m/>
    <s v="BEVERLY HILLS"/>
    <m/>
    <s v="PINE RIDGE UNIT 1 PB 8 PG 25 LOT 24 BLK 84"/>
    <n v="236790"/>
    <n v="15190"/>
    <n v="221600"/>
    <n v="190116"/>
    <n v="165116"/>
    <x v="0"/>
    <x v="207"/>
    <n v="190000"/>
    <n v="1780"/>
    <n v="2309"/>
    <x v="0"/>
    <s v="WARRANTY DEED"/>
    <n v="1"/>
    <x v="23"/>
    <x v="1"/>
    <x v="0"/>
    <m/>
    <n v="2026"/>
    <n v="32"/>
    <x v="1"/>
    <x v="0"/>
    <n v="2940"/>
    <m/>
    <m/>
    <m/>
    <m/>
    <s v="WISEHART ROBERT L"/>
    <s v="WISEHART CAROLYN S"/>
    <s v="5430 FLAGSTAFF AVE"/>
    <s v="BEVERLY HILLS FL 34465"/>
  </r>
  <r>
    <x v="288"/>
    <s v="18E17S320010  00840 0260"/>
    <s v="7492"/>
    <s v="PINE RIDGE UNITS 1,5,&amp; 6"/>
    <s v="0000"/>
    <s v="Vacant Residential"/>
    <s v="05"/>
    <s v="18S"/>
    <s v="18E"/>
    <s v="STANDARD"/>
    <x v="1"/>
    <n v="47554"/>
    <n v="1.0900000000000001"/>
    <s v="000X"/>
    <n v="4573"/>
    <s v="W"/>
    <x v="11"/>
    <s v="BLVD"/>
    <m/>
    <s v="BEVERLY HILLS"/>
    <m/>
    <s v="PINE RIDGE UNIT 1 PB 8 PG 25 LOT 26 BLK 84"/>
    <n v="16380"/>
    <n v="16380"/>
    <n v="0"/>
    <n v="16380"/>
    <n v="16380"/>
    <x v="1"/>
    <x v="227"/>
    <n v="18900"/>
    <n v="3028"/>
    <n v="262"/>
    <x v="1"/>
    <s v="WARRANTY DEED"/>
    <m/>
    <x v="6"/>
    <x v="2"/>
    <x v="2"/>
    <m/>
    <m/>
    <m/>
    <x v="2"/>
    <x v="1"/>
    <n v="0"/>
    <m/>
    <m/>
    <m/>
    <m/>
    <s v="SAROG JOHN J"/>
    <s v="SAROG CAROL J"/>
    <s v="5380 N FLAGSTAFF AVE"/>
    <s v="BEVERLY HILLS FL 34465"/>
  </r>
  <r>
    <x v="289"/>
    <s v="18E17S320010  00840 0280"/>
    <s v="7492"/>
    <s v="PINE RIDGE UNITS 1,5,&amp; 6"/>
    <s v="0100"/>
    <s v="Single Family Residential"/>
    <s v="05"/>
    <s v="18S"/>
    <s v="18E"/>
    <s v="STANDARD"/>
    <x v="0"/>
    <n v="44528"/>
    <n v="1.02"/>
    <s v="000X"/>
    <n v="4637"/>
    <s v="W"/>
    <x v="11"/>
    <s v="BLVD"/>
    <m/>
    <s v="BEVERLY HILLS"/>
    <m/>
    <s v="PINE RIDGE UNIT 1 PB 8 PG 25 LOT 28 BLK 84"/>
    <n v="278220"/>
    <n v="15330"/>
    <n v="262890"/>
    <n v="221863"/>
    <n v="196863"/>
    <x v="0"/>
    <x v="38"/>
    <n v="345000"/>
    <n v="1825"/>
    <n v="534"/>
    <x v="0"/>
    <s v="WARRANTY DEED"/>
    <n v="1"/>
    <x v="15"/>
    <x v="1"/>
    <x v="0"/>
    <m/>
    <n v="2627"/>
    <n v="32"/>
    <x v="0"/>
    <x v="0"/>
    <n v="3833"/>
    <m/>
    <m/>
    <m/>
    <m/>
    <s v="GARDINER STEPHEN L"/>
    <s v="GARDINER HILDA"/>
    <s v="4637 W PINE RIDGE BLVD"/>
    <s v="BEVERLY HILLS FL 34465"/>
  </r>
  <r>
    <x v="290"/>
    <s v="18E17S320010  01400 0240"/>
    <s v="7492"/>
    <s v="PINE RIDGE UNITS 1,5,&amp; 6"/>
    <s v="0000"/>
    <s v="Vacant Residential"/>
    <s v="06"/>
    <s v="18S"/>
    <s v="18E"/>
    <s v="STANDARD"/>
    <x v="1"/>
    <n v="43750"/>
    <n v="1"/>
    <s v="000X"/>
    <n v="5566"/>
    <s v="W"/>
    <x v="5"/>
    <s v="ST"/>
    <m/>
    <s v="BEVERLY HILLS"/>
    <m/>
    <s v="PINE RIDGE UNIT 1 PB 8 PG 25 LOT 24 BLK 140 "/>
    <n v="15070"/>
    <n v="15070"/>
    <n v="0"/>
    <n v="15070"/>
    <n v="15070"/>
    <x v="1"/>
    <x v="228"/>
    <n v="10000"/>
    <n v="549"/>
    <n v="1854"/>
    <x v="1"/>
    <s v="FROM DEVELOPERS"/>
    <m/>
    <x v="6"/>
    <x v="2"/>
    <x v="2"/>
    <m/>
    <m/>
    <m/>
    <x v="2"/>
    <x v="1"/>
    <n v="0"/>
    <m/>
    <m/>
    <m/>
    <m/>
    <s v="GORZ ARTHUR J &amp; ROWENA M TRSTS"/>
    <s v="ARTHUR &amp; ROWENA GORZ FAMILY TS"/>
    <s v="1906 FREEMONT ST"/>
    <s v="ALGOMA WI 54201 1908"/>
  </r>
  <r>
    <x v="291"/>
    <s v="18E17S320010  02620 0070"/>
    <s v="7492"/>
    <s v="PINE RIDGE UNITS 1,5,&amp; 6"/>
    <s v="0000"/>
    <s v="Vacant Residential"/>
    <s v="08"/>
    <s v="18S"/>
    <s v="18E"/>
    <s v="STANDARD"/>
    <x v="1"/>
    <n v="62695"/>
    <n v="1.44"/>
    <s v="000X"/>
    <n v="4662"/>
    <s v="W"/>
    <x v="26"/>
    <s v="PL"/>
    <m/>
    <s v="BEVERLY HILLS"/>
    <m/>
    <s v="PINE RIDGE UNIT 1 PB 8 PG 25 LOT 7 BLK 262"/>
    <n v="21590"/>
    <n v="21590"/>
    <n v="0"/>
    <n v="21590"/>
    <n v="21590"/>
    <x v="1"/>
    <x v="229"/>
    <n v="27500"/>
    <n v="3008"/>
    <n v="857"/>
    <x v="1"/>
    <s v="WARRANTY DEED"/>
    <m/>
    <x v="6"/>
    <x v="2"/>
    <x v="2"/>
    <m/>
    <m/>
    <m/>
    <x v="2"/>
    <x v="1"/>
    <n v="0"/>
    <m/>
    <m/>
    <m/>
    <m/>
    <s v="OCONNOR EUGENE V"/>
    <s v="OCONNOR MAUREEN A"/>
    <s v="440 NW 113TH CIR"/>
    <s v="OCALA FL 34482"/>
  </r>
  <r>
    <x v="292"/>
    <s v="18E17S320010  01390 0060"/>
    <s v="7492"/>
    <s v="PINE RIDGE UNITS 1,5,&amp; 6"/>
    <s v="0100"/>
    <s v="Single Family Residential"/>
    <s v="07"/>
    <s v="18S"/>
    <s v="18E"/>
    <s v="STANDARD"/>
    <x v="0"/>
    <n v="43751"/>
    <n v="1"/>
    <s v="0000"/>
    <n v="4943"/>
    <s v="N"/>
    <x v="17"/>
    <s v="DR"/>
    <m/>
    <s v="BEVERLY HILLS"/>
    <m/>
    <s v="PINE RIDGE UNIT 1 PB 8 PG 25 LOT 6 BLK 139"/>
    <n v="241520"/>
    <n v="15070"/>
    <n v="226450"/>
    <n v="241520"/>
    <n v="216020"/>
    <x v="0"/>
    <x v="230"/>
    <n v="304000"/>
    <n v="2966"/>
    <n v="1017"/>
    <x v="0"/>
    <s v="WARRANTY DEED"/>
    <n v="1"/>
    <x v="15"/>
    <x v="1"/>
    <x v="0"/>
    <m/>
    <n v="2093"/>
    <n v="32"/>
    <x v="0"/>
    <x v="0"/>
    <n v="3070"/>
    <m/>
    <m/>
    <m/>
    <m/>
    <s v="HIGGINBOTHAM STEVEN D"/>
    <s v="HIGGINBOTHAM LINDA L"/>
    <s v="4943 N CIMARRON DR"/>
    <s v="BEVERLY HILLS FL 34465"/>
  </r>
  <r>
    <x v="293"/>
    <s v="18E17S320010  00800 0040"/>
    <s v="7492"/>
    <s v="PINE RIDGE UNITS 1,5,&amp; 6"/>
    <s v="0000"/>
    <s v="Vacant Residential"/>
    <s v="05"/>
    <s v="18S"/>
    <s v="18E"/>
    <s v="STANDARD"/>
    <x v="1"/>
    <n v="54861"/>
    <n v="1.26"/>
    <s v="000X"/>
    <n v="5618"/>
    <s v="N"/>
    <x v="35"/>
    <s v="TER"/>
    <m/>
    <s v="BEVERLY HILLS"/>
    <m/>
    <s v="PINE RIDGE UNIT 1 PB 8 PG 25 LOT 4 BLK 80"/>
    <n v="18890"/>
    <n v="18890"/>
    <n v="0"/>
    <n v="18890"/>
    <n v="18890"/>
    <x v="1"/>
    <x v="231"/>
    <n v="19000"/>
    <n v="2903"/>
    <n v="520"/>
    <x v="1"/>
    <s v="WARRANTY DEED"/>
    <m/>
    <x v="6"/>
    <x v="2"/>
    <x v="2"/>
    <m/>
    <m/>
    <m/>
    <x v="2"/>
    <x v="1"/>
    <n v="0"/>
    <m/>
    <m/>
    <m/>
    <m/>
    <s v="PARISE VINCENT R"/>
    <s v="PARISE DEBRA A"/>
    <s v="5619 N BRAVADO TER"/>
    <s v="PINE RIDGE FL 34465"/>
  </r>
  <r>
    <x v="294"/>
    <s v="18E17S320010  00800 005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5576"/>
    <s v="N"/>
    <x v="35"/>
    <s v="TER"/>
    <m/>
    <s v="BEVERLY HILLS"/>
    <m/>
    <s v="PINE RIDGE UNIT 1 PB 8 PG 25 LOT 5 BLK 80"/>
    <n v="271660"/>
    <n v="17220"/>
    <n v="254440"/>
    <n v="211101"/>
    <n v="186101"/>
    <x v="0"/>
    <x v="43"/>
    <n v="18000"/>
    <n v="1853"/>
    <n v="1096"/>
    <x v="1"/>
    <s v="WARRANTY DEED"/>
    <n v="1"/>
    <x v="37"/>
    <x v="0"/>
    <x v="1"/>
    <m/>
    <n v="2565"/>
    <n v="32"/>
    <x v="0"/>
    <x v="0"/>
    <n v="3454"/>
    <m/>
    <m/>
    <m/>
    <m/>
    <s v="CHIAVETTA STEVEN"/>
    <s v="OBRYAN-CHIAVETTA KAREN"/>
    <s v="5576 N CROCKETT TER"/>
    <s v="BEVERLY HILLS FL 34465"/>
  </r>
  <r>
    <x v="295"/>
    <s v="18E17S320010  00830 0070"/>
    <s v="7492"/>
    <s v="PINE RIDGE UNITS 1,5,&amp; 6"/>
    <s v="0100"/>
    <s v="Single Family Residential"/>
    <s v="05"/>
    <s v="18S"/>
    <s v="18E"/>
    <s v="STANDARD"/>
    <x v="0"/>
    <n v="43747"/>
    <n v="1"/>
    <s v="000X"/>
    <n v="4294"/>
    <s v="W"/>
    <x v="2"/>
    <s v="LN"/>
    <m/>
    <s v="BEVERLY HILLS"/>
    <m/>
    <s v="PINE RIDGE UNIT 1 PB 8 PG 25 LOT 7 BLK 83"/>
    <n v="175150"/>
    <n v="15060"/>
    <n v="160090"/>
    <n v="132130"/>
    <n v="107130"/>
    <x v="0"/>
    <x v="23"/>
    <m/>
    <m/>
    <m/>
    <x v="2"/>
    <m/>
    <n v="1"/>
    <x v="2"/>
    <x v="1"/>
    <x v="0"/>
    <m/>
    <n v="1956"/>
    <n v="32"/>
    <x v="0"/>
    <x v="0"/>
    <n v="3024"/>
    <m/>
    <m/>
    <m/>
    <m/>
    <s v="BRODERICK ERICA"/>
    <m/>
    <s v="4294 W PAPOOSE LN"/>
    <s v="BEVERLY HILLS FL 34465 2181"/>
  </r>
  <r>
    <x v="296"/>
    <s v="18E17S320010  00830 0090"/>
    <s v="7492"/>
    <s v="PINE RIDGE UNITS 1,5,&amp; 6"/>
    <s v="0100"/>
    <s v="Single Family Residential"/>
    <s v="05"/>
    <s v="18S"/>
    <s v="18E"/>
    <s v="STANDARD"/>
    <x v="0"/>
    <n v="43747"/>
    <n v="1"/>
    <s v="000X"/>
    <n v="4228"/>
    <s v="W"/>
    <x v="2"/>
    <s v="LN"/>
    <m/>
    <s v="BEVERLY HILLS"/>
    <m/>
    <s v="PINE RIDGE UNIT 1 PB 8 PG 25 LOT 9 BLK 83 "/>
    <n v="155500"/>
    <n v="15060"/>
    <n v="140440"/>
    <n v="111420"/>
    <n v="85920"/>
    <x v="0"/>
    <x v="232"/>
    <n v="95000"/>
    <n v="1177"/>
    <n v="1172"/>
    <x v="0"/>
    <s v="WARRANTY DEED"/>
    <n v="1"/>
    <x v="2"/>
    <x v="3"/>
    <x v="0"/>
    <m/>
    <n v="1580"/>
    <n v="32"/>
    <x v="0"/>
    <x v="0"/>
    <n v="2502"/>
    <m/>
    <m/>
    <m/>
    <m/>
    <s v="GRANDSTAFF GRANVILLE"/>
    <m/>
    <s v="4228 W PAPOOSE LN"/>
    <s v="BEVERLY HILLS FL 34465 2181"/>
  </r>
  <r>
    <x v="297"/>
    <s v="18E17S320010  00830 0140"/>
    <s v="7492"/>
    <s v="PINE RIDGE UNITS 1,5,&amp; 6"/>
    <s v="0100"/>
    <s v="Single Family Residential"/>
    <s v="05"/>
    <s v="18S"/>
    <s v="18E"/>
    <s v="STANDARD"/>
    <x v="0"/>
    <n v="46113"/>
    <n v="1.06"/>
    <s v="000X"/>
    <n v="4024"/>
    <s v="W"/>
    <x v="0"/>
    <s v="LOOP"/>
    <m/>
    <s v="BEVERLY HILLS"/>
    <m/>
    <s v="PINE RIDGE UNIT 1 PB 8 PG 25 LOT 14 BLK 83"/>
    <n v="219820"/>
    <n v="15880"/>
    <n v="203940"/>
    <n v="219820"/>
    <n v="219820"/>
    <x v="1"/>
    <x v="233"/>
    <n v="170000"/>
    <n v="2621"/>
    <n v="698"/>
    <x v="0"/>
    <s v="WARRANTY DEED"/>
    <n v="1"/>
    <x v="13"/>
    <x v="1"/>
    <x v="0"/>
    <m/>
    <n v="2332"/>
    <n v="32"/>
    <x v="0"/>
    <x v="0"/>
    <n v="3334"/>
    <m/>
    <m/>
    <m/>
    <m/>
    <s v="SMITH PAULINE M"/>
    <s v="SMITH CURTIS VAN"/>
    <s v="240 BARSTOW RD"/>
    <s v="CANTERBURY CT 06331"/>
  </r>
  <r>
    <x v="298"/>
    <s v="18E17S320010  00830 0220"/>
    <s v="7492"/>
    <s v="PINE RIDGE UNITS 1,5,&amp; 6"/>
    <s v="0100"/>
    <s v="Single Family Residential"/>
    <s v="05"/>
    <s v="18S"/>
    <s v="18E"/>
    <s v="STANDARD"/>
    <x v="0"/>
    <n v="43747"/>
    <n v="1"/>
    <s v="000X"/>
    <n v="4295"/>
    <s v="W"/>
    <x v="11"/>
    <s v="BLVD"/>
    <m/>
    <s v="BEVERLY HILLS"/>
    <m/>
    <s v="PINE RIDGE UNIT 1 PB 8 PG 25 LOT 22 BLK 83"/>
    <n v="267440"/>
    <n v="15060"/>
    <n v="252380"/>
    <n v="216150"/>
    <n v="191150"/>
    <x v="0"/>
    <x v="34"/>
    <n v="265000"/>
    <n v="2594"/>
    <n v="408"/>
    <x v="0"/>
    <s v="WARRANTY DEED"/>
    <n v="1"/>
    <x v="22"/>
    <x v="1"/>
    <x v="0"/>
    <m/>
    <n v="2554"/>
    <n v="32"/>
    <x v="0"/>
    <x v="0"/>
    <n v="3408"/>
    <m/>
    <m/>
    <m/>
    <m/>
    <s v="BROWN NORMAN E"/>
    <s v="BROWN JUDITH A"/>
    <s v="4295 W PINE RIDGE BLVD"/>
    <s v="BEVERLY HILLS FL 34465"/>
  </r>
  <r>
    <x v="299"/>
    <s v="18E17S320010  00840 0030"/>
    <s v="7492"/>
    <s v="PINE RIDGE UNITS 1,5,&amp; 6"/>
    <s v="0100"/>
    <s v="Single Family Residential"/>
    <s v="06"/>
    <s v="18S"/>
    <s v="18E"/>
    <s v="STANDARD"/>
    <x v="0"/>
    <n v="53314"/>
    <n v="1.22"/>
    <s v="000X"/>
    <n v="5074"/>
    <s v="W"/>
    <x v="8"/>
    <s v="DR"/>
    <m/>
    <s v="BEVERLY HILLS"/>
    <m/>
    <s v="PINE RIDGE UNIT 1 PB 8 PG 25 LOT 3 BLK 84"/>
    <n v="203010"/>
    <n v="18360"/>
    <n v="184650"/>
    <n v="190245"/>
    <n v="165245"/>
    <x v="0"/>
    <x v="234"/>
    <n v="290000"/>
    <n v="3123"/>
    <n v="2437"/>
    <x v="0"/>
    <s v="WARRANTY DEED"/>
    <n v="1"/>
    <x v="18"/>
    <x v="1"/>
    <x v="0"/>
    <m/>
    <n v="1765"/>
    <n v="32"/>
    <x v="1"/>
    <x v="0"/>
    <n v="2673"/>
    <m/>
    <m/>
    <m/>
    <m/>
    <s v="BASARABSKI DAVID"/>
    <m/>
    <s v="5074 W CUSTER DR"/>
    <s v="BEVERLY HILLS FL 34465"/>
  </r>
  <r>
    <x v="300"/>
    <s v="18E17S320010  00850 0010"/>
    <s v="7492"/>
    <s v="PINE RIDGE UNITS 1,5,&amp; 6"/>
    <s v="0100"/>
    <s v="Single Family Residential"/>
    <s v="06"/>
    <s v="18S"/>
    <s v="18E"/>
    <s v="STANDARD"/>
    <x v="0"/>
    <n v="47495"/>
    <n v="1.0900000000000001"/>
    <s v="000X"/>
    <n v="5095"/>
    <s v="W"/>
    <x v="0"/>
    <s v="LOOP"/>
    <m/>
    <s v="BEVERLY HILLS"/>
    <m/>
    <s v="PINE RIDGE UNIT 1 PB 8 PG 25 LOT 1 BLK 85"/>
    <n v="333180"/>
    <n v="16350"/>
    <n v="316830"/>
    <n v="306244"/>
    <n v="281244"/>
    <x v="0"/>
    <x v="235"/>
    <n v="400000"/>
    <n v="2903"/>
    <n v="1003"/>
    <x v="0"/>
    <s v="WARRANTY DEED"/>
    <n v="1"/>
    <x v="5"/>
    <x v="1"/>
    <x v="1"/>
    <m/>
    <n v="3279"/>
    <n v="32"/>
    <x v="0"/>
    <x v="0"/>
    <n v="4642"/>
    <m/>
    <m/>
    <m/>
    <m/>
    <s v="LEIVA FAUBRICIO E"/>
    <m/>
    <s v="5095 W PINTO LP"/>
    <s v="BEVERLY HILLS FL 34465"/>
  </r>
  <r>
    <x v="301"/>
    <s v="18E17S320010  00890 0080"/>
    <s v="7492"/>
    <s v="PINE RIDGE UNITS 1,5,&amp; 6"/>
    <s v="0000"/>
    <s v="Vacant Residential"/>
    <s v="05"/>
    <s v="18S"/>
    <s v="18E"/>
    <s v="STANDARD"/>
    <x v="1"/>
    <n v="47469"/>
    <n v="1.0900000000000001"/>
    <s v="000X"/>
    <n v="4633"/>
    <s v="W"/>
    <x v="8"/>
    <s v="DR"/>
    <m/>
    <s v="BEVERLY HILLS"/>
    <m/>
    <s v="PINE RIDGE UNIT 1 PB 8 PG 25 LOT 8 BLK 89"/>
    <n v="16350"/>
    <n v="16350"/>
    <n v="0"/>
    <n v="16350"/>
    <n v="16350"/>
    <x v="1"/>
    <x v="236"/>
    <n v="30000"/>
    <n v="2704"/>
    <n v="101"/>
    <x v="1"/>
    <s v="SALE / MORE THAN 1 PARCEL"/>
    <m/>
    <x v="6"/>
    <x v="2"/>
    <x v="2"/>
    <m/>
    <m/>
    <m/>
    <x v="2"/>
    <x v="1"/>
    <n v="0"/>
    <m/>
    <m/>
    <m/>
    <m/>
    <s v="ROJAS EDWIN M"/>
    <s v="ROJAS MARITZA M"/>
    <s v="4697 W CUSTER DR"/>
    <s v="BEVERLY HILLS FL 34465"/>
  </r>
  <r>
    <x v="302"/>
    <s v="18E17S320010  00910 0050"/>
    <s v="7492"/>
    <s v="PINE RIDGE UNITS 1,5,&amp; 6"/>
    <s v="0100"/>
    <s v="Single Family Residential"/>
    <s v="05"/>
    <s v="18S"/>
    <s v="18E"/>
    <s v="STANDARD"/>
    <x v="0"/>
    <n v="43750"/>
    <n v="1"/>
    <s v="000X"/>
    <n v="4766"/>
    <s v="W"/>
    <x v="37"/>
    <s v="CT"/>
    <m/>
    <s v="BEVERLY HILLS"/>
    <m/>
    <s v="PINE RIDGE UNIT 1 PB 8 PG 25 LOT 5 BLK 91"/>
    <n v="286620"/>
    <n v="15070"/>
    <n v="271550"/>
    <n v="286620"/>
    <n v="261620"/>
    <x v="0"/>
    <x v="237"/>
    <n v="369900"/>
    <n v="2953"/>
    <n v="674"/>
    <x v="0"/>
    <s v="WARRANTY DEED"/>
    <n v="1"/>
    <x v="41"/>
    <x v="1"/>
    <x v="0"/>
    <m/>
    <n v="2329"/>
    <n v="32"/>
    <x v="0"/>
    <x v="0"/>
    <n v="3375"/>
    <m/>
    <m/>
    <m/>
    <m/>
    <s v="WULFF DONALD J"/>
    <s v="WULFF BRIDIE A"/>
    <s v="4766 W GEYSER CT"/>
    <s v="BEVERLY HILLS FL 34465"/>
  </r>
  <r>
    <x v="303"/>
    <s v="18E17S320010  00910 0090"/>
    <s v="7492"/>
    <s v="PINE RIDGE UNITS 1,5,&amp; 6"/>
    <s v="0000"/>
    <s v="Vacant Residential"/>
    <s v="05"/>
    <s v="18S"/>
    <s v="18E"/>
    <s v="STANDARD"/>
    <x v="1"/>
    <n v="43611"/>
    <n v="1"/>
    <s v="000X"/>
    <n v="4634"/>
    <s v="W"/>
    <x v="37"/>
    <s v="CT"/>
    <m/>
    <s v="BEVERLY HILLS"/>
    <m/>
    <s v="PINE RIDGE UNIT 1 PB 8 PG 25 LOT 9 BLK 91 "/>
    <n v="15020"/>
    <n v="15020"/>
    <n v="0"/>
    <n v="15020"/>
    <n v="15020"/>
    <x v="1"/>
    <x v="23"/>
    <m/>
    <m/>
    <m/>
    <x v="2"/>
    <m/>
    <m/>
    <x v="6"/>
    <x v="2"/>
    <x v="2"/>
    <m/>
    <m/>
    <m/>
    <x v="2"/>
    <x v="1"/>
    <n v="0"/>
    <m/>
    <m/>
    <m/>
    <m/>
    <s v="BILLES RONALD E &amp; ANN C"/>
    <m/>
    <s v="12710 ATHERTON DR"/>
    <s v="WHEATON MD 20906 4322"/>
  </r>
  <r>
    <x v="304"/>
    <s v="18E17S320010  00910 0110"/>
    <s v="7492"/>
    <s v="PINE RIDGE UNITS 1,5,&amp; 6"/>
    <s v="0100"/>
    <s v="Single Family Residential"/>
    <s v="05"/>
    <s v="18S"/>
    <s v="18E"/>
    <s v="STANDARD"/>
    <x v="0"/>
    <n v="69604"/>
    <n v="1.6"/>
    <s v="000X"/>
    <n v="4615"/>
    <s v="W"/>
    <x v="37"/>
    <s v="CT"/>
    <m/>
    <s v="BEVERLY HILLS"/>
    <m/>
    <s v="PINE RIDGE UNIT 1 PB 8 PG 25 LOT 11 BLK 91"/>
    <n v="256180"/>
    <n v="23970"/>
    <n v="232210"/>
    <n v="205651"/>
    <n v="180651"/>
    <x v="0"/>
    <x v="129"/>
    <n v="49900"/>
    <n v="1748"/>
    <n v="913"/>
    <x v="1"/>
    <s v="WARRANTY DEED"/>
    <n v="1"/>
    <x v="0"/>
    <x v="1"/>
    <x v="0"/>
    <m/>
    <n v="2189"/>
    <n v="32"/>
    <x v="0"/>
    <x v="0"/>
    <n v="3353"/>
    <m/>
    <m/>
    <m/>
    <m/>
    <s v="COTTRILL GORDON G"/>
    <s v="COTTRILL CHERYL"/>
    <s v="4615 W GEYSER CT"/>
    <s v="BEVERLY HILLS FL 34465"/>
  </r>
  <r>
    <x v="305"/>
    <s v="18E17S320010  00920 0020"/>
    <s v="7492"/>
    <s v="PINE RIDGE UNITS 1,5,&amp; 6"/>
    <s v="0000"/>
    <s v="Vacant Residential"/>
    <s v="05"/>
    <s v="18S"/>
    <s v="18E"/>
    <s v="STANDARD"/>
    <x v="1"/>
    <n v="43753"/>
    <n v="1"/>
    <s v="000X"/>
    <n v="4298"/>
    <s v="W"/>
    <x v="38"/>
    <s v="DR"/>
    <m/>
    <s v="BEVERLY HILLS"/>
    <m/>
    <s v="PINE RIDGE UNIT 1 PB 8 PG 25 LOT 2 BLK 92"/>
    <n v="15070"/>
    <n v="15070"/>
    <n v="0"/>
    <n v="15070"/>
    <n v="15070"/>
    <x v="1"/>
    <x v="238"/>
    <n v="13100"/>
    <n v="880"/>
    <n v="1548"/>
    <x v="1"/>
    <s v="FROM DEVELOPERS"/>
    <m/>
    <x v="6"/>
    <x v="2"/>
    <x v="2"/>
    <m/>
    <m/>
    <m/>
    <x v="2"/>
    <x v="1"/>
    <n v="0"/>
    <m/>
    <m/>
    <m/>
    <m/>
    <s v="SCHLEGEL DANIELLA SCHOEPS"/>
    <m/>
    <s v="UNTERM WAELDLE 16"/>
    <s v=" 71134 GERMANY"/>
  </r>
  <r>
    <x v="306"/>
    <s v="18E17S320010  00930 0110"/>
    <s v="7492"/>
    <s v="PINE RIDGE UNITS 1,5,&amp; 6"/>
    <s v="0000"/>
    <s v="Vacant Residential"/>
    <s v="04"/>
    <s v="18S"/>
    <s v="18E"/>
    <s v="STANDARD"/>
    <x v="1"/>
    <n v="49391"/>
    <n v="1.1299999999999999"/>
    <s v="000X"/>
    <n v="4060"/>
    <s v="W"/>
    <x v="38"/>
    <s v="DR"/>
    <m/>
    <s v="BEVERLY HILLS"/>
    <m/>
    <s v="PINE RIDGE UNIT 1 PB 8 PG 25 LOT 11 BLK 93"/>
    <n v="17010"/>
    <n v="17010"/>
    <n v="0"/>
    <n v="17010"/>
    <n v="17010"/>
    <x v="1"/>
    <x v="166"/>
    <n v="16700"/>
    <n v="955"/>
    <n v="124"/>
    <x v="1"/>
    <s v="FROM DEVELOPERS"/>
    <m/>
    <x v="6"/>
    <x v="2"/>
    <x v="2"/>
    <m/>
    <m/>
    <m/>
    <x v="2"/>
    <x v="1"/>
    <n v="0"/>
    <m/>
    <m/>
    <m/>
    <m/>
    <s v="WELLENREUTHER CLAUS"/>
    <m/>
    <s v="M6 15"/>
    <s v=" 68161 GERMANY"/>
  </r>
  <r>
    <x v="307"/>
    <s v="18E17S320010  00940 0070"/>
    <s v="7492"/>
    <s v="PINE RIDGE UNITS 1,5,&amp; 6"/>
    <s v="0100"/>
    <s v="Single Family Residential"/>
    <s v="05"/>
    <s v="18S"/>
    <s v="18E"/>
    <s v="STANDARD"/>
    <x v="0"/>
    <n v="43750"/>
    <n v="1"/>
    <s v="000X"/>
    <n v="5981"/>
    <s v="N"/>
    <x v="39"/>
    <s v="DR"/>
    <m/>
    <s v="BEVERLY HILLS"/>
    <m/>
    <s v="PINE RIDGE UNIT 1 PB 8 PG 25 LOT 7 BLK 94"/>
    <n v="279910"/>
    <n v="15070"/>
    <n v="264840"/>
    <n v="227962"/>
    <n v="202962"/>
    <x v="0"/>
    <x v="239"/>
    <n v="252000"/>
    <n v="2280"/>
    <n v="1222"/>
    <x v="0"/>
    <s v="WARRANTY DEED"/>
    <n v="1"/>
    <x v="37"/>
    <x v="1"/>
    <x v="0"/>
    <m/>
    <n v="2654"/>
    <n v="32"/>
    <x v="0"/>
    <x v="0"/>
    <n v="3627"/>
    <m/>
    <m/>
    <m/>
    <m/>
    <s v="SCHULTZ RICHARD H"/>
    <s v="SCHULTZ RUTH"/>
    <s v="5981 N HAZELWOOD DR"/>
    <s v="BEVERLY HILLS FL 34465 2112"/>
  </r>
  <r>
    <x v="308"/>
    <s v="18E17S320010  00940 0080"/>
    <s v="7492"/>
    <s v="PINE RIDGE UNITS 1,5,&amp; 6"/>
    <s v="0100"/>
    <s v="Single Family Residential"/>
    <s v="32"/>
    <s v="17S"/>
    <s v="18E"/>
    <s v="STANDARD"/>
    <x v="0"/>
    <n v="43750"/>
    <n v="1"/>
    <s v="000X"/>
    <n v="6015"/>
    <s v="N"/>
    <x v="39"/>
    <s v="DR"/>
    <m/>
    <s v="BEVERLY HILLS"/>
    <m/>
    <s v="PINE RIDGE UNIT 1 PB 8 PG 25 LOT 8 BLK 94"/>
    <n v="213820"/>
    <n v="15070"/>
    <n v="198750"/>
    <n v="213820"/>
    <n v="213820"/>
    <x v="1"/>
    <x v="240"/>
    <n v="188000"/>
    <n v="2741"/>
    <n v="1968"/>
    <x v="0"/>
    <s v="TO OR FROM BANKS/LOAN CO."/>
    <n v="1"/>
    <x v="18"/>
    <x v="1"/>
    <x v="0"/>
    <m/>
    <n v="2129"/>
    <n v="32"/>
    <x v="0"/>
    <x v="0"/>
    <n v="2960"/>
    <m/>
    <m/>
    <m/>
    <m/>
    <s v="PASQUANTONIO JAMES R"/>
    <s v="PASQUANTONIO KATHY E"/>
    <s v="494 BEDFORD RD"/>
    <s v="NEW BOSTON NH 03070 5015"/>
  </r>
  <r>
    <x v="309"/>
    <s v="18E17S320010  00940 0150"/>
    <s v="7492"/>
    <s v="PINE RIDGE UNITS 1,5,&amp; 6"/>
    <s v="0100"/>
    <s v="Single Family Residential"/>
    <s v="05"/>
    <s v="18S"/>
    <s v="18E"/>
    <s v="STANDARD"/>
    <x v="0"/>
    <n v="43750"/>
    <n v="1"/>
    <s v="000X"/>
    <n v="4057"/>
    <s v="W"/>
    <x v="38"/>
    <s v="DR"/>
    <m/>
    <s v="BEVERLY HILLS"/>
    <m/>
    <s v="PINE RIDGE UNIT 1 PB 8 PG 25 LOT 15 BLK 94"/>
    <n v="209180"/>
    <n v="15070"/>
    <n v="194110"/>
    <n v="190682"/>
    <n v="165682"/>
    <x v="0"/>
    <x v="241"/>
    <n v="225000"/>
    <n v="3026"/>
    <n v="1958"/>
    <x v="0"/>
    <s v="WARRANTY DEED"/>
    <n v="1"/>
    <x v="23"/>
    <x v="1"/>
    <x v="0"/>
    <m/>
    <n v="1954"/>
    <n v="32"/>
    <x v="0"/>
    <x v="0"/>
    <n v="2875"/>
    <m/>
    <m/>
    <m/>
    <m/>
    <s v="MANN MARK"/>
    <s v="MANN LORIE"/>
    <s v="4952 TUTTLE RD"/>
    <s v="BURDETT NY 14818"/>
  </r>
  <r>
    <x v="310"/>
    <s v="18E17S320010  00950 0110"/>
    <s v="7492"/>
    <s v="PINE RIDGE UNITS 1,5,&amp; 6"/>
    <s v="0000"/>
    <s v="Vacant Residential"/>
    <s v="32"/>
    <s v="17S"/>
    <s v="18E"/>
    <s v="STANDARD"/>
    <x v="1"/>
    <n v="43750"/>
    <n v="1"/>
    <s v="000X"/>
    <n v="6016"/>
    <s v="N"/>
    <x v="39"/>
    <s v="DR"/>
    <m/>
    <s v="BEVERLY HILLS"/>
    <m/>
    <s v="PINE RIDGE UNIT 1 PB 8 PG 25 LOT 11 BLK 95 "/>
    <n v="15070"/>
    <n v="15070"/>
    <n v="0"/>
    <n v="15070"/>
    <n v="15070"/>
    <x v="1"/>
    <x v="201"/>
    <n v="16000"/>
    <n v="1647"/>
    <n v="2290"/>
    <x v="1"/>
    <s v="WARRANTY DEED"/>
    <m/>
    <x v="6"/>
    <x v="2"/>
    <x v="2"/>
    <m/>
    <m/>
    <m/>
    <x v="2"/>
    <x v="1"/>
    <n v="0"/>
    <m/>
    <m/>
    <m/>
    <m/>
    <s v="SMITH PAMELA J"/>
    <m/>
    <s v="6808 96TH PL"/>
    <s v="LANHAM MD 20706"/>
  </r>
  <r>
    <x v="311"/>
    <s v="18E17S320010  00860 0020"/>
    <s v="7492"/>
    <s v="PINE RIDGE UNITS 1,5,&amp; 6"/>
    <s v="0100"/>
    <s v="Single Family Residential"/>
    <s v="06"/>
    <s v="18S"/>
    <s v="18E"/>
    <s v="STANDARD"/>
    <x v="0"/>
    <n v="50394"/>
    <n v="1.1599999999999999"/>
    <s v="000X"/>
    <n v="5062"/>
    <s v="W"/>
    <x v="0"/>
    <s v="LOOP"/>
    <m/>
    <s v="BEVERLY HILLS"/>
    <m/>
    <s v="PINE RIDGE UNIT 1 PB 8 PG 25  LOT 2 BLK 86"/>
    <n v="239700"/>
    <n v="17350"/>
    <n v="222350"/>
    <n v="183609"/>
    <n v="158609"/>
    <x v="0"/>
    <x v="242"/>
    <n v="212500"/>
    <n v="2610"/>
    <n v="2365"/>
    <x v="0"/>
    <s v="WARRANTY DEED"/>
    <n v="1"/>
    <x v="18"/>
    <x v="0"/>
    <x v="0"/>
    <m/>
    <n v="2503"/>
    <n v="32"/>
    <x v="0"/>
    <x v="0"/>
    <n v="3470"/>
    <m/>
    <m/>
    <m/>
    <m/>
    <s v="HARTMANN DONALD A"/>
    <s v="HARTMANN PAMELA J"/>
    <s v="5062 W PINTO LP"/>
    <s v="BEVERLY HILLS FL 34465"/>
  </r>
  <r>
    <x v="312"/>
    <s v="18E17S320010  00910 0080"/>
    <s v="7492"/>
    <s v="PINE RIDGE UNITS 1,5,&amp; 6"/>
    <s v="0100"/>
    <s v="Single Family Residential"/>
    <s v="05"/>
    <s v="18S"/>
    <s v="18E"/>
    <s v="STANDARD"/>
    <x v="0"/>
    <n v="43750"/>
    <n v="1"/>
    <s v="000X"/>
    <n v="4672"/>
    <s v="W"/>
    <x v="37"/>
    <s v="CT"/>
    <m/>
    <s v="BEVERLY HILLS"/>
    <m/>
    <s v="PINE RIDGE UNIT 1 PB 8 PG 25 LOT 8 BLK 91"/>
    <n v="215620"/>
    <n v="15070"/>
    <n v="200550"/>
    <n v="168700"/>
    <n v="143700"/>
    <x v="0"/>
    <x v="243"/>
    <n v="181900"/>
    <n v="2458"/>
    <n v="2306"/>
    <x v="0"/>
    <s v="WARRANTY DEED"/>
    <n v="1"/>
    <x v="23"/>
    <x v="1"/>
    <x v="0"/>
    <m/>
    <n v="1850"/>
    <n v="32"/>
    <x v="0"/>
    <x v="0"/>
    <n v="3143"/>
    <m/>
    <m/>
    <m/>
    <m/>
    <s v="ISAACSEN WILLIAM A"/>
    <s v="ISAACSEN MARY RAE"/>
    <s v="4672 W GEYSER CT"/>
    <s v="BEVERLY HILLS FL 34465"/>
  </r>
  <r>
    <x v="313"/>
    <s v="18E17S320010  00910 0180"/>
    <s v="7492"/>
    <s v="PINE RIDGE UNITS 1,5,&amp; 6"/>
    <s v="0100"/>
    <s v="Single Family Residential"/>
    <s v="05"/>
    <s v="18S"/>
    <s v="18E"/>
    <s v="STANDARD"/>
    <x v="0"/>
    <n v="59160"/>
    <n v="1.36"/>
    <s v="000X"/>
    <n v="5774"/>
    <s v="N"/>
    <x v="1"/>
    <s v="AVE"/>
    <m/>
    <s v="BEVERLY HILLS"/>
    <m/>
    <s v="PINE RIDGE UNIT 1 PB 8 PG 25 LOT 18 BLK 91"/>
    <n v="359500"/>
    <n v="20370"/>
    <n v="339130"/>
    <n v="274846"/>
    <n v="249846"/>
    <x v="0"/>
    <x v="244"/>
    <n v="425000"/>
    <n v="2946"/>
    <n v="2090"/>
    <x v="0"/>
    <s v="WARRANTY DEED"/>
    <n v="1"/>
    <x v="0"/>
    <x v="1"/>
    <x v="1"/>
    <n v="1"/>
    <n v="3072"/>
    <n v="32"/>
    <x v="0"/>
    <x v="0"/>
    <n v="4398"/>
    <m/>
    <m/>
    <m/>
    <m/>
    <s v="RICHARDSON CRAIG A"/>
    <s v="RICHARDSON JESSICA J"/>
    <s v="5774 N FLAGSTAFF AVE"/>
    <s v="BEVERLY HILLS FL 34465"/>
  </r>
  <r>
    <x v="314"/>
    <s v="18E17S320010  00920 0070"/>
    <s v="7492"/>
    <s v="PINE RIDGE UNITS 1,5,&amp; 6"/>
    <s v="0100"/>
    <s v="Single Family Residential"/>
    <s v="05"/>
    <s v="18S"/>
    <s v="18E"/>
    <s v="STANDARD"/>
    <x v="0"/>
    <n v="57880"/>
    <n v="1.33"/>
    <s v="000X"/>
    <n v="5701"/>
    <s v="N"/>
    <x v="1"/>
    <s v="AVE"/>
    <m/>
    <s v="BEVERLY HILLS"/>
    <m/>
    <s v="PINE RIDGE UNIT 1 PB 8 PG 25 LOT 7 BLK 92"/>
    <n v="346310"/>
    <n v="19930"/>
    <n v="326380"/>
    <n v="346310"/>
    <n v="321310"/>
    <x v="0"/>
    <x v="231"/>
    <n v="29500"/>
    <n v="2903"/>
    <n v="985"/>
    <x v="1"/>
    <s v="WARRANTY DEED"/>
    <n v="1"/>
    <x v="41"/>
    <x v="1"/>
    <x v="0"/>
    <n v="1"/>
    <n v="2830"/>
    <n v="32"/>
    <x v="0"/>
    <x v="0"/>
    <n v="3700"/>
    <m/>
    <m/>
    <m/>
    <m/>
    <s v="HOCHGESAND FRANK T"/>
    <s v="HOCHGESAND DONNA C"/>
    <s v="5701 N FLAGSTAFF AVE"/>
    <s v="BEVERLY HILLS FL 34465"/>
  </r>
  <r>
    <x v="315"/>
    <s v="18E17S320010  00930 0040"/>
    <s v="7492"/>
    <s v="PINE RIDGE UNITS 1,5,&amp; 6"/>
    <s v="0100"/>
    <s v="Single Family Residential"/>
    <s v="33"/>
    <s v="17S"/>
    <s v="18E"/>
    <s v="STANDARD"/>
    <x v="0"/>
    <n v="81360"/>
    <n v="1.87"/>
    <s v="000X"/>
    <n v="4022"/>
    <s v="W"/>
    <x v="38"/>
    <s v="DR"/>
    <m/>
    <s v="BEVERLY HILLS"/>
    <m/>
    <s v="PINE RIDGE UNIT 1 PB 8 PG 25 LOT 4 BLK 93"/>
    <n v="237090"/>
    <n v="28020"/>
    <n v="209070"/>
    <n v="167230"/>
    <n v="142230"/>
    <x v="0"/>
    <x v="153"/>
    <n v="237500"/>
    <n v="2207"/>
    <n v="1971"/>
    <x v="0"/>
    <s v="TO OR FROM BANKS/LOAN CO."/>
    <n v="2"/>
    <x v="15"/>
    <x v="0"/>
    <x v="0"/>
    <m/>
    <n v="2479"/>
    <n v="32"/>
    <x v="0"/>
    <x v="0"/>
    <n v="2920"/>
    <m/>
    <m/>
    <m/>
    <m/>
    <s v="CARTER DOUGLAS P"/>
    <s v="CARTER LINDA M"/>
    <s v="4022 W ALAMO DR"/>
    <s v="BEVERLY HILLS FL 34465"/>
  </r>
  <r>
    <x v="316"/>
    <s v="18E17S320010  00930 0100"/>
    <s v="7492"/>
    <s v="PINE RIDGE UNITS 1,5,&amp; 6"/>
    <s v="0000"/>
    <s v="Vacant Residential"/>
    <s v="04"/>
    <s v="18S"/>
    <s v="18E"/>
    <s v="STANDARD"/>
    <x v="1"/>
    <n v="46451"/>
    <n v="1.07"/>
    <s v="000X"/>
    <n v="4054"/>
    <s v="W"/>
    <x v="38"/>
    <s v="DR"/>
    <m/>
    <s v="BEVERLY HILLS"/>
    <m/>
    <s v="PINE RIDGE UNIT 1 PB 8 PG 25 LOT 10 BLK 93 "/>
    <n v="16000"/>
    <n v="16000"/>
    <n v="0"/>
    <n v="16000"/>
    <n v="16000"/>
    <x v="1"/>
    <x v="245"/>
    <n v="8000"/>
    <n v="579"/>
    <n v="1028"/>
    <x v="1"/>
    <s v="WARRANTY DEED"/>
    <m/>
    <x v="6"/>
    <x v="2"/>
    <x v="2"/>
    <m/>
    <m/>
    <m/>
    <x v="2"/>
    <x v="1"/>
    <n v="0"/>
    <m/>
    <m/>
    <m/>
    <m/>
    <s v="BARTLEY JUDITH M"/>
    <m/>
    <s v="105 RHODA AVE"/>
    <s v="NESCONSET NY 11767 1713"/>
  </r>
  <r>
    <x v="317"/>
    <s v="18E17S320010  00930 0120"/>
    <s v="7492"/>
    <s v="PINE RIDGE UNITS 1,5,&amp; 6"/>
    <s v="0100"/>
    <s v="Single Family Residential"/>
    <s v="04"/>
    <s v="18S"/>
    <s v="18E"/>
    <s v="STANDARD"/>
    <x v="0"/>
    <n v="56706"/>
    <n v="1.3"/>
    <s v="000X"/>
    <n v="4066"/>
    <s v="W"/>
    <x v="38"/>
    <s v="DR"/>
    <m/>
    <s v="BEVERLY HILLS"/>
    <m/>
    <s v="PINE RIDGE UNIT 1 PB 8 PG 25 LOT 12 BLK 93"/>
    <n v="237610"/>
    <n v="19530"/>
    <n v="218080"/>
    <n v="174623"/>
    <n v="149623"/>
    <x v="0"/>
    <x v="246"/>
    <n v="326000"/>
    <n v="2014"/>
    <n v="2104"/>
    <x v="0"/>
    <s v="WARRANTY DEED"/>
    <n v="1"/>
    <x v="22"/>
    <x v="3"/>
    <x v="0"/>
    <m/>
    <n v="2189"/>
    <n v="46"/>
    <x v="0"/>
    <x v="0"/>
    <n v="3197"/>
    <m/>
    <m/>
    <m/>
    <m/>
    <s v="ROBINSON JOHN W"/>
    <s v="ROBINSON CONSTANCE L"/>
    <s v="4066 W ALAMO DR"/>
    <s v="BEVERLY HILLS FL 34465"/>
  </r>
  <r>
    <x v="318"/>
    <s v="18E17S320010  00930 0140"/>
    <s v="7492"/>
    <s v="PINE RIDGE UNITS 1,5,&amp; 6"/>
    <s v="0100"/>
    <s v="Single Family Residential"/>
    <s v="05"/>
    <s v="18S"/>
    <s v="18E"/>
    <s v="STANDARD"/>
    <x v="0"/>
    <n v="58738"/>
    <n v="1.35"/>
    <s v="000X"/>
    <n v="4076"/>
    <s v="W"/>
    <x v="38"/>
    <s v="DR"/>
    <m/>
    <s v="BEVERLY HILLS"/>
    <m/>
    <s v="PINE RIDGE UNIT 1 PB 8 PG 25 LOT 14 BLK 93"/>
    <n v="215590"/>
    <n v="20230"/>
    <n v="195360"/>
    <n v="215590"/>
    <n v="215590"/>
    <x v="1"/>
    <x v="226"/>
    <n v="180000"/>
    <n v="2455"/>
    <n v="1429"/>
    <x v="0"/>
    <s v="WARRANTY DEED"/>
    <n v="1"/>
    <x v="15"/>
    <x v="1"/>
    <x v="0"/>
    <m/>
    <n v="1852"/>
    <n v="32"/>
    <x v="0"/>
    <x v="0"/>
    <n v="3084"/>
    <m/>
    <m/>
    <m/>
    <m/>
    <s v="BANE EDWARD N"/>
    <s v="BANE KATHLEEN ANN"/>
    <s v="3420 NOVA SCOTIA RD"/>
    <s v="ABERDEN MD 21001"/>
  </r>
  <r>
    <x v="319"/>
    <s v="18E17S320010  00930 0170"/>
    <s v="7492"/>
    <s v="PINE RIDGE UNITS 1,5,&amp; 6"/>
    <s v="0000"/>
    <s v="Vacant Residential"/>
    <s v="05"/>
    <s v="18S"/>
    <s v="18E"/>
    <s v="STANDARD"/>
    <x v="1"/>
    <n v="43752"/>
    <n v="1"/>
    <s v="000X"/>
    <n v="4154"/>
    <s v="W"/>
    <x v="38"/>
    <s v="DR"/>
    <m/>
    <s v="BEVERLY HILLS"/>
    <m/>
    <s v="PINE RIDGE UNIT 1 PB 8 PG 25 LOT 17 BLK 93"/>
    <n v="15070"/>
    <n v="15070"/>
    <n v="0"/>
    <n v="15070"/>
    <n v="15070"/>
    <x v="1"/>
    <x v="247"/>
    <n v="25000"/>
    <n v="3056"/>
    <n v="1990"/>
    <x v="1"/>
    <s v="WARRANTY DEED"/>
    <m/>
    <x v="6"/>
    <x v="2"/>
    <x v="2"/>
    <m/>
    <m/>
    <m/>
    <x v="2"/>
    <x v="1"/>
    <n v="0"/>
    <m/>
    <m/>
    <m/>
    <m/>
    <s v="THOR DONALD H JR"/>
    <m/>
    <s v="4141 BONANZA AVE"/>
    <s v="BEVERLY HILLS FL 34465"/>
  </r>
  <r>
    <x v="320"/>
    <s v="18E17S320010  00940 0100"/>
    <s v="7492"/>
    <s v="PINE RIDGE UNITS 1,5,&amp; 6"/>
    <s v="0100"/>
    <s v="Single Family Residential"/>
    <s v="32"/>
    <s v="17S"/>
    <s v="18E"/>
    <s v="STANDARD"/>
    <x v="0"/>
    <n v="45660"/>
    <n v="1.05"/>
    <s v="000X"/>
    <n v="4019"/>
    <s v="W"/>
    <x v="38"/>
    <s v="DR"/>
    <m/>
    <s v="BEVERLY HILLS"/>
    <m/>
    <s v="PINE RIDGE UNIT 1 PB 8 PG 25 LOT 10 BLK 94"/>
    <n v="265590"/>
    <n v="15720"/>
    <n v="249870"/>
    <n v="224935"/>
    <n v="198935"/>
    <x v="0"/>
    <x v="248"/>
    <n v="22000"/>
    <n v="2942"/>
    <n v="1923"/>
    <x v="1"/>
    <s v="WARRANTY DEED"/>
    <n v="1"/>
    <x v="41"/>
    <x v="1"/>
    <x v="0"/>
    <m/>
    <n v="2010"/>
    <n v="32"/>
    <x v="0"/>
    <x v="0"/>
    <n v="3166"/>
    <m/>
    <m/>
    <m/>
    <m/>
    <s v="PUGLIESE DOMINIC"/>
    <s v="PANICHELLA SUSAN LYNNE"/>
    <s v="4019 W ALAMO DR"/>
    <s v="BEVERLY HILLS FL 34465"/>
  </r>
  <r>
    <x v="321"/>
    <s v="18E17S320010  00950 0010"/>
    <s v="7492"/>
    <s v="PINE RIDGE UNITS 1,5,&amp; 6"/>
    <s v="0100"/>
    <s v="Single Family Residential"/>
    <s v="05"/>
    <s v="18S"/>
    <s v="18E"/>
    <s v="STANDARD"/>
    <x v="0"/>
    <n v="48616"/>
    <n v="1.1200000000000001"/>
    <s v="000X"/>
    <n v="5787"/>
    <s v="N"/>
    <x v="40"/>
    <s v="TER"/>
    <m/>
    <s v="BEVERLY HILLS"/>
    <m/>
    <s v="PINE RIDGE UNIT 1 PB 8 PG 25 LOT 1 BLK 95"/>
    <n v="217070"/>
    <n v="16740"/>
    <n v="200330"/>
    <n v="171172"/>
    <n v="146172"/>
    <x v="0"/>
    <x v="125"/>
    <n v="22000"/>
    <n v="1667"/>
    <n v="1192"/>
    <x v="1"/>
    <s v="WARRANTY DEED"/>
    <n v="1"/>
    <x v="24"/>
    <x v="1"/>
    <x v="0"/>
    <m/>
    <n v="1899"/>
    <n v="32"/>
    <x v="0"/>
    <x v="0"/>
    <n v="2907"/>
    <m/>
    <m/>
    <m/>
    <m/>
    <s v="SHEA DAVID G"/>
    <s v="SHEA LINDA M"/>
    <s v="5787 N KILLEEN TER"/>
    <s v="BEVERLY HILLS FL 34465"/>
  </r>
  <r>
    <x v="322"/>
    <s v="18E17S320010  00950 0020"/>
    <s v="7492"/>
    <s v="PINE RIDGE UNITS 1,5,&amp; 6"/>
    <s v="0000"/>
    <s v="Vacant Residential"/>
    <s v="05"/>
    <s v="18S"/>
    <s v="18E"/>
    <s v="STANDARD"/>
    <x v="1"/>
    <n v="43750"/>
    <n v="1"/>
    <s v="000X"/>
    <n v="5819"/>
    <s v="N"/>
    <x v="40"/>
    <s v="TER"/>
    <m/>
    <s v="BEVERLY HILLS"/>
    <m/>
    <s v="PINE RIDGE UNIT 1 PB 8 PG 25 LOT 2 BLK 95 "/>
    <n v="15070"/>
    <n v="15070"/>
    <n v="0"/>
    <n v="15070"/>
    <n v="15070"/>
    <x v="1"/>
    <x v="249"/>
    <n v="12000"/>
    <n v="761"/>
    <n v="1908"/>
    <x v="1"/>
    <s v="WARRANTY DEED"/>
    <m/>
    <x v="6"/>
    <x v="2"/>
    <x v="2"/>
    <m/>
    <m/>
    <m/>
    <x v="2"/>
    <x v="1"/>
    <n v="0"/>
    <m/>
    <m/>
    <m/>
    <m/>
    <s v="JEFFRIES GERTRUDE F TRUSTEE"/>
    <m/>
    <s v="5601 W FORT DRUM DR"/>
    <s v="BEVERLY HILLS FL 34465 2024"/>
  </r>
  <r>
    <x v="323"/>
    <s v="18E17S320010  00950 0030"/>
    <s v="7492"/>
    <s v="PINE RIDGE UNITS 1,5,&amp; 6"/>
    <s v="0100"/>
    <s v="Single Family Residential"/>
    <s v="05"/>
    <s v="18S"/>
    <s v="18E"/>
    <s v="STANDARD"/>
    <x v="0"/>
    <n v="43750"/>
    <n v="1"/>
    <s v="000X"/>
    <n v="5849"/>
    <s v="N"/>
    <x v="40"/>
    <s v="TER"/>
    <m/>
    <s v="BEVERLY HILLS"/>
    <m/>
    <s v="PINE RIDGE UNIT 1 PB 8 PG 25 LOT 3 BLK 95"/>
    <n v="152730"/>
    <n v="15070"/>
    <n v="137660"/>
    <n v="152730"/>
    <n v="152730"/>
    <x v="1"/>
    <x v="250"/>
    <n v="130000"/>
    <n v="2659"/>
    <n v="310"/>
    <x v="0"/>
    <s v="WARRANTY DEED"/>
    <n v="1"/>
    <x v="14"/>
    <x v="1"/>
    <x v="0"/>
    <m/>
    <n v="1384"/>
    <n v="32"/>
    <x v="1"/>
    <x v="0"/>
    <n v="1964"/>
    <m/>
    <m/>
    <m/>
    <m/>
    <s v="MCDERMOTT DEBRA L"/>
    <s v="MCDERMOTT JOHN C"/>
    <s v="165 CAMP FATIMA RD"/>
    <s v="RENFREW PA 16053"/>
  </r>
  <r>
    <x v="324"/>
    <s v="18E17S320010  00950 0040"/>
    <s v="7492"/>
    <s v="PINE RIDGE UNITS 1,5,&amp; 6"/>
    <s v="0100"/>
    <s v="Single Family Residential"/>
    <s v="05"/>
    <s v="18S"/>
    <s v="18E"/>
    <s v="STANDARD"/>
    <x v="0"/>
    <n v="43750"/>
    <n v="1"/>
    <s v="000X"/>
    <n v="5885"/>
    <s v="N"/>
    <x v="40"/>
    <s v="TER"/>
    <m/>
    <s v="BEVERLY HILLS"/>
    <m/>
    <s v="PINE RIDGE UNIT 1 PB 8 PG 25 LOT 4 BLK 95"/>
    <n v="173960"/>
    <n v="15070"/>
    <n v="158890"/>
    <n v="127558"/>
    <n v="102558"/>
    <x v="0"/>
    <x v="251"/>
    <n v="107500"/>
    <n v="853"/>
    <n v="992"/>
    <x v="0"/>
    <s v="WARRANTY DEED"/>
    <n v="1"/>
    <x v="2"/>
    <x v="1"/>
    <x v="0"/>
    <m/>
    <n v="1934"/>
    <n v="32"/>
    <x v="0"/>
    <x v="0"/>
    <n v="2736"/>
    <m/>
    <m/>
    <m/>
    <m/>
    <s v="GAUMANN FREDERICK A"/>
    <s v="GAUMANN MARY M"/>
    <s v="5885 N KILLEEN TER"/>
    <s v="BEVERLY HILLS FL 34465"/>
  </r>
  <r>
    <x v="325"/>
    <s v="18E17S320010  00840 0380"/>
    <s v="7492"/>
    <s v="PINE RIDGE UNITS 1,5,&amp; 6"/>
    <s v="0000"/>
    <s v="Vacant Residential"/>
    <s v="05"/>
    <s v="18S"/>
    <s v="18E"/>
    <s v="STANDARD"/>
    <x v="1"/>
    <n v="44528"/>
    <n v="1.02"/>
    <s v="000X"/>
    <n v="4941"/>
    <s v="W"/>
    <x v="11"/>
    <s v="BLVD"/>
    <m/>
    <s v="BEVERLY HILLS"/>
    <m/>
    <s v="PINE RIDGE UNIT 1 PB 8 PG 25 LOT 38 BLK 84"/>
    <n v="15330"/>
    <n v="15330"/>
    <n v="0"/>
    <n v="15330"/>
    <n v="15330"/>
    <x v="1"/>
    <x v="69"/>
    <n v="9000"/>
    <n v="2522"/>
    <n v="2198"/>
    <x v="1"/>
    <s v="WARRANTY DEED"/>
    <m/>
    <x v="6"/>
    <x v="2"/>
    <x v="2"/>
    <m/>
    <m/>
    <m/>
    <x v="2"/>
    <x v="1"/>
    <n v="0"/>
    <m/>
    <m/>
    <m/>
    <m/>
    <s v="INGA CLEMENTE"/>
    <s v="INGA ERIN LYNN"/>
    <s v="167 SW WALKING PATH"/>
    <s v="STUART FL 34997"/>
  </r>
  <r>
    <x v="326"/>
    <s v="18E17S320010  00860 0010"/>
    <s v="7492"/>
    <s v="PINE RIDGE UNITS 1,5,&amp; 6"/>
    <s v="0000"/>
    <s v="Vacant Residential"/>
    <s v="06"/>
    <s v="18S"/>
    <s v="18E"/>
    <s v="STANDARD"/>
    <x v="1"/>
    <n v="56279"/>
    <n v="1.29"/>
    <s v="000X"/>
    <n v="5070"/>
    <s v="W"/>
    <x v="0"/>
    <s v="LOOP"/>
    <m/>
    <s v="BEVERLY HILLS"/>
    <m/>
    <s v="PINE RIDGE UNIT 1 PB 8 PG 25 LOT 1 BLK 86"/>
    <n v="19380"/>
    <n v="19380"/>
    <n v="0"/>
    <n v="19380"/>
    <n v="19380"/>
    <x v="1"/>
    <x v="175"/>
    <n v="18000"/>
    <n v="1442"/>
    <n v="1156"/>
    <x v="1"/>
    <s v="WARRANTY DEED"/>
    <m/>
    <x v="6"/>
    <x v="2"/>
    <x v="2"/>
    <m/>
    <m/>
    <m/>
    <x v="2"/>
    <x v="1"/>
    <n v="0"/>
    <m/>
    <m/>
    <m/>
    <m/>
    <s v="CURTIS JAMES M TRUSTEE"/>
    <m/>
    <s v="35 CLEVELAND AVE"/>
    <s v="LAKE VILLA IL 60046 8767"/>
  </r>
  <r>
    <x v="327"/>
    <s v="18E17S320010  00870 0050"/>
    <s v="7492"/>
    <s v="PINE RIDGE UNITS 1,5,&amp; 6"/>
    <s v="0100"/>
    <s v="Single Family Residential"/>
    <s v="05"/>
    <s v="18S"/>
    <s v="18E"/>
    <s v="STANDARD"/>
    <x v="0"/>
    <n v="58570"/>
    <n v="1.34"/>
    <s v="000X"/>
    <n v="4930"/>
    <s v="W"/>
    <x v="0"/>
    <s v="LOOP"/>
    <m/>
    <s v="BEVERLY HILLS"/>
    <m/>
    <s v="PINE RIDGE UNIT 1 PB 8 PG 25 LOT 5 BLK 87"/>
    <n v="225060"/>
    <n v="20170"/>
    <n v="204890"/>
    <n v="187407"/>
    <n v="162407"/>
    <x v="0"/>
    <x v="252"/>
    <n v="170100"/>
    <n v="1553"/>
    <n v="1073"/>
    <x v="0"/>
    <s v="WARRANTY DEED"/>
    <n v="1"/>
    <x v="20"/>
    <x v="1"/>
    <x v="0"/>
    <m/>
    <n v="1904"/>
    <n v="32"/>
    <x v="0"/>
    <x v="0"/>
    <n v="3094"/>
    <m/>
    <m/>
    <m/>
    <m/>
    <s v="SAVAGE CLAY O"/>
    <m/>
    <s v="4930 W PINTO LP"/>
    <s v="BEVERLY HILLS FL 34465"/>
  </r>
  <r>
    <x v="328"/>
    <s v="18E17S320010  00880 0020"/>
    <s v="7492"/>
    <s v="PINE RIDGE UNITS 1,5,&amp; 6"/>
    <s v="0000"/>
    <s v="Vacant Residential"/>
    <s v="05"/>
    <s v="18S"/>
    <s v="18E"/>
    <s v="STANDARD"/>
    <x v="1"/>
    <n v="45379"/>
    <n v="1.04"/>
    <s v="000X"/>
    <n v="5488"/>
    <s v="N"/>
    <x v="3"/>
    <s v="TER"/>
    <m/>
    <s v="BEVERLY HILLS"/>
    <m/>
    <s v="PINE RIDGE UNIT 1 PB 8 PG 25 LOT 2 BLK 88"/>
    <n v="15630"/>
    <n v="15630"/>
    <n v="0"/>
    <n v="15630"/>
    <n v="15630"/>
    <x v="1"/>
    <x v="253"/>
    <n v="19200"/>
    <n v="3039"/>
    <n v="435"/>
    <x v="1"/>
    <s v="CORRECTIVE/QC/TD/COT"/>
    <m/>
    <x v="6"/>
    <x v="2"/>
    <x v="2"/>
    <m/>
    <m/>
    <m/>
    <x v="2"/>
    <x v="1"/>
    <n v="0"/>
    <m/>
    <m/>
    <m/>
    <m/>
    <s v="UNDERWOOD RESIDENTIAL GC LLC"/>
    <m/>
    <s v="PO BOX 2282"/>
    <s v="DADE CITY FL 33526"/>
  </r>
  <r>
    <x v="329"/>
    <s v="18E17S320010  00900 0120"/>
    <s v="7492"/>
    <s v="PINE RIDGE UNITS 1,5,&amp; 6"/>
    <s v="0100"/>
    <s v="Single Family Residential"/>
    <s v="05"/>
    <s v="18S"/>
    <s v="18E"/>
    <s v="STANDARD"/>
    <x v="0"/>
    <n v="43750"/>
    <n v="1"/>
    <s v="000X"/>
    <n v="4733"/>
    <s v="W"/>
    <x v="0"/>
    <s v="LOOP"/>
    <m/>
    <s v="BEVERLY HILLS"/>
    <m/>
    <s v="PINE RIDGE UNIT 1 PB 8 PG 25 LOT 12 BLK 90"/>
    <n v="265230"/>
    <n v="15070"/>
    <n v="250160"/>
    <n v="211446"/>
    <n v="181446"/>
    <x v="0"/>
    <x v="254"/>
    <n v="225000"/>
    <n v="2746"/>
    <n v="613"/>
    <x v="0"/>
    <s v="WARRANTY DEED"/>
    <n v="1"/>
    <x v="18"/>
    <x v="0"/>
    <x v="1"/>
    <m/>
    <n v="2756"/>
    <n v="32"/>
    <x v="0"/>
    <x v="0"/>
    <n v="3799"/>
    <m/>
    <m/>
    <m/>
    <m/>
    <s v="RONAYNE STEPHEN A"/>
    <m/>
    <s v="4733 W PINTO LOOP"/>
    <s v="BEVERLY HILLS FL 34465"/>
  </r>
  <r>
    <x v="330"/>
    <s v="18E17S320010  00910 0020"/>
    <s v="7492"/>
    <s v="PINE RIDGE UNITS 1,5,&amp; 6"/>
    <s v="0000"/>
    <s v="Vacant Residential"/>
    <s v="05"/>
    <s v="18S"/>
    <s v="18E"/>
    <s v="STANDARD"/>
    <x v="1"/>
    <n v="43750"/>
    <n v="1"/>
    <s v="000X"/>
    <n v="4846"/>
    <s v="W"/>
    <x v="37"/>
    <s v="CT"/>
    <m/>
    <s v="BEVERLY HILLS"/>
    <m/>
    <s v="PINE RIDGE UNIT 1 PB 8 PG 25 LOT 2 BLK 91 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GUERIN JOHN V &amp; NILSA V"/>
    <s v="CO TRUSTEES"/>
    <s v="795 LILY BAY RD UNIT 613"/>
    <s v="BEAVER COVE ME 04441"/>
  </r>
  <r>
    <x v="331"/>
    <s v="18E17S320010  00910 0030"/>
    <s v="7492"/>
    <s v="PINE RIDGE UNITS 1,5,&amp; 6"/>
    <s v="0100"/>
    <s v="Single Family Residential"/>
    <s v="05"/>
    <s v="18S"/>
    <s v="18E"/>
    <s v="STANDARD"/>
    <x v="0"/>
    <n v="43750"/>
    <n v="1"/>
    <s v="000X"/>
    <n v="4832"/>
    <s v="W"/>
    <x v="37"/>
    <s v="CT"/>
    <m/>
    <s v="BEVERLY HILLS"/>
    <m/>
    <s v="PINE RIDGE UNIT 1 PB 8 PG 25 LOT 3 BLK 91"/>
    <n v="196270"/>
    <n v="15070"/>
    <n v="181200"/>
    <n v="96365"/>
    <n v="71365"/>
    <x v="0"/>
    <x v="255"/>
    <n v="174000"/>
    <n v="2751"/>
    <n v="1534"/>
    <x v="0"/>
    <s v="WARRANTY DEED"/>
    <n v="1"/>
    <x v="16"/>
    <x v="1"/>
    <x v="0"/>
    <m/>
    <n v="1793"/>
    <n v="32"/>
    <x v="0"/>
    <x v="0"/>
    <n v="2453"/>
    <m/>
    <m/>
    <m/>
    <m/>
    <s v="HINOTE CARLTON SCOTT"/>
    <s v="CARLETON SCOTT HONOTE DECLARATION OF"/>
    <s v="4832 W GEYSER CT"/>
    <s v="BEVERLY HILLS FL 34465"/>
  </r>
  <r>
    <x v="332"/>
    <s v="18E17S320010  00910 0040"/>
    <s v="7492"/>
    <s v="PINE RIDGE UNITS 1,5,&amp; 6"/>
    <s v="0100"/>
    <s v="Single Family Residential"/>
    <s v="05"/>
    <s v="18S"/>
    <s v="18E"/>
    <s v="STANDARD"/>
    <x v="0"/>
    <n v="43750"/>
    <n v="1"/>
    <s v="000X"/>
    <n v="4798"/>
    <s v="W"/>
    <x v="37"/>
    <s v="CT"/>
    <m/>
    <s v="BEVERLY HILLS"/>
    <m/>
    <s v="PINE RIDGE UNIT 1 PB 8 PG 25 LOT 4 BLK 91"/>
    <n v="249280"/>
    <n v="15070"/>
    <n v="234210"/>
    <n v="222118"/>
    <n v="197118"/>
    <x v="0"/>
    <x v="256"/>
    <n v="232900"/>
    <n v="2787"/>
    <n v="338"/>
    <x v="0"/>
    <s v="WARRANTY DEED"/>
    <n v="1"/>
    <x v="17"/>
    <x v="1"/>
    <x v="0"/>
    <m/>
    <n v="2560"/>
    <n v="32"/>
    <x v="1"/>
    <x v="0"/>
    <n v="3752"/>
    <m/>
    <m/>
    <m/>
    <m/>
    <s v="GAYHEART  CHRIS R"/>
    <s v="GARHEART  JESSICA"/>
    <s v="4798 W GEYSER CT"/>
    <s v="BEVERLY HILLS FL 34465"/>
  </r>
  <r>
    <x v="333"/>
    <s v="18E17S320010  00910 0060"/>
    <s v="7492"/>
    <s v="PINE RIDGE UNITS 1,5,&amp; 6"/>
    <s v="0100"/>
    <s v="Single Family Residential"/>
    <s v="05"/>
    <s v="18S"/>
    <s v="18E"/>
    <s v="STANDARD"/>
    <x v="0"/>
    <n v="43750"/>
    <n v="1"/>
    <s v="000X"/>
    <n v="4730"/>
    <s v="W"/>
    <x v="37"/>
    <s v="CT"/>
    <m/>
    <s v="BEVERLY HILLS"/>
    <m/>
    <s v="PINE RIDGE UNIT 1 PB 8 PG 25 LOT 6 BLK 91"/>
    <n v="206150"/>
    <n v="15070"/>
    <n v="191080"/>
    <n v="165596"/>
    <n v="140596"/>
    <x v="0"/>
    <x v="201"/>
    <n v="7500"/>
    <n v="1647"/>
    <n v="1080"/>
    <x v="1"/>
    <s v="UNDEFINED"/>
    <n v="1"/>
    <x v="24"/>
    <x v="1"/>
    <x v="0"/>
    <m/>
    <n v="1667"/>
    <n v="32"/>
    <x v="0"/>
    <x v="0"/>
    <n v="2675"/>
    <m/>
    <m/>
    <m/>
    <m/>
    <s v="GILLBERG ALAN A"/>
    <s v="GILLBERG SHIRLIE M"/>
    <s v="4730 W GEYSER CT"/>
    <s v="BEVERLY HILLS FL 34465"/>
  </r>
  <r>
    <x v="334"/>
    <s v="18E17S320010  00910 0120"/>
    <s v="7492"/>
    <s v="PINE RIDGE UNITS 1,5,&amp; 6"/>
    <s v="0100"/>
    <s v="Single Family Residential"/>
    <s v="05"/>
    <s v="18S"/>
    <s v="18E"/>
    <s v="STANDARD"/>
    <x v="0"/>
    <n v="43611"/>
    <n v="1"/>
    <s v="000X"/>
    <n v="4633"/>
    <s v="W"/>
    <x v="37"/>
    <s v="CT"/>
    <m/>
    <s v="BEVERLY HILLS"/>
    <m/>
    <s v="PINE RIDGE UNIT 1 PB 8 PG 25 LOT 12 BLK 91"/>
    <n v="270260"/>
    <n v="15020"/>
    <n v="255240"/>
    <n v="208802"/>
    <n v="183802"/>
    <x v="0"/>
    <x v="257"/>
    <n v="14800"/>
    <n v="1331"/>
    <n v="1310"/>
    <x v="1"/>
    <s v="WARRANTY DEED"/>
    <n v="1"/>
    <x v="5"/>
    <x v="0"/>
    <x v="1"/>
    <m/>
    <n v="2847"/>
    <n v="32"/>
    <x v="0"/>
    <x v="0"/>
    <n v="3698"/>
    <m/>
    <m/>
    <m/>
    <m/>
    <s v="HUXLEY LAWRENCE J"/>
    <s v="HUXLEY ELIZABETH C"/>
    <s v="4633 W GEYSER CT"/>
    <s v="BEVERLY HILLS FL 34465"/>
  </r>
  <r>
    <x v="335"/>
    <s v="18E17S320010  00920 0030"/>
    <s v="7492"/>
    <s v="PINE RIDGE UNITS 1,5,&amp; 6"/>
    <s v="0100"/>
    <s v="Single Family Residential"/>
    <s v="05"/>
    <s v="18S"/>
    <s v="18E"/>
    <s v="STANDARD"/>
    <x v="0"/>
    <n v="43753"/>
    <n v="1"/>
    <s v="000X"/>
    <n v="4324"/>
    <s v="W"/>
    <x v="38"/>
    <s v="DR"/>
    <m/>
    <s v="BEVERLY HILLS"/>
    <m/>
    <s v="PINE RIDGE UNIT 1 PB 8 PG 25 LOT 3 BLK 92"/>
    <n v="219260"/>
    <n v="15070"/>
    <n v="204190"/>
    <n v="169550"/>
    <n v="144550"/>
    <x v="0"/>
    <x v="258"/>
    <n v="188500"/>
    <n v="1497"/>
    <n v="2319"/>
    <x v="0"/>
    <s v="WARRANTY DEED"/>
    <n v="1"/>
    <x v="23"/>
    <x v="1"/>
    <x v="0"/>
    <m/>
    <n v="2107"/>
    <n v="32"/>
    <x v="0"/>
    <x v="0"/>
    <n v="3058"/>
    <m/>
    <m/>
    <m/>
    <m/>
    <s v="BELFRY KEVIN"/>
    <s v="BELFRY ELLEN E"/>
    <s v="4324 W ALAMO DR"/>
    <s v="BEVERLY HILLS FL 34465"/>
  </r>
  <r>
    <x v="336"/>
    <s v="18E17S320010  00920 0060"/>
    <s v="7492"/>
    <s v="PINE RIDGE UNITS 1,5,&amp; 6"/>
    <s v="0000"/>
    <s v="Vacant Residential"/>
    <s v="05"/>
    <s v="18S"/>
    <s v="18E"/>
    <s v="STANDARD"/>
    <x v="1"/>
    <n v="62312"/>
    <n v="1.43"/>
    <s v="000X"/>
    <n v="4478"/>
    <s v="W"/>
    <x v="38"/>
    <s v="DR"/>
    <m/>
    <s v="BEVERLY HILLS"/>
    <m/>
    <s v="PINE RIDGE UNIT 1 PB 8 PG 25 LOT 6 BLK 92 "/>
    <n v="21460"/>
    <n v="21460"/>
    <n v="0"/>
    <n v="21460"/>
    <n v="21460"/>
    <x v="1"/>
    <x v="4"/>
    <n v="19700"/>
    <n v="1253"/>
    <n v="149"/>
    <x v="1"/>
    <s v="FROM DEVELOPERS"/>
    <m/>
    <x v="6"/>
    <x v="2"/>
    <x v="2"/>
    <m/>
    <m/>
    <m/>
    <x v="2"/>
    <x v="1"/>
    <n v="0"/>
    <m/>
    <m/>
    <m/>
    <m/>
    <s v="IGNACIO RONNIE R"/>
    <m/>
    <s v="8305 KENYON AVE"/>
    <s v="LOS ANGELES CA 90045 2740"/>
  </r>
  <r>
    <x v="337"/>
    <s v="18E17S320010  00930 0050"/>
    <s v="7492"/>
    <s v="PINE RIDGE UNITS 1,5,&amp; 6"/>
    <s v="0100"/>
    <s v="Single Family Residential"/>
    <s v="33"/>
    <s v="17S"/>
    <s v="18E"/>
    <s v="STANDARD"/>
    <x v="0"/>
    <n v="44529"/>
    <n v="1.02"/>
    <s v="000X"/>
    <n v="4028"/>
    <s v="W"/>
    <x v="38"/>
    <s v="DR"/>
    <m/>
    <s v="BEVERLY HILLS"/>
    <m/>
    <s v="PINE RIDGE UNIT 1 PB 8 PG 25 LOT 5 BLK 93"/>
    <n v="242080"/>
    <n v="15330"/>
    <n v="226750"/>
    <n v="242080"/>
    <n v="242080"/>
    <x v="1"/>
    <x v="259"/>
    <n v="202500"/>
    <n v="2414"/>
    <n v="1290"/>
    <x v="0"/>
    <s v="WARRANTY DEED"/>
    <n v="1"/>
    <x v="24"/>
    <x v="1"/>
    <x v="0"/>
    <m/>
    <n v="2287"/>
    <n v="32"/>
    <x v="0"/>
    <x v="0"/>
    <n v="3073"/>
    <m/>
    <m/>
    <m/>
    <m/>
    <s v="BLUHM KEITH E"/>
    <s v="BLUHM ANNE MARIE"/>
    <s v="236 JACKSON RD"/>
    <s v="LACEYVILLE PA 18623"/>
  </r>
  <r>
    <x v="338"/>
    <s v="18E17S320010  00930 0150"/>
    <s v="7492"/>
    <s v="PINE RIDGE UNITS 1,5,&amp; 6"/>
    <s v="0100"/>
    <s v="Single Family Residential"/>
    <s v="05"/>
    <s v="18S"/>
    <s v="18E"/>
    <s v="STANDARD"/>
    <x v="0"/>
    <n v="43753"/>
    <n v="1"/>
    <s v="000X"/>
    <n v="4082"/>
    <s v="W"/>
    <x v="38"/>
    <s v="DR"/>
    <m/>
    <s v="BEVERLY HILLS"/>
    <m/>
    <s v="PINE RIDGE UNIT 1 PB 8 PG 25 LOT 15 BLK 93"/>
    <n v="189140"/>
    <n v="15070"/>
    <n v="174070"/>
    <n v="125034"/>
    <n v="100034"/>
    <x v="0"/>
    <x v="260"/>
    <n v="9680"/>
    <n v="746"/>
    <n v="564"/>
    <x v="1"/>
    <s v="WARRANTY DEED"/>
    <n v="1"/>
    <x v="2"/>
    <x v="1"/>
    <x v="0"/>
    <n v="1"/>
    <n v="2565"/>
    <n v="36"/>
    <x v="1"/>
    <x v="0"/>
    <n v="3117"/>
    <m/>
    <m/>
    <m/>
    <m/>
    <s v="ALLEN DENNIS E JR"/>
    <s v="ALLEN SHERRY P"/>
    <s v="4082 W ALAMO DR"/>
    <s v="BEVERLY HILLS FL 34465 2141"/>
  </r>
  <r>
    <x v="339"/>
    <s v="18E17S320010  00940 0060"/>
    <s v="7492"/>
    <s v="PINE RIDGE UNITS 1,5,&amp; 6"/>
    <s v="0000"/>
    <s v="Vacant Residential"/>
    <s v="05"/>
    <s v="18S"/>
    <s v="18E"/>
    <s v="STANDARD"/>
    <x v="1"/>
    <n v="43750"/>
    <n v="1"/>
    <s v="000X"/>
    <n v="5955"/>
    <s v="N"/>
    <x v="39"/>
    <s v="DR"/>
    <m/>
    <s v="BEVERLY HILLS"/>
    <m/>
    <s v="PINE RIDGE UNIT 1 PB 8 PG 25 LOT 6 BLK 94 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BISHOP GEORGE J &amp; SANDRA L"/>
    <m/>
    <s v="6 BROOKSIDE DR"/>
    <s v="SKILLMAN NJ 08558 2103"/>
  </r>
  <r>
    <x v="340"/>
    <s v="18E17S320010  00940 0140"/>
    <s v="7492"/>
    <s v="PINE RIDGE UNITS 1,5,&amp; 6"/>
    <s v="0100"/>
    <s v="Single Family Residential"/>
    <s v="05"/>
    <s v="18S"/>
    <s v="18E"/>
    <s v="STANDARD"/>
    <x v="0"/>
    <n v="43750"/>
    <n v="1"/>
    <s v="000X"/>
    <n v="4053"/>
    <s v="W"/>
    <x v="38"/>
    <s v="DR"/>
    <m/>
    <s v="BEVERLY HILLS"/>
    <m/>
    <s v="PINE RIDGE UNIT 1 PB 8 PG 25 LOT 14 BLK 94"/>
    <n v="170300"/>
    <n v="15070"/>
    <n v="155230"/>
    <n v="125931"/>
    <n v="100931"/>
    <x v="0"/>
    <x v="208"/>
    <n v="215000"/>
    <n v="1982"/>
    <n v="1445"/>
    <x v="0"/>
    <s v="WARRANTY DEED"/>
    <n v="1"/>
    <x v="5"/>
    <x v="1"/>
    <x v="0"/>
    <m/>
    <n v="1596"/>
    <n v="32"/>
    <x v="1"/>
    <x v="0"/>
    <n v="2365"/>
    <m/>
    <m/>
    <m/>
    <m/>
    <s v="WILLIAMS DAVID A"/>
    <s v="WILLIAMS NANCY E"/>
    <s v="4053 W ALAMO DR"/>
    <s v="BEVERLY HILLS FL 34465"/>
  </r>
  <r>
    <x v="341"/>
    <s v="18E17S320010  00950 0080"/>
    <s v="7492"/>
    <s v="PINE RIDGE UNITS 1,5,&amp; 6"/>
    <s v="0000"/>
    <s v="Vacant Residential"/>
    <s v="32"/>
    <s v="17S"/>
    <s v="18E"/>
    <s v="STANDARD"/>
    <x v="1"/>
    <n v="43750"/>
    <n v="1"/>
    <s v="000X"/>
    <n v="6023"/>
    <s v="N"/>
    <x v="40"/>
    <s v="TER"/>
    <m/>
    <s v="BEVERLY HILLS"/>
    <m/>
    <s v="PINE RIDGE UNIT 1 PB 8 PG 25 LOT 8 BLK 95 "/>
    <n v="15070"/>
    <n v="15070"/>
    <n v="0"/>
    <n v="15070"/>
    <n v="15070"/>
    <x v="1"/>
    <x v="261"/>
    <n v="83800"/>
    <n v="1875"/>
    <n v="1063"/>
    <x v="1"/>
    <s v="WARRANTY DEED"/>
    <m/>
    <x v="6"/>
    <x v="2"/>
    <x v="2"/>
    <m/>
    <m/>
    <m/>
    <x v="2"/>
    <x v="1"/>
    <n v="0"/>
    <m/>
    <m/>
    <m/>
    <m/>
    <s v="FRANCIS DIANE M"/>
    <m/>
    <s v="130 SAINT EDWARD ST APT 4D"/>
    <s v="BROOKLYN NY 11201"/>
  </r>
  <r>
    <x v="342"/>
    <s v="18E17S320010  00860 0060"/>
    <s v="7492"/>
    <s v="PINE RIDGE UNITS 1,5,&amp; 6"/>
    <s v="0100"/>
    <s v="Single Family Residential"/>
    <s v="05"/>
    <s v="18S"/>
    <s v="18E"/>
    <s v="STANDARD"/>
    <x v="0"/>
    <n v="53974"/>
    <n v="1.24"/>
    <s v="000X"/>
    <n v="5524"/>
    <s v="N"/>
    <x v="14"/>
    <s v="WAY"/>
    <m/>
    <s v="BEVERLY HILLS"/>
    <m/>
    <s v="PINE RIDGE UNIT 1 PB 8 PG 25 LOT 6 BLK 86"/>
    <n v="163600"/>
    <n v="18590"/>
    <n v="145010"/>
    <n v="163600"/>
    <n v="163600"/>
    <x v="1"/>
    <x v="262"/>
    <n v="172900"/>
    <n v="2943"/>
    <n v="37"/>
    <x v="0"/>
    <s v="TO/FROM TSTEES BANKRUPT/EXEC/GUARD"/>
    <n v="1"/>
    <x v="33"/>
    <x v="1"/>
    <x v="0"/>
    <m/>
    <n v="1628"/>
    <n v="32"/>
    <x v="0"/>
    <x v="0"/>
    <n v="2421"/>
    <m/>
    <m/>
    <m/>
    <m/>
    <s v="PETTY JASON"/>
    <m/>
    <s v="9142 SHENANDOAH RUN"/>
    <s v="WESLEY CHAPEL FL 33544"/>
  </r>
  <r>
    <x v="343"/>
    <s v="18E17S320010  00860 0070"/>
    <s v="7492"/>
    <s v="PINE RIDGE UNITS 1,5,&amp; 6"/>
    <s v="0100"/>
    <s v="Single Family Residential"/>
    <s v="05"/>
    <s v="18S"/>
    <s v="18E"/>
    <s v="STANDARD"/>
    <x v="0"/>
    <n v="54312"/>
    <n v="1.25"/>
    <s v="000X"/>
    <n v="5470"/>
    <s v="N"/>
    <x v="14"/>
    <s v="WAY"/>
    <m/>
    <s v="BEVERLY HILLS"/>
    <m/>
    <s v="PINE RIDGE UNIT 1 PB 8 PG 25 LOT 7 BLK 86 "/>
    <n v="196340"/>
    <n v="18700"/>
    <n v="177640"/>
    <n v="127462"/>
    <n v="102462"/>
    <x v="0"/>
    <x v="263"/>
    <n v="13500"/>
    <n v="1005"/>
    <n v="1438"/>
    <x v="1"/>
    <s v="WARRANTY DEED"/>
    <n v="1"/>
    <x v="21"/>
    <x v="1"/>
    <x v="0"/>
    <m/>
    <n v="1970"/>
    <n v="32"/>
    <x v="0"/>
    <x v="0"/>
    <n v="2592"/>
    <m/>
    <m/>
    <m/>
    <m/>
    <s v="BRUSZEWSKI ROBERT S JR"/>
    <m/>
    <s v="5470 N RANGE WAY"/>
    <s v="BEVERLY HILLS FL 34465"/>
  </r>
  <r>
    <x v="344"/>
    <s v="18E17S320010  00860 0100"/>
    <s v="7492"/>
    <s v="PINE RIDGE UNITS 1,5,&amp; 6"/>
    <s v="0100"/>
    <s v="Single Family Residential"/>
    <s v="06"/>
    <s v="18S"/>
    <s v="18E"/>
    <s v="STANDARD"/>
    <x v="0"/>
    <n v="54175"/>
    <n v="1.24"/>
    <s v="000X"/>
    <n v="5021"/>
    <s v="W"/>
    <x v="8"/>
    <s v="DR"/>
    <m/>
    <s v="BEVERLY HILLS"/>
    <m/>
    <s v="PINE RIDGE UNIT 1 PB 8 PG 25 LOT 10 BLK 86"/>
    <n v="266360"/>
    <n v="18660"/>
    <n v="247700"/>
    <n v="266360"/>
    <n v="266360"/>
    <x v="1"/>
    <x v="264"/>
    <n v="23000"/>
    <n v="1234"/>
    <n v="1407"/>
    <x v="1"/>
    <s v="FROM DEVELOPERS"/>
    <n v="1"/>
    <x v="5"/>
    <x v="3"/>
    <x v="1"/>
    <m/>
    <n v="2590"/>
    <n v="32"/>
    <x v="1"/>
    <x v="0"/>
    <n v="3789"/>
    <m/>
    <m/>
    <m/>
    <m/>
    <s v="CURTIS JAMES M TRUSTEE"/>
    <m/>
    <s v="35 CLEVELAND AVE"/>
    <s v="LAKE VILLA IL 60046 8767"/>
  </r>
  <r>
    <x v="345"/>
    <s v="18E17S320010  00890 0010"/>
    <s v="7492"/>
    <s v="PINE RIDGE UNITS 1,5,&amp; 6"/>
    <s v="0100"/>
    <s v="Single Family Residential"/>
    <s v="05"/>
    <s v="18S"/>
    <s v="18E"/>
    <s v="STANDARD"/>
    <x v="0"/>
    <n v="50226"/>
    <n v="1.1499999999999999"/>
    <s v="000X"/>
    <n v="4697"/>
    <s v="W"/>
    <x v="8"/>
    <s v="DR"/>
    <m/>
    <s v="BEVERLY HILLS"/>
    <m/>
    <s v="PINE RIDGE UNIT 1 PB 8 PG 25 LOT 1 BLK 89"/>
    <n v="322550"/>
    <n v="17300"/>
    <n v="305250"/>
    <n v="306587"/>
    <n v="281587"/>
    <x v="0"/>
    <x v="265"/>
    <n v="280000"/>
    <n v="2435"/>
    <n v="760"/>
    <x v="0"/>
    <s v="WARRANTY DEED"/>
    <n v="1"/>
    <x v="15"/>
    <x v="1"/>
    <x v="0"/>
    <m/>
    <n v="2810"/>
    <n v="32"/>
    <x v="0"/>
    <x v="0"/>
    <n v="4065"/>
    <m/>
    <m/>
    <m/>
    <m/>
    <s v="ROJAS EDWIN M"/>
    <s v="ROJAS MARITZA M"/>
    <s v="4697 W CUSTER DR"/>
    <s v="BEVERLY HILLS FL 34465"/>
  </r>
  <r>
    <x v="346"/>
    <s v="18E17S320010  00910 0130"/>
    <s v="7492"/>
    <s v="PINE RIDGE UNITS 1,5,&amp; 6"/>
    <s v="0100"/>
    <s v="Single Family Residential"/>
    <s v="05"/>
    <s v="18S"/>
    <s v="18E"/>
    <s v="STANDARD"/>
    <x v="0"/>
    <n v="43616"/>
    <n v="1"/>
    <s v="000X"/>
    <n v="5735"/>
    <s v="N"/>
    <x v="41"/>
    <s v="TER"/>
    <m/>
    <s v="BEVERLY HILLS"/>
    <m/>
    <s v="PINE RIDGE UNIT 1 PB 8 PG 25 LOT 13 BLK 91 "/>
    <n v="284450"/>
    <n v="15020"/>
    <n v="269430"/>
    <n v="216369"/>
    <n v="190869"/>
    <x v="0"/>
    <x v="207"/>
    <n v="55500"/>
    <n v="1782"/>
    <n v="1673"/>
    <x v="1"/>
    <s v="WARRANTY DEED"/>
    <n v="1"/>
    <x v="0"/>
    <x v="1"/>
    <x v="1"/>
    <m/>
    <n v="2844"/>
    <n v="32"/>
    <x v="0"/>
    <x v="0"/>
    <n v="3806"/>
    <m/>
    <m/>
    <m/>
    <m/>
    <s v="SCHMID WILLIAM"/>
    <s v="SCHMID STACIE"/>
    <s v="5735 N BRIDLE TER"/>
    <s v="BEVERLY HILLS FL 34465 2128"/>
  </r>
  <r>
    <x v="347"/>
    <s v="18E17S320010  00940 0020"/>
    <s v="7492"/>
    <s v="PINE RIDGE UNITS 1,5,&amp; 6"/>
    <s v="0100"/>
    <s v="Single Family Residential"/>
    <s v="05"/>
    <s v="18S"/>
    <s v="18E"/>
    <s v="STANDARD"/>
    <x v="0"/>
    <n v="43750"/>
    <n v="1"/>
    <s v="000X"/>
    <n v="5817"/>
    <s v="N"/>
    <x v="39"/>
    <s v="DR"/>
    <m/>
    <s v="BEVERLY HILLS"/>
    <m/>
    <s v="PINE RIDGE UNIT 1 PB 8 PG 25 LOT 2 BLK 94"/>
    <n v="292780"/>
    <n v="15070"/>
    <n v="277710"/>
    <n v="232016"/>
    <n v="202016"/>
    <x v="0"/>
    <x v="266"/>
    <n v="282000"/>
    <n v="2244"/>
    <n v="767"/>
    <x v="0"/>
    <s v="WARRANTY DEED"/>
    <n v="1"/>
    <x v="3"/>
    <x v="1"/>
    <x v="0"/>
    <m/>
    <n v="2978"/>
    <n v="32"/>
    <x v="0"/>
    <x v="0"/>
    <n v="3819"/>
    <m/>
    <m/>
    <m/>
    <m/>
    <s v="CAMPBELL GLENN W"/>
    <s v="CAMPBELL CRISTY L"/>
    <s v="5817 N HAZELWOOD DR"/>
    <s v="BEVERLY HILLS FL 34465"/>
  </r>
  <r>
    <x v="348"/>
    <s v="18E17S320010  00840 0370"/>
    <s v="7492"/>
    <s v="PINE RIDGE UNITS 1,5,&amp; 6"/>
    <s v="0100"/>
    <s v="Single Family Residential"/>
    <s v="05"/>
    <s v="18S"/>
    <s v="18E"/>
    <s v="STANDARD"/>
    <x v="0"/>
    <n v="44528"/>
    <n v="1.02"/>
    <s v="000X"/>
    <n v="4923"/>
    <s v="W"/>
    <x v="11"/>
    <s v="BLVD"/>
    <m/>
    <s v="BEVERLY HILLS"/>
    <m/>
    <s v="PINE RIDGE UNIT 1 PB 8 PG 25 LOT 37 BLK 84 "/>
    <n v="218800"/>
    <n v="15330"/>
    <n v="203470"/>
    <n v="157145"/>
    <n v="132145"/>
    <x v="0"/>
    <x v="267"/>
    <n v="143000"/>
    <n v="1239"/>
    <n v="309"/>
    <x v="0"/>
    <s v="WARRANTY DEED"/>
    <n v="1"/>
    <x v="7"/>
    <x v="1"/>
    <x v="0"/>
    <m/>
    <n v="2348"/>
    <n v="32"/>
    <x v="1"/>
    <x v="0"/>
    <n v="3289"/>
    <m/>
    <m/>
    <m/>
    <m/>
    <s v="BURGESS MARY K"/>
    <m/>
    <s v="4923 W PINE RIDGE BLVD"/>
    <s v="BEVERLY HILLS FL 34465 2870"/>
  </r>
  <r>
    <x v="349"/>
    <s v="18E17S320010  00840 0390"/>
    <s v="7492"/>
    <s v="PINE RIDGE UNITS 1,5,&amp; 6"/>
    <s v="0000"/>
    <s v="Vacant Residential"/>
    <s v="05"/>
    <s v="18S"/>
    <s v="18E"/>
    <s v="STANDARD"/>
    <x v="1"/>
    <n v="46183"/>
    <n v="1.06"/>
    <s v="000X"/>
    <n v="4963"/>
    <s v="W"/>
    <x v="11"/>
    <s v="BLVD"/>
    <m/>
    <s v="BEVERLY HILLS"/>
    <m/>
    <s v="PINE RIDGE UNIT 1 PB 8 PG 25 LOT 39 BLK 84"/>
    <n v="15900"/>
    <n v="15900"/>
    <n v="0"/>
    <n v="15900"/>
    <n v="15900"/>
    <x v="1"/>
    <x v="268"/>
    <n v="18000"/>
    <n v="3041"/>
    <n v="1569"/>
    <x v="1"/>
    <s v="WARRANTY DEED"/>
    <m/>
    <x v="6"/>
    <x v="2"/>
    <x v="2"/>
    <m/>
    <m/>
    <m/>
    <x v="2"/>
    <x v="1"/>
    <n v="0"/>
    <m/>
    <m/>
    <m/>
    <m/>
    <s v="BLANCHE DONALD WILLIAM"/>
    <s v="BLANCHE LESLIE JANE"/>
    <s v="6630 W SENTINEL BLUFF PATH"/>
    <s v="BEVERLY HILLS FL 34465"/>
  </r>
  <r>
    <x v="350"/>
    <s v="18E17S320010  00870 0080"/>
    <s v="7492"/>
    <s v="PINE RIDGE UNITS 1,5,&amp; 6"/>
    <s v="0100"/>
    <s v="Single Family Residential"/>
    <s v="05"/>
    <s v="18S"/>
    <s v="18E"/>
    <s v="STANDARD"/>
    <x v="0"/>
    <n v="47389"/>
    <n v="1.0900000000000001"/>
    <s v="000X"/>
    <n v="5526"/>
    <s v="N"/>
    <x v="3"/>
    <s v="TER"/>
    <m/>
    <s v="BEVERLY HILLS"/>
    <m/>
    <s v="PINE RIDGE UNIT 1 PB 8 PG 25 LOT 8 BLK 87"/>
    <n v="268260"/>
    <n v="16320"/>
    <n v="251940"/>
    <n v="212430"/>
    <n v="186930"/>
    <x v="0"/>
    <x v="76"/>
    <n v="20000"/>
    <n v="1666"/>
    <n v="165"/>
    <x v="1"/>
    <s v="WARRANTY DEED"/>
    <n v="1"/>
    <x v="0"/>
    <x v="1"/>
    <x v="1"/>
    <m/>
    <n v="2525"/>
    <n v="32"/>
    <x v="0"/>
    <x v="0"/>
    <n v="3773"/>
    <m/>
    <m/>
    <m/>
    <m/>
    <s v="MATTHEWS JUDITH L"/>
    <m/>
    <s v="5526 N PECOS TER"/>
    <s v="BEVERLY HILLS FL 34465"/>
  </r>
  <r>
    <x v="351"/>
    <s v="18E17S320010  00880 0080"/>
    <s v="7492"/>
    <s v="PINE RIDGE UNITS 1,5,&amp; 6"/>
    <s v="0100"/>
    <s v="Single Family Residential"/>
    <s v="05"/>
    <s v="18S"/>
    <s v="18E"/>
    <s v="STANDARD"/>
    <x v="0"/>
    <n v="47254"/>
    <n v="1.08"/>
    <s v="000X"/>
    <n v="5524"/>
    <s v="N"/>
    <x v="15"/>
    <s v="TER"/>
    <m/>
    <s v="BEVERLY HILLS"/>
    <m/>
    <s v="PINE RIDGE UNIT 1 PB 8 PG 25 LOT 8 BLK 88"/>
    <n v="285440"/>
    <n v="16270"/>
    <n v="269170"/>
    <n v="226460"/>
    <n v="201460"/>
    <x v="0"/>
    <x v="269"/>
    <n v="8000"/>
    <n v="1069"/>
    <n v="1308"/>
    <x v="1"/>
    <s v="WARRANTY DEED"/>
    <n v="1"/>
    <x v="3"/>
    <x v="0"/>
    <x v="1"/>
    <m/>
    <n v="2717"/>
    <n v="32"/>
    <x v="0"/>
    <x v="0"/>
    <n v="3733"/>
    <m/>
    <m/>
    <m/>
    <m/>
    <s v="AIERSTOCK JACOB P JR"/>
    <s v="AIERSTOCK ANECITA P"/>
    <s v="5524 N SIERRA TER"/>
    <s v="BEVERLY HILLS FL 34465 2153"/>
  </r>
  <r>
    <x v="352"/>
    <s v="18E17S320010  00910 0150"/>
    <s v="7492"/>
    <s v="PINE RIDGE UNITS 1,5,&amp; 6"/>
    <s v="0100"/>
    <s v="Single Family Residential"/>
    <s v="05"/>
    <s v="18S"/>
    <s v="18E"/>
    <s v="STANDARD"/>
    <x v="0"/>
    <n v="46250"/>
    <n v="1.06"/>
    <s v="000X"/>
    <n v="4622"/>
    <s v="W"/>
    <x v="38"/>
    <s v="DR"/>
    <m/>
    <s v="BEVERLY HILLS"/>
    <m/>
    <s v="PINE RIDGE UNIT 1 PB 8 PG 25 LOT 15 BLK 91"/>
    <n v="246440"/>
    <n v="15930"/>
    <n v="230510"/>
    <n v="231057"/>
    <n v="206057"/>
    <x v="0"/>
    <x v="270"/>
    <n v="262000"/>
    <n v="2835"/>
    <n v="2443"/>
    <x v="0"/>
    <s v="WARRANTY DEED"/>
    <n v="1"/>
    <x v="24"/>
    <x v="1"/>
    <x v="0"/>
    <m/>
    <n v="2182"/>
    <n v="32"/>
    <x v="0"/>
    <x v="0"/>
    <n v="3186"/>
    <m/>
    <m/>
    <m/>
    <m/>
    <s v="STUPICA WILLIAM L"/>
    <s v="STUPICA CRYSTAL L"/>
    <s v="4622 W ALAMO DR"/>
    <s v="BEVERLY HILLS FL 34465"/>
  </r>
  <r>
    <x v="353"/>
    <s v="18E17S320010  00910 0170"/>
    <s v="7492"/>
    <s v="PINE RIDGE UNITS 1,5,&amp; 6"/>
    <s v="0000"/>
    <s v="Vacant Residential"/>
    <s v="05"/>
    <s v="18S"/>
    <s v="18E"/>
    <s v="STANDARD"/>
    <x v="1"/>
    <n v="57788"/>
    <n v="1.33"/>
    <s v="000X"/>
    <n v="4556"/>
    <s v="W"/>
    <x v="38"/>
    <s v="DR"/>
    <m/>
    <s v="BEVERLY HILLS"/>
    <m/>
    <s v="PINE RIDGE UNIT 1 PB 8 PG 25 LOT 17 BLK 91"/>
    <n v="19900"/>
    <n v="19900"/>
    <n v="0"/>
    <n v="19900"/>
    <n v="19900"/>
    <x v="1"/>
    <x v="164"/>
    <n v="34000"/>
    <n v="3099"/>
    <n v="50"/>
    <x v="1"/>
    <s v="WARRANTY DEED"/>
    <m/>
    <x v="6"/>
    <x v="2"/>
    <x v="2"/>
    <m/>
    <m/>
    <m/>
    <x v="2"/>
    <x v="1"/>
    <n v="0"/>
    <m/>
    <m/>
    <m/>
    <m/>
    <s v="RICHARDSON CRAIG A"/>
    <s v="RICHARDSON JESSICA J"/>
    <s v="5774 N FLAGSTAFF AVE"/>
    <s v="BEVERLY HILLS FL 34465"/>
  </r>
  <r>
    <x v="354"/>
    <s v="18E17S320010  00930 0060"/>
    <s v="7492"/>
    <s v="PINE RIDGE UNITS 1,5,&amp; 6"/>
    <s v="0000"/>
    <s v="Vacant Residential"/>
    <s v="04"/>
    <s v="18S"/>
    <s v="18E"/>
    <s v="STANDARD"/>
    <x v="1"/>
    <n v="45205"/>
    <n v="1.04"/>
    <s v="000X"/>
    <n v="4032"/>
    <s v="W"/>
    <x v="38"/>
    <s v="DR"/>
    <m/>
    <s v="BEVERLY HILLS"/>
    <m/>
    <s v="PINE RIDGE UNIT 1 PB 8 PG 25 LOT 6 BLK 93"/>
    <n v="15570"/>
    <n v="15570"/>
    <n v="0"/>
    <n v="15570"/>
    <n v="15570"/>
    <x v="1"/>
    <x v="0"/>
    <n v="18100"/>
    <n v="2541"/>
    <n v="72"/>
    <x v="1"/>
    <s v="TO OR FROM BANKS/LOAN CO."/>
    <m/>
    <x v="6"/>
    <x v="2"/>
    <x v="2"/>
    <m/>
    <m/>
    <m/>
    <x v="2"/>
    <x v="1"/>
    <n v="0"/>
    <m/>
    <m/>
    <m/>
    <m/>
    <s v="BLUHM KEITH E SR"/>
    <s v="BLUHM ANNE MARIE"/>
    <s v="236 JACKSON RD"/>
    <s v="LACEYVILLE PA 18623"/>
  </r>
  <r>
    <x v="355"/>
    <s v="18E17S320010  00930 0070"/>
    <s v="7492"/>
    <s v="PINE RIDGE UNITS 1,5,&amp; 6"/>
    <s v="0100"/>
    <s v="Single Family Residential"/>
    <s v="04"/>
    <s v="18S"/>
    <s v="18E"/>
    <s v="STANDARD"/>
    <x v="0"/>
    <n v="48247"/>
    <n v="1.1100000000000001"/>
    <s v="000X"/>
    <n v="4038"/>
    <s v="W"/>
    <x v="38"/>
    <s v="DR"/>
    <m/>
    <s v="BEVERLY HILLS"/>
    <m/>
    <s v="PINE RIDGE UNIT 1 PB 8 PG 25 LOT 7 BLK 93"/>
    <n v="284530"/>
    <n v="16610"/>
    <n v="267920"/>
    <n v="284530"/>
    <n v="259530"/>
    <x v="0"/>
    <x v="271"/>
    <n v="329000"/>
    <n v="2917"/>
    <n v="415"/>
    <x v="0"/>
    <s v="WARRANTY DEED"/>
    <n v="1"/>
    <x v="12"/>
    <x v="1"/>
    <x v="0"/>
    <m/>
    <n v="2512"/>
    <n v="32"/>
    <x v="0"/>
    <x v="0"/>
    <n v="3232"/>
    <m/>
    <m/>
    <m/>
    <m/>
    <s v="EDGAR GARY S"/>
    <s v="EDGAR CAROLYN L"/>
    <s v="4038 W ALAMO DR"/>
    <s v="BEVERLY HILLS FL 34465"/>
  </r>
  <r>
    <x v="356"/>
    <s v="18E17S320010  00930 0130"/>
    <s v="7492"/>
    <s v="PINE RIDGE UNITS 1,5,&amp; 6"/>
    <s v="0000"/>
    <s v="Vacant Residential"/>
    <s v="04"/>
    <s v="18S"/>
    <s v="18E"/>
    <s v="STANDARD"/>
    <x v="1"/>
    <n v="102503"/>
    <n v="2.35"/>
    <s v="000X"/>
    <n v="4072"/>
    <s v="W"/>
    <x v="38"/>
    <s v="DR"/>
    <m/>
    <s v="BEVERLY HILLS"/>
    <m/>
    <s v="PINE RIDGE UNIT 1 PB 8 PG 25 LOT 13 BLK 93 "/>
    <n v="35300"/>
    <n v="35300"/>
    <n v="0"/>
    <n v="35300"/>
    <n v="35300"/>
    <x v="1"/>
    <x v="156"/>
    <n v="100000"/>
    <n v="1990"/>
    <n v="365"/>
    <x v="1"/>
    <s v="WARRANTY DEED"/>
    <m/>
    <x v="6"/>
    <x v="2"/>
    <x v="2"/>
    <m/>
    <m/>
    <m/>
    <x v="2"/>
    <x v="1"/>
    <n v="0"/>
    <m/>
    <m/>
    <m/>
    <m/>
    <s v="HAYNES NANCY"/>
    <m/>
    <s v="18430 SUGARBERRY LN"/>
    <s v="SPRING HILL FL 34610"/>
  </r>
  <r>
    <x v="357"/>
    <s v="18E17S320010  00940 0010"/>
    <s v="7492"/>
    <s v="PINE RIDGE UNITS 1,5,&amp; 6"/>
    <s v="0100"/>
    <s v="Single Family Residential"/>
    <s v="05"/>
    <s v="18S"/>
    <s v="18E"/>
    <s v="STANDARD"/>
    <x v="0"/>
    <n v="47366"/>
    <n v="1.0900000000000001"/>
    <s v="000X"/>
    <n v="5785"/>
    <s v="N"/>
    <x v="39"/>
    <s v="DR"/>
    <m/>
    <s v="BEVERLY HILLS"/>
    <m/>
    <s v="PINE RIDGE UNIT 1 PB 8 PG 25 LOT 1 BLK 94"/>
    <n v="215940"/>
    <n v="16310"/>
    <n v="199630"/>
    <n v="168833"/>
    <n v="143333"/>
    <x v="0"/>
    <x v="201"/>
    <n v="18000"/>
    <n v="1649"/>
    <n v="1133"/>
    <x v="1"/>
    <s v="WARRANTY DEED"/>
    <n v="1"/>
    <x v="15"/>
    <x v="1"/>
    <x v="0"/>
    <m/>
    <n v="2075"/>
    <n v="32"/>
    <x v="0"/>
    <x v="0"/>
    <n v="2803"/>
    <m/>
    <m/>
    <m/>
    <m/>
    <s v="ERDEK ROGER J"/>
    <s v="ERDEK JACQUELINE A"/>
    <s v="5785 N HAZELWOOD DR"/>
    <s v="BEVERLY HILLS FL 34465"/>
  </r>
  <r>
    <x v="358"/>
    <s v="18E17S320010  00940 0040"/>
    <s v="7492"/>
    <s v="PINE RIDGE UNITS 1,5,&amp; 6"/>
    <s v="0000"/>
    <s v="Vacant Residential"/>
    <s v="05"/>
    <s v="18S"/>
    <s v="18E"/>
    <s v="STANDARD"/>
    <x v="1"/>
    <n v="43750"/>
    <n v="1"/>
    <s v="000X"/>
    <n v="5883"/>
    <s v="N"/>
    <x v="39"/>
    <s v="DR"/>
    <m/>
    <s v="BEVERLY HILLS"/>
    <m/>
    <s v="PINE RIDGE UNIT 1 PB 8 PG 25 LOT 4 BLK 94"/>
    <n v="15070"/>
    <n v="15070"/>
    <n v="0"/>
    <n v="15070"/>
    <n v="15070"/>
    <x v="1"/>
    <x v="272"/>
    <n v="19000"/>
    <n v="1687"/>
    <n v="1501"/>
    <x v="1"/>
    <s v="WARRANTY DEED"/>
    <m/>
    <x v="6"/>
    <x v="2"/>
    <x v="2"/>
    <m/>
    <m/>
    <m/>
    <x v="2"/>
    <x v="1"/>
    <n v="0"/>
    <m/>
    <m/>
    <m/>
    <m/>
    <s v="JABO JAMILA"/>
    <m/>
    <s v="2419 GULF TO BAY BLVD LOT 1024"/>
    <s v="CLEARWATER FL 33765"/>
  </r>
  <r>
    <x v="359"/>
    <s v="18E17S320010  00940 0050"/>
    <s v="7492"/>
    <s v="PINE RIDGE UNITS 1,5,&amp; 6"/>
    <s v="0000"/>
    <s v="Vacant Residential"/>
    <s v="05"/>
    <s v="18S"/>
    <s v="18E"/>
    <s v="STANDARD"/>
    <x v="1"/>
    <n v="43750"/>
    <n v="1"/>
    <s v="000X"/>
    <n v="5919"/>
    <s v="N"/>
    <x v="39"/>
    <s v="DR"/>
    <m/>
    <s v="BEVERLY HILLS"/>
    <m/>
    <s v="PINE RIDGE UNIT 1 PB 8 PG 25 LOT 5 BLK 94"/>
    <n v="15070"/>
    <n v="15070"/>
    <n v="0"/>
    <n v="15070"/>
    <n v="15070"/>
    <x v="1"/>
    <x v="273"/>
    <n v="25000"/>
    <n v="3124"/>
    <n v="1991"/>
    <x v="1"/>
    <s v="WARRANTY DEED"/>
    <m/>
    <x v="6"/>
    <x v="2"/>
    <x v="2"/>
    <m/>
    <m/>
    <m/>
    <x v="2"/>
    <x v="1"/>
    <n v="0"/>
    <m/>
    <m/>
    <m/>
    <m/>
    <s v="STEVENS DAMION O"/>
    <s v="DELVILLAR IRIS M"/>
    <s v="711 SHERWOOD TER DR APT 202"/>
    <s v="ORLANDO FL 32818"/>
  </r>
  <r>
    <x v="360"/>
    <s v="18E17S320010  00950 0090"/>
    <s v="7492"/>
    <s v="PINE RIDGE UNITS 1,5,&amp; 6"/>
    <s v="0100"/>
    <s v="Single Family Residential"/>
    <s v="32"/>
    <s v="17S"/>
    <s v="18E"/>
    <s v="STANDARD"/>
    <x v="0"/>
    <n v="48616"/>
    <n v="1.1200000000000001"/>
    <s v="000X"/>
    <n v="4198"/>
    <s v="W"/>
    <x v="42"/>
    <s v="LN"/>
    <m/>
    <s v="BEVERLY HILLS"/>
    <m/>
    <s v="PINE RIDGE UNIT 1 PB 8 PG 25 LOT 9 BLK 95"/>
    <n v="214220"/>
    <n v="16740"/>
    <n v="197480"/>
    <n v="168227"/>
    <n v="0"/>
    <x v="0"/>
    <x v="274"/>
    <n v="14000"/>
    <n v="1528"/>
    <n v="1688"/>
    <x v="1"/>
    <s v="WARRANTY DEED"/>
    <n v="1"/>
    <x v="22"/>
    <x v="1"/>
    <x v="0"/>
    <m/>
    <n v="1893"/>
    <n v="32"/>
    <x v="0"/>
    <x v="0"/>
    <n v="2811"/>
    <m/>
    <m/>
    <m/>
    <m/>
    <s v="JOHNSTON WILLIAM A JR"/>
    <s v="JOHNSTON GLENDA R"/>
    <s v="4198 W GORGE LN"/>
    <s v="BEVERLY HILLS FL 34465"/>
  </r>
  <r>
    <x v="361"/>
    <s v="18E17S320010  00840 0340"/>
    <s v="7492"/>
    <s v="PINE RIDGE UNITS 1,5,&amp; 6"/>
    <s v="0100"/>
    <s v="Single Family Residential"/>
    <s v="05"/>
    <s v="18S"/>
    <s v="18E"/>
    <s v="STANDARD"/>
    <x v="0"/>
    <n v="44528"/>
    <n v="1.02"/>
    <s v="000X"/>
    <n v="4811"/>
    <s v="W"/>
    <x v="11"/>
    <s v="BLVD"/>
    <m/>
    <s v="BEVERLY HILLS"/>
    <m/>
    <s v="PINE RIDGE UNIT 1 PB 8 PG 25 LOT 34 BLK 84 "/>
    <n v="227340"/>
    <n v="15330"/>
    <n v="212010"/>
    <n v="168527"/>
    <n v="143527"/>
    <x v="0"/>
    <x v="275"/>
    <n v="226000"/>
    <n v="1746"/>
    <n v="1719"/>
    <x v="0"/>
    <s v="WARRANTY DEED"/>
    <n v="1"/>
    <x v="13"/>
    <x v="1"/>
    <x v="0"/>
    <m/>
    <n v="2152"/>
    <n v="32"/>
    <x v="0"/>
    <x v="0"/>
    <n v="3101"/>
    <m/>
    <m/>
    <m/>
    <m/>
    <s v="LONG SILADA U"/>
    <m/>
    <s v="4811 W PINE RIDGE BLVD"/>
    <s v="BEVERLY HILLS FL 34465"/>
  </r>
  <r>
    <x v="362"/>
    <s v="18E17S320010  00870 0060"/>
    <s v="7492"/>
    <s v="PINE RIDGE UNITS 1,5,&amp; 6"/>
    <s v="0000"/>
    <s v="Vacant Residential"/>
    <s v="05"/>
    <s v="18S"/>
    <s v="18E"/>
    <s v="STANDARD"/>
    <x v="1"/>
    <n v="55196"/>
    <n v="1.27"/>
    <s v="000X"/>
    <n v="5594"/>
    <s v="N"/>
    <x v="3"/>
    <s v="TER"/>
    <m/>
    <s v="BEVERLY HILLS"/>
    <m/>
    <s v="PINE RIDGE UNIT 1 PB 8 PG 25 LOT 6 BLK 87"/>
    <n v="19010"/>
    <n v="19010"/>
    <n v="0"/>
    <n v="19010"/>
    <n v="19010"/>
    <x v="1"/>
    <x v="276"/>
    <n v="21000"/>
    <n v="2397"/>
    <n v="297"/>
    <x v="1"/>
    <s v="WARRANTY DEED"/>
    <m/>
    <x v="6"/>
    <x v="2"/>
    <x v="2"/>
    <m/>
    <m/>
    <m/>
    <x v="2"/>
    <x v="1"/>
    <n v="0"/>
    <m/>
    <m/>
    <m/>
    <m/>
    <s v="SAVAGE CLAY O"/>
    <m/>
    <s v="4930 W PINTO LP"/>
    <s v="BEVERLY HILLS FL 34465"/>
  </r>
  <r>
    <x v="363"/>
    <s v="18E17S320010  00880 0070"/>
    <s v="7492"/>
    <s v="PINE RIDGE UNITS 1,5,&amp; 6"/>
    <s v="0100"/>
    <s v="Single Family Residential"/>
    <s v="05"/>
    <s v="18S"/>
    <s v="18E"/>
    <s v="STANDARD"/>
    <x v="0"/>
    <n v="45000"/>
    <n v="1.03"/>
    <s v="000X"/>
    <n v="5548"/>
    <s v="N"/>
    <x v="15"/>
    <s v="TER"/>
    <m/>
    <s v="BEVERLY HILLS"/>
    <m/>
    <s v="PINE RIDGE UNIT 1 PB 8 PG 25 LOT 7 BLK 88"/>
    <n v="302810"/>
    <n v="15500"/>
    <n v="287310"/>
    <n v="302810"/>
    <n v="302810"/>
    <x v="1"/>
    <x v="277"/>
    <n v="250000"/>
    <n v="2827"/>
    <n v="125"/>
    <x v="0"/>
    <s v="WARRANTY DEED"/>
    <n v="1"/>
    <x v="0"/>
    <x v="0"/>
    <x v="0"/>
    <m/>
    <n v="2781"/>
    <n v="32"/>
    <x v="0"/>
    <x v="0"/>
    <n v="3776"/>
    <m/>
    <m/>
    <m/>
    <m/>
    <s v="ERDMAN THOMAS E"/>
    <s v="ERDMAN LORRAINE L"/>
    <s v="415 CHAPMAN BLVD"/>
    <s v="MANORVILLE NY 11949"/>
  </r>
  <r>
    <x v="364"/>
    <s v="18E17S320010  00890 0050"/>
    <s v="7492"/>
    <s v="PINE RIDGE UNITS 1,5,&amp; 6"/>
    <s v="0000"/>
    <s v="Vacant Residential"/>
    <s v="05"/>
    <s v="18S"/>
    <s v="18E"/>
    <s v="STANDARD"/>
    <x v="1"/>
    <n v="43617"/>
    <n v="1"/>
    <s v="000X"/>
    <n v="4603"/>
    <s v="W"/>
    <x v="8"/>
    <s v="DR"/>
    <m/>
    <s v="BEVERLY HILLS"/>
    <m/>
    <s v="PINE RIDGE UNIT 1 PB 8 PG 25 LOT 5 BLK 89"/>
    <n v="15020"/>
    <n v="15020"/>
    <n v="0"/>
    <n v="15020"/>
    <n v="15020"/>
    <x v="1"/>
    <x v="278"/>
    <n v="14400"/>
    <n v="819"/>
    <n v="461"/>
    <x v="1"/>
    <s v="WARRANTY DEED"/>
    <m/>
    <x v="6"/>
    <x v="2"/>
    <x v="2"/>
    <m/>
    <m/>
    <m/>
    <x v="2"/>
    <x v="1"/>
    <n v="0"/>
    <m/>
    <m/>
    <m/>
    <m/>
    <s v="OCONNOR CHARLES R"/>
    <s v="DENISE M OCONNOR 2019 IRREVOCABLE TRUST"/>
    <s v="4 AUDUBON WAY"/>
    <s v="KEEDYSVILLE MD 21756"/>
  </r>
  <r>
    <x v="365"/>
    <s v="18E17S320010  00900 0130"/>
    <s v="7492"/>
    <s v="PINE RIDGE UNITS 1,5,&amp; 6"/>
    <s v="0100"/>
    <s v="Single Family Residential"/>
    <s v="05"/>
    <s v="18S"/>
    <s v="18E"/>
    <s v="STANDARD"/>
    <x v="0"/>
    <n v="43750"/>
    <n v="1"/>
    <s v="000X"/>
    <n v="4701"/>
    <s v="W"/>
    <x v="0"/>
    <s v="LOOP"/>
    <m/>
    <s v="BEVERLY HILLS"/>
    <m/>
    <s v="PINE RIDGE UNIT 1 PB 8 PG 25 LOT 13 BLK 90"/>
    <n v="152730"/>
    <n v="15070"/>
    <n v="137660"/>
    <n v="114625"/>
    <n v="89625"/>
    <x v="0"/>
    <x v="279"/>
    <n v="245000"/>
    <n v="2073"/>
    <n v="982"/>
    <x v="0"/>
    <s v="WARRANTY DEED"/>
    <n v="1"/>
    <x v="38"/>
    <x v="3"/>
    <x v="0"/>
    <m/>
    <n v="1557"/>
    <n v="32"/>
    <x v="0"/>
    <x v="0"/>
    <n v="2361"/>
    <m/>
    <m/>
    <m/>
    <m/>
    <s v="SHIVER KIMBERLY MARIE"/>
    <s v="SHIVER KIMBERLY M"/>
    <s v="4701 W PINTO LOOP"/>
    <s v="BEVERLY HILLS FL 34465"/>
  </r>
  <r>
    <x v="366"/>
    <s v="18E17S320010  00910 0010"/>
    <s v="7492"/>
    <s v="PINE RIDGE UNITS 1,5,&amp; 6"/>
    <s v="0100"/>
    <s v="Single Family Residential"/>
    <s v="05"/>
    <s v="18S"/>
    <s v="18E"/>
    <s v="STANDARD"/>
    <x v="0"/>
    <n v="49409"/>
    <n v="1.1299999999999999"/>
    <s v="000X"/>
    <n v="4862"/>
    <s v="W"/>
    <x v="37"/>
    <s v="CT"/>
    <m/>
    <s v="BEVERLY HILLS"/>
    <m/>
    <s v="PINE RIDGE UNIT 1 PB 8 PG 25 LOT 1 BLK 91"/>
    <n v="280280"/>
    <n v="17010"/>
    <n v="263270"/>
    <n v="218229"/>
    <n v="192729"/>
    <x v="0"/>
    <x v="280"/>
    <n v="243000"/>
    <n v="2491"/>
    <n v="2267"/>
    <x v="0"/>
    <s v="WARRANTY DEED"/>
    <n v="1"/>
    <x v="22"/>
    <x v="1"/>
    <x v="0"/>
    <n v="1"/>
    <n v="2629"/>
    <n v="32"/>
    <x v="0"/>
    <x v="0"/>
    <n v="3809"/>
    <m/>
    <m/>
    <m/>
    <m/>
    <s v="CRUMP JAMES H"/>
    <s v="CRUMP DARLENE D"/>
    <s v="4862 W GEYSER CT"/>
    <s v="BEVERLY HILLS FL 34465"/>
  </r>
  <r>
    <x v="367"/>
    <s v="18E17S320010  00910 0100"/>
    <s v="7492"/>
    <s v="PINE RIDGE UNITS 1,5,&amp; 6"/>
    <s v="0000"/>
    <s v="Vacant Residential"/>
    <s v="05"/>
    <s v="18S"/>
    <s v="18E"/>
    <s v="STANDARD"/>
    <x v="1"/>
    <n v="78518"/>
    <n v="1.8"/>
    <s v="000X"/>
    <n v="4616"/>
    <s v="W"/>
    <x v="37"/>
    <s v="CT"/>
    <m/>
    <s v="BEVERLY HILLS"/>
    <m/>
    <s v="PINE RIDGE UNIT 1 PB 8 PG 25 LOT 10 BLK 91"/>
    <n v="27040"/>
    <n v="27040"/>
    <n v="0"/>
    <n v="27040"/>
    <n v="27040"/>
    <x v="1"/>
    <x v="23"/>
    <m/>
    <m/>
    <m/>
    <x v="2"/>
    <m/>
    <m/>
    <x v="6"/>
    <x v="2"/>
    <x v="2"/>
    <m/>
    <m/>
    <m/>
    <x v="2"/>
    <x v="1"/>
    <n v="0"/>
    <m/>
    <m/>
    <m/>
    <m/>
    <s v="FULTZ RANDY LEE"/>
    <s v="FULTZ MARCIA D"/>
    <s v="497 MILLPOND RD"/>
    <s v="LEXINGTON KY 40514"/>
  </r>
  <r>
    <x v="368"/>
    <s v="18E17S320010  00910 0160"/>
    <s v="7492"/>
    <s v="PINE RIDGE UNITS 1,5,&amp; 6"/>
    <s v="0000"/>
    <s v="Vacant Residential"/>
    <s v="05"/>
    <s v="18S"/>
    <s v="18E"/>
    <s v="STANDARD"/>
    <x v="1"/>
    <n v="50236"/>
    <n v="1.1499999999999999"/>
    <s v="000X"/>
    <n v="4598"/>
    <s v="W"/>
    <x v="38"/>
    <s v="DR"/>
    <m/>
    <s v="BEVERLY HILLS"/>
    <m/>
    <s v="PINE RIDGE UNIT 1 PB 8 PG 25 LOT 16 BLK 91 "/>
    <n v="17300"/>
    <n v="17300"/>
    <n v="0"/>
    <n v="17300"/>
    <n v="17300"/>
    <x v="1"/>
    <x v="38"/>
    <n v="69900"/>
    <n v="1841"/>
    <n v="2390"/>
    <x v="1"/>
    <s v="WARRANTY DEED"/>
    <m/>
    <x v="6"/>
    <x v="2"/>
    <x v="2"/>
    <m/>
    <m/>
    <m/>
    <x v="2"/>
    <x v="1"/>
    <n v="0"/>
    <m/>
    <m/>
    <m/>
    <m/>
    <s v="MAGNOLIA LANDSTAR HOLDINGS INC"/>
    <m/>
    <s v="3310 NW 40TH CT"/>
    <s v="LAUDERDALE LAKES FL 33309"/>
  </r>
  <r>
    <x v="369"/>
    <s v="18E17S320010  00910 0190"/>
    <s v="7492"/>
    <s v="PINE RIDGE UNITS 1,5,&amp; 6"/>
    <s v="0000"/>
    <s v="Vacant Residential"/>
    <s v="05"/>
    <s v="18S"/>
    <s v="18E"/>
    <s v="STANDARD"/>
    <x v="1"/>
    <n v="59264"/>
    <n v="1.36"/>
    <s v="000X"/>
    <n v="5732"/>
    <s v="N"/>
    <x v="1"/>
    <s v="AVE"/>
    <m/>
    <s v="BEVERLY HILLS"/>
    <m/>
    <s v="PINE RIDGE UNIT 1 PB 8 PG 25 LOT 19 BLK 91 "/>
    <n v="20410"/>
    <n v="20410"/>
    <n v="0"/>
    <n v="20410"/>
    <n v="20410"/>
    <x v="1"/>
    <x v="178"/>
    <n v="5000"/>
    <n v="2543"/>
    <n v="1735"/>
    <x v="1"/>
    <s v="DEEDS CONVEYING PARTIAL INTEREST"/>
    <m/>
    <x v="6"/>
    <x v="2"/>
    <x v="2"/>
    <m/>
    <m/>
    <m/>
    <x v="2"/>
    <x v="1"/>
    <n v="0"/>
    <m/>
    <m/>
    <m/>
    <m/>
    <s v="QUINES JOHN REY &amp;"/>
    <s v="WHITNEY MARIE QUINES"/>
    <s v="1970 VAIL LN"/>
    <s v="GLENDALE HGTS IL 60139"/>
  </r>
  <r>
    <x v="370"/>
    <s v="18E17S320010  00920 0010"/>
    <s v="7492"/>
    <s v="PINE RIDGE UNITS 1,5,&amp; 6"/>
    <s v="0100"/>
    <s v="Single Family Residential"/>
    <s v="05"/>
    <s v="18S"/>
    <s v="18E"/>
    <s v="STANDARD"/>
    <x v="0"/>
    <n v="43753"/>
    <n v="1"/>
    <s v="000X"/>
    <n v="4254"/>
    <s v="W"/>
    <x v="38"/>
    <s v="DR"/>
    <m/>
    <s v="BEVERLY HILLS"/>
    <m/>
    <s v="PINE RIDGE UNIT 1 PB 8 PG 25   LOT 1 BLK 92"/>
    <n v="223810"/>
    <n v="15070"/>
    <n v="208740"/>
    <n v="173929"/>
    <n v="148929"/>
    <x v="0"/>
    <x v="281"/>
    <n v="200000"/>
    <n v="2604"/>
    <n v="968"/>
    <x v="0"/>
    <s v="WARRANTY DEED"/>
    <n v="1"/>
    <x v="20"/>
    <x v="1"/>
    <x v="0"/>
    <n v="1"/>
    <n v="2330"/>
    <n v="32"/>
    <x v="0"/>
    <x v="0"/>
    <n v="3232"/>
    <m/>
    <m/>
    <m/>
    <m/>
    <s v="JESSING LISA A"/>
    <s v="JESSING DAVID W"/>
    <s v="4254 W ALAMO DR"/>
    <s v="BEVERLY HILLS FL 34465"/>
  </r>
  <r>
    <x v="371"/>
    <s v="18E17S320010  00920 0040"/>
    <s v="7492"/>
    <s v="PINE RIDGE UNITS 1,5,&amp; 6"/>
    <s v="0000"/>
    <s v="Vacant Residential"/>
    <s v="05"/>
    <s v="18S"/>
    <s v="18E"/>
    <s v="STANDARD"/>
    <x v="1"/>
    <n v="43753"/>
    <n v="1"/>
    <s v="000X"/>
    <n v="4392"/>
    <s v="W"/>
    <x v="38"/>
    <s v="DR"/>
    <m/>
    <s v="BEVERLY HILLS"/>
    <m/>
    <s v="PINE RIDGE UNIT 1 PB 8 PG 25 LOT 4 BLK 92"/>
    <n v="15070"/>
    <n v="15070"/>
    <n v="0"/>
    <n v="15070"/>
    <n v="15070"/>
    <x v="1"/>
    <x v="282"/>
    <n v="18500"/>
    <n v="2988"/>
    <n v="2191"/>
    <x v="1"/>
    <s v="WARRANTY DEED"/>
    <m/>
    <x v="6"/>
    <x v="2"/>
    <x v="2"/>
    <m/>
    <m/>
    <m/>
    <x v="2"/>
    <x v="1"/>
    <n v="0"/>
    <m/>
    <m/>
    <m/>
    <m/>
    <s v="STOKES ERIC L"/>
    <s v="STOKES ELIZABETH A"/>
    <s v="9195 N CORTLAND DR"/>
    <s v="CITRUS SPRINGS FL 34434"/>
  </r>
  <r>
    <x v="372"/>
    <s v="18E17S320010  00920 0050"/>
    <s v="7492"/>
    <s v="PINE RIDGE UNITS 1,5,&amp; 6"/>
    <s v="0000"/>
    <s v="Vacant Residential"/>
    <s v="05"/>
    <s v="18S"/>
    <s v="18E"/>
    <s v="STANDARD"/>
    <x v="1"/>
    <n v="72615"/>
    <n v="1.67"/>
    <s v="000X"/>
    <n v="4436"/>
    <s v="W"/>
    <x v="38"/>
    <s v="DR"/>
    <m/>
    <s v="BEVERLY HILLS"/>
    <m/>
    <s v="PINE RIDGE UNIT 1 PB 8 PG 25 LOT 5 BLK 92"/>
    <n v="25010"/>
    <n v="25010"/>
    <n v="0"/>
    <n v="25010"/>
    <n v="25010"/>
    <x v="1"/>
    <x v="283"/>
    <n v="30000"/>
    <n v="3010"/>
    <n v="2039"/>
    <x v="1"/>
    <s v="WARRANTY DEED"/>
    <m/>
    <x v="6"/>
    <x v="2"/>
    <x v="2"/>
    <m/>
    <m/>
    <m/>
    <x v="2"/>
    <x v="1"/>
    <n v="0"/>
    <m/>
    <m/>
    <m/>
    <m/>
    <s v="SCALZI MICHAEL"/>
    <m/>
    <s v="3816 N CATBIRD PT"/>
    <s v="CRYSTAL RIVER FL 34428"/>
  </r>
  <r>
    <x v="373"/>
    <s v="18E17S320010  00930 0020"/>
    <s v="7492"/>
    <s v="PINE RIDGE UNITS 1,5,&amp; 6"/>
    <s v="0000"/>
    <s v="Vacant Residential"/>
    <s v="32"/>
    <s v="17S"/>
    <s v="18E"/>
    <s v="STANDARD"/>
    <x v="1"/>
    <n v="44818"/>
    <n v="1.03"/>
    <s v="000X"/>
    <n v="4010"/>
    <s v="W"/>
    <x v="38"/>
    <s v="DR"/>
    <m/>
    <s v="BEVERLY HILLS"/>
    <m/>
    <s v="PINE RIDGE UNIT 1 PB 8 PG 25 LOT 2 BLK 93"/>
    <n v="15430"/>
    <n v="15430"/>
    <n v="0"/>
    <n v="15430"/>
    <n v="15430"/>
    <x v="1"/>
    <x v="284"/>
    <n v="27000"/>
    <n v="3103"/>
    <n v="209"/>
    <x v="1"/>
    <s v="WARRANTY DEED"/>
    <m/>
    <x v="6"/>
    <x v="2"/>
    <x v="2"/>
    <m/>
    <m/>
    <m/>
    <x v="2"/>
    <x v="1"/>
    <n v="0"/>
    <m/>
    <m/>
    <m/>
    <m/>
    <s v="GOLDSMITH GLEN"/>
    <s v="GUEVARA ROSE E"/>
    <s v="4350 N DECKWOOD DR"/>
    <s v="BEVERLY HILLS FL 34465"/>
  </r>
  <r>
    <x v="374"/>
    <s v="18E17S320010  00930 0180"/>
    <s v="7492"/>
    <s v="PINE RIDGE UNITS 1,5,&amp; 6"/>
    <s v="0100"/>
    <s v="Single Family Residential"/>
    <s v="05"/>
    <s v="18S"/>
    <s v="18E"/>
    <s v="STANDARD"/>
    <x v="0"/>
    <n v="43753"/>
    <n v="1"/>
    <s v="000X"/>
    <n v="4186"/>
    <s v="W"/>
    <x v="38"/>
    <s v="DR"/>
    <m/>
    <s v="BEVERLY HILLS"/>
    <m/>
    <s v="PINE RIDGE UNIT 1 PB 8 PG 25 LOT 18 BLK 93"/>
    <n v="15070"/>
    <n v="15070"/>
    <n v="0"/>
    <n v="15070"/>
    <n v="15070"/>
    <x v="0"/>
    <x v="285"/>
    <n v="17500"/>
    <n v="2796"/>
    <n v="1573"/>
    <x v="1"/>
    <s v="WARRANTY DEED"/>
    <n v="1"/>
    <x v="31"/>
    <x v="1"/>
    <x v="0"/>
    <m/>
    <n v="1939"/>
    <n v="32"/>
    <x v="1"/>
    <x v="0"/>
    <n v="2858"/>
    <m/>
    <m/>
    <m/>
    <m/>
    <s v="YOUNG MICHAEL"/>
    <m/>
    <s v="4186 W ALAMO DR"/>
    <s v="BEVERLY HILLS FL 34465"/>
  </r>
  <r>
    <x v="375"/>
    <s v="18E17S320010  00930 0190"/>
    <s v="7492"/>
    <s v="PINE RIDGE UNITS 1,5,&amp; 6"/>
    <s v="0000"/>
    <s v="Vacant Residential"/>
    <s v="05"/>
    <s v="18S"/>
    <s v="18E"/>
    <s v="STANDARD"/>
    <x v="1"/>
    <n v="43753"/>
    <n v="1"/>
    <s v="000X"/>
    <n v="4212"/>
    <s v="W"/>
    <x v="38"/>
    <s v="DR"/>
    <m/>
    <s v="BEVERLY HILLS"/>
    <m/>
    <s v="PINE RIDGE UNIT 1 PB 8 PG 25 LOT 19 BLK 93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DA COSTA ARTHUR G"/>
    <m/>
    <s v="100 S ASHLEY DR SUITE 940"/>
    <s v="TAMPA FL 33602"/>
  </r>
  <r>
    <x v="376"/>
    <s v="18E17S320010  00940 0030"/>
    <s v="7492"/>
    <s v="PINE RIDGE UNITS 1,5,&amp; 6"/>
    <s v="0100"/>
    <s v="Single Family Residential"/>
    <s v="05"/>
    <s v="18S"/>
    <s v="18E"/>
    <s v="STANDARD"/>
    <x v="0"/>
    <n v="43750"/>
    <n v="1"/>
    <s v="000X"/>
    <n v="5851"/>
    <s v="N"/>
    <x v="39"/>
    <s v="DR"/>
    <m/>
    <s v="BEVERLY HILLS"/>
    <m/>
    <s v="PINE RIDGE UNIT 1 PB 8 PG 25 LOT 3 BLK 94"/>
    <n v="172980"/>
    <n v="15070"/>
    <n v="157910"/>
    <n v="163389"/>
    <n v="138389"/>
    <x v="0"/>
    <x v="286"/>
    <n v="207500"/>
    <n v="2939"/>
    <n v="1576"/>
    <x v="0"/>
    <s v="WARRANTY DEED"/>
    <n v="1"/>
    <x v="7"/>
    <x v="1"/>
    <x v="0"/>
    <m/>
    <n v="1392"/>
    <n v="32"/>
    <x v="0"/>
    <x v="0"/>
    <n v="2104"/>
    <m/>
    <m/>
    <m/>
    <m/>
    <s v="BROWN ROLAND EUGENE"/>
    <s v="BROWN LEWELLA MAE"/>
    <s v="5851 N HAZELWOOD DR"/>
    <s v="BEVERLY HILLS FL 34465"/>
  </r>
  <r>
    <x v="377"/>
    <s v="18E17S320010  00940 0090"/>
    <s v="7492"/>
    <s v="PINE RIDGE UNITS 1,5,&amp; 6"/>
    <s v="0100"/>
    <s v="Single Family Residential"/>
    <s v="32"/>
    <s v="17S"/>
    <s v="18E"/>
    <s v="STANDARD"/>
    <x v="0"/>
    <n v="48616"/>
    <n v="1.1200000000000001"/>
    <s v="000X"/>
    <n v="4007"/>
    <s v="W"/>
    <x v="38"/>
    <s v="DR"/>
    <m/>
    <s v="BEVERLY HILLS"/>
    <m/>
    <s v="PINE RIDGE UNIT 1 PB 8 PG 25 LOT 9 BLK 94"/>
    <n v="254720"/>
    <n v="16740"/>
    <n v="237980"/>
    <n v="201898"/>
    <n v="176898"/>
    <x v="0"/>
    <x v="69"/>
    <n v="220000"/>
    <n v="2523"/>
    <n v="1962"/>
    <x v="0"/>
    <s v="WARRANTY DEED"/>
    <n v="1"/>
    <x v="24"/>
    <x v="1"/>
    <x v="0"/>
    <m/>
    <n v="2460"/>
    <n v="32"/>
    <x v="0"/>
    <x v="0"/>
    <n v="3309"/>
    <m/>
    <m/>
    <m/>
    <m/>
    <s v="KIPP RODNEY R"/>
    <s v="KIPP DONNA M"/>
    <s v="4007 W ALAMO DR"/>
    <s v="BEVERLY HILLS FL 34465"/>
  </r>
  <r>
    <x v="378"/>
    <s v="18E17S320010  00950 0100"/>
    <s v="7492"/>
    <s v="PINE RIDGE UNITS 1,5,&amp; 6"/>
    <s v="0100"/>
    <s v="Single Family Residential"/>
    <s v="32"/>
    <s v="17S"/>
    <s v="18E"/>
    <s v="STANDARD"/>
    <x v="0"/>
    <n v="48616"/>
    <n v="1.1200000000000001"/>
    <s v="000X"/>
    <n v="4140"/>
    <s v="W"/>
    <x v="42"/>
    <s v="LN"/>
    <m/>
    <s v="BEVERLY HILLS"/>
    <m/>
    <s v="PINE RIDGE UNIT 1 PB 8 PG 25 LOT 10 BLK 95"/>
    <n v="232460"/>
    <n v="16740"/>
    <n v="215720"/>
    <n v="218629"/>
    <n v="193629"/>
    <x v="0"/>
    <x v="287"/>
    <n v="235000"/>
    <n v="2888"/>
    <n v="383"/>
    <x v="0"/>
    <s v="WARRANTY DEED"/>
    <n v="1"/>
    <x v="11"/>
    <x v="1"/>
    <x v="0"/>
    <m/>
    <n v="2099"/>
    <n v="32"/>
    <x v="0"/>
    <x v="0"/>
    <n v="3020"/>
    <m/>
    <m/>
    <m/>
    <m/>
    <s v="MORRIS DEBORAH A"/>
    <m/>
    <s v="4140 W GORGE LN"/>
    <s v="BEVERLY HILLS FL 34465"/>
  </r>
  <r>
    <x v="379"/>
    <s v="18E17S320010  00950 0120"/>
    <s v="7492"/>
    <s v="PINE RIDGE UNITS 1,5,&amp; 6"/>
    <s v="0000"/>
    <s v="Vacant Residential"/>
    <s v="05"/>
    <s v="18S"/>
    <s v="18E"/>
    <s v="STANDARD"/>
    <x v="1"/>
    <n v="45000"/>
    <n v="1.03"/>
    <s v="000X"/>
    <n v="5982"/>
    <s v="N"/>
    <x v="39"/>
    <s v="DR"/>
    <m/>
    <s v="BEVERLY HILLS"/>
    <m/>
    <s v="PINE RIDGE UNIT 1 PB 8 PG 25 LOT 12 BLK 95"/>
    <n v="15500"/>
    <n v="15500"/>
    <n v="0"/>
    <n v="15500"/>
    <n v="15500"/>
    <x v="1"/>
    <x v="288"/>
    <n v="50000"/>
    <n v="1817"/>
    <n v="510"/>
    <x v="1"/>
    <s v="WARRANTY DEED"/>
    <m/>
    <x v="6"/>
    <x v="2"/>
    <x v="2"/>
    <m/>
    <m/>
    <m/>
    <x v="2"/>
    <x v="1"/>
    <n v="0"/>
    <m/>
    <m/>
    <m/>
    <m/>
    <s v="HAMPTON JOHN D"/>
    <s v="HAMPTON VALDA M"/>
    <s v="608 DOMINGUEZ DR"/>
    <s v="LADY LAKE FL 32159 8668"/>
  </r>
  <r>
    <x v="380"/>
    <s v="18E17S320010  00840 0360"/>
    <s v="7492"/>
    <s v="PINE RIDGE UNITS 1,5,&amp; 6"/>
    <s v="0000"/>
    <s v="Vacant Residential"/>
    <s v="05"/>
    <s v="18S"/>
    <s v="18E"/>
    <s v="STANDARD"/>
    <x v="1"/>
    <n v="44528"/>
    <n v="1.02"/>
    <s v="000X"/>
    <n v="4873"/>
    <s v="W"/>
    <x v="11"/>
    <s v="BLVD"/>
    <m/>
    <s v="BEVERLY HILLS"/>
    <m/>
    <s v="PINE RIDGE UNIT 1 PB 8 PG 25 LOT 36 BLK 84"/>
    <n v="15330"/>
    <n v="15330"/>
    <n v="0"/>
    <n v="15330"/>
    <n v="15330"/>
    <x v="1"/>
    <x v="289"/>
    <n v="20000"/>
    <n v="3082"/>
    <n v="1121"/>
    <x v="1"/>
    <s v="WARRANTY DEED"/>
    <m/>
    <x v="6"/>
    <x v="2"/>
    <x v="2"/>
    <m/>
    <m/>
    <m/>
    <x v="2"/>
    <x v="1"/>
    <n v="0"/>
    <m/>
    <m/>
    <m/>
    <m/>
    <s v="UNIQUE HOMES LLC"/>
    <m/>
    <s v="1203 SE 4TH AVE"/>
    <s v="CRYSTAL RIVER FL 34429"/>
  </r>
  <r>
    <x v="381"/>
    <s v="18E17S320010  00870 0030"/>
    <s v="7492"/>
    <s v="PINE RIDGE UNITS 1,5,&amp; 6"/>
    <s v="0100"/>
    <s v="Single Family Residential"/>
    <s v="05"/>
    <s v="18S"/>
    <s v="18E"/>
    <s v="STANDARD"/>
    <x v="0"/>
    <n v="62851"/>
    <n v="1.44"/>
    <s v="000X"/>
    <n v="5513"/>
    <s v="N"/>
    <x v="14"/>
    <s v="WAY"/>
    <m/>
    <s v="BEVERLY HILLS"/>
    <m/>
    <s v="PINE RIDGE UNIT 1 PB 8 PG 25 LOT 3 BLK 87"/>
    <n v="278310"/>
    <n v="21640"/>
    <n v="256670"/>
    <n v="208746"/>
    <n v="183746"/>
    <x v="0"/>
    <x v="290"/>
    <n v="12500"/>
    <n v="1126"/>
    <n v="48"/>
    <x v="1"/>
    <s v="WARRANTY DEED"/>
    <n v="1"/>
    <x v="20"/>
    <x v="1"/>
    <x v="1"/>
    <m/>
    <n v="2784"/>
    <n v="32"/>
    <x v="1"/>
    <x v="0"/>
    <n v="4124"/>
    <m/>
    <m/>
    <m/>
    <m/>
    <s v="BARR RONALD A"/>
    <s v="BARR DIANA L"/>
    <s v="5513 N RANGE WAY"/>
    <s v="BEVERLY HILLS FL 34465"/>
  </r>
  <r>
    <x v="382"/>
    <s v="18E17S320010  00880 0060"/>
    <s v="7492"/>
    <s v="PINE RIDGE UNITS 1,5,&amp; 6"/>
    <s v="0000"/>
    <s v="Vacant Residential"/>
    <s v="05"/>
    <s v="18S"/>
    <s v="18E"/>
    <s v="STANDARD"/>
    <x v="1"/>
    <n v="54866"/>
    <n v="1.26"/>
    <s v="000X"/>
    <n v="5586"/>
    <s v="N"/>
    <x v="15"/>
    <s v="TER"/>
    <m/>
    <s v="BEVERLY HILLS"/>
    <m/>
    <s v="PINE RIDGE UNIT 1 PB 8 PG 25 LOT 6 BLK 88"/>
    <n v="18890"/>
    <n v="18890"/>
    <n v="0"/>
    <n v="18890"/>
    <n v="18890"/>
    <x v="1"/>
    <x v="133"/>
    <n v="39000"/>
    <n v="3105"/>
    <n v="1168"/>
    <x v="1"/>
    <s v="WARRANTY DEED"/>
    <m/>
    <x v="6"/>
    <x v="2"/>
    <x v="2"/>
    <m/>
    <m/>
    <m/>
    <x v="2"/>
    <x v="1"/>
    <n v="0"/>
    <m/>
    <m/>
    <m/>
    <m/>
    <s v="RONAYNE STEPHEN A"/>
    <s v="KOLASA LINDA JOYCE"/>
    <s v="4733 W PINTO LOOP"/>
    <s v="BEVERLY HILLS FL 34465"/>
  </r>
  <r>
    <x v="383"/>
    <s v="18E17S320010  00910 0140"/>
    <s v="7492"/>
    <s v="PINE RIDGE UNITS 1,5,&amp; 6"/>
    <s v="0100"/>
    <s v="Single Family Residential"/>
    <s v="05"/>
    <s v="18S"/>
    <s v="18E"/>
    <s v="STANDARD"/>
    <x v="0"/>
    <n v="51116"/>
    <n v="1.17"/>
    <s v="000X"/>
    <n v="5807"/>
    <s v="N"/>
    <x v="41"/>
    <s v="TER"/>
    <m/>
    <s v="BEVERLY HILLS"/>
    <m/>
    <s v="PINE RIDGE UNIT 1 PB 8 PG 25 LOT 14 BLK 91"/>
    <n v="216420"/>
    <n v="17600"/>
    <n v="198820"/>
    <n v="201685"/>
    <n v="0"/>
    <x v="0"/>
    <x v="291"/>
    <n v="305000"/>
    <n v="3080"/>
    <n v="937"/>
    <x v="0"/>
    <s v="WARRANTY DEED"/>
    <n v="1"/>
    <x v="11"/>
    <x v="1"/>
    <x v="0"/>
    <m/>
    <n v="2147"/>
    <n v="32"/>
    <x v="0"/>
    <x v="0"/>
    <n v="3109"/>
    <m/>
    <m/>
    <m/>
    <m/>
    <s v="RUDOLPH JOSEPH JR"/>
    <m/>
    <s v="5807 N BRIDLE TER"/>
    <s v="BEVERLY HILLS FL 34465 3996"/>
  </r>
  <r>
    <x v="384"/>
    <s v="18E17S320010  00910 0200"/>
    <s v="7492"/>
    <s v="PINE RIDGE UNITS 1,5,&amp; 6"/>
    <s v="0000"/>
    <s v="Vacant Residential"/>
    <s v="05"/>
    <s v="18S"/>
    <s v="18E"/>
    <s v="STANDARD"/>
    <x v="1"/>
    <n v="57227"/>
    <n v="1.31"/>
    <s v="000X"/>
    <n v="5698"/>
    <s v="N"/>
    <x v="1"/>
    <s v="AVE"/>
    <m/>
    <s v="BEVERLY HILLS"/>
    <m/>
    <s v="PINE RIDGE UNIT 1 PB 8 PG 25 LOT 20 BLK 91 "/>
    <n v="19710"/>
    <n v="19710"/>
    <n v="0"/>
    <n v="19710"/>
    <n v="19710"/>
    <x v="1"/>
    <x v="23"/>
    <m/>
    <m/>
    <m/>
    <x v="2"/>
    <m/>
    <m/>
    <x v="6"/>
    <x v="2"/>
    <x v="2"/>
    <m/>
    <m/>
    <m/>
    <x v="2"/>
    <x v="1"/>
    <n v="0"/>
    <m/>
    <m/>
    <m/>
    <m/>
    <s v="MELE MICHAEL A"/>
    <m/>
    <s v="7405 PECAN CT"/>
    <s v="PLEASANTON CA 94588 4802"/>
  </r>
  <r>
    <x v="385"/>
    <s v="18E17S320010  00930 0080"/>
    <s v="7492"/>
    <s v="PINE RIDGE UNITS 1,5,&amp; 6"/>
    <s v="0000"/>
    <s v="Vacant Residential"/>
    <s v="04"/>
    <s v="18S"/>
    <s v="18E"/>
    <s v="STANDARD"/>
    <x v="1"/>
    <n v="45910"/>
    <n v="1.05"/>
    <s v="000X"/>
    <n v="4044"/>
    <s v="W"/>
    <x v="38"/>
    <s v="DR"/>
    <m/>
    <s v="BEVERLY HILLS"/>
    <m/>
    <s v="PINE RIDGE UNIT 1 PB 8 PG 25 LOT 8 BLK 93"/>
    <n v="15810"/>
    <n v="15810"/>
    <n v="0"/>
    <n v="15810"/>
    <n v="15810"/>
    <x v="1"/>
    <x v="292"/>
    <n v="21500"/>
    <n v="3025"/>
    <n v="2349"/>
    <x v="1"/>
    <s v="WARRANTY DEED"/>
    <m/>
    <x v="6"/>
    <x v="2"/>
    <x v="2"/>
    <m/>
    <m/>
    <m/>
    <x v="2"/>
    <x v="1"/>
    <n v="0"/>
    <m/>
    <m/>
    <m/>
    <m/>
    <s v="EDGAR CAROLYN L"/>
    <s v="EDGAR GARY S"/>
    <s v="4038 W ALAMO DR"/>
    <s v="BEVERLY HILLS FL 34465"/>
  </r>
  <r>
    <x v="386"/>
    <s v="18E17S320010  00930 0160"/>
    <s v="7492"/>
    <s v="PINE RIDGE UNITS 1,5,&amp; 6"/>
    <s v="0000"/>
    <s v="Vacant Residential"/>
    <s v="05"/>
    <s v="18S"/>
    <s v="18E"/>
    <s v="STANDARD"/>
    <x v="1"/>
    <n v="43753"/>
    <n v="1"/>
    <s v="000X"/>
    <n v="4118"/>
    <s v="W"/>
    <x v="38"/>
    <s v="DR"/>
    <m/>
    <s v="BEVERLY HILLS"/>
    <m/>
    <s v="PINE RIDGE UNIT 1 PB 8 PG 25 LOT 16 BLK 93"/>
    <n v="15070"/>
    <n v="15070"/>
    <n v="0"/>
    <n v="15070"/>
    <n v="15070"/>
    <x v="1"/>
    <x v="102"/>
    <n v="24500"/>
    <n v="3058"/>
    <n v="1288"/>
    <x v="1"/>
    <s v="WARRANTY DEED"/>
    <m/>
    <x v="6"/>
    <x v="2"/>
    <x v="2"/>
    <m/>
    <m/>
    <m/>
    <x v="2"/>
    <x v="1"/>
    <n v="0"/>
    <m/>
    <m/>
    <m/>
    <m/>
    <s v="THOR DONALD H JR"/>
    <m/>
    <s v="414 W BONANZA DR"/>
    <s v="BEVERLY HILLS FL 34465"/>
  </r>
  <r>
    <x v="387"/>
    <s v="18E17S320010  00940 0130"/>
    <s v="7492"/>
    <s v="PINE RIDGE UNITS 1,5,&amp; 6"/>
    <s v="0100"/>
    <s v="Single Family Residential"/>
    <s v="05"/>
    <s v="18S"/>
    <s v="18E"/>
    <s v="STANDARD"/>
    <x v="0"/>
    <n v="43750"/>
    <n v="1"/>
    <s v="000X"/>
    <n v="4047"/>
    <s v="W"/>
    <x v="38"/>
    <s v="DR"/>
    <m/>
    <s v="BEVERLY HILLS"/>
    <m/>
    <s v="PINE RIDGE UNIT 1 PB 8 PG 25 LOT 13 BLK 94"/>
    <n v="283030"/>
    <n v="15070"/>
    <n v="267960"/>
    <n v="260601"/>
    <n v="235101"/>
    <x v="0"/>
    <x v="222"/>
    <n v="11000"/>
    <n v="1388"/>
    <n v="1248"/>
    <x v="1"/>
    <s v="WARRANTY DEED"/>
    <n v="1"/>
    <x v="17"/>
    <x v="1"/>
    <x v="0"/>
    <m/>
    <n v="2345"/>
    <n v="32"/>
    <x v="0"/>
    <x v="0"/>
    <n v="3430"/>
    <m/>
    <m/>
    <m/>
    <m/>
    <s v="UPTON DEBORA FRANCES"/>
    <s v="DEBORA FRANCES UPTON REVOCABLE TRUST UTD"/>
    <s v="4047 W ALAMO DR"/>
    <s v="BEVERLY HILLS FL 34465"/>
  </r>
  <r>
    <x v="388"/>
    <s v="18E17S320010  00940 0160"/>
    <s v="7492"/>
    <s v="PINE RIDGE UNITS 1,5,&amp; 6"/>
    <s v="0000"/>
    <s v="Vacant Residential"/>
    <s v="05"/>
    <s v="18S"/>
    <s v="18E"/>
    <s v="STANDARD"/>
    <x v="1"/>
    <n v="43750"/>
    <n v="1"/>
    <s v="000X"/>
    <n v="4065"/>
    <s v="W"/>
    <x v="38"/>
    <s v="DR"/>
    <m/>
    <s v="BEVERLY HILLS"/>
    <m/>
    <s v="PINE RIDGE UNIT 1 PB 8 PG 25 LOT 16 BLK 94"/>
    <n v="15070"/>
    <n v="15070"/>
    <n v="0"/>
    <n v="15070"/>
    <n v="15070"/>
    <x v="1"/>
    <x v="293"/>
    <n v="23300"/>
    <n v="2635"/>
    <n v="2230"/>
    <x v="1"/>
    <s v="WARRANTY DEED"/>
    <m/>
    <x v="6"/>
    <x v="2"/>
    <x v="2"/>
    <m/>
    <m/>
    <m/>
    <x v="2"/>
    <x v="1"/>
    <n v="0"/>
    <m/>
    <m/>
    <m/>
    <m/>
    <s v="CAMPBELL GLENN W"/>
    <s v="CAMPBELL CRISTY L"/>
    <s v="5817 N HAZELWOOD DR"/>
    <s v="BEVERLY HILLS FL 34465"/>
  </r>
  <r>
    <x v="389"/>
    <s v="18E17S320010  00840 0350"/>
    <s v="7492"/>
    <s v="PINE RIDGE UNITS 1,5,&amp; 6"/>
    <s v="0100"/>
    <s v="Single Family Residential"/>
    <s v="05"/>
    <s v="18S"/>
    <s v="18E"/>
    <s v="STANDARD"/>
    <x v="0"/>
    <n v="44528"/>
    <n v="1.02"/>
    <s v="000X"/>
    <n v="4855"/>
    <s v="W"/>
    <x v="11"/>
    <s v="BLVD"/>
    <m/>
    <s v="BEVERLY HILLS"/>
    <m/>
    <s v="PINE RIDGE UNIT 1 PB 8 PG 25 LOT 35 BLK 84"/>
    <n v="228570"/>
    <n v="15330"/>
    <n v="213240"/>
    <n v="228570"/>
    <n v="228570"/>
    <x v="1"/>
    <x v="112"/>
    <n v="224000"/>
    <n v="1614"/>
    <n v="1500"/>
    <x v="0"/>
    <s v="WARRANTY DEED"/>
    <n v="1"/>
    <x v="26"/>
    <x v="1"/>
    <x v="0"/>
    <m/>
    <n v="2299"/>
    <n v="32"/>
    <x v="0"/>
    <x v="0"/>
    <n v="3139"/>
    <m/>
    <m/>
    <m/>
    <m/>
    <s v="BAKER JUDY L"/>
    <m/>
    <s v="3275 W PEBBLE BEACH CT"/>
    <s v="LECANTO FL 34461"/>
  </r>
  <r>
    <x v="390"/>
    <s v="18E17S320010  00860 0080"/>
    <s v="7492"/>
    <s v="PINE RIDGE UNITS 1,5,&amp; 6"/>
    <s v="0100"/>
    <s v="Single Family Residential"/>
    <s v="05"/>
    <s v="18S"/>
    <s v="18E"/>
    <s v="STANDARD"/>
    <x v="0"/>
    <n v="58966"/>
    <n v="1.35"/>
    <s v="000X"/>
    <n v="4929"/>
    <s v="W"/>
    <x v="8"/>
    <s v="DR"/>
    <m/>
    <s v="BEVERLY HILLS"/>
    <m/>
    <s v="PINE RIDGE UNIT 1 PB 8 PG 25 LOT 8 BLK 86"/>
    <n v="291220"/>
    <n v="20310"/>
    <n v="270910"/>
    <n v="212511"/>
    <n v="187511"/>
    <x v="0"/>
    <x v="275"/>
    <n v="48000"/>
    <n v="1747"/>
    <n v="1080"/>
    <x v="1"/>
    <s v="WARRANTY DEED"/>
    <n v="1"/>
    <x v="0"/>
    <x v="1"/>
    <x v="0"/>
    <m/>
    <n v="3125"/>
    <n v="32"/>
    <x v="1"/>
    <x v="0"/>
    <n v="5322"/>
    <m/>
    <m/>
    <m/>
    <m/>
    <s v="SHAFFER VANCE LOGAN"/>
    <m/>
    <s v="4929 W CUSTER DR"/>
    <s v="BEVERLY HILLS FL 34465"/>
  </r>
  <r>
    <x v="391"/>
    <s v="18E17S320010  00860 0090"/>
    <s v="7492"/>
    <s v="PINE RIDGE UNITS 1,5,&amp; 6"/>
    <s v="0100"/>
    <s v="Single Family Residential"/>
    <s v="05"/>
    <s v="18S"/>
    <s v="18E"/>
    <s v="STANDARD"/>
    <x v="0"/>
    <n v="60536"/>
    <n v="1.39"/>
    <s v="000X"/>
    <n v="4977"/>
    <s v="W"/>
    <x v="8"/>
    <s v="DR"/>
    <m/>
    <s v="BEVERLY HILLS"/>
    <m/>
    <s v="PINE RIDGE UNIT 1 PB 8 PG 25 LOT 9 BLK 86"/>
    <n v="230230"/>
    <n v="20850"/>
    <n v="209380"/>
    <n v="188186"/>
    <n v="158186"/>
    <x v="0"/>
    <x v="197"/>
    <n v="216000"/>
    <n v="2677"/>
    <n v="1313"/>
    <x v="0"/>
    <s v="WARRANTY DEED"/>
    <n v="1"/>
    <x v="5"/>
    <x v="1"/>
    <x v="0"/>
    <m/>
    <n v="2148"/>
    <n v="32"/>
    <x v="0"/>
    <x v="0"/>
    <n v="3044"/>
    <m/>
    <m/>
    <m/>
    <m/>
    <s v="BEHNEY JOEL H"/>
    <s v="BEHNEY MARIE E"/>
    <s v="4977 W CUSTER DR"/>
    <s v="BEVERLY HILLS FL 34465"/>
  </r>
  <r>
    <x v="392"/>
    <s v="18E17S320010  00870 0020"/>
    <s v="7492"/>
    <s v="PINE RIDGE UNITS 1,5,&amp; 6"/>
    <s v="0100"/>
    <s v="Single Family Residential"/>
    <s v="05"/>
    <s v="18S"/>
    <s v="18E"/>
    <s v="STANDARD"/>
    <x v="0"/>
    <n v="54637"/>
    <n v="1.25"/>
    <s v="000X"/>
    <n v="5469"/>
    <s v="N"/>
    <x v="14"/>
    <s v="WAY"/>
    <m/>
    <s v="BEVERLY HILLS"/>
    <m/>
    <s v="PINE RIDGE UNIT 1 PB 8 PG 25 LOT 2 BLK 87"/>
    <n v="198930"/>
    <n v="18810"/>
    <n v="180120"/>
    <n v="151446"/>
    <n v="126446"/>
    <x v="0"/>
    <x v="294"/>
    <n v="11750"/>
    <n v="998"/>
    <n v="591"/>
    <x v="1"/>
    <s v="WARRANTY DEED"/>
    <n v="1"/>
    <x v="13"/>
    <x v="1"/>
    <x v="0"/>
    <n v="1"/>
    <n v="1946"/>
    <n v="32"/>
    <x v="0"/>
    <x v="0"/>
    <n v="2744"/>
    <m/>
    <m/>
    <m/>
    <m/>
    <s v="BRUSZEWSKI ROBERT S"/>
    <s v="BRUSZEWSKI JOYCE"/>
    <s v="5469 N RANGE WAY"/>
    <s v="BEVERLY HILLS FL 34465 2150"/>
  </r>
  <r>
    <x v="393"/>
    <s v="18E17S320010  00870 0100"/>
    <s v="7492"/>
    <s v="PINE RIDGE UNITS 1,5,&amp; 6"/>
    <s v="0100"/>
    <s v="Single Family Residential"/>
    <s v="05"/>
    <s v="18S"/>
    <s v="18E"/>
    <s v="STANDARD"/>
    <x v="0"/>
    <n v="56533"/>
    <n v="1.3"/>
    <s v="000X"/>
    <n v="5432"/>
    <s v="N"/>
    <x v="3"/>
    <s v="TER"/>
    <m/>
    <s v="BEVERLY HILLS"/>
    <m/>
    <s v="PINE RIDGE UNIT 1 PB 8 PG 25 LOT 10 BLK 87"/>
    <n v="280620"/>
    <n v="19470"/>
    <n v="261150"/>
    <n v="202791"/>
    <n v="176791"/>
    <x v="0"/>
    <x v="49"/>
    <n v="45400"/>
    <n v="1960"/>
    <n v="575"/>
    <x v="1"/>
    <s v="SAME FAMILY/DEED FOL"/>
    <n v="1"/>
    <x v="3"/>
    <x v="4"/>
    <x v="4"/>
    <m/>
    <n v="3121"/>
    <n v="32"/>
    <x v="1"/>
    <x v="0"/>
    <n v="4145"/>
    <m/>
    <m/>
    <m/>
    <m/>
    <s v="AYO ANTHONY"/>
    <m/>
    <s v="5432 N PECOS TER"/>
    <s v="BEVERLY HILLS FL 34465"/>
  </r>
  <r>
    <x v="394"/>
    <s v="18E17S320010  00910 0070"/>
    <s v="7492"/>
    <s v="PINE RIDGE UNITS 1,5,&amp; 6"/>
    <s v="0100"/>
    <s v="Single Family Residential"/>
    <s v="05"/>
    <s v="18S"/>
    <s v="18E"/>
    <s v="STANDARD"/>
    <x v="0"/>
    <n v="43750"/>
    <n v="1"/>
    <s v="000X"/>
    <n v="4694"/>
    <s v="W"/>
    <x v="37"/>
    <s v="CT"/>
    <m/>
    <s v="BEVERLY HILLS"/>
    <m/>
    <s v="PINE RIDGE UNIT 1 PB 8 PG 25 LOT 7 BLK 91"/>
    <n v="198330"/>
    <n v="15070"/>
    <n v="183260"/>
    <n v="157883"/>
    <n v="132383"/>
    <x v="0"/>
    <x v="114"/>
    <n v="10000"/>
    <n v="1398"/>
    <n v="645"/>
    <x v="1"/>
    <s v="WARRANTY DEED"/>
    <n v="1"/>
    <x v="20"/>
    <x v="1"/>
    <x v="0"/>
    <m/>
    <n v="1595"/>
    <n v="32"/>
    <x v="0"/>
    <x v="0"/>
    <n v="2343"/>
    <m/>
    <m/>
    <m/>
    <m/>
    <s v="STOKES MARILYN"/>
    <s v="MARILYN STOKES LIVING TRUST AGREEMENT"/>
    <s v="4694 W GEYSER CT"/>
    <s v="BEVERLY HILLS FL 34465"/>
  </r>
  <r>
    <x v="395"/>
    <s v="18E17S320010  00930 0010"/>
    <s v="7492"/>
    <s v="PINE RIDGE UNITS 1,5,&amp; 6"/>
    <s v="0000"/>
    <s v="Vacant Residential"/>
    <s v="32"/>
    <s v="17S"/>
    <s v="18E"/>
    <s v="STANDARD"/>
    <x v="1"/>
    <n v="47783"/>
    <n v="1.1000000000000001"/>
    <s v="000X"/>
    <n v="4006"/>
    <s v="W"/>
    <x v="38"/>
    <s v="DR"/>
    <m/>
    <s v="BEVERLY HILLS"/>
    <m/>
    <s v="PINE RIDGE UNIT 1 PB 8 PG 25 LOT 1 BLK 93 "/>
    <n v="16450"/>
    <n v="16450"/>
    <n v="0"/>
    <n v="16450"/>
    <n v="16450"/>
    <x v="1"/>
    <x v="104"/>
    <n v="85000"/>
    <n v="1879"/>
    <n v="776"/>
    <x v="1"/>
    <s v="WARRANTY DEED"/>
    <m/>
    <x v="6"/>
    <x v="2"/>
    <x v="2"/>
    <m/>
    <m/>
    <m/>
    <x v="2"/>
    <x v="1"/>
    <n v="0"/>
    <m/>
    <m/>
    <m/>
    <m/>
    <s v="PATRICK MARIE"/>
    <m/>
    <s v="8904 N TRAVIS DR"/>
    <s v="CITRUS SPRINGS FL 34434 5066"/>
  </r>
  <r>
    <x v="396"/>
    <s v="18E17S320010  00930 0030"/>
    <s v="7492"/>
    <s v="PINE RIDGE UNITS 1,5,&amp; 6"/>
    <s v="0000"/>
    <s v="Vacant Residential"/>
    <s v="32"/>
    <s v="17S"/>
    <s v="18E"/>
    <s v="STANDARD"/>
    <x v="1"/>
    <n v="81815"/>
    <n v="1.88"/>
    <s v="000X"/>
    <n v="4016"/>
    <s v="W"/>
    <x v="38"/>
    <s v="DR"/>
    <m/>
    <s v="BEVERLY HILLS"/>
    <m/>
    <s v="PINE RIDGE UNIT 1 PB 8 PG 25 LOT 3 BLK 93 "/>
    <n v="28170"/>
    <n v="28170"/>
    <n v="0"/>
    <n v="28170"/>
    <n v="28170"/>
    <x v="1"/>
    <x v="295"/>
    <n v="17000"/>
    <n v="2305"/>
    <n v="1870"/>
    <x v="1"/>
    <s v="WARRANTY DEED"/>
    <m/>
    <x v="6"/>
    <x v="2"/>
    <x v="2"/>
    <m/>
    <m/>
    <m/>
    <x v="2"/>
    <x v="1"/>
    <n v="0"/>
    <m/>
    <m/>
    <m/>
    <m/>
    <s v="MILNE ROBERT L &amp;"/>
    <s v="FRANCES A MILNE ET AL"/>
    <s v="638 61ST ST"/>
    <s v="BROOKLYN NY 11220"/>
  </r>
  <r>
    <x v="397"/>
    <s v="18E17S320010  00930 0090"/>
    <s v="7492"/>
    <s v="PINE RIDGE UNITS 1,5,&amp; 6"/>
    <s v="0100"/>
    <s v="Single Family Residential"/>
    <s v="04"/>
    <s v="18S"/>
    <s v="18E"/>
    <s v="STANDARD"/>
    <x v="0"/>
    <n v="48819"/>
    <n v="1.1200000000000001"/>
    <s v="000X"/>
    <n v="4050"/>
    <s v="W"/>
    <x v="38"/>
    <s v="DR"/>
    <m/>
    <s v="BEVERLY HILLS"/>
    <m/>
    <s v="PINE RIDGE UNIT 1 PB 8 PG 25 LOT 9 BLK 93"/>
    <n v="341890"/>
    <n v="16810"/>
    <n v="325080"/>
    <n v="341890"/>
    <n v="341890"/>
    <x v="1"/>
    <x v="296"/>
    <n v="400000"/>
    <n v="3058"/>
    <n v="1528"/>
    <x v="0"/>
    <s v="WARRANTY DEED"/>
    <n v="1"/>
    <x v="24"/>
    <x v="0"/>
    <x v="1"/>
    <m/>
    <n v="3379"/>
    <n v="32"/>
    <x v="0"/>
    <x v="0"/>
    <n v="4655"/>
    <m/>
    <m/>
    <m/>
    <m/>
    <s v="VILLANUEVA CARLOS E"/>
    <m/>
    <s v="97 KOPF ST"/>
    <s v="BRENTWOOD NY 11717"/>
  </r>
  <r>
    <x v="398"/>
    <s v="18E17S320010  00940 0170"/>
    <s v="7492"/>
    <s v="PINE RIDGE UNITS 1,5,&amp; 6"/>
    <s v="0100"/>
    <s v="Single Family Residential"/>
    <s v="05"/>
    <s v="18S"/>
    <s v="18E"/>
    <s v="STANDARD"/>
    <x v="0"/>
    <n v="44409"/>
    <n v="1.02"/>
    <s v="000X"/>
    <n v="4075"/>
    <s v="W"/>
    <x v="38"/>
    <s v="DR"/>
    <m/>
    <s v="BEVERLY HILLS"/>
    <m/>
    <s v="PINE RIDGE UNIT 1 PB 8 PG 25 LOT 17 BLK 94"/>
    <n v="239230"/>
    <n v="15290"/>
    <n v="223940"/>
    <n v="239230"/>
    <n v="214230"/>
    <x v="0"/>
    <x v="282"/>
    <n v="299000"/>
    <n v="2985"/>
    <n v="369"/>
    <x v="0"/>
    <s v="WARRANTY DEED"/>
    <n v="1"/>
    <x v="24"/>
    <x v="1"/>
    <x v="0"/>
    <m/>
    <n v="2120"/>
    <n v="32"/>
    <x v="0"/>
    <x v="0"/>
    <n v="3011"/>
    <m/>
    <m/>
    <m/>
    <m/>
    <s v="COLBY PETER V"/>
    <s v="COLBY DELORES T"/>
    <s v="4075 W ALAMO DR"/>
    <s v="BEVERLY HILLS FL 34465"/>
  </r>
  <r>
    <x v="399"/>
    <s v="18E17S320010  00950 0050"/>
    <s v="7492"/>
    <s v="PINE RIDGE UNITS 1,5,&amp; 6"/>
    <s v="0100"/>
    <s v="Single Family Residential"/>
    <s v="05"/>
    <s v="18S"/>
    <s v="18E"/>
    <s v="STANDARD"/>
    <x v="0"/>
    <n v="43750"/>
    <n v="1"/>
    <s v="000X"/>
    <n v="5921"/>
    <s v="N"/>
    <x v="40"/>
    <s v="TER"/>
    <m/>
    <s v="BEVERLY HILLS"/>
    <m/>
    <s v="PINE RIDGE UNIT 1 PB 8 PG 25 LOT 5 BLK 95"/>
    <n v="276880"/>
    <n v="15070"/>
    <n v="261810"/>
    <n v="215626"/>
    <n v="190626"/>
    <x v="0"/>
    <x v="193"/>
    <n v="20000"/>
    <n v="1652"/>
    <n v="748"/>
    <x v="1"/>
    <s v="WARRANTY DEED"/>
    <n v="1"/>
    <x v="24"/>
    <x v="1"/>
    <x v="1"/>
    <m/>
    <n v="2651"/>
    <n v="32"/>
    <x v="0"/>
    <x v="0"/>
    <n v="3897"/>
    <m/>
    <m/>
    <m/>
    <m/>
    <s v="CODACK GEORGE W"/>
    <s v="CODACK CHARLOTTE A"/>
    <s v="5921 N KILLEEN TER"/>
    <s v="BEVERLY HILLS FL 34465"/>
  </r>
  <r>
    <x v="400"/>
    <s v="18E17S320010  00950 0180"/>
    <s v="7492"/>
    <s v="PINE RIDGE UNITS 1,5,&amp; 6"/>
    <s v="0100"/>
    <s v="Single Family Residential"/>
    <s v="05"/>
    <s v="18S"/>
    <s v="18E"/>
    <s v="STANDARD"/>
    <x v="0"/>
    <n v="48615"/>
    <n v="1.1200000000000001"/>
    <s v="000X"/>
    <n v="5786"/>
    <s v="N"/>
    <x v="39"/>
    <s v="DR"/>
    <m/>
    <s v="BEVERLY HILLS"/>
    <m/>
    <s v="PINE RIDGE UNIT 1 PB 8 PG 25 LOT 18 BLK 95"/>
    <n v="282300"/>
    <n v="16740"/>
    <n v="265560"/>
    <n v="235278"/>
    <n v="210278"/>
    <x v="0"/>
    <x v="39"/>
    <n v="20000"/>
    <n v="2579"/>
    <n v="294"/>
    <x v="0"/>
    <s v="WARRANTY DEED"/>
    <n v="1"/>
    <x v="40"/>
    <x v="1"/>
    <x v="0"/>
    <m/>
    <n v="2450"/>
    <n v="32"/>
    <x v="0"/>
    <x v="0"/>
    <n v="3433"/>
    <m/>
    <m/>
    <m/>
    <m/>
    <s v="LADA PAUL"/>
    <s v="LADA JENNIFER"/>
    <s v="5786 N HAZELWOOD DR"/>
    <s v="BEVERLY HILLS FL 34465 9111"/>
  </r>
  <r>
    <x v="401"/>
    <s v="18E17S320010  00970 0070"/>
    <s v="7492"/>
    <s v="PINE RIDGE UNITS 1,5,&amp; 6"/>
    <s v="0100"/>
    <s v="Single Family Residential"/>
    <s v="32"/>
    <s v="17S"/>
    <s v="18E"/>
    <s v="STANDARD"/>
    <x v="0"/>
    <n v="45000"/>
    <n v="1.03"/>
    <s v="000X"/>
    <n v="4299"/>
    <s v="W"/>
    <x v="43"/>
    <s v="LN"/>
    <m/>
    <s v="BEVERLY HILLS"/>
    <m/>
    <s v="PINE RIDGE UNIT 1 PB 8 PG 25 LOT 7 BLK 97"/>
    <n v="213710"/>
    <n v="15500"/>
    <n v="198210"/>
    <n v="203665"/>
    <n v="178665"/>
    <x v="0"/>
    <x v="297"/>
    <n v="269000"/>
    <n v="2942"/>
    <n v="1929"/>
    <x v="0"/>
    <s v="WARRANTY DEED"/>
    <n v="1"/>
    <x v="5"/>
    <x v="1"/>
    <x v="0"/>
    <m/>
    <n v="2182"/>
    <n v="32"/>
    <x v="0"/>
    <x v="0"/>
    <n v="3058"/>
    <m/>
    <m/>
    <m/>
    <m/>
    <s v="MUELLER JEROME F"/>
    <s v="MUELLER ELDA A"/>
    <s v="4299 W ROCKY LN"/>
    <s v="BEVERLY HILLS FL 34465"/>
  </r>
  <r>
    <x v="402"/>
    <s v="18E17S320010  00980 0050"/>
    <s v="7492"/>
    <s v="PINE RIDGE UNITS 1,5,&amp; 6"/>
    <s v="0100"/>
    <s v="Single Family Residential"/>
    <s v="05"/>
    <s v="18S"/>
    <s v="18E"/>
    <s v="STANDARD"/>
    <x v="0"/>
    <n v="45000"/>
    <n v="1.03"/>
    <s v="000X"/>
    <n v="4298"/>
    <s v="W"/>
    <x v="43"/>
    <s v="LN"/>
    <m/>
    <s v="BEVERLY HILLS"/>
    <m/>
    <s v="PINE RIDGE UNIT 1 PB 8 PG 25 LOT 5 BLK 98"/>
    <n v="180030"/>
    <n v="15500"/>
    <n v="164530"/>
    <n v="180030"/>
    <n v="180030"/>
    <x v="0"/>
    <x v="298"/>
    <n v="10900"/>
    <n v="779"/>
    <n v="988"/>
    <x v="1"/>
    <s v="WARRANTY DEED"/>
    <n v="1"/>
    <x v="16"/>
    <x v="1"/>
    <x v="0"/>
    <m/>
    <n v="1870"/>
    <n v="32"/>
    <x v="0"/>
    <x v="0"/>
    <n v="2922"/>
    <m/>
    <m/>
    <m/>
    <m/>
    <s v="EGNER AMANDA VALERIE"/>
    <m/>
    <s v="4298 W ROCKY LN"/>
    <s v="BEVERLY HILLS FL 34465"/>
  </r>
  <r>
    <x v="403"/>
    <s v="18E17S320010  00990 0010"/>
    <s v="7492"/>
    <s v="PINE RIDGE UNITS 1,5,&amp; 6"/>
    <s v="0000"/>
    <s v="Vacant Residential"/>
    <s v="05"/>
    <s v="18S"/>
    <s v="18E"/>
    <s v="STANDARD"/>
    <x v="1"/>
    <n v="52027"/>
    <n v="1.19"/>
    <s v="000X"/>
    <n v="4442"/>
    <s v="W"/>
    <x v="44"/>
    <s v="LN"/>
    <m/>
    <s v="BEVERLY HILLS"/>
    <m/>
    <s v="PINE RIDGE UNIT 1 PB 8 PG 25 LOT 1 BLK 99"/>
    <n v="17920"/>
    <n v="17920"/>
    <n v="0"/>
    <n v="17920"/>
    <n v="17920"/>
    <x v="1"/>
    <x v="299"/>
    <n v="20700"/>
    <n v="896"/>
    <n v="2004"/>
    <x v="1"/>
    <s v="FROM DEVELOPERS"/>
    <m/>
    <x v="6"/>
    <x v="2"/>
    <x v="2"/>
    <m/>
    <m/>
    <m/>
    <x v="2"/>
    <x v="1"/>
    <n v="0"/>
    <m/>
    <m/>
    <m/>
    <m/>
    <s v="STAERMOSE LARS F &amp; GRETHE"/>
    <m/>
    <s v="GRYNMOLLEN 12"/>
    <s v=" 5260 DENMARK"/>
  </r>
  <r>
    <x v="404"/>
    <s v="18E17S320010  01000 0060"/>
    <s v="7492"/>
    <s v="PINE RIDGE UNITS 1,5,&amp; 6"/>
    <s v="0000"/>
    <s v="Vacant Residential"/>
    <s v="32"/>
    <s v="17S"/>
    <s v="18E"/>
    <s v="STANDARD"/>
    <x v="1"/>
    <n v="43674"/>
    <n v="1"/>
    <s v="000X"/>
    <n v="6125"/>
    <s v="N"/>
    <x v="45"/>
    <s v="DR"/>
    <m/>
    <s v="BEVERLY HILLS"/>
    <m/>
    <s v="PINE RIDGE UNIT 1 PB 8 PG 25 LOT 6 BLK 100 "/>
    <n v="15040"/>
    <n v="15040"/>
    <n v="0"/>
    <n v="15040"/>
    <n v="15040"/>
    <x v="1"/>
    <x v="300"/>
    <n v="74000"/>
    <n v="1843"/>
    <n v="696"/>
    <x v="1"/>
    <s v="WARRANTY DEED"/>
    <m/>
    <x v="6"/>
    <x v="2"/>
    <x v="2"/>
    <m/>
    <m/>
    <m/>
    <x v="2"/>
    <x v="1"/>
    <n v="0"/>
    <m/>
    <m/>
    <m/>
    <m/>
    <s v="GEORGE GORDON ENTERPRISES"/>
    <m/>
    <s v="11440 PARADISE COVE LN"/>
    <s v="WELLINGTON FL 33449"/>
  </r>
  <r>
    <x v="405"/>
    <s v="18E17S320010  01000 0080"/>
    <s v="7492"/>
    <s v="PINE RIDGE UNITS 1,5,&amp; 6"/>
    <s v="0000"/>
    <s v="Vacant Residential"/>
    <s v="32"/>
    <s v="17S"/>
    <s v="18E"/>
    <s v="STANDARD"/>
    <x v="1"/>
    <n v="43674"/>
    <n v="1"/>
    <s v="000X"/>
    <n v="6081"/>
    <s v="N"/>
    <x v="45"/>
    <s v="DR"/>
    <m/>
    <s v="BEVERLY HILLS"/>
    <m/>
    <s v="PINE RIDGE UNIT 1 PB 8 PG 25 LOT 8 BLK 100"/>
    <n v="15040"/>
    <n v="15040"/>
    <n v="0"/>
    <n v="15040"/>
    <n v="15040"/>
    <x v="1"/>
    <x v="23"/>
    <m/>
    <m/>
    <m/>
    <x v="2"/>
    <m/>
    <m/>
    <x v="6"/>
    <x v="2"/>
    <x v="2"/>
    <m/>
    <m/>
    <m/>
    <x v="2"/>
    <x v="1"/>
    <n v="0"/>
    <m/>
    <m/>
    <m/>
    <m/>
    <s v="MARTIN JEAN"/>
    <m/>
    <s v="26 QUAI GUSTAVE ADOR C P #6194"/>
    <s v=" 1211 SWITZERLAND"/>
  </r>
  <r>
    <x v="406"/>
    <s v="18E17S320010  01000 0100"/>
    <s v="7492"/>
    <s v="PINE RIDGE UNITS 1,5,&amp; 6"/>
    <s v="0100"/>
    <s v="Single Family Residential"/>
    <s v="32"/>
    <s v="17S"/>
    <s v="18E"/>
    <s v="STANDARD"/>
    <x v="0"/>
    <n v="43674"/>
    <n v="1"/>
    <s v="000X"/>
    <n v="6017"/>
    <s v="N"/>
    <x v="45"/>
    <s v="DR"/>
    <m/>
    <s v="BEVERLY HILLS"/>
    <m/>
    <s v="PINE RIDGE UNIT 1 PB 8 PG 25 LOT 10 BLK 100"/>
    <n v="269410"/>
    <n v="15040"/>
    <n v="254370"/>
    <n v="269410"/>
    <n v="244410"/>
    <x v="0"/>
    <x v="301"/>
    <n v="280000"/>
    <n v="2973"/>
    <n v="1692"/>
    <x v="0"/>
    <s v="WARRANTY DEED"/>
    <n v="1"/>
    <x v="0"/>
    <x v="1"/>
    <x v="1"/>
    <m/>
    <n v="2637"/>
    <n v="32"/>
    <x v="0"/>
    <x v="0"/>
    <n v="3661"/>
    <m/>
    <m/>
    <m/>
    <m/>
    <s v="WEBB LEONARD A"/>
    <s v="WEBB LINDA S"/>
    <s v="6017 N CANYON DR"/>
    <s v="BEVERLY HILLS FL 34465"/>
  </r>
  <r>
    <x v="407"/>
    <s v="18E17S320010  01000 0130"/>
    <s v="7492"/>
    <s v="PINE RIDGE UNITS 1,5,&amp; 6"/>
    <s v="0100"/>
    <s v="Single Family Residential"/>
    <s v="05"/>
    <s v="18S"/>
    <s v="18E"/>
    <s v="STANDARD"/>
    <x v="0"/>
    <n v="43757"/>
    <n v="1"/>
    <s v="000X"/>
    <n v="4719"/>
    <s v="W"/>
    <x v="46"/>
    <s v="CT"/>
    <m/>
    <s v="BEVERLY HILLS"/>
    <m/>
    <s v="PINE RIDGE UNIT 1 PB 8 PG 25 LOT 13 BLK 100"/>
    <n v="222620"/>
    <n v="15070"/>
    <n v="207550"/>
    <n v="153151"/>
    <n v="128151"/>
    <x v="0"/>
    <x v="302"/>
    <n v="98000"/>
    <n v="3068"/>
    <n v="578"/>
    <x v="0"/>
    <s v="SAME FAMILY/DEED FOL"/>
    <n v="1"/>
    <x v="7"/>
    <x v="1"/>
    <x v="1"/>
    <m/>
    <n v="2324"/>
    <n v="32"/>
    <x v="1"/>
    <x v="0"/>
    <n v="3009"/>
    <m/>
    <m/>
    <m/>
    <m/>
    <s v="CMAR KENNETH BRIAN"/>
    <m/>
    <s v="PO BOX 1491"/>
    <s v="CRYSTAL RIVER FL 34423"/>
  </r>
  <r>
    <x v="408"/>
    <s v="18E17S320010  01000 0150"/>
    <s v="7492"/>
    <s v="PINE RIDGE UNITS 1,5,&amp; 6"/>
    <s v="0000"/>
    <s v="Vacant Residential"/>
    <s v="05"/>
    <s v="18S"/>
    <s v="18E"/>
    <s v="STANDARD"/>
    <x v="1"/>
    <n v="43757"/>
    <n v="1"/>
    <s v="000X"/>
    <n v="4653"/>
    <s v="W"/>
    <x v="46"/>
    <s v="CT"/>
    <m/>
    <s v="BEVERLY HILLS"/>
    <m/>
    <s v="PINE RIDGE UNIT 1 PB 8 PG 25 LOT 15 BLK 100"/>
    <n v="15070"/>
    <n v="15070"/>
    <n v="0"/>
    <n v="15070"/>
    <n v="15070"/>
    <x v="1"/>
    <x v="303"/>
    <n v="12200"/>
    <n v="866"/>
    <n v="855"/>
    <x v="1"/>
    <s v="FROM DEVELOPERS"/>
    <m/>
    <x v="6"/>
    <x v="2"/>
    <x v="2"/>
    <m/>
    <m/>
    <m/>
    <x v="2"/>
    <x v="1"/>
    <n v="0"/>
    <m/>
    <m/>
    <m/>
    <m/>
    <s v="BURDENSKI DIETER"/>
    <m/>
    <s v="FASANENWEG 30"/>
    <s v=" 28816 GERMANY"/>
  </r>
  <r>
    <x v="409"/>
    <s v="18E17S320010  01000 0210"/>
    <s v="7492"/>
    <s v="PINE RIDGE UNITS 1,5,&amp; 6"/>
    <s v="0100"/>
    <s v="Single Family Residential"/>
    <s v="05"/>
    <s v="18S"/>
    <s v="18E"/>
    <s v="STANDARD"/>
    <x v="0"/>
    <n v="47499"/>
    <n v="1.0900000000000001"/>
    <s v="000X"/>
    <n v="4622"/>
    <s v="W"/>
    <x v="46"/>
    <s v="CT"/>
    <m/>
    <s v="BEVERLY HILLS"/>
    <m/>
    <s v="PINE RIDGE UNIT 1 PB 8 PG 25 LOT 21 BLK 100"/>
    <n v="238070"/>
    <n v="16360"/>
    <n v="221710"/>
    <n v="184526"/>
    <n v="159526"/>
    <x v="0"/>
    <x v="304"/>
    <n v="190000"/>
    <n v="2391"/>
    <n v="211"/>
    <x v="0"/>
    <s v="WARRANTY DEED"/>
    <n v="1"/>
    <x v="0"/>
    <x v="0"/>
    <x v="1"/>
    <m/>
    <n v="2424"/>
    <n v="32"/>
    <x v="1"/>
    <x v="0"/>
    <n v="3200"/>
    <m/>
    <m/>
    <m/>
    <m/>
    <s v="HARPER SCOTT D"/>
    <s v="HARPER LINDA G"/>
    <s v="4622 MAVERICK CT"/>
    <s v="BEVERLY HILLS FL 34465"/>
  </r>
  <r>
    <x v="410"/>
    <s v="18E17S320010  01000 0270"/>
    <s v="7492"/>
    <s v="PINE RIDGE UNITS 1,5,&amp; 6"/>
    <s v="0100"/>
    <s v="Single Family Residential"/>
    <s v="05"/>
    <s v="18S"/>
    <s v="18E"/>
    <s v="STANDARD"/>
    <x v="0"/>
    <n v="58758"/>
    <n v="1.35"/>
    <s v="000X"/>
    <n v="4555"/>
    <s v="W"/>
    <x v="38"/>
    <s v="DR"/>
    <m/>
    <s v="BEVERLY HILLS"/>
    <m/>
    <s v="PINE RIDGE UNIT 1 PB 8 PG 25 LOT 27 BLK 100"/>
    <n v="218110"/>
    <n v="20230"/>
    <n v="197880"/>
    <n v="164954"/>
    <n v="139954"/>
    <x v="0"/>
    <x v="161"/>
    <n v="15800"/>
    <n v="1563"/>
    <n v="1147"/>
    <x v="1"/>
    <s v="WARRANTY DEED"/>
    <n v="1"/>
    <x v="3"/>
    <x v="1"/>
    <x v="0"/>
    <m/>
    <n v="1961"/>
    <n v="32"/>
    <x v="1"/>
    <x v="0"/>
    <n v="2883"/>
    <m/>
    <m/>
    <m/>
    <m/>
    <s v="PEREZ RAMON"/>
    <s v="PEREZ VICTORIA"/>
    <s v="4555 W ALAMO DR"/>
    <s v="BEVERLY HILLS FL 34465"/>
  </r>
  <r>
    <x v="411"/>
    <s v="18E17S320010  01020 0030"/>
    <s v="7492"/>
    <s v="PINE RIDGE UNITS 1,5,&amp; 6"/>
    <s v="0000"/>
    <s v="Vacant Residential"/>
    <s v="32"/>
    <s v="17S"/>
    <s v="18E"/>
    <s v="STANDARD"/>
    <x v="1"/>
    <n v="45810"/>
    <n v="1.05"/>
    <s v="000X"/>
    <n v="6160"/>
    <s v="N"/>
    <x v="47"/>
    <s v="TER"/>
    <m/>
    <s v="BEVERLY HILLS"/>
    <m/>
    <s v="PINE RIDGE UNIT 1 PB 8 PG 25 LOT 3 BLK 102"/>
    <n v="15780"/>
    <n v="15780"/>
    <n v="0"/>
    <n v="15780"/>
    <n v="15780"/>
    <x v="1"/>
    <x v="305"/>
    <n v="18500"/>
    <n v="2849"/>
    <n v="591"/>
    <x v="1"/>
    <s v="WARRANTY DEED"/>
    <m/>
    <x v="6"/>
    <x v="2"/>
    <x v="2"/>
    <m/>
    <m/>
    <m/>
    <x v="2"/>
    <x v="1"/>
    <n v="0"/>
    <m/>
    <m/>
    <m/>
    <m/>
    <s v="LUBOTSKY JOHN S"/>
    <s v="LUBOTSKY TERI L"/>
    <s v="6155 PANDA PT"/>
    <s v="DUNNELLON FL 34433"/>
  </r>
  <r>
    <x v="412"/>
    <s v="18E17S320010  01020 0060"/>
    <s v="7492"/>
    <s v="PINE RIDGE UNITS 1,5,&amp; 6"/>
    <s v="0100"/>
    <s v="Single Family Residential"/>
    <s v="32"/>
    <s v="17S"/>
    <s v="18E"/>
    <s v="STANDARD"/>
    <x v="0"/>
    <n v="72997"/>
    <n v="1.68"/>
    <s v="000X"/>
    <n v="6052"/>
    <s v="N"/>
    <x v="47"/>
    <s v="TER"/>
    <m/>
    <s v="BEVERLY HILLS"/>
    <m/>
    <s v="PINE RIDGE UNIT 1 PB 8 PG 25 LOT 6 BLK 102"/>
    <n v="274160"/>
    <n v="25140"/>
    <n v="249020"/>
    <n v="203041"/>
    <n v="178041"/>
    <x v="0"/>
    <x v="88"/>
    <n v="11500"/>
    <n v="1249"/>
    <n v="1439"/>
    <x v="1"/>
    <s v="WARRANTY DEED"/>
    <n v="1"/>
    <x v="3"/>
    <x v="1"/>
    <x v="1"/>
    <m/>
    <n v="2719"/>
    <n v="32"/>
    <x v="1"/>
    <x v="0"/>
    <n v="3710"/>
    <m/>
    <m/>
    <m/>
    <m/>
    <s v="HERBERT EDWARD B"/>
    <s v="HEBERT HAZEL E"/>
    <s v="6052 N PUEBLO TER"/>
    <s v="BEVERLY HILLS FL 34465"/>
  </r>
  <r>
    <x v="413"/>
    <s v="18E17S320010  01020 0080"/>
    <s v="7492"/>
    <s v="PINE RIDGE UNITS 1,5,&amp; 6"/>
    <s v="0000"/>
    <s v="Vacant Residential"/>
    <s v="32"/>
    <s v="17S"/>
    <s v="18E"/>
    <s v="STANDARD"/>
    <x v="1"/>
    <n v="48722"/>
    <n v="1.1200000000000001"/>
    <s v="000X"/>
    <n v="6049"/>
    <s v="N"/>
    <x v="47"/>
    <s v="TER"/>
    <m/>
    <s v="BEVERLY HILLS"/>
    <m/>
    <s v="PINE RIDGE UNIT 1 PB 8 PG 25 LOT 8 BLK 102 "/>
    <n v="16780"/>
    <n v="16780"/>
    <n v="0"/>
    <n v="16780"/>
    <n v="16780"/>
    <x v="1"/>
    <x v="306"/>
    <n v="28000"/>
    <n v="2222"/>
    <n v="998"/>
    <x v="1"/>
    <s v="WARRANTY DEED"/>
    <m/>
    <x v="6"/>
    <x v="2"/>
    <x v="2"/>
    <m/>
    <m/>
    <m/>
    <x v="2"/>
    <x v="1"/>
    <n v="0"/>
    <m/>
    <m/>
    <m/>
    <m/>
    <s v="DAGATA NEIL"/>
    <s v="DAGATA LAUREL"/>
    <s v="6049 N PUEBLO TER"/>
    <s v="BEVERLY HILLS FL 34465"/>
  </r>
  <r>
    <x v="414"/>
    <s v="18E17S320010  01030 0030"/>
    <s v="7492"/>
    <s v="PINE RIDGE UNITS 1,5,&amp; 6"/>
    <s v="0000"/>
    <s v="Vacant Residential"/>
    <s v="32"/>
    <s v="17S"/>
    <s v="18E"/>
    <s v="STANDARD"/>
    <x v="1"/>
    <n v="51097"/>
    <n v="1.17"/>
    <s v="000X"/>
    <n v="6020"/>
    <s v="N"/>
    <x v="45"/>
    <s v="DR"/>
    <m/>
    <s v="BEVERLY HILLS"/>
    <m/>
    <s v="PINE RIDGE UNIT 1 PB 8 PG 25 LOT 3 BLK 103 "/>
    <n v="17600"/>
    <n v="17600"/>
    <n v="0"/>
    <n v="17600"/>
    <n v="17600"/>
    <x v="1"/>
    <x v="176"/>
    <n v="77000"/>
    <n v="1996"/>
    <n v="482"/>
    <x v="1"/>
    <s v="WARRANTY DEED"/>
    <m/>
    <x v="6"/>
    <x v="2"/>
    <x v="2"/>
    <m/>
    <m/>
    <m/>
    <x v="2"/>
    <x v="1"/>
    <n v="0"/>
    <m/>
    <m/>
    <m/>
    <m/>
    <s v="LEWICKI RICHARD M &amp; LINDA M COLONDONA"/>
    <m/>
    <s v="131 N BICYCLE PATH"/>
    <s v="SELDEN NY 11784"/>
  </r>
  <r>
    <x v="415"/>
    <s v="18E17S320010  00960 0030"/>
    <s v="7492"/>
    <s v="PINE RIDGE UNITS 1,5,&amp; 6"/>
    <s v="0000"/>
    <s v="Vacant Residential"/>
    <s v="32"/>
    <s v="17S"/>
    <s v="18E"/>
    <s v="STANDARD"/>
    <x v="1"/>
    <n v="44074"/>
    <n v="1.01"/>
    <s v="000X"/>
    <n v="4411"/>
    <s v="W"/>
    <x v="42"/>
    <s v="LN"/>
    <m/>
    <s v="BEVERLY HILLS"/>
    <m/>
    <s v="PINE RIDGE UNIT 1 PB 8 PG 25 LOT 3 BLK 96"/>
    <n v="15180"/>
    <n v="15180"/>
    <n v="0"/>
    <n v="15180"/>
    <n v="15180"/>
    <x v="1"/>
    <x v="307"/>
    <n v="44000"/>
    <n v="2196"/>
    <n v="2279"/>
    <x v="1"/>
    <s v="WARRANTY DEED"/>
    <m/>
    <x v="6"/>
    <x v="2"/>
    <x v="2"/>
    <m/>
    <m/>
    <m/>
    <x v="2"/>
    <x v="1"/>
    <n v="0"/>
    <m/>
    <m/>
    <m/>
    <m/>
    <s v="BAKER BARTLEY"/>
    <s v="BAKER BARBARA"/>
    <s v="51 DEXHEIMER RD"/>
    <s v="NARROWSBURG NY 12764"/>
  </r>
  <r>
    <x v="416"/>
    <s v="18E17S320010  00970 0040"/>
    <s v="7492"/>
    <s v="PINE RIDGE UNITS 1,5,&amp; 6"/>
    <s v="0100"/>
    <s v="Single Family Residential"/>
    <s v="32"/>
    <s v="17S"/>
    <s v="18E"/>
    <s v="STANDARD"/>
    <x v="0"/>
    <n v="45000"/>
    <n v="1.03"/>
    <s v="000X"/>
    <n v="4282"/>
    <s v="W"/>
    <x v="42"/>
    <s v="LN"/>
    <m/>
    <s v="BEVERLY HILLS"/>
    <m/>
    <s v="PINE RIDGE UNIT 1 PB 8 PG 25 LOT 4 BLK 97 "/>
    <n v="168230"/>
    <n v="15500"/>
    <n v="152730"/>
    <n v="123050"/>
    <n v="98050"/>
    <x v="0"/>
    <x v="308"/>
    <n v="8000"/>
    <n v="1156"/>
    <n v="1351"/>
    <x v="1"/>
    <s v="WARRANTY DEED"/>
    <n v="1"/>
    <x v="10"/>
    <x v="1"/>
    <x v="0"/>
    <m/>
    <n v="1533"/>
    <n v="32"/>
    <x v="0"/>
    <x v="0"/>
    <n v="2139"/>
    <m/>
    <m/>
    <m/>
    <m/>
    <s v="MORTENSEN SANDRA K"/>
    <m/>
    <s v="4282 W GORGE LN"/>
    <s v="BEVERLY HILLS FL 34465"/>
  </r>
  <r>
    <x v="417"/>
    <s v="18E17S320010  00980 0040"/>
    <s v="7492"/>
    <s v="PINE RIDGE UNITS 1,5,&amp; 6"/>
    <s v="0100"/>
    <s v="Single Family Residential"/>
    <s v="05"/>
    <s v="18S"/>
    <s v="18E"/>
    <s v="STANDARD"/>
    <x v="0"/>
    <n v="45000"/>
    <n v="1.03"/>
    <s v="000X"/>
    <n v="4330"/>
    <s v="W"/>
    <x v="43"/>
    <s v="LN"/>
    <m/>
    <s v="BEVERLY HILLS"/>
    <m/>
    <s v="PINE RIDGE UNIT 1 PB 8 PG 25 LOT 4 BLK 98"/>
    <n v="237230"/>
    <n v="15500"/>
    <n v="221730"/>
    <n v="222067"/>
    <n v="192067"/>
    <x v="0"/>
    <x v="309"/>
    <n v="253000"/>
    <n v="2854"/>
    <n v="1487"/>
    <x v="0"/>
    <s v="WARRANTY DEED"/>
    <n v="1"/>
    <x v="23"/>
    <x v="1"/>
    <x v="0"/>
    <m/>
    <n v="2222"/>
    <n v="32"/>
    <x v="0"/>
    <x v="0"/>
    <n v="3243"/>
    <m/>
    <m/>
    <m/>
    <m/>
    <s v="SOUCIE MICHAEL"/>
    <s v="SOUCIE MARY"/>
    <s v="4330 W ROCKY LN"/>
    <s v="BEVERLY HILLS FL 34465"/>
  </r>
  <r>
    <x v="418"/>
    <s v="18E17S320010  00990 0020"/>
    <s v="7492"/>
    <s v="PINE RIDGE UNITS 1,5,&amp; 6"/>
    <s v="0100"/>
    <s v="Single Family Residential"/>
    <s v="05"/>
    <s v="18S"/>
    <s v="18E"/>
    <s v="STANDARD"/>
    <x v="0"/>
    <n v="45000"/>
    <n v="1.03"/>
    <s v="000X"/>
    <n v="4404"/>
    <s v="W"/>
    <x v="44"/>
    <s v="LN"/>
    <m/>
    <s v="BEVERLY HILLS"/>
    <m/>
    <s v="PINE RIDGE UNIT 1 PB 8 PG 25 LOT 2 BLK 99"/>
    <n v="278240"/>
    <n v="15500"/>
    <n v="262740"/>
    <n v="278240"/>
    <n v="278240"/>
    <x v="1"/>
    <x v="53"/>
    <n v="9500"/>
    <n v="1328"/>
    <n v="855"/>
    <x v="1"/>
    <s v="WARRANTY DEED"/>
    <n v="1"/>
    <x v="0"/>
    <x v="1"/>
    <x v="0"/>
    <m/>
    <n v="2871"/>
    <n v="32"/>
    <x v="0"/>
    <x v="0"/>
    <n v="3837"/>
    <m/>
    <m/>
    <m/>
    <m/>
    <s v="LAWRENCE ARTHUR W"/>
    <s v="LAWRENCE MONICA O"/>
    <s v="50 HOLLY AVE"/>
    <s v="HEMSTEAD NY 11550"/>
  </r>
  <r>
    <x v="419"/>
    <s v="18E17S320010  00990 0100"/>
    <s v="7492"/>
    <s v="PINE RIDGE UNITS 1,5,&amp; 6"/>
    <s v="0000"/>
    <s v="Vacant Residential"/>
    <s v="05"/>
    <s v="18S"/>
    <s v="18E"/>
    <s v="STANDARD"/>
    <x v="1"/>
    <n v="45000"/>
    <n v="1.03"/>
    <s v="000X"/>
    <n v="4395"/>
    <s v="W"/>
    <x v="38"/>
    <s v="DR"/>
    <m/>
    <s v="BEVERLY HILLS"/>
    <m/>
    <s v="PINE RIDGE UNIT 1 PB 8 PG 25 LOT 10 BLK 99 "/>
    <n v="15500"/>
    <n v="15500"/>
    <n v="0"/>
    <n v="15500"/>
    <n v="15500"/>
    <x v="1"/>
    <x v="23"/>
    <m/>
    <m/>
    <m/>
    <x v="2"/>
    <m/>
    <m/>
    <x v="6"/>
    <x v="2"/>
    <x v="2"/>
    <m/>
    <m/>
    <m/>
    <x v="2"/>
    <x v="1"/>
    <n v="0"/>
    <m/>
    <m/>
    <m/>
    <m/>
    <s v="KEREK EUGENE"/>
    <m/>
    <s v="PO BOX 21601"/>
    <s v="ROANOKE VA 24018"/>
  </r>
  <r>
    <x v="420"/>
    <s v="18E17S320010  00990 0110"/>
    <s v="7492"/>
    <s v="PINE RIDGE UNITS 1,5,&amp; 6"/>
    <s v="0100"/>
    <s v="Single Family Residential"/>
    <s v="05"/>
    <s v="18S"/>
    <s v="18E"/>
    <s v="STANDARD"/>
    <x v="0"/>
    <n v="58460"/>
    <n v="1.34"/>
    <s v="000X"/>
    <n v="5823"/>
    <s v="N"/>
    <x v="1"/>
    <s v="AVE"/>
    <m/>
    <s v="BEVERLY HILLS"/>
    <m/>
    <s v="PINE RIDGE UNIT 1 PB 8 PG 25 LOT 11 BLK 99"/>
    <n v="263440"/>
    <n v="20130"/>
    <n v="243310"/>
    <n v="205557"/>
    <n v="180557"/>
    <x v="0"/>
    <x v="252"/>
    <n v="13000"/>
    <n v="1550"/>
    <n v="23"/>
    <x v="1"/>
    <s v="WARRANTY DEED"/>
    <n v="1"/>
    <x v="15"/>
    <x v="1"/>
    <x v="0"/>
    <m/>
    <n v="2578"/>
    <n v="32"/>
    <x v="0"/>
    <x v="0"/>
    <n v="3704"/>
    <m/>
    <m/>
    <m/>
    <m/>
    <s v="LOMBARDI JOSEPH"/>
    <s v="LOMBARDI DONNA J"/>
    <s v="5823 N FLAGSTAFF AVE"/>
    <s v="BEVERLY HILLS FL 34465"/>
  </r>
  <r>
    <x v="421"/>
    <s v="18E17S320010  01000 0090"/>
    <s v="7492"/>
    <s v="PINE RIDGE UNITS 1,5,&amp; 6"/>
    <s v="0100"/>
    <s v="Single Family Residential"/>
    <s v="32"/>
    <s v="17S"/>
    <s v="18E"/>
    <s v="STANDARD"/>
    <x v="0"/>
    <n v="43674"/>
    <n v="1"/>
    <s v="000X"/>
    <n v="6045"/>
    <s v="N"/>
    <x v="45"/>
    <s v="DR"/>
    <m/>
    <s v="BEVERLY HILLS"/>
    <m/>
    <s v="PINE RIDGE UNIT 1 PB 8 PG 25 LOT 9 BLK 100"/>
    <n v="226840"/>
    <n v="15040"/>
    <n v="211800"/>
    <n v="226840"/>
    <n v="226840"/>
    <x v="1"/>
    <x v="310"/>
    <n v="140000"/>
    <n v="2940"/>
    <n v="953"/>
    <x v="0"/>
    <s v="WARRANTY DEED"/>
    <n v="1"/>
    <x v="24"/>
    <x v="1"/>
    <x v="0"/>
    <m/>
    <n v="2048"/>
    <n v="32"/>
    <x v="0"/>
    <x v="0"/>
    <n v="3196"/>
    <m/>
    <m/>
    <m/>
    <m/>
    <s v="JACKSON SUSAN A"/>
    <s v="JACKSON SUSAN A"/>
    <s v="70 POTTER RD"/>
    <s v="WILTON NH 03086 5734"/>
  </r>
  <r>
    <x v="422"/>
    <s v="18E17S320010  01000 0120"/>
    <s v="7492"/>
    <s v="PINE RIDGE UNITS 1,5,&amp; 6"/>
    <s v="0100"/>
    <s v="Single Family Residential"/>
    <s v="05"/>
    <s v="18S"/>
    <s v="18E"/>
    <s v="STANDARD"/>
    <x v="0"/>
    <n v="43925"/>
    <n v="1.01"/>
    <s v="000X"/>
    <n v="4753"/>
    <s v="W"/>
    <x v="46"/>
    <s v="CT"/>
    <m/>
    <s v="BEVERLY HILLS"/>
    <m/>
    <s v="PINE RIDGE UNIT 1 PB 8 PG 25 LOT 12 BLK 100"/>
    <n v="303490"/>
    <n v="15130"/>
    <n v="288360"/>
    <n v="239481"/>
    <n v="214481"/>
    <x v="0"/>
    <x v="54"/>
    <n v="185000"/>
    <n v="2502"/>
    <n v="1051"/>
    <x v="0"/>
    <s v="TO OR FROM BANKS/LOAN CO."/>
    <n v="1"/>
    <x v="37"/>
    <x v="0"/>
    <x v="0"/>
    <n v="1"/>
    <n v="2652"/>
    <n v="32"/>
    <x v="0"/>
    <x v="0"/>
    <n v="4000"/>
    <m/>
    <m/>
    <m/>
    <m/>
    <s v="DALLAIRE JOHN B"/>
    <s v="DALLAIRE TERRI L"/>
    <s v="4753 W MAVERICK CT"/>
    <s v="BEVERLY HILLS FL 34465"/>
  </r>
  <r>
    <x v="423"/>
    <s v="18E17S320010  01000 0240"/>
    <s v="7492"/>
    <s v="PINE RIDGE UNITS 1,5,&amp; 6"/>
    <s v="0100"/>
    <s v="Single Family Residential"/>
    <s v="05"/>
    <s v="18S"/>
    <s v="18E"/>
    <s v="STANDARD"/>
    <x v="0"/>
    <n v="43750"/>
    <n v="1"/>
    <s v="000X"/>
    <n v="4623"/>
    <s v="W"/>
    <x v="38"/>
    <s v="DR"/>
    <m/>
    <s v="BEVERLY HILLS"/>
    <m/>
    <s v="PINE RIDGE UNIT 1 PB 8 PG 25 LOT 24 BLK 100 "/>
    <n v="202990"/>
    <n v="15070"/>
    <n v="187920"/>
    <n v="159211"/>
    <n v="134211"/>
    <x v="0"/>
    <x v="161"/>
    <n v="174500"/>
    <n v="1561"/>
    <n v="750"/>
    <x v="0"/>
    <s v="WARRANTY DEED"/>
    <n v="1"/>
    <x v="5"/>
    <x v="1"/>
    <x v="0"/>
    <m/>
    <n v="1983"/>
    <n v="32"/>
    <x v="0"/>
    <x v="0"/>
    <n v="2874"/>
    <m/>
    <m/>
    <m/>
    <m/>
    <s v="GALINSKY ERNEST"/>
    <m/>
    <s v="4623 W ALAMO DR"/>
    <s v="BEVERLY HILLS FL 34465"/>
  </r>
  <r>
    <x v="424"/>
    <s v="18E17S320010  01000 0340"/>
    <s v="7492"/>
    <s v="PINE RIDGE UNITS 1,5,&amp; 6"/>
    <s v="0100"/>
    <s v="Single Family Residential"/>
    <s v="32"/>
    <s v="17S"/>
    <s v="18E"/>
    <s v="STANDARD"/>
    <x v="0"/>
    <n v="44714"/>
    <n v="1.03"/>
    <s v="000X"/>
    <n v="6038"/>
    <s v="N"/>
    <x v="1"/>
    <s v="AVE"/>
    <m/>
    <s v="BEVERLY HILLS"/>
    <m/>
    <s v="PINE RIDGE UNIT 1 PB 8 PG 25 LOT 34 BLK 100"/>
    <n v="227090"/>
    <n v="15400"/>
    <n v="211690"/>
    <n v="178398"/>
    <n v="153398"/>
    <x v="0"/>
    <x v="311"/>
    <n v="196000"/>
    <n v="1686"/>
    <n v="90"/>
    <x v="0"/>
    <s v="WARRANTY DEED"/>
    <n v="1"/>
    <x v="15"/>
    <x v="1"/>
    <x v="0"/>
    <m/>
    <n v="2183"/>
    <n v="32"/>
    <x v="0"/>
    <x v="0"/>
    <n v="3086"/>
    <m/>
    <m/>
    <m/>
    <m/>
    <s v="PARKS RANDALL S"/>
    <s v="PARKS MARY ANN"/>
    <s v="6038 N FLAGSTAFF AVE"/>
    <s v="BEVERLY HILLS FL 34465"/>
  </r>
  <r>
    <x v="425"/>
    <s v="18E17S320010  01000 0350"/>
    <s v="7492"/>
    <s v="PINE RIDGE UNITS 1,5,&amp; 6"/>
    <s v="0100"/>
    <s v="Single Family Residential"/>
    <s v="32"/>
    <s v="17S"/>
    <s v="18E"/>
    <s v="STANDARD"/>
    <x v="0"/>
    <n v="44611"/>
    <n v="1.02"/>
    <s v="000X"/>
    <n v="6062"/>
    <s v="N"/>
    <x v="1"/>
    <s v="AVE"/>
    <m/>
    <s v="BEVERLY HILLS"/>
    <m/>
    <s v="PINE RIDGE UNIT 1 PB 8 PG 25 LOT 35 BLK 100"/>
    <n v="231960"/>
    <n v="15360"/>
    <n v="216600"/>
    <n v="178798"/>
    <n v="153798"/>
    <x v="0"/>
    <x v="312"/>
    <n v="24000"/>
    <n v="1517"/>
    <n v="84"/>
    <x v="1"/>
    <s v="WARRANTY DEED"/>
    <n v="1"/>
    <x v="22"/>
    <x v="1"/>
    <x v="0"/>
    <m/>
    <n v="2130"/>
    <n v="32"/>
    <x v="0"/>
    <x v="0"/>
    <n v="3044"/>
    <m/>
    <m/>
    <m/>
    <m/>
    <s v="HORAN JAMES W"/>
    <s v="HORAN THERESA A"/>
    <s v="6062 N FLAGSTAFF AVE"/>
    <s v="BEVERLY HILLS FL 34465"/>
  </r>
  <r>
    <x v="426"/>
    <s v="18E17S320010  01010 0020"/>
    <s v="7492"/>
    <s v="PINE RIDGE UNITS 1,5,&amp; 6"/>
    <s v="0100"/>
    <s v="Single Family Residential"/>
    <s v="32"/>
    <s v="17S"/>
    <s v="18E"/>
    <s v="STANDARD"/>
    <x v="0"/>
    <n v="43750"/>
    <n v="1"/>
    <s v="000X"/>
    <n v="6176"/>
    <s v="N"/>
    <x v="45"/>
    <s v="DR"/>
    <m/>
    <s v="BEVERLY HILLS"/>
    <m/>
    <s v="PINE RIDGE UNIT 1 PB 8 PG 25 LOT 2 BLK 101"/>
    <n v="240540"/>
    <n v="15070"/>
    <n v="225470"/>
    <n v="240540"/>
    <n v="240540"/>
    <x v="0"/>
    <x v="247"/>
    <n v="298900"/>
    <n v="3058"/>
    <n v="2204"/>
    <x v="0"/>
    <s v="WARRANTY DEED"/>
    <n v="1"/>
    <x v="0"/>
    <x v="1"/>
    <x v="0"/>
    <m/>
    <n v="2119"/>
    <n v="32"/>
    <x v="0"/>
    <x v="0"/>
    <n v="3331"/>
    <m/>
    <m/>
    <m/>
    <m/>
    <s v="JACOB RICHARD A"/>
    <m/>
    <s v="6176 N CANYON DR"/>
    <s v="BEVERLY HILLS FL 34465"/>
  </r>
  <r>
    <x v="427"/>
    <s v="18E17S320010  01020 0020"/>
    <s v="7492"/>
    <s v="PINE RIDGE UNITS 1,5,&amp; 6"/>
    <s v="0000"/>
    <s v="Vacant Residential"/>
    <s v="32"/>
    <s v="17S"/>
    <s v="18E"/>
    <s v="STANDARD"/>
    <x v="1"/>
    <n v="45791"/>
    <n v="1.05"/>
    <s v="000X"/>
    <n v="6200"/>
    <s v="N"/>
    <x v="47"/>
    <s v="TER"/>
    <m/>
    <s v="BEVERLY HILLS"/>
    <m/>
    <s v="PINE RIDGE UNIT 1 PB 8 PG 25 LOT 2 BLK 102 "/>
    <n v="15770"/>
    <n v="15770"/>
    <n v="0"/>
    <n v="15770"/>
    <n v="15770"/>
    <x v="1"/>
    <x v="203"/>
    <n v="12300"/>
    <n v="1592"/>
    <n v="1783"/>
    <x v="1"/>
    <s v="WARRANTY DEED"/>
    <m/>
    <x v="6"/>
    <x v="2"/>
    <x v="2"/>
    <m/>
    <m/>
    <m/>
    <x v="2"/>
    <x v="1"/>
    <n v="0"/>
    <m/>
    <m/>
    <m/>
    <m/>
    <s v="LUBOTSKY JOHN S &amp; TERI L"/>
    <m/>
    <s v="6155 N PANDA PT"/>
    <s v="DUNNELLON FL 34433"/>
  </r>
  <r>
    <x v="428"/>
    <s v="18E17S320010  01020 0040"/>
    <s v="7492"/>
    <s v="PINE RIDGE UNITS 1,5,&amp; 6"/>
    <s v="0100"/>
    <s v="Single Family Residential"/>
    <s v="32"/>
    <s v="17S"/>
    <s v="18E"/>
    <s v="STANDARD"/>
    <x v="0"/>
    <n v="45830"/>
    <n v="1.05"/>
    <s v="000X"/>
    <n v="6126"/>
    <s v="N"/>
    <x v="47"/>
    <s v="TER"/>
    <m/>
    <s v="BEVERLY HILLS"/>
    <m/>
    <s v="PINE RIDGE UNIT 1 PB 8 PG 25 LOT 4 BLK 102"/>
    <n v="245530"/>
    <n v="15780"/>
    <n v="229750"/>
    <n v="184821"/>
    <n v="159821"/>
    <x v="0"/>
    <x v="11"/>
    <n v="14000"/>
    <n v="1626"/>
    <n v="2349"/>
    <x v="1"/>
    <s v="WARRANTY DEED"/>
    <n v="1"/>
    <x v="24"/>
    <x v="1"/>
    <x v="0"/>
    <m/>
    <n v="2603"/>
    <n v="32"/>
    <x v="1"/>
    <x v="0"/>
    <n v="3607"/>
    <m/>
    <m/>
    <m/>
    <m/>
    <s v="ORR W ANTHONY"/>
    <s v="ORR FAITH E"/>
    <s v="6126 N PUEBLO TER"/>
    <s v="BEVERLY HILLS FL 34465"/>
  </r>
  <r>
    <x v="429"/>
    <s v="18E17S320010  01030 0010"/>
    <s v="7492"/>
    <s v="PINE RIDGE UNITS 1,5,&amp; 6"/>
    <s v="0100"/>
    <s v="Single Family Residential"/>
    <s v="32"/>
    <s v="17S"/>
    <s v="18E"/>
    <s v="STANDARD"/>
    <x v="0"/>
    <n v="74567"/>
    <n v="1.71"/>
    <s v="000X"/>
    <n v="4878"/>
    <s v="W"/>
    <x v="48"/>
    <s v="LN"/>
    <m/>
    <s v="BEVERLY HILLS"/>
    <m/>
    <s v="PINE RIDGE UNIT 1 PB 8 PG 25 LOT 1 BLK 103"/>
    <n v="269240"/>
    <n v="25680"/>
    <n v="243560"/>
    <n v="269240"/>
    <n v="269240"/>
    <x v="1"/>
    <x v="313"/>
    <n v="325000"/>
    <n v="2976"/>
    <n v="8"/>
    <x v="0"/>
    <s v="WARRANTY DEED"/>
    <n v="1"/>
    <x v="0"/>
    <x v="1"/>
    <x v="0"/>
    <n v="1"/>
    <n v="2374"/>
    <n v="32"/>
    <x v="0"/>
    <x v="0"/>
    <n v="3338"/>
    <m/>
    <m/>
    <m/>
    <m/>
    <s v="DRESSER DANIEL LEE JR"/>
    <m/>
    <s v="4878 W PUMA LN"/>
    <s v="BEVERLY HILLS FL 34465 2100"/>
  </r>
  <r>
    <x v="430"/>
    <s v="18E17S320010  00950 0160"/>
    <s v="7492"/>
    <s v="PINE RIDGE UNITS 1,5,&amp; 6"/>
    <s v="0000"/>
    <s v="Vacant Residential"/>
    <s v="05"/>
    <s v="18S"/>
    <s v="18E"/>
    <s v="STANDARD"/>
    <x v="1"/>
    <n v="43750"/>
    <n v="1"/>
    <s v="000X"/>
    <n v="5852"/>
    <s v="N"/>
    <x v="39"/>
    <s v="DR"/>
    <m/>
    <s v="BEVERLY HILLS"/>
    <m/>
    <s v="PINE RIDGE UNIT 1 PB 8 PG 25 LOT 16 BLK 95"/>
    <n v="15070"/>
    <n v="15070"/>
    <n v="0"/>
    <n v="15070"/>
    <n v="15070"/>
    <x v="1"/>
    <x v="314"/>
    <n v="17500"/>
    <n v="2922"/>
    <n v="1961"/>
    <x v="1"/>
    <s v="TO/FROM TSTEES BANKRUPT/EXEC/GUARD"/>
    <m/>
    <x v="6"/>
    <x v="2"/>
    <x v="2"/>
    <m/>
    <m/>
    <m/>
    <x v="2"/>
    <x v="1"/>
    <n v="0"/>
    <m/>
    <m/>
    <m/>
    <m/>
    <s v="MCDERMOTT JOHN C"/>
    <s v="MCDERMOTT DEBRA L"/>
    <s v="165 CAMP FATIMA RD"/>
    <s v="RENFREW PA 16053"/>
  </r>
  <r>
    <x v="431"/>
    <s v="18E17S320010  00960 0040"/>
    <s v="7492"/>
    <s v="PINE RIDGE UNITS 1,5,&amp; 6"/>
    <s v="0000"/>
    <s v="Vacant Residential"/>
    <s v="32"/>
    <s v="17S"/>
    <s v="18E"/>
    <s v="STANDARD"/>
    <x v="1"/>
    <n v="44074"/>
    <n v="1.01"/>
    <s v="000X"/>
    <n v="4381"/>
    <s v="W"/>
    <x v="42"/>
    <s v="LN"/>
    <m/>
    <s v="BEVERLY HILLS"/>
    <m/>
    <s v="PINE RIDGE UNIT 1 PB 8 PG 25 LOT 4 BLK 96 "/>
    <n v="15180"/>
    <n v="15180"/>
    <n v="0"/>
    <n v="15180"/>
    <n v="15180"/>
    <x v="1"/>
    <x v="315"/>
    <n v="47000"/>
    <n v="1762"/>
    <n v="443"/>
    <x v="1"/>
    <s v="WARRANTY DEED"/>
    <m/>
    <x v="6"/>
    <x v="2"/>
    <x v="2"/>
    <m/>
    <m/>
    <m/>
    <x v="2"/>
    <x v="1"/>
    <n v="0"/>
    <m/>
    <m/>
    <m/>
    <m/>
    <s v="WISSIG GERARD &amp;"/>
    <s v="KAREN GRASSICK"/>
    <s v="4349 W GORGE LN"/>
    <s v="BEVERLY HILLS FL 34465"/>
  </r>
  <r>
    <x v="432"/>
    <s v="18E17S320010  00980 0070"/>
    <s v="7492"/>
    <s v="PINE RIDGE UNITS 1,5,&amp; 6"/>
    <s v="0100"/>
    <s v="Single Family Residential"/>
    <s v="05"/>
    <s v="18S"/>
    <s v="18E"/>
    <s v="STANDARD"/>
    <x v="0"/>
    <n v="51116"/>
    <n v="1.17"/>
    <s v="000X"/>
    <n v="4259"/>
    <s v="W"/>
    <x v="44"/>
    <s v="LN"/>
    <m/>
    <s v="BEVERLY HILLS"/>
    <m/>
    <s v="PINE RIDGE UNIT 1 PB 8 PG 25 LOT 7 BLK 98"/>
    <n v="210460"/>
    <n v="17600"/>
    <n v="192860"/>
    <n v="165123"/>
    <n v="140123"/>
    <x v="0"/>
    <x v="316"/>
    <n v="129000"/>
    <n v="2483"/>
    <n v="652"/>
    <x v="0"/>
    <s v="TO OR FROM BANKS/LOAN CO."/>
    <n v="1"/>
    <x v="22"/>
    <x v="1"/>
    <x v="0"/>
    <m/>
    <n v="1835"/>
    <n v="32"/>
    <x v="0"/>
    <x v="0"/>
    <n v="2660"/>
    <m/>
    <m/>
    <m/>
    <m/>
    <s v="KOPP WILLIAM R II"/>
    <s v="KOPP MELISSA R"/>
    <s v="4259 W PRAIRIE LN"/>
    <s v="BEVERLY HILLS FL 34465 2116"/>
  </r>
  <r>
    <x v="433"/>
    <s v="18E17S320010  00990 0070"/>
    <s v="7492"/>
    <s v="PINE RIDGE UNITS 1,5,&amp; 6"/>
    <s v="0100"/>
    <s v="Single Family Residential"/>
    <s v="05"/>
    <s v="18S"/>
    <s v="18E"/>
    <s v="STANDARD"/>
    <x v="0"/>
    <n v="45000"/>
    <n v="1.03"/>
    <s v="000X"/>
    <n v="4305"/>
    <s v="W"/>
    <x v="38"/>
    <s v="DR"/>
    <m/>
    <s v="BEVERLY HILLS"/>
    <m/>
    <s v="PINE RIDGE UNIT 1 PB 8 PG 25 LOT 7 BLK 99 "/>
    <n v="196410"/>
    <n v="15500"/>
    <n v="180910"/>
    <n v="142426"/>
    <n v="117426"/>
    <x v="0"/>
    <x v="6"/>
    <n v="8300"/>
    <n v="1126"/>
    <n v="622"/>
    <x v="1"/>
    <s v="WARRANTY DEED"/>
    <n v="1"/>
    <x v="7"/>
    <x v="1"/>
    <x v="0"/>
    <m/>
    <n v="1805"/>
    <n v="32"/>
    <x v="0"/>
    <x v="0"/>
    <n v="2575"/>
    <m/>
    <m/>
    <m/>
    <m/>
    <s v="PURINTON KEVIN M"/>
    <m/>
    <s v="4305 W ALAMO ST"/>
    <s v="BEVERLY HILLS FL 34465"/>
  </r>
  <r>
    <x v="434"/>
    <s v="18E17S320010  01000 0020"/>
    <s v="7492"/>
    <s v="PINE RIDGE UNITS 1,5,&amp; 6"/>
    <s v="0000"/>
    <s v="Vacant Residential"/>
    <s v="32"/>
    <s v="17S"/>
    <s v="18E"/>
    <s v="STANDARD"/>
    <x v="1"/>
    <n v="44496"/>
    <n v="1.02"/>
    <s v="000X"/>
    <n v="6175"/>
    <s v="N"/>
    <x v="45"/>
    <s v="DR"/>
    <m/>
    <s v="BEVERLY HILLS"/>
    <m/>
    <s v="PINE RIDGE UNIT 1 PB 8 PG 25 LOT 2 BLK 100"/>
    <n v="15320"/>
    <n v="15320"/>
    <n v="0"/>
    <n v="15320"/>
    <n v="15320"/>
    <x v="1"/>
    <x v="23"/>
    <m/>
    <m/>
    <m/>
    <x v="2"/>
    <m/>
    <m/>
    <x v="6"/>
    <x v="2"/>
    <x v="2"/>
    <m/>
    <m/>
    <m/>
    <x v="2"/>
    <x v="1"/>
    <n v="0"/>
    <m/>
    <m/>
    <m/>
    <m/>
    <s v="SCHWARZ SABINE HARTINGER"/>
    <m/>
    <s v="SCHLEISSHEIMER STR 33"/>
    <s v=" 85386 GERMANY"/>
  </r>
  <r>
    <x v="435"/>
    <s v="18E17S320010  01000 0050"/>
    <s v="7492"/>
    <s v="PINE RIDGE UNITS 1,5,&amp; 6"/>
    <s v="0000"/>
    <s v="Vacant Residential"/>
    <s v="32"/>
    <s v="17S"/>
    <s v="18E"/>
    <s v="STANDARD"/>
    <x v="1"/>
    <n v="82022"/>
    <n v="1.88"/>
    <s v="000X"/>
    <n v="6137"/>
    <s v="N"/>
    <x v="45"/>
    <s v="DR"/>
    <m/>
    <s v="BEVERLY HILLS"/>
    <m/>
    <s v="PINE RIDGE UNIT 1 PB 8 PG 25 LOT 5 BLK 100"/>
    <n v="28250"/>
    <n v="28250"/>
    <n v="0"/>
    <n v="28250"/>
    <n v="28250"/>
    <x v="1"/>
    <x v="317"/>
    <n v="20000"/>
    <n v="2487"/>
    <n v="1397"/>
    <x v="1"/>
    <s v="WARRANTY DEED"/>
    <m/>
    <x v="6"/>
    <x v="2"/>
    <x v="2"/>
    <m/>
    <m/>
    <m/>
    <x v="2"/>
    <x v="1"/>
    <n v="0"/>
    <m/>
    <m/>
    <m/>
    <m/>
    <s v="LIEBMANN DEBORAH K"/>
    <m/>
    <s v="6 STUART DR"/>
    <s v="MECHANICVILLE NY 12118 3605"/>
  </r>
  <r>
    <x v="436"/>
    <s v="18E17S320010  01000 0110"/>
    <s v="7492"/>
    <s v="PINE RIDGE UNITS 1,5,&amp; 6"/>
    <s v="0000"/>
    <s v="Vacant Residential"/>
    <s v="05"/>
    <s v="18S"/>
    <s v="18E"/>
    <s v="STANDARD"/>
    <x v="1"/>
    <n v="57579"/>
    <n v="1.32"/>
    <s v="000X"/>
    <n v="4791"/>
    <s v="W"/>
    <x v="46"/>
    <s v="CT"/>
    <m/>
    <s v="BEVERLY HILLS"/>
    <m/>
    <s v="PINE RIDGE UNIT 1 PB 8 PG 25 LOT 11 BLK 100 "/>
    <n v="19830"/>
    <n v="19830"/>
    <n v="0"/>
    <n v="19830"/>
    <n v="19830"/>
    <x v="1"/>
    <x v="56"/>
    <n v="25300"/>
    <n v="1422"/>
    <n v="2494"/>
    <x v="1"/>
    <s v="FROM DEVELOPERS"/>
    <m/>
    <x v="6"/>
    <x v="2"/>
    <x v="2"/>
    <m/>
    <m/>
    <m/>
    <x v="2"/>
    <x v="1"/>
    <n v="0"/>
    <m/>
    <m/>
    <m/>
    <m/>
    <s v="SUL JAY C"/>
    <m/>
    <s v="2721 ILLINOIS RD"/>
    <s v="NORTHBROOK IL 60062 5248"/>
  </r>
  <r>
    <x v="437"/>
    <s v="18E17S320010  01000 0180"/>
    <s v="7492"/>
    <s v="PINE RIDGE UNITS 1,5,&amp; 6"/>
    <s v="0100"/>
    <s v="Single Family Residential"/>
    <s v="05"/>
    <s v="18S"/>
    <s v="18E"/>
    <s v="STANDARD"/>
    <x v="0"/>
    <n v="84283"/>
    <n v="1.93"/>
    <s v="000X"/>
    <n v="4505"/>
    <s v="W"/>
    <x v="46"/>
    <s v="CT"/>
    <m/>
    <s v="BEVERLY HILLS"/>
    <m/>
    <s v="PINE RIDGE UNIT 1 PB 8 PG 25 LOT 18 BLK 100"/>
    <n v="238290"/>
    <n v="29020"/>
    <n v="209270"/>
    <n v="185668"/>
    <n v="160668"/>
    <x v="0"/>
    <x v="318"/>
    <n v="252900"/>
    <n v="2249"/>
    <n v="74"/>
    <x v="0"/>
    <s v="UNDEFINED"/>
    <n v="1"/>
    <x v="18"/>
    <x v="1"/>
    <x v="0"/>
    <m/>
    <n v="1961"/>
    <n v="32"/>
    <x v="0"/>
    <x v="0"/>
    <n v="2742"/>
    <m/>
    <m/>
    <m/>
    <m/>
    <s v="NUSBAUM MARTIN A"/>
    <s v="NUSBAUM CYNTHIA J"/>
    <s v="4505 W MAVERICK CT"/>
    <s v="BEVERLY HILLS FL 34465"/>
  </r>
  <r>
    <x v="438"/>
    <s v="18E17S320010  01010 0050"/>
    <s v="7492"/>
    <s v="PINE RIDGE UNITS 1,5,&amp; 6"/>
    <s v="0100"/>
    <s v="Single Family Residential"/>
    <s v="32"/>
    <s v="17S"/>
    <s v="18E"/>
    <s v="STANDARD"/>
    <x v="0"/>
    <n v="45593"/>
    <n v="1.05"/>
    <s v="000X"/>
    <n v="4821"/>
    <s v="W"/>
    <x v="48"/>
    <s v="LN"/>
    <m/>
    <s v="BEVERLY HILLS"/>
    <m/>
    <s v="PINE RIDGE UNIT 1 PB 8 PG 25 LOT 5 BLK 101"/>
    <n v="212580"/>
    <n v="15700"/>
    <n v="196880"/>
    <n v="204171"/>
    <n v="178671"/>
    <x v="0"/>
    <x v="319"/>
    <n v="245000"/>
    <n v="2772"/>
    <n v="1248"/>
    <x v="0"/>
    <s v="WARRANTY DEED"/>
    <n v="1"/>
    <x v="20"/>
    <x v="1"/>
    <x v="4"/>
    <m/>
    <n v="1910"/>
    <n v="32"/>
    <x v="0"/>
    <x v="0"/>
    <n v="2585"/>
    <m/>
    <m/>
    <m/>
    <m/>
    <s v="LYNCH TERRI"/>
    <m/>
    <s v="4821 W PUMA LN"/>
    <s v="BEVERLY HILLS FL 34465"/>
  </r>
  <r>
    <x v="439"/>
    <s v="18E17S320010  01010 0070"/>
    <s v="7492"/>
    <s v="PINE RIDGE UNITS 1,5,&amp; 6"/>
    <s v="0100"/>
    <s v="Single Family Residential"/>
    <s v="32"/>
    <s v="17S"/>
    <s v="18E"/>
    <s v="STANDARD"/>
    <x v="0"/>
    <n v="43750"/>
    <n v="1"/>
    <s v="000X"/>
    <n v="4891"/>
    <s v="W"/>
    <x v="48"/>
    <s v="LN"/>
    <m/>
    <s v="BEVERLY HILLS"/>
    <m/>
    <s v="PINE RIDGE UNIT 1 PB 8 PG 25 LOT 7 BLK 101"/>
    <n v="211190"/>
    <n v="15070"/>
    <n v="196120"/>
    <n v="211190"/>
    <n v="186190"/>
    <x v="0"/>
    <x v="150"/>
    <n v="12500"/>
    <n v="1607"/>
    <n v="2338"/>
    <x v="1"/>
    <s v="WARRANTY DEED"/>
    <n v="1"/>
    <x v="29"/>
    <x v="1"/>
    <x v="0"/>
    <m/>
    <n v="1636"/>
    <n v="32"/>
    <x v="0"/>
    <x v="0"/>
    <n v="2499"/>
    <m/>
    <m/>
    <m/>
    <m/>
    <s v="QUIMBY DIANE J"/>
    <m/>
    <s v="4891 W PUMA LN"/>
    <s v="BEVERLY HILLS FL 34465 2182"/>
  </r>
  <r>
    <x v="440"/>
    <s v="18E17S320010  00950 0140"/>
    <s v="7492"/>
    <s v="PINE RIDGE UNITS 1,5,&amp; 6"/>
    <s v="0100"/>
    <s v="Single Family Residential"/>
    <s v="05"/>
    <s v="18S"/>
    <s v="18E"/>
    <s v="STANDARD"/>
    <x v="0"/>
    <n v="43750"/>
    <n v="1"/>
    <s v="000X"/>
    <n v="5920"/>
    <s v="N"/>
    <x v="39"/>
    <s v="DR"/>
    <m/>
    <s v="BEVERLY HILLS"/>
    <m/>
    <s v="PINE RIDGE UNIT 1 PB 8 PG 25 LOT 14 BLK 95"/>
    <n v="210980"/>
    <n v="15070"/>
    <n v="195910"/>
    <n v="157448"/>
    <n v="132448"/>
    <x v="0"/>
    <x v="61"/>
    <n v="19000"/>
    <n v="1633"/>
    <n v="443"/>
    <x v="1"/>
    <s v="WARRANTY DEED"/>
    <n v="1"/>
    <x v="15"/>
    <x v="1"/>
    <x v="0"/>
    <m/>
    <n v="2140"/>
    <n v="32"/>
    <x v="1"/>
    <x v="0"/>
    <n v="2910"/>
    <m/>
    <m/>
    <m/>
    <m/>
    <s v="MILLS KENNETH R"/>
    <s v="MILLS SHEILA M"/>
    <s v="5920 N HAZELWOOD DR"/>
    <s v="BEVERLY HILLS FL 34465"/>
  </r>
  <r>
    <x v="441"/>
    <s v="18E17S320010  00950 0170"/>
    <s v="7492"/>
    <s v="PINE RIDGE UNITS 1,5,&amp; 6"/>
    <s v="0000"/>
    <s v="Vacant Residential"/>
    <s v="05"/>
    <s v="18S"/>
    <s v="18E"/>
    <s v="STANDARD"/>
    <x v="1"/>
    <n v="43750"/>
    <n v="1"/>
    <s v="000X"/>
    <n v="5818"/>
    <s v="N"/>
    <x v="39"/>
    <s v="DR"/>
    <m/>
    <s v="BEVERLY HILLS"/>
    <m/>
    <s v="PINE RIDGE UNIT 1 PB 8 PG 25 LOT 17 BLK 95"/>
    <n v="15070"/>
    <n v="15070"/>
    <n v="0"/>
    <n v="15070"/>
    <n v="15070"/>
    <x v="1"/>
    <x v="320"/>
    <n v="18000"/>
    <n v="2886"/>
    <n v="18"/>
    <x v="1"/>
    <s v="TO/FROM TSTEES BANKRUPT/EXEC/GUARD"/>
    <m/>
    <x v="6"/>
    <x v="2"/>
    <x v="2"/>
    <m/>
    <m/>
    <m/>
    <x v="2"/>
    <x v="1"/>
    <n v="0"/>
    <m/>
    <m/>
    <m/>
    <m/>
    <s v="LADA PAUL"/>
    <s v="LADA JENNIFER"/>
    <s v="5786 N HAZELWOOD DR"/>
    <s v="BEVERLY HILLS FL 34465"/>
  </r>
  <r>
    <x v="442"/>
    <s v="18E17S320010  00960 0060"/>
    <s v="7492"/>
    <s v="PINE RIDGE UNITS 1,5,&amp; 6"/>
    <s v="0100"/>
    <s v="Single Family Residential"/>
    <s v="32"/>
    <s v="17S"/>
    <s v="18E"/>
    <s v="STANDARD"/>
    <x v="0"/>
    <n v="44074"/>
    <n v="1.01"/>
    <s v="000X"/>
    <n v="4317"/>
    <s v="W"/>
    <x v="42"/>
    <s v="LN"/>
    <m/>
    <s v="BEVERLY HILLS"/>
    <m/>
    <s v="PINE RIDGE UNIT 1 PB 8 PG 25 LOT 6 BLK 96"/>
    <n v="262730"/>
    <n v="15180"/>
    <n v="247550"/>
    <n v="130645"/>
    <n v="105645"/>
    <x v="0"/>
    <x v="321"/>
    <n v="282500"/>
    <n v="3041"/>
    <n v="2326"/>
    <x v="0"/>
    <s v="WARRANTY DEED"/>
    <n v="1"/>
    <x v="3"/>
    <x v="1"/>
    <x v="1"/>
    <m/>
    <n v="2718"/>
    <n v="32"/>
    <x v="1"/>
    <x v="0"/>
    <n v="3804"/>
    <m/>
    <m/>
    <m/>
    <m/>
    <s v="WURSTER CODY"/>
    <m/>
    <s v="4317 W GORGE LN"/>
    <s v="BEVERLY HILLS FL 34465"/>
  </r>
  <r>
    <x v="443"/>
    <s v="18E17S320010  00960 0090"/>
    <s v="7492"/>
    <s v="PINE RIDGE UNITS 1,5,&amp; 6"/>
    <s v="0000"/>
    <s v="Vacant Residential"/>
    <s v="32"/>
    <s v="17S"/>
    <s v="18E"/>
    <s v="STANDARD"/>
    <x v="1"/>
    <n v="44074"/>
    <n v="1.01"/>
    <s v="000X"/>
    <n v="4215"/>
    <s v="W"/>
    <x v="42"/>
    <s v="LN"/>
    <m/>
    <s v="BEVERLY HILLS"/>
    <m/>
    <s v="PINE RIDGE UNIT 1 PB 8 PG 25 LOT 9 BLK 96"/>
    <n v="15180"/>
    <n v="15180"/>
    <n v="0"/>
    <n v="15180"/>
    <n v="15180"/>
    <x v="1"/>
    <x v="322"/>
    <n v="37500"/>
    <n v="1717"/>
    <n v="670"/>
    <x v="1"/>
    <s v="WARRANTY DEED"/>
    <m/>
    <x v="6"/>
    <x v="2"/>
    <x v="2"/>
    <m/>
    <m/>
    <m/>
    <x v="2"/>
    <x v="1"/>
    <n v="0"/>
    <m/>
    <m/>
    <m/>
    <m/>
    <s v="BACALLA CHRISTOPHER"/>
    <s v="BACALLA SUSAN"/>
    <s v="476 FIRST AVE"/>
    <s v="BAYPORT NY 11705"/>
  </r>
  <r>
    <x v="444"/>
    <s v="18E17S320010  00980 0120"/>
    <s v="7492"/>
    <s v="PINE RIDGE UNITS 1,5,&amp; 6"/>
    <s v="0000"/>
    <s v="Vacant Residential"/>
    <s v="05"/>
    <s v="18S"/>
    <s v="18E"/>
    <s v="STANDARD"/>
    <x v="1"/>
    <n v="51701"/>
    <n v="1.19"/>
    <s v="000X"/>
    <n v="4443"/>
    <s v="W"/>
    <x v="44"/>
    <s v="LN"/>
    <m/>
    <s v="BEVERLY HILLS"/>
    <m/>
    <s v="PINE RIDGE UNIT 1 PB 8 PG 25 LOT 12 BLK 98 "/>
    <n v="17800"/>
    <n v="17800"/>
    <n v="0"/>
    <n v="17800"/>
    <n v="17800"/>
    <x v="1"/>
    <x v="323"/>
    <n v="20000"/>
    <n v="1117"/>
    <n v="2"/>
    <x v="1"/>
    <s v="FROM DEVELOPERS"/>
    <m/>
    <x v="6"/>
    <x v="2"/>
    <x v="2"/>
    <m/>
    <m/>
    <m/>
    <x v="2"/>
    <x v="1"/>
    <n v="0"/>
    <m/>
    <m/>
    <m/>
    <m/>
    <s v="RAMIREZ NINI G &amp; ARLEEN M"/>
    <m/>
    <s v="16047 SURREY WOODS DR"/>
    <s v="FRIENDSWOOD TX 77546 3131"/>
  </r>
  <r>
    <x v="445"/>
    <s v="18E17S320010  01000 0200"/>
    <s v="7492"/>
    <s v="PINE RIDGE UNITS 1,5,&amp; 6"/>
    <s v="0000"/>
    <s v="Vacant Residential"/>
    <s v="05"/>
    <s v="18S"/>
    <s v="18E"/>
    <s v="STANDARD"/>
    <x v="1"/>
    <n v="48152"/>
    <n v="1.1100000000000001"/>
    <s v="000X"/>
    <n v="4586"/>
    <s v="W"/>
    <x v="46"/>
    <s v="CT"/>
    <m/>
    <s v="BEVERLY HILLS"/>
    <m/>
    <s v="PINE RIDGE UNIT 1 PB 8 PG 25 LOT 20 BLK 100"/>
    <n v="16580"/>
    <n v="16580"/>
    <n v="0"/>
    <n v="16580"/>
    <n v="16580"/>
    <x v="1"/>
    <x v="23"/>
    <m/>
    <m/>
    <m/>
    <x v="2"/>
    <m/>
    <m/>
    <x v="6"/>
    <x v="2"/>
    <x v="2"/>
    <m/>
    <m/>
    <m/>
    <x v="2"/>
    <x v="1"/>
    <n v="0"/>
    <m/>
    <m/>
    <m/>
    <m/>
    <s v="LARSON DONNA A TRUSTEE"/>
    <s v="DONNA A LARSON REV/TRUST"/>
    <s v="PO BOX 942"/>
    <s v="PARK RIDGE IL 60068 5114"/>
  </r>
  <r>
    <x v="446"/>
    <s v="18E17S320010  01000 0330"/>
    <s v="7492"/>
    <s v="PINE RIDGE UNITS 1,5,&amp; 6"/>
    <s v="0100"/>
    <s v="Single Family Residential"/>
    <s v="05"/>
    <s v="18S"/>
    <s v="18E"/>
    <s v="STANDARD"/>
    <x v="0"/>
    <n v="44637"/>
    <n v="1.02"/>
    <s v="000X"/>
    <n v="5996"/>
    <s v="N"/>
    <x v="1"/>
    <s v="AVE"/>
    <m/>
    <s v="BEVERLY HILLS"/>
    <m/>
    <s v="PINE RIDGE UNIT 1 PB 8 PG 25 LOT 33 BLK 100"/>
    <n v="206150"/>
    <n v="15370"/>
    <n v="190780"/>
    <n v="206150"/>
    <n v="181150"/>
    <x v="0"/>
    <x v="324"/>
    <n v="244300"/>
    <n v="2979"/>
    <n v="1180"/>
    <x v="0"/>
    <s v="WARRANTY DEED"/>
    <n v="1"/>
    <x v="41"/>
    <x v="1"/>
    <x v="0"/>
    <m/>
    <n v="1760"/>
    <n v="32"/>
    <x v="0"/>
    <x v="0"/>
    <n v="2449"/>
    <m/>
    <m/>
    <m/>
    <m/>
    <s v="DIMASE MATTHEW"/>
    <s v="DIMASE KASSIDIE"/>
    <s v="5996 N FLAGSTAFF AVE"/>
    <s v="BEVERLY HILLS FL 34465"/>
  </r>
  <r>
    <x v="447"/>
    <s v="18E17S320010  01010 0010"/>
    <s v="7492"/>
    <s v="PINE RIDGE UNITS 1,5,&amp; 6"/>
    <s v="0000"/>
    <s v="Vacant Residential"/>
    <s v="32"/>
    <s v="17S"/>
    <s v="18E"/>
    <s v="STANDARD"/>
    <x v="1"/>
    <n v="43850"/>
    <n v="1.01"/>
    <s v="000X"/>
    <n v="6188"/>
    <s v="N"/>
    <x v="45"/>
    <s v="DR"/>
    <m/>
    <s v="BEVERLY HILLS"/>
    <m/>
    <s v="PINE RIDGE UNIT 1 PB 8 PG 25 LOT 1 BLK 101 "/>
    <n v="15100"/>
    <n v="15100"/>
    <n v="0"/>
    <n v="15100"/>
    <n v="15100"/>
    <x v="1"/>
    <x v="60"/>
    <n v="21800"/>
    <n v="1309"/>
    <n v="607"/>
    <x v="1"/>
    <s v="FROM DEVELOPERS"/>
    <m/>
    <x v="6"/>
    <x v="2"/>
    <x v="2"/>
    <m/>
    <m/>
    <m/>
    <x v="2"/>
    <x v="1"/>
    <n v="0"/>
    <m/>
    <m/>
    <m/>
    <m/>
    <s v="BRODEUR KAREN L"/>
    <m/>
    <s v="24 GREEN ST"/>
    <s v="BELLOWS FALLS VT 05101"/>
  </r>
  <r>
    <x v="448"/>
    <s v="18E17S320010  01010 0040"/>
    <s v="7492"/>
    <s v="PINE RIDGE UNITS 1,5,&amp; 6"/>
    <s v="0100"/>
    <s v="Single Family Residential"/>
    <s v="32"/>
    <s v="17S"/>
    <s v="18E"/>
    <s v="STANDARD"/>
    <x v="0"/>
    <n v="43916"/>
    <n v="1.01"/>
    <s v="000X"/>
    <n v="6144"/>
    <s v="N"/>
    <x v="45"/>
    <s v="DR"/>
    <m/>
    <s v="BEVERLY HILLS"/>
    <m/>
    <s v="PINE RIDGE UNIT 1 PB 8 PG 25 LOT 4 BLK 101"/>
    <n v="297980"/>
    <n v="15120"/>
    <n v="282860"/>
    <n v="242139"/>
    <n v="217139"/>
    <x v="0"/>
    <x v="322"/>
    <n v="45000"/>
    <n v="1728"/>
    <n v="1080"/>
    <x v="1"/>
    <s v="WARRANTY DEED"/>
    <n v="1"/>
    <x v="3"/>
    <x v="1"/>
    <x v="1"/>
    <m/>
    <n v="2767"/>
    <n v="32"/>
    <x v="0"/>
    <x v="0"/>
    <n v="4012"/>
    <m/>
    <m/>
    <m/>
    <m/>
    <s v="MONDRALL MICHAEL D"/>
    <s v="MONDRALL KAREN A"/>
    <s v="6144 N CANYON DR"/>
    <s v="BEVERLY HILLS FL 34465"/>
  </r>
  <r>
    <x v="449"/>
    <s v="18E17S320010  01010 0060"/>
    <s v="7492"/>
    <s v="PINE RIDGE UNITS 1,5,&amp; 6"/>
    <s v="0000"/>
    <s v="Vacant Residential"/>
    <s v="32"/>
    <s v="17S"/>
    <s v="18E"/>
    <s v="STANDARD"/>
    <x v="1"/>
    <n v="43750"/>
    <n v="1"/>
    <s v="000X"/>
    <n v="4857"/>
    <s v="W"/>
    <x v="48"/>
    <s v="LN"/>
    <m/>
    <s v="BEVERLY HILLS"/>
    <m/>
    <s v="PINE RIDGE UNIT 1 PB 8 PG 25 LOT 6 BLK 101 "/>
    <n v="15070"/>
    <n v="15070"/>
    <n v="0"/>
    <n v="15070"/>
    <n v="15070"/>
    <x v="1"/>
    <x v="325"/>
    <n v="13500"/>
    <n v="873"/>
    <n v="688"/>
    <x v="1"/>
    <s v="FROM DEVELOPERS"/>
    <m/>
    <x v="6"/>
    <x v="2"/>
    <x v="2"/>
    <m/>
    <m/>
    <m/>
    <x v="2"/>
    <x v="1"/>
    <n v="0"/>
    <m/>
    <m/>
    <m/>
    <m/>
    <s v="PARISI THOMAS J &amp; DEBRA"/>
    <m/>
    <s v="15 SAWMILL WAY"/>
    <s v="GEORGETOWN MA 01833"/>
  </r>
  <r>
    <x v="450"/>
    <s v="18E17S320010  01010 0080"/>
    <s v="7492"/>
    <s v="PINE RIDGE UNITS 1,5,&amp; 6"/>
    <s v="0000"/>
    <s v="Vacant Residential"/>
    <s v="32"/>
    <s v="17S"/>
    <s v="18E"/>
    <s v="STANDARD"/>
    <x v="1"/>
    <n v="45132"/>
    <n v="1.04"/>
    <s v="000X"/>
    <n v="4919"/>
    <s v="W"/>
    <x v="48"/>
    <s v="LN"/>
    <m/>
    <s v="BEVERLY HILLS"/>
    <m/>
    <s v="PINE RIDGE UNIT 1 PB 8 PG 25 LOT 8 BLK 101 "/>
    <n v="15540"/>
    <n v="15540"/>
    <n v="0"/>
    <n v="15540"/>
    <n v="15540"/>
    <x v="1"/>
    <x v="23"/>
    <m/>
    <m/>
    <m/>
    <x v="2"/>
    <m/>
    <m/>
    <x v="6"/>
    <x v="2"/>
    <x v="2"/>
    <m/>
    <m/>
    <m/>
    <x v="2"/>
    <x v="1"/>
    <n v="0"/>
    <m/>
    <m/>
    <m/>
    <m/>
    <s v="CANNIFF EDWARD T JR"/>
    <m/>
    <s v="550 CUMMINS HWY"/>
    <s v="MATTAPAN MA 02126 1205"/>
  </r>
  <r>
    <x v="451"/>
    <s v="18E17S320010  01020 0010"/>
    <s v="7492"/>
    <s v="PINE RIDGE UNITS 1,5,&amp; 6"/>
    <s v="0000"/>
    <s v="Vacant Residential"/>
    <s v="32"/>
    <s v="17S"/>
    <s v="18E"/>
    <s v="STANDARD"/>
    <x v="1"/>
    <n v="45544"/>
    <n v="1.05"/>
    <s v="000X"/>
    <n v="6234"/>
    <s v="N"/>
    <x v="47"/>
    <s v="TER"/>
    <m/>
    <s v="BEVERLY HILLS"/>
    <m/>
    <s v="PINE RIDGE UNIT 1 PB 8 PG 25 LOT 1 BLK 102"/>
    <n v="15680"/>
    <n v="15680"/>
    <n v="0"/>
    <n v="15680"/>
    <n v="15680"/>
    <x v="1"/>
    <x v="326"/>
    <n v="10000"/>
    <n v="3141"/>
    <n v="217"/>
    <x v="1"/>
    <s v="WARRANTY DEED"/>
    <m/>
    <x v="6"/>
    <x v="2"/>
    <x v="2"/>
    <m/>
    <m/>
    <m/>
    <x v="2"/>
    <x v="1"/>
    <n v="0"/>
    <m/>
    <m/>
    <m/>
    <m/>
    <s v="EAGLE GRAPE CRUSHER LLC"/>
    <m/>
    <s v="19046 BRUCE B DOWNS BLVD STE 165"/>
    <s v="TAMPA FL 33647"/>
  </r>
  <r>
    <x v="452"/>
    <s v="18E17S320010  01030 0040"/>
    <s v="7492"/>
    <s v="PINE RIDGE UNITS 1,5,&amp; 6"/>
    <s v="0000"/>
    <s v="Vacant Residential"/>
    <s v="05"/>
    <s v="18S"/>
    <s v="18E"/>
    <s v="STANDARD"/>
    <x v="1"/>
    <n v="45458"/>
    <n v="1.04"/>
    <s v="000X"/>
    <n v="4845"/>
    <s v="W"/>
    <x v="46"/>
    <s v="CT"/>
    <m/>
    <s v="BEVERLY HILLS"/>
    <m/>
    <s v="PINE RIDGE UNIT 1 PB 8 PG 25 LOT 4 BLK 103"/>
    <n v="15650"/>
    <n v="15650"/>
    <n v="0"/>
    <n v="15650"/>
    <n v="15650"/>
    <x v="1"/>
    <x v="269"/>
    <n v="20000"/>
    <n v="1072"/>
    <n v="599"/>
    <x v="1"/>
    <s v="FROM DEVELOPERS"/>
    <m/>
    <x v="6"/>
    <x v="2"/>
    <x v="2"/>
    <m/>
    <m/>
    <m/>
    <x v="2"/>
    <x v="1"/>
    <n v="0"/>
    <m/>
    <m/>
    <m/>
    <m/>
    <s v="ABARCA ERNESTO R"/>
    <s v="ABARCA NANCY G"/>
    <s v="11316 BRIERHALL CIR"/>
    <s v="MARYLAND HEIGHTS MO 63043"/>
  </r>
  <r>
    <x v="453"/>
    <s v="18E17S320010  00960 0080"/>
    <s v="7492"/>
    <s v="PINE RIDGE UNITS 1,5,&amp; 6"/>
    <s v="0000"/>
    <s v="Vacant Residential"/>
    <s v="32"/>
    <s v="17S"/>
    <s v="18E"/>
    <s v="STANDARD"/>
    <x v="1"/>
    <n v="44074"/>
    <n v="1.01"/>
    <s v="000X"/>
    <n v="4253"/>
    <s v="W"/>
    <x v="42"/>
    <s v="LN"/>
    <m/>
    <s v="BEVERLY HILLS"/>
    <m/>
    <s v="PINE RIDGE UNIT 1 PB 8 PG 25 LOT 8 BLK 96"/>
    <n v="15180"/>
    <n v="15180"/>
    <n v="0"/>
    <n v="15180"/>
    <n v="15180"/>
    <x v="1"/>
    <x v="327"/>
    <n v="24000"/>
    <n v="2587"/>
    <n v="233"/>
    <x v="1"/>
    <s v="WARRANTY DEED"/>
    <m/>
    <x v="6"/>
    <x v="2"/>
    <x v="2"/>
    <m/>
    <m/>
    <m/>
    <x v="2"/>
    <x v="1"/>
    <n v="0"/>
    <m/>
    <m/>
    <m/>
    <m/>
    <s v="HANSON GARY J"/>
    <s v="HANSON CHARLOTTE A"/>
    <s v="2607 THORNY DR"/>
    <s v="CHURCHVILLE MD 21028"/>
  </r>
  <r>
    <x v="454"/>
    <s v="18E17S320010  00970 0030"/>
    <s v="7492"/>
    <s v="PINE RIDGE UNITS 1,5,&amp; 6"/>
    <s v="0000"/>
    <s v="Vacant Residential"/>
    <s v="32"/>
    <s v="17S"/>
    <s v="18E"/>
    <s v="STANDARD"/>
    <x v="1"/>
    <n v="45000"/>
    <n v="1.03"/>
    <s v="000X"/>
    <n v="4318"/>
    <s v="W"/>
    <x v="42"/>
    <s v="LN"/>
    <m/>
    <s v="BEVERLY HILLS"/>
    <m/>
    <s v="PINE RIDGE UNIT 1 PB 8 PG 25 LOT 3 BLK 97"/>
    <n v="15500"/>
    <n v="15500"/>
    <n v="0"/>
    <n v="15500"/>
    <n v="15500"/>
    <x v="1"/>
    <x v="43"/>
    <n v="52000"/>
    <n v="1814"/>
    <n v="712"/>
    <x v="1"/>
    <s v="WARRANTY DEED"/>
    <m/>
    <x v="6"/>
    <x v="2"/>
    <x v="2"/>
    <m/>
    <m/>
    <m/>
    <x v="2"/>
    <x v="1"/>
    <n v="0"/>
    <m/>
    <m/>
    <m/>
    <m/>
    <s v="KEPP W THOMAS JR"/>
    <s v="KEPP ELIZABETH"/>
    <s v="6491 SABLE RIDGE LN"/>
    <s v="NAPLES FL 34109"/>
  </r>
  <r>
    <x v="455"/>
    <s v="18E17S320010  00970 0050"/>
    <s v="7492"/>
    <s v="PINE RIDGE UNITS 1,5,&amp; 6"/>
    <s v="0100"/>
    <s v="Single Family Residential"/>
    <s v="32"/>
    <s v="17S"/>
    <s v="18E"/>
    <s v="STANDARD"/>
    <x v="0"/>
    <n v="51116"/>
    <n v="1.17"/>
    <s v="000X"/>
    <n v="6050"/>
    <s v="N"/>
    <x v="40"/>
    <s v="TER"/>
    <m/>
    <s v="BEVERLY HILLS"/>
    <m/>
    <s v="PINE RIDGE UNIT 1 PB 8 PG 25 LOT 5 BLK 97"/>
    <n v="166160"/>
    <n v="17600"/>
    <n v="148560"/>
    <n v="126645"/>
    <n v="101645"/>
    <x v="0"/>
    <x v="37"/>
    <n v="115000"/>
    <n v="1413"/>
    <n v="1925"/>
    <x v="0"/>
    <s v="WARRANTY DEED"/>
    <n v="1"/>
    <x v="21"/>
    <x v="1"/>
    <x v="0"/>
    <m/>
    <n v="1475"/>
    <n v="32"/>
    <x v="0"/>
    <x v="0"/>
    <n v="2137"/>
    <m/>
    <m/>
    <m/>
    <m/>
    <s v="MCLEAN TIMOTHY M"/>
    <m/>
    <s v="6050 N KILLEEN TERR"/>
    <s v="BEVERLY HILLS FL 34465 2109"/>
  </r>
  <r>
    <x v="456"/>
    <s v="18E17S320010  00970 0080"/>
    <s v="7492"/>
    <s v="PINE RIDGE UNITS 1,5,&amp; 6"/>
    <s v="0100"/>
    <s v="Single Family Residential"/>
    <s v="32"/>
    <s v="17S"/>
    <s v="18E"/>
    <s v="STANDARD"/>
    <x v="0"/>
    <n v="45000"/>
    <n v="1.03"/>
    <s v="000X"/>
    <n v="4331"/>
    <s v="W"/>
    <x v="43"/>
    <s v="LN"/>
    <m/>
    <s v="BEVERLY HILLS"/>
    <m/>
    <s v="PINE RIDGE UNIT 1 PB 8 PG 25 LOT 8 BLK 97"/>
    <n v="229690"/>
    <n v="15500"/>
    <n v="214190"/>
    <n v="215137"/>
    <n v="190137"/>
    <x v="0"/>
    <x v="328"/>
    <n v="250000"/>
    <n v="2852"/>
    <n v="1634"/>
    <x v="0"/>
    <s v="WARRANTY DEED"/>
    <n v="1"/>
    <x v="22"/>
    <x v="1"/>
    <x v="1"/>
    <m/>
    <n v="2072"/>
    <n v="32"/>
    <x v="0"/>
    <x v="0"/>
    <n v="3076"/>
    <m/>
    <m/>
    <m/>
    <m/>
    <s v="GOJDA MICHAEL"/>
    <s v="GOJDA MARY"/>
    <s v="4331 W ROCKY LN"/>
    <s v="BEVERLY HILLS FL 34465"/>
  </r>
  <r>
    <x v="457"/>
    <s v="18E17S320010  00970 0100"/>
    <s v="7492"/>
    <s v="PINE RIDGE UNITS 1,5,&amp; 6"/>
    <s v="0100"/>
    <s v="Single Family Residential"/>
    <s v="32"/>
    <s v="17S"/>
    <s v="18E"/>
    <s v="STANDARD"/>
    <x v="0"/>
    <n v="45000"/>
    <n v="1.03"/>
    <s v="000X"/>
    <n v="4401"/>
    <s v="W"/>
    <x v="43"/>
    <s v="LN"/>
    <m/>
    <s v="BEVERLY HILLS"/>
    <m/>
    <s v="PINE RIDGE UNIT 1 PB 8 PG 25 LOT 10 BLK 97"/>
    <n v="190630"/>
    <n v="15500"/>
    <n v="175130"/>
    <n v="136578"/>
    <n v="111578"/>
    <x v="0"/>
    <x v="61"/>
    <n v="163000"/>
    <n v="1633"/>
    <n v="549"/>
    <x v="0"/>
    <s v="WARRANTY DEED"/>
    <n v="1"/>
    <x v="22"/>
    <x v="1"/>
    <x v="0"/>
    <m/>
    <n v="2018"/>
    <n v="32"/>
    <x v="1"/>
    <x v="0"/>
    <n v="2822"/>
    <m/>
    <m/>
    <m/>
    <m/>
    <s v="DEGROAT ALEXANDER W"/>
    <s v="DEGROAT ANNA TESTA"/>
    <s v="4401 W ROCKY LN"/>
    <s v="BEVERLY HILLS FL 34465"/>
  </r>
  <r>
    <x v="458"/>
    <s v="18E17S320010  00980 0080"/>
    <s v="7492"/>
    <s v="PINE RIDGE UNITS 1,5,&amp; 6"/>
    <s v="0100"/>
    <s v="Single Family Residential"/>
    <s v="05"/>
    <s v="18S"/>
    <s v="18E"/>
    <s v="STANDARD"/>
    <x v="0"/>
    <n v="45000"/>
    <n v="1.03"/>
    <s v="000X"/>
    <n v="4307"/>
    <s v="W"/>
    <x v="44"/>
    <s v="LN"/>
    <m/>
    <s v="BEVERLY HILLS"/>
    <m/>
    <s v="PINE RIDGE UNIT 1 PB 8 PG 25 LOT 8 BLOCK 98"/>
    <n v="278930"/>
    <n v="15500"/>
    <n v="263430"/>
    <n v="226682"/>
    <n v="201682"/>
    <x v="0"/>
    <x v="329"/>
    <n v="285000"/>
    <n v="2666"/>
    <n v="1123"/>
    <x v="0"/>
    <s v="WARRANTY DEED"/>
    <n v="1"/>
    <x v="0"/>
    <x v="1"/>
    <x v="0"/>
    <n v="1"/>
    <n v="2787"/>
    <n v="32"/>
    <x v="0"/>
    <x v="0"/>
    <n v="3756"/>
    <m/>
    <m/>
    <m/>
    <m/>
    <s v="FRENCH ANDREW"/>
    <s v="FRENCH LEANN HEAD"/>
    <s v="4307 W PRAIRIE LN"/>
    <s v="BEVERLY HILLS FL 34465 2116"/>
  </r>
  <r>
    <x v="459"/>
    <s v="18E17S320010  00990 0080"/>
    <s v="7492"/>
    <s v="PINE RIDGE UNITS 1,5,&amp; 6"/>
    <s v="0100"/>
    <s v="Single Family Residential"/>
    <s v="05"/>
    <s v="18S"/>
    <s v="18E"/>
    <s v="STANDARD"/>
    <x v="0"/>
    <n v="45000"/>
    <n v="1.03"/>
    <s v="000X"/>
    <n v="4327"/>
    <s v="W"/>
    <x v="38"/>
    <s v="DR"/>
    <m/>
    <s v="BEVERLY HILLS"/>
    <m/>
    <s v="PINE RIDGE UNIT 1 PB 8 PG 25 LOT 8 BLK 99"/>
    <n v="281910"/>
    <n v="15500"/>
    <n v="266410"/>
    <n v="203382"/>
    <n v="178382"/>
    <x v="0"/>
    <x v="42"/>
    <n v="53000"/>
    <n v="1801"/>
    <n v="222"/>
    <x v="1"/>
    <s v="WARRANTY DEED"/>
    <n v="1"/>
    <x v="0"/>
    <x v="0"/>
    <x v="0"/>
    <m/>
    <n v="2749"/>
    <n v="32"/>
    <x v="1"/>
    <x v="0"/>
    <n v="3821"/>
    <m/>
    <m/>
    <m/>
    <m/>
    <s v="INOUYE JOHN Y"/>
    <s v="INOUYE SUSAN D"/>
    <s v="4327 W ALAMO DR"/>
    <s v="BEVERLY HILLS FL 34465"/>
  </r>
  <r>
    <x v="460"/>
    <s v="18E17S320010  01000 0040"/>
    <s v="7492"/>
    <s v="PINE RIDGE UNITS 1,5,&amp; 6"/>
    <s v="0100"/>
    <s v="Single Family Residential"/>
    <s v="32"/>
    <s v="17S"/>
    <s v="18E"/>
    <s v="STANDARD"/>
    <x v="0"/>
    <n v="82148"/>
    <n v="1.89"/>
    <s v="000X"/>
    <n v="6149"/>
    <s v="N"/>
    <x v="45"/>
    <s v="DR"/>
    <m/>
    <s v="BEVERLY HILLS"/>
    <m/>
    <s v="PINE RIDGE UNIT 1 PB 8 PG 25 LOT 4 BLK 100"/>
    <n v="201530"/>
    <n v="28290"/>
    <n v="173240"/>
    <n v="142703"/>
    <n v="117703"/>
    <x v="0"/>
    <x v="330"/>
    <n v="5000"/>
    <n v="807"/>
    <n v="1375"/>
    <x v="1"/>
    <s v="UNDEFINED"/>
    <n v="1"/>
    <x v="33"/>
    <x v="1"/>
    <x v="0"/>
    <m/>
    <n v="1857"/>
    <n v="32"/>
    <x v="0"/>
    <x v="0"/>
    <n v="2768"/>
    <m/>
    <m/>
    <m/>
    <m/>
    <s v="DAWSON BARRY"/>
    <s v="DAWSON ANGELA"/>
    <s v="6149 N CANYON DR"/>
    <s v="BEVERLY HILLS FL 34465 2131"/>
  </r>
  <r>
    <x v="461"/>
    <s v="18E17S320010  00980 0060"/>
    <s v="7492"/>
    <s v="PINE RIDGE UNITS 1,5,&amp; 6"/>
    <s v="0100"/>
    <s v="Single Family Residential"/>
    <s v="05"/>
    <s v="18S"/>
    <s v="18E"/>
    <s v="STANDARD"/>
    <x v="0"/>
    <n v="51116"/>
    <n v="1.17"/>
    <s v="000X"/>
    <n v="4260"/>
    <s v="W"/>
    <x v="43"/>
    <s v="LN"/>
    <m/>
    <s v="BEVERLY HILLS"/>
    <m/>
    <s v="PINE RIDGE UNIT 1 PB 8 PG 25 LOT 6 BLK 98"/>
    <n v="236340"/>
    <n v="17600"/>
    <n v="218740"/>
    <n v="184616"/>
    <n v="159616"/>
    <x v="0"/>
    <x v="193"/>
    <n v="185000"/>
    <n v="1658"/>
    <n v="669"/>
    <x v="0"/>
    <s v="WARRANTY DEED"/>
    <n v="1"/>
    <x v="18"/>
    <x v="1"/>
    <x v="0"/>
    <m/>
    <n v="2280"/>
    <n v="32"/>
    <x v="0"/>
    <x v="0"/>
    <n v="3203"/>
    <m/>
    <m/>
    <m/>
    <m/>
    <s v="SANDS LORI ANNE"/>
    <m/>
    <s v="4260 W ROCKY LN"/>
    <s v="BEVERLY HILLS FL 34465"/>
  </r>
  <r>
    <x v="462"/>
    <s v="18E17S320010  00980 0090"/>
    <s v="7492"/>
    <s v="PINE RIDGE UNITS 1,5,&amp; 6"/>
    <s v="0000"/>
    <s v="Vacant Residential"/>
    <s v="05"/>
    <s v="18S"/>
    <s v="18E"/>
    <s v="STANDARD"/>
    <x v="1"/>
    <n v="45000"/>
    <n v="1.03"/>
    <s v="000X"/>
    <n v="4329"/>
    <s v="W"/>
    <x v="44"/>
    <s v="LN"/>
    <m/>
    <s v="BEVERLY HILLS"/>
    <m/>
    <s v="PINE RIDGE UNIT 1 PB 8 PG 25 LOT 9 BLK 98"/>
    <n v="15500"/>
    <n v="15500"/>
    <n v="0"/>
    <n v="15500"/>
    <n v="15500"/>
    <x v="1"/>
    <x v="201"/>
    <n v="36000"/>
    <n v="1644"/>
    <n v="1460"/>
    <x v="1"/>
    <s v="SALE / MORE THAN 1 PARCEL"/>
    <m/>
    <x v="6"/>
    <x v="2"/>
    <x v="2"/>
    <m/>
    <m/>
    <m/>
    <x v="2"/>
    <x v="1"/>
    <n v="0"/>
    <m/>
    <m/>
    <m/>
    <m/>
    <s v="CABAIS JOESOLIE Y"/>
    <m/>
    <s v="3397 WRENWOOD AVE"/>
    <s v="CLOVIS CA 93619"/>
  </r>
  <r>
    <x v="463"/>
    <s v="18E17S320010  00990 0030"/>
    <s v="7492"/>
    <s v="PINE RIDGE UNITS 1,5,&amp; 6"/>
    <s v="0100"/>
    <s v="Single Family Residential"/>
    <s v="05"/>
    <s v="18S"/>
    <s v="18E"/>
    <s v="STANDARD"/>
    <x v="0"/>
    <n v="45000"/>
    <n v="1.03"/>
    <s v="000X"/>
    <n v="4364"/>
    <s v="W"/>
    <x v="44"/>
    <s v="LN"/>
    <m/>
    <s v="BEVERLY HILLS"/>
    <m/>
    <s v="PINE RIDGE UNIT 1 PB 8 PG 25 LOT 3 BLK 99"/>
    <n v="242750"/>
    <n v="15500"/>
    <n v="227250"/>
    <n v="242750"/>
    <n v="217750"/>
    <x v="0"/>
    <x v="331"/>
    <n v="225000"/>
    <n v="2919"/>
    <n v="1852"/>
    <x v="0"/>
    <s v="WARRANTY DEED"/>
    <n v="1"/>
    <x v="0"/>
    <x v="0"/>
    <x v="0"/>
    <m/>
    <n v="2216"/>
    <n v="32"/>
    <x v="0"/>
    <x v="0"/>
    <n v="2871"/>
    <m/>
    <m/>
    <m/>
    <m/>
    <s v="KAPPAROS ALEX J"/>
    <s v="KAPPAROS KELLY D"/>
    <s v="4364 W PRAIRIE LN"/>
    <s v="BEVERLY HILLS FL 34465"/>
  </r>
  <r>
    <x v="464"/>
    <s v="18E17S320010  00990 0060"/>
    <s v="7492"/>
    <s v="PINE RIDGE UNITS 1,5,&amp; 6"/>
    <s v="0000"/>
    <s v="Vacant Residential"/>
    <s v="05"/>
    <s v="18S"/>
    <s v="18E"/>
    <s v="STANDARD"/>
    <x v="1"/>
    <n v="51116"/>
    <n v="1.17"/>
    <s v="000X"/>
    <n v="4257"/>
    <s v="W"/>
    <x v="38"/>
    <s v="DR"/>
    <m/>
    <s v="BEVERLY HILLS"/>
    <m/>
    <s v="PINE RIDGE UNIT 1 PB 8 PG 25 LOT 6 BLK 99"/>
    <n v="17600"/>
    <n v="17600"/>
    <n v="0"/>
    <n v="17600"/>
    <n v="17600"/>
    <x v="1"/>
    <x v="332"/>
    <n v="15000"/>
    <n v="2801"/>
    <n v="122"/>
    <x v="1"/>
    <s v="WARRANTY DEED"/>
    <m/>
    <x v="6"/>
    <x v="2"/>
    <x v="2"/>
    <m/>
    <m/>
    <m/>
    <x v="2"/>
    <x v="1"/>
    <n v="0"/>
    <m/>
    <m/>
    <m/>
    <m/>
    <s v="LIEBMANN DEBORAH K"/>
    <m/>
    <s v="6 STUART DR"/>
    <s v="MECHANICVILLE NY 12118"/>
  </r>
  <r>
    <x v="465"/>
    <s v="18E17S320010  00990 0090"/>
    <s v="7492"/>
    <s v="PINE RIDGE UNITS 1,5,&amp; 6"/>
    <s v="0100"/>
    <s v="Single Family Residential"/>
    <s v="05"/>
    <s v="18S"/>
    <s v="18E"/>
    <s v="STANDARD"/>
    <x v="0"/>
    <n v="45000"/>
    <n v="1.03"/>
    <s v="000X"/>
    <n v="4363"/>
    <s v="W"/>
    <x v="38"/>
    <s v="DR"/>
    <m/>
    <s v="BEVERLY HILLS"/>
    <m/>
    <s v="PINE RIDGE UNIT 1 PB 8 PG 25 LOT 9 BLK 99 "/>
    <n v="310360"/>
    <n v="15500"/>
    <n v="294860"/>
    <n v="247218"/>
    <n v="217218"/>
    <x v="0"/>
    <x v="51"/>
    <n v="267000"/>
    <n v="1544"/>
    <n v="913"/>
    <x v="0"/>
    <s v="WARRANTY DEED"/>
    <n v="1"/>
    <x v="5"/>
    <x v="1"/>
    <x v="1"/>
    <m/>
    <n v="3084"/>
    <n v="32"/>
    <x v="0"/>
    <x v="0"/>
    <n v="4357"/>
    <m/>
    <m/>
    <m/>
    <m/>
    <s v="STELL JACKIE W"/>
    <m/>
    <s v="4363 W ALAMO DR"/>
    <s v="BEVERLY HILLS FL 34465"/>
  </r>
  <r>
    <x v="466"/>
    <s v="18E17S320010  01000 0010"/>
    <s v="7492"/>
    <s v="PINE RIDGE UNITS 1,5,&amp; 6"/>
    <s v="0100"/>
    <s v="Single Family Residential"/>
    <s v="32"/>
    <s v="17S"/>
    <s v="18E"/>
    <s v="STANDARD"/>
    <x v="0"/>
    <n v="57129"/>
    <n v="1.31"/>
    <s v="000X"/>
    <n v="6215"/>
    <s v="N"/>
    <x v="47"/>
    <s v="TER"/>
    <m/>
    <s v="BEVERLY HILLS"/>
    <m/>
    <s v="PINE RIDGE UNIT 1 PB 8 PG 25 LOT 1 BLK 100"/>
    <n v="178120"/>
    <n v="19670"/>
    <n v="158450"/>
    <n v="170176"/>
    <n v="145176"/>
    <x v="0"/>
    <x v="333"/>
    <n v="169500"/>
    <n v="2735"/>
    <n v="1775"/>
    <x v="0"/>
    <s v="WARRANTY DEED"/>
    <n v="1"/>
    <x v="20"/>
    <x v="1"/>
    <x v="0"/>
    <m/>
    <n v="1519"/>
    <n v="32"/>
    <x v="0"/>
    <x v="0"/>
    <n v="2167"/>
    <m/>
    <m/>
    <m/>
    <m/>
    <s v="NELSON MARY L"/>
    <s v="NELSON DAVID W"/>
    <s v="6215 N PUEBLO TER"/>
    <s v="BEVERLY HILLS FL 34465"/>
  </r>
  <r>
    <x v="467"/>
    <s v="18E17S320010  01000 0140"/>
    <s v="7492"/>
    <s v="PINE RIDGE UNITS 1,5,&amp; 6"/>
    <s v="0000"/>
    <s v="Vacant Residential"/>
    <s v="05"/>
    <s v="18S"/>
    <s v="18E"/>
    <s v="STANDARD"/>
    <x v="1"/>
    <n v="43757"/>
    <n v="1"/>
    <s v="000X"/>
    <n v="4687"/>
    <s v="W"/>
    <x v="46"/>
    <s v="CT"/>
    <m/>
    <s v="BEVERLY HILLS"/>
    <m/>
    <s v="PINE RIDGE UNIT 1 PB 8 PG 25 LOT 14 BLK 100 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MUSSELMAN O ED &amp; JUDITH A"/>
    <m/>
    <s v="18942 KAIBAB RD"/>
    <s v="APPLE VALLEY CA 92307"/>
  </r>
  <r>
    <x v="468"/>
    <s v="18E17S320010  01000 0190"/>
    <s v="7492"/>
    <s v="PINE RIDGE UNITS 1,5,&amp; 6"/>
    <s v="0100"/>
    <s v="Single Family Residential"/>
    <s v="05"/>
    <s v="18S"/>
    <s v="18E"/>
    <s v="STANDARD"/>
    <x v="0"/>
    <n v="81961"/>
    <n v="1.88"/>
    <s v="000X"/>
    <n v="4506"/>
    <s v="W"/>
    <x v="46"/>
    <s v="CT"/>
    <m/>
    <s v="BEVERLY HILLS"/>
    <m/>
    <s v="PINE RIDGE UNIT 1 PB 8 PG 25 LOT 19 BLK 100"/>
    <n v="260270"/>
    <n v="28220"/>
    <n v="232050"/>
    <n v="200763"/>
    <n v="175763"/>
    <x v="0"/>
    <x v="334"/>
    <n v="15000"/>
    <n v="1147"/>
    <n v="1877"/>
    <x v="1"/>
    <s v="WARRANTY DEED"/>
    <n v="1"/>
    <x v="0"/>
    <x v="1"/>
    <x v="0"/>
    <m/>
    <n v="2283"/>
    <n v="32"/>
    <x v="0"/>
    <x v="0"/>
    <n v="3375"/>
    <m/>
    <m/>
    <m/>
    <m/>
    <s v="ORIOLT JOHN E"/>
    <s v="ORIOLT ROSALIE"/>
    <s v="4506 W MAVERICK CT"/>
    <s v="BEVERLY HILLS FL 34465"/>
  </r>
  <r>
    <x v="469"/>
    <s v="18E17S320010  01000 0220"/>
    <s v="7492"/>
    <s v="PINE RIDGE UNITS 1,5,&amp; 6"/>
    <s v="0100"/>
    <s v="Single Family Residential"/>
    <s v="05"/>
    <s v="18S"/>
    <s v="18E"/>
    <s v="STANDARD"/>
    <x v="0"/>
    <n v="56114"/>
    <n v="1.29"/>
    <s v="000X"/>
    <n v="4664"/>
    <s v="W"/>
    <x v="46"/>
    <s v="CT"/>
    <m/>
    <s v="BEVERLY HILLS"/>
    <m/>
    <s v="PINE RIDGE UNIT 1 PB 8 PG 25 LOT 22 BLK 100 "/>
    <n v="305790"/>
    <n v="19320"/>
    <n v="286470"/>
    <n v="262396"/>
    <n v="236896"/>
    <x v="0"/>
    <x v="148"/>
    <n v="254500"/>
    <n v="1592"/>
    <n v="762"/>
    <x v="0"/>
    <s v="WARRANTY DEED"/>
    <n v="1"/>
    <x v="23"/>
    <x v="1"/>
    <x v="0"/>
    <n v="2"/>
    <n v="2620"/>
    <n v="32"/>
    <x v="1"/>
    <x v="0"/>
    <n v="3953"/>
    <m/>
    <m/>
    <m/>
    <m/>
    <s v="THOMPSON TIMOTHY J"/>
    <s v="THOMPSON BARBARA"/>
    <s v="4664 W MAVERICK CT"/>
    <s v="BEVERLY HILLS FL 34465"/>
  </r>
  <r>
    <x v="470"/>
    <s v="18E17S320010  01000 0250"/>
    <s v="7492"/>
    <s v="PINE RIDGE UNITS 1,5,&amp; 6"/>
    <s v="0100"/>
    <s v="Single Family Residential"/>
    <s v="05"/>
    <s v="18S"/>
    <s v="18E"/>
    <s v="STANDARD"/>
    <x v="0"/>
    <n v="43750"/>
    <n v="1"/>
    <s v="000X"/>
    <n v="4599"/>
    <s v="W"/>
    <x v="38"/>
    <s v="DR"/>
    <m/>
    <s v="BEVERLY HILLS"/>
    <m/>
    <s v="PINE RIDGE UNIT 1 PB 8 PG 25 LOT 25 BLK 100"/>
    <n v="181660"/>
    <n v="15070"/>
    <n v="166590"/>
    <n v="124277"/>
    <n v="99277"/>
    <x v="0"/>
    <x v="89"/>
    <n v="9000"/>
    <n v="1053"/>
    <n v="746"/>
    <x v="1"/>
    <s v="WARRANTY DEED"/>
    <n v="1"/>
    <x v="21"/>
    <x v="1"/>
    <x v="0"/>
    <m/>
    <n v="1638"/>
    <n v="32"/>
    <x v="0"/>
    <x v="0"/>
    <n v="2352"/>
    <m/>
    <m/>
    <m/>
    <m/>
    <s v="TOWNSHEND WILLIAM L"/>
    <s v="TOWNSHEND ROBIN L"/>
    <s v="4599 W ALAMO DR"/>
    <s v="BEVERLY HILLS FL 34465 2139"/>
  </r>
  <r>
    <x v="471"/>
    <s v="18E17S320010  01000 0280"/>
    <s v="7492"/>
    <s v="PINE RIDGE UNITS 1,5,&amp; 6"/>
    <s v="0100"/>
    <s v="Single Family Residential"/>
    <s v="05"/>
    <s v="18S"/>
    <s v="18E"/>
    <s v="STANDARD"/>
    <x v="0"/>
    <n v="53737"/>
    <n v="1.23"/>
    <s v="000X"/>
    <n v="4525"/>
    <s v="W"/>
    <x v="38"/>
    <s v="DR"/>
    <m/>
    <s v="BEVERLY HILLS"/>
    <m/>
    <s v="PINE RIDGE UNIT 1 PB 8 PG 25 LOT 28 BLK 100"/>
    <n v="293270"/>
    <n v="18500"/>
    <n v="274770"/>
    <n v="232945"/>
    <n v="207945"/>
    <x v="0"/>
    <x v="322"/>
    <n v="33000"/>
    <n v="1720"/>
    <n v="2393"/>
    <x v="1"/>
    <s v="FROM DEVELOPERS"/>
    <n v="1"/>
    <x v="0"/>
    <x v="1"/>
    <x v="4"/>
    <m/>
    <n v="2595"/>
    <n v="32"/>
    <x v="0"/>
    <x v="0"/>
    <n v="3508"/>
    <m/>
    <m/>
    <m/>
    <m/>
    <s v="TAKACS KENNETH S"/>
    <s v="TAKACS FAVIOLA"/>
    <s v="4525 W ALAMO DR"/>
    <s v="BEVERLY HILLS FL 34465 2139"/>
  </r>
  <r>
    <x v="472"/>
    <s v="18E17S320010  01000 0320"/>
    <s v="7492"/>
    <s v="PINE RIDGE UNITS 1,5,&amp; 6"/>
    <s v="0100"/>
    <s v="Single Family Residential"/>
    <s v="05"/>
    <s v="18S"/>
    <s v="18E"/>
    <s v="STANDARD"/>
    <x v="0"/>
    <n v="43750"/>
    <n v="1"/>
    <s v="000X"/>
    <n v="5964"/>
    <s v="N"/>
    <x v="1"/>
    <s v="AVE"/>
    <m/>
    <s v="BEVERLY HILLS"/>
    <m/>
    <s v="PINE RIDGE UNIT 1 PB 8 PG 25 LOT 32 BLK 100"/>
    <n v="259420"/>
    <n v="15070"/>
    <n v="244350"/>
    <n v="243265"/>
    <n v="218265"/>
    <x v="0"/>
    <x v="335"/>
    <n v="247000"/>
    <n v="2767"/>
    <n v="582"/>
    <x v="0"/>
    <s v="WARRANTY DEED"/>
    <n v="1"/>
    <x v="28"/>
    <x v="1"/>
    <x v="0"/>
    <m/>
    <n v="1931"/>
    <n v="32"/>
    <x v="0"/>
    <x v="0"/>
    <n v="3045"/>
    <m/>
    <m/>
    <m/>
    <m/>
    <s v="MERRILL MILTON M"/>
    <s v="MERRILL PAMELA S"/>
    <s v="5964 N FLAGSTAFF AVE"/>
    <s v="BEVERLY HILLS FL 34465"/>
  </r>
  <r>
    <x v="473"/>
    <s v="18E17S320010  01020 0070"/>
    <s v="7492"/>
    <s v="PINE RIDGE UNITS 1,5,&amp; 6"/>
    <s v="0100"/>
    <s v="Single Family Residential"/>
    <s v="32"/>
    <s v="17S"/>
    <s v="18E"/>
    <s v="STANDARD"/>
    <x v="0"/>
    <n v="65045"/>
    <n v="1.49"/>
    <s v="000X"/>
    <n v="6017"/>
    <s v="N"/>
    <x v="47"/>
    <s v="TER"/>
    <m/>
    <s v="BEVERLY HILLS"/>
    <m/>
    <s v="PINE RIDGE UNIT 1 PB 8 PG 25 LOT 7 BLK 102 "/>
    <n v="231360"/>
    <n v="22400"/>
    <n v="208960"/>
    <n v="172930"/>
    <n v="147930"/>
    <x v="0"/>
    <x v="252"/>
    <n v="20000"/>
    <n v="1554"/>
    <n v="1128"/>
    <x v="1"/>
    <s v="WARRANTY DEED"/>
    <n v="1"/>
    <x v="22"/>
    <x v="1"/>
    <x v="0"/>
    <m/>
    <n v="2039"/>
    <n v="32"/>
    <x v="1"/>
    <x v="0"/>
    <n v="3398"/>
    <m/>
    <m/>
    <m/>
    <m/>
    <s v="KORSTICK JEFFREY J"/>
    <m/>
    <s v="6017 N PUEBLO TER"/>
    <s v="BEVERLY HILLS FL 34465"/>
  </r>
  <r>
    <x v="474"/>
    <s v="18E17S320010  01030 0020"/>
    <s v="7492"/>
    <s v="PINE RIDGE UNITS 1,5,&amp; 6"/>
    <s v="0000"/>
    <s v="Vacant Residential"/>
    <s v="32"/>
    <s v="17S"/>
    <s v="18E"/>
    <s v="STANDARD"/>
    <x v="1"/>
    <n v="50717"/>
    <n v="1.1599999999999999"/>
    <s v="000X"/>
    <n v="4830"/>
    <s v="W"/>
    <x v="48"/>
    <s v="LN"/>
    <m/>
    <s v="BEVERLY HILLS"/>
    <m/>
    <s v="PINE RIDGE UNIT 1 PB 8 PG 25 LOT 2 BLK 103 "/>
    <n v="17460"/>
    <n v="17460"/>
    <n v="0"/>
    <n v="17460"/>
    <n v="17460"/>
    <x v="1"/>
    <x v="336"/>
    <n v="18000"/>
    <n v="1134"/>
    <n v="1404"/>
    <x v="1"/>
    <s v="FROM DEVELOPERS"/>
    <m/>
    <x v="6"/>
    <x v="2"/>
    <x v="2"/>
    <m/>
    <m/>
    <m/>
    <x v="2"/>
    <x v="1"/>
    <n v="0"/>
    <m/>
    <m/>
    <m/>
    <m/>
    <s v="FLORAVEL M MALASIG REVOCABLE"/>
    <s v="LIVING TRUST"/>
    <s v="134 ENCLAVE CIR UNIT A"/>
    <s v="BOLINGBROOK IL 60440"/>
  </r>
  <r>
    <x v="475"/>
    <s v="18E17S320010  00960 0070"/>
    <s v="7492"/>
    <s v="PINE RIDGE UNITS 1,5,&amp; 6"/>
    <s v="0100"/>
    <s v="Single Family Residential"/>
    <s v="32"/>
    <s v="17S"/>
    <s v="18E"/>
    <s v="STANDARD"/>
    <x v="0"/>
    <n v="44074"/>
    <n v="1.01"/>
    <s v="000X"/>
    <n v="4275"/>
    <s v="W"/>
    <x v="42"/>
    <s v="LN"/>
    <m/>
    <s v="BEVERLY HILLS"/>
    <m/>
    <s v="PINE RIDGE UNIT 1 PB 8 PG 25 LOT 7 BLK 96"/>
    <n v="258720"/>
    <n v="15180"/>
    <n v="243540"/>
    <n v="239245"/>
    <n v="214245"/>
    <x v="0"/>
    <x v="337"/>
    <n v="310400"/>
    <n v="2942"/>
    <n v="447"/>
    <x v="0"/>
    <s v="WARRANTY DEED"/>
    <n v="1"/>
    <x v="12"/>
    <x v="1"/>
    <x v="0"/>
    <m/>
    <n v="2316"/>
    <n v="32"/>
    <x v="1"/>
    <x v="0"/>
    <n v="3623"/>
    <m/>
    <m/>
    <m/>
    <m/>
    <s v="CREE WILLIAM"/>
    <s v="CREE JANET"/>
    <s v="4275 W GORGE LN"/>
    <s v="BEVERLY HILLS FL 34465"/>
  </r>
  <r>
    <x v="476"/>
    <s v="18E17S320010  00960 0100"/>
    <s v="7492"/>
    <s v="PINE RIDGE UNITS 1,5,&amp; 6"/>
    <s v="0100"/>
    <s v="Single Family Residential"/>
    <s v="32"/>
    <s v="17S"/>
    <s v="18E"/>
    <s v="STANDARD"/>
    <x v="0"/>
    <n v="44074"/>
    <n v="1.01"/>
    <s v="000X"/>
    <n v="4185"/>
    <s v="W"/>
    <x v="42"/>
    <s v="LN"/>
    <m/>
    <s v="BEVERLY HILLS"/>
    <m/>
    <s v="PINE RIDGE UNIT 1 PB 8 PG 25 LOT 10 BLK 96"/>
    <n v="302390"/>
    <n v="15180"/>
    <n v="287210"/>
    <n v="191211"/>
    <n v="166211"/>
    <x v="0"/>
    <x v="333"/>
    <n v="345000"/>
    <n v="2734"/>
    <n v="2127"/>
    <x v="0"/>
    <s v="WARRANTY DEED"/>
    <n v="1"/>
    <x v="24"/>
    <x v="0"/>
    <x v="1"/>
    <m/>
    <n v="2875"/>
    <n v="32"/>
    <x v="0"/>
    <x v="0"/>
    <n v="4168"/>
    <m/>
    <m/>
    <m/>
    <m/>
    <s v="HOCK KEITH CHRISTOPHER"/>
    <m/>
    <s v="4185 W GORGE LN"/>
    <s v="BEVERLY HILLS FL 34465"/>
  </r>
  <r>
    <x v="477"/>
    <s v="18E17S320010  00970 0010"/>
    <s v="7492"/>
    <s v="PINE RIDGE UNITS 1,5,&amp; 6"/>
    <s v="0000"/>
    <s v="Vacant Residential"/>
    <s v="32"/>
    <s v="17S"/>
    <s v="18E"/>
    <s v="STANDARD"/>
    <x v="1"/>
    <n v="45000"/>
    <n v="1.03"/>
    <s v="000X"/>
    <n v="4382"/>
    <s v="W"/>
    <x v="42"/>
    <s v="LN"/>
    <m/>
    <s v="BEVERLY HILLS"/>
    <m/>
    <s v="PINE RIDGE UNIT 1 PB 8 PG 25 LOT 1 BLK 97 "/>
    <n v="15500"/>
    <n v="15500"/>
    <n v="0"/>
    <n v="15500"/>
    <n v="15500"/>
    <x v="1"/>
    <x v="23"/>
    <m/>
    <m/>
    <m/>
    <x v="2"/>
    <m/>
    <m/>
    <x v="6"/>
    <x v="2"/>
    <x v="2"/>
    <m/>
    <m/>
    <m/>
    <x v="2"/>
    <x v="1"/>
    <n v="0"/>
    <m/>
    <m/>
    <m/>
    <m/>
    <s v="MILLER ROBERT &amp; ROSE MARIE"/>
    <m/>
    <s v="3001 EGYPTIAN LN"/>
    <s v="VIRGINIA BEACH VA 23456"/>
  </r>
  <r>
    <x v="478"/>
    <s v="18E17S320010  00970 0110"/>
    <s v="7492"/>
    <s v="PINE RIDGE UNITS 1,5,&amp; 6"/>
    <s v="0100"/>
    <s v="Single Family Residential"/>
    <s v="32"/>
    <s v="17S"/>
    <s v="18E"/>
    <s v="STANDARD"/>
    <x v="0"/>
    <n v="49790"/>
    <n v="1.1399999999999999"/>
    <s v="000X"/>
    <n v="4437"/>
    <s v="W"/>
    <x v="43"/>
    <s v="LN"/>
    <m/>
    <s v="BEVERLY HILLS"/>
    <m/>
    <s v="PINE RIDGE UNIT 1 PB 8 PG 25 LOT 11 BLK 97"/>
    <n v="260880"/>
    <n v="17150"/>
    <n v="243730"/>
    <n v="203147"/>
    <n v="178147"/>
    <x v="0"/>
    <x v="265"/>
    <n v="219000"/>
    <n v="2434"/>
    <n v="1713"/>
    <x v="0"/>
    <s v="WARRANTY DEED"/>
    <n v="1"/>
    <x v="5"/>
    <x v="1"/>
    <x v="0"/>
    <n v="1"/>
    <n v="2723"/>
    <n v="32"/>
    <x v="0"/>
    <x v="0"/>
    <n v="3960"/>
    <m/>
    <m/>
    <m/>
    <m/>
    <s v="JEANS JOHN F"/>
    <s v="JEANS  D KAY"/>
    <s v="4437 W ROCKY LN"/>
    <s v="BEVERLY HILLS FL 34465 2114"/>
  </r>
  <r>
    <x v="479"/>
    <s v="18E17S320010  00980 0100"/>
    <s v="7492"/>
    <s v="PINE RIDGE UNITS 1,5,&amp; 6"/>
    <s v="0100"/>
    <s v="Single Family Residential"/>
    <s v="05"/>
    <s v="18S"/>
    <s v="18E"/>
    <s v="STANDARD"/>
    <x v="0"/>
    <n v="45000"/>
    <n v="1.03"/>
    <s v="000X"/>
    <n v="4365"/>
    <s v="W"/>
    <x v="44"/>
    <s v="LN"/>
    <m/>
    <s v="BEVERLY HILLS"/>
    <m/>
    <s v="PINE RIDGE UNIT 1 PB 8 PG 25 LOT 10 BLK 98 "/>
    <n v="205110"/>
    <n v="15500"/>
    <n v="189610"/>
    <n v="160278"/>
    <n v="134778"/>
    <x v="0"/>
    <x v="338"/>
    <n v="165900"/>
    <n v="1572"/>
    <n v="1465"/>
    <x v="0"/>
    <s v="WARRANTY DEED"/>
    <n v="1"/>
    <x v="20"/>
    <x v="1"/>
    <x v="0"/>
    <m/>
    <n v="1791"/>
    <n v="32"/>
    <x v="0"/>
    <x v="0"/>
    <n v="2791"/>
    <m/>
    <m/>
    <m/>
    <m/>
    <s v="AMBROSE JANICE"/>
    <m/>
    <s v="4365 W PRAIRIE LN"/>
    <s v="BEVERLY HILLS FL 34465"/>
  </r>
  <r>
    <x v="480"/>
    <s v="18E17S320010  00980 0110"/>
    <s v="7492"/>
    <s v="PINE RIDGE UNITS 1,5,&amp; 6"/>
    <s v="0100"/>
    <s v="Single Family Residential"/>
    <s v="05"/>
    <s v="18S"/>
    <s v="18E"/>
    <s v="STANDARD"/>
    <x v="0"/>
    <n v="45000"/>
    <n v="1.03"/>
    <s v="000X"/>
    <n v="4405"/>
    <s v="W"/>
    <x v="44"/>
    <s v="LN"/>
    <m/>
    <s v="BEVERLY HILLS"/>
    <m/>
    <s v="PINE RIDGE UNIT 1 PB 8 PG 25 LOT 11 BLK 98"/>
    <n v="177240"/>
    <n v="15500"/>
    <n v="161740"/>
    <n v="142471"/>
    <n v="117471"/>
    <x v="0"/>
    <x v="339"/>
    <n v="239500"/>
    <n v="3023"/>
    <n v="1319"/>
    <x v="0"/>
    <s v="WARRANTY DEED"/>
    <n v="1"/>
    <x v="11"/>
    <x v="1"/>
    <x v="0"/>
    <m/>
    <n v="1436"/>
    <n v="32"/>
    <x v="0"/>
    <x v="0"/>
    <n v="2235"/>
    <m/>
    <m/>
    <m/>
    <m/>
    <s v="CUCCIO JOSEPH F"/>
    <s v="CUCCIO ANNETTE"/>
    <s v="4405 W PRAIRIE LN"/>
    <s v="BEVERLY HILLS FL 34465"/>
  </r>
  <r>
    <x v="481"/>
    <s v="18E17S320010  01000 0030"/>
    <s v="7492"/>
    <s v="PINE RIDGE UNITS 1,5,&amp; 6"/>
    <s v="0000"/>
    <s v="Vacant Residential"/>
    <s v="32"/>
    <s v="17S"/>
    <s v="18E"/>
    <s v="STANDARD"/>
    <x v="1"/>
    <n v="44496"/>
    <n v="1.02"/>
    <s v="000X"/>
    <n v="6163"/>
    <s v="N"/>
    <x v="45"/>
    <s v="DR"/>
    <m/>
    <s v="BEVERLY HILLS"/>
    <m/>
    <s v="PINE RIDGE UNIT 1 PB 8 PG 25  LOT 3 BLK 100"/>
    <n v="15320"/>
    <n v="15320"/>
    <n v="0"/>
    <n v="15320"/>
    <n v="15320"/>
    <x v="1"/>
    <x v="23"/>
    <m/>
    <m/>
    <m/>
    <x v="2"/>
    <m/>
    <m/>
    <x v="6"/>
    <x v="2"/>
    <x v="2"/>
    <m/>
    <m/>
    <m/>
    <x v="2"/>
    <x v="1"/>
    <n v="0"/>
    <m/>
    <m/>
    <m/>
    <m/>
    <s v="SCHWARZ SABINE HARTINGER"/>
    <m/>
    <s v="SCHLEISSHEIMER STR 33"/>
    <s v=" 85386 GERMANY"/>
  </r>
  <r>
    <x v="482"/>
    <s v="18E17S320010  01000 0070"/>
    <s v="7492"/>
    <s v="PINE RIDGE UNITS 1,5,&amp; 6"/>
    <s v="0100"/>
    <s v="Single Family Residential"/>
    <s v="32"/>
    <s v="17S"/>
    <s v="18E"/>
    <s v="STANDARD"/>
    <x v="0"/>
    <n v="43674"/>
    <n v="1"/>
    <s v="000X"/>
    <n v="6115"/>
    <s v="N"/>
    <x v="45"/>
    <s v="DR"/>
    <m/>
    <s v="BEVERLY HILLS"/>
    <m/>
    <s v="PINE RIDGE UNIT 1 PB 8 PG 25 LOT 7 BLK 100"/>
    <n v="262140"/>
    <n v="15040"/>
    <n v="247100"/>
    <n v="200875"/>
    <n v="175875"/>
    <x v="0"/>
    <x v="340"/>
    <n v="8000"/>
    <n v="1463"/>
    <n v="587"/>
    <x v="1"/>
    <s v="WARRANTY DEED"/>
    <n v="1"/>
    <x v="20"/>
    <x v="1"/>
    <x v="1"/>
    <m/>
    <n v="2638"/>
    <n v="32"/>
    <x v="0"/>
    <x v="0"/>
    <n v="3693"/>
    <m/>
    <m/>
    <m/>
    <m/>
    <s v="LATOCKI MARK J"/>
    <s v="LATOCKI JANET M"/>
    <s v="PO BOX 641111"/>
    <s v="BEVERLY HILLS FL 34464 1111"/>
  </r>
  <r>
    <x v="483"/>
    <s v="18E17S320010  01000 0170"/>
    <s v="7492"/>
    <s v="PINE RIDGE UNITS 1,5,&amp; 6"/>
    <s v="0100"/>
    <s v="Single Family Residential"/>
    <s v="05"/>
    <s v="18S"/>
    <s v="18E"/>
    <s v="STANDARD"/>
    <x v="0"/>
    <n v="43617"/>
    <n v="1"/>
    <s v="000X"/>
    <n v="4585"/>
    <s v="W"/>
    <x v="46"/>
    <s v="CT"/>
    <m/>
    <s v="BEVERLY HILLS"/>
    <m/>
    <s v="PINE RIDGE UNIT 1 PB 8 PG 25 LOT 17 BLK 100"/>
    <n v="287410"/>
    <n v="15020"/>
    <n v="272390"/>
    <n v="287410"/>
    <n v="287410"/>
    <x v="1"/>
    <x v="41"/>
    <n v="258000"/>
    <n v="2561"/>
    <n v="1593"/>
    <x v="0"/>
    <s v="WARRANTY DEED"/>
    <n v="1"/>
    <x v="3"/>
    <x v="1"/>
    <x v="1"/>
    <m/>
    <n v="2712"/>
    <n v="32"/>
    <x v="0"/>
    <x v="0"/>
    <n v="3737"/>
    <m/>
    <m/>
    <m/>
    <m/>
    <s v="SOBCZAK RONALD"/>
    <s v="SOBCZAK HALINA"/>
    <s v="4585 W MAVERICK CT"/>
    <s v="BEVERLY HILLS FL 34465"/>
  </r>
  <r>
    <x v="484"/>
    <s v="18E17S320010  01000 0290"/>
    <s v="7492"/>
    <s v="PINE RIDGE UNITS 1,5,&amp; 6"/>
    <s v="0000"/>
    <s v="Vacant Residential"/>
    <s v="05"/>
    <s v="18S"/>
    <s v="18E"/>
    <s v="STANDARD"/>
    <x v="1"/>
    <n v="43750"/>
    <n v="1"/>
    <s v="000X"/>
    <n v="5862"/>
    <s v="N"/>
    <x v="1"/>
    <s v="AVE"/>
    <m/>
    <s v="BEVERLY HILLS"/>
    <m/>
    <s v="PINE RIDGE UNIT 1 PB 8 PG 25 LOT 29 BLK 100"/>
    <n v="15070"/>
    <n v="15070"/>
    <n v="0"/>
    <n v="15070"/>
    <n v="15070"/>
    <x v="1"/>
    <x v="341"/>
    <n v="15000"/>
    <n v="2779"/>
    <n v="1595"/>
    <x v="1"/>
    <s v="WARRANTY DEED"/>
    <m/>
    <x v="6"/>
    <x v="2"/>
    <x v="2"/>
    <m/>
    <m/>
    <m/>
    <x v="2"/>
    <x v="1"/>
    <n v="0"/>
    <m/>
    <m/>
    <m/>
    <m/>
    <s v="LEON MARIO BRYAN"/>
    <m/>
    <s v="PO BOX 640729"/>
    <s v="BEVERLY HILLS FL 34464 0729"/>
  </r>
  <r>
    <x v="485"/>
    <s v="18E17S320010  01020 0050"/>
    <s v="7492"/>
    <s v="PINE RIDGE UNITS 1,5,&amp; 6"/>
    <s v="0000"/>
    <s v="Vacant Residential"/>
    <s v="32"/>
    <s v="17S"/>
    <s v="18E"/>
    <s v="STANDARD"/>
    <x v="1"/>
    <n v="45850"/>
    <n v="1.05"/>
    <s v="000X"/>
    <n v="6088"/>
    <s v="N"/>
    <x v="47"/>
    <s v="TER"/>
    <m/>
    <s v="BEVERLY HILLS"/>
    <m/>
    <s v="PINE RIDGE UNIT 1 PB 8 PG 25 LOT 5 BLK 102 "/>
    <n v="15790"/>
    <n v="15790"/>
    <n v="0"/>
    <n v="15790"/>
    <n v="15790"/>
    <x v="1"/>
    <x v="43"/>
    <n v="47000"/>
    <n v="1809"/>
    <n v="2093"/>
    <x v="1"/>
    <s v="WARRANTY DEED"/>
    <m/>
    <x v="6"/>
    <x v="2"/>
    <x v="2"/>
    <m/>
    <m/>
    <m/>
    <x v="2"/>
    <x v="1"/>
    <n v="0"/>
    <m/>
    <m/>
    <m/>
    <m/>
    <s v="QUILES JOE &amp; ROBYN E"/>
    <m/>
    <s v="9690 NW 24TH ST"/>
    <s v="SUNRISE FL 33322"/>
  </r>
  <r>
    <x v="486"/>
    <s v="18E17S320010  00950 0130"/>
    <s v="7492"/>
    <s v="PINE RIDGE UNITS 1,5,&amp; 6"/>
    <s v="0100"/>
    <s v="Single Family Residential"/>
    <s v="05"/>
    <s v="18S"/>
    <s v="18E"/>
    <s v="STANDARD"/>
    <x v="0"/>
    <n v="43750"/>
    <n v="1"/>
    <s v="000X"/>
    <n v="5956"/>
    <s v="N"/>
    <x v="39"/>
    <s v="DR"/>
    <m/>
    <s v="BEVERLY HILLS"/>
    <m/>
    <s v="PINE RIDGE UNIT 1 PB 8 PG 25 LOT 13 BLK 95"/>
    <n v="243180"/>
    <n v="15070"/>
    <n v="228110"/>
    <n v="208290"/>
    <n v="183290"/>
    <x v="0"/>
    <x v="342"/>
    <n v="185000"/>
    <n v="2642"/>
    <n v="1250"/>
    <x v="0"/>
    <s v="WARRANTY DEED"/>
    <n v="1"/>
    <x v="15"/>
    <x v="1"/>
    <x v="0"/>
    <m/>
    <n v="2586"/>
    <n v="32"/>
    <x v="1"/>
    <x v="0"/>
    <n v="3402"/>
    <m/>
    <m/>
    <m/>
    <m/>
    <s v="ST LEWIS VINCENT L"/>
    <s v="ST LEWIS MARIA"/>
    <s v="5956 N HAZELWOOD DR"/>
    <s v="BEVERLY HILLS FL 34465"/>
  </r>
  <r>
    <x v="487"/>
    <s v="18E17S320010  00950 0150"/>
    <s v="7492"/>
    <s v="PINE RIDGE UNITS 1,5,&amp; 6"/>
    <s v="0100"/>
    <s v="Single Family Residential"/>
    <s v="05"/>
    <s v="18S"/>
    <s v="18E"/>
    <s v="STANDARD"/>
    <x v="0"/>
    <n v="43750"/>
    <n v="1"/>
    <s v="000X"/>
    <n v="5884"/>
    <s v="N"/>
    <x v="39"/>
    <s v="DR"/>
    <m/>
    <s v="BEVERLY HILLS"/>
    <m/>
    <s v="PINE RIDGE UNIT 1 PB 8 PG 25 LOT 15 BLK 95"/>
    <n v="250040"/>
    <n v="15070"/>
    <n v="234970"/>
    <n v="197935"/>
    <n v="172935"/>
    <x v="0"/>
    <x v="178"/>
    <n v="169900"/>
    <n v="2536"/>
    <n v="255"/>
    <x v="0"/>
    <s v="TO OR FROM BANKS/LOAN CO."/>
    <n v="2"/>
    <x v="15"/>
    <x v="5"/>
    <x v="1"/>
    <m/>
    <n v="2666"/>
    <n v="32"/>
    <x v="0"/>
    <x v="0"/>
    <n v="3453"/>
    <m/>
    <m/>
    <m/>
    <m/>
    <s v="STACK STEVEN T"/>
    <s v="STACK DRENDA A"/>
    <s v="5884 N HAZELWOOD DR"/>
    <s v="BEVERLY HILLS FL 34465 2111"/>
  </r>
  <r>
    <x v="488"/>
    <s v="18E17S320010  00960 0050"/>
    <s v="7492"/>
    <s v="PINE RIDGE UNITS 1,5,&amp; 6"/>
    <s v="0100"/>
    <s v="Single Family Residential"/>
    <s v="32"/>
    <s v="17S"/>
    <s v="18E"/>
    <s v="STANDARD"/>
    <x v="0"/>
    <n v="44074"/>
    <n v="1.01"/>
    <s v="000X"/>
    <n v="4349"/>
    <s v="W"/>
    <x v="42"/>
    <s v="LN"/>
    <m/>
    <s v="BEVERLY HILLS"/>
    <m/>
    <s v="PINE RIDGE UNIT 1 PB 8 PG 25 LOT 5 BLK 96"/>
    <n v="156600"/>
    <n v="15180"/>
    <n v="141420"/>
    <n v="109765"/>
    <n v="84765"/>
    <x v="0"/>
    <x v="67"/>
    <n v="10500"/>
    <n v="937"/>
    <n v="88"/>
    <x v="1"/>
    <s v="WARRANTY DEED"/>
    <n v="1"/>
    <x v="7"/>
    <x v="1"/>
    <x v="0"/>
    <m/>
    <n v="1613"/>
    <n v="32"/>
    <x v="1"/>
    <x v="0"/>
    <n v="2278"/>
    <m/>
    <m/>
    <m/>
    <m/>
    <s v="GRASSICK DONALD R"/>
    <s v="WISSIG KAREN A"/>
    <s v="4349 W GORGE LN"/>
    <s v="BEVERLY HILLS FL 34465"/>
  </r>
  <r>
    <x v="489"/>
    <s v="18E17S320010  00960 0110"/>
    <s v="7492"/>
    <s v="PINE RIDGE UNITS 1,5,&amp; 6"/>
    <s v="0000"/>
    <s v="Vacant Residential"/>
    <s v="32"/>
    <s v="17S"/>
    <s v="18E"/>
    <s v="STANDARD"/>
    <x v="1"/>
    <n v="52742"/>
    <n v="1.21"/>
    <s v="000X"/>
    <n v="4151"/>
    <s v="W"/>
    <x v="42"/>
    <s v="LN"/>
    <m/>
    <s v="BEVERLY HILLS"/>
    <m/>
    <s v="PINE RIDGE UNIT 1 PB 8 PG 25 LOT 11 BLK 96 "/>
    <n v="18160"/>
    <n v="18160"/>
    <n v="0"/>
    <n v="18160"/>
    <n v="18160"/>
    <x v="1"/>
    <x v="148"/>
    <n v="19100"/>
    <n v="1580"/>
    <n v="808"/>
    <x v="1"/>
    <s v="FROM DEVELOPERS"/>
    <m/>
    <x v="6"/>
    <x v="2"/>
    <x v="2"/>
    <m/>
    <m/>
    <m/>
    <x v="2"/>
    <x v="1"/>
    <n v="0"/>
    <m/>
    <m/>
    <m/>
    <m/>
    <s v="BONGAT PRECIOSIMA S"/>
    <m/>
    <s v="521 E SHASTA AVE"/>
    <s v="MC ALLEN TX 78504"/>
  </r>
  <r>
    <x v="490"/>
    <s v="18E17S320010  00970 0020"/>
    <s v="7492"/>
    <s v="PINE RIDGE UNITS 1,5,&amp; 6"/>
    <s v="0000"/>
    <s v="Vacant Residential"/>
    <s v="32"/>
    <s v="17S"/>
    <s v="18E"/>
    <s v="STANDARD"/>
    <x v="1"/>
    <n v="45000"/>
    <n v="1.03"/>
    <s v="000X"/>
    <n v="4350"/>
    <s v="W"/>
    <x v="42"/>
    <s v="LN"/>
    <m/>
    <s v="BEVERLY HILLS"/>
    <m/>
    <s v="PINE RIDGE UNIT 1 PB 8 PG 25 LOT 2 BLK 97 "/>
    <n v="15500"/>
    <n v="15500"/>
    <n v="0"/>
    <n v="15500"/>
    <n v="15500"/>
    <x v="1"/>
    <x v="104"/>
    <n v="75000"/>
    <n v="1869"/>
    <n v="769"/>
    <x v="1"/>
    <s v="WARRANTY DEED"/>
    <m/>
    <x v="6"/>
    <x v="2"/>
    <x v="2"/>
    <m/>
    <m/>
    <m/>
    <x v="2"/>
    <x v="1"/>
    <n v="0"/>
    <m/>
    <m/>
    <m/>
    <m/>
    <s v="MEIGHAN MARGARET B &amp; JOHN J"/>
    <m/>
    <s v="383 FERRY RD"/>
    <s v="SAG HARBOR NY 11963"/>
  </r>
  <r>
    <x v="491"/>
    <s v="18E17S320010  00970 0060"/>
    <s v="7492"/>
    <s v="PINE RIDGE UNITS 1,5,&amp; 6"/>
    <s v="0000"/>
    <s v="Vacant Residential"/>
    <s v="32"/>
    <s v="17S"/>
    <s v="18E"/>
    <s v="STANDARD"/>
    <x v="1"/>
    <n v="51116"/>
    <n v="1.17"/>
    <s v="000X"/>
    <n v="6006"/>
    <s v="N"/>
    <x v="40"/>
    <s v="TER"/>
    <m/>
    <s v="DUNNELLON"/>
    <m/>
    <s v="PINE RIDGE UNIT 1 PB 8 PG 25 LOT 6 BLK 97 "/>
    <n v="17600"/>
    <n v="17600"/>
    <n v="0"/>
    <n v="17600"/>
    <n v="17600"/>
    <x v="1"/>
    <x v="56"/>
    <n v="22900"/>
    <n v="1422"/>
    <n v="2499"/>
    <x v="1"/>
    <s v="FROM DEVELOPERS"/>
    <m/>
    <x v="6"/>
    <x v="2"/>
    <x v="2"/>
    <m/>
    <m/>
    <m/>
    <x v="2"/>
    <x v="1"/>
    <n v="0"/>
    <m/>
    <m/>
    <m/>
    <m/>
    <s v="SUL KEVIN C"/>
    <m/>
    <s v="2721 ILLINOIS RD"/>
    <s v="NORTHBROOK IL 60062"/>
  </r>
  <r>
    <x v="492"/>
    <s v="18E17S320010  00970 0090"/>
    <s v="7492"/>
    <s v="PINE RIDGE UNITS 1,5,&amp; 6"/>
    <s v="0000"/>
    <s v="Vacant Residential"/>
    <s v="32"/>
    <s v="17S"/>
    <s v="18E"/>
    <s v="STANDARD"/>
    <x v="1"/>
    <n v="45000"/>
    <n v="1.03"/>
    <s v="000X"/>
    <n v="4363"/>
    <s v="W"/>
    <x v="43"/>
    <s v="LN"/>
    <m/>
    <s v="BEVERLY HILLS"/>
    <m/>
    <s v="PINE RIDGE UNIT 1 PB 8 PG 25 LOT 9 BLK 97"/>
    <n v="15500"/>
    <n v="15500"/>
    <n v="0"/>
    <n v="15500"/>
    <n v="15500"/>
    <x v="1"/>
    <x v="343"/>
    <n v="22000"/>
    <n v="3065"/>
    <n v="639"/>
    <x v="1"/>
    <s v="WARRANTY DEED"/>
    <m/>
    <x v="6"/>
    <x v="2"/>
    <x v="2"/>
    <m/>
    <m/>
    <m/>
    <x v="2"/>
    <x v="1"/>
    <n v="0"/>
    <m/>
    <m/>
    <m/>
    <m/>
    <s v="RESTAURI JAMES D"/>
    <m/>
    <s v="1820 NW 57TH CT"/>
    <s v="OCALA FL 34482"/>
  </r>
  <r>
    <x v="493"/>
    <s v="18E17S320010  00990 0040"/>
    <s v="7492"/>
    <s v="PINE RIDGE UNITS 1,5,&amp; 6"/>
    <s v="0000"/>
    <s v="Vacant Residential"/>
    <s v="05"/>
    <s v="18S"/>
    <s v="18E"/>
    <s v="STANDARD"/>
    <x v="1"/>
    <n v="45000"/>
    <n v="1.03"/>
    <s v="000X"/>
    <n v="4306"/>
    <s v="W"/>
    <x v="44"/>
    <s v="LN"/>
    <m/>
    <s v="BEVERLY HILLS"/>
    <m/>
    <s v="PINE RIDGE UNIT 1 PB 8 PG 25 LOT 4 BLK 99"/>
    <n v="15500"/>
    <n v="15500"/>
    <n v="0"/>
    <n v="15500"/>
    <n v="15500"/>
    <x v="1"/>
    <x v="344"/>
    <n v="22000"/>
    <n v="2750"/>
    <n v="932"/>
    <x v="1"/>
    <s v="WARRANTY DEED"/>
    <m/>
    <x v="6"/>
    <x v="2"/>
    <x v="2"/>
    <m/>
    <m/>
    <m/>
    <x v="2"/>
    <x v="1"/>
    <n v="0"/>
    <m/>
    <m/>
    <m/>
    <m/>
    <s v="FRENCH ANDREW"/>
    <s v="FRENCH LEANN HEAD"/>
    <s v="4307 W PRAIRIE LN"/>
    <s v="BEVERLY HILLS FL 34465"/>
  </r>
  <r>
    <x v="494"/>
    <s v="18E17S320010  01000 0160"/>
    <s v="7492"/>
    <s v="PINE RIDGE UNITS 1,5,&amp; 6"/>
    <s v="0100"/>
    <s v="Single Family Residential"/>
    <s v="05"/>
    <s v="18S"/>
    <s v="18E"/>
    <s v="STANDARD"/>
    <x v="0"/>
    <n v="43756"/>
    <n v="1"/>
    <s v="000X"/>
    <n v="4621"/>
    <s v="W"/>
    <x v="46"/>
    <s v="CT"/>
    <m/>
    <s v="BEVERLY HILLS"/>
    <m/>
    <s v="PINE RIDGE UNIT 1 PB 8 PG 25 LOT 16 BLK 100 "/>
    <n v="232210"/>
    <n v="15070"/>
    <n v="217140"/>
    <n v="177163"/>
    <n v="152163"/>
    <x v="0"/>
    <x v="49"/>
    <n v="320000"/>
    <n v="1965"/>
    <n v="1715"/>
    <x v="0"/>
    <s v="WARRANTY DEED"/>
    <n v="1"/>
    <x v="20"/>
    <x v="1"/>
    <x v="1"/>
    <m/>
    <n v="2166"/>
    <n v="32"/>
    <x v="0"/>
    <x v="0"/>
    <n v="3087"/>
    <m/>
    <m/>
    <m/>
    <m/>
    <s v="VASSELL TRACY ANN"/>
    <m/>
    <s v="4621 W MAVERICK CT"/>
    <s v="BEVERLY HILLS FL 34465"/>
  </r>
  <r>
    <x v="495"/>
    <s v="18E17S320010  01000 0230"/>
    <s v="7492"/>
    <s v="PINE RIDGE UNITS 1,5,&amp; 6"/>
    <s v="0100"/>
    <s v="Single Family Residential"/>
    <s v="05"/>
    <s v="18S"/>
    <s v="18E"/>
    <s v="STANDARD"/>
    <x v="0"/>
    <n v="43616"/>
    <n v="1"/>
    <s v="000X"/>
    <n v="4665"/>
    <s v="W"/>
    <x v="38"/>
    <s v="DR"/>
    <m/>
    <s v="BEVERLY HILLS"/>
    <m/>
    <s v="PINE RIDGE UNIT 1 PB 8 PG 25 LOT 23 BLK 100"/>
    <n v="269080"/>
    <n v="15020"/>
    <n v="254060"/>
    <n v="212379"/>
    <n v="187379"/>
    <x v="0"/>
    <x v="129"/>
    <n v="47000"/>
    <n v="1740"/>
    <n v="1573"/>
    <x v="1"/>
    <s v="WARRANTY DEED"/>
    <n v="1"/>
    <x v="0"/>
    <x v="1"/>
    <x v="0"/>
    <n v="1"/>
    <n v="2665"/>
    <n v="32"/>
    <x v="0"/>
    <x v="0"/>
    <n v="3672"/>
    <m/>
    <m/>
    <m/>
    <m/>
    <s v="GALLAGHER WILLIAM J"/>
    <m/>
    <s v="4665 W ALAMO DR"/>
    <s v="BEVERLY HILLS FL 34465"/>
  </r>
  <r>
    <x v="496"/>
    <s v="18E17S320010  01000 0260"/>
    <s v="7492"/>
    <s v="PINE RIDGE UNITS 1,5,&amp; 6"/>
    <s v="0000"/>
    <s v="Vacant Residential"/>
    <s v="05"/>
    <s v="18S"/>
    <s v="18E"/>
    <s v="STANDARD"/>
    <x v="1"/>
    <n v="48329"/>
    <n v="1.1100000000000001"/>
    <s v="000X"/>
    <n v="4577"/>
    <s v="W"/>
    <x v="38"/>
    <s v="DR"/>
    <m/>
    <s v="BEVERLY HILLS"/>
    <m/>
    <s v="PINE RIDGE UNIT 1 PB 8 PG 25 LOT 26 BLK 100 "/>
    <n v="16640"/>
    <n v="16640"/>
    <n v="0"/>
    <n v="16640"/>
    <n v="16640"/>
    <x v="1"/>
    <x v="345"/>
    <n v="14800"/>
    <n v="1565"/>
    <n v="793"/>
    <x v="1"/>
    <s v="WARRANTY DEED"/>
    <m/>
    <x v="6"/>
    <x v="2"/>
    <x v="2"/>
    <m/>
    <m/>
    <m/>
    <x v="2"/>
    <x v="1"/>
    <n v="0"/>
    <m/>
    <m/>
    <m/>
    <m/>
    <s v="PEREZ RAMON &amp; VICTORIA"/>
    <m/>
    <s v="4555 W ALAMO DR"/>
    <s v="BEVERLY HILLS FL 34465"/>
  </r>
  <r>
    <x v="497"/>
    <s v="18E17S320010  01000 0300"/>
    <s v="7492"/>
    <s v="PINE RIDGE UNITS 1,5,&amp; 6"/>
    <s v="0000"/>
    <s v="Vacant Residential"/>
    <s v="05"/>
    <s v="18S"/>
    <s v="18E"/>
    <s v="STANDARD"/>
    <x v="1"/>
    <n v="43750"/>
    <n v="1"/>
    <s v="000X"/>
    <n v="5898"/>
    <s v="N"/>
    <x v="1"/>
    <s v="AVE"/>
    <m/>
    <s v="BEVERLY HILLS"/>
    <m/>
    <s v="PINE RIDGE UNIT 1 PB 8 PG 25 LOT 30 BLK 100"/>
    <n v="15070"/>
    <n v="15070"/>
    <n v="0"/>
    <n v="15070"/>
    <n v="15070"/>
    <x v="1"/>
    <x v="346"/>
    <n v="14700"/>
    <n v="2901"/>
    <n v="659"/>
    <x v="1"/>
    <s v="CORRECTIVE/QC/TD/COT"/>
    <m/>
    <x v="6"/>
    <x v="2"/>
    <x v="2"/>
    <m/>
    <m/>
    <m/>
    <x v="2"/>
    <x v="1"/>
    <n v="0"/>
    <m/>
    <m/>
    <m/>
    <m/>
    <s v="CHAGANI DILSHAD"/>
    <s v="CHAGANI NOORJEHAN"/>
    <s v="1225 27 DELEWARE AVE"/>
    <s v="FORT PIERCE FL 34950"/>
  </r>
  <r>
    <x v="498"/>
    <s v="18E17S320010  01000 0310"/>
    <s v="7492"/>
    <s v="PINE RIDGE UNITS 1,5,&amp; 6"/>
    <s v="0000"/>
    <s v="Vacant Residential"/>
    <s v="05"/>
    <s v="18S"/>
    <s v="18E"/>
    <s v="STANDARD"/>
    <x v="1"/>
    <n v="43750"/>
    <n v="1"/>
    <s v="000X"/>
    <n v="5932"/>
    <s v="N"/>
    <x v="1"/>
    <s v="AVE"/>
    <m/>
    <s v="BEVERLY HILLS"/>
    <m/>
    <s v="PINE RIDGE UNIT 1 PB 8 PG 25 LOT 31 BLK 100"/>
    <n v="15070"/>
    <n v="15070"/>
    <n v="0"/>
    <n v="15070"/>
    <n v="15070"/>
    <x v="1"/>
    <x v="347"/>
    <n v="12400"/>
    <n v="2880"/>
    <n v="2194"/>
    <x v="1"/>
    <s v="TO/FROM FED/STATE/LOCAL GOVT/TIITF"/>
    <m/>
    <x v="6"/>
    <x v="2"/>
    <x v="2"/>
    <m/>
    <m/>
    <m/>
    <x v="2"/>
    <x v="1"/>
    <n v="0"/>
    <m/>
    <m/>
    <m/>
    <m/>
    <s v="UNDERWOOD RESIDENTIAL GC LLC"/>
    <m/>
    <s v="4042 W BONANZA DR"/>
    <s v="BEVERLY HILLS FL 34465"/>
  </r>
  <r>
    <x v="499"/>
    <s v="18E17S320010  01010 0030"/>
    <s v="7492"/>
    <s v="PINE RIDGE UNITS 1,5,&amp; 6"/>
    <s v="0000"/>
    <s v="Vacant Residential"/>
    <s v="32"/>
    <s v="17S"/>
    <s v="18E"/>
    <s v="STANDARD"/>
    <x v="1"/>
    <n v="43750"/>
    <n v="1"/>
    <s v="000X"/>
    <n v="6164"/>
    <s v="N"/>
    <x v="45"/>
    <s v="DR"/>
    <m/>
    <s v="BEVERLY HILLS"/>
    <m/>
    <s v="PINE RIDGE UNIT 1 PB 8 PG 25 LOT 3 BLK 101 "/>
    <n v="15070"/>
    <n v="15070"/>
    <n v="0"/>
    <n v="15070"/>
    <n v="15070"/>
    <x v="1"/>
    <x v="61"/>
    <n v="18500"/>
    <n v="1630"/>
    <n v="2205"/>
    <x v="1"/>
    <s v="WARRANTY DEED"/>
    <m/>
    <x v="6"/>
    <x v="2"/>
    <x v="2"/>
    <m/>
    <m/>
    <m/>
    <x v="2"/>
    <x v="1"/>
    <n v="0"/>
    <m/>
    <m/>
    <m/>
    <m/>
    <s v="LETANG ADAMS &amp; KETTY JEAN"/>
    <m/>
    <s v="5528 BAJA TER"/>
    <s v="GREEN ACRES FL 33463"/>
  </r>
  <r>
    <x v="500"/>
    <s v="18E17S320010  01030 0060"/>
    <s v="7492"/>
    <s v="PINE RIDGE UNITS 1,5,&amp; 6"/>
    <s v="0000"/>
    <s v="Vacant Residential"/>
    <s v="05"/>
    <s v="18S"/>
    <s v="18E"/>
    <s v="STANDARD"/>
    <x v="1"/>
    <n v="62262"/>
    <n v="1.43"/>
    <s v="000X"/>
    <n v="4923"/>
    <s v="W"/>
    <x v="46"/>
    <s v="CT"/>
    <m/>
    <s v="BEVERLY HILLS"/>
    <m/>
    <s v="PINE RIDGE UNIT 1 PB 8 PG 25 LOT 6 BLK 103 "/>
    <n v="21440"/>
    <n v="21440"/>
    <n v="0"/>
    <n v="21440"/>
    <n v="21440"/>
    <x v="1"/>
    <x v="23"/>
    <m/>
    <m/>
    <m/>
    <x v="2"/>
    <m/>
    <m/>
    <x v="6"/>
    <x v="2"/>
    <x v="2"/>
    <m/>
    <m/>
    <m/>
    <x v="2"/>
    <x v="1"/>
    <n v="0"/>
    <m/>
    <m/>
    <m/>
    <m/>
    <s v="MELE MICHAEL A"/>
    <m/>
    <s v="7405 PECAN CT"/>
    <s v="PLEASANTON CA 94588 4802"/>
  </r>
  <r>
    <x v="501"/>
    <s v="18E17S320010  01040 0020"/>
    <s v="7492"/>
    <s v="PINE RIDGE UNITS 1,5,&amp; 6"/>
    <s v="0000"/>
    <s v="Vacant Residential"/>
    <s v="05"/>
    <s v="18S"/>
    <s v="18E"/>
    <s v="STANDARD"/>
    <x v="1"/>
    <n v="43749"/>
    <n v="1"/>
    <s v="000X"/>
    <n v="4888"/>
    <s v="W"/>
    <x v="46"/>
    <s v="CT"/>
    <m/>
    <s v="BEVERLY HILLS"/>
    <m/>
    <s v="PINE RIDGE UNIT 1 PB 8 PG 25 LOT 2 BLK 104"/>
    <n v="15060"/>
    <n v="15060"/>
    <n v="0"/>
    <n v="15060"/>
    <n v="15060"/>
    <x v="1"/>
    <x v="348"/>
    <n v="59800"/>
    <n v="2959"/>
    <n v="2414"/>
    <x v="1"/>
    <s v="SALE / MORE THAN 1 PARCEL"/>
    <m/>
    <x v="6"/>
    <x v="2"/>
    <x v="2"/>
    <m/>
    <m/>
    <m/>
    <x v="2"/>
    <x v="1"/>
    <n v="0"/>
    <m/>
    <m/>
    <m/>
    <m/>
    <s v="GARDNER LON"/>
    <s v="GARDNER THERESA"/>
    <s v="4953 W RANGER ST"/>
    <s v="BEVERLY HILLS FL 34465"/>
  </r>
  <r>
    <x v="502"/>
    <s v="18E17S320010  01040 0090"/>
    <s v="7492"/>
    <s v="PINE RIDGE UNITS 1,5,&amp; 6"/>
    <s v="0000"/>
    <s v="Vacant Residential"/>
    <s v="05"/>
    <s v="18S"/>
    <s v="18E"/>
    <s v="STANDARD"/>
    <x v="1"/>
    <n v="43750"/>
    <n v="1"/>
    <s v="000X"/>
    <n v="4785"/>
    <s v="W"/>
    <x v="38"/>
    <s v="DR"/>
    <m/>
    <s v="BEVERLY HILLS"/>
    <m/>
    <s v="PINE RIDGE UNIT 1 PB 8 PG 25 LOT 9 BLK 104"/>
    <n v="15070"/>
    <n v="15070"/>
    <n v="0"/>
    <n v="15070"/>
    <n v="15070"/>
    <x v="1"/>
    <x v="349"/>
    <n v="8000"/>
    <n v="584"/>
    <n v="544"/>
    <x v="1"/>
    <s v="WARRANTY DEED"/>
    <m/>
    <x v="6"/>
    <x v="2"/>
    <x v="2"/>
    <m/>
    <m/>
    <m/>
    <x v="2"/>
    <x v="1"/>
    <n v="0"/>
    <m/>
    <m/>
    <m/>
    <m/>
    <s v="WRIGHT JOHN KEVIN"/>
    <s v="WRIGHT LISA ANN"/>
    <s v="150 TYLER CT"/>
    <s v="HENDERSON NV 89074 0660"/>
  </r>
  <r>
    <x v="503"/>
    <s v="18E17S320010  01040 0100"/>
    <s v="7492"/>
    <s v="PINE RIDGE UNITS 1,5,&amp; 6"/>
    <s v="0000"/>
    <s v="Vacant Residential"/>
    <s v="05"/>
    <s v="18S"/>
    <s v="18E"/>
    <s v="STANDARD"/>
    <x v="1"/>
    <n v="43750"/>
    <n v="1"/>
    <s v="000X"/>
    <n v="4811"/>
    <s v="W"/>
    <x v="38"/>
    <s v="DR"/>
    <m/>
    <s v="BEVERLY HILLS"/>
    <m/>
    <s v="PINE RIDGE UNIT 1 PB 8 PG 25 LOT 10 BLK 104"/>
    <n v="15070"/>
    <n v="15070"/>
    <n v="0"/>
    <n v="15070"/>
    <n v="15070"/>
    <x v="1"/>
    <x v="144"/>
    <n v="14900"/>
    <n v="982"/>
    <n v="945"/>
    <x v="1"/>
    <s v="FROM DEVELOPERS"/>
    <m/>
    <x v="6"/>
    <x v="2"/>
    <x v="2"/>
    <m/>
    <m/>
    <m/>
    <x v="2"/>
    <x v="1"/>
    <n v="0"/>
    <m/>
    <m/>
    <m/>
    <m/>
    <s v="LUDWIG KARL HEINZ &amp;"/>
    <s v="RITA LUDWIG"/>
    <s v="TANNENWEG 13"/>
    <s v=" D 71120 GERMANY"/>
  </r>
  <r>
    <x v="504"/>
    <s v="18E17S320010  01060 0030"/>
    <s v="7492"/>
    <s v="PINE RIDGE UNITS 1,5,&amp; 6"/>
    <s v="0100"/>
    <s v="Single Family Residential"/>
    <s v="05"/>
    <s v="18S"/>
    <s v="18E"/>
    <s v="STANDARD"/>
    <x v="0"/>
    <n v="43774"/>
    <n v="1"/>
    <s v="000X"/>
    <n v="4920"/>
    <s v="W"/>
    <x v="37"/>
    <s v="CT"/>
    <m/>
    <s v="BEVERLY HILLS"/>
    <m/>
    <s v="PINE RIDGE UNIT 1 PB 8 PG 25  LOT 3 BLK 106"/>
    <n v="168890"/>
    <n v="15070"/>
    <n v="153820"/>
    <n v="168890"/>
    <n v="168890"/>
    <x v="1"/>
    <x v="281"/>
    <n v="100000"/>
    <n v="2607"/>
    <n v="1312"/>
    <x v="0"/>
    <s v="TO OR FROM BANKS/LOAN CO."/>
    <n v="1"/>
    <x v="23"/>
    <x v="1"/>
    <x v="0"/>
    <m/>
    <n v="1510"/>
    <n v="32"/>
    <x v="1"/>
    <x v="0"/>
    <n v="2283"/>
    <m/>
    <m/>
    <m/>
    <m/>
    <s v="HANNEMAN HINES KARLA"/>
    <m/>
    <s v="4920 N CHEYENNE DR"/>
    <s v="BEVERLY HILLS FL 34465"/>
  </r>
  <r>
    <x v="505"/>
    <s v="18E17S320010  01060 0050"/>
    <s v="7492"/>
    <s v="PINE RIDGE UNITS 1,5,&amp; 6"/>
    <s v="0100"/>
    <s v="Single Family Residential"/>
    <s v="05"/>
    <s v="18S"/>
    <s v="18E"/>
    <s v="STANDARD"/>
    <x v="0"/>
    <n v="57709"/>
    <n v="1.32"/>
    <s v="000X"/>
    <n v="4890"/>
    <s v="W"/>
    <x v="37"/>
    <s v="CT"/>
    <m/>
    <s v="BEVERLY HILLS"/>
    <m/>
    <s v="PINE RIDGE UNIT 1 PB 8 PG 25 LOT 5 BLK 106"/>
    <n v="242630"/>
    <n v="19870"/>
    <n v="222760"/>
    <n v="242630"/>
    <n v="217630"/>
    <x v="0"/>
    <x v="350"/>
    <n v="242500"/>
    <n v="2957"/>
    <n v="930"/>
    <x v="0"/>
    <s v="WARRANTY DEED"/>
    <n v="1"/>
    <x v="22"/>
    <x v="1"/>
    <x v="0"/>
    <m/>
    <n v="2504"/>
    <n v="32"/>
    <x v="1"/>
    <x v="0"/>
    <n v="3465"/>
    <m/>
    <m/>
    <m/>
    <m/>
    <s v="DYKES ELIZABETH MARIE"/>
    <m/>
    <s v="4890 W GEYSER CT"/>
    <s v="BEVERLY HILLS FL 34465 2147"/>
  </r>
  <r>
    <x v="506"/>
    <s v="18E17S320010  01080 0050"/>
    <s v="7492"/>
    <s v="PINE RIDGE UNITS 1,5,&amp; 6"/>
    <s v="0100"/>
    <s v="Single Family Residential"/>
    <s v="06"/>
    <s v="18S"/>
    <s v="18E"/>
    <s v="STANDARD"/>
    <x v="0"/>
    <n v="52551"/>
    <n v="1.21"/>
    <s v="000X"/>
    <n v="5076"/>
    <s v="W"/>
    <x v="9"/>
    <s v="LN"/>
    <m/>
    <s v="BEVERLY HILLS"/>
    <m/>
    <s v="PINE RIDGE UNIT 1 PB 8 PG 25 LOT 5 BLK 108"/>
    <n v="275450"/>
    <n v="18100"/>
    <n v="257350"/>
    <n v="207640"/>
    <n v="181640"/>
    <x v="0"/>
    <x v="80"/>
    <n v="279900"/>
    <n v="2488"/>
    <n v="1099"/>
    <x v="0"/>
    <s v="WARRANTY DEED"/>
    <n v="1"/>
    <x v="3"/>
    <x v="1"/>
    <x v="0"/>
    <m/>
    <n v="2156"/>
    <n v="32"/>
    <x v="0"/>
    <x v="0"/>
    <n v="3291"/>
    <m/>
    <m/>
    <m/>
    <m/>
    <s v="BAKER PAMALA W"/>
    <m/>
    <s v="5076 W YUMA LN"/>
    <s v="BEVERLY HILLS FL 34465"/>
  </r>
  <r>
    <x v="507"/>
    <s v="18E17S320010  01110 0050"/>
    <s v="7492"/>
    <s v="PINE RIDGE UNITS 1,5,&amp; 6"/>
    <s v="0100"/>
    <s v="Single Family Residential"/>
    <s v="06"/>
    <s v="18S"/>
    <s v="18E"/>
    <s v="STANDARD"/>
    <x v="0"/>
    <n v="56188"/>
    <n v="1.29"/>
    <s v="000X"/>
    <n v="5670"/>
    <s v="W"/>
    <x v="49"/>
    <s v="DR"/>
    <m/>
    <s v="BEVERLY HILLS"/>
    <m/>
    <s v="PINE RIDGE UNIT 1 PB 8 PG 25 LOT 5 BLK 111"/>
    <n v="216960"/>
    <n v="19350"/>
    <n v="197610"/>
    <n v="157511"/>
    <n v="132511"/>
    <x v="0"/>
    <x v="60"/>
    <n v="147000"/>
    <n v="1315"/>
    <n v="155"/>
    <x v="0"/>
    <s v="WARRANTY DEED"/>
    <n v="1"/>
    <x v="16"/>
    <x v="1"/>
    <x v="0"/>
    <m/>
    <n v="2174"/>
    <n v="32"/>
    <x v="0"/>
    <x v="0"/>
    <n v="3153"/>
    <m/>
    <m/>
    <m/>
    <m/>
    <s v="PATRICK DANIEL E"/>
    <s v="PATRICK LAUREN K"/>
    <s v="5670 W FORT DRUM DR"/>
    <s v="BEVERLY HILLS FL 34465"/>
  </r>
  <r>
    <x v="508"/>
    <s v="18E17S320010  01120 0040"/>
    <s v="7492"/>
    <s v="PINE RIDGE UNITS 1,5,&amp; 6"/>
    <s v="8000"/>
    <s v="Vacant Governmental"/>
    <s v="06"/>
    <s v="18S"/>
    <s v="18E"/>
    <s v="STANDARD"/>
    <x v="1"/>
    <n v="60679"/>
    <n v="1.39"/>
    <s v="000X"/>
    <n v="5729"/>
    <s v="N"/>
    <x v="50"/>
    <s v="DR"/>
    <m/>
    <s v="BEVERLY HILLS"/>
    <m/>
    <s v="PINE RIDGE UNIT 1 PB 8 PG 25 LOT 4 BLK 112 "/>
    <n v="20900"/>
    <n v="20900"/>
    <n v="0"/>
    <n v="20900"/>
    <n v="2090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509"/>
    <s v="18E17S320010  01120 0110"/>
    <s v="7492"/>
    <s v="PINE RIDGE UNITS 1,5,&amp; 6"/>
    <s v="0000"/>
    <s v="Vacant Residential"/>
    <s v="06"/>
    <s v="18S"/>
    <s v="18E"/>
    <s v="STANDARD"/>
    <x v="1"/>
    <n v="45937"/>
    <n v="1.05"/>
    <s v="000X"/>
    <n v="5749"/>
    <s v="W"/>
    <x v="51"/>
    <s v="DR"/>
    <m/>
    <s v="BEVERLY HILLS"/>
    <m/>
    <s v="PINE RIDGE UNIT 1 PB 8 PG 25 LOT 11 BLK 112"/>
    <n v="15820"/>
    <n v="15820"/>
    <n v="0"/>
    <n v="15820"/>
    <n v="15820"/>
    <x v="1"/>
    <x v="352"/>
    <n v="28000"/>
    <n v="3101"/>
    <n v="2125"/>
    <x v="1"/>
    <s v="WARRANTY DEED"/>
    <m/>
    <x v="6"/>
    <x v="2"/>
    <x v="2"/>
    <m/>
    <m/>
    <m/>
    <x v="2"/>
    <x v="1"/>
    <n v="0"/>
    <m/>
    <m/>
    <m/>
    <m/>
    <s v="BRANT SHARON W"/>
    <m/>
    <s v="163 E MOUNTAIN CREEK RD"/>
    <s v="GREENVILLE SC 29609"/>
  </r>
  <r>
    <x v="510"/>
    <s v="18E17S320010  01120 0130"/>
    <s v="7492"/>
    <s v="PINE RIDGE UNITS 1,5,&amp; 6"/>
    <s v="0100"/>
    <s v="Single Family Residential"/>
    <s v="06"/>
    <s v="18S"/>
    <s v="18E"/>
    <s v="STANDARD"/>
    <x v="0"/>
    <n v="56637"/>
    <n v="1.3"/>
    <s v="000X"/>
    <n v="5583"/>
    <s v="N"/>
    <x v="52"/>
    <s v="TER"/>
    <m/>
    <s v="BEVERLY HILLS"/>
    <m/>
    <s v="PINE RIDGE UNIT 1 PB 8 PG 25 LOT 13 BLK 112"/>
    <n v="282750"/>
    <n v="19500"/>
    <n v="263250"/>
    <n v="228480"/>
    <n v="203480"/>
    <x v="0"/>
    <x v="353"/>
    <n v="12000"/>
    <n v="1538"/>
    <n v="1685"/>
    <x v="1"/>
    <s v="WARRANTY DEED"/>
    <n v="1"/>
    <x v="15"/>
    <x v="0"/>
    <x v="0"/>
    <m/>
    <n v="2627"/>
    <n v="32"/>
    <x v="1"/>
    <x v="0"/>
    <n v="3782"/>
    <m/>
    <m/>
    <m/>
    <m/>
    <s v="LAZZARETTO JOHN T"/>
    <s v="LAZZARETTO BARBARA PIZZANI"/>
    <s v="5583 N DURANGO TER"/>
    <s v="BEVERLY HILLS FL 34465 2002"/>
  </r>
  <r>
    <x v="511"/>
    <s v="18E17S320010  01140 0040"/>
    <s v="7492"/>
    <s v="PINE RIDGE UNITS 1,5,&amp; 6"/>
    <s v="0000"/>
    <s v="Vacant Residential"/>
    <s v="06"/>
    <s v="18S"/>
    <s v="18E"/>
    <s v="STANDARD"/>
    <x v="1"/>
    <n v="43746"/>
    <n v="1"/>
    <s v="000X"/>
    <n v="5624"/>
    <s v="W"/>
    <x v="53"/>
    <s v="ST"/>
    <m/>
    <s v="BEVERLY HILLS"/>
    <m/>
    <s v="PINE RIDGE UNIT 1 PB 8 PG 25 LOT 4 BLK 114"/>
    <n v="15060"/>
    <n v="15060"/>
    <n v="0"/>
    <n v="15060"/>
    <n v="15060"/>
    <x v="1"/>
    <x v="354"/>
    <n v="20000"/>
    <n v="2824"/>
    <n v="2175"/>
    <x v="1"/>
    <s v="WARRANTY DEED"/>
    <m/>
    <x v="6"/>
    <x v="2"/>
    <x v="2"/>
    <m/>
    <m/>
    <m/>
    <x v="2"/>
    <x v="1"/>
    <n v="0"/>
    <m/>
    <m/>
    <m/>
    <m/>
    <s v="SIRE INVESTMENTS LLC"/>
    <m/>
    <s v="7800 CONGRESS AVE  STE 206"/>
    <s v="BOCA RATON FL 33487"/>
  </r>
  <r>
    <x v="512"/>
    <s v="18E17S320010  01030 0050"/>
    <s v="7492"/>
    <s v="PINE RIDGE UNITS 1,5,&amp; 6"/>
    <s v="0100"/>
    <s v="Single Family Residential"/>
    <s v="05"/>
    <s v="18S"/>
    <s v="18E"/>
    <s v="STANDARD"/>
    <x v="0"/>
    <n v="45510"/>
    <n v="1.04"/>
    <s v="000X"/>
    <n v="4889"/>
    <s v="W"/>
    <x v="46"/>
    <s v="CT"/>
    <m/>
    <s v="BEVERLY HILLS"/>
    <m/>
    <s v="PINE RIDGE UNIT 1 PB 8 PG 25 LOT 5 BLK 103"/>
    <n v="292950"/>
    <n v="15670"/>
    <n v="277280"/>
    <n v="292950"/>
    <n v="292950"/>
    <x v="0"/>
    <x v="355"/>
    <n v="16500"/>
    <n v="2809"/>
    <n v="57"/>
    <x v="1"/>
    <s v="WARRANTY DEED"/>
    <n v="1"/>
    <x v="41"/>
    <x v="1"/>
    <x v="1"/>
    <m/>
    <n v="2722"/>
    <n v="32"/>
    <x v="0"/>
    <x v="0"/>
    <n v="3861"/>
    <m/>
    <m/>
    <m/>
    <m/>
    <s v="LAGALA ANTHONY S"/>
    <s v="LAGALA EILEEN"/>
    <s v="4889 W MAVERICK CT"/>
    <s v="BEVERLY HILLS FL 34465"/>
  </r>
  <r>
    <x v="513"/>
    <s v="18E17S320010  01040 0130"/>
    <s v="7492"/>
    <s v="PINE RIDGE UNITS 1,5,&amp; 6"/>
    <s v="0000"/>
    <s v="Vacant Residential"/>
    <s v="05"/>
    <s v="18S"/>
    <s v="18E"/>
    <s v="STANDARD"/>
    <x v="1"/>
    <n v="44442"/>
    <n v="1.02"/>
    <s v="000X"/>
    <n v="4919"/>
    <s v="W"/>
    <x v="38"/>
    <s v="DR"/>
    <m/>
    <s v="BEVERLY HILLS"/>
    <m/>
    <s v="PINE RIDGE UNIT 1 PB 8 PG 25 LOT 13 BLK 104"/>
    <n v="15300"/>
    <n v="15300"/>
    <n v="0"/>
    <n v="15300"/>
    <n v="15300"/>
    <x v="1"/>
    <x v="66"/>
    <n v="19500"/>
    <n v="1058"/>
    <n v="1580"/>
    <x v="1"/>
    <s v="FROM DEVELOPERS"/>
    <m/>
    <x v="6"/>
    <x v="2"/>
    <x v="2"/>
    <m/>
    <m/>
    <m/>
    <x v="2"/>
    <x v="1"/>
    <n v="0"/>
    <m/>
    <m/>
    <m/>
    <m/>
    <s v="TISBE MARIA V"/>
    <s v="TISBE  ROMULO"/>
    <s v="42 WHITE BLVD"/>
    <s v=" L4J 5Z2 CANADA"/>
  </r>
  <r>
    <x v="514"/>
    <s v="18E17S320010  01060 0060"/>
    <s v="7492"/>
    <s v="PINE RIDGE UNITS 1,5,&amp; 6"/>
    <s v="0100"/>
    <s v="Single Family Residential"/>
    <s v="05"/>
    <s v="18S"/>
    <s v="18E"/>
    <s v="STANDARD"/>
    <x v="0"/>
    <n v="96234"/>
    <n v="2.21"/>
    <s v="000X"/>
    <n v="4878"/>
    <s v="W"/>
    <x v="37"/>
    <s v="CT"/>
    <m/>
    <s v="BEVERLY HILLS"/>
    <m/>
    <s v="PINE RIDGE UNIT 1 PB 8 PG 25 LOT 6 BLK 106"/>
    <n v="336020"/>
    <n v="33140"/>
    <n v="302880"/>
    <n v="294294"/>
    <n v="269294"/>
    <x v="0"/>
    <x v="356"/>
    <n v="334000"/>
    <n v="2700"/>
    <n v="2381"/>
    <x v="0"/>
    <s v="WARRANTY DEED"/>
    <n v="1"/>
    <x v="0"/>
    <x v="0"/>
    <x v="1"/>
    <m/>
    <n v="3097"/>
    <n v="32"/>
    <x v="1"/>
    <x v="0"/>
    <n v="4358"/>
    <m/>
    <m/>
    <m/>
    <m/>
    <s v="BROOKS STEPHEN"/>
    <s v="BROOKS VANESSA V"/>
    <s v="4878 W GEYSER CT"/>
    <s v="BEVERLY HILLS FL 34465"/>
  </r>
  <r>
    <x v="515"/>
    <s v="18E17S320010  01090 0030"/>
    <s v="7492"/>
    <s v="PINE RIDGE UNITS 1,5,&amp; 6"/>
    <s v="0100"/>
    <s v="Single Family Residential"/>
    <s v="06"/>
    <s v="18S"/>
    <s v="18E"/>
    <s v="STANDARD"/>
    <x v="0"/>
    <n v="43740"/>
    <n v="1"/>
    <s v="000X"/>
    <n v="5332"/>
    <s v="W"/>
    <x v="9"/>
    <s v="LN"/>
    <m/>
    <s v="BEVERLY HILLS"/>
    <m/>
    <s v="PINE RIDGE UNIT 1 PB 8 PG 25 LOT 3 BLK 109"/>
    <n v="172360"/>
    <n v="15060"/>
    <n v="157300"/>
    <n v="97387"/>
    <n v="72387"/>
    <x v="0"/>
    <x v="357"/>
    <n v="165000"/>
    <n v="2348"/>
    <n v="2105"/>
    <x v="0"/>
    <s v="WARRANTY DEED"/>
    <n v="1"/>
    <x v="7"/>
    <x v="1"/>
    <x v="0"/>
    <m/>
    <n v="1635"/>
    <n v="32"/>
    <x v="1"/>
    <x v="0"/>
    <n v="2526"/>
    <m/>
    <m/>
    <m/>
    <m/>
    <s v="BECKHAM DAVID H"/>
    <s v="BECKHAM VIRGINIA L"/>
    <s v="5332 W YUMA LN"/>
    <s v="BEVERLY HILLS FL 34465"/>
  </r>
  <r>
    <x v="516"/>
    <s v="18E17S320010  01090 0110"/>
    <s v="7492"/>
    <s v="PINE RIDGE UNITS 1,5,&amp; 6"/>
    <s v="0100"/>
    <s v="Single Family Residential"/>
    <s v="06"/>
    <s v="18S"/>
    <s v="18E"/>
    <s v="STANDARD"/>
    <x v="0"/>
    <n v="43780"/>
    <n v="1.01"/>
    <s v="000X"/>
    <n v="5365"/>
    <s v="W"/>
    <x v="12"/>
    <s v="DR"/>
    <m/>
    <s v="BEVERLY HILLS"/>
    <m/>
    <s v="PINE RIDGE UNIT 1 PB 8 PG 25 LOT 11 BLK 109"/>
    <n v="181540"/>
    <n v="15080"/>
    <n v="166460"/>
    <n v="107285"/>
    <n v="76785"/>
    <x v="0"/>
    <x v="358"/>
    <n v="85000"/>
    <n v="1053"/>
    <n v="15"/>
    <x v="0"/>
    <s v="WARRANTY DEED"/>
    <n v="1"/>
    <x v="16"/>
    <x v="3"/>
    <x v="3"/>
    <n v="1"/>
    <n v="1858"/>
    <n v="59"/>
    <x v="1"/>
    <x v="0"/>
    <n v="2326"/>
    <m/>
    <m/>
    <m/>
    <m/>
    <s v="CLOSSON WILLIAM H"/>
    <m/>
    <s v="5365 W WITCHITA DR"/>
    <s v="BEVERLY HILLS FL 34465"/>
  </r>
  <r>
    <x v="517"/>
    <s v="18E17S320010  01100 0010"/>
    <s v="7492"/>
    <s v="PINE RIDGE UNITS 1,5,&amp; 6"/>
    <s v="0100"/>
    <s v="Single Family Residential"/>
    <s v="06"/>
    <s v="18S"/>
    <s v="18E"/>
    <s v="STANDARD"/>
    <x v="0"/>
    <n v="52748"/>
    <n v="1.21"/>
    <s v="000X"/>
    <n v="5495"/>
    <s v="W"/>
    <x v="51"/>
    <s v="DR"/>
    <m/>
    <s v="BEVERLY HILLS"/>
    <m/>
    <s v="PINE RIDGE UNIT 1 PB 8 PG 25 LOT 1 BLK 110"/>
    <n v="213710"/>
    <n v="18160"/>
    <n v="195550"/>
    <n v="159135"/>
    <n v="134135"/>
    <x v="0"/>
    <x v="359"/>
    <n v="8500"/>
    <n v="1021"/>
    <n v="1421"/>
    <x v="1"/>
    <s v="WARRANTY DEED"/>
    <n v="1"/>
    <x v="13"/>
    <x v="1"/>
    <x v="0"/>
    <m/>
    <n v="2191"/>
    <n v="32"/>
    <x v="0"/>
    <x v="0"/>
    <n v="3649"/>
    <m/>
    <m/>
    <m/>
    <m/>
    <s v="SMITH FRED W III"/>
    <s v="SMITH REBECCA R"/>
    <s v="5495 W PAWNEE DR"/>
    <s v="BEVERLY HILLS FL 34465"/>
  </r>
  <r>
    <x v="518"/>
    <s v="18E17S320010  01100 0020"/>
    <s v="7492"/>
    <s v="PINE RIDGE UNITS 1,5,&amp; 6"/>
    <s v="0000"/>
    <s v="Vacant Residential"/>
    <s v="06"/>
    <s v="18S"/>
    <s v="18E"/>
    <s v="STANDARD"/>
    <x v="1"/>
    <n v="43751"/>
    <n v="1"/>
    <s v="000X"/>
    <n v="5541"/>
    <s v="W"/>
    <x v="49"/>
    <s v="DR"/>
    <m/>
    <s v="BEVERLY HILLS"/>
    <m/>
    <s v="PINE RIDGE UNIT 1 PB 8 PG 25 LOT 2 BLK 110 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HINSON CARL E &amp; RITA K"/>
    <m/>
    <s v="916 HARLEYSVILLE PIKE"/>
    <s v="HARLEYSVILLE PA 19438"/>
  </r>
  <r>
    <x v="519"/>
    <s v="18E17S320010  01100 0030"/>
    <s v="7492"/>
    <s v="PINE RIDGE UNITS 1,5,&amp; 6"/>
    <s v="0100"/>
    <s v="Single Family Residential"/>
    <s v="06"/>
    <s v="18S"/>
    <s v="18E"/>
    <s v="STANDARD"/>
    <x v="0"/>
    <n v="43750"/>
    <n v="1"/>
    <s v="000X"/>
    <n v="5561"/>
    <s v="W"/>
    <x v="49"/>
    <s v="DR"/>
    <m/>
    <s v="BEVERLY HILLS"/>
    <m/>
    <s v="PINE RIDGE UNIT 1 PB 8 PG 25 LOT 3 BLK 110"/>
    <n v="256810"/>
    <n v="15070"/>
    <n v="241740"/>
    <n v="212036"/>
    <n v="187036"/>
    <x v="0"/>
    <x v="280"/>
    <n v="209000"/>
    <n v="2490"/>
    <n v="2149"/>
    <x v="0"/>
    <s v="WARRANTY DEED"/>
    <n v="1"/>
    <x v="0"/>
    <x v="1"/>
    <x v="0"/>
    <m/>
    <n v="2166"/>
    <n v="32"/>
    <x v="0"/>
    <x v="0"/>
    <n v="3373"/>
    <m/>
    <m/>
    <m/>
    <m/>
    <s v="VUKELJA VAUGHN VICTOR"/>
    <s v="VUKELJA LYNETTE LOUISE"/>
    <s v="5561 W FORT DRUM DR"/>
    <s v="BEVERLY HILLS FL 34465"/>
  </r>
  <r>
    <x v="520"/>
    <s v="18E17S320010  01110 0030"/>
    <s v="7492"/>
    <s v="PINE RIDGE UNITS 1,5,&amp; 6"/>
    <s v="0100"/>
    <s v="Single Family Residential"/>
    <s v="06"/>
    <s v="18S"/>
    <s v="18E"/>
    <s v="STANDARD"/>
    <x v="0"/>
    <n v="52789"/>
    <n v="1.21"/>
    <s v="000X"/>
    <n v="5649"/>
    <s v="N"/>
    <x v="54"/>
    <s v="TER"/>
    <m/>
    <s v="BEVERLY HILLS"/>
    <m/>
    <s v="PINE RIDGE UNIT 1 PB 8 PG 25 LOT 3 BLK 111"/>
    <n v="282940"/>
    <n v="18180"/>
    <n v="264760"/>
    <n v="260756"/>
    <n v="235756"/>
    <x v="0"/>
    <x v="360"/>
    <n v="300000"/>
    <n v="2912"/>
    <n v="1822"/>
    <x v="0"/>
    <s v="WARRANTY DEED"/>
    <n v="1"/>
    <x v="0"/>
    <x v="1"/>
    <x v="1"/>
    <m/>
    <n v="2723"/>
    <n v="32"/>
    <x v="0"/>
    <x v="0"/>
    <n v="3776"/>
    <m/>
    <m/>
    <m/>
    <m/>
    <s v="MIDDAUGH ROBERT C JR"/>
    <s v="MIDDAUGH MELISSA A"/>
    <s v="5649 N BRAND TER"/>
    <s v="BEVERLY HILLS FL 34465"/>
  </r>
  <r>
    <x v="521"/>
    <s v="18E17S320010  01040 0060"/>
    <s v="7492"/>
    <s v="PINE RIDGE UNITS 1,5,&amp; 6"/>
    <s v="0100"/>
    <s v="Single Family Residential"/>
    <s v="05"/>
    <s v="18S"/>
    <s v="18E"/>
    <s v="STANDARD"/>
    <x v="0"/>
    <n v="43750"/>
    <n v="1"/>
    <s v="000X"/>
    <n v="4748"/>
    <s v="W"/>
    <x v="46"/>
    <s v="CT"/>
    <m/>
    <s v="BEVERLY HILLS"/>
    <m/>
    <s v="PINE RIDGE UNIT 1 PB 8 PG 25 LOT 6 BLK 104"/>
    <n v="188120"/>
    <n v="15070"/>
    <n v="173050"/>
    <n v="133051"/>
    <n v="108051"/>
    <x v="0"/>
    <x v="361"/>
    <n v="37500"/>
    <n v="1464"/>
    <n v="1436"/>
    <x v="0"/>
    <s v="SAME FAMILY/DEED FOL"/>
    <n v="1"/>
    <x v="5"/>
    <x v="1"/>
    <x v="0"/>
    <m/>
    <n v="1842"/>
    <n v="32"/>
    <x v="1"/>
    <x v="0"/>
    <n v="2622"/>
    <m/>
    <m/>
    <m/>
    <m/>
    <s v="WOODS MONICA J"/>
    <s v="WOODS NICOLE"/>
    <s v="4748 W MAVERICK CT"/>
    <s v="BEVERLY HILLS FL 34465"/>
  </r>
  <r>
    <x v="522"/>
    <s v="18E17S320010  01050 0020"/>
    <s v="7492"/>
    <s v="PINE RIDGE UNITS 1,5,&amp; 6"/>
    <s v="0100"/>
    <s v="Single Family Residential"/>
    <s v="05"/>
    <s v="18S"/>
    <s v="18E"/>
    <s v="STANDARD"/>
    <x v="0"/>
    <n v="43749"/>
    <n v="1"/>
    <s v="000X"/>
    <n v="4882"/>
    <s v="W"/>
    <x v="38"/>
    <s v="DR"/>
    <m/>
    <s v="BEVERLY HILLS"/>
    <m/>
    <s v="PINE RIDGE UNIT 1 PB 8 PG 25 LOT 2 BLK 105"/>
    <n v="132040"/>
    <n v="15060"/>
    <n v="116980"/>
    <n v="88541"/>
    <n v="62541"/>
    <x v="0"/>
    <x v="362"/>
    <n v="76000"/>
    <n v="1322"/>
    <n v="1053"/>
    <x v="0"/>
    <s v="UNDEFINED"/>
    <n v="1"/>
    <x v="26"/>
    <x v="1"/>
    <x v="0"/>
    <m/>
    <n v="1275"/>
    <n v="32"/>
    <x v="1"/>
    <x v="0"/>
    <n v="1880"/>
    <m/>
    <m/>
    <m/>
    <m/>
    <s v="NISIEWICZ BRUCE J"/>
    <s v="NISIEWICZ LESA"/>
    <s v="4882 W ALAMO DR"/>
    <s v="BEVERLY HILLS FL 34465 2145"/>
  </r>
  <r>
    <x v="523"/>
    <s v="18E17S320010  01050 0050"/>
    <s v="7492"/>
    <s v="PINE RIDGE UNITS 1,5,&amp; 6"/>
    <s v="0100"/>
    <s v="Single Family Residential"/>
    <s v="05"/>
    <s v="18S"/>
    <s v="18E"/>
    <s v="STANDARD"/>
    <x v="0"/>
    <n v="43749"/>
    <n v="1"/>
    <s v="000X"/>
    <n v="4784"/>
    <s v="W"/>
    <x v="38"/>
    <s v="DR"/>
    <m/>
    <s v="BEVERLY HILLS"/>
    <m/>
    <s v="PINE RIDGE UNIT 1 PB 8 PG 25 LOT 5 BLK 105"/>
    <n v="327270"/>
    <n v="15060"/>
    <n v="312210"/>
    <n v="327270"/>
    <n v="327270"/>
    <x v="1"/>
    <x v="148"/>
    <n v="12000"/>
    <n v="1583"/>
    <n v="726"/>
    <x v="1"/>
    <s v="WARRANTY DEED"/>
    <n v="2"/>
    <x v="42"/>
    <x v="0"/>
    <x v="0"/>
    <n v="1"/>
    <n v="3295"/>
    <n v="32"/>
    <x v="1"/>
    <x v="0"/>
    <n v="4591"/>
    <m/>
    <m/>
    <m/>
    <m/>
    <s v="LOBBAN NEVILLE A"/>
    <s v="LOBBAN ROSEMARIE A"/>
    <s v="4106 BARNES AVE"/>
    <s v="BRONX NY 10466"/>
  </r>
  <r>
    <x v="524"/>
    <s v="18E17S320010  01050 0070"/>
    <s v="7492"/>
    <s v="PINE RIDGE UNITS 1,5,&amp; 6"/>
    <s v="0100"/>
    <s v="Single Family Residential"/>
    <s v="05"/>
    <s v="18S"/>
    <s v="18E"/>
    <s v="STANDARD"/>
    <x v="0"/>
    <n v="43616"/>
    <n v="1"/>
    <s v="000X"/>
    <n v="5808"/>
    <s v="N"/>
    <x v="41"/>
    <s v="TER"/>
    <m/>
    <s v="BEVERLY HILLS"/>
    <m/>
    <s v="PINE RIDGE UNIT 1 PB 8 PG 25 LOT 7 BLK 105"/>
    <n v="281040"/>
    <n v="15020"/>
    <n v="266020"/>
    <n v="209239"/>
    <n v="184239"/>
    <x v="0"/>
    <x v="126"/>
    <n v="369900"/>
    <n v="1920"/>
    <n v="1243"/>
    <x v="0"/>
    <s v="WARRANTY DEED"/>
    <n v="1"/>
    <x v="15"/>
    <x v="5"/>
    <x v="1"/>
    <n v="1"/>
    <n v="3066"/>
    <n v="32"/>
    <x v="0"/>
    <x v="0"/>
    <n v="3776"/>
    <m/>
    <m/>
    <m/>
    <m/>
    <s v="ROBINSON JOHN DAVID"/>
    <s v="ROBINSON JO ANN"/>
    <s v="5808 N BRIDLE TER"/>
    <s v="BEVERLY HILLS FL 34465"/>
  </r>
  <r>
    <x v="525"/>
    <s v="18E17S320010  01080 0040"/>
    <s v="7492"/>
    <s v="PINE RIDGE UNITS 1,5,&amp; 6"/>
    <s v="0000"/>
    <s v="Vacant Residential"/>
    <s v="06"/>
    <s v="18S"/>
    <s v="18E"/>
    <s v="STANDARD"/>
    <x v="1"/>
    <n v="43897"/>
    <n v="1.01"/>
    <s v="000X"/>
    <n v="5118"/>
    <s v="W"/>
    <x v="9"/>
    <s v="LN"/>
    <m/>
    <s v="BEVERLY HILLS"/>
    <m/>
    <s v="PINE RIDGE UNIT 1 PB 8 PG 25 LOT 4 BLK 108"/>
    <n v="15120"/>
    <n v="15120"/>
    <n v="0"/>
    <n v="15120"/>
    <n v="15120"/>
    <x v="1"/>
    <x v="72"/>
    <n v="29000"/>
    <n v="1700"/>
    <n v="224"/>
    <x v="1"/>
    <s v="WARRANTY DEED"/>
    <m/>
    <x v="6"/>
    <x v="2"/>
    <x v="2"/>
    <m/>
    <m/>
    <m/>
    <x v="2"/>
    <x v="1"/>
    <n v="0"/>
    <m/>
    <m/>
    <m/>
    <m/>
    <s v="FORTUNE DEREK JOHN"/>
    <s v="FORTUNE JACQUELINE ELISABETH"/>
    <s v="212 ALEXANDRIA DR"/>
    <s v="MOORESVILLE NC 28115 1100"/>
  </r>
  <r>
    <x v="526"/>
    <s v="18E17S320010  01090 0040"/>
    <s v="7492"/>
    <s v="PINE RIDGE UNITS 1,5,&amp; 6"/>
    <s v="0100"/>
    <s v="Single Family Residential"/>
    <s v="06"/>
    <s v="18S"/>
    <s v="18E"/>
    <s v="STANDARD"/>
    <x v="0"/>
    <n v="43760"/>
    <n v="1"/>
    <s v="000X"/>
    <n v="5310"/>
    <s v="W"/>
    <x v="9"/>
    <s v="LN"/>
    <m/>
    <s v="BEVERLY HILLS"/>
    <m/>
    <s v="PINE RIDGE UNIT 1 PB 8 PG 25 LOT 4 BLK 109"/>
    <n v="207680"/>
    <n v="15070"/>
    <n v="192610"/>
    <n v="163159"/>
    <n v="138159"/>
    <x v="0"/>
    <x v="363"/>
    <n v="131000"/>
    <n v="2924"/>
    <n v="2167"/>
    <x v="0"/>
    <s v="WARRANTY DEED"/>
    <n v="1"/>
    <x v="11"/>
    <x v="3"/>
    <x v="0"/>
    <n v="1"/>
    <n v="2048"/>
    <n v="32"/>
    <x v="1"/>
    <x v="0"/>
    <n v="3035"/>
    <m/>
    <m/>
    <m/>
    <m/>
    <s v="STANTON DONNA J"/>
    <m/>
    <s v="5310 W YUMA LN"/>
    <s v="BEVERLY HILLS FL 34465"/>
  </r>
  <r>
    <x v="527"/>
    <s v="18E17S320010  01090 0050"/>
    <s v="7492"/>
    <s v="PINE RIDGE UNITS 1,5,&amp; 6"/>
    <s v="0100"/>
    <s v="Single Family Residential"/>
    <s v="06"/>
    <s v="18S"/>
    <s v="18E"/>
    <s v="STANDARD"/>
    <x v="0"/>
    <n v="43780"/>
    <n v="1.01"/>
    <s v="000X"/>
    <n v="5278"/>
    <s v="W"/>
    <x v="9"/>
    <s v="LN"/>
    <m/>
    <s v="BEVERLY HILLS"/>
    <m/>
    <s v="PINE RIDGE UNIT 1 PB 8 PG 25 LOT 5 BLK 109"/>
    <n v="266940"/>
    <n v="15080"/>
    <n v="251860"/>
    <n v="218773"/>
    <n v="193773"/>
    <x v="0"/>
    <x v="103"/>
    <n v="235000"/>
    <n v="2715"/>
    <n v="2118"/>
    <x v="0"/>
    <s v="WARRANTY DEED"/>
    <n v="1"/>
    <x v="24"/>
    <x v="1"/>
    <x v="0"/>
    <m/>
    <n v="2782"/>
    <n v="32"/>
    <x v="1"/>
    <x v="0"/>
    <n v="4067"/>
    <m/>
    <m/>
    <m/>
    <m/>
    <s v="BROWN MARK P"/>
    <s v="BROWN SUSAN E"/>
    <s v="5278 W YUMA LN"/>
    <s v="BEVERLY HILLS FL 34465"/>
  </r>
  <r>
    <x v="528"/>
    <s v="18E17S320010  01090 0080"/>
    <s v="7492"/>
    <s v="PINE RIDGE UNITS 1,5,&amp; 6"/>
    <s v="0100"/>
    <s v="Single Family Residential"/>
    <s v="06"/>
    <s v="18S"/>
    <s v="18E"/>
    <s v="STANDARD"/>
    <x v="0"/>
    <n v="43720"/>
    <n v="1"/>
    <s v="000X"/>
    <n v="5277"/>
    <s v="W"/>
    <x v="12"/>
    <s v="DR"/>
    <m/>
    <s v="BEVERLY HILLS"/>
    <m/>
    <s v="PINE RIDGE UNIT 1 PB 8 PG 25 LOT 8 BLK 109"/>
    <n v="242110"/>
    <n v="15060"/>
    <n v="227050"/>
    <n v="242110"/>
    <n v="242110"/>
    <x v="1"/>
    <x v="364"/>
    <n v="279900"/>
    <n v="2933"/>
    <n v="537"/>
    <x v="0"/>
    <s v="WARRANTY DEED"/>
    <n v="1"/>
    <x v="1"/>
    <x v="1"/>
    <x v="0"/>
    <m/>
    <n v="2445"/>
    <n v="32"/>
    <x v="0"/>
    <x v="0"/>
    <n v="3553"/>
    <m/>
    <m/>
    <m/>
    <m/>
    <s v="GREENE JAMES M"/>
    <m/>
    <s v="5277 W WICHITTA DR"/>
    <s v="BEVERLY HILLS FL 34465"/>
  </r>
  <r>
    <x v="529"/>
    <s v="18E17S320010  01090 0100"/>
    <s v="7492"/>
    <s v="PINE RIDGE UNITS 1,5,&amp; 6"/>
    <s v="0100"/>
    <s v="Single Family Residential"/>
    <s v="06"/>
    <s v="18S"/>
    <s v="18E"/>
    <s v="STANDARD"/>
    <x v="0"/>
    <n v="43760"/>
    <n v="1"/>
    <s v="000X"/>
    <n v="5331"/>
    <s v="W"/>
    <x v="12"/>
    <s v="DR"/>
    <m/>
    <s v="BEVERLY HILLS"/>
    <m/>
    <s v="PINE RIDGE UNIT 1 PB 8 PG 25 LOT 10 BLK 109"/>
    <n v="250310"/>
    <n v="15070"/>
    <n v="235240"/>
    <n v="187686"/>
    <n v="162186"/>
    <x v="0"/>
    <x v="340"/>
    <n v="16800"/>
    <n v="1465"/>
    <n v="247"/>
    <x v="1"/>
    <s v="WARRANTY DEED"/>
    <n v="1"/>
    <x v="22"/>
    <x v="1"/>
    <x v="1"/>
    <m/>
    <n v="2463"/>
    <n v="32"/>
    <x v="1"/>
    <x v="0"/>
    <n v="3551"/>
    <m/>
    <m/>
    <m/>
    <m/>
    <s v="GILBERTIE JOHN J JR"/>
    <s v="GILBERTIE GAIL L"/>
    <s v="5331 W WICHITA DR"/>
    <s v="BEVERLY HILLS FL 34465"/>
  </r>
  <r>
    <x v="530"/>
    <s v="18E17S320010  01100 0060"/>
    <s v="7492"/>
    <s v="PINE RIDGE UNITS 1,5,&amp; 6"/>
    <s v="0100"/>
    <s v="Single Family Residential"/>
    <s v="06"/>
    <s v="18S"/>
    <s v="18E"/>
    <s v="STANDARD"/>
    <x v="0"/>
    <n v="43749"/>
    <n v="1"/>
    <s v="000X"/>
    <n v="5425"/>
    <s v="W"/>
    <x v="51"/>
    <s v="DR"/>
    <m/>
    <s v="BEVERLY HILLS"/>
    <m/>
    <s v="PINE RIDGE UNIT 1 PB 8 PG 25 LOT 6 BLK 110"/>
    <n v="163910"/>
    <n v="15070"/>
    <n v="148840"/>
    <n v="130209"/>
    <n v="105209"/>
    <x v="0"/>
    <x v="97"/>
    <n v="191000"/>
    <n v="2761"/>
    <n v="65"/>
    <x v="0"/>
    <s v="WARRANTY DEED"/>
    <n v="1"/>
    <x v="1"/>
    <x v="1"/>
    <x v="0"/>
    <m/>
    <n v="1778"/>
    <n v="32"/>
    <x v="0"/>
    <x v="0"/>
    <n v="2613"/>
    <m/>
    <m/>
    <m/>
    <m/>
    <s v="GILLEO HOWARD D"/>
    <s v="GILLEO VITTORIA"/>
    <s v="5425 W PAWNEE DR"/>
    <s v="BEVERLY HILLS FL 34465"/>
  </r>
  <r>
    <x v="531"/>
    <s v="18E17S320010  01110 0080"/>
    <s v="7492"/>
    <s v="PINE RIDGE UNITS 1,5,&amp; 6"/>
    <s v="0100"/>
    <s v="Single Family Residential"/>
    <s v="06"/>
    <s v="18S"/>
    <s v="18E"/>
    <s v="STANDARD"/>
    <x v="0"/>
    <n v="62839"/>
    <n v="1.44"/>
    <s v="000X"/>
    <n v="5556"/>
    <s v="W"/>
    <x v="49"/>
    <s v="DR"/>
    <m/>
    <s v="BEVERLY HILLS"/>
    <m/>
    <s v="PINE RIDGE UNIT 1 PB 8 PG 25 LOT 8 BLK 111"/>
    <n v="230900"/>
    <n v="21640"/>
    <n v="209260"/>
    <n v="170273"/>
    <n v="145273"/>
    <x v="0"/>
    <x v="365"/>
    <n v="262000"/>
    <n v="3093"/>
    <n v="762"/>
    <x v="0"/>
    <s v="WARRANTY DEED"/>
    <n v="1"/>
    <x v="5"/>
    <x v="1"/>
    <x v="0"/>
    <m/>
    <n v="2147"/>
    <n v="32"/>
    <x v="0"/>
    <x v="0"/>
    <n v="3178"/>
    <m/>
    <m/>
    <m/>
    <m/>
    <s v="DEUEL DAVID"/>
    <m/>
    <s v="5556 W FORT DRUM DR"/>
    <s v="BEVERLY HILLS FL 34465"/>
  </r>
  <r>
    <x v="532"/>
    <s v="18E17S320010  01120 0120"/>
    <s v="7492"/>
    <s v="PINE RIDGE UNITS 1,5,&amp; 6"/>
    <s v="0000"/>
    <s v="Vacant Residential"/>
    <s v="06"/>
    <s v="18S"/>
    <s v="18E"/>
    <s v="STANDARD"/>
    <x v="1"/>
    <n v="49976"/>
    <n v="1.1499999999999999"/>
    <s v="000X"/>
    <n v="5785"/>
    <s v="W"/>
    <x v="51"/>
    <s v="DR"/>
    <m/>
    <s v="BEVERLY HILLS"/>
    <m/>
    <s v="PINE RIDGE UNIT 1 PB 8 PG 25 LOT 12 BLK 112"/>
    <n v="17210"/>
    <n v="17210"/>
    <n v="0"/>
    <n v="17210"/>
    <n v="17210"/>
    <x v="1"/>
    <x v="112"/>
    <n v="12500"/>
    <n v="1620"/>
    <n v="927"/>
    <x v="1"/>
    <s v="WARRANTY DEED"/>
    <m/>
    <x v="6"/>
    <x v="2"/>
    <x v="2"/>
    <m/>
    <m/>
    <m/>
    <x v="2"/>
    <x v="1"/>
    <n v="0"/>
    <m/>
    <m/>
    <m/>
    <m/>
    <s v="REED WILLIAM G"/>
    <s v="REED KATHERINE A REGAN"/>
    <s v="4524 N CAPISTRANO LP"/>
    <s v="BEVERLY HILLS FL 34465"/>
  </r>
  <r>
    <x v="533"/>
    <s v="18E17S320010  01130 0060"/>
    <s v="7492"/>
    <s v="PINE RIDGE UNITS 1,5,&amp; 6"/>
    <s v="0100"/>
    <s v="Single Family Residential"/>
    <s v="06"/>
    <s v="18S"/>
    <s v="18E"/>
    <s v="STANDARD"/>
    <x v="0"/>
    <n v="54353"/>
    <n v="1.25"/>
    <s v="000X"/>
    <n v="5641"/>
    <s v="W"/>
    <x v="49"/>
    <s v="DR"/>
    <m/>
    <s v="BEVERLY HILLS"/>
    <m/>
    <s v="PINE RIDGE UNIT 1 PB 8 PG 25 LOT 6 BLK 113"/>
    <n v="243060"/>
    <n v="18720"/>
    <n v="224340"/>
    <n v="193050"/>
    <n v="168050"/>
    <x v="0"/>
    <x v="125"/>
    <n v="23000"/>
    <n v="1670"/>
    <n v="1219"/>
    <x v="1"/>
    <s v="WARRANTY DEED"/>
    <n v="1"/>
    <x v="24"/>
    <x v="1"/>
    <x v="0"/>
    <m/>
    <n v="2344"/>
    <n v="32"/>
    <x v="0"/>
    <x v="0"/>
    <n v="3169"/>
    <m/>
    <m/>
    <m/>
    <m/>
    <s v="HYTE ROBERT F"/>
    <s v="ORTIZ CARLOS"/>
    <s v="5641 W FORT DRUM DR"/>
    <s v="BEVERLY HILLS FL 34465"/>
  </r>
  <r>
    <x v="534"/>
    <s v="18E17S320010  01130 0070"/>
    <s v="7492"/>
    <s v="PINE RIDGE UNITS 1,5,&amp; 6"/>
    <s v="0100"/>
    <s v="Single Family Residential"/>
    <s v="06"/>
    <s v="18S"/>
    <s v="18E"/>
    <s v="STANDARD"/>
    <x v="0"/>
    <n v="48752"/>
    <n v="1.1200000000000001"/>
    <s v="000X"/>
    <n v="5661"/>
    <s v="W"/>
    <x v="49"/>
    <s v="DR"/>
    <m/>
    <s v="BEVERLY HILLS"/>
    <m/>
    <s v="PINE RIDGE UNIT 1 PB 8 PG 25 LOT 7 BLK 113"/>
    <n v="278480"/>
    <n v="16790"/>
    <n v="261690"/>
    <n v="230481"/>
    <n v="205481"/>
    <x v="0"/>
    <x v="366"/>
    <n v="279900"/>
    <n v="2698"/>
    <n v="969"/>
    <x v="0"/>
    <s v="WARRANTY DEED"/>
    <n v="1"/>
    <x v="15"/>
    <x v="1"/>
    <x v="0"/>
    <m/>
    <n v="2549"/>
    <n v="32"/>
    <x v="0"/>
    <x v="0"/>
    <n v="3738"/>
    <m/>
    <m/>
    <m/>
    <m/>
    <s v="PAYNTER BLAINE L"/>
    <s v="PAYNTER CINDY L"/>
    <s v="5661 W FT DRUM DR"/>
    <s v="BEVERLY HILLS FL 34465"/>
  </r>
  <r>
    <x v="535"/>
    <s v="18E17S320010  01130 0080"/>
    <s v="7492"/>
    <s v="PINE RIDGE UNITS 1,5,&amp; 6"/>
    <s v="0100"/>
    <s v="Single Family Residential"/>
    <s v="06"/>
    <s v="18S"/>
    <s v="18E"/>
    <s v="STANDARD"/>
    <x v="0"/>
    <n v="48753"/>
    <n v="1.1200000000000001"/>
    <s v="000X"/>
    <n v="5681"/>
    <s v="W"/>
    <x v="49"/>
    <s v="DR"/>
    <m/>
    <s v="BEVERLY HILLS"/>
    <m/>
    <s v="PINE RIDGE UNIT 1 PB 8 PG 25 LOT 8 BLK 113"/>
    <n v="221820"/>
    <n v="16790"/>
    <n v="205030"/>
    <n v="171640"/>
    <n v="146640"/>
    <x v="0"/>
    <x v="367"/>
    <n v="222500"/>
    <n v="2680"/>
    <n v="1985"/>
    <x v="0"/>
    <s v="WARRANTY DEED"/>
    <n v="1"/>
    <x v="5"/>
    <x v="1"/>
    <x v="0"/>
    <m/>
    <n v="1938"/>
    <n v="32"/>
    <x v="0"/>
    <x v="0"/>
    <n v="3183"/>
    <m/>
    <m/>
    <m/>
    <m/>
    <s v="CUNNINGHAM NEAL JOHN"/>
    <s v="CUNNINGHAM CELIA A"/>
    <s v="5681 W FORT DRUM DR"/>
    <s v="BEVERLY HILLS FL 34465 2025"/>
  </r>
  <r>
    <x v="536"/>
    <s v="18E17S320010  01130 0090"/>
    <s v="7492"/>
    <s v="PINE RIDGE UNITS 1,5,&amp; 6"/>
    <s v="0100"/>
    <s v="Single Family Residential"/>
    <s v="06"/>
    <s v="18S"/>
    <s v="18E"/>
    <s v="STANDARD"/>
    <x v="0"/>
    <n v="48754"/>
    <n v="1.1200000000000001"/>
    <s v="000X"/>
    <n v="5701"/>
    <s v="W"/>
    <x v="49"/>
    <s v="DR"/>
    <m/>
    <s v="BEVERLY HILLS"/>
    <m/>
    <s v="PINE RIDGE UNIT 1 PB 8 PG 25 LOT 9 BLK 113"/>
    <n v="325410"/>
    <n v="16790"/>
    <n v="308620"/>
    <n v="275222"/>
    <n v="250222"/>
    <x v="0"/>
    <x v="322"/>
    <n v="45000"/>
    <n v="1724"/>
    <n v="2111"/>
    <x v="1"/>
    <s v="WARRANTY DEED"/>
    <n v="1"/>
    <x v="0"/>
    <x v="1"/>
    <x v="1"/>
    <m/>
    <n v="3033"/>
    <n v="32"/>
    <x v="0"/>
    <x v="0"/>
    <n v="4168"/>
    <m/>
    <m/>
    <m/>
    <m/>
    <s v="NAGY ROBERT W"/>
    <m/>
    <s v="5701 W FORT DRUM DR"/>
    <s v="BEVERLY HILLS FL 34465"/>
  </r>
  <r>
    <x v="537"/>
    <s v="18E17S320010  01050 0110"/>
    <s v="7492"/>
    <s v="PINE RIDGE UNITS 1,5,&amp; 6"/>
    <s v="0000"/>
    <s v="Vacant Residential"/>
    <s v="05"/>
    <s v="18S"/>
    <s v="18E"/>
    <s v="STANDARD"/>
    <x v="1"/>
    <n v="48751"/>
    <n v="1.1200000000000001"/>
    <s v="000X"/>
    <n v="4831"/>
    <s v="W"/>
    <x v="37"/>
    <s v="CT"/>
    <m/>
    <s v="BEVERLY HILLS"/>
    <m/>
    <s v="PINE RIDGE UNIT 1 PB 8 PG 25 LOT 11 BLK 105"/>
    <n v="16790"/>
    <n v="16790"/>
    <n v="0"/>
    <n v="16790"/>
    <n v="16790"/>
    <x v="1"/>
    <x v="368"/>
    <n v="19500"/>
    <n v="2892"/>
    <n v="2326"/>
    <x v="1"/>
    <s v="WARRANTY DEED"/>
    <m/>
    <x v="6"/>
    <x v="2"/>
    <x v="2"/>
    <m/>
    <m/>
    <m/>
    <x v="2"/>
    <x v="1"/>
    <n v="0"/>
    <m/>
    <m/>
    <m/>
    <m/>
    <s v="BALUYOT FLORANTE"/>
    <m/>
    <s v="4847 W GEYSER CT"/>
    <s v="BEVERLY HILLS FL 34465"/>
  </r>
  <r>
    <x v="538"/>
    <s v="18E17S320010  01050 0130"/>
    <s v="7492"/>
    <s v="PINE RIDGE UNITS 1,5,&amp; 6"/>
    <s v="0000"/>
    <s v="Vacant Residential"/>
    <s v="05"/>
    <s v="18S"/>
    <s v="18E"/>
    <s v="STANDARD"/>
    <x v="1"/>
    <n v="53825"/>
    <n v="1.24"/>
    <s v="000X"/>
    <n v="4879"/>
    <s v="W"/>
    <x v="37"/>
    <s v="CT"/>
    <m/>
    <s v="BEVERLY HILLS"/>
    <m/>
    <s v="PINE RIDGE UNIT 1 PB 8 PG 25 LOT 13 BLK 105"/>
    <n v="18540"/>
    <n v="18540"/>
    <n v="0"/>
    <n v="18540"/>
    <n v="18540"/>
    <x v="1"/>
    <x v="369"/>
    <n v="23000"/>
    <n v="2841"/>
    <n v="1587"/>
    <x v="1"/>
    <s v="WARRANTY DEED"/>
    <m/>
    <x v="6"/>
    <x v="2"/>
    <x v="2"/>
    <m/>
    <m/>
    <m/>
    <x v="2"/>
    <x v="1"/>
    <n v="0"/>
    <m/>
    <m/>
    <m/>
    <m/>
    <s v="BALUYOT FLORANTE M"/>
    <m/>
    <s v="4847 W GEYSER CT"/>
    <s v="BEVERLY HILLS FL 34465"/>
  </r>
  <r>
    <x v="539"/>
    <s v="18E17S320010  01080 0060"/>
    <s v="7492"/>
    <s v="PINE RIDGE UNITS 1,5,&amp; 6"/>
    <s v="0000"/>
    <s v="Vacant Residential"/>
    <s v="06"/>
    <s v="18S"/>
    <s v="18E"/>
    <s v="STANDARD"/>
    <x v="1"/>
    <n v="49000"/>
    <n v="1.1200000000000001"/>
    <s v="000X"/>
    <n v="5125"/>
    <s v="W"/>
    <x v="12"/>
    <s v="DR"/>
    <m/>
    <s v="BEVERLY HILLS"/>
    <m/>
    <s v="PINE RIDGE UNIT 1 PB 8 PG 25 LOT 6 BLK 108"/>
    <n v="16870"/>
    <n v="16870"/>
    <n v="0"/>
    <n v="16870"/>
    <n v="16870"/>
    <x v="1"/>
    <x v="23"/>
    <m/>
    <m/>
    <m/>
    <x v="2"/>
    <m/>
    <m/>
    <x v="6"/>
    <x v="2"/>
    <x v="2"/>
    <m/>
    <m/>
    <m/>
    <x v="2"/>
    <x v="1"/>
    <n v="0"/>
    <m/>
    <m/>
    <m/>
    <m/>
    <s v="HOEVE BRUCE ALLEN # 212"/>
    <m/>
    <s v="290 W PALMETTO PARK RD"/>
    <s v="BOCA RATON FL 33432 3768"/>
  </r>
  <r>
    <x v="540"/>
    <s v="18E17S320010  01100 0050"/>
    <s v="7492"/>
    <s v="PINE RIDGE UNITS 1,5,&amp; 6"/>
    <s v="0000"/>
    <s v="Vacant Residential"/>
    <s v="06"/>
    <s v="18S"/>
    <s v="18E"/>
    <s v="STANDARD"/>
    <x v="1"/>
    <n v="53946"/>
    <n v="1.24"/>
    <s v="000X"/>
    <n v="5415"/>
    <s v="W"/>
    <x v="51"/>
    <s v="DR"/>
    <m/>
    <s v="BEVERLY HILLS"/>
    <m/>
    <s v="PINE RIDGE UNIT 1 PB 8 PG 25 LOT 5 BLK 110"/>
    <n v="18580"/>
    <n v="18580"/>
    <n v="0"/>
    <n v="18580"/>
    <n v="18580"/>
    <x v="1"/>
    <x v="370"/>
    <n v="44000"/>
    <n v="3137"/>
    <n v="112"/>
    <x v="1"/>
    <s v="WARRANTY DEED"/>
    <m/>
    <x v="6"/>
    <x v="2"/>
    <x v="2"/>
    <m/>
    <m/>
    <m/>
    <x v="2"/>
    <x v="1"/>
    <n v="0"/>
    <m/>
    <m/>
    <m/>
    <m/>
    <s v="WALTER TIMOTHY E"/>
    <s v="GOODRIDGE MARGARET C"/>
    <s v="2771 W MUSTANG BLVD"/>
    <s v="BEVERLY HILLS FL 34465"/>
  </r>
  <r>
    <x v="541"/>
    <s v="18E17S320010  01100 0070"/>
    <s v="7492"/>
    <s v="PINE RIDGE UNITS 1,5,&amp; 6"/>
    <s v="0100"/>
    <s v="Single Family Residential"/>
    <s v="06"/>
    <s v="18S"/>
    <s v="18E"/>
    <s v="STANDARD"/>
    <x v="0"/>
    <n v="43750"/>
    <n v="1"/>
    <s v="000X"/>
    <n v="5445"/>
    <s v="W"/>
    <x v="51"/>
    <s v="DR"/>
    <m/>
    <s v="BEVERLY HILLS"/>
    <m/>
    <s v="PINE RIDGE UNIT 1 PB 8 PG 25 LOT 7 BLK 110"/>
    <n v="226450"/>
    <n v="15070"/>
    <n v="211380"/>
    <n v="170513"/>
    <n v="145513"/>
    <x v="0"/>
    <x v="187"/>
    <n v="310000"/>
    <n v="2080"/>
    <n v="545"/>
    <x v="0"/>
    <s v="WARRANTY DEED"/>
    <n v="1"/>
    <x v="15"/>
    <x v="1"/>
    <x v="0"/>
    <m/>
    <n v="2282"/>
    <n v="32"/>
    <x v="1"/>
    <x v="0"/>
    <n v="3265"/>
    <m/>
    <m/>
    <m/>
    <m/>
    <s v="LUNA RAMON C"/>
    <s v="LUNA THERESA F"/>
    <s v="5445 W PAWNEE DR"/>
    <s v="BEVERLY HILLS FL 34465"/>
  </r>
  <r>
    <x v="542"/>
    <s v="18E17S320010  01110 0040"/>
    <s v="7492"/>
    <s v="PINE RIDGE UNITS 1,5,&amp; 6"/>
    <s v="0000"/>
    <s v="Vacant Residential"/>
    <s v="06"/>
    <s v="18S"/>
    <s v="18E"/>
    <s v="STANDARD"/>
    <x v="1"/>
    <n v="50516"/>
    <n v="1.1599999999999999"/>
    <s v="000X"/>
    <n v="5685"/>
    <s v="N"/>
    <x v="54"/>
    <s v="TER"/>
    <m/>
    <s v="BEVERLY HILLS"/>
    <m/>
    <s v="PINE RIDGE UNIT 1 PB 8 PG 25 LOT 4 BLK 111 "/>
    <n v="17400"/>
    <n v="17400"/>
    <n v="0"/>
    <n v="17400"/>
    <n v="17400"/>
    <x v="1"/>
    <x v="371"/>
    <n v="23800"/>
    <n v="1307"/>
    <n v="1499"/>
    <x v="1"/>
    <s v="FROM DEVELOPERS"/>
    <m/>
    <x v="6"/>
    <x v="2"/>
    <x v="2"/>
    <m/>
    <m/>
    <m/>
    <x v="2"/>
    <x v="1"/>
    <n v="0"/>
    <m/>
    <m/>
    <m/>
    <m/>
    <s v="MEDERIOS JOSEPH A &amp; ROBIN D"/>
    <m/>
    <s v="1056 STAFFORD RD"/>
    <s v="FALL RIVER MA 02721 3351"/>
  </r>
  <r>
    <x v="543"/>
    <s v="18E17S320010  01110 0060"/>
    <s v="7492"/>
    <s v="PINE RIDGE UNITS 1,5,&amp; 6"/>
    <s v="0100"/>
    <s v="Single Family Residential"/>
    <s v="06"/>
    <s v="18S"/>
    <s v="18E"/>
    <s v="STANDARD"/>
    <x v="0"/>
    <n v="65354"/>
    <n v="1.5"/>
    <s v="000X"/>
    <n v="5602"/>
    <s v="W"/>
    <x v="49"/>
    <s v="DR"/>
    <m/>
    <s v="BEVERLY HILLS"/>
    <m/>
    <s v="PINE RIDGE UNIT 1 PB 8 PG 25 LOT 6 BLK 111"/>
    <n v="22500"/>
    <n v="22500"/>
    <n v="0"/>
    <n v="22500"/>
    <n v="22500"/>
    <x v="0"/>
    <x v="372"/>
    <n v="27000"/>
    <n v="2874"/>
    <n v="1984"/>
    <x v="1"/>
    <s v="WARRANTY DEED"/>
    <n v="1"/>
    <x v="31"/>
    <x v="0"/>
    <x v="0"/>
    <m/>
    <n v="1808"/>
    <n v="32"/>
    <x v="1"/>
    <x v="0"/>
    <n v="2527"/>
    <m/>
    <m/>
    <m/>
    <m/>
    <s v="ALLEN TROY M"/>
    <s v="ALLEN STACEY N"/>
    <s v="8546 W HOMOSASSA TR STE 4"/>
    <s v="HOMOSASSA FL 34448 2744"/>
  </r>
  <r>
    <x v="544"/>
    <s v="18E17S320010  01110 0090"/>
    <s v="7492"/>
    <s v="PINE RIDGE UNITS 1,5,&amp; 6"/>
    <s v="0100"/>
    <s v="Single Family Residential"/>
    <s v="06"/>
    <s v="18S"/>
    <s v="18E"/>
    <s v="STANDARD"/>
    <x v="0"/>
    <n v="52317"/>
    <n v="1.2"/>
    <s v="000X"/>
    <n v="5520"/>
    <s v="W"/>
    <x v="49"/>
    <s v="DR"/>
    <m/>
    <s v="BEVERLY HILLS"/>
    <m/>
    <s v="PINE RIDGE UNIT 1 PB 8 PG 25 LOT 9 BLK 111"/>
    <n v="347080"/>
    <n v="18020"/>
    <n v="329060"/>
    <n v="275630"/>
    <n v="250630"/>
    <x v="0"/>
    <x v="300"/>
    <n v="80000"/>
    <n v="1844"/>
    <n v="662"/>
    <x v="1"/>
    <s v="WARRANTY DEED"/>
    <n v="1"/>
    <x v="0"/>
    <x v="0"/>
    <x v="1"/>
    <m/>
    <n v="3501"/>
    <n v="32"/>
    <x v="0"/>
    <x v="0"/>
    <n v="4741"/>
    <m/>
    <m/>
    <m/>
    <m/>
    <s v="PIANTANIDA ELAINE G"/>
    <s v="ELAINE G PIANTANIDA REVOCABLE TRUST"/>
    <s v="5520 W FORT DRUM DR"/>
    <s v="BEVERLY HILLS FL 34465"/>
  </r>
  <r>
    <x v="545"/>
    <s v="18E17S320010  01110 0100"/>
    <s v="7492"/>
    <s v="PINE RIDGE UNITS 1,5,&amp; 6"/>
    <s v="0100"/>
    <s v="Single Family Residential"/>
    <s v="06"/>
    <s v="18S"/>
    <s v="18E"/>
    <s v="STANDARD"/>
    <x v="0"/>
    <n v="48553"/>
    <n v="1.1100000000000001"/>
    <s v="000X"/>
    <n v="5585"/>
    <s v="W"/>
    <x v="51"/>
    <s v="DR"/>
    <m/>
    <s v="BEVERLY HILLS"/>
    <m/>
    <s v="PINE RIDGE UNIT 1 PB 8 PG 25 LOT 10 BLK 111"/>
    <n v="307670"/>
    <n v="16720"/>
    <n v="290950"/>
    <n v="258882"/>
    <n v="233882"/>
    <x v="0"/>
    <x v="373"/>
    <n v="270000"/>
    <n v="2711"/>
    <n v="1578"/>
    <x v="0"/>
    <s v="WARRANTY DEED"/>
    <n v="1"/>
    <x v="3"/>
    <x v="1"/>
    <x v="0"/>
    <n v="1"/>
    <n v="2858"/>
    <n v="32"/>
    <x v="0"/>
    <x v="0"/>
    <n v="3879"/>
    <m/>
    <m/>
    <m/>
    <m/>
    <s v="TAYLOR LAWRENCE W"/>
    <m/>
    <s v="5585 W PAWNEE DR"/>
    <s v="BEVERLY HILLS FL 34465"/>
  </r>
  <r>
    <x v="546"/>
    <s v="18E17S320010  01120 0090"/>
    <s v="7492"/>
    <s v="PINE RIDGE UNITS 1,5,&amp; 6"/>
    <s v="0000"/>
    <s v="Vacant Residential"/>
    <s v="06"/>
    <s v="18S"/>
    <s v="18E"/>
    <s v="STANDARD"/>
    <x v="1"/>
    <n v="51649"/>
    <n v="1.19"/>
    <s v="000X"/>
    <n v="5659"/>
    <s v="W"/>
    <x v="51"/>
    <s v="DR"/>
    <m/>
    <s v="BEVERLY HILLS"/>
    <m/>
    <s v="PINE RIDGE UNIT 1 PB 8 PG 25 LOT 9 BLK 112 "/>
    <n v="17790"/>
    <n v="17790"/>
    <n v="0"/>
    <n v="17790"/>
    <n v="17790"/>
    <x v="1"/>
    <x v="374"/>
    <n v="29000"/>
    <n v="3001"/>
    <n v="1027"/>
    <x v="1"/>
    <s v="WARRANTY DEED"/>
    <m/>
    <x v="6"/>
    <x v="2"/>
    <x v="2"/>
    <m/>
    <m/>
    <m/>
    <x v="2"/>
    <x v="1"/>
    <n v="0"/>
    <m/>
    <m/>
    <m/>
    <m/>
    <s v="COBERT GREGORY"/>
    <s v="COBERT KAREN"/>
    <s v="5616 N BRAND TER"/>
    <s v="BEVERLY HILLS FL 34465"/>
  </r>
  <r>
    <x v="547"/>
    <s v="18E17S320010  01130 0010"/>
    <s v="7492"/>
    <s v="PINE RIDGE UNITS 1,5,&amp; 6"/>
    <s v="0100"/>
    <s v="Single Family Residential"/>
    <s v="06"/>
    <s v="18S"/>
    <s v="18E"/>
    <s v="STANDARD"/>
    <x v="0"/>
    <n v="56147"/>
    <n v="1.29"/>
    <s v="000X"/>
    <n v="5805"/>
    <s v="N"/>
    <x v="50"/>
    <s v="DR"/>
    <m/>
    <s v="BEVERLY HILLS"/>
    <m/>
    <s v="PINE RIDGE UNIT 1 PB 8 PG 25 LOT 1 BLK 113"/>
    <n v="219470"/>
    <n v="19340"/>
    <n v="200130"/>
    <n v="166248"/>
    <n v="141248"/>
    <x v="0"/>
    <x v="375"/>
    <n v="24600"/>
    <n v="816"/>
    <n v="1530"/>
    <x v="1"/>
    <s v="UNDEFINED"/>
    <n v="1"/>
    <x v="13"/>
    <x v="0"/>
    <x v="0"/>
    <m/>
    <n v="2252"/>
    <n v="32"/>
    <x v="0"/>
    <x v="0"/>
    <n v="3134"/>
    <m/>
    <m/>
    <m/>
    <m/>
    <s v="BUTLER HAROLD F"/>
    <s v="BUTLER MARILYN F"/>
    <s v="5805 N CALICO"/>
    <s v="BEVERLY HILLS FL 34465 2032"/>
  </r>
  <r>
    <x v="548"/>
    <s v="18E17S320010  01040 0030"/>
    <s v="7492"/>
    <s v="PINE RIDGE UNITS 1,5,&amp; 6"/>
    <s v="0000"/>
    <s v="Vacant Residential"/>
    <s v="05"/>
    <s v="18S"/>
    <s v="18E"/>
    <s v="STANDARD"/>
    <x v="1"/>
    <n v="43749"/>
    <n v="1"/>
    <s v="000X"/>
    <n v="4844"/>
    <s v="W"/>
    <x v="46"/>
    <s v="CT"/>
    <m/>
    <s v="BEVERLY HILLS"/>
    <m/>
    <s v="PINE RIDGE UNIT 1 PB 8 PG 25 LOT 3 BLK 104"/>
    <n v="15060"/>
    <n v="15060"/>
    <n v="0"/>
    <n v="15060"/>
    <n v="15060"/>
    <x v="1"/>
    <x v="348"/>
    <n v="59800"/>
    <n v="2959"/>
    <n v="2414"/>
    <x v="1"/>
    <s v="SALE / MORE THAN 1 PARCEL"/>
    <m/>
    <x v="6"/>
    <x v="2"/>
    <x v="2"/>
    <m/>
    <m/>
    <m/>
    <x v="2"/>
    <x v="1"/>
    <n v="0"/>
    <m/>
    <m/>
    <m/>
    <m/>
    <s v="GARDNER LON"/>
    <s v="GARDNER THERESA"/>
    <s v="4953 W RANGER ST"/>
    <s v="BEVERLY HILLS FL 34465"/>
  </r>
  <r>
    <x v="549"/>
    <s v="18E17S320010  01040 0080"/>
    <s v="7492"/>
    <s v="PINE RIDGE UNITS 1,5,&amp; 6"/>
    <s v="0000"/>
    <s v="Vacant Residential"/>
    <s v="05"/>
    <s v="18S"/>
    <s v="18E"/>
    <s v="STANDARD"/>
    <x v="1"/>
    <n v="43750"/>
    <n v="1"/>
    <s v="000X"/>
    <n v="4747"/>
    <s v="W"/>
    <x v="38"/>
    <s v="DR"/>
    <m/>
    <s v="BEVERLY HILLS"/>
    <m/>
    <s v="PINE RIDGE UNIT 1 PB 8 PG 25 LOT 8 BLK 104"/>
    <n v="15070"/>
    <n v="15070"/>
    <n v="0"/>
    <n v="15070"/>
    <n v="15070"/>
    <x v="1"/>
    <x v="137"/>
    <n v="21300"/>
    <n v="1154"/>
    <n v="2159"/>
    <x v="1"/>
    <s v="FROM DEVELOPERS"/>
    <m/>
    <x v="6"/>
    <x v="2"/>
    <x v="2"/>
    <m/>
    <m/>
    <m/>
    <x v="2"/>
    <x v="1"/>
    <n v="0"/>
    <m/>
    <m/>
    <m/>
    <m/>
    <s v="ESCALONA CARLOS M"/>
    <m/>
    <s v="127 SKINNER RD"/>
    <s v="KENSINGTON CT 06037 1446"/>
  </r>
  <r>
    <x v="550"/>
    <s v="18E17S320010  01040 0110"/>
    <s v="7492"/>
    <s v="PINE RIDGE UNITS 1,5,&amp; 6"/>
    <s v="0100"/>
    <s v="Single Family Residential"/>
    <s v="05"/>
    <s v="18S"/>
    <s v="18E"/>
    <s v="STANDARD"/>
    <x v="0"/>
    <n v="43751"/>
    <n v="1"/>
    <s v="000X"/>
    <n v="4845"/>
    <s v="W"/>
    <x v="38"/>
    <s v="DR"/>
    <m/>
    <s v="BEVERLY HILLS"/>
    <m/>
    <s v="PINE RIDGE UNIT 1 PB 8 PG 25 LOT 11 BLK 104"/>
    <n v="229120"/>
    <n v="15070"/>
    <n v="214050"/>
    <n v="208599"/>
    <n v="182599"/>
    <x v="0"/>
    <x v="376"/>
    <n v="225000"/>
    <n v="2912"/>
    <n v="131"/>
    <x v="0"/>
    <s v="LIFE ESTATE"/>
    <n v="1"/>
    <x v="16"/>
    <x v="1"/>
    <x v="0"/>
    <n v="1"/>
    <n v="2496"/>
    <n v="32"/>
    <x v="1"/>
    <x v="0"/>
    <n v="3589"/>
    <m/>
    <m/>
    <m/>
    <m/>
    <s v="NEFF-DUPUIS ALITA B"/>
    <s v="NEFF MICHAEL WILLIAM"/>
    <s v="4845 W ALAMO DR"/>
    <s v="BEVERLY HILLS FL 34465"/>
  </r>
  <r>
    <x v="551"/>
    <s v="18E17S320010  01050 0030"/>
    <s v="7492"/>
    <s v="PINE RIDGE UNITS 1,5,&amp; 6"/>
    <s v="0000"/>
    <s v="Vacant Residential"/>
    <s v="05"/>
    <s v="18S"/>
    <s v="18E"/>
    <s v="STANDARD"/>
    <x v="1"/>
    <n v="43749"/>
    <n v="1"/>
    <s v="000X"/>
    <n v="4844"/>
    <s v="W"/>
    <x v="38"/>
    <s v="DR"/>
    <m/>
    <s v="BEVERLY HILLS"/>
    <m/>
    <s v="PINE RIDGE UNIT 1 PB 8 PG 25 LOT 3 BLK 105"/>
    <n v="15060"/>
    <n v="15060"/>
    <n v="0"/>
    <n v="15060"/>
    <n v="15060"/>
    <x v="1"/>
    <x v="377"/>
    <n v="22500"/>
    <n v="2987"/>
    <n v="1315"/>
    <x v="1"/>
    <s v="WARRANTY DEED"/>
    <m/>
    <x v="6"/>
    <x v="2"/>
    <x v="2"/>
    <m/>
    <m/>
    <m/>
    <x v="2"/>
    <x v="1"/>
    <n v="0"/>
    <m/>
    <m/>
    <m/>
    <m/>
    <s v="BALUYOT EDWARD M"/>
    <s v="BALUYOT ARACELI"/>
    <s v="26 HUMPHERY DR"/>
    <s v="SYOSSET NY 11791"/>
  </r>
  <r>
    <x v="552"/>
    <s v="18E17S320010  01050 0080"/>
    <s v="7492"/>
    <s v="PINE RIDGE UNITS 1,5,&amp; 6"/>
    <s v="0000"/>
    <s v="Vacant Residential"/>
    <s v="05"/>
    <s v="18S"/>
    <s v="18E"/>
    <s v="STANDARD"/>
    <x v="1"/>
    <n v="56116"/>
    <n v="1.29"/>
    <s v="000X"/>
    <n v="5736"/>
    <s v="N"/>
    <x v="41"/>
    <s v="TER"/>
    <m/>
    <s v="BEVERLY HILLS"/>
    <m/>
    <s v="PINE RIDGE UNIT 1 PB 8 PG 25 LOT 8 BLK 105"/>
    <n v="19320"/>
    <n v="19320"/>
    <n v="0"/>
    <n v="19320"/>
    <n v="19320"/>
    <x v="1"/>
    <x v="378"/>
    <n v="30300"/>
    <n v="3077"/>
    <n v="2063"/>
    <x v="1"/>
    <s v="WARRANTY DEED"/>
    <m/>
    <x v="6"/>
    <x v="2"/>
    <x v="2"/>
    <m/>
    <m/>
    <m/>
    <x v="2"/>
    <x v="1"/>
    <n v="0"/>
    <m/>
    <m/>
    <m/>
    <m/>
    <s v="ZYLICH DANIEL J"/>
    <m/>
    <s v="7311 24TH AVE W"/>
    <s v="BRANDENTON FL 34209"/>
  </r>
  <r>
    <x v="553"/>
    <s v="18E17S320010  01090 0070"/>
    <s v="7492"/>
    <s v="PINE RIDGE UNITS 1,5,&amp; 6"/>
    <s v="0100"/>
    <s v="Single Family Residential"/>
    <s v="06"/>
    <s v="18S"/>
    <s v="18E"/>
    <s v="STANDARD"/>
    <x v="0"/>
    <n v="44002"/>
    <n v="1.01"/>
    <s v="000X"/>
    <n v="5253"/>
    <s v="W"/>
    <x v="12"/>
    <s v="DR"/>
    <m/>
    <s v="BEVERLY HILLS"/>
    <m/>
    <s v="PINE RIDGE UNIT 1 PB 8 PG 25 LOT 7 BLK 109"/>
    <n v="231950"/>
    <n v="15150"/>
    <n v="216800"/>
    <n v="179358"/>
    <n v="154358"/>
    <x v="1"/>
    <x v="379"/>
    <n v="295000"/>
    <n v="3078"/>
    <n v="2442"/>
    <x v="0"/>
    <s v="WARRANTY DEED"/>
    <n v="1"/>
    <x v="11"/>
    <x v="1"/>
    <x v="0"/>
    <m/>
    <n v="2255"/>
    <n v="32"/>
    <x v="0"/>
    <x v="0"/>
    <n v="3505"/>
    <m/>
    <m/>
    <m/>
    <m/>
    <s v="BEVER HOWARD E III"/>
    <m/>
    <s v="1665 S AMBERLEAF DR"/>
    <s v="DUNEDIN FL 34698"/>
  </r>
  <r>
    <x v="554"/>
    <s v="18E17S320010  01120 0050"/>
    <s v="7492"/>
    <s v="PINE RIDGE UNITS 1,5,&amp; 6"/>
    <s v="0000"/>
    <s v="Vacant Residential"/>
    <s v="06"/>
    <s v="18S"/>
    <s v="18E"/>
    <s v="STANDARD"/>
    <x v="1"/>
    <n v="54840"/>
    <n v="1.26"/>
    <s v="000X"/>
    <n v="5716"/>
    <s v="N"/>
    <x v="54"/>
    <s v="TER"/>
    <m/>
    <s v="BEVERLY HILLS"/>
    <m/>
    <s v="PINE RIDGE UNIT 1 PB 8 PG 25 LOT 5 BLK 112"/>
    <n v="18890"/>
    <n v="18890"/>
    <n v="0"/>
    <n v="18890"/>
    <n v="18890"/>
    <x v="1"/>
    <x v="45"/>
    <n v="19000"/>
    <n v="2643"/>
    <n v="1049"/>
    <x v="1"/>
    <s v="CORRECTIVE/QC/TD/COT"/>
    <m/>
    <x v="6"/>
    <x v="2"/>
    <x v="2"/>
    <m/>
    <m/>
    <m/>
    <x v="2"/>
    <x v="1"/>
    <n v="0"/>
    <m/>
    <m/>
    <m/>
    <m/>
    <s v="CAMP KEVIN RAY"/>
    <m/>
    <s v="3501 W JERWAYNE LN"/>
    <s v="LECANTO FL 34461 8397"/>
  </r>
  <r>
    <x v="555"/>
    <s v="18E17S320010  01130 0020"/>
    <s v="7492"/>
    <s v="PINE RIDGE UNITS 1,5,&amp; 6"/>
    <s v="0000"/>
    <s v="Vacant Residential"/>
    <s v="06"/>
    <s v="18S"/>
    <s v="18E"/>
    <s v="STANDARD"/>
    <x v="1"/>
    <n v="48746"/>
    <n v="1.1200000000000001"/>
    <s v="000X"/>
    <n v="5702"/>
    <s v="W"/>
    <x v="55"/>
    <s v="DR"/>
    <m/>
    <s v="BEVERLY HILLS"/>
    <m/>
    <s v="PINE RIDGE UNIT 1 PB 8 PG 25 LOT 2 BLK 113"/>
    <n v="16790"/>
    <n v="16790"/>
    <n v="0"/>
    <n v="16790"/>
    <n v="16790"/>
    <x v="1"/>
    <x v="380"/>
    <n v="14500"/>
    <n v="1061"/>
    <n v="1969"/>
    <x v="1"/>
    <s v="FROM DEVELOPERS"/>
    <m/>
    <x v="6"/>
    <x v="2"/>
    <x v="2"/>
    <m/>
    <m/>
    <m/>
    <x v="2"/>
    <x v="1"/>
    <n v="0"/>
    <m/>
    <m/>
    <m/>
    <m/>
    <s v="BUTLER HAROLD F"/>
    <s v="BUTLER MARILYN F"/>
    <s v="5805 N CALICO DR"/>
    <s v="BEVERLY HILLS FL 34465 2032"/>
  </r>
  <r>
    <x v="556"/>
    <s v="18E17S320010  01130 0030"/>
    <s v="7492"/>
    <s v="PINE RIDGE UNITS 1,5,&amp; 6"/>
    <s v="0100"/>
    <s v="Single Family Residential"/>
    <s v="06"/>
    <s v="18S"/>
    <s v="18E"/>
    <s v="STANDARD"/>
    <x v="0"/>
    <n v="48747"/>
    <n v="1.1200000000000001"/>
    <s v="000X"/>
    <n v="5678"/>
    <s v="W"/>
    <x v="55"/>
    <s v="DR"/>
    <m/>
    <s v="BEVERLY HILLS"/>
    <m/>
    <s v="PINE RIDGE UNIT 1 PB 8 PG 25 LOT 3 BLK 113"/>
    <n v="277020"/>
    <n v="16790"/>
    <n v="260230"/>
    <n v="218487"/>
    <n v="192987"/>
    <x v="0"/>
    <x v="4"/>
    <n v="20000"/>
    <n v="1255"/>
    <n v="1467"/>
    <x v="1"/>
    <s v="FROM DEVELOPERS"/>
    <n v="1"/>
    <x v="0"/>
    <x v="1"/>
    <x v="1"/>
    <m/>
    <n v="2716"/>
    <n v="32"/>
    <x v="0"/>
    <x v="0"/>
    <n v="3821"/>
    <m/>
    <m/>
    <m/>
    <m/>
    <s v="MURCHISON BERNICE B"/>
    <s v="MURCHISON BERNICE B"/>
    <s v="5678 W CHINO DR"/>
    <s v="BEVERLY HILLS FL 34465"/>
  </r>
  <r>
    <x v="557"/>
    <s v="18E17S320010  01130 0040"/>
    <s v="7492"/>
    <s v="PINE RIDGE UNITS 1,5,&amp; 6"/>
    <s v="0000"/>
    <s v="Vacant Residential"/>
    <s v="06"/>
    <s v="18S"/>
    <s v="18E"/>
    <s v="STANDARD"/>
    <x v="1"/>
    <n v="48747"/>
    <n v="1.1200000000000001"/>
    <s v="000X"/>
    <n v="5664"/>
    <s v="W"/>
    <x v="55"/>
    <s v="DR"/>
    <m/>
    <s v="BEVERLY HILLS"/>
    <m/>
    <s v="PINE RIDGE UNIT 1 PB 8 PG 25 LOT 4 BLK 113 "/>
    <n v="16790"/>
    <n v="16790"/>
    <n v="0"/>
    <n v="16790"/>
    <n v="16790"/>
    <x v="1"/>
    <x v="381"/>
    <n v="20500"/>
    <n v="893"/>
    <n v="2017"/>
    <x v="1"/>
    <s v="FROM DEVELOPERS"/>
    <m/>
    <x v="6"/>
    <x v="2"/>
    <x v="2"/>
    <m/>
    <m/>
    <m/>
    <x v="2"/>
    <x v="1"/>
    <n v="0"/>
    <m/>
    <m/>
    <m/>
    <m/>
    <s v="BENEVIDES MARIO J"/>
    <m/>
    <s v="110 KINSLEY ST"/>
    <s v="NASHUA NH 03060 3729"/>
  </r>
  <r>
    <x v="558"/>
    <s v="18E17S320010  01130 0100"/>
    <s v="7492"/>
    <s v="PINE RIDGE UNITS 1,5,&amp; 6"/>
    <s v="0100"/>
    <s v="Single Family Residential"/>
    <s v="06"/>
    <s v="18S"/>
    <s v="18E"/>
    <s v="STANDARD"/>
    <x v="0"/>
    <n v="56233"/>
    <n v="1.29"/>
    <s v="000X"/>
    <n v="5721"/>
    <s v="W"/>
    <x v="49"/>
    <s v="DR"/>
    <m/>
    <s v="BEVERLY HILLS"/>
    <m/>
    <s v="PINE RIDGE UNIT 1 PB 8 PG 25 LOT 10 BLK 113"/>
    <n v="308220"/>
    <n v="19360"/>
    <n v="288860"/>
    <n v="308220"/>
    <n v="308220"/>
    <x v="0"/>
    <x v="95"/>
    <n v="384500"/>
    <n v="3097"/>
    <n v="692"/>
    <x v="0"/>
    <s v="WARRANTY DEED"/>
    <n v="1"/>
    <x v="0"/>
    <x v="1"/>
    <x v="1"/>
    <m/>
    <n v="2782"/>
    <n v="32"/>
    <x v="0"/>
    <x v="0"/>
    <n v="4120"/>
    <m/>
    <m/>
    <m/>
    <m/>
    <s v="DOTSON KEVIN L"/>
    <m/>
    <s v="5721 W FORT DRUM DR"/>
    <s v="BEVERLY HILLS FL 34465"/>
  </r>
  <r>
    <x v="559"/>
    <s v="18E17S320010  01140 0080"/>
    <s v="7492"/>
    <s v="PINE RIDGE UNITS 1,5,&amp; 6"/>
    <s v="0000"/>
    <s v="Vacant Residential"/>
    <s v="06"/>
    <s v="18S"/>
    <s v="18E"/>
    <s v="STANDARD"/>
    <x v="1"/>
    <n v="43749"/>
    <n v="1"/>
    <s v="000X"/>
    <n v="5703"/>
    <s v="W"/>
    <x v="55"/>
    <s v="DR"/>
    <m/>
    <s v="BEVERLY HILLS"/>
    <m/>
    <s v="PINE RIDGE UNIT 1 PB 8 PG 25 LOT 8 BLK 114"/>
    <n v="15060"/>
    <n v="15060"/>
    <n v="0"/>
    <n v="15060"/>
    <n v="15060"/>
    <x v="1"/>
    <x v="382"/>
    <n v="40000"/>
    <n v="2148"/>
    <n v="1618"/>
    <x v="1"/>
    <s v="WARRANTY DEED"/>
    <m/>
    <x v="6"/>
    <x v="2"/>
    <x v="2"/>
    <m/>
    <m/>
    <m/>
    <x v="2"/>
    <x v="1"/>
    <n v="0"/>
    <m/>
    <m/>
    <m/>
    <m/>
    <s v="XAVIER MCLEAN &amp; SANDRA"/>
    <m/>
    <s v="19 ROY NICHOLS DR"/>
    <s v=" L1E 0H7 CANADA"/>
  </r>
  <r>
    <x v="560"/>
    <s v="18E17S320010  01030 0070"/>
    <s v="7492"/>
    <s v="PINE RIDGE UNITS 1,5,&amp; 6"/>
    <s v="0100"/>
    <s v="Single Family Residential"/>
    <s v="05"/>
    <s v="18S"/>
    <s v="18E"/>
    <s v="STANDARD"/>
    <x v="0"/>
    <n v="96750"/>
    <n v="2.2200000000000002"/>
    <s v="000X"/>
    <n v="4949"/>
    <s v="W"/>
    <x v="46"/>
    <s v="CT"/>
    <m/>
    <s v="BEVERLY HILLS"/>
    <m/>
    <s v="PINE RIDGE UNIT 1 PB 8 PG 25 LOT 7 BLK 103"/>
    <n v="398280"/>
    <n v="33320"/>
    <n v="364960"/>
    <n v="307676"/>
    <n v="282676"/>
    <x v="0"/>
    <x v="383"/>
    <n v="17900"/>
    <n v="1286"/>
    <n v="595"/>
    <x v="1"/>
    <s v="WARRANTY DEED"/>
    <n v="1"/>
    <x v="15"/>
    <x v="1"/>
    <x v="1"/>
    <m/>
    <n v="3422"/>
    <n v="32"/>
    <x v="0"/>
    <x v="0"/>
    <n v="6013"/>
    <m/>
    <m/>
    <m/>
    <m/>
    <s v="KING JOHN G"/>
    <s v="KING IDA C"/>
    <s v="4949 W MAVERICK CT"/>
    <s v="BEVERLY HILLS FL 34465"/>
  </r>
  <r>
    <x v="561"/>
    <s v="18E17S320010  01040 0010"/>
    <s v="7492"/>
    <s v="PINE RIDGE UNITS 1,5,&amp; 6"/>
    <s v="0000"/>
    <s v="Vacant Residential"/>
    <s v="05"/>
    <s v="18S"/>
    <s v="18E"/>
    <s v="STANDARD"/>
    <x v="1"/>
    <n v="44533"/>
    <n v="1.02"/>
    <s v="000X"/>
    <n v="4950"/>
    <s v="W"/>
    <x v="46"/>
    <s v="CT"/>
    <m/>
    <s v="BEVERLY HILLS"/>
    <m/>
    <s v="PINE RIDGE UNIT 1 PB 8 PG 25 LOT 1 BLK 104"/>
    <n v="15330"/>
    <n v="15330"/>
    <n v="0"/>
    <n v="15330"/>
    <n v="15330"/>
    <x v="1"/>
    <x v="384"/>
    <n v="33100"/>
    <n v="3097"/>
    <n v="2120"/>
    <x v="1"/>
    <s v="TO/FROM FED/STATE/LOCAL GOVT/TIITF"/>
    <m/>
    <x v="6"/>
    <x v="2"/>
    <x v="2"/>
    <m/>
    <m/>
    <m/>
    <x v="2"/>
    <x v="1"/>
    <n v="0"/>
    <m/>
    <m/>
    <m/>
    <m/>
    <s v="UNDERWOOD RESIDENTIAL GC LLC"/>
    <m/>
    <s v="4042 W BONANZA DR"/>
    <s v="BEVERLY HILLS FL 34465"/>
  </r>
  <r>
    <x v="562"/>
    <s v="18E17S320010  01040 0070"/>
    <s v="7492"/>
    <s v="PINE RIDGE UNITS 1,5,&amp; 6"/>
    <s v="0100"/>
    <s v="Single Family Residential"/>
    <s v="05"/>
    <s v="18S"/>
    <s v="18E"/>
    <s v="STANDARD"/>
    <x v="0"/>
    <n v="43616"/>
    <n v="1"/>
    <s v="000X"/>
    <n v="4709"/>
    <s v="W"/>
    <x v="38"/>
    <s v="DR"/>
    <m/>
    <s v="BEVERLY HILLS"/>
    <m/>
    <s v="PINE RIDGE UNIT 1 PB 8 PG 25 LOT 7 BLK 104"/>
    <n v="218760"/>
    <n v="15020"/>
    <n v="203740"/>
    <n v="170704"/>
    <n v="145204"/>
    <x v="0"/>
    <x v="385"/>
    <n v="359000"/>
    <n v="2025"/>
    <n v="2380"/>
    <x v="0"/>
    <s v="WARRANTY DEED"/>
    <n v="1"/>
    <x v="11"/>
    <x v="1"/>
    <x v="0"/>
    <m/>
    <n v="2149"/>
    <n v="32"/>
    <x v="0"/>
    <x v="0"/>
    <n v="3067"/>
    <m/>
    <m/>
    <m/>
    <m/>
    <s v="CHINERY KENNETH L"/>
    <s v="CHINERY ANNA S"/>
    <s v="4709 W ALAMO DR"/>
    <s v="BEVERLY HILLS FL 34465"/>
  </r>
  <r>
    <x v="563"/>
    <s v="18E17S320010  01040 0120"/>
    <s v="7492"/>
    <s v="PINE RIDGE UNITS 1,5,&amp; 6"/>
    <s v="0100"/>
    <s v="Single Family Residential"/>
    <s v="05"/>
    <s v="18S"/>
    <s v="18E"/>
    <s v="STANDARD"/>
    <x v="0"/>
    <n v="43751"/>
    <n v="1"/>
    <s v="000X"/>
    <n v="4883"/>
    <s v="W"/>
    <x v="38"/>
    <s v="DR"/>
    <m/>
    <s v="BEVERLY HILLS"/>
    <m/>
    <s v="PINE RIDGE UNIT 1 PB 8 PG 25 LOT 12 BLK 104"/>
    <n v="277680"/>
    <n v="15070"/>
    <n v="262610"/>
    <n v="215722"/>
    <n v="190722"/>
    <x v="0"/>
    <x v="150"/>
    <n v="15000"/>
    <n v="1604"/>
    <n v="964"/>
    <x v="1"/>
    <s v="WARRANTY DEED"/>
    <n v="1"/>
    <x v="15"/>
    <x v="1"/>
    <x v="1"/>
    <m/>
    <n v="2708"/>
    <n v="32"/>
    <x v="0"/>
    <x v="0"/>
    <n v="3966"/>
    <m/>
    <m/>
    <m/>
    <m/>
    <s v="HICKS JANE"/>
    <s v="HICKS HENRY"/>
    <s v="4883 W ALAMO DR"/>
    <s v="BEVERLY HILLS FL 34465"/>
  </r>
  <r>
    <x v="564"/>
    <s v="18E17S320010  01050 0040"/>
    <s v="7492"/>
    <s v="PINE RIDGE UNITS 1,5,&amp; 6"/>
    <s v="0100"/>
    <s v="Single Family Residential"/>
    <s v="05"/>
    <s v="18S"/>
    <s v="18E"/>
    <s v="STANDARD"/>
    <x v="0"/>
    <n v="43749"/>
    <n v="1"/>
    <s v="000X"/>
    <n v="4810"/>
    <s v="W"/>
    <x v="38"/>
    <s v="DR"/>
    <m/>
    <s v="BEVERLY HILLS"/>
    <m/>
    <s v="PINE RIDGE UNIT 1 PB 8 PG 25 LOT 4 BLK 105"/>
    <n v="176900"/>
    <n v="15060"/>
    <n v="161840"/>
    <n v="138095"/>
    <n v="108095"/>
    <x v="0"/>
    <x v="386"/>
    <n v="239000"/>
    <n v="2020"/>
    <n v="858"/>
    <x v="0"/>
    <s v="WARRANTY DEED"/>
    <n v="1"/>
    <x v="14"/>
    <x v="1"/>
    <x v="0"/>
    <m/>
    <n v="1713"/>
    <n v="32"/>
    <x v="1"/>
    <x v="0"/>
    <n v="2488"/>
    <m/>
    <m/>
    <m/>
    <m/>
    <s v="HOWARD WILLIAM W"/>
    <s v="HOWARD ALICE A"/>
    <s v="4810 W ALAMO DR"/>
    <s v="BEVERLY HILLS FL 34465"/>
  </r>
  <r>
    <x v="565"/>
    <s v="18E17S320010  01050 0060"/>
    <s v="7492"/>
    <s v="PINE RIDGE UNITS 1,5,&amp; 6"/>
    <s v="0100"/>
    <s v="Single Family Residential"/>
    <s v="05"/>
    <s v="18S"/>
    <s v="18E"/>
    <s v="STANDARD"/>
    <x v="0"/>
    <n v="43749"/>
    <n v="1"/>
    <s v="000X"/>
    <n v="4746"/>
    <s v="W"/>
    <x v="38"/>
    <s v="DR"/>
    <m/>
    <s v="BEVERLY HILLS"/>
    <m/>
    <s v="PINE RIDGE UNIT 1 PB 8 PG 25 LOT 6 BLK 105"/>
    <n v="281330"/>
    <n v="15060"/>
    <n v="266270"/>
    <n v="220822"/>
    <n v="190822"/>
    <x v="0"/>
    <x v="387"/>
    <n v="87500"/>
    <n v="2662"/>
    <n v="106"/>
    <x v="0"/>
    <s v="SAME FAMILY/DEED FOL"/>
    <n v="1"/>
    <x v="15"/>
    <x v="1"/>
    <x v="1"/>
    <m/>
    <n v="2717"/>
    <n v="32"/>
    <x v="0"/>
    <x v="0"/>
    <n v="4021"/>
    <m/>
    <m/>
    <m/>
    <m/>
    <s v="POTTS SHERYL L"/>
    <s v="POTTS BRADFORD LOGAN SR"/>
    <s v="4746 W ALAMO DR"/>
    <s v="BEVERLY HILLS FL 34465"/>
  </r>
  <r>
    <x v="566"/>
    <s v="18E17S320010  01050 0120"/>
    <s v="7492"/>
    <s v="PINE RIDGE UNITS 1,5,&amp; 6"/>
    <s v="0100"/>
    <s v="Single Family Residential"/>
    <s v="05"/>
    <s v="18S"/>
    <s v="18E"/>
    <s v="STANDARD"/>
    <x v="0"/>
    <n v="48751"/>
    <n v="1.1200000000000001"/>
    <s v="000X"/>
    <n v="4847"/>
    <s v="W"/>
    <x v="37"/>
    <s v="CT"/>
    <m/>
    <s v="BEVERLY HILLS"/>
    <m/>
    <s v="PINE RIDGE UNIT 1 PB 8 PG 25 LOT 12 BLK 105"/>
    <n v="314140"/>
    <n v="16790"/>
    <n v="297350"/>
    <n v="303812"/>
    <n v="278812"/>
    <x v="0"/>
    <x v="388"/>
    <n v="340000"/>
    <n v="2840"/>
    <n v="714"/>
    <x v="0"/>
    <s v="WARRANTY DEED"/>
    <n v="1"/>
    <x v="37"/>
    <x v="1"/>
    <x v="1"/>
    <m/>
    <n v="2809"/>
    <n v="32"/>
    <x v="0"/>
    <x v="0"/>
    <n v="3837"/>
    <m/>
    <m/>
    <m/>
    <m/>
    <s v="BALUYOT MILDRED A"/>
    <s v="BALUYOT FLORANTE M"/>
    <s v="4847 W GEYSER CT"/>
    <s v="BEVERLY HILLS FL 34465"/>
  </r>
  <r>
    <x v="567"/>
    <s v="18E17S320010  01070 0030"/>
    <s v="7492"/>
    <s v="PINE RIDGE UNITS 1,5,&amp; 6"/>
    <s v="0000"/>
    <s v="Vacant Residential"/>
    <s v="06"/>
    <s v="18S"/>
    <s v="18E"/>
    <s v="STANDARD"/>
    <x v="1"/>
    <n v="54566"/>
    <n v="1.25"/>
    <s v="000X"/>
    <n v="5086"/>
    <s v="W"/>
    <x v="12"/>
    <s v="DR"/>
    <m/>
    <s v="BEVERLY HILLS"/>
    <m/>
    <s v="PINE RIDGE UNIT 1 PB 8 PG 25 LOT 3 BLK 107"/>
    <n v="18790"/>
    <n v="18790"/>
    <n v="0"/>
    <n v="18790"/>
    <n v="18790"/>
    <x v="1"/>
    <x v="75"/>
    <n v="13500"/>
    <n v="823"/>
    <n v="1127"/>
    <x v="1"/>
    <s v="WARRANTY DEED"/>
    <m/>
    <x v="6"/>
    <x v="2"/>
    <x v="2"/>
    <m/>
    <m/>
    <m/>
    <x v="2"/>
    <x v="1"/>
    <n v="0"/>
    <m/>
    <m/>
    <m/>
    <m/>
    <s v="EDEN INVESTMENTS LTD"/>
    <m/>
    <s v="PO BOX 46"/>
    <s v=" 3700 AA NETHERLANDS"/>
  </r>
  <r>
    <x v="568"/>
    <s v="18E17S320010  01080 0090"/>
    <s v="7492"/>
    <s v="PINE RIDGE UNITS 1,5,&amp; 6"/>
    <s v="0100"/>
    <s v="Single Family Residential"/>
    <s v="06"/>
    <s v="18S"/>
    <s v="18E"/>
    <s v="STANDARD"/>
    <x v="0"/>
    <n v="46173"/>
    <n v="1.06"/>
    <s v="000X"/>
    <n v="5201"/>
    <s v="W"/>
    <x v="12"/>
    <s v="DR"/>
    <m/>
    <s v="BEVERLY HILLS"/>
    <m/>
    <s v="PINE RIDGE UNIT 1 PB 8 PG 25 LOT 9 BLK 108 "/>
    <n v="211680"/>
    <n v="15900"/>
    <n v="195780"/>
    <n v="166408"/>
    <n v="141408"/>
    <x v="0"/>
    <x v="45"/>
    <n v="183000"/>
    <n v="2645"/>
    <n v="1524"/>
    <x v="0"/>
    <s v="WARRANTY DEED"/>
    <n v="1"/>
    <x v="22"/>
    <x v="1"/>
    <x v="0"/>
    <m/>
    <n v="1870"/>
    <n v="32"/>
    <x v="0"/>
    <x v="0"/>
    <n v="2865"/>
    <m/>
    <m/>
    <m/>
    <m/>
    <s v="KULAS DIANE M"/>
    <m/>
    <s v="5201 W WICHITA DR"/>
    <s v="BEVERLY HILLS FL 34465"/>
  </r>
  <r>
    <x v="569"/>
    <s v="18E17S320010  01090 0090"/>
    <s v="7492"/>
    <s v="PINE RIDGE UNITS 1,5,&amp; 6"/>
    <s v="0000"/>
    <s v="Vacant Residential"/>
    <s v="06"/>
    <s v="18S"/>
    <s v="18E"/>
    <s v="STANDARD"/>
    <x v="1"/>
    <n v="43740"/>
    <n v="1"/>
    <s v="000X"/>
    <n v="5309"/>
    <s v="W"/>
    <x v="12"/>
    <s v="DR"/>
    <m/>
    <s v="BEVERLY HILLS"/>
    <m/>
    <s v="PINE RIDGE UNIT 1 PB 8 PG 25 LOT 9 BLK 109"/>
    <n v="15060"/>
    <n v="15060"/>
    <n v="0"/>
    <n v="15060"/>
    <n v="15060"/>
    <x v="1"/>
    <x v="193"/>
    <n v="20000"/>
    <n v="1658"/>
    <n v="1238"/>
    <x v="1"/>
    <s v="WARRANTY DEED"/>
    <m/>
    <x v="6"/>
    <x v="2"/>
    <x v="2"/>
    <m/>
    <m/>
    <m/>
    <x v="2"/>
    <x v="1"/>
    <n v="0"/>
    <m/>
    <m/>
    <m/>
    <m/>
    <s v="FRASER RALPH"/>
    <s v="FRASER BARBARA"/>
    <s v="143 59 228TH ST"/>
    <s v="LAURELTON NY 11413"/>
  </r>
  <r>
    <x v="570"/>
    <s v="18E17S320010  01090 0120"/>
    <s v="7492"/>
    <s v="PINE RIDGE UNITS 1,5,&amp; 6"/>
    <s v="0100"/>
    <s v="Single Family Residential"/>
    <s v="06"/>
    <s v="18S"/>
    <s v="18E"/>
    <s v="STANDARD"/>
    <x v="0"/>
    <n v="44962"/>
    <n v="1.03"/>
    <s v="000X"/>
    <n v="5391"/>
    <s v="W"/>
    <x v="12"/>
    <s v="DR"/>
    <m/>
    <s v="BEVERLY HILLS"/>
    <m/>
    <s v="PINE RIDGE UNIT 1 PB 8 PG 25 LOT 12 BLK 109"/>
    <n v="98380"/>
    <n v="10840"/>
    <n v="87540"/>
    <n v="51401"/>
    <n v="26401"/>
    <x v="0"/>
    <x v="389"/>
    <n v="88000"/>
    <n v="742"/>
    <n v="522"/>
    <x v="0"/>
    <s v="WARRANTY DEED"/>
    <n v="1"/>
    <x v="38"/>
    <x v="1"/>
    <x v="0"/>
    <m/>
    <n v="1465"/>
    <n v="24"/>
    <x v="0"/>
    <x v="0"/>
    <n v="2174"/>
    <m/>
    <m/>
    <m/>
    <m/>
    <s v="LOVELY RICHARD P"/>
    <s v="LOVELY LORRAINE A"/>
    <s v="5391 W WICHITA DR"/>
    <s v="BEVERLY HILLS FL 34465 2007"/>
  </r>
  <r>
    <x v="571"/>
    <s v="18E17S320010  01100 0040"/>
    <s v="7492"/>
    <s v="PINE RIDGE UNITS 1,5,&amp; 6"/>
    <s v="0000"/>
    <s v="Vacant Residential"/>
    <s v="06"/>
    <s v="18S"/>
    <s v="18E"/>
    <s v="STANDARD"/>
    <x v="1"/>
    <n v="50197"/>
    <n v="1.1499999999999999"/>
    <s v="000X"/>
    <n v="5581"/>
    <s v="W"/>
    <x v="49"/>
    <s v="DR"/>
    <m/>
    <s v="BEVERLY HILLS"/>
    <m/>
    <s v="PINE RIDGE UNIT 1 PB 8 PG 25 LOT 4 BLK 110 "/>
    <n v="17290"/>
    <n v="17290"/>
    <n v="0"/>
    <n v="17290"/>
    <n v="17290"/>
    <x v="1"/>
    <x v="15"/>
    <n v="19000"/>
    <n v="2635"/>
    <n v="1343"/>
    <x v="1"/>
    <s v="WARRANTY DEED"/>
    <m/>
    <x v="6"/>
    <x v="2"/>
    <x v="2"/>
    <m/>
    <m/>
    <m/>
    <x v="2"/>
    <x v="1"/>
    <n v="0"/>
    <m/>
    <m/>
    <m/>
    <m/>
    <s v="VUKELJA VAUGHN V"/>
    <m/>
    <s v="506PENNYFIELDS LN"/>
    <s v="CLOVE SC 29710"/>
  </r>
  <r>
    <x v="572"/>
    <s v="18E17S320010  01100 0080"/>
    <s v="7492"/>
    <s v="PINE RIDGE UNITS 1,5,&amp; 6"/>
    <s v="0100"/>
    <s v="Single Family Residential"/>
    <s v="06"/>
    <s v="18S"/>
    <s v="18E"/>
    <s v="STANDARD"/>
    <x v="0"/>
    <n v="50453"/>
    <n v="1.1599999999999999"/>
    <s v="000X"/>
    <n v="5465"/>
    <s v="W"/>
    <x v="51"/>
    <s v="DR"/>
    <m/>
    <s v="BEVERLY HILLS"/>
    <m/>
    <s v="PINE RIDGE UNIT 1 PB 8 PG 25 LOT 8 BLK 110"/>
    <n v="182270"/>
    <n v="17370"/>
    <n v="164900"/>
    <n v="162534"/>
    <n v="0"/>
    <x v="0"/>
    <x v="390"/>
    <n v="181000"/>
    <n v="2823"/>
    <n v="1904"/>
    <x v="0"/>
    <s v="WARRANTY DEED"/>
    <n v="1"/>
    <x v="33"/>
    <x v="1"/>
    <x v="0"/>
    <n v="1"/>
    <n v="1874"/>
    <n v="32"/>
    <x v="0"/>
    <x v="0"/>
    <n v="2743"/>
    <m/>
    <m/>
    <m/>
    <m/>
    <s v="BARNARD GEORGE III"/>
    <s v="BARNARD SUSAN"/>
    <s v="5465 W PAWNEE DR"/>
    <s v="BEVERLY HILLS FL 34465"/>
  </r>
  <r>
    <x v="573"/>
    <s v="18E17S320010  01110 0020"/>
    <s v="7492"/>
    <s v="PINE RIDGE UNITS 1,5,&amp; 6"/>
    <s v="0000"/>
    <s v="Vacant Residential"/>
    <s v="06"/>
    <s v="18S"/>
    <s v="18E"/>
    <s v="STANDARD"/>
    <x v="1"/>
    <n v="51039"/>
    <n v="1.17"/>
    <s v="000X"/>
    <n v="5617"/>
    <s v="N"/>
    <x v="54"/>
    <s v="TER"/>
    <m/>
    <s v="BEVERLY HILLS"/>
    <m/>
    <s v="PINE RIDGE UNIT 1 PB 8 PG 25 LOT 2 BLK 111 "/>
    <n v="17580"/>
    <n v="17580"/>
    <n v="0"/>
    <n v="17580"/>
    <n v="17580"/>
    <x v="1"/>
    <x v="362"/>
    <n v="24300"/>
    <n v="1327"/>
    <n v="152"/>
    <x v="1"/>
    <s v="FROM DEVELOPERS"/>
    <m/>
    <x v="6"/>
    <x v="2"/>
    <x v="2"/>
    <m/>
    <m/>
    <m/>
    <x v="2"/>
    <x v="1"/>
    <n v="0"/>
    <m/>
    <m/>
    <m/>
    <m/>
    <s v="MEDEIROS JOSEPH &amp; ROBIN &amp;"/>
    <s v="ILDEBERTO C &amp; MARIA M MELO"/>
    <s v="1056 STAFFORD RD"/>
    <s v="FALL RIVER MA 02721 3351"/>
  </r>
  <r>
    <x v="574"/>
    <s v="18E17S320010  01120 0070"/>
    <s v="7492"/>
    <s v="PINE RIDGE UNITS 1,5,&amp; 6"/>
    <s v="0100"/>
    <s v="Single Family Residential"/>
    <s v="06"/>
    <s v="18S"/>
    <s v="18E"/>
    <s v="STANDARD"/>
    <x v="0"/>
    <n v="48380"/>
    <n v="1.1100000000000001"/>
    <s v="000X"/>
    <n v="5648"/>
    <s v="N"/>
    <x v="54"/>
    <s v="TER"/>
    <m/>
    <s v="BEVERLY HILLS"/>
    <m/>
    <s v="PINE RIDGE UNIT 1 PB 8 PG 25 LOT 7 BLK 112"/>
    <n v="191190"/>
    <n v="16660"/>
    <n v="174530"/>
    <n v="130886"/>
    <n v="105886"/>
    <x v="0"/>
    <x v="150"/>
    <n v="16000"/>
    <n v="1598"/>
    <n v="322"/>
    <x v="1"/>
    <s v="WARRANTY DEED"/>
    <n v="1"/>
    <x v="24"/>
    <x v="1"/>
    <x v="0"/>
    <m/>
    <n v="1685"/>
    <n v="32"/>
    <x v="1"/>
    <x v="0"/>
    <n v="2737"/>
    <m/>
    <m/>
    <m/>
    <m/>
    <s v="CEGELIS WILLIAM"/>
    <s v="CEGELIS MARY E"/>
    <s v="PO BOX 1985"/>
    <s v="LECANTO FL 34460"/>
  </r>
  <r>
    <x v="575"/>
    <s v="18E17S320010  01140 0010"/>
    <s v="7492"/>
    <s v="PINE RIDGE UNITS 1,5,&amp; 6"/>
    <s v="0000"/>
    <s v="Vacant Residential"/>
    <s v="06"/>
    <s v="18S"/>
    <s v="18E"/>
    <s v="STANDARD"/>
    <x v="1"/>
    <n v="44449"/>
    <n v="1.02"/>
    <s v="000X"/>
    <n v="5520"/>
    <s v="W"/>
    <x v="53"/>
    <s v="ST"/>
    <m/>
    <s v="BEVERLY HILLS"/>
    <m/>
    <s v="PINE RIDGE UNIT 1 PB 8 PG 25 LOT 1 BLK 114"/>
    <n v="15310"/>
    <n v="15310"/>
    <n v="0"/>
    <n v="15310"/>
    <n v="15310"/>
    <x v="1"/>
    <x v="391"/>
    <n v="385000"/>
    <n v="3122"/>
    <n v="1105"/>
    <x v="0"/>
    <s v="SALE / MORE THAN 1 PARCEL"/>
    <m/>
    <x v="6"/>
    <x v="2"/>
    <x v="2"/>
    <m/>
    <m/>
    <m/>
    <x v="2"/>
    <x v="1"/>
    <n v="0"/>
    <m/>
    <m/>
    <m/>
    <m/>
    <s v="SCHOONMAKER JAMES E"/>
    <s v="CULVERWELL MARGARET"/>
    <s v="3625 WEST CHINO DR"/>
    <s v="BEVERLY HILLS FL 34465"/>
  </r>
  <r>
    <x v="576"/>
    <s v="18E17S320010  01140 0030"/>
    <s v="7492"/>
    <s v="PINE RIDGE UNITS 1,5,&amp; 6"/>
    <s v="0100"/>
    <s v="Single Family Residential"/>
    <s v="06"/>
    <s v="18S"/>
    <s v="18E"/>
    <s v="STANDARD"/>
    <x v="0"/>
    <n v="49996"/>
    <n v="1.1499999999999999"/>
    <s v="000X"/>
    <n v="5596"/>
    <s v="W"/>
    <x v="53"/>
    <s v="ST"/>
    <m/>
    <s v="BEVERLY HILLS"/>
    <m/>
    <s v="PINE RIDGE UNIT 1 PB 8 PG 25 LOT 3 BLK 114"/>
    <n v="246570"/>
    <n v="17220"/>
    <n v="229350"/>
    <n v="198343"/>
    <n v="173343"/>
    <x v="0"/>
    <x v="392"/>
    <n v="28700"/>
    <n v="2278"/>
    <n v="1142"/>
    <x v="1"/>
    <s v="WARRANTY DEED"/>
    <n v="1"/>
    <x v="39"/>
    <x v="3"/>
    <x v="0"/>
    <m/>
    <n v="2140"/>
    <n v="32"/>
    <x v="0"/>
    <x v="0"/>
    <n v="3182"/>
    <m/>
    <m/>
    <m/>
    <m/>
    <s v="GRADY DONNA M"/>
    <s v="GRADY THOMAS C"/>
    <s v="5596 W CONESTOGA ST"/>
    <s v="BEVERLY HILLS FL 34465 2046"/>
  </r>
  <r>
    <x v="577"/>
    <s v="18E17S320010  01140 0070"/>
    <s v="7492"/>
    <s v="PINE RIDGE UNITS 1,5,&amp; 6"/>
    <s v="0000"/>
    <s v="Vacant Residential"/>
    <s v="06"/>
    <s v="18S"/>
    <s v="18E"/>
    <s v="STANDARD"/>
    <x v="1"/>
    <n v="56222"/>
    <n v="1.29"/>
    <s v="000X"/>
    <n v="5725"/>
    <s v="W"/>
    <x v="55"/>
    <s v="DR"/>
    <m/>
    <s v="BEVERLY HILLS"/>
    <m/>
    <s v="PINE RIDGE UNIT 1 PB 8 PG 25 LOT 7 BLK 114"/>
    <n v="19360"/>
    <n v="19360"/>
    <n v="0"/>
    <n v="19360"/>
    <n v="19360"/>
    <x v="1"/>
    <x v="246"/>
    <n v="75000"/>
    <n v="2012"/>
    <n v="1804"/>
    <x v="1"/>
    <s v="WARRANTY DEED"/>
    <m/>
    <x v="6"/>
    <x v="2"/>
    <x v="2"/>
    <m/>
    <m/>
    <m/>
    <x v="2"/>
    <x v="1"/>
    <n v="0"/>
    <m/>
    <m/>
    <m/>
    <m/>
    <s v="BATISTA ANA F"/>
    <s v="SIMOES DULCE"/>
    <s v="1685 AMANDA CT"/>
    <s v="TOMS RIVER NJ 08753"/>
  </r>
  <r>
    <x v="578"/>
    <s v="18E17S320010  01040 0050"/>
    <s v="7492"/>
    <s v="PINE RIDGE UNITS 1,5,&amp; 6"/>
    <s v="0100"/>
    <s v="Single Family Residential"/>
    <s v="05"/>
    <s v="18S"/>
    <s v="18E"/>
    <s v="STANDARD"/>
    <x v="0"/>
    <n v="43749"/>
    <n v="1"/>
    <s v="000X"/>
    <n v="4776"/>
    <s v="W"/>
    <x v="46"/>
    <s v="CT"/>
    <m/>
    <s v="BEVERLY HILLS"/>
    <m/>
    <s v="PINE RIDGE UNIT 1 PB 8 PG 25 LOT 5 BLK 104"/>
    <n v="297570"/>
    <n v="15060"/>
    <n v="282510"/>
    <n v="235101"/>
    <n v="210101"/>
    <x v="0"/>
    <x v="322"/>
    <n v="45000"/>
    <n v="1725"/>
    <n v="1856"/>
    <x v="1"/>
    <s v="WARRANTY DEED"/>
    <n v="1"/>
    <x v="24"/>
    <x v="1"/>
    <x v="0"/>
    <m/>
    <n v="2469"/>
    <n v="32"/>
    <x v="0"/>
    <x v="0"/>
    <n v="4567"/>
    <m/>
    <m/>
    <m/>
    <m/>
    <s v="DARLING NEIL T"/>
    <s v="DARLING KELLY L"/>
    <s v="PO BOX 1287"/>
    <s v="CRYSTAL RIVER FL 34423 1287"/>
  </r>
  <r>
    <x v="579"/>
    <s v="18E17S320010  01050 0100"/>
    <s v="7492"/>
    <s v="PINE RIDGE UNITS 1,5,&amp; 6"/>
    <s v="0000"/>
    <s v="Vacant Residential"/>
    <s v="05"/>
    <s v="18S"/>
    <s v="18E"/>
    <s v="STANDARD"/>
    <x v="1"/>
    <n v="48751"/>
    <n v="1.1200000000000001"/>
    <s v="000X"/>
    <n v="4797"/>
    <s v="W"/>
    <x v="37"/>
    <s v="CT"/>
    <m/>
    <s v="BEVERLY HILLS"/>
    <m/>
    <s v="PINE RIDGE UNIT 1 PB 8 PG 25 LOT 10 BLK 105 "/>
    <n v="16790"/>
    <n v="16790"/>
    <n v="0"/>
    <n v="16790"/>
    <n v="16790"/>
    <x v="1"/>
    <x v="232"/>
    <n v="20500"/>
    <n v="1191"/>
    <n v="1671"/>
    <x v="1"/>
    <s v="FROM DEVELOPERS"/>
    <m/>
    <x v="6"/>
    <x v="2"/>
    <x v="2"/>
    <m/>
    <m/>
    <m/>
    <x v="2"/>
    <x v="1"/>
    <n v="0"/>
    <m/>
    <m/>
    <m/>
    <m/>
    <s v="KHALED NADIA AHMED"/>
    <m/>
    <s v="1828 TAYLOR ST NW"/>
    <s v="WASHINGTON DC 20011 5348"/>
  </r>
  <r>
    <x v="580"/>
    <s v="18E17S320010  01080 0030"/>
    <s v="7492"/>
    <s v="PINE RIDGE UNITS 1,5,&amp; 6"/>
    <s v="0000"/>
    <s v="Vacant Residential"/>
    <s v="06"/>
    <s v="18S"/>
    <s v="18E"/>
    <s v="STANDARD"/>
    <x v="1"/>
    <n v="43897"/>
    <n v="1.01"/>
    <s v="000X"/>
    <n v="5146"/>
    <s v="W"/>
    <x v="9"/>
    <s v="LN"/>
    <m/>
    <s v="BEVERLY HILLS"/>
    <m/>
    <s v="PINE RIDGE UNIT 1 PB 8 PG 25 LOT 3 BLK 108 "/>
    <n v="15120"/>
    <n v="15120"/>
    <n v="0"/>
    <n v="15120"/>
    <n v="15120"/>
    <x v="1"/>
    <x v="23"/>
    <m/>
    <m/>
    <m/>
    <x v="2"/>
    <m/>
    <m/>
    <x v="6"/>
    <x v="2"/>
    <x v="2"/>
    <m/>
    <m/>
    <m/>
    <x v="2"/>
    <x v="1"/>
    <n v="0"/>
    <m/>
    <m/>
    <m/>
    <m/>
    <s v="VALENTE ROBERT P # 605"/>
    <m/>
    <s v="3223 88TH ST"/>
    <s v="FLUSHING NY 11369 2146"/>
  </r>
  <r>
    <x v="581"/>
    <s v="18E17S320010  01090 0010"/>
    <s v="7492"/>
    <s v="PINE RIDGE UNITS 1,5,&amp; 6"/>
    <s v="0000"/>
    <s v="Vacant Residential"/>
    <s v="06"/>
    <s v="18S"/>
    <s v="18E"/>
    <s v="STANDARD"/>
    <x v="1"/>
    <n v="44002"/>
    <n v="1.01"/>
    <s v="000X"/>
    <n v="5410"/>
    <s v="W"/>
    <x v="51"/>
    <s v="DR"/>
    <m/>
    <s v="BEVERLY HILLS"/>
    <m/>
    <s v="PINE RIDGE UNIT 1 PB 8 PG 25 LOT 1 BLK 109"/>
    <n v="15150"/>
    <n v="15150"/>
    <n v="0"/>
    <n v="15150"/>
    <n v="15150"/>
    <x v="1"/>
    <x v="23"/>
    <m/>
    <m/>
    <m/>
    <x v="2"/>
    <m/>
    <m/>
    <x v="6"/>
    <x v="2"/>
    <x v="2"/>
    <m/>
    <m/>
    <m/>
    <x v="2"/>
    <x v="1"/>
    <n v="0"/>
    <m/>
    <m/>
    <m/>
    <m/>
    <s v="BEUTZ HELGA"/>
    <m/>
    <s v="BUHNENSTR 28"/>
    <s v=" 2940 GERMANY"/>
  </r>
  <r>
    <x v="582"/>
    <s v="18E17S320010  01090 0060"/>
    <s v="7492"/>
    <s v="PINE RIDGE UNITS 1,5,&amp; 6"/>
    <s v="0100"/>
    <s v="Single Family Residential"/>
    <s v="06"/>
    <s v="18S"/>
    <s v="18E"/>
    <s v="STANDARD"/>
    <x v="0"/>
    <n v="44961"/>
    <n v="1.03"/>
    <s v="000X"/>
    <n v="5254"/>
    <s v="W"/>
    <x v="9"/>
    <s v="LN"/>
    <m/>
    <s v="BEVERLY HILLS"/>
    <m/>
    <s v="PINE RIDGE UNIT 1 PB 8 PG 25 LOT 6 BLK 109"/>
    <n v="230920"/>
    <n v="15480"/>
    <n v="215440"/>
    <n v="180152"/>
    <n v="155152"/>
    <x v="0"/>
    <x v="125"/>
    <n v="195000"/>
    <n v="1676"/>
    <n v="760"/>
    <x v="1"/>
    <s v="FROM DEVELOPERS"/>
    <n v="1"/>
    <x v="22"/>
    <x v="1"/>
    <x v="1"/>
    <m/>
    <n v="2073"/>
    <n v="32"/>
    <x v="0"/>
    <x v="0"/>
    <n v="3126"/>
    <m/>
    <m/>
    <m/>
    <m/>
    <s v="WAGNER STEPHEN W"/>
    <s v="WAGNER FRANCINE B"/>
    <s v="5254 W YUMA LN"/>
    <s v="BEVERLY HILLS FL 34465"/>
  </r>
  <r>
    <x v="583"/>
    <s v="18E17S320010  01110 0010"/>
    <s v="7492"/>
    <s v="PINE RIDGE UNITS 1,5,&amp; 6"/>
    <s v="0000"/>
    <s v="Vacant Residential"/>
    <s v="06"/>
    <s v="18S"/>
    <s v="18E"/>
    <s v="STANDARD"/>
    <x v="1"/>
    <n v="55314"/>
    <n v="1.27"/>
    <s v="000X"/>
    <n v="5585"/>
    <s v="N"/>
    <x v="54"/>
    <s v="TER"/>
    <m/>
    <s v="BEVERLY HILLS"/>
    <m/>
    <s v="PINE RIDGE UNIT 1 PB 8 PG 25 LOT 1 BLK 111 "/>
    <n v="19050"/>
    <n v="19050"/>
    <n v="0"/>
    <n v="19050"/>
    <n v="19050"/>
    <x v="1"/>
    <x v="23"/>
    <m/>
    <m/>
    <m/>
    <x v="2"/>
    <m/>
    <m/>
    <x v="6"/>
    <x v="2"/>
    <x v="2"/>
    <m/>
    <m/>
    <m/>
    <x v="2"/>
    <x v="1"/>
    <n v="0"/>
    <m/>
    <m/>
    <m/>
    <m/>
    <s v="STEEL MICHAEL A &amp; JEAN M DE"/>
    <m/>
    <s v="205 SUNSET DR"/>
    <s v="RICHMOND VA 23229 7416"/>
  </r>
  <r>
    <x v="584"/>
    <s v="18E17S320010  01120 0010"/>
    <s v="7492"/>
    <s v="PINE RIDGE UNITS 1,5,&amp; 6"/>
    <s v="0100"/>
    <s v="Single Family Residential"/>
    <s v="06"/>
    <s v="18S"/>
    <s v="18E"/>
    <s v="STANDARD"/>
    <x v="0"/>
    <n v="57977"/>
    <n v="1.33"/>
    <s v="000X"/>
    <n v="5625"/>
    <s v="N"/>
    <x v="50"/>
    <s v="DR"/>
    <m/>
    <s v="BEVERLY HILLS"/>
    <m/>
    <s v="PINE RIDGE UNIT 1 PB 8 PG 25 LOT 1 BLK 112"/>
    <n v="242660"/>
    <n v="19970"/>
    <n v="222690"/>
    <n v="224969"/>
    <n v="199969"/>
    <x v="0"/>
    <x v="393"/>
    <n v="25000"/>
    <n v="2862"/>
    <n v="2228"/>
    <x v="1"/>
    <s v="WARRANTY DEED"/>
    <n v="1"/>
    <x v="12"/>
    <x v="1"/>
    <x v="0"/>
    <m/>
    <n v="2168"/>
    <n v="32"/>
    <x v="1"/>
    <x v="0"/>
    <n v="3483"/>
    <m/>
    <m/>
    <m/>
    <m/>
    <s v="BRIMMER GLENN W JR"/>
    <s v="BRIMMER LAURA L"/>
    <s v="5625 N CALICO DR"/>
    <s v="BEVERLY HILLS FL 34465 2031"/>
  </r>
  <r>
    <x v="585"/>
    <s v="18E17S320010  01140 0050"/>
    <s v="7492"/>
    <s v="PINE RIDGE UNITS 1,5,&amp; 6"/>
    <s v="0000"/>
    <s v="Vacant Residential"/>
    <s v="06"/>
    <s v="18S"/>
    <s v="18E"/>
    <s v="STANDARD"/>
    <x v="1"/>
    <n v="43746"/>
    <n v="1"/>
    <s v="000X"/>
    <n v="5650"/>
    <s v="W"/>
    <x v="53"/>
    <s v="ST"/>
    <m/>
    <s v="BEVERLY HILLS"/>
    <m/>
    <s v="PINE RIDGE UNIT 1 PB 8 PG 25 LOT 5 BLK 114"/>
    <n v="15070"/>
    <n v="15070"/>
    <n v="0"/>
    <n v="15070"/>
    <n v="15070"/>
    <x v="1"/>
    <x v="394"/>
    <n v="20000"/>
    <n v="2824"/>
    <n v="2174"/>
    <x v="1"/>
    <s v="WARRANTY DEED"/>
    <m/>
    <x v="6"/>
    <x v="2"/>
    <x v="2"/>
    <m/>
    <m/>
    <m/>
    <x v="2"/>
    <x v="1"/>
    <n v="0"/>
    <m/>
    <m/>
    <m/>
    <m/>
    <s v="SIRE INVESTMENTS LLC"/>
    <m/>
    <s v="7800 CONGRESS AVE  STE 206"/>
    <s v="BOCA RATON FL 33487"/>
  </r>
  <r>
    <x v="586"/>
    <s v="18E17S320010  01140 0060"/>
    <s v="7492"/>
    <s v="PINE RIDGE UNITS 1,5,&amp; 6"/>
    <s v="0100"/>
    <s v="Single Family Residential"/>
    <s v="06"/>
    <s v="18S"/>
    <s v="18E"/>
    <s v="STANDARD"/>
    <x v="0"/>
    <n v="43747"/>
    <n v="1"/>
    <s v="000X"/>
    <n v="5682"/>
    <s v="W"/>
    <x v="53"/>
    <s v="ST"/>
    <m/>
    <s v="BEVERLY HILLS"/>
    <m/>
    <s v="PINE RIDGE UNIT 1 PB 8 PG 25 LOT 6 BLK 114"/>
    <n v="210880"/>
    <n v="15060"/>
    <n v="195820"/>
    <n v="174315"/>
    <n v="149315"/>
    <x v="0"/>
    <x v="395"/>
    <n v="220000"/>
    <n v="2779"/>
    <n v="2087"/>
    <x v="0"/>
    <s v="WARRANTY DEED"/>
    <n v="1"/>
    <x v="20"/>
    <x v="1"/>
    <x v="0"/>
    <m/>
    <n v="2040"/>
    <n v="32"/>
    <x v="0"/>
    <x v="0"/>
    <n v="2746"/>
    <m/>
    <m/>
    <m/>
    <m/>
    <s v="MITCHELL HOWARD E"/>
    <s v="MITCHELL DEBRA J"/>
    <s v="5682 W CONESTOGA ST"/>
    <s v="BEVERLY HILLS FL 34465"/>
  </r>
  <r>
    <x v="587"/>
    <s v="18E17S320010  01140 0090"/>
    <s v="7492"/>
    <s v="PINE RIDGE UNITS 1,5,&amp; 6"/>
    <s v="0100"/>
    <s v="Single Family Residential"/>
    <s v="06"/>
    <s v="18S"/>
    <s v="18E"/>
    <s v="STANDARD"/>
    <x v="0"/>
    <n v="43749"/>
    <n v="1"/>
    <s v="000X"/>
    <n v="5679"/>
    <s v="W"/>
    <x v="55"/>
    <s v="DR"/>
    <m/>
    <s v="BEVERLY HILLS"/>
    <m/>
    <s v="PINE RIDGE UNIT 1 PB 8 PG 25 LOT 9 BLK 114"/>
    <n v="251860"/>
    <n v="15060"/>
    <n v="236800"/>
    <n v="218302"/>
    <n v="193302"/>
    <x v="0"/>
    <x v="396"/>
    <n v="275000"/>
    <n v="2874"/>
    <n v="1680"/>
    <x v="0"/>
    <s v="WARRANTY DEED"/>
    <n v="1"/>
    <x v="29"/>
    <x v="1"/>
    <x v="0"/>
    <m/>
    <n v="2569"/>
    <n v="32"/>
    <x v="0"/>
    <x v="0"/>
    <n v="3584"/>
    <m/>
    <m/>
    <m/>
    <m/>
    <s v="BENSON MICHAEL L"/>
    <s v="BENSON DEBORAH R"/>
    <s v="5679 W CHINO DR"/>
    <s v="BEVERLY HILLS FL 34465"/>
  </r>
  <r>
    <x v="588"/>
    <s v="18E17S320010  01040 0040"/>
    <s v="7492"/>
    <s v="PINE RIDGE UNITS 1,5,&amp; 6"/>
    <s v="0000"/>
    <s v="Vacant Residential"/>
    <s v="05"/>
    <s v="18S"/>
    <s v="18E"/>
    <s v="STANDARD"/>
    <x v="1"/>
    <n v="43749"/>
    <n v="1"/>
    <s v="000X"/>
    <n v="4812"/>
    <s v="W"/>
    <x v="46"/>
    <s v="CT"/>
    <m/>
    <s v="BEVERLY HILLS"/>
    <m/>
    <s v="PINE RIDGE UNIT 1 PB 8 PG 25 LOT 4 BLK 104"/>
    <n v="15060"/>
    <n v="15060"/>
    <n v="0"/>
    <n v="15060"/>
    <n v="15060"/>
    <x v="1"/>
    <x v="397"/>
    <n v="23500"/>
    <n v="2708"/>
    <n v="434"/>
    <x v="1"/>
    <s v="WARRANTY DEED"/>
    <m/>
    <x v="6"/>
    <x v="2"/>
    <x v="2"/>
    <m/>
    <m/>
    <m/>
    <x v="2"/>
    <x v="1"/>
    <n v="0"/>
    <m/>
    <m/>
    <m/>
    <m/>
    <s v="AMERICAN ESTATE AND TRUST"/>
    <s v="BRAD SCHORNICK IRA"/>
    <s v="12808 LORIEN WAY"/>
    <s v="OKLAHOMA CITY OK 73170"/>
  </r>
  <r>
    <x v="589"/>
    <s v="18E17S320010  01050 0010"/>
    <s v="7492"/>
    <s v="PINE RIDGE UNITS 1,5,&amp; 6"/>
    <s v="0000"/>
    <s v="Vacant Residential"/>
    <s v="05"/>
    <s v="18S"/>
    <s v="18E"/>
    <s v="STANDARD"/>
    <x v="1"/>
    <n v="45079"/>
    <n v="1.03"/>
    <s v="000X"/>
    <n v="4918"/>
    <s v="W"/>
    <x v="38"/>
    <s v="DR"/>
    <m/>
    <s v="BEVERLY HILLS"/>
    <m/>
    <s v="PINE RIDGE UNIT 1 PB 8 PG 25 LOT 1 BLK 105 "/>
    <n v="15520"/>
    <n v="15520"/>
    <n v="0"/>
    <n v="15520"/>
    <n v="15520"/>
    <x v="1"/>
    <x v="398"/>
    <n v="18000"/>
    <n v="1093"/>
    <n v="468"/>
    <x v="1"/>
    <s v="FROM DEVELOPERS"/>
    <m/>
    <x v="6"/>
    <x v="2"/>
    <x v="2"/>
    <m/>
    <m/>
    <m/>
    <x v="2"/>
    <x v="1"/>
    <n v="0"/>
    <m/>
    <m/>
    <m/>
    <m/>
    <s v="MENDOZA LICARION A &amp; MERCEDITA"/>
    <m/>
    <s v="7241 N KEATING AVE"/>
    <s v="LINCOLNWOOD IL 60646"/>
  </r>
  <r>
    <x v="590"/>
    <s v="18E17S320010  01050 0090"/>
    <s v="7492"/>
    <s v="PINE RIDGE UNITS 1,5,&amp; 6"/>
    <s v="0000"/>
    <s v="Vacant Residential"/>
    <s v="05"/>
    <s v="18S"/>
    <s v="18E"/>
    <s v="STANDARD"/>
    <x v="1"/>
    <n v="48751"/>
    <n v="1.1200000000000001"/>
    <s v="000X"/>
    <n v="4765"/>
    <s v="W"/>
    <x v="37"/>
    <s v="CT"/>
    <m/>
    <s v="BEVERLY HILLS"/>
    <m/>
    <s v="PINE RIDGE UNIT 1 PB 8 PG 25 LOT 9 BLK 105"/>
    <n v="16790"/>
    <n v="16790"/>
    <n v="0"/>
    <n v="16790"/>
    <n v="16790"/>
    <x v="1"/>
    <x v="399"/>
    <n v="456000"/>
    <n v="3154"/>
    <n v="1685"/>
    <x v="0"/>
    <s v="WARRANTY DEED"/>
    <m/>
    <x v="6"/>
    <x v="2"/>
    <x v="2"/>
    <m/>
    <m/>
    <m/>
    <x v="2"/>
    <x v="1"/>
    <n v="0"/>
    <m/>
    <m/>
    <m/>
    <m/>
    <s v="MILLS PAMELA K"/>
    <s v="GLEN STEVEN OSTL REVOCABLE TRUST"/>
    <s v="4765 W GEYSER CT"/>
    <s v="BEVERLY HILLS FL 34465"/>
  </r>
  <r>
    <x v="591"/>
    <s v="18E17S320010  01060 0040"/>
    <s v="7492"/>
    <s v="PINE RIDGE UNITS 1,5,&amp; 6"/>
    <s v="0100"/>
    <s v="Single Family Residential"/>
    <s v="05"/>
    <s v="18S"/>
    <s v="18E"/>
    <s v="STANDARD"/>
    <x v="0"/>
    <n v="43774"/>
    <n v="1"/>
    <s v="000X"/>
    <n v="4904"/>
    <s v="W"/>
    <x v="37"/>
    <s v="CT"/>
    <m/>
    <s v="BEVERLY HILLS"/>
    <m/>
    <s v="PINE RIDGE UNIT 1 PB 8 PG 25 LOT 4 BLK 106"/>
    <n v="232740"/>
    <n v="15070"/>
    <n v="217670"/>
    <n v="207511"/>
    <n v="182511"/>
    <x v="0"/>
    <x v="400"/>
    <n v="231000"/>
    <n v="2844"/>
    <n v="2344"/>
    <x v="0"/>
    <s v="WARRANTY DEED"/>
    <n v="1"/>
    <x v="14"/>
    <x v="1"/>
    <x v="0"/>
    <m/>
    <n v="2520"/>
    <n v="32"/>
    <x v="0"/>
    <x v="0"/>
    <n v="3361"/>
    <m/>
    <m/>
    <m/>
    <m/>
    <s v="MARK ROGER C"/>
    <s v="MARK ZACKRA"/>
    <s v="4904 W GEYSER CT"/>
    <s v="BEVERLY HILLS FL 34465"/>
  </r>
  <r>
    <x v="592"/>
    <s v="18E17S320010  01070 0090"/>
    <s v="7492"/>
    <s v="PINE RIDGE UNITS 1,5,&amp; 6"/>
    <s v="0000"/>
    <s v="Vacant Residential"/>
    <s v="06"/>
    <s v="18S"/>
    <s v="18E"/>
    <s v="STANDARD"/>
    <x v="1"/>
    <n v="53653"/>
    <n v="1.23"/>
    <s v="000X"/>
    <n v="5589"/>
    <s v="N"/>
    <x v="6"/>
    <s v="TER"/>
    <m/>
    <s v="BEVERLY HILLS"/>
    <m/>
    <s v="PINE RIDGE UNIT 1 PB 8 PG 25 LOT 9 BLK 107"/>
    <n v="18480"/>
    <n v="18480"/>
    <n v="0"/>
    <n v="18480"/>
    <n v="18480"/>
    <x v="1"/>
    <x v="23"/>
    <m/>
    <m/>
    <m/>
    <x v="2"/>
    <m/>
    <m/>
    <x v="6"/>
    <x v="2"/>
    <x v="2"/>
    <m/>
    <m/>
    <m/>
    <x v="2"/>
    <x v="1"/>
    <n v="0"/>
    <m/>
    <m/>
    <m/>
    <m/>
    <s v="ELLIOTT LAURENCE P"/>
    <s v="ELLIOTT LORAINE S"/>
    <s v="9 ST ANN'S RD"/>
    <s v=" WEST INDIES"/>
  </r>
  <r>
    <x v="593"/>
    <s v="18E17S320010  01080 0010"/>
    <s v="7492"/>
    <s v="PINE RIDGE UNITS 1,5,&amp; 6"/>
    <s v="0100"/>
    <s v="Single Family Residential"/>
    <s v="06"/>
    <s v="18S"/>
    <s v="18E"/>
    <s v="STANDARD"/>
    <x v="0"/>
    <n v="50474"/>
    <n v="1.1599999999999999"/>
    <s v="000X"/>
    <n v="5200"/>
    <s v="W"/>
    <x v="9"/>
    <s v="LN"/>
    <m/>
    <s v="BEVERLY HILLS"/>
    <m/>
    <s v="PINE RIDGE UNIT 1 PB 8 PG 25 LOT 1 BLK 108"/>
    <n v="257730"/>
    <n v="17380"/>
    <n v="240350"/>
    <n v="202208"/>
    <n v="177208"/>
    <x v="0"/>
    <x v="401"/>
    <n v="193500"/>
    <n v="2651"/>
    <n v="1251"/>
    <x v="0"/>
    <s v="TO OR FROM BANKS/LOAN CO."/>
    <n v="2"/>
    <x v="22"/>
    <x v="0"/>
    <x v="1"/>
    <m/>
    <n v="2735"/>
    <n v="32"/>
    <x v="0"/>
    <x v="0"/>
    <n v="3870"/>
    <m/>
    <m/>
    <m/>
    <m/>
    <s v="RAIFORD LIZETE M"/>
    <s v="RAIFORD CRAIG M"/>
    <s v="5200 W YUMA LN"/>
    <s v="BEVERLY HILLS FL 34465"/>
  </r>
  <r>
    <x v="594"/>
    <s v="18E17S320010  01110 0070"/>
    <s v="7492"/>
    <s v="PINE RIDGE UNITS 1,5,&amp; 6"/>
    <s v="0100"/>
    <s v="Single Family Residential"/>
    <s v="06"/>
    <s v="18S"/>
    <s v="18E"/>
    <s v="STANDARD"/>
    <x v="0"/>
    <n v="58502"/>
    <n v="1.34"/>
    <s v="000X"/>
    <n v="5574"/>
    <s v="W"/>
    <x v="49"/>
    <s v="DR"/>
    <m/>
    <s v="BEVERLY HILLS"/>
    <m/>
    <s v="PINE RIDGE UNIT 1 PB 8 PG 25 LOT 7 BLK 111"/>
    <n v="20150"/>
    <n v="20150"/>
    <n v="0"/>
    <n v="20150"/>
    <n v="20150"/>
    <x v="1"/>
    <x v="402"/>
    <n v="304200"/>
    <n v="3126"/>
    <n v="1311"/>
    <x v="0"/>
    <s v="WARRANTY DEED"/>
    <n v="1"/>
    <x v="31"/>
    <x v="1"/>
    <x v="0"/>
    <m/>
    <n v="2000"/>
    <n v="32"/>
    <x v="1"/>
    <x v="0"/>
    <n v="2908"/>
    <m/>
    <m/>
    <m/>
    <m/>
    <s v="BROWN AUSTIN E"/>
    <m/>
    <s v="5574 W FORT DRUM DR"/>
    <s v="BEVERLY HILLS FL 34465"/>
  </r>
  <r>
    <x v="595"/>
    <s v="18E17S320010  01120 0020"/>
    <s v="7492"/>
    <s v="PINE RIDGE UNITS 1,5,&amp; 6"/>
    <s v="0100"/>
    <s v="Single Family Residential"/>
    <s v="06"/>
    <s v="18S"/>
    <s v="18E"/>
    <s v="STANDARD"/>
    <x v="0"/>
    <n v="50204"/>
    <n v="1.1499999999999999"/>
    <s v="000X"/>
    <n v="5651"/>
    <s v="N"/>
    <x v="50"/>
    <s v="DR"/>
    <m/>
    <s v="BEVERLY HILLS"/>
    <m/>
    <s v="PINE RIDGE UNIT 1 PB 8 PG 25 LOT 2 BLK 112"/>
    <n v="312730"/>
    <n v="17290"/>
    <n v="295440"/>
    <n v="238380"/>
    <n v="207880"/>
    <x v="0"/>
    <x v="93"/>
    <n v="20000"/>
    <n v="2887"/>
    <n v="461"/>
    <x v="1"/>
    <s v="WARRANTY DEED"/>
    <n v="1"/>
    <x v="41"/>
    <x v="1"/>
    <x v="0"/>
    <m/>
    <n v="2397"/>
    <n v="32"/>
    <x v="0"/>
    <x v="0"/>
    <n v="3451"/>
    <m/>
    <m/>
    <m/>
    <m/>
    <s v="HOLIAN BERNARD B"/>
    <m/>
    <s v="5651 N CALICO DR"/>
    <s v="BEVERLY HILLS FL 34465 2031"/>
  </r>
  <r>
    <x v="596"/>
    <s v="18E17S320010  01120 0060"/>
    <s v="7492"/>
    <s v="PINE RIDGE UNITS 1,5,&amp; 6"/>
    <s v="0100"/>
    <s v="Single Family Residential"/>
    <s v="06"/>
    <s v="18S"/>
    <s v="18E"/>
    <s v="STANDARD"/>
    <x v="0"/>
    <n v="49552"/>
    <n v="1.1399999999999999"/>
    <s v="000X"/>
    <n v="5684"/>
    <s v="N"/>
    <x v="54"/>
    <s v="TER"/>
    <m/>
    <s v="BEVERLY HILLS"/>
    <m/>
    <s v="PINE RIDGE UNIT 1 PB 8 PG 25 LOT 6 BLK 112"/>
    <n v="195840"/>
    <n v="17060"/>
    <n v="178780"/>
    <n v="107113"/>
    <n v="82113"/>
    <x v="0"/>
    <x v="403"/>
    <n v="181000"/>
    <n v="2757"/>
    <n v="137"/>
    <x v="0"/>
    <s v="WARRANTY DEED"/>
    <n v="1"/>
    <x v="22"/>
    <x v="1"/>
    <x v="0"/>
    <m/>
    <n v="1737"/>
    <n v="32"/>
    <x v="1"/>
    <x v="0"/>
    <n v="2675"/>
    <m/>
    <m/>
    <m/>
    <m/>
    <s v="DIAMOND ROBERT"/>
    <m/>
    <s v="5684 N BRAND TER"/>
    <s v="BEVERLY HILLS FL 34465"/>
  </r>
  <r>
    <x v="597"/>
    <s v="18E17S320010  01120 0080"/>
    <s v="7492"/>
    <s v="PINE RIDGE UNITS 1,5,&amp; 6"/>
    <s v="0100"/>
    <s v="Single Family Residential"/>
    <s v="06"/>
    <s v="18S"/>
    <s v="18E"/>
    <s v="STANDARD"/>
    <x v="0"/>
    <n v="54285"/>
    <n v="1.25"/>
    <s v="000X"/>
    <n v="5616"/>
    <s v="N"/>
    <x v="54"/>
    <s v="TER"/>
    <m/>
    <s v="BEVERLY HILLS"/>
    <m/>
    <s v="PINE RIDGE UNIT 1 PB 8 PG 25 LOT 8 BLK 112"/>
    <n v="306030"/>
    <n v="18690"/>
    <n v="287340"/>
    <n v="218510"/>
    <n v="193510"/>
    <x v="0"/>
    <x v="383"/>
    <n v="30900"/>
    <n v="1286"/>
    <n v="614"/>
    <x v="1"/>
    <s v="FROM DEVELOPERS"/>
    <n v="1"/>
    <x v="0"/>
    <x v="0"/>
    <x v="1"/>
    <n v="1"/>
    <n v="3189"/>
    <n v="32"/>
    <x v="1"/>
    <x v="0"/>
    <n v="4214"/>
    <m/>
    <m/>
    <m/>
    <m/>
    <s v="COBERT GREGORY L"/>
    <s v="COBERT KAREN F"/>
    <s v="5616 N  BRAND TER"/>
    <s v="BEVERLY HILLS FL 34465"/>
  </r>
  <r>
    <x v="598"/>
    <s v="18E17S320010  01130 0050"/>
    <s v="7492"/>
    <s v="PINE RIDGE UNITS 1,5,&amp; 6"/>
    <s v="0100"/>
    <s v="Single Family Residential"/>
    <s v="06"/>
    <s v="18S"/>
    <s v="18E"/>
    <s v="STANDARD"/>
    <x v="0"/>
    <n v="53342"/>
    <n v="1.22"/>
    <s v="000X"/>
    <n v="5620"/>
    <s v="W"/>
    <x v="55"/>
    <s v="DR"/>
    <m/>
    <s v="BEVERLY HILLS"/>
    <m/>
    <s v="PINE RIDGE UNIT 1 PB 8 PG 25 LOT 5 BLK 113"/>
    <n v="166210"/>
    <n v="18370"/>
    <n v="147840"/>
    <n v="124918"/>
    <n v="99918"/>
    <x v="0"/>
    <x v="7"/>
    <n v="234000"/>
    <n v="1957"/>
    <n v="201"/>
    <x v="0"/>
    <s v="WARRANTY DEED"/>
    <n v="1"/>
    <x v="21"/>
    <x v="1"/>
    <x v="0"/>
    <m/>
    <n v="1454"/>
    <n v="32"/>
    <x v="0"/>
    <x v="0"/>
    <n v="2098"/>
    <m/>
    <m/>
    <m/>
    <m/>
    <s v="BOGERT JAMES A"/>
    <s v="BOGERT DEBORAH S"/>
    <s v="5620 W CHINO DR"/>
    <s v="BEVERLY HILLS FL 34465"/>
  </r>
  <r>
    <x v="599"/>
    <s v="18E17S320010  01140 0020"/>
    <s v="7492"/>
    <s v="PINE RIDGE UNITS 1,5,&amp; 6"/>
    <s v="0000"/>
    <s v="Vacant Residential"/>
    <s v="06"/>
    <s v="18S"/>
    <s v="18E"/>
    <s v="STANDARD"/>
    <x v="1"/>
    <n v="49996"/>
    <n v="1.1499999999999999"/>
    <s v="000X"/>
    <n v="5552"/>
    <s v="W"/>
    <x v="53"/>
    <s v="ST"/>
    <m/>
    <s v="BEVERLY HILLS"/>
    <m/>
    <s v="PINE RIDGE UNIT 1 PB 8 PG 25 LOT 2 BLK 114"/>
    <n v="17220"/>
    <n v="17220"/>
    <n v="0"/>
    <n v="17220"/>
    <n v="17220"/>
    <x v="1"/>
    <x v="404"/>
    <n v="10000"/>
    <n v="3057"/>
    <n v="203"/>
    <x v="1"/>
    <s v="WARRANTY DEED"/>
    <m/>
    <x v="6"/>
    <x v="2"/>
    <x v="2"/>
    <m/>
    <m/>
    <m/>
    <x v="2"/>
    <x v="1"/>
    <n v="0"/>
    <m/>
    <m/>
    <m/>
    <m/>
    <s v="C RISE CORP"/>
    <m/>
    <s v="3214 W POSTAL LN"/>
    <s v="LECANTO FL 34461"/>
  </r>
  <r>
    <x v="600"/>
    <s v="18E17S320010  01140 0120"/>
    <s v="7492"/>
    <s v="PINE RIDGE UNITS 1,5,&amp; 6"/>
    <s v="0100"/>
    <s v="Single Family Residential"/>
    <s v="06"/>
    <s v="18S"/>
    <s v="18E"/>
    <s v="STANDARD"/>
    <x v="0"/>
    <n v="90008"/>
    <n v="2.0699999999999998"/>
    <s v="000X"/>
    <n v="5625"/>
    <s v="W"/>
    <x v="55"/>
    <s v="DR"/>
    <m/>
    <s v="BEVERLY HILLS"/>
    <m/>
    <s v="PINE RIDGE UNIT 1 PB 8 PG 25 LOT 12 BLK 114"/>
    <n v="257790"/>
    <n v="30990"/>
    <n v="226800"/>
    <n v="197069"/>
    <n v="172069"/>
    <x v="0"/>
    <x v="391"/>
    <n v="385000"/>
    <n v="3122"/>
    <n v="1105"/>
    <x v="0"/>
    <s v="SALE / MORE THAN 1 PARCEL"/>
    <n v="1"/>
    <x v="20"/>
    <x v="1"/>
    <x v="0"/>
    <m/>
    <n v="2325"/>
    <n v="32"/>
    <x v="0"/>
    <x v="0"/>
    <n v="3268"/>
    <m/>
    <m/>
    <m/>
    <m/>
    <s v="SCHOONMAKER JAMES E"/>
    <s v="CULVERWELL RODNEY"/>
    <s v="3625 WEST CHINO DR"/>
    <s v="BEVERLY HILLS FL 34465"/>
  </r>
  <r>
    <x v="601"/>
    <s v="18E17S320010  01140 0170"/>
    <s v="7492"/>
    <s v="PINE RIDGE UNITS 1,5,&amp; 6"/>
    <s v="0100"/>
    <s v="Single Family Residential"/>
    <s v="06"/>
    <s v="18S"/>
    <s v="18E"/>
    <s v="STANDARD"/>
    <x v="0"/>
    <n v="43757"/>
    <n v="1"/>
    <s v="000X"/>
    <n v="5477"/>
    <s v="W"/>
    <x v="9"/>
    <s v="LN"/>
    <m/>
    <s v="BEVERLY HILLS"/>
    <m/>
    <s v="PINE RIDGE UNIT 1 PB 8 PG 25 LOT 17 BLK 114"/>
    <n v="243080"/>
    <n v="15070"/>
    <n v="228010"/>
    <n v="200637"/>
    <n v="175637"/>
    <x v="0"/>
    <x v="322"/>
    <n v="42500"/>
    <n v="1720"/>
    <n v="2154"/>
    <x v="1"/>
    <s v="WARRANTY DEED"/>
    <n v="1"/>
    <x v="24"/>
    <x v="1"/>
    <x v="0"/>
    <m/>
    <n v="2225"/>
    <n v="32"/>
    <x v="1"/>
    <x v="0"/>
    <n v="3255"/>
    <m/>
    <m/>
    <m/>
    <m/>
    <s v="GRUENBERG PHILIP A"/>
    <s v="GRUENBERG KIM"/>
    <s v="5477 W YUMA LN"/>
    <s v="BEVERLY HILLS FL 34465"/>
  </r>
  <r>
    <x v="602"/>
    <s v="18E17S320010  01140 0180"/>
    <s v="7492"/>
    <s v="PINE RIDGE UNITS 1,5,&amp; 6"/>
    <s v="0100"/>
    <s v="Single Family Residential"/>
    <s v="06"/>
    <s v="18S"/>
    <s v="18E"/>
    <s v="STANDARD"/>
    <x v="0"/>
    <n v="43753"/>
    <n v="1"/>
    <s v="000X"/>
    <n v="5449"/>
    <s v="W"/>
    <x v="9"/>
    <s v="LN"/>
    <m/>
    <s v="BEVERLY HILLS"/>
    <m/>
    <s v="PINE RIDGE UNIT 1 PB 8 PG 25 LOT 18 BLK 114 "/>
    <n v="169170"/>
    <n v="15070"/>
    <n v="154100"/>
    <n v="123019"/>
    <n v="97519"/>
    <x v="0"/>
    <x v="405"/>
    <n v="10000"/>
    <n v="1138"/>
    <n v="1984"/>
    <x v="1"/>
    <s v="WARRANTY DEED"/>
    <n v="1"/>
    <x v="7"/>
    <x v="1"/>
    <x v="0"/>
    <m/>
    <n v="1388"/>
    <n v="32"/>
    <x v="0"/>
    <x v="0"/>
    <n v="2299"/>
    <m/>
    <m/>
    <m/>
    <m/>
    <s v="KOLOSOWSKI JAMES M"/>
    <m/>
    <s v="5449 W YUMA LN"/>
    <s v="BEVERLY HILLS FL 34465"/>
  </r>
  <r>
    <x v="603"/>
    <s v="18E17S320010  01150 0010"/>
    <s v="7492"/>
    <s v="PINE RIDGE UNITS 1,5,&amp; 6"/>
    <s v="0000"/>
    <s v="Vacant Residential"/>
    <s v="06"/>
    <s v="18S"/>
    <s v="18E"/>
    <s v="STANDARD"/>
    <x v="1"/>
    <n v="56078"/>
    <n v="1.29"/>
    <s v="000X"/>
    <n v="5723"/>
    <s v="W"/>
    <x v="53"/>
    <s v="ST"/>
    <m/>
    <s v="BEVERLY HILLS"/>
    <m/>
    <s v="PINE RIDGE UNIT 1 PB 8 PG 25 LOT 1 BLK 115"/>
    <n v="19310"/>
    <n v="19310"/>
    <n v="0"/>
    <n v="19310"/>
    <n v="19310"/>
    <x v="1"/>
    <x v="406"/>
    <n v="18000"/>
    <n v="3004"/>
    <n v="725"/>
    <x v="1"/>
    <s v="WARRANTY DEED"/>
    <m/>
    <x v="6"/>
    <x v="2"/>
    <x v="2"/>
    <m/>
    <m/>
    <m/>
    <x v="2"/>
    <x v="1"/>
    <n v="0"/>
    <m/>
    <m/>
    <m/>
    <m/>
    <s v="SOUZA RONALD M"/>
    <m/>
    <s v="3 AUTUMN RD"/>
    <s v="MEDWAY MA 02053"/>
  </r>
  <r>
    <x v="604"/>
    <s v="18E17S320010  01150 0050"/>
    <s v="7492"/>
    <s v="PINE RIDGE UNITS 1,5,&amp; 6"/>
    <s v="0000"/>
    <s v="Vacant Residential"/>
    <s v="06"/>
    <s v="18S"/>
    <s v="18E"/>
    <s v="STANDARD"/>
    <x v="1"/>
    <n v="46248"/>
    <n v="1.06"/>
    <s v="000X"/>
    <n v="5585"/>
    <s v="W"/>
    <x v="53"/>
    <s v="ST"/>
    <m/>
    <s v="BEVERLY HILLS"/>
    <m/>
    <s v="PINE RIDGE UNIT 1 PB 8 PG 25 LOT 5 BLK 115 "/>
    <n v="15930"/>
    <n v="15930"/>
    <n v="0"/>
    <n v="15930"/>
    <n v="15930"/>
    <x v="1"/>
    <x v="407"/>
    <n v="19000"/>
    <n v="1263"/>
    <n v="315"/>
    <x v="1"/>
    <s v="FROM DEVELOPERS"/>
    <m/>
    <x v="6"/>
    <x v="2"/>
    <x v="2"/>
    <m/>
    <m/>
    <m/>
    <x v="2"/>
    <x v="1"/>
    <n v="0"/>
    <m/>
    <m/>
    <m/>
    <m/>
    <s v="WEST DENNIS M &amp; NANCY"/>
    <m/>
    <s v="3614 MIDDLEBURY LN"/>
    <s v="BLOOMFIELD HILLS MI 48301"/>
  </r>
  <r>
    <x v="605"/>
    <s v="18E17S320010  01160 0050"/>
    <s v="7492"/>
    <s v="PINE RIDGE UNITS 1,5,&amp; 6"/>
    <s v="0000"/>
    <s v="Vacant Residential"/>
    <s v="01"/>
    <s v="18S"/>
    <s v="17E"/>
    <s v="STANDARD"/>
    <x v="1"/>
    <n v="43722"/>
    <n v="1"/>
    <s v="0000"/>
    <n v="6351"/>
    <s v="W"/>
    <x v="53"/>
    <s v="ST"/>
    <m/>
    <s v="BEVERLY HILLS"/>
    <m/>
    <s v="PINE RIDGE UNIT 1 PB 8 PG 25 LOT 5 BLK 116"/>
    <n v="15060"/>
    <n v="15060"/>
    <n v="0"/>
    <n v="15060"/>
    <n v="15060"/>
    <x v="1"/>
    <x v="408"/>
    <n v="18000"/>
    <n v="2977"/>
    <n v="1395"/>
    <x v="1"/>
    <s v="WARRANTY DEED"/>
    <m/>
    <x v="6"/>
    <x v="2"/>
    <x v="2"/>
    <m/>
    <m/>
    <m/>
    <x v="2"/>
    <x v="1"/>
    <n v="0"/>
    <m/>
    <m/>
    <m/>
    <m/>
    <s v="WARNBERG DAVID"/>
    <s v="WARNBERG ROBIN"/>
    <s v="6383 W CONESTOGA AVE"/>
    <s v="BEVERLY HILLS FL 34465"/>
  </r>
  <r>
    <x v="606"/>
    <s v="18E17S320010  01160 0210"/>
    <s v="7492"/>
    <s v="PINE RIDGE UNITS 1,5,&amp; 6"/>
    <s v="0100"/>
    <s v="Single Family Residential"/>
    <s v="06"/>
    <s v="18S"/>
    <s v="18E"/>
    <s v="STANDARD"/>
    <x v="0"/>
    <n v="46257"/>
    <n v="1.06"/>
    <s v="000X"/>
    <n v="5831"/>
    <s v="W"/>
    <x v="53"/>
    <s v="ST"/>
    <m/>
    <s v="BEVERLY HILLS"/>
    <m/>
    <s v="PINE RIDGE UNIT 1 PB 8 PG 25 LOT 21 BLK 116"/>
    <n v="238650"/>
    <n v="15930"/>
    <n v="222720"/>
    <n v="209299"/>
    <n v="184299"/>
    <x v="0"/>
    <x v="409"/>
    <n v="305000"/>
    <n v="2970"/>
    <n v="1233"/>
    <x v="0"/>
    <s v="WARRANTY DEED"/>
    <n v="1"/>
    <x v="12"/>
    <x v="1"/>
    <x v="0"/>
    <m/>
    <n v="2316"/>
    <n v="32"/>
    <x v="1"/>
    <x v="0"/>
    <n v="3615"/>
    <m/>
    <m/>
    <m/>
    <m/>
    <s v="CZAYA ADAM A"/>
    <s v="CZAYA JESSICA K"/>
    <s v="5831 W CONESTOGA ST"/>
    <s v="BEVERLY HILLS FL 34465"/>
  </r>
  <r>
    <x v="607"/>
    <s v="18E17S320010  01160 0220"/>
    <s v="7492"/>
    <s v="PINE RIDGE UNITS 1,5,&amp; 6"/>
    <s v="0000"/>
    <s v="Vacant Residential"/>
    <s v="06"/>
    <s v="18S"/>
    <s v="18E"/>
    <s v="STANDARD"/>
    <x v="1"/>
    <n v="43758"/>
    <n v="1"/>
    <s v="000X"/>
    <n v="5799"/>
    <s v="W"/>
    <x v="53"/>
    <s v="ST"/>
    <m/>
    <s v="BEVERLY HILLS"/>
    <m/>
    <s v="PINE RIDGE UNIT 1 PB 8 PG 25 LOT 22 BLK 116"/>
    <n v="15070"/>
    <n v="15070"/>
    <n v="0"/>
    <n v="15070"/>
    <n v="15070"/>
    <x v="1"/>
    <x v="112"/>
    <n v="21200"/>
    <n v="1607"/>
    <n v="2178"/>
    <x v="1"/>
    <s v="WARRANTY DEED"/>
    <m/>
    <x v="6"/>
    <x v="2"/>
    <x v="2"/>
    <m/>
    <m/>
    <m/>
    <x v="2"/>
    <x v="1"/>
    <n v="0"/>
    <m/>
    <m/>
    <m/>
    <m/>
    <s v="BARTLETT PATRICIA A"/>
    <s v="BARTLETT WILLIAM C"/>
    <s v="43 IRVINGTON RD"/>
    <s v="SOMERVILLE MA 02144 4212"/>
  </r>
  <r>
    <x v="608"/>
    <s v="18E17S320010  01170 0030"/>
    <s v="7492"/>
    <s v="PINE RIDGE UNITS 1,5,&amp; 6"/>
    <s v="0100"/>
    <s v="Single Family Residential"/>
    <s v="06"/>
    <s v="18S"/>
    <s v="18E"/>
    <s v="STANDARD"/>
    <x v="0"/>
    <n v="43748"/>
    <n v="1"/>
    <s v="000X"/>
    <n v="5751"/>
    <s v="N"/>
    <x v="52"/>
    <s v="TER"/>
    <m/>
    <s v="BEVERLY HILLS"/>
    <m/>
    <s v="PINE RIDGE UNIT 1 PB 8 PG 25 LOT 3 BLK 117"/>
    <n v="246600"/>
    <n v="15060"/>
    <n v="231540"/>
    <n v="246600"/>
    <n v="246600"/>
    <x v="0"/>
    <x v="410"/>
    <n v="279900"/>
    <n v="3075"/>
    <n v="285"/>
    <x v="0"/>
    <s v="WARRANTY DEED"/>
    <n v="1"/>
    <x v="41"/>
    <x v="1"/>
    <x v="0"/>
    <m/>
    <n v="2244"/>
    <n v="32"/>
    <x v="1"/>
    <x v="0"/>
    <n v="2992"/>
    <m/>
    <m/>
    <m/>
    <m/>
    <s v="GIDDENS MICHAEL E SR"/>
    <s v="GIDDENS ANGELA"/>
    <s v="5751 N DURANGO TER"/>
    <s v="BEVERLY HILLS FL 34465"/>
  </r>
  <r>
    <x v="609"/>
    <s v="18E17S320010  01170 0040"/>
    <s v="7492"/>
    <s v="PINE RIDGE UNITS 1,5,&amp; 6"/>
    <s v="0100"/>
    <s v="Single Family Residential"/>
    <s v="06"/>
    <s v="18S"/>
    <s v="18E"/>
    <s v="STANDARD"/>
    <x v="0"/>
    <n v="43748"/>
    <n v="1"/>
    <s v="000X"/>
    <n v="5785"/>
    <s v="N"/>
    <x v="52"/>
    <s v="TER"/>
    <m/>
    <s v="BEVERLY HILLS"/>
    <m/>
    <s v="PINE RIDGE UNIT 1 PB 8 PG 25 LOT 4 BLK 117"/>
    <n v="259520"/>
    <n v="15060"/>
    <n v="244460"/>
    <n v="206485"/>
    <n v="181485"/>
    <x v="0"/>
    <x v="411"/>
    <n v="204000"/>
    <n v="2750"/>
    <n v="1592"/>
    <x v="0"/>
    <s v="WARRANTY DEED"/>
    <n v="1"/>
    <x v="24"/>
    <x v="1"/>
    <x v="1"/>
    <m/>
    <n v="2389"/>
    <n v="32"/>
    <x v="0"/>
    <x v="0"/>
    <n v="3298"/>
    <m/>
    <m/>
    <m/>
    <m/>
    <s v="LESTINSKY TRAVIS J"/>
    <s v="LESTINSKY KRISTIN Y"/>
    <s v="5785 N DURANGO TER"/>
    <s v="BEVERLY HILLS FL 34465"/>
  </r>
  <r>
    <x v="610"/>
    <s v="18E17S320010  01170 0060"/>
    <s v="7492"/>
    <s v="PINE RIDGE UNITS 1,5,&amp; 6"/>
    <s v="0100"/>
    <s v="Single Family Residential"/>
    <s v="06"/>
    <s v="18S"/>
    <s v="18E"/>
    <s v="STANDARD"/>
    <x v="0"/>
    <n v="43748"/>
    <n v="1"/>
    <s v="000X"/>
    <n v="5849"/>
    <s v="N"/>
    <x v="52"/>
    <s v="TER"/>
    <m/>
    <s v="BEVERLY HILLS"/>
    <m/>
    <s v="PINE RIDGE UNIT 1 PB 8 PG 25 LOT 6 BLK 117"/>
    <n v="390250"/>
    <n v="15060"/>
    <n v="375190"/>
    <n v="324762"/>
    <n v="0"/>
    <x v="0"/>
    <x v="0"/>
    <n v="288000"/>
    <n v="2542"/>
    <n v="102"/>
    <x v="0"/>
    <s v="WARRANTY DEED"/>
    <n v="1"/>
    <x v="3"/>
    <x v="0"/>
    <x v="1"/>
    <m/>
    <n v="3464"/>
    <n v="32"/>
    <x v="0"/>
    <x v="0"/>
    <n v="5515"/>
    <m/>
    <m/>
    <m/>
    <m/>
    <s v="AYERS CHARLES J"/>
    <s v="AYERS LAURIE A"/>
    <s v="5849 N DURANGO TERR"/>
    <s v="BEVERLY HILLS FL 34465"/>
  </r>
  <r>
    <x v="611"/>
    <s v="18E17S320010  01170 0110"/>
    <s v="7492"/>
    <s v="PINE RIDGE UNITS 1,5,&amp; 6"/>
    <s v="0000"/>
    <s v="Vacant Residential"/>
    <s v="06"/>
    <s v="18S"/>
    <s v="18E"/>
    <s v="STANDARD"/>
    <x v="1"/>
    <n v="43750"/>
    <n v="1"/>
    <s v="000X"/>
    <n v="5846"/>
    <s v="N"/>
    <x v="50"/>
    <s v="DR"/>
    <m/>
    <s v="BEVERLY HILLS"/>
    <m/>
    <s v="PINE RIDGE UNIT 1 PB 8 PG 25 LOT 11 BLK 117"/>
    <n v="15070"/>
    <n v="15070"/>
    <n v="0"/>
    <n v="15070"/>
    <n v="15070"/>
    <x v="1"/>
    <x v="412"/>
    <n v="16000"/>
    <n v="2677"/>
    <n v="2349"/>
    <x v="1"/>
    <s v="WARRANTY DEED"/>
    <m/>
    <x v="6"/>
    <x v="2"/>
    <x v="2"/>
    <m/>
    <m/>
    <m/>
    <x v="2"/>
    <x v="1"/>
    <n v="0"/>
    <m/>
    <m/>
    <m/>
    <m/>
    <s v="AYERS CHARLES J"/>
    <s v="AYERS LAURIE A"/>
    <s v="5849 N DURANGO TER"/>
    <s v="BEVERLY HILLS FL 34465"/>
  </r>
  <r>
    <x v="612"/>
    <s v="18E17S320010  01180 0150"/>
    <s v="7492"/>
    <s v="PINE RIDGE UNITS 1,5,&amp; 6"/>
    <s v="0000"/>
    <s v="Vacant Residential"/>
    <s v="06"/>
    <s v="18S"/>
    <s v="18E"/>
    <s v="STANDARD"/>
    <x v="1"/>
    <n v="46250"/>
    <n v="1.06"/>
    <s v="000X"/>
    <n v="5784"/>
    <s v="N"/>
    <x v="52"/>
    <s v="TER"/>
    <m/>
    <s v="BEVERLY HILLS"/>
    <m/>
    <s v="PINE RIDGE UNIT 1 PB 8 PG 25 LOT 15 BLK 118"/>
    <n v="15930"/>
    <n v="15930"/>
    <n v="0"/>
    <n v="15930"/>
    <n v="15930"/>
    <x v="1"/>
    <x v="142"/>
    <n v="80000"/>
    <n v="1934"/>
    <n v="1841"/>
    <x v="1"/>
    <s v="WARRANTY DEED"/>
    <m/>
    <x v="6"/>
    <x v="2"/>
    <x v="2"/>
    <m/>
    <m/>
    <m/>
    <x v="2"/>
    <x v="1"/>
    <n v="0"/>
    <m/>
    <m/>
    <m/>
    <m/>
    <s v="SGROI SALVATORE L JR"/>
    <s v="SGROI JULIE A"/>
    <s v="5241 MANGO BLVD"/>
    <s v="ROYAL BEACH FL 33411"/>
  </r>
  <r>
    <x v="613"/>
    <s v="18E17S320010  01190 0020"/>
    <s v="7492"/>
    <s v="PINE RIDGE UNITS 1,5,&amp; 6"/>
    <s v="0000"/>
    <s v="Vacant Residential"/>
    <s v="01"/>
    <s v="18S"/>
    <s v="17E"/>
    <s v="STANDARD"/>
    <x v="1"/>
    <n v="48425"/>
    <n v="1.1100000000000001"/>
    <s v="0000"/>
    <n v="6104"/>
    <s v="W"/>
    <x v="56"/>
    <s v="DR"/>
    <m/>
    <s v="BEVERLY HILLS"/>
    <m/>
    <s v="PINE RIDGE UNIT 1 PB 8 PG 25 LOT 2 BLK 119"/>
    <n v="16680"/>
    <n v="16680"/>
    <n v="0"/>
    <n v="16680"/>
    <n v="16680"/>
    <x v="1"/>
    <x v="413"/>
    <n v="30000"/>
    <n v="3064"/>
    <n v="2383"/>
    <x v="1"/>
    <s v="WARRANTY DEED"/>
    <m/>
    <x v="6"/>
    <x v="2"/>
    <x v="2"/>
    <m/>
    <m/>
    <m/>
    <x v="2"/>
    <x v="1"/>
    <n v="0"/>
    <m/>
    <m/>
    <m/>
    <m/>
    <s v="FERNANDES CARLOS"/>
    <m/>
    <s v="33 BRIARWOOD LN"/>
    <s v="LUDLOW MA 01056"/>
  </r>
  <r>
    <x v="614"/>
    <s v="18E17S320010  01190 0060"/>
    <s v="7492"/>
    <s v="PINE RIDGE UNITS 1,5,&amp; 6"/>
    <s v="0000"/>
    <s v="Vacant Residential"/>
    <s v="01"/>
    <s v="18S"/>
    <s v="17E"/>
    <s v="STANDARD"/>
    <x v="1"/>
    <n v="52710"/>
    <n v="1.21"/>
    <s v="0000"/>
    <n v="6020"/>
    <s v="W"/>
    <x v="56"/>
    <s v="DR"/>
    <m/>
    <s v="BEVERLY HILLS"/>
    <m/>
    <s v="PINE RIDGE UNIT 1 PB 8 PG 25 LOT 6 BLK 119"/>
    <n v="18150"/>
    <n v="18150"/>
    <n v="0"/>
    <n v="18150"/>
    <n v="18150"/>
    <x v="1"/>
    <x v="414"/>
    <n v="39900"/>
    <n v="1731"/>
    <n v="1553"/>
    <x v="1"/>
    <s v="WARRANTY DEED"/>
    <m/>
    <x v="6"/>
    <x v="2"/>
    <x v="2"/>
    <m/>
    <m/>
    <m/>
    <x v="2"/>
    <x v="1"/>
    <n v="0"/>
    <m/>
    <m/>
    <m/>
    <m/>
    <s v="PRATT WILLIAM A"/>
    <m/>
    <s v="8555 SE MANGROVE ST"/>
    <s v="HOBE SOUND FL 33455 2947"/>
  </r>
  <r>
    <x v="615"/>
    <s v="18E17S320010  01190 0090"/>
    <s v="7492"/>
    <s v="PINE RIDGE UNITS 1,5,&amp; 6"/>
    <s v="0100"/>
    <s v="Single Family Residential"/>
    <s v="06"/>
    <s v="18S"/>
    <s v="18E"/>
    <s v="STANDARD"/>
    <x v="0"/>
    <n v="48750"/>
    <n v="1.1200000000000001"/>
    <s v="000X"/>
    <n v="5846"/>
    <s v="N"/>
    <x v="18"/>
    <s v="DR"/>
    <m/>
    <s v="BEVERLY HILLS"/>
    <m/>
    <s v="PINE RIDGE UNIT 1 PB 8 PG 25 LOT 9 BLK 119"/>
    <n v="190280"/>
    <n v="16790"/>
    <n v="173490"/>
    <n v="140994"/>
    <n v="115494"/>
    <x v="0"/>
    <x v="415"/>
    <n v="250000"/>
    <n v="1941"/>
    <n v="1183"/>
    <x v="0"/>
    <s v="WARRANTY DEED"/>
    <n v="1"/>
    <x v="13"/>
    <x v="1"/>
    <x v="0"/>
    <m/>
    <n v="1706"/>
    <n v="32"/>
    <x v="0"/>
    <x v="0"/>
    <n v="2446"/>
    <m/>
    <m/>
    <m/>
    <m/>
    <s v="MALONE JOHN F"/>
    <s v="MALONE LINDA A"/>
    <s v="5846 N BUFFALO DR"/>
    <s v="BEVERLY HILLS FL 34465 2042"/>
  </r>
  <r>
    <x v="616"/>
    <s v="18E17S320010  01200 0070"/>
    <s v="7492"/>
    <s v="PINE RIDGE UNITS 1,5,&amp; 6"/>
    <s v="0100"/>
    <s v="Single Family Residential"/>
    <s v="01"/>
    <s v="18S"/>
    <s v="17E"/>
    <s v="STANDARD"/>
    <x v="0"/>
    <n v="55727"/>
    <n v="1.28"/>
    <s v="0000"/>
    <n v="6178"/>
    <s v="W"/>
    <x v="57"/>
    <s v="LN"/>
    <m/>
    <s v="BEVERLY HILLS"/>
    <m/>
    <s v="PINE RIDGE UNIT 1 PB 8 PG 25 LOT 7 BLK 120"/>
    <n v="494490"/>
    <n v="19190"/>
    <n v="475300"/>
    <n v="463107"/>
    <n v="438107"/>
    <x v="0"/>
    <x v="120"/>
    <n v="19900"/>
    <n v="2517"/>
    <n v="2308"/>
    <x v="1"/>
    <s v="WARRANTY DEED"/>
    <n v="1"/>
    <x v="40"/>
    <x v="1"/>
    <x v="1"/>
    <m/>
    <n v="4143"/>
    <n v="32"/>
    <x v="0"/>
    <x v="0"/>
    <n v="5522"/>
    <m/>
    <m/>
    <m/>
    <m/>
    <s v="BUCHHOLZ JOSEPH"/>
    <s v="BUCHHOLZ  SHERRI"/>
    <s v="6178 W DEADWOOD LN"/>
    <s v="BEVERLY HILLS FL 34465 2093"/>
  </r>
  <r>
    <x v="617"/>
    <s v="18E17S320010  01200 0200"/>
    <s v="7492"/>
    <s v="PINE RIDGE UNITS 1,5,&amp; 6"/>
    <s v="0000"/>
    <s v="Vacant Residential"/>
    <s v="01"/>
    <s v="18S"/>
    <s v="17E"/>
    <s v="STANDARD"/>
    <x v="1"/>
    <n v="44469"/>
    <n v="1.02"/>
    <s v="0000"/>
    <n v="6229"/>
    <s v="W"/>
    <x v="56"/>
    <s v="DR"/>
    <m/>
    <s v="BEVERLY HILLS"/>
    <m/>
    <s v="PINE RIDGE UNIT 1 PB 8 PG 25 LOT 20 BLK 120 "/>
    <n v="15310"/>
    <n v="15310"/>
    <n v="0"/>
    <n v="15310"/>
    <n v="15310"/>
    <x v="1"/>
    <x v="133"/>
    <n v="30000"/>
    <n v="3105"/>
    <n v="1027"/>
    <x v="1"/>
    <s v="WARRANTY DEED"/>
    <m/>
    <x v="6"/>
    <x v="2"/>
    <x v="2"/>
    <m/>
    <m/>
    <m/>
    <x v="2"/>
    <x v="1"/>
    <n v="0"/>
    <m/>
    <m/>
    <m/>
    <m/>
    <s v="ACE REMODELING CONTRACTORS INC"/>
    <m/>
    <s v="5766 E RIVER RD"/>
    <s v="HERNANDO FL 34442"/>
  </r>
  <r>
    <x v="618"/>
    <s v="18E17S320010  01140 0140"/>
    <s v="7492"/>
    <s v="PINE RIDGE UNITS 1,5,&amp; 6"/>
    <s v="0100"/>
    <s v="Single Family Residential"/>
    <s v="06"/>
    <s v="18S"/>
    <s v="18E"/>
    <s v="STANDARD"/>
    <x v="0"/>
    <n v="43731"/>
    <n v="1"/>
    <s v="000X"/>
    <n v="5587"/>
    <s v="W"/>
    <x v="55"/>
    <s v="DR"/>
    <m/>
    <s v="BEVERLY HILLS"/>
    <m/>
    <s v="PINE RIDGE UNIT 1 PB 8 PG 25 LOT 14 BLK 114 "/>
    <n v="172840"/>
    <n v="15060"/>
    <n v="157780"/>
    <n v="126266"/>
    <n v="101266"/>
    <x v="0"/>
    <x v="246"/>
    <n v="274500"/>
    <n v="2008"/>
    <n v="1262"/>
    <x v="0"/>
    <s v="WARRANTY DEED"/>
    <n v="1"/>
    <x v="10"/>
    <x v="1"/>
    <x v="0"/>
    <m/>
    <n v="1751"/>
    <n v="32"/>
    <x v="0"/>
    <x v="0"/>
    <n v="2659"/>
    <m/>
    <m/>
    <m/>
    <m/>
    <s v="GILMAN LLOYD S TRUSTEE"/>
    <m/>
    <s v="PO BOX 1154"/>
    <s v="LECANTO FL 34460 1154"/>
  </r>
  <r>
    <x v="619"/>
    <s v="18E17S320010  01150 0060"/>
    <s v="7492"/>
    <s v="PINE RIDGE UNITS 1,5,&amp; 6"/>
    <s v="0000"/>
    <s v="Vacant Residential"/>
    <s v="06"/>
    <s v="18S"/>
    <s v="18E"/>
    <s v="STANDARD"/>
    <x v="1"/>
    <n v="43748"/>
    <n v="1"/>
    <s v="000X"/>
    <n v="5547"/>
    <s v="W"/>
    <x v="53"/>
    <s v="ST"/>
    <m/>
    <s v="BEVERLY HILLS"/>
    <m/>
    <s v="PINE RIDGE UNIT 1 PB 8 PG 25 LOT 6 BLK 115"/>
    <n v="15060"/>
    <n v="15060"/>
    <n v="0"/>
    <n v="15060"/>
    <n v="15060"/>
    <x v="1"/>
    <x v="416"/>
    <n v="18900"/>
    <n v="966"/>
    <n v="1697"/>
    <x v="1"/>
    <s v="FROM DEVELOPERS"/>
    <m/>
    <x v="6"/>
    <x v="2"/>
    <x v="2"/>
    <m/>
    <m/>
    <m/>
    <x v="2"/>
    <x v="1"/>
    <n v="0"/>
    <m/>
    <m/>
    <m/>
    <m/>
    <s v="HAEUSSERMANN MONIKA"/>
    <m/>
    <s v="BRUHLSTRASSE 65-2"/>
    <s v=" 71292 GERMANY"/>
  </r>
  <r>
    <x v="620"/>
    <s v="18E17S320010  01160 0200"/>
    <s v="7492"/>
    <s v="PINE RIDGE UNITS 1,5,&amp; 6"/>
    <s v="0000"/>
    <s v="Vacant Residential"/>
    <s v="06"/>
    <s v="18S"/>
    <s v="18E"/>
    <s v="STANDARD"/>
    <x v="1"/>
    <n v="43756"/>
    <n v="1"/>
    <s v="000X"/>
    <n v="5873"/>
    <s v="W"/>
    <x v="53"/>
    <s v="ST"/>
    <m/>
    <s v="BEVERLY HILLS"/>
    <m/>
    <s v="PINE RIDGE UNIT 1 PB 8 PG 25 LOT 20 BLK 116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KLUGE BELA TOBIAS"/>
    <m/>
    <s v="KOTTBUSSER STRASSE 9"/>
    <s v=" 10999 GERMANY"/>
  </r>
  <r>
    <x v="621"/>
    <s v="18E17S320010  01170 0120"/>
    <s v="7492"/>
    <s v="PINE RIDGE UNITS 1,5,&amp; 6"/>
    <s v="0100"/>
    <s v="Single Family Residential"/>
    <s v="06"/>
    <s v="18S"/>
    <s v="18E"/>
    <s v="STANDARD"/>
    <x v="0"/>
    <n v="43750"/>
    <n v="1"/>
    <s v="000X"/>
    <n v="5826"/>
    <s v="N"/>
    <x v="50"/>
    <s v="DR"/>
    <m/>
    <s v="BEVERLY HILLS"/>
    <m/>
    <s v="PINE RIDGE UNIT 1 PB 8 PG 25 LOT 12 BLK 117"/>
    <n v="308950"/>
    <n v="15070"/>
    <n v="293880"/>
    <n v="308950"/>
    <n v="283950"/>
    <x v="0"/>
    <x v="417"/>
    <n v="312000"/>
    <n v="3000"/>
    <n v="1292"/>
    <x v="0"/>
    <s v="WARRANTY DEED"/>
    <n v="1"/>
    <x v="24"/>
    <x v="1"/>
    <x v="1"/>
    <m/>
    <n v="2948"/>
    <n v="32"/>
    <x v="0"/>
    <x v="0"/>
    <n v="4077"/>
    <m/>
    <m/>
    <m/>
    <m/>
    <s v="DODD DANNY G"/>
    <s v="DODD DIANA G"/>
    <s v="5826 N CALICO DR"/>
    <s v="BEVERLY HILLS FL 34465"/>
  </r>
  <r>
    <x v="622"/>
    <s v="18E17S320010  01180 0070"/>
    <s v="7492"/>
    <s v="PINE RIDGE UNITS 1,5,&amp; 6"/>
    <s v="0000"/>
    <s v="Vacant Residential"/>
    <s v="06"/>
    <s v="18S"/>
    <s v="18E"/>
    <s v="STANDARD"/>
    <x v="1"/>
    <n v="43749"/>
    <n v="1"/>
    <s v="000X"/>
    <n v="5817"/>
    <s v="N"/>
    <x v="18"/>
    <s v="DR"/>
    <m/>
    <s v="BEVERLY HILLS"/>
    <m/>
    <s v="PINE RIDGE UNIT 1 PB 8 PG 25 LOT 7 BLK 118"/>
    <n v="15060"/>
    <n v="15060"/>
    <n v="0"/>
    <n v="15060"/>
    <n v="15060"/>
    <x v="1"/>
    <x v="126"/>
    <n v="85000"/>
    <n v="1918"/>
    <n v="1000"/>
    <x v="1"/>
    <s v="WARRANTY DEED"/>
    <m/>
    <x v="6"/>
    <x v="2"/>
    <x v="2"/>
    <m/>
    <m/>
    <m/>
    <x v="2"/>
    <x v="1"/>
    <n v="0"/>
    <m/>
    <m/>
    <m/>
    <m/>
    <s v="PUCKETT THEODORE K"/>
    <s v="PUCKETT PATSY M"/>
    <s v="4906 N VALLEY TER"/>
    <s v="BEVERLY HILLS FL 34465"/>
  </r>
  <r>
    <x v="623"/>
    <s v="18E17S320010  01180 0210"/>
    <s v="7492"/>
    <s v="PINE RIDGE UNITS 1,5,&amp; 6"/>
    <s v="0100"/>
    <s v="Single Family Residential"/>
    <s v="06"/>
    <s v="18S"/>
    <s v="18E"/>
    <s v="STANDARD"/>
    <x v="0"/>
    <n v="51123"/>
    <n v="1.17"/>
    <s v="000X"/>
    <n v="5584"/>
    <s v="N"/>
    <x v="52"/>
    <s v="TER"/>
    <m/>
    <s v="BEVERLY HILLS"/>
    <m/>
    <s v="PINE RIDGE UNIT 1 PB 8 PG 25 LOT 21 BLK 118"/>
    <n v="270020"/>
    <n v="17600"/>
    <n v="252420"/>
    <n v="217696"/>
    <n v="192696"/>
    <x v="0"/>
    <x v="153"/>
    <n v="45000"/>
    <n v="2211"/>
    <n v="487"/>
    <x v="1"/>
    <s v="WARRANTY DEED"/>
    <n v="1"/>
    <x v="37"/>
    <x v="0"/>
    <x v="0"/>
    <m/>
    <n v="2616"/>
    <n v="32"/>
    <x v="0"/>
    <x v="0"/>
    <n v="3609"/>
    <m/>
    <m/>
    <m/>
    <m/>
    <s v="GAERTNER DONALD J"/>
    <s v="GAERTNER EILEEN F"/>
    <s v="5584 DURANGO TER"/>
    <s v="BEVERLY HILLS FL 34465"/>
  </r>
  <r>
    <x v="624"/>
    <s v="18E17S320010  01190 0030"/>
    <s v="7492"/>
    <s v="PINE RIDGE UNITS 1,5,&amp; 6"/>
    <s v="0100"/>
    <s v="Single Family Residential"/>
    <s v="01"/>
    <s v="18S"/>
    <s v="17E"/>
    <s v="STANDARD"/>
    <x v="0"/>
    <n v="48425"/>
    <n v="1.1100000000000001"/>
    <s v="0000"/>
    <n v="6084"/>
    <s v="W"/>
    <x v="56"/>
    <s v="DR"/>
    <m/>
    <s v="BEVERLY HILLS"/>
    <m/>
    <s v="PINE RIDGE UNIT 1 PB 8 PG 25 LOT 3 BLK 119"/>
    <n v="205520"/>
    <n v="16680"/>
    <n v="188840"/>
    <n v="205520"/>
    <n v="205520"/>
    <x v="1"/>
    <x v="418"/>
    <n v="242000"/>
    <n v="3001"/>
    <n v="1107"/>
    <x v="0"/>
    <s v="WARRANTY DEED"/>
    <n v="1"/>
    <x v="0"/>
    <x v="1"/>
    <x v="0"/>
    <m/>
    <n v="1876"/>
    <n v="32"/>
    <x v="1"/>
    <x v="0"/>
    <n v="2846"/>
    <m/>
    <m/>
    <m/>
    <m/>
    <s v="FERNANDES CARLOS"/>
    <s v="FERNANDES CAROLYN V"/>
    <s v="33 BRIARWOOD LN"/>
    <s v="LEDLOW MA 01056"/>
  </r>
  <r>
    <x v="625"/>
    <s v="18E17S320010  01190 0110"/>
    <s v="7492"/>
    <s v="PINE RIDGE UNITS 1,5,&amp; 6"/>
    <s v="0100"/>
    <s v="Single Family Residential"/>
    <s v="06"/>
    <s v="18S"/>
    <s v="18E"/>
    <s v="STANDARD"/>
    <x v="0"/>
    <n v="48750"/>
    <n v="1.1200000000000001"/>
    <s v="000X"/>
    <n v="5768"/>
    <s v="N"/>
    <x v="18"/>
    <s v="DR"/>
    <m/>
    <s v="BEVERLY HILLS"/>
    <m/>
    <s v="PINE RIDGE UNIT 1 PB 8 PG 25 LOT 11 BLK 119"/>
    <n v="234350"/>
    <n v="16790"/>
    <n v="217560"/>
    <n v="184257"/>
    <n v="159257"/>
    <x v="0"/>
    <x v="419"/>
    <n v="200000"/>
    <n v="2780"/>
    <n v="409"/>
    <x v="0"/>
    <s v="WARRANTY DEED"/>
    <n v="1"/>
    <x v="14"/>
    <x v="1"/>
    <x v="0"/>
    <m/>
    <n v="2285"/>
    <n v="32"/>
    <x v="0"/>
    <x v="0"/>
    <n v="3286"/>
    <m/>
    <m/>
    <m/>
    <m/>
    <s v="DEARTH LARRY THOMAS"/>
    <s v="DEARTH DEBRA LYNN"/>
    <s v="5768 N BUFFALO DR"/>
    <s v="BEVERLY HILLS FL 34465"/>
  </r>
  <r>
    <x v="626"/>
    <s v="18E17S320010  01190 0120"/>
    <s v="7492"/>
    <s v="PINE RIDGE UNITS 1,5,&amp; 6"/>
    <s v="0000"/>
    <s v="Vacant Residential"/>
    <s v="06"/>
    <s v="18S"/>
    <s v="18E"/>
    <s v="STANDARD"/>
    <x v="1"/>
    <n v="52366"/>
    <n v="1.2"/>
    <s v="000X"/>
    <n v="5734"/>
    <s v="N"/>
    <x v="18"/>
    <s v="DR"/>
    <m/>
    <s v="BEVERLY HILLS"/>
    <m/>
    <s v="PINE RIDGE UNIT 1 PB 8 PG 25 LOT 12 BLK 119"/>
    <n v="18030"/>
    <n v="18030"/>
    <n v="0"/>
    <n v="18030"/>
    <n v="18030"/>
    <x v="1"/>
    <x v="407"/>
    <n v="23600"/>
    <n v="1263"/>
    <n v="1652"/>
    <x v="1"/>
    <s v="FROM DEVELOPERS"/>
    <m/>
    <x v="6"/>
    <x v="2"/>
    <x v="2"/>
    <m/>
    <m/>
    <m/>
    <x v="2"/>
    <x v="1"/>
    <n v="0"/>
    <m/>
    <m/>
    <m/>
    <m/>
    <s v="CO EDWARD M D"/>
    <s v="TAN SALLY M D"/>
    <s v="16804 SHORERUN DR"/>
    <s v="EDMOND OK 73012"/>
  </r>
  <r>
    <x v="627"/>
    <s v="18E17S320010  01200 0130"/>
    <s v="7492"/>
    <s v="PINE RIDGE UNITS 1,5,&amp; 6"/>
    <s v="0000"/>
    <s v="Vacant Residential"/>
    <s v="01"/>
    <s v="18S"/>
    <s v="17E"/>
    <s v="STANDARD"/>
    <x v="1"/>
    <n v="48125"/>
    <n v="1.1000000000000001"/>
    <s v="0000"/>
    <n v="6055"/>
    <s v="W"/>
    <x v="56"/>
    <s v="DR"/>
    <m/>
    <s v="BEVERLY HILLS"/>
    <m/>
    <s v="PINE RIDGE UNIT 1 PB 8 PG 25 LOT 13 BLK 120 "/>
    <n v="16570"/>
    <n v="16570"/>
    <n v="0"/>
    <n v="16570"/>
    <n v="16570"/>
    <x v="1"/>
    <x v="61"/>
    <n v="18000"/>
    <n v="1643"/>
    <n v="1645"/>
    <x v="1"/>
    <s v="WARRANTY DEED"/>
    <m/>
    <x v="6"/>
    <x v="2"/>
    <x v="2"/>
    <m/>
    <m/>
    <m/>
    <x v="2"/>
    <x v="1"/>
    <n v="0"/>
    <m/>
    <m/>
    <m/>
    <m/>
    <s v="MENDOZA MARGARITA"/>
    <m/>
    <s v="10851 PRESTON PKWY"/>
    <s v="HUNTLEY IL 60142"/>
  </r>
  <r>
    <x v="628"/>
    <s v="18E17S320010  01200 0190"/>
    <s v="7492"/>
    <s v="PINE RIDGE UNITS 1,5,&amp; 6"/>
    <s v="0000"/>
    <s v="Vacant Residential"/>
    <s v="01"/>
    <s v="18S"/>
    <s v="17E"/>
    <s v="STANDARD"/>
    <x v="1"/>
    <n v="43750"/>
    <n v="1"/>
    <s v="0000"/>
    <n v="6189"/>
    <s v="W"/>
    <x v="56"/>
    <s v="DR"/>
    <m/>
    <s v="BEVERLY HILLS"/>
    <m/>
    <s v="PINE RIDGE UNIT 1 PB 8 PG 25 LOT 19 BLK 120"/>
    <n v="15070"/>
    <n v="15070"/>
    <n v="0"/>
    <n v="15070"/>
    <n v="15070"/>
    <x v="1"/>
    <x v="420"/>
    <n v="19000"/>
    <n v="1281"/>
    <n v="679"/>
    <x v="1"/>
    <s v="FROM DEVELOPERS"/>
    <m/>
    <x v="6"/>
    <x v="2"/>
    <x v="2"/>
    <m/>
    <m/>
    <m/>
    <x v="2"/>
    <x v="1"/>
    <n v="0"/>
    <m/>
    <m/>
    <m/>
    <m/>
    <s v="CRUZ ALEXANDER JR"/>
    <s v="CRUZ LIDA"/>
    <s v="18546 CLAIRMONT CIR E"/>
    <s v="NORTHVILLE MI 48168"/>
  </r>
  <r>
    <x v="629"/>
    <s v="18E17S320010  01140 0210"/>
    <s v="7492"/>
    <s v="PINE RIDGE UNITS 1,5,&amp; 6"/>
    <s v="0100"/>
    <s v="Single Family Residential"/>
    <s v="06"/>
    <s v="18S"/>
    <s v="18E"/>
    <s v="STANDARD"/>
    <x v="0"/>
    <n v="43753"/>
    <n v="1"/>
    <s v="000X"/>
    <n v="5341"/>
    <s v="W"/>
    <x v="9"/>
    <s v="LN"/>
    <m/>
    <s v="BEVERLY HILLS"/>
    <m/>
    <s v="PINE RIDGE UNIT 1 PB 8 PG 25 LOT 21 BLK 114"/>
    <n v="210700"/>
    <n v="15070"/>
    <n v="195630"/>
    <n v="165423"/>
    <n v="140423"/>
    <x v="0"/>
    <x v="371"/>
    <n v="9000"/>
    <n v="1309"/>
    <n v="179"/>
    <x v="1"/>
    <s v="WARRANTY DEED"/>
    <n v="1"/>
    <x v="5"/>
    <x v="1"/>
    <x v="0"/>
    <m/>
    <n v="1705"/>
    <n v="32"/>
    <x v="1"/>
    <x v="0"/>
    <n v="2567"/>
    <m/>
    <m/>
    <m/>
    <m/>
    <s v="BOCEK JOSEPH D"/>
    <s v="BOCEK CHERYL L"/>
    <s v="5341 W YUMA LN"/>
    <s v="BEVERLY HILLS FL 34465"/>
  </r>
  <r>
    <x v="630"/>
    <s v="18E17S320010  01150 0070"/>
    <s v="7492"/>
    <s v="PINE RIDGE UNITS 1,5,&amp; 6"/>
    <s v="0100"/>
    <s v="Single Family Residential"/>
    <s v="06"/>
    <s v="18S"/>
    <s v="18E"/>
    <s v="STANDARD"/>
    <x v="0"/>
    <n v="44793"/>
    <n v="1.03"/>
    <s v="000X"/>
    <n v="5519"/>
    <s v="W"/>
    <x v="53"/>
    <s v="ST"/>
    <m/>
    <s v="BEVERLY HILLS"/>
    <m/>
    <s v="PINE RIDGE UNIT 1 PB 8 PG 25 LOT 7 BLK 115"/>
    <n v="246220"/>
    <n v="15420"/>
    <n v="230800"/>
    <n v="200072"/>
    <n v="175072"/>
    <x v="0"/>
    <x v="308"/>
    <n v="134000"/>
    <n v="1157"/>
    <n v="282"/>
    <x v="0"/>
    <s v="WARRANTY DEED"/>
    <n v="1"/>
    <x v="13"/>
    <x v="1"/>
    <x v="0"/>
    <m/>
    <n v="2433"/>
    <n v="32"/>
    <x v="1"/>
    <x v="0"/>
    <n v="3652"/>
    <m/>
    <m/>
    <m/>
    <m/>
    <s v="BRANNON JAMES R"/>
    <s v="WALKER HELEN M VANDE"/>
    <s v="5519 W CONESTOGA ST"/>
    <s v="BEVERLY HILLS FL 34465"/>
  </r>
  <r>
    <x v="631"/>
    <s v="18E17S320010  01160 0110"/>
    <s v="7492"/>
    <s v="PINE RIDGE UNITS 1,5,&amp; 6"/>
    <s v="0000"/>
    <s v="Vacant Residential"/>
    <s v="01"/>
    <s v="18S"/>
    <s v="17E"/>
    <s v="STANDARD"/>
    <x v="1"/>
    <n v="43723"/>
    <n v="1"/>
    <s v="0000"/>
    <n v="6159"/>
    <s v="W"/>
    <x v="53"/>
    <s v="ST"/>
    <m/>
    <s v="BEVERLY HILLS"/>
    <m/>
    <s v="PINE RIDGE UNIT 1 PB 8 PG 25 LOT 11 BLK 116"/>
    <n v="15060"/>
    <n v="15060"/>
    <n v="0"/>
    <n v="15060"/>
    <n v="15060"/>
    <x v="1"/>
    <x v="104"/>
    <n v="78500"/>
    <n v="1858"/>
    <n v="1707"/>
    <x v="1"/>
    <s v="WARRANTY DEED"/>
    <m/>
    <x v="6"/>
    <x v="2"/>
    <x v="2"/>
    <m/>
    <m/>
    <m/>
    <x v="2"/>
    <x v="1"/>
    <n v="0"/>
    <m/>
    <m/>
    <m/>
    <m/>
    <s v="ARNOLD CARMEN CUADRA"/>
    <s v="CARMEN CUADRA ARNOLD REVOCABLE LIVING"/>
    <s v="7256 SADDLE RD"/>
    <s v="LAKE WORTH FL 33463"/>
  </r>
  <r>
    <x v="632"/>
    <s v="18E17S320010  01170 0100"/>
    <s v="7492"/>
    <s v="PINE RIDGE UNITS 1,5,&amp; 6"/>
    <s v="0000"/>
    <s v="Vacant Residential"/>
    <s v="06"/>
    <s v="18S"/>
    <s v="18E"/>
    <s v="STANDARD"/>
    <x v="1"/>
    <n v="43750"/>
    <n v="1"/>
    <s v="000X"/>
    <n v="5868"/>
    <s v="N"/>
    <x v="50"/>
    <s v="DR"/>
    <m/>
    <s v="BEVERLY HILLS"/>
    <m/>
    <s v="PINE RIDGE UNIT 1 PB 8 PG 25 LOT 10 BLK 117"/>
    <n v="15070"/>
    <n v="15070"/>
    <n v="0"/>
    <n v="15070"/>
    <n v="15070"/>
    <x v="1"/>
    <x v="421"/>
    <n v="50000"/>
    <n v="2138"/>
    <n v="228"/>
    <x v="1"/>
    <s v="WARRANTY DEED"/>
    <m/>
    <x v="6"/>
    <x v="2"/>
    <x v="2"/>
    <m/>
    <m/>
    <m/>
    <x v="2"/>
    <x v="1"/>
    <n v="0"/>
    <m/>
    <m/>
    <m/>
    <m/>
    <s v="ROJAS EDWIN M"/>
    <s v="ROJAS MARITZA"/>
    <s v="4697 W CUSTER DR"/>
    <s v="BEVERLY HILLS FL 34465"/>
  </r>
  <r>
    <x v="633"/>
    <s v="18E17S320010  01180 0120"/>
    <s v="7492"/>
    <s v="PINE RIDGE UNITS 1,5,&amp; 6"/>
    <s v="0000"/>
    <s v="Vacant Residential"/>
    <s v="06"/>
    <s v="18S"/>
    <s v="18E"/>
    <s v="STANDARD"/>
    <x v="1"/>
    <n v="43750"/>
    <n v="1"/>
    <s v="000X"/>
    <n v="5884"/>
    <s v="N"/>
    <x v="52"/>
    <s v="TER"/>
    <m/>
    <s v="BEVERLY HILLS"/>
    <m/>
    <s v="PINE RIDGE UNIT 1 PB 8 PG 25 LOT 12 BLK 118 "/>
    <n v="15070"/>
    <n v="15070"/>
    <n v="0"/>
    <n v="15070"/>
    <n v="15070"/>
    <x v="1"/>
    <x v="104"/>
    <n v="82000"/>
    <n v="1863"/>
    <n v="1234"/>
    <x v="1"/>
    <s v="WARRANTY DEED"/>
    <m/>
    <x v="6"/>
    <x v="2"/>
    <x v="2"/>
    <m/>
    <m/>
    <m/>
    <x v="2"/>
    <x v="1"/>
    <n v="0"/>
    <m/>
    <m/>
    <m/>
    <m/>
    <s v="GALLO JOSEPH"/>
    <m/>
    <s v="4721 NW 5TH LN"/>
    <s v="BOCA RATON FL 34431"/>
  </r>
  <r>
    <x v="634"/>
    <s v="18E17S320010  01180 0180"/>
    <s v="7492"/>
    <s v="PINE RIDGE UNITS 1,5,&amp; 6"/>
    <s v="0100"/>
    <s v="Single Family Residential"/>
    <s v="06"/>
    <s v="18S"/>
    <s v="18E"/>
    <s v="STANDARD"/>
    <x v="0"/>
    <n v="43750"/>
    <n v="1"/>
    <s v="000X"/>
    <n v="5678"/>
    <s v="N"/>
    <x v="52"/>
    <s v="TER"/>
    <m/>
    <s v="BEVERLY HILLS"/>
    <m/>
    <s v="PINE RIDGE UNIT 1 PB 8 PG 25 LOT 18 BLK 118"/>
    <n v="249550"/>
    <n v="15070"/>
    <n v="234480"/>
    <n v="201150"/>
    <n v="176150"/>
    <x v="0"/>
    <x v="422"/>
    <n v="22000"/>
    <n v="2849"/>
    <n v="981"/>
    <x v="1"/>
    <s v="WARRANTY DEED"/>
    <n v="1"/>
    <x v="12"/>
    <x v="1"/>
    <x v="0"/>
    <m/>
    <n v="2415"/>
    <n v="32"/>
    <x v="1"/>
    <x v="0"/>
    <n v="2948"/>
    <m/>
    <m/>
    <m/>
    <m/>
    <s v="LOPEZ LUIS P"/>
    <s v="LOPEZ BERTHA E"/>
    <s v="5678 N DURANGO TER"/>
    <s v="BEVERLY HILLS FL 34465"/>
  </r>
  <r>
    <x v="635"/>
    <s v="18E17S320010  01200 0010"/>
    <s v="7492"/>
    <s v="PINE RIDGE UNITS 1,5,&amp; 6"/>
    <s v="0100"/>
    <s v="Single Family Residential"/>
    <s v="01"/>
    <s v="18S"/>
    <s v="17E"/>
    <s v="STANDARD"/>
    <x v="0"/>
    <n v="44371"/>
    <n v="1.02"/>
    <s v="0000"/>
    <n v="5825"/>
    <s v="N"/>
    <x v="58"/>
    <s v="TER"/>
    <m/>
    <s v="BEVERLY HILLS"/>
    <m/>
    <s v="PINE RIDGE UNIT 1 PB 8 PG 25 LOT 1 BLK 120"/>
    <n v="180750"/>
    <n v="15280"/>
    <n v="165470"/>
    <n v="137956"/>
    <n v="112956"/>
    <x v="0"/>
    <x v="423"/>
    <n v="132500"/>
    <n v="2437"/>
    <n v="1528"/>
    <x v="0"/>
    <s v="TO OR FROM BANKS/LOAN CO."/>
    <n v="1"/>
    <x v="7"/>
    <x v="1"/>
    <x v="0"/>
    <m/>
    <n v="1760"/>
    <n v="32"/>
    <x v="0"/>
    <x v="0"/>
    <n v="2458"/>
    <m/>
    <m/>
    <m/>
    <m/>
    <s v="JUBER STANLEY F"/>
    <s v="JUBER GAIL"/>
    <s v="5825 N LONGHORN TER"/>
    <s v="BEVERLY HILLS FL 34465"/>
  </r>
  <r>
    <x v="636"/>
    <s v="18E17S320010  01200 0080"/>
    <s v="7492"/>
    <s v="PINE RIDGE UNITS 1,5,&amp; 6"/>
    <s v="0000"/>
    <s v="Vacant Residential"/>
    <s v="01"/>
    <s v="18S"/>
    <s v="17E"/>
    <s v="STANDARD"/>
    <x v="1"/>
    <n v="97173"/>
    <n v="2.23"/>
    <s v="0000"/>
    <n v="6156"/>
    <s v="W"/>
    <x v="57"/>
    <s v="LN"/>
    <m/>
    <s v="BEVERLY HILLS"/>
    <m/>
    <s v="PINE RIDGE UNIT 1 PB 8 PG 25 LOT 8 BLK 120"/>
    <n v="33460"/>
    <n v="33460"/>
    <n v="0"/>
    <n v="33460"/>
    <n v="33460"/>
    <x v="1"/>
    <x v="424"/>
    <n v="22000"/>
    <n v="2551"/>
    <n v="902"/>
    <x v="1"/>
    <s v="WARRANTY DEED"/>
    <m/>
    <x v="6"/>
    <x v="2"/>
    <x v="2"/>
    <m/>
    <m/>
    <m/>
    <x v="2"/>
    <x v="1"/>
    <n v="0"/>
    <m/>
    <m/>
    <m/>
    <m/>
    <s v="BUCHHOLZ JOSEPH W"/>
    <s v="BUCHHOLZ  SHERRI L"/>
    <s v="6178 W DEADWOOD LN"/>
    <s v="BEVERLY HILLS FL 34465"/>
  </r>
  <r>
    <x v="637"/>
    <s v="18E17S320010  01200 0090"/>
    <s v="7492"/>
    <s v="PINE RIDGE UNITS 1,5,&amp; 6"/>
    <s v="0100"/>
    <s v="Single Family Residential"/>
    <s v="01"/>
    <s v="18S"/>
    <s v="17E"/>
    <s v="STANDARD"/>
    <x v="0"/>
    <n v="52766"/>
    <n v="1.21"/>
    <s v="0000"/>
    <n v="6144"/>
    <s v="W"/>
    <x v="57"/>
    <s v="LN"/>
    <m/>
    <s v="BEVERLY HILLS"/>
    <m/>
    <s v="PINE RIDGE UNIT 1 PB 8 PG 25 LOT 9 BLK 120"/>
    <n v="288360"/>
    <n v="18170"/>
    <n v="270190"/>
    <n v="240624"/>
    <n v="215624"/>
    <x v="0"/>
    <x v="129"/>
    <n v="44000"/>
    <n v="1743"/>
    <n v="1449"/>
    <x v="1"/>
    <s v="WARRANTY DEED"/>
    <n v="1"/>
    <x v="3"/>
    <x v="5"/>
    <x v="1"/>
    <m/>
    <n v="2680"/>
    <n v="32"/>
    <x v="0"/>
    <x v="0"/>
    <n v="3908"/>
    <m/>
    <m/>
    <m/>
    <m/>
    <s v="PUGH THEODORE M"/>
    <s v="PUGH LEONARA R"/>
    <s v="6144 W DEADWOOD LN"/>
    <s v="BEVERLY HILLS FL 34465"/>
  </r>
  <r>
    <x v="638"/>
    <s v="18E17S320010  01200 0100"/>
    <s v="7492"/>
    <s v="PINE RIDGE UNITS 1,5,&amp; 6"/>
    <s v="0100"/>
    <s v="Single Family Residential"/>
    <s v="01"/>
    <s v="18S"/>
    <s v="17E"/>
    <s v="STANDARD"/>
    <x v="0"/>
    <n v="48333"/>
    <n v="1.1100000000000001"/>
    <s v="0000"/>
    <n v="6122"/>
    <s v="W"/>
    <x v="57"/>
    <s v="LN"/>
    <m/>
    <s v="BEVERLY HILLS"/>
    <m/>
    <s v="PINE RIDGE UNIT 1 PB 8 PG 25 LOT 10 BLK 120"/>
    <n v="240090"/>
    <n v="16640"/>
    <n v="223450"/>
    <n v="192084"/>
    <n v="167084"/>
    <x v="0"/>
    <x v="104"/>
    <n v="260000"/>
    <n v="1864"/>
    <n v="1254"/>
    <x v="0"/>
    <s v="WARRANTY DEED"/>
    <n v="1"/>
    <x v="24"/>
    <x v="1"/>
    <x v="0"/>
    <m/>
    <n v="2187"/>
    <n v="32"/>
    <x v="0"/>
    <x v="0"/>
    <n v="3314"/>
    <m/>
    <m/>
    <m/>
    <m/>
    <s v="HAGER JOHN"/>
    <s v="HAGER JO ANN"/>
    <s v="6122 W DEADWOOD LN"/>
    <s v="BEVERLY HILLS FL 34465"/>
  </r>
  <r>
    <x v="639"/>
    <s v="18E17S320010  01200 0110"/>
    <s v="7492"/>
    <s v="PINE RIDGE UNITS 1,5,&amp; 6"/>
    <s v="0100"/>
    <s v="Single Family Residential"/>
    <s v="01"/>
    <s v="18S"/>
    <s v="17E"/>
    <s v="STANDARD"/>
    <x v="0"/>
    <n v="49847"/>
    <n v="1.1399999999999999"/>
    <s v="0000"/>
    <n v="6019"/>
    <s v="W"/>
    <x v="56"/>
    <s v="DR"/>
    <m/>
    <s v="BEVERLY HILLS"/>
    <m/>
    <s v="PINE RIDGE UNIT 1 PB 8 PG 25 LOT 11 BLK 120"/>
    <n v="336990"/>
    <n v="17160"/>
    <n v="319830"/>
    <n v="268633"/>
    <n v="0"/>
    <x v="1"/>
    <x v="105"/>
    <n v="250000"/>
    <n v="3085"/>
    <n v="67"/>
    <x v="0"/>
    <s v="TO/FROM FED/STATE/LOCAL GOVT/TIITF"/>
    <n v="1"/>
    <x v="0"/>
    <x v="0"/>
    <x v="1"/>
    <m/>
    <n v="3523"/>
    <n v="32"/>
    <x v="0"/>
    <x v="0"/>
    <n v="4770"/>
    <m/>
    <m/>
    <m/>
    <m/>
    <s v="GRANT NATHALIE"/>
    <m/>
    <s v="6019 W RIO GRANDE DR"/>
    <s v="BEVERLY HILLS FL 34465 2016"/>
  </r>
  <r>
    <x v="640"/>
    <s v="18E17S320010  01200 0150"/>
    <s v="7492"/>
    <s v="PINE RIDGE UNITS 1,5,&amp; 6"/>
    <s v="0100"/>
    <s v="Single Family Residential"/>
    <s v="01"/>
    <s v="18S"/>
    <s v="17E"/>
    <s v="STANDARD"/>
    <x v="0"/>
    <n v="43750"/>
    <n v="1"/>
    <s v="0000"/>
    <n v="6081"/>
    <s v="W"/>
    <x v="56"/>
    <s v="DR"/>
    <m/>
    <s v="BEVERLY HILLS"/>
    <m/>
    <s v="PINE RIDGE UNIT 1 PB 8 PG 25 LOT 15 BLK 120"/>
    <n v="338260"/>
    <n v="15070"/>
    <n v="323190"/>
    <n v="262864"/>
    <n v="237864"/>
    <x v="0"/>
    <x v="54"/>
    <n v="305000"/>
    <n v="2499"/>
    <n v="1358"/>
    <x v="0"/>
    <s v="WARRANTY DEED"/>
    <n v="1"/>
    <x v="3"/>
    <x v="0"/>
    <x v="1"/>
    <m/>
    <n v="3503"/>
    <n v="32"/>
    <x v="0"/>
    <x v="0"/>
    <n v="4749"/>
    <m/>
    <m/>
    <m/>
    <m/>
    <s v="WILSON NORVIN B"/>
    <s v="WILSON GWENDOLYN F"/>
    <s v="6081 W RIO GRANDE DR"/>
    <s v="BEVERLY HILLS FL 34465"/>
  </r>
  <r>
    <x v="641"/>
    <s v="18E17S320010  01160 0160"/>
    <s v="7492"/>
    <s v="PINE RIDGE UNITS 1,5,&amp; 6"/>
    <s v="0100"/>
    <s v="Single Family Residential"/>
    <s v="06"/>
    <s v="18S"/>
    <s v="18E"/>
    <s v="STANDARD"/>
    <x v="0"/>
    <n v="45016"/>
    <n v="1.03"/>
    <s v="000X"/>
    <n v="5993"/>
    <s v="W"/>
    <x v="53"/>
    <s v="ST"/>
    <m/>
    <s v="BEVERLY HILLS"/>
    <m/>
    <s v="PINE RIDGE UNIT 1 PB 8 PG 25 LOT 16 BLK 116"/>
    <n v="222830"/>
    <n v="15500"/>
    <n v="207330"/>
    <n v="181552"/>
    <n v="156552"/>
    <x v="0"/>
    <x v="425"/>
    <n v="185000"/>
    <n v="2702"/>
    <n v="1014"/>
    <x v="0"/>
    <s v="WARRANTY DEED"/>
    <n v="1"/>
    <x v="15"/>
    <x v="1"/>
    <x v="0"/>
    <m/>
    <n v="2059"/>
    <n v="32"/>
    <x v="0"/>
    <x v="0"/>
    <n v="2918"/>
    <m/>
    <m/>
    <m/>
    <m/>
    <s v="TIDWELL TOBY"/>
    <s v="TIDWELL BARBARA ANN"/>
    <s v="5993 W CONESTOGA ST"/>
    <s v="BEVERLY HILLS FL 34465"/>
  </r>
  <r>
    <x v="642"/>
    <s v="18E17S320010  01160 0170"/>
    <s v="7492"/>
    <s v="PINE RIDGE UNITS 1,5,&amp; 6"/>
    <s v="0100"/>
    <s v="Single Family Residential"/>
    <s v="06"/>
    <s v="18S"/>
    <s v="18E"/>
    <s v="STANDARD"/>
    <x v="0"/>
    <n v="46254"/>
    <n v="1.06"/>
    <s v="000X"/>
    <n v="5957"/>
    <s v="W"/>
    <x v="53"/>
    <s v="ST"/>
    <m/>
    <s v="BEVERLY HILLS"/>
    <m/>
    <s v="PINE RIDGE UNIT 1 PB 8 PG 25 LOT 17 BLK 116"/>
    <n v="202840"/>
    <n v="15930"/>
    <n v="186910"/>
    <n v="149787"/>
    <n v="124787"/>
    <x v="0"/>
    <x v="426"/>
    <n v="11500"/>
    <n v="827"/>
    <n v="1390"/>
    <x v="1"/>
    <s v="WARRANTY DEED"/>
    <n v="1"/>
    <x v="14"/>
    <x v="1"/>
    <x v="0"/>
    <m/>
    <n v="1982"/>
    <n v="32"/>
    <x v="0"/>
    <x v="0"/>
    <n v="2888"/>
    <m/>
    <m/>
    <m/>
    <m/>
    <s v="SCHAUB CHESTER A"/>
    <s v="SCHAUB ANN M"/>
    <s v="5957 W CONESTOGA ST"/>
    <s v="BEVERLY HILLS FL 34465 2045"/>
  </r>
  <r>
    <x v="643"/>
    <s v="18E17S320010  01160 0180"/>
    <s v="7492"/>
    <s v="PINE RIDGE UNITS 1,5,&amp; 6"/>
    <s v="0000"/>
    <s v="Vacant Residential"/>
    <s v="06"/>
    <s v="18S"/>
    <s v="18E"/>
    <s v="STANDARD"/>
    <x v="1"/>
    <n v="43755"/>
    <n v="1"/>
    <s v="000X"/>
    <n v="5921"/>
    <s v="W"/>
    <x v="53"/>
    <s v="ST"/>
    <m/>
    <s v="BEVERLY HILLS"/>
    <m/>
    <s v="PINE RIDGE UNIT 1 PB 8 PG 25 LOT 18 BLK 116"/>
    <n v="15070"/>
    <n v="15070"/>
    <n v="0"/>
    <n v="15070"/>
    <n v="15070"/>
    <x v="1"/>
    <x v="142"/>
    <n v="57000"/>
    <n v="1948"/>
    <n v="2183"/>
    <x v="1"/>
    <s v="WARRANTY DEED"/>
    <m/>
    <x v="6"/>
    <x v="2"/>
    <x v="2"/>
    <m/>
    <m/>
    <m/>
    <x v="2"/>
    <x v="1"/>
    <n v="0"/>
    <m/>
    <m/>
    <m/>
    <m/>
    <s v="SILVESTER ENTERPRISES INC"/>
    <m/>
    <s v="2003 20TH LN"/>
    <s v="PALM BEACH GARDENS FL 33418"/>
  </r>
  <r>
    <x v="644"/>
    <s v="18E17S320010  01170 0090"/>
    <s v="7492"/>
    <s v="PINE RIDGE UNITS 1,5,&amp; 6"/>
    <s v="0000"/>
    <s v="Vacant Residential"/>
    <s v="06"/>
    <s v="18S"/>
    <s v="18E"/>
    <s v="STANDARD"/>
    <x v="1"/>
    <n v="51079"/>
    <n v="1.17"/>
    <s v="000X"/>
    <n v="5888"/>
    <s v="N"/>
    <x v="50"/>
    <s v="DR"/>
    <m/>
    <s v="BEVERLY HILLS"/>
    <m/>
    <s v="PINE RIDGE UNIT 1 PB 8 PG 25 LOT 9 BLK 117"/>
    <n v="17590"/>
    <n v="17590"/>
    <n v="0"/>
    <n v="17590"/>
    <n v="17590"/>
    <x v="1"/>
    <x v="427"/>
    <n v="25000"/>
    <n v="2994"/>
    <n v="1801"/>
    <x v="1"/>
    <s v="WARRANTY DEED"/>
    <m/>
    <x v="6"/>
    <x v="2"/>
    <x v="2"/>
    <m/>
    <m/>
    <m/>
    <x v="2"/>
    <x v="1"/>
    <n v="0"/>
    <m/>
    <m/>
    <m/>
    <m/>
    <s v="CAMP KEVIN"/>
    <s v="CAMP TIMOTHY ARNOLD"/>
    <s v="3501 W JERWAYNE LN"/>
    <s v="LECANTO FL 34461"/>
  </r>
  <r>
    <x v="645"/>
    <s v="18E17S320010  01180 0010"/>
    <s v="7492"/>
    <s v="PINE RIDGE UNITS 1,5,&amp; 6"/>
    <s v="0000"/>
    <s v="Vacant Residential"/>
    <s v="06"/>
    <s v="18S"/>
    <s v="18E"/>
    <s v="STANDARD"/>
    <x v="1"/>
    <n v="49943"/>
    <n v="1.1499999999999999"/>
    <s v="000X"/>
    <n v="5919"/>
    <s v="W"/>
    <x v="51"/>
    <s v="DR"/>
    <m/>
    <s v="BEVERLY HILLS"/>
    <m/>
    <s v="PINE RIDGE UNIT 1 PB 8 PG 25 LOT 1 BLK 118"/>
    <n v="17200"/>
    <n v="17200"/>
    <n v="0"/>
    <n v="17200"/>
    <n v="17200"/>
    <x v="1"/>
    <x v="428"/>
    <n v="22000"/>
    <n v="3088"/>
    <n v="1735"/>
    <x v="1"/>
    <s v="WARRANTY DEED"/>
    <m/>
    <x v="6"/>
    <x v="2"/>
    <x v="2"/>
    <m/>
    <m/>
    <m/>
    <x v="2"/>
    <x v="1"/>
    <n v="0"/>
    <m/>
    <m/>
    <m/>
    <m/>
    <s v="SYNERGY DESIGN LLC"/>
    <m/>
    <s v="1411 NW 19TH ST"/>
    <s v="CRYSTAL RIVER FL 34428"/>
  </r>
  <r>
    <x v="646"/>
    <s v="18E17S320010  01180 0040"/>
    <s v="7492"/>
    <s v="PINE RIDGE UNITS 1,5,&amp; 6"/>
    <s v="0100"/>
    <s v="Single Family Residential"/>
    <s v="06"/>
    <s v="18S"/>
    <s v="18E"/>
    <s v="STANDARD"/>
    <x v="0"/>
    <n v="43749"/>
    <n v="1"/>
    <s v="000X"/>
    <n v="5679"/>
    <s v="N"/>
    <x v="18"/>
    <s v="DR"/>
    <m/>
    <s v="BEVERLY HILLS"/>
    <m/>
    <s v="PINE RIDGE UNIT 1 PB 8 PG 25 LOT 4 BLK 118"/>
    <n v="202710"/>
    <n v="15060"/>
    <n v="187650"/>
    <n v="155766"/>
    <n v="130766"/>
    <x v="0"/>
    <x v="429"/>
    <n v="13000"/>
    <n v="843"/>
    <n v="1470"/>
    <x v="1"/>
    <s v="WARRANTY DEED"/>
    <n v="1"/>
    <x v="13"/>
    <x v="3"/>
    <x v="0"/>
    <m/>
    <n v="1986"/>
    <n v="32"/>
    <x v="0"/>
    <x v="0"/>
    <n v="2522"/>
    <m/>
    <m/>
    <m/>
    <m/>
    <s v="DELUCIA MICHAEL"/>
    <m/>
    <s v="5679 N BUFFALO DR"/>
    <s v="BEVERLY HILLS FL 34465"/>
  </r>
  <r>
    <x v="647"/>
    <s v="18E17S320010  01200 0120"/>
    <s v="7492"/>
    <s v="PINE RIDGE UNITS 1,5,&amp; 6"/>
    <s v="0000"/>
    <s v="Vacant Residential"/>
    <s v="01"/>
    <s v="18S"/>
    <s v="17E"/>
    <s v="STANDARD"/>
    <x v="1"/>
    <n v="48125"/>
    <n v="1.1000000000000001"/>
    <s v="0000"/>
    <n v="6037"/>
    <s v="W"/>
    <x v="56"/>
    <s v="DR"/>
    <m/>
    <s v="BEVERLY HILLS"/>
    <m/>
    <s v="PINE RIDGE UNIT 1 PB 8 PG 25 LOT 12 BLK 120 "/>
    <n v="16570"/>
    <n v="16570"/>
    <n v="0"/>
    <n v="16570"/>
    <n v="16570"/>
    <x v="1"/>
    <x v="112"/>
    <n v="18000"/>
    <n v="1618"/>
    <n v="777"/>
    <x v="1"/>
    <s v="WARRANTY DEED"/>
    <m/>
    <x v="6"/>
    <x v="2"/>
    <x v="2"/>
    <m/>
    <m/>
    <m/>
    <x v="2"/>
    <x v="1"/>
    <n v="0"/>
    <m/>
    <m/>
    <m/>
    <m/>
    <s v="MENDOZA MENCHU"/>
    <m/>
    <s v="1955 W ERIE ST"/>
    <s v="CHICAGO IL 60622"/>
  </r>
  <r>
    <x v="648"/>
    <s v="18E17S320010  01200 0160"/>
    <s v="7492"/>
    <s v="PINE RIDGE UNITS 1,5,&amp; 6"/>
    <s v="0100"/>
    <s v="Single Family Residential"/>
    <s v="01"/>
    <s v="18S"/>
    <s v="17E"/>
    <s v="STANDARD"/>
    <x v="0"/>
    <n v="43750"/>
    <n v="1"/>
    <s v="0000"/>
    <n v="6105"/>
    <s v="W"/>
    <x v="56"/>
    <s v="DR"/>
    <m/>
    <s v="BEVERLY HILLS"/>
    <m/>
    <s v="PINE RIDGE UNIT 1 PB 8 PG 25 LOT 16 BLK 120"/>
    <n v="284380"/>
    <n v="15070"/>
    <n v="269310"/>
    <n v="284380"/>
    <n v="259380"/>
    <x v="0"/>
    <x v="430"/>
    <n v="365900"/>
    <n v="2863"/>
    <n v="2321"/>
    <x v="0"/>
    <s v="WARRANTY DEED"/>
    <n v="1"/>
    <x v="40"/>
    <x v="1"/>
    <x v="1"/>
    <m/>
    <n v="2146"/>
    <n v="32"/>
    <x v="0"/>
    <x v="0"/>
    <n v="3156"/>
    <m/>
    <m/>
    <m/>
    <m/>
    <s v="HENSON ALLEN R"/>
    <s v="HENSON KAREN A"/>
    <s v="6105 W RIO GRANDE DR"/>
    <s v="BEVERLY HILLS FL 34465 2017"/>
  </r>
  <r>
    <x v="649"/>
    <s v="18E17S320010  01200 0180"/>
    <s v="7492"/>
    <s v="PINE RIDGE UNITS 1,5,&amp; 6"/>
    <s v="0000"/>
    <s v="Vacant Residential"/>
    <s v="01"/>
    <s v="18S"/>
    <s v="17E"/>
    <s v="STANDARD"/>
    <x v="1"/>
    <n v="43750"/>
    <n v="1"/>
    <s v="0000"/>
    <n v="6167"/>
    <s v="W"/>
    <x v="56"/>
    <s v="DR"/>
    <m/>
    <s v="BEVERLY HILLS"/>
    <m/>
    <s v="PINE RIDGE UNIT 1 PB 8 PG 25 LOT 18 BLK 120 "/>
    <n v="15070"/>
    <n v="15070"/>
    <n v="0"/>
    <n v="15070"/>
    <n v="15070"/>
    <x v="1"/>
    <x v="38"/>
    <n v="65000"/>
    <n v="1831"/>
    <n v="1584"/>
    <x v="1"/>
    <s v="WARRANTY DEED"/>
    <m/>
    <x v="6"/>
    <x v="2"/>
    <x v="2"/>
    <m/>
    <m/>
    <m/>
    <x v="2"/>
    <x v="1"/>
    <n v="0"/>
    <m/>
    <m/>
    <m/>
    <m/>
    <s v="SATTAR ABDUL AHAD &amp; SHALIZA DEEN"/>
    <m/>
    <s v="4267 FOX RIDGE DR"/>
    <s v="WESTON FL 33331"/>
  </r>
  <r>
    <x v="650"/>
    <s v="18E17S320010  01140 0130"/>
    <s v="7492"/>
    <s v="PINE RIDGE UNITS 1,5,&amp; 6"/>
    <s v="0000"/>
    <s v="Vacant Residential"/>
    <s v="06"/>
    <s v="18S"/>
    <s v="18E"/>
    <s v="STANDARD"/>
    <x v="1"/>
    <n v="66186"/>
    <n v="1.52"/>
    <s v="000X"/>
    <n v="5607"/>
    <s v="W"/>
    <x v="55"/>
    <s v="DR"/>
    <m/>
    <s v="BEVERLY HILLS"/>
    <m/>
    <s v="PINE RIDGE UNIT 1 PB 8 PG 25 LOT 13 BLK 114 "/>
    <n v="22790"/>
    <n v="22790"/>
    <n v="0"/>
    <n v="22790"/>
    <n v="22790"/>
    <x v="1"/>
    <x v="426"/>
    <n v="13500"/>
    <n v="825"/>
    <n v="1647"/>
    <x v="1"/>
    <s v="WARRANTY DEED"/>
    <m/>
    <x v="6"/>
    <x v="2"/>
    <x v="2"/>
    <m/>
    <m/>
    <m/>
    <x v="2"/>
    <x v="1"/>
    <n v="0"/>
    <m/>
    <m/>
    <m/>
    <m/>
    <s v="BUTTNER GEORGE J"/>
    <m/>
    <s v="7 DEER LAKE DR"/>
    <s v="N BABYLON NY 11703 3401"/>
  </r>
  <r>
    <x v="651"/>
    <s v="18E17S320010  01140 0220"/>
    <s v="7492"/>
    <s v="PINE RIDGE UNITS 1,5,&amp; 6"/>
    <s v="0100"/>
    <s v="Single Family Residential"/>
    <s v="06"/>
    <s v="18S"/>
    <s v="18E"/>
    <s v="STANDARD"/>
    <x v="0"/>
    <n v="43753"/>
    <n v="1"/>
    <s v="000X"/>
    <n v="5323"/>
    <s v="W"/>
    <x v="9"/>
    <s v="LN"/>
    <m/>
    <s v="BEVERLY HILLS"/>
    <m/>
    <s v="PINE RIDGE UNIT 1 PB 8 PG 25 LOT 22 BLK 114 "/>
    <n v="186420"/>
    <n v="15070"/>
    <n v="171350"/>
    <n v="157940"/>
    <n v="132940"/>
    <x v="0"/>
    <x v="34"/>
    <n v="132000"/>
    <n v="2601"/>
    <n v="756"/>
    <x v="0"/>
    <s v="TO OR FROM BANKS/LOAN CO."/>
    <n v="1"/>
    <x v="5"/>
    <x v="3"/>
    <x v="0"/>
    <m/>
    <n v="1409"/>
    <n v="32"/>
    <x v="0"/>
    <x v="0"/>
    <n v="2451"/>
    <m/>
    <m/>
    <m/>
    <m/>
    <s v="PRUTZER LESLIE"/>
    <m/>
    <s v="5323 W YUMA LN"/>
    <s v="BEVERLY HILLS FL 34465"/>
  </r>
  <r>
    <x v="652"/>
    <s v="18E17S320010  01140 0300"/>
    <s v="7492"/>
    <s v="PINE RIDGE UNITS 1,5,&amp; 6"/>
    <s v="0100"/>
    <s v="Single Family Residential"/>
    <s v="06"/>
    <s v="18S"/>
    <s v="18E"/>
    <s v="STANDARD"/>
    <x v="0"/>
    <n v="44055"/>
    <n v="1.01"/>
    <s v="000X"/>
    <n v="5075"/>
    <s v="W"/>
    <x v="9"/>
    <s v="LN"/>
    <m/>
    <s v="BEVERLY HILLS"/>
    <m/>
    <s v="PINE RIDGE UNIT 1 PB 8 PG 25 LOT 30 BLK 114"/>
    <n v="259990"/>
    <n v="15170"/>
    <n v="244820"/>
    <n v="259990"/>
    <n v="234990"/>
    <x v="0"/>
    <x v="431"/>
    <n v="245386"/>
    <n v="2880"/>
    <n v="2237"/>
    <x v="0"/>
    <s v="WARRANTY DEED"/>
    <n v="1"/>
    <x v="12"/>
    <x v="1"/>
    <x v="4"/>
    <m/>
    <n v="2560"/>
    <n v="32"/>
    <x v="1"/>
    <x v="0"/>
    <n v="3752"/>
    <m/>
    <m/>
    <m/>
    <m/>
    <s v="RETTER ANDREW SCOTT"/>
    <m/>
    <s v="5075 W YUMA LN"/>
    <s v="BEVERLY HILLS FL 34465"/>
  </r>
  <r>
    <x v="653"/>
    <s v="18E17S320010  01160 0120"/>
    <s v="7492"/>
    <s v="PINE RIDGE UNITS 1,5,&amp; 6"/>
    <s v="0000"/>
    <s v="Vacant Residential"/>
    <s v="01"/>
    <s v="18S"/>
    <s v="17E"/>
    <s v="STANDARD"/>
    <x v="1"/>
    <n v="43723"/>
    <n v="1"/>
    <s v="0000"/>
    <n v="6127"/>
    <s v="W"/>
    <x v="53"/>
    <s v="ST"/>
    <m/>
    <s v="BEVERLY HILLS"/>
    <m/>
    <s v="PINE RIDGE UNIT 1 PB 8 PG 25 LOT 12 BLK 116"/>
    <n v="15060"/>
    <n v="15060"/>
    <n v="0"/>
    <n v="15060"/>
    <n v="15060"/>
    <x v="1"/>
    <x v="201"/>
    <n v="36000"/>
    <n v="1644"/>
    <n v="1460"/>
    <x v="1"/>
    <s v="SALE / MORE THAN 1 PARCEL"/>
    <m/>
    <x v="6"/>
    <x v="2"/>
    <x v="2"/>
    <m/>
    <m/>
    <m/>
    <x v="2"/>
    <x v="1"/>
    <n v="0"/>
    <m/>
    <m/>
    <m/>
    <m/>
    <s v="CABAIS JOESOLIE Y"/>
    <m/>
    <s v="3397 WRENWOOD AVE"/>
    <s v="CLOVIS CA 93619"/>
  </r>
  <r>
    <x v="654"/>
    <s v="18E17S320010  01160 0130"/>
    <s v="7492"/>
    <s v="PINE RIDGE UNITS 1,5,&amp; 6"/>
    <s v="0000"/>
    <s v="Vacant Residential"/>
    <s v="01"/>
    <s v="18S"/>
    <s v="17E"/>
    <s v="STANDARD"/>
    <x v="1"/>
    <n v="43723"/>
    <n v="1"/>
    <s v="0000"/>
    <n v="6085"/>
    <s v="W"/>
    <x v="53"/>
    <s v="ST"/>
    <m/>
    <s v="BEVERLY HILLS"/>
    <m/>
    <s v="PINE RIDGE UNIT 1 PB 8 PG 25 LOT 13 BLK 116 "/>
    <n v="15060"/>
    <n v="15060"/>
    <n v="0"/>
    <n v="15060"/>
    <n v="15060"/>
    <x v="1"/>
    <x v="129"/>
    <n v="38000"/>
    <n v="1754"/>
    <n v="1772"/>
    <x v="1"/>
    <s v="WARRANTY DEED"/>
    <m/>
    <x v="6"/>
    <x v="2"/>
    <x v="2"/>
    <m/>
    <m/>
    <m/>
    <x v="2"/>
    <x v="1"/>
    <n v="0"/>
    <m/>
    <m/>
    <m/>
    <m/>
    <s v="DENNIS BLONDELL"/>
    <m/>
    <s v="5823 NW 123RD AVE"/>
    <s v="CORAL SPRINGS FL 33076"/>
  </r>
  <r>
    <x v="655"/>
    <s v="18E17S320010  01160 0140"/>
    <s v="7492"/>
    <s v="PINE RIDGE UNITS 1,5,&amp; 6"/>
    <s v="0000"/>
    <s v="Vacant Residential"/>
    <s v="01"/>
    <s v="18S"/>
    <s v="17E"/>
    <s v="STANDARD"/>
    <x v="1"/>
    <n v="43723"/>
    <n v="1"/>
    <s v="0000"/>
    <n v="6053"/>
    <s v="W"/>
    <x v="53"/>
    <s v="ST"/>
    <m/>
    <s v="BEVERLY HILLS"/>
    <m/>
    <s v="PINE RIDGE UNIT 1 PB 8 PG 25 LOT 14 BLK 116"/>
    <n v="15060"/>
    <n v="15060"/>
    <n v="0"/>
    <n v="15060"/>
    <n v="15060"/>
    <x v="1"/>
    <x v="432"/>
    <n v="19500"/>
    <n v="3083"/>
    <n v="1541"/>
    <x v="1"/>
    <s v="WARRANTY DEED"/>
    <m/>
    <x v="6"/>
    <x v="2"/>
    <x v="2"/>
    <m/>
    <m/>
    <m/>
    <x v="2"/>
    <x v="1"/>
    <n v="0"/>
    <m/>
    <m/>
    <m/>
    <m/>
    <s v="HADDON BARRY"/>
    <s v="HADDON ELIZABETH ANNE"/>
    <s v="1287 CHESHAM VILLAGE PT"/>
    <s v="COLORADO SPRINGS CO 80907"/>
  </r>
  <r>
    <x v="656"/>
    <s v="18E17S320010  01160 0150"/>
    <s v="7492"/>
    <s v="PINE RIDGE UNITS 1,5,&amp; 6"/>
    <s v="0000"/>
    <s v="Vacant Residential"/>
    <s v="01"/>
    <s v="18S"/>
    <s v="17E"/>
    <s v="STANDARD"/>
    <x v="1"/>
    <n v="43723"/>
    <n v="1"/>
    <s v="0000"/>
    <n v="6021"/>
    <s v="W"/>
    <x v="53"/>
    <s v="ST"/>
    <m/>
    <s v="BEVERLY HILLS"/>
    <m/>
    <s v="PINE RIDGE UNIT 1 PB 8 PG 25 LOT 15 BLK 116"/>
    <n v="15060"/>
    <n v="15060"/>
    <n v="0"/>
    <n v="15060"/>
    <n v="15060"/>
    <x v="1"/>
    <x v="433"/>
    <n v="17000"/>
    <n v="3074"/>
    <n v="207"/>
    <x v="1"/>
    <s v="WARRANTY DEED"/>
    <m/>
    <x v="6"/>
    <x v="2"/>
    <x v="2"/>
    <m/>
    <m/>
    <m/>
    <x v="2"/>
    <x v="1"/>
    <n v="0"/>
    <m/>
    <m/>
    <m/>
    <m/>
    <s v="HARTLAND HOMES INC"/>
    <m/>
    <s v="2931 LANDOVER BLVD"/>
    <s v="SPRING HILL FL 34608"/>
  </r>
  <r>
    <x v="657"/>
    <s v="18E17S320010  01170 0070"/>
    <s v="7492"/>
    <s v="PINE RIDGE UNITS 1,5,&amp; 6"/>
    <s v="0000"/>
    <s v="Vacant Residential"/>
    <s v="06"/>
    <s v="18S"/>
    <s v="18E"/>
    <s v="STANDARD"/>
    <x v="1"/>
    <n v="43748"/>
    <n v="1"/>
    <s v="000X"/>
    <n v="5885"/>
    <s v="N"/>
    <x v="52"/>
    <s v="TER"/>
    <m/>
    <s v="BEVERLY HILLS"/>
    <m/>
    <s v="PINE RIDGE UNIT 1 PB 8 PG 25 LOT 7 BLK 117"/>
    <n v="15060"/>
    <n v="15060"/>
    <n v="0"/>
    <n v="15060"/>
    <n v="15060"/>
    <x v="1"/>
    <x v="42"/>
    <n v="54900"/>
    <n v="1806"/>
    <n v="367"/>
    <x v="1"/>
    <s v="WARRANTY DEED"/>
    <m/>
    <x v="6"/>
    <x v="2"/>
    <x v="2"/>
    <m/>
    <m/>
    <m/>
    <x v="2"/>
    <x v="1"/>
    <n v="0"/>
    <m/>
    <m/>
    <m/>
    <m/>
    <s v="ROJAS EDWIN M"/>
    <s v="ROJAS MARITZA"/>
    <s v="4697 W CUSTER DR"/>
    <s v="BEVERLY HILLS FL 34465"/>
  </r>
  <r>
    <x v="658"/>
    <s v="18E17S320010  01180 0060"/>
    <s v="7492"/>
    <s v="PINE RIDGE UNITS 1,5,&amp; 6"/>
    <s v="0000"/>
    <s v="Vacant Residential"/>
    <s v="06"/>
    <s v="18S"/>
    <s v="18E"/>
    <s v="STANDARD"/>
    <x v="1"/>
    <n v="43749"/>
    <n v="1"/>
    <s v="000X"/>
    <n v="5755"/>
    <s v="N"/>
    <x v="18"/>
    <s v="DR"/>
    <m/>
    <s v="BEVERLY HILLS"/>
    <m/>
    <s v="PINE RIDGE UNIT 1 PB 8 PG 25 LOT 6 BLK 118"/>
    <n v="15060"/>
    <n v="15060"/>
    <n v="0"/>
    <n v="15060"/>
    <n v="15060"/>
    <x v="1"/>
    <x v="300"/>
    <n v="79900"/>
    <n v="1848"/>
    <n v="2079"/>
    <x v="1"/>
    <s v="WARRANTY DEED"/>
    <m/>
    <x v="6"/>
    <x v="2"/>
    <x v="2"/>
    <m/>
    <m/>
    <m/>
    <x v="2"/>
    <x v="1"/>
    <n v="0"/>
    <m/>
    <m/>
    <m/>
    <m/>
    <s v="YOON JOSEPH"/>
    <m/>
    <s v="6724 N KENTON AVE"/>
    <s v="LINCOLNWOOD IL 60712"/>
  </r>
  <r>
    <x v="659"/>
    <s v="18E17S320010  01180 0090"/>
    <s v="7492"/>
    <s v="PINE RIDGE UNITS 1,5,&amp; 6"/>
    <s v="0000"/>
    <s v="Vacant Residential"/>
    <s v="06"/>
    <s v="18S"/>
    <s v="18E"/>
    <s v="STANDARD"/>
    <x v="1"/>
    <n v="43750"/>
    <n v="1"/>
    <s v="000X"/>
    <n v="5881"/>
    <s v="N"/>
    <x v="18"/>
    <s v="DR"/>
    <m/>
    <s v="BEVERLY HILLS"/>
    <m/>
    <s v="PINE RIDGE UNIT 1 PB 8 PG 25 LOT 9 BLK 118 "/>
    <n v="15070"/>
    <n v="15070"/>
    <n v="0"/>
    <n v="15070"/>
    <n v="15070"/>
    <x v="1"/>
    <x v="434"/>
    <n v="25000"/>
    <n v="2300"/>
    <n v="839"/>
    <x v="1"/>
    <s v="WARRANTY DEED"/>
    <m/>
    <x v="6"/>
    <x v="2"/>
    <x v="2"/>
    <m/>
    <m/>
    <m/>
    <x v="2"/>
    <x v="1"/>
    <n v="0"/>
    <m/>
    <m/>
    <m/>
    <m/>
    <s v="ABEL CAROL L"/>
    <m/>
    <s v="4141 W BONANZA DR"/>
    <s v="BEVERLY HILLS FL 34465"/>
  </r>
  <r>
    <x v="660"/>
    <s v="18E17S320010  01180 0160"/>
    <s v="7492"/>
    <s v="PINE RIDGE UNITS 1,5,&amp; 6"/>
    <s v="0100"/>
    <s v="Single Family Residential"/>
    <s v="06"/>
    <s v="18S"/>
    <s v="18E"/>
    <s v="STANDARD"/>
    <x v="0"/>
    <n v="43750"/>
    <n v="1"/>
    <s v="000X"/>
    <n v="5750"/>
    <s v="N"/>
    <x v="52"/>
    <s v="TER"/>
    <m/>
    <s v="BEVERLY HILLS"/>
    <m/>
    <s v="PINE RIDGE UNIT 1 PB 8 PG 25 LOT 16 BLK 118"/>
    <n v="195670"/>
    <n v="15070"/>
    <n v="180600"/>
    <n v="195670"/>
    <n v="195670"/>
    <x v="1"/>
    <x v="301"/>
    <n v="232000"/>
    <n v="2974"/>
    <n v="774"/>
    <x v="0"/>
    <s v="WARRANTY DEED"/>
    <n v="1"/>
    <x v="18"/>
    <x v="1"/>
    <x v="0"/>
    <n v="1"/>
    <n v="1760"/>
    <n v="32"/>
    <x v="0"/>
    <x v="0"/>
    <n v="2573"/>
    <m/>
    <m/>
    <m/>
    <m/>
    <s v="NEWMAN NICKOLI M"/>
    <s v="NEWMAN HEATHER M"/>
    <s v="5750 N DURANGO TER"/>
    <s v="BEVERLY HILLS FL 34465"/>
  </r>
  <r>
    <x v="661"/>
    <s v="18E17S320010  01180 0170"/>
    <s v="7492"/>
    <s v="PINE RIDGE UNITS 1,5,&amp; 6"/>
    <s v="0000"/>
    <s v="Vacant Residential"/>
    <s v="06"/>
    <s v="18S"/>
    <s v="18E"/>
    <s v="STANDARD"/>
    <x v="1"/>
    <n v="46250"/>
    <n v="1.06"/>
    <s v="000X"/>
    <n v="5724"/>
    <s v="N"/>
    <x v="52"/>
    <s v="TER"/>
    <m/>
    <s v="BEVERLY HILLS"/>
    <m/>
    <s v="PINE RIDGE UNIT 1 PB 8 PG 25 LOT 17 BLK 118"/>
    <n v="15930"/>
    <n v="15930"/>
    <n v="0"/>
    <n v="15930"/>
    <n v="15930"/>
    <x v="1"/>
    <x v="23"/>
    <m/>
    <m/>
    <m/>
    <x v="2"/>
    <m/>
    <m/>
    <x v="6"/>
    <x v="2"/>
    <x v="2"/>
    <m/>
    <m/>
    <m/>
    <x v="2"/>
    <x v="1"/>
    <n v="0"/>
    <m/>
    <m/>
    <m/>
    <m/>
    <s v="MAES THEODOOR &amp; JACQUELINE &amp;"/>
    <m/>
    <s v="MAEST L J L K VELDSTRAAT 24"/>
    <s v=" 2275 BELGIUM"/>
  </r>
  <r>
    <x v="662"/>
    <s v="18E17S320010  01190 0100"/>
    <s v="7492"/>
    <s v="PINE RIDGE UNITS 1,5,&amp; 6"/>
    <s v="0100"/>
    <s v="Single Family Residential"/>
    <s v="06"/>
    <s v="18S"/>
    <s v="18E"/>
    <s v="STANDARD"/>
    <x v="0"/>
    <n v="48750"/>
    <n v="1.1200000000000001"/>
    <s v="000X"/>
    <n v="5802"/>
    <s v="N"/>
    <x v="18"/>
    <s v="DR"/>
    <m/>
    <s v="BEVERLY HILLS"/>
    <m/>
    <s v="PINE RIDGE UNIT 1 PB 8 PG 25 LOT 10 BLK 119"/>
    <n v="173980"/>
    <n v="16790"/>
    <n v="157190"/>
    <n v="117510"/>
    <n v="0"/>
    <x v="0"/>
    <x v="251"/>
    <n v="23100"/>
    <n v="853"/>
    <n v="1709"/>
    <x v="1"/>
    <s v="UNDEFINED"/>
    <n v="1"/>
    <x v="16"/>
    <x v="0"/>
    <x v="0"/>
    <m/>
    <n v="2019"/>
    <n v="32"/>
    <x v="1"/>
    <x v="0"/>
    <n v="2838"/>
    <m/>
    <m/>
    <m/>
    <m/>
    <s v="PABON NICOLAS"/>
    <s v="PABON MARIA E"/>
    <s v="5802 N BUFFALO DR"/>
    <s v="BEVERLY HILLS FL 34465 2042"/>
  </r>
  <r>
    <x v="663"/>
    <s v="18E17S320010  01200 0040"/>
    <s v="7492"/>
    <s v="PINE RIDGE UNITS 1,5,&amp; 6"/>
    <s v="0000"/>
    <s v="Vacant Residential"/>
    <s v="01"/>
    <s v="18S"/>
    <s v="17E"/>
    <s v="STANDARD"/>
    <x v="1"/>
    <n v="44000"/>
    <n v="1.01"/>
    <s v="0000"/>
    <n v="6286"/>
    <s v="W"/>
    <x v="57"/>
    <s v="LN"/>
    <m/>
    <s v="BEVERLY HILLS"/>
    <m/>
    <s v="PINE RIDGE UNIT 1 PB 8 PG 25 LOT 4 BLK 120"/>
    <n v="15150"/>
    <n v="15150"/>
    <n v="0"/>
    <n v="15150"/>
    <n v="15150"/>
    <x v="1"/>
    <x v="435"/>
    <n v="24000"/>
    <n v="3046"/>
    <n v="636"/>
    <x v="1"/>
    <s v="WARRANTY DEED"/>
    <m/>
    <x v="6"/>
    <x v="2"/>
    <x v="2"/>
    <m/>
    <m/>
    <m/>
    <x v="2"/>
    <x v="1"/>
    <n v="0"/>
    <m/>
    <m/>
    <m/>
    <m/>
    <s v="MCCANNA WILLIAM G"/>
    <m/>
    <s v="121 CENTER OF TOWN"/>
    <s v="WHITE RIVER JUNCTION VT 05001"/>
  </r>
  <r>
    <x v="664"/>
    <s v="18E17S320010  01200 0050"/>
    <s v="7492"/>
    <s v="PINE RIDGE UNITS 1,5,&amp; 6"/>
    <s v="0000"/>
    <s v="Vacant Residential"/>
    <s v="01"/>
    <s v="18S"/>
    <s v="17E"/>
    <s v="STANDARD"/>
    <x v="1"/>
    <n v="43999"/>
    <n v="1.01"/>
    <s v="0000"/>
    <n v="6254"/>
    <s v="W"/>
    <x v="57"/>
    <s v="LN"/>
    <m/>
    <s v="BEVERLY HILLS"/>
    <m/>
    <s v="PINE RIDGE UNIT 1 PB 8 PG 25 LOT 5 BLK 120 "/>
    <n v="15150"/>
    <n v="15150"/>
    <n v="0"/>
    <n v="15150"/>
    <n v="15150"/>
    <x v="1"/>
    <x v="23"/>
    <m/>
    <m/>
    <m/>
    <x v="2"/>
    <m/>
    <m/>
    <x v="6"/>
    <x v="2"/>
    <x v="2"/>
    <m/>
    <m/>
    <m/>
    <x v="2"/>
    <x v="1"/>
    <n v="0"/>
    <m/>
    <m/>
    <m/>
    <m/>
    <s v="DANNER JOSEFINA TRUSTEE"/>
    <s v="JOSEFINA DANNER REVOC TRUST"/>
    <s v="1565 MAGNOLIA LN"/>
    <s v="PRESCOTT AZ 86301"/>
  </r>
  <r>
    <x v="665"/>
    <s v="18E17S320010  01140 0100"/>
    <s v="7492"/>
    <s v="PINE RIDGE UNITS 1,5,&amp; 6"/>
    <s v="0000"/>
    <s v="Vacant Residential"/>
    <s v="06"/>
    <s v="18S"/>
    <s v="18E"/>
    <s v="STANDARD"/>
    <x v="1"/>
    <n v="43749"/>
    <n v="1"/>
    <s v="000X"/>
    <n v="5667"/>
    <s v="W"/>
    <x v="55"/>
    <s v="DR"/>
    <m/>
    <s v="BEVERLY HILLS"/>
    <m/>
    <s v="PINE RIDGE UNIT 1 PB 8 PG 25 LOT 10 BLK 114 "/>
    <n v="15060"/>
    <n v="15060"/>
    <n v="0"/>
    <n v="15060"/>
    <n v="15060"/>
    <x v="1"/>
    <x v="161"/>
    <n v="12000"/>
    <n v="1561"/>
    <n v="1653"/>
    <x v="1"/>
    <s v="WARRANTY DEED"/>
    <m/>
    <x v="6"/>
    <x v="2"/>
    <x v="2"/>
    <m/>
    <m/>
    <m/>
    <x v="2"/>
    <x v="1"/>
    <n v="0"/>
    <m/>
    <m/>
    <m/>
    <m/>
    <s v="LOBBAN WILMA J &amp; AINSLEY A"/>
    <m/>
    <s v="1058 E 218TH ST"/>
    <s v="BRONX NY 10469"/>
  </r>
  <r>
    <x v="666"/>
    <s v="18E17S320010  01140 0230"/>
    <s v="7492"/>
    <s v="PINE RIDGE UNITS 1,5,&amp; 6"/>
    <s v="0100"/>
    <s v="Single Family Residential"/>
    <s v="06"/>
    <s v="18S"/>
    <s v="18E"/>
    <s v="STANDARD"/>
    <x v="0"/>
    <n v="43753"/>
    <n v="1"/>
    <s v="000X"/>
    <n v="5285"/>
    <s v="W"/>
    <x v="9"/>
    <s v="LN"/>
    <m/>
    <s v="BEVERLY HILLS"/>
    <m/>
    <s v="PINE RIDGE UNIT 1 PB 8 PG 25 LOT 23 BLK 114 "/>
    <n v="152510"/>
    <n v="15070"/>
    <n v="137440"/>
    <n v="107434"/>
    <n v="82434"/>
    <x v="0"/>
    <x v="436"/>
    <n v="111000"/>
    <n v="2330"/>
    <n v="1940"/>
    <x v="0"/>
    <s v="TO OR FROM BANKS/LOAN CO."/>
    <n v="1"/>
    <x v="38"/>
    <x v="1"/>
    <x v="0"/>
    <m/>
    <n v="1580"/>
    <n v="32"/>
    <x v="0"/>
    <x v="0"/>
    <n v="2578"/>
    <m/>
    <m/>
    <m/>
    <m/>
    <s v="MEEKS DAVID B"/>
    <m/>
    <s v="5285 W YUMA LN"/>
    <s v="BEVERLY HILLS FL 34465"/>
  </r>
  <r>
    <x v="667"/>
    <s v="18E17S320010  01140 0260"/>
    <s v="7492"/>
    <s v="PINE RIDGE UNITS 1,5,&amp; 6"/>
    <s v="0000"/>
    <s v="Vacant Residential"/>
    <s v="06"/>
    <s v="18S"/>
    <s v="18E"/>
    <s v="STANDARD"/>
    <x v="1"/>
    <n v="43753"/>
    <n v="1"/>
    <s v="000X"/>
    <n v="5199"/>
    <s v="W"/>
    <x v="9"/>
    <s v="LN"/>
    <m/>
    <s v="BEVERLY HILLS"/>
    <m/>
    <s v="PINE RIDGE UNIT 1 PB 8 PG 25 LOT 26 BLK 114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MAZAC JAN"/>
    <m/>
    <s v="AN DER WURT 14"/>
    <s v=" 26389 WEST GERMANY"/>
  </r>
  <r>
    <x v="668"/>
    <s v="18E17S320010  01150 0020"/>
    <s v="7492"/>
    <s v="PINE RIDGE UNITS 1,5,&amp; 6"/>
    <s v="0100"/>
    <s v="Single Family Residential"/>
    <s v="06"/>
    <s v="18S"/>
    <s v="18E"/>
    <s v="STANDARD"/>
    <x v="0"/>
    <n v="49998"/>
    <n v="1.1499999999999999"/>
    <s v="000X"/>
    <n v="5681"/>
    <s v="W"/>
    <x v="53"/>
    <s v="ST"/>
    <m/>
    <s v="BEVERLY HILLS"/>
    <m/>
    <s v="PINE RIDGE UNIT 1 PB 8 PG 25 LOT 2 BLK 115"/>
    <n v="192960"/>
    <n v="17220"/>
    <n v="175740"/>
    <n v="192960"/>
    <n v="192960"/>
    <x v="1"/>
    <x v="437"/>
    <n v="211000"/>
    <n v="2831"/>
    <n v="1771"/>
    <x v="0"/>
    <s v="WARRANTY DEED"/>
    <n v="1"/>
    <x v="33"/>
    <x v="1"/>
    <x v="1"/>
    <m/>
    <n v="1646"/>
    <n v="34"/>
    <x v="0"/>
    <x v="0"/>
    <n v="2286"/>
    <m/>
    <m/>
    <m/>
    <m/>
    <s v="SOUZA RONALD M"/>
    <m/>
    <s v="3 AUTUMN RD"/>
    <s v="MEDWAY MA 02053"/>
  </r>
  <r>
    <x v="669"/>
    <s v="18E17S320010  01150 0030"/>
    <s v="7492"/>
    <s v="PINE RIDGE UNITS 1,5,&amp; 6"/>
    <s v="0000"/>
    <s v="Vacant Residential"/>
    <s v="06"/>
    <s v="18S"/>
    <s v="18E"/>
    <s v="STANDARD"/>
    <x v="1"/>
    <n v="49998"/>
    <n v="1.1499999999999999"/>
    <s v="000X"/>
    <n v="5649"/>
    <s v="W"/>
    <x v="53"/>
    <s v="ST"/>
    <m/>
    <s v="BEVERLY HILLS"/>
    <m/>
    <s v="PINE RIDGE UNIT 1 PB 8 PG 25 LOT 3 BLK 115"/>
    <n v="17220"/>
    <n v="17220"/>
    <n v="0"/>
    <n v="17220"/>
    <n v="17220"/>
    <x v="1"/>
    <x v="438"/>
    <n v="12500"/>
    <n v="2848"/>
    <n v="922"/>
    <x v="1"/>
    <s v="WARRANTY DEED"/>
    <m/>
    <x v="6"/>
    <x v="2"/>
    <x v="2"/>
    <m/>
    <m/>
    <m/>
    <x v="2"/>
    <x v="1"/>
    <n v="0"/>
    <m/>
    <m/>
    <m/>
    <m/>
    <s v="TORRES AMIDES"/>
    <m/>
    <s v="6148 N NAKOMA DR"/>
    <s v="BEVERLY HILLS FL 34465"/>
  </r>
  <r>
    <x v="670"/>
    <s v="18E17S320010  01160 0020"/>
    <s v="7492"/>
    <s v="PINE RIDGE UNITS 1,5,&amp; 6"/>
    <s v="0000"/>
    <s v="Vacant Residential"/>
    <s v="01"/>
    <s v="18S"/>
    <s v="17E"/>
    <s v="STANDARD"/>
    <x v="1"/>
    <n v="43721"/>
    <n v="1"/>
    <s v="0000"/>
    <n v="6455"/>
    <s v="W"/>
    <x v="53"/>
    <s v="ST"/>
    <m/>
    <s v="BEVERLY HILLS"/>
    <m/>
    <s v="PINE RIDGE UNIT 1 PB 8 PG 25 LOT 2 BLK 116"/>
    <n v="15060"/>
    <n v="15060"/>
    <n v="0"/>
    <n v="15060"/>
    <n v="15060"/>
    <x v="1"/>
    <x v="439"/>
    <n v="29000"/>
    <n v="3140"/>
    <n v="954"/>
    <x v="1"/>
    <s v="WARRANTY DEED"/>
    <m/>
    <x v="6"/>
    <x v="2"/>
    <x v="2"/>
    <m/>
    <m/>
    <m/>
    <x v="2"/>
    <x v="1"/>
    <n v="0"/>
    <m/>
    <m/>
    <m/>
    <m/>
    <s v="JUSTINIANO ROSA MARY MERCADO"/>
    <m/>
    <s v="201 BELLE ISLE AVE"/>
    <s v="BELLEAIR BEACH FL 33786"/>
  </r>
  <r>
    <x v="671"/>
    <s v="18E17S320010  01170 0010"/>
    <s v="7492"/>
    <s v="PINE RIDGE UNITS 1,5,&amp; 6"/>
    <s v="0000"/>
    <s v="Vacant Residential"/>
    <s v="06"/>
    <s v="18S"/>
    <s v="18E"/>
    <s v="STANDARD"/>
    <x v="1"/>
    <n v="53999"/>
    <n v="1.24"/>
    <s v="000X"/>
    <n v="5679"/>
    <s v="N"/>
    <x v="52"/>
    <s v="TER"/>
    <m/>
    <s v="BEVERLY HILLS"/>
    <m/>
    <s v="PINE RIDGE UNIT 1 PB 8 PG 25 LOT 1 BLK 117"/>
    <n v="18590"/>
    <n v="18590"/>
    <n v="0"/>
    <n v="18590"/>
    <n v="18590"/>
    <x v="1"/>
    <x v="23"/>
    <m/>
    <m/>
    <m/>
    <x v="2"/>
    <m/>
    <m/>
    <x v="6"/>
    <x v="2"/>
    <x v="2"/>
    <m/>
    <m/>
    <m/>
    <x v="2"/>
    <x v="1"/>
    <n v="0"/>
    <m/>
    <m/>
    <m/>
    <m/>
    <s v="SALADA RAYMOND T"/>
    <m/>
    <s v="1220 PAGET CT"/>
    <s v="GROSSE PTE WOODS MI 48236 2355"/>
  </r>
  <r>
    <x v="672"/>
    <s v="18E17S320010  01170 0050"/>
    <s v="7492"/>
    <s v="PINE RIDGE UNITS 1,5,&amp; 6"/>
    <s v="0100"/>
    <s v="Single Family Residential"/>
    <s v="06"/>
    <s v="18S"/>
    <s v="18E"/>
    <s v="STANDARD"/>
    <x v="0"/>
    <n v="43748"/>
    <n v="1"/>
    <s v="000X"/>
    <n v="5815"/>
    <s v="N"/>
    <x v="52"/>
    <s v="TER"/>
    <m/>
    <s v="BEVERLY HILLS"/>
    <m/>
    <s v="PINE RIDGE UNIT 1 PB 8 PG 25 LOT 5 BLK 117"/>
    <n v="167720"/>
    <n v="15060"/>
    <n v="152660"/>
    <n v="112760"/>
    <n v="87760"/>
    <x v="0"/>
    <x v="373"/>
    <n v="150000"/>
    <n v="2714"/>
    <n v="1329"/>
    <x v="0"/>
    <s v="WARRANTY DEED"/>
    <n v="1"/>
    <x v="33"/>
    <x v="1"/>
    <x v="1"/>
    <m/>
    <n v="1850"/>
    <n v="32"/>
    <x v="1"/>
    <x v="0"/>
    <n v="2670"/>
    <m/>
    <m/>
    <m/>
    <m/>
    <s v="COPLEY GENE L"/>
    <s v="COPLEY MARGERY W"/>
    <s v="5815 N DURANGO TER"/>
    <s v="BEVERLY HILLS FL 34465"/>
  </r>
  <r>
    <x v="673"/>
    <s v="18E17S320010  01170 0080"/>
    <s v="7492"/>
    <s v="PINE RIDGE UNITS 1,5,&amp; 6"/>
    <s v="0100"/>
    <s v="Single Family Residential"/>
    <s v="06"/>
    <s v="18S"/>
    <s v="18E"/>
    <s v="STANDARD"/>
    <x v="0"/>
    <n v="51005"/>
    <n v="1.17"/>
    <s v="000X"/>
    <n v="5820"/>
    <s v="W"/>
    <x v="53"/>
    <s v="ST"/>
    <m/>
    <s v="BEVERLY HILLS"/>
    <m/>
    <s v="PINE RIDGE UNIT 1 PB 8 PG 25 LOT 8 BLK 117"/>
    <n v="237780"/>
    <n v="17560"/>
    <n v="220220"/>
    <n v="237780"/>
    <n v="237780"/>
    <x v="0"/>
    <x v="440"/>
    <n v="208000"/>
    <n v="2798"/>
    <n v="95"/>
    <x v="0"/>
    <s v="WARRANTY DEED"/>
    <n v="1"/>
    <x v="16"/>
    <x v="1"/>
    <x v="1"/>
    <m/>
    <n v="2128"/>
    <n v="32"/>
    <x v="0"/>
    <x v="0"/>
    <n v="3034"/>
    <m/>
    <m/>
    <m/>
    <m/>
    <s v="DEANTHONY THOMAS"/>
    <m/>
    <s v="5820 W CONESTOGA ST"/>
    <s v="BEVERLY HILLS FL 34465"/>
  </r>
  <r>
    <x v="674"/>
    <s v="18E17S320010  01170 0150"/>
    <s v="7492"/>
    <s v="PINE RIDGE UNITS 1,5,&amp; 6"/>
    <s v="0000"/>
    <s v="Vacant Residential"/>
    <s v="06"/>
    <s v="18S"/>
    <s v="18E"/>
    <s v="STANDARD"/>
    <x v="1"/>
    <n v="43750"/>
    <n v="1"/>
    <s v="000X"/>
    <n v="5738"/>
    <s v="N"/>
    <x v="50"/>
    <s v="DR"/>
    <m/>
    <s v="BEVERLY HILLS"/>
    <m/>
    <s v="PINE RIDGE UNIT 1 PB 8 PG 25 LOT 15 BLK 117"/>
    <n v="15070"/>
    <n v="15070"/>
    <n v="0"/>
    <n v="15070"/>
    <n v="15070"/>
    <x v="1"/>
    <x v="358"/>
    <n v="19300"/>
    <n v="1060"/>
    <n v="994"/>
    <x v="1"/>
    <s v="FROM DEVELOPERS"/>
    <m/>
    <x v="6"/>
    <x v="2"/>
    <x v="2"/>
    <m/>
    <m/>
    <m/>
    <x v="2"/>
    <x v="1"/>
    <n v="0"/>
    <m/>
    <m/>
    <m/>
    <m/>
    <s v="ONG INDEPENDENCIA"/>
    <m/>
    <s v="354 4TH AVE NW SWIFT CURRENT"/>
    <s v=" S9H 0V2 CANADA"/>
  </r>
  <r>
    <x v="675"/>
    <s v="18E17S320010  01200 0020"/>
    <s v="7492"/>
    <s v="PINE RIDGE UNITS 1,5,&amp; 6"/>
    <s v="0000"/>
    <s v="Vacant Residential"/>
    <s v="01"/>
    <s v="18S"/>
    <s v="17E"/>
    <s v="STANDARD"/>
    <x v="1"/>
    <n v="43999"/>
    <n v="1.01"/>
    <s v="0000"/>
    <n v="6384"/>
    <s v="W"/>
    <x v="57"/>
    <s v="LN"/>
    <m/>
    <s v="BEVERLY HILLS"/>
    <m/>
    <s v="PINE RIDGE UNIT 1 PB 8 PG 25 LOT 2 BLK 120"/>
    <n v="15150"/>
    <n v="15150"/>
    <n v="0"/>
    <n v="15150"/>
    <n v="15150"/>
    <x v="1"/>
    <x v="23"/>
    <m/>
    <m/>
    <m/>
    <x v="2"/>
    <m/>
    <m/>
    <x v="6"/>
    <x v="2"/>
    <x v="2"/>
    <m/>
    <m/>
    <m/>
    <x v="2"/>
    <x v="1"/>
    <n v="0"/>
    <m/>
    <m/>
    <m/>
    <m/>
    <s v="MINSKOFF ALAN"/>
    <s v="MINSKOFF JEROME G"/>
    <s v="2223 BENSLEY ST"/>
    <s v="HENDERSON NV 89044"/>
  </r>
  <r>
    <x v="676"/>
    <s v="18E17S320010  01140 0110"/>
    <s v="7492"/>
    <s v="PINE RIDGE UNITS 1,5,&amp; 6"/>
    <s v="0100"/>
    <s v="Single Family Residential"/>
    <s v="06"/>
    <s v="18S"/>
    <s v="18E"/>
    <s v="STANDARD"/>
    <x v="0"/>
    <n v="45313"/>
    <n v="1.04"/>
    <s v="000X"/>
    <n v="5643"/>
    <s v="W"/>
    <x v="55"/>
    <s v="DR"/>
    <m/>
    <s v="BEVERLY HILLS"/>
    <m/>
    <s v="PINE RIDGE UNIT 1 PB 8 PG 25 LOT 11 BLK 114"/>
    <n v="284980"/>
    <n v="15600"/>
    <n v="269380"/>
    <n v="225238"/>
    <n v="195238"/>
    <x v="0"/>
    <x v="112"/>
    <n v="12000"/>
    <n v="1610"/>
    <n v="2093"/>
    <x v="1"/>
    <s v="WARRANTY DEED"/>
    <n v="1"/>
    <x v="0"/>
    <x v="1"/>
    <x v="1"/>
    <m/>
    <n v="2700"/>
    <n v="32"/>
    <x v="0"/>
    <x v="0"/>
    <n v="3841"/>
    <m/>
    <m/>
    <m/>
    <m/>
    <s v="BARRICK DANN M"/>
    <s v="BARRICK HWA SUN"/>
    <s v="5643 W CHINO DR"/>
    <s v="BEVERLY HILLS FL 34465"/>
  </r>
  <r>
    <x v="677"/>
    <s v="18E17S320010  01140 0240"/>
    <s v="7492"/>
    <s v="PINE RIDGE UNITS 1,5,&amp; 6"/>
    <s v="0100"/>
    <s v="Single Family Residential"/>
    <s v="06"/>
    <s v="18S"/>
    <s v="18E"/>
    <s v="STANDARD"/>
    <x v="0"/>
    <n v="43753"/>
    <n v="1"/>
    <s v="000X"/>
    <n v="5263"/>
    <s v="W"/>
    <x v="9"/>
    <s v="LN"/>
    <m/>
    <s v="BEVERLY HILLS"/>
    <m/>
    <s v="PINE RIDGE UNIT 1 PB 8 PG 25 LOT 24 BLK 114"/>
    <n v="247890"/>
    <n v="15070"/>
    <n v="232820"/>
    <n v="193697"/>
    <n v="168697"/>
    <x v="0"/>
    <x v="441"/>
    <n v="340000"/>
    <n v="3083"/>
    <n v="1563"/>
    <x v="0"/>
    <s v="WARRANTY DEED"/>
    <n v="1"/>
    <x v="15"/>
    <x v="1"/>
    <x v="1"/>
    <m/>
    <n v="2251"/>
    <n v="32"/>
    <x v="0"/>
    <x v="0"/>
    <n v="3399"/>
    <m/>
    <m/>
    <m/>
    <m/>
    <s v="FLAHERTY JAMES LAWRENCE"/>
    <s v="MCNAMARA PATRICIA"/>
    <s v="5263 W YUMA LN"/>
    <s v="BEVERLY HILLS FL 34465"/>
  </r>
  <r>
    <x v="678"/>
    <s v="18E17S320010  01150 0040"/>
    <s v="7492"/>
    <s v="PINE RIDGE UNITS 1,5,&amp; 6"/>
    <s v="0000"/>
    <s v="Vacant Residential"/>
    <s v="06"/>
    <s v="18S"/>
    <s v="18E"/>
    <s v="STANDARD"/>
    <x v="1"/>
    <n v="46248"/>
    <n v="1.06"/>
    <s v="000X"/>
    <n v="5613"/>
    <s v="W"/>
    <x v="53"/>
    <s v="ST"/>
    <m/>
    <s v="BEVERLY HILLS"/>
    <m/>
    <s v="PINE RIDGE UNIT 1 PB 8 PG 25 LOT 4 BLK 115 "/>
    <n v="15930"/>
    <n v="15930"/>
    <n v="0"/>
    <n v="15930"/>
    <n v="15930"/>
    <x v="1"/>
    <x v="442"/>
    <n v="19000"/>
    <n v="1090"/>
    <n v="1923"/>
    <x v="1"/>
    <s v="FROM DEVELOPERS"/>
    <m/>
    <x v="6"/>
    <x v="2"/>
    <x v="2"/>
    <m/>
    <m/>
    <m/>
    <x v="2"/>
    <x v="1"/>
    <n v="0"/>
    <m/>
    <m/>
    <m/>
    <m/>
    <s v="RAMIRO TERESITA E"/>
    <m/>
    <s v="3724 RYDER CT"/>
    <s v="NAPERVILLE IL 60564"/>
  </r>
  <r>
    <x v="679"/>
    <s v="18E17S320010  01160 0010"/>
    <s v="7492"/>
    <s v="PINE RIDGE UNITS 1,5,&amp; 6"/>
    <s v="0000"/>
    <s v="Vacant Residential"/>
    <s v="01"/>
    <s v="18S"/>
    <s v="17E"/>
    <s v="STANDARD"/>
    <x v="1"/>
    <n v="44197"/>
    <n v="1.01"/>
    <s v="0000"/>
    <n v="6487"/>
    <s v="W"/>
    <x v="53"/>
    <s v="ST"/>
    <m/>
    <s v="BEVERLY HILLS"/>
    <m/>
    <s v="PINE RIDGE UNIT 1 PB 8 PG 25 LOT 1 BLK 116"/>
    <n v="15220"/>
    <n v="15220"/>
    <n v="0"/>
    <n v="15220"/>
    <n v="15220"/>
    <x v="1"/>
    <x v="143"/>
    <n v="82000"/>
    <n v="1895"/>
    <n v="2448"/>
    <x v="1"/>
    <s v="WARRANTY DEED"/>
    <m/>
    <x v="6"/>
    <x v="2"/>
    <x v="2"/>
    <m/>
    <m/>
    <m/>
    <x v="2"/>
    <x v="1"/>
    <n v="0"/>
    <m/>
    <m/>
    <m/>
    <m/>
    <s v="ALVAREZ NELSON"/>
    <s v="DOMINGO ALVAREZ TRUST"/>
    <s v="28 02 141ST"/>
    <s v="FLUSHING NY 11354"/>
  </r>
  <r>
    <x v="680"/>
    <s v="18E17S320010  01160 0060"/>
    <s v="7492"/>
    <s v="PINE RIDGE UNITS 1,5,&amp; 6"/>
    <s v="0100"/>
    <s v="Single Family Residential"/>
    <s v="01"/>
    <s v="18S"/>
    <s v="17E"/>
    <s v="STANDARD"/>
    <x v="0"/>
    <n v="43722"/>
    <n v="1"/>
    <s v="0000"/>
    <n v="6319"/>
    <s v="W"/>
    <x v="53"/>
    <s v="ST"/>
    <m/>
    <s v="BEVERLY HILLS"/>
    <m/>
    <s v="PINE RIDGE UNIT 1 PB 8 PG 25 LOT 6 BLK 116"/>
    <n v="211860"/>
    <n v="15060"/>
    <n v="196800"/>
    <n v="211860"/>
    <n v="181860"/>
    <x v="0"/>
    <x v="443"/>
    <n v="230000"/>
    <n v="2897"/>
    <n v="2145"/>
    <x v="0"/>
    <s v="WARRANTY DEED"/>
    <n v="1"/>
    <x v="15"/>
    <x v="1"/>
    <x v="0"/>
    <m/>
    <n v="2199"/>
    <n v="29"/>
    <x v="1"/>
    <x v="0"/>
    <n v="3374"/>
    <m/>
    <m/>
    <m/>
    <m/>
    <s v="BROWN JOSHUA LEWIS"/>
    <s v="HOLMES RACHEL MARIE"/>
    <s v="6319 W CONESTOGA ST"/>
    <s v="BEVERLY HILLS FL 34465 0269"/>
  </r>
  <r>
    <x v="681"/>
    <s v="18E17S320010  01160 0070"/>
    <s v="7492"/>
    <s v="PINE RIDGE UNITS 1,5,&amp; 6"/>
    <s v="0000"/>
    <s v="Vacant Residential"/>
    <s v="01"/>
    <s v="18S"/>
    <s v="17E"/>
    <s v="STANDARD"/>
    <x v="1"/>
    <n v="43722"/>
    <n v="1"/>
    <s v="0000"/>
    <n v="6287"/>
    <s v="W"/>
    <x v="53"/>
    <s v="ST"/>
    <m/>
    <s v="BEVERLY HILLS"/>
    <m/>
    <s v="PINE RIDGE UNIT 1 PB 8 PG 25 LOT 7 BLK 116 "/>
    <n v="15060"/>
    <n v="15060"/>
    <n v="0"/>
    <n v="15060"/>
    <n v="15060"/>
    <x v="1"/>
    <x v="130"/>
    <n v="19000"/>
    <n v="1502"/>
    <n v="564"/>
    <x v="1"/>
    <s v="FROM DEVELOPERS"/>
    <m/>
    <x v="6"/>
    <x v="2"/>
    <x v="2"/>
    <m/>
    <m/>
    <m/>
    <x v="2"/>
    <x v="1"/>
    <n v="0"/>
    <m/>
    <m/>
    <m/>
    <m/>
    <s v="ALBAUGH EUFROCINA V"/>
    <m/>
    <s v="43592 YORKVILLE DR"/>
    <s v="CANTON MI 48188"/>
  </r>
  <r>
    <x v="682"/>
    <s v="18E17S320010  01160 0080"/>
    <s v="7492"/>
    <s v="PINE RIDGE UNITS 1,5,&amp; 6"/>
    <s v="0100"/>
    <s v="Single Family Residential"/>
    <s v="01"/>
    <s v="18S"/>
    <s v="17E"/>
    <s v="STANDARD"/>
    <x v="0"/>
    <n v="43722"/>
    <n v="1"/>
    <s v="0000"/>
    <n v="6259"/>
    <s v="W"/>
    <x v="53"/>
    <s v="ST"/>
    <m/>
    <s v="BEVERLY HILLS"/>
    <m/>
    <s v="PINE RIDGE UNIT 1 PB 8 PG 25 LOT 8 BLK 116"/>
    <n v="174070"/>
    <n v="15060"/>
    <n v="159010"/>
    <n v="129407"/>
    <n v="104407"/>
    <x v="1"/>
    <x v="150"/>
    <n v="169900"/>
    <n v="1602"/>
    <n v="322"/>
    <x v="0"/>
    <s v="WARRANTY DEED"/>
    <n v="1"/>
    <x v="10"/>
    <x v="1"/>
    <x v="0"/>
    <m/>
    <n v="1756"/>
    <n v="32"/>
    <x v="0"/>
    <x v="0"/>
    <n v="2408"/>
    <m/>
    <m/>
    <m/>
    <m/>
    <s v="MACDONALD JAMES C"/>
    <m/>
    <s v="6259 W CONESTOGA ST"/>
    <s v="BEVERLY HILLS FL 34465"/>
  </r>
  <r>
    <x v="683"/>
    <s v="18E17S320010  01160 0190"/>
    <s v="7492"/>
    <s v="PINE RIDGE UNITS 1,5,&amp; 6"/>
    <s v="0000"/>
    <s v="Vacant Residential"/>
    <s v="06"/>
    <s v="18S"/>
    <s v="18E"/>
    <s v="STANDARD"/>
    <x v="1"/>
    <n v="46255"/>
    <n v="1.06"/>
    <s v="000X"/>
    <n v="5895"/>
    <s v="W"/>
    <x v="53"/>
    <s v="ST"/>
    <m/>
    <s v="BEVERLY HILLS"/>
    <m/>
    <s v="PINE RIDGE UNIT 1 PB 8 PG 25 LOT 19 BLK 116 "/>
    <n v="15930"/>
    <n v="15930"/>
    <n v="0"/>
    <n v="15930"/>
    <n v="15930"/>
    <x v="1"/>
    <x v="414"/>
    <n v="25000"/>
    <n v="1709"/>
    <n v="737"/>
    <x v="1"/>
    <s v="WARRANTY DEED"/>
    <m/>
    <x v="6"/>
    <x v="2"/>
    <x v="2"/>
    <m/>
    <m/>
    <m/>
    <x v="2"/>
    <x v="1"/>
    <n v="0"/>
    <m/>
    <m/>
    <m/>
    <m/>
    <s v="CASAZZA RICHARD V"/>
    <m/>
    <s v="1138 HANSBERRY CT"/>
    <s v="ORMOND BEACH FL 32174 1013"/>
  </r>
  <r>
    <x v="684"/>
    <s v="18E17S320010  01160 0230"/>
    <s v="7492"/>
    <s v="PINE RIDGE UNITS 1,5,&amp; 6"/>
    <s v="0000"/>
    <s v="Vacant Residential"/>
    <s v="06"/>
    <s v="18S"/>
    <s v="18E"/>
    <s v="STANDARD"/>
    <x v="1"/>
    <n v="49914"/>
    <n v="1.1499999999999999"/>
    <s v="000X"/>
    <n v="5910"/>
    <s v="N"/>
    <x v="50"/>
    <s v="DR"/>
    <m/>
    <s v="BEVERLY HILLS"/>
    <m/>
    <s v="PINE RIDGE UNIT 1 PB 8 PG 25 LOT 23 BLK 116"/>
    <n v="17190"/>
    <n v="17190"/>
    <n v="0"/>
    <n v="17190"/>
    <n v="17190"/>
    <x v="1"/>
    <x v="406"/>
    <n v="15000"/>
    <n v="3004"/>
    <n v="574"/>
    <x v="1"/>
    <s v="WARRANTY DEED"/>
    <m/>
    <x v="6"/>
    <x v="2"/>
    <x v="2"/>
    <m/>
    <m/>
    <m/>
    <x v="2"/>
    <x v="1"/>
    <n v="0"/>
    <m/>
    <m/>
    <m/>
    <m/>
    <s v="SOUZA RONALD M"/>
    <m/>
    <s v="3 AUTUMN RD"/>
    <s v="MEDWAY MA 02053"/>
  </r>
  <r>
    <x v="685"/>
    <s v="18E17S320010  01170 0020"/>
    <s v="7492"/>
    <s v="PINE RIDGE UNITS 1,5,&amp; 6"/>
    <s v="0100"/>
    <s v="Single Family Residential"/>
    <s v="06"/>
    <s v="18S"/>
    <s v="18E"/>
    <s v="STANDARD"/>
    <x v="0"/>
    <n v="43749"/>
    <n v="1"/>
    <s v="000X"/>
    <n v="5725"/>
    <s v="N"/>
    <x v="52"/>
    <s v="TER"/>
    <m/>
    <s v="BEVERLY HILLS"/>
    <m/>
    <s v="PINE RIDGE UNIT 1 PB 8 PG 25 LOT 2 BLK 117"/>
    <n v="191630"/>
    <n v="15060"/>
    <n v="176570"/>
    <n v="127932"/>
    <n v="102932"/>
    <x v="0"/>
    <x v="380"/>
    <n v="119500"/>
    <n v="1063"/>
    <n v="1319"/>
    <x v="0"/>
    <s v="UNDEFINED"/>
    <n v="1"/>
    <x v="14"/>
    <x v="1"/>
    <x v="0"/>
    <m/>
    <n v="2005"/>
    <n v="32"/>
    <x v="1"/>
    <x v="0"/>
    <n v="3010"/>
    <m/>
    <m/>
    <m/>
    <m/>
    <s v="LUCENTE CHARLES A"/>
    <s v="LUCENTE TERESA A"/>
    <s v="5725 N DURANGO TER"/>
    <s v="BEVERLY HILLS FL 34465 2003"/>
  </r>
  <r>
    <x v="686"/>
    <s v="18E17S320010  01170 0140"/>
    <s v="7492"/>
    <s v="PINE RIDGE UNITS 1,5,&amp; 6"/>
    <s v="0100"/>
    <s v="Single Family Residential"/>
    <s v="06"/>
    <s v="18S"/>
    <s v="18E"/>
    <s v="STANDARD"/>
    <x v="0"/>
    <n v="43750"/>
    <n v="1"/>
    <s v="000X"/>
    <n v="5754"/>
    <s v="N"/>
    <x v="50"/>
    <s v="DR"/>
    <m/>
    <s v="BEVERLY HILLS"/>
    <m/>
    <s v="PINE RIDGE UNIT 1 PB 8 PG 25 LOT 14 BLK 117"/>
    <n v="256120"/>
    <n v="15070"/>
    <n v="241050"/>
    <n v="216728"/>
    <n v="191728"/>
    <x v="0"/>
    <x v="120"/>
    <n v="241300"/>
    <n v="2515"/>
    <n v="1898"/>
    <x v="0"/>
    <s v="WARRANTY DEED"/>
    <n v="1"/>
    <x v="43"/>
    <x v="1"/>
    <x v="0"/>
    <m/>
    <n v="2236"/>
    <n v="32"/>
    <x v="1"/>
    <x v="0"/>
    <n v="3356"/>
    <m/>
    <m/>
    <m/>
    <m/>
    <s v="SUTTON DONALD L"/>
    <s v="SUTTON LINDA"/>
    <s v="5754 N CALICO DR"/>
    <s v="BEVERLY HILLS FL 34465"/>
  </r>
  <r>
    <x v="687"/>
    <s v="18E17S320010  01180 0050"/>
    <s v="7492"/>
    <s v="PINE RIDGE UNITS 1,5,&amp; 6"/>
    <s v="0000"/>
    <s v="Vacant Residential"/>
    <s v="06"/>
    <s v="18S"/>
    <s v="18E"/>
    <s v="STANDARD"/>
    <x v="1"/>
    <n v="46249"/>
    <n v="1.06"/>
    <s v="000X"/>
    <n v="5713"/>
    <s v="N"/>
    <x v="18"/>
    <s v="DR"/>
    <m/>
    <s v="BEVERLY HILLS"/>
    <m/>
    <s v="PINE RIDGE UNIT 1 PB 8 PG 25 LOT 5 BLK 118"/>
    <n v="15930"/>
    <n v="15930"/>
    <n v="0"/>
    <n v="15930"/>
    <n v="15930"/>
    <x v="1"/>
    <x v="76"/>
    <n v="20000"/>
    <n v="1663"/>
    <n v="331"/>
    <x v="1"/>
    <s v="WARRANTY DEED"/>
    <m/>
    <x v="6"/>
    <x v="2"/>
    <x v="2"/>
    <m/>
    <m/>
    <m/>
    <x v="2"/>
    <x v="1"/>
    <n v="0"/>
    <m/>
    <m/>
    <m/>
    <m/>
    <s v="KORLAND ROBERT"/>
    <s v="KORLAND URSULA"/>
    <s v="16169 75 PLACE NORTH"/>
    <s v="LOXAHATCHEE FL 33470"/>
  </r>
  <r>
    <x v="688"/>
    <s v="18E17S320010  01180 0080"/>
    <s v="7492"/>
    <s v="PINE RIDGE UNITS 1,5,&amp; 6"/>
    <s v="0100"/>
    <s v="Single Family Residential"/>
    <s v="06"/>
    <s v="18S"/>
    <s v="18E"/>
    <s v="STANDARD"/>
    <x v="0"/>
    <n v="46249"/>
    <n v="1.06"/>
    <s v="000X"/>
    <n v="5851"/>
    <s v="N"/>
    <x v="18"/>
    <s v="DR"/>
    <m/>
    <s v="BEVERLY HILLS"/>
    <m/>
    <s v="PINE RIDGE UNIT 1 PB 8 PG 25 LOT 8 BLK 118"/>
    <n v="159230"/>
    <n v="15930"/>
    <n v="143300"/>
    <n v="115169"/>
    <n v="90169"/>
    <x v="0"/>
    <x v="426"/>
    <n v="23500"/>
    <n v="829"/>
    <n v="292"/>
    <x v="1"/>
    <s v="UNDEFINED"/>
    <n v="1"/>
    <x v="33"/>
    <x v="1"/>
    <x v="0"/>
    <n v="1"/>
    <n v="1552"/>
    <n v="32"/>
    <x v="0"/>
    <x v="0"/>
    <n v="2333"/>
    <m/>
    <m/>
    <m/>
    <m/>
    <s v="MANNING MICHAEL P"/>
    <s v="MANNING SUSAN E"/>
    <s v="5851 N BUFFALO DR"/>
    <s v="BEVERLY HILLS FL 34465 2041"/>
  </r>
  <r>
    <x v="689"/>
    <s v="18E17S320010  01180 0130"/>
    <s v="7492"/>
    <s v="PINE RIDGE UNITS 1,5,&amp; 6"/>
    <s v="0000"/>
    <s v="Vacant Residential"/>
    <s v="06"/>
    <s v="18S"/>
    <s v="18E"/>
    <s v="STANDARD"/>
    <x v="1"/>
    <n v="46250"/>
    <n v="1.06"/>
    <s v="000X"/>
    <n v="5848"/>
    <s v="N"/>
    <x v="52"/>
    <s v="TER"/>
    <m/>
    <s v="BEVERLY HILLS"/>
    <m/>
    <s v="PINE RIDGE UNIT 1 PB 8 PG 25 LOT 13 BLK 118"/>
    <n v="15930"/>
    <n v="15930"/>
    <n v="0"/>
    <n v="15930"/>
    <n v="15930"/>
    <x v="1"/>
    <x v="444"/>
    <n v="26000"/>
    <n v="2695"/>
    <n v="1457"/>
    <x v="1"/>
    <s v="WARRANTY DEED"/>
    <m/>
    <x v="6"/>
    <x v="2"/>
    <x v="2"/>
    <m/>
    <m/>
    <m/>
    <x v="2"/>
    <x v="1"/>
    <n v="0"/>
    <m/>
    <m/>
    <m/>
    <m/>
    <s v="CHURTON PROPERTIES LLC"/>
    <m/>
    <s v="53 WAVERTON TERR"/>
    <s v="WELLINGTON WGN 6037 NEW ZELAND"/>
  </r>
  <r>
    <x v="690"/>
    <s v="18E17S320010  01190 0040"/>
    <s v="7492"/>
    <s v="PINE RIDGE UNITS 1,5,&amp; 6"/>
    <s v="0000"/>
    <s v="Vacant Residential"/>
    <s v="01"/>
    <s v="18S"/>
    <s v="17E"/>
    <s v="STANDARD"/>
    <x v="1"/>
    <n v="48425"/>
    <n v="1.1100000000000001"/>
    <s v="0000"/>
    <n v="6062"/>
    <s v="W"/>
    <x v="56"/>
    <s v="DR"/>
    <m/>
    <s v="BEVERLY HILLS"/>
    <m/>
    <s v="PINE RIDGE UNIT 1 PB 8 PG 25 LOT 4 BLK 119"/>
    <n v="16680"/>
    <n v="16680"/>
    <n v="0"/>
    <n v="16680"/>
    <n v="16680"/>
    <x v="1"/>
    <x v="23"/>
    <m/>
    <m/>
    <m/>
    <x v="2"/>
    <m/>
    <m/>
    <x v="6"/>
    <x v="2"/>
    <x v="2"/>
    <m/>
    <m/>
    <m/>
    <x v="2"/>
    <x v="1"/>
    <n v="0"/>
    <m/>
    <m/>
    <m/>
    <m/>
    <s v="MARTIN JEAN"/>
    <m/>
    <s v="26 QUAI GUSTAVE ADOR C P 6194"/>
    <s v=" 1211 SWITZERLAND"/>
  </r>
  <r>
    <x v="691"/>
    <s v="18E17S320010  01200 0140"/>
    <s v="7492"/>
    <s v="PINE RIDGE UNITS 1,5,&amp; 6"/>
    <s v="0000"/>
    <s v="Vacant Residential"/>
    <s v="01"/>
    <s v="18S"/>
    <s v="17E"/>
    <s v="STANDARD"/>
    <x v="1"/>
    <n v="48125"/>
    <n v="1.1000000000000001"/>
    <s v="0000"/>
    <n v="6073"/>
    <s v="W"/>
    <x v="56"/>
    <s v="DR"/>
    <m/>
    <s v="BEVERLY HILLS"/>
    <m/>
    <s v="PINE RIDGE UNIT 1 PB 8 PG 25 LOT 14 BLK 120"/>
    <n v="16570"/>
    <n v="16570"/>
    <n v="0"/>
    <n v="16570"/>
    <n v="16570"/>
    <x v="1"/>
    <x v="445"/>
    <n v="15000"/>
    <n v="2946"/>
    <n v="1026"/>
    <x v="1"/>
    <s v="WARRANTY DEED"/>
    <m/>
    <x v="6"/>
    <x v="2"/>
    <x v="2"/>
    <m/>
    <m/>
    <m/>
    <x v="2"/>
    <x v="1"/>
    <n v="0"/>
    <m/>
    <m/>
    <m/>
    <m/>
    <s v="PERSAUD RAMRATTAN"/>
    <s v="PERSAUD DEOKIE"/>
    <s v="4419 GRACE AVE"/>
    <s v="BRONX NY 10466"/>
  </r>
  <r>
    <x v="692"/>
    <s v="18E17S320010  01210 0010"/>
    <s v="7492"/>
    <s v="PINE RIDGE UNITS 1,5,&amp; 6"/>
    <s v="0000"/>
    <s v="Vacant Residential"/>
    <s v="01"/>
    <s v="18S"/>
    <s v="17E"/>
    <s v="STANDARD"/>
    <x v="1"/>
    <n v="50469"/>
    <n v="1.1599999999999999"/>
    <s v="0000"/>
    <n v="6414"/>
    <s v="W"/>
    <x v="53"/>
    <s v="ST"/>
    <m/>
    <s v="BEVERLY HILLS"/>
    <m/>
    <s v="PINE RIDGE UNIT 1 PB 8 PG 25 LOT 1 BLK 121"/>
    <n v="17380"/>
    <n v="17380"/>
    <n v="0"/>
    <n v="17380"/>
    <n v="17380"/>
    <x v="1"/>
    <x v="351"/>
    <n v="18000"/>
    <n v="887"/>
    <n v="2096"/>
    <x v="1"/>
    <s v="FROM DEVELOPERS"/>
    <m/>
    <x v="6"/>
    <x v="2"/>
    <x v="2"/>
    <m/>
    <m/>
    <m/>
    <x v="2"/>
    <x v="1"/>
    <n v="0"/>
    <m/>
    <m/>
    <m/>
    <m/>
    <s v="SCHOEBEL CHRISTOPH"/>
    <m/>
    <s v="MAYSTR 2"/>
    <s v=" 46244 WEST GERMANY"/>
  </r>
  <r>
    <x v="693"/>
    <s v="18E17S320010  01170 0130"/>
    <s v="7492"/>
    <s v="PINE RIDGE UNITS 1,5,&amp; 6"/>
    <s v="0100"/>
    <s v="Single Family Residential"/>
    <s v="06"/>
    <s v="18S"/>
    <s v="18E"/>
    <s v="STANDARD"/>
    <x v="0"/>
    <n v="43750"/>
    <n v="1"/>
    <s v="000X"/>
    <n v="5780"/>
    <s v="N"/>
    <x v="50"/>
    <s v="DR"/>
    <m/>
    <s v="BEVERLY HILLS"/>
    <m/>
    <s v="PINE RIDGE UNIT 1 PB 8 PG 25 LOT 13 BLK 117"/>
    <n v="263590"/>
    <n v="15070"/>
    <n v="248520"/>
    <n v="224383"/>
    <n v="199383"/>
    <x v="0"/>
    <x v="413"/>
    <n v="350000"/>
    <n v="3065"/>
    <n v="470"/>
    <x v="0"/>
    <s v="WARRANTY DEED"/>
    <n v="1"/>
    <x v="0"/>
    <x v="1"/>
    <x v="0"/>
    <m/>
    <n v="2243"/>
    <n v="32"/>
    <x v="0"/>
    <x v="0"/>
    <n v="3449"/>
    <m/>
    <m/>
    <m/>
    <m/>
    <s v="GASKILL WARREN G"/>
    <m/>
    <s v="5780 N CALICO DR"/>
    <s v="BEVERLY HILLS FL 34465"/>
  </r>
  <r>
    <x v="694"/>
    <s v="18E17S320010  01170 0160"/>
    <s v="7492"/>
    <s v="PINE RIDGE UNITS 1,5,&amp; 6"/>
    <s v="0000"/>
    <s v="Vacant Residential"/>
    <s v="06"/>
    <s v="18S"/>
    <s v="18E"/>
    <s v="STANDARD"/>
    <x v="1"/>
    <n v="52090"/>
    <n v="1.2"/>
    <s v="000X"/>
    <n v="5676"/>
    <s v="N"/>
    <x v="50"/>
    <s v="DR"/>
    <m/>
    <s v="BEVERLY HILLS"/>
    <m/>
    <s v="PINE RIDGE UNIT 1 PB 8 PG 25 LOT 16 BLK 117 "/>
    <n v="17940"/>
    <n v="17940"/>
    <n v="0"/>
    <n v="17940"/>
    <n v="17940"/>
    <x v="1"/>
    <x v="294"/>
    <n v="26995"/>
    <n v="1002"/>
    <n v="1617"/>
    <x v="1"/>
    <s v="FROM DEVELOPERS"/>
    <m/>
    <x v="6"/>
    <x v="2"/>
    <x v="2"/>
    <m/>
    <m/>
    <m/>
    <x v="2"/>
    <x v="1"/>
    <n v="0"/>
    <m/>
    <m/>
    <m/>
    <m/>
    <s v="RICHMAN MICHAEL &amp; SUSAN M"/>
    <m/>
    <s v="43 BARTHOLOMEW ST"/>
    <s v="PEABODY MA 01960 6201"/>
  </r>
  <r>
    <x v="695"/>
    <s v="18E17S320010  01180 0140"/>
    <s v="7492"/>
    <s v="PINE RIDGE UNITS 1,5,&amp; 6"/>
    <s v="0100"/>
    <s v="Single Family Residential"/>
    <s v="06"/>
    <s v="18S"/>
    <s v="18E"/>
    <s v="STANDARD"/>
    <x v="0"/>
    <n v="43750"/>
    <n v="1"/>
    <s v="000X"/>
    <n v="5816"/>
    <s v="N"/>
    <x v="52"/>
    <s v="TER"/>
    <m/>
    <s v="BEVERLY HILLS"/>
    <m/>
    <s v="PINE RIDGE UNIT 1 PB 8 PG 25 LOT 14 BLK 118"/>
    <n v="219560"/>
    <n v="15070"/>
    <n v="204490"/>
    <n v="219560"/>
    <n v="219560"/>
    <x v="1"/>
    <x v="10"/>
    <n v="173000"/>
    <n v="2505"/>
    <n v="857"/>
    <x v="0"/>
    <s v="WARRANTY DEED"/>
    <n v="1"/>
    <x v="7"/>
    <x v="1"/>
    <x v="0"/>
    <m/>
    <n v="2288"/>
    <n v="32"/>
    <x v="0"/>
    <x v="0"/>
    <n v="3243"/>
    <m/>
    <m/>
    <m/>
    <m/>
    <s v="GRANNAN ERIC D"/>
    <s v="GRANNAN LISA M"/>
    <s v="5816 N DURANGO TER"/>
    <s v="BEVERLY HILLS FL 34465"/>
  </r>
  <r>
    <x v="696"/>
    <s v="18E17S320010  01190 0010"/>
    <s v="7492"/>
    <s v="PINE RIDGE UNITS 1,5,&amp; 6"/>
    <s v="0000"/>
    <s v="Vacant Residential"/>
    <s v="01"/>
    <s v="18S"/>
    <s v="17E"/>
    <s v="STANDARD"/>
    <x v="1"/>
    <n v="52016"/>
    <n v="1.19"/>
    <s v="0000"/>
    <n v="6124"/>
    <s v="W"/>
    <x v="56"/>
    <s v="DR"/>
    <m/>
    <s v="BEVERLY HILLS"/>
    <m/>
    <s v="PINE RIDGE UNIT 1 PB 8 PG 25 LOT 1 BLK 119"/>
    <n v="16120"/>
    <n v="16120"/>
    <n v="0"/>
    <n v="16120"/>
    <n v="16120"/>
    <x v="1"/>
    <x v="226"/>
    <n v="25000"/>
    <n v="2452"/>
    <n v="768"/>
    <x v="1"/>
    <s v="SAME FAMILY/DEED FOL"/>
    <m/>
    <x v="6"/>
    <x v="2"/>
    <x v="2"/>
    <m/>
    <m/>
    <m/>
    <x v="2"/>
    <x v="1"/>
    <n v="0"/>
    <m/>
    <m/>
    <m/>
    <m/>
    <s v="MILLER KENNETH R"/>
    <m/>
    <s v="272 SEVEN GLENS DR"/>
    <s v="WEAVERVILLE NC 28787"/>
  </r>
  <r>
    <x v="697"/>
    <s v="18E17S320010  01190 0050"/>
    <s v="7492"/>
    <s v="PINE RIDGE UNITS 1,5,&amp; 6"/>
    <s v="0100"/>
    <s v="Single Family Residential"/>
    <s v="01"/>
    <s v="18S"/>
    <s v="17E"/>
    <s v="STANDARD"/>
    <x v="0"/>
    <n v="48425"/>
    <n v="1.1100000000000001"/>
    <s v="0000"/>
    <n v="6042"/>
    <s v="W"/>
    <x v="56"/>
    <s v="DR"/>
    <m/>
    <s v="BEVERLY HILLS"/>
    <m/>
    <s v="PINE RIDGE UNIT 1 PB 8 PG 25 LOT 5 BLK 119"/>
    <n v="169920"/>
    <n v="16680"/>
    <n v="153240"/>
    <n v="117968"/>
    <n v="92468"/>
    <x v="0"/>
    <x v="22"/>
    <n v="24295"/>
    <n v="1038"/>
    <n v="722"/>
    <x v="1"/>
    <s v="FROM DEVELOPERS"/>
    <n v="1"/>
    <x v="21"/>
    <x v="1"/>
    <x v="0"/>
    <m/>
    <n v="1842"/>
    <n v="32"/>
    <x v="1"/>
    <x v="0"/>
    <n v="2588"/>
    <m/>
    <m/>
    <m/>
    <m/>
    <s v="MONKA MARIE BLANCHE"/>
    <s v="MARIE BLANCHE MONKA REVOCABLE TRUST"/>
    <s v="6042 W RIO GRANDE DR"/>
    <s v="BEVERLY HILLS FL 34465 2000"/>
  </r>
  <r>
    <x v="698"/>
    <s v="18E17S320010  01200 0030"/>
    <s v="7492"/>
    <s v="PINE RIDGE UNITS 1,5,&amp; 6"/>
    <s v="0000"/>
    <s v="Vacant Residential"/>
    <s v="01"/>
    <s v="18S"/>
    <s v="17E"/>
    <s v="STANDARD"/>
    <x v="1"/>
    <n v="44000"/>
    <n v="1.01"/>
    <s v="0000"/>
    <n v="6328"/>
    <s v="W"/>
    <x v="57"/>
    <s v="LN"/>
    <m/>
    <s v="BEVERLY HILLS"/>
    <m/>
    <s v="PINE RIDGE UNIT 1 PB 8 PG 25 LOT 3 BLK 120 "/>
    <n v="15150"/>
    <n v="15150"/>
    <n v="0"/>
    <n v="15150"/>
    <n v="15150"/>
    <x v="1"/>
    <x v="9"/>
    <n v="4150"/>
    <n v="1047"/>
    <n v="853"/>
    <x v="1"/>
    <s v="CORRECTIVE/QC/TD/COT"/>
    <m/>
    <x v="6"/>
    <x v="2"/>
    <x v="2"/>
    <m/>
    <m/>
    <m/>
    <x v="2"/>
    <x v="1"/>
    <n v="0"/>
    <m/>
    <m/>
    <m/>
    <m/>
    <s v="WOLF MARTIN"/>
    <m/>
    <s v="7709 W LAURA LOU LN"/>
    <s v="DUNNELLON FL 34433 3543"/>
  </r>
  <r>
    <x v="699"/>
    <s v="18E17S320010  01200 0060"/>
    <s v="7492"/>
    <s v="PINE RIDGE UNITS 1,5,&amp; 6"/>
    <s v="0000"/>
    <s v="Vacant Residential"/>
    <s v="01"/>
    <s v="18S"/>
    <s v="17E"/>
    <s v="STANDARD"/>
    <x v="1"/>
    <n v="43999"/>
    <n v="1.01"/>
    <s v="0000"/>
    <n v="6202"/>
    <s v="W"/>
    <x v="57"/>
    <s v="LN"/>
    <m/>
    <s v="BEVERLY HILLS"/>
    <m/>
    <s v="PINE RIDGE UNIT 1 PB 8 PG 25 LOT 6 BLK 120 "/>
    <n v="15150"/>
    <n v="15150"/>
    <n v="0"/>
    <n v="15150"/>
    <n v="15150"/>
    <x v="1"/>
    <x v="446"/>
    <n v="20000"/>
    <n v="1259"/>
    <n v="2274"/>
    <x v="1"/>
    <s v="FROM DEVELOPERS"/>
    <m/>
    <x v="6"/>
    <x v="2"/>
    <x v="2"/>
    <m/>
    <m/>
    <m/>
    <x v="2"/>
    <x v="1"/>
    <n v="0"/>
    <m/>
    <m/>
    <m/>
    <m/>
    <s v="DIPIERRO PAUL A"/>
    <s v="DIPIERRO KATHY M"/>
    <s v="28072 CAVENDISH CT UNIT 2203"/>
    <s v="BONITA SPRINGS FL 34135"/>
  </r>
  <r>
    <x v="700"/>
    <s v="18E17S320010  01210 0020"/>
    <s v="7492"/>
    <s v="PINE RIDGE UNITS 1,5,&amp; 6"/>
    <s v="0100"/>
    <s v="Single Family Residential"/>
    <s v="01"/>
    <s v="18S"/>
    <s v="17E"/>
    <s v="STANDARD"/>
    <x v="0"/>
    <n v="44000"/>
    <n v="1.01"/>
    <s v="0000"/>
    <n v="6376"/>
    <s v="W"/>
    <x v="53"/>
    <s v="ST"/>
    <m/>
    <s v="BEVERLY HILLS"/>
    <m/>
    <s v="PINE RIDGE UNIT 1 PB 8 PG 25 LOT 2 BLK 121"/>
    <n v="175150"/>
    <n v="15150"/>
    <n v="160000"/>
    <n v="139060"/>
    <n v="114060"/>
    <x v="0"/>
    <x v="447"/>
    <n v="160000"/>
    <n v="2794"/>
    <n v="1950"/>
    <x v="0"/>
    <s v="WARRANTY DEED"/>
    <n v="1"/>
    <x v="18"/>
    <x v="1"/>
    <x v="0"/>
    <m/>
    <n v="1872"/>
    <n v="32"/>
    <x v="1"/>
    <x v="0"/>
    <n v="2569"/>
    <m/>
    <m/>
    <m/>
    <m/>
    <s v="OWENS JAMES A"/>
    <s v="OWENS CAROLE G"/>
    <s v="6376 W CONESTOGA ST"/>
    <s v="BEVERLY HILLS FL 34465"/>
  </r>
  <r>
    <x v="701"/>
    <s v="18E17S320010  01210 0110"/>
    <s v="7492"/>
    <s v="PINE RIDGE UNITS 1,5,&amp; 6"/>
    <s v="0100"/>
    <s v="Single Family Residential"/>
    <s v="01"/>
    <s v="18S"/>
    <s v="17E"/>
    <s v="STANDARD"/>
    <x v="0"/>
    <n v="44000"/>
    <n v="1.01"/>
    <s v="0000"/>
    <n v="6341"/>
    <s v="W"/>
    <x v="57"/>
    <s v="LN"/>
    <m/>
    <s v="BEVERLY HILLS"/>
    <m/>
    <s v="PINE RIDGE UNIT 1 PB 8 PG 25 LOT 11 BLK 121"/>
    <n v="226190"/>
    <n v="15150"/>
    <n v="211040"/>
    <n v="117910"/>
    <n v="92910"/>
    <x v="0"/>
    <x v="300"/>
    <n v="84000"/>
    <n v="1846"/>
    <n v="1486"/>
    <x v="1"/>
    <s v="WARRANTY DEED"/>
    <n v="1"/>
    <x v="3"/>
    <x v="1"/>
    <x v="0"/>
    <m/>
    <n v="2188"/>
    <n v="32"/>
    <x v="1"/>
    <x v="0"/>
    <n v="3151"/>
    <m/>
    <m/>
    <m/>
    <m/>
    <s v="WYCKOFF GARY L"/>
    <s v="WYCKOFF KATHLEEN J"/>
    <s v="6341 W DEADWOOD LN"/>
    <s v="BEVERLY HILLS FL 34465"/>
  </r>
  <r>
    <x v="702"/>
    <s v="18E17S320010  01210 0130"/>
    <s v="7492"/>
    <s v="PINE RIDGE UNITS 1,5,&amp; 6"/>
    <s v="0000"/>
    <s v="Vacant Residential"/>
    <s v="01"/>
    <s v="18S"/>
    <s v="17E"/>
    <s v="STANDARD"/>
    <x v="1"/>
    <n v="49740"/>
    <n v="1.1399999999999999"/>
    <s v="0000"/>
    <n v="5851"/>
    <s v="N"/>
    <x v="58"/>
    <s v="TER"/>
    <m/>
    <s v="BEVERLY HILLS"/>
    <m/>
    <s v="PINE RIDGE UNIT 1 PB 8 PG 25 LOT 13 BLK 121"/>
    <n v="17130"/>
    <n v="17130"/>
    <n v="0"/>
    <n v="17130"/>
    <n v="17130"/>
    <x v="1"/>
    <x v="448"/>
    <n v="21900"/>
    <n v="3048"/>
    <n v="2453"/>
    <x v="1"/>
    <s v="WARRANTY DEED"/>
    <m/>
    <x v="6"/>
    <x v="2"/>
    <x v="2"/>
    <m/>
    <m/>
    <m/>
    <x v="2"/>
    <x v="1"/>
    <n v="0"/>
    <m/>
    <m/>
    <m/>
    <m/>
    <s v="WARNKE DOUGLAS"/>
    <s v="WARNKE SHIRLEY ANN PIER"/>
    <s v="9 PAGODA DR"/>
    <s v="HOMOSASSA FL 34446"/>
  </r>
  <r>
    <x v="703"/>
    <s v="18E17S320010  01220 0050"/>
    <s v="7492"/>
    <s v="PINE RIDGE UNITS 1,5,&amp; 6"/>
    <s v="0000"/>
    <s v="Vacant Residential"/>
    <s v="01"/>
    <s v="18S"/>
    <s v="17E"/>
    <s v="STANDARD"/>
    <x v="1"/>
    <n v="43748"/>
    <n v="1"/>
    <s v="0000"/>
    <n v="5786"/>
    <s v="N"/>
    <x v="58"/>
    <s v="TER"/>
    <m/>
    <s v="BEVERLY HILLS"/>
    <m/>
    <s v="PINE RIDGE UNIT 1 PB 8 PG 25 LOT 5 BLK 122 "/>
    <n v="15060"/>
    <n v="15060"/>
    <n v="0"/>
    <n v="15060"/>
    <n v="15060"/>
    <x v="1"/>
    <x v="205"/>
    <n v="16000"/>
    <n v="2552"/>
    <n v="953"/>
    <x v="1"/>
    <s v="WARRANTY DEED"/>
    <m/>
    <x v="6"/>
    <x v="2"/>
    <x v="2"/>
    <m/>
    <m/>
    <m/>
    <x v="2"/>
    <x v="1"/>
    <n v="0"/>
    <m/>
    <m/>
    <m/>
    <m/>
    <s v="FAGAN WILLIAM E &amp; SUSAN R TRUSTEES"/>
    <m/>
    <s v="5754 N LONGHORN TERR"/>
    <s v="BEVERLY HILLS FL 34465"/>
  </r>
  <r>
    <x v="704"/>
    <s v="18E17S320010  01230 0060"/>
    <s v="7492"/>
    <s v="PINE RIDGE UNITS 1,5,&amp; 6"/>
    <s v="0000"/>
    <s v="Vacant Residential"/>
    <s v="01"/>
    <s v="18S"/>
    <s v="17E"/>
    <s v="STANDARD"/>
    <x v="1"/>
    <n v="88188"/>
    <n v="2.02"/>
    <s v="0000"/>
    <n v="6263"/>
    <s v="W"/>
    <x v="59"/>
    <s v="DR"/>
    <m/>
    <s v="BEVERLY HILLS"/>
    <m/>
    <s v="PINE RIDGE UNIT 1 PB 8 PG 25 LOT 6 BLK 123"/>
    <n v="30370"/>
    <n v="30370"/>
    <n v="0"/>
    <n v="30370"/>
    <n v="30370"/>
    <x v="1"/>
    <x v="449"/>
    <n v="42500"/>
    <n v="3027"/>
    <n v="2292"/>
    <x v="1"/>
    <s v="WARRANTY DEED"/>
    <m/>
    <x v="6"/>
    <x v="2"/>
    <x v="2"/>
    <m/>
    <m/>
    <m/>
    <x v="2"/>
    <x v="1"/>
    <n v="0"/>
    <m/>
    <m/>
    <m/>
    <m/>
    <s v="WAGAR STEVEN E"/>
    <m/>
    <s v="11 MELISSA DRIVE"/>
    <s v="BEVERLY HILLS FL 34465"/>
  </r>
  <r>
    <x v="705"/>
    <s v="18E17S320010  01230 0110"/>
    <s v="7492"/>
    <s v="PINE RIDGE UNITS 1,5,&amp; 6"/>
    <s v="0100"/>
    <s v="Single Family Residential"/>
    <s v="01"/>
    <s v="18S"/>
    <s v="17E"/>
    <s v="STANDARD"/>
    <x v="0"/>
    <n v="46200"/>
    <n v="1.06"/>
    <s v="0000"/>
    <n v="6379"/>
    <s v="W"/>
    <x v="59"/>
    <s v="DR"/>
    <m/>
    <s v="BEVERLY HILLS"/>
    <m/>
    <s v="PINE RIDGE UNIT 1 PB 8 PG 25 LOT 11 BLK 123 "/>
    <n v="266670"/>
    <n v="15910"/>
    <n v="250760"/>
    <n v="207650"/>
    <n v="182650"/>
    <x v="0"/>
    <x v="165"/>
    <n v="317500"/>
    <n v="2048"/>
    <n v="1134"/>
    <x v="0"/>
    <s v="WARRANTY DEED"/>
    <n v="1"/>
    <x v="18"/>
    <x v="1"/>
    <x v="0"/>
    <n v="1"/>
    <n v="2429"/>
    <n v="32"/>
    <x v="0"/>
    <x v="0"/>
    <n v="4179"/>
    <m/>
    <m/>
    <m/>
    <m/>
    <s v="FALASCA MICHAEL J"/>
    <m/>
    <s v="6379 W SETTLER DR"/>
    <s v="BEVERLY HILLS FL 34465"/>
  </r>
  <r>
    <x v="706"/>
    <s v="18E17S320010  01230 0120"/>
    <s v="7492"/>
    <s v="PINE RIDGE UNITS 1,5,&amp; 6"/>
    <s v="0100"/>
    <s v="Single Family Residential"/>
    <s v="01"/>
    <s v="18S"/>
    <s v="17E"/>
    <s v="STANDARD"/>
    <x v="0"/>
    <n v="44000"/>
    <n v="1.01"/>
    <s v="0000"/>
    <n v="6403"/>
    <s v="W"/>
    <x v="59"/>
    <s v="DR"/>
    <m/>
    <s v="BEVERLY HILLS"/>
    <m/>
    <s v="PINE RIDGE UNIT 1 PB 8 PG 25 LOT 12 BLK 123"/>
    <n v="185680"/>
    <n v="15150"/>
    <n v="170530"/>
    <n v="185680"/>
    <n v="160680"/>
    <x v="0"/>
    <x v="450"/>
    <n v="229000"/>
    <n v="2853"/>
    <n v="1249"/>
    <x v="0"/>
    <s v="WARRANTY DEED"/>
    <n v="1"/>
    <x v="29"/>
    <x v="1"/>
    <x v="0"/>
    <m/>
    <n v="1688"/>
    <n v="32"/>
    <x v="1"/>
    <x v="0"/>
    <n v="2355"/>
    <m/>
    <m/>
    <m/>
    <m/>
    <s v="TERRY REGINALD E JR"/>
    <s v="TERRY CHRISTINA M"/>
    <s v="6403 W SETTLER DR"/>
    <s v="BEVERLY HILLS FL 34465"/>
  </r>
  <r>
    <x v="707"/>
    <s v="18E17S320010  01240 0010"/>
    <s v="7492"/>
    <s v="PINE RIDGE UNITS 1,5,&amp; 6"/>
    <s v="0100"/>
    <s v="Single Family Residential"/>
    <s v="01"/>
    <s v="18S"/>
    <s v="17E"/>
    <s v="STANDARD"/>
    <x v="0"/>
    <n v="51128"/>
    <n v="1.17"/>
    <s v="0000"/>
    <n v="5725"/>
    <s v="N"/>
    <x v="58"/>
    <s v="TER"/>
    <m/>
    <s v="BEVERLY HILLS"/>
    <m/>
    <s v="PINE RIDGE UNIT 1 PB 8 PG 25 LOT 1 BLK 124"/>
    <n v="200960"/>
    <n v="17610"/>
    <n v="183350"/>
    <n v="150385"/>
    <n v="115385"/>
    <x v="0"/>
    <x v="294"/>
    <n v="17000"/>
    <n v="1003"/>
    <n v="50"/>
    <x v="1"/>
    <s v="FROM DEVELOPERS"/>
    <n v="1"/>
    <x v="13"/>
    <x v="1"/>
    <x v="0"/>
    <m/>
    <n v="2146"/>
    <n v="32"/>
    <x v="0"/>
    <x v="0"/>
    <n v="2930"/>
    <m/>
    <m/>
    <m/>
    <m/>
    <s v="MATOS EDWIN"/>
    <s v="MATOS MARIA T"/>
    <s v="5725 N LONGHORN TERR"/>
    <s v="BEVERLY HILLS FL 34465 2064"/>
  </r>
  <r>
    <x v="708"/>
    <s v="18E17S320010  01240 0070"/>
    <s v="7492"/>
    <s v="PINE RIDGE UNITS 1,5,&amp; 6"/>
    <s v="0000"/>
    <s v="Vacant Residential"/>
    <s v="01"/>
    <s v="18S"/>
    <s v="17E"/>
    <s v="STANDARD"/>
    <x v="1"/>
    <n v="51161"/>
    <n v="1.17"/>
    <s v="0000"/>
    <n v="6185"/>
    <s v="W"/>
    <x v="60"/>
    <s v="LN"/>
    <m/>
    <s v="BEVERLY HILLS"/>
    <m/>
    <s v="PINE RIDGE UNIT 1 PB 8 PG 25 LOT 7 BLK 124"/>
    <n v="17620"/>
    <n v="17620"/>
    <n v="0"/>
    <n v="17620"/>
    <n v="17620"/>
    <x v="1"/>
    <x v="164"/>
    <n v="25000"/>
    <n v="3099"/>
    <n v="15"/>
    <x v="1"/>
    <s v="WARRANTY DEED"/>
    <m/>
    <x v="6"/>
    <x v="2"/>
    <x v="2"/>
    <m/>
    <m/>
    <m/>
    <x v="2"/>
    <x v="1"/>
    <n v="0"/>
    <m/>
    <m/>
    <m/>
    <m/>
    <s v="BUTLER JOSEPH S"/>
    <s v="GOODRIDGE MARGARET C"/>
    <s v="5400 W YEARLING DR"/>
    <s v="BEVERLY HILLS FL 34465"/>
  </r>
  <r>
    <x v="709"/>
    <s v="18E17S320010  01250 0110"/>
    <s v="7492"/>
    <s v="PINE RIDGE UNITS 1,5,&amp; 6"/>
    <s v="0000"/>
    <s v="Vacant Residential"/>
    <s v="01"/>
    <s v="18S"/>
    <s v="17E"/>
    <s v="STANDARD"/>
    <x v="1"/>
    <n v="44000"/>
    <n v="1.01"/>
    <s v="0000"/>
    <n v="6395"/>
    <s v="W"/>
    <x v="56"/>
    <s v="DR"/>
    <m/>
    <s v="BEVERLY HILLS"/>
    <m/>
    <s v="PINE RIDGE UNIT 1 PB 8 PG 25 LOT 11 BLK 125"/>
    <n v="15150"/>
    <n v="15150"/>
    <n v="0"/>
    <n v="15150"/>
    <n v="15150"/>
    <x v="1"/>
    <x v="451"/>
    <n v="23000"/>
    <n v="3015"/>
    <n v="1473"/>
    <x v="1"/>
    <s v="WARRANTY DEED"/>
    <m/>
    <x v="6"/>
    <x v="2"/>
    <x v="2"/>
    <m/>
    <m/>
    <m/>
    <x v="2"/>
    <x v="1"/>
    <n v="0"/>
    <m/>
    <m/>
    <m/>
    <m/>
    <s v="BARNES SEAN M"/>
    <s v="BARNES JESSICA J"/>
    <s v="1475 W SKYLINE DR"/>
    <s v="DUNNELLON FL 34434"/>
  </r>
  <r>
    <x v="710"/>
    <s v="18E17S320010  01250 0120"/>
    <s v="7492"/>
    <s v="PINE RIDGE UNITS 1,5,&amp; 6"/>
    <s v="0000"/>
    <s v="Vacant Residential"/>
    <s v="01"/>
    <s v="18S"/>
    <s v="17E"/>
    <s v="STANDARD"/>
    <x v="1"/>
    <n v="44000"/>
    <n v="1.01"/>
    <s v="0000"/>
    <n v="6417"/>
    <s v="W"/>
    <x v="56"/>
    <s v="DR"/>
    <m/>
    <s v="BEVERLY HILLS"/>
    <m/>
    <s v="PINE RIDGE UNIT 1 PB 8 PG 25 LOT 12 BLK 125"/>
    <n v="15150"/>
    <n v="15150"/>
    <n v="0"/>
    <n v="15150"/>
    <n v="15150"/>
    <x v="1"/>
    <x v="194"/>
    <n v="15600"/>
    <n v="2991"/>
    <n v="49"/>
    <x v="1"/>
    <s v="CORRECTIVE/QC/TD/COT"/>
    <m/>
    <x v="6"/>
    <x v="2"/>
    <x v="2"/>
    <m/>
    <m/>
    <m/>
    <x v="2"/>
    <x v="1"/>
    <n v="0"/>
    <m/>
    <m/>
    <m/>
    <m/>
    <s v="LADA CONSTRUCTION INC"/>
    <m/>
    <s v="1875 W ANDROMEDAE DR"/>
    <s v="CITRUS SPRINGS FL 34434"/>
  </r>
  <r>
    <x v="711"/>
    <s v="18E17S320010  01260 0020"/>
    <s v="7492"/>
    <s v="PINE RIDGE UNITS 1,5,&amp; 6"/>
    <s v="0100"/>
    <s v="Single Family Residential"/>
    <s v="01"/>
    <s v="18S"/>
    <s v="17E"/>
    <s v="STANDARD"/>
    <x v="0"/>
    <n v="45221"/>
    <n v="1.04"/>
    <s v="0000"/>
    <n v="6458"/>
    <s v="W"/>
    <x v="56"/>
    <s v="DR"/>
    <m/>
    <s v="BEVERLY HILLS"/>
    <m/>
    <s v="PINE RIDGE UNIT 1 PB 8 PG 25 LOT 2 BLK 126"/>
    <n v="252640"/>
    <n v="15570"/>
    <n v="237070"/>
    <n v="252640"/>
    <n v="252640"/>
    <x v="0"/>
    <x v="452"/>
    <n v="329000"/>
    <n v="3091"/>
    <n v="1241"/>
    <x v="0"/>
    <s v="WARRANTY DEED"/>
    <n v="1"/>
    <x v="41"/>
    <x v="1"/>
    <x v="0"/>
    <m/>
    <n v="1890"/>
    <n v="32"/>
    <x v="0"/>
    <x v="0"/>
    <n v="2498"/>
    <m/>
    <m/>
    <m/>
    <m/>
    <s v="DOMBROWSKI GLENN"/>
    <s v="DOMBROWSKI ANDREA B"/>
    <s v="6458 W RIO GRANDE DR"/>
    <s v="BEVERLY HILLS FL 34465"/>
  </r>
  <r>
    <x v="712"/>
    <s v="18E17S320010  01280 0100"/>
    <s v="7492"/>
    <s v="PINE RIDGE UNITS 1,5,&amp; 6"/>
    <s v="0100"/>
    <s v="Single Family Residential"/>
    <s v="06"/>
    <s v="18S"/>
    <s v="18E"/>
    <s v="STANDARD"/>
    <x v="0"/>
    <n v="43741"/>
    <n v="1"/>
    <s v="000X"/>
    <n v="5586"/>
    <s v="N"/>
    <x v="18"/>
    <s v="DR"/>
    <m/>
    <s v="BEVERLY HILLS"/>
    <m/>
    <s v="PINE RIDGE UNIT 1 PB 8 PG 25 LOT 10 BLK 128"/>
    <n v="224970"/>
    <n v="15060"/>
    <n v="209910"/>
    <n v="174464"/>
    <n v="149464"/>
    <x v="0"/>
    <x v="186"/>
    <n v="187000"/>
    <n v="2364"/>
    <n v="1172"/>
    <x v="0"/>
    <s v="WARRANTY DEED"/>
    <n v="1"/>
    <x v="15"/>
    <x v="1"/>
    <x v="0"/>
    <m/>
    <n v="2047"/>
    <n v="32"/>
    <x v="0"/>
    <x v="0"/>
    <n v="3159"/>
    <m/>
    <m/>
    <m/>
    <m/>
    <s v="GUSTAVSON MILTON JOHN"/>
    <s v="GOLDEN SHARON J"/>
    <s v="5586 N BUFFALO DR"/>
    <s v="BEVERLY HILLS FL 34465 2766"/>
  </r>
  <r>
    <x v="713"/>
    <s v="18E17S320010  01290 0060"/>
    <s v="7492"/>
    <s v="PINE RIDGE UNITS 1,5,&amp; 6"/>
    <s v="0000"/>
    <s v="Vacant Residential"/>
    <s v="06"/>
    <s v="18S"/>
    <s v="18E"/>
    <s v="STANDARD"/>
    <x v="1"/>
    <n v="43750"/>
    <n v="1"/>
    <s v="000X"/>
    <n v="5752"/>
    <s v="W"/>
    <x v="51"/>
    <s v="DR"/>
    <m/>
    <s v="BEVERLY HILLS"/>
    <m/>
    <s v="PINE RIDGE UNIT 1 PB 8 PG 25 LOT 6 BLK 129 "/>
    <n v="15070"/>
    <n v="15070"/>
    <n v="0"/>
    <n v="15070"/>
    <n v="15070"/>
    <x v="1"/>
    <x v="76"/>
    <n v="14000"/>
    <n v="1662"/>
    <n v="1449"/>
    <x v="1"/>
    <s v="WARRANTY DEED"/>
    <m/>
    <x v="6"/>
    <x v="2"/>
    <x v="2"/>
    <m/>
    <m/>
    <m/>
    <x v="2"/>
    <x v="1"/>
    <n v="0"/>
    <m/>
    <m/>
    <m/>
    <m/>
    <s v="BULLOCK GREGORY O"/>
    <s v="BULLOCK  MICHELLE M"/>
    <s v="720 S EASTWOOD DR # 333"/>
    <s v="WOODSTOCK IL 60098"/>
  </r>
  <r>
    <x v="714"/>
    <s v="18E17S320010  01320 0060"/>
    <s v="7492"/>
    <s v="PINE RIDGE UNITS 1,5,&amp; 6"/>
    <s v="0100"/>
    <s v="Single Family Residential"/>
    <s v="06"/>
    <s v="18S"/>
    <s v="18E"/>
    <s v="STANDARD"/>
    <x v="0"/>
    <n v="43801"/>
    <n v="1.01"/>
    <s v="000X"/>
    <n v="5375"/>
    <s v="N"/>
    <x v="7"/>
    <s v="TER"/>
    <m/>
    <s v="BEVERLY HILLS"/>
    <m/>
    <s v="PINE RIDGE UNIT 1 PB 8 PG 25 LOT 6 BLK 132"/>
    <n v="242920"/>
    <n v="15080"/>
    <n v="227840"/>
    <n v="181439"/>
    <n v="156439"/>
    <x v="0"/>
    <x v="453"/>
    <n v="12500"/>
    <n v="909"/>
    <n v="715"/>
    <x v="1"/>
    <s v="WARRANTY DEED"/>
    <n v="1"/>
    <x v="14"/>
    <x v="1"/>
    <x v="1"/>
    <m/>
    <n v="2410"/>
    <n v="32"/>
    <x v="0"/>
    <x v="0"/>
    <n v="3998"/>
    <m/>
    <m/>
    <m/>
    <m/>
    <s v="JOHNSON RONALD LLOYD"/>
    <s v="JOHNSON MARGARET ANN"/>
    <s v="5375 N SONORA TER"/>
    <s v="BEVERLY HILLS FL 34465 2702"/>
  </r>
  <r>
    <x v="715"/>
    <s v="18E17S320010  01320 0070"/>
    <s v="7492"/>
    <s v="PINE RIDGE UNITS 1,5,&amp; 6"/>
    <s v="0100"/>
    <s v="Single Family Residential"/>
    <s v="06"/>
    <s v="18S"/>
    <s v="18E"/>
    <s v="STANDARD"/>
    <x v="0"/>
    <n v="43767"/>
    <n v="1"/>
    <s v="000X"/>
    <n v="5399"/>
    <s v="N"/>
    <x v="7"/>
    <s v="TER"/>
    <m/>
    <s v="BEVERLY HILLS"/>
    <m/>
    <s v="PINE RIDGE UNIT 1 PB 8 PG 25 LOT 7 BLK 132"/>
    <n v="197200"/>
    <n v="15070"/>
    <n v="182130"/>
    <n v="173673"/>
    <n v="148673"/>
    <x v="0"/>
    <x v="454"/>
    <n v="15500"/>
    <n v="2919"/>
    <n v="1262"/>
    <x v="1"/>
    <s v="WARRANTY DEED"/>
    <n v="1"/>
    <x v="41"/>
    <x v="3"/>
    <x v="0"/>
    <m/>
    <n v="1781"/>
    <n v="32"/>
    <x v="1"/>
    <x v="0"/>
    <n v="2640"/>
    <m/>
    <m/>
    <m/>
    <m/>
    <s v="WORKMAN KYLE"/>
    <s v="WORKMAN KOURTNEY LYNN"/>
    <s v="5399 N SONORA TER"/>
    <s v="BEVERLY HILLS FL 34465"/>
  </r>
  <r>
    <x v="716"/>
    <s v="18E17S320010  01320 0090"/>
    <s v="7492"/>
    <s v="PINE RIDGE UNITS 1,5,&amp; 6"/>
    <s v="0100"/>
    <s v="Single Family Residential"/>
    <s v="06"/>
    <s v="18S"/>
    <s v="18E"/>
    <s v="STANDARD"/>
    <x v="0"/>
    <n v="49298"/>
    <n v="1.1299999999999999"/>
    <s v="000X"/>
    <n v="5364"/>
    <s v="N"/>
    <x v="6"/>
    <s v="TER"/>
    <m/>
    <s v="BEVERLY HILLS"/>
    <m/>
    <s v="PINE RIDGE UNIT 1 PB 8 PG 25 LOT 9 BLK 132 "/>
    <n v="163740"/>
    <n v="16980"/>
    <n v="146760"/>
    <n v="163740"/>
    <n v="163740"/>
    <x v="1"/>
    <x v="50"/>
    <n v="30000"/>
    <n v="1353"/>
    <n v="1567"/>
    <x v="0"/>
    <s v="UNDEFINED"/>
    <n v="1"/>
    <x v="44"/>
    <x v="3"/>
    <x v="0"/>
    <m/>
    <n v="1662"/>
    <n v="32"/>
    <x v="0"/>
    <x v="0"/>
    <n v="2533"/>
    <m/>
    <m/>
    <m/>
    <m/>
    <s v="WHITTAKER SHARON"/>
    <m/>
    <s v="7897 6 MILE RD"/>
    <s v="NORTHVILLE MI 48167"/>
  </r>
  <r>
    <x v="717"/>
    <s v="18E17S320010  01240 0060"/>
    <s v="7492"/>
    <s v="PINE RIDGE UNITS 1,5,&amp; 6"/>
    <s v="0100"/>
    <s v="Single Family Residential"/>
    <s v="01"/>
    <s v="18S"/>
    <s v="17E"/>
    <s v="STANDARD"/>
    <x v="0"/>
    <n v="49888"/>
    <n v="1.1499999999999999"/>
    <s v="0000"/>
    <n v="6262"/>
    <s v="W"/>
    <x v="59"/>
    <s v="DR"/>
    <m/>
    <s v="BEVERLY HILLS"/>
    <m/>
    <s v="PINE RIDGE UNIT 1 PB 8 PG 25 LOT 6 BLK 124"/>
    <n v="504140"/>
    <n v="17180"/>
    <n v="486960"/>
    <n v="504140"/>
    <n v="504140"/>
    <x v="1"/>
    <x v="455"/>
    <n v="390000"/>
    <n v="3024"/>
    <n v="1416"/>
    <x v="0"/>
    <s v="WARRANTY DEED"/>
    <n v="2"/>
    <x v="39"/>
    <x v="5"/>
    <x v="4"/>
    <m/>
    <n v="4408"/>
    <n v="46"/>
    <x v="1"/>
    <x v="0"/>
    <n v="7435"/>
    <m/>
    <m/>
    <m/>
    <m/>
    <s v="YARGER LLOYD"/>
    <m/>
    <s v="5047 GIVERNY RD"/>
    <s v="OREGON OH 43616"/>
  </r>
  <r>
    <x v="718"/>
    <s v="18E17S320010  01240 0090"/>
    <s v="7492"/>
    <s v="PINE RIDGE UNITS 1,5,&amp; 6"/>
    <s v="0000"/>
    <s v="Vacant Residential"/>
    <s v="01"/>
    <s v="18S"/>
    <s v="17E"/>
    <s v="STANDARD"/>
    <x v="1"/>
    <n v="46201"/>
    <n v="1.06"/>
    <s v="0000"/>
    <n v="6269"/>
    <s v="W"/>
    <x v="60"/>
    <s v="LN"/>
    <m/>
    <s v="BEVERLY HILLS"/>
    <m/>
    <s v="PINE RIDGE UNIT 1 PB 8 PG 25 LOT 9 BLK 124"/>
    <n v="15910"/>
    <n v="15910"/>
    <n v="0"/>
    <n v="15910"/>
    <n v="15910"/>
    <x v="1"/>
    <x v="66"/>
    <n v="22500"/>
    <n v="1060"/>
    <n v="25"/>
    <x v="1"/>
    <s v="FROM DEVELOPERS"/>
    <m/>
    <x v="6"/>
    <x v="2"/>
    <x v="2"/>
    <m/>
    <m/>
    <m/>
    <x v="2"/>
    <x v="1"/>
    <n v="0"/>
    <m/>
    <m/>
    <m/>
    <m/>
    <s v="CO EDWARD"/>
    <m/>
    <s v="16804 SHORERUN DR"/>
    <s v="EDMOND OK 73012"/>
  </r>
  <r>
    <x v="719"/>
    <s v="18E17S320010  01250 0080"/>
    <s v="7492"/>
    <s v="PINE RIDGE UNITS 1,5,&amp; 6"/>
    <s v="0000"/>
    <s v="Vacant Residential"/>
    <s v="01"/>
    <s v="18S"/>
    <s v="17E"/>
    <s v="STANDARD"/>
    <x v="1"/>
    <n v="51968"/>
    <n v="1.19"/>
    <s v="0000"/>
    <n v="6193"/>
    <s v="W"/>
    <x v="56"/>
    <s v="LN"/>
    <m/>
    <s v="BEVERLY HILLS"/>
    <m/>
    <s v="PINE RIDGE UNIT 1 PB 8 PG 25 LOT 8 BLK 125"/>
    <n v="17900"/>
    <n v="17900"/>
    <n v="0"/>
    <n v="17900"/>
    <n v="17900"/>
    <x v="1"/>
    <x v="456"/>
    <n v="19900"/>
    <n v="1365"/>
    <n v="854"/>
    <x v="1"/>
    <s v="FROM DEVELOPERS"/>
    <m/>
    <x v="6"/>
    <x v="2"/>
    <x v="2"/>
    <m/>
    <m/>
    <m/>
    <x v="2"/>
    <x v="1"/>
    <n v="0"/>
    <m/>
    <m/>
    <m/>
    <m/>
    <s v="AQUINO MATEO P JR"/>
    <s v="AQUINO SOLCIELO A"/>
    <s v="15011 SW 112TH TER"/>
    <s v="MIAMI FL 33196"/>
  </r>
  <r>
    <x v="720"/>
    <s v="18E17S320010  01250 0100"/>
    <s v="7492"/>
    <s v="PINE RIDGE UNITS 1,5,&amp; 6"/>
    <s v="0100"/>
    <s v="Single Family Residential"/>
    <s v="01"/>
    <s v="18S"/>
    <s v="17E"/>
    <s v="STANDARD"/>
    <x v="0"/>
    <n v="46200"/>
    <n v="1.06"/>
    <s v="0000"/>
    <n v="6373"/>
    <s v="W"/>
    <x v="56"/>
    <s v="DR"/>
    <m/>
    <s v="BEVERLY HILLS"/>
    <m/>
    <s v="PINE RIDGE UNIT 1 PB 8 PG 25 LOT 10 BLK 125"/>
    <n v="239700"/>
    <n v="15910"/>
    <n v="223790"/>
    <n v="179647"/>
    <n v="154647"/>
    <x v="0"/>
    <x v="318"/>
    <n v="35000"/>
    <n v="2250"/>
    <n v="1363"/>
    <x v="1"/>
    <s v="WARRANTY DEED"/>
    <n v="1"/>
    <x v="42"/>
    <x v="1"/>
    <x v="1"/>
    <m/>
    <n v="2267"/>
    <n v="32"/>
    <x v="0"/>
    <x v="0"/>
    <n v="3064"/>
    <m/>
    <m/>
    <m/>
    <m/>
    <s v="RIZZOTTO ANTHONY"/>
    <s v="RIZZOTTO SUNNAM"/>
    <s v="6373 W RIO GRANDE DR"/>
    <s v="BEVERLY HILLS FL 34465"/>
  </r>
  <r>
    <x v="721"/>
    <s v="18E17S320010  01290 0020"/>
    <s v="7492"/>
    <s v="PINE RIDGE UNITS 1,5,&amp; 6"/>
    <s v="0100"/>
    <s v="Single Family Residential"/>
    <s v="06"/>
    <s v="18S"/>
    <s v="18E"/>
    <s v="STANDARD"/>
    <x v="0"/>
    <n v="43750"/>
    <n v="1"/>
    <s v="000X"/>
    <n v="5886"/>
    <s v="W"/>
    <x v="51"/>
    <s v="DR"/>
    <m/>
    <s v="BEVERLY HILLS"/>
    <m/>
    <s v="PINE RIDGE UNIT 1 PB 8 PG 25 LOT 2 BLK 129"/>
    <n v="208140"/>
    <n v="15070"/>
    <n v="193070"/>
    <n v="208140"/>
    <n v="208140"/>
    <x v="1"/>
    <x v="457"/>
    <n v="19500"/>
    <n v="2888"/>
    <n v="367"/>
    <x v="1"/>
    <s v="WARRANTY DEED"/>
    <n v="1"/>
    <x v="41"/>
    <x v="1"/>
    <x v="0"/>
    <m/>
    <n v="1944"/>
    <n v="32"/>
    <x v="1"/>
    <x v="0"/>
    <n v="2766"/>
    <m/>
    <m/>
    <m/>
    <m/>
    <s v="ACOSTA ENRIQUE"/>
    <m/>
    <s v="5886 W PAWNEE DR"/>
    <s v="BEVERLY HILLS FL 34465 2085"/>
  </r>
  <r>
    <x v="722"/>
    <s v="18E17S320010  01290 0110"/>
    <s v="7492"/>
    <s v="PINE RIDGE UNITS 1,5,&amp; 6"/>
    <s v="0100"/>
    <s v="Single Family Residential"/>
    <s v="06"/>
    <s v="18S"/>
    <s v="18E"/>
    <s v="STANDARD"/>
    <x v="0"/>
    <n v="43750"/>
    <n v="1"/>
    <s v="000X"/>
    <n v="5614"/>
    <s v="W"/>
    <x v="51"/>
    <s v="DR"/>
    <m/>
    <s v="BEVERLY HILLS"/>
    <m/>
    <s v="PINE RIDGE UNIT 1 PB 8 PG 25 LOT 11 BLK 129"/>
    <n v="334590"/>
    <n v="15070"/>
    <n v="319520"/>
    <n v="266080"/>
    <n v="241080"/>
    <x v="0"/>
    <x v="193"/>
    <n v="18000"/>
    <n v="1657"/>
    <n v="1076"/>
    <x v="1"/>
    <s v="WARRANTY DEED"/>
    <n v="1"/>
    <x v="3"/>
    <x v="0"/>
    <x v="1"/>
    <m/>
    <n v="3223"/>
    <n v="32"/>
    <x v="0"/>
    <x v="0"/>
    <n v="4613"/>
    <m/>
    <m/>
    <m/>
    <m/>
    <s v="BIALICK ROBERT"/>
    <s v="BIALICK MARY"/>
    <s v="5614 W PAWNEE DR"/>
    <s v="BEVERLY HILLS FL 34465"/>
  </r>
  <r>
    <x v="723"/>
    <s v="18E17S320010  01290 0170"/>
    <s v="7492"/>
    <s v="PINE RIDGE UNITS 1,5,&amp; 6"/>
    <s v="0100"/>
    <s v="Single Family Residential"/>
    <s v="06"/>
    <s v="18S"/>
    <s v="18E"/>
    <s v="STANDARD"/>
    <x v="0"/>
    <n v="96984"/>
    <n v="2.23"/>
    <s v="000X"/>
    <n v="5460"/>
    <s v="W"/>
    <x v="51"/>
    <s v="DR"/>
    <m/>
    <s v="BEVERLY HILLS"/>
    <m/>
    <s v="PINE RIDGE UNIT 1 PB 8 PG 25 LOT 17 BLK 129"/>
    <n v="679420"/>
    <n v="33400"/>
    <n v="646020"/>
    <n v="679420"/>
    <n v="679420"/>
    <x v="0"/>
    <x v="458"/>
    <n v="525000"/>
    <n v="3061"/>
    <n v="85"/>
    <x v="0"/>
    <s v="WARRANTY DEED"/>
    <n v="2"/>
    <x v="29"/>
    <x v="6"/>
    <x v="5"/>
    <n v="2"/>
    <n v="6911"/>
    <n v="5"/>
    <x v="0"/>
    <x v="0"/>
    <n v="7626"/>
    <m/>
    <m/>
    <m/>
    <m/>
    <s v="CORNELIUS DAVID"/>
    <s v="CORNELIUS ELIZABETH"/>
    <s v="5460 W PAWNEE DR"/>
    <s v="BEVERLY HILLS FL 34465 2084"/>
  </r>
  <r>
    <x v="724"/>
    <s v="18E17S320010  01320 0030"/>
    <s v="7492"/>
    <s v="PINE RIDGE UNITS 1,5,&amp; 6"/>
    <s v="0100"/>
    <s v="Single Family Residential"/>
    <s v="06"/>
    <s v="18S"/>
    <s v="18E"/>
    <s v="STANDARD"/>
    <x v="0"/>
    <n v="43835"/>
    <n v="1.01"/>
    <s v="000X"/>
    <n v="5255"/>
    <s v="N"/>
    <x v="7"/>
    <s v="TER"/>
    <m/>
    <s v="BEVERLY HILLS"/>
    <m/>
    <s v="PINE RIDGE UNIT 1 PB 8 PG 25 LOT 3 BLK 132"/>
    <n v="168000"/>
    <n v="15090"/>
    <n v="152910"/>
    <n v="168000"/>
    <n v="168000"/>
    <x v="0"/>
    <x v="459"/>
    <n v="224000"/>
    <n v="3124"/>
    <n v="1804"/>
    <x v="0"/>
    <s v="WARRANTY DEED"/>
    <n v="1"/>
    <x v="30"/>
    <x v="1"/>
    <x v="0"/>
    <m/>
    <n v="1953"/>
    <n v="32"/>
    <x v="1"/>
    <x v="0"/>
    <n v="2608"/>
    <m/>
    <m/>
    <m/>
    <m/>
    <s v="MILLSAP MICHAEL G"/>
    <m/>
    <s v="5255 N SONORA TERR"/>
    <s v="BEVERLY HILLS FL 34465"/>
  </r>
  <r>
    <x v="725"/>
    <s v="18E17S320010  01210 0070"/>
    <s v="7492"/>
    <s v="PINE RIDGE UNITS 1,5,&amp; 6"/>
    <s v="0000"/>
    <s v="Vacant Residential"/>
    <s v="01"/>
    <s v="18S"/>
    <s v="17E"/>
    <s v="STANDARD"/>
    <x v="1"/>
    <n v="54029"/>
    <n v="1.24"/>
    <s v="0000"/>
    <n v="6180"/>
    <s v="W"/>
    <x v="53"/>
    <s v="ST"/>
    <m/>
    <s v="BEVERLY HILLS"/>
    <m/>
    <s v="PINE RIDGE UNIT 1 PB 8 PG 25 LOT 7 BLK 121 "/>
    <n v="18600"/>
    <n v="18600"/>
    <n v="0"/>
    <n v="18600"/>
    <n v="18600"/>
    <x v="1"/>
    <x v="460"/>
    <n v="18700"/>
    <n v="1197"/>
    <n v="1248"/>
    <x v="1"/>
    <s v="FROM DEVELOPERS"/>
    <m/>
    <x v="6"/>
    <x v="2"/>
    <x v="2"/>
    <m/>
    <m/>
    <m/>
    <x v="2"/>
    <x v="1"/>
    <n v="0"/>
    <m/>
    <m/>
    <m/>
    <m/>
    <s v="DUMALIG SAMUEL"/>
    <m/>
    <s v="34107 LANGHORN CT"/>
    <s v="FREMONT CA 94555"/>
  </r>
  <r>
    <x v="726"/>
    <s v="18E17S320010  01210 0080"/>
    <s v="7492"/>
    <s v="PINE RIDGE UNITS 1,5,&amp; 6"/>
    <s v="0000"/>
    <s v="Vacant Residential"/>
    <s v="01"/>
    <s v="18S"/>
    <s v="17E"/>
    <s v="STANDARD"/>
    <x v="1"/>
    <n v="53788"/>
    <n v="1.23"/>
    <s v="0000"/>
    <n v="6157"/>
    <s v="W"/>
    <x v="57"/>
    <s v="LN"/>
    <m/>
    <s v="BEVERLY HILLS"/>
    <m/>
    <s v="PINE RIDGE UNIT 1 PB 8 PG 25 LOT 8 BLK 121 "/>
    <n v="18520"/>
    <n v="18520"/>
    <n v="0"/>
    <n v="18520"/>
    <n v="18520"/>
    <x v="1"/>
    <x v="461"/>
    <n v="18600"/>
    <n v="1208"/>
    <n v="330"/>
    <x v="1"/>
    <s v="FROM DEVELOPERS"/>
    <m/>
    <x v="6"/>
    <x v="2"/>
    <x v="2"/>
    <m/>
    <m/>
    <m/>
    <x v="2"/>
    <x v="1"/>
    <n v="0"/>
    <m/>
    <m/>
    <m/>
    <m/>
    <s v="DUMALIG SAMUEL"/>
    <m/>
    <s v="34107 LANGHORN CT"/>
    <s v="FREMONT CA 94555"/>
  </r>
  <r>
    <x v="727"/>
    <s v="18E17S320010  01210 0090"/>
    <s v="7492"/>
    <s v="PINE RIDGE UNITS 1,5,&amp; 6"/>
    <s v="0000"/>
    <s v="Vacant Residential"/>
    <s v="01"/>
    <s v="18S"/>
    <s v="17E"/>
    <s v="STANDARD"/>
    <x v="1"/>
    <n v="44000"/>
    <n v="1.01"/>
    <s v="0000"/>
    <n v="6225"/>
    <s v="W"/>
    <x v="57"/>
    <s v="LN"/>
    <m/>
    <s v="BEVERLY HILLS"/>
    <m/>
    <s v="PINE RIDGE UNIT 1 PB 8 PG 25 LOT 9 BLK 121 "/>
    <n v="15150"/>
    <n v="15150"/>
    <n v="0"/>
    <n v="15150"/>
    <n v="15150"/>
    <x v="1"/>
    <x v="23"/>
    <m/>
    <m/>
    <m/>
    <x v="2"/>
    <m/>
    <m/>
    <x v="6"/>
    <x v="2"/>
    <x v="2"/>
    <m/>
    <m/>
    <m/>
    <x v="2"/>
    <x v="1"/>
    <n v="0"/>
    <m/>
    <m/>
    <m/>
    <m/>
    <s v="FOX SHARI BETH TRUSTEE"/>
    <s v="SHARI BETH FOX TRUST"/>
    <s v="14806 HARVEST CT"/>
    <s v="CENTREVILLE VA 20120"/>
  </r>
  <r>
    <x v="728"/>
    <s v="18E17S320010  01240 0030"/>
    <s v="7492"/>
    <s v="PINE RIDGE UNITS 1,5,&amp; 6"/>
    <s v="0000"/>
    <s v="Vacant Residential"/>
    <s v="01"/>
    <s v="18S"/>
    <s v="17E"/>
    <s v="STANDARD"/>
    <x v="1"/>
    <n v="46200"/>
    <n v="1.06"/>
    <s v="0000"/>
    <n v="6378"/>
    <s v="W"/>
    <x v="59"/>
    <s v="DR"/>
    <m/>
    <s v="BEVERLY HILLS"/>
    <m/>
    <s v="PINE RIDGE UNIT 1 PB 8 PG 25 LOT 3 BLK 124"/>
    <n v="15910"/>
    <n v="15910"/>
    <n v="0"/>
    <n v="15910"/>
    <n v="15910"/>
    <x v="1"/>
    <x v="362"/>
    <n v="18000"/>
    <n v="1323"/>
    <n v="1365"/>
    <x v="1"/>
    <s v="SALE / MORE THAN 1 PARCEL"/>
    <m/>
    <x v="6"/>
    <x v="2"/>
    <x v="2"/>
    <m/>
    <m/>
    <m/>
    <x v="2"/>
    <x v="1"/>
    <n v="0"/>
    <m/>
    <m/>
    <m/>
    <m/>
    <s v="GILLILAND WILLIAM DUPREE"/>
    <s v="GILLILAND ELIZABETH J"/>
    <s v="240 NW 197TH AVE"/>
    <s v="PEMBROKE PINES FL 33029"/>
  </r>
  <r>
    <x v="729"/>
    <s v="18E17S320010  01240 0110"/>
    <s v="7492"/>
    <s v="PINE RIDGE UNITS 1,5,&amp; 6"/>
    <s v="0100"/>
    <s v="Single Family Residential"/>
    <s v="01"/>
    <s v="18S"/>
    <s v="17E"/>
    <s v="STANDARD"/>
    <x v="0"/>
    <n v="46200"/>
    <n v="1.06"/>
    <s v="0000"/>
    <n v="6347"/>
    <s v="W"/>
    <x v="60"/>
    <s v="LN"/>
    <m/>
    <s v="BEVERLY HILLS"/>
    <m/>
    <s v="PINE RIDGE UNIT 1 PB 8 PG 25 LOT 11 BLK 124"/>
    <n v="233810"/>
    <n v="15910"/>
    <n v="217900"/>
    <n v="188403"/>
    <n v="163403"/>
    <x v="0"/>
    <x v="407"/>
    <n v="19000"/>
    <n v="1265"/>
    <n v="419"/>
    <x v="1"/>
    <s v="FROM DEVELOPERS"/>
    <n v="1"/>
    <x v="15"/>
    <x v="1"/>
    <x v="0"/>
    <m/>
    <n v="2220"/>
    <n v="32"/>
    <x v="0"/>
    <x v="0"/>
    <n v="3096"/>
    <m/>
    <m/>
    <m/>
    <m/>
    <s v="PENA LORENZO C"/>
    <s v="PENA LINDA C"/>
    <s v="6347 W EL DORADO LN"/>
    <s v="BEVERLY HILLS FL 34465"/>
  </r>
  <r>
    <x v="730"/>
    <s v="18E17S320010  01260 0010"/>
    <s v="7492"/>
    <s v="PINE RIDGE UNITS 1,5,&amp; 6"/>
    <s v="0000"/>
    <s v="Vacant Residential"/>
    <s v="01"/>
    <s v="18S"/>
    <s v="17E"/>
    <s v="STANDARD"/>
    <x v="1"/>
    <n v="47006"/>
    <n v="1.08"/>
    <s v="0000"/>
    <n v="6480"/>
    <s v="W"/>
    <x v="56"/>
    <s v="DR"/>
    <m/>
    <s v="BEVERLY HILLS"/>
    <m/>
    <s v="PINE RIDGE UNIT 1 PB 8 PG 25 LOT 1 BLK 126"/>
    <n v="16190"/>
    <n v="16190"/>
    <n v="0"/>
    <n v="16190"/>
    <n v="16190"/>
    <x v="1"/>
    <x v="462"/>
    <n v="22000"/>
    <n v="2914"/>
    <n v="2009"/>
    <x v="1"/>
    <s v="WARRANTY DEED"/>
    <m/>
    <x v="6"/>
    <x v="2"/>
    <x v="2"/>
    <m/>
    <m/>
    <m/>
    <x v="2"/>
    <x v="1"/>
    <n v="0"/>
    <m/>
    <m/>
    <m/>
    <m/>
    <s v="BLUM JILL A"/>
    <m/>
    <s v="PO BOX 151"/>
    <s v="PECONIC NY 11958"/>
  </r>
  <r>
    <x v="731"/>
    <s v="18E17S320010  01260 0060"/>
    <s v="7492"/>
    <s v="PINE RIDGE UNITS 1,5,&amp; 6"/>
    <s v="0000"/>
    <s v="Vacant Residential"/>
    <s v="01"/>
    <s v="18S"/>
    <s v="17E"/>
    <s v="STANDARD"/>
    <x v="1"/>
    <n v="43833"/>
    <n v="1.01"/>
    <s v="0000"/>
    <n v="6374"/>
    <s v="W"/>
    <x v="56"/>
    <s v="DR"/>
    <m/>
    <s v="BEVERLY HILLS"/>
    <m/>
    <s v="PINE RIDGE UNIT 1 PB 8 PG 25 LOT 6 BLK 126"/>
    <n v="15090"/>
    <n v="15090"/>
    <n v="0"/>
    <n v="15090"/>
    <n v="15090"/>
    <x v="1"/>
    <x v="463"/>
    <n v="25000"/>
    <n v="3093"/>
    <n v="346"/>
    <x v="1"/>
    <s v="WARRANTY DEED"/>
    <m/>
    <x v="6"/>
    <x v="2"/>
    <x v="2"/>
    <m/>
    <m/>
    <m/>
    <x v="2"/>
    <x v="1"/>
    <n v="0"/>
    <m/>
    <m/>
    <m/>
    <m/>
    <s v="BUTLER JOSEPH S"/>
    <m/>
    <s v="5400 W YEARLING DR"/>
    <s v="BEVERLY HILLS FL 34465"/>
  </r>
  <r>
    <x v="732"/>
    <s v="18E17S320010  01280 0040"/>
    <s v="7492"/>
    <s v="PINE RIDGE UNITS 1,5,&amp; 6"/>
    <s v="0000"/>
    <s v="Vacant Residential"/>
    <s v="01"/>
    <s v="18S"/>
    <s v="17E"/>
    <s v="STANDARD"/>
    <x v="1"/>
    <n v="43453"/>
    <n v="1"/>
    <s v="0000"/>
    <n v="6190"/>
    <s v="W"/>
    <x v="56"/>
    <s v="DR"/>
    <m/>
    <s v="BEVERLY HILLS"/>
    <m/>
    <s v="PINE RIDGE UNIT 1 PB 8 PG 25 LOT 4 BLK 128 "/>
    <n v="14960"/>
    <n v="14960"/>
    <n v="0"/>
    <n v="14960"/>
    <n v="14960"/>
    <x v="1"/>
    <x v="362"/>
    <n v="21300"/>
    <n v="1320"/>
    <n v="1254"/>
    <x v="1"/>
    <s v="FROM DEVELOPERS"/>
    <m/>
    <x v="6"/>
    <x v="2"/>
    <x v="2"/>
    <m/>
    <m/>
    <m/>
    <x v="2"/>
    <x v="1"/>
    <n v="0"/>
    <m/>
    <m/>
    <m/>
    <m/>
    <s v="SONG CHANG Y &amp; CHAE HO"/>
    <m/>
    <s v="7847 W CHURCHILL"/>
    <s v="MORTON GROVE IL 60053"/>
  </r>
  <r>
    <x v="733"/>
    <s v="18E17S320010  01280 0080"/>
    <s v="7492"/>
    <s v="PINE RIDGE UNITS 1,5,&amp; 6"/>
    <s v="0000"/>
    <s v="Vacant Residential"/>
    <s v="06"/>
    <s v="18S"/>
    <s v="18E"/>
    <s v="STANDARD"/>
    <x v="1"/>
    <n v="43741"/>
    <n v="1"/>
    <s v="000X"/>
    <n v="5652"/>
    <s v="N"/>
    <x v="18"/>
    <s v="DR"/>
    <m/>
    <s v="BEVERLY HILLS"/>
    <m/>
    <s v="PINE RIDGE UNIT 1 PB 8 PG 25 LOT 8 BLK 128"/>
    <n v="15060"/>
    <n v="15060"/>
    <n v="0"/>
    <n v="15060"/>
    <n v="15060"/>
    <x v="1"/>
    <x v="464"/>
    <n v="55000"/>
    <n v="2112"/>
    <n v="1621"/>
    <x v="1"/>
    <s v="WARRANTY DEED"/>
    <m/>
    <x v="6"/>
    <x v="2"/>
    <x v="2"/>
    <m/>
    <m/>
    <m/>
    <x v="2"/>
    <x v="1"/>
    <n v="0"/>
    <m/>
    <m/>
    <m/>
    <m/>
    <s v="LAVIGNE DENNIS D"/>
    <s v="LAVIGNE LINDA M"/>
    <s v="PO BOX 453"/>
    <s v="CHARLESTOWN RI 02813"/>
  </r>
  <r>
    <x v="734"/>
    <s v="18E17S320010  01280 0090"/>
    <s v="7492"/>
    <s v="PINE RIDGE UNITS 1,5,&amp; 6"/>
    <s v="0100"/>
    <s v="Single Family Residential"/>
    <s v="06"/>
    <s v="18S"/>
    <s v="18E"/>
    <s v="STANDARD"/>
    <x v="0"/>
    <n v="43741"/>
    <n v="1"/>
    <s v="000X"/>
    <n v="5618"/>
    <s v="N"/>
    <x v="18"/>
    <s v="DR"/>
    <m/>
    <s v="BEVERLY HILLS"/>
    <m/>
    <s v="PINE RIDGE UNIT 1 PB 8 PG 25 LOT 9 BLK 128"/>
    <n v="282190"/>
    <n v="15060"/>
    <n v="267130"/>
    <n v="282190"/>
    <n v="282190"/>
    <x v="1"/>
    <x v="85"/>
    <n v="48500"/>
    <n v="1781"/>
    <n v="765"/>
    <x v="1"/>
    <s v="WARRANTY DEED"/>
    <n v="1"/>
    <x v="3"/>
    <x v="0"/>
    <x v="1"/>
    <m/>
    <n v="2692"/>
    <n v="32"/>
    <x v="0"/>
    <x v="0"/>
    <n v="3729"/>
    <m/>
    <m/>
    <m/>
    <m/>
    <s v="WHITTAKER ORVILLE"/>
    <s v="WHITTAKER KELVETTA"/>
    <s v="5618 N BUFFALO DR"/>
    <s v="BEVERLY HILLS FL 34465"/>
  </r>
  <r>
    <x v="735"/>
    <s v="18E17S320010  01280 0120"/>
    <s v="7492"/>
    <s v="PINE RIDGE UNITS 1,5,&amp; 6"/>
    <s v="0100"/>
    <s v="Single Family Residential"/>
    <s v="06"/>
    <s v="18S"/>
    <s v="18E"/>
    <s v="STANDARD"/>
    <x v="0"/>
    <n v="44115"/>
    <n v="1.01"/>
    <s v="000X"/>
    <n v="5512"/>
    <s v="N"/>
    <x v="18"/>
    <s v="DR"/>
    <m/>
    <s v="BEVERLY HILLS"/>
    <m/>
    <s v="PINE RIDGE UNIT 1 PB 8 PG 25 LOT 12 BLK 128 "/>
    <n v="198310"/>
    <n v="15190"/>
    <n v="183120"/>
    <n v="156401"/>
    <n v="131401"/>
    <x v="0"/>
    <x v="465"/>
    <n v="12000"/>
    <n v="1142"/>
    <n v="2025"/>
    <x v="0"/>
    <s v="WARRANTY DEED"/>
    <n v="1"/>
    <x v="10"/>
    <x v="1"/>
    <x v="0"/>
    <n v="1"/>
    <n v="1711"/>
    <n v="32"/>
    <x v="0"/>
    <x v="0"/>
    <n v="2670"/>
    <m/>
    <m/>
    <m/>
    <m/>
    <s v="CHIRICHELLA ANTHONY D"/>
    <m/>
    <s v="5512 N BUFFALO DR"/>
    <s v="BEVERLY HILLS FL 34465"/>
  </r>
  <r>
    <x v="736"/>
    <s v="18E17S320010  01290 0010"/>
    <s v="7492"/>
    <s v="PINE RIDGE UNITS 1,5,&amp; 6"/>
    <s v="0100"/>
    <s v="Single Family Residential"/>
    <s v="06"/>
    <s v="18S"/>
    <s v="18E"/>
    <s v="STANDARD"/>
    <x v="0"/>
    <n v="49265"/>
    <n v="1.1299999999999999"/>
    <s v="000X"/>
    <n v="5922"/>
    <s v="W"/>
    <x v="51"/>
    <s v="DR"/>
    <m/>
    <s v="BEVERLY HILLS"/>
    <m/>
    <s v="PINE RIDGE UNIT 1 PB 8 PG 25 LOT 1 BLK 129"/>
    <n v="232620"/>
    <n v="16970"/>
    <n v="215650"/>
    <n v="198408"/>
    <n v="173408"/>
    <x v="0"/>
    <x v="466"/>
    <n v="160000"/>
    <n v="2599"/>
    <n v="1274"/>
    <x v="0"/>
    <s v="WARRANTY DEED"/>
    <n v="1"/>
    <x v="22"/>
    <x v="1"/>
    <x v="0"/>
    <m/>
    <n v="1693"/>
    <n v="32"/>
    <x v="0"/>
    <x v="0"/>
    <n v="2617"/>
    <m/>
    <m/>
    <m/>
    <m/>
    <s v="MC COY MARK R"/>
    <s v="MC COY CLAUDIA J"/>
    <s v="5922 W PAWNEE DR"/>
    <s v="BEVERLY HILLS FL 34465"/>
  </r>
  <r>
    <x v="737"/>
    <s v="18E17S320010  01290 0230"/>
    <s v="7492"/>
    <s v="PINE RIDGE UNITS 1,5,&amp; 6"/>
    <s v="0000"/>
    <s v="Vacant Residential"/>
    <s v="06"/>
    <s v="18S"/>
    <s v="18E"/>
    <s v="STANDARD"/>
    <x v="1"/>
    <n v="47680"/>
    <n v="1.0900000000000001"/>
    <s v="000X"/>
    <n v="5254"/>
    <s v="W"/>
    <x v="12"/>
    <s v="DR"/>
    <m/>
    <s v="BEVERLY HILLS"/>
    <m/>
    <s v="PINE RIDGE UNIT 1 PB 8 PG 25 LOT 23 BLK 129 "/>
    <n v="16420"/>
    <n v="16420"/>
    <n v="0"/>
    <n v="16420"/>
    <n v="16420"/>
    <x v="1"/>
    <x v="37"/>
    <n v="15500"/>
    <n v="1418"/>
    <n v="2312"/>
    <x v="1"/>
    <s v="WARRANTY DEED"/>
    <m/>
    <x v="6"/>
    <x v="2"/>
    <x v="2"/>
    <m/>
    <m/>
    <m/>
    <x v="2"/>
    <x v="1"/>
    <n v="0"/>
    <m/>
    <m/>
    <m/>
    <m/>
    <s v="TRETHEWEY BRUCE R TRUSTEE"/>
    <s v="LAURA E TRETHEWEY TRUSTEE"/>
    <s v="522 SCHOOL LN"/>
    <s v="REHOBOTH BEACH DE 19971"/>
  </r>
  <r>
    <x v="738"/>
    <s v="18E17S320010  01210 0060"/>
    <s v="7492"/>
    <s v="PINE RIDGE UNITS 1,5,&amp; 6"/>
    <s v="0000"/>
    <s v="Vacant Residential"/>
    <s v="01"/>
    <s v="18S"/>
    <s v="17E"/>
    <s v="STANDARD"/>
    <x v="1"/>
    <n v="44000"/>
    <n v="1.01"/>
    <s v="0000"/>
    <n v="6128"/>
    <s v="W"/>
    <x v="53"/>
    <s v="ST"/>
    <m/>
    <s v="BEVERLY HILLS"/>
    <m/>
    <s v="PINE RIDGE UNIT 1 PB 8 PG 25 LOT 6 BLK 121"/>
    <n v="15150"/>
    <n v="15150"/>
    <n v="0"/>
    <n v="15150"/>
    <n v="15150"/>
    <x v="1"/>
    <x v="467"/>
    <n v="23000"/>
    <n v="2253"/>
    <n v="1878"/>
    <x v="1"/>
    <s v="SAME FAMILY/DEED FOL"/>
    <m/>
    <x v="6"/>
    <x v="2"/>
    <x v="2"/>
    <m/>
    <m/>
    <m/>
    <x v="2"/>
    <x v="1"/>
    <n v="0"/>
    <m/>
    <m/>
    <m/>
    <m/>
    <s v="EINBODEN PAIGE KRISTAN"/>
    <m/>
    <s v="25 OSBORN ST"/>
    <s v=" L0M 1B0 CANADA"/>
  </r>
  <r>
    <x v="739"/>
    <s v="18E17S320010  01230 0070"/>
    <s v="7492"/>
    <s v="PINE RIDGE UNITS 1,5,&amp; 6"/>
    <s v="0000"/>
    <s v="Vacant Residential"/>
    <s v="01"/>
    <s v="18S"/>
    <s v="17E"/>
    <s v="STANDARD"/>
    <x v="1"/>
    <n v="52416"/>
    <n v="1.2"/>
    <s v="0000"/>
    <n v="6287"/>
    <s v="W"/>
    <x v="59"/>
    <s v="DR"/>
    <m/>
    <s v="BEVERLY HILLS"/>
    <m/>
    <s v="PINE RIDGE UNIT 1 PB 8 PG 25 LOT 7 BLK 123"/>
    <n v="18050"/>
    <n v="18050"/>
    <n v="0"/>
    <n v="18050"/>
    <n v="18050"/>
    <x v="1"/>
    <x v="23"/>
    <m/>
    <m/>
    <m/>
    <x v="2"/>
    <m/>
    <m/>
    <x v="6"/>
    <x v="2"/>
    <x v="2"/>
    <m/>
    <m/>
    <m/>
    <x v="2"/>
    <x v="1"/>
    <n v="0"/>
    <m/>
    <m/>
    <m/>
    <m/>
    <s v="RUSSELL JOHN T II"/>
    <s v="RUSSELL MARTHA S"/>
    <s v="11 EASTERN AVE"/>
    <s v="ANNAPOLIS MD 21403 3315"/>
  </r>
  <r>
    <x v="740"/>
    <s v="18E17S320010  01230 0080"/>
    <s v="7492"/>
    <s v="PINE RIDGE UNITS 1,5,&amp; 6"/>
    <s v="0100"/>
    <s v="Single Family Residential"/>
    <s v="01"/>
    <s v="18S"/>
    <s v="17E"/>
    <s v="STANDARD"/>
    <x v="0"/>
    <n v="44000"/>
    <n v="1.01"/>
    <s v="0000"/>
    <n v="6309"/>
    <s v="W"/>
    <x v="59"/>
    <s v="DR"/>
    <m/>
    <s v="BEVERLY HILLS"/>
    <m/>
    <s v="PINE RIDGE UNIT 1 PB 8 PG 25 LOT 8 BLK 123"/>
    <n v="259180"/>
    <n v="15150"/>
    <n v="244030"/>
    <n v="187923"/>
    <n v="162923"/>
    <x v="0"/>
    <x v="468"/>
    <n v="212900"/>
    <n v="2677"/>
    <n v="35"/>
    <x v="0"/>
    <s v="WARRANTY DEED"/>
    <n v="1"/>
    <x v="28"/>
    <x v="0"/>
    <x v="1"/>
    <m/>
    <n v="2581"/>
    <n v="32"/>
    <x v="1"/>
    <x v="0"/>
    <n v="3806"/>
    <m/>
    <m/>
    <m/>
    <m/>
    <s v="PICKELL JIMMY LEE"/>
    <s v="PICKELL HERLINDA"/>
    <s v="6309 W SETTLER DR"/>
    <s v="BEVERLY HILLS FL 34465"/>
  </r>
  <r>
    <x v="741"/>
    <s v="18E17S320010  01230 0090"/>
    <s v="7492"/>
    <s v="PINE RIDGE UNITS 1,5,&amp; 6"/>
    <s v="0100"/>
    <s v="Single Family Residential"/>
    <s v="01"/>
    <s v="18S"/>
    <s v="17E"/>
    <s v="STANDARD"/>
    <x v="0"/>
    <n v="46200"/>
    <n v="1.06"/>
    <s v="0000"/>
    <n v="6335"/>
    <s v="W"/>
    <x v="59"/>
    <s v="DR"/>
    <m/>
    <s v="BEVERLY HILLS"/>
    <m/>
    <s v="PINE RIDGE UNIT 1 PB 8 PG 25 LOT 9 BLK 123"/>
    <n v="187410"/>
    <n v="15910"/>
    <n v="171500"/>
    <n v="139044"/>
    <n v="114044"/>
    <x v="0"/>
    <x v="469"/>
    <n v="250000"/>
    <n v="1900"/>
    <n v="51"/>
    <x v="0"/>
    <s v="WARRANTY DEED"/>
    <n v="1"/>
    <x v="10"/>
    <x v="1"/>
    <x v="0"/>
    <m/>
    <n v="1770"/>
    <n v="32"/>
    <x v="1"/>
    <x v="0"/>
    <n v="2502"/>
    <m/>
    <m/>
    <m/>
    <m/>
    <s v="BAHNER CHRISTOPHER J"/>
    <s v="BAHNER STACY LYNN"/>
    <s v="6335 W SETTLER DR"/>
    <s v="BEVERLY HILLS FL 34465 2083"/>
  </r>
  <r>
    <x v="742"/>
    <s v="18E17S320010  01250 0090"/>
    <s v="7492"/>
    <s v="PINE RIDGE UNITS 1,5,&amp; 6"/>
    <s v="0000"/>
    <s v="Vacant Residential"/>
    <s v="01"/>
    <s v="18S"/>
    <s v="17E"/>
    <s v="STANDARD"/>
    <x v="1"/>
    <n v="44000"/>
    <n v="1.01"/>
    <s v="0000"/>
    <n v="6325"/>
    <s v="W"/>
    <x v="56"/>
    <s v="LN"/>
    <m/>
    <s v="BEVERLY HILLS"/>
    <m/>
    <s v="PINE RIDGE UNIT 1 PB 8 PG 25 LOT 9 BLK 125 "/>
    <n v="15150"/>
    <n v="15150"/>
    <n v="0"/>
    <n v="15150"/>
    <n v="15150"/>
    <x v="1"/>
    <x v="125"/>
    <n v="18000"/>
    <n v="1672"/>
    <n v="2335"/>
    <x v="1"/>
    <s v="WARRANTY DEED"/>
    <m/>
    <x v="6"/>
    <x v="2"/>
    <x v="2"/>
    <m/>
    <m/>
    <m/>
    <x v="2"/>
    <x v="1"/>
    <n v="0"/>
    <m/>
    <m/>
    <m/>
    <m/>
    <s v="MOE RICHARD A"/>
    <m/>
    <s v="6639 COLUMBIA AVE"/>
    <s v="MOORPARK CA 93021"/>
  </r>
  <r>
    <x v="743"/>
    <s v="18E17S320010  01250 0130"/>
    <s v="7492"/>
    <s v="PINE RIDGE UNITS 1,5,&amp; 6"/>
    <s v="0000"/>
    <s v="Vacant Residential"/>
    <s v="01"/>
    <s v="18S"/>
    <s v="17E"/>
    <s v="STANDARD"/>
    <x v="1"/>
    <n v="51501"/>
    <n v="1.18"/>
    <s v="0000"/>
    <n v="6427"/>
    <s v="W"/>
    <x v="56"/>
    <s v="DR"/>
    <m/>
    <s v="BEVERLY HILLS"/>
    <m/>
    <s v="PINE RIDGE UNIT 1 PB 8 PG 25 LOT 13 BLK 125 "/>
    <n v="17730"/>
    <n v="17730"/>
    <n v="0"/>
    <n v="17730"/>
    <n v="17730"/>
    <x v="1"/>
    <x v="167"/>
    <n v="22000"/>
    <n v="1386"/>
    <n v="644"/>
    <x v="1"/>
    <s v="FROM DEVELOPERS"/>
    <m/>
    <x v="6"/>
    <x v="2"/>
    <x v="2"/>
    <m/>
    <m/>
    <m/>
    <x v="2"/>
    <x v="1"/>
    <n v="0"/>
    <m/>
    <m/>
    <m/>
    <m/>
    <s v="ASUNCION EDNA C"/>
    <m/>
    <s v="15772 SW 74TH LN"/>
    <s v="MIAMI FL 33193"/>
  </r>
  <r>
    <x v="744"/>
    <s v="18E17S320010  01280 0060"/>
    <s v="7492"/>
    <s v="PINE RIDGE UNITS 1,5,&amp; 6"/>
    <s v="0000"/>
    <s v="Vacant Residential"/>
    <s v="01"/>
    <s v="18S"/>
    <s v="17E"/>
    <s v="STANDARD"/>
    <x v="1"/>
    <n v="43319"/>
    <n v="0.99"/>
    <s v="0000"/>
    <n v="6146"/>
    <s v="W"/>
    <x v="56"/>
    <s v="DR"/>
    <m/>
    <s v="BEVERLY HILLS"/>
    <m/>
    <s v="PINE RIDGE UNIT 1 PB 8 PG 25 LOT 6 BLK 128"/>
    <n v="14920"/>
    <n v="14920"/>
    <n v="0"/>
    <n v="14920"/>
    <n v="14920"/>
    <x v="1"/>
    <x v="126"/>
    <n v="90000"/>
    <n v="1910"/>
    <n v="366"/>
    <x v="1"/>
    <s v="WARRANTY DEED"/>
    <m/>
    <x v="6"/>
    <x v="2"/>
    <x v="2"/>
    <m/>
    <m/>
    <m/>
    <x v="2"/>
    <x v="1"/>
    <n v="0"/>
    <m/>
    <m/>
    <m/>
    <m/>
    <s v="LUCIANO JAMES M"/>
    <s v="LUCIANO DENISE E"/>
    <s v="21 TRINKA LN"/>
    <s v="HOPEWELL JUNCTION NY 12533"/>
  </r>
  <r>
    <x v="745"/>
    <s v="18E17S320010  01320 0050"/>
    <s v="7492"/>
    <s v="PINE RIDGE UNITS 1,5,&amp; 6"/>
    <s v="0100"/>
    <s v="Single Family Residential"/>
    <s v="06"/>
    <s v="18S"/>
    <s v="18E"/>
    <s v="STANDARD"/>
    <x v="0"/>
    <n v="43835"/>
    <n v="1.01"/>
    <s v="000X"/>
    <n v="5341"/>
    <s v="N"/>
    <x v="7"/>
    <s v="TER"/>
    <m/>
    <s v="BEVERLY HILLS"/>
    <m/>
    <s v="PINE RIDGE UNIT 1 PB 8 PG 25 LOT 5 BLK 132"/>
    <n v="210750"/>
    <n v="15090"/>
    <n v="195660"/>
    <n v="155106"/>
    <n v="130106"/>
    <x v="0"/>
    <x v="294"/>
    <n v="24995"/>
    <n v="998"/>
    <n v="558"/>
    <x v="1"/>
    <s v="CORRECTIVE/QC/TD/COT"/>
    <n v="1"/>
    <x v="13"/>
    <x v="1"/>
    <x v="0"/>
    <m/>
    <n v="2370"/>
    <n v="32"/>
    <x v="1"/>
    <x v="0"/>
    <n v="3289"/>
    <m/>
    <m/>
    <m/>
    <m/>
    <s v="SCHLENKER RICHARD I"/>
    <s v="SCHLENKER AMARJEET R"/>
    <s v="5341 N SONORA TERR"/>
    <s v="BEVERLY HILLS FL 34465"/>
  </r>
  <r>
    <x v="746"/>
    <s v="18E17S320010  01210 0120"/>
    <s v="7492"/>
    <s v="PINE RIDGE UNITS 1,5,&amp; 6"/>
    <s v="0100"/>
    <s v="Single Family Residential"/>
    <s v="01"/>
    <s v="18S"/>
    <s v="17E"/>
    <s v="STANDARD"/>
    <x v="0"/>
    <n v="44000"/>
    <n v="1.01"/>
    <s v="0000"/>
    <n v="6383"/>
    <s v="W"/>
    <x v="57"/>
    <s v="LN"/>
    <m/>
    <s v="BEVERLY HILLS"/>
    <m/>
    <s v="PINE RIDGE UNIT 1 PB 8 PG 25 LOT 12 BLK 121"/>
    <n v="199850"/>
    <n v="15150"/>
    <n v="184700"/>
    <n v="157370"/>
    <n v="132370"/>
    <x v="0"/>
    <x v="407"/>
    <n v="20000"/>
    <n v="1263"/>
    <n v="2071"/>
    <x v="1"/>
    <s v="FROM DEVELOPERS"/>
    <n v="1"/>
    <x v="3"/>
    <x v="1"/>
    <x v="0"/>
    <m/>
    <n v="1881"/>
    <n v="32"/>
    <x v="1"/>
    <x v="0"/>
    <n v="2658"/>
    <m/>
    <m/>
    <m/>
    <m/>
    <s v="NEGRONI JOSE A"/>
    <s v="COLON NANCY I"/>
    <s v="PO BOX 791"/>
    <s v="CRYSTAL RIVER FL 34423"/>
  </r>
  <r>
    <x v="747"/>
    <s v="18E17S320010  01220 0110"/>
    <s v="7492"/>
    <s v="PINE RIDGE UNITS 1,5,&amp; 6"/>
    <s v="8000"/>
    <s v="Vacant Governmental"/>
    <s v="01"/>
    <s v="18S"/>
    <s v="17E"/>
    <s v="STANDARD"/>
    <x v="1"/>
    <n v="49401"/>
    <n v="1.1299999999999999"/>
    <s v="0000"/>
    <n v="5582"/>
    <s v="N"/>
    <x v="58"/>
    <s v="TER"/>
    <m/>
    <s v="BEVERLY HILLS"/>
    <m/>
    <s v="PINE RIDGE UNIT 1 PB 8 PG 25 LOT 11 BLK 122 "/>
    <n v="17010"/>
    <n v="17010"/>
    <n v="0"/>
    <n v="17010"/>
    <n v="1701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748"/>
    <s v="18E17S320010  01230 0040"/>
    <s v="7492"/>
    <s v="PINE RIDGE UNITS 1,5,&amp; 6"/>
    <s v="0000"/>
    <s v="Vacant Residential"/>
    <s v="01"/>
    <s v="18S"/>
    <s v="17E"/>
    <s v="STANDARD"/>
    <x v="1"/>
    <n v="43749"/>
    <n v="1"/>
    <s v="0000"/>
    <n v="6217"/>
    <s v="W"/>
    <x v="59"/>
    <s v="DR"/>
    <m/>
    <s v="BEVERLY HILLS"/>
    <m/>
    <s v="PINE RIDGE UNIT 1 PB 8 PG 25 LOT 4 BLK 123"/>
    <n v="15060"/>
    <n v="15060"/>
    <n v="0"/>
    <n v="15060"/>
    <n v="15060"/>
    <x v="1"/>
    <x v="23"/>
    <m/>
    <m/>
    <m/>
    <x v="2"/>
    <m/>
    <m/>
    <x v="6"/>
    <x v="2"/>
    <x v="2"/>
    <m/>
    <m/>
    <m/>
    <x v="2"/>
    <x v="1"/>
    <n v="0"/>
    <m/>
    <m/>
    <m/>
    <m/>
    <s v="HILKERT IRENE E"/>
    <m/>
    <s v="SW 129 N 6889 NORTHFIELD DR APT 101"/>
    <s v="MENOMONEE FALLS WI 53051 0518"/>
  </r>
  <r>
    <x v="749"/>
    <s v="18E17S320010  01230 0100"/>
    <s v="7492"/>
    <s v="PINE RIDGE UNITS 1,5,&amp; 6"/>
    <s v="0000"/>
    <s v="Vacant Residential"/>
    <s v="01"/>
    <s v="18S"/>
    <s v="17E"/>
    <s v="STANDARD"/>
    <x v="1"/>
    <n v="44000"/>
    <n v="1.01"/>
    <s v="0000"/>
    <n v="6357"/>
    <s v="W"/>
    <x v="59"/>
    <s v="DR"/>
    <m/>
    <s v="BEVERLY HILLS"/>
    <m/>
    <s v="PINE RIDGE UNIT 1 PB 8 PG 25 LOT 10 BLK 123 "/>
    <n v="15150"/>
    <n v="15150"/>
    <n v="0"/>
    <n v="15150"/>
    <n v="15150"/>
    <x v="1"/>
    <x v="23"/>
    <m/>
    <m/>
    <m/>
    <x v="2"/>
    <m/>
    <m/>
    <x v="6"/>
    <x v="2"/>
    <x v="2"/>
    <m/>
    <m/>
    <m/>
    <x v="2"/>
    <x v="1"/>
    <n v="0"/>
    <m/>
    <m/>
    <m/>
    <m/>
    <s v="JOHNSON DANIEL W &amp; G G"/>
    <m/>
    <s v="13 VALLEYWOOD CT"/>
    <s v="LUTHERVILLE-TIMONIUM MD 21093"/>
  </r>
  <r>
    <x v="750"/>
    <s v="18E17S320010  01240 0050"/>
    <s v="7492"/>
    <s v="PINE RIDGE UNITS 1,5,&amp; 6"/>
    <s v="0100"/>
    <s v="Single Family Residential"/>
    <s v="01"/>
    <s v="18S"/>
    <s v="17E"/>
    <s v="STANDARD"/>
    <x v="0"/>
    <n v="44000"/>
    <n v="1.01"/>
    <s v="0000"/>
    <n v="6308"/>
    <s v="W"/>
    <x v="59"/>
    <s v="DR"/>
    <m/>
    <s v="BEVERLY HILLS"/>
    <m/>
    <s v="PINE RIDGE UNIT 1 PB 8 PG 25 LOT 5 BLK 124"/>
    <n v="283250"/>
    <n v="15150"/>
    <n v="268100"/>
    <n v="232691"/>
    <n v="207691"/>
    <x v="0"/>
    <x v="470"/>
    <n v="17500"/>
    <n v="2801"/>
    <n v="415"/>
    <x v="1"/>
    <s v="WARRANTY DEED"/>
    <n v="1"/>
    <x v="12"/>
    <x v="1"/>
    <x v="0"/>
    <m/>
    <n v="2306"/>
    <n v="32"/>
    <x v="1"/>
    <x v="0"/>
    <n v="3437"/>
    <m/>
    <m/>
    <m/>
    <m/>
    <s v="WORKS KENNETH"/>
    <s v="WORKS LAURA"/>
    <s v="6308 W SETTLER DR"/>
    <s v="BEVERLY HILLS FL 34465 2079"/>
  </r>
  <r>
    <x v="751"/>
    <s v="18E17S320010  01240 0120"/>
    <s v="7492"/>
    <s v="PINE RIDGE UNITS 1,5,&amp; 6"/>
    <s v="0000"/>
    <s v="Vacant Residential"/>
    <s v="01"/>
    <s v="18S"/>
    <s v="17E"/>
    <s v="STANDARD"/>
    <x v="1"/>
    <n v="44000"/>
    <n v="1.01"/>
    <s v="0000"/>
    <n v="6379"/>
    <s v="W"/>
    <x v="60"/>
    <s v="LN"/>
    <m/>
    <s v="BEVERLY HILLS"/>
    <m/>
    <s v="PINE RIDGE UNIT 1 PB 8 PG 25 LOT 12 BLK 124 "/>
    <n v="15150"/>
    <n v="15150"/>
    <n v="0"/>
    <n v="15150"/>
    <n v="15150"/>
    <x v="1"/>
    <x v="446"/>
    <n v="19000"/>
    <n v="1259"/>
    <n v="1720"/>
    <x v="1"/>
    <s v="FROM DEVELOPERS"/>
    <m/>
    <x v="6"/>
    <x v="2"/>
    <x v="2"/>
    <m/>
    <m/>
    <m/>
    <x v="2"/>
    <x v="1"/>
    <n v="0"/>
    <m/>
    <m/>
    <m/>
    <m/>
    <s v="MANGARAN PAULINO B &amp; FLORIETA C"/>
    <m/>
    <s v="1114 BEACH RD"/>
    <s v="BEACH PARK IL 60099"/>
  </r>
  <r>
    <x v="752"/>
    <s v="18E17S320010  01250 0010"/>
    <s v="7492"/>
    <s v="PINE RIDGE UNITS 1,5,&amp; 6"/>
    <s v="0000"/>
    <s v="Vacant Residential"/>
    <s v="01"/>
    <s v="18S"/>
    <s v="17E"/>
    <s v="STANDARD"/>
    <x v="1"/>
    <n v="52229"/>
    <n v="1.2"/>
    <s v="0000"/>
    <n v="6412"/>
    <s v="W"/>
    <x v="60"/>
    <s v="LN"/>
    <m/>
    <s v="BEVERLY HILLS"/>
    <m/>
    <s v="PINE RIDGE UNIT 1 PB 8 PG 25 LOT 1 BLK 125 "/>
    <n v="17990"/>
    <n v="17990"/>
    <n v="0"/>
    <n v="17990"/>
    <n v="17990"/>
    <x v="1"/>
    <x v="415"/>
    <n v="65000"/>
    <n v="1950"/>
    <n v="477"/>
    <x v="1"/>
    <s v="WARRANTY DEED"/>
    <m/>
    <x v="6"/>
    <x v="2"/>
    <x v="2"/>
    <m/>
    <m/>
    <m/>
    <x v="2"/>
    <x v="1"/>
    <n v="0"/>
    <m/>
    <m/>
    <m/>
    <m/>
    <s v="BRUCE JEFFERSON S"/>
    <m/>
    <s v="7 HEMLOCK CT E"/>
    <s v="HOMOSASSA FL 34446"/>
  </r>
  <r>
    <x v="753"/>
    <s v="18E17S320010  01260 0100"/>
    <s v="7492"/>
    <s v="PINE RIDGE UNITS 1,5,&amp; 6"/>
    <s v="0000"/>
    <s v="Vacant Residential"/>
    <s v="01"/>
    <s v="18S"/>
    <s v="17E"/>
    <s v="STANDARD"/>
    <x v="1"/>
    <n v="44628"/>
    <n v="1.02"/>
    <s v="0000"/>
    <n v="6192"/>
    <s v="W"/>
    <x v="56"/>
    <s v="DR"/>
    <m/>
    <s v="BEVERLY HILLS"/>
    <m/>
    <s v="PINE RIDGE UNIT 1 PB 8 PG 25 LOT 10 BLK 126"/>
    <n v="15370"/>
    <n v="15370"/>
    <n v="0"/>
    <n v="15370"/>
    <n v="15370"/>
    <x v="1"/>
    <x v="294"/>
    <n v="17000"/>
    <n v="1000"/>
    <n v="1903"/>
    <x v="1"/>
    <s v="FROM DEVELOPERS"/>
    <m/>
    <x v="6"/>
    <x v="2"/>
    <x v="2"/>
    <m/>
    <m/>
    <m/>
    <x v="2"/>
    <x v="1"/>
    <n v="0"/>
    <m/>
    <m/>
    <m/>
    <m/>
    <s v="JUAREZ MANUEL"/>
    <s v="JUAREZ NINA F"/>
    <s v="1851 WELWYN AV"/>
    <s v="DES PLAINES IL 60018"/>
  </r>
  <r>
    <x v="754"/>
    <s v="18E17S320010  01270 0010"/>
    <s v="7492"/>
    <s v="PINE RIDGE UNITS 1,5,&amp; 6"/>
    <s v="0100"/>
    <s v="Single Family Residential"/>
    <s v="01"/>
    <s v="18S"/>
    <s v="17E"/>
    <s v="STANDARD"/>
    <x v="0"/>
    <n v="48831"/>
    <n v="1.1200000000000001"/>
    <s v="0000"/>
    <n v="6123"/>
    <s v="W"/>
    <x v="59"/>
    <s v="DR"/>
    <m/>
    <s v="BEVERLY HILLS"/>
    <m/>
    <s v="PINE RIDGE UNIT 1 PB 8 PG 25 LOT 1 BLK 127"/>
    <n v="281860"/>
    <n v="16820"/>
    <n v="265040"/>
    <n v="281860"/>
    <n v="281860"/>
    <x v="1"/>
    <x v="471"/>
    <n v="17000"/>
    <n v="2731"/>
    <n v="692"/>
    <x v="1"/>
    <s v="FROM DEVELOPERS"/>
    <n v="1"/>
    <x v="29"/>
    <x v="1"/>
    <x v="0"/>
    <n v="1"/>
    <n v="2507"/>
    <n v="32"/>
    <x v="0"/>
    <x v="0"/>
    <n v="4058"/>
    <m/>
    <m/>
    <m/>
    <m/>
    <s v="ARSENAULT JUDI A"/>
    <s v="KRAUSE DAVID L"/>
    <s v="6123 W SETTLER DR"/>
    <s v="BEVERLY HILLS FL 34465 2081"/>
  </r>
  <r>
    <x v="755"/>
    <s v="18E17S320010  01280 0050"/>
    <s v="7492"/>
    <s v="PINE RIDGE UNITS 1,5,&amp; 6"/>
    <s v="0000"/>
    <s v="Vacant Residential"/>
    <s v="01"/>
    <s v="18S"/>
    <s v="17E"/>
    <s v="STANDARD"/>
    <x v="1"/>
    <n v="43453"/>
    <n v="1"/>
    <s v="0000"/>
    <n v="6168"/>
    <s v="W"/>
    <x v="56"/>
    <s v="DR"/>
    <m/>
    <s v="BEVERLY HILLS"/>
    <m/>
    <s v="PINE RIDGE UNIT 1 PB 8 PG 25 LOT 5 BLK 128 "/>
    <n v="14960"/>
    <n v="14960"/>
    <n v="0"/>
    <n v="14960"/>
    <n v="14960"/>
    <x v="1"/>
    <x v="362"/>
    <n v="20200"/>
    <n v="1320"/>
    <n v="1253"/>
    <x v="1"/>
    <s v="FROM DEVELOPERS"/>
    <m/>
    <x v="6"/>
    <x v="2"/>
    <x v="2"/>
    <m/>
    <m/>
    <m/>
    <x v="2"/>
    <x v="1"/>
    <n v="0"/>
    <m/>
    <m/>
    <m/>
    <m/>
    <s v="SONG CHANG Y &amp; CHAE HO"/>
    <m/>
    <s v="7847 W CHURCHILL"/>
    <s v="MORTON GROVE IL 60053"/>
  </r>
  <r>
    <x v="756"/>
    <s v="18E17S320010  01280 0110"/>
    <s v="7492"/>
    <s v="PINE RIDGE UNITS 1,5,&amp; 6"/>
    <s v="0100"/>
    <s v="Single Family Residential"/>
    <s v="06"/>
    <s v="18S"/>
    <s v="18E"/>
    <s v="STANDARD"/>
    <x v="0"/>
    <n v="43741"/>
    <n v="1"/>
    <s v="000X"/>
    <n v="5554"/>
    <s v="N"/>
    <x v="18"/>
    <s v="DR"/>
    <m/>
    <s v="BEVERLY HILLS"/>
    <m/>
    <s v="PINE RIDGE UNIT 1 PB 8 PG 25 LOT 11 BLK 128"/>
    <n v="222690"/>
    <n v="15060"/>
    <n v="207630"/>
    <n v="179966"/>
    <n v="154966"/>
    <x v="0"/>
    <x v="472"/>
    <n v="325000"/>
    <n v="2119"/>
    <n v="1647"/>
    <x v="0"/>
    <s v="WARRANTY DEED"/>
    <n v="1"/>
    <x v="15"/>
    <x v="1"/>
    <x v="1"/>
    <m/>
    <n v="1840"/>
    <n v="32"/>
    <x v="0"/>
    <x v="0"/>
    <n v="2906"/>
    <m/>
    <m/>
    <m/>
    <m/>
    <s v="HUGHES CHARLES E"/>
    <s v="HUGHES BETTY M"/>
    <s v="5554 N BUFFALO DR"/>
    <s v="BEVERLY HILLS FL 34465"/>
  </r>
  <r>
    <x v="757"/>
    <s v="18E17S320010  01290 0040"/>
    <s v="7492"/>
    <s v="PINE RIDGE UNITS 1,5,&amp; 6"/>
    <s v="0000"/>
    <s v="Vacant Residential"/>
    <s v="06"/>
    <s v="18S"/>
    <s v="18E"/>
    <s v="STANDARD"/>
    <x v="1"/>
    <n v="43750"/>
    <n v="1"/>
    <s v="000X"/>
    <n v="5826"/>
    <s v="W"/>
    <x v="51"/>
    <s v="DR"/>
    <m/>
    <s v="BEVERLY HILLS"/>
    <m/>
    <s v="PINE RIDGE UNIT 1 PB 8 PG 25 LOT 4 BLK 129 "/>
    <n v="15070"/>
    <n v="15070"/>
    <n v="0"/>
    <n v="15070"/>
    <n v="15070"/>
    <x v="1"/>
    <x v="203"/>
    <n v="9900"/>
    <n v="1594"/>
    <n v="2118"/>
    <x v="1"/>
    <s v="WARRANTY DEED"/>
    <m/>
    <x v="6"/>
    <x v="2"/>
    <x v="2"/>
    <m/>
    <m/>
    <m/>
    <x v="2"/>
    <x v="1"/>
    <n v="0"/>
    <m/>
    <m/>
    <m/>
    <m/>
    <s v="SADOWSKI EDWARD &amp; RHONDA"/>
    <m/>
    <s v="900 GREENVILLE RD"/>
    <s v="SUSSEX NJ 07461"/>
  </r>
  <r>
    <x v="758"/>
    <s v="18E17S320010  01320 0010"/>
    <s v="7492"/>
    <s v="PINE RIDGE UNITS 1,5,&amp; 6"/>
    <s v="0100"/>
    <s v="Single Family Residential"/>
    <s v="06"/>
    <s v="18S"/>
    <s v="18E"/>
    <s v="STANDARD"/>
    <x v="0"/>
    <n v="45955"/>
    <n v="1.05"/>
    <s v="000X"/>
    <n v="5205"/>
    <s v="N"/>
    <x v="7"/>
    <s v="TER"/>
    <m/>
    <s v="BEVERLY HILLS"/>
    <m/>
    <s v="PINE RIDGE UNIT 1 PB 8 PG 25 LOT 1 BLK 132"/>
    <n v="191020"/>
    <n v="15830"/>
    <n v="175190"/>
    <n v="191020"/>
    <n v="191020"/>
    <x v="0"/>
    <x v="473"/>
    <n v="250000"/>
    <n v="3047"/>
    <n v="673"/>
    <x v="0"/>
    <s v="WARRANTY DEED"/>
    <n v="1"/>
    <x v="1"/>
    <x v="1"/>
    <x v="0"/>
    <m/>
    <n v="2084"/>
    <n v="32"/>
    <x v="0"/>
    <x v="0"/>
    <n v="2896"/>
    <m/>
    <m/>
    <m/>
    <m/>
    <s v="HOLT JAMES B"/>
    <m/>
    <s v="5205 N SONORA TER"/>
    <s v="BEVERLY HILLIS FL 34465"/>
  </r>
  <r>
    <x v="759"/>
    <s v="18E17S320010  01320 0100"/>
    <s v="7492"/>
    <s v="PINE RIDGE UNITS 1,5,&amp; 6"/>
    <s v="0100"/>
    <s v="Single Family Residential"/>
    <s v="06"/>
    <s v="18S"/>
    <s v="18E"/>
    <s v="STANDARD"/>
    <x v="0"/>
    <n v="49298"/>
    <n v="1.1299999999999999"/>
    <s v="000X"/>
    <n v="5328"/>
    <s v="N"/>
    <x v="6"/>
    <s v="TER"/>
    <m/>
    <s v="BEVERLY HILLS"/>
    <m/>
    <s v="PINE RIDGE UNIT 1 PB 8 PG 25 LOT 10 BLK 132"/>
    <n v="266510"/>
    <n v="16980"/>
    <n v="249530"/>
    <n v="205358"/>
    <n v="175358"/>
    <x v="0"/>
    <x v="120"/>
    <n v="139000"/>
    <n v="2519"/>
    <n v="1221"/>
    <x v="0"/>
    <s v="TO OR FROM BANKS/LOAN CO."/>
    <n v="1"/>
    <x v="23"/>
    <x v="1"/>
    <x v="0"/>
    <m/>
    <n v="2092"/>
    <n v="32"/>
    <x v="0"/>
    <x v="0"/>
    <n v="3873"/>
    <m/>
    <m/>
    <m/>
    <m/>
    <s v="OSTEEN SCOTT ANTHONY"/>
    <s v="OSTEEN AMBER NICOLE"/>
    <s v="5328 N BRONCO TER"/>
    <s v="BEVERLY HILLS FL 34465"/>
  </r>
  <r>
    <x v="760"/>
    <s v="18E17S320010  01210 0100"/>
    <s v="7492"/>
    <s v="PINE RIDGE UNITS 1,5,&amp; 6"/>
    <s v="0000"/>
    <s v="Vacant Residential"/>
    <s v="01"/>
    <s v="18S"/>
    <s v="17E"/>
    <s v="STANDARD"/>
    <x v="1"/>
    <n v="44000"/>
    <n v="1.01"/>
    <s v="0000"/>
    <n v="6299"/>
    <s v="W"/>
    <x v="57"/>
    <s v="LN"/>
    <m/>
    <s v="BEVERLY HILLS"/>
    <m/>
    <s v="PINE RIDGE UNIT 1 PB 8 PG 25 LOT 10 BLK 121"/>
    <n v="15150"/>
    <n v="15150"/>
    <n v="0"/>
    <n v="15150"/>
    <n v="15150"/>
    <x v="1"/>
    <x v="42"/>
    <n v="20000"/>
    <n v="1803"/>
    <n v="1046"/>
    <x v="1"/>
    <s v="WARRANTY DEED"/>
    <m/>
    <x v="6"/>
    <x v="2"/>
    <x v="2"/>
    <m/>
    <m/>
    <m/>
    <x v="2"/>
    <x v="1"/>
    <n v="0"/>
    <m/>
    <m/>
    <m/>
    <m/>
    <s v="SALES KATHRYN"/>
    <s v="SALES PEREZ DIANE G"/>
    <s v="27 GEORGIA"/>
    <s v="IRVINE CA 92606"/>
  </r>
  <r>
    <x v="761"/>
    <s v="18E17S320010  01220 0060"/>
    <s v="7492"/>
    <s v="PINE RIDGE UNITS 1,5,&amp; 6"/>
    <s v="0100"/>
    <s v="Single Family Residential"/>
    <s v="01"/>
    <s v="18S"/>
    <s v="17E"/>
    <s v="STANDARD"/>
    <x v="0"/>
    <n v="43748"/>
    <n v="1"/>
    <s v="0000"/>
    <n v="5754"/>
    <s v="N"/>
    <x v="58"/>
    <s v="TER"/>
    <m/>
    <s v="BEVERLY HILLS"/>
    <m/>
    <s v="PINE RIDGE UNIT 1 PB 8 PG 25 LOT 6 BLK 122"/>
    <n v="338670"/>
    <n v="15060"/>
    <n v="323610"/>
    <n v="290471"/>
    <n v="265471"/>
    <x v="0"/>
    <x v="104"/>
    <n v="86000"/>
    <n v="1860"/>
    <n v="440"/>
    <x v="1"/>
    <s v="WARRANTY DEED"/>
    <n v="1"/>
    <x v="0"/>
    <x v="1"/>
    <x v="1"/>
    <m/>
    <n v="2943"/>
    <n v="32"/>
    <x v="0"/>
    <x v="0"/>
    <n v="4523"/>
    <m/>
    <m/>
    <m/>
    <m/>
    <s v="FAGAN WILLIAM EARL JR"/>
    <s v="FAGAN SUSAN ROSE"/>
    <s v="5754 N LONGHORN TERR"/>
    <s v="BEVERLY HILLS FL 34465"/>
  </r>
  <r>
    <x v="762"/>
    <s v="18E17S320010  01230 0020"/>
    <s v="7492"/>
    <s v="PINE RIDGE UNITS 1,5,&amp; 6"/>
    <s v="0000"/>
    <s v="Vacant Residential"/>
    <s v="01"/>
    <s v="18S"/>
    <s v="17E"/>
    <s v="STANDARD"/>
    <x v="1"/>
    <n v="43749"/>
    <n v="1"/>
    <s v="0000"/>
    <n v="6171"/>
    <s v="W"/>
    <x v="59"/>
    <s v="DR"/>
    <m/>
    <s v="BEVERLY HILLS"/>
    <m/>
    <s v="PINE RIDGE UNIT 1 PB 8 PG 25 LOT 2 BLK 123 "/>
    <n v="15060"/>
    <n v="15060"/>
    <n v="0"/>
    <n v="15060"/>
    <n v="15060"/>
    <x v="1"/>
    <x v="272"/>
    <n v="21500"/>
    <n v="1690"/>
    <n v="1801"/>
    <x v="1"/>
    <s v="WARRANTY DEED"/>
    <m/>
    <x v="6"/>
    <x v="2"/>
    <x v="2"/>
    <m/>
    <m/>
    <m/>
    <x v="2"/>
    <x v="1"/>
    <n v="0"/>
    <m/>
    <m/>
    <m/>
    <m/>
    <s v="PLUMERY CHARLES &amp; ZITA ANN"/>
    <m/>
    <s v="5041 BONE LN"/>
    <s v="BROOKSVILLE FL 34604 8234"/>
  </r>
  <r>
    <x v="763"/>
    <s v="18E17S320010  01230 0030"/>
    <s v="7492"/>
    <s v="PINE RIDGE UNITS 1,5,&amp; 6"/>
    <s v="0100"/>
    <s v="Single Family Residential"/>
    <s v="01"/>
    <s v="18S"/>
    <s v="17E"/>
    <s v="STANDARD"/>
    <x v="0"/>
    <n v="43749"/>
    <n v="1"/>
    <s v="0000"/>
    <n v="6193"/>
    <s v="W"/>
    <x v="59"/>
    <s v="DR"/>
    <m/>
    <s v="BEVERLY HILLS"/>
    <m/>
    <s v="PINE RIDGE UNIT 1 PB 8 PG 25 LOT 3 BLK 123 "/>
    <n v="151350"/>
    <n v="15060"/>
    <n v="136290"/>
    <n v="109655"/>
    <n v="84155"/>
    <x v="0"/>
    <x v="267"/>
    <n v="8500"/>
    <n v="1241"/>
    <n v="437"/>
    <x v="1"/>
    <s v="WARRANTY DEED"/>
    <n v="1"/>
    <x v="11"/>
    <x v="1"/>
    <x v="0"/>
    <m/>
    <n v="1332"/>
    <n v="32"/>
    <x v="1"/>
    <x v="0"/>
    <n v="1987"/>
    <m/>
    <m/>
    <m/>
    <m/>
    <s v="HOOK LAURA E"/>
    <m/>
    <s v="6193 W SETTLER DR"/>
    <s v="BEVERLY HILLS FL 34465"/>
  </r>
  <r>
    <x v="764"/>
    <s v="18E17S320010  01240 0020"/>
    <s v="7492"/>
    <s v="PINE RIDGE UNITS 1,5,&amp; 6"/>
    <s v="0000"/>
    <s v="Vacant Residential"/>
    <s v="01"/>
    <s v="18S"/>
    <s v="17E"/>
    <s v="STANDARD"/>
    <x v="1"/>
    <n v="44000"/>
    <n v="1.01"/>
    <s v="0000"/>
    <n v="6402"/>
    <s v="W"/>
    <x v="59"/>
    <s v="DR"/>
    <m/>
    <s v="BEVERLY HILLS"/>
    <m/>
    <s v="PINE RIDGE UNIT 1 PB 8 PG 25 LOT 2 BLK 124 "/>
    <n v="15150"/>
    <n v="15150"/>
    <n v="0"/>
    <n v="15150"/>
    <n v="15150"/>
    <x v="1"/>
    <x v="23"/>
    <m/>
    <m/>
    <m/>
    <x v="2"/>
    <m/>
    <m/>
    <x v="6"/>
    <x v="2"/>
    <x v="2"/>
    <m/>
    <m/>
    <m/>
    <x v="2"/>
    <x v="1"/>
    <n v="0"/>
    <m/>
    <m/>
    <m/>
    <m/>
    <s v="THOMAS ALTAMEASE C"/>
    <m/>
    <s v="4456 BARNOR DR"/>
    <s v="INDIANAPOLIS IN 46226 3512"/>
  </r>
  <r>
    <x v="765"/>
    <s v="18E17S320010  01240 0080"/>
    <s v="7492"/>
    <s v="PINE RIDGE UNITS 1,5,&amp; 6"/>
    <s v="0100"/>
    <s v="Single Family Residential"/>
    <s v="01"/>
    <s v="18S"/>
    <s v="17E"/>
    <s v="STANDARD"/>
    <x v="0"/>
    <n v="44000"/>
    <n v="1.01"/>
    <s v="0000"/>
    <n v="6229"/>
    <s v="W"/>
    <x v="60"/>
    <s v="LN"/>
    <m/>
    <s v="BEVERLY HILLS"/>
    <m/>
    <s v="PINE RIDGE UNIT 1 PB 8 PG 25 LOT 8 BLK 124"/>
    <n v="15150"/>
    <n v="15150"/>
    <n v="0"/>
    <n v="15150"/>
    <n v="15150"/>
    <x v="1"/>
    <x v="474"/>
    <n v="335000"/>
    <n v="3122"/>
    <n v="1226"/>
    <x v="0"/>
    <s v="WARRANTY DEED"/>
    <n v="1"/>
    <x v="31"/>
    <x v="1"/>
    <x v="0"/>
    <m/>
    <n v="1953"/>
    <n v="32"/>
    <x v="1"/>
    <x v="0"/>
    <n v="2825"/>
    <m/>
    <m/>
    <m/>
    <m/>
    <s v="SANCHEZ DRAKE R"/>
    <s v="SANCHEZ CARLA J"/>
    <s v="6229 W EL DORADO LN"/>
    <s v="BEVERLY HILLS FL 34465"/>
  </r>
  <r>
    <x v="766"/>
    <s v="18E17S320010  01250 0040"/>
    <s v="7492"/>
    <s v="PINE RIDGE UNITS 1,5,&amp; 6"/>
    <s v="0100"/>
    <s v="Single Family Residential"/>
    <s v="01"/>
    <s v="18S"/>
    <s v="17E"/>
    <s v="STANDARD"/>
    <x v="0"/>
    <n v="44000"/>
    <n v="1.01"/>
    <s v="0000"/>
    <n v="6302"/>
    <s v="W"/>
    <x v="60"/>
    <s v="LN"/>
    <m/>
    <s v="BEVERLY HILLS"/>
    <m/>
    <s v="PINE RIDGE UNIT 1 PB 8 PG 25 LOT 4 BLK 125"/>
    <n v="224470"/>
    <n v="15150"/>
    <n v="209320"/>
    <n v="132243"/>
    <n v="107243"/>
    <x v="0"/>
    <x v="475"/>
    <n v="255000"/>
    <n v="2884"/>
    <n v="1557"/>
    <x v="0"/>
    <s v="WARRANTY DEED"/>
    <n v="1"/>
    <x v="15"/>
    <x v="0"/>
    <x v="0"/>
    <m/>
    <n v="1716"/>
    <n v="32"/>
    <x v="0"/>
    <x v="0"/>
    <n v="2474"/>
    <m/>
    <m/>
    <m/>
    <m/>
    <s v="THOMSON PHILIP CONWAY JR"/>
    <m/>
    <s v="6302 W EL DORADO LN"/>
    <s v="BEVERLY HILLS FL 34465"/>
  </r>
  <r>
    <x v="767"/>
    <s v="18E17S320010  01260 0030"/>
    <s v="7492"/>
    <s v="PINE RIDGE UNITS 1,5,&amp; 6"/>
    <s v="0100"/>
    <s v="Single Family Residential"/>
    <s v="01"/>
    <s v="18S"/>
    <s v="17E"/>
    <s v="STANDARD"/>
    <x v="0"/>
    <n v="44211"/>
    <n v="1.01"/>
    <s v="0000"/>
    <n v="6438"/>
    <s v="W"/>
    <x v="56"/>
    <s v="DR"/>
    <m/>
    <s v="BEVERLY HILLS"/>
    <m/>
    <s v="PINE RIDGE UNIT 1 PB 8 PG 25 LOT 3 BLK 126"/>
    <n v="219960"/>
    <n v="15220"/>
    <n v="204740"/>
    <n v="206086"/>
    <n v="181086"/>
    <x v="0"/>
    <x v="476"/>
    <n v="287000"/>
    <n v="3097"/>
    <n v="1743"/>
    <x v="0"/>
    <s v="WARRANTY DEED"/>
    <n v="1"/>
    <x v="0"/>
    <x v="1"/>
    <x v="0"/>
    <m/>
    <n v="2240"/>
    <n v="32"/>
    <x v="1"/>
    <x v="0"/>
    <n v="3117"/>
    <m/>
    <m/>
    <m/>
    <m/>
    <s v="CLARK CHRISTOPHER M"/>
    <s v="CLARK KELLY"/>
    <s v="6438 W RIO GRANDE DR"/>
    <s v="BEVERLY HILLS FL 34465"/>
  </r>
  <r>
    <x v="768"/>
    <s v="18E17S320010  01260 0040"/>
    <s v="7492"/>
    <s v="PINE RIDGE UNITS 1,5,&amp; 6"/>
    <s v="0100"/>
    <s v="Single Family Residential"/>
    <s v="01"/>
    <s v="18S"/>
    <s v="17E"/>
    <s v="STANDARD"/>
    <x v="0"/>
    <n v="43926"/>
    <n v="1.01"/>
    <s v="0000"/>
    <n v="6418"/>
    <s v="W"/>
    <x v="56"/>
    <s v="DR"/>
    <m/>
    <s v="BEVERLY HILLS"/>
    <m/>
    <s v="PINE RIDGE UNIT 1 PB 8 PG 25 LOT 4 BLK 126"/>
    <n v="229590"/>
    <n v="15130"/>
    <n v="214460"/>
    <n v="199063"/>
    <n v="174063"/>
    <x v="0"/>
    <x v="327"/>
    <n v="20000"/>
    <n v="2587"/>
    <n v="264"/>
    <x v="1"/>
    <s v="WARRANTY DEED"/>
    <n v="1"/>
    <x v="28"/>
    <x v="3"/>
    <x v="0"/>
    <m/>
    <n v="1926"/>
    <n v="32"/>
    <x v="1"/>
    <x v="0"/>
    <n v="3006"/>
    <m/>
    <m/>
    <m/>
    <m/>
    <s v="KECK CRAIG G"/>
    <s v="KECK DIANE"/>
    <s v="6418 W RIO GRANDE DR"/>
    <s v="BEVERLY HILLS FL 34465 2054"/>
  </r>
  <r>
    <x v="769"/>
    <s v="18E17S320010  01260 0080"/>
    <s v="7492"/>
    <s v="PINE RIDGE UNITS 1,5,&amp; 6"/>
    <s v="0000"/>
    <s v="Vacant Residential"/>
    <s v="01"/>
    <s v="18S"/>
    <s v="17E"/>
    <s v="STANDARD"/>
    <x v="1"/>
    <n v="43979"/>
    <n v="1.01"/>
    <s v="0000"/>
    <n v="6334"/>
    <s v="W"/>
    <x v="56"/>
    <s v="DR"/>
    <m/>
    <s v="BEVERLY HILLS"/>
    <m/>
    <s v="PINE RIDGE UNIT 1 PB 8 PG 25 LOT 8 BLK 126"/>
    <n v="15130"/>
    <n v="15130"/>
    <n v="0"/>
    <n v="15130"/>
    <n v="15130"/>
    <x v="1"/>
    <x v="68"/>
    <n v="17500"/>
    <n v="2812"/>
    <n v="840"/>
    <x v="1"/>
    <s v="WARRANTY DEED"/>
    <m/>
    <x v="6"/>
    <x v="2"/>
    <x v="2"/>
    <m/>
    <m/>
    <m/>
    <x v="2"/>
    <x v="1"/>
    <n v="0"/>
    <m/>
    <m/>
    <m/>
    <m/>
    <s v="FLORIDA ADAMOT LLC"/>
    <m/>
    <s v="7800 CONGRESS AVE  STE 206"/>
    <s v="BOCA RATON FL 33487"/>
  </r>
  <r>
    <x v="770"/>
    <s v="18E17S320010  01280 0070"/>
    <s v="7492"/>
    <s v="PINE RIDGE UNITS 1,5,&amp; 6"/>
    <s v="0000"/>
    <s v="Vacant Residential"/>
    <s v="06"/>
    <s v="18S"/>
    <s v="18E"/>
    <s v="STANDARD"/>
    <x v="1"/>
    <n v="43608"/>
    <n v="1"/>
    <s v="000X"/>
    <n v="5680"/>
    <s v="N"/>
    <x v="18"/>
    <s v="DR"/>
    <m/>
    <s v="BEVERLY HILLS"/>
    <m/>
    <s v="PINE RIDGE UNIT 1 PB 8 PG 25 LOT 7 BLK 128 "/>
    <n v="15020"/>
    <n v="15020"/>
    <n v="0"/>
    <n v="15020"/>
    <n v="15020"/>
    <x v="1"/>
    <x v="477"/>
    <n v="32300"/>
    <n v="2125"/>
    <n v="2003"/>
    <x v="1"/>
    <s v="CORRECTIVE/QC/TD/COT"/>
    <m/>
    <x v="6"/>
    <x v="2"/>
    <x v="2"/>
    <m/>
    <m/>
    <m/>
    <x v="2"/>
    <x v="1"/>
    <n v="0"/>
    <m/>
    <m/>
    <m/>
    <m/>
    <s v="YASIN RUSOL"/>
    <m/>
    <s v="7020 N AUGUSTA DR"/>
    <s v="MIAMI FL 33015"/>
  </r>
  <r>
    <x v="771"/>
    <s v="18E17S320010  01290 0030"/>
    <s v="7492"/>
    <s v="PINE RIDGE UNITS 1,5,&amp; 6"/>
    <s v="0000"/>
    <s v="Vacant Residential"/>
    <s v="06"/>
    <s v="18S"/>
    <s v="18E"/>
    <s v="STANDARD"/>
    <x v="1"/>
    <n v="43750"/>
    <n v="1"/>
    <s v="000X"/>
    <n v="5848"/>
    <s v="W"/>
    <x v="51"/>
    <s v="DR"/>
    <m/>
    <s v="BEVERLY HILLS"/>
    <m/>
    <s v="PINE RIDGE UNIT 1 PB 8 PG 25 LOT 3 BLK 129"/>
    <n v="15070"/>
    <n v="15070"/>
    <n v="0"/>
    <n v="15070"/>
    <n v="15070"/>
    <x v="1"/>
    <x v="23"/>
    <m/>
    <m/>
    <m/>
    <x v="2"/>
    <m/>
    <m/>
    <x v="6"/>
    <x v="2"/>
    <x v="2"/>
    <m/>
    <m/>
    <m/>
    <x v="2"/>
    <x v="1"/>
    <n v="0"/>
    <m/>
    <m/>
    <m/>
    <m/>
    <s v="PRINS WILLIAM J"/>
    <s v="PRINS MARY C"/>
    <s v="PO BOX 19107"/>
    <s v="RENO NV 89511 0883"/>
  </r>
  <r>
    <x v="772"/>
    <s v="18E17S320010  01290 0050"/>
    <s v="7492"/>
    <s v="PINE RIDGE UNITS 1,5,&amp; 6"/>
    <s v="0100"/>
    <s v="Single Family Residential"/>
    <s v="06"/>
    <s v="18S"/>
    <s v="18E"/>
    <s v="STANDARD"/>
    <x v="0"/>
    <n v="43750"/>
    <n v="1"/>
    <s v="000X"/>
    <n v="5790"/>
    <s v="W"/>
    <x v="51"/>
    <s v="DR"/>
    <m/>
    <s v="BEVERLY HILLS"/>
    <m/>
    <s v="PINE RIDGE UNIT 1 PB 8 PG 25 LOT 5 BLK 129"/>
    <n v="188820"/>
    <n v="15070"/>
    <n v="173750"/>
    <n v="173347"/>
    <n v="147347"/>
    <x v="0"/>
    <x v="478"/>
    <n v="259000"/>
    <n v="2913"/>
    <n v="1927"/>
    <x v="0"/>
    <s v="WARRANTY DEED"/>
    <n v="1"/>
    <x v="2"/>
    <x v="1"/>
    <x v="0"/>
    <m/>
    <n v="2087"/>
    <n v="32"/>
    <x v="0"/>
    <x v="0"/>
    <n v="2947"/>
    <m/>
    <m/>
    <m/>
    <m/>
    <s v="MARITCH RONALD F"/>
    <s v="CRONCE LINDA A"/>
    <s v="5790 W PAWNEE DR"/>
    <s v="BEVERLY HILLS FL 34465"/>
  </r>
  <r>
    <x v="773"/>
    <s v="18E17S320010  01290 0100"/>
    <s v="7492"/>
    <s v="PINE RIDGE UNITS 1,5,&amp; 6"/>
    <s v="0100"/>
    <s v="Single Family Residential"/>
    <s v="06"/>
    <s v="18S"/>
    <s v="18E"/>
    <s v="STANDARD"/>
    <x v="0"/>
    <n v="43750"/>
    <n v="1"/>
    <s v="000X"/>
    <n v="5632"/>
    <s v="W"/>
    <x v="51"/>
    <s v="DR"/>
    <m/>
    <s v="BEVERLY HILLS"/>
    <m/>
    <s v="PINE RIDGE UNIT 1 PB 8 PG 25 LOT 10 BLK 129"/>
    <n v="248420"/>
    <n v="15070"/>
    <n v="233350"/>
    <n v="235265"/>
    <n v="210265"/>
    <x v="0"/>
    <x v="284"/>
    <n v="400000"/>
    <n v="3104"/>
    <n v="1350"/>
    <x v="0"/>
    <s v="WARRANTY DEED"/>
    <n v="1"/>
    <x v="0"/>
    <x v="1"/>
    <x v="0"/>
    <m/>
    <n v="2181"/>
    <n v="32"/>
    <x v="0"/>
    <x v="0"/>
    <n v="3362"/>
    <m/>
    <m/>
    <m/>
    <m/>
    <s v="WEAVER SCOTT R"/>
    <s v="WEAVER WENDY"/>
    <s v="5632 W PAWNEE DR"/>
    <s v="BEVERLY HILLS FL 34465"/>
  </r>
  <r>
    <x v="774"/>
    <s v="18E17S320010  01290 0140"/>
    <s v="7492"/>
    <s v="PINE RIDGE UNITS 1,5,&amp; 6"/>
    <s v="0100"/>
    <s v="Single Family Residential"/>
    <s v="06"/>
    <s v="18S"/>
    <s v="18E"/>
    <s v="STANDARD"/>
    <x v="0"/>
    <n v="43750"/>
    <n v="1"/>
    <s v="000X"/>
    <n v="5510"/>
    <s v="W"/>
    <x v="51"/>
    <s v="DR"/>
    <m/>
    <s v="BEVERLY HILLS"/>
    <m/>
    <s v="PINE RIDGE UNIT 1 PB 8 PG 25 LOT 14 BLK 129"/>
    <n v="212960"/>
    <n v="15070"/>
    <n v="197890"/>
    <n v="162871"/>
    <n v="137871"/>
    <x v="0"/>
    <x v="334"/>
    <n v="8000"/>
    <n v="1154"/>
    <n v="2119"/>
    <x v="1"/>
    <s v="WARRANTY DEED"/>
    <n v="1"/>
    <x v="10"/>
    <x v="1"/>
    <x v="0"/>
    <n v="1"/>
    <n v="2132"/>
    <n v="32"/>
    <x v="0"/>
    <x v="0"/>
    <n v="2911"/>
    <m/>
    <m/>
    <m/>
    <m/>
    <s v="SPARKMAN IRA GILBERT"/>
    <s v="SPARKMAN VICKIE LYNN"/>
    <s v="5510 W PAWNEE DR"/>
    <s v="BEVERLY HILLS FL 34465"/>
  </r>
  <r>
    <x v="775"/>
    <s v="18E17S320010  01290 0160"/>
    <s v="7492"/>
    <s v="PINE RIDGE UNITS 1,5,&amp; 6"/>
    <s v="0100"/>
    <s v="Single Family Residential"/>
    <s v="06"/>
    <s v="18S"/>
    <s v="18E"/>
    <s v="STANDARD"/>
    <x v="0"/>
    <n v="53010"/>
    <n v="1.22"/>
    <s v="000X"/>
    <n v="5470"/>
    <s v="W"/>
    <x v="51"/>
    <s v="DR"/>
    <m/>
    <s v="BEVERLY HILLS"/>
    <m/>
    <s v="PINE RIDGE UNIT 1 PB 8 PG 25 LOT 16 BLK 129"/>
    <n v="257180"/>
    <n v="18250"/>
    <n v="238930"/>
    <n v="250379"/>
    <n v="225379"/>
    <x v="0"/>
    <x v="427"/>
    <n v="332300"/>
    <n v="2995"/>
    <n v="2252"/>
    <x v="0"/>
    <s v="WARRANTY DEED"/>
    <n v="1"/>
    <x v="41"/>
    <x v="1"/>
    <x v="1"/>
    <m/>
    <n v="1984"/>
    <n v="32"/>
    <x v="0"/>
    <x v="0"/>
    <n v="2807"/>
    <m/>
    <m/>
    <m/>
    <m/>
    <s v="EDWARDS CHARLES JR"/>
    <s v="ROSARIO CARMEN"/>
    <s v="5470 W PAWNEE DR"/>
    <s v="BEVERLY HILLS FL 34465"/>
  </r>
  <r>
    <x v="776"/>
    <s v="18E17S320010  01290 0180"/>
    <s v="7492"/>
    <s v="PINE RIDGE UNITS 1,5,&amp; 6"/>
    <s v="0100"/>
    <s v="Single Family Residential"/>
    <s v="06"/>
    <s v="18S"/>
    <s v="18E"/>
    <s v="STANDARD"/>
    <x v="0"/>
    <n v="60508"/>
    <n v="1.39"/>
    <s v="000X"/>
    <n v="5450"/>
    <s v="W"/>
    <x v="51"/>
    <s v="DR"/>
    <m/>
    <s v="BEVERLY HILLS"/>
    <m/>
    <s v="PINE RIDGE UNIT 1 PB 8 PG 25 LOT 18 BLK 129"/>
    <n v="276310"/>
    <n v="20840"/>
    <n v="255470"/>
    <n v="255393"/>
    <n v="230393"/>
    <x v="0"/>
    <x v="479"/>
    <n v="280000"/>
    <n v="2793"/>
    <n v="62"/>
    <x v="0"/>
    <s v="WARRANTY DEED"/>
    <n v="1"/>
    <x v="17"/>
    <x v="1"/>
    <x v="0"/>
    <m/>
    <n v="2272"/>
    <n v="32"/>
    <x v="0"/>
    <x v="0"/>
    <n v="2926"/>
    <m/>
    <m/>
    <m/>
    <m/>
    <s v="FERNANDEZ CHRISTOPHER"/>
    <m/>
    <s v="5450 W PAWNEE DR"/>
    <s v="BEVERLY HILLS FL 34465"/>
  </r>
  <r>
    <x v="777"/>
    <s v="18E17S320010  01290 0190"/>
    <s v="7492"/>
    <s v="PINE RIDGE UNITS 1,5,&amp; 6"/>
    <s v="0000"/>
    <s v="Vacant Residential"/>
    <s v="06"/>
    <s v="18S"/>
    <s v="18E"/>
    <s v="STANDARD"/>
    <x v="1"/>
    <n v="60004"/>
    <n v="1.38"/>
    <s v="000X"/>
    <n v="5574"/>
    <s v="N"/>
    <x v="4"/>
    <s v="PT"/>
    <m/>
    <s v="BEVERLY HILLS"/>
    <m/>
    <s v="PINE RIDGE UNIT 1 PB 8 PG 25 LOT 19 BLK 129"/>
    <n v="20660"/>
    <n v="20660"/>
    <n v="0"/>
    <n v="20660"/>
    <n v="20660"/>
    <x v="1"/>
    <x v="288"/>
    <n v="60000"/>
    <n v="1818"/>
    <n v="1493"/>
    <x v="1"/>
    <s v="WARRANTY DEED"/>
    <m/>
    <x v="6"/>
    <x v="2"/>
    <x v="2"/>
    <m/>
    <m/>
    <m/>
    <x v="2"/>
    <x v="1"/>
    <n v="0"/>
    <m/>
    <m/>
    <m/>
    <m/>
    <s v="LANTZ MICHAEL E"/>
    <s v="LANTZ ROXANNE M"/>
    <s v="8326 N OCHU RD"/>
    <s v="HAYWARD WI 54843"/>
  </r>
  <r>
    <x v="778"/>
    <s v="18E17S320010  01230 0010"/>
    <s v="7492"/>
    <s v="PINE RIDGE UNITS 1,5,&amp; 6"/>
    <s v="0000"/>
    <s v="Vacant Residential"/>
    <s v="01"/>
    <s v="18S"/>
    <s v="17E"/>
    <s v="STANDARD"/>
    <x v="1"/>
    <n v="45981"/>
    <n v="1.06"/>
    <s v="0000"/>
    <n v="6147"/>
    <s v="W"/>
    <x v="59"/>
    <s v="DR"/>
    <m/>
    <s v="BEVERLY HILLS"/>
    <m/>
    <s v="PINE RIDGE UNIT 1 PB 8 PG 25 LOT 1 BLK 123"/>
    <n v="15830"/>
    <n v="15830"/>
    <n v="0"/>
    <n v="15830"/>
    <n v="15830"/>
    <x v="1"/>
    <x v="480"/>
    <n v="21000"/>
    <n v="3069"/>
    <n v="2349"/>
    <x v="1"/>
    <s v="WARRANTY DEED"/>
    <m/>
    <x v="6"/>
    <x v="2"/>
    <x v="2"/>
    <m/>
    <m/>
    <m/>
    <x v="2"/>
    <x v="1"/>
    <n v="0"/>
    <m/>
    <m/>
    <m/>
    <m/>
    <s v="TOMCHO ROBERT"/>
    <m/>
    <s v="207 BULL MILL RD"/>
    <s v="CHESTER NY 10918"/>
  </r>
  <r>
    <x v="779"/>
    <s v="18E17S320010  01230 0050"/>
    <s v="7492"/>
    <s v="PINE RIDGE UNITS 1,5,&amp; 6"/>
    <s v="0000"/>
    <s v="Vacant Residential"/>
    <s v="01"/>
    <s v="18S"/>
    <s v="17E"/>
    <s v="STANDARD"/>
    <x v="1"/>
    <n v="53605"/>
    <n v="1.23"/>
    <s v="0000"/>
    <n v="6239"/>
    <s v="W"/>
    <x v="59"/>
    <s v="DR"/>
    <m/>
    <s v="BEVERLY HILLS"/>
    <m/>
    <s v="PINE RIDGE UNIT 1 PB 8 PG 25 LOT 5 BLK 123 "/>
    <n v="18460"/>
    <n v="18460"/>
    <n v="0"/>
    <n v="18460"/>
    <n v="18460"/>
    <x v="1"/>
    <x v="23"/>
    <m/>
    <m/>
    <m/>
    <x v="2"/>
    <m/>
    <m/>
    <x v="6"/>
    <x v="2"/>
    <x v="2"/>
    <m/>
    <m/>
    <m/>
    <x v="2"/>
    <x v="1"/>
    <n v="0"/>
    <m/>
    <m/>
    <m/>
    <m/>
    <s v="JOHNSON HENRY &amp; ROSALIND"/>
    <m/>
    <s v="233 LENOX RD"/>
    <s v="HUNTINGTON STATION NY 11746 1936"/>
  </r>
  <r>
    <x v="780"/>
    <s v="18E17S320010  01240 0100"/>
    <s v="7492"/>
    <s v="PINE RIDGE UNITS 1,5,&amp; 6"/>
    <s v="0000"/>
    <s v="Vacant Residential"/>
    <s v="01"/>
    <s v="18S"/>
    <s v="17E"/>
    <s v="STANDARD"/>
    <x v="1"/>
    <n v="44000"/>
    <n v="1.01"/>
    <s v="0000"/>
    <n v="6303"/>
    <s v="W"/>
    <x v="60"/>
    <s v="LN"/>
    <m/>
    <s v="BEVERLY HILLS"/>
    <m/>
    <s v="PINE RIDGE UNIT 1 PB 8 PG 25 LOT 10 BLK 124"/>
    <n v="15150"/>
    <n v="15150"/>
    <n v="0"/>
    <n v="15150"/>
    <n v="15150"/>
    <x v="1"/>
    <x v="407"/>
    <n v="21500"/>
    <n v="1263"/>
    <n v="1653"/>
    <x v="1"/>
    <s v="FROM DEVELOPERS"/>
    <m/>
    <x v="6"/>
    <x v="2"/>
    <x v="2"/>
    <m/>
    <m/>
    <m/>
    <x v="2"/>
    <x v="1"/>
    <n v="0"/>
    <m/>
    <m/>
    <m/>
    <m/>
    <s v="CO EDWARD M D"/>
    <s v="TAN SALLY M D"/>
    <s v="16804 SHORERUN DR"/>
    <s v="EDMOND OK 73012"/>
  </r>
  <r>
    <x v="781"/>
    <s v="18E17S320010  01250 0020"/>
    <s v="7492"/>
    <s v="PINE RIDGE UNITS 1,5,&amp; 6"/>
    <s v="0100"/>
    <s v="Single Family Residential"/>
    <s v="01"/>
    <s v="18S"/>
    <s v="17E"/>
    <s v="STANDARD"/>
    <x v="0"/>
    <n v="44000"/>
    <n v="1.01"/>
    <s v="0000"/>
    <n v="6378"/>
    <s v="W"/>
    <x v="60"/>
    <s v="LN"/>
    <m/>
    <s v="BEVERLY HILLS"/>
    <m/>
    <s v="PINE RIDGE UNIT 1 PB 8 PG 25 LOT 2 BLK 125"/>
    <n v="242920"/>
    <n v="15150"/>
    <n v="227770"/>
    <n v="242920"/>
    <n v="242920"/>
    <x v="1"/>
    <x v="11"/>
    <n v="14500"/>
    <n v="1643"/>
    <n v="953"/>
    <x v="1"/>
    <s v="WARRANTY DEED"/>
    <n v="1"/>
    <x v="15"/>
    <x v="1"/>
    <x v="0"/>
    <m/>
    <n v="2242"/>
    <n v="32"/>
    <x v="0"/>
    <x v="0"/>
    <n v="3170"/>
    <m/>
    <m/>
    <m/>
    <m/>
    <s v="CORNFORD PHILIP MICHAEL ET AL"/>
    <m/>
    <s v="22 COURT TREE DR KINGSBOROUGH"/>
    <s v="KENT ME124TR UNITED KINGDOM"/>
  </r>
  <r>
    <x v="782"/>
    <s v="18E17S320010  01260 0070"/>
    <s v="7492"/>
    <s v="PINE RIDGE UNITS 1,5,&amp; 6"/>
    <s v="0000"/>
    <s v="Vacant Residential"/>
    <s v="01"/>
    <s v="18S"/>
    <s v="17E"/>
    <s v="STANDARD"/>
    <x v="1"/>
    <n v="43782"/>
    <n v="1.01"/>
    <s v="0000"/>
    <n v="6354"/>
    <s v="W"/>
    <x v="56"/>
    <s v="DR"/>
    <m/>
    <s v="BEVERLY HILLS"/>
    <m/>
    <s v="PINE RIDGE UNIT 1 PB 8 PG 25 LOT 7 BLK 126"/>
    <n v="15080"/>
    <n v="15080"/>
    <n v="0"/>
    <n v="15080"/>
    <n v="15080"/>
    <x v="1"/>
    <x v="234"/>
    <n v="17000"/>
    <n v="3124"/>
    <n v="1547"/>
    <x v="1"/>
    <s v="WARRANTY DEED"/>
    <m/>
    <x v="6"/>
    <x v="2"/>
    <x v="2"/>
    <m/>
    <m/>
    <m/>
    <x v="2"/>
    <x v="1"/>
    <n v="0"/>
    <m/>
    <m/>
    <m/>
    <m/>
    <s v="ADAMS HOMES OF NORTHWEST FLORIDA INC"/>
    <m/>
    <s v="3000 GULF BREEZE PKWY"/>
    <s v="GULF BREEZE FL 32563"/>
  </r>
  <r>
    <x v="783"/>
    <s v="18E17S320010  01290 0090"/>
    <s v="7492"/>
    <s v="PINE RIDGE UNITS 1,5,&amp; 6"/>
    <s v="0100"/>
    <s v="Single Family Residential"/>
    <s v="06"/>
    <s v="18S"/>
    <s v="18E"/>
    <s v="STANDARD"/>
    <x v="0"/>
    <n v="43750"/>
    <n v="1"/>
    <s v="000X"/>
    <n v="5654"/>
    <s v="W"/>
    <x v="51"/>
    <s v="DR"/>
    <m/>
    <s v="BEVERLY HILLS"/>
    <m/>
    <s v="PINE RIDGE UNIT 1 PB 8 PG 25 LOT 9 BLK 129 "/>
    <n v="173640"/>
    <n v="15070"/>
    <n v="158570"/>
    <n v="133293"/>
    <n v="108293"/>
    <x v="0"/>
    <x v="294"/>
    <n v="10500"/>
    <n v="998"/>
    <n v="945"/>
    <x v="1"/>
    <s v="WARRANTY DEED"/>
    <n v="1"/>
    <x v="26"/>
    <x v="1"/>
    <x v="0"/>
    <m/>
    <n v="1588"/>
    <n v="32"/>
    <x v="0"/>
    <x v="0"/>
    <n v="2210"/>
    <m/>
    <m/>
    <m/>
    <m/>
    <s v="JOHNSTON DAVID R"/>
    <m/>
    <s v="5654 W PAWNEE DR"/>
    <s v="BEVERLY HILLS FL 34465 2015"/>
  </r>
  <r>
    <x v="784"/>
    <s v="18E17S320010  01290 0150"/>
    <s v="7492"/>
    <s v="PINE RIDGE UNITS 1,5,&amp; 6"/>
    <s v="0100"/>
    <s v="Single Family Residential"/>
    <s v="06"/>
    <s v="18S"/>
    <s v="18E"/>
    <s v="STANDARD"/>
    <x v="0"/>
    <n v="43750"/>
    <n v="1"/>
    <s v="000X"/>
    <n v="5490"/>
    <s v="W"/>
    <x v="51"/>
    <s v="DR"/>
    <m/>
    <s v="BEVERLY HILLS"/>
    <m/>
    <s v="PINE RIDGE UNIT 1 PB 8 PG 25 LOT 15 BLK 129"/>
    <n v="201220"/>
    <n v="15070"/>
    <n v="186150"/>
    <n v="161421"/>
    <n v="0"/>
    <x v="0"/>
    <x v="148"/>
    <n v="160000"/>
    <n v="1579"/>
    <n v="1159"/>
    <x v="0"/>
    <s v="WARRANTY DEED"/>
    <n v="1"/>
    <x v="20"/>
    <x v="1"/>
    <x v="0"/>
    <m/>
    <n v="1848"/>
    <n v="32"/>
    <x v="0"/>
    <x v="0"/>
    <n v="2573"/>
    <m/>
    <m/>
    <m/>
    <m/>
    <s v="HINZ BARBARA A"/>
    <s v="HINZ BARBARA A"/>
    <s v="5490 W PAWNEE DR"/>
    <s v="BEVERLY HILLS FL 34465"/>
  </r>
  <r>
    <x v="785"/>
    <s v="18E17S320010  01300 0140"/>
    <s v="7492"/>
    <s v="PINE RIDGE UNITS 1,5,&amp; 6"/>
    <s v="0100"/>
    <s v="Single Family Residential"/>
    <s v="06"/>
    <s v="18S"/>
    <s v="18E"/>
    <s v="STANDARD"/>
    <x v="0"/>
    <n v="46250"/>
    <n v="1.06"/>
    <s v="000X"/>
    <n v="5653"/>
    <s v="W"/>
    <x v="5"/>
    <s v="ST"/>
    <m/>
    <s v="BEVERLY HILLS"/>
    <m/>
    <s v="PINE RIDGE UNIT 1 PB 8 PG 25 LOT 14 BLK 130"/>
    <n v="157860"/>
    <n v="15930"/>
    <n v="141930"/>
    <n v="111986"/>
    <n v="86486"/>
    <x v="0"/>
    <x v="481"/>
    <n v="110000"/>
    <n v="2924"/>
    <n v="2468"/>
    <x v="0"/>
    <s v="WARRANTY DEED"/>
    <n v="1"/>
    <x v="10"/>
    <x v="1"/>
    <x v="0"/>
    <m/>
    <n v="1270"/>
    <n v="32"/>
    <x v="1"/>
    <x v="0"/>
    <n v="1960"/>
    <m/>
    <m/>
    <m/>
    <m/>
    <s v="EICHLER GINA MARIE"/>
    <m/>
    <s v="5653 W CISCO ST"/>
    <s v="BEVERLY HILLS FL 34465"/>
  </r>
  <r>
    <x v="786"/>
    <s v="18E17S320010  01300 0220"/>
    <s v="7492"/>
    <s v="PINE RIDGE UNITS 1,5,&amp; 6"/>
    <s v="0000"/>
    <s v="Vacant Residential"/>
    <s v="06"/>
    <s v="18S"/>
    <s v="18E"/>
    <s v="STANDARD"/>
    <x v="1"/>
    <n v="50716"/>
    <n v="1.1599999999999999"/>
    <s v="000X"/>
    <n v="5921"/>
    <s v="W"/>
    <x v="5"/>
    <s v="ST"/>
    <m/>
    <s v="BEVERLY HILLS"/>
    <m/>
    <s v="PINE RIDGE UNIT 1 PB 8 PG 25 LOT 22 BLK 130"/>
    <n v="17460"/>
    <n v="17460"/>
    <n v="0"/>
    <n v="17460"/>
    <n v="17460"/>
    <x v="1"/>
    <x v="482"/>
    <n v="16000"/>
    <n v="565"/>
    <n v="902"/>
    <x v="1"/>
    <s v="WARRANTY DEED"/>
    <m/>
    <x v="6"/>
    <x v="2"/>
    <x v="2"/>
    <m/>
    <m/>
    <m/>
    <x v="2"/>
    <x v="1"/>
    <n v="0"/>
    <m/>
    <m/>
    <m/>
    <m/>
    <s v="LUMATJARVI-WALTMAN SARI-MARIA SUSANNA"/>
    <s v="WALTMAN MATTHEW D"/>
    <s v="4500 19TH ST LOT 109"/>
    <s v="BOULDER CO 80304 0616"/>
  </r>
  <r>
    <x v="787"/>
    <s v="18E17S320010  01220 0070"/>
    <s v="7492"/>
    <s v="PINE RIDGE UNITS 1,5,&amp; 6"/>
    <s v="0100"/>
    <s v="Single Family Residential"/>
    <s v="01"/>
    <s v="18S"/>
    <s v="17E"/>
    <s v="STANDARD"/>
    <x v="0"/>
    <n v="43748"/>
    <n v="1"/>
    <s v="0000"/>
    <n v="5722"/>
    <s v="N"/>
    <x v="58"/>
    <s v="TER"/>
    <m/>
    <s v="BEVERLY HILLS"/>
    <m/>
    <s v="PINE RIDGE UNIT 1 PB 8 PG 25 LOT 7 BLK 122"/>
    <n v="267930"/>
    <n v="15060"/>
    <n v="252870"/>
    <n v="222913"/>
    <n v="197913"/>
    <x v="0"/>
    <x v="319"/>
    <n v="200000"/>
    <n v="2772"/>
    <n v="827"/>
    <x v="0"/>
    <s v="WARRANTY DEED"/>
    <n v="1"/>
    <x v="0"/>
    <x v="1"/>
    <x v="1"/>
    <n v="1"/>
    <n v="2554"/>
    <n v="32"/>
    <x v="0"/>
    <x v="0"/>
    <n v="3491"/>
    <m/>
    <m/>
    <m/>
    <m/>
    <s v="BRIGHTMAN KEVIN"/>
    <s v="BRIGHTMAN JACQUELINE"/>
    <s v="5722 N LONGHORN TER"/>
    <s v="BEVERLY HILLS FL 34465 2059"/>
  </r>
  <r>
    <x v="788"/>
    <s v="18E17S320010  01220 0080"/>
    <s v="7492"/>
    <s v="PINE RIDGE UNITS 1,5,&amp; 6"/>
    <s v="0000"/>
    <s v="Vacant Residential"/>
    <s v="01"/>
    <s v="18S"/>
    <s v="17E"/>
    <s v="STANDARD"/>
    <x v="1"/>
    <n v="43748"/>
    <n v="1"/>
    <s v="0000"/>
    <n v="5688"/>
    <s v="N"/>
    <x v="58"/>
    <s v="TER"/>
    <m/>
    <s v="BEVERLY HILLS"/>
    <m/>
    <s v="PINE RIDGE UNIT 1 PB 8 PG 25 LOT 8 BLK 122 "/>
    <n v="15060"/>
    <n v="15060"/>
    <n v="0"/>
    <n v="15060"/>
    <n v="15060"/>
    <x v="1"/>
    <x v="125"/>
    <n v="17000"/>
    <n v="1676"/>
    <n v="726"/>
    <x v="1"/>
    <s v="WARRANTY DEED"/>
    <m/>
    <x v="6"/>
    <x v="2"/>
    <x v="2"/>
    <m/>
    <m/>
    <m/>
    <x v="2"/>
    <x v="1"/>
    <n v="0"/>
    <m/>
    <m/>
    <m/>
    <m/>
    <s v="TRYMER DANIEL"/>
    <m/>
    <s v="142 MAPLE AVE"/>
    <s v="TUCKERTON NJ 08087 2021"/>
  </r>
  <r>
    <x v="789"/>
    <s v="18E17S320010  01230 0130"/>
    <s v="7492"/>
    <s v="PINE RIDGE UNITS 1,5,&amp; 6"/>
    <s v="0000"/>
    <s v="Vacant Residential"/>
    <s v="01"/>
    <s v="18S"/>
    <s v="17E"/>
    <s v="STANDARD"/>
    <x v="1"/>
    <n v="49740"/>
    <n v="1.1399999999999999"/>
    <s v="0000"/>
    <n v="6427"/>
    <s v="W"/>
    <x v="59"/>
    <s v="DR"/>
    <m/>
    <s v="BEVERLY HILLS"/>
    <m/>
    <s v="PINE RIDGE UNIT 1 PB 8 PG 25 LOT 13 BLK 123"/>
    <n v="17130"/>
    <n v="17130"/>
    <n v="0"/>
    <n v="17130"/>
    <n v="17130"/>
    <x v="1"/>
    <x v="483"/>
    <n v="42600"/>
    <n v="3132"/>
    <n v="2452"/>
    <x v="1"/>
    <s v="WARRANTY DEED"/>
    <m/>
    <x v="6"/>
    <x v="2"/>
    <x v="2"/>
    <m/>
    <m/>
    <m/>
    <x v="2"/>
    <x v="1"/>
    <n v="0"/>
    <m/>
    <m/>
    <m/>
    <m/>
    <s v="HOUSTON JAMES S"/>
    <s v="HOUSTON BRENDA B"/>
    <s v="794 MT HAVEN DR"/>
    <s v="MARS HILL NC 28754"/>
  </r>
  <r>
    <x v="790"/>
    <s v="18E17S320010  01240 0040"/>
    <s v="7492"/>
    <s v="PINE RIDGE UNITS 1,5,&amp; 6"/>
    <s v="0000"/>
    <s v="Vacant Residential"/>
    <s v="01"/>
    <s v="18S"/>
    <s v="17E"/>
    <s v="STANDARD"/>
    <x v="1"/>
    <n v="44000"/>
    <n v="1.01"/>
    <s v="0000"/>
    <n v="6334"/>
    <s v="W"/>
    <x v="59"/>
    <s v="DR"/>
    <m/>
    <s v="BEVERLY HILLS"/>
    <m/>
    <s v="PINE RIDGE UNIT 1 PB 8 PG 25 LOT 4 BLK 124"/>
    <n v="15150"/>
    <n v="15150"/>
    <n v="0"/>
    <n v="15150"/>
    <n v="15150"/>
    <x v="1"/>
    <x v="362"/>
    <n v="18000"/>
    <n v="1323"/>
    <n v="1365"/>
    <x v="1"/>
    <s v="SALE / MORE THAN 1 PARCEL"/>
    <m/>
    <x v="6"/>
    <x v="2"/>
    <x v="2"/>
    <m/>
    <m/>
    <m/>
    <x v="2"/>
    <x v="1"/>
    <n v="0"/>
    <m/>
    <m/>
    <m/>
    <m/>
    <s v="GILLILAND WILLIAM DUPREE"/>
    <s v="GILLILAND ELIZABETH J"/>
    <s v="240 NW 197TH AVE"/>
    <s v="PEMBROKE PINES FL 33029"/>
  </r>
  <r>
    <x v="791"/>
    <s v="18E17S320010  01240 0130"/>
    <s v="7492"/>
    <s v="PINE RIDGE UNITS 1,5,&amp; 6"/>
    <s v="0100"/>
    <s v="Single Family Residential"/>
    <s v="01"/>
    <s v="18S"/>
    <s v="17E"/>
    <s v="STANDARD"/>
    <x v="0"/>
    <n v="50399"/>
    <n v="1.1599999999999999"/>
    <s v="0000"/>
    <n v="6413"/>
    <s v="W"/>
    <x v="60"/>
    <s v="LN"/>
    <m/>
    <s v="BEVERLY HILLS"/>
    <m/>
    <s v="PINE RIDGE UNIT 1 PB 8 PG 25 LOT 13 BLK 124"/>
    <n v="252040"/>
    <n v="17360"/>
    <n v="234680"/>
    <n v="233452"/>
    <n v="208452"/>
    <x v="0"/>
    <x v="484"/>
    <n v="16500"/>
    <n v="2799"/>
    <n v="614"/>
    <x v="1"/>
    <s v="WARRANTY DEED"/>
    <n v="1"/>
    <x v="29"/>
    <x v="1"/>
    <x v="0"/>
    <m/>
    <n v="2257"/>
    <n v="32"/>
    <x v="0"/>
    <x v="0"/>
    <n v="2956"/>
    <m/>
    <m/>
    <m/>
    <m/>
    <s v="FERNANDEZ SAUL J"/>
    <s v="FERNANDEZ EILEEN M"/>
    <s v="6413 W EL DORADO LN"/>
    <s v="BEVERLY HILLS FL 34465"/>
  </r>
  <r>
    <x v="792"/>
    <s v="18E17S320010  01250 0030"/>
    <s v="7492"/>
    <s v="PINE RIDGE UNITS 1,5,&amp; 6"/>
    <s v="0000"/>
    <s v="Vacant Residential"/>
    <s v="01"/>
    <s v="18S"/>
    <s v="17E"/>
    <s v="STANDARD"/>
    <x v="1"/>
    <n v="44000"/>
    <n v="1.01"/>
    <s v="0000"/>
    <n v="6346"/>
    <s v="W"/>
    <x v="60"/>
    <s v="LN"/>
    <m/>
    <s v="BEVERLY HILLS"/>
    <m/>
    <s v="PINE RIDGE UNIT 1 PB 8 PG 25 LOT 3 BLK 125"/>
    <n v="15150"/>
    <n v="15150"/>
    <n v="0"/>
    <n v="15150"/>
    <n v="15150"/>
    <x v="1"/>
    <x v="161"/>
    <n v="13500"/>
    <n v="1563"/>
    <n v="1178"/>
    <x v="1"/>
    <s v="WARRANTY DEED"/>
    <m/>
    <x v="6"/>
    <x v="2"/>
    <x v="2"/>
    <m/>
    <m/>
    <m/>
    <x v="2"/>
    <x v="1"/>
    <n v="0"/>
    <m/>
    <m/>
    <m/>
    <m/>
    <s v="KOCIELKO DENNIS K"/>
    <s v="KOCIELKO JOYCE D"/>
    <s v="4554 PINE RIDGE BLVD"/>
    <s v="BEVERLY HILLS FL 34465"/>
  </r>
  <r>
    <x v="793"/>
    <s v="18E17S320010  01250 0070"/>
    <s v="7492"/>
    <s v="PINE RIDGE UNITS 1,5,&amp; 6"/>
    <s v="0000"/>
    <s v="Vacant Residential"/>
    <s v="01"/>
    <s v="18S"/>
    <s v="17E"/>
    <s v="STANDARD"/>
    <x v="1"/>
    <n v="51366"/>
    <n v="1.18"/>
    <s v="0000"/>
    <n v="6184"/>
    <s v="W"/>
    <x v="60"/>
    <s v="LN"/>
    <m/>
    <s v="BEVERLY HILLS"/>
    <m/>
    <s v="PINE RIDGE UNIT 1 PB 8 PG 25 LOT 7 BLK 125"/>
    <n v="17690"/>
    <n v="17690"/>
    <n v="0"/>
    <n v="17690"/>
    <n v="17690"/>
    <x v="1"/>
    <x v="485"/>
    <n v="15000"/>
    <n v="2796"/>
    <n v="2040"/>
    <x v="1"/>
    <s v="WARRANTY DEED"/>
    <m/>
    <x v="6"/>
    <x v="2"/>
    <x v="2"/>
    <m/>
    <m/>
    <m/>
    <x v="2"/>
    <x v="1"/>
    <n v="0"/>
    <m/>
    <m/>
    <m/>
    <m/>
    <s v="LAMPASONA STEVEN"/>
    <s v="LAMPASONA ROSE"/>
    <s v="12367 AILANTHUS DR"/>
    <s v="HAGERSTOWN MD 21742"/>
  </r>
  <r>
    <x v="794"/>
    <s v="18E17S320010  01260 0050"/>
    <s v="7492"/>
    <s v="PINE RIDGE UNITS 1,5,&amp; 6"/>
    <s v="0000"/>
    <s v="Vacant Residential"/>
    <s v="01"/>
    <s v="18S"/>
    <s v="17E"/>
    <s v="STANDARD"/>
    <x v="1"/>
    <n v="43880"/>
    <n v="1.01"/>
    <s v="0000"/>
    <n v="6396"/>
    <s v="W"/>
    <x v="56"/>
    <s v="DR"/>
    <m/>
    <s v="BEVERLY HILLS"/>
    <m/>
    <s v="PINE RIDGE UNIT 1 PB 8 PG 25 LOT 5 BLK 126 "/>
    <n v="15110"/>
    <n v="15110"/>
    <n v="0"/>
    <n v="15110"/>
    <n v="15110"/>
    <x v="1"/>
    <x v="486"/>
    <n v="20180"/>
    <n v="1044"/>
    <n v="1567"/>
    <x v="1"/>
    <s v="FROM DEVELOPERS"/>
    <m/>
    <x v="6"/>
    <x v="2"/>
    <x v="2"/>
    <m/>
    <m/>
    <m/>
    <x v="2"/>
    <x v="1"/>
    <n v="0"/>
    <m/>
    <m/>
    <m/>
    <m/>
    <s v="NAVALTA DEOGRAACIAS B &amp; MYLENE"/>
    <m/>
    <s v="1528 TINA LN"/>
    <s v="KISSIMMEE FL 34744"/>
  </r>
  <r>
    <x v="795"/>
    <s v="18E17S320010  01260 0090"/>
    <s v="7492"/>
    <s v="PINE RIDGE UNITS 1,5,&amp; 6"/>
    <s v="0100"/>
    <s v="Single Family Residential"/>
    <s v="01"/>
    <s v="18S"/>
    <s v="17E"/>
    <s v="STANDARD"/>
    <x v="0"/>
    <n v="44177"/>
    <n v="1.01"/>
    <s v="0000"/>
    <n v="6312"/>
    <s v="W"/>
    <x v="56"/>
    <s v="DR"/>
    <m/>
    <s v="BEVERLY HILLS"/>
    <m/>
    <s v="PINE RIDGE UNIT 1 PB 8 PG 25 LOT 9 BLK 126"/>
    <n v="331440"/>
    <n v="15210"/>
    <n v="316230"/>
    <n v="259555"/>
    <n v="234555"/>
    <x v="0"/>
    <x v="165"/>
    <n v="442500"/>
    <n v="2053"/>
    <n v="1760"/>
    <x v="0"/>
    <s v="WARRANTY DEED"/>
    <n v="2"/>
    <x v="0"/>
    <x v="0"/>
    <x v="1"/>
    <m/>
    <n v="3685"/>
    <n v="32"/>
    <x v="0"/>
    <x v="0"/>
    <n v="4830"/>
    <m/>
    <m/>
    <m/>
    <m/>
    <s v="REED JOSEPH"/>
    <s v="REED WENDY"/>
    <s v="6312 W RIO GRANDE DR"/>
    <s v="BEVERLY HILLS FL 34465"/>
  </r>
  <r>
    <x v="796"/>
    <s v="18E17S320010  01290 0070"/>
    <s v="7492"/>
    <s v="PINE RIDGE UNITS 1,5,&amp; 6"/>
    <s v="0100"/>
    <s v="Single Family Residential"/>
    <s v="06"/>
    <s v="18S"/>
    <s v="18E"/>
    <s v="STANDARD"/>
    <x v="0"/>
    <n v="43750"/>
    <n v="1"/>
    <s v="000X"/>
    <n v="5728"/>
    <s v="W"/>
    <x v="51"/>
    <s v="DR"/>
    <m/>
    <s v="BEVERLY HILLS"/>
    <m/>
    <s v="PINE RIDGE UNIT 1 PB 8 PG 25 LOT 7 BLK 129"/>
    <n v="239530"/>
    <n v="15070"/>
    <n v="224460"/>
    <n v="195435"/>
    <n v="170435"/>
    <x v="0"/>
    <x v="148"/>
    <n v="13000"/>
    <n v="1587"/>
    <n v="1581"/>
    <x v="1"/>
    <s v="WARRANTY DEED"/>
    <n v="1"/>
    <x v="15"/>
    <x v="1"/>
    <x v="0"/>
    <m/>
    <n v="2213"/>
    <n v="32"/>
    <x v="0"/>
    <x v="0"/>
    <n v="3219"/>
    <m/>
    <m/>
    <m/>
    <m/>
    <s v="FASTNACHT PAULA A"/>
    <s v="JANNEY ROY"/>
    <s v="5728 W PAWNEE DR"/>
    <s v="BEVERLY HILLS FL 34465"/>
  </r>
  <r>
    <x v="797"/>
    <s v="18E17S320010  01290 0080"/>
    <s v="7492"/>
    <s v="PINE RIDGE UNITS 1,5,&amp; 6"/>
    <s v="0000"/>
    <s v="Vacant Residential"/>
    <s v="06"/>
    <s v="18S"/>
    <s v="18E"/>
    <s v="STANDARD"/>
    <x v="1"/>
    <n v="43750"/>
    <n v="1"/>
    <s v="000X"/>
    <n v="5696"/>
    <s v="W"/>
    <x v="51"/>
    <s v="DR"/>
    <m/>
    <s v="BEVERLY HILLS"/>
    <m/>
    <s v="PINE RIDGE UNIT 1 PB 8 PG 25 LOT 8 BLK 129 "/>
    <n v="15070"/>
    <n v="15070"/>
    <n v="0"/>
    <n v="15070"/>
    <n v="15070"/>
    <x v="1"/>
    <x v="414"/>
    <n v="19200"/>
    <n v="1725"/>
    <n v="2291"/>
    <x v="1"/>
    <s v="CORRECTIVE/QC/TD/COT"/>
    <m/>
    <x v="6"/>
    <x v="2"/>
    <x v="2"/>
    <m/>
    <m/>
    <m/>
    <x v="2"/>
    <x v="1"/>
    <n v="0"/>
    <m/>
    <m/>
    <m/>
    <m/>
    <s v="WALTERS EDWARD"/>
    <m/>
    <s v="1820 SW 98TH TER"/>
    <s v="MIRAMAR FL 33025"/>
  </r>
  <r>
    <x v="798"/>
    <s v="18E17S320010  01320 0040"/>
    <s v="7492"/>
    <s v="PINE RIDGE UNITS 1,5,&amp; 6"/>
    <s v="0000"/>
    <s v="Vacant Residential"/>
    <s v="06"/>
    <s v="18S"/>
    <s v="18E"/>
    <s v="STANDARD"/>
    <x v="1"/>
    <n v="43835"/>
    <n v="1.01"/>
    <s v="000X"/>
    <n v="5299"/>
    <s v="N"/>
    <x v="7"/>
    <s v="TER"/>
    <m/>
    <s v="BEVERLY HILLS"/>
    <m/>
    <s v="PINE RIDGE UNIT 1 PB 8 PG 25 LOT 4 BLK 132 "/>
    <n v="15090"/>
    <n v="15090"/>
    <n v="0"/>
    <n v="15090"/>
    <n v="15090"/>
    <x v="1"/>
    <x v="11"/>
    <n v="16000"/>
    <n v="1628"/>
    <n v="947"/>
    <x v="1"/>
    <s v="WARRANTY DEED"/>
    <m/>
    <x v="6"/>
    <x v="2"/>
    <x v="2"/>
    <m/>
    <m/>
    <m/>
    <x v="2"/>
    <x v="1"/>
    <n v="0"/>
    <m/>
    <m/>
    <m/>
    <m/>
    <s v="LYNCH EDWARD &amp; JUDY"/>
    <m/>
    <s v="12 DEMING FARM DR"/>
    <s v="NEWINGTON CT 06111"/>
  </r>
  <r>
    <x v="799"/>
    <s v="18E17S320010  01320 0080"/>
    <s v="7492"/>
    <s v="PINE RIDGE UNITS 1,5,&amp; 6"/>
    <s v="0100"/>
    <s v="Single Family Residential"/>
    <s v="06"/>
    <s v="18S"/>
    <s v="18E"/>
    <s v="STANDARD"/>
    <x v="0"/>
    <n v="55303"/>
    <n v="1.27"/>
    <s v="000X"/>
    <n v="5246"/>
    <s v="W"/>
    <x v="5"/>
    <s v="ST"/>
    <m/>
    <s v="BEVERLY HILLS"/>
    <m/>
    <s v="PINE RIDGE UNIT 1 PB 8 PG 25  LOT 8 BLK 132"/>
    <n v="357840"/>
    <n v="19040"/>
    <n v="338800"/>
    <n v="281606"/>
    <n v="256606"/>
    <x v="0"/>
    <x v="43"/>
    <n v="62000"/>
    <n v="1809"/>
    <n v="2256"/>
    <x v="1"/>
    <s v="WARRANTY DEED"/>
    <n v="1"/>
    <x v="3"/>
    <x v="0"/>
    <x v="1"/>
    <n v="1"/>
    <n v="3467"/>
    <n v="32"/>
    <x v="0"/>
    <x v="0"/>
    <n v="5026"/>
    <m/>
    <m/>
    <m/>
    <m/>
    <s v="LEFKOWITZ JAY I"/>
    <s v="LEFKOWITZ GIZELLA S"/>
    <s v="5246 W CISCO ST"/>
    <s v="BEVERLY HILLS FL 34465"/>
  </r>
  <r>
    <x v="800"/>
    <s v="18E17S320010  01320 0110"/>
    <s v="7492"/>
    <s v="PINE RIDGE UNITS 1,5,&amp; 6"/>
    <s v="0100"/>
    <s v="Single Family Residential"/>
    <s v="06"/>
    <s v="18S"/>
    <s v="18E"/>
    <s v="STANDARD"/>
    <x v="0"/>
    <n v="49298"/>
    <n v="1.1299999999999999"/>
    <s v="000X"/>
    <n v="5296"/>
    <s v="N"/>
    <x v="6"/>
    <s v="TER"/>
    <m/>
    <s v="BEVERLY HILLS"/>
    <m/>
    <s v="PINE RIDGE UNIT 1 PB 8 PG 25 LOT 11 BLK 132"/>
    <n v="279550"/>
    <n v="16980"/>
    <n v="262570"/>
    <n v="210325"/>
    <n v="185325"/>
    <x v="0"/>
    <x v="117"/>
    <n v="155000"/>
    <n v="2467"/>
    <n v="1902"/>
    <x v="0"/>
    <s v="WARRANTY DEED"/>
    <n v="1"/>
    <x v="18"/>
    <x v="0"/>
    <x v="1"/>
    <m/>
    <n v="2740"/>
    <n v="32"/>
    <x v="0"/>
    <x v="0"/>
    <n v="3862"/>
    <m/>
    <m/>
    <m/>
    <m/>
    <s v="SCHROEDER RICHARD"/>
    <s v="SCHROEDER TAMMY L"/>
    <s v="5296 N BRONCO TER"/>
    <s v="BEVERLY HILLS FL 34465"/>
  </r>
  <r>
    <x v="801"/>
    <s v="18E17S320010  01340 0040"/>
    <s v="7492"/>
    <s v="PINE RIDGE UNITS 1,5,&amp; 6"/>
    <s v="0100"/>
    <s v="Single Family Residential"/>
    <s v="06"/>
    <s v="18S"/>
    <s v="18E"/>
    <s v="STANDARD"/>
    <x v="0"/>
    <n v="43878"/>
    <n v="1.01"/>
    <s v="000X"/>
    <n v="5129"/>
    <s v="N"/>
    <x v="29"/>
    <s v="DR"/>
    <m/>
    <s v="BEVERLY HILLS"/>
    <m/>
    <s v="PINE RIDGE UNIT 1 PB 8 PG 25 LOT 4 BLK 134 "/>
    <n v="237510"/>
    <n v="15110"/>
    <n v="222400"/>
    <n v="190365"/>
    <n v="165365"/>
    <x v="0"/>
    <x v="242"/>
    <n v="185000"/>
    <n v="2611"/>
    <n v="2113"/>
    <x v="0"/>
    <s v="WARRANTY DEED"/>
    <n v="1"/>
    <x v="24"/>
    <x v="1"/>
    <x v="1"/>
    <m/>
    <n v="2019"/>
    <n v="32"/>
    <x v="0"/>
    <x v="0"/>
    <n v="3160"/>
    <m/>
    <m/>
    <m/>
    <m/>
    <s v="SHEPARD RONALD D"/>
    <s v="SHEPARD JULIA"/>
    <s v="5129 N CHEYENNE DR"/>
    <s v="BEVERLY HILLS FL 34465"/>
  </r>
  <r>
    <x v="802"/>
    <s v="18E17S320010  01340 0180"/>
    <s v="7492"/>
    <s v="PINE RIDGE UNITS 1,5,&amp; 6"/>
    <s v="0100"/>
    <s v="Single Family Residential"/>
    <s v="06"/>
    <s v="18S"/>
    <s v="18E"/>
    <s v="STANDARD"/>
    <x v="0"/>
    <n v="47130"/>
    <n v="1.08"/>
    <s v="000X"/>
    <n v="5228"/>
    <s v="N"/>
    <x v="10"/>
    <s v="TER"/>
    <m/>
    <s v="BEVERLY HILLS"/>
    <m/>
    <s v="PINE RIDGE UNIT 1 PB 8 PG 25 LOT 18 BLK 134"/>
    <n v="192640"/>
    <n v="16230"/>
    <n v="176410"/>
    <n v="192640"/>
    <n v="167140"/>
    <x v="0"/>
    <x v="487"/>
    <n v="224000"/>
    <n v="2989"/>
    <n v="2373"/>
    <x v="0"/>
    <s v="WARRANTY DEED"/>
    <n v="1"/>
    <x v="2"/>
    <x v="1"/>
    <x v="1"/>
    <m/>
    <n v="2138"/>
    <n v="32"/>
    <x v="0"/>
    <x v="0"/>
    <n v="3066"/>
    <m/>
    <m/>
    <m/>
    <m/>
    <s v="KUTZNER JOHN"/>
    <s v="UECKER DEATTA"/>
    <s v="5228 N EL PASO TER"/>
    <s v="BEVERLY HILLS FL 34465"/>
  </r>
  <r>
    <x v="803"/>
    <s v="18E17S320010  01350 0050"/>
    <s v="7492"/>
    <s v="PINE RIDGE UNITS 1,5,&amp; 6"/>
    <s v="0100"/>
    <s v="Single Family Residential"/>
    <s v="06"/>
    <s v="18S"/>
    <s v="18E"/>
    <s v="STANDARD"/>
    <x v="0"/>
    <n v="43751"/>
    <n v="1"/>
    <s v="000X"/>
    <n v="5316"/>
    <s v="W"/>
    <x v="13"/>
    <s v="PL"/>
    <m/>
    <s v="BEVERLY HILLS"/>
    <m/>
    <s v="PINE RIDGE UNIT 1 PB 8 PG 25 LOT 5 BLK 135"/>
    <n v="288020"/>
    <n v="15070"/>
    <n v="272950"/>
    <n v="238273"/>
    <n v="213273"/>
    <x v="0"/>
    <x v="488"/>
    <n v="435000"/>
    <n v="3146"/>
    <n v="2462"/>
    <x v="0"/>
    <s v="WARRANTY DEED"/>
    <n v="1"/>
    <x v="0"/>
    <x v="1"/>
    <x v="0"/>
    <n v="1"/>
    <n v="2619"/>
    <n v="32"/>
    <x v="0"/>
    <x v="0"/>
    <n v="3914"/>
    <m/>
    <m/>
    <m/>
    <m/>
    <s v="NELSON CHARLES R"/>
    <s v="WRIGHT MARIJEAN R"/>
    <s v="5316 W CORRAL PL"/>
    <s v="BEVERLY HILLS FL 34465"/>
  </r>
  <r>
    <x v="804"/>
    <s v="18E17S320010  01350 0090"/>
    <s v="7492"/>
    <s v="PINE RIDGE UNITS 1,5,&amp; 6"/>
    <s v="0100"/>
    <s v="Single Family Residential"/>
    <s v="06"/>
    <s v="18S"/>
    <s v="18E"/>
    <s v="STANDARD"/>
    <x v="0"/>
    <n v="43751"/>
    <n v="1"/>
    <s v="000X"/>
    <n v="5234"/>
    <s v="W"/>
    <x v="13"/>
    <s v="PL"/>
    <m/>
    <s v="BEVERLY HILLS"/>
    <m/>
    <s v="PINE RIDGE UNIT 1 PB 8 PG 25 LOT 9 BLK 135"/>
    <n v="218570"/>
    <n v="15070"/>
    <n v="203500"/>
    <n v="172662"/>
    <n v="147662"/>
    <x v="0"/>
    <x v="489"/>
    <n v="244900"/>
    <n v="2857"/>
    <n v="2281"/>
    <x v="0"/>
    <s v="WARRANTY DEED"/>
    <n v="1"/>
    <x v="23"/>
    <x v="1"/>
    <x v="0"/>
    <m/>
    <n v="2119"/>
    <n v="32"/>
    <x v="0"/>
    <x v="0"/>
    <n v="3058"/>
    <m/>
    <m/>
    <m/>
    <m/>
    <s v="JENKINS ZACHARY T"/>
    <s v="JENKINS CALIE C"/>
    <s v="5234 W CORRAL PL"/>
    <s v="BEVERLY HILLS FL 34465"/>
  </r>
  <r>
    <x v="805"/>
    <s v="18E17S320010  01350 0190"/>
    <s v="7492"/>
    <s v="PINE RIDGE UNITS 1,5,&amp; 6"/>
    <s v="0000"/>
    <s v="Vacant Residential"/>
    <s v="07"/>
    <s v="18S"/>
    <s v="18E"/>
    <s v="STANDARD"/>
    <x v="1"/>
    <n v="43750"/>
    <n v="1"/>
    <s v="0000"/>
    <n v="5325"/>
    <s v="W"/>
    <x v="11"/>
    <s v="BLVD"/>
    <m/>
    <s v="BEVERLY HILLS"/>
    <m/>
    <s v="PINE RIDGE UNIT 1 PB 8 PG 25 LOT 19 BLK 135"/>
    <n v="15070"/>
    <n v="15070"/>
    <n v="0"/>
    <n v="15070"/>
    <n v="15070"/>
    <x v="1"/>
    <x v="490"/>
    <n v="17500"/>
    <n v="2806"/>
    <n v="621"/>
    <x v="1"/>
    <s v="WARRANTY DEED"/>
    <m/>
    <x v="6"/>
    <x v="2"/>
    <x v="2"/>
    <m/>
    <m/>
    <m/>
    <x v="2"/>
    <x v="1"/>
    <n v="0"/>
    <m/>
    <m/>
    <m/>
    <m/>
    <s v="STELZIG HERBERT JR"/>
    <s v="STELZIG ELIZABETH"/>
    <s v="4921 N CHEYENNE DR"/>
    <s v="BEVERLY HILLS FL 34465"/>
  </r>
  <r>
    <x v="806"/>
    <s v="18E17S320010  01370 0060"/>
    <s v="7492"/>
    <s v="PINE RIDGE UNITS 1,5,&amp; 6"/>
    <s v="0100"/>
    <s v="Single Family Residential"/>
    <s v="07"/>
    <s v="18S"/>
    <s v="18E"/>
    <s v="STANDARD"/>
    <x v="0"/>
    <n v="50001"/>
    <n v="1.1499999999999999"/>
    <s v="0000"/>
    <n v="5663"/>
    <s v="W"/>
    <x v="11"/>
    <s v="BLVD"/>
    <m/>
    <s v="BEVERLY HILLS"/>
    <m/>
    <s v="PINE RIDGE UNIT 1 PB 8 PG 25 LOT 6 BLK 137"/>
    <n v="290890"/>
    <n v="17220"/>
    <n v="273670"/>
    <n v="290890"/>
    <n v="290890"/>
    <x v="1"/>
    <x v="415"/>
    <n v="468000"/>
    <n v="1935"/>
    <n v="1429"/>
    <x v="0"/>
    <s v="WARRANTY DEED"/>
    <n v="1"/>
    <x v="24"/>
    <x v="0"/>
    <x v="1"/>
    <m/>
    <n v="2898"/>
    <n v="32"/>
    <x v="0"/>
    <x v="0"/>
    <n v="3910"/>
    <m/>
    <m/>
    <m/>
    <m/>
    <s v="GRIFFIN RANDY L"/>
    <s v="GRIFFIN NANCY L"/>
    <s v="5663 W PINE RIDGE BLVD"/>
    <s v="BEVERLY HILLS FL 34465 2875"/>
  </r>
  <r>
    <x v="807"/>
    <s v="18E17S320010  01390 0030"/>
    <s v="7492"/>
    <s v="PINE RIDGE UNITS 1,5,&amp; 6"/>
    <s v="0100"/>
    <s v="Single Family Residential"/>
    <s v="07"/>
    <s v="18S"/>
    <s v="18E"/>
    <s v="STANDARD"/>
    <x v="0"/>
    <n v="46250"/>
    <n v="1.06"/>
    <s v="0000"/>
    <n v="4881"/>
    <s v="N"/>
    <x v="17"/>
    <s v="DR"/>
    <m/>
    <s v="BEVERLY HILLS"/>
    <m/>
    <s v="PINE RIDGE UNIT 1 PB 8 PG 25 LOT 3 BLK 139"/>
    <n v="222550"/>
    <n v="15930"/>
    <n v="206620"/>
    <n v="208954"/>
    <n v="183954"/>
    <x v="0"/>
    <x v="491"/>
    <n v="211000"/>
    <n v="2928"/>
    <n v="467"/>
    <x v="0"/>
    <s v="WARRANTY DEED"/>
    <n v="1"/>
    <x v="11"/>
    <x v="1"/>
    <x v="0"/>
    <m/>
    <n v="2050"/>
    <n v="32"/>
    <x v="0"/>
    <x v="0"/>
    <n v="2975"/>
    <m/>
    <m/>
    <m/>
    <m/>
    <s v="MILLER RICHARD A"/>
    <s v="MILLER ANN M"/>
    <s v="4881 N CIMARRON DR"/>
    <s v="BEVERLY HILLS FL 34465"/>
  </r>
  <r>
    <x v="808"/>
    <s v="18E17S320010  01390 0160"/>
    <s v="7492"/>
    <s v="PINE RIDGE UNITS 1,5,&amp; 6"/>
    <s v="0100"/>
    <s v="Single Family Residential"/>
    <s v="06"/>
    <s v="18S"/>
    <s v="18E"/>
    <s v="STANDARD"/>
    <x v="0"/>
    <n v="52905"/>
    <n v="1.21"/>
    <s v="000X"/>
    <n v="5255"/>
    <s v="N"/>
    <x v="17"/>
    <s v="DR"/>
    <m/>
    <s v="BEVERLY HILLS"/>
    <m/>
    <s v="PINE RIDGE UNIT 1 PB 8 PG 25 LOT 16 BLK 139"/>
    <n v="187700"/>
    <n v="18220"/>
    <n v="169480"/>
    <n v="155034"/>
    <n v="130034"/>
    <x v="0"/>
    <x v="492"/>
    <n v="164900"/>
    <n v="2702"/>
    <n v="2124"/>
    <x v="0"/>
    <s v="WARRANTY DEED"/>
    <n v="1"/>
    <x v="24"/>
    <x v="1"/>
    <x v="0"/>
    <m/>
    <n v="1685"/>
    <n v="32"/>
    <x v="1"/>
    <x v="0"/>
    <n v="2430"/>
    <m/>
    <m/>
    <m/>
    <m/>
    <s v="NERNEY ROBERT J"/>
    <s v="NERNEY MARIE M"/>
    <s v="5255 N CIMARRON DR"/>
    <s v="BEVERLY HILLS FL 34465 2737"/>
  </r>
  <r>
    <x v="809"/>
    <s v="18E17S320010  01390 0200"/>
    <s v="7492"/>
    <s v="PINE RIDGE UNITS 1,5,&amp; 6"/>
    <s v="0000"/>
    <s v="Vacant Residential"/>
    <s v="06"/>
    <s v="18S"/>
    <s v="18E"/>
    <s v="STANDARD"/>
    <x v="1"/>
    <n v="45109"/>
    <n v="1.04"/>
    <s v="000X"/>
    <n v="5216"/>
    <s v="N"/>
    <x v="29"/>
    <s v="DR"/>
    <m/>
    <s v="BEVERLY HILLS"/>
    <m/>
    <s v="PINE RIDGE UNIT 1 PB 8 PG 25 LOT 20 BLK 139"/>
    <n v="15530"/>
    <n v="15530"/>
    <n v="0"/>
    <n v="15530"/>
    <n v="15530"/>
    <x v="1"/>
    <x v="315"/>
    <n v="40000"/>
    <n v="1764"/>
    <n v="108"/>
    <x v="1"/>
    <s v="WARRANTY DEED"/>
    <m/>
    <x v="6"/>
    <x v="2"/>
    <x v="2"/>
    <m/>
    <m/>
    <m/>
    <x v="2"/>
    <x v="1"/>
    <n v="0"/>
    <m/>
    <m/>
    <m/>
    <m/>
    <s v="LEYESA ROGER V"/>
    <s v="LEYESA MARIETTA G"/>
    <s v="1969 HAGOOD LOOP"/>
    <s v="THE VILLAGES FL 32162"/>
  </r>
  <r>
    <x v="810"/>
    <s v="18E17S320010  01390 0260"/>
    <s v="7492"/>
    <s v="PINE RIDGE UNITS 1,5,&amp; 6"/>
    <s v="0100"/>
    <s v="Single Family Residential"/>
    <s v="07"/>
    <s v="18S"/>
    <s v="18E"/>
    <s v="STANDARD"/>
    <x v="0"/>
    <n v="54103"/>
    <n v="1.24"/>
    <s v="0000"/>
    <n v="5433"/>
    <s v="W"/>
    <x v="13"/>
    <s v="PL"/>
    <m/>
    <s v="BEVERLY HILLS"/>
    <m/>
    <s v="PINE RIDGE UNIT 1 PB 8 PG 25 LOT 26 BLK 139"/>
    <n v="216140"/>
    <n v="18630"/>
    <n v="197510"/>
    <n v="216140"/>
    <n v="191140"/>
    <x v="0"/>
    <x v="493"/>
    <n v="20500"/>
    <n v="2870"/>
    <n v="973"/>
    <x v="1"/>
    <s v="WARRANTY DEED"/>
    <n v="1"/>
    <x v="41"/>
    <x v="3"/>
    <x v="0"/>
    <m/>
    <n v="1711"/>
    <n v="32"/>
    <x v="1"/>
    <x v="0"/>
    <n v="2675"/>
    <m/>
    <m/>
    <m/>
    <m/>
    <s v="PAULSON EDWARD R"/>
    <s v="PAULSON HOLLY LYNN MARIE"/>
    <s v="5433 W CORRAL PL"/>
    <s v="BEVERLY HILLS FL 34465 2777"/>
  </r>
  <r>
    <x v="811"/>
    <s v="18E17S320010  01390 0270"/>
    <s v="7492"/>
    <s v="PINE RIDGE UNITS 1,5,&amp; 6"/>
    <s v="0100"/>
    <s v="Single Family Residential"/>
    <s v="07"/>
    <s v="18S"/>
    <s v="18E"/>
    <s v="STANDARD"/>
    <x v="0"/>
    <n v="48657"/>
    <n v="1.1200000000000001"/>
    <s v="0000"/>
    <n v="5457"/>
    <s v="W"/>
    <x v="13"/>
    <s v="PL"/>
    <m/>
    <s v="BEVERLY HILLS"/>
    <m/>
    <s v="PINE RIDGE UNIT 1 PB 8 PG 25 LOT 27 BLK 139"/>
    <n v="189950"/>
    <n v="16760"/>
    <n v="173190"/>
    <n v="189950"/>
    <n v="189950"/>
    <x v="1"/>
    <x v="494"/>
    <n v="215000"/>
    <n v="2960"/>
    <n v="206"/>
    <x v="0"/>
    <s v="WARRANTY DEED"/>
    <n v="1"/>
    <x v="3"/>
    <x v="1"/>
    <x v="0"/>
    <m/>
    <n v="1788"/>
    <n v="32"/>
    <x v="0"/>
    <x v="0"/>
    <n v="2850"/>
    <m/>
    <m/>
    <m/>
    <m/>
    <s v="KESSNER THOMAS MIROSLAW"/>
    <s v="KESSNER BEATE ISABELLA"/>
    <s v="5457 W CORRAL PL"/>
    <s v="BEVERLY HILLS FL 34465"/>
  </r>
  <r>
    <x v="812"/>
    <s v="18E17S320010  01400 0150"/>
    <s v="7492"/>
    <s v="PINE RIDGE UNITS 1,5,&amp; 6"/>
    <s v="0000"/>
    <s v="Vacant Residential"/>
    <s v="06"/>
    <s v="18S"/>
    <s v="18E"/>
    <s v="STANDARD"/>
    <x v="1"/>
    <n v="45194"/>
    <n v="1.04"/>
    <s v="000X"/>
    <n v="5355"/>
    <s v="N"/>
    <x v="61"/>
    <s v="DR"/>
    <m/>
    <s v="BEVERLY HILLS"/>
    <m/>
    <s v="PINE RIDGE UNIT 1 PB 8 PG 25 LOT 15 BLK 140"/>
    <n v="15560"/>
    <n v="15560"/>
    <n v="0"/>
    <n v="15560"/>
    <n v="15560"/>
    <x v="1"/>
    <x v="275"/>
    <n v="45000"/>
    <n v="1741"/>
    <n v="1796"/>
    <x v="1"/>
    <s v="WARRANTY DEED"/>
    <m/>
    <x v="6"/>
    <x v="2"/>
    <x v="2"/>
    <m/>
    <m/>
    <m/>
    <x v="2"/>
    <x v="1"/>
    <n v="0"/>
    <m/>
    <m/>
    <m/>
    <m/>
    <s v="KORLAND ROBERT"/>
    <s v="KORLAND URSULA"/>
    <s v="16169 75 PLACE N"/>
    <s v="LOXAHATCHEE FL 33470"/>
  </r>
  <r>
    <x v="813"/>
    <s v="18E17S320010  01330 0020"/>
    <s v="7492"/>
    <s v="PINE RIDGE UNITS 1,5,&amp; 6"/>
    <s v="0100"/>
    <s v="Single Family Residential"/>
    <s v="06"/>
    <s v="18S"/>
    <s v="18E"/>
    <s v="STANDARD"/>
    <x v="0"/>
    <n v="44639"/>
    <n v="1.02"/>
    <s v="000X"/>
    <n v="5149"/>
    <s v="N"/>
    <x v="10"/>
    <s v="TER"/>
    <m/>
    <s v="BEVERLY HILLS"/>
    <m/>
    <s v="PINE RIDGE UNIT 1 PB 8 PG 25 LOT 2 BLK 133"/>
    <n v="200840"/>
    <n v="15370"/>
    <n v="185470"/>
    <n v="135967"/>
    <n v="110967"/>
    <x v="0"/>
    <x v="116"/>
    <n v="195000"/>
    <n v="2316"/>
    <n v="2087"/>
    <x v="0"/>
    <s v="WARRANTY DEED"/>
    <n v="1"/>
    <x v="14"/>
    <x v="1"/>
    <x v="1"/>
    <m/>
    <n v="2254"/>
    <n v="32"/>
    <x v="0"/>
    <x v="0"/>
    <n v="3054"/>
    <m/>
    <m/>
    <m/>
    <m/>
    <s v="HOCKERT TODD L"/>
    <s v="HOCKERT KARLA K"/>
    <s v="5149 N EL PASO TERR"/>
    <s v="BEVERLY HILLS FL 34465"/>
  </r>
  <r>
    <x v="814"/>
    <s v="18E17S320010  01330 0070"/>
    <s v="7492"/>
    <s v="PINE RIDGE UNITS 1,5,&amp; 6"/>
    <s v="0000"/>
    <s v="Vacant Residential"/>
    <s v="06"/>
    <s v="18S"/>
    <s v="18E"/>
    <s v="STANDARD"/>
    <x v="1"/>
    <n v="44637"/>
    <n v="1.02"/>
    <s v="000X"/>
    <n v="5311"/>
    <s v="N"/>
    <x v="10"/>
    <s v="TER"/>
    <m/>
    <s v="BEVERLY HILLS"/>
    <m/>
    <s v="PINE RIDGE UNIT 1 PB 8 PG 25 LOT 7 BLK 133"/>
    <n v="15370"/>
    <n v="15370"/>
    <n v="0"/>
    <n v="15370"/>
    <n v="15370"/>
    <x v="1"/>
    <x v="72"/>
    <n v="28000"/>
    <n v="1708"/>
    <n v="1154"/>
    <x v="1"/>
    <s v="WARRANTY DEED"/>
    <m/>
    <x v="6"/>
    <x v="2"/>
    <x v="2"/>
    <m/>
    <m/>
    <m/>
    <x v="2"/>
    <x v="1"/>
    <n v="0"/>
    <m/>
    <m/>
    <m/>
    <m/>
    <s v="FORTUNE JONATHAN IAN"/>
    <m/>
    <s v="212 ALEXANDRIA DR"/>
    <s v="MOORESVILLE NC 28115 1100"/>
  </r>
  <r>
    <x v="815"/>
    <s v="18E17S320010  01330 0080"/>
    <s v="7492"/>
    <s v="PINE RIDGE UNITS 1,5,&amp; 6"/>
    <s v="0100"/>
    <s v="Single Family Residential"/>
    <s v="06"/>
    <s v="18S"/>
    <s v="18E"/>
    <s v="STANDARD"/>
    <x v="0"/>
    <n v="44322"/>
    <n v="1.02"/>
    <s v="000X"/>
    <n v="5367"/>
    <s v="N"/>
    <x v="10"/>
    <s v="TER"/>
    <m/>
    <s v="BEVERLY HILLS"/>
    <m/>
    <s v="PINE RIDGE UNIT 1 PB 8 PG 25 LOT 8 BLK 133"/>
    <n v="283710"/>
    <n v="15260"/>
    <n v="268450"/>
    <n v="239719"/>
    <n v="214719"/>
    <x v="0"/>
    <x v="495"/>
    <n v="300000"/>
    <n v="2657"/>
    <n v="1792"/>
    <x v="0"/>
    <s v="WARRANTY DEED"/>
    <n v="1"/>
    <x v="24"/>
    <x v="1"/>
    <x v="1"/>
    <m/>
    <n v="2566"/>
    <n v="35"/>
    <x v="0"/>
    <x v="0"/>
    <n v="4976"/>
    <m/>
    <m/>
    <m/>
    <m/>
    <s v="RUNDELL DAVID C"/>
    <s v="RUNDELL WILMA P"/>
    <s v="5367 N EL PASO TER"/>
    <s v="BEVERLY HILLS FL 34465 2704"/>
  </r>
  <r>
    <x v="816"/>
    <s v="18E17S320010  01340 0070"/>
    <s v="7492"/>
    <s v="PINE RIDGE UNITS 1,5,&amp; 6"/>
    <s v="0100"/>
    <s v="Single Family Residential"/>
    <s v="06"/>
    <s v="18S"/>
    <s v="18E"/>
    <s v="STANDARD"/>
    <x v="0"/>
    <n v="43982"/>
    <n v="1.01"/>
    <s v="000X"/>
    <n v="5235"/>
    <s v="N"/>
    <x v="29"/>
    <s v="DR"/>
    <m/>
    <s v="BEVERLY HILLS"/>
    <m/>
    <s v="PINE RIDGE UNIT 1 PB 8 PG 25 LOT 7 BLK 134"/>
    <n v="277940"/>
    <n v="15150"/>
    <n v="262790"/>
    <n v="219466"/>
    <n v="194466"/>
    <x v="0"/>
    <x v="43"/>
    <n v="64000"/>
    <n v="1810"/>
    <n v="697"/>
    <x v="1"/>
    <s v="WARRANTY DEED"/>
    <n v="1"/>
    <x v="3"/>
    <x v="1"/>
    <x v="1"/>
    <m/>
    <n v="2586"/>
    <n v="32"/>
    <x v="0"/>
    <x v="0"/>
    <n v="3701"/>
    <m/>
    <m/>
    <m/>
    <m/>
    <s v="FISHER PATRICK J"/>
    <s v="FISHER IREEN"/>
    <s v="5235 N CHEYENNE DR"/>
    <s v="BEVERLY HILLS FL 34465"/>
  </r>
  <r>
    <x v="817"/>
    <s v="18E17S320010  01340 0120"/>
    <s v="7492"/>
    <s v="PINE RIDGE UNITS 1,5,&amp; 6"/>
    <s v="0000"/>
    <s v="Vacant Residential"/>
    <s v="06"/>
    <s v="18S"/>
    <s v="18E"/>
    <s v="STANDARD"/>
    <x v="1"/>
    <n v="44017"/>
    <n v="1.01"/>
    <s v="000X"/>
    <n v="5405"/>
    <s v="N"/>
    <x v="29"/>
    <s v="DR"/>
    <m/>
    <s v="BEVERLY HILLS"/>
    <m/>
    <s v="PINE RIDGE UNIT 1 PB 8 PG 25 LOT 12 BLK 134"/>
    <n v="15160"/>
    <n v="15160"/>
    <n v="0"/>
    <n v="15160"/>
    <n v="15160"/>
    <x v="1"/>
    <x v="496"/>
    <n v="25000"/>
    <n v="3064"/>
    <n v="281"/>
    <x v="1"/>
    <s v="WARRANTY DEED"/>
    <m/>
    <x v="6"/>
    <x v="2"/>
    <x v="2"/>
    <m/>
    <m/>
    <m/>
    <x v="2"/>
    <x v="1"/>
    <n v="0"/>
    <m/>
    <m/>
    <m/>
    <m/>
    <s v="DUMELLE WILLIAM J"/>
    <s v="MOREY PETER A"/>
    <s v="3450 N STIRRUP DR"/>
    <s v="BEVERLY HILLS FL 34465"/>
  </r>
  <r>
    <x v="818"/>
    <s v="18E17S320010  01340 0130"/>
    <s v="7492"/>
    <s v="PINE RIDGE UNITS 1,5,&amp; 6"/>
    <s v="0100"/>
    <s v="Single Family Residential"/>
    <s v="06"/>
    <s v="18S"/>
    <s v="18E"/>
    <s v="STANDARD"/>
    <x v="0"/>
    <n v="50211"/>
    <n v="1.1499999999999999"/>
    <s v="000X"/>
    <n v="5460"/>
    <s v="W"/>
    <x v="5"/>
    <s v="ST"/>
    <m/>
    <s v="BEVERLY HILLS"/>
    <m/>
    <s v="PINE RIDGE UNIT 1 PB 8 PG 25 LOT 13 BLK 134"/>
    <n v="185700"/>
    <n v="17290"/>
    <n v="168410"/>
    <n v="141032"/>
    <n v="116032"/>
    <x v="0"/>
    <x v="285"/>
    <n v="178000"/>
    <n v="2796"/>
    <n v="1962"/>
    <x v="0"/>
    <s v="WARRANTY DEED"/>
    <n v="1"/>
    <x v="10"/>
    <x v="1"/>
    <x v="0"/>
    <m/>
    <n v="2044"/>
    <n v="32"/>
    <x v="1"/>
    <x v="0"/>
    <n v="3008"/>
    <m/>
    <m/>
    <m/>
    <m/>
    <s v="FAUST CHRISTOPHER A"/>
    <s v="FAUST JENNIFER L"/>
    <s v="5460 W CISCO ST"/>
    <s v="BEVERLY HILLS FL 34465"/>
  </r>
  <r>
    <x v="819"/>
    <s v="18E17S320010  01350 0010"/>
    <s v="7492"/>
    <s v="PINE RIDGE UNITS 1,5,&amp; 6"/>
    <s v="0100"/>
    <s v="Single Family Residential"/>
    <s v="07"/>
    <s v="18S"/>
    <s v="18E"/>
    <s v="STANDARD"/>
    <x v="0"/>
    <n v="43616"/>
    <n v="1"/>
    <s v="0000"/>
    <n v="5408"/>
    <s v="W"/>
    <x v="13"/>
    <s v="PL"/>
    <m/>
    <s v="BEVERLY HILLS"/>
    <m/>
    <s v="PINE RIDGE UNIT 1 PB 8 PG 25 LOT 1 BLK 135"/>
    <n v="252940"/>
    <n v="15020"/>
    <n v="237920"/>
    <n v="199351"/>
    <n v="174351"/>
    <x v="0"/>
    <x v="129"/>
    <n v="55000"/>
    <n v="1750"/>
    <n v="1043"/>
    <x v="1"/>
    <s v="WARRANTY DEED"/>
    <n v="1"/>
    <x v="24"/>
    <x v="1"/>
    <x v="0"/>
    <m/>
    <n v="2266"/>
    <n v="32"/>
    <x v="0"/>
    <x v="0"/>
    <n v="3666"/>
    <m/>
    <m/>
    <m/>
    <m/>
    <s v="PALMORINO MATT"/>
    <s v="PALMORINO G ROCIO"/>
    <s v="5408 W CORRAL PL"/>
    <s v="BEVERLY HILLS FL 34465"/>
  </r>
  <r>
    <x v="820"/>
    <s v="18E17S320010  01360 0100"/>
    <s v="7492"/>
    <s v="PINE RIDGE UNITS 1,5,&amp; 6"/>
    <s v="0000"/>
    <s v="Vacant Residential"/>
    <s v="07"/>
    <s v="18S"/>
    <s v="18E"/>
    <s v="STANDARD"/>
    <x v="1"/>
    <n v="49866"/>
    <n v="1.1399999999999999"/>
    <s v="0000"/>
    <n v="5432"/>
    <s v="W"/>
    <x v="13"/>
    <s v="PL"/>
    <m/>
    <s v="BEVERLY HILLS"/>
    <m/>
    <s v="PINE RIDGE UNIT 1 PB 8 PG 25 LOT 10 BLK 136"/>
    <n v="17170"/>
    <n v="17170"/>
    <n v="0"/>
    <n v="17170"/>
    <n v="17170"/>
    <x v="1"/>
    <x v="497"/>
    <n v="47000"/>
    <n v="2209"/>
    <n v="1190"/>
    <x v="1"/>
    <s v="WARRANTY DEED"/>
    <m/>
    <x v="6"/>
    <x v="2"/>
    <x v="2"/>
    <m/>
    <m/>
    <m/>
    <x v="2"/>
    <x v="1"/>
    <n v="0"/>
    <m/>
    <m/>
    <m/>
    <m/>
    <s v="GRAY THOMAS L"/>
    <s v="GRAY TERESA"/>
    <s v="2715 E MARCIA ST"/>
    <s v="INVERNESS FL 34453"/>
  </r>
  <r>
    <x v="821"/>
    <s v="18E17S320010  01370 0040"/>
    <s v="7492"/>
    <s v="PINE RIDGE UNITS 1,5,&amp; 6"/>
    <s v="0000"/>
    <s v="Vacant Residential"/>
    <s v="07"/>
    <s v="18S"/>
    <s v="18E"/>
    <s v="STANDARD"/>
    <x v="1"/>
    <n v="56116"/>
    <n v="1.29"/>
    <s v="0000"/>
    <n v="5606"/>
    <s v="W"/>
    <x v="16"/>
    <s v="DR"/>
    <m/>
    <s v="BEVERLY HILLS"/>
    <m/>
    <s v="PINE RIDGE UNIT 1 PB 8 PG 25 LOT 4 BLK 137"/>
    <n v="19320"/>
    <n v="19320"/>
    <n v="0"/>
    <n v="19320"/>
    <n v="19320"/>
    <x v="1"/>
    <x v="498"/>
    <n v="23800"/>
    <n v="2956"/>
    <n v="202"/>
    <x v="1"/>
    <s v="WARRANTY DEED"/>
    <m/>
    <x v="6"/>
    <x v="2"/>
    <x v="2"/>
    <m/>
    <m/>
    <m/>
    <x v="2"/>
    <x v="1"/>
    <n v="0"/>
    <m/>
    <m/>
    <m/>
    <m/>
    <s v="EMMERTH RICHARD E"/>
    <s v="EMMERTH VICTORIA L"/>
    <s v="5664 W CORAL PL"/>
    <s v="BEVERLY HILLS FL 34465 3382"/>
  </r>
  <r>
    <x v="822"/>
    <s v="18E17S320010  01370 0050"/>
    <s v="7492"/>
    <s v="PINE RIDGE UNITS 1,5,&amp; 6"/>
    <s v="0000"/>
    <s v="Vacant Residential"/>
    <s v="07"/>
    <s v="18S"/>
    <s v="18E"/>
    <s v="STANDARD"/>
    <x v="1"/>
    <n v="50000"/>
    <n v="1.1499999999999999"/>
    <s v="0000"/>
    <n v="5631"/>
    <s v="W"/>
    <x v="11"/>
    <s v="BLVD"/>
    <m/>
    <s v="BEVERLY HILLS"/>
    <m/>
    <s v="PINE RIDGE UNIT 1 PB 8 PG 25 LOT 5 BLK 137"/>
    <n v="17220"/>
    <n v="17220"/>
    <n v="0"/>
    <n v="17220"/>
    <n v="17220"/>
    <x v="1"/>
    <x v="147"/>
    <n v="48500"/>
    <n v="3150"/>
    <n v="2266"/>
    <x v="1"/>
    <s v="WARRANTY DEED"/>
    <m/>
    <x v="6"/>
    <x v="2"/>
    <x v="2"/>
    <m/>
    <m/>
    <m/>
    <x v="2"/>
    <x v="1"/>
    <n v="0"/>
    <m/>
    <m/>
    <m/>
    <m/>
    <s v="FRENTZEL LARRY L"/>
    <s v="CROSS PHYLLIS T"/>
    <s v="11178 KILAWEE RD"/>
    <s v="MINOCQUA WI 54548"/>
  </r>
  <r>
    <x v="823"/>
    <s v="18E17S320010  01380 0030"/>
    <s v="7492"/>
    <s v="PINE RIDGE UNITS 1,5,&amp; 6"/>
    <s v="0100"/>
    <s v="Single Family Residential"/>
    <s v="07"/>
    <s v="18S"/>
    <s v="18E"/>
    <s v="STANDARD"/>
    <x v="0"/>
    <n v="60619"/>
    <n v="1.39"/>
    <s v="0000"/>
    <n v="5670"/>
    <s v="W"/>
    <x v="16"/>
    <s v="DR"/>
    <m/>
    <s v="BEVERLY HILLS"/>
    <m/>
    <s v="PINE RIDGE UNIT 1 PB 8 PG 25 LOT 3 BLK 138"/>
    <n v="260680"/>
    <n v="20870"/>
    <n v="239810"/>
    <n v="185516"/>
    <n v="160516"/>
    <x v="0"/>
    <x v="499"/>
    <n v="17400"/>
    <n v="796"/>
    <n v="2132"/>
    <x v="1"/>
    <s v="WARRANTY DEED"/>
    <n v="1"/>
    <x v="14"/>
    <x v="0"/>
    <x v="1"/>
    <m/>
    <n v="2864"/>
    <n v="32"/>
    <x v="0"/>
    <x v="0"/>
    <n v="3677"/>
    <m/>
    <m/>
    <m/>
    <m/>
    <s v="MARTENS FRANCESCA"/>
    <m/>
    <s v="5670 W BUCKSKIN DR"/>
    <s v="BEVERLY HILLS FL 34465 2723"/>
  </r>
  <r>
    <x v="824"/>
    <s v="18E17S320010  01390 0150"/>
    <s v="7492"/>
    <s v="PINE RIDGE UNITS 1,5,&amp; 6"/>
    <s v="0000"/>
    <s v="Vacant Residential"/>
    <s v="06"/>
    <s v="18S"/>
    <s v="18E"/>
    <s v="STANDARD"/>
    <x v="1"/>
    <n v="47688"/>
    <n v="1.0900000000000001"/>
    <s v="000X"/>
    <n v="5227"/>
    <s v="N"/>
    <x v="17"/>
    <s v="DR"/>
    <m/>
    <s v="BEVERLY HILLS"/>
    <m/>
    <s v="PINE RIDGE UNIT 1 PB 8 PG 25 LOT 15 BLK 139 "/>
    <n v="16420"/>
    <n v="16420"/>
    <n v="0"/>
    <n v="16420"/>
    <n v="16420"/>
    <x v="1"/>
    <x v="264"/>
    <n v="23000"/>
    <n v="1233"/>
    <n v="2027"/>
    <x v="1"/>
    <s v="FROM DEVELOPERS"/>
    <m/>
    <x v="6"/>
    <x v="2"/>
    <x v="2"/>
    <m/>
    <m/>
    <m/>
    <x v="2"/>
    <x v="1"/>
    <n v="0"/>
    <m/>
    <m/>
    <m/>
    <m/>
    <s v="TSURUMAKE TOSHI &amp; DAINA Z"/>
    <m/>
    <s v="12512 MONTEREY CIRCLE"/>
    <s v="FORT WASHINGTON MD 20744"/>
  </r>
  <r>
    <x v="825"/>
    <s v="18E17S320010  01390 0190"/>
    <s v="7492"/>
    <s v="PINE RIDGE UNITS 1,5,&amp; 6"/>
    <s v="0100"/>
    <s v="Single Family Residential"/>
    <s v="06"/>
    <s v="18S"/>
    <s v="18E"/>
    <s v="STANDARD"/>
    <x v="0"/>
    <n v="45109"/>
    <n v="1.04"/>
    <s v="000X"/>
    <n v="5238"/>
    <s v="N"/>
    <x v="29"/>
    <s v="DR"/>
    <m/>
    <s v="BEVERLY HILLS"/>
    <m/>
    <s v="PINE RIDGE UNIT 1 PB 8 PG 25 LOT 19 BLK 139"/>
    <n v="263000"/>
    <n v="15530"/>
    <n v="247470"/>
    <n v="209549"/>
    <n v="179049"/>
    <x v="0"/>
    <x v="130"/>
    <n v="10000"/>
    <n v="1503"/>
    <n v="2268"/>
    <x v="1"/>
    <s v="UNDEFINED"/>
    <n v="1"/>
    <x v="22"/>
    <x v="1"/>
    <x v="0"/>
    <m/>
    <n v="2528"/>
    <n v="32"/>
    <x v="0"/>
    <x v="0"/>
    <n v="3548"/>
    <m/>
    <m/>
    <m/>
    <m/>
    <s v="EID MICHAEL L"/>
    <s v="EID KAREN M"/>
    <s v="5238 N CHEYENNE DR"/>
    <s v="BEVERLY HILLS FL 34465"/>
  </r>
  <r>
    <x v="826"/>
    <s v="18E17S320010  01400 0030"/>
    <s v="7492"/>
    <s v="PINE RIDGE UNITS 1,5,&amp; 6"/>
    <s v="0000"/>
    <s v="Vacant Residential"/>
    <s v="06"/>
    <s v="18S"/>
    <s v="18E"/>
    <s v="STANDARD"/>
    <x v="1"/>
    <n v="53158"/>
    <n v="1.22"/>
    <s v="000X"/>
    <n v="5021"/>
    <s v="N"/>
    <x v="61"/>
    <s v="DR"/>
    <m/>
    <s v="BEVERLY HILLS"/>
    <m/>
    <s v="PINE RIDGE UNIT 1 PB 8 PG 25 LOT 3 BLK 140"/>
    <n v="18300"/>
    <n v="18300"/>
    <n v="0"/>
    <n v="18300"/>
    <n v="18300"/>
    <x v="1"/>
    <x v="23"/>
    <m/>
    <m/>
    <m/>
    <x v="2"/>
    <m/>
    <m/>
    <x v="6"/>
    <x v="2"/>
    <x v="2"/>
    <m/>
    <m/>
    <m/>
    <x v="2"/>
    <x v="1"/>
    <n v="0"/>
    <m/>
    <m/>
    <m/>
    <m/>
    <s v="RIEGERT HEINZ &amp; HELGA AUGUST"/>
    <m/>
    <s v="ENGEL STR 2"/>
    <s v=" 59872 GERMANY"/>
  </r>
  <r>
    <x v="827"/>
    <s v="18E17S320010  01400 0050"/>
    <s v="7492"/>
    <s v="PINE RIDGE UNITS 1,5,&amp; 6"/>
    <s v="0000"/>
    <s v="Vacant Residential"/>
    <s v="06"/>
    <s v="18S"/>
    <s v="18E"/>
    <s v="STANDARD"/>
    <x v="1"/>
    <n v="47396"/>
    <n v="1.0900000000000001"/>
    <s v="000X"/>
    <n v="5075"/>
    <s v="N"/>
    <x v="61"/>
    <s v="DR"/>
    <m/>
    <s v="BEVERLY HILLS"/>
    <m/>
    <s v="PINE RIDGE UNIT 1 PB 8 PG 25 LOT 5 BLK 140"/>
    <n v="16320"/>
    <n v="16320"/>
    <n v="0"/>
    <n v="16320"/>
    <n v="16320"/>
    <x v="1"/>
    <x v="469"/>
    <n v="87000"/>
    <n v="1903"/>
    <n v="1197"/>
    <x v="1"/>
    <s v="WARRANTY DEED"/>
    <m/>
    <x v="6"/>
    <x v="2"/>
    <x v="2"/>
    <m/>
    <m/>
    <m/>
    <x v="2"/>
    <x v="1"/>
    <n v="0"/>
    <m/>
    <m/>
    <m/>
    <m/>
    <s v="MC EACHRON MARK D &amp; MARY S"/>
    <m/>
    <s v="10 VERSAILLES LN"/>
    <s v="ASHEVILLE NC 28804"/>
  </r>
  <r>
    <x v="828"/>
    <s v="18E17S320010  01340 0030"/>
    <s v="7492"/>
    <s v="PINE RIDGE UNITS 1,5,&amp; 6"/>
    <s v="0100"/>
    <s v="Single Family Residential"/>
    <s v="06"/>
    <s v="18S"/>
    <s v="18E"/>
    <s v="STANDARD"/>
    <x v="0"/>
    <n v="47344"/>
    <n v="1.0900000000000001"/>
    <s v="000X"/>
    <n v="5097"/>
    <s v="N"/>
    <x v="29"/>
    <s v="DR"/>
    <m/>
    <s v="BEVERLY HILLS"/>
    <m/>
    <s v="PINE RIDGE UNIT 1 PB 8 PG 25 LOT 3 BLK 134"/>
    <n v="190090"/>
    <n v="16300"/>
    <n v="173790"/>
    <n v="137151"/>
    <n v="112151"/>
    <x v="0"/>
    <x v="193"/>
    <n v="16000"/>
    <n v="1657"/>
    <n v="176"/>
    <x v="1"/>
    <s v="WARRANTY DEED"/>
    <n v="1"/>
    <x v="24"/>
    <x v="1"/>
    <x v="0"/>
    <m/>
    <n v="1932"/>
    <n v="32"/>
    <x v="1"/>
    <x v="0"/>
    <n v="2853"/>
    <m/>
    <m/>
    <m/>
    <m/>
    <s v="MARTINEZ EDWIN"/>
    <s v="MARTINEZ KATHY"/>
    <s v="5097 N CHEYENNE DR"/>
    <s v="BEVERLY HILLS FL 34465"/>
  </r>
  <r>
    <x v="829"/>
    <s v="18E17S320010  01340 0060"/>
    <s v="7492"/>
    <s v="PINE RIDGE UNITS 1,5,&amp; 6"/>
    <s v="0100"/>
    <s v="Single Family Residential"/>
    <s v="06"/>
    <s v="18S"/>
    <s v="18E"/>
    <s v="STANDARD"/>
    <x v="0"/>
    <n v="43982"/>
    <n v="1.01"/>
    <s v="000X"/>
    <n v="5203"/>
    <s v="N"/>
    <x v="29"/>
    <s v="DR"/>
    <m/>
    <s v="BEVERLY HILLS"/>
    <m/>
    <s v="PINE RIDGE UNIT 1 PB 8 PG 25 LOT 6 BLK 134"/>
    <n v="200370"/>
    <n v="15150"/>
    <n v="185220"/>
    <n v="154963"/>
    <n v="129963"/>
    <x v="0"/>
    <x v="45"/>
    <n v="130000"/>
    <n v="2644"/>
    <n v="728"/>
    <x v="0"/>
    <s v="WARRANTY DEED"/>
    <n v="1"/>
    <x v="10"/>
    <x v="1"/>
    <x v="0"/>
    <n v="1"/>
    <n v="1885"/>
    <n v="32"/>
    <x v="0"/>
    <x v="0"/>
    <n v="2725"/>
    <m/>
    <m/>
    <m/>
    <m/>
    <s v="RAYNES MITCHELL"/>
    <s v="RAYNES DONNA"/>
    <s v="5203 N CHEYENNE DR"/>
    <s v="BEVERLY HILLS FL 34465"/>
  </r>
  <r>
    <x v="830"/>
    <s v="18E17S320010  01340 0190"/>
    <s v="7492"/>
    <s v="PINE RIDGE UNITS 1,5,&amp; 6"/>
    <s v="0100"/>
    <s v="Single Family Residential"/>
    <s v="06"/>
    <s v="18S"/>
    <s v="18E"/>
    <s v="STANDARD"/>
    <x v="0"/>
    <n v="47129"/>
    <n v="1.08"/>
    <s v="000X"/>
    <n v="5192"/>
    <s v="N"/>
    <x v="10"/>
    <s v="TER"/>
    <m/>
    <s v="BEVERLY HILLS"/>
    <m/>
    <s v="PINE RIDGE UNIT 1 PB 8 PG 25 LOT 19 BLK 134"/>
    <n v="221340"/>
    <n v="16230"/>
    <n v="205110"/>
    <n v="179631"/>
    <n v="154131"/>
    <x v="0"/>
    <x v="306"/>
    <n v="184000"/>
    <n v="2226"/>
    <n v="2023"/>
    <x v="0"/>
    <s v="WARRANTY DEED"/>
    <n v="1"/>
    <x v="5"/>
    <x v="1"/>
    <x v="0"/>
    <m/>
    <n v="1596"/>
    <n v="32"/>
    <x v="1"/>
    <x v="0"/>
    <n v="2528"/>
    <m/>
    <m/>
    <m/>
    <m/>
    <s v="MEYERS FRED J JR"/>
    <s v="MEYERS SHARON S"/>
    <s v="5192 N EL PASO TER"/>
    <s v="BEVERLY HILLS FL 34465"/>
  </r>
  <r>
    <x v="831"/>
    <s v="18E17S320010  01350 0070"/>
    <s v="7492"/>
    <s v="PINE RIDGE UNITS 1,5,&amp; 6"/>
    <s v="0100"/>
    <s v="Single Family Residential"/>
    <s v="06"/>
    <s v="18S"/>
    <s v="18E"/>
    <s v="STANDARD"/>
    <x v="0"/>
    <n v="43751"/>
    <n v="1"/>
    <s v="000X"/>
    <n v="5272"/>
    <s v="W"/>
    <x v="13"/>
    <s v="PL"/>
    <m/>
    <s v="BEVERLY HILLS"/>
    <m/>
    <s v="PINE RIDGE UNIT 1 PB 8 PG 25 LOT 7 BLK 135 "/>
    <n v="181740"/>
    <n v="15070"/>
    <n v="166670"/>
    <n v="122543"/>
    <n v="97543"/>
    <x v="0"/>
    <x v="500"/>
    <n v="129900"/>
    <n v="1474"/>
    <n v="552"/>
    <x v="0"/>
    <s v="WARRANTY DEED"/>
    <n v="1"/>
    <x v="44"/>
    <x v="1"/>
    <x v="0"/>
    <m/>
    <n v="1799"/>
    <n v="32"/>
    <x v="0"/>
    <x v="0"/>
    <n v="2715"/>
    <m/>
    <m/>
    <m/>
    <m/>
    <s v="VANGINK GERARD L"/>
    <m/>
    <s v="PO BOX 640877"/>
    <s v="BEVERLY HILLS FL 34464 0877"/>
  </r>
  <r>
    <x v="832"/>
    <s v="18E17S320010  01360 0090"/>
    <s v="7492"/>
    <s v="PINE RIDGE UNITS 1,5,&amp; 6"/>
    <s v="0100"/>
    <s v="Single Family Residential"/>
    <s v="07"/>
    <s v="18S"/>
    <s v="18E"/>
    <s v="STANDARD"/>
    <x v="0"/>
    <n v="43750"/>
    <n v="1"/>
    <s v="0000"/>
    <n v="5460"/>
    <s v="W"/>
    <x v="13"/>
    <s v="PL"/>
    <m/>
    <s v="BEVERLY HILLS"/>
    <m/>
    <s v="PINE RIDGE UNIT 1 PB 8 PG 25 LOT 9 BLK 136"/>
    <n v="183670"/>
    <n v="15070"/>
    <n v="168600"/>
    <n v="173911"/>
    <n v="148911"/>
    <x v="0"/>
    <x v="501"/>
    <n v="197500"/>
    <n v="2893"/>
    <n v="1266"/>
    <x v="0"/>
    <s v="WARRANTY DEED"/>
    <n v="1"/>
    <x v="20"/>
    <x v="1"/>
    <x v="0"/>
    <m/>
    <n v="1777"/>
    <n v="32"/>
    <x v="1"/>
    <x v="0"/>
    <n v="2461"/>
    <m/>
    <m/>
    <m/>
    <m/>
    <s v="FUHS DARRIN J"/>
    <s v="FUHS KEVIN R"/>
    <s v="5460 W CORRAL PL"/>
    <s v="BEVERLY HILLS FL 34465"/>
  </r>
  <r>
    <x v="833"/>
    <s v="18E17S320010  01390 0070"/>
    <s v="7492"/>
    <s v="PINE RIDGE UNITS 1,5,&amp; 6"/>
    <s v="0100"/>
    <s v="Single Family Residential"/>
    <s v="07"/>
    <s v="18S"/>
    <s v="18E"/>
    <s v="STANDARD"/>
    <x v="0"/>
    <n v="48603"/>
    <n v="1.1200000000000001"/>
    <s v="0000"/>
    <n v="4965"/>
    <s v="N"/>
    <x v="17"/>
    <s v="DR"/>
    <m/>
    <s v="BEVERLY HILLS"/>
    <m/>
    <s v="PINE RIDGE UNIT 1 PB 8 PG 25 LOT 7 BLK 139"/>
    <n v="290470"/>
    <n v="16740"/>
    <n v="273730"/>
    <n v="242027"/>
    <n v="217027"/>
    <x v="0"/>
    <x v="345"/>
    <n v="15800"/>
    <n v="1562"/>
    <n v="836"/>
    <x v="1"/>
    <s v="WARRANTY DEED"/>
    <n v="1"/>
    <x v="22"/>
    <x v="1"/>
    <x v="0"/>
    <m/>
    <n v="2853"/>
    <n v="32"/>
    <x v="0"/>
    <x v="0"/>
    <n v="3902"/>
    <m/>
    <m/>
    <m/>
    <m/>
    <s v="GRIFFITH RICHARD T"/>
    <s v="GRIFFITH BEATRICE A"/>
    <s v="4965 N CIMARRON DR"/>
    <s v="BEVERLY HILLS FL 34465"/>
  </r>
  <r>
    <x v="834"/>
    <s v="18E17S320010  01390 0090"/>
    <s v="7492"/>
    <s v="PINE RIDGE UNITS 1,5,&amp; 6"/>
    <s v="0100"/>
    <s v="Single Family Residential"/>
    <s v="06"/>
    <s v="18S"/>
    <s v="18E"/>
    <s v="STANDARD"/>
    <x v="0"/>
    <n v="54627"/>
    <n v="1.25"/>
    <s v="000X"/>
    <n v="5029"/>
    <s v="N"/>
    <x v="17"/>
    <s v="DR"/>
    <m/>
    <s v="BEVERLY HILLS"/>
    <m/>
    <s v="PINE RIDGE UNIT 1 PB 8 PG 25 LOT 9 BLK 139 "/>
    <n v="247350"/>
    <n v="18810"/>
    <n v="228540"/>
    <n v="186478"/>
    <n v="161478"/>
    <x v="0"/>
    <x v="461"/>
    <n v="20500"/>
    <n v="1205"/>
    <n v="944"/>
    <x v="1"/>
    <s v="FROM DEVELOPERS"/>
    <n v="1"/>
    <x v="0"/>
    <x v="0"/>
    <x v="1"/>
    <m/>
    <n v="2456"/>
    <n v="32"/>
    <x v="1"/>
    <x v="0"/>
    <n v="3462"/>
    <m/>
    <m/>
    <m/>
    <m/>
    <s v="ISLAS SUSANA CALZADA"/>
    <m/>
    <s v="5029 N CIMARRON DR"/>
    <s v="BEVERLY HILLS FL 34465"/>
  </r>
  <r>
    <x v="835"/>
    <s v="18E17S320010  01390 0180"/>
    <s v="7492"/>
    <s v="PINE RIDGE UNITS 1,5,&amp; 6"/>
    <s v="0000"/>
    <s v="Vacant Residential"/>
    <s v="06"/>
    <s v="18S"/>
    <s v="18E"/>
    <s v="STANDARD"/>
    <x v="1"/>
    <n v="45109"/>
    <n v="1.04"/>
    <s v="000X"/>
    <n v="5272"/>
    <s v="N"/>
    <x v="29"/>
    <s v="DR"/>
    <m/>
    <s v="BEVERLY HILLS"/>
    <m/>
    <s v="PINE RIDGE UNIT 1 PB 8 PG 25 LOT 18 BLK 139 "/>
    <n v="15530"/>
    <n v="15530"/>
    <n v="0"/>
    <n v="15530"/>
    <n v="15530"/>
    <x v="1"/>
    <x v="323"/>
    <n v="5200"/>
    <n v="1126"/>
    <n v="1123"/>
    <x v="1"/>
    <s v="SAME FAMILY/DEED FOL"/>
    <m/>
    <x v="6"/>
    <x v="2"/>
    <x v="2"/>
    <m/>
    <m/>
    <m/>
    <x v="2"/>
    <x v="1"/>
    <n v="0"/>
    <m/>
    <m/>
    <m/>
    <m/>
    <s v="MCGONAGLE KEVIN P"/>
    <m/>
    <s v="25 PATRIOT RD"/>
    <s v="BURLINGTON MA 01803"/>
  </r>
  <r>
    <x v="836"/>
    <s v="18E17S320010  01390 0230"/>
    <s v="7492"/>
    <s v="PINE RIDGE UNITS 1,5,&amp; 6"/>
    <s v="0000"/>
    <s v="Vacant Residential"/>
    <s v="06"/>
    <s v="18S"/>
    <s v="18E"/>
    <s v="STANDARD"/>
    <x v="1"/>
    <n v="43979"/>
    <n v="1.01"/>
    <s v="000X"/>
    <n v="5118"/>
    <s v="N"/>
    <x v="29"/>
    <s v="DR"/>
    <m/>
    <s v="BEVERLY HILLS"/>
    <m/>
    <s v="PINE RIDGE UNIT 1 PB 8 PG 25 LOT 23 BLK 139 "/>
    <n v="15140"/>
    <n v="15140"/>
    <n v="0"/>
    <n v="15140"/>
    <n v="15140"/>
    <x v="1"/>
    <x v="502"/>
    <n v="25000"/>
    <n v="3146"/>
    <n v="1172"/>
    <x v="1"/>
    <s v="WARRANTY DEED"/>
    <m/>
    <x v="6"/>
    <x v="2"/>
    <x v="2"/>
    <m/>
    <m/>
    <m/>
    <x v="2"/>
    <x v="1"/>
    <n v="0"/>
    <m/>
    <m/>
    <m/>
    <m/>
    <s v="BRUCE KAUFMAN  INC"/>
    <m/>
    <s v="7299 S PEACH PT"/>
    <s v="HOMOSASSA FL 34446"/>
  </r>
  <r>
    <x v="837"/>
    <s v="18E17S320010  01390 0340"/>
    <s v="7492"/>
    <s v="PINE RIDGE UNITS 1,5,&amp; 6"/>
    <s v="0100"/>
    <s v="Single Family Residential"/>
    <s v="07"/>
    <s v="18S"/>
    <s v="18E"/>
    <s v="STANDARD"/>
    <x v="0"/>
    <n v="49866"/>
    <n v="1.1399999999999999"/>
    <s v="0000"/>
    <n v="5669"/>
    <s v="W"/>
    <x v="16"/>
    <s v="DR"/>
    <m/>
    <s v="BEVERLY HILLS"/>
    <m/>
    <s v="PINE RIDGE UNIT 1 PB 8 PG 25 LOT 34 BLK 139"/>
    <n v="176640"/>
    <n v="17170"/>
    <n v="159470"/>
    <n v="130478"/>
    <n v="105478"/>
    <x v="0"/>
    <x v="23"/>
    <m/>
    <m/>
    <m/>
    <x v="2"/>
    <m/>
    <n v="2"/>
    <x v="30"/>
    <x v="0"/>
    <x v="0"/>
    <n v="1"/>
    <n v="2172"/>
    <n v="32"/>
    <x v="0"/>
    <x v="0"/>
    <n v="2912"/>
    <m/>
    <m/>
    <m/>
    <m/>
    <s v="LANGENMAYR JAMES CARL"/>
    <s v="LANGENMAYR CONSTANCE FAYE"/>
    <s v="5669 W BUCKSKIN DR"/>
    <s v="BEVERLY HILLS FL 34465 2721"/>
  </r>
  <r>
    <x v="838"/>
    <s v="18E17S320010  01400 0010"/>
    <s v="7492"/>
    <s v="PINE RIDGE UNITS 1,5,&amp; 6"/>
    <s v="0000"/>
    <s v="Vacant Residential"/>
    <s v="07"/>
    <s v="18S"/>
    <s v="18E"/>
    <s v="STANDARD"/>
    <x v="1"/>
    <n v="49109"/>
    <n v="1.1299999999999999"/>
    <s v="0000"/>
    <n v="4985"/>
    <s v="N"/>
    <x v="61"/>
    <s v="DR"/>
    <m/>
    <s v="BEVERLY HILLS"/>
    <m/>
    <s v="PINE RIDGE UNIT 1 PB 8 PG 25 LOT 1 BLK 140"/>
    <n v="16910"/>
    <n v="16910"/>
    <n v="0"/>
    <n v="16910"/>
    <n v="16910"/>
    <x v="1"/>
    <x v="503"/>
    <n v="34000"/>
    <n v="3111"/>
    <n v="921"/>
    <x v="1"/>
    <s v="WARRANTY DEED"/>
    <m/>
    <x v="6"/>
    <x v="2"/>
    <x v="2"/>
    <m/>
    <m/>
    <m/>
    <x v="2"/>
    <x v="1"/>
    <n v="0"/>
    <m/>
    <m/>
    <m/>
    <m/>
    <s v="OSTL GLEN STEVEN"/>
    <s v="GLEN STEVEN OSTL REVOCABLE TRUST"/>
    <s v="6703 N PERCALE TER"/>
    <s v="DUNNELLON FL 34433"/>
  </r>
  <r>
    <x v="839"/>
    <s v="18E17S320010  01400 0140"/>
    <s v="7492"/>
    <s v="PINE RIDGE UNITS 1,5,&amp; 6"/>
    <s v="0100"/>
    <s v="Single Family Residential"/>
    <s v="06"/>
    <s v="18S"/>
    <s v="18E"/>
    <s v="STANDARD"/>
    <x v="0"/>
    <n v="45139"/>
    <n v="1.04"/>
    <s v="000X"/>
    <n v="5343"/>
    <s v="N"/>
    <x v="61"/>
    <s v="DR"/>
    <m/>
    <s v="BEVERLY HILLS"/>
    <m/>
    <s v="PINE RIDGE UNIT 1 PB 8 PG 25 LOT 14 BLK 140"/>
    <n v="244070"/>
    <n v="15540"/>
    <n v="228530"/>
    <n v="187817"/>
    <n v="162817"/>
    <x v="0"/>
    <x v="243"/>
    <n v="163900"/>
    <n v="2459"/>
    <n v="988"/>
    <x v="0"/>
    <s v="TO OR FROM BANKS/LOAN CO."/>
    <n v="1"/>
    <x v="23"/>
    <x v="3"/>
    <x v="0"/>
    <m/>
    <n v="2452"/>
    <n v="32"/>
    <x v="0"/>
    <x v="0"/>
    <n v="3209"/>
    <m/>
    <m/>
    <m/>
    <m/>
    <s v="KLOSKI THEODORE L"/>
    <s v="KLOSKI ANELLE M"/>
    <s v="5343 N TEE PEE DR"/>
    <s v="BEVERLY HILLS FL 34465"/>
  </r>
  <r>
    <x v="840"/>
    <s v="18E17S320010  01330 0090"/>
    <s v="7492"/>
    <s v="PINE RIDGE UNITS 1,5,&amp; 6"/>
    <s v="0000"/>
    <s v="Vacant Residential"/>
    <s v="06"/>
    <s v="18S"/>
    <s v="18E"/>
    <s v="STANDARD"/>
    <x v="1"/>
    <n v="49519"/>
    <n v="1.1399999999999999"/>
    <s v="000X"/>
    <n v="5417"/>
    <s v="N"/>
    <x v="10"/>
    <s v="TER"/>
    <m/>
    <s v="BEVERLY HILLS"/>
    <m/>
    <s v="PINE RIDGE UNIT 1 PB 8 PG 25 LOT 9 BLK 133"/>
    <n v="17050"/>
    <n v="17050"/>
    <n v="0"/>
    <n v="17050"/>
    <n v="17050"/>
    <x v="1"/>
    <x v="143"/>
    <n v="76000"/>
    <n v="1881"/>
    <n v="775"/>
    <x v="1"/>
    <s v="WARRANTY DEED"/>
    <m/>
    <x v="6"/>
    <x v="2"/>
    <x v="2"/>
    <m/>
    <m/>
    <m/>
    <x v="2"/>
    <x v="1"/>
    <n v="0"/>
    <m/>
    <m/>
    <m/>
    <m/>
    <s v="GAYLE LUTHER"/>
    <s v="GAYLE EDNA"/>
    <s v="881 NW 115TH AVE"/>
    <s v="PLANTATION FL 33325"/>
  </r>
  <r>
    <x v="841"/>
    <s v="18E17S320010  01340 0110"/>
    <s v="7492"/>
    <s v="PINE RIDGE UNITS 1,5,&amp; 6"/>
    <s v="0100"/>
    <s v="Single Family Residential"/>
    <s v="06"/>
    <s v="18S"/>
    <s v="18E"/>
    <s v="STANDARD"/>
    <x v="0"/>
    <n v="43946"/>
    <n v="1.01"/>
    <s v="000X"/>
    <n v="5373"/>
    <s v="N"/>
    <x v="29"/>
    <s v="DR"/>
    <m/>
    <s v="BEVERLY HILLS"/>
    <m/>
    <s v="PINE RIDGE UNIT 1 PB 8 PG 25 LOT 11 BLK 134"/>
    <n v="230820"/>
    <n v="15130"/>
    <n v="215690"/>
    <n v="185318"/>
    <n v="160318"/>
    <x v="0"/>
    <x v="300"/>
    <n v="319900"/>
    <n v="1844"/>
    <n v="2255"/>
    <x v="0"/>
    <s v="WARRANTY DEED"/>
    <n v="1"/>
    <x v="22"/>
    <x v="1"/>
    <x v="0"/>
    <m/>
    <n v="2132"/>
    <n v="32"/>
    <x v="0"/>
    <x v="0"/>
    <n v="3073"/>
    <m/>
    <m/>
    <m/>
    <m/>
    <s v="DAVIS EVERETT PAUL JR"/>
    <s v="DAVIS DIANE CHRISTINE"/>
    <s v="5373 N CHEYENNE DR"/>
    <s v="BEVERLY HILLS FL 34465"/>
  </r>
  <r>
    <x v="842"/>
    <s v="18E17S320010  01340 0150"/>
    <s v="7492"/>
    <s v="PINE RIDGE UNITS 1,5,&amp; 6"/>
    <s v="0100"/>
    <s v="Single Family Residential"/>
    <s v="06"/>
    <s v="18S"/>
    <s v="18E"/>
    <s v="STANDARD"/>
    <x v="0"/>
    <n v="94259"/>
    <n v="2.16"/>
    <s v="000X"/>
    <n v="5332"/>
    <s v="N"/>
    <x v="10"/>
    <s v="TER"/>
    <m/>
    <s v="BEVERLY HILLS"/>
    <m/>
    <s v="PINE RIDGE UNIT 1 PB 8 PG 25 LOTS 15 &amp; 16 BLK 134"/>
    <n v="310430"/>
    <n v="32460"/>
    <n v="277970"/>
    <n v="250339"/>
    <n v="225339"/>
    <x v="0"/>
    <x v="238"/>
    <n v="22000"/>
    <n v="880"/>
    <n v="1814"/>
    <x v="1"/>
    <s v="WARRANTY DEED"/>
    <n v="1"/>
    <x v="24"/>
    <x v="1"/>
    <x v="1"/>
    <m/>
    <n v="2844"/>
    <n v="32"/>
    <x v="0"/>
    <x v="0"/>
    <n v="3868"/>
    <m/>
    <m/>
    <m/>
    <m/>
    <s v="JEROME ROCCO"/>
    <s v="JEROME JOSEPHINE"/>
    <s v="5332 N EL PASO TER"/>
    <s v="BEVERLY HILLS FL 34465"/>
  </r>
  <r>
    <x v="843"/>
    <s v="18E17S320010  01340 0220"/>
    <s v="7492"/>
    <s v="PINE RIDGE UNITS 1,5,&amp; 6"/>
    <s v="0100"/>
    <s v="Single Family Residential"/>
    <s v="06"/>
    <s v="18S"/>
    <s v="18E"/>
    <s v="STANDARD"/>
    <x v="0"/>
    <n v="51676"/>
    <n v="1.19"/>
    <s v="000X"/>
    <n v="5098"/>
    <s v="N"/>
    <x v="10"/>
    <s v="TER"/>
    <m/>
    <s v="BEVERLY HILLS"/>
    <m/>
    <s v="PINE RIDGE UNIT 1 PB 8 PG 25 LOT 22 BLK 134"/>
    <n v="17790"/>
    <n v="17790"/>
    <n v="0"/>
    <n v="17790"/>
    <n v="17790"/>
    <x v="0"/>
    <x v="504"/>
    <n v="350200"/>
    <n v="3090"/>
    <n v="964"/>
    <x v="0"/>
    <s v="WARRANTY DEED"/>
    <n v="1"/>
    <x v="31"/>
    <x v="1"/>
    <x v="0"/>
    <m/>
    <n v="2341"/>
    <n v="32"/>
    <x v="1"/>
    <x v="0"/>
    <n v="3644"/>
    <m/>
    <m/>
    <m/>
    <m/>
    <s v="DAVIS BRUCE JOSEPH"/>
    <s v="GILL JONATHAN"/>
    <s v="5098 N EL PASO TER"/>
    <s v="BEVERLY HILLS FL 34465"/>
  </r>
  <r>
    <x v="844"/>
    <s v="18E17S320010  01350 0150"/>
    <s v="7492"/>
    <s v="PINE RIDGE UNITS 1,5,&amp; 6"/>
    <s v="0100"/>
    <s v="Single Family Residential"/>
    <s v="06"/>
    <s v="18S"/>
    <s v="18E"/>
    <s v="STANDARD"/>
    <x v="0"/>
    <n v="43750"/>
    <n v="1"/>
    <s v="000X"/>
    <n v="5249"/>
    <s v="W"/>
    <x v="11"/>
    <s v="BLVD"/>
    <m/>
    <s v="BEVERLY HILLS"/>
    <m/>
    <s v="PINE RIDGE UNIT 1 PB 8 PG 25 LOT 15 BLK 135"/>
    <n v="246960"/>
    <n v="15070"/>
    <n v="231890"/>
    <n v="246960"/>
    <n v="246960"/>
    <x v="1"/>
    <x v="505"/>
    <n v="292000"/>
    <n v="2908"/>
    <n v="765"/>
    <x v="0"/>
    <s v="WARRANTY DEED"/>
    <n v="1"/>
    <x v="12"/>
    <x v="1"/>
    <x v="0"/>
    <m/>
    <n v="2208"/>
    <n v="32"/>
    <x v="1"/>
    <x v="0"/>
    <n v="3211"/>
    <m/>
    <m/>
    <m/>
    <m/>
    <s v="MEDINA ADALVERTO ANDINO"/>
    <m/>
    <s v="5249 W PINE RIDGE BLVD"/>
    <s v="BEVERLY HILLS FL 34465"/>
  </r>
  <r>
    <x v="845"/>
    <s v="18E17S320010  01350 0160"/>
    <s v="7492"/>
    <s v="PINE RIDGE UNITS 1,5,&amp; 6"/>
    <s v="0100"/>
    <s v="Single Family Residential"/>
    <s v="06"/>
    <s v="18S"/>
    <s v="18E"/>
    <s v="STANDARD"/>
    <x v="0"/>
    <n v="43750"/>
    <n v="1"/>
    <s v="000X"/>
    <n v="5263"/>
    <s v="W"/>
    <x v="11"/>
    <s v="BLVD"/>
    <m/>
    <s v="BEVERLY HILLS"/>
    <m/>
    <s v="PINE RIDGE UNIT 1 PB 8 PG 25 LOT 16 BLK 135"/>
    <n v="282760"/>
    <n v="15070"/>
    <n v="267690"/>
    <n v="264776"/>
    <n v="238776"/>
    <x v="0"/>
    <x v="506"/>
    <n v="328000"/>
    <n v="2798"/>
    <n v="1033"/>
    <x v="0"/>
    <s v="WARRANTY DEED"/>
    <n v="1"/>
    <x v="24"/>
    <x v="1"/>
    <x v="1"/>
    <m/>
    <n v="2571"/>
    <n v="32"/>
    <x v="0"/>
    <x v="0"/>
    <n v="3794"/>
    <m/>
    <m/>
    <m/>
    <m/>
    <s v="BENDLIN THOMAS J"/>
    <s v="BENDLIN CAROL WELSH"/>
    <s v="5263 W PINE RIDGE BLVD"/>
    <s v="BEVERLY HILLS FL 34465"/>
  </r>
  <r>
    <x v="846"/>
    <s v="18E17S320010  01360 0020"/>
    <s v="7492"/>
    <s v="PINE RIDGE UNITS 1,5,&amp; 6"/>
    <s v="0000"/>
    <s v="Vacant Residential"/>
    <s v="07"/>
    <s v="18S"/>
    <s v="18E"/>
    <s v="STANDARD"/>
    <x v="1"/>
    <n v="43750"/>
    <n v="1"/>
    <s v="0000"/>
    <n v="5620"/>
    <s v="W"/>
    <x v="13"/>
    <s v="PL"/>
    <m/>
    <s v="BEVERLY HILLS"/>
    <m/>
    <s v="PINE RIDGE UNIT 1 PB 8 PG 25 LOT 2 BLK 136 "/>
    <n v="15070"/>
    <n v="15070"/>
    <n v="0"/>
    <n v="15070"/>
    <n v="15070"/>
    <x v="1"/>
    <x v="311"/>
    <n v="19000"/>
    <n v="1687"/>
    <n v="784"/>
    <x v="1"/>
    <s v="WARRANTY DEED"/>
    <m/>
    <x v="6"/>
    <x v="2"/>
    <x v="2"/>
    <m/>
    <m/>
    <m/>
    <x v="2"/>
    <x v="1"/>
    <n v="0"/>
    <m/>
    <m/>
    <m/>
    <m/>
    <s v="GUTIERREZ JOSE"/>
    <m/>
    <s v="5384 WEST CORRAL PL"/>
    <s v="BEVERLY HILLS FL 34465"/>
  </r>
  <r>
    <x v="847"/>
    <s v="18E17S320010  01360 0150"/>
    <s v="7492"/>
    <s v="PINE RIDGE UNITS 1,5,&amp; 6"/>
    <s v="0000"/>
    <s v="Vacant Residential"/>
    <s v="07"/>
    <s v="18S"/>
    <s v="18E"/>
    <s v="STANDARD"/>
    <x v="1"/>
    <n v="43750"/>
    <n v="1"/>
    <s v="0000"/>
    <n v="5461"/>
    <s v="W"/>
    <x v="11"/>
    <s v="BLVD"/>
    <m/>
    <s v="BEVERLY HILLS"/>
    <m/>
    <s v="PINE RIDGE UNIT 1 PB 8 PG 25 LOT 15 BLK 136"/>
    <n v="15070"/>
    <n v="15070"/>
    <n v="0"/>
    <n v="15070"/>
    <n v="15070"/>
    <x v="1"/>
    <x v="415"/>
    <n v="49500"/>
    <n v="1959"/>
    <n v="1634"/>
    <x v="1"/>
    <s v="WARRANTY DEED"/>
    <m/>
    <x v="6"/>
    <x v="2"/>
    <x v="2"/>
    <m/>
    <m/>
    <m/>
    <x v="2"/>
    <x v="1"/>
    <n v="0"/>
    <m/>
    <m/>
    <m/>
    <m/>
    <s v="BENI ERMA J"/>
    <m/>
    <s v="6108 W FAIRDALE CT"/>
    <s v="CRYSTAL RIVER FL 34429 9417"/>
  </r>
  <r>
    <x v="848"/>
    <s v="18E17S320010  01360 0200"/>
    <s v="7492"/>
    <s v="PINE RIDGE UNITS 1,5,&amp; 6"/>
    <s v="0100"/>
    <s v="Single Family Residential"/>
    <s v="07"/>
    <s v="18S"/>
    <s v="18E"/>
    <s v="STANDARD"/>
    <x v="0"/>
    <n v="49866"/>
    <n v="1.1399999999999999"/>
    <s v="0000"/>
    <n v="5605"/>
    <s v="W"/>
    <x v="16"/>
    <s v="DR"/>
    <m/>
    <s v="BEVERLY HILLS"/>
    <m/>
    <s v="PINE RIDGE UNIT 1 PB 8 PG 25 LOT 20 BLK 136"/>
    <n v="222930"/>
    <n v="17170"/>
    <n v="205760"/>
    <n v="222930"/>
    <n v="222930"/>
    <x v="0"/>
    <x v="507"/>
    <n v="315100"/>
    <n v="3097"/>
    <n v="1252"/>
    <x v="0"/>
    <s v="WARRANTY DEED"/>
    <n v="1"/>
    <x v="22"/>
    <x v="0"/>
    <x v="0"/>
    <m/>
    <n v="2223"/>
    <n v="32"/>
    <x v="1"/>
    <x v="0"/>
    <n v="3191"/>
    <m/>
    <m/>
    <m/>
    <m/>
    <s v="BANAS ANDREW R"/>
    <s v="YOX DIANA"/>
    <s v="5605 W BUCKSKIN DR"/>
    <s v="BEVERLY HILLS FL 34465"/>
  </r>
  <r>
    <x v="849"/>
    <s v="18E17S320010  01390 0130"/>
    <s v="7492"/>
    <s v="PINE RIDGE UNITS 1,5,&amp; 6"/>
    <s v="0100"/>
    <s v="Single Family Residential"/>
    <s v="06"/>
    <s v="18S"/>
    <s v="18E"/>
    <s v="STANDARD"/>
    <x v="0"/>
    <n v="47689"/>
    <n v="1.0900000000000001"/>
    <s v="000X"/>
    <n v="5157"/>
    <s v="N"/>
    <x v="17"/>
    <s v="DR"/>
    <m/>
    <s v="BEVERLY HILLS"/>
    <m/>
    <s v="PINE RIDGE UNIT 1 PB 8 PG 25 LOT 13 BLK 139"/>
    <n v="265090"/>
    <n v="16420"/>
    <n v="248670"/>
    <n v="201644"/>
    <n v="176644"/>
    <x v="0"/>
    <x v="362"/>
    <n v="14500"/>
    <n v="1319"/>
    <n v="2194"/>
    <x v="1"/>
    <s v="WARRANTY DEED"/>
    <n v="1"/>
    <x v="5"/>
    <x v="1"/>
    <x v="0"/>
    <n v="1"/>
    <n v="2713"/>
    <n v="32"/>
    <x v="0"/>
    <x v="0"/>
    <n v="3954"/>
    <m/>
    <m/>
    <m/>
    <m/>
    <s v="KURDAS AUDREY J"/>
    <m/>
    <s v="5157 N CIMARRON DR"/>
    <s v="BEVERLY HILLS FL 34464 5157"/>
  </r>
  <r>
    <x v="850"/>
    <s v="18E17S320010  01390 0210"/>
    <s v="7492"/>
    <s v="PINE RIDGE UNITS 1,5,&amp; 6"/>
    <s v="0000"/>
    <s v="Vacant Residential"/>
    <s v="06"/>
    <s v="18S"/>
    <s v="18E"/>
    <s v="STANDARD"/>
    <x v="1"/>
    <n v="45109"/>
    <n v="1.04"/>
    <s v="000X"/>
    <n v="5184"/>
    <s v="N"/>
    <x v="29"/>
    <s v="DR"/>
    <m/>
    <s v="BEVERLY HILLS"/>
    <m/>
    <s v="PINE RIDGE UNIT 1 PB 8 PG 25 LOT 21 BLK 139"/>
    <n v="15530"/>
    <n v="15530"/>
    <n v="0"/>
    <n v="15530"/>
    <n v="15530"/>
    <x v="1"/>
    <x v="508"/>
    <n v="321100"/>
    <n v="3131"/>
    <n v="1933"/>
    <x v="0"/>
    <s v="WARRANTY DEED"/>
    <m/>
    <x v="6"/>
    <x v="2"/>
    <x v="2"/>
    <m/>
    <m/>
    <m/>
    <x v="2"/>
    <x v="1"/>
    <n v="0"/>
    <m/>
    <m/>
    <m/>
    <m/>
    <s v="ALLEGREZZA CHRISTOPHER"/>
    <s v="ALLEGREZZA MELISSA"/>
    <s v="5184 N CHEYENNE DR"/>
    <s v="BEVERLY HILLS FL 34465"/>
  </r>
  <r>
    <x v="851"/>
    <s v="18E17S320010  01330 0030"/>
    <s v="7492"/>
    <s v="PINE RIDGE UNITS 1,5,&amp; 6"/>
    <s v="0100"/>
    <s v="Single Family Residential"/>
    <s v="06"/>
    <s v="18S"/>
    <s v="18E"/>
    <s v="STANDARD"/>
    <x v="0"/>
    <n v="44638"/>
    <n v="1.02"/>
    <s v="000X"/>
    <n v="5181"/>
    <s v="N"/>
    <x v="10"/>
    <s v="TER"/>
    <m/>
    <s v="BEVERLY HILLS"/>
    <m/>
    <s v="PINE RIDGE UNIT 1 PB 8 PG 25 LOT 3 BLK 133"/>
    <n v="156340"/>
    <n v="15370"/>
    <n v="140970"/>
    <n v="108938"/>
    <n v="83938"/>
    <x v="0"/>
    <x v="325"/>
    <n v="68000"/>
    <n v="871"/>
    <n v="758"/>
    <x v="0"/>
    <s v="WARRANTY DEED"/>
    <n v="1"/>
    <x v="44"/>
    <x v="1"/>
    <x v="0"/>
    <m/>
    <n v="1561"/>
    <n v="32"/>
    <x v="1"/>
    <x v="0"/>
    <n v="2504"/>
    <m/>
    <m/>
    <m/>
    <m/>
    <s v="DIESING DAVID W"/>
    <s v="DIESING ELAINE MARIE"/>
    <s v="5181 N EL PASO TER"/>
    <s v="BEVERLY HILLS FL 34465 2704"/>
  </r>
  <r>
    <x v="852"/>
    <s v="18E17S320010  01330 0050"/>
    <s v="7492"/>
    <s v="PINE RIDGE UNITS 1,5,&amp; 6"/>
    <s v="0000"/>
    <s v="Vacant Residential"/>
    <s v="06"/>
    <s v="18S"/>
    <s v="18E"/>
    <s v="STANDARD"/>
    <x v="1"/>
    <n v="44638"/>
    <n v="1.02"/>
    <s v="000X"/>
    <n v="5257"/>
    <s v="N"/>
    <x v="10"/>
    <s v="TER"/>
    <m/>
    <s v="BEVERLY HILLS"/>
    <m/>
    <s v="PINE RIDGE UNIT 1 PB 8 PG 25 LOT 5 BLK 133"/>
    <n v="15370"/>
    <n v="15370"/>
    <n v="0"/>
    <n v="15370"/>
    <n v="15370"/>
    <x v="1"/>
    <x v="509"/>
    <n v="11300"/>
    <n v="760"/>
    <n v="1045"/>
    <x v="1"/>
    <s v="WARRANTY DEED"/>
    <m/>
    <x v="6"/>
    <x v="2"/>
    <x v="2"/>
    <m/>
    <m/>
    <m/>
    <x v="2"/>
    <x v="1"/>
    <n v="0"/>
    <m/>
    <m/>
    <m/>
    <m/>
    <s v="METZGER WILLIAM J"/>
    <s v="BANKALTER CINDY ANN"/>
    <s v="451 STILLSON RD"/>
    <s v="FAIRFIELD CT 06430"/>
  </r>
  <r>
    <x v="853"/>
    <s v="18E17S320010  01330 0150"/>
    <s v="7492"/>
    <s v="PINE RIDGE UNITS 1,5,&amp; 6"/>
    <s v="0000"/>
    <s v="Vacant Residential"/>
    <s v="06"/>
    <s v="18S"/>
    <s v="18E"/>
    <s v="STANDARD"/>
    <x v="1"/>
    <n v="46001"/>
    <n v="1.06"/>
    <s v="000X"/>
    <n v="5220"/>
    <s v="N"/>
    <x v="7"/>
    <s v="TER"/>
    <m/>
    <s v="BEVERLY HILLS"/>
    <m/>
    <s v="PINE RIDGE UNIT 1 PB 8 PG 25 LOT 15 BLK 133"/>
    <n v="15840"/>
    <n v="15840"/>
    <n v="0"/>
    <n v="15840"/>
    <n v="15840"/>
    <x v="1"/>
    <x v="37"/>
    <n v="65000"/>
    <n v="1413"/>
    <n v="1976"/>
    <x v="1"/>
    <s v="SALE / MORE THAN 1 PARCEL"/>
    <m/>
    <x v="6"/>
    <x v="2"/>
    <x v="2"/>
    <m/>
    <m/>
    <m/>
    <x v="2"/>
    <x v="1"/>
    <n v="0"/>
    <m/>
    <m/>
    <m/>
    <m/>
    <s v="HAID HERBERT"/>
    <m/>
    <s v="2463 WORTHINGTON DR"/>
    <s v="MT PLEASANT SC 29466 9296"/>
  </r>
  <r>
    <x v="854"/>
    <s v="18E17S320010  01350 0020"/>
    <s v="7492"/>
    <s v="PINE RIDGE UNITS 1,5,&amp; 6"/>
    <s v="0100"/>
    <s v="Single Family Residential"/>
    <s v="07"/>
    <s v="18S"/>
    <s v="18E"/>
    <s v="STANDARD"/>
    <x v="0"/>
    <n v="43751"/>
    <n v="1"/>
    <s v="0000"/>
    <n v="5384"/>
    <s v="W"/>
    <x v="13"/>
    <s v="PL"/>
    <m/>
    <s v="BEVERLY HILLS"/>
    <m/>
    <s v="PINE RIDGE UNIT 1 PB 8 PG 25 LOT 2 BLK 135"/>
    <n v="208410"/>
    <n v="15070"/>
    <n v="193340"/>
    <n v="158713"/>
    <n v="133713"/>
    <x v="0"/>
    <x v="76"/>
    <n v="16300"/>
    <n v="1664"/>
    <n v="632"/>
    <x v="1"/>
    <s v="WARRANTY DEED"/>
    <n v="1"/>
    <x v="24"/>
    <x v="1"/>
    <x v="0"/>
    <m/>
    <n v="1926"/>
    <n v="32"/>
    <x v="1"/>
    <x v="0"/>
    <n v="2804"/>
    <m/>
    <m/>
    <m/>
    <m/>
    <s v="GUTIERREZ JOSE F"/>
    <s v="GUTIERREZ IRENE"/>
    <s v="5384 W CORRAL PL"/>
    <s v="BEVERLY HILLS FL 34465"/>
  </r>
  <r>
    <x v="855"/>
    <s v="18E17S320010  01350 0120"/>
    <s v="7492"/>
    <s v="PINE RIDGE UNITS 1,5,&amp; 6"/>
    <s v="0100"/>
    <s v="Single Family Residential"/>
    <s v="06"/>
    <s v="18S"/>
    <s v="18E"/>
    <s v="STANDARD"/>
    <x v="0"/>
    <n v="45709"/>
    <n v="1.05"/>
    <s v="000X"/>
    <n v="5163"/>
    <s v="W"/>
    <x v="11"/>
    <s v="BLVD"/>
    <m/>
    <s v="BEVERLY HILLS"/>
    <m/>
    <s v="PINE RIDGE UNIT 1 PB 8 PG 25 LOT 12 BLK 135"/>
    <n v="279060"/>
    <n v="15740"/>
    <n v="263320"/>
    <n v="279060"/>
    <n v="279060"/>
    <x v="1"/>
    <x v="193"/>
    <n v="13500"/>
    <n v="1655"/>
    <n v="413"/>
    <x v="1"/>
    <s v="WARRANTY DEED"/>
    <n v="1"/>
    <x v="24"/>
    <x v="0"/>
    <x v="0"/>
    <m/>
    <n v="2785"/>
    <n v="32"/>
    <x v="0"/>
    <x v="0"/>
    <n v="4049"/>
    <m/>
    <m/>
    <m/>
    <m/>
    <s v="MEDY RAPHAEL"/>
    <s v="MEDY SOLANGE"/>
    <s v="1687 EARL ST"/>
    <s v="UNION NJ 07083"/>
  </r>
  <r>
    <x v="856"/>
    <s v="18E17S320010  01360 0030"/>
    <s v="7492"/>
    <s v="PINE RIDGE UNITS 1,5,&amp; 6"/>
    <s v="0000"/>
    <s v="Vacant Residential"/>
    <s v="07"/>
    <s v="18S"/>
    <s v="18E"/>
    <s v="STANDARD"/>
    <x v="1"/>
    <n v="43750"/>
    <n v="1"/>
    <s v="0000"/>
    <n v="5598"/>
    <s v="W"/>
    <x v="13"/>
    <s v="PL"/>
    <m/>
    <s v="BEVERLY HILLS"/>
    <m/>
    <s v="PINE RIDGE UNIT 1 PB 8 PG 25 LOT 3 BLK 136 "/>
    <n v="15070"/>
    <n v="15070"/>
    <n v="0"/>
    <n v="15070"/>
    <n v="15070"/>
    <x v="1"/>
    <x v="66"/>
    <n v="13000"/>
    <n v="1056"/>
    <n v="1793"/>
    <x v="1"/>
    <s v="WARRANTY DEED"/>
    <m/>
    <x v="6"/>
    <x v="2"/>
    <x v="2"/>
    <m/>
    <m/>
    <m/>
    <x v="2"/>
    <x v="1"/>
    <n v="0"/>
    <m/>
    <m/>
    <m/>
    <m/>
    <s v="OSIO TOMAS B &amp; SANDRA L BROWN"/>
    <m/>
    <s v="PO BOX 1626"/>
    <s v="CRYSTAL RIVER FL 34423 1626"/>
  </r>
  <r>
    <x v="857"/>
    <s v="18E17S320010  01360 0120"/>
    <s v="7492"/>
    <s v="PINE RIDGE UNITS 1,5,&amp; 6"/>
    <s v="0100"/>
    <s v="Single Family Residential"/>
    <s v="07"/>
    <s v="18S"/>
    <s v="18E"/>
    <s v="STANDARD"/>
    <x v="0"/>
    <n v="43750"/>
    <n v="1"/>
    <s v="0000"/>
    <n v="5387"/>
    <s v="W"/>
    <x v="11"/>
    <s v="BLVD"/>
    <m/>
    <s v="BEVERLY HILLS"/>
    <m/>
    <s v="PINE RIDGE UNIT 1 PB 8 PG 25 LOT 12 BLK 136"/>
    <n v="243980"/>
    <n v="15070"/>
    <n v="228910"/>
    <n v="180015"/>
    <n v="155015"/>
    <x v="0"/>
    <x v="91"/>
    <n v="12000"/>
    <n v="971"/>
    <n v="1461"/>
    <x v="1"/>
    <s v="WARRANTY DEED"/>
    <n v="1"/>
    <x v="26"/>
    <x v="1"/>
    <x v="0"/>
    <m/>
    <n v="2639"/>
    <n v="32"/>
    <x v="0"/>
    <x v="0"/>
    <n v="3834"/>
    <m/>
    <m/>
    <m/>
    <m/>
    <s v="FRANK RALPH R"/>
    <s v="FRANK MARILYN J"/>
    <s v="5387 W PINE RIDGE BLVD"/>
    <s v="BEVERLY HILLS FL 34465"/>
  </r>
  <r>
    <x v="858"/>
    <s v="18E17S320010  01390 0010"/>
    <s v="7492"/>
    <s v="PINE RIDGE UNITS 1,5,&amp; 6"/>
    <s v="0100"/>
    <s v="Single Family Residential"/>
    <s v="07"/>
    <s v="18S"/>
    <s v="18E"/>
    <s v="STANDARD"/>
    <x v="0"/>
    <n v="50138"/>
    <n v="1.1499999999999999"/>
    <s v="0000"/>
    <n v="5691"/>
    <s v="W"/>
    <x v="16"/>
    <s v="DR"/>
    <m/>
    <s v="BEVERLY HILLS"/>
    <m/>
    <s v="PINE RIDGE UNIT 1 PB 8 PG 25 LOT 1 BLK 139"/>
    <n v="229640"/>
    <n v="17270"/>
    <n v="212370"/>
    <n v="211685"/>
    <n v="186185"/>
    <x v="0"/>
    <x v="241"/>
    <n v="310000"/>
    <n v="3029"/>
    <n v="2368"/>
    <x v="0"/>
    <s v="WARRANTY DEED"/>
    <n v="1"/>
    <x v="41"/>
    <x v="1"/>
    <x v="0"/>
    <m/>
    <n v="1994"/>
    <n v="32"/>
    <x v="1"/>
    <x v="0"/>
    <n v="2744"/>
    <m/>
    <m/>
    <m/>
    <m/>
    <s v="BLAKE DEBORAH A"/>
    <m/>
    <s v="5691 W BUCKSKIN DR"/>
    <s v="BEVERLY HILLS FL 34465"/>
  </r>
  <r>
    <x v="859"/>
    <s v="18E17S320010  01390 0320"/>
    <s v="7492"/>
    <s v="PINE RIDGE UNITS 1,5,&amp; 6"/>
    <s v="0100"/>
    <s v="Single Family Residential"/>
    <s v="07"/>
    <s v="18S"/>
    <s v="18E"/>
    <s v="STANDARD"/>
    <x v="0"/>
    <n v="46250"/>
    <n v="1.06"/>
    <s v="0000"/>
    <n v="5599"/>
    <s v="W"/>
    <x v="13"/>
    <s v="PL"/>
    <m/>
    <s v="BEVERLY HILLS"/>
    <m/>
    <s v="PINE RIDGE UNIT 1 PB 8 PG 25 LOT 32 BLK 139"/>
    <n v="322410"/>
    <n v="15930"/>
    <n v="306480"/>
    <n v="255816"/>
    <n v="230816"/>
    <x v="0"/>
    <x v="510"/>
    <n v="8000"/>
    <n v="1221"/>
    <n v="1466"/>
    <x v="1"/>
    <s v="WARRANTY DEED"/>
    <n v="1"/>
    <x v="11"/>
    <x v="0"/>
    <x v="1"/>
    <n v="1"/>
    <n v="3403"/>
    <n v="32"/>
    <x v="0"/>
    <x v="0"/>
    <n v="4629"/>
    <m/>
    <m/>
    <m/>
    <m/>
    <s v="PATEL RAJENDRA"/>
    <s v="PATEL CHANDRIKA"/>
    <s v="5599 W CORRAL PL"/>
    <s v="BEVERLY HILLS FL 34465"/>
  </r>
  <r>
    <x v="860"/>
    <s v="18E17S320010  01330 0060"/>
    <s v="7492"/>
    <s v="PINE RIDGE UNITS 1,5,&amp; 6"/>
    <s v="0000"/>
    <s v="Vacant Residential"/>
    <s v="06"/>
    <s v="18S"/>
    <s v="18E"/>
    <s v="STANDARD"/>
    <x v="1"/>
    <n v="44638"/>
    <n v="1.02"/>
    <s v="000X"/>
    <n v="5291"/>
    <s v="N"/>
    <x v="10"/>
    <s v="TER"/>
    <m/>
    <s v="BEVERLY HILLS"/>
    <m/>
    <s v="PINE RIDGE UNIT 1 PB 8 PG 25 LOT 6 BLK 133"/>
    <n v="15370"/>
    <n v="15370"/>
    <n v="0"/>
    <n v="15370"/>
    <n v="15370"/>
    <x v="1"/>
    <x v="156"/>
    <n v="75000"/>
    <n v="1988"/>
    <n v="1656"/>
    <x v="1"/>
    <s v="WARRANTY DEED"/>
    <m/>
    <x v="6"/>
    <x v="2"/>
    <x v="2"/>
    <m/>
    <m/>
    <m/>
    <x v="2"/>
    <x v="1"/>
    <n v="0"/>
    <m/>
    <m/>
    <m/>
    <m/>
    <s v="ESTRADA FAMILY TRUST"/>
    <m/>
    <s v="424 CANDIA AVE"/>
    <s v="CORAL GABLES FL 33134"/>
  </r>
  <r>
    <x v="861"/>
    <s v="18E17S320010  01330 0100"/>
    <s v="7492"/>
    <s v="PINE RIDGE UNITS 1,5,&amp; 6"/>
    <s v="0100"/>
    <s v="Single Family Residential"/>
    <s v="06"/>
    <s v="18S"/>
    <s v="18E"/>
    <s v="STANDARD"/>
    <x v="0"/>
    <n v="45211"/>
    <n v="1.04"/>
    <s v="000X"/>
    <n v="5398"/>
    <s v="N"/>
    <x v="7"/>
    <s v="TER"/>
    <m/>
    <s v="BEVERLY HILLS"/>
    <m/>
    <s v="PINE RIDGE UNIT 1 PB 8 PG 25 LOT 10 BLK 133"/>
    <n v="257450"/>
    <n v="15570"/>
    <n v="241880"/>
    <n v="188942"/>
    <n v="163442"/>
    <x v="0"/>
    <x v="511"/>
    <n v="265000"/>
    <n v="3065"/>
    <n v="281"/>
    <x v="0"/>
    <s v="WARRANTY DEED"/>
    <n v="1"/>
    <x v="21"/>
    <x v="1"/>
    <x v="1"/>
    <n v="2"/>
    <n v="2628"/>
    <n v="32"/>
    <x v="0"/>
    <x v="0"/>
    <n v="3545"/>
    <m/>
    <m/>
    <m/>
    <m/>
    <s v="TITTER RONALD P"/>
    <m/>
    <s v="5398 N SONORA TER"/>
    <s v="BEVERLY HILLS FL 34465"/>
  </r>
  <r>
    <x v="862"/>
    <s v="18E17S320010  01330 0130"/>
    <s v="7492"/>
    <s v="PINE RIDGE UNITS 1,5,&amp; 6"/>
    <s v="0000"/>
    <s v="Vacant Residential"/>
    <s v="06"/>
    <s v="18S"/>
    <s v="18E"/>
    <s v="STANDARD"/>
    <x v="1"/>
    <n v="46002"/>
    <n v="1.06"/>
    <s v="000X"/>
    <n v="5276"/>
    <s v="N"/>
    <x v="7"/>
    <s v="TER"/>
    <m/>
    <s v="BEVERLY HILLS"/>
    <m/>
    <s v="PINE RIDGE UNIT 1 PB 8 PG 25 LOT 13 BLK 133"/>
    <n v="15840"/>
    <n v="15840"/>
    <n v="0"/>
    <n v="15840"/>
    <n v="15840"/>
    <x v="1"/>
    <x v="23"/>
    <m/>
    <m/>
    <m/>
    <x v="2"/>
    <m/>
    <m/>
    <x v="6"/>
    <x v="2"/>
    <x v="2"/>
    <m/>
    <m/>
    <m/>
    <x v="2"/>
    <x v="1"/>
    <n v="0"/>
    <m/>
    <m/>
    <m/>
    <m/>
    <s v="VAN DUINEN PIETER &amp; MARIETTA"/>
    <m/>
    <s v="BUIZERDLAAN 203"/>
    <s v=" 2261 CT THE NETHERLANDS"/>
  </r>
  <r>
    <x v="863"/>
    <s v="18E17S320010  01340 0170"/>
    <s v="7492"/>
    <s v="PINE RIDGE UNITS 1,5,&amp; 6"/>
    <s v="0100"/>
    <s v="Single Family Residential"/>
    <s v="06"/>
    <s v="18S"/>
    <s v="18E"/>
    <s v="STANDARD"/>
    <x v="0"/>
    <n v="47129"/>
    <n v="1.08"/>
    <s v="000X"/>
    <n v="5264"/>
    <s v="N"/>
    <x v="10"/>
    <s v="TER"/>
    <m/>
    <s v="BEVERLY HILLS"/>
    <m/>
    <s v="PINE RIDGE UNIT 1 PB 8 PG 25 LOT 17 BLK 134"/>
    <n v="251900"/>
    <n v="16230"/>
    <n v="235670"/>
    <n v="203668"/>
    <n v="178668"/>
    <x v="0"/>
    <x v="415"/>
    <n v="86000"/>
    <n v="1937"/>
    <n v="733"/>
    <x v="1"/>
    <s v="WARRANTY DEED"/>
    <n v="1"/>
    <x v="3"/>
    <x v="1"/>
    <x v="0"/>
    <m/>
    <n v="2303"/>
    <n v="32"/>
    <x v="1"/>
    <x v="0"/>
    <n v="3237"/>
    <m/>
    <m/>
    <m/>
    <m/>
    <s v="BUTLER FRED E"/>
    <s v="BUTLER JANET"/>
    <s v="5264 N EL PASO TER"/>
    <s v="BEVERLY HILLS FL 34465"/>
  </r>
  <r>
    <x v="864"/>
    <s v="18E17S320010  01340 0200"/>
    <s v="7492"/>
    <s v="PINE RIDGE UNITS 1,5,&amp; 6"/>
    <s v="0100"/>
    <s v="Single Family Residential"/>
    <s v="06"/>
    <s v="18S"/>
    <s v="18E"/>
    <s v="STANDARD"/>
    <x v="0"/>
    <n v="47130"/>
    <n v="1.08"/>
    <s v="000X"/>
    <n v="5164"/>
    <s v="N"/>
    <x v="10"/>
    <s v="TER"/>
    <m/>
    <s v="BEVERLY HILLS"/>
    <m/>
    <s v="PINE RIDGE UNIT 1 PB 8 PG 25 LOT 20 BLK 134"/>
    <n v="429920"/>
    <n v="16230"/>
    <n v="413690"/>
    <n v="372043"/>
    <n v="347043"/>
    <x v="0"/>
    <x v="414"/>
    <n v="28000"/>
    <n v="1708"/>
    <n v="1123"/>
    <x v="1"/>
    <s v="WARRANTY DEED"/>
    <n v="1"/>
    <x v="3"/>
    <x v="3"/>
    <x v="1"/>
    <m/>
    <n v="3319"/>
    <n v="32"/>
    <x v="0"/>
    <x v="0"/>
    <n v="4524"/>
    <m/>
    <m/>
    <m/>
    <m/>
    <s v="GILES WILLIAM L"/>
    <s v="GILES KAREN N"/>
    <s v="5164 N EL PASO TER"/>
    <s v="BEVERLY HILLS FL 34465 2780"/>
  </r>
  <r>
    <x v="865"/>
    <s v="18E17S320010  01350 0030"/>
    <s v="7492"/>
    <s v="PINE RIDGE UNITS 1,5,&amp; 6"/>
    <s v="0000"/>
    <s v="Vacant Residential"/>
    <s v="06"/>
    <s v="18S"/>
    <s v="18E"/>
    <s v="STANDARD"/>
    <x v="1"/>
    <n v="43751"/>
    <n v="1"/>
    <s v="000X"/>
    <n v="5352"/>
    <s v="W"/>
    <x v="13"/>
    <s v="PL"/>
    <m/>
    <s v="BEVERLY HILLS"/>
    <m/>
    <s v="PINE RIDGE UNIT 1 PB 8 PG 25 LOT 3 BLK 135"/>
    <n v="15070"/>
    <n v="15070"/>
    <n v="0"/>
    <n v="15070"/>
    <n v="15070"/>
    <x v="1"/>
    <x v="512"/>
    <n v="38500"/>
    <n v="3150"/>
    <n v="793"/>
    <x v="1"/>
    <s v="WARRANTY DEED"/>
    <m/>
    <x v="6"/>
    <x v="2"/>
    <x v="2"/>
    <m/>
    <m/>
    <m/>
    <x v="2"/>
    <x v="1"/>
    <n v="0"/>
    <m/>
    <m/>
    <m/>
    <m/>
    <s v="KAGE CONSTRUCTION INC"/>
    <m/>
    <s v="PO BOX 1178"/>
    <s v="LECANTO FL 34460"/>
  </r>
  <r>
    <x v="866"/>
    <s v="18E17S320010  01350 0040"/>
    <s v="7492"/>
    <s v="PINE RIDGE UNITS 1,5,&amp; 6"/>
    <s v="0000"/>
    <s v="Vacant Residential"/>
    <s v="06"/>
    <s v="18S"/>
    <s v="18E"/>
    <s v="STANDARD"/>
    <x v="1"/>
    <n v="43751"/>
    <n v="1"/>
    <s v="000X"/>
    <n v="5338"/>
    <s v="W"/>
    <x v="13"/>
    <s v="PL"/>
    <m/>
    <s v="BEVERLY HILLS"/>
    <m/>
    <s v="PINE RIDGE UNIT 1 PB 8 PG 25 LOT 4 BLK 135"/>
    <n v="15070"/>
    <n v="15070"/>
    <n v="0"/>
    <n v="15070"/>
    <n v="15070"/>
    <x v="1"/>
    <x v="70"/>
    <n v="8000"/>
    <n v="736"/>
    <n v="952"/>
    <x v="1"/>
    <s v="WARRANTY DEED"/>
    <m/>
    <x v="6"/>
    <x v="2"/>
    <x v="2"/>
    <m/>
    <m/>
    <m/>
    <x v="2"/>
    <x v="1"/>
    <n v="0"/>
    <m/>
    <m/>
    <m/>
    <m/>
    <s v="ZANE STEPHEN A JR"/>
    <m/>
    <s v="6715 N DELTONA BLVD"/>
    <s v="CITRUS SPRINGS FL 34434"/>
  </r>
  <r>
    <x v="867"/>
    <s v="18E17S320010  01350 0060"/>
    <s v="7492"/>
    <s v="PINE RIDGE UNITS 1,5,&amp; 6"/>
    <s v="0100"/>
    <s v="Single Family Residential"/>
    <s v="06"/>
    <s v="18S"/>
    <s v="18E"/>
    <s v="STANDARD"/>
    <x v="0"/>
    <n v="43751"/>
    <n v="1"/>
    <s v="000X"/>
    <n v="5294"/>
    <s v="W"/>
    <x v="13"/>
    <s v="PL"/>
    <m/>
    <s v="BEVERLY HILLS"/>
    <m/>
    <s v="PINE RIDGE UNIT 1 PB 8 PG 25 LOT 6 BLK 135"/>
    <n v="198270"/>
    <n v="15070"/>
    <n v="183200"/>
    <n v="157839"/>
    <n v="132339"/>
    <x v="0"/>
    <x v="513"/>
    <n v="230000"/>
    <n v="3036"/>
    <n v="1136"/>
    <x v="0"/>
    <s v="WARRANTY DEED"/>
    <n v="1"/>
    <x v="20"/>
    <x v="1"/>
    <x v="0"/>
    <m/>
    <n v="1802"/>
    <n v="32"/>
    <x v="0"/>
    <x v="0"/>
    <n v="2563"/>
    <m/>
    <m/>
    <m/>
    <m/>
    <s v="DIFILIPPO LORETO J"/>
    <s v="DIFILIPPO LACILLE C"/>
    <s v="5294 W CORRAL PL"/>
    <s v="BEVERLY HILLS FL 34465"/>
  </r>
  <r>
    <x v="868"/>
    <s v="18E17S320010  01360 0140"/>
    <s v="7492"/>
    <s v="PINE RIDGE UNITS 1,5,&amp; 6"/>
    <s v="0000"/>
    <s v="Vacant Residential"/>
    <s v="07"/>
    <s v="18S"/>
    <s v="18E"/>
    <s v="STANDARD"/>
    <x v="1"/>
    <n v="43750"/>
    <n v="1"/>
    <s v="0000"/>
    <n v="5443"/>
    <s v="W"/>
    <x v="11"/>
    <s v="BLVD"/>
    <m/>
    <s v="BEVERLY HILLS"/>
    <m/>
    <s v="PINE RIDGE UNIT 1 PB 8 PG 25 LOT 14 BLK 136"/>
    <n v="15070"/>
    <n v="15070"/>
    <n v="0"/>
    <n v="15070"/>
    <n v="15070"/>
    <x v="1"/>
    <x v="221"/>
    <n v="18000"/>
    <n v="1182"/>
    <n v="1782"/>
    <x v="1"/>
    <s v="FROM DEVELOPERS"/>
    <m/>
    <x v="6"/>
    <x v="2"/>
    <x v="2"/>
    <m/>
    <m/>
    <m/>
    <x v="2"/>
    <x v="1"/>
    <n v="0"/>
    <m/>
    <m/>
    <m/>
    <m/>
    <s v="CRUZ FRANCISCO M"/>
    <s v="CRUZ EUFROCINIA L"/>
    <s v="2926 S BIRCH ST"/>
    <s v="GILBERT AZ 85296 6481"/>
  </r>
  <r>
    <x v="869"/>
    <s v="18E17S320010  01370 0070"/>
    <s v="7492"/>
    <s v="PINE RIDGE UNITS 1,5,&amp; 6"/>
    <s v="0100"/>
    <s v="Single Family Residential"/>
    <s v="07"/>
    <s v="18S"/>
    <s v="18E"/>
    <s v="STANDARD"/>
    <x v="0"/>
    <n v="50001"/>
    <n v="1.1499999999999999"/>
    <s v="0000"/>
    <n v="5685"/>
    <s v="W"/>
    <x v="11"/>
    <s v="BLVD"/>
    <m/>
    <s v="BEVERLY HILLS"/>
    <m/>
    <s v="PINE RIDGE UNIT 1 PB 8 PG 25 LOT 7 BLK 137"/>
    <n v="328040"/>
    <n v="17220"/>
    <n v="310820"/>
    <n v="328040"/>
    <n v="328040"/>
    <x v="1"/>
    <x v="33"/>
    <n v="415000"/>
    <n v="2298"/>
    <n v="2319"/>
    <x v="0"/>
    <s v="WARRANTY DEED"/>
    <n v="1"/>
    <x v="24"/>
    <x v="1"/>
    <x v="0"/>
    <n v="1"/>
    <n v="3215"/>
    <n v="32"/>
    <x v="0"/>
    <x v="0"/>
    <n v="4659"/>
    <m/>
    <m/>
    <m/>
    <m/>
    <s v="MORRISON JOHN R"/>
    <m/>
    <s v="7600 BASS LAKE RD STE 104"/>
    <s v="MINNEAPOLIS MN 55428 3860"/>
  </r>
  <r>
    <x v="870"/>
    <s v="18E17S320010  01390 0040"/>
    <s v="7492"/>
    <s v="PINE RIDGE UNITS 1,5,&amp; 6"/>
    <s v="0100"/>
    <s v="Single Family Residential"/>
    <s v="07"/>
    <s v="18S"/>
    <s v="18E"/>
    <s v="STANDARD"/>
    <x v="0"/>
    <n v="43751"/>
    <n v="1"/>
    <s v="0000"/>
    <n v="4899"/>
    <s v="N"/>
    <x v="17"/>
    <s v="DR"/>
    <m/>
    <s v="BEVERLY HILLS"/>
    <m/>
    <s v="PINE RIDGE UNIT 1 PB 8 PG 25 LOT 4 BLK 139"/>
    <n v="193420"/>
    <n v="15070"/>
    <n v="178350"/>
    <n v="193420"/>
    <n v="193420"/>
    <x v="1"/>
    <x v="514"/>
    <n v="187000"/>
    <n v="2747"/>
    <n v="2312"/>
    <x v="0"/>
    <s v="WARRANTY DEED"/>
    <n v="1"/>
    <x v="7"/>
    <x v="1"/>
    <x v="0"/>
    <m/>
    <n v="1962"/>
    <n v="32"/>
    <x v="0"/>
    <x v="0"/>
    <n v="2686"/>
    <m/>
    <m/>
    <m/>
    <m/>
    <s v="DELAVAN JAMES A"/>
    <s v="BARNETT ROSEMARY E"/>
    <s v="4899 N CIMARRON DR"/>
    <s v="BEVERLY HILLS FL 34465"/>
  </r>
  <r>
    <x v="871"/>
    <s v="18E17S320010  01390 0120"/>
    <s v="7492"/>
    <s v="PINE RIDGE UNITS 1,5,&amp; 6"/>
    <s v="0100"/>
    <s v="Single Family Residential"/>
    <s v="06"/>
    <s v="18S"/>
    <s v="18E"/>
    <s v="STANDARD"/>
    <x v="0"/>
    <n v="47689"/>
    <n v="1.0900000000000001"/>
    <s v="000X"/>
    <n v="5125"/>
    <s v="N"/>
    <x v="17"/>
    <s v="DR"/>
    <m/>
    <s v="BEVERLY HILLS"/>
    <m/>
    <s v="PINE RIDGE UNIT 1 PB 8 PG 25 LOT 12 BLK 139"/>
    <n v="216430"/>
    <n v="16420"/>
    <n v="200010"/>
    <n v="168223"/>
    <n v="143223"/>
    <x v="0"/>
    <x v="382"/>
    <n v="299000"/>
    <n v="2146"/>
    <n v="2432"/>
    <x v="0"/>
    <s v="WARRANTY DEED"/>
    <n v="1"/>
    <x v="22"/>
    <x v="1"/>
    <x v="0"/>
    <m/>
    <n v="1835"/>
    <n v="32"/>
    <x v="1"/>
    <x v="0"/>
    <n v="2794"/>
    <m/>
    <m/>
    <m/>
    <m/>
    <s v="SCHROLL LOREN E"/>
    <s v="SCHROLL KRISTAN L"/>
    <s v="5125 N CIMARRON DR"/>
    <s v="BEVERLY HILLS FL 34465"/>
  </r>
  <r>
    <x v="872"/>
    <s v="18E17S320010  01390 0280"/>
    <s v="7492"/>
    <s v="PINE RIDGE UNITS 1,5,&amp; 6"/>
    <s v="0100"/>
    <s v="Single Family Residential"/>
    <s v="07"/>
    <s v="18S"/>
    <s v="18E"/>
    <s v="STANDARD"/>
    <x v="0"/>
    <n v="43750"/>
    <n v="1"/>
    <s v="0000"/>
    <n v="5485"/>
    <s v="W"/>
    <x v="13"/>
    <s v="PL"/>
    <m/>
    <s v="BEVERLY HILLS"/>
    <m/>
    <s v="PINE RIDGE UNIT 1 PB 8 PG 25 LOT 28 BLK 139"/>
    <n v="256300"/>
    <n v="15070"/>
    <n v="241230"/>
    <n v="148148"/>
    <n v="123148"/>
    <x v="0"/>
    <x v="464"/>
    <n v="52500"/>
    <n v="2103"/>
    <n v="1941"/>
    <x v="1"/>
    <s v="WARRANTY DEED"/>
    <n v="1"/>
    <x v="37"/>
    <x v="1"/>
    <x v="0"/>
    <m/>
    <n v="2351"/>
    <n v="32"/>
    <x v="0"/>
    <x v="0"/>
    <n v="3278"/>
    <m/>
    <m/>
    <m/>
    <m/>
    <s v="LIKERT GLORIA M"/>
    <s v="WILLIAM J AND GLORIA M LIKERT REVOCABLE"/>
    <s v="5485 W CORRAL PL"/>
    <s v="BEVERLY HILLS FL 34465"/>
  </r>
  <r>
    <x v="873"/>
    <s v="18E17S320010  01390 0290"/>
    <s v="7492"/>
    <s v="PINE RIDGE UNITS 1,5,&amp; 6"/>
    <s v="0100"/>
    <s v="Single Family Residential"/>
    <s v="07"/>
    <s v="18S"/>
    <s v="18E"/>
    <s v="STANDARD"/>
    <x v="0"/>
    <n v="43750"/>
    <n v="1"/>
    <s v="0000"/>
    <n v="5501"/>
    <s v="W"/>
    <x v="13"/>
    <s v="PL"/>
    <m/>
    <s v="BEVERLY HILLS"/>
    <m/>
    <s v="PINE RIDGE UNIT 1 PB 8 PG 25 LOT 29 BLK 139"/>
    <n v="300310"/>
    <n v="15070"/>
    <n v="285240"/>
    <n v="300310"/>
    <n v="300310"/>
    <x v="0"/>
    <x v="515"/>
    <n v="375000"/>
    <n v="3003"/>
    <n v="1245"/>
    <x v="0"/>
    <s v="WARRANTY DEED"/>
    <n v="1"/>
    <x v="43"/>
    <x v="1"/>
    <x v="1"/>
    <m/>
    <n v="2398"/>
    <n v="32"/>
    <x v="0"/>
    <x v="0"/>
    <n v="3592"/>
    <m/>
    <m/>
    <m/>
    <m/>
    <s v="WARD LINDA L"/>
    <m/>
    <s v="5501 W CORRAL PL"/>
    <s v="BEVERLY HILLS FL 34465 2727"/>
  </r>
  <r>
    <x v="874"/>
    <s v="18E17S320010  01390 0330"/>
    <s v="7492"/>
    <s v="PINE RIDGE UNITS 1,5,&amp; 6"/>
    <s v="0100"/>
    <s v="Single Family Residential"/>
    <s v="07"/>
    <s v="18S"/>
    <s v="18E"/>
    <s v="STANDARD"/>
    <x v="0"/>
    <n v="43750"/>
    <n v="1"/>
    <s v="0000"/>
    <n v="5621"/>
    <s v="W"/>
    <x v="13"/>
    <s v="PL"/>
    <m/>
    <s v="BEVERLY HILLS"/>
    <m/>
    <s v="PINE RIDGE UNIT 1 PB 8 PG 25 LOT 33 BLK 139"/>
    <n v="207610"/>
    <n v="15070"/>
    <n v="192540"/>
    <n v="207610"/>
    <n v="207610"/>
    <x v="1"/>
    <x v="293"/>
    <n v="149900"/>
    <n v="2629"/>
    <n v="1492"/>
    <x v="0"/>
    <s v="TO OR FROM BANKS/LOAN CO."/>
    <n v="1"/>
    <x v="14"/>
    <x v="1"/>
    <x v="0"/>
    <m/>
    <n v="2036"/>
    <n v="32"/>
    <x v="0"/>
    <x v="0"/>
    <n v="3052"/>
    <m/>
    <m/>
    <m/>
    <m/>
    <s v="CITY SLICKERS LLC"/>
    <m/>
    <s v="8120 NW HWY 225A"/>
    <s v="OCALA FL 34482"/>
  </r>
  <r>
    <x v="875"/>
    <s v="18E17S320010  01400 0060"/>
    <s v="7492"/>
    <s v="PINE RIDGE UNITS 1,5,&amp; 6"/>
    <s v="0100"/>
    <s v="Single Family Residential"/>
    <s v="06"/>
    <s v="18S"/>
    <s v="18E"/>
    <s v="STANDARD"/>
    <x v="0"/>
    <n v="43824"/>
    <n v="1.01"/>
    <s v="000X"/>
    <n v="5117"/>
    <s v="N"/>
    <x v="61"/>
    <s v="DR"/>
    <m/>
    <s v="BEVERLY HILLS"/>
    <m/>
    <s v="PINE RIDGE UNIT 1 PB 8 PG 25 LOT 6 BLK 140"/>
    <n v="231320"/>
    <n v="15090"/>
    <n v="216230"/>
    <n v="163179"/>
    <n v="138179"/>
    <x v="0"/>
    <x v="140"/>
    <n v="20000"/>
    <n v="1242"/>
    <n v="1108"/>
    <x v="1"/>
    <s v="FROM DEVELOPERS"/>
    <n v="1"/>
    <x v="22"/>
    <x v="1"/>
    <x v="0"/>
    <m/>
    <n v="2152"/>
    <n v="32"/>
    <x v="1"/>
    <x v="0"/>
    <n v="3165"/>
    <m/>
    <m/>
    <m/>
    <m/>
    <s v="CHAVEZ IVES"/>
    <s v="CHAVEZ SUSANNE H"/>
    <s v="5117 N TEE PEE DR"/>
    <s v="BEVERLY HILLS FL 34465"/>
  </r>
  <r>
    <x v="876"/>
    <s v="18E17S320010  01400 0130"/>
    <s v="7492"/>
    <s v="PINE RIDGE UNITS 1,5,&amp; 6"/>
    <s v="0100"/>
    <s v="Single Family Residential"/>
    <s v="06"/>
    <s v="18S"/>
    <s v="18E"/>
    <s v="STANDARD"/>
    <x v="0"/>
    <n v="55204"/>
    <n v="1.27"/>
    <s v="000X"/>
    <n v="5331"/>
    <s v="N"/>
    <x v="61"/>
    <s v="DR"/>
    <m/>
    <s v="BEVERLY HILLS"/>
    <m/>
    <s v="PINE RIDGE UNIT 1 PB 8 PG 25 LOT 13 BLK 140"/>
    <n v="236610"/>
    <n v="19010"/>
    <n v="217600"/>
    <n v="236610"/>
    <n v="236610"/>
    <x v="1"/>
    <x v="267"/>
    <n v="18700"/>
    <n v="1246"/>
    <n v="1348"/>
    <x v="1"/>
    <s v="FROM DEVELOPERS"/>
    <n v="1"/>
    <x v="5"/>
    <x v="1"/>
    <x v="1"/>
    <n v="1"/>
    <n v="2321"/>
    <n v="32"/>
    <x v="0"/>
    <x v="0"/>
    <n v="3175"/>
    <m/>
    <m/>
    <m/>
    <m/>
    <s v="REYES MARCELO M JR"/>
    <s v="REYES MARIETTA Q"/>
    <s v="5331 NORTH TEE PEE DRIVE"/>
    <s v="BEVERLY HILLS FL 34465"/>
  </r>
  <r>
    <x v="877"/>
    <s v="18E17S320010  01330 0010"/>
    <s v="7492"/>
    <s v="PINE RIDGE UNITS 1,5,&amp; 6"/>
    <s v="0100"/>
    <s v="Single Family Residential"/>
    <s v="06"/>
    <s v="18S"/>
    <s v="18E"/>
    <s v="STANDARD"/>
    <x v="0"/>
    <n v="53878"/>
    <n v="1.24"/>
    <s v="000X"/>
    <n v="5105"/>
    <s v="N"/>
    <x v="10"/>
    <s v="TER"/>
    <m/>
    <s v="BEVERLY HILLS"/>
    <m/>
    <s v="PINE RIDGE UNIT 1 PB 8 PG 25 LOT 1 BLK 133"/>
    <n v="254770"/>
    <n v="18550"/>
    <n v="236220"/>
    <n v="199963"/>
    <n v="174963"/>
    <x v="0"/>
    <x v="516"/>
    <n v="435000"/>
    <n v="3118"/>
    <n v="915"/>
    <x v="0"/>
    <s v="WARRANTY DEED"/>
    <n v="1"/>
    <x v="26"/>
    <x v="0"/>
    <x v="0"/>
    <m/>
    <n v="2069"/>
    <n v="32"/>
    <x v="0"/>
    <x v="0"/>
    <n v="2869"/>
    <m/>
    <m/>
    <m/>
    <m/>
    <s v="SCHWEIGER SYLVESTER J JR"/>
    <s v="KUZEL SUZANNA K"/>
    <s v="5105 N EL PASO TER"/>
    <s v="BEVERLY HILLS FL 34465"/>
  </r>
  <r>
    <x v="878"/>
    <s v="18E17S320010  01330 0040"/>
    <s v="7492"/>
    <s v="PINE RIDGE UNITS 1,5,&amp; 6"/>
    <s v="0000"/>
    <s v="Vacant Residential"/>
    <s v="06"/>
    <s v="18S"/>
    <s v="18E"/>
    <s v="STANDARD"/>
    <x v="1"/>
    <n v="44638"/>
    <n v="1.02"/>
    <s v="000X"/>
    <n v="5219"/>
    <s v="N"/>
    <x v="10"/>
    <s v="TER"/>
    <m/>
    <s v="BEVERLY HILLS"/>
    <m/>
    <s v="PINE RIDGE UNIT 1 PB 8 PG 25 LOT 4 BLK 133"/>
    <n v="15370"/>
    <n v="15370"/>
    <n v="0"/>
    <n v="15370"/>
    <n v="15370"/>
    <x v="1"/>
    <x v="23"/>
    <m/>
    <m/>
    <m/>
    <x v="2"/>
    <m/>
    <m/>
    <x v="6"/>
    <x v="2"/>
    <x v="2"/>
    <m/>
    <m/>
    <m/>
    <x v="2"/>
    <x v="1"/>
    <n v="0"/>
    <m/>
    <m/>
    <m/>
    <m/>
    <s v="DE GONZALEZ ILONA H"/>
    <s v="ILONA DE GONZALEZ REVOC TRUST"/>
    <s v="158 POND BROOK RD"/>
    <s v="NEWTON MA 02195 2649"/>
  </r>
  <r>
    <x v="879"/>
    <s v="18E17S320010  01330 0110"/>
    <s v="7492"/>
    <s v="PINE RIDGE UNITS 1,5,&amp; 6"/>
    <s v="0100"/>
    <s v="Single Family Residential"/>
    <s v="06"/>
    <s v="18S"/>
    <s v="18E"/>
    <s v="STANDARD"/>
    <x v="0"/>
    <n v="45445"/>
    <n v="1.04"/>
    <s v="000X"/>
    <n v="5374"/>
    <s v="N"/>
    <x v="7"/>
    <s v="TER"/>
    <m/>
    <s v="BEVERLY HILLS"/>
    <m/>
    <s v="PINE RIDGE UNIT 1 PB 8 PG 25 LOT 11 BLK 133"/>
    <n v="250800"/>
    <n v="15650"/>
    <n v="235150"/>
    <n v="191874"/>
    <n v="166874"/>
    <x v="0"/>
    <x v="288"/>
    <n v="268000"/>
    <n v="1821"/>
    <n v="1768"/>
    <x v="0"/>
    <s v="WARRANTY DEED"/>
    <n v="1"/>
    <x v="24"/>
    <x v="1"/>
    <x v="0"/>
    <m/>
    <n v="2263"/>
    <n v="32"/>
    <x v="1"/>
    <x v="0"/>
    <n v="3998"/>
    <m/>
    <m/>
    <m/>
    <m/>
    <s v="OSWALT ROBERT J"/>
    <s v="OSWALT ROSA J"/>
    <s v="20145 CORTEZ BLVD"/>
    <s v="BROOKSVILLE FL 34601"/>
  </r>
  <r>
    <x v="880"/>
    <s v="18E17S320010  01340 0020"/>
    <s v="7492"/>
    <s v="PINE RIDGE UNITS 1,5,&amp; 6"/>
    <s v="0100"/>
    <s v="Single Family Residential"/>
    <s v="06"/>
    <s v="18S"/>
    <s v="18E"/>
    <s v="STANDARD"/>
    <x v="0"/>
    <n v="50550"/>
    <n v="1.1599999999999999"/>
    <s v="000X"/>
    <n v="5065"/>
    <s v="N"/>
    <x v="29"/>
    <s v="DR"/>
    <m/>
    <s v="BEVERLY HILLS"/>
    <m/>
    <s v="PINE RIDGE UNIT 1 PB 8 PG 25 LOT 2 BLK 134"/>
    <n v="17410"/>
    <n v="17410"/>
    <n v="0"/>
    <n v="17410"/>
    <n v="17410"/>
    <x v="0"/>
    <x v="181"/>
    <n v="15000"/>
    <n v="2950"/>
    <n v="1237"/>
    <x v="1"/>
    <s v="WARRANTY DEED"/>
    <n v="1"/>
    <x v="31"/>
    <x v="1"/>
    <x v="0"/>
    <m/>
    <n v="2192"/>
    <n v="32"/>
    <x v="1"/>
    <x v="0"/>
    <n v="3161"/>
    <m/>
    <m/>
    <m/>
    <m/>
    <s v="CHARBONEAU ROGER"/>
    <s v="CHARBONEAU KRISTA"/>
    <s v="5065 N CHEYENNE DR"/>
    <s v="BEVERLY HILLS FL 34465"/>
  </r>
  <r>
    <x v="881"/>
    <s v="18E17S320010  01340 0080"/>
    <s v="7492"/>
    <s v="PINE RIDGE UNITS 1,5,&amp; 6"/>
    <s v="0100"/>
    <s v="Single Family Residential"/>
    <s v="06"/>
    <s v="18S"/>
    <s v="18E"/>
    <s v="STANDARD"/>
    <x v="0"/>
    <n v="43982"/>
    <n v="1.01"/>
    <s v="000X"/>
    <n v="5267"/>
    <s v="N"/>
    <x v="29"/>
    <s v="DR"/>
    <m/>
    <s v="BEVERLY HILLS"/>
    <m/>
    <s v="PINE RIDGE UNIT 1 PB 8 PG 25 LOT 8 BLK 134"/>
    <n v="235880"/>
    <n v="15150"/>
    <n v="220730"/>
    <n v="221033"/>
    <n v="196033"/>
    <x v="0"/>
    <x v="517"/>
    <n v="201800"/>
    <n v="2806"/>
    <n v="1520"/>
    <x v="0"/>
    <s v="TO OR FROM BANKS/LOAN CO."/>
    <n v="1"/>
    <x v="23"/>
    <x v="3"/>
    <x v="0"/>
    <m/>
    <n v="2338"/>
    <n v="32"/>
    <x v="0"/>
    <x v="0"/>
    <n v="3093"/>
    <m/>
    <m/>
    <m/>
    <m/>
    <s v="DUBOIS CONRAD L"/>
    <s v="DUBOIS MICHELLE K"/>
    <s v="5267 N CHEYENNE DR"/>
    <s v="BEVERLY HILLS FL 34465"/>
  </r>
  <r>
    <x v="882"/>
    <s v="18E17S320010  01340 0210"/>
    <s v="7492"/>
    <s v="PINE RIDGE UNITS 1,5,&amp; 6"/>
    <s v="0100"/>
    <s v="Single Family Residential"/>
    <s v="06"/>
    <s v="18S"/>
    <s v="18E"/>
    <s v="STANDARD"/>
    <x v="0"/>
    <n v="47129"/>
    <n v="1.08"/>
    <s v="000X"/>
    <n v="5126"/>
    <s v="N"/>
    <x v="10"/>
    <s v="TER"/>
    <m/>
    <s v="BEVERLY HILLS"/>
    <m/>
    <s v="PINE RIDGE UNIT 1 PB 8 PG 25 LOT 21 BLK 134"/>
    <n v="241470"/>
    <n v="16230"/>
    <n v="225240"/>
    <n v="181633"/>
    <n v="156133"/>
    <x v="0"/>
    <x v="221"/>
    <n v="10000"/>
    <n v="1183"/>
    <n v="529"/>
    <x v="1"/>
    <s v="WARRANTY DEED"/>
    <n v="1"/>
    <x v="5"/>
    <x v="0"/>
    <x v="1"/>
    <m/>
    <n v="2451"/>
    <n v="32"/>
    <x v="0"/>
    <x v="0"/>
    <n v="3406"/>
    <m/>
    <m/>
    <m/>
    <m/>
    <s v="GRECO ANTHONY"/>
    <s v="GRECO MARY"/>
    <s v="5126 N EL PASO TER"/>
    <s v="BEVERLY HILLS FL 34465"/>
  </r>
  <r>
    <x v="883"/>
    <s v="18E17S320010  01350 0140"/>
    <s v="7492"/>
    <s v="PINE RIDGE UNITS 1,5,&amp; 6"/>
    <s v="0100"/>
    <s v="Single Family Residential"/>
    <s v="06"/>
    <s v="18S"/>
    <s v="18E"/>
    <s v="STANDARD"/>
    <x v="0"/>
    <n v="43750"/>
    <n v="1"/>
    <s v="000X"/>
    <n v="5227"/>
    <s v="W"/>
    <x v="11"/>
    <s v="BLVD"/>
    <m/>
    <s v="BEVERLY HILLS"/>
    <m/>
    <s v="PINE RIDGE UNIT 1 PB 8 PG 25 LOT 14 BLK 135"/>
    <n v="258500"/>
    <n v="15070"/>
    <n v="243430"/>
    <n v="212757"/>
    <n v="187757"/>
    <x v="0"/>
    <x v="193"/>
    <n v="195000"/>
    <n v="1657"/>
    <n v="2311"/>
    <x v="0"/>
    <s v="WARRANTY DEED"/>
    <n v="1"/>
    <x v="22"/>
    <x v="1"/>
    <x v="0"/>
    <m/>
    <n v="2365"/>
    <n v="32"/>
    <x v="1"/>
    <x v="0"/>
    <n v="3074"/>
    <m/>
    <m/>
    <m/>
    <m/>
    <s v="HAGGARD MARK F"/>
    <s v="HAGGARD GOLDIE L"/>
    <s v="5227 W PINE RIDGE BLVD"/>
    <s v="BEVERLY HILLS FL 34465"/>
  </r>
  <r>
    <x v="884"/>
    <s v="18E17S320010  01350 0200"/>
    <s v="7492"/>
    <s v="PINE RIDGE UNITS 1,5,&amp; 6"/>
    <s v="0100"/>
    <s v="Single Family Residential"/>
    <s v="07"/>
    <s v="18S"/>
    <s v="18E"/>
    <s v="STANDARD"/>
    <x v="0"/>
    <n v="43616"/>
    <n v="1"/>
    <s v="0000"/>
    <n v="4921"/>
    <s v="N"/>
    <x v="29"/>
    <s v="DR"/>
    <m/>
    <s v="BEVERLY HILLS"/>
    <m/>
    <s v="PINE RIDGE UNIT 1 PB 8 PG 25 LOT 20 BLK 135"/>
    <n v="263610"/>
    <n v="15020"/>
    <n v="248590"/>
    <n v="203853"/>
    <n v="178853"/>
    <x v="0"/>
    <x v="518"/>
    <n v="171500"/>
    <n v="2361"/>
    <n v="2219"/>
    <x v="0"/>
    <s v="TO OR FROM BANKS/LOAN CO."/>
    <n v="1"/>
    <x v="20"/>
    <x v="1"/>
    <x v="1"/>
    <m/>
    <n v="2624"/>
    <n v="32"/>
    <x v="0"/>
    <x v="0"/>
    <n v="3632"/>
    <m/>
    <m/>
    <m/>
    <m/>
    <s v="STELZIG HERBERT JR"/>
    <s v="STELZIG ELIZABETH"/>
    <s v="4921 N CHEYENNE DR"/>
    <s v="BEVERLY HILLS FL 34465"/>
  </r>
  <r>
    <x v="885"/>
    <s v="18E17S320010  01390 0080"/>
    <s v="7492"/>
    <s v="PINE RIDGE UNITS 1,5,&amp; 6"/>
    <s v="0000"/>
    <s v="Vacant Residential"/>
    <s v="07"/>
    <s v="18S"/>
    <s v="18E"/>
    <s v="STANDARD"/>
    <x v="1"/>
    <n v="58510"/>
    <n v="1.34"/>
    <s v="0000"/>
    <n v="4987"/>
    <s v="N"/>
    <x v="17"/>
    <s v="DR"/>
    <m/>
    <s v="BEVERLY HILLS"/>
    <m/>
    <s v="PINE RIDGE UNIT 1 PB 8 PG 25 LOT 8 BLK 139"/>
    <n v="20150"/>
    <n v="20150"/>
    <n v="0"/>
    <n v="20150"/>
    <n v="20150"/>
    <x v="1"/>
    <x v="519"/>
    <n v="15700"/>
    <n v="997"/>
    <n v="1941"/>
    <x v="1"/>
    <s v="WARRANTY DEED"/>
    <m/>
    <x v="6"/>
    <x v="2"/>
    <x v="2"/>
    <m/>
    <m/>
    <m/>
    <x v="2"/>
    <x v="1"/>
    <n v="0"/>
    <m/>
    <m/>
    <m/>
    <m/>
    <s v="SAWAL BIENVENIDA D"/>
    <m/>
    <s v="305 AIRPORT RD"/>
    <s v="SUTTON WV 26601"/>
  </r>
  <r>
    <x v="886"/>
    <s v="18E17S320010  01390 0100"/>
    <s v="7492"/>
    <s v="PINE RIDGE UNITS 1,5,&amp; 6"/>
    <s v="0000"/>
    <s v="Vacant Residential"/>
    <s v="06"/>
    <s v="18S"/>
    <s v="18E"/>
    <s v="STANDARD"/>
    <x v="1"/>
    <n v="51049"/>
    <n v="1.17"/>
    <s v="000X"/>
    <n v="5051"/>
    <s v="N"/>
    <x v="17"/>
    <s v="DR"/>
    <m/>
    <s v="BEVERLY HILLS"/>
    <m/>
    <s v="PINE RIDGE UNIT 1 PB 8 PG 25 LOT 10 BLK 139"/>
    <n v="17580"/>
    <n v="17580"/>
    <n v="0"/>
    <n v="17580"/>
    <n v="17580"/>
    <x v="1"/>
    <x v="23"/>
    <m/>
    <m/>
    <m/>
    <x v="2"/>
    <m/>
    <m/>
    <x v="6"/>
    <x v="2"/>
    <x v="2"/>
    <m/>
    <m/>
    <m/>
    <x v="2"/>
    <x v="1"/>
    <n v="0"/>
    <m/>
    <m/>
    <m/>
    <m/>
    <s v="JUNG RAINER"/>
    <m/>
    <s v="11 AM WEISSEN STEINE"/>
    <s v=" 37085 GERMANY"/>
  </r>
  <r>
    <x v="887"/>
    <s v="18E17S320010  01390 0110"/>
    <s v="7492"/>
    <s v="PINE RIDGE UNITS 1,5,&amp; 6"/>
    <s v="0000"/>
    <s v="Vacant Residential"/>
    <s v="06"/>
    <s v="18S"/>
    <s v="18E"/>
    <s v="STANDARD"/>
    <x v="1"/>
    <n v="46882"/>
    <n v="1.08"/>
    <s v="000X"/>
    <n v="5093"/>
    <s v="N"/>
    <x v="17"/>
    <s v="DR"/>
    <m/>
    <s v="BEVERLY HILLS"/>
    <m/>
    <s v="PINE RIDGE UNIT 1 PB 8 PG 25 LOT 11 BLK 139"/>
    <n v="16140"/>
    <n v="16140"/>
    <n v="0"/>
    <n v="16140"/>
    <n v="16140"/>
    <x v="1"/>
    <x v="23"/>
    <m/>
    <m/>
    <m/>
    <x v="2"/>
    <m/>
    <m/>
    <x v="6"/>
    <x v="2"/>
    <x v="2"/>
    <m/>
    <m/>
    <m/>
    <x v="2"/>
    <x v="1"/>
    <n v="0"/>
    <m/>
    <m/>
    <m/>
    <m/>
    <s v="ORSINI PEDRO M &amp; MARIE P"/>
    <m/>
    <s v="APARTADO 1502 OF PPAL"/>
    <s v=" VENEZUELA"/>
  </r>
  <r>
    <x v="888"/>
    <s v="18E17S320010  01390 0140"/>
    <s v="7492"/>
    <s v="PINE RIDGE UNITS 1,5,&amp; 6"/>
    <s v="0100"/>
    <s v="Single Family Residential"/>
    <s v="06"/>
    <s v="18S"/>
    <s v="18E"/>
    <s v="STANDARD"/>
    <x v="0"/>
    <n v="47688"/>
    <n v="1.0900000000000001"/>
    <s v="000X"/>
    <n v="5201"/>
    <s v="N"/>
    <x v="17"/>
    <s v="DR"/>
    <m/>
    <s v="BEVERLY HILLS"/>
    <m/>
    <s v="PINE RIDGE UNIT 1 PB 8 PG 25 LOT 14 BLK 139"/>
    <n v="246690"/>
    <n v="16420"/>
    <n v="230270"/>
    <n v="199334"/>
    <n v="0"/>
    <x v="0"/>
    <x v="80"/>
    <n v="199000"/>
    <n v="2488"/>
    <n v="1875"/>
    <x v="0"/>
    <s v="WARRANTY DEED"/>
    <n v="1"/>
    <x v="24"/>
    <x v="1"/>
    <x v="0"/>
    <m/>
    <n v="2159"/>
    <n v="32"/>
    <x v="0"/>
    <x v="0"/>
    <n v="3381"/>
    <m/>
    <m/>
    <m/>
    <m/>
    <s v="MEDFORD DAVID L"/>
    <s v="MEDFORD LINDA G"/>
    <s v="5201 N CIMARRON DR"/>
    <s v="BEVERLY HILLS FL 34465"/>
  </r>
  <r>
    <x v="889"/>
    <s v="18E17S320010  01390 0220"/>
    <s v="7492"/>
    <s v="PINE RIDGE UNITS 1,5,&amp; 6"/>
    <s v="0100"/>
    <s v="Single Family Residential"/>
    <s v="06"/>
    <s v="18S"/>
    <s v="18E"/>
    <s v="STANDARD"/>
    <x v="0"/>
    <n v="45109"/>
    <n v="1.04"/>
    <s v="000X"/>
    <n v="5132"/>
    <s v="N"/>
    <x v="29"/>
    <s v="DR"/>
    <m/>
    <s v="BEVERLY HILLS"/>
    <m/>
    <s v="PINE RIDGE UNIT 1 PB 8 PG 25 LOT 22 BLK 139"/>
    <n v="181570"/>
    <n v="15530"/>
    <n v="166040"/>
    <n v="162543"/>
    <n v="137543"/>
    <x v="0"/>
    <x v="331"/>
    <n v="24500"/>
    <n v="2923"/>
    <n v="430"/>
    <x v="1"/>
    <s v="WARRANTY DEED"/>
    <n v="1"/>
    <x v="41"/>
    <x v="3"/>
    <x v="0"/>
    <m/>
    <n v="1594"/>
    <n v="32"/>
    <x v="0"/>
    <x v="0"/>
    <n v="2196"/>
    <m/>
    <m/>
    <m/>
    <m/>
    <s v="WERTEL NEIL"/>
    <s v="WERTEL MARYBELL ROMAN"/>
    <s v="5132 N CHEYENNE DR"/>
    <s v="BEVERLY HILLS FL 34465 2733"/>
  </r>
  <r>
    <x v="890"/>
    <s v="18E17S320010  01390 0240"/>
    <s v="7492"/>
    <s v="PINE RIDGE UNITS 1,5,&amp; 6"/>
    <s v="0000"/>
    <s v="Vacant Residential"/>
    <s v="06"/>
    <s v="18S"/>
    <s v="18E"/>
    <s v="STANDARD"/>
    <x v="1"/>
    <n v="43840"/>
    <n v="1.01"/>
    <s v="000X"/>
    <n v="5076"/>
    <s v="N"/>
    <x v="29"/>
    <s v="DR"/>
    <m/>
    <s v="BEVERLY HILLS"/>
    <m/>
    <s v="PINE RIDGE UNIT 1 PB 8 PG 25 LOT 24 BLK 139 "/>
    <n v="15100"/>
    <n v="15100"/>
    <n v="0"/>
    <n v="15100"/>
    <n v="15100"/>
    <x v="1"/>
    <x v="502"/>
    <n v="25000"/>
    <n v="3146"/>
    <n v="1169"/>
    <x v="1"/>
    <s v="WARRANTY DEED"/>
    <m/>
    <x v="6"/>
    <x v="2"/>
    <x v="2"/>
    <m/>
    <m/>
    <m/>
    <x v="2"/>
    <x v="1"/>
    <n v="0"/>
    <m/>
    <m/>
    <m/>
    <m/>
    <s v="BRUCE KAUFMAN INC"/>
    <m/>
    <s v="7299 S PEACH PT"/>
    <s v="HOMOSASSA FL 34446"/>
  </r>
  <r>
    <x v="891"/>
    <s v="18E17S320010  01390 0250"/>
    <s v="7492"/>
    <s v="PINE RIDGE UNITS 1,5,&amp; 6"/>
    <s v="0000"/>
    <s v="Vacant Residential"/>
    <s v="06"/>
    <s v="18S"/>
    <s v="18E"/>
    <s v="STANDARD"/>
    <x v="1"/>
    <n v="56249"/>
    <n v="1.29"/>
    <s v="000X"/>
    <n v="5024"/>
    <s v="N"/>
    <x v="29"/>
    <s v="DR"/>
    <m/>
    <s v="BEVERLY HILLS"/>
    <m/>
    <s v="PINE RIDGE UNIT 1 PB 8 PG 25 LOT 25 BLK 139 "/>
    <n v="19370"/>
    <n v="19370"/>
    <n v="0"/>
    <n v="19370"/>
    <n v="19370"/>
    <x v="1"/>
    <x v="21"/>
    <n v="24100"/>
    <n v="1079"/>
    <n v="557"/>
    <x v="1"/>
    <s v="FROM DEVELOPERS"/>
    <m/>
    <x v="6"/>
    <x v="2"/>
    <x v="2"/>
    <m/>
    <m/>
    <m/>
    <x v="2"/>
    <x v="1"/>
    <n v="0"/>
    <m/>
    <m/>
    <m/>
    <m/>
    <s v="MUZZY LEONARD A &amp; KATHLEEN"/>
    <m/>
    <s v="36 REJEAN RD"/>
    <s v="SOUTHINGTON CT 06489 3638"/>
  </r>
  <r>
    <x v="892"/>
    <s v="18E17S320010  01400 0020"/>
    <s v="7492"/>
    <s v="PINE RIDGE UNITS 1,5,&amp; 6"/>
    <s v="0000"/>
    <s v="Vacant Residential"/>
    <s v="07"/>
    <s v="18S"/>
    <s v="18E"/>
    <s v="STANDARD"/>
    <x v="1"/>
    <n v="50908"/>
    <n v="1.17"/>
    <s v="0000"/>
    <n v="4999"/>
    <s v="N"/>
    <x v="61"/>
    <s v="DR"/>
    <m/>
    <s v="BEVERLY HILLS"/>
    <m/>
    <s v="PINE RIDGE UNIT 1 PB 8 PG 25 LOT 2 BLK 140"/>
    <n v="17530"/>
    <n v="17530"/>
    <n v="0"/>
    <n v="17530"/>
    <n v="17530"/>
    <x v="1"/>
    <x v="520"/>
    <n v="18000"/>
    <n v="2961"/>
    <n v="777"/>
    <x v="1"/>
    <s v="WARRANTY DEED"/>
    <m/>
    <x v="6"/>
    <x v="2"/>
    <x v="2"/>
    <m/>
    <m/>
    <m/>
    <x v="2"/>
    <x v="1"/>
    <n v="0"/>
    <m/>
    <m/>
    <m/>
    <m/>
    <s v="WILSON VICTORIA E"/>
    <s v="WILLIAMS JEFFREY CARROLL"/>
    <s v="PO BOX 1332"/>
    <s v="CRYSTAL RIVER FL 34423"/>
  </r>
  <r>
    <x v="893"/>
    <s v="18E17S320010  01400 0040"/>
    <s v="7492"/>
    <s v="PINE RIDGE UNITS 1,5,&amp; 6"/>
    <s v="0000"/>
    <s v="Vacant Residential"/>
    <s v="06"/>
    <s v="18S"/>
    <s v="18E"/>
    <s v="STANDARD"/>
    <x v="1"/>
    <n v="66251"/>
    <n v="1.52"/>
    <s v="000X"/>
    <n v="5043"/>
    <s v="N"/>
    <x v="61"/>
    <s v="DR"/>
    <m/>
    <s v="BEVERLY HILLS"/>
    <m/>
    <s v="PINE RIDGE UNIT 1 PB 8 PG 25 LOT 4 BLK 140"/>
    <n v="22810"/>
    <n v="22810"/>
    <n v="0"/>
    <n v="22810"/>
    <n v="22810"/>
    <x v="1"/>
    <x v="4"/>
    <n v="27000"/>
    <n v="1254"/>
    <n v="1709"/>
    <x v="1"/>
    <s v="FROM DEVELOPERS"/>
    <m/>
    <x v="6"/>
    <x v="2"/>
    <x v="2"/>
    <m/>
    <m/>
    <m/>
    <x v="2"/>
    <x v="1"/>
    <n v="0"/>
    <m/>
    <m/>
    <m/>
    <m/>
    <s v="BURNETT ANTONIO C"/>
    <s v="BILLER TAMARA"/>
    <s v="6363 SW 87TH LN"/>
    <s v="MIAMI FL 33143"/>
  </r>
  <r>
    <x v="894"/>
    <s v="18E17S320010  01340 0010"/>
    <s v="7492"/>
    <s v="PINE RIDGE UNITS 1,5,&amp; 6"/>
    <s v="0100"/>
    <s v="Single Family Residential"/>
    <s v="06"/>
    <s v="18S"/>
    <s v="18E"/>
    <s v="STANDARD"/>
    <x v="0"/>
    <n v="55586"/>
    <n v="1.28"/>
    <s v="000X"/>
    <n v="5415"/>
    <s v="W"/>
    <x v="13"/>
    <s v="PL"/>
    <m/>
    <s v="BEVERLY HILLS"/>
    <m/>
    <s v="PINE RIDGE UNIT 1 PB 8 PG 25 LOT 1 BLK 134"/>
    <n v="240650"/>
    <n v="19140"/>
    <n v="221510"/>
    <n v="198157"/>
    <n v="173157"/>
    <x v="0"/>
    <x v="521"/>
    <n v="222000"/>
    <n v="2793"/>
    <n v="428"/>
    <x v="0"/>
    <s v="WARRANTY DEED"/>
    <n v="1"/>
    <x v="13"/>
    <x v="1"/>
    <x v="0"/>
    <m/>
    <n v="2390"/>
    <n v="32"/>
    <x v="0"/>
    <x v="0"/>
    <n v="3313"/>
    <m/>
    <m/>
    <m/>
    <m/>
    <s v="JENSEN DARWIN MELVIN"/>
    <s v="JENSEN MARCIA B"/>
    <s v="5415 W CORRAL PL"/>
    <s v="BEVERLY HILLS FL 34465 2726"/>
  </r>
  <r>
    <x v="895"/>
    <s v="18E17S320010  01340 0050"/>
    <s v="7492"/>
    <s v="PINE RIDGE UNITS 1,5,&amp; 6"/>
    <s v="0100"/>
    <s v="Single Family Residential"/>
    <s v="06"/>
    <s v="18S"/>
    <s v="18E"/>
    <s v="STANDARD"/>
    <x v="0"/>
    <n v="43982"/>
    <n v="1.01"/>
    <s v="000X"/>
    <n v="5161"/>
    <s v="N"/>
    <x v="29"/>
    <s v="DR"/>
    <m/>
    <s v="BEVERLY HILLS"/>
    <m/>
    <s v="PINE RIDGE UNIT 1 PB 8 PG 25 LOT 5 BLK 134"/>
    <n v="242540"/>
    <n v="15150"/>
    <n v="227390"/>
    <n v="211259"/>
    <n v="181259"/>
    <x v="0"/>
    <x v="522"/>
    <n v="213500"/>
    <n v="2759"/>
    <n v="2020"/>
    <x v="0"/>
    <s v="WARRANTY DEED"/>
    <n v="1"/>
    <x v="24"/>
    <x v="1"/>
    <x v="0"/>
    <m/>
    <n v="2022"/>
    <n v="32"/>
    <x v="0"/>
    <x v="0"/>
    <n v="2890"/>
    <m/>
    <m/>
    <m/>
    <m/>
    <s v="MANN BRIAN"/>
    <s v="MANN DIANE"/>
    <s v="5161 N CHEYENNE DR"/>
    <s v="BEVERLY HILLS FL 34465"/>
  </r>
  <r>
    <x v="896"/>
    <s v="18E17S320010  01360 0130"/>
    <s v="7492"/>
    <s v="PINE RIDGE UNITS 1,5,&amp; 6"/>
    <s v="0100"/>
    <s v="Single Family Residential"/>
    <s v="07"/>
    <s v="18S"/>
    <s v="18E"/>
    <s v="STANDARD"/>
    <x v="0"/>
    <n v="43750"/>
    <n v="1"/>
    <s v="0000"/>
    <n v="5419"/>
    <s v="W"/>
    <x v="11"/>
    <s v="BLVD"/>
    <m/>
    <s v="BEVERLY HILLS"/>
    <m/>
    <s v="PINE RIDGE UNIT 1 PB 8 PG 25 LOT 13 BLK 136 "/>
    <n v="251330"/>
    <n v="15070"/>
    <n v="236260"/>
    <n v="191505"/>
    <n v="166005"/>
    <x v="0"/>
    <x v="414"/>
    <n v="219900"/>
    <n v="1720"/>
    <n v="2296"/>
    <x v="0"/>
    <s v="WARRANTY DEED"/>
    <n v="1"/>
    <x v="22"/>
    <x v="1"/>
    <x v="0"/>
    <m/>
    <n v="2296"/>
    <n v="32"/>
    <x v="0"/>
    <x v="0"/>
    <n v="3474"/>
    <m/>
    <m/>
    <m/>
    <m/>
    <s v="PODMORE THERESA"/>
    <m/>
    <s v="5419 W PINE RIDGE BLVD"/>
    <s v="BEVERLY HILLS FL 34465 2864"/>
  </r>
  <r>
    <x v="897"/>
    <s v="18E17S320010  01390 0170"/>
    <s v="7492"/>
    <s v="PINE RIDGE UNITS 1,5,&amp; 6"/>
    <s v="0100"/>
    <s v="Single Family Residential"/>
    <s v="06"/>
    <s v="18S"/>
    <s v="18E"/>
    <s v="STANDARD"/>
    <x v="0"/>
    <n v="50227"/>
    <n v="1.1499999999999999"/>
    <s v="000X"/>
    <n v="5310"/>
    <s v="N"/>
    <x v="29"/>
    <s v="DR"/>
    <m/>
    <s v="BEVERLY HILLS"/>
    <m/>
    <s v="PINE RIDGE UNIT 1 PB 8 PG 25 LOT 17 BLK 139"/>
    <n v="270010"/>
    <n v="17300"/>
    <n v="252710"/>
    <n v="226563"/>
    <n v="201563"/>
    <x v="0"/>
    <x v="523"/>
    <n v="342500"/>
    <n v="3052"/>
    <n v="309"/>
    <x v="0"/>
    <s v="WARRANTY DEED"/>
    <n v="1"/>
    <x v="3"/>
    <x v="1"/>
    <x v="0"/>
    <m/>
    <n v="2433"/>
    <n v="32"/>
    <x v="0"/>
    <x v="0"/>
    <n v="3803"/>
    <m/>
    <m/>
    <m/>
    <m/>
    <s v="MILLER DONALD L"/>
    <m/>
    <s v="5310 N CHEYENNE DR"/>
    <s v="BEVERLY HILLS FL 34465"/>
  </r>
  <r>
    <x v="898"/>
    <s v="18E17S320010  01400 0070"/>
    <s v="7492"/>
    <s v="PINE RIDGE UNITS 1,5,&amp; 6"/>
    <s v="0000"/>
    <s v="Vacant Residential"/>
    <s v="06"/>
    <s v="18S"/>
    <s v="18E"/>
    <s v="STANDARD"/>
    <x v="1"/>
    <n v="43824"/>
    <n v="1.01"/>
    <s v="000X"/>
    <n v="5149"/>
    <s v="N"/>
    <x v="61"/>
    <s v="DR"/>
    <m/>
    <s v="BEVERLY HILLS"/>
    <m/>
    <s v="PINE RIDGE UNIT 1 PB 8 PG 25 LOT 7 BLK 140"/>
    <n v="15090"/>
    <n v="15090"/>
    <n v="0"/>
    <n v="15090"/>
    <n v="15090"/>
    <x v="1"/>
    <x v="524"/>
    <n v="18000"/>
    <n v="3034"/>
    <n v="974"/>
    <x v="1"/>
    <s v="WARRANTY DEED"/>
    <m/>
    <x v="6"/>
    <x v="2"/>
    <x v="2"/>
    <m/>
    <m/>
    <m/>
    <x v="2"/>
    <x v="1"/>
    <n v="0"/>
    <m/>
    <m/>
    <m/>
    <m/>
    <s v="MCINTOSH SANDRA"/>
    <s v="MCINTOSH BILLY"/>
    <s v="8396 N TRIANA DR"/>
    <s v="CITRUS SPRINGS FL 34434"/>
  </r>
  <r>
    <x v="899"/>
    <s v="18E17S320010  01400 0080"/>
    <s v="7492"/>
    <s v="PINE RIDGE UNITS 1,5,&amp; 6"/>
    <s v="0000"/>
    <s v="Vacant Residential"/>
    <s v="06"/>
    <s v="18S"/>
    <s v="18E"/>
    <s v="STANDARD"/>
    <x v="1"/>
    <n v="43824"/>
    <n v="1.01"/>
    <s v="000X"/>
    <n v="5171"/>
    <s v="N"/>
    <x v="61"/>
    <s v="DR"/>
    <m/>
    <s v="BEVERLY HILLS"/>
    <m/>
    <s v="PINE RIDGE UNIT 1 PB 8 PG 25 LOT 8 BLK 140"/>
    <n v="15090"/>
    <n v="15090"/>
    <n v="0"/>
    <n v="15090"/>
    <n v="15090"/>
    <x v="1"/>
    <x v="201"/>
    <n v="17000"/>
    <n v="1668"/>
    <n v="1812"/>
    <x v="1"/>
    <s v="WARRANTY DEED"/>
    <m/>
    <x v="6"/>
    <x v="2"/>
    <x v="2"/>
    <m/>
    <m/>
    <m/>
    <x v="2"/>
    <x v="1"/>
    <n v="0"/>
    <m/>
    <m/>
    <m/>
    <m/>
    <s v="CAPUNGAN ANTONIO J"/>
    <s v="CAPUNGAN CIRINIA C"/>
    <s v="4487 N KEOKUK AVE"/>
    <s v="CHICAGO IL 60630"/>
  </r>
  <r>
    <x v="900"/>
    <s v="18E17S320010  01400 0250"/>
    <s v="7492"/>
    <s v="PINE RIDGE UNITS 1,5,&amp; 6"/>
    <s v="0100"/>
    <s v="Single Family Residential"/>
    <s v="06"/>
    <s v="18S"/>
    <s v="18E"/>
    <s v="STANDARD"/>
    <x v="0"/>
    <n v="43959"/>
    <n v="1.01"/>
    <s v="000X"/>
    <n v="5538"/>
    <s v="W"/>
    <x v="5"/>
    <s v="ST"/>
    <m/>
    <s v="BEVERLY HILLS"/>
    <m/>
    <s v="PINE RIDGE UNIT 1 PB 8 PG 25 LOT 25 BLK 140"/>
    <n v="262020"/>
    <n v="15140"/>
    <n v="246880"/>
    <n v="262020"/>
    <n v="236520"/>
    <x v="0"/>
    <x v="525"/>
    <n v="265000"/>
    <n v="2953"/>
    <n v="2321"/>
    <x v="0"/>
    <s v="WARRANTY DEED"/>
    <n v="1"/>
    <x v="33"/>
    <x v="1"/>
    <x v="1"/>
    <n v="1"/>
    <n v="2436"/>
    <n v="60"/>
    <x v="0"/>
    <x v="0"/>
    <n v="3576"/>
    <m/>
    <m/>
    <m/>
    <m/>
    <s v="ENGBERG JOHN R"/>
    <m/>
    <s v="5538 W CISCO ST"/>
    <s v="BEVERLY HILLS FL 34465"/>
  </r>
  <r>
    <x v="901"/>
    <s v="18E17S320010  01400 0270"/>
    <s v="7492"/>
    <s v="PINE RIDGE UNITS 1,5,&amp; 6"/>
    <s v="0100"/>
    <s v="Single Family Residential"/>
    <s v="06"/>
    <s v="18S"/>
    <s v="18E"/>
    <s v="STANDARD"/>
    <x v="0"/>
    <n v="67024"/>
    <n v="1.54"/>
    <s v="000X"/>
    <n v="5276"/>
    <s v="N"/>
    <x v="17"/>
    <s v="DR"/>
    <m/>
    <s v="BEVERLY HILLS"/>
    <m/>
    <s v="PINE RIDGE UNIT 1 PB 8 PG 25 LOT 27 BLK 140"/>
    <n v="312170"/>
    <n v="23080"/>
    <n v="289090"/>
    <n v="243749"/>
    <n v="218749"/>
    <x v="0"/>
    <x v="246"/>
    <n v="90000"/>
    <n v="2005"/>
    <n v="2051"/>
    <x v="1"/>
    <s v="WARRANTY DEED"/>
    <n v="1"/>
    <x v="3"/>
    <x v="1"/>
    <x v="0"/>
    <n v="1"/>
    <n v="2937"/>
    <n v="32"/>
    <x v="0"/>
    <x v="0"/>
    <n v="4129"/>
    <m/>
    <m/>
    <m/>
    <m/>
    <s v="WRIGHT GARY E"/>
    <s v="WRIGHT KATHY K"/>
    <s v="5276 N CIMARRON DR"/>
    <s v="BEVERLY HILLS FL 34465 2738"/>
  </r>
  <r>
    <x v="902"/>
    <s v="18E17S320010  01400 0330"/>
    <s v="7492"/>
    <s v="PINE RIDGE UNITS 1,5,&amp; 6"/>
    <s v="0000"/>
    <s v="Vacant Residential"/>
    <s v="06"/>
    <s v="18S"/>
    <s v="18E"/>
    <s v="STANDARD"/>
    <x v="1"/>
    <n v="46622"/>
    <n v="1.07"/>
    <s v="000X"/>
    <n v="5154"/>
    <s v="N"/>
    <x v="17"/>
    <s v="DR"/>
    <m/>
    <s v="BEVERLY HILLS"/>
    <m/>
    <s v="PINE RIDGE UNIT 1 PB 8 PG 25 LOT 33 BLK 140"/>
    <n v="16050"/>
    <n v="16050"/>
    <n v="0"/>
    <n v="16050"/>
    <n v="16050"/>
    <x v="1"/>
    <x v="142"/>
    <n v="85000"/>
    <n v="1925"/>
    <n v="1877"/>
    <x v="1"/>
    <s v="WARRANTY DEED"/>
    <m/>
    <x v="6"/>
    <x v="2"/>
    <x v="2"/>
    <m/>
    <m/>
    <m/>
    <x v="2"/>
    <x v="1"/>
    <n v="0"/>
    <m/>
    <m/>
    <m/>
    <m/>
    <s v="BOSS WILLIAM F"/>
    <s v="BOSS TRACI L"/>
    <s v="2009 RESTON CIR"/>
    <s v="ROYAL PALM BEACH FL 33411"/>
  </r>
  <r>
    <x v="903"/>
    <s v="18E17S320010  02550 0070"/>
    <s v="7492"/>
    <s v="PINE RIDGE UNITS 1,5,&amp; 6"/>
    <s v="0000"/>
    <s v="Vacant Residential"/>
    <s v="07"/>
    <s v="18S"/>
    <s v="18E"/>
    <s v="STANDARD"/>
    <x v="1"/>
    <n v="72831"/>
    <n v="1.67"/>
    <s v="0000"/>
    <n v="5142"/>
    <s v="W"/>
    <x v="25"/>
    <s v="CT"/>
    <m/>
    <s v="BEVERLY HILLS"/>
    <m/>
    <s v="PINE RIDGE UNIT 1 PB 8 PG 25 LOT 7 BLK 255"/>
    <n v="25080"/>
    <n v="25080"/>
    <n v="0"/>
    <n v="25080"/>
    <n v="25080"/>
    <x v="1"/>
    <x v="526"/>
    <n v="15700"/>
    <n v="557"/>
    <n v="1877"/>
    <x v="1"/>
    <s v="FROM DEVELOPERS"/>
    <m/>
    <x v="6"/>
    <x v="2"/>
    <x v="2"/>
    <m/>
    <m/>
    <m/>
    <x v="2"/>
    <x v="1"/>
    <n v="0"/>
    <m/>
    <m/>
    <m/>
    <m/>
    <s v="VAN GOOLEN MARGARITA JEANE"/>
    <m/>
    <s v="28 OAK ST"/>
    <s v=" N1R 4K6 CANADA"/>
  </r>
  <r>
    <x v="904"/>
    <s v="18E17S320010  02580 0060"/>
    <s v="7492"/>
    <s v="PINE RIDGE UNITS 1,5,&amp; 6"/>
    <s v="0100"/>
    <s v="Single Family Residential"/>
    <s v="08"/>
    <s v="18S"/>
    <s v="18E"/>
    <s v="STANDARD"/>
    <x v="0"/>
    <n v="62501"/>
    <n v="1.43"/>
    <s v="000X"/>
    <n v="4928"/>
    <s v="N"/>
    <x v="19"/>
    <s v="DR"/>
    <m/>
    <s v="BEVERLY HILLS"/>
    <m/>
    <s v="PINE RIDGE UNIT 1 PB 8 PG 25 LOT 6 BLK 258"/>
    <n v="269440"/>
    <n v="21520"/>
    <n v="247920"/>
    <n v="211663"/>
    <n v="186663"/>
    <x v="0"/>
    <x v="193"/>
    <n v="275000"/>
    <n v="1658"/>
    <n v="580"/>
    <x v="0"/>
    <s v="WARRANTY DEED"/>
    <n v="1"/>
    <x v="5"/>
    <x v="1"/>
    <x v="0"/>
    <m/>
    <n v="2619"/>
    <n v="32"/>
    <x v="0"/>
    <x v="0"/>
    <n v="3861"/>
    <m/>
    <m/>
    <m/>
    <m/>
    <s v="DUBEY DENISE"/>
    <m/>
    <s v="4928 N PINK POPPY DR"/>
    <s v="BEVERLY HILLS FL 34465"/>
  </r>
  <r>
    <x v="905"/>
    <s v="18E17S320010  01410 0050"/>
    <s v="7492"/>
    <s v="PINE RIDGE UNITS 1,5,&amp; 6"/>
    <s v="0100"/>
    <s v="Single Family Residential"/>
    <s v="07"/>
    <s v="18S"/>
    <s v="18E"/>
    <s v="STANDARD"/>
    <x v="0"/>
    <n v="48396"/>
    <n v="1.1100000000000001"/>
    <s v="0000"/>
    <n v="5774"/>
    <s v="W"/>
    <x v="62"/>
    <s v="LN"/>
    <m/>
    <s v="BEVERLY HILLS"/>
    <m/>
    <s v="PINE RIDGE UNIT 1 PB 8 PG 25 LOT 5 BLK 141"/>
    <n v="252280"/>
    <n v="16670"/>
    <n v="235610"/>
    <n v="161857"/>
    <n v="136857"/>
    <x v="0"/>
    <x v="59"/>
    <n v="290000"/>
    <n v="2912"/>
    <n v="710"/>
    <x v="0"/>
    <s v="WARRANTY DEED"/>
    <n v="1"/>
    <x v="0"/>
    <x v="1"/>
    <x v="0"/>
    <m/>
    <n v="2159"/>
    <n v="32"/>
    <x v="0"/>
    <x v="0"/>
    <n v="3303"/>
    <m/>
    <m/>
    <m/>
    <m/>
    <s v="KREEB DAVID M"/>
    <m/>
    <s v="5774 W RODEO LN"/>
    <s v="BEVERLY HILLS FL 34465"/>
  </r>
  <r>
    <x v="906"/>
    <s v="18E17S320010  01420 0060"/>
    <s v="7492"/>
    <s v="PINE RIDGE UNITS 1,5,&amp; 6"/>
    <s v="0100"/>
    <s v="Single Family Residential"/>
    <s v="06"/>
    <s v="18S"/>
    <s v="18E"/>
    <s v="STANDARD"/>
    <x v="0"/>
    <n v="43678"/>
    <n v="1"/>
    <s v="000X"/>
    <n v="5829"/>
    <s v="W"/>
    <x v="62"/>
    <s v="LN"/>
    <m/>
    <s v="BEVERLY HILLS"/>
    <m/>
    <s v="PINE RIDGE UNIT 1 PB 8 PG 25 LOT 6 BLK 142"/>
    <n v="209490"/>
    <n v="15040"/>
    <n v="194450"/>
    <n v="162265"/>
    <n v="137265"/>
    <x v="0"/>
    <x v="386"/>
    <n v="300000"/>
    <n v="2020"/>
    <n v="95"/>
    <x v="0"/>
    <s v="WARRANTY DEED"/>
    <n v="1"/>
    <x v="11"/>
    <x v="1"/>
    <x v="1"/>
    <m/>
    <n v="1942"/>
    <n v="32"/>
    <x v="0"/>
    <x v="0"/>
    <n v="2820"/>
    <m/>
    <m/>
    <m/>
    <m/>
    <s v="GEORGE EDWIN Y"/>
    <s v="GEORGE CAROL H"/>
    <s v="5829 W RODEO LN"/>
    <s v="BEVERLY HILLS FL 34465"/>
  </r>
  <r>
    <x v="907"/>
    <s v="18E17S320010  01430 0010"/>
    <s v="7492"/>
    <s v="PINE RIDGE UNITS 1,5,&amp; 6"/>
    <s v="0000"/>
    <s v="Vacant Residential"/>
    <s v="06"/>
    <s v="18S"/>
    <s v="18E"/>
    <s v="STANDARD"/>
    <x v="1"/>
    <n v="43546"/>
    <n v="1"/>
    <s v="000X"/>
    <n v="5926"/>
    <s v="W"/>
    <x v="63"/>
    <s v="ST"/>
    <m/>
    <s v="BEVERLY HILLS"/>
    <m/>
    <s v="PINE RIDGE UNIT 1 PB 8 PG 25 LOT 1 BLK 143"/>
    <n v="15000"/>
    <n v="15000"/>
    <n v="0"/>
    <n v="15000"/>
    <n v="15000"/>
    <x v="1"/>
    <x v="23"/>
    <m/>
    <m/>
    <m/>
    <x v="2"/>
    <m/>
    <m/>
    <x v="6"/>
    <x v="2"/>
    <x v="2"/>
    <m/>
    <m/>
    <m/>
    <x v="2"/>
    <x v="1"/>
    <n v="0"/>
    <m/>
    <m/>
    <m/>
    <m/>
    <s v="KLEIN HEINRICH J"/>
    <m/>
    <s v="DORWEILERSTR 19"/>
    <s v=" 52388 GERMANY"/>
  </r>
  <r>
    <x v="908"/>
    <s v="18E17S320010  01430 0130"/>
    <s v="7492"/>
    <s v="PINE RIDGE UNITS 1,5,&amp; 6"/>
    <s v="0000"/>
    <s v="Vacant Residential"/>
    <s v="06"/>
    <s v="18S"/>
    <s v="18E"/>
    <s v="STANDARD"/>
    <x v="1"/>
    <n v="43796"/>
    <n v="1.01"/>
    <s v="000X"/>
    <n v="5035"/>
    <s v="N"/>
    <x v="64"/>
    <s v="DR"/>
    <m/>
    <s v="BEVERLY HILLS"/>
    <m/>
    <s v="PINE RIDGE UNIT 1 PB 8 PG 25 LOT 13 BLK 143"/>
    <n v="15080"/>
    <n v="15080"/>
    <n v="0"/>
    <n v="15080"/>
    <n v="15080"/>
    <x v="1"/>
    <x v="178"/>
    <n v="27500"/>
    <n v="2533"/>
    <n v="97"/>
    <x v="1"/>
    <s v="WARRANTY DEED"/>
    <m/>
    <x v="6"/>
    <x v="2"/>
    <x v="2"/>
    <m/>
    <m/>
    <m/>
    <x v="2"/>
    <x v="1"/>
    <n v="0"/>
    <m/>
    <m/>
    <m/>
    <m/>
    <s v="GROOMS JOHN"/>
    <s v="GROOMS TRACY L"/>
    <s v="5073 N WAYNE DR"/>
    <s v="BEVERLY HILLS FL 34465"/>
  </r>
  <r>
    <x v="909"/>
    <s v="18E17S320010  01430 0140"/>
    <s v="7492"/>
    <s v="PINE RIDGE UNITS 1,5,&amp; 6"/>
    <s v="0100"/>
    <s v="Single Family Residential"/>
    <s v="06"/>
    <s v="18S"/>
    <s v="18E"/>
    <s v="STANDARD"/>
    <x v="0"/>
    <n v="43776"/>
    <n v="1"/>
    <s v="000X"/>
    <n v="5073"/>
    <s v="N"/>
    <x v="64"/>
    <s v="DR"/>
    <m/>
    <s v="BEVERLY HILLS"/>
    <m/>
    <s v="PINE RIDGE UNIT 1 PB 8 PG 25 LOT 14 BLK 143"/>
    <n v="266150"/>
    <n v="15080"/>
    <n v="251070"/>
    <n v="139197"/>
    <n v="114197"/>
    <x v="0"/>
    <x v="202"/>
    <n v="270000"/>
    <n v="2342"/>
    <n v="1883"/>
    <x v="0"/>
    <s v="WARRANTY DEED"/>
    <n v="1"/>
    <x v="42"/>
    <x v="1"/>
    <x v="0"/>
    <m/>
    <n v="2369"/>
    <n v="32"/>
    <x v="0"/>
    <x v="0"/>
    <n v="3551"/>
    <m/>
    <m/>
    <m/>
    <m/>
    <s v="GROOMS TRACY L"/>
    <s v="GROOMS JOHN"/>
    <s v="5073 N WAYNE DR"/>
    <s v="BEVERLY HILLS FL 34465"/>
  </r>
  <r>
    <x v="910"/>
    <s v="18E17S320010  01430 0200"/>
    <s v="7492"/>
    <s v="PINE RIDGE UNITS 1,5,&amp; 6"/>
    <s v="0000"/>
    <s v="Vacant Residential"/>
    <s v="06"/>
    <s v="18S"/>
    <s v="18E"/>
    <s v="STANDARD"/>
    <x v="1"/>
    <n v="43546"/>
    <n v="1"/>
    <s v="000X"/>
    <n v="5141"/>
    <s v="N"/>
    <x v="64"/>
    <s v="DR"/>
    <m/>
    <s v="BEVERLY HILLS"/>
    <m/>
    <s v="PINE RIDGE UNIT 1 PB 8 PG 25 LOT 20 BLK 143"/>
    <n v="15000"/>
    <n v="15000"/>
    <n v="0"/>
    <n v="15000"/>
    <n v="15000"/>
    <x v="1"/>
    <x v="527"/>
    <n v="20000"/>
    <n v="2900"/>
    <n v="1266"/>
    <x v="1"/>
    <s v="WARRANTY DEED"/>
    <m/>
    <x v="6"/>
    <x v="2"/>
    <x v="2"/>
    <m/>
    <m/>
    <m/>
    <x v="2"/>
    <x v="1"/>
    <n v="0"/>
    <m/>
    <m/>
    <m/>
    <m/>
    <s v="JOHNSON KENNETH M"/>
    <s v="JOHNSON SHARON A"/>
    <s v="5133 N WAYNE DR"/>
    <s v="BEVERLY HILLS FL 34465"/>
  </r>
  <r>
    <x v="911"/>
    <s v="18E17S320010  01440 0090"/>
    <s v="7492"/>
    <s v="PINE RIDGE UNITS 1,5,&amp; 6"/>
    <s v="0000"/>
    <s v="Vacant Residential"/>
    <s v="06"/>
    <s v="18S"/>
    <s v="18E"/>
    <s v="STANDARD"/>
    <x v="1"/>
    <n v="63917"/>
    <n v="1.47"/>
    <s v="000X"/>
    <n v="5354"/>
    <s v="N"/>
    <x v="61"/>
    <s v="DR"/>
    <m/>
    <s v="BEVERLY HILLS"/>
    <m/>
    <s v="PINE RIDGE UNIT 1 PB 8 PG 25 LOT 9 BLK 144 "/>
    <n v="22010"/>
    <n v="22010"/>
    <n v="0"/>
    <n v="22010"/>
    <n v="22010"/>
    <x v="1"/>
    <x v="18"/>
    <n v="50000"/>
    <n v="1772"/>
    <n v="1458"/>
    <x v="1"/>
    <s v="WARRANTY DEED"/>
    <m/>
    <x v="6"/>
    <x v="2"/>
    <x v="2"/>
    <m/>
    <m/>
    <m/>
    <x v="2"/>
    <x v="1"/>
    <n v="0"/>
    <m/>
    <m/>
    <m/>
    <m/>
    <s v="DEARMAS MARIO E &amp; MICHELLE L"/>
    <s v="DELGADO DEARMAS"/>
    <s v="1909 GRANTHAM CT"/>
    <s v="WELLINGTON FL 33414"/>
  </r>
  <r>
    <x v="912"/>
    <s v="18E17S320010  01440 0160"/>
    <s v="7492"/>
    <s v="PINE RIDGE UNITS 1,5,&amp; 6"/>
    <s v="0100"/>
    <s v="Single Family Residential"/>
    <s v="06"/>
    <s v="18S"/>
    <s v="18E"/>
    <s v="STANDARD"/>
    <x v="0"/>
    <n v="44400"/>
    <n v="1.02"/>
    <s v="000X"/>
    <n v="5877"/>
    <s v="W"/>
    <x v="63"/>
    <s v="ST"/>
    <m/>
    <s v="BEVERLY HILLS"/>
    <m/>
    <s v="PINE RIDGE UNIT 1 PB 8 PG 25 LOT 16 BLK 144 "/>
    <n v="321820"/>
    <n v="15290"/>
    <n v="306530"/>
    <n v="275926"/>
    <n v="250926"/>
    <x v="0"/>
    <x v="528"/>
    <n v="43000"/>
    <n v="2161"/>
    <n v="2308"/>
    <x v="1"/>
    <s v="TO OR FROM BANKS/LOAN CO."/>
    <n v="1"/>
    <x v="28"/>
    <x v="1"/>
    <x v="0"/>
    <m/>
    <n v="2729"/>
    <n v="32"/>
    <x v="0"/>
    <x v="0"/>
    <n v="3985"/>
    <m/>
    <m/>
    <m/>
    <m/>
    <s v="MC LEAN VERLEY"/>
    <m/>
    <s v="5877 W GLORY HILL ST"/>
    <s v="BEVERLY HILLS FL 34465"/>
  </r>
  <r>
    <x v="913"/>
    <s v="18E17S320010  02340 0080"/>
    <s v="7492"/>
    <s v="PINE RIDGE UNITS 1,5,&amp; 6"/>
    <s v="0100"/>
    <s v="Single Family Residential"/>
    <s v="08"/>
    <s v="18S"/>
    <s v="18E"/>
    <s v="STANDARD"/>
    <x v="0"/>
    <n v="63422"/>
    <n v="1.46"/>
    <s v="000X"/>
    <n v="4118"/>
    <s v="W"/>
    <x v="65"/>
    <s v="BLVD"/>
    <m/>
    <s v="BEVERLY HILLS"/>
    <m/>
    <s v="PINE RIDGE UNIT 1 PB 8 PG 25 LOT 8 BLK 234"/>
    <n v="212390"/>
    <n v="21840"/>
    <n v="190550"/>
    <n v="163307"/>
    <n v="138307"/>
    <x v="0"/>
    <x v="398"/>
    <n v="14000"/>
    <n v="1092"/>
    <n v="1677"/>
    <x v="1"/>
    <s v="WARRANTY DEED"/>
    <n v="1"/>
    <x v="7"/>
    <x v="1"/>
    <x v="0"/>
    <m/>
    <n v="1914"/>
    <n v="32"/>
    <x v="0"/>
    <x v="0"/>
    <n v="3019"/>
    <m/>
    <m/>
    <m/>
    <m/>
    <s v="HOWLAND FRANK C"/>
    <s v="HOWLAND PATRICIA A"/>
    <s v="4118 W MUSTANG BLVD"/>
    <s v="BEVERLY HILLS FL 34465"/>
  </r>
  <r>
    <x v="914"/>
    <s v="18E17S320010  02340 0140"/>
    <s v="7492"/>
    <s v="PINE RIDGE UNITS 1,5,&amp; 6"/>
    <s v="0100"/>
    <s v="Single Family Residential"/>
    <s v="08"/>
    <s v="18S"/>
    <s v="18E"/>
    <s v="STANDARD"/>
    <x v="0"/>
    <n v="67894"/>
    <n v="1.56"/>
    <s v="000X"/>
    <n v="4077"/>
    <s v="N"/>
    <x v="66"/>
    <s v="CIR"/>
    <m/>
    <s v="BEVERLY HILLS"/>
    <m/>
    <s v="PINE RIDGE UNIT 1 PB 8 PG 25 LOT 14 BLK 234"/>
    <n v="209850"/>
    <n v="23380"/>
    <n v="186470"/>
    <n v="153853"/>
    <n v="128853"/>
    <x v="0"/>
    <x v="446"/>
    <n v="19500"/>
    <n v="1259"/>
    <n v="128"/>
    <x v="1"/>
    <s v="WARRANTY DEED"/>
    <n v="1"/>
    <x v="23"/>
    <x v="1"/>
    <x v="0"/>
    <m/>
    <n v="1946"/>
    <n v="32"/>
    <x v="1"/>
    <x v="0"/>
    <n v="3006"/>
    <m/>
    <m/>
    <m/>
    <m/>
    <s v="SURESCH GARY W"/>
    <s v="SURESCH DONNA T"/>
    <s v="4077 N HATCHET CIR"/>
    <s v="BEVERLY HILLS FL 34465"/>
  </r>
  <r>
    <x v="915"/>
    <s v="18E17S320010  02340 0160"/>
    <s v="7492"/>
    <s v="PINE RIDGE UNITS 1,5,&amp; 6"/>
    <s v="0100"/>
    <s v="Single Family Residential"/>
    <s v="08"/>
    <s v="18S"/>
    <s v="18E"/>
    <s v="STANDARD"/>
    <x v="0"/>
    <n v="148152"/>
    <n v="3.4"/>
    <s v="000X"/>
    <n v="4115"/>
    <s v="N"/>
    <x v="66"/>
    <s v="CIR"/>
    <m/>
    <s v="BEVERLY HILLS"/>
    <m/>
    <s v="PINE RIDGE UNIT 1 PB 8 PG 25 LOT 16 BLK 234"/>
    <n v="373200"/>
    <n v="51020"/>
    <n v="322180"/>
    <n v="373200"/>
    <n v="373200"/>
    <x v="1"/>
    <x v="124"/>
    <n v="25000"/>
    <n v="1083"/>
    <n v="347"/>
    <x v="1"/>
    <s v="WARRANTY DEED"/>
    <n v="1"/>
    <x v="15"/>
    <x v="0"/>
    <x v="0"/>
    <m/>
    <n v="2736"/>
    <n v="32"/>
    <x v="0"/>
    <x v="0"/>
    <n v="4715"/>
    <m/>
    <m/>
    <m/>
    <m/>
    <s v="DUPES JON E"/>
    <s v="DUPES JON E II"/>
    <s v="4014 PENDLETON DR"/>
    <s v="SPRING HILL TN 37174"/>
  </r>
  <r>
    <x v="916"/>
    <s v="18E17S320010  01400 0260"/>
    <s v="7492"/>
    <s v="PINE RIDGE UNITS 1,5,&amp; 6"/>
    <s v="0100"/>
    <s v="Single Family Residential"/>
    <s v="06"/>
    <s v="18S"/>
    <s v="18E"/>
    <s v="STANDARD"/>
    <x v="0"/>
    <n v="56775"/>
    <n v="1.3"/>
    <s v="000X"/>
    <n v="5288"/>
    <s v="N"/>
    <x v="17"/>
    <s v="DR"/>
    <m/>
    <s v="BEVERLY HILLS"/>
    <m/>
    <s v="PINE RIDGE UNIT 1 PB 8 PG 25 LOT 26 BLK 140"/>
    <n v="252490"/>
    <n v="19550"/>
    <n v="232940"/>
    <n v="125362"/>
    <n v="99362"/>
    <x v="0"/>
    <x v="529"/>
    <n v="325000"/>
    <n v="2991"/>
    <n v="1926"/>
    <x v="0"/>
    <s v="WARRANTY DEED"/>
    <n v="1"/>
    <x v="12"/>
    <x v="3"/>
    <x v="0"/>
    <n v="1"/>
    <n v="2370"/>
    <n v="32"/>
    <x v="1"/>
    <x v="0"/>
    <n v="3269"/>
    <m/>
    <m/>
    <m/>
    <m/>
    <s v="CLOONAN THOMAS G"/>
    <s v="CLOONAN PAMELA S"/>
    <s v="5288 N CIMARRON DR"/>
    <s v="BEVERLY HILLS FL 34465"/>
  </r>
  <r>
    <x v="917"/>
    <s v="18E17S320010  02620 0090"/>
    <s v="7492"/>
    <s v="PINE RIDGE UNITS 1,5,&amp; 6"/>
    <s v="0100"/>
    <s v="Single Family Residential"/>
    <s v="08"/>
    <s v="18S"/>
    <s v="18E"/>
    <s v="STANDARD"/>
    <x v="0"/>
    <n v="70656"/>
    <n v="1.62"/>
    <s v="000X"/>
    <n v="4617"/>
    <s v="W"/>
    <x v="22"/>
    <s v="DR"/>
    <m/>
    <s v="BEVERLY HILLS"/>
    <m/>
    <s v="PINE RIDGE UNIT 1 PB 8 PG 25 LOT 9 BLK 262"/>
    <n v="341160"/>
    <n v="24330"/>
    <n v="316830"/>
    <n v="275197"/>
    <n v="250197"/>
    <x v="0"/>
    <x v="85"/>
    <n v="72000"/>
    <n v="1780"/>
    <n v="2406"/>
    <x v="1"/>
    <s v="WARRANTY DEED"/>
    <n v="1"/>
    <x v="3"/>
    <x v="1"/>
    <x v="0"/>
    <m/>
    <n v="3251"/>
    <n v="32"/>
    <x v="0"/>
    <x v="0"/>
    <n v="4457"/>
    <m/>
    <m/>
    <m/>
    <m/>
    <s v="WHITTEMORE KEVIN D"/>
    <s v="WHITTEMORE NANCY C"/>
    <s v="4617 W PHOENIX DR"/>
    <s v="BEVERLY HILLS FL 34465"/>
  </r>
  <r>
    <x v="918"/>
    <s v="18E17S320010  01400 0350"/>
    <s v="7492"/>
    <s v="PINE RIDGE UNITS 1,5,&amp; 6"/>
    <s v="0100"/>
    <s v="Single Family Residential"/>
    <s v="06"/>
    <s v="18S"/>
    <s v="18E"/>
    <s v="STANDARD"/>
    <x v="0"/>
    <n v="47230"/>
    <n v="1.08"/>
    <s v="000X"/>
    <n v="5038"/>
    <s v="N"/>
    <x v="17"/>
    <s v="DR"/>
    <m/>
    <s v="BEVERLY HILLS"/>
    <m/>
    <s v="PINE RIDGE UNIT 1 PB 8 PG 25 LOT 35 BLK 140"/>
    <n v="347390"/>
    <n v="16260"/>
    <n v="331130"/>
    <n v="337144"/>
    <n v="312144"/>
    <x v="0"/>
    <x v="0"/>
    <n v="18200"/>
    <n v="2545"/>
    <n v="1603"/>
    <x v="1"/>
    <s v="WARRANTY DEED"/>
    <n v="1"/>
    <x v="40"/>
    <x v="0"/>
    <x v="0"/>
    <m/>
    <n v="2416"/>
    <n v="32"/>
    <x v="0"/>
    <x v="0"/>
    <n v="3966"/>
    <m/>
    <m/>
    <m/>
    <m/>
    <s v="LAUBER JAMES"/>
    <s v="LAUBER ELEANOR"/>
    <s v="5038 N CIMARRON DR"/>
    <s v="BEVERLY HILLS FL 34465"/>
  </r>
  <r>
    <x v="919"/>
    <s v="18E17S320010  01410 0010"/>
    <s v="7492"/>
    <s v="PINE RIDGE UNITS 1,5,&amp; 6"/>
    <s v="0100"/>
    <s v="Single Family Residential"/>
    <s v="07"/>
    <s v="18S"/>
    <s v="18E"/>
    <s v="STANDARD"/>
    <x v="0"/>
    <n v="53318"/>
    <n v="1.22"/>
    <s v="0000"/>
    <n v="4999"/>
    <s v="N"/>
    <x v="18"/>
    <s v="DR"/>
    <m/>
    <s v="BEVERLY HILLS"/>
    <m/>
    <s v="PINE RIDGE UNIT 1 PB 8 PG 25 LOT 1 BLK 141"/>
    <n v="246300"/>
    <n v="18360"/>
    <n v="227940"/>
    <n v="214546"/>
    <n v="184046"/>
    <x v="0"/>
    <x v="530"/>
    <n v="179000"/>
    <n v="2400"/>
    <n v="1984"/>
    <x v="0"/>
    <s v="TO OR FROM BANKS/LOAN CO."/>
    <n v="1"/>
    <x v="3"/>
    <x v="1"/>
    <x v="0"/>
    <m/>
    <n v="1803"/>
    <n v="32"/>
    <x v="0"/>
    <x v="0"/>
    <n v="2745"/>
    <m/>
    <m/>
    <m/>
    <m/>
    <s v="KETZER JOSEPH JR"/>
    <m/>
    <s v="4999 NORTH BUFFALO DR"/>
    <s v="BEVERLY HILLS FL 34465"/>
  </r>
  <r>
    <x v="920"/>
    <s v="18E17S320010  01420 0080"/>
    <s v="7492"/>
    <s v="PINE RIDGE UNITS 1,5,&amp; 6"/>
    <s v="0100"/>
    <s v="Single Family Residential"/>
    <s v="06"/>
    <s v="18S"/>
    <s v="18E"/>
    <s v="STANDARD"/>
    <x v="0"/>
    <n v="43678"/>
    <n v="1"/>
    <s v="000X"/>
    <n v="5885"/>
    <s v="W"/>
    <x v="62"/>
    <s v="LN"/>
    <m/>
    <s v="BEVERLY HILLS"/>
    <m/>
    <s v="PINE RIDGE UNIT 1 PB 8 PG 25 LOT 8 BLK 142"/>
    <n v="181890"/>
    <n v="15040"/>
    <n v="166850"/>
    <n v="131713"/>
    <n v="106213"/>
    <x v="0"/>
    <x v="531"/>
    <n v="10000"/>
    <n v="786"/>
    <n v="1059"/>
    <x v="1"/>
    <s v="WARRANTY DEED"/>
    <n v="1"/>
    <x v="33"/>
    <x v="1"/>
    <x v="0"/>
    <m/>
    <n v="1690"/>
    <n v="32"/>
    <x v="0"/>
    <x v="0"/>
    <n v="2532"/>
    <m/>
    <m/>
    <m/>
    <m/>
    <s v="WAGNER AUDREY J"/>
    <s v="OMALLEY NANCY J"/>
    <s v="5885 W RODEO LN"/>
    <s v="BEVERLY HILLS FL 34465 2717"/>
  </r>
  <r>
    <x v="921"/>
    <s v="18E17S320010  01430 0040"/>
    <s v="7492"/>
    <s v="PINE RIDGE UNITS 1,5,&amp; 6"/>
    <s v="0000"/>
    <s v="Vacant Residential"/>
    <s v="06"/>
    <s v="18S"/>
    <s v="18E"/>
    <s v="STANDARD"/>
    <x v="1"/>
    <n v="43680"/>
    <n v="1"/>
    <s v="000X"/>
    <n v="5828"/>
    <s v="W"/>
    <x v="63"/>
    <s v="ST"/>
    <m/>
    <s v="BEVERLY HILLS"/>
    <m/>
    <s v="PINE RIDGE UNIT 1 PB 8 PG 25 LOT 4 BLK 143 "/>
    <n v="15040"/>
    <n v="15040"/>
    <n v="0"/>
    <n v="15040"/>
    <n v="15040"/>
    <x v="1"/>
    <x v="532"/>
    <n v="21000"/>
    <n v="1358"/>
    <n v="112"/>
    <x v="1"/>
    <s v="FROM DEVELOPERS"/>
    <m/>
    <x v="6"/>
    <x v="2"/>
    <x v="2"/>
    <m/>
    <m/>
    <m/>
    <x v="2"/>
    <x v="1"/>
    <n v="0"/>
    <m/>
    <m/>
    <m/>
    <m/>
    <s v="HUANG LIM HUI"/>
    <m/>
    <s v="3021 MUIRFIELD CIR"/>
    <s v="SAN BRUNO CA 94066"/>
  </r>
  <r>
    <x v="922"/>
    <s v="18E17S320010  01440 0020"/>
    <s v="7492"/>
    <s v="PINE RIDGE UNITS 1,5,&amp; 6"/>
    <s v="0100"/>
    <s v="Single Family Residential"/>
    <s v="06"/>
    <s v="18S"/>
    <s v="18E"/>
    <s v="STANDARD"/>
    <x v="0"/>
    <n v="43750"/>
    <n v="1"/>
    <s v="000X"/>
    <n v="5281"/>
    <s v="N"/>
    <x v="18"/>
    <s v="DR"/>
    <m/>
    <s v="BEVERLY HILLS"/>
    <m/>
    <s v="PINE RIDGE UNIT 1 PB 8 PG 25 LOT 2 BLK 144"/>
    <n v="231960"/>
    <n v="15070"/>
    <n v="216890"/>
    <n v="231960"/>
    <n v="206960"/>
    <x v="0"/>
    <x v="533"/>
    <n v="300000"/>
    <n v="3028"/>
    <n v="1913"/>
    <x v="0"/>
    <s v="WARRANTY DEED"/>
    <n v="1"/>
    <x v="41"/>
    <x v="1"/>
    <x v="0"/>
    <m/>
    <n v="2002"/>
    <n v="32"/>
    <x v="0"/>
    <x v="0"/>
    <n v="2876"/>
    <m/>
    <m/>
    <m/>
    <m/>
    <s v="KURTLEY WILLIAM FREDRICK"/>
    <s v="KURTLEY SUZANNE MARIE"/>
    <s v="5281 N BUFFALO DR"/>
    <s v="BEVERLY HILLS FL 34465"/>
  </r>
  <r>
    <x v="923"/>
    <s v="18E17S320010  01440 0080"/>
    <s v="7492"/>
    <s v="PINE RIDGE UNITS 1,5,&amp; 6"/>
    <s v="0100"/>
    <s v="Single Family Residential"/>
    <s v="06"/>
    <s v="18S"/>
    <s v="18E"/>
    <s v="STANDARD"/>
    <x v="0"/>
    <n v="89661"/>
    <n v="2.06"/>
    <s v="000X"/>
    <n v="5356"/>
    <s v="N"/>
    <x v="61"/>
    <s v="DR"/>
    <m/>
    <s v="BEVERLY HILLS"/>
    <m/>
    <s v="PINE RIDGE UNIT 1 PB 8 PG 25 LOT 8 BLK 144"/>
    <n v="30870"/>
    <n v="30870"/>
    <n v="0"/>
    <n v="30870"/>
    <n v="30870"/>
    <x v="1"/>
    <x v="534"/>
    <n v="40000"/>
    <n v="2946"/>
    <n v="499"/>
    <x v="1"/>
    <s v="WARRANTY DEED"/>
    <n v="1"/>
    <x v="31"/>
    <x v="1"/>
    <x v="0"/>
    <m/>
    <n v="2318"/>
    <n v="32"/>
    <x v="0"/>
    <x v="0"/>
    <n v="3487"/>
    <m/>
    <m/>
    <m/>
    <m/>
    <s v="PYNE VIRGINIA H"/>
    <s v="PYNE GARY E"/>
    <s v="5356 N TEE PEE DR"/>
    <s v="BEVERLY HILLS FL 34465"/>
  </r>
  <r>
    <x v="924"/>
    <s v="18E17S320010  01450 0010"/>
    <s v="7492"/>
    <s v="PINE RIDGE UNITS 1,5,&amp; 6"/>
    <s v="0100"/>
    <s v="Single Family Residential"/>
    <s v="06"/>
    <s v="18S"/>
    <s v="18E"/>
    <s v="STANDARD"/>
    <x v="0"/>
    <n v="55259"/>
    <n v="1.27"/>
    <s v="000X"/>
    <n v="5470"/>
    <s v="N"/>
    <x v="18"/>
    <s v="DR"/>
    <m/>
    <s v="BEVERLY HILLS"/>
    <m/>
    <s v="PINE RIDGE UNIT 1 PB 8 PG 25 LOT 1 BLK 145"/>
    <n v="228840"/>
    <n v="19030"/>
    <n v="209810"/>
    <n v="228840"/>
    <n v="203840"/>
    <x v="0"/>
    <x v="45"/>
    <n v="220000"/>
    <n v="2647"/>
    <n v="637"/>
    <x v="0"/>
    <s v="WARRANTY DEED"/>
    <n v="1"/>
    <x v="33"/>
    <x v="1"/>
    <x v="0"/>
    <m/>
    <n v="2279"/>
    <n v="32"/>
    <x v="0"/>
    <x v="0"/>
    <n v="3446"/>
    <m/>
    <m/>
    <m/>
    <m/>
    <s v="MORRIS JOHN E"/>
    <s v="MORRIS PATRICIA E"/>
    <s v="5470 N BUFFALO DR"/>
    <s v="BEVERLY HILLS FL 34465"/>
  </r>
  <r>
    <x v="925"/>
    <s v="18E17S320010  01450 0060"/>
    <s v="7492"/>
    <s v="PINE RIDGE UNITS 1,5,&amp; 6"/>
    <s v="0000"/>
    <s v="Vacant Residential"/>
    <s v="06"/>
    <s v="18S"/>
    <s v="18E"/>
    <s v="STANDARD"/>
    <x v="1"/>
    <n v="46251"/>
    <n v="1.06"/>
    <s v="000X"/>
    <n v="5292"/>
    <s v="N"/>
    <x v="18"/>
    <s v="DR"/>
    <m/>
    <s v="BEVERLY HILLS"/>
    <m/>
    <s v="PINE RIDGE UNIT 1 PB 8 PG 25 LOT 6 BLK 145 "/>
    <n v="15930"/>
    <n v="15930"/>
    <n v="0"/>
    <n v="15930"/>
    <n v="15930"/>
    <x v="1"/>
    <x v="129"/>
    <n v="41000"/>
    <n v="1742"/>
    <n v="2255"/>
    <x v="1"/>
    <s v="WARRANTY DEED"/>
    <m/>
    <x v="6"/>
    <x v="2"/>
    <x v="2"/>
    <m/>
    <m/>
    <m/>
    <x v="2"/>
    <x v="1"/>
    <n v="0"/>
    <m/>
    <m/>
    <m/>
    <m/>
    <s v="REINHARD MICHAEL &amp; MAURINE R"/>
    <m/>
    <s v="5146 N SACRAMENTO AVE"/>
    <s v="BEVERLY HILLS FL 34465"/>
  </r>
  <r>
    <x v="926"/>
    <s v="18E17S320010  01460 0130"/>
    <s v="7492"/>
    <s v="PINE RIDGE UNITS 1,5,&amp; 6"/>
    <s v="0100"/>
    <s v="Single Family Residential"/>
    <s v="07"/>
    <s v="18S"/>
    <s v="18E"/>
    <s v="STANDARD"/>
    <x v="0"/>
    <n v="43545"/>
    <n v="1"/>
    <s v="0000"/>
    <n v="5821"/>
    <s v="W"/>
    <x v="30"/>
    <s v="CT"/>
    <m/>
    <s v="BEVERLY HILLS"/>
    <m/>
    <s v="PINE RIDGE UNIT 1 PB 8 PG 25 LOT 13 BLK 146"/>
    <n v="208890"/>
    <n v="15000"/>
    <n v="193890"/>
    <n v="208890"/>
    <n v="183890"/>
    <x v="0"/>
    <x v="535"/>
    <n v="239500"/>
    <n v="2907"/>
    <n v="429"/>
    <x v="0"/>
    <s v="WARRANTY DEED"/>
    <n v="1"/>
    <x v="12"/>
    <x v="1"/>
    <x v="0"/>
    <m/>
    <n v="1946"/>
    <n v="32"/>
    <x v="1"/>
    <x v="0"/>
    <n v="2702"/>
    <m/>
    <m/>
    <m/>
    <m/>
    <s v="MCDANIEL-KREBER PENNY"/>
    <s v="KREBER DANIEL LAWRENCE"/>
    <s v="5821 W DESERT CT"/>
    <s v="BEVERLY HILLS FL 34465"/>
  </r>
  <r>
    <x v="927"/>
    <s v="18E17S320010  01460 0150"/>
    <s v="7492"/>
    <s v="PINE RIDGE UNITS 1,5,&amp; 6"/>
    <s v="0000"/>
    <s v="Vacant Residential"/>
    <s v="07"/>
    <s v="18S"/>
    <s v="18E"/>
    <s v="STANDARD"/>
    <x v="1"/>
    <n v="43676"/>
    <n v="1"/>
    <s v="0000"/>
    <n v="5895"/>
    <s v="W"/>
    <x v="30"/>
    <s v="CT"/>
    <m/>
    <s v="BEVERLY HILLS"/>
    <m/>
    <s v="PINE RIDGE UNIT 1 PB 8 PG 25 LOT 15 BLK 146 "/>
    <n v="15040"/>
    <n v="15040"/>
    <n v="0"/>
    <n v="15040"/>
    <n v="15040"/>
    <x v="1"/>
    <x v="267"/>
    <n v="10500"/>
    <n v="1246"/>
    <n v="1114"/>
    <x v="1"/>
    <s v="WARRANTY DEED"/>
    <m/>
    <x v="6"/>
    <x v="2"/>
    <x v="2"/>
    <m/>
    <m/>
    <m/>
    <x v="2"/>
    <x v="1"/>
    <n v="0"/>
    <m/>
    <m/>
    <m/>
    <m/>
    <s v="TURNER JOHN P &amp; ELIZABETH R"/>
    <m/>
    <s v="12495 104TH TER N"/>
    <s v="SEMINOLE FL 33778"/>
  </r>
  <r>
    <x v="928"/>
    <s v="18E17S320010  02340 0030"/>
    <s v="7492"/>
    <s v="PINE RIDGE UNITS 1,5,&amp; 6"/>
    <s v="0100"/>
    <s v="Single Family Residential"/>
    <s v="08"/>
    <s v="18S"/>
    <s v="18E"/>
    <s v="STANDARD"/>
    <x v="0"/>
    <n v="69461"/>
    <n v="1.59"/>
    <s v="000X"/>
    <n v="4314"/>
    <s v="W"/>
    <x v="65"/>
    <s v="BLVD"/>
    <m/>
    <s v="BEVERLY HILLS"/>
    <m/>
    <s v="PINE RIDGE UNIT 1 PB 8 PG 25 LOT 3 BLK 234"/>
    <n v="231580"/>
    <n v="23920"/>
    <n v="207660"/>
    <n v="196145"/>
    <n v="171145"/>
    <x v="0"/>
    <x v="218"/>
    <n v="15000"/>
    <n v="2578"/>
    <n v="1584"/>
    <x v="1"/>
    <s v="WARRANTY DEED"/>
    <n v="1"/>
    <x v="28"/>
    <x v="1"/>
    <x v="0"/>
    <m/>
    <n v="2121"/>
    <n v="32"/>
    <x v="1"/>
    <x v="0"/>
    <n v="3141"/>
    <m/>
    <m/>
    <m/>
    <m/>
    <s v="HASLETT GEOFFREY J"/>
    <s v="HASLETT MELISSA C"/>
    <s v="4314 W MUSTANG BLVD"/>
    <s v="BEVERLY HILLS FL 34465"/>
  </r>
  <r>
    <x v="929"/>
    <s v="18E17S320010  02340 0050"/>
    <s v="7492"/>
    <s v="PINE RIDGE UNITS 1,5,&amp; 6"/>
    <s v="0000"/>
    <s v="Vacant Residential"/>
    <s v="08"/>
    <s v="18S"/>
    <s v="18E"/>
    <s v="STANDARD"/>
    <x v="1"/>
    <n v="65336"/>
    <n v="1.5"/>
    <s v="000X"/>
    <n v="4276"/>
    <s v="W"/>
    <x v="65"/>
    <s v="BLVD"/>
    <m/>
    <s v="BEVERLY HILLS"/>
    <m/>
    <s v="PINE RIDGE UNIT 1 PB 8 PG 25 LOT 5 BLK 234"/>
    <n v="22500"/>
    <n v="22500"/>
    <n v="0"/>
    <n v="22500"/>
    <n v="22500"/>
    <x v="1"/>
    <x v="37"/>
    <n v="29800"/>
    <n v="1413"/>
    <n v="1584"/>
    <x v="1"/>
    <s v="FROM DEVELOPERS"/>
    <m/>
    <x v="6"/>
    <x v="2"/>
    <x v="2"/>
    <m/>
    <m/>
    <m/>
    <x v="2"/>
    <x v="1"/>
    <n v="0"/>
    <m/>
    <m/>
    <m/>
    <m/>
    <s v="KOH CHOONG H"/>
    <s v="KOH YOUNG JA"/>
    <s v="1986 N BROADMOOR LN"/>
    <s v="VERNON HILLS IL 60061"/>
  </r>
  <r>
    <x v="930"/>
    <s v="18E17S320010  02340 0130"/>
    <s v="7492"/>
    <s v="PINE RIDGE UNITS 1,5,&amp; 6"/>
    <s v="0100"/>
    <s v="Single Family Residential"/>
    <s v="08"/>
    <s v="18S"/>
    <s v="18E"/>
    <s v="STANDARD"/>
    <x v="0"/>
    <n v="67895"/>
    <n v="1.56"/>
    <s v="000X"/>
    <n v="4059"/>
    <s v="N"/>
    <x v="66"/>
    <s v="CIR"/>
    <m/>
    <s v="BEVERLY HILLS"/>
    <m/>
    <s v="PINE RIDGE UNIT 1 PB 8 PG 25 LOT 13 BLK 234"/>
    <n v="263110"/>
    <n v="23380"/>
    <n v="239730"/>
    <n v="181703"/>
    <n v="156703"/>
    <x v="0"/>
    <x v="536"/>
    <n v="170000"/>
    <n v="1449"/>
    <n v="2191"/>
    <x v="0"/>
    <s v="WARRANTY DEED"/>
    <n v="1"/>
    <x v="7"/>
    <x v="1"/>
    <x v="0"/>
    <n v="1"/>
    <n v="2602"/>
    <n v="32"/>
    <x v="0"/>
    <x v="0"/>
    <n v="3491"/>
    <m/>
    <m/>
    <m/>
    <m/>
    <s v="STALEY MARY ANN"/>
    <s v="STALEY EDWARD T"/>
    <s v="4059 HATCHET CIR"/>
    <s v="BEVERLY HILLS FL 34465"/>
  </r>
  <r>
    <x v="931"/>
    <s v="18E17S320010  02340 0220"/>
    <s v="7492"/>
    <s v="PINE RIDGE UNITS 1,5,&amp; 6"/>
    <s v="0000"/>
    <s v="Vacant Residential"/>
    <s v="09"/>
    <s v="18S"/>
    <s v="18E"/>
    <s v="STANDARD"/>
    <x v="1"/>
    <n v="67736"/>
    <n v="1.56"/>
    <s v="000X"/>
    <n v="4223"/>
    <s v="N"/>
    <x v="66"/>
    <s v="CIR"/>
    <m/>
    <s v="BEVERLY HILLS"/>
    <m/>
    <s v="PINE RIDGE UNIT 1 PB 8 PG 25 LOT 22 BLK 234"/>
    <n v="23330"/>
    <n v="23330"/>
    <n v="0"/>
    <n v="23330"/>
    <n v="23330"/>
    <x v="1"/>
    <x v="207"/>
    <n v="20000"/>
    <n v="1793"/>
    <n v="417"/>
    <x v="1"/>
    <s v="WARRANTY DEED"/>
    <m/>
    <x v="6"/>
    <x v="2"/>
    <x v="2"/>
    <m/>
    <m/>
    <m/>
    <x v="2"/>
    <x v="1"/>
    <n v="0"/>
    <m/>
    <m/>
    <m/>
    <m/>
    <s v="KOESTNER MICHAEL L"/>
    <s v="KOESTNER ALICE M"/>
    <s v="2116 ELLISON PL"/>
    <s v="THE VILLAGES FL 32162"/>
  </r>
  <r>
    <x v="932"/>
    <s v="18E17S320010  01400 0210"/>
    <s v="7492"/>
    <s v="PINE RIDGE UNITS 1,5,&amp; 6"/>
    <s v="0100"/>
    <s v="Single Family Residential"/>
    <s v="06"/>
    <s v="18S"/>
    <s v="18E"/>
    <s v="STANDARD"/>
    <x v="0"/>
    <n v="43750"/>
    <n v="1"/>
    <s v="000X"/>
    <n v="5654"/>
    <s v="W"/>
    <x v="5"/>
    <s v="ST"/>
    <m/>
    <s v="BEVERLY HILLS"/>
    <m/>
    <s v="PINE RIDGE UNIT 1 PB 8 PG 25 LOT 21 BLK 140"/>
    <n v="249020"/>
    <n v="15070"/>
    <n v="233950"/>
    <n v="199990"/>
    <n v="174990"/>
    <x v="0"/>
    <x v="72"/>
    <n v="17000"/>
    <n v="1746"/>
    <n v="125"/>
    <x v="1"/>
    <s v="WARRANTY DEED"/>
    <n v="1"/>
    <x v="0"/>
    <x v="1"/>
    <x v="0"/>
    <m/>
    <n v="2283"/>
    <n v="32"/>
    <x v="0"/>
    <x v="0"/>
    <n v="3438"/>
    <m/>
    <m/>
    <m/>
    <m/>
    <s v="DAY ROBERT M"/>
    <s v="DAY DORIS E"/>
    <s v="5654 W CISCO ST"/>
    <s v="BEVERLY HILLS FL 34465 2748"/>
  </r>
  <r>
    <x v="933"/>
    <s v="18E17S320010  01400 0290"/>
    <s v="7492"/>
    <s v="PINE RIDGE UNITS 1,5,&amp; 6"/>
    <s v="0000"/>
    <s v="Vacant Residential"/>
    <s v="06"/>
    <s v="18S"/>
    <s v="18E"/>
    <s v="STANDARD"/>
    <x v="1"/>
    <n v="63393"/>
    <n v="1.46"/>
    <s v="000X"/>
    <n v="5242"/>
    <s v="N"/>
    <x v="17"/>
    <s v="DR"/>
    <m/>
    <s v="BEVERLY HILLS"/>
    <m/>
    <s v="PINE RIDGE UNIT 1 PB 8 PG 25 LOT 29 BLK 140"/>
    <n v="21830"/>
    <n v="21830"/>
    <n v="0"/>
    <n v="21830"/>
    <n v="21830"/>
    <x v="1"/>
    <x v="62"/>
    <n v="29500"/>
    <n v="1339"/>
    <n v="1090"/>
    <x v="1"/>
    <s v="FROM DEVELOPERS"/>
    <m/>
    <x v="6"/>
    <x v="2"/>
    <x v="2"/>
    <m/>
    <m/>
    <m/>
    <x v="2"/>
    <x v="1"/>
    <n v="0"/>
    <m/>
    <m/>
    <m/>
    <m/>
    <s v="CHANG MEI-CHUAN"/>
    <s v="CHANG CHUN-LING CHEN"/>
    <s v="44 TIMBER LN"/>
    <s v="BRATTLEBORO VT 05301"/>
  </r>
  <r>
    <x v="934"/>
    <s v="18E17S320010  01400 0370"/>
    <s v="7492"/>
    <s v="PINE RIDGE UNITS 1,5,&amp; 6"/>
    <s v="0000"/>
    <s v="Vacant Residential"/>
    <s v="07"/>
    <s v="18S"/>
    <s v="18E"/>
    <s v="STANDARD"/>
    <x v="1"/>
    <n v="43795"/>
    <n v="1.01"/>
    <s v="0000"/>
    <n v="4954"/>
    <s v="N"/>
    <x v="17"/>
    <s v="DR"/>
    <m/>
    <s v="BEVERLY HILLS"/>
    <m/>
    <s v="PINE RIDGE UNIT 1 PB 8 PG 25 LOT 37 BLK 140 "/>
    <n v="15080"/>
    <n v="15080"/>
    <n v="0"/>
    <n v="15080"/>
    <n v="15080"/>
    <x v="1"/>
    <x v="469"/>
    <n v="70000"/>
    <n v="1901"/>
    <n v="1334"/>
    <x v="1"/>
    <s v="WARRANTY DEED"/>
    <m/>
    <x v="6"/>
    <x v="2"/>
    <x v="2"/>
    <m/>
    <m/>
    <m/>
    <x v="2"/>
    <x v="1"/>
    <n v="0"/>
    <m/>
    <m/>
    <m/>
    <m/>
    <s v="PENNOCK CHARLES &amp; JANIS M"/>
    <m/>
    <s v="5806 NW 84TH TER"/>
    <s v="TAMARAC FL 33321"/>
  </r>
  <r>
    <x v="935"/>
    <s v="18E17S320010  01400 0390"/>
    <s v="7492"/>
    <s v="PINE RIDGE UNITS 1,5,&amp; 6"/>
    <s v="0100"/>
    <s v="Single Family Residential"/>
    <s v="07"/>
    <s v="18S"/>
    <s v="18E"/>
    <s v="STANDARD"/>
    <x v="0"/>
    <n v="43794"/>
    <n v="1.01"/>
    <s v="0000"/>
    <n v="4918"/>
    <s v="N"/>
    <x v="17"/>
    <s v="DR"/>
    <m/>
    <s v="BEVERLY HILLS"/>
    <m/>
    <s v="PINE RIDGE UNIT 1 PB 8 PG 25 LOT 39 BLK 140"/>
    <n v="203510"/>
    <n v="15080"/>
    <n v="188430"/>
    <n v="159771"/>
    <n v="134771"/>
    <x v="0"/>
    <x v="293"/>
    <n v="157000"/>
    <n v="2629"/>
    <n v="2303"/>
    <x v="0"/>
    <s v="WARRANTY DEED"/>
    <n v="1"/>
    <x v="5"/>
    <x v="1"/>
    <x v="0"/>
    <m/>
    <n v="1787"/>
    <n v="32"/>
    <x v="1"/>
    <x v="0"/>
    <n v="2712"/>
    <m/>
    <m/>
    <m/>
    <m/>
    <s v="HASSLER RONALD B"/>
    <s v="HASSLER  DEBORAH E"/>
    <s v="4918 N CIMARRON DR"/>
    <s v="BEVERLY HILLS FL 34465"/>
  </r>
  <r>
    <x v="936"/>
    <s v="18E17S320010  01410 0070"/>
    <s v="7492"/>
    <s v="PINE RIDGE UNITS 1,5,&amp; 6"/>
    <s v="0100"/>
    <s v="Single Family Residential"/>
    <s v="07"/>
    <s v="18S"/>
    <s v="18E"/>
    <s v="STANDARD"/>
    <x v="0"/>
    <n v="46255"/>
    <n v="1.06"/>
    <s v="0000"/>
    <n v="4918"/>
    <s v="N"/>
    <x v="64"/>
    <s v="DR"/>
    <m/>
    <s v="BEVERLY HILLS"/>
    <m/>
    <s v="PINE RIDGE UNIT 1 PB 8 PG 25 LOT 7 BLK 141"/>
    <n v="281870"/>
    <n v="15930"/>
    <n v="265940"/>
    <n v="221184"/>
    <n v="196184"/>
    <x v="0"/>
    <x v="72"/>
    <n v="40000"/>
    <n v="1709"/>
    <n v="1725"/>
    <x v="1"/>
    <s v="WARRANTY DEED"/>
    <n v="1"/>
    <x v="24"/>
    <x v="1"/>
    <x v="1"/>
    <m/>
    <n v="2638"/>
    <n v="32"/>
    <x v="0"/>
    <x v="0"/>
    <n v="3766"/>
    <m/>
    <m/>
    <m/>
    <m/>
    <s v="DEVLIN THOMAS J"/>
    <s v="DEVLIN CLARE E"/>
    <s v="4918 N WAYNE DR"/>
    <s v="BEVERLY HILLS FL 34465"/>
  </r>
  <r>
    <x v="937"/>
    <s v="18E17S320010  01420 0030"/>
    <s v="7492"/>
    <s v="PINE RIDGE UNITS 1,5,&amp; 6"/>
    <s v="0000"/>
    <s v="Vacant Residential"/>
    <s v="06"/>
    <s v="18S"/>
    <s v="18E"/>
    <s v="STANDARD"/>
    <x v="1"/>
    <n v="47997"/>
    <n v="1.1000000000000001"/>
    <s v="000X"/>
    <n v="5120"/>
    <s v="N"/>
    <x v="64"/>
    <s v="DR"/>
    <m/>
    <s v="BEVERLY HILLS"/>
    <m/>
    <s v="PINE RIDGE UNIT 1 PB 8 PG 25 LOT 3 BLK 142"/>
    <n v="16530"/>
    <n v="16530"/>
    <n v="0"/>
    <n v="16530"/>
    <n v="16530"/>
    <x v="1"/>
    <x v="407"/>
    <n v="19000"/>
    <n v="1265"/>
    <n v="2314"/>
    <x v="1"/>
    <s v="FROM DEVELOPERS"/>
    <m/>
    <x v="6"/>
    <x v="2"/>
    <x v="2"/>
    <m/>
    <m/>
    <m/>
    <x v="2"/>
    <x v="1"/>
    <n v="0"/>
    <m/>
    <m/>
    <m/>
    <m/>
    <s v="QUIJANO NENA L"/>
    <m/>
    <s v="13724 MOONSTONE CANYON DR"/>
    <s v="RIVERVIEW FL 33579 3504"/>
  </r>
  <r>
    <x v="938"/>
    <s v="18E17S320010  01420 0040"/>
    <s v="7492"/>
    <s v="PINE RIDGE UNITS 1,5,&amp; 6"/>
    <s v="0000"/>
    <s v="Vacant Residential"/>
    <s v="06"/>
    <s v="18S"/>
    <s v="18E"/>
    <s v="STANDARD"/>
    <x v="1"/>
    <n v="55127"/>
    <n v="1.27"/>
    <s v="000X"/>
    <n v="5112"/>
    <s v="N"/>
    <x v="64"/>
    <s v="DR"/>
    <m/>
    <s v="BEVERLY HILLS"/>
    <m/>
    <s v="PINE RIDGE UNIT 1 PB 8 PG 25 LOT 4 BLK 142 "/>
    <n v="18980"/>
    <n v="18980"/>
    <n v="0"/>
    <n v="18980"/>
    <n v="18980"/>
    <x v="1"/>
    <x v="4"/>
    <n v="18500"/>
    <n v="1255"/>
    <n v="2442"/>
    <x v="1"/>
    <s v="FROM DEVELOPERS"/>
    <m/>
    <x v="6"/>
    <x v="2"/>
    <x v="2"/>
    <m/>
    <m/>
    <m/>
    <x v="2"/>
    <x v="1"/>
    <n v="0"/>
    <m/>
    <m/>
    <m/>
    <m/>
    <s v="MARCHAN LEONILO &amp; JOVENCIA"/>
    <m/>
    <s v="204 AVALON CIR"/>
    <s v="PITTSBURG CA 94565"/>
  </r>
  <r>
    <x v="939"/>
    <s v="18E17S320010  01420 0050"/>
    <s v="7492"/>
    <s v="PINE RIDGE UNITS 1,5,&amp; 6"/>
    <s v="0000"/>
    <s v="Vacant Residential"/>
    <s v="06"/>
    <s v="18S"/>
    <s v="18E"/>
    <s v="STANDARD"/>
    <x v="1"/>
    <n v="49399"/>
    <n v="1.1299999999999999"/>
    <s v="000X"/>
    <n v="5054"/>
    <s v="N"/>
    <x v="64"/>
    <s v="DR"/>
    <m/>
    <s v="BEVERLY HILLS"/>
    <m/>
    <s v="PINE RIDGE UNIT 1 PB 8 PG 25 LOT 5 BLK 142 "/>
    <n v="17010"/>
    <n v="17010"/>
    <n v="0"/>
    <n v="17010"/>
    <n v="17010"/>
    <x v="1"/>
    <x v="338"/>
    <n v="10700"/>
    <n v="1577"/>
    <n v="723"/>
    <x v="1"/>
    <s v="CORRECTIVE/QC/TD/COT"/>
    <m/>
    <x v="6"/>
    <x v="2"/>
    <x v="2"/>
    <m/>
    <m/>
    <m/>
    <x v="2"/>
    <x v="1"/>
    <n v="0"/>
    <m/>
    <m/>
    <m/>
    <m/>
    <s v="MAHON BEVERLEY &amp; VALEER B"/>
    <m/>
    <s v="6 SABRINA DR"/>
    <s v="WINDSOR CT 06095"/>
  </r>
  <r>
    <x v="940"/>
    <s v="18E17S320010  01430 0030"/>
    <s v="7492"/>
    <s v="PINE RIDGE UNITS 1,5,&amp; 6"/>
    <s v="0100"/>
    <s v="Single Family Residential"/>
    <s v="06"/>
    <s v="18S"/>
    <s v="18E"/>
    <s v="STANDARD"/>
    <x v="0"/>
    <n v="43680"/>
    <n v="1"/>
    <s v="000X"/>
    <n v="5852"/>
    <s v="W"/>
    <x v="63"/>
    <s v="ST"/>
    <m/>
    <s v="BEVERLY HILLS"/>
    <m/>
    <s v="PINE RIDGE UNIT 1 PB 8 PG 25 LOT 3 BLK 143"/>
    <n v="160210"/>
    <n v="15040"/>
    <n v="145170"/>
    <n v="117986"/>
    <n v="92986"/>
    <x v="0"/>
    <x v="446"/>
    <n v="88000"/>
    <n v="1260"/>
    <n v="258"/>
    <x v="0"/>
    <s v="WARRANTY DEED"/>
    <n v="1"/>
    <x v="18"/>
    <x v="1"/>
    <x v="0"/>
    <m/>
    <n v="1438"/>
    <n v="32"/>
    <x v="0"/>
    <x v="0"/>
    <n v="1970"/>
    <m/>
    <m/>
    <m/>
    <m/>
    <s v="TOWNSEND TODD J"/>
    <s v="TOWNSEND KIMBERLY M"/>
    <s v="5852 W GLORY HILL ST"/>
    <s v="BEVERLY HILLS FL 34465"/>
  </r>
  <r>
    <x v="941"/>
    <s v="18E17S320010  01430 0110"/>
    <s v="7492"/>
    <s v="PINE RIDGE UNITS 1,5,&amp; 6"/>
    <s v="0100"/>
    <s v="Single Family Residential"/>
    <s v="06"/>
    <s v="18S"/>
    <s v="18E"/>
    <s v="STANDARD"/>
    <x v="0"/>
    <n v="53404"/>
    <n v="1.23"/>
    <s v="000X"/>
    <n v="5038"/>
    <s v="N"/>
    <x v="61"/>
    <s v="DR"/>
    <m/>
    <s v="BEVERLY HILLS"/>
    <m/>
    <s v="PINE RIDGE UNIT 1 PB 8 PG 25 LOT 11 BLK 143"/>
    <n v="292600"/>
    <n v="18390"/>
    <n v="274210"/>
    <n v="235884"/>
    <n v="210884"/>
    <x v="0"/>
    <x v="148"/>
    <n v="13500"/>
    <n v="1588"/>
    <n v="1176"/>
    <x v="1"/>
    <s v="WARRANTY DEED"/>
    <n v="1"/>
    <x v="24"/>
    <x v="1"/>
    <x v="0"/>
    <n v="1"/>
    <n v="2745"/>
    <n v="32"/>
    <x v="0"/>
    <x v="0"/>
    <n v="4160"/>
    <m/>
    <m/>
    <m/>
    <m/>
    <s v="OSKOREP DANIEL C"/>
    <s v="OSKOREP WALDTRAUT"/>
    <s v="5038 N TEE PEE DR"/>
    <s v="BEVERLY HILLS FL 34465"/>
  </r>
  <r>
    <x v="942"/>
    <s v="18E17S320010  01430 0160"/>
    <s v="7492"/>
    <s v="PINE RIDGE UNITS 1,5,&amp; 6"/>
    <s v="0000"/>
    <s v="Vacant Residential"/>
    <s v="06"/>
    <s v="18S"/>
    <s v="18E"/>
    <s v="STANDARD"/>
    <x v="1"/>
    <n v="58793"/>
    <n v="1.35"/>
    <s v="000X"/>
    <n v="5109"/>
    <s v="N"/>
    <x v="64"/>
    <s v="DR"/>
    <m/>
    <s v="BEVERLY HILLS"/>
    <m/>
    <s v="PINE RIDGE UNIT 1 PB 8 PG 25 LOT 16 BLK 143 "/>
    <n v="20250"/>
    <n v="20250"/>
    <n v="0"/>
    <n v="20250"/>
    <n v="20250"/>
    <x v="1"/>
    <x v="72"/>
    <n v="25000"/>
    <n v="1701"/>
    <n v="1969"/>
    <x v="1"/>
    <s v="SAME FAMILY/DEED FOL"/>
    <m/>
    <x v="6"/>
    <x v="2"/>
    <x v="2"/>
    <m/>
    <m/>
    <m/>
    <x v="2"/>
    <x v="1"/>
    <n v="0"/>
    <m/>
    <m/>
    <m/>
    <m/>
    <s v="NGUYEN DUNN &amp; JULIA TRUSTEES"/>
    <m/>
    <s v="17939 LOS TIEMPOS ST"/>
    <s v="FOUNTAIN VALLEY CA 92708"/>
  </r>
  <r>
    <x v="943"/>
    <s v="18E17S320010  01440 0030"/>
    <s v="7492"/>
    <s v="PINE RIDGE UNITS 1,5,&amp; 6"/>
    <s v="0000"/>
    <s v="Vacant Residential"/>
    <s v="06"/>
    <s v="18S"/>
    <s v="18E"/>
    <s v="STANDARD"/>
    <x v="1"/>
    <n v="43750"/>
    <n v="1"/>
    <s v="000X"/>
    <n v="5315"/>
    <s v="N"/>
    <x v="18"/>
    <s v="DR"/>
    <m/>
    <s v="BEVERLY HILLS"/>
    <m/>
    <s v="PINE RIDGE UNIT 1 PB 8 PG 25 LOT 3 BLK 144 "/>
    <n v="15070"/>
    <n v="15070"/>
    <n v="0"/>
    <n v="15070"/>
    <n v="15070"/>
    <x v="1"/>
    <x v="426"/>
    <n v="13000"/>
    <n v="830"/>
    <n v="769"/>
    <x v="1"/>
    <s v="WARRANTY DEED"/>
    <m/>
    <x v="6"/>
    <x v="2"/>
    <x v="2"/>
    <m/>
    <m/>
    <m/>
    <x v="2"/>
    <x v="1"/>
    <n v="0"/>
    <m/>
    <m/>
    <m/>
    <m/>
    <s v="SKAWSKI WALTER W &amp; CONSTANCE"/>
    <m/>
    <s v="29836 ROAN DR"/>
    <s v="WARREN MI 48093 8625"/>
  </r>
  <r>
    <x v="944"/>
    <s v="18E17S320010  01440 0070"/>
    <s v="7492"/>
    <s v="PINE RIDGE UNITS 1,5,&amp; 6"/>
    <s v="0000"/>
    <s v="Vacant Residential"/>
    <s v="06"/>
    <s v="18S"/>
    <s v="18E"/>
    <s v="STANDARD"/>
    <x v="1"/>
    <n v="53696"/>
    <n v="1.23"/>
    <s v="000X"/>
    <n v="5372"/>
    <s v="N"/>
    <x v="61"/>
    <s v="DR"/>
    <m/>
    <s v="BEVERLY HILLS"/>
    <m/>
    <s v="PINE RIDGE UNIT 1 PB 8 PG 25 LOT 7 BLK 144 "/>
    <n v="18490"/>
    <n v="18490"/>
    <n v="0"/>
    <n v="18490"/>
    <n v="18490"/>
    <x v="1"/>
    <x v="537"/>
    <n v="23600"/>
    <n v="1292"/>
    <n v="44"/>
    <x v="1"/>
    <s v="FROM DEVELOPERS"/>
    <m/>
    <x v="6"/>
    <x v="2"/>
    <x v="2"/>
    <m/>
    <m/>
    <m/>
    <x v="2"/>
    <x v="1"/>
    <n v="0"/>
    <m/>
    <m/>
    <m/>
    <m/>
    <s v="INGERSON ROGER W &amp; PATRICIA A"/>
    <s v="CO TRUSTEES"/>
    <s v="628 CROSS COUNTRY RD"/>
    <s v="PEMBROKE NH 03275"/>
  </r>
  <r>
    <x v="945"/>
    <s v="18E17S320010  01440 0100"/>
    <s v="7492"/>
    <s v="PINE RIDGE UNITS 1,5,&amp; 6"/>
    <s v="0000"/>
    <s v="Vacant Residential"/>
    <s v="06"/>
    <s v="18S"/>
    <s v="18E"/>
    <s v="STANDARD"/>
    <x v="1"/>
    <n v="46799"/>
    <n v="1.07"/>
    <s v="000X"/>
    <n v="5348"/>
    <s v="N"/>
    <x v="61"/>
    <s v="DR"/>
    <m/>
    <s v="BEVERLY HILLS"/>
    <m/>
    <s v="PINE RIDGE UNIT 1 PB 8 PG 25 LOT 10 BLK 144"/>
    <n v="16120"/>
    <n v="16120"/>
    <n v="0"/>
    <n v="16120"/>
    <n v="16120"/>
    <x v="1"/>
    <x v="43"/>
    <n v="45900"/>
    <n v="1813"/>
    <n v="956"/>
    <x v="1"/>
    <s v="WARRANTY DEED"/>
    <m/>
    <x v="6"/>
    <x v="2"/>
    <x v="2"/>
    <m/>
    <m/>
    <m/>
    <x v="2"/>
    <x v="1"/>
    <n v="0"/>
    <m/>
    <m/>
    <m/>
    <m/>
    <s v="KEPP W THOMAS JR"/>
    <s v="KEPP ELIZABETH A"/>
    <s v="6491 SABLE RIDGE LN"/>
    <s v="NAPLES FL 34109"/>
  </r>
  <r>
    <x v="946"/>
    <s v="18E17S320010  01450 0070"/>
    <s v="7492"/>
    <s v="PINE RIDGE UNITS 1,5,&amp; 6"/>
    <s v="0100"/>
    <s v="Single Family Residential"/>
    <s v="06"/>
    <s v="18S"/>
    <s v="18E"/>
    <s v="STANDARD"/>
    <x v="0"/>
    <n v="54366"/>
    <n v="1.25"/>
    <s v="000X"/>
    <n v="5250"/>
    <s v="N"/>
    <x v="18"/>
    <s v="DR"/>
    <m/>
    <s v="BEVERLY HILLS"/>
    <m/>
    <s v="PINE RIDGE UNIT 1 PB 8 PG 25 LOT 7 BLK 145"/>
    <n v="175470"/>
    <n v="18720"/>
    <n v="156750"/>
    <n v="127783"/>
    <n v="102783"/>
    <x v="0"/>
    <x v="315"/>
    <n v="162000"/>
    <n v="1758"/>
    <n v="1797"/>
    <x v="0"/>
    <s v="WARRANTY DEED"/>
    <n v="1"/>
    <x v="26"/>
    <x v="1"/>
    <x v="0"/>
    <m/>
    <n v="1750"/>
    <n v="32"/>
    <x v="1"/>
    <x v="0"/>
    <n v="2470"/>
    <m/>
    <m/>
    <m/>
    <m/>
    <s v="MEDLEY MICHAEL L"/>
    <s v="MEDLEY SANDRA"/>
    <s v="5250 N BUFFALO DR"/>
    <s v="BEVERLY HILLS FL 34465"/>
  </r>
  <r>
    <x v="947"/>
    <s v="18E17S320010  02340 0070"/>
    <s v="7492"/>
    <s v="PINE RIDGE UNITS 1,5,&amp; 6"/>
    <s v="0000"/>
    <s v="Vacant Residential"/>
    <s v="08"/>
    <s v="18S"/>
    <s v="18E"/>
    <s v="STANDARD"/>
    <x v="1"/>
    <n v="65336"/>
    <n v="1.5"/>
    <s v="000X"/>
    <n v="4160"/>
    <s v="W"/>
    <x v="65"/>
    <s v="BLVD"/>
    <m/>
    <s v="BEVERLY HILLS"/>
    <m/>
    <s v="PINE RIDGE UNIT 1 PB 8 PG 25 LOT 7 BLK 234"/>
    <n v="22500"/>
    <n v="22500"/>
    <n v="0"/>
    <n v="22500"/>
    <n v="22500"/>
    <x v="1"/>
    <x v="538"/>
    <n v="46500"/>
    <n v="3151"/>
    <n v="203"/>
    <x v="1"/>
    <s v="WARRANTY DEED"/>
    <m/>
    <x v="6"/>
    <x v="2"/>
    <x v="2"/>
    <m/>
    <m/>
    <m/>
    <x v="2"/>
    <x v="1"/>
    <n v="0"/>
    <m/>
    <m/>
    <m/>
    <m/>
    <s v="WALTON GREGORY SCOTT"/>
    <s v="WALTON JUDITH LEIGH"/>
    <s v="4160 W MUSTANG BLVD"/>
    <s v="BEVERLY HILLS FL 34465"/>
  </r>
  <r>
    <x v="948"/>
    <s v="18E17S320010  02340 0180"/>
    <s v="7492"/>
    <s v="PINE RIDGE UNITS 1,5,&amp; 6"/>
    <s v="0000"/>
    <s v="Vacant Residential"/>
    <s v="17"/>
    <s v="18S"/>
    <s v="18E"/>
    <s v="STANDARD"/>
    <x v="1"/>
    <n v="62488"/>
    <n v="1.43"/>
    <s v="000X"/>
    <n v="4151"/>
    <s v="N"/>
    <x v="66"/>
    <s v="CIR"/>
    <m/>
    <s v="BEVERLY HILLS"/>
    <m/>
    <s v="PINE RIDGE UNIT 1 PB 8 PG 25 LOT 18 BLK 234 "/>
    <n v="21520"/>
    <n v="21520"/>
    <n v="0"/>
    <n v="21520"/>
    <n v="21520"/>
    <x v="1"/>
    <x v="23"/>
    <m/>
    <m/>
    <m/>
    <x v="2"/>
    <m/>
    <m/>
    <x v="6"/>
    <x v="2"/>
    <x v="2"/>
    <m/>
    <m/>
    <m/>
    <x v="2"/>
    <x v="1"/>
    <n v="0"/>
    <m/>
    <m/>
    <m/>
    <m/>
    <s v="SEBASTIANELLI MARIO J &amp; ANTOINETTE"/>
    <m/>
    <s v="1416 MONROE AV NR103"/>
    <s v="DUNMORE PA 18509 2497"/>
  </r>
  <r>
    <x v="949"/>
    <s v="18E17S320010  01400 0160"/>
    <s v="7492"/>
    <s v="PINE RIDGE UNITS 1,5,&amp; 6"/>
    <s v="0000"/>
    <s v="Vacant Residential"/>
    <s v="06"/>
    <s v="18S"/>
    <s v="18E"/>
    <s v="STANDARD"/>
    <x v="1"/>
    <n v="43761"/>
    <n v="1"/>
    <s v="000X"/>
    <n v="5399"/>
    <s v="N"/>
    <x v="61"/>
    <s v="DR"/>
    <m/>
    <s v="BEVERLY HILLS"/>
    <m/>
    <s v="PINE RIDGE UNIT 1 PB 8 PG 25 LOT 16 BLK 140"/>
    <n v="15070"/>
    <n v="15070"/>
    <n v="0"/>
    <n v="15070"/>
    <n v="15070"/>
    <x v="1"/>
    <x v="474"/>
    <n v="354000"/>
    <n v="3129"/>
    <n v="2348"/>
    <x v="1"/>
    <s v="WARRANTY DEED"/>
    <m/>
    <x v="6"/>
    <x v="2"/>
    <x v="2"/>
    <m/>
    <m/>
    <m/>
    <x v="2"/>
    <x v="1"/>
    <n v="0"/>
    <m/>
    <m/>
    <m/>
    <m/>
    <s v="DILLION STEVEN H"/>
    <s v="DILLON EUNICE J"/>
    <s v="5399 N TEE PEE DR"/>
    <s v="BEVERLY HILLS FL 34465"/>
  </r>
  <r>
    <x v="950"/>
    <s v="18E17S320010  01400 0280"/>
    <s v="7492"/>
    <s v="PINE RIDGE UNITS 1,5,&amp; 6"/>
    <s v="0100"/>
    <s v="Single Family Residential"/>
    <s v="06"/>
    <s v="18S"/>
    <s v="18E"/>
    <s v="STANDARD"/>
    <x v="0"/>
    <n v="104421"/>
    <n v="2.4"/>
    <s v="000X"/>
    <n v="5264"/>
    <s v="N"/>
    <x v="17"/>
    <s v="DR"/>
    <m/>
    <s v="BEVERLY HILLS"/>
    <m/>
    <s v="PINE RIDGE UNIT 1 PB 8 PG 25 LOT 28 BLK 140"/>
    <n v="392940"/>
    <n v="35960"/>
    <n v="356980"/>
    <n v="306717"/>
    <n v="281717"/>
    <x v="0"/>
    <x v="398"/>
    <n v="29000"/>
    <n v="1096"/>
    <n v="282"/>
    <x v="1"/>
    <s v="FROM DEVELOPERS"/>
    <n v="1"/>
    <x v="3"/>
    <x v="0"/>
    <x v="1"/>
    <m/>
    <n v="3587"/>
    <n v="32"/>
    <x v="0"/>
    <x v="0"/>
    <n v="4727"/>
    <m/>
    <m/>
    <m/>
    <m/>
    <s v="RIVERA JULIUS P"/>
    <s v="RIVERA FELICIDAD B"/>
    <s v="5264 N CIMARRON DR"/>
    <s v="BEVERLY HILLS FL 34465"/>
  </r>
  <r>
    <x v="951"/>
    <s v="18E17S320010  01410 0060"/>
    <s v="7492"/>
    <s v="PINE RIDGE UNITS 1,5,&amp; 6"/>
    <s v="0000"/>
    <s v="Vacant Residential"/>
    <s v="07"/>
    <s v="18S"/>
    <s v="18E"/>
    <s v="STANDARD"/>
    <x v="1"/>
    <n v="49404"/>
    <n v="1.1299999999999999"/>
    <s v="0000"/>
    <n v="4972"/>
    <s v="N"/>
    <x v="64"/>
    <s v="DR"/>
    <m/>
    <s v="BEVERLY HILLS"/>
    <m/>
    <s v="PINE RIDGE UNIT 1 PB 8 PG 25 LOT 6 BLK 141"/>
    <n v="17010"/>
    <n v="17010"/>
    <n v="0"/>
    <n v="17010"/>
    <n v="17010"/>
    <x v="1"/>
    <x v="539"/>
    <n v="45000"/>
    <n v="3138"/>
    <n v="1151"/>
    <x v="1"/>
    <s v="WARRANTY DEED"/>
    <m/>
    <x v="6"/>
    <x v="2"/>
    <x v="2"/>
    <m/>
    <m/>
    <m/>
    <x v="2"/>
    <x v="1"/>
    <n v="0"/>
    <m/>
    <m/>
    <m/>
    <m/>
    <s v="WIESE TIMOTHY S"/>
    <s v="JOHNSON AMANDA DITCHFIELD"/>
    <s v="4293 WEST PIUTE DR"/>
    <s v="BEVERLY HILLS FL 34465"/>
  </r>
  <r>
    <x v="952"/>
    <s v="18E17S320010  01420 0010"/>
    <s v="7492"/>
    <s v="PINE RIDGE UNITS 1,5,&amp; 6"/>
    <s v="0100"/>
    <s v="Single Family Residential"/>
    <s v="06"/>
    <s v="18S"/>
    <s v="18E"/>
    <s v="STANDARD"/>
    <x v="0"/>
    <n v="55063"/>
    <n v="1.26"/>
    <s v="000X"/>
    <n v="5140"/>
    <s v="N"/>
    <x v="64"/>
    <s v="DR"/>
    <m/>
    <s v="BEVERLY HILLS"/>
    <m/>
    <s v="PINE RIDGE UNIT 1 PB 8 PG 25 LOT 1 BLK 142"/>
    <n v="299580"/>
    <n v="18960"/>
    <n v="280620"/>
    <n v="283647"/>
    <n v="258647"/>
    <x v="0"/>
    <x v="540"/>
    <n v="359000"/>
    <n v="2845"/>
    <n v="581"/>
    <x v="0"/>
    <s v="WARRANTY DEED"/>
    <n v="1"/>
    <x v="0"/>
    <x v="0"/>
    <x v="1"/>
    <m/>
    <n v="3055"/>
    <n v="32"/>
    <x v="0"/>
    <x v="0"/>
    <n v="3757"/>
    <m/>
    <m/>
    <m/>
    <m/>
    <s v="LITTLE DAVID CAREY"/>
    <s v="LITTLE CYNTHIA KAY"/>
    <s v="5140 N WAYNE DR"/>
    <s v="BEVERLY HILLS FL 34465 2715"/>
  </r>
  <r>
    <x v="953"/>
    <s v="18E17S320010  01440 0050"/>
    <s v="7492"/>
    <s v="PINE RIDGE UNITS 1,5,&amp; 6"/>
    <s v="0100"/>
    <s v="Single Family Residential"/>
    <s v="06"/>
    <s v="18S"/>
    <s v="18E"/>
    <s v="STANDARD"/>
    <x v="0"/>
    <n v="43750"/>
    <n v="1"/>
    <s v="000X"/>
    <n v="5377"/>
    <s v="N"/>
    <x v="18"/>
    <s v="DR"/>
    <m/>
    <s v="BEVERLY HILLS"/>
    <m/>
    <s v="PINE RIDGE UNIT 1 PB 8 PG 25 LOT 5 BLK 144 "/>
    <n v="145340"/>
    <n v="15070"/>
    <n v="130270"/>
    <n v="108017"/>
    <n v="83017"/>
    <x v="0"/>
    <x v="371"/>
    <n v="75000"/>
    <n v="1305"/>
    <n v="1121"/>
    <x v="0"/>
    <s v="WARRANTY DEED"/>
    <n v="1"/>
    <x v="14"/>
    <x v="1"/>
    <x v="0"/>
    <m/>
    <n v="1232"/>
    <n v="32"/>
    <x v="0"/>
    <x v="0"/>
    <n v="1926"/>
    <m/>
    <m/>
    <m/>
    <m/>
    <s v="SILLEN THOMAS A"/>
    <m/>
    <s v="5377 N BUFFALO DR"/>
    <s v="BEVERLY HILLS FL 34465 2758"/>
  </r>
  <r>
    <x v="954"/>
    <s v="18E17S320010  01440 0130"/>
    <s v="7492"/>
    <s v="PINE RIDGE UNITS 1,5,&amp; 6"/>
    <s v="0100"/>
    <s v="Single Family Residential"/>
    <s v="06"/>
    <s v="18S"/>
    <s v="18E"/>
    <s v="STANDARD"/>
    <x v="0"/>
    <n v="44400"/>
    <n v="1.02"/>
    <s v="000X"/>
    <n v="5777"/>
    <s v="W"/>
    <x v="63"/>
    <s v="ST"/>
    <m/>
    <s v="BEVERLY HILLS"/>
    <m/>
    <s v="PINE RIDGE UNIT 1 PB 8 PG 25 LOT 13 BLK 144"/>
    <n v="172820"/>
    <n v="15290"/>
    <n v="157530"/>
    <n v="133485"/>
    <n v="108485"/>
    <x v="0"/>
    <x v="446"/>
    <n v="20000"/>
    <n v="1257"/>
    <n v="1819"/>
    <x v="1"/>
    <s v="FROM DEVELOPERS"/>
    <n v="1"/>
    <x v="5"/>
    <x v="1"/>
    <x v="0"/>
    <m/>
    <n v="1525"/>
    <n v="32"/>
    <x v="0"/>
    <x v="0"/>
    <n v="2218"/>
    <m/>
    <m/>
    <m/>
    <m/>
    <s v="TAYLOR JOSEPH"/>
    <s v="TAYLOR BARBARA J"/>
    <s v="5777 W GLORY HILL ST"/>
    <s v="BEVERLY HILLS FL 34465"/>
  </r>
  <r>
    <x v="955"/>
    <s v="18E17S320010  02340 0170"/>
    <s v="7492"/>
    <s v="PINE RIDGE UNITS 1,5,&amp; 6"/>
    <s v="0100"/>
    <s v="Single Family Residential"/>
    <s v="17"/>
    <s v="18S"/>
    <s v="18E"/>
    <s v="STANDARD"/>
    <x v="0"/>
    <n v="70308"/>
    <n v="1.61"/>
    <s v="000X"/>
    <n v="4133"/>
    <s v="N"/>
    <x v="66"/>
    <s v="CIR"/>
    <m/>
    <s v="BEVERLY HILLS"/>
    <m/>
    <s v="PINE RIDGE UNIT 1 PB 8 PG 25 LOT 17 BLK 234"/>
    <n v="197330"/>
    <n v="24210"/>
    <n v="173120"/>
    <n v="197330"/>
    <n v="197330"/>
    <x v="1"/>
    <x v="541"/>
    <n v="13000"/>
    <n v="752"/>
    <n v="1194"/>
    <x v="1"/>
    <s v="WARRANTY DEED"/>
    <n v="1"/>
    <x v="2"/>
    <x v="1"/>
    <x v="0"/>
    <m/>
    <n v="2138"/>
    <n v="32"/>
    <x v="1"/>
    <x v="0"/>
    <n v="3029"/>
    <m/>
    <m/>
    <m/>
    <m/>
    <s v="CLEAVER CARL"/>
    <s v="CARLETTE MAX LIVING TRUST DATED"/>
    <s v="850 NOTTINGHAM ST"/>
    <s v="ORLANDO FL 32803 1020"/>
  </r>
  <r>
    <x v="956"/>
    <s v="18E17S320010  02340 0190"/>
    <s v="7492"/>
    <s v="PINE RIDGE UNITS 1,5,&amp; 6"/>
    <s v="0000"/>
    <s v="Vacant Residential"/>
    <s v="17"/>
    <s v="18S"/>
    <s v="18E"/>
    <s v="STANDARD"/>
    <x v="1"/>
    <n v="62488"/>
    <n v="1.43"/>
    <s v="000X"/>
    <n v="4169"/>
    <s v="N"/>
    <x v="66"/>
    <s v="CIR"/>
    <m/>
    <s v="BEVERLY HILLS"/>
    <m/>
    <s v="PINE RIDGE UNIT 1 PB 8 PG 25 LOT 19 BLK 234 "/>
    <n v="21520"/>
    <n v="21520"/>
    <n v="0"/>
    <n v="21520"/>
    <n v="21520"/>
    <x v="1"/>
    <x v="112"/>
    <n v="17100"/>
    <n v="1623"/>
    <n v="834"/>
    <x v="1"/>
    <s v="SAME FAMILY/DEED FOL"/>
    <m/>
    <x v="6"/>
    <x v="2"/>
    <x v="2"/>
    <m/>
    <m/>
    <m/>
    <x v="2"/>
    <x v="1"/>
    <n v="0"/>
    <m/>
    <m/>
    <m/>
    <m/>
    <s v="SEBASTIANELLI MARIO"/>
    <m/>
    <s v="1416 MONROE AVE STE 206"/>
    <s v="DUNMORE PA 18509"/>
  </r>
  <r>
    <x v="957"/>
    <s v="18E17S320010  02340 0240"/>
    <s v="7492"/>
    <s v="PINE RIDGE UNITS 1,5,&amp; 6"/>
    <s v="0000"/>
    <s v="Vacant Residential"/>
    <s v="09"/>
    <s v="18S"/>
    <s v="18E"/>
    <s v="STANDARD"/>
    <x v="1"/>
    <n v="62500"/>
    <n v="1.43"/>
    <s v="000X"/>
    <n v="4259"/>
    <s v="N"/>
    <x v="66"/>
    <s v="CIR"/>
    <m/>
    <s v="BEVERLY HILLS"/>
    <m/>
    <s v="PINE RIDGE UNIT 1 PB 8 PG 25 LOT 24 BLK 234"/>
    <n v="21520"/>
    <n v="21520"/>
    <n v="0"/>
    <n v="21520"/>
    <n v="21520"/>
    <x v="1"/>
    <x v="203"/>
    <n v="27300"/>
    <n v="1596"/>
    <n v="899"/>
    <x v="1"/>
    <s v="WARRANTY DEED"/>
    <m/>
    <x v="6"/>
    <x v="2"/>
    <x v="2"/>
    <m/>
    <m/>
    <m/>
    <x v="2"/>
    <x v="1"/>
    <n v="0"/>
    <m/>
    <m/>
    <m/>
    <m/>
    <s v="DEWHURST JOHN F"/>
    <s v="DEWHURST SUSAN J"/>
    <s v="111 CYPRESS CRESENT"/>
    <s v="ROYAL PALM BEACH FL 33411"/>
  </r>
  <r>
    <x v="958"/>
    <s v="18E17S320010  01400 0320"/>
    <s v="7492"/>
    <s v="PINE RIDGE UNITS 1,5,&amp; 6"/>
    <s v="0100"/>
    <s v="Single Family Residential"/>
    <s v="06"/>
    <s v="18S"/>
    <s v="18E"/>
    <s v="STANDARD"/>
    <x v="0"/>
    <n v="46623"/>
    <n v="1.07"/>
    <s v="000X"/>
    <n v="5186"/>
    <s v="N"/>
    <x v="17"/>
    <s v="DR"/>
    <m/>
    <s v="BEVERLY HILLS"/>
    <m/>
    <s v="PINE RIDGE UNIT 1 PB 8 PG 25 LOT 32 BLK 140"/>
    <n v="148990"/>
    <n v="16050"/>
    <n v="132940"/>
    <n v="106110"/>
    <n v="81110"/>
    <x v="0"/>
    <x v="542"/>
    <n v="8250"/>
    <n v="707"/>
    <n v="922"/>
    <x v="1"/>
    <s v="WARRANTY DEED"/>
    <n v="1"/>
    <x v="30"/>
    <x v="3"/>
    <x v="0"/>
    <m/>
    <n v="1390"/>
    <n v="32"/>
    <x v="0"/>
    <x v="0"/>
    <n v="2270"/>
    <m/>
    <m/>
    <m/>
    <m/>
    <s v="RIECK DENNIS A"/>
    <s v="RIECK NORMA G"/>
    <s v="5186 N CIMARRON DR"/>
    <s v="BEVERLY HILLS FL 34465 2738"/>
  </r>
  <r>
    <x v="959"/>
    <s v="18E17S320010  01400 0380"/>
    <s v="7492"/>
    <s v="PINE RIDGE UNITS 1,5,&amp; 6"/>
    <s v="0000"/>
    <s v="Vacant Residential"/>
    <s v="07"/>
    <s v="18S"/>
    <s v="18E"/>
    <s v="STANDARD"/>
    <x v="1"/>
    <n v="43795"/>
    <n v="1.01"/>
    <s v="0000"/>
    <n v="4932"/>
    <s v="N"/>
    <x v="17"/>
    <s v="DR"/>
    <m/>
    <s v="BEVERLY HILLS"/>
    <m/>
    <s v="PINE RIDGE UNIT 1 PB 8 PG 25 LOT 38 BLK 140"/>
    <n v="15080"/>
    <n v="15080"/>
    <n v="0"/>
    <n v="15080"/>
    <n v="15080"/>
    <x v="1"/>
    <x v="543"/>
    <n v="17300"/>
    <n v="2667"/>
    <n v="1478"/>
    <x v="1"/>
    <s v="WARRANTY DEED"/>
    <m/>
    <x v="6"/>
    <x v="2"/>
    <x v="2"/>
    <m/>
    <m/>
    <m/>
    <x v="2"/>
    <x v="1"/>
    <n v="0"/>
    <m/>
    <m/>
    <m/>
    <m/>
    <s v="HASSLER RONALD B"/>
    <s v="HASSLER DEBORAH E"/>
    <s v="4918 N CIMARRON DR"/>
    <s v="BEVERLY HILLS FL 34465"/>
  </r>
  <r>
    <x v="960"/>
    <s v="18E17S320010  01400 0400"/>
    <s v="7492"/>
    <s v="PINE RIDGE UNITS 1,5,&amp; 6"/>
    <s v="0000"/>
    <s v="Vacant Residential"/>
    <s v="07"/>
    <s v="18S"/>
    <s v="18E"/>
    <s v="STANDARD"/>
    <x v="1"/>
    <n v="51730"/>
    <n v="1.19"/>
    <s v="0000"/>
    <n v="4890"/>
    <s v="N"/>
    <x v="17"/>
    <s v="DR"/>
    <m/>
    <s v="BEVERLY HILLS"/>
    <m/>
    <s v="PINE RIDGE UNIT 1 PB 8 PG 25 LOT 40 BLK 140 "/>
    <n v="17810"/>
    <n v="17810"/>
    <n v="0"/>
    <n v="17810"/>
    <n v="17810"/>
    <x v="1"/>
    <x v="61"/>
    <n v="22000"/>
    <n v="1637"/>
    <n v="301"/>
    <x v="1"/>
    <s v="WARRANTY DEED"/>
    <m/>
    <x v="6"/>
    <x v="2"/>
    <x v="2"/>
    <m/>
    <m/>
    <m/>
    <x v="2"/>
    <x v="1"/>
    <n v="0"/>
    <m/>
    <m/>
    <m/>
    <m/>
    <s v="TRINIDAD ISAIAH R &amp; GERONIMA C"/>
    <s v="AB LIVING TRUST"/>
    <s v="1329 BAY MEADOWS DR"/>
    <s v="BARTLETT IL 60103"/>
  </r>
  <r>
    <x v="961"/>
    <s v="18E17S320010  01420 0020"/>
    <s v="7492"/>
    <s v="PINE RIDGE UNITS 1,5,&amp; 6"/>
    <s v="0000"/>
    <s v="Vacant Residential"/>
    <s v="06"/>
    <s v="18S"/>
    <s v="18E"/>
    <s v="STANDARD"/>
    <x v="1"/>
    <n v="47997"/>
    <n v="1.1000000000000001"/>
    <s v="000X"/>
    <n v="5128"/>
    <s v="N"/>
    <x v="64"/>
    <s v="DR"/>
    <m/>
    <s v="BEVERLY HILLS"/>
    <m/>
    <s v="PINE RIDGE UNIT 1 PB 8 PG 25 LOT 2 BLK 142 "/>
    <n v="16530"/>
    <n v="16530"/>
    <n v="0"/>
    <n v="16530"/>
    <n v="16530"/>
    <x v="1"/>
    <x v="544"/>
    <n v="23000"/>
    <n v="1303"/>
    <n v="1691"/>
    <x v="1"/>
    <s v="FROM DEVELOPERS"/>
    <m/>
    <x v="6"/>
    <x v="2"/>
    <x v="2"/>
    <m/>
    <m/>
    <m/>
    <x v="2"/>
    <x v="1"/>
    <n v="0"/>
    <m/>
    <m/>
    <m/>
    <m/>
    <s v="RODRIGUES JOAO &amp;"/>
    <s v="LIDIA RODRIGUES TRUSTEES"/>
    <s v="239 BUTLER ST"/>
    <s v="FALL RIVER MA 02724 2103"/>
  </r>
  <r>
    <x v="962"/>
    <s v="18E17S320010  01430 0050"/>
    <s v="7492"/>
    <s v="PINE RIDGE UNITS 1,5,&amp; 6"/>
    <s v="0000"/>
    <s v="Vacant Residential"/>
    <s v="06"/>
    <s v="18S"/>
    <s v="18E"/>
    <s v="STANDARD"/>
    <x v="1"/>
    <n v="43680"/>
    <n v="1"/>
    <s v="000X"/>
    <n v="5784"/>
    <s v="W"/>
    <x v="63"/>
    <s v="ST"/>
    <m/>
    <s v="BEVERLY HILLS"/>
    <m/>
    <s v="PINE RIDGE UNIT 1 PB 8 PG 25 LOT 5 BLK 143"/>
    <n v="15040"/>
    <n v="15040"/>
    <n v="0"/>
    <n v="15040"/>
    <n v="15040"/>
    <x v="1"/>
    <x v="18"/>
    <n v="45000"/>
    <n v="1791"/>
    <n v="1593"/>
    <x v="1"/>
    <s v="WARRANTY DEED"/>
    <m/>
    <x v="6"/>
    <x v="2"/>
    <x v="2"/>
    <m/>
    <m/>
    <m/>
    <x v="2"/>
    <x v="1"/>
    <n v="0"/>
    <m/>
    <m/>
    <m/>
    <m/>
    <s v="FORDEN ROBERT"/>
    <s v="FORDEN RHODORA R"/>
    <s v="1630 RIVERGLEN DR"/>
    <s v="PASO ROBLES CA 93446 1868"/>
  </r>
  <r>
    <x v="963"/>
    <s v="18E17S320010  01430 0120"/>
    <s v="7492"/>
    <s v="PINE RIDGE UNITS 1,5,&amp; 6"/>
    <s v="0100"/>
    <s v="Single Family Residential"/>
    <s v="06"/>
    <s v="18S"/>
    <s v="18E"/>
    <s v="STANDARD"/>
    <x v="0"/>
    <n v="46978"/>
    <n v="1.08"/>
    <s v="000X"/>
    <n v="4986"/>
    <s v="N"/>
    <x v="61"/>
    <s v="DR"/>
    <m/>
    <s v="BEVERLY HILLS"/>
    <m/>
    <s v="PINE RIDGE UNIT 1 PB 8 PG 25 LOT 12 BLK 143"/>
    <n v="185370"/>
    <n v="16180"/>
    <n v="169190"/>
    <n v="131209"/>
    <n v="106209"/>
    <x v="0"/>
    <x v="545"/>
    <n v="14000"/>
    <n v="1028"/>
    <n v="676"/>
    <x v="1"/>
    <s v="WARRANTY DEED"/>
    <n v="1"/>
    <x v="21"/>
    <x v="1"/>
    <x v="0"/>
    <m/>
    <n v="1872"/>
    <n v="32"/>
    <x v="0"/>
    <x v="0"/>
    <n v="2748"/>
    <m/>
    <m/>
    <m/>
    <m/>
    <s v="CONTOPOULO RALPH E"/>
    <s v="CONTOPOULO LYN"/>
    <s v="4986 N TEE PEE DR"/>
    <s v="BEVERLY HILLS FL 34465"/>
  </r>
  <r>
    <x v="964"/>
    <s v="18E17S320010  02340 0150"/>
    <s v="7492"/>
    <s v="PINE RIDGE UNITS 1,5,&amp; 6"/>
    <s v="0100"/>
    <s v="Single Family Residential"/>
    <s v="08"/>
    <s v="18S"/>
    <s v="18E"/>
    <s v="STANDARD"/>
    <x v="0"/>
    <n v="81900"/>
    <n v="1.88"/>
    <s v="000X"/>
    <n v="4095"/>
    <s v="N"/>
    <x v="66"/>
    <s v="CIR"/>
    <m/>
    <s v="BEVERLY HILLS"/>
    <m/>
    <s v="PINE RIDGE UNIT 1 PB 8 PG 25 LOT 15 BLK 234"/>
    <n v="214820"/>
    <n v="28200"/>
    <n v="186620"/>
    <n v="151640"/>
    <n v="126640"/>
    <x v="0"/>
    <x v="546"/>
    <n v="16000"/>
    <n v="899"/>
    <n v="378"/>
    <x v="1"/>
    <s v="WARRANTY DEED"/>
    <n v="1"/>
    <x v="16"/>
    <x v="1"/>
    <x v="0"/>
    <m/>
    <n v="2031"/>
    <n v="32"/>
    <x v="0"/>
    <x v="0"/>
    <n v="3334"/>
    <m/>
    <m/>
    <m/>
    <m/>
    <s v="MARKS BETTINA A"/>
    <s v="MARKS GARY C"/>
    <s v="4095 N HATCHET CIR"/>
    <s v="BEVERLY HILLS FL 34465 3458"/>
  </r>
  <r>
    <x v="965"/>
    <s v="18E17S320010  01400 0220"/>
    <s v="7492"/>
    <s v="PINE RIDGE UNITS 1,5,&amp; 6"/>
    <s v="0100"/>
    <s v="Single Family Residential"/>
    <s v="06"/>
    <s v="18S"/>
    <s v="18E"/>
    <s v="STANDARD"/>
    <x v="0"/>
    <n v="43750"/>
    <n v="1"/>
    <s v="000X"/>
    <n v="5624"/>
    <s v="W"/>
    <x v="5"/>
    <s v="ST"/>
    <m/>
    <s v="BEVERLY HILLS"/>
    <m/>
    <s v="PINE RIDGE UNIT 1 PB 8 PG 25 LOT 22 BLK 140"/>
    <n v="271360"/>
    <n v="15070"/>
    <n v="256290"/>
    <n v="231601"/>
    <n v="206601"/>
    <x v="0"/>
    <x v="497"/>
    <n v="248600"/>
    <n v="2209"/>
    <n v="1234"/>
    <x v="0"/>
    <s v="WARRANTY DEED"/>
    <n v="1"/>
    <x v="37"/>
    <x v="1"/>
    <x v="0"/>
    <m/>
    <n v="2206"/>
    <n v="32"/>
    <x v="0"/>
    <x v="0"/>
    <n v="3222"/>
    <m/>
    <m/>
    <m/>
    <m/>
    <s v="MAHAR RICHARD"/>
    <s v="MAHAR JO-ANNE"/>
    <s v="5624 W CISCO ST"/>
    <s v="BEVERLY HILLS FL 34465 2748"/>
  </r>
  <r>
    <x v="966"/>
    <s v="18E17S320010  01430 0020"/>
    <s v="7492"/>
    <s v="PINE RIDGE UNITS 1,5,&amp; 6"/>
    <s v="0000"/>
    <s v="Vacant Residential"/>
    <s v="06"/>
    <s v="18S"/>
    <s v="18E"/>
    <s v="STANDARD"/>
    <x v="1"/>
    <n v="43680"/>
    <n v="1"/>
    <s v="000X"/>
    <n v="5884"/>
    <s v="W"/>
    <x v="63"/>
    <s v="ST"/>
    <m/>
    <s v="BEVERLY HILLS"/>
    <m/>
    <s v="PINE RIDGE UNIT 1 PB 8 PG 25 LOT 2 BLK 143"/>
    <n v="15040"/>
    <n v="15040"/>
    <n v="0"/>
    <n v="15040"/>
    <n v="15040"/>
    <x v="1"/>
    <x v="547"/>
    <n v="20000"/>
    <n v="3103"/>
    <n v="1664"/>
    <x v="1"/>
    <s v="WARRANTY DEED"/>
    <m/>
    <x v="6"/>
    <x v="2"/>
    <x v="2"/>
    <m/>
    <m/>
    <m/>
    <x v="2"/>
    <x v="1"/>
    <n v="0"/>
    <m/>
    <m/>
    <m/>
    <m/>
    <s v="TOWNSEND TODD J"/>
    <s v="TOWNSEND KIMBERLY M"/>
    <s v="5852 W GLORYHILL ST"/>
    <s v="BEVERLY HILLS FL 34465"/>
  </r>
  <r>
    <x v="967"/>
    <s v="18E17S320010  01430 0080"/>
    <s v="7492"/>
    <s v="PINE RIDGE UNITS 1,5,&amp; 6"/>
    <s v="0100"/>
    <s v="Single Family Residential"/>
    <s v="06"/>
    <s v="18S"/>
    <s v="18E"/>
    <s v="STANDARD"/>
    <x v="0"/>
    <n v="47713"/>
    <n v="1.1000000000000001"/>
    <s v="000X"/>
    <n v="5166"/>
    <s v="N"/>
    <x v="61"/>
    <s v="DR"/>
    <m/>
    <s v="BEVERLY HILLS"/>
    <m/>
    <s v="PINE RIDGE UNIT 1 PB 8 PG 25 LOT 8 BLK 143"/>
    <n v="266660"/>
    <n v="16430"/>
    <n v="250230"/>
    <n v="266660"/>
    <n v="266660"/>
    <x v="0"/>
    <x v="548"/>
    <n v="16200"/>
    <n v="860"/>
    <n v="1002"/>
    <x v="1"/>
    <s v="FROM DEVELOPERS"/>
    <n v="1"/>
    <x v="3"/>
    <x v="1"/>
    <x v="1"/>
    <m/>
    <n v="2379"/>
    <n v="32"/>
    <x v="0"/>
    <x v="0"/>
    <n v="3612"/>
    <m/>
    <m/>
    <m/>
    <m/>
    <s v="PORTUGAL SALVADOR C"/>
    <s v="PORTUGAL EDNA E"/>
    <s v="5166 N TEEPEE DR"/>
    <s v="BEVERLY HILLS FL 34465"/>
  </r>
  <r>
    <x v="968"/>
    <s v="18E17S320010  01430 0150"/>
    <s v="7492"/>
    <s v="PINE RIDGE UNITS 1,5,&amp; 6"/>
    <s v="0100"/>
    <s v="Single Family Residential"/>
    <s v="06"/>
    <s v="18S"/>
    <s v="18E"/>
    <s v="STANDARD"/>
    <x v="0"/>
    <n v="50562"/>
    <n v="1.1599999999999999"/>
    <s v="000X"/>
    <n v="5101"/>
    <s v="N"/>
    <x v="64"/>
    <s v="DR"/>
    <m/>
    <s v="BEVERLY HILLS"/>
    <m/>
    <s v="PINE RIDGE UNIT 1 PB 8 PG 25 LOT 15 BLK 143"/>
    <n v="139550"/>
    <n v="17410"/>
    <n v="122140"/>
    <n v="110139"/>
    <n v="85139"/>
    <x v="1"/>
    <x v="549"/>
    <n v="190000"/>
    <n v="3126"/>
    <n v="469"/>
    <x v="0"/>
    <s v="WARRANTY DEED"/>
    <n v="1"/>
    <x v="18"/>
    <x v="3"/>
    <x v="0"/>
    <m/>
    <n v="1181"/>
    <n v="32"/>
    <x v="1"/>
    <x v="0"/>
    <n v="1791"/>
    <m/>
    <m/>
    <m/>
    <m/>
    <s v="HARMON JUDITH B"/>
    <s v="HARMON BARBARA"/>
    <s v="5101 N WAYNE DR"/>
    <s v="BEVERLY HILLS FL 34465"/>
  </r>
  <r>
    <x v="969"/>
    <s v="18E17S320010  01440 0120"/>
    <s v="7492"/>
    <s v="PINE RIDGE UNITS 1,5,&amp; 6"/>
    <s v="0000"/>
    <s v="Vacant Residential"/>
    <s v="06"/>
    <s v="18S"/>
    <s v="18E"/>
    <s v="STANDARD"/>
    <x v="1"/>
    <n v="58971"/>
    <n v="1.35"/>
    <s v="000X"/>
    <n v="5733"/>
    <s v="W"/>
    <x v="63"/>
    <s v="ST"/>
    <m/>
    <s v="BEVERLY HILLS"/>
    <m/>
    <s v="PINE RIDGE UNIT 1 PB 8 PG 25 LOT 12 BLK 144"/>
    <n v="20310"/>
    <n v="20310"/>
    <n v="0"/>
    <n v="20310"/>
    <n v="20310"/>
    <x v="1"/>
    <x v="550"/>
    <n v="30000"/>
    <n v="2696"/>
    <n v="1438"/>
    <x v="1"/>
    <s v="WARRANTY DEED"/>
    <m/>
    <x v="6"/>
    <x v="2"/>
    <x v="2"/>
    <m/>
    <m/>
    <m/>
    <x v="2"/>
    <x v="1"/>
    <n v="0"/>
    <m/>
    <m/>
    <m/>
    <m/>
    <s v="AVILA JOSE"/>
    <s v="AVILA AURELIA"/>
    <s v="130 DAYTON ST"/>
    <s v="DANVERS MA 01923"/>
  </r>
  <r>
    <x v="970"/>
    <s v="18E17S320010  01460 0010"/>
    <s v="7492"/>
    <s v="PINE RIDGE UNITS 1,5,&amp; 6"/>
    <s v="0100"/>
    <s v="Single Family Residential"/>
    <s v="06"/>
    <s v="18S"/>
    <s v="18E"/>
    <s v="STANDARD"/>
    <x v="0"/>
    <n v="49869"/>
    <n v="1.1399999999999999"/>
    <s v="000X"/>
    <n v="5972"/>
    <s v="W"/>
    <x v="63"/>
    <s v="ST"/>
    <m/>
    <s v="BEVERLY HILLS"/>
    <m/>
    <s v="PINE RIDGE UNIT 1 PB 8 PG 25 LOT 1 BLK 146"/>
    <n v="274910"/>
    <n v="17170"/>
    <n v="257740"/>
    <n v="201498"/>
    <n v="176498"/>
    <x v="0"/>
    <x v="551"/>
    <n v="12000"/>
    <n v="1206"/>
    <n v="1118"/>
    <x v="1"/>
    <s v="WARRANTY DEED"/>
    <n v="1"/>
    <x v="5"/>
    <x v="1"/>
    <x v="0"/>
    <n v="1"/>
    <n v="2584"/>
    <n v="32"/>
    <x v="0"/>
    <x v="0"/>
    <n v="3758"/>
    <m/>
    <m/>
    <m/>
    <m/>
    <s v="BANTON ALMANDO V"/>
    <s v="BANTON ESMIN V"/>
    <s v="5972 W GLORY HILL ST"/>
    <s v="BEVERLY HILLS FL 34465"/>
  </r>
  <r>
    <x v="971"/>
    <s v="18E17S320010  02340 0020"/>
    <s v="7492"/>
    <s v="PINE RIDGE UNITS 1,5,&amp; 6"/>
    <s v="0000"/>
    <s v="Vacant Residential"/>
    <s v="08"/>
    <s v="18S"/>
    <s v="18E"/>
    <s v="STANDARD"/>
    <x v="1"/>
    <n v="69678"/>
    <n v="1.6"/>
    <s v="000X"/>
    <n v="4320"/>
    <s v="W"/>
    <x v="65"/>
    <s v="BLVD"/>
    <m/>
    <s v="BEVERLY HILLS"/>
    <m/>
    <s v="PINE RIDGE UNIT 1 PB 8 PG 25 LOT 2 BLK 234"/>
    <n v="23990"/>
    <n v="23990"/>
    <n v="0"/>
    <n v="23990"/>
    <n v="23990"/>
    <x v="1"/>
    <x v="552"/>
    <n v="50000"/>
    <n v="3151"/>
    <n v="1873"/>
    <x v="1"/>
    <s v="WARRANTY DEED"/>
    <m/>
    <x v="6"/>
    <x v="2"/>
    <x v="2"/>
    <m/>
    <m/>
    <m/>
    <x v="2"/>
    <x v="1"/>
    <n v="0"/>
    <m/>
    <m/>
    <m/>
    <m/>
    <s v="DURAN DAVID G"/>
    <s v="BRANK MADELINE"/>
    <s v="7020 LAMA TERRA CT"/>
    <s v="GOODLETTSVILLE TN 37072"/>
  </r>
  <r>
    <x v="972"/>
    <s v="18E17S320010  02340 0230"/>
    <s v="7492"/>
    <s v="PINE RIDGE UNITS 1,5,&amp; 6"/>
    <s v="0100"/>
    <s v="Single Family Residential"/>
    <s v="09"/>
    <s v="18S"/>
    <s v="18E"/>
    <s v="STANDARD"/>
    <x v="0"/>
    <n v="62500"/>
    <n v="1.43"/>
    <s v="000X"/>
    <n v="4241"/>
    <s v="N"/>
    <x v="66"/>
    <s v="CIR"/>
    <m/>
    <s v="BEVERLY HILLS"/>
    <m/>
    <s v="PINE RIDGE UNIT 1 PB 8 PG 25 LOT 23 BLK 234 "/>
    <n v="261760"/>
    <n v="21520"/>
    <n v="240240"/>
    <n v="210783"/>
    <n v="185283"/>
    <x v="0"/>
    <x v="211"/>
    <n v="321000"/>
    <n v="2189"/>
    <n v="260"/>
    <x v="0"/>
    <s v="WARRANTY DEED"/>
    <n v="1"/>
    <x v="22"/>
    <x v="1"/>
    <x v="0"/>
    <m/>
    <n v="2174"/>
    <n v="32"/>
    <x v="0"/>
    <x v="0"/>
    <n v="3236"/>
    <m/>
    <m/>
    <m/>
    <m/>
    <s v="RAYNOR ELAINE D"/>
    <m/>
    <s v="4241 N HATCHET CIR"/>
    <s v="BEVERLY HILLS FL 34465"/>
  </r>
  <r>
    <x v="973"/>
    <s v="18E17S320010  01410 0040"/>
    <s v="7492"/>
    <s v="PINE RIDGE UNITS 1,5,&amp; 6"/>
    <s v="0000"/>
    <s v="Vacant Residential"/>
    <s v="07"/>
    <s v="18S"/>
    <s v="18E"/>
    <s v="STANDARD"/>
    <x v="1"/>
    <n v="48000"/>
    <n v="1.1000000000000001"/>
    <s v="0000"/>
    <n v="5828"/>
    <s v="W"/>
    <x v="62"/>
    <s v="LN"/>
    <m/>
    <s v="BEVERLY HILLS"/>
    <m/>
    <s v="PINE RIDGE UNIT 1 PB 8 PG 25 LOT 4 BLK 141"/>
    <n v="16530"/>
    <n v="16530"/>
    <n v="0"/>
    <n v="16530"/>
    <n v="16530"/>
    <x v="1"/>
    <x v="37"/>
    <n v="65000"/>
    <n v="1413"/>
    <n v="1976"/>
    <x v="1"/>
    <s v="SALE / MORE THAN 1 PARCEL"/>
    <m/>
    <x v="6"/>
    <x v="2"/>
    <x v="2"/>
    <m/>
    <m/>
    <m/>
    <x v="2"/>
    <x v="1"/>
    <n v="0"/>
    <m/>
    <m/>
    <m/>
    <m/>
    <s v="HAID HERBERT"/>
    <m/>
    <s v="2463 WORTHINGTON DR"/>
    <s v="MT PLEASANT SC 29466"/>
  </r>
  <r>
    <x v="974"/>
    <s v="18E17S320010  01430 0060"/>
    <s v="7492"/>
    <s v="PINE RIDGE UNITS 1,5,&amp; 6"/>
    <s v="0100"/>
    <s v="Single Family Residential"/>
    <s v="06"/>
    <s v="18S"/>
    <s v="18E"/>
    <s v="STANDARD"/>
    <x v="0"/>
    <n v="43680"/>
    <n v="1"/>
    <s v="000X"/>
    <n v="5756"/>
    <s v="W"/>
    <x v="63"/>
    <s v="ST"/>
    <m/>
    <s v="BEVERLY HILLS"/>
    <m/>
    <s v="PINE RIDGE UNIT 1 PB 8 PG 25 LOT 6 BLK 143 "/>
    <n v="284580"/>
    <n v="15040"/>
    <n v="269540"/>
    <n v="238030"/>
    <n v="213030"/>
    <x v="0"/>
    <x v="45"/>
    <n v="259000"/>
    <n v="2645"/>
    <n v="2495"/>
    <x v="0"/>
    <s v="WARRANTY DEED"/>
    <n v="1"/>
    <x v="0"/>
    <x v="0"/>
    <x v="1"/>
    <m/>
    <n v="2674"/>
    <n v="32"/>
    <x v="0"/>
    <x v="0"/>
    <n v="3537"/>
    <m/>
    <m/>
    <m/>
    <m/>
    <s v="STEWART DAVID"/>
    <s v="STEWART CARLA"/>
    <s v="5756 W GLORY HILL RD"/>
    <s v="BEVERLY HILLS FL 34465"/>
  </r>
  <r>
    <x v="975"/>
    <s v="18E17S320010  01430 0070"/>
    <s v="7492"/>
    <s v="PINE RIDGE UNITS 1,5,&amp; 6"/>
    <s v="0100"/>
    <s v="Single Family Residential"/>
    <s v="06"/>
    <s v="18S"/>
    <s v="18E"/>
    <s v="STANDARD"/>
    <x v="0"/>
    <n v="51061"/>
    <n v="1.17"/>
    <s v="000X"/>
    <n v="5724"/>
    <s v="W"/>
    <x v="63"/>
    <s v="ST"/>
    <m/>
    <s v="BEVERLY HILLS"/>
    <m/>
    <s v="PINE RIDGE UNIT 1 PB 8 PG 25 LOT 7 BLK 143"/>
    <n v="239290"/>
    <n v="17580"/>
    <n v="221710"/>
    <n v="188271"/>
    <n v="163271"/>
    <x v="0"/>
    <x v="267"/>
    <n v="18700"/>
    <n v="1241"/>
    <n v="2461"/>
    <x v="1"/>
    <s v="FROM DEVELOPERS"/>
    <n v="1"/>
    <x v="5"/>
    <x v="1"/>
    <x v="0"/>
    <m/>
    <n v="2322"/>
    <n v="32"/>
    <x v="0"/>
    <x v="0"/>
    <n v="3348"/>
    <m/>
    <m/>
    <m/>
    <m/>
    <s v="SEGUNDO DESIDERIO C JR"/>
    <s v="SEGUNDO ELEANOR M"/>
    <s v="5724 W GLORY HILL ST"/>
    <s v="BEVERLY HILLS FL 34465"/>
  </r>
  <r>
    <x v="976"/>
    <s v="18E17S320010  01430 0180"/>
    <s v="7492"/>
    <s v="PINE RIDGE UNITS 1,5,&amp; 6"/>
    <s v="0100"/>
    <s v="Single Family Residential"/>
    <s v="06"/>
    <s v="18S"/>
    <s v="18E"/>
    <s v="STANDARD"/>
    <x v="0"/>
    <n v="43680"/>
    <n v="1"/>
    <s v="000X"/>
    <n v="5125"/>
    <s v="N"/>
    <x v="64"/>
    <s v="DR"/>
    <m/>
    <s v="BEVERLY HILLS"/>
    <m/>
    <s v="PINE RIDGE UNIT 1 PB 8 PG 25 LOT 18 BLK 143"/>
    <n v="248250"/>
    <n v="15040"/>
    <n v="233210"/>
    <n v="191315"/>
    <n v="166315"/>
    <x v="0"/>
    <x v="193"/>
    <n v="16000"/>
    <n v="1671"/>
    <n v="770"/>
    <x v="1"/>
    <s v="WARRANTY DEED"/>
    <n v="1"/>
    <x v="24"/>
    <x v="1"/>
    <x v="0"/>
    <m/>
    <n v="2393"/>
    <n v="32"/>
    <x v="0"/>
    <x v="0"/>
    <n v="3531"/>
    <m/>
    <m/>
    <m/>
    <m/>
    <s v="WADE RYEBURN A"/>
    <s v="WADE MARGARET"/>
    <s v="5125 N WAYNE DR"/>
    <s v="BEVERLY HILLS FL 34465"/>
  </r>
  <r>
    <x v="977"/>
    <s v="18E17S320010  01440 0010"/>
    <s v="7492"/>
    <s v="PINE RIDGE UNITS 1,5,&amp; 6"/>
    <s v="0000"/>
    <s v="Vacant Residential"/>
    <s v="06"/>
    <s v="18S"/>
    <s v="18E"/>
    <s v="STANDARD"/>
    <x v="1"/>
    <n v="43616"/>
    <n v="1"/>
    <s v="000X"/>
    <n v="5251"/>
    <s v="N"/>
    <x v="18"/>
    <s v="DR"/>
    <m/>
    <s v="BEVERLY HILLS"/>
    <m/>
    <s v="PINE RIDGE UNIT 1 PB 8 PG 25 LOT 1 BLK 144 "/>
    <n v="15020"/>
    <n v="15020"/>
    <n v="0"/>
    <n v="15020"/>
    <n v="15020"/>
    <x v="1"/>
    <x v="553"/>
    <n v="21000"/>
    <n v="3029"/>
    <n v="1435"/>
    <x v="1"/>
    <s v="WARRANTY DEED"/>
    <m/>
    <x v="6"/>
    <x v="2"/>
    <x v="2"/>
    <m/>
    <m/>
    <m/>
    <x v="2"/>
    <x v="1"/>
    <n v="0"/>
    <m/>
    <m/>
    <m/>
    <m/>
    <s v="OSTL GLEN STEVEN"/>
    <s v="GLEN STEVEN OSTL REVOCABLE TRUST"/>
    <s v="6703 N PERCAL TER"/>
    <s v="DUNNELLON FL 34433"/>
  </r>
  <r>
    <x v="978"/>
    <s v="18E17S320010  01440 0040"/>
    <s v="7492"/>
    <s v="PINE RIDGE UNITS 1,5,&amp; 6"/>
    <s v="0100"/>
    <s v="Single Family Residential"/>
    <s v="06"/>
    <s v="18S"/>
    <s v="18E"/>
    <s v="STANDARD"/>
    <x v="0"/>
    <n v="43750"/>
    <n v="1"/>
    <s v="000X"/>
    <n v="5349"/>
    <s v="N"/>
    <x v="18"/>
    <s v="DR"/>
    <m/>
    <s v="BEVERLY HILLS"/>
    <m/>
    <s v="PINE RIDGE UNIT 1 PB 8 PG 25 LOT 4 BLK 144 "/>
    <n v="165530"/>
    <n v="15070"/>
    <n v="150460"/>
    <n v="119441"/>
    <n v="94441"/>
    <x v="0"/>
    <x v="149"/>
    <n v="54000"/>
    <n v="1380"/>
    <n v="967"/>
    <x v="0"/>
    <s v="UNDEFINED"/>
    <n v="1"/>
    <x v="33"/>
    <x v="3"/>
    <x v="0"/>
    <m/>
    <n v="1529"/>
    <n v="32"/>
    <x v="0"/>
    <x v="0"/>
    <n v="2243"/>
    <m/>
    <m/>
    <m/>
    <m/>
    <s v="GARVIN COLLEEN P"/>
    <m/>
    <s v="5349 N BUFFALO DR"/>
    <s v="BEVERLY HILLS FL 34465"/>
  </r>
  <r>
    <x v="979"/>
    <s v="18E17S320010  01440 0110"/>
    <s v="7492"/>
    <s v="PINE RIDGE UNITS 1,5,&amp; 6"/>
    <s v="0000"/>
    <s v="Vacant Residential"/>
    <s v="06"/>
    <s v="18S"/>
    <s v="18E"/>
    <s v="STANDARD"/>
    <x v="1"/>
    <n v="59551"/>
    <n v="1.37"/>
    <s v="000X"/>
    <n v="5324"/>
    <s v="N"/>
    <x v="61"/>
    <s v="DR"/>
    <m/>
    <s v="BEVERLY HILLS"/>
    <m/>
    <s v="PINE RIDGE UNIT 1 PB 8 PG 25 LOT 11 BLK 144"/>
    <n v="20510"/>
    <n v="20510"/>
    <n v="0"/>
    <n v="20510"/>
    <n v="20510"/>
    <x v="1"/>
    <x v="311"/>
    <n v="28600"/>
    <n v="1678"/>
    <n v="894"/>
    <x v="1"/>
    <s v="FROM DEVELOPERS"/>
    <m/>
    <x v="6"/>
    <x v="2"/>
    <x v="2"/>
    <m/>
    <m/>
    <m/>
    <x v="2"/>
    <x v="1"/>
    <n v="0"/>
    <m/>
    <m/>
    <m/>
    <m/>
    <s v="CORREA RODRIGO A"/>
    <m/>
    <s v="95 GRISWOLD RD"/>
    <s v="WETHERSFIELD CT 06109 3654"/>
  </r>
  <r>
    <x v="980"/>
    <s v="18E17S320010  01440 0140"/>
    <s v="7492"/>
    <s v="PINE RIDGE UNITS 1,5,&amp; 6"/>
    <s v="0000"/>
    <s v="Vacant Residential"/>
    <s v="06"/>
    <s v="18S"/>
    <s v="18E"/>
    <s v="STANDARD"/>
    <x v="1"/>
    <n v="44400"/>
    <n v="1.02"/>
    <s v="000X"/>
    <n v="5819"/>
    <s v="W"/>
    <x v="63"/>
    <s v="ST"/>
    <m/>
    <s v="BEVERLY HILLS"/>
    <m/>
    <s v="PINE RIDGE UNIT 1 PB 8 PG 25 LOT 14 BLK 144"/>
    <n v="15290"/>
    <n v="15290"/>
    <n v="0"/>
    <n v="15290"/>
    <n v="15290"/>
    <x v="1"/>
    <x v="402"/>
    <n v="26000"/>
    <n v="3130"/>
    <n v="263"/>
    <x v="1"/>
    <s v="WARRANTY DEED"/>
    <m/>
    <x v="6"/>
    <x v="2"/>
    <x v="2"/>
    <m/>
    <m/>
    <m/>
    <x v="2"/>
    <x v="1"/>
    <n v="0"/>
    <m/>
    <m/>
    <m/>
    <m/>
    <s v="BOITES AGUSTIN MARTINEZ"/>
    <m/>
    <s v="9679 N JOURDEN DR"/>
    <s v="CITRUS SPRINGS FL 34434"/>
  </r>
  <r>
    <x v="981"/>
    <s v="18E17S320010  01450 0020"/>
    <s v="7492"/>
    <s v="PINE RIDGE UNITS 1,5,&amp; 6"/>
    <s v="0100"/>
    <s v="Single Family Residential"/>
    <s v="06"/>
    <s v="18S"/>
    <s v="18E"/>
    <s v="STANDARD"/>
    <x v="0"/>
    <n v="46251"/>
    <n v="1.06"/>
    <s v="000X"/>
    <n v="5428"/>
    <s v="N"/>
    <x v="18"/>
    <s v="DR"/>
    <m/>
    <s v="BEVERLY HILLS"/>
    <m/>
    <s v="PINE RIDGE UNIT 1 PB 8 PG 25 LOT 2 BLK 145"/>
    <n v="191110"/>
    <n v="15930"/>
    <n v="175180"/>
    <n v="141491"/>
    <n v="0"/>
    <x v="0"/>
    <x v="136"/>
    <n v="10000"/>
    <n v="1104"/>
    <n v="129"/>
    <x v="1"/>
    <s v="WARRANTY DEED"/>
    <n v="1"/>
    <x v="7"/>
    <x v="1"/>
    <x v="0"/>
    <m/>
    <n v="1823"/>
    <n v="32"/>
    <x v="0"/>
    <x v="0"/>
    <n v="2762"/>
    <m/>
    <m/>
    <m/>
    <m/>
    <s v="KRULL ARTHUR H"/>
    <s v="KRULL MARY ANN"/>
    <s v="5428 N BUFFALO"/>
    <s v="BEVERLY HILLS FL 34465"/>
  </r>
  <r>
    <x v="982"/>
    <s v="18E17S320010  02340 0010"/>
    <s v="7492"/>
    <s v="PINE RIDGE UNITS 1,5,&amp; 6"/>
    <s v="0100"/>
    <s v="Single Family Residential"/>
    <s v="08"/>
    <s v="18S"/>
    <s v="18E"/>
    <s v="STANDARD"/>
    <x v="0"/>
    <n v="80925"/>
    <n v="1.86"/>
    <s v="000X"/>
    <n v="4330"/>
    <s v="W"/>
    <x v="65"/>
    <s v="BLVD"/>
    <m/>
    <s v="BEVERLY HILLS"/>
    <m/>
    <s v="PINE RIDGE UNIT 1 PB 8 PG 25 LOT 1 BLK 234"/>
    <n v="271970"/>
    <n v="27870"/>
    <n v="244100"/>
    <n v="206832"/>
    <n v="181832"/>
    <x v="0"/>
    <x v="382"/>
    <n v="359900"/>
    <n v="2149"/>
    <n v="48"/>
    <x v="0"/>
    <s v="WARRANTY DEED"/>
    <n v="1"/>
    <x v="26"/>
    <x v="1"/>
    <x v="0"/>
    <m/>
    <n v="2466"/>
    <n v="32"/>
    <x v="0"/>
    <x v="0"/>
    <n v="3434"/>
    <m/>
    <m/>
    <m/>
    <m/>
    <s v="ROBY RAYMOND LEE"/>
    <s v="ROBY ROSE MARIE"/>
    <s v="4330 WEST MUSTANG BLVD"/>
    <s v="BEVERLY HILLS FL 34465 3409"/>
  </r>
  <r>
    <x v="983"/>
    <s v="18E17S320010  02340 0040"/>
    <s v="7492"/>
    <s v="PINE RIDGE UNITS 1,5,&amp; 6"/>
    <s v="0000"/>
    <s v="Vacant Residential"/>
    <s v="08"/>
    <s v="18S"/>
    <s v="18E"/>
    <s v="STANDARD"/>
    <x v="1"/>
    <n v="65336"/>
    <n v="1.5"/>
    <s v="000X"/>
    <n v="4298"/>
    <s v="W"/>
    <x v="65"/>
    <s v="BLVD"/>
    <m/>
    <s v="BEVERLY HILLS"/>
    <m/>
    <s v="PINE RIDGE UNIT 1 PB 8 PG 25 LOT 4 BLK 234"/>
    <n v="22500"/>
    <n v="22500"/>
    <n v="0"/>
    <n v="22500"/>
    <n v="22500"/>
    <x v="1"/>
    <x v="129"/>
    <n v="54900"/>
    <n v="1740"/>
    <n v="217"/>
    <x v="1"/>
    <s v="WARRANTY DEED"/>
    <m/>
    <x v="6"/>
    <x v="2"/>
    <x v="2"/>
    <m/>
    <m/>
    <m/>
    <x v="2"/>
    <x v="1"/>
    <n v="0"/>
    <m/>
    <m/>
    <m/>
    <m/>
    <s v="KRONEN ROBIN P"/>
    <s v="KRONEN BEVERLEY A"/>
    <s v="115 RIVERVIEW BEND S UNIT 2116"/>
    <s v="PALM COAST FL 32137 6598"/>
  </r>
  <r>
    <x v="984"/>
    <s v="18E17S320010  01400 0170"/>
    <s v="7492"/>
    <s v="PINE RIDGE UNITS 1,5,&amp; 6"/>
    <s v="0000"/>
    <s v="Vacant Residential"/>
    <s v="06"/>
    <s v="18S"/>
    <s v="18E"/>
    <s v="STANDARD"/>
    <x v="1"/>
    <n v="43750"/>
    <n v="1"/>
    <s v="000X"/>
    <n v="5784"/>
    <s v="W"/>
    <x v="5"/>
    <s v="ST"/>
    <m/>
    <s v="BEVERLY HILLS"/>
    <m/>
    <s v="PINE RIDGE UNIT 1 PB 8 PG 25 LOT 17 BLK 140"/>
    <n v="15070"/>
    <n v="15070"/>
    <n v="0"/>
    <n v="15070"/>
    <n v="15070"/>
    <x v="1"/>
    <x v="554"/>
    <n v="12000"/>
    <n v="984"/>
    <n v="1443"/>
    <x v="1"/>
    <s v="WARRANTY DEED"/>
    <m/>
    <x v="6"/>
    <x v="2"/>
    <x v="2"/>
    <m/>
    <m/>
    <m/>
    <x v="2"/>
    <x v="1"/>
    <n v="0"/>
    <m/>
    <m/>
    <m/>
    <m/>
    <s v="RENFROW JEROME E &amp;"/>
    <s v="CHERI L CUNHA RENFROW"/>
    <s v="46 E FALMOUTH HWY"/>
    <s v="EAST FALMOUTH MA 02540"/>
  </r>
  <r>
    <x v="985"/>
    <s v="18E17S320010  01400 0340"/>
    <s v="7492"/>
    <s v="PINE RIDGE UNITS 1,5,&amp; 6"/>
    <s v="0100"/>
    <s v="Single Family Residential"/>
    <s v="06"/>
    <s v="18S"/>
    <s v="18E"/>
    <s v="STANDARD"/>
    <x v="0"/>
    <n v="46623"/>
    <n v="1.07"/>
    <s v="000X"/>
    <n v="5112"/>
    <s v="N"/>
    <x v="17"/>
    <s v="DR"/>
    <m/>
    <s v="BEVERLY HILLS"/>
    <m/>
    <s v="PINE RIDGE UNIT 1 PB 8 PG 25 LOT 34 BLK 140"/>
    <n v="333310"/>
    <n v="16050"/>
    <n v="317260"/>
    <n v="192685"/>
    <n v="167685"/>
    <x v="0"/>
    <x v="142"/>
    <n v="85000"/>
    <n v="1925"/>
    <n v="1875"/>
    <x v="1"/>
    <s v="WARRANTY DEED"/>
    <n v="1"/>
    <x v="3"/>
    <x v="1"/>
    <x v="1"/>
    <m/>
    <n v="2975"/>
    <n v="32"/>
    <x v="0"/>
    <x v="0"/>
    <n v="4384"/>
    <m/>
    <m/>
    <m/>
    <m/>
    <s v="FRY GEORGE S"/>
    <s v="FRY DONNA L"/>
    <s v="5112 N CIMARRON DR"/>
    <s v="BEVERLY HILLS FL 34465"/>
  </r>
  <r>
    <x v="986"/>
    <s v="18E17S320010  01400 0360"/>
    <s v="7492"/>
    <s v="PINE RIDGE UNITS 1,5,&amp; 6"/>
    <s v="0100"/>
    <s v="Single Family Residential"/>
    <s v="06"/>
    <s v="18S"/>
    <s v="18E"/>
    <s v="STANDARD"/>
    <x v="0"/>
    <n v="46661"/>
    <n v="1.07"/>
    <s v="000X"/>
    <n v="4986"/>
    <s v="N"/>
    <x v="17"/>
    <s v="DR"/>
    <m/>
    <s v="BEVERLY HILLS"/>
    <m/>
    <s v="PINE RIDGE UNIT 1 PB 8 PG 25 LOT 36 BLK 140"/>
    <n v="269850"/>
    <n v="16070"/>
    <n v="253780"/>
    <n v="153667"/>
    <n v="128667"/>
    <x v="0"/>
    <x v="555"/>
    <n v="289000"/>
    <n v="2798"/>
    <n v="2028"/>
    <x v="0"/>
    <s v="WARRANTY DEED"/>
    <n v="1"/>
    <x v="24"/>
    <x v="1"/>
    <x v="1"/>
    <m/>
    <n v="2618"/>
    <n v="32"/>
    <x v="0"/>
    <x v="0"/>
    <n v="3611"/>
    <m/>
    <m/>
    <m/>
    <m/>
    <s v="STOKES MARK A"/>
    <s v="STOKES CHRISTINE E"/>
    <s v="4986 N CIMARRON DR"/>
    <s v="BEVERLY HILLS FL 34465"/>
  </r>
  <r>
    <x v="987"/>
    <s v="18E17S320010  01410 0020"/>
    <s v="7492"/>
    <s v="PINE RIDGE UNITS 1,5,&amp; 6"/>
    <s v="0100"/>
    <s v="Single Family Residential"/>
    <s v="07"/>
    <s v="18S"/>
    <s v="18E"/>
    <s v="STANDARD"/>
    <x v="0"/>
    <n v="46800"/>
    <n v="1.07"/>
    <s v="0000"/>
    <n v="5884"/>
    <s v="W"/>
    <x v="62"/>
    <s v="LN"/>
    <m/>
    <s v="BEVERLY HILLS"/>
    <m/>
    <s v="PINE RIDGE UNIT 1 PB 8 PG 25 LOT 2 BLK 141"/>
    <n v="192880"/>
    <n v="16120"/>
    <n v="176760"/>
    <n v="163906"/>
    <n v="138906"/>
    <x v="0"/>
    <x v="556"/>
    <n v="166500"/>
    <n v="2890"/>
    <n v="2177"/>
    <x v="0"/>
    <s v="WARRANTY DEED"/>
    <n v="1"/>
    <x v="23"/>
    <x v="1"/>
    <x v="0"/>
    <m/>
    <n v="1505"/>
    <n v="32"/>
    <x v="0"/>
    <x v="0"/>
    <n v="2632"/>
    <m/>
    <m/>
    <m/>
    <m/>
    <s v="SWEET KERRY JOE ONEIL"/>
    <s v="SWEET ROSE A"/>
    <s v="5884 W RODEO LN"/>
    <s v="BEVERLY HILLS FL 34465"/>
  </r>
  <r>
    <x v="988"/>
    <s v="18E17S320010  01410 0030"/>
    <s v="7492"/>
    <s v="PINE RIDGE UNITS 1,5,&amp; 6"/>
    <s v="0000"/>
    <s v="Vacant Residential"/>
    <s v="07"/>
    <s v="18S"/>
    <s v="18E"/>
    <s v="STANDARD"/>
    <x v="1"/>
    <n v="46800"/>
    <n v="1.07"/>
    <s v="0000"/>
    <n v="5856"/>
    <s v="W"/>
    <x v="62"/>
    <s v="LN"/>
    <m/>
    <s v="BEVERLY HILLS"/>
    <m/>
    <s v="PINE RIDGE UNIT 1 PB 8 PG 25 LOT 3 BLK 141"/>
    <n v="16120"/>
    <n v="16120"/>
    <n v="0"/>
    <n v="16120"/>
    <n v="16120"/>
    <x v="1"/>
    <x v="557"/>
    <n v="26000"/>
    <n v="3052"/>
    <n v="818"/>
    <x v="1"/>
    <s v="WARRANTY DEED"/>
    <m/>
    <x v="6"/>
    <x v="2"/>
    <x v="2"/>
    <m/>
    <m/>
    <m/>
    <x v="2"/>
    <x v="1"/>
    <n v="0"/>
    <m/>
    <m/>
    <m/>
    <m/>
    <s v="KNAPP ROGER M"/>
    <s v="KNAPP THERESE A"/>
    <s v="24 WEBER CT"/>
    <s v="NORTH HALEDON NJ 07508"/>
  </r>
  <r>
    <x v="989"/>
    <s v="18E17S320010  01410 0080"/>
    <s v="7492"/>
    <s v="PINE RIDGE UNITS 1,5,&amp; 6"/>
    <s v="0000"/>
    <s v="Vacant Residential"/>
    <s v="07"/>
    <s v="18S"/>
    <s v="18E"/>
    <s v="STANDARD"/>
    <x v="1"/>
    <n v="46121"/>
    <n v="1.06"/>
    <s v="0000"/>
    <n v="4886"/>
    <s v="N"/>
    <x v="64"/>
    <s v="DR"/>
    <m/>
    <s v="BEVERLY HILLS"/>
    <m/>
    <s v="PINE RIDGE UNIT 1 PB 8 PG 25 LOT 8 BLK 141"/>
    <n v="15880"/>
    <n v="15880"/>
    <n v="0"/>
    <n v="15880"/>
    <n v="15880"/>
    <x v="1"/>
    <x v="507"/>
    <n v="30500"/>
    <n v="3095"/>
    <n v="1446"/>
    <x v="1"/>
    <s v="WARRANTY DEED"/>
    <m/>
    <x v="6"/>
    <x v="2"/>
    <x v="2"/>
    <m/>
    <m/>
    <m/>
    <x v="2"/>
    <x v="1"/>
    <n v="0"/>
    <m/>
    <m/>
    <m/>
    <m/>
    <s v="RAO JOSEPH"/>
    <s v="NUGENT FELICITA"/>
    <s v="17034 KETTLE LN APT 108"/>
    <s v="LAND O LAKES FL 34638"/>
  </r>
  <r>
    <x v="990"/>
    <s v="18E17S320010  01420 0070"/>
    <s v="7492"/>
    <s v="PINE RIDGE UNITS 1,5,&amp; 6"/>
    <s v="0000"/>
    <s v="Vacant Residential"/>
    <s v="06"/>
    <s v="18S"/>
    <s v="18E"/>
    <s v="STANDARD"/>
    <x v="1"/>
    <n v="43678"/>
    <n v="1"/>
    <s v="000X"/>
    <n v="5857"/>
    <s v="W"/>
    <x v="62"/>
    <s v="LN"/>
    <m/>
    <s v="BEVERLY HILLS"/>
    <m/>
    <s v="PINE RIDGE UNIT 1 PB 8 PG 25 LOT 7 BLK 142"/>
    <n v="15040"/>
    <n v="15040"/>
    <n v="0"/>
    <n v="15040"/>
    <n v="15040"/>
    <x v="1"/>
    <x v="23"/>
    <m/>
    <m/>
    <m/>
    <x v="2"/>
    <m/>
    <m/>
    <x v="6"/>
    <x v="2"/>
    <x v="2"/>
    <m/>
    <m/>
    <m/>
    <x v="2"/>
    <x v="1"/>
    <n v="0"/>
    <m/>
    <m/>
    <m/>
    <m/>
    <s v="UNGER SVEN &amp; THIES"/>
    <s v="UNGER &amp; BRITTA UNGER ROEWE"/>
    <s v="GOPPELTWEG 2"/>
    <s v=" 22393 GERMANY"/>
  </r>
  <r>
    <x v="991"/>
    <s v="18E17S320010  01420 0090"/>
    <s v="7492"/>
    <s v="PINE RIDGE UNITS 1,5,&amp; 6"/>
    <s v="0100"/>
    <s v="Single Family Residential"/>
    <s v="06"/>
    <s v="18S"/>
    <s v="18E"/>
    <s v="STANDARD"/>
    <x v="0"/>
    <n v="46663"/>
    <n v="1.07"/>
    <s v="000X"/>
    <n v="5921"/>
    <s v="W"/>
    <x v="62"/>
    <s v="LN"/>
    <m/>
    <s v="BEVERLY HILLS"/>
    <m/>
    <s v="PINE RIDGE UNIT 1 PB 8 PG 25 LOT 9 BLK 142"/>
    <n v="272390"/>
    <n v="16070"/>
    <n v="256320"/>
    <n v="208352"/>
    <n v="183352"/>
    <x v="0"/>
    <x v="307"/>
    <n v="52000"/>
    <n v="2191"/>
    <n v="2370"/>
    <x v="0"/>
    <s v="CORRECTIVE/QC/TD/COT"/>
    <n v="1"/>
    <x v="16"/>
    <x v="1"/>
    <x v="1"/>
    <m/>
    <n v="2946"/>
    <n v="32"/>
    <x v="0"/>
    <x v="0"/>
    <n v="3934"/>
    <m/>
    <m/>
    <m/>
    <m/>
    <s v="FINSTER GEORGE"/>
    <s v="FINSTER BARBARA A"/>
    <s v="5921 W RODEO LN"/>
    <s v="BEVERLY HILLS FL 34465"/>
  </r>
  <r>
    <x v="992"/>
    <s v="18E17S320010  01430 0170"/>
    <s v="7492"/>
    <s v="PINE RIDGE UNITS 1,5,&amp; 6"/>
    <s v="0000"/>
    <s v="Vacant Residential"/>
    <s v="06"/>
    <s v="18S"/>
    <s v="18E"/>
    <s v="STANDARD"/>
    <x v="1"/>
    <n v="45095"/>
    <n v="1.04"/>
    <s v="000X"/>
    <n v="5117"/>
    <s v="N"/>
    <x v="64"/>
    <s v="DR"/>
    <m/>
    <s v="BEVERLY HILLS"/>
    <m/>
    <s v="PINE RIDGE UNIT 1 PB 8 PG 25 LOT 17 BLK 143"/>
    <n v="15530"/>
    <n v="15530"/>
    <n v="0"/>
    <n v="15530"/>
    <n v="15530"/>
    <x v="1"/>
    <x v="142"/>
    <n v="85900"/>
    <n v="1929"/>
    <n v="262"/>
    <x v="1"/>
    <s v="WARRANTY DEED"/>
    <m/>
    <x v="6"/>
    <x v="2"/>
    <x v="2"/>
    <m/>
    <m/>
    <m/>
    <x v="2"/>
    <x v="1"/>
    <n v="0"/>
    <m/>
    <m/>
    <m/>
    <m/>
    <s v="GAUTHIER ALFRED L"/>
    <s v="GAUTHIER DEBORAH S"/>
    <s v="104 ELBERT LN"/>
    <s v="SAINT MARYS GA 31558 4571"/>
  </r>
  <r>
    <x v="993"/>
    <s v="18E17S320010  01430 0190"/>
    <s v="7492"/>
    <s v="PINE RIDGE UNITS 1,5,&amp; 6"/>
    <s v="0100"/>
    <s v="Single Family Residential"/>
    <s v="06"/>
    <s v="18S"/>
    <s v="18E"/>
    <s v="STANDARD"/>
    <x v="0"/>
    <n v="43680"/>
    <n v="1"/>
    <s v="000X"/>
    <n v="5133"/>
    <s v="N"/>
    <x v="64"/>
    <s v="DR"/>
    <m/>
    <s v="BEVERLY HILLS"/>
    <m/>
    <s v="PINE RIDGE UNIT 1 PB 8 PG 25 LOT 19 BLK 143"/>
    <n v="211370"/>
    <n v="15040"/>
    <n v="196330"/>
    <n v="170971"/>
    <n v="145971"/>
    <x v="0"/>
    <x v="315"/>
    <n v="48000"/>
    <n v="1760"/>
    <n v="802"/>
    <x v="1"/>
    <s v="WARRANTY DEED"/>
    <n v="1"/>
    <x v="0"/>
    <x v="1"/>
    <x v="0"/>
    <m/>
    <n v="1835"/>
    <n v="32"/>
    <x v="0"/>
    <x v="0"/>
    <n v="2779"/>
    <m/>
    <m/>
    <m/>
    <m/>
    <s v="JOHNSON KENNETH M"/>
    <s v="JOHNSON SHARON A"/>
    <s v="5133 N WAYNE DR"/>
    <s v="BEVERLY HILLS FL 34465"/>
  </r>
  <r>
    <x v="994"/>
    <s v="18E17S320010  01440 0060"/>
    <s v="7492"/>
    <s v="PINE RIDGE UNITS 1,5,&amp; 6"/>
    <s v="0100"/>
    <s v="Single Family Residential"/>
    <s v="06"/>
    <s v="18S"/>
    <s v="18E"/>
    <s v="STANDARD"/>
    <x v="0"/>
    <n v="43918"/>
    <n v="1.01"/>
    <s v="000X"/>
    <n v="5922"/>
    <s v="W"/>
    <x v="5"/>
    <s v="ST"/>
    <m/>
    <s v="BEVERLY HILLS"/>
    <m/>
    <s v="PINE RIDGE UNIT 1 PB 8 PG 25 LOT 6 BLK 144"/>
    <n v="254120"/>
    <n v="15120"/>
    <n v="239000"/>
    <n v="189901"/>
    <n v="164901"/>
    <x v="0"/>
    <x v="124"/>
    <n v="17500"/>
    <n v="1083"/>
    <n v="1224"/>
    <x v="1"/>
    <s v="FROM DEVELOPERS"/>
    <n v="1"/>
    <x v="3"/>
    <x v="0"/>
    <x v="1"/>
    <m/>
    <n v="2674"/>
    <n v="32"/>
    <x v="1"/>
    <x v="0"/>
    <n v="3536"/>
    <m/>
    <m/>
    <m/>
    <m/>
    <s v="RAMOS MARCOS A JR"/>
    <s v="RAMOS BEATRIZ D"/>
    <s v="5922 W CISCO ST"/>
    <s v="BEVERLY HILLS FL 34465"/>
  </r>
  <r>
    <x v="995"/>
    <s v="18E17S320010  01440 0150"/>
    <s v="7492"/>
    <s v="PINE RIDGE UNITS 1,5,&amp; 6"/>
    <s v="0000"/>
    <s v="Vacant Residential"/>
    <s v="06"/>
    <s v="18S"/>
    <s v="18E"/>
    <s v="STANDARD"/>
    <x v="1"/>
    <n v="44400"/>
    <n v="1.02"/>
    <s v="000X"/>
    <n v="5845"/>
    <s v="W"/>
    <x v="63"/>
    <s v="ST"/>
    <m/>
    <s v="BEVERLY HILLS"/>
    <m/>
    <s v="PINE RIDGE UNIT 1 PB 8 PG 25 LOT 15 BLK 144"/>
    <n v="15290"/>
    <n v="15290"/>
    <n v="0"/>
    <n v="15290"/>
    <n v="15290"/>
    <x v="1"/>
    <x v="417"/>
    <n v="28000"/>
    <n v="3000"/>
    <n v="149"/>
    <x v="1"/>
    <s v="WARRANTY DEED"/>
    <m/>
    <x v="6"/>
    <x v="2"/>
    <x v="2"/>
    <m/>
    <m/>
    <m/>
    <x v="2"/>
    <x v="1"/>
    <n v="0"/>
    <m/>
    <m/>
    <m/>
    <m/>
    <s v="MCLEAN VERLEY"/>
    <m/>
    <s v="5877 W GLORY HILL ST"/>
    <s v="BEVERLY HILLS FL 34465"/>
  </r>
  <r>
    <x v="996"/>
    <s v="18E17S320010  01460 0100"/>
    <s v="7492"/>
    <s v="PINE RIDGE UNITS 1,5,&amp; 6"/>
    <s v="0000"/>
    <s v="Vacant Residential"/>
    <s v="07"/>
    <s v="18S"/>
    <s v="18E"/>
    <s v="STANDARD"/>
    <x v="1"/>
    <n v="45203"/>
    <n v="1.04"/>
    <s v="0000"/>
    <n v="4958"/>
    <s v="N"/>
    <x v="18"/>
    <s v="DR"/>
    <m/>
    <s v="BEVERLY HILLS"/>
    <m/>
    <s v="PINE RIDGE UNIT 1 PB 8 PG 25 LOT 10 BLK 146 "/>
    <n v="15570"/>
    <n v="15570"/>
    <n v="0"/>
    <n v="15570"/>
    <n v="15570"/>
    <x v="1"/>
    <x v="558"/>
    <n v="25000"/>
    <n v="2263"/>
    <n v="1085"/>
    <x v="1"/>
    <s v="WARRANTY DEED"/>
    <m/>
    <x v="6"/>
    <x v="2"/>
    <x v="2"/>
    <m/>
    <m/>
    <m/>
    <x v="2"/>
    <x v="1"/>
    <n v="0"/>
    <m/>
    <m/>
    <m/>
    <m/>
    <s v="ABEL CAROL L"/>
    <m/>
    <s v="4141 W BONANZA DR"/>
    <s v="BEVERLY HILLS FL 34465"/>
  </r>
  <r>
    <x v="997"/>
    <s v="18E17S320010  02340 0060"/>
    <s v="7492"/>
    <s v="PINE RIDGE UNITS 1,5,&amp; 6"/>
    <s v="0000"/>
    <s v="Vacant Residential"/>
    <s v="08"/>
    <s v="18S"/>
    <s v="18E"/>
    <s v="STANDARD"/>
    <x v="1"/>
    <n v="65336"/>
    <n v="1.5"/>
    <s v="000X"/>
    <n v="4222"/>
    <s v="W"/>
    <x v="65"/>
    <s v="BLVD"/>
    <m/>
    <s v="BEVERLY HILLS"/>
    <m/>
    <s v="PINE RIDGE UNIT 1 PB 8 PG 25 LOT 6 BLK 234"/>
    <n v="22500"/>
    <n v="22500"/>
    <n v="0"/>
    <n v="22500"/>
    <n v="22500"/>
    <x v="1"/>
    <x v="257"/>
    <n v="29800"/>
    <n v="1333"/>
    <n v="1866"/>
    <x v="1"/>
    <s v="FROM DEVELOPERS"/>
    <m/>
    <x v="6"/>
    <x v="2"/>
    <x v="2"/>
    <m/>
    <m/>
    <m/>
    <x v="2"/>
    <x v="1"/>
    <n v="0"/>
    <m/>
    <m/>
    <m/>
    <m/>
    <s v="PARK SOON HO"/>
    <s v="PARK GRACE"/>
    <s v="209 RIVERSHIRE LN APT 206E"/>
    <s v="LINCOLNSHIRE IL 60069"/>
  </r>
  <r>
    <x v="998"/>
    <s v="18E17S320010  02340 0200"/>
    <s v="7492"/>
    <s v="PINE RIDGE UNITS 1,5,&amp; 6"/>
    <s v="0100"/>
    <s v="Single Family Residential"/>
    <s v="17"/>
    <s v="18S"/>
    <s v="18E"/>
    <s v="STANDARD"/>
    <x v="0"/>
    <n v="85462"/>
    <n v="1.96"/>
    <s v="000X"/>
    <n v="4187"/>
    <s v="N"/>
    <x v="66"/>
    <s v="CIR"/>
    <m/>
    <s v="BEVERLY HILLS"/>
    <m/>
    <s v="PINE RIDGE UNIT 1 PB 8 PG 25 LOT 20 BLK 234"/>
    <n v="418500"/>
    <n v="29430"/>
    <n v="389070"/>
    <n v="349352"/>
    <n v="323852"/>
    <x v="0"/>
    <x v="281"/>
    <n v="28000"/>
    <n v="2608"/>
    <n v="44"/>
    <x v="1"/>
    <s v="WARRANTY DEED"/>
    <n v="1"/>
    <x v="28"/>
    <x v="0"/>
    <x v="1"/>
    <m/>
    <n v="3803"/>
    <n v="32"/>
    <x v="0"/>
    <x v="0"/>
    <n v="5057"/>
    <m/>
    <m/>
    <m/>
    <m/>
    <s v="DAVIS GAIL"/>
    <s v="DAVIS FAMILY DECLARATION OF TRUST"/>
    <s v="4187 N HATCHET CIR"/>
    <s v="BEVERLY HILLS FL 34465"/>
  </r>
  <r>
    <x v="999"/>
    <s v="18E17S320010  02340 0210"/>
    <s v="7492"/>
    <s v="PINE RIDGE UNITS 1,5,&amp; 6"/>
    <s v="0100"/>
    <s v="Single Family Residential"/>
    <s v="08"/>
    <s v="18S"/>
    <s v="18E"/>
    <s v="STANDARD"/>
    <x v="0"/>
    <n v="85399"/>
    <n v="1.96"/>
    <s v="000X"/>
    <n v="4205"/>
    <s v="N"/>
    <x v="66"/>
    <s v="CIR"/>
    <m/>
    <s v="BEVERLY HILLS"/>
    <m/>
    <s v="PINE RIDGE UNIT 1 PB 8 PG 25 LOT 21 BLK 234"/>
    <n v="278890"/>
    <n v="29410"/>
    <n v="249480"/>
    <n v="203318"/>
    <n v="178318"/>
    <x v="0"/>
    <x v="338"/>
    <n v="16000"/>
    <n v="1577"/>
    <n v="711"/>
    <x v="1"/>
    <s v="WARRANTY DEED"/>
    <n v="1"/>
    <x v="15"/>
    <x v="1"/>
    <x v="0"/>
    <m/>
    <n v="2698"/>
    <n v="32"/>
    <x v="1"/>
    <x v="0"/>
    <n v="4112"/>
    <m/>
    <m/>
    <m/>
    <m/>
    <s v="LOEFFLER EDWARD C"/>
    <s v="LOEFFLER VICTORIA R"/>
    <s v="4205 N HATCHET CIR"/>
    <s v="BEVERLY HILLS FL 34465"/>
  </r>
  <r>
    <x v="1000"/>
    <s v="18E17S320010  02350 0040"/>
    <s v="7492"/>
    <s v="PINE RIDGE UNITS 1,5,&amp; 6"/>
    <s v="0100"/>
    <s v="Single Family Residential"/>
    <s v="08"/>
    <s v="18S"/>
    <s v="18E"/>
    <s v="STANDARD"/>
    <x v="0"/>
    <n v="89819"/>
    <n v="2.06"/>
    <s v="000X"/>
    <n v="4000"/>
    <s v="N"/>
    <x v="66"/>
    <s v="CIR"/>
    <m/>
    <s v="BEVERLY HILLS"/>
    <m/>
    <s v="PINE RIDGE UNIT 1 PB 8 PG 25 LOT 4 BLOCK 235"/>
    <n v="672730"/>
    <n v="30930"/>
    <n v="641800"/>
    <n v="504640"/>
    <n v="479640"/>
    <x v="0"/>
    <x v="65"/>
    <n v="235600"/>
    <n v="2750"/>
    <n v="687"/>
    <x v="0"/>
    <s v="CORRECTIVE/QC/TD/COT"/>
    <n v="2"/>
    <x v="21"/>
    <x v="0"/>
    <x v="5"/>
    <m/>
    <n v="7623"/>
    <n v="32"/>
    <x v="0"/>
    <x v="0"/>
    <n v="9056"/>
    <m/>
    <m/>
    <m/>
    <m/>
    <s v="GIAQUINTO JOSEPH"/>
    <s v="GIAQUINTO KAREN A"/>
    <s v="4000 N HATCHET CIR"/>
    <s v="BEVERLY HILLS FL 34465"/>
  </r>
  <r>
    <x v="1001"/>
    <s v="18E17S320010  02350 0050"/>
    <s v="7492"/>
    <s v="PINE RIDGE UNITS 1,5,&amp; 6"/>
    <s v="0000"/>
    <s v="Vacant Residential"/>
    <s v="08"/>
    <s v="18S"/>
    <s v="18E"/>
    <s v="STANDARD"/>
    <x v="1"/>
    <n v="95774"/>
    <n v="2.2000000000000002"/>
    <s v="000X"/>
    <n v="4196"/>
    <s v="N"/>
    <x v="66"/>
    <s v="CIR"/>
    <m/>
    <s v="BEVERLY HILLS"/>
    <m/>
    <s v="PINE RIDGE UNIT 1 PB 8 PG 25 LOT 5 BLK 235 "/>
    <n v="32980"/>
    <n v="32980"/>
    <n v="0"/>
    <n v="32980"/>
    <n v="32980"/>
    <x v="1"/>
    <x v="279"/>
    <n v="120000"/>
    <n v="2071"/>
    <n v="1492"/>
    <x v="1"/>
    <s v="WARRANTY DEED"/>
    <m/>
    <x v="6"/>
    <x v="2"/>
    <x v="2"/>
    <m/>
    <m/>
    <m/>
    <x v="2"/>
    <x v="1"/>
    <n v="0"/>
    <m/>
    <m/>
    <m/>
    <m/>
    <s v="BERNARD MARY ELLEN"/>
    <s v="TRUSTEE REVOCABLE TRUST"/>
    <s v="4168 NORTH HATCHET CIRCLE"/>
    <s v="BEVERLY HILLS FL 34465 2804"/>
  </r>
  <r>
    <x v="1002"/>
    <s v="18E17S320010  02370 0010"/>
    <s v="7492"/>
    <s v="PINE RIDGE UNITS 1,5,&amp; 6"/>
    <s v="0100"/>
    <s v="Single Family Residential"/>
    <s v="08"/>
    <s v="18S"/>
    <s v="18E"/>
    <s v="STANDARD"/>
    <x v="0"/>
    <n v="63319"/>
    <n v="1.45"/>
    <s v="000X"/>
    <n v="4325"/>
    <s v="N"/>
    <x v="67"/>
    <s v="TER"/>
    <m/>
    <s v="BEVERLY HILLS"/>
    <m/>
    <s v="PINE RIDGE UNIT 1 PB 8 PG 25 LOT 1 BLK 237"/>
    <n v="265990"/>
    <n v="21800"/>
    <n v="244190"/>
    <n v="194712"/>
    <n v="169712"/>
    <x v="0"/>
    <x v="559"/>
    <n v="13500"/>
    <n v="923"/>
    <n v="999"/>
    <x v="1"/>
    <s v="WARRANTY DEED"/>
    <n v="1"/>
    <x v="26"/>
    <x v="0"/>
    <x v="0"/>
    <n v="1"/>
    <n v="2974"/>
    <n v="32"/>
    <x v="0"/>
    <x v="0"/>
    <n v="3682"/>
    <m/>
    <m/>
    <m/>
    <m/>
    <s v="DAWSY JEFFERY J"/>
    <s v="DAWSY E GAIL"/>
    <s v="4325 N WIGWAM TER"/>
    <s v="BEVERLY HILLS FL 34465 3479"/>
  </r>
  <r>
    <x v="1003"/>
    <s v="18E17S320010  02400 0040"/>
    <s v="7492"/>
    <s v="PINE RIDGE UNITS 1,5,&amp; 6"/>
    <s v="0100"/>
    <s v="Single Family Residential"/>
    <s v="08"/>
    <s v="18S"/>
    <s v="18E"/>
    <s v="STANDARD"/>
    <x v="0"/>
    <n v="62495"/>
    <n v="1.43"/>
    <s v="000X"/>
    <n v="4393"/>
    <s v="W"/>
    <x v="68"/>
    <s v="DR"/>
    <m/>
    <s v="BEVERLY HILLS"/>
    <m/>
    <s v="PINE RIDGE UNIT 1 PB 8 PG 25 LOT 4 BLOCK 240"/>
    <n v="21520"/>
    <n v="21520"/>
    <n v="0"/>
    <n v="21520"/>
    <n v="21520"/>
    <x v="0"/>
    <x v="560"/>
    <n v="419000"/>
    <n v="3094"/>
    <n v="1978"/>
    <x v="0"/>
    <s v="WARRANTY DEED"/>
    <n v="1"/>
    <x v="31"/>
    <x v="0"/>
    <x v="0"/>
    <n v="1"/>
    <n v="2077"/>
    <n v="32"/>
    <x v="1"/>
    <x v="0"/>
    <n v="3075"/>
    <m/>
    <m/>
    <m/>
    <m/>
    <s v="HENLEY JOHN R JR"/>
    <s v="HENLEY COLLEEN ANN"/>
    <s v="4393 W TOMAHAWK DR"/>
    <s v="BEVERLY HILLS FL 34465"/>
  </r>
  <r>
    <x v="1004"/>
    <s v="18E17S320010  02400 0050"/>
    <s v="7492"/>
    <s v="PINE RIDGE UNITS 1,5,&amp; 6"/>
    <s v="0100"/>
    <s v="Single Family Residential"/>
    <s v="08"/>
    <s v="18S"/>
    <s v="18E"/>
    <s v="STANDARD"/>
    <x v="0"/>
    <n v="62496"/>
    <n v="1.43"/>
    <s v="000X"/>
    <n v="4349"/>
    <s v="W"/>
    <x v="68"/>
    <s v="DR"/>
    <m/>
    <s v="BEVERLY HILLS"/>
    <m/>
    <s v="PINE RIDGE UNIT 1 PB 8 PG 25 LOT 5 BLK 240"/>
    <n v="271690"/>
    <n v="21520"/>
    <n v="250170"/>
    <n v="249253"/>
    <n v="224253"/>
    <x v="0"/>
    <x v="561"/>
    <n v="295000"/>
    <n v="2826"/>
    <n v="840"/>
    <x v="0"/>
    <s v="WARRANTY DEED"/>
    <n v="1"/>
    <x v="26"/>
    <x v="1"/>
    <x v="0"/>
    <m/>
    <n v="2603"/>
    <n v="32"/>
    <x v="0"/>
    <x v="0"/>
    <n v="3422"/>
    <m/>
    <m/>
    <m/>
    <m/>
    <s v="KENNEDY MARI A"/>
    <m/>
    <s v="4349 W TOMAHAWK DR"/>
    <s v="BEVERLY HILLS FL 34465"/>
  </r>
  <r>
    <x v="1005"/>
    <s v="18E17S320010  02400 0100"/>
    <s v="7492"/>
    <s v="PINE RIDGE UNITS 1,5,&amp; 6"/>
    <s v="0000"/>
    <s v="Vacant Residential"/>
    <s v="08"/>
    <s v="18S"/>
    <s v="18E"/>
    <s v="STANDARD"/>
    <x v="1"/>
    <n v="62495"/>
    <n v="1.43"/>
    <s v="000X"/>
    <n v="4099"/>
    <s v="W"/>
    <x v="68"/>
    <s v="DR"/>
    <m/>
    <s v="BEVERLY HILLS"/>
    <m/>
    <s v="PINE RIDGE UNIT 1 PB 8 PG 25 LOT 10 BLK 240"/>
    <n v="21520"/>
    <n v="21520"/>
    <n v="0"/>
    <n v="21520"/>
    <n v="21520"/>
    <x v="1"/>
    <x v="288"/>
    <n v="78000"/>
    <n v="1818"/>
    <n v="1995"/>
    <x v="1"/>
    <s v="WARRANTY DEED"/>
    <m/>
    <x v="6"/>
    <x v="2"/>
    <x v="2"/>
    <m/>
    <m/>
    <m/>
    <x v="2"/>
    <x v="1"/>
    <n v="0"/>
    <m/>
    <m/>
    <m/>
    <m/>
    <s v="HILSEE ROBERT S"/>
    <s v="HILSEE SUSAN M"/>
    <s v="551 BAY AVE"/>
    <s v="MILFORD DE 19963 4915"/>
  </r>
  <r>
    <x v="1006"/>
    <s v="18E17S320010  02420 0090"/>
    <s v="7492"/>
    <s v="PINE RIDGE UNITS 1,5,&amp; 6"/>
    <s v="0100"/>
    <s v="Single Family Residential"/>
    <s v="08"/>
    <s v="18S"/>
    <s v="18E"/>
    <s v="STANDARD"/>
    <x v="0"/>
    <n v="86452"/>
    <n v="1.98"/>
    <s v="000X"/>
    <n v="4471"/>
    <s v="W"/>
    <x v="20"/>
    <s v="DR"/>
    <m/>
    <s v="BEVERLY HILLS"/>
    <m/>
    <s v="PINE RIDGE UNIT 1 PB 8 PG 25 LOT 9 BLK 242"/>
    <n v="281230"/>
    <n v="29770"/>
    <n v="251460"/>
    <n v="228211"/>
    <n v="203211"/>
    <x v="0"/>
    <x v="562"/>
    <n v="267500"/>
    <n v="2931"/>
    <n v="2357"/>
    <x v="0"/>
    <s v="WARRANTY DEED"/>
    <n v="1"/>
    <x v="15"/>
    <x v="1"/>
    <x v="0"/>
    <m/>
    <n v="2446"/>
    <n v="32"/>
    <x v="0"/>
    <x v="0"/>
    <n v="3571"/>
    <m/>
    <m/>
    <m/>
    <m/>
    <s v="JACOBSEN RONALD"/>
    <s v="JACOBSEN MARY"/>
    <s v="4471 W PIUTE DR"/>
    <s v="BEVERLY HILLS FL 34465"/>
  </r>
  <r>
    <x v="1007"/>
    <s v="18E17S320010  02430 0030"/>
    <s v="7492"/>
    <s v="PINE RIDGE UNITS 1,5,&amp; 6"/>
    <s v="0100"/>
    <s v="Single Family Residential"/>
    <s v="08"/>
    <s v="18S"/>
    <s v="18E"/>
    <s v="STANDARD"/>
    <x v="0"/>
    <n v="62527"/>
    <n v="1.44"/>
    <s v="000X"/>
    <n v="4642"/>
    <s v="W"/>
    <x v="20"/>
    <s v="DR"/>
    <m/>
    <s v="BEVERLY HILLS"/>
    <m/>
    <s v="PINE RIDGE UNIT 1 PB 8 PG 25 LOT 3 BLOCK 243"/>
    <n v="325910"/>
    <n v="21530"/>
    <n v="304380"/>
    <n v="249622"/>
    <n v="224622"/>
    <x v="0"/>
    <x v="563"/>
    <n v="19500"/>
    <n v="1342"/>
    <n v="2093"/>
    <x v="1"/>
    <s v="WARRANTY DEED"/>
    <n v="1"/>
    <x v="0"/>
    <x v="1"/>
    <x v="1"/>
    <m/>
    <n v="2809"/>
    <n v="32"/>
    <x v="0"/>
    <x v="0"/>
    <n v="5153"/>
    <m/>
    <m/>
    <m/>
    <m/>
    <s v="KISSELL MORTON L"/>
    <s v="KISSELL JOANNE M"/>
    <s v="4642 W PIUTE DR"/>
    <s v="BEVERLY HILLS FL 34465 4829"/>
  </r>
  <r>
    <x v="1008"/>
    <s v="18E17S320010  02430 0040"/>
    <s v="7492"/>
    <s v="PINE RIDGE UNITS 1,5,&amp; 6"/>
    <s v="0100"/>
    <s v="Single Family Residential"/>
    <s v="08"/>
    <s v="18S"/>
    <s v="18E"/>
    <s v="STANDARD"/>
    <x v="0"/>
    <n v="62527"/>
    <n v="1.44"/>
    <s v="000X"/>
    <n v="4598"/>
    <s v="W"/>
    <x v="20"/>
    <s v="DR"/>
    <m/>
    <s v="BEVERLY HILLS"/>
    <m/>
    <s v="PINE RIDGE UNIT 1 PB 8 PG 25 L0T 4 BLK 243"/>
    <n v="279320"/>
    <n v="21530"/>
    <n v="257790"/>
    <n v="225531"/>
    <n v="200531"/>
    <x v="0"/>
    <x v="130"/>
    <n v="255000"/>
    <n v="1501"/>
    <n v="2192"/>
    <x v="0"/>
    <s v="WARRANTY DEED"/>
    <n v="1"/>
    <x v="11"/>
    <x v="1"/>
    <x v="0"/>
    <n v="1"/>
    <n v="2654"/>
    <n v="32"/>
    <x v="0"/>
    <x v="0"/>
    <n v="3746"/>
    <m/>
    <m/>
    <m/>
    <m/>
    <s v="HARRY DENNIS R"/>
    <s v="HARRY JOAN M"/>
    <s v="4598 W PIUTE DR"/>
    <s v="BEVERLY HILLS FL 34465"/>
  </r>
  <r>
    <x v="1009"/>
    <s v="18E17S320010  02450 0020"/>
    <s v="7492"/>
    <s v="PINE RIDGE UNITS 1,5,&amp; 6"/>
    <s v="0100"/>
    <s v="Single Family Residential"/>
    <s v="08"/>
    <s v="18S"/>
    <s v="18E"/>
    <s v="STANDARD"/>
    <x v="0"/>
    <n v="62498"/>
    <n v="1.43"/>
    <s v="000X"/>
    <n v="4711"/>
    <s v="W"/>
    <x v="68"/>
    <s v="DR"/>
    <m/>
    <s v="BEVERLY HILLS"/>
    <m/>
    <s v="PINE RIDGE UNIT 1 PB 8 PG 25 LOT 2 BLOCK 245 "/>
    <n v="222800"/>
    <n v="21520"/>
    <n v="201280"/>
    <n v="152398"/>
    <n v="126898"/>
    <x v="0"/>
    <x v="554"/>
    <n v="14000"/>
    <n v="981"/>
    <n v="2192"/>
    <x v="1"/>
    <s v="WARRANTY DEED"/>
    <n v="1"/>
    <x v="26"/>
    <x v="1"/>
    <x v="0"/>
    <m/>
    <n v="1949"/>
    <n v="32"/>
    <x v="0"/>
    <x v="0"/>
    <n v="2999"/>
    <m/>
    <m/>
    <m/>
    <m/>
    <s v="SOCCI ELFRIDA"/>
    <m/>
    <s v="4711 W TOMAHAWK DR"/>
    <s v="BEVERLY HILLS FL 34465"/>
  </r>
  <r>
    <x v="1010"/>
    <s v="18E17S320010  02450 0060"/>
    <s v="7492"/>
    <s v="PINE RIDGE UNITS 1,5,&amp; 6"/>
    <s v="0000"/>
    <s v="Vacant Residential"/>
    <s v="08"/>
    <s v="18S"/>
    <s v="18E"/>
    <s v="STANDARD"/>
    <x v="1"/>
    <n v="62499"/>
    <n v="1.43"/>
    <s v="000X"/>
    <n v="4637"/>
    <s v="W"/>
    <x v="68"/>
    <s v="DR"/>
    <m/>
    <s v="BEVERLY HILLS"/>
    <m/>
    <s v="PINE RIDGE UNIT 1 PB 8 PG 25 LOT 6 BLK 245"/>
    <n v="21520"/>
    <n v="21520"/>
    <n v="0"/>
    <n v="21520"/>
    <n v="21520"/>
    <x v="1"/>
    <x v="564"/>
    <n v="40000"/>
    <n v="3054"/>
    <n v="2399"/>
    <x v="1"/>
    <s v="WARRANTY DEED"/>
    <m/>
    <x v="6"/>
    <x v="2"/>
    <x v="2"/>
    <m/>
    <m/>
    <m/>
    <x v="2"/>
    <x v="1"/>
    <n v="0"/>
    <m/>
    <m/>
    <m/>
    <m/>
    <s v="KOLLMAR RICHARD"/>
    <s v="KOLLMAR SUSAN"/>
    <s v="2822 W PARAGON LN"/>
    <s v="CITRUS SPRINGS FL 34433"/>
  </r>
  <r>
    <x v="1011"/>
    <s v="18E17S320010  02350 0020"/>
    <s v="7492"/>
    <s v="PINE RIDGE UNITS 1,5,&amp; 6"/>
    <s v="0100"/>
    <s v="Single Family Residential"/>
    <s v="08"/>
    <s v="18S"/>
    <s v="18E"/>
    <s v="STANDARD"/>
    <x v="0"/>
    <n v="86520"/>
    <n v="1.99"/>
    <s v="000X"/>
    <n v="4058"/>
    <s v="N"/>
    <x v="66"/>
    <s v="CIR"/>
    <m/>
    <s v="BEVERLY HILLS"/>
    <m/>
    <s v="PINE RIDGE UNIT 1 PB 8 PG 25 LOT 2 BLOCK 235"/>
    <n v="218390"/>
    <n v="29790"/>
    <n v="188600"/>
    <n v="112389"/>
    <n v="87389"/>
    <x v="0"/>
    <x v="565"/>
    <n v="260000"/>
    <n v="2924"/>
    <n v="1801"/>
    <x v="0"/>
    <s v="WARRANTY DEED"/>
    <n v="1"/>
    <x v="10"/>
    <x v="1"/>
    <x v="0"/>
    <m/>
    <n v="1921"/>
    <n v="32"/>
    <x v="0"/>
    <x v="0"/>
    <n v="2826"/>
    <m/>
    <m/>
    <m/>
    <m/>
    <s v="NICHOLL JAMES G"/>
    <s v="NICHOLL LOUISE G"/>
    <s v="4058 N HATCHETT CIR"/>
    <s v="BEVERLY HILLS FL 34465"/>
  </r>
  <r>
    <x v="1012"/>
    <s v="18E17S320010  02370 0050"/>
    <s v="7492"/>
    <s v="PINE RIDGE UNITS 1,5,&amp; 6"/>
    <s v="0000"/>
    <s v="Vacant Residential"/>
    <s v="08"/>
    <s v="18S"/>
    <s v="18E"/>
    <s v="STANDARD"/>
    <x v="1"/>
    <n v="62471"/>
    <n v="1.43"/>
    <s v="000X"/>
    <n v="4034"/>
    <s v="W"/>
    <x v="68"/>
    <s v="DR"/>
    <m/>
    <s v="BEVERLY HILLS"/>
    <m/>
    <s v="PINE RIDGE UNIT 1 PB 8 PG 25 LOT 5 BLOCK 237"/>
    <n v="21510"/>
    <n v="21510"/>
    <n v="0"/>
    <n v="21510"/>
    <n v="21510"/>
    <x v="1"/>
    <x v="149"/>
    <n v="18000"/>
    <n v="1382"/>
    <n v="1714"/>
    <x v="1"/>
    <s v="WARRANTY DEED"/>
    <m/>
    <x v="6"/>
    <x v="2"/>
    <x v="2"/>
    <m/>
    <m/>
    <m/>
    <x v="2"/>
    <x v="1"/>
    <n v="0"/>
    <m/>
    <m/>
    <m/>
    <m/>
    <s v="LEWIS WILLIAM J"/>
    <s v="LEWIS NANETTE M"/>
    <s v="4050 W TOMAHAWK DR"/>
    <s v="BEVERLY HILLS FL 34465"/>
  </r>
  <r>
    <x v="1013"/>
    <s v="18E17S320010  02380 0010"/>
    <s v="7492"/>
    <s v="PINE RIDGE UNITS 1,5,&amp; 6"/>
    <s v="0000"/>
    <s v="Vacant Residential"/>
    <s v="08"/>
    <s v="18S"/>
    <s v="18E"/>
    <s v="STANDARD"/>
    <x v="1"/>
    <n v="79783"/>
    <n v="1.83"/>
    <s v="000X"/>
    <n v="4364"/>
    <s v="W"/>
    <x v="20"/>
    <s v="DR"/>
    <m/>
    <s v="BEVERLY HILLS"/>
    <m/>
    <s v="PINE RIDGE UNIT 1 PB 8 PG 25 LOT 1 BLK 238"/>
    <n v="27470"/>
    <n v="27470"/>
    <n v="0"/>
    <n v="27470"/>
    <n v="27470"/>
    <x v="1"/>
    <x v="566"/>
    <n v="62000"/>
    <n v="3154"/>
    <n v="929"/>
    <x v="1"/>
    <s v="WARRANTY DEED"/>
    <m/>
    <x v="6"/>
    <x v="2"/>
    <x v="2"/>
    <m/>
    <m/>
    <m/>
    <x v="2"/>
    <x v="1"/>
    <n v="0"/>
    <m/>
    <m/>
    <m/>
    <m/>
    <s v="ROWLAND ANDREW D"/>
    <s v="LEE KAY K"/>
    <s v="240 S SUNNYSIDE AVE UNIT 3814"/>
    <s v="SEQUIM WA 98382"/>
  </r>
  <r>
    <x v="1014"/>
    <s v="18E17S320010  02380 0030"/>
    <s v="7492"/>
    <s v="PINE RIDGE UNITS 1,5,&amp; 6"/>
    <s v="0000"/>
    <s v="Vacant Residential"/>
    <s v="08"/>
    <s v="18S"/>
    <s v="18E"/>
    <s v="STANDARD"/>
    <x v="1"/>
    <n v="70146"/>
    <n v="1.61"/>
    <s v="000X"/>
    <n v="4310"/>
    <s v="W"/>
    <x v="20"/>
    <s v="DR"/>
    <m/>
    <s v="BEVERLY HILLS"/>
    <m/>
    <s v="PINE RIDGE UNIT 1 PB 8 PG 25 LOT 3 BLK 238"/>
    <n v="24150"/>
    <n v="24150"/>
    <n v="0"/>
    <n v="24150"/>
    <n v="24150"/>
    <x v="1"/>
    <x v="567"/>
    <n v="33000"/>
    <n v="3054"/>
    <n v="103"/>
    <x v="1"/>
    <s v="WARRANTY DEED"/>
    <m/>
    <x v="6"/>
    <x v="2"/>
    <x v="2"/>
    <m/>
    <m/>
    <m/>
    <x v="2"/>
    <x v="1"/>
    <n v="0"/>
    <m/>
    <m/>
    <m/>
    <m/>
    <s v="CHEEVER TIMOTHY J"/>
    <s v="CHEEVER BARBARA P"/>
    <s v="4282 W PIUTE DR"/>
    <s v="BEVERLY HILLS FL 34465"/>
  </r>
  <r>
    <x v="1015"/>
    <s v="18E17S320010  02390 0010"/>
    <s v="7492"/>
    <s v="PINE RIDGE UNITS 1,5,&amp; 6"/>
    <s v="0100"/>
    <s v="Single Family Residential"/>
    <s v="08"/>
    <s v="18S"/>
    <s v="18E"/>
    <s v="STANDARD"/>
    <x v="0"/>
    <n v="77438"/>
    <n v="1.78"/>
    <s v="000X"/>
    <n v="4417"/>
    <s v="N"/>
    <x v="69"/>
    <s v="DR"/>
    <m/>
    <s v="BEVERLY HILLS"/>
    <m/>
    <s v="PINE RIDGE UNIT 1 PB 8 PG 25 LOT 1 BLK 239"/>
    <n v="247230"/>
    <n v="26670"/>
    <n v="220560"/>
    <n v="159754"/>
    <n v="134754"/>
    <x v="0"/>
    <x v="568"/>
    <n v="25000"/>
    <n v="2877"/>
    <n v="2043"/>
    <x v="1"/>
    <s v="WARRANTY DEED"/>
    <n v="1"/>
    <x v="12"/>
    <x v="1"/>
    <x v="0"/>
    <m/>
    <n v="2237"/>
    <n v="32"/>
    <x v="1"/>
    <x v="0"/>
    <n v="3163"/>
    <m/>
    <m/>
    <m/>
    <m/>
    <s v="RIVERS MICHAEL R"/>
    <s v="RIVERS BRENDA G"/>
    <s v="4417 N SHAWNEE DR"/>
    <s v="BEVERLY HILLS FL 34465"/>
  </r>
  <r>
    <x v="1016"/>
    <s v="18E17S320010  02390 0050"/>
    <s v="7492"/>
    <s v="PINE RIDGE UNITS 1,5,&amp; 6"/>
    <s v="0100"/>
    <s v="Single Family Residential"/>
    <s v="08"/>
    <s v="18S"/>
    <s v="18E"/>
    <s v="STANDARD"/>
    <x v="0"/>
    <n v="78438"/>
    <n v="1.8"/>
    <s v="000X"/>
    <n v="4293"/>
    <s v="W"/>
    <x v="20"/>
    <s v="DR"/>
    <m/>
    <s v="BEVERLY HILLS"/>
    <m/>
    <s v="PINE RIDGE UNIT 1 PB 8 PG 25 LOT 5 BLK 239"/>
    <n v="291400"/>
    <n v="27010"/>
    <n v="264390"/>
    <n v="242741"/>
    <n v="217741"/>
    <x v="0"/>
    <x v="569"/>
    <n v="454000"/>
    <n v="3133"/>
    <n v="655"/>
    <x v="0"/>
    <s v="WARRANTY DEED"/>
    <n v="1"/>
    <x v="15"/>
    <x v="1"/>
    <x v="0"/>
    <m/>
    <n v="2369"/>
    <n v="32"/>
    <x v="0"/>
    <x v="0"/>
    <n v="3612"/>
    <m/>
    <m/>
    <m/>
    <m/>
    <s v="ALLEN BARBARA MUELLER"/>
    <m/>
    <s v="1732 MUTE SWAN LN SE"/>
    <s v="BOLIVA NC 28422"/>
  </r>
  <r>
    <x v="1017"/>
    <s v="18E17S320010  02390 0060"/>
    <s v="7492"/>
    <s v="PINE RIDGE UNITS 1,5,&amp; 6"/>
    <s v="0100"/>
    <s v="Single Family Residential"/>
    <s v="08"/>
    <s v="18S"/>
    <s v="18E"/>
    <s v="STANDARD"/>
    <x v="0"/>
    <n v="88308"/>
    <n v="2.0299999999999998"/>
    <s v="000X"/>
    <n v="4321"/>
    <s v="W"/>
    <x v="20"/>
    <s v="DR"/>
    <m/>
    <s v="BEVERLY HILLS"/>
    <m/>
    <s v="PINE RIDGE UNIT 1 PB 8 PG 25 LOT 6 BLK 239"/>
    <n v="287380"/>
    <n v="30410"/>
    <n v="256970"/>
    <n v="236853"/>
    <n v="211853"/>
    <x v="0"/>
    <x v="414"/>
    <n v="46900"/>
    <n v="1708"/>
    <n v="1277"/>
    <x v="1"/>
    <s v="WARRANTY DEED"/>
    <n v="1"/>
    <x v="0"/>
    <x v="1"/>
    <x v="0"/>
    <n v="1"/>
    <n v="2844"/>
    <n v="32"/>
    <x v="1"/>
    <x v="0"/>
    <n v="3518"/>
    <m/>
    <m/>
    <m/>
    <m/>
    <s v="FEHER JERRY D"/>
    <s v="FEHER LEANNE"/>
    <s v="4321 W PIUTE DR"/>
    <s v="BEVERLY HILLS FL 34465"/>
  </r>
  <r>
    <x v="1018"/>
    <s v="18E17S320010  02390 0070"/>
    <s v="7492"/>
    <s v="PINE RIDGE UNITS 1,5,&amp; 6"/>
    <s v="0100"/>
    <s v="Single Family Residential"/>
    <s v="08"/>
    <s v="18S"/>
    <s v="18E"/>
    <s v="STANDARD"/>
    <x v="0"/>
    <n v="72641"/>
    <n v="1.67"/>
    <s v="000X"/>
    <n v="4365"/>
    <s v="N"/>
    <x v="69"/>
    <s v="DR"/>
    <m/>
    <s v="BEVERLY HILLS"/>
    <m/>
    <s v="PINE RIDGE UNIT 1 PB 8 PG 25 LOT 7 BLK 239"/>
    <n v="162400"/>
    <n v="25010"/>
    <n v="137390"/>
    <n v="149122"/>
    <n v="124122"/>
    <x v="0"/>
    <x v="570"/>
    <n v="173000"/>
    <n v="2944"/>
    <n v="1187"/>
    <x v="0"/>
    <s v="WARRANTY DEED"/>
    <n v="1"/>
    <x v="14"/>
    <x v="1"/>
    <x v="0"/>
    <m/>
    <n v="1553"/>
    <n v="32"/>
    <x v="1"/>
    <x v="0"/>
    <n v="2434"/>
    <m/>
    <m/>
    <m/>
    <m/>
    <s v="LONG KENNETH W"/>
    <s v="LONG SUSAN A"/>
    <s v="4365 N SHAWNEE DR"/>
    <s v="BEVERLY HILLS FL 34465"/>
  </r>
  <r>
    <x v="1019"/>
    <s v="18E17S320010  02400 0020"/>
    <s v="7492"/>
    <s v="PINE RIDGE UNITS 1,5,&amp; 6"/>
    <s v="8000"/>
    <s v="Vacant Governmental"/>
    <s v="08"/>
    <s v="18S"/>
    <s v="18E"/>
    <s v="STANDARD"/>
    <x v="1"/>
    <n v="62495"/>
    <n v="1.43"/>
    <s v="000X"/>
    <n v="4497"/>
    <s v="W"/>
    <x v="68"/>
    <s v="DR"/>
    <m/>
    <s v="BEVERLY HILLS"/>
    <m/>
    <s v="PINE RIDGE UNIT 1 PB 8 PG 25 LOT 2 BLK 240 DESC IN OR BK "/>
    <n v="21520"/>
    <n v="21520"/>
    <n v="0"/>
    <n v="21520"/>
    <n v="2152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1020"/>
    <s v="18E17S320010  02410 0030"/>
    <s v="7492"/>
    <s v="PINE RIDGE UNITS 1,5,&amp; 6"/>
    <s v="0100"/>
    <s v="Single Family Residential"/>
    <s v="08"/>
    <s v="18S"/>
    <s v="18E"/>
    <s v="STANDARD"/>
    <x v="0"/>
    <n v="62511"/>
    <n v="1.44"/>
    <s v="000X"/>
    <n v="4321"/>
    <s v="N"/>
    <x v="23"/>
    <s v="DR"/>
    <m/>
    <s v="BEVERLY HILLS"/>
    <m/>
    <s v="PINE RIDGE UNIT 1 PB 8 PG 25 LOT 3 BLOCK 241"/>
    <n v="215330"/>
    <n v="21530"/>
    <n v="193800"/>
    <n v="154627"/>
    <n v="129627"/>
    <x v="0"/>
    <x v="500"/>
    <n v="14000"/>
    <n v="1476"/>
    <n v="212"/>
    <x v="1"/>
    <s v="WARRANTY DEED"/>
    <n v="1"/>
    <x v="20"/>
    <x v="1"/>
    <x v="0"/>
    <n v="1"/>
    <n v="2172"/>
    <n v="32"/>
    <x v="1"/>
    <x v="0"/>
    <n v="3367"/>
    <m/>
    <m/>
    <m/>
    <m/>
    <s v="WITTE WALTER SCOTT"/>
    <s v="WITTE FRANCES MARIE"/>
    <s v="4321 N AMARILLO DR"/>
    <s v="BEVERLY HILLS FL 34465"/>
  </r>
  <r>
    <x v="1021"/>
    <s v="18E17S320010  02410 0090"/>
    <s v="7492"/>
    <s v="PINE RIDGE UNITS 1,5,&amp; 6"/>
    <s v="0100"/>
    <s v="Single Family Residential"/>
    <s v="08"/>
    <s v="18S"/>
    <s v="18E"/>
    <s v="STANDARD"/>
    <x v="0"/>
    <n v="65434"/>
    <n v="1.5"/>
    <s v="000X"/>
    <n v="4304"/>
    <s v="N"/>
    <x v="69"/>
    <s v="DR"/>
    <m/>
    <s v="BEVERLY HILLS"/>
    <m/>
    <s v="PINE RIDGE UNIT 1 PB 8 PG 25 LOT 9 BLK 241"/>
    <n v="297370"/>
    <n v="22530"/>
    <n v="274840"/>
    <n v="284974"/>
    <n v="259974"/>
    <x v="0"/>
    <x v="571"/>
    <n v="300000"/>
    <n v="2980"/>
    <n v="924"/>
    <x v="0"/>
    <s v="WARRANTY DEED"/>
    <n v="1"/>
    <x v="28"/>
    <x v="0"/>
    <x v="0"/>
    <m/>
    <n v="2351"/>
    <n v="32"/>
    <x v="0"/>
    <x v="0"/>
    <n v="3444"/>
    <m/>
    <m/>
    <m/>
    <m/>
    <s v="KNUTZ RICHARD JR"/>
    <s v="KNUTZ JILLIAN"/>
    <s v="4304 N SHAWNEE DR"/>
    <s v="BEVERLY HILLS FL 34465"/>
  </r>
  <r>
    <x v="1022"/>
    <s v="18E17S320010  02430 0110"/>
    <s v="7492"/>
    <s v="PINE RIDGE UNITS 1,5,&amp; 6"/>
    <s v="0100"/>
    <s v="Single Family Residential"/>
    <s v="08"/>
    <s v="18S"/>
    <s v="18E"/>
    <s v="STANDARD"/>
    <x v="0"/>
    <n v="73826"/>
    <n v="1.69"/>
    <s v="000X"/>
    <n v="4325"/>
    <s v="W"/>
    <x v="65"/>
    <s v="BLVD"/>
    <m/>
    <s v="BEVERLY HILLS"/>
    <m/>
    <s v="PINE RIDGE UNIT 1 PB 8 PG 25  LOT 11 BLK 243"/>
    <n v="231020"/>
    <n v="25420"/>
    <n v="205600"/>
    <n v="231020"/>
    <n v="231020"/>
    <x v="0"/>
    <x v="572"/>
    <n v="290000"/>
    <n v="3096"/>
    <n v="1935"/>
    <x v="0"/>
    <s v="WARRANTY DEED"/>
    <n v="1"/>
    <x v="11"/>
    <x v="1"/>
    <x v="0"/>
    <m/>
    <n v="2266"/>
    <n v="32"/>
    <x v="1"/>
    <x v="0"/>
    <n v="3173"/>
    <m/>
    <m/>
    <m/>
    <m/>
    <s v="CASTELLANO FAMILY IRREVOCABLE TRUST UTD"/>
    <s v="5 21 2008"/>
    <s v="4325 W MUSTANG BLVD"/>
    <s v="BEVERLY HILLS FL 34465"/>
  </r>
  <r>
    <x v="1023"/>
    <s v="18E17S320010  02450 0110"/>
    <s v="7492"/>
    <s v="PINE RIDGE UNITS 1,5,&amp; 6"/>
    <s v="0100"/>
    <s v="Single Family Residential"/>
    <s v="08"/>
    <s v="18S"/>
    <s v="18E"/>
    <s v="STANDARD"/>
    <x v="0"/>
    <n v="63207"/>
    <n v="1.45"/>
    <s v="000X"/>
    <n v="4537"/>
    <s v="W"/>
    <x v="68"/>
    <s v="DR"/>
    <m/>
    <s v="BEVERLY HILLS"/>
    <m/>
    <s v="PINE RIDGE UNIT 1 PB 8 PG 25 LOT 11 BLOCK 245"/>
    <n v="205100"/>
    <n v="21770"/>
    <n v="183330"/>
    <n v="160671"/>
    <n v="135671"/>
    <x v="1"/>
    <x v="573"/>
    <n v="285000"/>
    <n v="3058"/>
    <n v="810"/>
    <x v="0"/>
    <s v="WARRANTY DEED"/>
    <n v="1"/>
    <x v="20"/>
    <x v="3"/>
    <x v="0"/>
    <m/>
    <n v="2118"/>
    <n v="32"/>
    <x v="1"/>
    <x v="0"/>
    <n v="2706"/>
    <m/>
    <m/>
    <m/>
    <m/>
    <s v="HARMON JOHN A"/>
    <m/>
    <s v="4537 W TOMAHAWK DR"/>
    <s v="BEVERLY HILLS FL 34465"/>
  </r>
  <r>
    <x v="1024"/>
    <s v="18E17S320010  02340 0250"/>
    <s v="7492"/>
    <s v="PINE RIDGE UNITS 1,5,&amp; 6"/>
    <s v="0000"/>
    <s v="Vacant Residential"/>
    <s v="09"/>
    <s v="18S"/>
    <s v="18E"/>
    <s v="STANDARD"/>
    <x v="1"/>
    <n v="67365"/>
    <n v="1.55"/>
    <s v="000X"/>
    <n v="4277"/>
    <s v="N"/>
    <x v="66"/>
    <s v="CIR"/>
    <m/>
    <s v="BEVERLY HILLS"/>
    <m/>
    <s v="PINE RIDGE UNIT 1 PB 8 PG 25 LOT 25 BLOCK 234"/>
    <n v="23200"/>
    <n v="23200"/>
    <n v="0"/>
    <n v="23200"/>
    <n v="23200"/>
    <x v="1"/>
    <x v="23"/>
    <m/>
    <m/>
    <m/>
    <x v="2"/>
    <m/>
    <m/>
    <x v="6"/>
    <x v="2"/>
    <x v="2"/>
    <m/>
    <m/>
    <m/>
    <x v="2"/>
    <x v="1"/>
    <n v="0"/>
    <m/>
    <m/>
    <m/>
    <m/>
    <s v="PRINS WILLIAM J"/>
    <s v="PRINS MARY C"/>
    <s v="PO BOX 19107"/>
    <s v="RENO NV 89511 0883"/>
  </r>
  <r>
    <x v="1025"/>
    <s v="18E17S320010  02380 0130"/>
    <s v="7492"/>
    <s v="PINE RIDGE UNITS 1,5,&amp; 6"/>
    <s v="0000"/>
    <s v="Vacant Residential"/>
    <s v="08"/>
    <s v="18S"/>
    <s v="18E"/>
    <s v="STANDARD"/>
    <x v="1"/>
    <n v="69879"/>
    <n v="1.6"/>
    <s v="000X"/>
    <n v="4175"/>
    <s v="N"/>
    <x v="23"/>
    <s v="DR"/>
    <m/>
    <s v="BEVERLY HILLS"/>
    <m/>
    <s v="PINE RIDGE UNIT 1 PB 8 PG 25 LOT 13 BLOCK 238 "/>
    <n v="24060"/>
    <n v="24060"/>
    <n v="0"/>
    <n v="24060"/>
    <n v="24060"/>
    <x v="1"/>
    <x v="23"/>
    <m/>
    <m/>
    <m/>
    <x v="2"/>
    <m/>
    <m/>
    <x v="6"/>
    <x v="2"/>
    <x v="2"/>
    <m/>
    <m/>
    <m/>
    <x v="2"/>
    <x v="1"/>
    <n v="0"/>
    <m/>
    <m/>
    <m/>
    <m/>
    <s v="SCARIONE MICHAEL"/>
    <m/>
    <s v="4 DR REED BLVD"/>
    <s v="AMITYVILLE NY 11701 1207"/>
  </r>
  <r>
    <x v="1026"/>
    <s v="18E17S320010  02390 0030"/>
    <s v="7492"/>
    <s v="PINE RIDGE UNITS 1,5,&amp; 6"/>
    <s v="0000"/>
    <s v="Vacant Residential"/>
    <s v="08"/>
    <s v="18S"/>
    <s v="18E"/>
    <s v="STANDARD"/>
    <x v="1"/>
    <n v="71452"/>
    <n v="1.64"/>
    <s v="000X"/>
    <n v="4326"/>
    <s v="W"/>
    <x v="68"/>
    <s v="DR"/>
    <m/>
    <s v="BEVERLY HILLS"/>
    <m/>
    <s v="PINE RIDGE UNIT 1 PB 8 PG 25 LOT 3 BLK 239"/>
    <n v="24600"/>
    <n v="24600"/>
    <n v="0"/>
    <n v="24600"/>
    <n v="24600"/>
    <x v="1"/>
    <x v="574"/>
    <n v="31300"/>
    <n v="1213"/>
    <n v="229"/>
    <x v="1"/>
    <s v="FROM DEVELOPERS"/>
    <m/>
    <x v="6"/>
    <x v="2"/>
    <x v="2"/>
    <m/>
    <m/>
    <m/>
    <x v="2"/>
    <x v="1"/>
    <n v="0"/>
    <m/>
    <m/>
    <m/>
    <m/>
    <s v="MATTOCK MICHAEL A"/>
    <s v="MATTOCK DIANE C"/>
    <s v="168 RIDGE RD"/>
    <s v="HOLLIS NH 03049 6423"/>
  </r>
  <r>
    <x v="1027"/>
    <s v="18E17S320010  02390 0040"/>
    <s v="7492"/>
    <s v="PINE RIDGE UNITS 1,5,&amp; 6"/>
    <s v="0100"/>
    <s v="Single Family Residential"/>
    <s v="08"/>
    <s v="18S"/>
    <s v="18E"/>
    <s v="STANDARD"/>
    <x v="0"/>
    <n v="98229"/>
    <n v="2.2599999999999998"/>
    <s v="000X"/>
    <n v="4241"/>
    <s v="W"/>
    <x v="20"/>
    <s v="DR"/>
    <m/>
    <s v="BEVERLY HILLS"/>
    <m/>
    <s v="PINE RIDGE UNIT 1 PB 8 PG 25 LOT 4 BLK 239"/>
    <n v="530960"/>
    <n v="33830"/>
    <n v="497130"/>
    <n v="365107"/>
    <n v="340107"/>
    <x v="0"/>
    <x v="218"/>
    <n v="40000"/>
    <n v="2581"/>
    <n v="407"/>
    <x v="1"/>
    <s v="WARRANTY DEED"/>
    <n v="1"/>
    <x v="40"/>
    <x v="0"/>
    <x v="4"/>
    <m/>
    <n v="3517"/>
    <n v="32"/>
    <x v="0"/>
    <x v="0"/>
    <n v="4945"/>
    <m/>
    <m/>
    <m/>
    <m/>
    <s v="BURGESS JAMES LAWRENCE"/>
    <s v="BURGESS IVETTE"/>
    <s v="4241 W PIUTE DR"/>
    <s v="BEVERLY HILLS FL 34465 4814"/>
  </r>
  <r>
    <x v="1028"/>
    <s v="18E17S320010  02400 0090"/>
    <s v="7492"/>
    <s v="PINE RIDGE UNITS 1,5,&amp; 6"/>
    <s v="0100"/>
    <s v="Single Family Residential"/>
    <s v="08"/>
    <s v="18S"/>
    <s v="18E"/>
    <s v="STANDARD"/>
    <x v="0"/>
    <n v="62496"/>
    <n v="1.43"/>
    <s v="000X"/>
    <n v="4105"/>
    <s v="W"/>
    <x v="68"/>
    <s v="DR"/>
    <m/>
    <s v="BEVERLY HILLS"/>
    <m/>
    <s v="PINE RIDGE UNIT 1 PB 8 PG 25 LOT 9 BLK 240"/>
    <n v="222100"/>
    <n v="21520"/>
    <n v="200580"/>
    <n v="204438"/>
    <n v="169438"/>
    <x v="0"/>
    <x v="575"/>
    <n v="255000"/>
    <n v="2811"/>
    <n v="2078"/>
    <x v="0"/>
    <s v="WARRANTY DEED"/>
    <n v="1"/>
    <x v="21"/>
    <x v="1"/>
    <x v="0"/>
    <m/>
    <n v="1911"/>
    <n v="32"/>
    <x v="1"/>
    <x v="0"/>
    <n v="2814"/>
    <m/>
    <m/>
    <m/>
    <m/>
    <s v="NIELSEN MONICA R"/>
    <s v="NIELSEN KEITH G"/>
    <s v="4105 W TOMAHAWK DR"/>
    <s v="BEVERLY HILLS FL 34465"/>
  </r>
  <r>
    <x v="1029"/>
    <s v="18E17S320010  02410 0050"/>
    <s v="7492"/>
    <s v="PINE RIDGE UNITS 1,5,&amp; 6"/>
    <s v="0100"/>
    <s v="Single Family Residential"/>
    <s v="08"/>
    <s v="18S"/>
    <s v="18E"/>
    <s v="STANDARD"/>
    <x v="0"/>
    <n v="76924"/>
    <n v="1.77"/>
    <s v="000X"/>
    <n v="4425"/>
    <s v="N"/>
    <x v="23"/>
    <s v="DR"/>
    <m/>
    <s v="BEVERLY HILLS"/>
    <m/>
    <s v="PINE RIDGE UNIT 1 PB 8 PG 25 LOT 5 BLK 241"/>
    <n v="243030"/>
    <n v="26490"/>
    <n v="216540"/>
    <n v="243030"/>
    <n v="243030"/>
    <x v="1"/>
    <x v="265"/>
    <n v="165000"/>
    <n v="2439"/>
    <n v="1383"/>
    <x v="0"/>
    <s v="TO OR FROM BANKS/LOAN CO."/>
    <n v="1"/>
    <x v="33"/>
    <x v="1"/>
    <x v="0"/>
    <n v="1"/>
    <n v="2260"/>
    <n v="32"/>
    <x v="0"/>
    <x v="0"/>
    <n v="3375"/>
    <m/>
    <m/>
    <m/>
    <m/>
    <s v="BULTHUIS LORIE"/>
    <s v="BULTHUIS MITCHELL"/>
    <s v="1344 NW 86TH WAY"/>
    <s v="CORAL SPRINGS FL 33071"/>
  </r>
  <r>
    <x v="1030"/>
    <s v="18E17S320010  02420 0010"/>
    <s v="7492"/>
    <s v="PINE RIDGE UNITS 1,5,&amp; 6"/>
    <s v="0100"/>
    <s v="Single Family Residential"/>
    <s v="08"/>
    <s v="18S"/>
    <s v="18E"/>
    <s v="STANDARD"/>
    <x v="0"/>
    <n v="72080"/>
    <n v="1.65"/>
    <s v="000X"/>
    <n v="4091"/>
    <s v="N"/>
    <x v="70"/>
    <s v="DR"/>
    <m/>
    <s v="BEVERLY HILLS"/>
    <m/>
    <s v="PINE RIDGE UNIT 1 PB 8 PG 25  LOT 1 BLK 242"/>
    <n v="335150"/>
    <n v="24820"/>
    <n v="310330"/>
    <n v="250915"/>
    <n v="225415"/>
    <x v="0"/>
    <x v="576"/>
    <n v="379900"/>
    <n v="2764"/>
    <n v="2141"/>
    <x v="0"/>
    <s v="WARRANTY DEED"/>
    <n v="1"/>
    <x v="3"/>
    <x v="1"/>
    <x v="1"/>
    <m/>
    <n v="2679"/>
    <n v="32"/>
    <x v="0"/>
    <x v="0"/>
    <n v="4042"/>
    <m/>
    <m/>
    <m/>
    <m/>
    <s v="ZYGARLOWSKI ROBERT F"/>
    <s v="ZYGARLOWSKI ELIZABETH A"/>
    <s v="4091 N BRIDGER DR"/>
    <s v="BEVERLY HILLS FL 34465 4866"/>
  </r>
  <r>
    <x v="1031"/>
    <s v="18E17S320010  02430 0090"/>
    <s v="7492"/>
    <s v="PINE RIDGE UNITS 1,5,&amp; 6"/>
    <s v="0000"/>
    <s v="Vacant Residential"/>
    <s v="08"/>
    <s v="18S"/>
    <s v="18E"/>
    <s v="STANDARD"/>
    <x v="1"/>
    <n v="69580"/>
    <n v="1.6"/>
    <s v="000X"/>
    <n v="4390"/>
    <s v="W"/>
    <x v="20"/>
    <s v="DR"/>
    <m/>
    <s v="BEVERLY HILLS"/>
    <m/>
    <s v="PINE RIDGE UNIT 1 PB 8 PG 25 LOT 9 BLK 243 "/>
    <n v="23940"/>
    <n v="23940"/>
    <n v="0"/>
    <n v="23940"/>
    <n v="23940"/>
    <x v="1"/>
    <x v="23"/>
    <m/>
    <m/>
    <m/>
    <x v="2"/>
    <m/>
    <m/>
    <x v="6"/>
    <x v="2"/>
    <x v="2"/>
    <m/>
    <m/>
    <m/>
    <x v="2"/>
    <x v="1"/>
    <n v="0"/>
    <m/>
    <m/>
    <m/>
    <m/>
    <s v="DORSAINVIL JOSEPH &amp; SOLANGE"/>
    <m/>
    <s v="193 ROGERS DR"/>
    <s v="SCARSDALE NY 10583 6711"/>
  </r>
  <r>
    <x v="1032"/>
    <s v="18E17S320010  02440 0010"/>
    <s v="7492"/>
    <s v="PINE RIDGE UNITS 1,5,&amp; 6"/>
    <s v="0000"/>
    <s v="Vacant Residential"/>
    <s v="08"/>
    <s v="18S"/>
    <s v="18E"/>
    <s v="STANDARD"/>
    <x v="1"/>
    <n v="62590"/>
    <n v="1.44"/>
    <s v="000X"/>
    <n v="4728"/>
    <s v="W"/>
    <x v="68"/>
    <s v="DR"/>
    <m/>
    <s v="BEVERLY HILLS"/>
    <m/>
    <s v="PINE RIDGE UNIT 1 PB 8 PG 25 LOT 1 BLK 244 "/>
    <n v="21550"/>
    <n v="21550"/>
    <n v="0"/>
    <n v="21550"/>
    <n v="21550"/>
    <x v="1"/>
    <x v="275"/>
    <n v="47000"/>
    <n v="1754"/>
    <n v="1659"/>
    <x v="1"/>
    <s v="FROM DEVELOPERS"/>
    <m/>
    <x v="6"/>
    <x v="2"/>
    <x v="2"/>
    <m/>
    <m/>
    <m/>
    <x v="2"/>
    <x v="1"/>
    <n v="0"/>
    <m/>
    <m/>
    <m/>
    <m/>
    <s v="NEMBHARD EWAN GLEN &amp;"/>
    <s v="CYNTHIA ROSE NEMBHARD"/>
    <s v="12816 80TH LN"/>
    <s v="WEST PALM BEACH FL 33412"/>
  </r>
  <r>
    <x v="1033"/>
    <s v="18E17S320010  02440 0100"/>
    <s v="7492"/>
    <s v="PINE RIDGE UNITS 1,5,&amp; 6"/>
    <s v="0100"/>
    <s v="Single Family Residential"/>
    <s v="08"/>
    <s v="18S"/>
    <s v="18E"/>
    <s v="STANDARD"/>
    <x v="0"/>
    <n v="105153"/>
    <n v="2.41"/>
    <s v="000X"/>
    <n v="4380"/>
    <s v="N"/>
    <x v="23"/>
    <s v="DR"/>
    <m/>
    <s v="BEVERLY HILLS"/>
    <m/>
    <s v="PINE RIDGE UNIT 1 PB 8 PG 25 LOT 10 BLOCK 244"/>
    <n v="241630"/>
    <n v="36210"/>
    <n v="205420"/>
    <n v="241630"/>
    <n v="216630"/>
    <x v="0"/>
    <x v="577"/>
    <n v="320000"/>
    <n v="2936"/>
    <n v="1042"/>
    <x v="0"/>
    <s v="WARRANTY DEED"/>
    <n v="1"/>
    <x v="7"/>
    <x v="1"/>
    <x v="0"/>
    <n v="1"/>
    <n v="2192"/>
    <n v="32"/>
    <x v="0"/>
    <x v="0"/>
    <n v="3199"/>
    <m/>
    <m/>
    <m/>
    <m/>
    <s v="ONEAL MELISSA A"/>
    <m/>
    <s v="4380 N AMARILLO DR"/>
    <s v="BEVERLY HILLS FL 34465 4811"/>
  </r>
  <r>
    <x v="1034"/>
    <s v="18E17S320010  02450 0080"/>
    <s v="7492"/>
    <s v="PINE RIDGE UNITS 1,5,&amp; 6"/>
    <s v="0100"/>
    <s v="Single Family Residential"/>
    <s v="08"/>
    <s v="18S"/>
    <s v="18E"/>
    <s v="STANDARD"/>
    <x v="0"/>
    <n v="67374"/>
    <n v="1.55"/>
    <s v="000X"/>
    <n v="4593"/>
    <s v="W"/>
    <x v="68"/>
    <s v="DR"/>
    <m/>
    <s v="BEVERLY HILLS"/>
    <m/>
    <s v="PINE RIDGE UNIT 1 PB 8 PG 25 LOT 8 BLK 245"/>
    <n v="296010"/>
    <n v="23200"/>
    <n v="272810"/>
    <n v="237043"/>
    <n v="211543"/>
    <x v="0"/>
    <x v="243"/>
    <n v="245000"/>
    <n v="2458"/>
    <n v="679"/>
    <x v="0"/>
    <s v="WARRANTY DEED"/>
    <n v="1"/>
    <x v="3"/>
    <x v="0"/>
    <x v="0"/>
    <n v="1"/>
    <n v="2778"/>
    <n v="32"/>
    <x v="0"/>
    <x v="0"/>
    <n v="3942"/>
    <m/>
    <m/>
    <m/>
    <m/>
    <s v="WITKOWICH KENNETH"/>
    <s v="WITKOWICH LORI"/>
    <s v="4593 W TOMAHAWK DR"/>
    <s v="BEVERLY HILLS FL 34465"/>
  </r>
  <r>
    <x v="1035"/>
    <s v="18E17S320010  02360 0030"/>
    <s v="7492"/>
    <s v="PINE RIDGE UNITS 1,5,&amp; 6"/>
    <s v="0000"/>
    <s v="Vacant Residential"/>
    <s v="09"/>
    <s v="18S"/>
    <s v="18E"/>
    <s v="STANDARD"/>
    <x v="1"/>
    <n v="62366"/>
    <n v="1.43"/>
    <s v="000X"/>
    <n v="4015"/>
    <s v="W"/>
    <x v="68"/>
    <s v="DR"/>
    <m/>
    <s v="BEVERLY HILLS"/>
    <m/>
    <s v="PINE RIDGE UNIT 1 PB 8 PG 25 LOT 3 BLOCK 236 "/>
    <n v="21480"/>
    <n v="21480"/>
    <n v="0"/>
    <n v="21480"/>
    <n v="21480"/>
    <x v="1"/>
    <x v="578"/>
    <n v="25000"/>
    <n v="2340"/>
    <n v="1686"/>
    <x v="1"/>
    <s v="WARRANTY DEED"/>
    <m/>
    <x v="6"/>
    <x v="2"/>
    <x v="2"/>
    <m/>
    <m/>
    <m/>
    <x v="2"/>
    <x v="1"/>
    <n v="0"/>
    <m/>
    <m/>
    <m/>
    <m/>
    <s v="MACAPAGAL MARIA CHRISTINA"/>
    <m/>
    <s v="2196 MESA VERDE DR"/>
    <s v="BEVERLY HILLS FL 34465"/>
  </r>
  <r>
    <x v="1036"/>
    <s v="18E17S320010  02400 0070"/>
    <s v="7492"/>
    <s v="PINE RIDGE UNITS 1,5,&amp; 6"/>
    <s v="0100"/>
    <s v="Single Family Residential"/>
    <s v="08"/>
    <s v="18S"/>
    <s v="18E"/>
    <s v="STANDARD"/>
    <x v="0"/>
    <n v="62496"/>
    <n v="1.43"/>
    <s v="000X"/>
    <n v="4251"/>
    <s v="W"/>
    <x v="68"/>
    <s v="DR"/>
    <m/>
    <s v="BEVERLY HILLS"/>
    <m/>
    <s v="PINE RIDGE UNIT 1 PB 8 PG 25 LOT 7 BLOCK 240"/>
    <n v="389990"/>
    <n v="21520"/>
    <n v="368470"/>
    <n v="323786"/>
    <n v="298786"/>
    <x v="0"/>
    <x v="38"/>
    <n v="90000"/>
    <n v="1844"/>
    <n v="1993"/>
    <x v="1"/>
    <s v="WARRANTY DEED"/>
    <n v="1"/>
    <x v="3"/>
    <x v="1"/>
    <x v="4"/>
    <m/>
    <n v="3301"/>
    <n v="32"/>
    <x v="0"/>
    <x v="0"/>
    <n v="5393"/>
    <m/>
    <m/>
    <m/>
    <m/>
    <s v="WHITE AMOS IV"/>
    <s v="WHITE BETTIE L"/>
    <s v="4251 W TOMAHAWK DR"/>
    <s v="BEVERLY HILLS FL 34465"/>
  </r>
  <r>
    <x v="1037"/>
    <s v="18E17S320010  02410 0040"/>
    <s v="7492"/>
    <s v="PINE RIDGE UNITS 1,5,&amp; 6"/>
    <s v="0000"/>
    <s v="Vacant Residential"/>
    <s v="08"/>
    <s v="18S"/>
    <s v="18E"/>
    <s v="STANDARD"/>
    <x v="1"/>
    <n v="62745"/>
    <n v="1.44"/>
    <s v="000X"/>
    <n v="4353"/>
    <s v="N"/>
    <x v="23"/>
    <s v="DR"/>
    <m/>
    <s v="BEVERLY HILLS"/>
    <m/>
    <s v="PINE RIDGE UNIT 1 PB 8 PG 25 LOT 4 BLOCK 241 "/>
    <n v="21610"/>
    <n v="21610"/>
    <n v="0"/>
    <n v="21610"/>
    <n v="21610"/>
    <x v="1"/>
    <x v="414"/>
    <n v="42000"/>
    <n v="1711"/>
    <n v="242"/>
    <x v="1"/>
    <s v="WARRANTY DEED"/>
    <m/>
    <x v="6"/>
    <x v="2"/>
    <x v="2"/>
    <m/>
    <m/>
    <m/>
    <x v="2"/>
    <x v="1"/>
    <n v="0"/>
    <m/>
    <m/>
    <m/>
    <m/>
    <s v="POULOSE K PAUL &amp; QUEENY TRUSTEE"/>
    <m/>
    <s v="1216 SANTA FE ST"/>
    <s v="LEAVENWORTH KS 66048"/>
  </r>
  <r>
    <x v="1038"/>
    <s v="18E17S320010  02420 0030"/>
    <s v="7492"/>
    <s v="PINE RIDGE UNITS 1,5,&amp; 6"/>
    <s v="0100"/>
    <s v="Single Family Residential"/>
    <s v="08"/>
    <s v="18S"/>
    <s v="18E"/>
    <s v="STANDARD"/>
    <x v="0"/>
    <n v="67500"/>
    <n v="1.55"/>
    <s v="000X"/>
    <n v="4187"/>
    <s v="N"/>
    <x v="70"/>
    <s v="DR"/>
    <m/>
    <s v="BEVERLY HILLS"/>
    <m/>
    <s v="PINE RIDGE UNIT 1 PB 8 PG 25 LOT 3 BLOCK 242"/>
    <n v="266930"/>
    <n v="23240"/>
    <n v="243690"/>
    <n v="206787"/>
    <n v="181787"/>
    <x v="0"/>
    <x v="167"/>
    <n v="12000"/>
    <n v="1386"/>
    <n v="1054"/>
    <x v="1"/>
    <s v="WARRANTY DEED"/>
    <n v="1"/>
    <x v="15"/>
    <x v="1"/>
    <x v="0"/>
    <m/>
    <n v="2478"/>
    <n v="32"/>
    <x v="0"/>
    <x v="0"/>
    <n v="3673"/>
    <m/>
    <m/>
    <m/>
    <m/>
    <s v="SIROCHMAN MICHAEL J JR"/>
    <s v="SIROCHMAN LISA A"/>
    <s v="4187 N BRIDGER DR"/>
    <s v="BEVERLY HILLS FL 34465"/>
  </r>
  <r>
    <x v="1039"/>
    <s v="18E17S320010  02420 0060"/>
    <s v="7492"/>
    <s v="PINE RIDGE UNITS 1,5,&amp; 6"/>
    <s v="0000"/>
    <s v="Vacant Residential"/>
    <s v="08"/>
    <s v="18S"/>
    <s v="18E"/>
    <s v="STANDARD"/>
    <x v="0"/>
    <n v="99844"/>
    <n v="2.29"/>
    <s v="000X"/>
    <n v="4256"/>
    <s v="N"/>
    <x v="23"/>
    <s v="DR"/>
    <m/>
    <s v="BEVERLY HILLS"/>
    <m/>
    <s v="PINE RIDGE UNIT 1 PB 8 PG 25 LOT 6 BLK 242 "/>
    <n v="34380"/>
    <n v="34380"/>
    <n v="0"/>
    <n v="34380"/>
    <n v="34380"/>
    <x v="1"/>
    <x v="579"/>
    <n v="48000"/>
    <n v="3107"/>
    <n v="409"/>
    <x v="1"/>
    <s v="WARRANTY DEED"/>
    <m/>
    <x v="6"/>
    <x v="2"/>
    <x v="2"/>
    <m/>
    <m/>
    <m/>
    <x v="2"/>
    <x v="1"/>
    <n v="0"/>
    <m/>
    <m/>
    <m/>
    <m/>
    <s v="NEUBERT STEFANIE"/>
    <m/>
    <s v="4295 N BRIDGER DR"/>
    <s v="BEVERLY HILLS FL 34465"/>
  </r>
  <r>
    <x v="1040"/>
    <s v="18E17S320010  02440 0060"/>
    <s v="7492"/>
    <s v="PINE RIDGE UNITS 1,5,&amp; 6"/>
    <s v="0100"/>
    <s v="Single Family Residential"/>
    <s v="08"/>
    <s v="18S"/>
    <s v="18E"/>
    <s v="STANDARD"/>
    <x v="0"/>
    <n v="71500"/>
    <n v="1.64"/>
    <s v="000X"/>
    <n v="4636"/>
    <s v="W"/>
    <x v="68"/>
    <s v="DR"/>
    <m/>
    <s v="BEVERLY HILLS"/>
    <m/>
    <s v="PINE RIDGE UNIT 1 PB 8 PG 25 LOT 6 BLK 244"/>
    <n v="336050"/>
    <n v="24620"/>
    <n v="311430"/>
    <n v="336050"/>
    <n v="336050"/>
    <x v="1"/>
    <x v="18"/>
    <n v="62000"/>
    <n v="1776"/>
    <n v="721"/>
    <x v="1"/>
    <s v="WARRANTY DEED"/>
    <n v="1"/>
    <x v="0"/>
    <x v="1"/>
    <x v="1"/>
    <m/>
    <n v="3439"/>
    <n v="32"/>
    <x v="1"/>
    <x v="0"/>
    <n v="4669"/>
    <m/>
    <m/>
    <m/>
    <m/>
    <s v="PERALES-PIGATTI CAMILIA"/>
    <s v="PIGATTI RICARDO SR"/>
    <s v="591 LAKEWAY DR"/>
    <s v="N BABYLON NY 11704"/>
  </r>
  <r>
    <x v="1041"/>
    <s v="18E17S320010  02440 0070"/>
    <s v="7492"/>
    <s v="PINE RIDGE UNITS 1,5,&amp; 6"/>
    <s v="0100"/>
    <s v="Single Family Residential"/>
    <s v="08"/>
    <s v="18S"/>
    <s v="18E"/>
    <s v="STANDARD"/>
    <x v="0"/>
    <n v="78176"/>
    <n v="1.79"/>
    <s v="000X"/>
    <n v="4614"/>
    <s v="W"/>
    <x v="68"/>
    <s v="DR"/>
    <m/>
    <s v="BEVERLY HILLS"/>
    <m/>
    <s v="PINE RIDGE UNIT 1 PB 8 PG 25 LOT 7 BLK 244"/>
    <n v="26920"/>
    <n v="26920"/>
    <n v="0"/>
    <n v="26920"/>
    <n v="26920"/>
    <x v="0"/>
    <x v="321"/>
    <n v="436300"/>
    <n v="3043"/>
    <n v="1877"/>
    <x v="0"/>
    <s v="WARRANTY DEED"/>
    <n v="1"/>
    <x v="31"/>
    <x v="1"/>
    <x v="0"/>
    <m/>
    <n v="2340"/>
    <n v="32"/>
    <x v="0"/>
    <x v="0"/>
    <n v="3912"/>
    <m/>
    <m/>
    <m/>
    <m/>
    <s v="DEVELEZ KEITH"/>
    <s v="DEVELEZ JANET"/>
    <s v="4614 W TOMAHAWK DR"/>
    <s v="BEVERLY HILLS FL 34465"/>
  </r>
  <r>
    <x v="1042"/>
    <s v="18E17S320010  02440 0130"/>
    <s v="7492"/>
    <s v="PINE RIDGE UNITS 1,5,&amp; 6"/>
    <s v="0100"/>
    <s v="Single Family Residential"/>
    <s v="08"/>
    <s v="18S"/>
    <s v="18E"/>
    <s v="STANDARD"/>
    <x v="0"/>
    <n v="65000"/>
    <n v="1.49"/>
    <s v="000X"/>
    <n v="4238"/>
    <s v="N"/>
    <x v="70"/>
    <s v="DR"/>
    <m/>
    <s v="BEVERLY HILLS"/>
    <m/>
    <s v="PINE RIDGE UNIT 1 PB 8 PG 25 LOT 13 BLK 244"/>
    <n v="222060"/>
    <n v="22380"/>
    <n v="199680"/>
    <n v="222060"/>
    <n v="222060"/>
    <x v="0"/>
    <x v="580"/>
    <n v="333900"/>
    <n v="3093"/>
    <n v="241"/>
    <x v="0"/>
    <s v="WARRANTY DEED"/>
    <n v="1"/>
    <x v="12"/>
    <x v="1"/>
    <x v="0"/>
    <m/>
    <n v="2103"/>
    <n v="32"/>
    <x v="1"/>
    <x v="0"/>
    <n v="3002"/>
    <m/>
    <m/>
    <m/>
    <m/>
    <s v="CARTER NORMAN E"/>
    <s v="JAQUISH SAUNDRA M"/>
    <s v="4238 N BRIDGER DR"/>
    <s v="BEVERLY HILLS FL 34465"/>
  </r>
  <r>
    <x v="1043"/>
    <s v="18E17S320010  02450 0030"/>
    <s v="7492"/>
    <s v="PINE RIDGE UNITS 1,5,&amp; 6"/>
    <s v="0100"/>
    <s v="Single Family Residential"/>
    <s v="08"/>
    <s v="18S"/>
    <s v="18E"/>
    <s v="STANDARD"/>
    <x v="0"/>
    <n v="62498"/>
    <n v="1.43"/>
    <s v="000X"/>
    <n v="4693"/>
    <s v="W"/>
    <x v="68"/>
    <s v="DR"/>
    <m/>
    <s v="BEVERLY HILLS"/>
    <m/>
    <s v="PINE RIDGE UNIT 1 PB 8 PG 25 LOT 3 BLK 245"/>
    <n v="273110"/>
    <n v="21520"/>
    <n v="251590"/>
    <n v="221715"/>
    <n v="196715"/>
    <x v="0"/>
    <x v="581"/>
    <n v="165000"/>
    <n v="2290"/>
    <n v="1431"/>
    <x v="0"/>
    <s v="WARRANTY DEED"/>
    <n v="1"/>
    <x v="11"/>
    <x v="1"/>
    <x v="0"/>
    <m/>
    <n v="2246"/>
    <n v="32"/>
    <x v="0"/>
    <x v="0"/>
    <n v="3284"/>
    <m/>
    <m/>
    <m/>
    <m/>
    <s v="WHEAT JAMES DAVID SR"/>
    <s v="WHEAT BARBARA ANN"/>
    <s v="4693 W TOMAHAWK DR"/>
    <s v="BEVERLY HILLS FL 34465 4809"/>
  </r>
  <r>
    <x v="1044"/>
    <s v="18E17S320010  02450 0100"/>
    <s v="7492"/>
    <s v="PINE RIDGE UNITS 1,5,&amp; 6"/>
    <s v="0000"/>
    <s v="Vacant Residential"/>
    <s v="08"/>
    <s v="18S"/>
    <s v="18E"/>
    <s v="STANDARD"/>
    <x v="1"/>
    <n v="66113"/>
    <n v="1.52"/>
    <s v="000X"/>
    <n v="4555"/>
    <s v="W"/>
    <x v="68"/>
    <s v="DR"/>
    <m/>
    <s v="BEVERLY HILLS"/>
    <m/>
    <s v="PINE RIDGE UNIT 1 PB 8 PG 25 LOT 10 BLK 245"/>
    <n v="22770"/>
    <n v="22770"/>
    <n v="0"/>
    <n v="22770"/>
    <n v="22770"/>
    <x v="1"/>
    <x v="23"/>
    <m/>
    <m/>
    <m/>
    <x v="2"/>
    <m/>
    <m/>
    <x v="6"/>
    <x v="2"/>
    <x v="2"/>
    <m/>
    <m/>
    <m/>
    <x v="2"/>
    <x v="1"/>
    <n v="0"/>
    <m/>
    <m/>
    <m/>
    <m/>
    <s v="CONNOLLY BERNARD J"/>
    <m/>
    <s v="3527 RTE 82"/>
    <s v="MILLBROOK NY 12545"/>
  </r>
  <r>
    <x v="1045"/>
    <s v="18E17S320010  02460 0020"/>
    <s v="7492"/>
    <s v="PINE RIDGE UNITS 1,5,&amp; 6"/>
    <s v="0100"/>
    <s v="Single Family Residential"/>
    <s v="08"/>
    <s v="18S"/>
    <s v="18E"/>
    <s v="STANDARD"/>
    <x v="0"/>
    <n v="62528"/>
    <n v="1.44"/>
    <s v="000X"/>
    <n v="4700"/>
    <s v="W"/>
    <x v="34"/>
    <s v="DR"/>
    <m/>
    <s v="BEVERLY HILLS"/>
    <m/>
    <s v="PINE RIDGE UNIT 1 PB 8 PG 25 LOT 2 BLOCK 246 "/>
    <n v="204900"/>
    <n v="21530"/>
    <n v="183370"/>
    <n v="132961"/>
    <n v="107461"/>
    <x v="0"/>
    <x v="582"/>
    <n v="13000"/>
    <n v="849"/>
    <n v="390"/>
    <x v="1"/>
    <s v="WARRANTY DEED"/>
    <n v="1"/>
    <x v="26"/>
    <x v="1"/>
    <x v="0"/>
    <n v="1"/>
    <n v="1957"/>
    <n v="32"/>
    <x v="0"/>
    <x v="0"/>
    <n v="2807"/>
    <m/>
    <m/>
    <m/>
    <m/>
    <s v="PALAZZOLO LORRAINE"/>
    <m/>
    <s v="4700 W MOHAWK DR"/>
    <s v="BEVERLY HILLS FL 34465 2849"/>
  </r>
  <r>
    <x v="1046"/>
    <s v="18E17S320010  02370 0020"/>
    <s v="7492"/>
    <s v="PINE RIDGE UNITS 1,5,&amp; 6"/>
    <s v="0000"/>
    <s v="Vacant Residential"/>
    <s v="08"/>
    <s v="18S"/>
    <s v="18E"/>
    <s v="STANDARD"/>
    <x v="1"/>
    <n v="62481"/>
    <n v="1.43"/>
    <s v="000X"/>
    <n v="4377"/>
    <s v="N"/>
    <x v="67"/>
    <s v="TER"/>
    <m/>
    <s v="BEVERLY HILLS"/>
    <m/>
    <s v="PINE RIDGE UNIT 1 PB 8 PG 25 LOT 2 BLK 237"/>
    <n v="21520"/>
    <n v="21520"/>
    <n v="0"/>
    <n v="21520"/>
    <n v="21520"/>
    <x v="1"/>
    <x v="23"/>
    <m/>
    <m/>
    <m/>
    <x v="2"/>
    <m/>
    <m/>
    <x v="6"/>
    <x v="2"/>
    <x v="2"/>
    <m/>
    <m/>
    <m/>
    <x v="2"/>
    <x v="1"/>
    <n v="0"/>
    <m/>
    <m/>
    <m/>
    <m/>
    <s v="JUSTINIANO RAFAEL A"/>
    <s v="VISTA VERDE"/>
    <s v="109 ESTIZ MENDEZ VIGO"/>
    <s v="MAYAGUEZ PR 00680"/>
  </r>
  <r>
    <x v="1047"/>
    <s v="18E17S320010  02380 0070"/>
    <s v="7492"/>
    <s v="PINE RIDGE UNITS 1,5,&amp; 6"/>
    <s v="0000"/>
    <s v="Vacant Residential"/>
    <s v="08"/>
    <s v="18S"/>
    <s v="18E"/>
    <s v="STANDARD"/>
    <x v="1"/>
    <n v="62365"/>
    <n v="1.43"/>
    <s v="000X"/>
    <n v="4430"/>
    <s v="N"/>
    <x v="67"/>
    <s v="TER"/>
    <m/>
    <s v="BEVERLY HILLS"/>
    <m/>
    <s v="PINE RIDGE UNIT 1 PB 8 PG 25 LOT 7 BLK 238"/>
    <n v="21570"/>
    <n v="21570"/>
    <n v="0"/>
    <n v="21570"/>
    <n v="21570"/>
    <x v="1"/>
    <x v="18"/>
    <n v="49000"/>
    <n v="1765"/>
    <n v="2345"/>
    <x v="1"/>
    <s v="WARRANTY DEED"/>
    <m/>
    <x v="6"/>
    <x v="2"/>
    <x v="2"/>
    <m/>
    <m/>
    <m/>
    <x v="2"/>
    <x v="1"/>
    <n v="0"/>
    <m/>
    <m/>
    <m/>
    <m/>
    <s v="GERRY JOHN"/>
    <s v="GERRY JENNIFER"/>
    <s v="3303 W DANNY CT"/>
    <s v="BEVERLY HILLS FL 34465 2905"/>
  </r>
  <r>
    <x v="1048"/>
    <s v="18E17S320010  02380 0090"/>
    <s v="7492"/>
    <s v="PINE RIDGE UNITS 1,5,&amp; 6"/>
    <s v="0000"/>
    <s v="Vacant Residential"/>
    <s v="08"/>
    <s v="18S"/>
    <s v="18E"/>
    <s v="STANDARD"/>
    <x v="1"/>
    <n v="70367"/>
    <n v="1.62"/>
    <s v="000X"/>
    <n v="4324"/>
    <s v="N"/>
    <x v="67"/>
    <s v="TER"/>
    <m/>
    <s v="BEVERLY HILLS"/>
    <m/>
    <s v="PINE RIDGE UNIT 1 PB 8 PG 25 LOT 9 BLK 238"/>
    <n v="24230"/>
    <n v="24230"/>
    <n v="0"/>
    <n v="24230"/>
    <n v="24230"/>
    <x v="1"/>
    <x v="18"/>
    <n v="52000"/>
    <n v="1765"/>
    <n v="1778"/>
    <x v="1"/>
    <s v="WARRANTY DEED"/>
    <m/>
    <x v="6"/>
    <x v="2"/>
    <x v="2"/>
    <m/>
    <m/>
    <m/>
    <x v="2"/>
    <x v="1"/>
    <n v="0"/>
    <m/>
    <m/>
    <m/>
    <m/>
    <s v="KEENER GREG"/>
    <s v="KEENER KELLI"/>
    <s v="PO BOX 1705"/>
    <s v="CARTHAGE NC 28327 1705"/>
  </r>
  <r>
    <x v="1049"/>
    <s v="18E17S320010  02390 0020"/>
    <s v="7492"/>
    <s v="PINE RIDGE UNITS 1,5,&amp; 6"/>
    <s v="0100"/>
    <s v="Single Family Residential"/>
    <s v="08"/>
    <s v="18S"/>
    <s v="18E"/>
    <s v="STANDARD"/>
    <x v="0"/>
    <n v="74577"/>
    <n v="1.71"/>
    <s v="000X"/>
    <n v="4372"/>
    <s v="W"/>
    <x v="68"/>
    <s v="DR"/>
    <m/>
    <s v="BEVERLY HILLS"/>
    <m/>
    <s v="PINE RIDGE UNIT 1 PB 8 PG 25 LOT 2 BLK 239 "/>
    <n v="396310"/>
    <n v="25680"/>
    <n v="370630"/>
    <n v="332353"/>
    <n v="306853"/>
    <x v="0"/>
    <x v="306"/>
    <n v="68000"/>
    <n v="2223"/>
    <n v="1637"/>
    <x v="1"/>
    <s v="WARRANTY DEED"/>
    <n v="1"/>
    <x v="42"/>
    <x v="1"/>
    <x v="1"/>
    <m/>
    <n v="3494"/>
    <n v="32"/>
    <x v="0"/>
    <x v="0"/>
    <n v="4767"/>
    <m/>
    <m/>
    <m/>
    <m/>
    <s v="DESIMONE JOSEPH JR"/>
    <m/>
    <s v="4372 W TOMAHAWK DR"/>
    <s v="BEVERLY HILLS FL 33465"/>
  </r>
  <r>
    <x v="1050"/>
    <s v="18E17S320010  02410 0010"/>
    <s v="7492"/>
    <s v="PINE RIDGE UNITS 1,5,&amp; 6"/>
    <s v="0000"/>
    <s v="Vacant Residential"/>
    <s v="08"/>
    <s v="18S"/>
    <s v="18E"/>
    <s v="STANDARD"/>
    <x v="1"/>
    <n v="69154"/>
    <n v="1.59"/>
    <s v="000X"/>
    <n v="4247"/>
    <s v="N"/>
    <x v="23"/>
    <s v="DR"/>
    <m/>
    <s v="BEVERLY HILLS"/>
    <m/>
    <s v="PINE RIDGE UNIT 1 PB 8 PG 25 LOT 1 BLK 241"/>
    <n v="23810"/>
    <n v="23810"/>
    <n v="0"/>
    <n v="23810"/>
    <n v="23810"/>
    <x v="1"/>
    <x v="156"/>
    <n v="95000"/>
    <n v="1986"/>
    <n v="1496"/>
    <x v="1"/>
    <s v="WARRANTY DEED"/>
    <m/>
    <x v="6"/>
    <x v="2"/>
    <x v="2"/>
    <m/>
    <m/>
    <m/>
    <x v="2"/>
    <x v="1"/>
    <n v="0"/>
    <m/>
    <m/>
    <m/>
    <m/>
    <s v="DAWSON DAVID M"/>
    <s v="DAWSON SHEILA"/>
    <s v="106 S J KELLNER BLVD"/>
    <s v="BEVERLY HILLS FL 34465 4171"/>
  </r>
  <r>
    <x v="1051"/>
    <s v="18E17S320010  02420 0050"/>
    <s v="7492"/>
    <s v="PINE RIDGE UNITS 1,5,&amp; 6"/>
    <s v="0100"/>
    <s v="Single Family Residential"/>
    <s v="08"/>
    <s v="18S"/>
    <s v="18E"/>
    <s v="STANDARD"/>
    <x v="0"/>
    <n v="75716"/>
    <n v="1.74"/>
    <s v="000X"/>
    <n v="4295"/>
    <s v="N"/>
    <x v="70"/>
    <s v="DR"/>
    <m/>
    <s v="BEVERLY HILLS"/>
    <m/>
    <s v="PINE RIDGE UNIT 1 PB 8 PG 25 LOT 5 BLK 242"/>
    <n v="244090"/>
    <n v="26070"/>
    <n v="218020"/>
    <n v="195457"/>
    <n v="170457"/>
    <x v="0"/>
    <x v="583"/>
    <n v="360000"/>
    <n v="3100"/>
    <n v="1296"/>
    <x v="0"/>
    <s v="WARRANTY DEED"/>
    <n v="1"/>
    <x v="15"/>
    <x v="1"/>
    <x v="0"/>
    <m/>
    <n v="2135"/>
    <n v="32"/>
    <x v="1"/>
    <x v="0"/>
    <n v="3506"/>
    <m/>
    <m/>
    <m/>
    <m/>
    <s v="NEUBERT STEFANIE"/>
    <m/>
    <s v="4295 N BRIDGER DR"/>
    <s v="BEVERLY HILLS FL 34465"/>
  </r>
  <r>
    <x v="1052"/>
    <s v="18E17S320010  02430 0050"/>
    <s v="7492"/>
    <s v="PINE RIDGE UNITS 1,5,&amp; 6"/>
    <s v="0000"/>
    <s v="Vacant Residential"/>
    <s v="08"/>
    <s v="18S"/>
    <s v="18E"/>
    <s v="STANDARD"/>
    <x v="1"/>
    <n v="62527"/>
    <n v="1.44"/>
    <s v="000X"/>
    <n v="4536"/>
    <s v="W"/>
    <x v="20"/>
    <s v="DR"/>
    <m/>
    <s v="BEVERLY HILLS"/>
    <m/>
    <s v="PINE RIDGE UNIT 1 PB 8 PG 25 LOT 5 BLK 243 "/>
    <n v="21530"/>
    <n v="21530"/>
    <n v="0"/>
    <n v="21530"/>
    <n v="21530"/>
    <x v="1"/>
    <x v="104"/>
    <n v="80000"/>
    <n v="1859"/>
    <n v="128"/>
    <x v="1"/>
    <s v="WARRANTY DEED"/>
    <m/>
    <x v="6"/>
    <x v="2"/>
    <x v="2"/>
    <m/>
    <m/>
    <m/>
    <x v="2"/>
    <x v="1"/>
    <n v="0"/>
    <m/>
    <m/>
    <m/>
    <m/>
    <s v="SHEEHAN JEFFREY &amp; SUSAN"/>
    <m/>
    <s v="11 OLIVE CT"/>
    <s v="ROCKVILLE CENTRE NY 11570"/>
  </r>
  <r>
    <x v="1053"/>
    <s v="18E17S320010  02440 0120"/>
    <s v="7492"/>
    <s v="PINE RIDGE UNITS 1,5,&amp; 6"/>
    <s v="0000"/>
    <s v="Vacant Residential"/>
    <s v="08"/>
    <s v="18S"/>
    <s v="18E"/>
    <s v="STANDARD"/>
    <x v="1"/>
    <n v="103419"/>
    <n v="2.37"/>
    <s v="000X"/>
    <n v="4282"/>
    <s v="N"/>
    <x v="70"/>
    <s v="DR"/>
    <m/>
    <s v="BEVERLY HILLS"/>
    <m/>
    <s v="PINE RIDGE UNIT 1 PB 8 PG 25 LOT 12 BLK 244"/>
    <n v="35610"/>
    <n v="35610"/>
    <n v="0"/>
    <n v="35610"/>
    <n v="35610"/>
    <x v="1"/>
    <x v="264"/>
    <n v="24000"/>
    <n v="1236"/>
    <n v="792"/>
    <x v="1"/>
    <s v="FROM DEVELOPERS"/>
    <m/>
    <x v="6"/>
    <x v="2"/>
    <x v="2"/>
    <m/>
    <m/>
    <m/>
    <x v="2"/>
    <x v="1"/>
    <n v="0"/>
    <m/>
    <m/>
    <m/>
    <m/>
    <s v="ABRENICA JOSE P"/>
    <s v="ABRENICA ELLEN R"/>
    <s v="7 LANGELOTH DR"/>
    <s v="CORTLANDT MANOR NY 10567"/>
  </r>
  <r>
    <x v="1054"/>
    <s v="18E17S320010  02440 0160"/>
    <s v="7492"/>
    <s v="PINE RIDGE UNITS 1,5,&amp; 6"/>
    <s v="0000"/>
    <s v="Vacant Residential"/>
    <s v="08"/>
    <s v="18S"/>
    <s v="18E"/>
    <s v="STANDARD"/>
    <x v="1"/>
    <n v="76338"/>
    <n v="1.75"/>
    <s v="000X"/>
    <n v="4092"/>
    <s v="N"/>
    <x v="70"/>
    <s v="DR"/>
    <m/>
    <s v="BEVERLY HILLS"/>
    <m/>
    <s v="PINE RIDGE UNIT 1 PB 8 PG 25 LOT 16 BLK 244"/>
    <n v="26290"/>
    <n v="26290"/>
    <n v="0"/>
    <n v="26290"/>
    <n v="26290"/>
    <x v="1"/>
    <x v="584"/>
    <n v="22000"/>
    <n v="1217"/>
    <n v="86"/>
    <x v="1"/>
    <s v="FROM DEVELOPERS"/>
    <m/>
    <x v="6"/>
    <x v="2"/>
    <x v="2"/>
    <m/>
    <m/>
    <m/>
    <x v="2"/>
    <x v="1"/>
    <n v="0"/>
    <m/>
    <m/>
    <m/>
    <m/>
    <s v="LEE RICHARD F"/>
    <s v="LEE JOSEPHINE T"/>
    <s v="8 MARSH POINT DR"/>
    <s v="SAVANNAH GA 31406 3218"/>
  </r>
  <r>
    <x v="1055"/>
    <s v="18E17S320010  02450 0050"/>
    <s v="7492"/>
    <s v="PINE RIDGE UNITS 1,5,&amp; 6"/>
    <s v="0000"/>
    <s v="Vacant Residential"/>
    <s v="08"/>
    <s v="18S"/>
    <s v="18E"/>
    <s v="STANDARD"/>
    <x v="1"/>
    <n v="62499"/>
    <n v="1.43"/>
    <s v="000X"/>
    <n v="4653"/>
    <s v="W"/>
    <x v="68"/>
    <s v="DR"/>
    <m/>
    <s v="BEVERLY HILLS"/>
    <m/>
    <s v="PINE RIDGE UNIT 1 PB 8 PG 25 LOT 5 BLK 245"/>
    <n v="21520"/>
    <n v="21520"/>
    <n v="0"/>
    <n v="21520"/>
    <n v="21520"/>
    <x v="1"/>
    <x v="585"/>
    <n v="28300"/>
    <n v="2424"/>
    <n v="1198"/>
    <x v="1"/>
    <s v="FROM DEVELOPERS"/>
    <m/>
    <x v="6"/>
    <x v="2"/>
    <x v="2"/>
    <m/>
    <m/>
    <m/>
    <x v="2"/>
    <x v="1"/>
    <n v="0"/>
    <m/>
    <m/>
    <m/>
    <m/>
    <s v="GRAY DEBRA LYNN"/>
    <m/>
    <s v="PO BOX 1107"/>
    <s v=" X0E 0C0 CANADA"/>
  </r>
  <r>
    <x v="1056"/>
    <s v="18E17S320010  02350 0030"/>
    <s v="7492"/>
    <s v="PINE RIDGE UNITS 1,5,&amp; 6"/>
    <s v="0100"/>
    <s v="Single Family Residential"/>
    <s v="08"/>
    <s v="18S"/>
    <s v="18E"/>
    <s v="STANDARD"/>
    <x v="0"/>
    <n v="85083"/>
    <n v="1.95"/>
    <s v="000X"/>
    <n v="4034"/>
    <s v="N"/>
    <x v="66"/>
    <s v="CIR"/>
    <m/>
    <s v="BEVERLY HILLS"/>
    <m/>
    <s v="PINE RIDGE UNIT 1 PB 8 PG 25 LOT 3 BLOCK 235"/>
    <n v="258230"/>
    <n v="29300"/>
    <n v="228930"/>
    <n v="192465"/>
    <n v="167465"/>
    <x v="0"/>
    <x v="586"/>
    <n v="10000"/>
    <n v="995"/>
    <n v="831"/>
    <x v="1"/>
    <s v="WARRANTY DEED"/>
    <n v="1"/>
    <x v="13"/>
    <x v="0"/>
    <x v="0"/>
    <n v="1"/>
    <n v="2506"/>
    <n v="32"/>
    <x v="0"/>
    <x v="0"/>
    <n v="3897"/>
    <m/>
    <m/>
    <m/>
    <m/>
    <s v="FORE JAMES E"/>
    <s v="FORE DONNA M"/>
    <s v="4034 N HATCHET CIR"/>
    <s v="BEVERLY HILLS FL 34465 3459"/>
  </r>
  <r>
    <x v="1057"/>
    <s v="18E17S320010  02360 0010"/>
    <s v="7492"/>
    <s v="PINE RIDGE UNITS 1,5,&amp; 6"/>
    <s v="0100"/>
    <s v="Single Family Residential"/>
    <s v="09"/>
    <s v="18S"/>
    <s v="18E"/>
    <s v="STANDARD"/>
    <x v="0"/>
    <n v="77614"/>
    <n v="1.78"/>
    <s v="000X"/>
    <n v="4049"/>
    <s v="W"/>
    <x v="68"/>
    <s v="DR"/>
    <m/>
    <s v="BEVERLY HILLS"/>
    <m/>
    <s v="PINE RIDGE UNIT 1 PB 8 PG 25 LOT 1 BLOCK 236 "/>
    <n v="239760"/>
    <n v="26730"/>
    <n v="213030"/>
    <n v="180870"/>
    <n v="155870"/>
    <x v="0"/>
    <x v="554"/>
    <n v="14750"/>
    <n v="983"/>
    <n v="508"/>
    <x v="1"/>
    <s v="WARRANTY DEED"/>
    <n v="1"/>
    <x v="13"/>
    <x v="1"/>
    <x v="0"/>
    <m/>
    <n v="2293"/>
    <n v="32"/>
    <x v="1"/>
    <x v="0"/>
    <n v="3470"/>
    <m/>
    <m/>
    <m/>
    <m/>
    <s v="ANDREWS JAMES S"/>
    <m/>
    <s v="6752 GULF TO LAKE HWY"/>
    <s v="CRYSTAL RIVER FL 34429"/>
  </r>
  <r>
    <x v="1058"/>
    <s v="18E17S320010  02360 0020"/>
    <s v="7492"/>
    <s v="PINE RIDGE UNITS 1,5,&amp; 6"/>
    <s v="0000"/>
    <s v="Vacant Residential"/>
    <s v="09"/>
    <s v="18S"/>
    <s v="18E"/>
    <s v="STANDARD"/>
    <x v="1"/>
    <n v="62500"/>
    <n v="1.43"/>
    <s v="000X"/>
    <n v="4033"/>
    <s v="W"/>
    <x v="68"/>
    <s v="DR"/>
    <m/>
    <s v="BEVERLY HILLS"/>
    <m/>
    <s v="PINE RIDGE UNIT 1 PB 8 PG 25 LOT 2 BLK 236 "/>
    <n v="21520"/>
    <n v="21520"/>
    <n v="0"/>
    <n v="21520"/>
    <n v="21520"/>
    <x v="1"/>
    <x v="148"/>
    <n v="16000"/>
    <n v="1583"/>
    <n v="711"/>
    <x v="1"/>
    <s v="WARRANTY DEED"/>
    <m/>
    <x v="6"/>
    <x v="2"/>
    <x v="2"/>
    <m/>
    <m/>
    <m/>
    <x v="2"/>
    <x v="1"/>
    <n v="0"/>
    <m/>
    <m/>
    <m/>
    <m/>
    <s v="ANDREWS JAMES S"/>
    <m/>
    <s v="6752 GULF TO LAKE HWY"/>
    <s v="CRYSTAL RIVER FL 34429"/>
  </r>
  <r>
    <x v="1059"/>
    <s v="18E17S320010  02370 0030"/>
    <s v="7492"/>
    <s v="PINE RIDGE UNITS 1,5,&amp; 6"/>
    <s v="0000"/>
    <s v="Vacant Residential"/>
    <s v="08"/>
    <s v="18S"/>
    <s v="18E"/>
    <s v="STANDARD"/>
    <x v="1"/>
    <n v="65122"/>
    <n v="1.49"/>
    <s v="000X"/>
    <n v="4429"/>
    <s v="N"/>
    <x v="67"/>
    <s v="TER"/>
    <m/>
    <s v="BEVERLY HILLS"/>
    <m/>
    <s v="PINE RIDGE UNIT 1 PB 8 PG 25 LOT 3 BLK 237 "/>
    <n v="22430"/>
    <n v="22430"/>
    <n v="0"/>
    <n v="22430"/>
    <n v="22430"/>
    <x v="1"/>
    <x v="312"/>
    <n v="22000"/>
    <n v="1515"/>
    <n v="634"/>
    <x v="1"/>
    <s v="FROM DEVELOPERS"/>
    <m/>
    <x v="6"/>
    <x v="2"/>
    <x v="2"/>
    <m/>
    <m/>
    <m/>
    <x v="2"/>
    <x v="1"/>
    <n v="0"/>
    <m/>
    <m/>
    <m/>
    <m/>
    <s v="GALVEZ ORLANDO G &amp; ROSMAR SOLDEVILLA"/>
    <m/>
    <s v="18201 SW 18TH ST"/>
    <s v="MIRAMAR FL 33029 5206"/>
  </r>
  <r>
    <x v="1060"/>
    <s v="18E17S320010  02380 0040"/>
    <s v="7492"/>
    <s v="PINE RIDGE UNITS 1,5,&amp; 6"/>
    <s v="0100"/>
    <s v="Single Family Residential"/>
    <s v="08"/>
    <s v="18S"/>
    <s v="18E"/>
    <s v="STANDARD"/>
    <x v="0"/>
    <n v="75209"/>
    <n v="1.73"/>
    <s v="000X"/>
    <n v="4282"/>
    <s v="W"/>
    <x v="20"/>
    <s v="DR"/>
    <m/>
    <s v="BEVERLY HILLS"/>
    <m/>
    <s v="PINE RIDGE UNIT 1 PB 8 PG 25 LOT 4 BLK 238"/>
    <n v="250720"/>
    <n v="25900"/>
    <n v="224820"/>
    <n v="250720"/>
    <n v="225720"/>
    <x v="0"/>
    <x v="587"/>
    <n v="275000"/>
    <n v="2962"/>
    <n v="1085"/>
    <x v="0"/>
    <s v="WARRANTY DEED"/>
    <n v="1"/>
    <x v="14"/>
    <x v="1"/>
    <x v="0"/>
    <n v="1"/>
    <n v="2590"/>
    <n v="32"/>
    <x v="0"/>
    <x v="0"/>
    <n v="3478"/>
    <m/>
    <m/>
    <m/>
    <m/>
    <s v="CHEEVER TIMOTHY J"/>
    <s v="CHEEVER BARBARA P"/>
    <s v="4282 W PIUTE DR"/>
    <s v="BEVERLY HILLS FL 34465"/>
  </r>
  <r>
    <x v="1061"/>
    <s v="18E17S320010  02380 0050"/>
    <s v="7492"/>
    <s v="PINE RIDGE UNITS 1,5,&amp; 6"/>
    <s v="0100"/>
    <s v="Single Family Residential"/>
    <s v="08"/>
    <s v="18S"/>
    <s v="18E"/>
    <s v="STANDARD"/>
    <x v="0"/>
    <n v="91741"/>
    <n v="2.11"/>
    <s v="000X"/>
    <n v="4254"/>
    <s v="W"/>
    <x v="20"/>
    <s v="DR"/>
    <m/>
    <s v="BEVERLY HILLS"/>
    <m/>
    <s v="PINE RIDGE UNIT 1 PB 8 PG 25 LOT 5 BLK 238"/>
    <n v="261490"/>
    <n v="31590"/>
    <n v="229900"/>
    <n v="185699"/>
    <n v="160699"/>
    <x v="0"/>
    <x v="588"/>
    <n v="350000"/>
    <n v="3154"/>
    <n v="2379"/>
    <x v="0"/>
    <s v="WARRANTY DEED"/>
    <n v="1"/>
    <x v="21"/>
    <x v="1"/>
    <x v="0"/>
    <m/>
    <n v="2424"/>
    <n v="32"/>
    <x v="1"/>
    <x v="0"/>
    <n v="3692"/>
    <m/>
    <m/>
    <m/>
    <m/>
    <s v="DAWES MIKE T"/>
    <s v="DAWES DORINNE AVESON"/>
    <s v="4254 W PIUTE DR"/>
    <s v="BEVERLY HILLS FL 34465"/>
  </r>
  <r>
    <x v="1062"/>
    <s v="18E17S320010  02380 0060"/>
    <s v="7492"/>
    <s v="PINE RIDGE UNITS 1,5,&amp; 6"/>
    <s v="0000"/>
    <s v="Vacant Residential"/>
    <s v="08"/>
    <s v="18S"/>
    <s v="18E"/>
    <s v="STANDARD"/>
    <x v="1"/>
    <n v="64416"/>
    <n v="1.48"/>
    <s v="000X"/>
    <n v="4228"/>
    <s v="W"/>
    <x v="20"/>
    <s v="DR"/>
    <m/>
    <s v="BEVERLY HILLS"/>
    <m/>
    <s v="PINE RIDGE UNIT 1 PB 8 PG 25 LOT 6 BLK 238"/>
    <n v="22180"/>
    <n v="22180"/>
    <n v="0"/>
    <n v="22180"/>
    <n v="22180"/>
    <x v="1"/>
    <x v="589"/>
    <n v="22200"/>
    <n v="957"/>
    <n v="547"/>
    <x v="1"/>
    <s v="FROM DEVELOPERS"/>
    <m/>
    <x v="6"/>
    <x v="2"/>
    <x v="2"/>
    <m/>
    <m/>
    <m/>
    <x v="2"/>
    <x v="1"/>
    <n v="0"/>
    <m/>
    <m/>
    <m/>
    <m/>
    <s v="KOH CHOONG H"/>
    <s v="KOH YOUNG JA"/>
    <s v="1986 N BROADMOOR LN"/>
    <s v="VERNON HILLS IL 60061"/>
  </r>
  <r>
    <x v="1063"/>
    <s v="18E17S320010  02380 0080"/>
    <s v="7492"/>
    <s v="PINE RIDGE UNITS 1,5,&amp; 6"/>
    <s v="0000"/>
    <s v="Vacant Residential"/>
    <s v="08"/>
    <s v="18S"/>
    <s v="18E"/>
    <s v="STANDARD"/>
    <x v="1"/>
    <n v="62500"/>
    <n v="1.43"/>
    <s v="000X"/>
    <n v="4378"/>
    <s v="N"/>
    <x v="67"/>
    <s v="TER"/>
    <m/>
    <s v="BEVERLY HILLS"/>
    <m/>
    <s v="PINE RIDGE UNIT 1 PB 8 PG 25 LOT 8 BLK 238 "/>
    <n v="21520"/>
    <n v="21520"/>
    <n v="0"/>
    <n v="21520"/>
    <n v="21520"/>
    <x v="1"/>
    <x v="18"/>
    <n v="50000"/>
    <n v="1765"/>
    <n v="2341"/>
    <x v="1"/>
    <s v="WARRANTY DEED"/>
    <m/>
    <x v="6"/>
    <x v="2"/>
    <x v="2"/>
    <m/>
    <m/>
    <m/>
    <x v="2"/>
    <x v="1"/>
    <n v="0"/>
    <m/>
    <m/>
    <m/>
    <m/>
    <s v="WHITING FAMILY REVOCABLE TRUST"/>
    <m/>
    <s v="1699 JUANA RD"/>
    <s v="BOCA RATON FL 33486"/>
  </r>
  <r>
    <x v="1064"/>
    <s v="18E17S320010  02400 0080"/>
    <s v="7492"/>
    <s v="PINE RIDGE UNITS 1,5,&amp; 6"/>
    <s v="0000"/>
    <s v="Vacant Residential"/>
    <s v="08"/>
    <s v="18S"/>
    <s v="18E"/>
    <s v="STANDARD"/>
    <x v="1"/>
    <n v="62496"/>
    <n v="1.43"/>
    <s v="000X"/>
    <n v="4209"/>
    <s v="W"/>
    <x v="68"/>
    <s v="DR"/>
    <m/>
    <s v="BEVERLY HILLS"/>
    <m/>
    <s v="PINE RIDGE UNIT 1 PB 8 PG 25 LOT 8 BLOCK 240"/>
    <n v="21520"/>
    <n v="21520"/>
    <n v="0"/>
    <n v="21520"/>
    <n v="21520"/>
    <x v="1"/>
    <x v="322"/>
    <n v="25000"/>
    <n v="1730"/>
    <n v="453"/>
    <x v="1"/>
    <s v="UNDEFINED"/>
    <m/>
    <x v="6"/>
    <x v="2"/>
    <x v="2"/>
    <m/>
    <m/>
    <m/>
    <x v="2"/>
    <x v="1"/>
    <n v="0"/>
    <m/>
    <m/>
    <m/>
    <m/>
    <s v="TEATER WILLIAM G SR"/>
    <s v="TEATER MARYANN T"/>
    <s v="350 SE 69TH PL"/>
    <s v="OCALA FL 34480 6401"/>
  </r>
  <r>
    <x v="1065"/>
    <s v="18E17S320010  02420 0020"/>
    <s v="7492"/>
    <s v="PINE RIDGE UNITS 1,5,&amp; 6"/>
    <s v="0100"/>
    <s v="Single Family Residential"/>
    <s v="08"/>
    <s v="18S"/>
    <s v="18E"/>
    <s v="STANDARD"/>
    <x v="0"/>
    <n v="67500"/>
    <n v="1.55"/>
    <s v="000X"/>
    <n v="4145"/>
    <s v="N"/>
    <x v="70"/>
    <s v="DR"/>
    <m/>
    <s v="BEVERLY HILLS"/>
    <m/>
    <s v="PINE RIDGE UNIT 1 PB 8 PG 25 LOT 2 BLOCK 242"/>
    <n v="273050"/>
    <n v="23240"/>
    <n v="249810"/>
    <n v="200585"/>
    <n v="175585"/>
    <x v="0"/>
    <x v="590"/>
    <n v="11000"/>
    <n v="1338"/>
    <n v="1331"/>
    <x v="1"/>
    <s v="WARRANTY DEED"/>
    <n v="1"/>
    <x v="23"/>
    <x v="1"/>
    <x v="0"/>
    <m/>
    <n v="2460"/>
    <n v="32"/>
    <x v="1"/>
    <x v="0"/>
    <n v="3981"/>
    <m/>
    <m/>
    <m/>
    <m/>
    <s v="PIEPER A FRANCISCO"/>
    <s v="PIEPER CAROLINA"/>
    <s v="4145 N BRIDGER DR"/>
    <s v="BEVERLY HILLS FL 34465"/>
  </r>
  <r>
    <x v="1066"/>
    <s v="18E17S320010  02430 0060"/>
    <s v="7492"/>
    <s v="PINE RIDGE UNITS 1,5,&amp; 6"/>
    <s v="0100"/>
    <s v="Single Family Residential"/>
    <s v="08"/>
    <s v="18S"/>
    <s v="18E"/>
    <s v="STANDARD"/>
    <x v="0"/>
    <n v="106308"/>
    <n v="2.44"/>
    <s v="000X"/>
    <n v="4472"/>
    <s v="W"/>
    <x v="20"/>
    <s v="DR"/>
    <m/>
    <s v="BEVERLY HILLS"/>
    <m/>
    <s v="PINE RIDGE UNIT 1 PB 8 PG 25 LOT 6 BLK 243"/>
    <n v="226600"/>
    <n v="36610"/>
    <n v="189990"/>
    <n v="152385"/>
    <n v="126885"/>
    <x v="0"/>
    <x v="398"/>
    <n v="17000"/>
    <n v="1089"/>
    <n v="96"/>
    <x v="1"/>
    <s v="WARRANTY DEED"/>
    <n v="1"/>
    <x v="5"/>
    <x v="1"/>
    <x v="0"/>
    <m/>
    <n v="2093"/>
    <n v="32"/>
    <x v="1"/>
    <x v="0"/>
    <n v="3017"/>
    <m/>
    <m/>
    <m/>
    <m/>
    <s v="HYNES LINDA D"/>
    <s v="LINDA D HYNES TRUST UTA OCT 24 2016"/>
    <s v="4472 W PIUTE DR"/>
    <s v="BEVERLY HILLS FL 34465"/>
  </r>
  <r>
    <x v="1067"/>
    <s v="18E17S320010  02430 0070"/>
    <s v="7492"/>
    <s v="PINE RIDGE UNITS 1,5,&amp; 6"/>
    <s v="0100"/>
    <s v="Single Family Residential"/>
    <s v="08"/>
    <s v="18S"/>
    <s v="18E"/>
    <s v="STANDARD"/>
    <x v="0"/>
    <n v="79233"/>
    <n v="1.82"/>
    <s v="000X"/>
    <n v="4446"/>
    <s v="W"/>
    <x v="20"/>
    <s v="DR"/>
    <m/>
    <s v="BEVERLY HILLS"/>
    <m/>
    <s v="PINE RIDGE UNIT 1 PB 8 PG 25 LOT 7 BLK 243"/>
    <n v="207940"/>
    <n v="27280"/>
    <n v="180660"/>
    <n v="155258"/>
    <n v="130258"/>
    <x v="0"/>
    <x v="23"/>
    <m/>
    <m/>
    <m/>
    <x v="2"/>
    <m/>
    <n v="1"/>
    <x v="2"/>
    <x v="1"/>
    <x v="0"/>
    <m/>
    <n v="2082"/>
    <n v="32"/>
    <x v="0"/>
    <x v="0"/>
    <n v="3000"/>
    <m/>
    <m/>
    <m/>
    <m/>
    <s v="KING ORINTHIA C"/>
    <m/>
    <s v="4446 W PIUTE DR"/>
    <s v="BEVERLY HILLS FL 34465"/>
  </r>
  <r>
    <x v="1068"/>
    <s v="18E17S320010  02430 0080"/>
    <s v="7492"/>
    <s v="PINE RIDGE UNITS 1,5,&amp; 6"/>
    <s v="0100"/>
    <s v="Single Family Residential"/>
    <s v="08"/>
    <s v="18S"/>
    <s v="18E"/>
    <s v="STANDARD"/>
    <x v="0"/>
    <n v="62633"/>
    <n v="1.44"/>
    <s v="000X"/>
    <n v="4418"/>
    <s v="W"/>
    <x v="20"/>
    <s v="DR"/>
    <m/>
    <s v="BEVERLY HILLS"/>
    <m/>
    <s v="PINE RIDGE UNIT 1 PB 8 PG 25 LOT 8 BLK 243 "/>
    <n v="230370"/>
    <n v="21570"/>
    <n v="208800"/>
    <n v="169158"/>
    <n v="144158"/>
    <x v="0"/>
    <x v="193"/>
    <n v="15500"/>
    <n v="1653"/>
    <n v="2041"/>
    <x v="1"/>
    <s v="WARRANTY DEED"/>
    <n v="1"/>
    <x v="24"/>
    <x v="1"/>
    <x v="0"/>
    <n v="1"/>
    <n v="2161"/>
    <n v="32"/>
    <x v="1"/>
    <x v="0"/>
    <n v="3025"/>
    <m/>
    <m/>
    <m/>
    <m/>
    <s v="FALEN CONNIE J TRUSTEE"/>
    <s v="CONNIE J FALEN REVOC TRUST"/>
    <s v="4418 W PIUTE DR"/>
    <s v="BEVERLY HILLS FL 34465"/>
  </r>
  <r>
    <x v="1069"/>
    <s v="18E17S320010  02430 0100"/>
    <s v="7492"/>
    <s v="PINE RIDGE UNITS 1,5,&amp; 6"/>
    <s v="0000"/>
    <s v="Vacant Residential"/>
    <s v="08"/>
    <s v="18S"/>
    <s v="18E"/>
    <s v="STANDARD"/>
    <x v="1"/>
    <n v="80265"/>
    <n v="1.84"/>
    <s v="000X"/>
    <n v="4174"/>
    <s v="N"/>
    <x v="23"/>
    <s v="DR"/>
    <m/>
    <s v="BEVERLY HILLS"/>
    <m/>
    <s v="PINE RIDGE UNIT 1 PB 8 PG 25 LOT 10 BLK 243 "/>
    <n v="27640"/>
    <n v="27640"/>
    <n v="0"/>
    <n v="27640"/>
    <n v="27640"/>
    <x v="1"/>
    <x v="23"/>
    <m/>
    <m/>
    <m/>
    <x v="2"/>
    <m/>
    <m/>
    <x v="6"/>
    <x v="2"/>
    <x v="2"/>
    <m/>
    <m/>
    <m/>
    <x v="2"/>
    <x v="1"/>
    <n v="0"/>
    <m/>
    <m/>
    <m/>
    <m/>
    <s v="DORSAINVIL JOSEPH &amp; SOLANGE"/>
    <m/>
    <s v="193 ROGERS DR"/>
    <s v="SCARSDALE NY 10583 6711"/>
  </r>
  <r>
    <x v="1070"/>
    <s v="18E17S320010  02430 0120"/>
    <s v="7492"/>
    <s v="PINE RIDGE UNITS 1,5,&amp; 6"/>
    <s v="0000"/>
    <s v="Vacant Residential"/>
    <s v="08"/>
    <s v="18S"/>
    <s v="18E"/>
    <s v="STANDARD"/>
    <x v="1"/>
    <n v="72626"/>
    <n v="1.67"/>
    <s v="000X"/>
    <n v="4333"/>
    <s v="W"/>
    <x v="65"/>
    <s v="BLVD"/>
    <m/>
    <s v="BEVERLY HILLS"/>
    <m/>
    <s v="PINE RIDGE UNIT 1 PB 8 PG 25 LOT 12 BLK 243"/>
    <n v="25010"/>
    <n v="25010"/>
    <n v="0"/>
    <n v="25010"/>
    <n v="25010"/>
    <x v="1"/>
    <x v="308"/>
    <n v="15000"/>
    <n v="1155"/>
    <n v="129"/>
    <x v="1"/>
    <s v="WARRANTY DEED"/>
    <m/>
    <x v="6"/>
    <x v="2"/>
    <x v="2"/>
    <m/>
    <m/>
    <m/>
    <x v="2"/>
    <x v="1"/>
    <n v="0"/>
    <m/>
    <m/>
    <m/>
    <m/>
    <s v="LABARR KEVIN"/>
    <s v="LABARR PATRICIA"/>
    <s v="39 SANDS LANE"/>
    <s v="BROOKHAVEN NY 11719"/>
  </r>
  <r>
    <x v="1071"/>
    <s v="18E17S320010  02440 0040"/>
    <s v="7492"/>
    <s v="PINE RIDGE UNITS 1,5,&amp; 6"/>
    <s v="0100"/>
    <s v="Single Family Residential"/>
    <s v="08"/>
    <s v="18S"/>
    <s v="18E"/>
    <s v="STANDARD"/>
    <x v="0"/>
    <n v="62500"/>
    <n v="1.43"/>
    <s v="000X"/>
    <n v="4668"/>
    <s v="W"/>
    <x v="68"/>
    <s v="DR"/>
    <m/>
    <s v="BEVERLY HILLS"/>
    <m/>
    <s v="PINE RIDGE UNIT 1 PB 8 PG 25 LOT 4 BLOCK 244"/>
    <n v="202460"/>
    <n v="15070"/>
    <n v="187390"/>
    <n v="147764"/>
    <n v="122764"/>
    <x v="0"/>
    <x v="469"/>
    <n v="415000"/>
    <n v="1899"/>
    <n v="670"/>
    <x v="0"/>
    <s v="WARRANTY DEED"/>
    <n v="1"/>
    <x v="18"/>
    <x v="1"/>
    <x v="1"/>
    <m/>
    <n v="2827"/>
    <n v="32"/>
    <x v="0"/>
    <x v="0"/>
    <n v="3830"/>
    <m/>
    <m/>
    <m/>
    <m/>
    <s v="ROESSLER GORDON A"/>
    <s v="ROESSLER CHERYL"/>
    <s v="4668 W TOMAHAWK DR"/>
    <s v="BEVERLY HILLS FL 34465 4806"/>
  </r>
  <r>
    <x v="1072"/>
    <s v="18E17S320010  02440 0050"/>
    <s v="7492"/>
    <s v="PINE RIDGE UNITS 1,5,&amp; 6"/>
    <s v="0100"/>
    <s v="Single Family Residential"/>
    <s v="08"/>
    <s v="18S"/>
    <s v="18E"/>
    <s v="STANDARD"/>
    <x v="0"/>
    <n v="62500"/>
    <n v="1.43"/>
    <s v="000X"/>
    <n v="4652"/>
    <s v="W"/>
    <x v="68"/>
    <s v="DR"/>
    <m/>
    <s v="BEVERLY HILLS"/>
    <m/>
    <s v="PINE RIDGE UNIT 1 PB 8 PG 25 LOT 5 BLK 244 "/>
    <n v="256670"/>
    <n v="21520"/>
    <n v="235150"/>
    <n v="201715"/>
    <n v="176715"/>
    <x v="0"/>
    <x v="201"/>
    <n v="22500"/>
    <n v="1641"/>
    <n v="764"/>
    <x v="1"/>
    <s v="WARRANTY DEED"/>
    <n v="1"/>
    <x v="24"/>
    <x v="1"/>
    <x v="0"/>
    <m/>
    <n v="2451"/>
    <n v="29"/>
    <x v="0"/>
    <x v="0"/>
    <n v="3411"/>
    <m/>
    <m/>
    <m/>
    <m/>
    <s v="MOFFATT LARRY W"/>
    <m/>
    <s v="4652 W TOMAHAWK DR"/>
    <s v="BEVERLY HILLS FL 34465 4806"/>
  </r>
  <r>
    <x v="1073"/>
    <s v="18E17S320010  02440 0080"/>
    <s v="7492"/>
    <s v="PINE RIDGE UNITS 1,5,&amp; 6"/>
    <s v="0100"/>
    <s v="Single Family Residential"/>
    <s v="08"/>
    <s v="18S"/>
    <s v="18E"/>
    <s v="STANDARD"/>
    <x v="0"/>
    <n v="90747"/>
    <n v="2.08"/>
    <s v="000X"/>
    <n v="4586"/>
    <s v="W"/>
    <x v="68"/>
    <s v="DR"/>
    <m/>
    <s v="BEVERLY HILLS"/>
    <m/>
    <s v="PINE RIDGE UNIT 1 PB 8 PG 25 LOT 8 BLOCK 244"/>
    <n v="239370"/>
    <n v="31250"/>
    <n v="208120"/>
    <n v="177468"/>
    <n v="152468"/>
    <x v="0"/>
    <x v="398"/>
    <n v="127000"/>
    <n v="1090"/>
    <n v="495"/>
    <x v="0"/>
    <s v="WARRANTY DEED"/>
    <n v="1"/>
    <x v="14"/>
    <x v="1"/>
    <x v="0"/>
    <m/>
    <n v="2160"/>
    <n v="32"/>
    <x v="0"/>
    <x v="0"/>
    <n v="3421"/>
    <m/>
    <m/>
    <m/>
    <m/>
    <s v="VARGO DARLENE A"/>
    <s v="MICHAEL G VARGO AND DARLENE A VARGO"/>
    <s v="4586 W TOMAHAWK DR"/>
    <s v="BEVERLY HILLS FL 34465"/>
  </r>
  <r>
    <x v="1074"/>
    <s v="18E17S320010  02450 0090"/>
    <s v="7492"/>
    <s v="PINE RIDGE UNITS 1,5,&amp; 6"/>
    <s v="0100"/>
    <s v="Single Family Residential"/>
    <s v="08"/>
    <s v="18S"/>
    <s v="18E"/>
    <s v="STANDARD"/>
    <x v="0"/>
    <n v="126570"/>
    <n v="2.91"/>
    <s v="000X"/>
    <n v="4577"/>
    <s v="W"/>
    <x v="68"/>
    <s v="DR"/>
    <m/>
    <s v="BEVERLY HILLS"/>
    <m/>
    <s v="PINE RIDGE UNIT 1 PB 8 PG 25 LOT 9 BLK 245"/>
    <n v="231600"/>
    <n v="43580"/>
    <n v="188020"/>
    <n v="225699"/>
    <n v="200699"/>
    <x v="0"/>
    <x v="591"/>
    <n v="295000"/>
    <n v="3023"/>
    <n v="1796"/>
    <x v="0"/>
    <s v="WARRANTY DEED"/>
    <n v="1"/>
    <x v="26"/>
    <x v="1"/>
    <x v="0"/>
    <m/>
    <n v="2082"/>
    <n v="32"/>
    <x v="0"/>
    <x v="0"/>
    <n v="2984"/>
    <m/>
    <m/>
    <m/>
    <m/>
    <s v="SPATE POLLY LYNN"/>
    <m/>
    <s v="4577 W TOMAHAWK DR"/>
    <s v="BEVERLY HILLS FL 34465"/>
  </r>
  <r>
    <x v="1075"/>
    <s v="18E17S320010  02350 0060"/>
    <s v="7492"/>
    <s v="PINE RIDGE UNITS 1,5,&amp; 6"/>
    <s v="0100"/>
    <s v="Single Family Residential"/>
    <s v="08"/>
    <s v="18S"/>
    <s v="18E"/>
    <s v="STANDARD"/>
    <x v="0"/>
    <n v="85257"/>
    <n v="1.96"/>
    <s v="000X"/>
    <n v="4168"/>
    <s v="N"/>
    <x v="66"/>
    <s v="CIR"/>
    <m/>
    <s v="BEVERLY HILLS"/>
    <m/>
    <s v="PINE RIDGE UNIT 1 PB 8 PG 25 LOT 6 BLOCK 235 "/>
    <n v="398550"/>
    <n v="29360"/>
    <n v="369190"/>
    <n v="284131"/>
    <n v="258131"/>
    <x v="0"/>
    <x v="592"/>
    <n v="14500"/>
    <n v="945"/>
    <n v="918"/>
    <x v="1"/>
    <s v="WARRANTY DEED"/>
    <n v="1"/>
    <x v="7"/>
    <x v="0"/>
    <x v="1"/>
    <m/>
    <n v="4342"/>
    <n v="32"/>
    <x v="1"/>
    <x v="0"/>
    <n v="5700"/>
    <m/>
    <m/>
    <m/>
    <m/>
    <s v="BERNARD MARY ELLEN TRUSTEE"/>
    <m/>
    <s v="4168 N HATCHET CIR"/>
    <s v="BEVERLY HILLS FL 34465"/>
  </r>
  <r>
    <x v="1076"/>
    <s v="18E17S320010  02370 0040"/>
    <s v="7492"/>
    <s v="PINE RIDGE UNITS 1,5,&amp; 6"/>
    <s v="0100"/>
    <s v="Single Family Residential"/>
    <s v="08"/>
    <s v="18S"/>
    <s v="18E"/>
    <s v="STANDARD"/>
    <x v="0"/>
    <n v="62170"/>
    <n v="1.43"/>
    <s v="000X"/>
    <n v="4050"/>
    <s v="W"/>
    <x v="68"/>
    <s v="DR"/>
    <m/>
    <s v="BEVERLY HILLS"/>
    <m/>
    <s v="PINE RIDGE UNIT 1 PB 8 PG 25 LOT 4 BLK 237"/>
    <n v="347460"/>
    <n v="21410"/>
    <n v="326050"/>
    <n v="263393"/>
    <n v="238393"/>
    <x v="0"/>
    <x v="212"/>
    <n v="257500"/>
    <n v="1312"/>
    <n v="934"/>
    <x v="0"/>
    <s v="WARRANTY DEED"/>
    <n v="1"/>
    <x v="18"/>
    <x v="1"/>
    <x v="0"/>
    <n v="1"/>
    <n v="3771"/>
    <n v="32"/>
    <x v="0"/>
    <x v="0"/>
    <n v="5266"/>
    <m/>
    <m/>
    <m/>
    <m/>
    <s v="LEWIS WILLIAM J"/>
    <s v="LEWIS NANETTE M"/>
    <s v="4050 W TOMAHAWK DR"/>
    <s v="BEVERLY HILLS FL 34465"/>
  </r>
  <r>
    <x v="1077"/>
    <s v="18E17S320010  02380 0110"/>
    <s v="7492"/>
    <s v="PINE RIDGE UNITS 1,5,&amp; 6"/>
    <s v="0100"/>
    <s v="Single Family Residential"/>
    <s v="08"/>
    <s v="18S"/>
    <s v="18E"/>
    <s v="STANDARD"/>
    <x v="0"/>
    <n v="65984"/>
    <n v="1.51"/>
    <s v="000X"/>
    <n v="4255"/>
    <s v="W"/>
    <x v="65"/>
    <s v="BLVD"/>
    <m/>
    <s v="BEVERLY HILLS"/>
    <m/>
    <s v="PINE RIDGE UNIT 1 PB 8 PG 25 LOT 11 BLK 238"/>
    <n v="263660"/>
    <n v="22720"/>
    <n v="240940"/>
    <n v="207060"/>
    <n v="0"/>
    <x v="1"/>
    <x v="142"/>
    <n v="352500"/>
    <n v="1927"/>
    <n v="1810"/>
    <x v="0"/>
    <s v="WARRANTY DEED"/>
    <n v="1"/>
    <x v="24"/>
    <x v="1"/>
    <x v="0"/>
    <m/>
    <n v="2103"/>
    <n v="32"/>
    <x v="1"/>
    <x v="0"/>
    <n v="3663"/>
    <m/>
    <m/>
    <m/>
    <m/>
    <s v="COLLINS THEODORE LAMAR JR"/>
    <s v="MCLAUGHLIN FAMILY TRUST DATED 1 19 98"/>
    <s v="4255 W MUSTANG BLVD"/>
    <s v="PINE RIDGE FL 34465"/>
  </r>
  <r>
    <x v="1078"/>
    <s v="18E17S320010  02400 0010"/>
    <s v="7492"/>
    <s v="PINE RIDGE UNITS 1,5,&amp; 6"/>
    <s v="0100"/>
    <s v="Single Family Residential"/>
    <s v="08"/>
    <s v="18S"/>
    <s v="18E"/>
    <s v="STANDARD"/>
    <x v="0"/>
    <n v="64335"/>
    <n v="1.48"/>
    <s v="000X"/>
    <n v="4519"/>
    <s v="W"/>
    <x v="68"/>
    <s v="DR"/>
    <m/>
    <s v="BEVERLY HILLS"/>
    <m/>
    <s v="PINE RIDGE UNIT 1 PB 8 PG 25 LOT 1 BLK 240"/>
    <n v="22150"/>
    <n v="22150"/>
    <n v="0"/>
    <n v="22150"/>
    <n v="22150"/>
    <x v="1"/>
    <x v="268"/>
    <n v="30000"/>
    <n v="3043"/>
    <n v="1878"/>
    <x v="1"/>
    <s v="WARRANTY DEED"/>
    <n v="1"/>
    <x v="31"/>
    <x v="1"/>
    <x v="0"/>
    <m/>
    <n v="1768"/>
    <n v="32"/>
    <x v="1"/>
    <x v="0"/>
    <n v="2560"/>
    <m/>
    <m/>
    <m/>
    <m/>
    <s v="LYONS THOMAS M"/>
    <s v="LYONS SHARON A"/>
    <s v="250 BRIAR POINT RD"/>
    <s v="ALLARDT TN 38504"/>
  </r>
  <r>
    <x v="1079"/>
    <s v="18E17S320010  02410 0070"/>
    <s v="7492"/>
    <s v="PINE RIDGE UNITS 1,5,&amp; 6"/>
    <s v="0000"/>
    <s v="Vacant Residential"/>
    <s v="08"/>
    <s v="18S"/>
    <s v="18E"/>
    <s v="STANDARD"/>
    <x v="1"/>
    <n v="66884"/>
    <n v="1.54"/>
    <s v="000X"/>
    <n v="4378"/>
    <s v="N"/>
    <x v="69"/>
    <s v="DR"/>
    <m/>
    <s v="BEVERLY HILLS"/>
    <m/>
    <s v="PINE RIDGE UNIT 1 PB 8 PG 25 LOT 7 BLK 241"/>
    <n v="23030"/>
    <n v="23030"/>
    <n v="0"/>
    <n v="23030"/>
    <n v="23030"/>
    <x v="1"/>
    <x v="593"/>
    <n v="23700"/>
    <n v="2878"/>
    <n v="79"/>
    <x v="1"/>
    <s v="WARRANTY DEED"/>
    <m/>
    <x v="6"/>
    <x v="2"/>
    <x v="2"/>
    <m/>
    <m/>
    <m/>
    <x v="2"/>
    <x v="1"/>
    <n v="0"/>
    <m/>
    <m/>
    <m/>
    <m/>
    <s v="SQUIRES PAUL"/>
    <m/>
    <s v="4 TWINBERRY CT"/>
    <s v="HOMOSASSA FL 34446"/>
  </r>
  <r>
    <x v="1080"/>
    <s v="18E17S320010  02420 0040"/>
    <s v="7492"/>
    <s v="PINE RIDGE UNITS 1,5,&amp; 6"/>
    <s v="0100"/>
    <s v="Single Family Residential"/>
    <s v="08"/>
    <s v="18S"/>
    <s v="18E"/>
    <s v="STANDARD"/>
    <x v="0"/>
    <n v="64416"/>
    <n v="1.48"/>
    <s v="000X"/>
    <n v="4239"/>
    <s v="N"/>
    <x v="70"/>
    <s v="DR"/>
    <m/>
    <s v="BEVERLY HILLS"/>
    <m/>
    <s v="PINE RIDGE UNIT 1 PB 8 PG 25 LOT 4 BLK 242"/>
    <n v="281500"/>
    <n v="22180"/>
    <n v="259320"/>
    <n v="267113"/>
    <n v="237113"/>
    <x v="0"/>
    <x v="594"/>
    <n v="344000"/>
    <n v="2852"/>
    <n v="1694"/>
    <x v="0"/>
    <s v="WARRANTY DEED"/>
    <n v="1"/>
    <x v="37"/>
    <x v="1"/>
    <x v="0"/>
    <n v="1"/>
    <n v="2471"/>
    <n v="32"/>
    <x v="0"/>
    <x v="0"/>
    <n v="3702"/>
    <m/>
    <m/>
    <m/>
    <m/>
    <s v="PUGH HARRY F JR"/>
    <s v="PUGH APRIL G"/>
    <s v="4239 N BRIDGER DR"/>
    <s v="BEVERLY HILLS FL 34465"/>
  </r>
  <r>
    <x v="1081"/>
    <s v="18E17S320010  02420 0070"/>
    <s v="7492"/>
    <s v="PINE RIDGE UNITS 1,5,&amp; 6"/>
    <s v="0100"/>
    <s v="Single Family Residential"/>
    <s v="08"/>
    <s v="18S"/>
    <s v="18E"/>
    <s v="STANDARD"/>
    <x v="0"/>
    <n v="104065"/>
    <n v="2.39"/>
    <s v="000X"/>
    <n v="4381"/>
    <s v="W"/>
    <x v="20"/>
    <s v="DR"/>
    <m/>
    <s v="BEVERLY HILLS"/>
    <m/>
    <s v="PINE RIDGE UNIT 1 PB 8 PG 25 LOT 7 BLK 242"/>
    <n v="254470"/>
    <n v="35840"/>
    <n v="218630"/>
    <n v="209735"/>
    <n v="184735"/>
    <x v="0"/>
    <x v="148"/>
    <n v="184000"/>
    <n v="1580"/>
    <n v="12"/>
    <x v="0"/>
    <s v="WARRANTY DEED"/>
    <n v="1"/>
    <x v="13"/>
    <x v="1"/>
    <x v="0"/>
    <m/>
    <n v="1923"/>
    <n v="32"/>
    <x v="0"/>
    <x v="0"/>
    <n v="3029"/>
    <m/>
    <m/>
    <m/>
    <m/>
    <s v="EMSLEY CAROL"/>
    <m/>
    <s v="4381 W PIUTE DR"/>
    <s v="BEVERLY HILLS FL 34465 4815"/>
  </r>
  <r>
    <x v="1082"/>
    <s v="18E17S320010  02440 0020"/>
    <s v="7492"/>
    <s v="PINE RIDGE UNITS 1,5,&amp; 6"/>
    <s v="0000"/>
    <s v="Vacant Residential"/>
    <s v="08"/>
    <s v="18S"/>
    <s v="18E"/>
    <s v="STANDARD"/>
    <x v="1"/>
    <n v="62500"/>
    <n v="1.43"/>
    <s v="000X"/>
    <n v="4710"/>
    <s v="W"/>
    <x v="68"/>
    <s v="DR"/>
    <m/>
    <s v="BEVERLY HILLS"/>
    <m/>
    <s v="PINE RIDGE UNIT 1 PB 8 PG 25 LOT 2 BLK 244 "/>
    <n v="21520"/>
    <n v="21520"/>
    <n v="0"/>
    <n v="21520"/>
    <n v="21520"/>
    <x v="1"/>
    <x v="218"/>
    <n v="8000"/>
    <n v="2582"/>
    <n v="1940"/>
    <x v="1"/>
    <s v="WARRANTY DEED"/>
    <m/>
    <x v="6"/>
    <x v="2"/>
    <x v="2"/>
    <m/>
    <m/>
    <m/>
    <x v="2"/>
    <x v="1"/>
    <n v="0"/>
    <m/>
    <m/>
    <m/>
    <m/>
    <s v="SALES KATHRYN A"/>
    <m/>
    <s v="27 GEORGIA"/>
    <s v="IRVINE CA 92606"/>
  </r>
  <r>
    <x v="1083"/>
    <s v="18E17S320010  02440 0030"/>
    <s v="7492"/>
    <s v="PINE RIDGE UNITS 1,5,&amp; 6"/>
    <s v="0100"/>
    <s v="Single Family Residential"/>
    <s v="08"/>
    <s v="18S"/>
    <s v="18E"/>
    <s v="STANDARD"/>
    <x v="0"/>
    <n v="62500"/>
    <n v="1.43"/>
    <s v="000X"/>
    <n v="4690"/>
    <s v="W"/>
    <x v="68"/>
    <s v="DR"/>
    <m/>
    <s v="BEVERLY HILLS"/>
    <m/>
    <s v="PINE RIDGE UNIT 1 PB 8 PG 25 LOT 3 BLK 244 "/>
    <n v="259490"/>
    <n v="21520"/>
    <n v="237970"/>
    <n v="196322"/>
    <n v="171322"/>
    <x v="0"/>
    <x v="595"/>
    <n v="275000"/>
    <n v="1477"/>
    <n v="1348"/>
    <x v="0"/>
    <s v="WARRANTY DEED"/>
    <n v="1"/>
    <x v="11"/>
    <x v="0"/>
    <x v="1"/>
    <m/>
    <n v="2712"/>
    <n v="32"/>
    <x v="0"/>
    <x v="0"/>
    <n v="3602"/>
    <m/>
    <m/>
    <m/>
    <m/>
    <s v="WALTER S FAGAN TRUST"/>
    <m/>
    <s v="4690 W TOMAHAWK DR"/>
    <s v="BEVERLY HILLS FL 34465"/>
  </r>
  <r>
    <x v="1084"/>
    <s v="18E17S320010  02440 0110"/>
    <s v="7492"/>
    <s v="PINE RIDGE UNITS 1,5,&amp; 6"/>
    <s v="0000"/>
    <s v="Vacant Residential"/>
    <s v="08"/>
    <s v="18S"/>
    <s v="18E"/>
    <s v="STANDARD"/>
    <x v="1"/>
    <n v="75330"/>
    <n v="1.73"/>
    <s v="000X"/>
    <n v="4348"/>
    <s v="N"/>
    <x v="23"/>
    <s v="DR"/>
    <m/>
    <s v="BEVERLY HILLS"/>
    <m/>
    <s v="PINE RIDGE UNIT 1 PB 8 PG 25 LOT 11 BLK 244"/>
    <n v="25940"/>
    <n v="25940"/>
    <n v="0"/>
    <n v="25940"/>
    <n v="25940"/>
    <x v="1"/>
    <x v="596"/>
    <n v="35000"/>
    <n v="3107"/>
    <n v="682"/>
    <x v="1"/>
    <s v="WARRANTY DEED"/>
    <m/>
    <x v="6"/>
    <x v="2"/>
    <x v="2"/>
    <m/>
    <m/>
    <m/>
    <x v="2"/>
    <x v="1"/>
    <n v="0"/>
    <m/>
    <m/>
    <m/>
    <m/>
    <s v="BOITANO ELIZABETH A"/>
    <s v="GOODRIDGE MARGARET C"/>
    <s v="13029 PILGRIMS INN DR"/>
    <s v="WOODBRIDGE VA 22193"/>
  </r>
  <r>
    <x v="1085"/>
    <s v="18E17S320010  02450 0040"/>
    <s v="7492"/>
    <s v="PINE RIDGE UNITS 1,5,&amp; 6"/>
    <s v="0100"/>
    <s v="Single Family Residential"/>
    <s v="08"/>
    <s v="18S"/>
    <s v="18E"/>
    <s v="STANDARD"/>
    <x v="0"/>
    <n v="62498"/>
    <n v="1.43"/>
    <s v="000X"/>
    <n v="4671"/>
    <s v="W"/>
    <x v="68"/>
    <s v="DR"/>
    <m/>
    <s v="BEVERLY HILLS"/>
    <m/>
    <s v="PINE RIDGE UNIT 1 PB 8 PG 25 LOT 4 BLK 245"/>
    <n v="310490"/>
    <n v="21520"/>
    <n v="288970"/>
    <n v="270588"/>
    <n v="240588"/>
    <x v="1"/>
    <x v="597"/>
    <n v="272100"/>
    <n v="3040"/>
    <n v="1209"/>
    <x v="0"/>
    <s v="TO/FROM FED/STATE/LOCAL GOVT/TIITF"/>
    <n v="1"/>
    <x v="15"/>
    <x v="1"/>
    <x v="1"/>
    <m/>
    <n v="2662"/>
    <n v="32"/>
    <x v="0"/>
    <x v="0"/>
    <n v="3950"/>
    <m/>
    <m/>
    <m/>
    <m/>
    <s v="SECRETARY OF VETERAN AFFAIRS"/>
    <m/>
    <s v="3401 W END AVE STE 760W"/>
    <s v="NASHVILLE TN 37203"/>
  </r>
  <r>
    <x v="1086"/>
    <s v="18E17S320010  02450 0070"/>
    <s v="7492"/>
    <s v="PINE RIDGE UNITS 1,5,&amp; 6"/>
    <s v="0000"/>
    <s v="Vacant Residential"/>
    <s v="08"/>
    <s v="18S"/>
    <s v="18E"/>
    <s v="STANDARD"/>
    <x v="1"/>
    <n v="62499"/>
    <n v="1.43"/>
    <s v="000X"/>
    <n v="4615"/>
    <s v="W"/>
    <x v="68"/>
    <s v="DR"/>
    <m/>
    <s v="BEVERLY HILLS"/>
    <m/>
    <s v="PINE RIDGE UNIT 1 PB 8 PG 25 LOT 7 BLK 245 "/>
    <n v="21520"/>
    <n v="21520"/>
    <n v="0"/>
    <n v="21520"/>
    <n v="21520"/>
    <x v="1"/>
    <x v="545"/>
    <n v="22000"/>
    <n v="1028"/>
    <n v="2119"/>
    <x v="1"/>
    <s v="FROM DEVELOPERS"/>
    <m/>
    <x v="6"/>
    <x v="2"/>
    <x v="2"/>
    <m/>
    <m/>
    <m/>
    <x v="2"/>
    <x v="1"/>
    <n v="0"/>
    <m/>
    <m/>
    <m/>
    <m/>
    <s v="RAYMUNDO RENATO L MD &amp; SUSAN R MD"/>
    <m/>
    <s v="209 CHESTNUT CIR"/>
    <s v="BLOOMFIELD HILLS MI 48304 2105"/>
  </r>
  <r>
    <x v="1087"/>
    <s v="18E17S320010  02460 0010"/>
    <s v="7492"/>
    <s v="PINE RIDGE UNITS 1,5,&amp; 6"/>
    <s v="8000"/>
    <s v="Vacant Governmental"/>
    <s v="08"/>
    <s v="18S"/>
    <s v="18E"/>
    <s v="STANDARD"/>
    <x v="1"/>
    <n v="64112"/>
    <n v="1.47"/>
    <s v="000X"/>
    <n v="4726"/>
    <s v="W"/>
    <x v="34"/>
    <s v="DR"/>
    <m/>
    <s v="BEVERLY HILLS"/>
    <m/>
    <s v="PINE RIDGE UNIT 1 PB 8 PG 25 LOT 1 BLK 246 DESC IN OR BK "/>
    <n v="22080"/>
    <n v="22080"/>
    <n v="0"/>
    <n v="22080"/>
    <n v="2208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1088"/>
    <s v="18E17S320010  02350 0070"/>
    <s v="7492"/>
    <s v="PINE RIDGE UNITS 1,5,&amp; 6"/>
    <s v="0100"/>
    <s v="Single Family Residential"/>
    <s v="08"/>
    <s v="18S"/>
    <s v="18E"/>
    <s v="STANDARD"/>
    <x v="0"/>
    <n v="70078"/>
    <n v="1.61"/>
    <s v="000X"/>
    <n v="4150"/>
    <s v="N"/>
    <x v="66"/>
    <s v="CIR"/>
    <m/>
    <s v="BEVERLY HILLS"/>
    <m/>
    <s v="PINE RIDGE UNIT 1 PB 8 PG 25 LOT 7 BLK 235"/>
    <n v="244020"/>
    <n v="24130"/>
    <n v="219890"/>
    <n v="163872"/>
    <n v="138872"/>
    <x v="0"/>
    <x v="88"/>
    <n v="20000"/>
    <n v="1251"/>
    <n v="959"/>
    <x v="1"/>
    <s v="WARRANTY DEED"/>
    <n v="1"/>
    <x v="11"/>
    <x v="1"/>
    <x v="0"/>
    <m/>
    <n v="2311"/>
    <n v="32"/>
    <x v="1"/>
    <x v="0"/>
    <n v="3536"/>
    <m/>
    <m/>
    <m/>
    <m/>
    <s v="ZAGNOLI TED"/>
    <s v="ZAGNOLI DENISE"/>
    <s v="4150 N HATCHET CIR"/>
    <s v="BEVERLY HILLS FL 34465"/>
  </r>
  <r>
    <x v="1089"/>
    <s v="18E17S320010  02370 0060"/>
    <s v="7492"/>
    <s v="PINE RIDGE UNITS 1,5,&amp; 6"/>
    <s v="0100"/>
    <s v="Single Family Residential"/>
    <s v="08"/>
    <s v="18S"/>
    <s v="18E"/>
    <s v="STANDARD"/>
    <x v="0"/>
    <n v="62329"/>
    <n v="1.43"/>
    <s v="000X"/>
    <n v="4055"/>
    <s v="W"/>
    <x v="65"/>
    <s v="BLVD"/>
    <m/>
    <s v="BEVERLY HILLS"/>
    <m/>
    <s v="PINE RIDGE UNIT 1 PB 8 PG 25 LOT 6 BLK 237"/>
    <n v="336620"/>
    <n v="21460"/>
    <n v="315160"/>
    <n v="336620"/>
    <n v="311620"/>
    <x v="0"/>
    <x v="598"/>
    <n v="425000"/>
    <n v="2994"/>
    <n v="480"/>
    <x v="0"/>
    <s v="WARRANTY DEED"/>
    <n v="1"/>
    <x v="0"/>
    <x v="1"/>
    <x v="1"/>
    <m/>
    <n v="2756"/>
    <n v="32"/>
    <x v="0"/>
    <x v="0"/>
    <n v="4016"/>
    <m/>
    <m/>
    <m/>
    <m/>
    <s v="JACOB JOHN"/>
    <s v="JACOB JODY"/>
    <s v="4055 W MUSTANG BLVD"/>
    <s v="BEVERLY HILLS FL 34465"/>
  </r>
  <r>
    <x v="1090"/>
    <s v="18E17S320010  02380 0100"/>
    <s v="7492"/>
    <s v="PINE RIDGE UNITS 1,5,&amp; 6"/>
    <s v="0000"/>
    <s v="Vacant Residential"/>
    <s v="08"/>
    <s v="18S"/>
    <s v="18E"/>
    <s v="STANDARD"/>
    <x v="1"/>
    <n v="65984"/>
    <n v="1.51"/>
    <s v="000X"/>
    <n v="4217"/>
    <s v="W"/>
    <x v="65"/>
    <s v="BLVD"/>
    <m/>
    <s v="BEVERLY HILLS"/>
    <m/>
    <s v="PINE RIDGE UNIT 1 PB 8 PG 25 LOT 10 BLK 238 "/>
    <n v="22720"/>
    <n v="22720"/>
    <n v="0"/>
    <n v="22720"/>
    <n v="22720"/>
    <x v="1"/>
    <x v="407"/>
    <n v="20000"/>
    <n v="1265"/>
    <n v="1097"/>
    <x v="1"/>
    <s v="FROM DEVELOPERS"/>
    <m/>
    <x v="6"/>
    <x v="2"/>
    <x v="2"/>
    <m/>
    <m/>
    <m/>
    <x v="2"/>
    <x v="1"/>
    <n v="0"/>
    <m/>
    <m/>
    <m/>
    <m/>
    <s v="OBANDO CYLPHA G"/>
    <m/>
    <s v="7501 SW 161ST PL"/>
    <s v="MIAMI FL 33193 2936"/>
  </r>
  <r>
    <x v="1091"/>
    <s v="18E17S320010  02380 0120"/>
    <s v="7492"/>
    <s v="PINE RIDGE UNITS 1,5,&amp; 6"/>
    <s v="0100"/>
    <s v="Single Family Residential"/>
    <s v="08"/>
    <s v="18S"/>
    <s v="18E"/>
    <s v="STANDARD"/>
    <x v="0"/>
    <n v="65984"/>
    <n v="1.51"/>
    <s v="000X"/>
    <n v="4291"/>
    <s v="W"/>
    <x v="65"/>
    <s v="BLVD"/>
    <m/>
    <s v="BEVERLY HILLS"/>
    <m/>
    <s v="PINE RIDGE UNIT 1 PB 8 PG 25 LOT 12 BLOCK 238"/>
    <n v="298770"/>
    <n v="22720"/>
    <n v="276050"/>
    <n v="231162"/>
    <n v="201162"/>
    <x v="0"/>
    <x v="205"/>
    <n v="198000"/>
    <n v="2551"/>
    <n v="1781"/>
    <x v="0"/>
    <s v="WARRANTY DEED"/>
    <n v="1"/>
    <x v="24"/>
    <x v="0"/>
    <x v="1"/>
    <n v="1"/>
    <n v="2922"/>
    <n v="32"/>
    <x v="0"/>
    <x v="0"/>
    <n v="3706"/>
    <m/>
    <m/>
    <m/>
    <m/>
    <s v="BOWERMASTER ROBERT D"/>
    <s v="BOWERMASTER MELISSA L"/>
    <s v="4291 W MUSTANG BLVD"/>
    <s v="BEVERLY HILLS FL 34465"/>
  </r>
  <r>
    <x v="1092"/>
    <s v="18E17S320010  02400 0030"/>
    <s v="7492"/>
    <s v="PINE RIDGE UNITS 1,5,&amp; 6"/>
    <s v="0100"/>
    <s v="Single Family Residential"/>
    <s v="08"/>
    <s v="18S"/>
    <s v="18E"/>
    <s v="STANDARD"/>
    <x v="0"/>
    <n v="62496"/>
    <n v="1.43"/>
    <s v="000X"/>
    <n v="4445"/>
    <s v="W"/>
    <x v="68"/>
    <s v="DR"/>
    <m/>
    <s v="BEVERLY HILLS"/>
    <m/>
    <s v="PINE RIDGE UNIT 1 PB 8 PG 25 LOT 3 BLK 240"/>
    <n v="21520"/>
    <n v="21520"/>
    <n v="0"/>
    <n v="21520"/>
    <n v="21520"/>
    <x v="0"/>
    <x v="599"/>
    <n v="25000"/>
    <n v="2964"/>
    <n v="2438"/>
    <x v="1"/>
    <s v="WARRANTY DEED"/>
    <n v="1"/>
    <x v="31"/>
    <x v="1"/>
    <x v="0"/>
    <m/>
    <n v="1717"/>
    <n v="32"/>
    <x v="1"/>
    <x v="0"/>
    <n v="2145"/>
    <m/>
    <m/>
    <m/>
    <m/>
    <s v="HOWARD BARRY L"/>
    <s v="HOWARD GAIL M"/>
    <s v="4445 W TOMAHAWK DR"/>
    <s v="BEVERLY HILLS FL 34465 4871"/>
  </r>
  <r>
    <x v="1093"/>
    <s v="18E17S320010  02400 0060"/>
    <s v="7492"/>
    <s v="PINE RIDGE UNITS 1,5,&amp; 6"/>
    <s v="0000"/>
    <s v="Vacant Residential"/>
    <s v="08"/>
    <s v="18S"/>
    <s v="18E"/>
    <s v="STANDARD"/>
    <x v="1"/>
    <n v="62496"/>
    <n v="1.43"/>
    <s v="000X"/>
    <n v="4297"/>
    <s v="W"/>
    <x v="68"/>
    <s v="DR"/>
    <m/>
    <s v="BEVERLY HILLS"/>
    <m/>
    <s v="PINE RIDGE UNIT 1 PB 8 PG 25 LOT 6 BLOCK 240"/>
    <n v="21520"/>
    <n v="21520"/>
    <n v="0"/>
    <n v="21520"/>
    <n v="21520"/>
    <x v="1"/>
    <x v="600"/>
    <n v="25000"/>
    <n v="2938"/>
    <n v="733"/>
    <x v="1"/>
    <s v="WARRANTY DEED"/>
    <m/>
    <x v="6"/>
    <x v="2"/>
    <x v="2"/>
    <m/>
    <m/>
    <m/>
    <x v="2"/>
    <x v="1"/>
    <n v="0"/>
    <m/>
    <m/>
    <m/>
    <m/>
    <s v="MOORE OSCAR ANTHONY"/>
    <s v="MOORE SHARI"/>
    <s v="2227 LAKESHORE CIR"/>
    <s v="PORT CHARLOTTE FL 33952"/>
  </r>
  <r>
    <x v="1094"/>
    <s v="18E17S320010  02410 0020"/>
    <s v="7492"/>
    <s v="PINE RIDGE UNITS 1,5,&amp; 6"/>
    <s v="0100"/>
    <s v="Single Family Residential"/>
    <s v="08"/>
    <s v="18S"/>
    <s v="18E"/>
    <s v="STANDARD"/>
    <x v="0"/>
    <n v="62511"/>
    <n v="1.44"/>
    <s v="000X"/>
    <n v="4279"/>
    <s v="N"/>
    <x v="23"/>
    <s v="DR"/>
    <m/>
    <s v="BEVERLY HILLS"/>
    <m/>
    <s v="PINE RIDGE UNIT 1 PB 8 PG 25 LOT 2 BLOCK 241"/>
    <n v="300080"/>
    <n v="21530"/>
    <n v="278550"/>
    <n v="236324"/>
    <n v="211324"/>
    <x v="0"/>
    <x v="590"/>
    <n v="11800"/>
    <n v="1336"/>
    <n v="2200"/>
    <x v="1"/>
    <s v="WARRANTY DEED"/>
    <n v="1"/>
    <x v="24"/>
    <x v="0"/>
    <x v="0"/>
    <n v="1"/>
    <n v="2697"/>
    <n v="32"/>
    <x v="0"/>
    <x v="0"/>
    <n v="4231"/>
    <m/>
    <m/>
    <m/>
    <m/>
    <s v="SIMON MICHAEL N"/>
    <s v="SIMON SHARON A"/>
    <s v="4279 N AMARILLO DR"/>
    <s v="BEVERLY HILLS FL 34465"/>
  </r>
  <r>
    <x v="1095"/>
    <s v="18E17S320010  02410 0060"/>
    <s v="7492"/>
    <s v="PINE RIDGE UNITS 1,5,&amp; 6"/>
    <s v="0100"/>
    <s v="Single Family Residential"/>
    <s v="08"/>
    <s v="18S"/>
    <s v="18E"/>
    <s v="STANDARD"/>
    <x v="0"/>
    <n v="69988"/>
    <n v="1.61"/>
    <s v="000X"/>
    <n v="4420"/>
    <s v="N"/>
    <x v="69"/>
    <s v="DR"/>
    <m/>
    <s v="BEVERLY HILLS"/>
    <m/>
    <s v="PINE RIDGE UNIT 1 PB 8 PG 25 LOT 6 BLK 241"/>
    <n v="340410"/>
    <n v="24100"/>
    <n v="316310"/>
    <n v="311609"/>
    <n v="286609"/>
    <x v="0"/>
    <x v="601"/>
    <n v="450000"/>
    <n v="2922"/>
    <n v="1368"/>
    <x v="0"/>
    <s v="WARRANTY DEED"/>
    <n v="1"/>
    <x v="33"/>
    <x v="5"/>
    <x v="4"/>
    <n v="1"/>
    <n v="4208"/>
    <n v="34"/>
    <x v="0"/>
    <x v="0"/>
    <n v="5007"/>
    <m/>
    <m/>
    <m/>
    <m/>
    <s v="IMAS FRANK"/>
    <s v="IMAS SVETLANA"/>
    <s v="4420 N SHAWNEE DR"/>
    <s v="BEVERLY HILLS FL 34465"/>
  </r>
  <r>
    <x v="1096"/>
    <s v="18E17S320010  02420 0080"/>
    <s v="7492"/>
    <s v="PINE RIDGE UNITS 1,5,&amp; 6"/>
    <s v="0000"/>
    <s v="Vacant Residential"/>
    <s v="08"/>
    <s v="18S"/>
    <s v="18E"/>
    <s v="STANDARD"/>
    <x v="1"/>
    <n v="118809"/>
    <n v="2.73"/>
    <s v="000X"/>
    <n v="4417"/>
    <s v="W"/>
    <x v="20"/>
    <s v="DR"/>
    <m/>
    <s v="BEVERLY HILLS"/>
    <m/>
    <s v="PINE RIDGE UNIT 1 PB 8 PG 25 LOT 8 BLK 242"/>
    <n v="40910"/>
    <n v="40910"/>
    <n v="0"/>
    <n v="40910"/>
    <n v="40910"/>
    <x v="1"/>
    <x v="602"/>
    <n v="44000"/>
    <n v="3035"/>
    <n v="2194"/>
    <x v="1"/>
    <s v="WARRANTY DEED"/>
    <m/>
    <x v="6"/>
    <x v="2"/>
    <x v="2"/>
    <m/>
    <m/>
    <m/>
    <x v="2"/>
    <x v="1"/>
    <n v="0"/>
    <m/>
    <m/>
    <m/>
    <m/>
    <s v="ZAREK GREGORY MARK"/>
    <m/>
    <s v="3714 PINE HILL RD"/>
    <s v="CORNING NY 14830"/>
  </r>
  <r>
    <x v="1097"/>
    <s v="18E17S320010  02440 0090"/>
    <s v="7492"/>
    <s v="PINE RIDGE UNITS 1,5,&amp; 6"/>
    <s v="0000"/>
    <s v="Vacant Residential"/>
    <s v="08"/>
    <s v="18S"/>
    <s v="18E"/>
    <s v="STANDARD"/>
    <x v="1"/>
    <n v="92967"/>
    <n v="2.13"/>
    <s v="000X"/>
    <n v="4426"/>
    <s v="N"/>
    <x v="23"/>
    <s v="DR"/>
    <m/>
    <s v="BEVERLY HILLS"/>
    <m/>
    <s v="PINE RIDGE UNIT 1 PB 8 PG 25 LOT 9 BLOCK 244"/>
    <n v="32010"/>
    <n v="32010"/>
    <n v="0"/>
    <n v="32010"/>
    <n v="32010"/>
    <x v="1"/>
    <x v="603"/>
    <n v="24200"/>
    <n v="935"/>
    <n v="1923"/>
    <x v="1"/>
    <s v="FROM DEVELOPERS"/>
    <m/>
    <x v="6"/>
    <x v="2"/>
    <x v="2"/>
    <m/>
    <m/>
    <m/>
    <x v="2"/>
    <x v="1"/>
    <n v="0"/>
    <m/>
    <m/>
    <m/>
    <m/>
    <s v="DIANO DELIA"/>
    <m/>
    <s v="151 FIRST AVE 138"/>
    <s v="NEW YORK NY 10003 2969"/>
  </r>
  <r>
    <x v="1098"/>
    <s v="18E17S320010  02450 0010"/>
    <s v="7492"/>
    <s v="PINE RIDGE UNITS 1,5,&amp; 6"/>
    <s v="0100"/>
    <s v="Single Family Residential"/>
    <s v="08"/>
    <s v="18S"/>
    <s v="18E"/>
    <s v="STANDARD"/>
    <x v="0"/>
    <n v="62603"/>
    <n v="1.44"/>
    <s v="000X"/>
    <n v="4729"/>
    <s v="W"/>
    <x v="68"/>
    <s v="DR"/>
    <m/>
    <s v="BEVERLY HILLS"/>
    <m/>
    <s v="PINE RIDGE UNIT 1 PB 8 PG 25 LOT 1 BLK 245"/>
    <n v="305930"/>
    <n v="21560"/>
    <n v="284370"/>
    <n v="287084"/>
    <n v="261584"/>
    <x v="0"/>
    <x v="604"/>
    <n v="25000"/>
    <n v="2902"/>
    <n v="774"/>
    <x v="1"/>
    <s v="WARRANTY DEED"/>
    <n v="1"/>
    <x v="41"/>
    <x v="1"/>
    <x v="0"/>
    <m/>
    <n v="2394"/>
    <n v="32"/>
    <x v="0"/>
    <x v="0"/>
    <n v="3501"/>
    <m/>
    <m/>
    <m/>
    <m/>
    <s v="KANE VICKY"/>
    <m/>
    <s v="4729 W TOMAHAWK DR"/>
    <s v="BEVERLY HILLS FL 34465 4809"/>
  </r>
  <r>
    <x v="1099"/>
    <s v="18E17S320010  02460 0030"/>
    <s v="7492"/>
    <s v="PINE RIDGE UNITS 1,5,&amp; 6"/>
    <s v="0100"/>
    <s v="Single Family Residential"/>
    <s v="08"/>
    <s v="18S"/>
    <s v="18E"/>
    <s v="STANDARD"/>
    <x v="0"/>
    <n v="62528"/>
    <n v="1.44"/>
    <s v="000X"/>
    <n v="4652"/>
    <s v="W"/>
    <x v="34"/>
    <s v="DR"/>
    <m/>
    <s v="BEVERLY HILLS"/>
    <m/>
    <s v="PINE RIDGE UNIT 1 PB 8 PG 25 LOT 3 BLK 246"/>
    <n v="401120"/>
    <n v="21530"/>
    <n v="379590"/>
    <n v="267548"/>
    <n v="242548"/>
    <x v="0"/>
    <x v="7"/>
    <n v="145000"/>
    <n v="1956"/>
    <n v="2208"/>
    <x v="1"/>
    <s v="WARRANTY DEED"/>
    <n v="1"/>
    <x v="3"/>
    <x v="0"/>
    <x v="1"/>
    <n v="1"/>
    <n v="3696"/>
    <n v="32"/>
    <x v="0"/>
    <x v="0"/>
    <n v="4991"/>
    <m/>
    <m/>
    <m/>
    <m/>
    <s v="DAVELLI FRANK T"/>
    <s v="DAVELLI JULIE C"/>
    <s v="4652 W MOHAWK DR"/>
    <s v="BEVERLY HILLS FL 34465"/>
  </r>
  <r>
    <x v="1100"/>
    <s v="18E17S320010  02500 0010"/>
    <s v="7492"/>
    <s v="PINE RIDGE UNITS 1,5,&amp; 6"/>
    <s v="0000"/>
    <s v="Vacant Residential"/>
    <s v="07"/>
    <s v="18S"/>
    <s v="18E"/>
    <s v="STANDARD"/>
    <x v="1"/>
    <n v="79919"/>
    <n v="1.83"/>
    <s v="0000"/>
    <n v="5300"/>
    <s v="W"/>
    <x v="31"/>
    <s v="DR"/>
    <m/>
    <s v="BEVERLY HILLS"/>
    <m/>
    <s v="PINE RIDGE UNIT 1 PB 8 PG 25 LOT 1 BLK 250"/>
    <n v="27520"/>
    <n v="27520"/>
    <n v="0"/>
    <n v="27520"/>
    <n v="27520"/>
    <x v="1"/>
    <x v="125"/>
    <n v="25000"/>
    <n v="1684"/>
    <n v="831"/>
    <x v="1"/>
    <s v="WARRANTY DEED"/>
    <m/>
    <x v="6"/>
    <x v="2"/>
    <x v="2"/>
    <m/>
    <m/>
    <m/>
    <x v="2"/>
    <x v="1"/>
    <n v="0"/>
    <m/>
    <m/>
    <m/>
    <m/>
    <s v="ANDERSON STEVEN M"/>
    <s v="ANDERSON TONYA L"/>
    <s v="11605 NEW BOND ST"/>
    <s v="FREDERICKSBURG VA 22408 1864"/>
  </r>
  <r>
    <x v="1101"/>
    <s v="18E17S320010  02500 0020"/>
    <s v="7492"/>
    <s v="PINE RIDGE UNITS 1,5,&amp; 6"/>
    <s v="0100"/>
    <s v="Single Family Residential"/>
    <s v="07"/>
    <s v="18S"/>
    <s v="18E"/>
    <s v="STANDARD"/>
    <x v="0"/>
    <n v="70000"/>
    <n v="1.61"/>
    <s v="0000"/>
    <n v="5246"/>
    <s v="W"/>
    <x v="31"/>
    <s v="DR"/>
    <m/>
    <s v="BEVERLY HILLS"/>
    <m/>
    <s v="PINE RIDGE UNIT 1 PB 8 PG 25 LOT 2 BLK 250"/>
    <n v="265960"/>
    <n v="24110"/>
    <n v="241850"/>
    <n v="202997"/>
    <n v="177497"/>
    <x v="0"/>
    <x v="94"/>
    <n v="12500"/>
    <n v="1097"/>
    <n v="103"/>
    <x v="1"/>
    <s v="WARRANTY DEED"/>
    <n v="1"/>
    <x v="7"/>
    <x v="1"/>
    <x v="0"/>
    <m/>
    <n v="2421"/>
    <n v="32"/>
    <x v="0"/>
    <x v="0"/>
    <n v="4383"/>
    <m/>
    <m/>
    <m/>
    <m/>
    <s v="LUECHAU ERIKA MARIANNE"/>
    <s v="ERIKA MARIANNE LUECHAU LIVING TRUST"/>
    <s v="5246 W CHIPPEWA DR"/>
    <s v="BEVERLY HILLS FL 34465"/>
  </r>
  <r>
    <x v="1102"/>
    <s v="18E17S320010  02500 0040"/>
    <s v="7492"/>
    <s v="PINE RIDGE UNITS 1,5,&amp; 6"/>
    <s v="0100"/>
    <s v="Single Family Residential"/>
    <s v="07"/>
    <s v="18S"/>
    <s v="18E"/>
    <s v="STANDARD"/>
    <x v="0"/>
    <n v="70000"/>
    <n v="1.61"/>
    <s v="0000"/>
    <n v="5156"/>
    <s v="W"/>
    <x v="31"/>
    <s v="DR"/>
    <m/>
    <s v="BEVERLY HILLS"/>
    <m/>
    <s v="PINE RIDGE UNIT 1 PB 8 PG 25 LOT 4 BLK 250"/>
    <n v="253810"/>
    <n v="24110"/>
    <n v="229700"/>
    <n v="90944"/>
    <n v="65944"/>
    <x v="0"/>
    <x v="605"/>
    <n v="268000"/>
    <n v="2171"/>
    <n v="1127"/>
    <x v="0"/>
    <s v="WARRANTY DEED"/>
    <n v="1"/>
    <x v="18"/>
    <x v="1"/>
    <x v="0"/>
    <m/>
    <n v="2482"/>
    <n v="32"/>
    <x v="0"/>
    <x v="0"/>
    <n v="3395"/>
    <m/>
    <m/>
    <m/>
    <m/>
    <s v="SANSCHAGRIN FRANCES G"/>
    <s v="BEAULIEU JOSEPH"/>
    <s v="5156 W CHIPPEWA DR"/>
    <s v="BEVERLY HILLS FL 34465"/>
  </r>
  <r>
    <x v="1103"/>
    <s v="18E17S320010  02540 0140"/>
    <s v="7492"/>
    <s v="PINE RIDGE UNITS 1,5,&amp; 6"/>
    <s v="0100"/>
    <s v="Single Family Residential"/>
    <s v="07"/>
    <s v="18S"/>
    <s v="18E"/>
    <s v="STANDARD"/>
    <x v="0"/>
    <n v="74750"/>
    <n v="1.72"/>
    <s v="0000"/>
    <n v="5231"/>
    <s v="W"/>
    <x v="31"/>
    <s v="DR"/>
    <m/>
    <s v="BEVERLY HILLS"/>
    <m/>
    <s v="PINE RIDGE UNIT 1 PB 8 PG 25 LOT 14 BLK 254"/>
    <n v="262840"/>
    <n v="25740"/>
    <n v="237100"/>
    <n v="201256"/>
    <n v="176256"/>
    <x v="0"/>
    <x v="585"/>
    <n v="130000"/>
    <n v="2433"/>
    <n v="2248"/>
    <x v="0"/>
    <s v="TO OR FROM BANKS/LOAN CO."/>
    <n v="1"/>
    <x v="14"/>
    <x v="1"/>
    <x v="0"/>
    <m/>
    <n v="1923"/>
    <n v="32"/>
    <x v="0"/>
    <x v="0"/>
    <n v="4388"/>
    <m/>
    <m/>
    <m/>
    <m/>
    <s v="MCMURRAY RONALD M"/>
    <s v="MCMURRAY LINDA M"/>
    <s v="5231 W CHIPPEWA DR"/>
    <s v="BEVERLY HILLS FL 34465"/>
  </r>
  <r>
    <x v="1104"/>
    <s v="18E17S320010  02550 0040"/>
    <s v="7492"/>
    <s v="PINE RIDGE UNITS 1,5,&amp; 6"/>
    <s v="0000"/>
    <s v="Vacant Residential"/>
    <s v="07"/>
    <s v="18S"/>
    <s v="18E"/>
    <s v="STANDARD"/>
    <x v="1"/>
    <n v="71804"/>
    <n v="1.65"/>
    <s v="0000"/>
    <n v="4872"/>
    <s v="N"/>
    <x v="24"/>
    <s v="DR"/>
    <m/>
    <s v="BEVERLY HILLS"/>
    <m/>
    <s v="PINE RIDGE UNIT 1 PB 8 PG 25 LOT 4 BLK 255 "/>
    <n v="24730"/>
    <n v="24730"/>
    <n v="0"/>
    <n v="24730"/>
    <n v="24730"/>
    <x v="1"/>
    <x v="261"/>
    <n v="99900"/>
    <n v="1873"/>
    <n v="1783"/>
    <x v="1"/>
    <s v="WARRANTY DEED"/>
    <m/>
    <x v="6"/>
    <x v="2"/>
    <x v="2"/>
    <m/>
    <m/>
    <m/>
    <x v="2"/>
    <x v="1"/>
    <n v="0"/>
    <m/>
    <m/>
    <m/>
    <m/>
    <s v="THOMAS VARGHESE V &amp; ROSAMMA J"/>
    <m/>
    <s v="131 SUFFOLK AVE"/>
    <s v="STATEN ISLANE NY 10314"/>
  </r>
  <r>
    <x v="1105"/>
    <s v="18E17S320010  02580 0050"/>
    <s v="7492"/>
    <s v="PINE RIDGE UNITS 1,5,&amp; 6"/>
    <s v="0100"/>
    <s v="Single Family Residential"/>
    <s v="08"/>
    <s v="18S"/>
    <s v="18E"/>
    <s v="STANDARD"/>
    <x v="0"/>
    <n v="62502"/>
    <n v="1.43"/>
    <s v="000X"/>
    <n v="4984"/>
    <s v="N"/>
    <x v="19"/>
    <s v="DR"/>
    <m/>
    <s v="BEVERLY HILLS"/>
    <m/>
    <s v="PINE RIDGE UNIT 1 PB 8 PG 25 LOT 5 BLK 258"/>
    <n v="291350"/>
    <n v="21520"/>
    <n v="269830"/>
    <n v="220156"/>
    <n v="195156"/>
    <x v="0"/>
    <x v="606"/>
    <n v="355000"/>
    <n v="2968"/>
    <n v="2370"/>
    <x v="0"/>
    <s v="WARRANTY DEED"/>
    <n v="1"/>
    <x v="5"/>
    <x v="1"/>
    <x v="0"/>
    <m/>
    <n v="2412"/>
    <n v="32"/>
    <x v="0"/>
    <x v="0"/>
    <n v="3434"/>
    <m/>
    <m/>
    <m/>
    <m/>
    <s v="DIXON DONALD"/>
    <s v="FRANCIS JOANNE"/>
    <s v="4984 N PINK POPPY DR"/>
    <s v="BEVERLY HILLS FL 34465"/>
  </r>
  <r>
    <x v="1106"/>
    <s v="18E17S320010  02590 0050"/>
    <s v="7492"/>
    <s v="PINE RIDGE UNITS 1,5,&amp; 6"/>
    <s v="0000"/>
    <s v="Vacant Residential"/>
    <s v="05"/>
    <s v="18S"/>
    <s v="18E"/>
    <s v="STANDARD"/>
    <x v="1"/>
    <n v="45383"/>
    <n v="1.04"/>
    <s v="000X"/>
    <n v="4872"/>
    <s v="W"/>
    <x v="11"/>
    <s v="BLVD"/>
    <m/>
    <s v="BEVERLY HILLS"/>
    <m/>
    <s v="PINE RIDGE UNIT 1 PB 8 PG 25 LOT 5 BLK 259 "/>
    <n v="15630"/>
    <n v="15630"/>
    <n v="0"/>
    <n v="15630"/>
    <n v="15630"/>
    <x v="1"/>
    <x v="148"/>
    <n v="23000"/>
    <n v="1585"/>
    <n v="2080"/>
    <x v="1"/>
    <s v="WARRANTY DEED"/>
    <m/>
    <x v="6"/>
    <x v="2"/>
    <x v="2"/>
    <m/>
    <m/>
    <m/>
    <x v="2"/>
    <x v="1"/>
    <n v="0"/>
    <m/>
    <m/>
    <m/>
    <m/>
    <s v="SEBASTIAN JOSE &amp; THELMA"/>
    <m/>
    <s v="825 NEBEL LN"/>
    <s v="DESPLAINES IL 60018"/>
  </r>
  <r>
    <x v="1107"/>
    <s v="18E17S320010  02590 0090"/>
    <s v="7492"/>
    <s v="PINE RIDGE UNITS 1,5,&amp; 6"/>
    <s v="0100"/>
    <s v="Single Family Residential"/>
    <s v="05"/>
    <s v="18S"/>
    <s v="18E"/>
    <s v="STANDARD"/>
    <x v="0"/>
    <n v="45383"/>
    <n v="1.04"/>
    <s v="000X"/>
    <n v="4750"/>
    <s v="W"/>
    <x v="11"/>
    <s v="BLVD"/>
    <m/>
    <s v="BEVERLY HILLS"/>
    <m/>
    <s v="PINE RIDGE UNIT 1 PB 8 PG 25 LOT 9 BLK 259"/>
    <n v="343860"/>
    <n v="15630"/>
    <n v="328230"/>
    <n v="278395"/>
    <n v="253395"/>
    <x v="1"/>
    <x v="243"/>
    <n v="237900"/>
    <n v="2467"/>
    <n v="1377"/>
    <x v="0"/>
    <s v="TO OR FROM BANKS/LOAN CO."/>
    <n v="1"/>
    <x v="37"/>
    <x v="0"/>
    <x v="0"/>
    <n v="1"/>
    <n v="3354"/>
    <n v="32"/>
    <x v="0"/>
    <x v="0"/>
    <n v="4448"/>
    <m/>
    <m/>
    <m/>
    <m/>
    <s v="DUNCAN MICHAEL G"/>
    <s v="DUNCAN ANGELA"/>
    <s v="4750 W PINE RIDGE BLVD"/>
    <s v="BEVERLY HILLS FL 34465"/>
  </r>
  <r>
    <x v="1108"/>
    <s v="18E17S320010  02590 0150"/>
    <s v="7492"/>
    <s v="PINE RIDGE UNITS 1,5,&amp; 6"/>
    <s v="0100"/>
    <s v="Single Family Residential"/>
    <s v="05"/>
    <s v="18S"/>
    <s v="18E"/>
    <s v="STANDARD"/>
    <x v="0"/>
    <n v="63651"/>
    <n v="1.46"/>
    <s v="000X"/>
    <n v="4729"/>
    <s v="W"/>
    <x v="28"/>
    <s v="DR"/>
    <m/>
    <s v="BEVERLY HILLS"/>
    <m/>
    <s v="PINE RIDGE UNIT 1 PB 8 PG 25 LOT 15 BLK 259"/>
    <n v="171430"/>
    <n v="21920"/>
    <n v="149510"/>
    <n v="171430"/>
    <n v="171430"/>
    <x v="1"/>
    <x v="607"/>
    <n v="128000"/>
    <n v="2686"/>
    <n v="1134"/>
    <x v="0"/>
    <s v="WARRANTY DEED"/>
    <n v="1"/>
    <x v="13"/>
    <x v="1"/>
    <x v="0"/>
    <m/>
    <n v="1541"/>
    <n v="32"/>
    <x v="1"/>
    <x v="0"/>
    <n v="2140"/>
    <m/>
    <m/>
    <m/>
    <m/>
    <s v="WELCH LORRAINE"/>
    <m/>
    <s v="5229 MELISSA DRIVE"/>
    <s v="PANAMA CITY FL 32404"/>
  </r>
  <r>
    <x v="1109"/>
    <s v="18E17S320010  02600 0170"/>
    <s v="7492"/>
    <s v="PINE RIDGE UNITS 1,5,&amp; 6"/>
    <s v="0100"/>
    <s v="Single Family Residential"/>
    <s v="05"/>
    <s v="18S"/>
    <s v="18E"/>
    <s v="STANDARD"/>
    <x v="0"/>
    <n v="81775"/>
    <n v="1.88"/>
    <s v="000X"/>
    <n v="4815"/>
    <s v="W"/>
    <x v="27"/>
    <s v="DR"/>
    <m/>
    <s v="BEVERLY HILLS"/>
    <m/>
    <s v="PINE RIDGE UNIT 1 PB 8 PG 25 LOT 17 BLK 260"/>
    <n v="203840"/>
    <n v="28160"/>
    <n v="175680"/>
    <n v="159447"/>
    <n v="0"/>
    <x v="0"/>
    <x v="521"/>
    <n v="225000"/>
    <n v="2789"/>
    <n v="1552"/>
    <x v="0"/>
    <s v="WARRANTY DEED"/>
    <n v="1"/>
    <x v="14"/>
    <x v="1"/>
    <x v="1"/>
    <m/>
    <n v="1817"/>
    <n v="32"/>
    <x v="0"/>
    <x v="0"/>
    <n v="2298"/>
    <m/>
    <m/>
    <m/>
    <m/>
    <s v="MACDONALD MARY ELLEN"/>
    <s v="MACDONALD AARON SHAW"/>
    <s v="4815 W GYPSUM DR"/>
    <s v="BEVERLY HILLS FL 34465"/>
  </r>
  <r>
    <x v="1110"/>
    <s v="18E17S320010  02600 0180"/>
    <s v="7492"/>
    <s v="PINE RIDGE UNITS 1,5,&amp; 6"/>
    <s v="0100"/>
    <s v="Single Family Residential"/>
    <s v="08"/>
    <s v="18S"/>
    <s v="18E"/>
    <s v="STANDARD"/>
    <x v="0"/>
    <n v="85754"/>
    <n v="1.97"/>
    <s v="000X"/>
    <n v="4823"/>
    <s v="W"/>
    <x v="27"/>
    <s v="DR"/>
    <m/>
    <s v="BEVERLY HILLS"/>
    <m/>
    <s v="PINE RIDGE UNIT 1 PB 8 PG 25 LOT 18 BLK 260"/>
    <n v="203460"/>
    <n v="29530"/>
    <n v="173930"/>
    <n v="152704"/>
    <n v="127704"/>
    <x v="0"/>
    <x v="608"/>
    <n v="29000"/>
    <n v="1033"/>
    <n v="1854"/>
    <x v="1"/>
    <s v="FROM DEVELOPERS"/>
    <n v="1"/>
    <x v="13"/>
    <x v="1"/>
    <x v="0"/>
    <m/>
    <n v="1852"/>
    <n v="32"/>
    <x v="0"/>
    <x v="0"/>
    <n v="2781"/>
    <m/>
    <m/>
    <m/>
    <m/>
    <s v="MONFORTE ALEJANDRO E"/>
    <s v="ALEJANDRO E MONFORTE LETTY A MONFORTE"/>
    <s v="2571 WABASH DR"/>
    <s v="WEST PALM BEACH FL 33410 5213"/>
  </r>
  <r>
    <x v="1111"/>
    <s v="18E17S320010  02610 0030"/>
    <s v="7492"/>
    <s v="PINE RIDGE UNITS 1,5,&amp; 6"/>
    <s v="0100"/>
    <s v="Single Family Residential"/>
    <s v="05"/>
    <s v="18S"/>
    <s v="18E"/>
    <s v="STANDARD"/>
    <x v="0"/>
    <n v="63737"/>
    <n v="1.46"/>
    <s v="000X"/>
    <n v="4730"/>
    <s v="W"/>
    <x v="27"/>
    <s v="DR"/>
    <m/>
    <s v="BEVERLY HILLS"/>
    <m/>
    <s v="PINE RIDGE UNIT 1 PB 8 PG 25 LOT 3 BLK 261"/>
    <n v="222680"/>
    <n v="21950"/>
    <n v="200730"/>
    <n v="222680"/>
    <n v="197680"/>
    <x v="0"/>
    <x v="609"/>
    <n v="255000"/>
    <n v="2999"/>
    <n v="1705"/>
    <x v="0"/>
    <s v="WARRANTY DEED"/>
    <n v="1"/>
    <x v="7"/>
    <x v="1"/>
    <x v="0"/>
    <m/>
    <n v="1940"/>
    <n v="32"/>
    <x v="0"/>
    <x v="0"/>
    <n v="3316"/>
    <m/>
    <m/>
    <m/>
    <m/>
    <s v="NOONAN MICHAEL ALLEN III"/>
    <s v="NOONAN SHANELLE FRANCES"/>
    <s v="4730 W GYPSUM DR"/>
    <s v="BEVERLY HILLS FL 34465"/>
  </r>
  <r>
    <x v="1112"/>
    <s v="18E17S320010  02620 0050"/>
    <s v="7492"/>
    <s v="PINE RIDGE UNITS 1,5,&amp; 6"/>
    <s v="0100"/>
    <s v="Single Family Residential"/>
    <s v="08"/>
    <s v="18S"/>
    <s v="18E"/>
    <s v="STANDARD"/>
    <x v="0"/>
    <n v="62695"/>
    <n v="1.44"/>
    <s v="000X"/>
    <n v="4750"/>
    <s v="W"/>
    <x v="26"/>
    <s v="PL"/>
    <m/>
    <s v="BEVERLY HILLS"/>
    <m/>
    <s v="PINE RIDGE UNIT 1 PB 8 PG 25 LOT 5 BLK 262"/>
    <n v="271840"/>
    <n v="21590"/>
    <n v="250250"/>
    <n v="218997"/>
    <n v="193997"/>
    <x v="0"/>
    <x v="31"/>
    <n v="10000"/>
    <n v="780"/>
    <n v="632"/>
    <x v="1"/>
    <s v="UNDEFINED"/>
    <n v="1"/>
    <x v="1"/>
    <x v="1"/>
    <x v="0"/>
    <m/>
    <n v="2700"/>
    <n v="32"/>
    <x v="0"/>
    <x v="0"/>
    <n v="3934"/>
    <m/>
    <m/>
    <m/>
    <m/>
    <s v="PROULX STEVEN J"/>
    <s v="PROULX KAREN D"/>
    <s v="4750 W PONTIAC PL"/>
    <s v="BEVERLY HILLS FL 34465 2861"/>
  </r>
  <r>
    <x v="1113"/>
    <s v="18E17S320010  02500 0050"/>
    <s v="7492"/>
    <s v="PINE RIDGE UNITS 1,5,&amp; 6"/>
    <s v="0100"/>
    <s v="Single Family Residential"/>
    <s v="07"/>
    <s v="18S"/>
    <s v="18E"/>
    <s v="STANDARD"/>
    <x v="0"/>
    <n v="74328"/>
    <n v="1.71"/>
    <s v="0000"/>
    <n v="5094"/>
    <s v="W"/>
    <x v="31"/>
    <s v="DR"/>
    <m/>
    <s v="BEVERLY HILLS"/>
    <m/>
    <s v="PINE RIDGE UNIT 1 PB 8 PG 25 LOT 5 BLK 250"/>
    <n v="221180"/>
    <n v="25590"/>
    <n v="195590"/>
    <n v="160534"/>
    <n v="135534"/>
    <x v="0"/>
    <x v="127"/>
    <n v="31200"/>
    <n v="785"/>
    <n v="1753"/>
    <x v="1"/>
    <s v="UNDEFINED"/>
    <n v="1"/>
    <x v="2"/>
    <x v="1"/>
    <x v="0"/>
    <m/>
    <n v="2268"/>
    <n v="32"/>
    <x v="0"/>
    <x v="0"/>
    <n v="3186"/>
    <m/>
    <m/>
    <m/>
    <m/>
    <s v="MCNEAL PHILIP E"/>
    <s v="MCNEAL LINDA"/>
    <s v="5094 W CHIPPEWA DR"/>
    <s v="BEVERLY HILLS FL 34465 2826"/>
  </r>
  <r>
    <x v="1114"/>
    <s v="18E17S320010  02540 0020"/>
    <s v="7492"/>
    <s v="PINE RIDGE UNITS 1,5,&amp; 6"/>
    <s v="0100"/>
    <s v="Single Family Residential"/>
    <s v="07"/>
    <s v="18S"/>
    <s v="18E"/>
    <s v="STANDARD"/>
    <x v="0"/>
    <n v="81887"/>
    <n v="1.88"/>
    <s v="0000"/>
    <n v="5432"/>
    <s v="W"/>
    <x v="21"/>
    <s v="PL"/>
    <m/>
    <s v="BEVERLY HILLS"/>
    <m/>
    <s v="PINE RIDGE UNIT 1 PB 8 PG 25  LOT 2 BLK 254"/>
    <n v="365050"/>
    <n v="28200"/>
    <n v="336850"/>
    <n v="365050"/>
    <n v="365050"/>
    <x v="1"/>
    <x v="610"/>
    <n v="34000"/>
    <n v="2894"/>
    <n v="979"/>
    <x v="1"/>
    <s v="WARRANTY DEED"/>
    <n v="1"/>
    <x v="41"/>
    <x v="1"/>
    <x v="0"/>
    <m/>
    <n v="3045"/>
    <n v="32"/>
    <x v="0"/>
    <x v="0"/>
    <n v="4678"/>
    <m/>
    <m/>
    <m/>
    <m/>
    <s v="KARCESKI JOHN A"/>
    <s v="KARCESKI NANCY R"/>
    <s v="6721 SULKEY LN"/>
    <s v="ROCKFORD IL 61108"/>
  </r>
  <r>
    <x v="1115"/>
    <s v="18E17S320010  02540 0130"/>
    <s v="7492"/>
    <s v="PINE RIDGE UNITS 1,5,&amp; 6"/>
    <s v="0100"/>
    <s v="Single Family Residential"/>
    <s v="07"/>
    <s v="18S"/>
    <s v="18E"/>
    <s v="STANDARD"/>
    <x v="0"/>
    <n v="62500"/>
    <n v="1.43"/>
    <s v="0000"/>
    <n v="5195"/>
    <s v="W"/>
    <x v="31"/>
    <s v="DR"/>
    <m/>
    <s v="BEVERLY HILLS"/>
    <m/>
    <s v="PINE RIDGE UNIT 1 PB 8 PG 25 LOT 13 BLK 254"/>
    <n v="255330"/>
    <n v="21520"/>
    <n v="233810"/>
    <n v="209408"/>
    <n v="184408"/>
    <x v="0"/>
    <x v="272"/>
    <n v="32000"/>
    <n v="1696"/>
    <n v="955"/>
    <x v="1"/>
    <s v="WARRANTY DEED"/>
    <n v="1"/>
    <x v="0"/>
    <x v="1"/>
    <x v="0"/>
    <m/>
    <n v="2182"/>
    <n v="32"/>
    <x v="0"/>
    <x v="0"/>
    <n v="3912"/>
    <m/>
    <m/>
    <m/>
    <m/>
    <s v="COBURN ROBERT A"/>
    <s v="COBURN MARIA A"/>
    <s v="5195 W CHIPPEWA DR"/>
    <s v="BEVERLY HILLS FL 34465 2825"/>
  </r>
  <r>
    <x v="1116"/>
    <s v="18E17S320010  02540 0190"/>
    <s v="7492"/>
    <s v="PINE RIDGE UNITS 1,5,&amp; 6"/>
    <s v="0100"/>
    <s v="Single Family Residential"/>
    <s v="07"/>
    <s v="18S"/>
    <s v="18E"/>
    <s v="STANDARD"/>
    <x v="0"/>
    <n v="68030"/>
    <n v="1.56"/>
    <s v="0000"/>
    <n v="5423"/>
    <s v="W"/>
    <x v="16"/>
    <s v="DR"/>
    <m/>
    <s v="BEVERLY HILLS"/>
    <m/>
    <s v="PINE RIDGE UNIT 1 PB 8 PG 25 LOT 19 BLK 254"/>
    <n v="204670"/>
    <n v="23430"/>
    <n v="181240"/>
    <n v="145095"/>
    <n v="120095"/>
    <x v="0"/>
    <x v="611"/>
    <n v="8500"/>
    <n v="1169"/>
    <n v="461"/>
    <x v="1"/>
    <s v="CORRECTIVE/QC/TD/COT"/>
    <n v="1"/>
    <x v="18"/>
    <x v="1"/>
    <x v="0"/>
    <m/>
    <n v="2072"/>
    <n v="29"/>
    <x v="1"/>
    <x v="0"/>
    <n v="3196"/>
    <m/>
    <m/>
    <m/>
    <m/>
    <s v="GREEN WILLIAM TRAVICK"/>
    <s v="GREEN MARNIE V"/>
    <s v="5423 W BUCKSKIN DR"/>
    <s v="BEVERLY HILLS FL 34465"/>
  </r>
  <r>
    <x v="1117"/>
    <s v="18E17S320010  02550 0030"/>
    <s v="7492"/>
    <s v="PINE RIDGE UNITS 1,5,&amp; 6"/>
    <s v="0000"/>
    <s v="Vacant Residential"/>
    <s v="07"/>
    <s v="18S"/>
    <s v="18E"/>
    <s v="STANDARD"/>
    <x v="1"/>
    <n v="68367"/>
    <n v="1.57"/>
    <s v="0000"/>
    <n v="4940"/>
    <s v="N"/>
    <x v="24"/>
    <s v="DR"/>
    <m/>
    <s v="BEVERLY HILLS"/>
    <m/>
    <s v="PINE RIDGE UNIT 1 PB 8 PG 25 LOT 3 BLK 255"/>
    <n v="23540"/>
    <n v="23540"/>
    <n v="0"/>
    <n v="23540"/>
    <n v="23540"/>
    <x v="1"/>
    <x v="23"/>
    <m/>
    <m/>
    <m/>
    <x v="2"/>
    <m/>
    <m/>
    <x v="6"/>
    <x v="2"/>
    <x v="2"/>
    <m/>
    <m/>
    <m/>
    <x v="2"/>
    <x v="1"/>
    <n v="0"/>
    <m/>
    <m/>
    <m/>
    <m/>
    <s v="BECKEDORF HELMUT"/>
    <m/>
    <s v="LIEBIGSTRASSE 40"/>
    <s v=" 22113 GERMANY"/>
  </r>
  <r>
    <x v="1118"/>
    <s v="18E17S320010  02570 0010"/>
    <s v="7492"/>
    <s v="PINE RIDGE UNITS 1,5,&amp; 6"/>
    <s v="0100"/>
    <s v="Single Family Residential"/>
    <s v="07"/>
    <s v="18S"/>
    <s v="18E"/>
    <s v="STANDARD"/>
    <x v="0"/>
    <n v="83203"/>
    <n v="1.91"/>
    <s v="0000"/>
    <n v="4907"/>
    <s v="N"/>
    <x v="24"/>
    <s v="DR"/>
    <m/>
    <s v="BEVERLY HILLS"/>
    <m/>
    <s v="PINE RIDGE UNIT 1 PB 8 PG 25 LOT 1 BLK 257 "/>
    <n v="244010"/>
    <n v="28650"/>
    <n v="215360"/>
    <n v="176323"/>
    <n v="151323"/>
    <x v="0"/>
    <x v="4"/>
    <n v="20000"/>
    <n v="1253"/>
    <n v="842"/>
    <x v="1"/>
    <s v="WARRANTY DEED"/>
    <n v="1"/>
    <x v="20"/>
    <x v="1"/>
    <x v="0"/>
    <m/>
    <n v="2362"/>
    <n v="32"/>
    <x v="1"/>
    <x v="0"/>
    <n v="3156"/>
    <m/>
    <m/>
    <m/>
    <m/>
    <s v="GONZALEZ CHARLES B"/>
    <m/>
    <s v="4907 N SADDLE DR"/>
    <s v="BEVERLY HILLS FL 34465"/>
  </r>
  <r>
    <x v="1119"/>
    <s v="18E17S320010  02590 0060"/>
    <s v="7492"/>
    <s v="PINE RIDGE UNITS 1,5,&amp; 6"/>
    <s v="0000"/>
    <s v="Vacant Residential"/>
    <s v="05"/>
    <s v="18S"/>
    <s v="18E"/>
    <s v="STANDARD"/>
    <x v="1"/>
    <n v="45383"/>
    <n v="1.04"/>
    <s v="000X"/>
    <n v="4848"/>
    <s v="W"/>
    <x v="11"/>
    <s v="BLVD"/>
    <m/>
    <s v="BEVERLY HILLS"/>
    <m/>
    <s v="PINE RIDGE UNIT 1 PB 8 PG 25 LOT 6 BLK 259"/>
    <n v="15630"/>
    <n v="15630"/>
    <n v="0"/>
    <n v="15630"/>
    <n v="15630"/>
    <x v="1"/>
    <x v="612"/>
    <n v="25000"/>
    <n v="2778"/>
    <n v="42"/>
    <x v="1"/>
    <s v="WARRANTY DEED"/>
    <m/>
    <x v="6"/>
    <x v="2"/>
    <x v="2"/>
    <m/>
    <m/>
    <m/>
    <x v="2"/>
    <x v="1"/>
    <n v="0"/>
    <m/>
    <m/>
    <m/>
    <m/>
    <s v="STONINGTON CONSTRUCTION INCORPORATED"/>
    <m/>
    <s v="8501 PHILATELIC DR 5314"/>
    <s v="SPRING HILL FL 34606"/>
  </r>
  <r>
    <x v="1120"/>
    <s v="18E17S320010  02590 0110"/>
    <s v="7492"/>
    <s v="PINE RIDGE UNITS 1,5,&amp; 6"/>
    <s v="0100"/>
    <s v="Single Family Residential"/>
    <s v="05"/>
    <s v="18S"/>
    <s v="18E"/>
    <s v="STANDARD"/>
    <x v="0"/>
    <n v="45383"/>
    <n v="1.04"/>
    <s v="000X"/>
    <n v="4678"/>
    <s v="W"/>
    <x v="11"/>
    <s v="BLVD"/>
    <m/>
    <s v="BEVERLY HILLS"/>
    <m/>
    <s v="PINE RIDGE UNIT 1 PB 8 PG 25 LOT 11 BLK 259 "/>
    <n v="201950"/>
    <n v="15630"/>
    <n v="186320"/>
    <n v="152502"/>
    <n v="127502"/>
    <x v="0"/>
    <x v="258"/>
    <n v="145000"/>
    <n v="1489"/>
    <n v="1766"/>
    <x v="0"/>
    <s v="WARRANTY DEED"/>
    <n v="1"/>
    <x v="13"/>
    <x v="1"/>
    <x v="0"/>
    <n v="1"/>
    <n v="2117"/>
    <n v="32"/>
    <x v="0"/>
    <x v="0"/>
    <n v="2842"/>
    <m/>
    <m/>
    <m/>
    <m/>
    <s v="COLEMAN MARSHA J TRUSTEE"/>
    <s v="MARSHA J COLEMAN DECL TRUST"/>
    <s v="4678 W PINE RIDGE BLVD"/>
    <s v="BEVERLY HILLS  FL 34465"/>
  </r>
  <r>
    <x v="1121"/>
    <s v="18E17S320010  02590 0120"/>
    <s v="7492"/>
    <s v="PINE RIDGE UNITS 1,5,&amp; 6"/>
    <s v="0100"/>
    <s v="Single Family Residential"/>
    <s v="05"/>
    <s v="18S"/>
    <s v="18E"/>
    <s v="STANDARD"/>
    <x v="0"/>
    <n v="50496"/>
    <n v="1.1599999999999999"/>
    <s v="000X"/>
    <n v="5328"/>
    <s v="N"/>
    <x v="23"/>
    <s v="DR"/>
    <m/>
    <s v="BEVERLY HILLS"/>
    <m/>
    <s v="PINE RIDGE UNIT 1 PB 8 PG 25 LOT 12 BLK 259"/>
    <n v="286450"/>
    <n v="17390"/>
    <n v="269060"/>
    <n v="286450"/>
    <n v="286450"/>
    <x v="1"/>
    <x v="211"/>
    <n v="60000"/>
    <n v="2191"/>
    <n v="1235"/>
    <x v="1"/>
    <s v="WARRANTY DEED"/>
    <n v="1"/>
    <x v="12"/>
    <x v="0"/>
    <x v="1"/>
    <m/>
    <n v="2601"/>
    <n v="32"/>
    <x v="1"/>
    <x v="0"/>
    <n v="3888"/>
    <m/>
    <m/>
    <m/>
    <m/>
    <s v="HARTLAND HOMES INC"/>
    <m/>
    <s v="2955 LANDOVER BLVD"/>
    <s v="SPRING HILL FL 34608"/>
  </r>
  <r>
    <x v="1122"/>
    <s v="18E17S320010  02590 0170"/>
    <s v="7492"/>
    <s v="PINE RIDGE UNITS 1,5,&amp; 6"/>
    <s v="0000"/>
    <s v="Vacant Residential"/>
    <s v="05"/>
    <s v="18S"/>
    <s v="18E"/>
    <s v="STANDARD"/>
    <x v="1"/>
    <n v="63651"/>
    <n v="1.46"/>
    <s v="000X"/>
    <n v="4823"/>
    <s v="W"/>
    <x v="28"/>
    <s v="DR"/>
    <m/>
    <s v="BEVERLY HILLS"/>
    <m/>
    <s v="PINE RIDGE UNIT 1 PB 8 PG 25 LOT 17 BLK 259 "/>
    <n v="21920"/>
    <n v="21920"/>
    <n v="0"/>
    <n v="21920"/>
    <n v="21920"/>
    <x v="1"/>
    <x v="104"/>
    <n v="100000"/>
    <n v="1863"/>
    <n v="1858"/>
    <x v="1"/>
    <s v="WARRANTY DEED"/>
    <m/>
    <x v="6"/>
    <x v="2"/>
    <x v="2"/>
    <m/>
    <m/>
    <m/>
    <x v="2"/>
    <x v="1"/>
    <n v="0"/>
    <m/>
    <m/>
    <m/>
    <m/>
    <s v="XAVIER JOSEPH &amp; SALAMMA J"/>
    <m/>
    <s v="2728 BRIGHTON 7TH ST"/>
    <s v="BROOKLYN NY 11235"/>
  </r>
  <r>
    <x v="1123"/>
    <s v="18E17S320010  02610 0060"/>
    <s v="7492"/>
    <s v="PINE RIDGE UNITS 1,5,&amp; 6"/>
    <s v="0100"/>
    <s v="Single Family Residential"/>
    <s v="05"/>
    <s v="18S"/>
    <s v="18E"/>
    <s v="STANDARD"/>
    <x v="0"/>
    <n v="69636"/>
    <n v="1.6"/>
    <s v="000X"/>
    <n v="5050"/>
    <s v="N"/>
    <x v="23"/>
    <s v="DR"/>
    <m/>
    <s v="BEVERLY HILLS"/>
    <m/>
    <s v="PINE RIDGE UNIT 1 PB 8 PG 25 LOT 6 BLK 261"/>
    <n v="348550"/>
    <n v="23980"/>
    <n v="324570"/>
    <n v="312826"/>
    <n v="287826"/>
    <x v="0"/>
    <x v="122"/>
    <n v="332500"/>
    <n v="2974"/>
    <n v="1147"/>
    <x v="0"/>
    <s v="SALE / MORE THAN 1 PARCEL"/>
    <n v="1"/>
    <x v="13"/>
    <x v="0"/>
    <x v="1"/>
    <m/>
    <n v="3613"/>
    <n v="32"/>
    <x v="0"/>
    <x v="0"/>
    <n v="5084"/>
    <m/>
    <m/>
    <m/>
    <m/>
    <s v="ANDERSON MICHAEL F"/>
    <s v="ANDERSON DINA M"/>
    <s v="5050 N AMARILLO DR"/>
    <s v="BEVERLY HILLS FL 34465 2829"/>
  </r>
  <r>
    <x v="1124"/>
    <s v="18E17S320010  02620 0020"/>
    <s v="7492"/>
    <s v="PINE RIDGE UNITS 1,5,&amp; 6"/>
    <s v="0000"/>
    <s v="Vacant Residential"/>
    <s v="08"/>
    <s v="18S"/>
    <s v="18E"/>
    <s v="STANDARD"/>
    <x v="1"/>
    <n v="70163"/>
    <n v="1.61"/>
    <s v="000X"/>
    <n v="4874"/>
    <s v="W"/>
    <x v="26"/>
    <s v="PL"/>
    <m/>
    <s v="BEVERLY HILLS"/>
    <m/>
    <s v="PINE RIDGE UNIT 1 PB 8 PG 25 LOT 2 BLK 262"/>
    <n v="24160"/>
    <n v="24160"/>
    <n v="0"/>
    <n v="24160"/>
    <n v="24160"/>
    <x v="1"/>
    <x v="613"/>
    <n v="31000"/>
    <n v="2997"/>
    <n v="506"/>
    <x v="1"/>
    <s v="WARRANTY DEED"/>
    <m/>
    <x v="6"/>
    <x v="2"/>
    <x v="2"/>
    <m/>
    <m/>
    <m/>
    <x v="2"/>
    <x v="1"/>
    <n v="0"/>
    <m/>
    <m/>
    <m/>
    <m/>
    <s v="FERRARA ROSARIO"/>
    <s v="DEFIORE BARBARA"/>
    <s v="3671 W CAPA PATH"/>
    <s v="BEVERLY HILLS FL 34465"/>
  </r>
  <r>
    <x v="1125"/>
    <s v="18E17S320010  02620 0030"/>
    <s v="7492"/>
    <s v="PINE RIDGE UNITS 1,5,&amp; 6"/>
    <s v="0100"/>
    <s v="Single Family Residential"/>
    <s v="08"/>
    <s v="18S"/>
    <s v="18E"/>
    <s v="STANDARD"/>
    <x v="0"/>
    <n v="62695"/>
    <n v="1.44"/>
    <s v="000X"/>
    <n v="4842"/>
    <s v="W"/>
    <x v="26"/>
    <s v="PL"/>
    <m/>
    <s v="BEVERLY HILLS"/>
    <m/>
    <s v="PINE RIDGE UNIT 1 PB 8 PG 25 LOT 3 BLK 262"/>
    <n v="301880"/>
    <n v="21590"/>
    <n v="280290"/>
    <n v="256540"/>
    <n v="0"/>
    <x v="0"/>
    <x v="614"/>
    <n v="355000"/>
    <n v="3000"/>
    <n v="1317"/>
    <x v="0"/>
    <s v="WARRANTY DEED"/>
    <n v="1"/>
    <x v="22"/>
    <x v="0"/>
    <x v="1"/>
    <m/>
    <n v="2877"/>
    <n v="32"/>
    <x v="0"/>
    <x v="0"/>
    <n v="3837"/>
    <m/>
    <m/>
    <m/>
    <m/>
    <s v="EVANGELISTA JOHN"/>
    <m/>
    <s v="4842 W PONTIAC PL"/>
    <s v="BEVERLY HILLS FL 34465"/>
  </r>
  <r>
    <x v="1126"/>
    <s v="18E17S320010  02460 0040"/>
    <s v="7492"/>
    <s v="PINE RIDGE UNITS 1,5,&amp; 6"/>
    <s v="0100"/>
    <s v="Single Family Residential"/>
    <s v="08"/>
    <s v="18S"/>
    <s v="18E"/>
    <s v="STANDARD"/>
    <x v="0"/>
    <n v="62393"/>
    <n v="1.43"/>
    <s v="000X"/>
    <n v="4610"/>
    <s v="W"/>
    <x v="34"/>
    <s v="DR"/>
    <m/>
    <s v="BEVERLY HILLS"/>
    <m/>
    <s v="PINE RIDGE UNIT 1 PB 8 PG 25 LOT 4 BLK 246"/>
    <n v="211180"/>
    <n v="21480"/>
    <n v="189700"/>
    <n v="164485"/>
    <n v="138985"/>
    <x v="0"/>
    <x v="615"/>
    <n v="170000"/>
    <n v="2783"/>
    <n v="1767"/>
    <x v="0"/>
    <s v="WARRANTY DEED"/>
    <n v="1"/>
    <x v="33"/>
    <x v="1"/>
    <x v="0"/>
    <m/>
    <n v="2233"/>
    <n v="32"/>
    <x v="1"/>
    <x v="0"/>
    <n v="3339"/>
    <m/>
    <m/>
    <m/>
    <m/>
    <s v="COLLINS JOHN DEAN"/>
    <s v="COLLINS PAMELA SUE"/>
    <s v="4610 W MOHAWK DR"/>
    <s v="BEVERLY HILLS FL 34465"/>
  </r>
  <r>
    <x v="1127"/>
    <s v="18E17S320010  02500 0030"/>
    <s v="7492"/>
    <s v="PINE RIDGE UNITS 1,5,&amp; 6"/>
    <s v="0100"/>
    <s v="Single Family Residential"/>
    <s v="07"/>
    <s v="18S"/>
    <s v="18E"/>
    <s v="STANDARD"/>
    <x v="0"/>
    <n v="70000"/>
    <n v="1.61"/>
    <s v="0000"/>
    <n v="5184"/>
    <s v="W"/>
    <x v="31"/>
    <s v="DR"/>
    <m/>
    <s v="BEVERLY HILLS"/>
    <m/>
    <s v="PINE RIDGE UNIT 1 PB 8 PG 25 LOT 3 BLK 250"/>
    <n v="215470"/>
    <n v="24110"/>
    <n v="191360"/>
    <n v="161514"/>
    <n v="136514"/>
    <x v="0"/>
    <x v="334"/>
    <n v="8000"/>
    <n v="1146"/>
    <n v="249"/>
    <x v="1"/>
    <s v="WARRANTY DEED"/>
    <n v="1"/>
    <x v="10"/>
    <x v="1"/>
    <x v="0"/>
    <m/>
    <n v="1936"/>
    <n v="32"/>
    <x v="0"/>
    <x v="0"/>
    <n v="3011"/>
    <m/>
    <m/>
    <m/>
    <m/>
    <s v="AGLIO SAMUEL E JR"/>
    <s v="AGLIO SUSAN M"/>
    <s v="5184 W CHIPPEWA DR"/>
    <s v="BEVERLY HILLS FL 34465"/>
  </r>
  <r>
    <x v="1128"/>
    <s v="18E17S320010  02500 0090"/>
    <s v="7492"/>
    <s v="PINE RIDGE UNITS 1,5,&amp; 6"/>
    <s v="0000"/>
    <s v="Vacant Residential"/>
    <s v="07"/>
    <s v="18S"/>
    <s v="18E"/>
    <s v="STANDARD"/>
    <x v="1"/>
    <n v="62499"/>
    <n v="1.43"/>
    <s v="0000"/>
    <n v="5229"/>
    <s v="W"/>
    <x v="16"/>
    <s v="DR"/>
    <m/>
    <s v="BEVERLY HILLS"/>
    <m/>
    <s v="PINE RIDGE UNIT 1 PB 8 PG 25 LOT 9 BLK 250"/>
    <n v="21520"/>
    <n v="21520"/>
    <n v="0"/>
    <n v="21520"/>
    <n v="21520"/>
    <x v="1"/>
    <x v="148"/>
    <n v="15000"/>
    <n v="1581"/>
    <n v="8"/>
    <x v="1"/>
    <s v="WARRANTY DEED"/>
    <m/>
    <x v="6"/>
    <x v="2"/>
    <x v="2"/>
    <m/>
    <m/>
    <m/>
    <x v="2"/>
    <x v="1"/>
    <n v="0"/>
    <m/>
    <m/>
    <m/>
    <m/>
    <s v="LUECHAU ERIKA MARIANNE"/>
    <s v="ERIKA MARIANNE LUECHAU LIVING TRUST"/>
    <s v="5246 W CHIPPEWA DR"/>
    <s v="BEVERLY HILLS FL 34465"/>
  </r>
  <r>
    <x v="1129"/>
    <s v="18E17S320010  02530 0100"/>
    <s v="7492"/>
    <s v="PINE RIDGE UNITS 1,5,&amp; 6"/>
    <s v="0000"/>
    <s v="Vacant Residential"/>
    <s v="07"/>
    <s v="18S"/>
    <s v="18E"/>
    <s v="STANDARD"/>
    <x v="1"/>
    <n v="62500"/>
    <n v="1.43"/>
    <s v="0000"/>
    <n v="5375"/>
    <s v="W"/>
    <x v="21"/>
    <s v="PL"/>
    <m/>
    <s v="BEVERLY HILLS"/>
    <m/>
    <s v="PINE RIDGE UNIT 1 PB 8 PG 25 LOT 10 BLK 253"/>
    <n v="21520"/>
    <n v="21520"/>
    <n v="0"/>
    <n v="21520"/>
    <n v="21520"/>
    <x v="1"/>
    <x v="544"/>
    <n v="19400"/>
    <n v="1303"/>
    <n v="1793"/>
    <x v="1"/>
    <s v="UNDEFINED"/>
    <m/>
    <x v="6"/>
    <x v="2"/>
    <x v="2"/>
    <m/>
    <m/>
    <m/>
    <x v="2"/>
    <x v="1"/>
    <n v="0"/>
    <m/>
    <m/>
    <m/>
    <m/>
    <s v="LAROSA ANGELO"/>
    <s v="LAROSA VIRGINIA G"/>
    <s v="49 ROOSEVELT AVE"/>
    <s v="GLEN HEAD NY 11545"/>
  </r>
  <r>
    <x v="1130"/>
    <s v="18E17S320010  02540 0150"/>
    <s v="7492"/>
    <s v="PINE RIDGE UNITS 1,5,&amp; 6"/>
    <s v="0100"/>
    <s v="Single Family Residential"/>
    <s v="07"/>
    <s v="18S"/>
    <s v="18E"/>
    <s v="STANDARD"/>
    <x v="0"/>
    <n v="96748"/>
    <n v="2.2200000000000002"/>
    <s v="0000"/>
    <n v="5259"/>
    <s v="W"/>
    <x v="31"/>
    <s v="DR"/>
    <m/>
    <s v="BEVERLY HILLS"/>
    <m/>
    <s v="PINE RIDGE UNIT 1 PB 8 PG 25 LOT 15 BLK 254"/>
    <n v="440440"/>
    <n v="33320"/>
    <n v="407120"/>
    <n v="278340"/>
    <n v="252840"/>
    <x v="0"/>
    <x v="345"/>
    <n v="18000"/>
    <n v="1574"/>
    <n v="1187"/>
    <x v="1"/>
    <s v="WARRANTY DEED"/>
    <n v="1"/>
    <x v="12"/>
    <x v="0"/>
    <x v="1"/>
    <n v="2"/>
    <n v="3501"/>
    <n v="32"/>
    <x v="0"/>
    <x v="0"/>
    <n v="4719"/>
    <m/>
    <m/>
    <m/>
    <m/>
    <s v="LEON MARIO A"/>
    <s v="LEON IVONNE I"/>
    <s v="PO BOX 1735"/>
    <s v="LECANTO FL 34460"/>
  </r>
  <r>
    <x v="1131"/>
    <s v="18E17S320010  02540 0160"/>
    <s v="7492"/>
    <s v="PINE RIDGE UNITS 1,5,&amp; 6"/>
    <s v="0100"/>
    <s v="Single Family Residential"/>
    <s v="07"/>
    <s v="18S"/>
    <s v="18E"/>
    <s v="STANDARD"/>
    <x v="0"/>
    <n v="93787"/>
    <n v="2.15"/>
    <s v="0000"/>
    <n v="5287"/>
    <s v="W"/>
    <x v="31"/>
    <s v="DR"/>
    <m/>
    <s v="BEVERLY HILLS"/>
    <m/>
    <s v="PINE RIDGE UNIT 1 PB 8 PG 25 LOT 16 BLK 254"/>
    <n v="296870"/>
    <n v="32300"/>
    <n v="264570"/>
    <n v="241241"/>
    <n v="216241"/>
    <x v="0"/>
    <x v="616"/>
    <n v="379900"/>
    <n v="3143"/>
    <n v="2015"/>
    <x v="0"/>
    <s v="WARRANTY DEED"/>
    <n v="1"/>
    <x v="15"/>
    <x v="1"/>
    <x v="0"/>
    <m/>
    <n v="2276"/>
    <n v="32"/>
    <x v="0"/>
    <x v="0"/>
    <n v="3694"/>
    <m/>
    <m/>
    <m/>
    <m/>
    <s v="WARRINER LAURENCE"/>
    <s v="DEBELL BECKY L"/>
    <s v="5287 W CHIPPEWA DR"/>
    <s v="BEVERLY HILLS FL 34465"/>
  </r>
  <r>
    <x v="1132"/>
    <s v="18E17S320010  02560 0010"/>
    <s v="7492"/>
    <s v="PINE RIDGE UNITS 1,5,&amp; 6"/>
    <s v="0100"/>
    <s v="Single Family Residential"/>
    <s v="06"/>
    <s v="18S"/>
    <s v="18E"/>
    <s v="STANDARD"/>
    <x v="0"/>
    <n v="62679"/>
    <n v="1.44"/>
    <s v="000X"/>
    <n v="5037"/>
    <s v="N"/>
    <x v="24"/>
    <s v="DR"/>
    <m/>
    <s v="BEVERLY HILLS"/>
    <m/>
    <s v="PINE RIDGE UNIT 1 PB 8 PG 25 LOT 1 BLK 256"/>
    <n v="281980"/>
    <n v="21580"/>
    <n v="260400"/>
    <n v="233535"/>
    <n v="208535"/>
    <x v="0"/>
    <x v="617"/>
    <n v="238000"/>
    <n v="2688"/>
    <n v="196"/>
    <x v="0"/>
    <s v="WARRANTY DEED"/>
    <n v="1"/>
    <x v="5"/>
    <x v="1"/>
    <x v="0"/>
    <m/>
    <n v="2922"/>
    <n v="32"/>
    <x v="0"/>
    <x v="0"/>
    <n v="3993"/>
    <m/>
    <m/>
    <m/>
    <m/>
    <s v="MOORE JERRY ALBERT"/>
    <s v="MOORE ELIZABETH E"/>
    <s v="5037 N SADDLE DR"/>
    <s v="BEVERLY HILLS FL 34465"/>
  </r>
  <r>
    <x v="1133"/>
    <s v="18E17S320010  02590 0010"/>
    <s v="7492"/>
    <s v="PINE RIDGE UNITS 1,5,&amp; 6"/>
    <s v="0100"/>
    <s v="Single Family Residential"/>
    <s v="05"/>
    <s v="18S"/>
    <s v="18E"/>
    <s v="STANDARD"/>
    <x v="0"/>
    <n v="50327"/>
    <n v="1.1599999999999999"/>
    <s v="000X"/>
    <n v="5191"/>
    <s v="N"/>
    <x v="19"/>
    <s v="DR"/>
    <m/>
    <s v="BEVERLY HILLS"/>
    <m/>
    <s v="PINE RIDGE UNIT 1 PB 8 PG 25 LOT 1 BLK 259 "/>
    <n v="351550"/>
    <n v="17330"/>
    <n v="334220"/>
    <n v="284593"/>
    <n v="259093"/>
    <x v="0"/>
    <x v="304"/>
    <n v="395000"/>
    <n v="2386"/>
    <n v="2280"/>
    <x v="0"/>
    <s v="WARRANTY DEED"/>
    <n v="1"/>
    <x v="3"/>
    <x v="0"/>
    <x v="1"/>
    <m/>
    <n v="3405"/>
    <n v="32"/>
    <x v="0"/>
    <x v="0"/>
    <n v="4628"/>
    <m/>
    <m/>
    <m/>
    <m/>
    <s v="CUNNINGHAM MARCIA A TRUSTEE"/>
    <m/>
    <s v="5191 N PINK POPPY DR"/>
    <s v="BEVERLY HILLS FL 34465"/>
  </r>
  <r>
    <x v="1134"/>
    <s v="18E17S320010  02590 0100"/>
    <s v="7492"/>
    <s v="PINE RIDGE UNITS 1,5,&amp; 6"/>
    <s v="0000"/>
    <s v="Vacant Residential"/>
    <s v="05"/>
    <s v="18S"/>
    <s v="18E"/>
    <s v="STANDARD"/>
    <x v="1"/>
    <n v="45383"/>
    <n v="1.04"/>
    <s v="000X"/>
    <n v="4714"/>
    <s v="W"/>
    <x v="11"/>
    <s v="BLVD"/>
    <m/>
    <s v="BEVERLY HILLS"/>
    <m/>
    <s v="PINE RIDGE UNIT 1 PB 8 PG 25 LOT 10 BLK 259"/>
    <n v="15630"/>
    <n v="15630"/>
    <n v="0"/>
    <n v="15630"/>
    <n v="15630"/>
    <x v="1"/>
    <x v="618"/>
    <n v="23500"/>
    <n v="3074"/>
    <n v="1979"/>
    <x v="1"/>
    <s v="WARRANTY DEED"/>
    <m/>
    <x v="6"/>
    <x v="2"/>
    <x v="2"/>
    <m/>
    <m/>
    <m/>
    <x v="2"/>
    <x v="1"/>
    <n v="0"/>
    <m/>
    <m/>
    <m/>
    <m/>
    <s v="POWERS MARK"/>
    <m/>
    <s v="1254 E HOBART LN"/>
    <s v="HERNANDO FL 34442"/>
  </r>
  <r>
    <x v="1135"/>
    <s v="18E17S320010  02600 0010"/>
    <s v="7492"/>
    <s v="PINE RIDGE UNITS 1,5,&amp; 6"/>
    <s v="0000"/>
    <s v="Vacant Residential"/>
    <s v="08"/>
    <s v="18S"/>
    <s v="18E"/>
    <s v="STANDARD"/>
    <x v="1"/>
    <n v="94298"/>
    <n v="2.16"/>
    <s v="000X"/>
    <n v="4921"/>
    <s v="W"/>
    <x v="26"/>
    <s v="PL"/>
    <m/>
    <s v="BEVERLY HILLS"/>
    <m/>
    <s v="PINE RIDGE UNIT 1 PB 8 PG 25 LOT 1 BLK 260 "/>
    <n v="32470"/>
    <n v="32470"/>
    <n v="0"/>
    <n v="32470"/>
    <n v="32470"/>
    <x v="1"/>
    <x v="353"/>
    <n v="26400"/>
    <n v="1538"/>
    <n v="1809"/>
    <x v="1"/>
    <s v="SAME FAMILY/DEED FOL"/>
    <m/>
    <x v="6"/>
    <x v="2"/>
    <x v="2"/>
    <m/>
    <m/>
    <m/>
    <x v="2"/>
    <x v="1"/>
    <n v="0"/>
    <m/>
    <m/>
    <m/>
    <m/>
    <s v="SABARRE MARCIAL &amp; VELMA L"/>
    <m/>
    <s v="319 FORD LN"/>
    <s v="BARTLETT IL 60103"/>
  </r>
  <r>
    <x v="1136"/>
    <s v="18E17S320010  02600 0040"/>
    <s v="7492"/>
    <s v="PINE RIDGE UNITS 1,5,&amp; 6"/>
    <s v="0100"/>
    <s v="Single Family Residential"/>
    <s v="05"/>
    <s v="18S"/>
    <s v="18E"/>
    <s v="STANDARD"/>
    <x v="0"/>
    <n v="82567"/>
    <n v="1.9"/>
    <s v="000X"/>
    <n v="4940"/>
    <s v="W"/>
    <x v="28"/>
    <s v="DR"/>
    <m/>
    <s v="BEVERLY HILLS"/>
    <m/>
    <s v="PINE RIDGE UNIT 1 PB 8 PG 25 LOT 4 BLK 260"/>
    <n v="273250"/>
    <n v="28430"/>
    <n v="244820"/>
    <n v="273250"/>
    <n v="273250"/>
    <x v="1"/>
    <x v="619"/>
    <n v="275000"/>
    <n v="2793"/>
    <n v="4"/>
    <x v="0"/>
    <s v="WARRANTY DEED"/>
    <n v="1"/>
    <x v="21"/>
    <x v="0"/>
    <x v="1"/>
    <m/>
    <n v="2399"/>
    <n v="32"/>
    <x v="1"/>
    <x v="0"/>
    <n v="3542"/>
    <m/>
    <m/>
    <m/>
    <m/>
    <s v="MEDINA ESDRAS"/>
    <s v="MEDINA YUK FAN T"/>
    <s v="PO BOX 640241"/>
    <s v="BEVERLY HILLS FL 34465 0241"/>
  </r>
  <r>
    <x v="1137"/>
    <s v="18E17S320010  02600 0140"/>
    <s v="7492"/>
    <s v="PINE RIDGE UNITS 1,5,&amp; 6"/>
    <s v="0000"/>
    <s v="Vacant Residential"/>
    <s v="05"/>
    <s v="18S"/>
    <s v="18E"/>
    <s v="STANDARD"/>
    <x v="1"/>
    <n v="63875"/>
    <n v="1.47"/>
    <s v="000X"/>
    <n v="4759"/>
    <s v="W"/>
    <x v="27"/>
    <s v="DR"/>
    <m/>
    <s v="BEVERLY HILLS"/>
    <m/>
    <s v="PINE RIDGE UNIT 1 PB 8 PG 25 LOT 14 BLK 260"/>
    <n v="22000"/>
    <n v="22000"/>
    <n v="0"/>
    <n v="22000"/>
    <n v="22000"/>
    <x v="1"/>
    <x v="143"/>
    <n v="100000"/>
    <n v="1904"/>
    <n v="1616"/>
    <x v="1"/>
    <s v="WARRANTY DEED"/>
    <m/>
    <x v="6"/>
    <x v="2"/>
    <x v="2"/>
    <m/>
    <m/>
    <m/>
    <x v="2"/>
    <x v="1"/>
    <n v="0"/>
    <m/>
    <m/>
    <m/>
    <m/>
    <s v="VARGHESE SIBYL V"/>
    <m/>
    <s v="10604 LEESA DRIVE"/>
    <s v="MC KINNEY TX 75070"/>
  </r>
  <r>
    <x v="1138"/>
    <s v="18E17S320010  02620 0080"/>
    <s v="7492"/>
    <s v="PINE RIDGE UNITS 1,5,&amp; 6"/>
    <s v="0100"/>
    <s v="Single Family Residential"/>
    <s v="08"/>
    <s v="18S"/>
    <s v="18E"/>
    <s v="STANDARD"/>
    <x v="0"/>
    <n v="63853"/>
    <n v="1.47"/>
    <s v="000X"/>
    <n v="4618"/>
    <s v="W"/>
    <x v="26"/>
    <s v="PL"/>
    <m/>
    <s v="BEVERLY HILLS"/>
    <m/>
    <s v="PINE RIDGE UNIT 1 PB 8 PG 25 LOT 8 BLK 262"/>
    <n v="285170"/>
    <n v="21990"/>
    <n v="263180"/>
    <n v="251298"/>
    <n v="226298"/>
    <x v="0"/>
    <x v="15"/>
    <n v="240000"/>
    <n v="2633"/>
    <n v="764"/>
    <x v="0"/>
    <s v="WARRANTY DEED"/>
    <n v="1"/>
    <x v="3"/>
    <x v="1"/>
    <x v="0"/>
    <m/>
    <n v="2368"/>
    <n v="32"/>
    <x v="0"/>
    <x v="0"/>
    <n v="3208"/>
    <m/>
    <m/>
    <m/>
    <m/>
    <s v="CLARKE ROGER"/>
    <m/>
    <s v="4618 W PONTIAC PT"/>
    <s v="BEVERLY HILLS FL 34465"/>
  </r>
  <r>
    <x v="1139"/>
    <s v="18E17S320010  02470 0020"/>
    <s v="7492"/>
    <s v="PINE RIDGE UNITS 1,5,&amp; 6"/>
    <s v="0100"/>
    <s v="Single Family Residential"/>
    <s v="08"/>
    <s v="18S"/>
    <s v="18E"/>
    <s v="STANDARD"/>
    <x v="0"/>
    <n v="62501"/>
    <n v="1.43"/>
    <s v="000X"/>
    <n v="4583"/>
    <s v="N"/>
    <x v="19"/>
    <s v="DR"/>
    <m/>
    <s v="BEVERLY HILLS"/>
    <m/>
    <s v="PINE RIDGE UNIT 1 PB 8 PG 25 LOT 2 BLK 247"/>
    <n v="264430"/>
    <n v="21520"/>
    <n v="242910"/>
    <n v="175645"/>
    <n v="150645"/>
    <x v="0"/>
    <x v="620"/>
    <n v="255000"/>
    <n v="2841"/>
    <n v="2227"/>
    <x v="0"/>
    <s v="WARRANTY DEED"/>
    <n v="1"/>
    <x v="20"/>
    <x v="0"/>
    <x v="1"/>
    <m/>
    <n v="2580"/>
    <n v="32"/>
    <x v="0"/>
    <x v="0"/>
    <n v="3558"/>
    <m/>
    <m/>
    <m/>
    <m/>
    <s v="AMANTE VALERIE"/>
    <m/>
    <s v="4583 N PINK POPPY DR"/>
    <s v="BEVERLY HILLS FL 34465"/>
  </r>
  <r>
    <x v="1140"/>
    <s v="18E17S320010  02470 0090"/>
    <s v="7492"/>
    <s v="PINE RIDGE UNITS 1,5,&amp; 6"/>
    <s v="0000"/>
    <s v="Vacant Residential"/>
    <s v="08"/>
    <s v="18S"/>
    <s v="18E"/>
    <s v="STANDARD"/>
    <x v="1"/>
    <n v="62498"/>
    <n v="1.43"/>
    <s v="000X"/>
    <n v="4826"/>
    <s v="W"/>
    <x v="34"/>
    <s v="DR"/>
    <m/>
    <s v="BEVERLY HILLS"/>
    <m/>
    <s v="PINE RIDGE UNIT 1 PB 8 PG 25 LOT 9 BLK 247 "/>
    <n v="21520"/>
    <n v="21520"/>
    <n v="0"/>
    <n v="21520"/>
    <n v="21520"/>
    <x v="1"/>
    <x v="621"/>
    <n v="17000"/>
    <n v="1009"/>
    <n v="869"/>
    <x v="1"/>
    <s v="SALE / MORE THAN 1 PARCEL"/>
    <m/>
    <x v="6"/>
    <x v="2"/>
    <x v="2"/>
    <m/>
    <m/>
    <m/>
    <x v="2"/>
    <x v="1"/>
    <n v="0"/>
    <m/>
    <m/>
    <m/>
    <m/>
    <s v="CASOLA DOMENICO"/>
    <m/>
    <s v="4749 N PINK POPPY DR"/>
    <s v="BEVERLY HILLS FL 34465 2805"/>
  </r>
  <r>
    <x v="1141"/>
    <s v="18E17S320010  02470 0100"/>
    <s v="7492"/>
    <s v="PINE RIDGE UNITS 1,5,&amp; 6"/>
    <s v="0100"/>
    <s v="Single Family Residential"/>
    <s v="08"/>
    <s v="18S"/>
    <s v="18E"/>
    <s v="STANDARD"/>
    <x v="0"/>
    <n v="63373"/>
    <n v="1.45"/>
    <s v="000X"/>
    <n v="4800"/>
    <s v="W"/>
    <x v="34"/>
    <s v="DR"/>
    <m/>
    <s v="BEVERLY HILLS"/>
    <m/>
    <s v="PINE RIDGE UNIT 1 PB 8 PG 25 LOT 10 BLK 247"/>
    <n v="309560"/>
    <n v="21820"/>
    <n v="287740"/>
    <n v="187563"/>
    <n v="162563"/>
    <x v="0"/>
    <x v="79"/>
    <n v="349900"/>
    <n v="2855"/>
    <n v="1340"/>
    <x v="0"/>
    <s v="WARRANTY DEED"/>
    <n v="1"/>
    <x v="5"/>
    <x v="1"/>
    <x v="1"/>
    <m/>
    <n v="2939"/>
    <n v="32"/>
    <x v="0"/>
    <x v="0"/>
    <n v="4326"/>
    <m/>
    <m/>
    <m/>
    <m/>
    <s v="LOVELOCK DEBORAH A"/>
    <s v="LOVELOCK BRUCE A"/>
    <s v="4800 W MOHAWK DR"/>
    <s v="BEVERLY HILLS FL 34465"/>
  </r>
  <r>
    <x v="1142"/>
    <s v="18E17S320010  02470 0110"/>
    <s v="7492"/>
    <s v="PINE RIDGE UNITS 1,5,&amp; 6"/>
    <s v="0000"/>
    <s v="Vacant Residential"/>
    <s v="08"/>
    <s v="18S"/>
    <s v="18E"/>
    <s v="STANDARD"/>
    <x v="1"/>
    <n v="107606"/>
    <n v="2.4700000000000002"/>
    <s v="000X"/>
    <n v="4772"/>
    <s v="W"/>
    <x v="34"/>
    <s v="DR"/>
    <m/>
    <s v="BEVERLY HILLS"/>
    <m/>
    <s v="PINE RIDGE UNIT 1 PB 8 PG 25 LOT 11 BLK 247"/>
    <n v="37050"/>
    <n v="37050"/>
    <n v="0"/>
    <n v="37050"/>
    <n v="37050"/>
    <x v="1"/>
    <x v="23"/>
    <m/>
    <m/>
    <m/>
    <x v="2"/>
    <m/>
    <m/>
    <x v="6"/>
    <x v="2"/>
    <x v="2"/>
    <m/>
    <m/>
    <m/>
    <x v="2"/>
    <x v="1"/>
    <n v="0"/>
    <m/>
    <m/>
    <m/>
    <m/>
    <s v="HENSEL MARC"/>
    <m/>
    <s v="ZEIL 15"/>
    <s v=" 60313 GERMANY"/>
  </r>
  <r>
    <x v="1143"/>
    <s v="18E17S320010  02500 0100"/>
    <s v="7492"/>
    <s v="PINE RIDGE UNITS 1,5,&amp; 6"/>
    <s v="0100"/>
    <s v="Single Family Residential"/>
    <s v="07"/>
    <s v="18S"/>
    <s v="18E"/>
    <s v="STANDARD"/>
    <x v="0"/>
    <n v="62499"/>
    <n v="1.43"/>
    <s v="0000"/>
    <n v="5281"/>
    <s v="W"/>
    <x v="16"/>
    <s v="DR"/>
    <m/>
    <s v="BEVERLY HILLS"/>
    <m/>
    <s v="PINE RIDGE UNIT 1 PB 8 PG 25 LOT 10 BLK 250"/>
    <n v="220080"/>
    <n v="21520"/>
    <n v="198560"/>
    <n v="165598"/>
    <n v="140598"/>
    <x v="0"/>
    <x v="130"/>
    <n v="14000"/>
    <n v="1502"/>
    <n v="431"/>
    <x v="1"/>
    <s v="WARRANTY DEED"/>
    <n v="1"/>
    <x v="22"/>
    <x v="1"/>
    <x v="0"/>
    <m/>
    <n v="2079"/>
    <n v="32"/>
    <x v="1"/>
    <x v="0"/>
    <n v="2874"/>
    <m/>
    <m/>
    <m/>
    <m/>
    <s v="JABO ROBERT J"/>
    <s v="JABO SHERRY L"/>
    <s v="5281 W BUCKSKIN DR"/>
    <s v="BEVERLY HILLS FL 34465"/>
  </r>
  <r>
    <x v="1144"/>
    <s v="18E17S320010  02510 0030"/>
    <s v="7492"/>
    <s v="PINE RIDGE UNITS 1,5,&amp; 6"/>
    <s v="0100"/>
    <s v="Single Family Residential"/>
    <s v="07"/>
    <s v="18S"/>
    <s v="18E"/>
    <s v="STANDARD"/>
    <x v="0"/>
    <n v="65000"/>
    <n v="1.49"/>
    <s v="0000"/>
    <n v="5198"/>
    <s v="W"/>
    <x v="16"/>
    <s v="DR"/>
    <m/>
    <s v="BEVERLY HILLS"/>
    <m/>
    <s v="PINE RIDGE UNIT 1 PB 8 PG 25  LOT 3 BLK 251"/>
    <n v="235130"/>
    <n v="22380"/>
    <n v="212750"/>
    <n v="185767"/>
    <n v="155767"/>
    <x v="0"/>
    <x v="401"/>
    <n v="215000"/>
    <n v="2652"/>
    <n v="2093"/>
    <x v="0"/>
    <s v="WARRANTY DEED"/>
    <n v="1"/>
    <x v="20"/>
    <x v="1"/>
    <x v="0"/>
    <m/>
    <n v="2191"/>
    <n v="32"/>
    <x v="0"/>
    <x v="0"/>
    <n v="3090"/>
    <m/>
    <m/>
    <m/>
    <m/>
    <s v="NASH DANIEL J"/>
    <s v="NASH BARBARA L"/>
    <s v="5198 W BUCKSKIN DR"/>
    <s v="BEVERLY HILLS FL 34465"/>
  </r>
  <r>
    <x v="1145"/>
    <s v="18E17S320010  02540 0030"/>
    <s v="7492"/>
    <s v="PINE RIDGE UNITS 1,5,&amp; 6"/>
    <s v="0100"/>
    <s v="Single Family Residential"/>
    <s v="07"/>
    <s v="18S"/>
    <s v="18E"/>
    <s v="STANDARD"/>
    <x v="0"/>
    <n v="75838"/>
    <n v="1.74"/>
    <s v="0000"/>
    <n v="5420"/>
    <s v="W"/>
    <x v="21"/>
    <s v="PL"/>
    <m/>
    <s v="BEVERLY HILLS"/>
    <m/>
    <s v="PINE RIDGE UNIT 1 PB 8 PG 25 LOT 3 BLK 254"/>
    <n v="360060"/>
    <n v="26120"/>
    <n v="333940"/>
    <n v="288901"/>
    <n v="263901"/>
    <x v="0"/>
    <x v="156"/>
    <n v="595000"/>
    <n v="1991"/>
    <n v="2182"/>
    <x v="0"/>
    <s v="WARRANTY DEED"/>
    <n v="1"/>
    <x v="0"/>
    <x v="0"/>
    <x v="1"/>
    <m/>
    <n v="3470"/>
    <n v="32"/>
    <x v="0"/>
    <x v="0"/>
    <n v="4774"/>
    <m/>
    <m/>
    <m/>
    <m/>
    <s v="ELDREDGE ROBERT  K"/>
    <s v="ELDREDGE ROCHELLE"/>
    <s v="5420 W COMSTOCK PL"/>
    <s v="BEVERLY HILLS FL 34465"/>
  </r>
  <r>
    <x v="1146"/>
    <s v="18E17S320010  02540 0070"/>
    <s v="7492"/>
    <s v="PINE RIDGE UNITS 1,5,&amp; 6"/>
    <s v="0100"/>
    <s v="Single Family Residential"/>
    <s v="07"/>
    <s v="18S"/>
    <s v="18E"/>
    <s v="STANDARD"/>
    <x v="0"/>
    <n v="68616"/>
    <n v="1.58"/>
    <s v="0000"/>
    <n v="5306"/>
    <s v="W"/>
    <x v="21"/>
    <s v="PL"/>
    <m/>
    <s v="BEVERLY HILLS"/>
    <m/>
    <s v="PINE RIDGE UNIT 1 PB 8 PG 25 LOT 7 BLK 254"/>
    <n v="292670"/>
    <n v="23630"/>
    <n v="269040"/>
    <n v="292670"/>
    <n v="267670"/>
    <x v="0"/>
    <x v="622"/>
    <n v="395000"/>
    <n v="3011"/>
    <n v="1413"/>
    <x v="0"/>
    <s v="WARRANTY DEED"/>
    <n v="1"/>
    <x v="41"/>
    <x v="1"/>
    <x v="1"/>
    <m/>
    <n v="2235"/>
    <n v="32"/>
    <x v="0"/>
    <x v="0"/>
    <n v="3259"/>
    <m/>
    <m/>
    <m/>
    <m/>
    <s v="MICCHELLI MICHAEL N"/>
    <s v="MICCHELLI ALICE L"/>
    <s v="5306 W COMSTOCK PL"/>
    <s v="BEVERLY HILLS FL 34465"/>
  </r>
  <r>
    <x v="1147"/>
    <s v="18E17S320010  02550 0010"/>
    <s v="7492"/>
    <s v="PINE RIDGE UNITS 1,5,&amp; 6"/>
    <s v="0100"/>
    <s v="Single Family Residential"/>
    <s v="07"/>
    <s v="18S"/>
    <s v="18E"/>
    <s v="STANDARD"/>
    <x v="0"/>
    <n v="62500"/>
    <n v="1.43"/>
    <s v="0000"/>
    <n v="5000"/>
    <s v="N"/>
    <x v="24"/>
    <s v="DR"/>
    <m/>
    <s v="BEVERLY HILLS"/>
    <m/>
    <s v="PINE RIDGE UNIT 1 PB 8 PG 25 LOT 1 BLK 255"/>
    <n v="254020"/>
    <n v="21520"/>
    <n v="232500"/>
    <n v="254020"/>
    <n v="254020"/>
    <x v="1"/>
    <x v="262"/>
    <n v="349000"/>
    <n v="2940"/>
    <n v="2321"/>
    <x v="0"/>
    <s v="WARRANTY DEED"/>
    <n v="1"/>
    <x v="38"/>
    <x v="0"/>
    <x v="4"/>
    <n v="1"/>
    <n v="2760"/>
    <n v="32"/>
    <x v="0"/>
    <x v="0"/>
    <n v="4099"/>
    <m/>
    <m/>
    <m/>
    <m/>
    <s v="OKELLEY JESSE JAMES"/>
    <m/>
    <s v="5000 N SADDLE DR"/>
    <s v="BEVERLY HILLS FL 34465 2807"/>
  </r>
  <r>
    <x v="1148"/>
    <s v="18E17S320010  02550 0050"/>
    <s v="7492"/>
    <s v="PINE RIDGE UNITS 1,5,&amp; 6"/>
    <s v="0000"/>
    <s v="Vacant Residential"/>
    <s v="07"/>
    <s v="18S"/>
    <s v="18E"/>
    <s v="STANDARD"/>
    <x v="1"/>
    <n v="78726"/>
    <n v="1.81"/>
    <s v="0000"/>
    <n v="5143"/>
    <s v="W"/>
    <x v="25"/>
    <s v="CT"/>
    <m/>
    <s v="BEVERLY HILLS"/>
    <m/>
    <s v="PINE RIDGE UNIT 1 PB 8 PG 25 LOT 5 BLK 255 "/>
    <n v="27110"/>
    <n v="27110"/>
    <n v="0"/>
    <n v="27110"/>
    <n v="27110"/>
    <x v="1"/>
    <x v="136"/>
    <n v="30000"/>
    <n v="1102"/>
    <n v="1382"/>
    <x v="1"/>
    <s v="FROM DEVELOPERS"/>
    <m/>
    <x v="6"/>
    <x v="2"/>
    <x v="2"/>
    <m/>
    <m/>
    <m/>
    <x v="2"/>
    <x v="1"/>
    <n v="0"/>
    <m/>
    <m/>
    <m/>
    <m/>
    <s v="CHOUINARD LEROY"/>
    <m/>
    <s v="15 KIMBERLY DR"/>
    <s v="SWANSEA MA 02777 4833"/>
  </r>
  <r>
    <x v="1149"/>
    <s v="18E17S320010  02550 0120"/>
    <s v="7492"/>
    <s v="PINE RIDGE UNITS 1,5,&amp; 6"/>
    <s v="0000"/>
    <s v="Vacant Residential"/>
    <s v="07"/>
    <s v="18S"/>
    <s v="18E"/>
    <s v="STANDARD"/>
    <x v="1"/>
    <n v="75000"/>
    <n v="1.72"/>
    <s v="0000"/>
    <n v="5435"/>
    <s v="N"/>
    <x v="29"/>
    <s v="DR"/>
    <m/>
    <s v="BEVERLY HILLS"/>
    <m/>
    <s v="PINE RIDGE UNIT 1 PB 8 PG 25 LOT 12 BLK 255 "/>
    <n v="25830"/>
    <n v="25830"/>
    <n v="0"/>
    <n v="25830"/>
    <n v="25830"/>
    <x v="1"/>
    <x v="623"/>
    <n v="30000"/>
    <n v="876"/>
    <n v="2180"/>
    <x v="1"/>
    <s v="FROM DEVELOPERS"/>
    <m/>
    <x v="6"/>
    <x v="2"/>
    <x v="2"/>
    <m/>
    <m/>
    <m/>
    <x v="2"/>
    <x v="1"/>
    <n v="0"/>
    <m/>
    <m/>
    <m/>
    <m/>
    <s v="TANG CHUANG FU CHIN"/>
    <m/>
    <s v="2117 W BEACON AVE"/>
    <s v="ANAHEIN CA 92804 4407"/>
  </r>
  <r>
    <x v="1150"/>
    <s v="18E17S320010  02580 0010"/>
    <s v="7492"/>
    <s v="PINE RIDGE UNITS 1,5,&amp; 6"/>
    <s v="0100"/>
    <s v="Single Family Residential"/>
    <s v="06"/>
    <s v="18S"/>
    <s v="18E"/>
    <s v="STANDARD"/>
    <x v="0"/>
    <n v="64783"/>
    <n v="1.49"/>
    <s v="000X"/>
    <n v="5190"/>
    <s v="N"/>
    <x v="19"/>
    <s v="DR"/>
    <m/>
    <s v="BEVERLY HILLS"/>
    <m/>
    <s v="PINE RIDGE UNIT 1 PB 8 PG 25 LOT 1 BLK 258"/>
    <n v="241420"/>
    <n v="22310"/>
    <n v="219110"/>
    <n v="221575"/>
    <n v="196575"/>
    <x v="0"/>
    <x v="237"/>
    <n v="210800"/>
    <n v="2952"/>
    <n v="2029"/>
    <x v="0"/>
    <s v="WARRANTY DEED"/>
    <n v="1"/>
    <x v="10"/>
    <x v="1"/>
    <x v="1"/>
    <m/>
    <n v="2230"/>
    <n v="32"/>
    <x v="0"/>
    <x v="0"/>
    <n v="3102"/>
    <m/>
    <m/>
    <m/>
    <m/>
    <s v="LONG JIMMIE R"/>
    <s v="LONG DONNA J"/>
    <s v="5190 N PINK POPPY DR"/>
    <s v="BEVERLY HILLS FL 34465"/>
  </r>
  <r>
    <x v="1151"/>
    <s v="18E17S320010  02590 0030"/>
    <s v="7492"/>
    <s v="PINE RIDGE UNITS 1,5,&amp; 6"/>
    <s v="0100"/>
    <s v="Single Family Residential"/>
    <s v="05"/>
    <s v="18S"/>
    <s v="18E"/>
    <s v="STANDARD"/>
    <x v="0"/>
    <n v="45383"/>
    <n v="1.04"/>
    <s v="000X"/>
    <n v="4942"/>
    <s v="W"/>
    <x v="11"/>
    <s v="BLVD"/>
    <m/>
    <s v="BEVERLY HILLS"/>
    <m/>
    <s v="PINE RIDGE UNIT 1 PB 8 PG 25 LOT 3 BLK 259"/>
    <n v="238840"/>
    <n v="15630"/>
    <n v="223210"/>
    <n v="190418"/>
    <n v="0"/>
    <x v="0"/>
    <x v="486"/>
    <n v="134900"/>
    <n v="1045"/>
    <n v="1236"/>
    <x v="0"/>
    <s v="UNDEFINED"/>
    <n v="1"/>
    <x v="26"/>
    <x v="1"/>
    <x v="0"/>
    <m/>
    <n v="1751"/>
    <n v="32"/>
    <x v="0"/>
    <x v="0"/>
    <n v="2851"/>
    <m/>
    <m/>
    <m/>
    <m/>
    <s v="TRIBBLE LARRY JR"/>
    <s v="TRIBBLE SHEILA"/>
    <s v="4942 PINE RIDGE BLVD"/>
    <s v="BEVERLY HILLS FL 34465 2871"/>
  </r>
  <r>
    <x v="1152"/>
    <s v="18E17S320010  02590 0070"/>
    <s v="7492"/>
    <s v="PINE RIDGE UNITS 1,5,&amp; 6"/>
    <s v="0000"/>
    <s v="Vacant Residential"/>
    <s v="05"/>
    <s v="18S"/>
    <s v="18E"/>
    <s v="STANDARD"/>
    <x v="1"/>
    <n v="45383"/>
    <n v="1.04"/>
    <s v="000X"/>
    <n v="4806"/>
    <s v="W"/>
    <x v="11"/>
    <s v="BLVD"/>
    <m/>
    <s v="BEVERLY HILLS"/>
    <m/>
    <s v="PINE RIDGE UNIT 1 PB 8 PG 25 LOT 7 BLK 259"/>
    <n v="15630"/>
    <n v="15630"/>
    <n v="0"/>
    <n v="15630"/>
    <n v="15630"/>
    <x v="1"/>
    <x v="612"/>
    <n v="25000"/>
    <n v="2778"/>
    <n v="43"/>
    <x v="1"/>
    <s v="WARRANTY DEED"/>
    <m/>
    <x v="6"/>
    <x v="2"/>
    <x v="2"/>
    <m/>
    <m/>
    <m/>
    <x v="2"/>
    <x v="1"/>
    <n v="0"/>
    <m/>
    <m/>
    <m/>
    <m/>
    <s v="STONINGTON CONSTRUCTION INCORPORATED"/>
    <m/>
    <s v="8501 PHILATELIC DR 5314"/>
    <s v="SPRING HILL FL 34606"/>
  </r>
  <r>
    <x v="1153"/>
    <s v="18E17S320010  02590 0080"/>
    <s v="7492"/>
    <s v="PINE RIDGE UNITS 1,5,&amp; 6"/>
    <s v="0100"/>
    <s v="Single Family Residential"/>
    <s v="05"/>
    <s v="18S"/>
    <s v="18E"/>
    <s v="STANDARD"/>
    <x v="0"/>
    <n v="45383"/>
    <n v="1.04"/>
    <s v="000X"/>
    <n v="4784"/>
    <s v="W"/>
    <x v="11"/>
    <s v="BLVD"/>
    <m/>
    <s v="BEVERLY HILLS"/>
    <m/>
    <s v="PINE RIDGE UNIT 1 PB 8 PG 25 LOT 8 BLK 259"/>
    <n v="201490"/>
    <n v="15630"/>
    <n v="185860"/>
    <n v="201490"/>
    <n v="176490"/>
    <x v="0"/>
    <x v="624"/>
    <n v="210000"/>
    <n v="2769"/>
    <n v="1066"/>
    <x v="0"/>
    <s v="WARRANTY DEED"/>
    <n v="1"/>
    <x v="10"/>
    <x v="1"/>
    <x v="0"/>
    <m/>
    <n v="1654"/>
    <n v="32"/>
    <x v="0"/>
    <x v="0"/>
    <n v="2756"/>
    <m/>
    <m/>
    <m/>
    <m/>
    <s v="BECK LISA M"/>
    <s v="FREDEBAUGH ALAN K"/>
    <s v="4784 W PINE RIDGE BLVD"/>
    <s v="BEVERLY HILLS FL 34465 2871"/>
  </r>
  <r>
    <x v="1154"/>
    <s v="18E17S320010  02510 0050"/>
    <s v="7492"/>
    <s v="PINE RIDGE UNITS 1,5,&amp; 6"/>
    <s v="0100"/>
    <s v="Single Family Residential"/>
    <s v="07"/>
    <s v="18S"/>
    <s v="18E"/>
    <s v="STANDARD"/>
    <x v="0"/>
    <n v="65000"/>
    <n v="1.49"/>
    <s v="0000"/>
    <n v="5282"/>
    <s v="W"/>
    <x v="16"/>
    <s v="DR"/>
    <m/>
    <s v="BEVERLY HILLS"/>
    <m/>
    <s v="PINE RIDGE UNIT 1 PB 8 PG 25 LOT 5 BLK 251"/>
    <n v="229340"/>
    <n v="22380"/>
    <n v="206960"/>
    <n v="168416"/>
    <n v="143416"/>
    <x v="0"/>
    <x v="625"/>
    <n v="16400"/>
    <n v="1406"/>
    <n v="1680"/>
    <x v="1"/>
    <s v="WARRANTY DEED"/>
    <n v="1"/>
    <x v="23"/>
    <x v="1"/>
    <x v="0"/>
    <m/>
    <n v="2133"/>
    <n v="32"/>
    <x v="1"/>
    <x v="0"/>
    <n v="3329"/>
    <m/>
    <m/>
    <m/>
    <m/>
    <s v="KEYSER EDWARD L JR"/>
    <s v="KEYSER GINGER"/>
    <s v="5282 W BUCKSKIN DR"/>
    <s v="BEVERLY HILLS FL 34465"/>
  </r>
  <r>
    <x v="1155"/>
    <s v="18E17S320010  02510 0070"/>
    <s v="7492"/>
    <s v="PINE RIDGE UNITS 1,5,&amp; 6"/>
    <s v="0100"/>
    <s v="Single Family Residential"/>
    <s v="07"/>
    <s v="18S"/>
    <s v="18E"/>
    <s v="STANDARD"/>
    <x v="0"/>
    <n v="65000"/>
    <n v="1.49"/>
    <s v="0000"/>
    <n v="5376"/>
    <s v="W"/>
    <x v="16"/>
    <s v="DR"/>
    <m/>
    <s v="BEVERLY HILLS"/>
    <m/>
    <s v="PINE RIDGE UNIT 1 PB 8 PG 25 LOT 7 BLK 251"/>
    <n v="22380"/>
    <n v="22380"/>
    <n v="0"/>
    <n v="22380"/>
    <n v="22380"/>
    <x v="0"/>
    <x v="494"/>
    <n v="29500"/>
    <n v="2960"/>
    <n v="236"/>
    <x v="1"/>
    <s v="WARRANTY DEED"/>
    <n v="1"/>
    <x v="31"/>
    <x v="1"/>
    <x v="0"/>
    <m/>
    <n v="2131"/>
    <n v="32"/>
    <x v="1"/>
    <x v="0"/>
    <n v="3290"/>
    <m/>
    <m/>
    <m/>
    <m/>
    <s v="GILMAN MARK C"/>
    <s v="GILMAN JENNIFER B"/>
    <s v="5376 W BUCKSKIN DR"/>
    <s v="BEVERLY HILLS FL 34465"/>
  </r>
  <r>
    <x v="1156"/>
    <s v="18E17S320010  02530 0110"/>
    <s v="7492"/>
    <s v="PINE RIDGE UNITS 1,5,&amp; 6"/>
    <s v="0100"/>
    <s v="Single Family Residential"/>
    <s v="07"/>
    <s v="18S"/>
    <s v="18E"/>
    <s v="STANDARD"/>
    <x v="0"/>
    <n v="62500"/>
    <n v="1.43"/>
    <s v="0000"/>
    <n v="5397"/>
    <s v="W"/>
    <x v="21"/>
    <s v="PL"/>
    <m/>
    <s v="BEVERLY HILLS"/>
    <m/>
    <s v="PINE RIDGE UNIT 1 PB 8 PG 25 LOT 11 BLK 253"/>
    <n v="291730"/>
    <n v="21520"/>
    <n v="270210"/>
    <n v="245823"/>
    <n v="220823"/>
    <x v="0"/>
    <x v="626"/>
    <n v="20500"/>
    <n v="2788"/>
    <n v="1964"/>
    <x v="1"/>
    <s v="WARRANTY DEED"/>
    <n v="1"/>
    <x v="29"/>
    <x v="1"/>
    <x v="0"/>
    <m/>
    <n v="2284"/>
    <n v="32"/>
    <x v="0"/>
    <x v="0"/>
    <n v="3272"/>
    <m/>
    <m/>
    <m/>
    <m/>
    <s v="PITZER ROBERT J"/>
    <s v="PITZER MEGHAN"/>
    <s v="5397 W COMSTOCK PL"/>
    <s v="BEVERLY HILLS FL 34465"/>
  </r>
  <r>
    <x v="1157"/>
    <s v="18E17S320010  02530 0120"/>
    <s v="7492"/>
    <s v="PINE RIDGE UNITS 1,5,&amp; 6"/>
    <s v="0000"/>
    <s v="Vacant Residential"/>
    <s v="07"/>
    <s v="18S"/>
    <s v="18E"/>
    <s v="STANDARD"/>
    <x v="1"/>
    <n v="62500"/>
    <n v="1.43"/>
    <s v="0000"/>
    <n v="5419"/>
    <s v="W"/>
    <x v="21"/>
    <s v="PL"/>
    <m/>
    <s v="BEVERLY HILLS"/>
    <m/>
    <s v="PINE RIDGE UNIT 1 PB 8 PG 25 LOT 12 BLK 253"/>
    <n v="21520"/>
    <n v="21520"/>
    <n v="0"/>
    <n v="21520"/>
    <n v="21520"/>
    <x v="1"/>
    <x v="627"/>
    <n v="30000"/>
    <n v="2685"/>
    <n v="2150"/>
    <x v="1"/>
    <s v="WARRANTY DEED"/>
    <m/>
    <x v="6"/>
    <x v="2"/>
    <x v="2"/>
    <m/>
    <m/>
    <m/>
    <x v="2"/>
    <x v="1"/>
    <n v="0"/>
    <m/>
    <m/>
    <m/>
    <m/>
    <s v="MARANTZ GARY M"/>
    <m/>
    <s v="600 S COUNTRY OAKS TER"/>
    <s v="LECANTO FL 34461"/>
  </r>
  <r>
    <x v="1158"/>
    <s v="18E17S320010  02540 0050"/>
    <s v="7492"/>
    <s v="PINE RIDGE UNITS 1,5,&amp; 6"/>
    <s v="0100"/>
    <s v="Single Family Residential"/>
    <s v="07"/>
    <s v="18S"/>
    <s v="18E"/>
    <s v="STANDARD"/>
    <x v="0"/>
    <n v="67501"/>
    <n v="1.55"/>
    <s v="0000"/>
    <n v="5376"/>
    <s v="W"/>
    <x v="21"/>
    <s v="PL"/>
    <m/>
    <s v="BEVERLY HILLS"/>
    <m/>
    <s v="PINE RIDGE UNIT 1 PB 8 PG 25 LOT 5 BLK 254 "/>
    <n v="224500"/>
    <n v="23240"/>
    <n v="201260"/>
    <n v="161107"/>
    <n v="136107"/>
    <x v="0"/>
    <x v="56"/>
    <n v="11000"/>
    <n v="1422"/>
    <n v="1605"/>
    <x v="1"/>
    <s v="WARRANTY DEED"/>
    <n v="1"/>
    <x v="20"/>
    <x v="1"/>
    <x v="0"/>
    <m/>
    <n v="2307"/>
    <n v="32"/>
    <x v="1"/>
    <x v="0"/>
    <n v="3112"/>
    <m/>
    <m/>
    <m/>
    <m/>
    <s v="BLAIR KIMBERLY"/>
    <m/>
    <s v="5376 W COMSTOCK PL"/>
    <s v="BEVERLY HILLS FL 34465"/>
  </r>
  <r>
    <x v="1159"/>
    <s v="18E17S320010  02600 0110"/>
    <s v="7492"/>
    <s v="PINE RIDGE UNITS 1,5,&amp; 6"/>
    <s v="0000"/>
    <s v="Vacant Residential"/>
    <s v="05"/>
    <s v="18S"/>
    <s v="18E"/>
    <s v="STANDARD"/>
    <x v="1"/>
    <n v="69249"/>
    <n v="1.59"/>
    <s v="000X"/>
    <n v="4617"/>
    <s v="W"/>
    <x v="27"/>
    <s v="DR"/>
    <m/>
    <s v="BEVERLY HILLS"/>
    <m/>
    <s v="PINE RIDGE UNIT 1 PB 8 PG 25 LOT 11 BLK 260"/>
    <n v="23850"/>
    <n v="23850"/>
    <n v="0"/>
    <n v="23850"/>
    <n v="23850"/>
    <x v="1"/>
    <x v="23"/>
    <m/>
    <m/>
    <m/>
    <x v="2"/>
    <m/>
    <m/>
    <x v="6"/>
    <x v="2"/>
    <x v="2"/>
    <m/>
    <m/>
    <m/>
    <x v="2"/>
    <x v="1"/>
    <n v="0"/>
    <m/>
    <m/>
    <m/>
    <m/>
    <s v="AXELROD-BEDELL ANNE B"/>
    <s v="ANNE B AXELROD-BEDELL REVOCABLE LIVING"/>
    <s v="280 WINDSOR PL"/>
    <s v="BROOKLYN NY 11218"/>
  </r>
  <r>
    <x v="1160"/>
    <s v="18E17S320010  02610 0020"/>
    <s v="7492"/>
    <s v="PINE RIDGE UNITS 1,5,&amp; 6"/>
    <s v="0100"/>
    <s v="Single Family Residential"/>
    <s v="05"/>
    <s v="18S"/>
    <s v="18E"/>
    <s v="STANDARD"/>
    <x v="0"/>
    <n v="63737"/>
    <n v="1.46"/>
    <s v="000X"/>
    <n v="4778"/>
    <s v="W"/>
    <x v="27"/>
    <s v="DR"/>
    <m/>
    <s v="BEVERLY HILLS"/>
    <m/>
    <s v="PINE RIDGE UNIT 1 PB 8 PG 25 LOT 2 BLK 261"/>
    <n v="211020"/>
    <n v="21950"/>
    <n v="189070"/>
    <n v="211020"/>
    <n v="186020"/>
    <x v="0"/>
    <x v="165"/>
    <n v="263000"/>
    <n v="2060"/>
    <n v="2417"/>
    <x v="0"/>
    <s v="WARRANTY DEED"/>
    <n v="1"/>
    <x v="7"/>
    <x v="1"/>
    <x v="0"/>
    <m/>
    <n v="2038"/>
    <n v="32"/>
    <x v="1"/>
    <x v="0"/>
    <n v="3067"/>
    <m/>
    <m/>
    <m/>
    <m/>
    <s v="PUMA MARIA"/>
    <m/>
    <s v="4778 W GYPSUM DR"/>
    <s v="BEVERLY HILLS FL 34465"/>
  </r>
  <r>
    <x v="1161"/>
    <s v="18E17S320010  02480 0020"/>
    <s v="7492"/>
    <s v="PINE RIDGE UNITS 1,5,&amp; 6"/>
    <s v="0100"/>
    <s v="Single Family Residential"/>
    <s v="08"/>
    <s v="18S"/>
    <s v="18E"/>
    <s v="STANDARD"/>
    <x v="0"/>
    <n v="62501"/>
    <n v="1.43"/>
    <s v="000X"/>
    <n v="4750"/>
    <s v="N"/>
    <x v="19"/>
    <s v="DR"/>
    <m/>
    <s v="BEVERLY HILLS"/>
    <m/>
    <s v="PINE RIDGE UNIT 1 PB 8 PG 25 LOT 2 BLK 248 "/>
    <n v="301560"/>
    <n v="21520"/>
    <n v="280040"/>
    <n v="251024"/>
    <n v="226024"/>
    <x v="0"/>
    <x v="274"/>
    <n v="14000"/>
    <n v="1525"/>
    <n v="734"/>
    <x v="1"/>
    <s v="WARRANTY DEED"/>
    <n v="1"/>
    <x v="24"/>
    <x v="1"/>
    <x v="0"/>
    <m/>
    <n v="2564"/>
    <n v="32"/>
    <x v="0"/>
    <x v="0"/>
    <n v="3584"/>
    <m/>
    <m/>
    <m/>
    <m/>
    <s v="CASOLA JOSEPH II"/>
    <m/>
    <s v="4750 N PINK POPPY DR"/>
    <s v="BEVERLY HILLS FL 34465"/>
  </r>
  <r>
    <x v="1162"/>
    <s v="18E17S320010  02510 0040"/>
    <s v="7492"/>
    <s v="PINE RIDGE UNITS 1,5,&amp; 6"/>
    <s v="0100"/>
    <s v="Single Family Residential"/>
    <s v="07"/>
    <s v="18S"/>
    <s v="18E"/>
    <s v="STANDARD"/>
    <x v="0"/>
    <n v="65000"/>
    <n v="1.49"/>
    <s v="0000"/>
    <n v="5236"/>
    <s v="W"/>
    <x v="16"/>
    <s v="DR"/>
    <m/>
    <s v="BEVERLY HILLS"/>
    <m/>
    <s v="PINE RIDGE UNIT 1 PB 8 PG 25 LOT 4 BLK 251"/>
    <n v="230130"/>
    <n v="22380"/>
    <n v="207750"/>
    <n v="181266"/>
    <n v="151266"/>
    <x v="0"/>
    <x v="383"/>
    <n v="13000"/>
    <n v="1286"/>
    <n v="1084"/>
    <x v="1"/>
    <s v="WARRANTY DEED"/>
    <n v="1"/>
    <x v="11"/>
    <x v="1"/>
    <x v="0"/>
    <m/>
    <n v="2084"/>
    <n v="32"/>
    <x v="0"/>
    <x v="0"/>
    <n v="3130"/>
    <m/>
    <m/>
    <m/>
    <m/>
    <s v="LOWERY ARTHUR A"/>
    <s v="LOWERY ARTHUR A"/>
    <s v="5236 W BUCKSKIN DR"/>
    <s v="BEVERLY HILLS FL 34465 2810"/>
  </r>
  <r>
    <x v="1163"/>
    <s v="18E17S320010  02540 0040"/>
    <s v="7492"/>
    <s v="PINE RIDGE UNITS 1,5,&amp; 6"/>
    <s v="0000"/>
    <s v="Vacant Residential"/>
    <s v="07"/>
    <s v="18S"/>
    <s v="18E"/>
    <s v="STANDARD"/>
    <x v="1"/>
    <n v="62500"/>
    <n v="1.43"/>
    <s v="0000"/>
    <n v="5398"/>
    <s v="W"/>
    <x v="21"/>
    <s v="PL"/>
    <m/>
    <s v="BEVERLY HILLS"/>
    <m/>
    <s v="PINE RIDGE UNIT 1 PB 8 PG 25 LOT 4 BLK 254"/>
    <n v="21520"/>
    <n v="21520"/>
    <n v="0"/>
    <n v="21520"/>
    <n v="21520"/>
    <x v="1"/>
    <x v="365"/>
    <n v="32000"/>
    <n v="3092"/>
    <n v="1693"/>
    <x v="1"/>
    <s v="WARRANTY DEED"/>
    <m/>
    <x v="6"/>
    <x v="2"/>
    <x v="2"/>
    <m/>
    <m/>
    <m/>
    <x v="2"/>
    <x v="1"/>
    <n v="0"/>
    <m/>
    <m/>
    <m/>
    <m/>
    <s v="DIXON KIMBERLY M"/>
    <s v="GOODRIDGE MARGARET C"/>
    <s v="1636 W SPRING MEADOW LOOP"/>
    <s v="LECANTO FL 34461"/>
  </r>
  <r>
    <x v="1164"/>
    <s v="18E17S320010  02540 0100"/>
    <s v="7492"/>
    <s v="PINE RIDGE UNITS 1,5,&amp; 6"/>
    <s v="0000"/>
    <s v="Vacant Residential"/>
    <s v="07"/>
    <s v="18S"/>
    <s v="18E"/>
    <s v="STANDARD"/>
    <x v="1"/>
    <n v="69327"/>
    <n v="1.59"/>
    <s v="0000"/>
    <n v="4762"/>
    <s v="N"/>
    <x v="29"/>
    <s v="DR"/>
    <m/>
    <s v="BEVERLY HILLS"/>
    <m/>
    <s v="PINE RIDGE UNIT 1 PB 8 PG 25 LOT 10 BLK 254 "/>
    <n v="23870"/>
    <n v="23870"/>
    <n v="0"/>
    <n v="23870"/>
    <n v="23870"/>
    <x v="1"/>
    <x v="628"/>
    <n v="24000"/>
    <n v="1025"/>
    <n v="1969"/>
    <x v="1"/>
    <s v="FROM DEVELOPERS"/>
    <m/>
    <x v="6"/>
    <x v="2"/>
    <x v="2"/>
    <m/>
    <m/>
    <m/>
    <x v="2"/>
    <x v="1"/>
    <n v="0"/>
    <m/>
    <m/>
    <m/>
    <m/>
    <s v="RIVERA VICENTE JR &amp; LUZVIMINDA"/>
    <m/>
    <s v="26485 WILLOWGREEN DR"/>
    <s v="FRANKLIN VILLAGE MI 48025"/>
  </r>
  <r>
    <x v="1165"/>
    <s v="18E17S320010  02560 0020"/>
    <s v="7492"/>
    <s v="PINE RIDGE UNITS 1,5,&amp; 6"/>
    <s v="0100"/>
    <s v="Single Family Residential"/>
    <s v="06"/>
    <s v="18S"/>
    <s v="18E"/>
    <s v="STANDARD"/>
    <x v="0"/>
    <n v="62500"/>
    <n v="1.43"/>
    <s v="000X"/>
    <n v="4995"/>
    <s v="N"/>
    <x v="24"/>
    <s v="DR"/>
    <m/>
    <s v="BEVERLY HILLS"/>
    <m/>
    <s v="PINE RIDGE UNIT 1 PB 8 PG 25 LOT 2 BLK 256"/>
    <n v="205790"/>
    <n v="21520"/>
    <n v="184270"/>
    <n v="149717"/>
    <n v="124717"/>
    <x v="0"/>
    <x v="361"/>
    <n v="160000"/>
    <n v="1466"/>
    <n v="1434"/>
    <x v="0"/>
    <s v="WARRANTY DEED"/>
    <n v="1"/>
    <x v="1"/>
    <x v="1"/>
    <x v="0"/>
    <n v="1"/>
    <n v="2218"/>
    <n v="32"/>
    <x v="0"/>
    <x v="0"/>
    <n v="3016"/>
    <m/>
    <m/>
    <m/>
    <m/>
    <s v="KRIEPS GEORGE"/>
    <s v="KRIEPS LAUREL JEAN"/>
    <s v="4995 N SADDLE DR"/>
    <s v="BEVERLY HILLS FL 34465"/>
  </r>
  <r>
    <x v="1166"/>
    <s v="18E17S320010  02580 0020"/>
    <s v="7492"/>
    <s v="PINE RIDGE UNITS 1,5,&amp; 6"/>
    <s v="0100"/>
    <s v="Single Family Residential"/>
    <s v="06"/>
    <s v="18S"/>
    <s v="18E"/>
    <s v="STANDARD"/>
    <x v="0"/>
    <n v="62505"/>
    <n v="1.43"/>
    <s v="000X"/>
    <n v="5150"/>
    <s v="N"/>
    <x v="19"/>
    <s v="DR"/>
    <m/>
    <s v="BEVERLY HILLS"/>
    <m/>
    <s v="PINE RIDGE UNIT 1 PB 8 PG 25 LOT 2 BLK 258"/>
    <n v="223400"/>
    <n v="21520"/>
    <n v="201880"/>
    <n v="178495"/>
    <n v="153495"/>
    <x v="0"/>
    <x v="34"/>
    <n v="197500"/>
    <n v="2597"/>
    <n v="2015"/>
    <x v="0"/>
    <s v="WARRANTY DEED"/>
    <n v="1"/>
    <x v="22"/>
    <x v="1"/>
    <x v="0"/>
    <m/>
    <n v="1873"/>
    <n v="29"/>
    <x v="0"/>
    <x v="0"/>
    <n v="3225"/>
    <m/>
    <m/>
    <m/>
    <m/>
    <s v="FORANT DAVID P"/>
    <s v="FORANT JUDITH P"/>
    <s v="5150 N PINK POPPY DR"/>
    <s v="BEVERLY HILLS FL 34465 2801"/>
  </r>
  <r>
    <x v="1167"/>
    <s v="18E17S320010  02590 0020"/>
    <s v="7492"/>
    <s v="PINE RIDGE UNITS 1,5,&amp; 6"/>
    <s v="0100"/>
    <s v="Single Family Residential"/>
    <s v="05"/>
    <s v="18S"/>
    <s v="18E"/>
    <s v="STANDARD"/>
    <x v="0"/>
    <n v="45383"/>
    <n v="1.04"/>
    <s v="000X"/>
    <n v="4964"/>
    <s v="W"/>
    <x v="11"/>
    <s v="BLVD"/>
    <m/>
    <s v="BEVERLY HILLS"/>
    <m/>
    <s v="PINE RIDGE UNIT 1 PB 8 PG 25 LOT 2 BLK 259"/>
    <n v="278500"/>
    <n v="15630"/>
    <n v="262870"/>
    <n v="217447"/>
    <n v="192447"/>
    <x v="0"/>
    <x v="312"/>
    <n v="272500"/>
    <n v="1516"/>
    <n v="823"/>
    <x v="0"/>
    <s v="WARRANTY DEED"/>
    <n v="1"/>
    <x v="23"/>
    <x v="1"/>
    <x v="1"/>
    <m/>
    <n v="2738"/>
    <n v="32"/>
    <x v="0"/>
    <x v="0"/>
    <n v="3959"/>
    <m/>
    <m/>
    <m/>
    <m/>
    <s v="GAWRYS EDWARD A SR"/>
    <s v="GAWRYS SYLVIA R"/>
    <s v="4964 W PINE RIDGE BLVD"/>
    <s v="BEVERLY HILLS FL 34465"/>
  </r>
  <r>
    <x v="1168"/>
    <s v="18E17S320010  02590 0180"/>
    <s v="7492"/>
    <s v="PINE RIDGE UNITS 1,5,&amp; 6"/>
    <s v="0100"/>
    <s v="Single Family Residential"/>
    <s v="05"/>
    <s v="18S"/>
    <s v="18E"/>
    <s v="STANDARD"/>
    <x v="0"/>
    <n v="63651"/>
    <n v="1.46"/>
    <s v="000X"/>
    <n v="4869"/>
    <s v="W"/>
    <x v="28"/>
    <s v="DR"/>
    <m/>
    <s v="BEVERLY HILLS"/>
    <m/>
    <s v="PINE RIDGE UNIT 1 PB 8 PG 25 LOT 18 BLK 259"/>
    <n v="261300"/>
    <n v="21920"/>
    <n v="239380"/>
    <n v="205464"/>
    <n v="180464"/>
    <x v="0"/>
    <x v="11"/>
    <n v="232000"/>
    <n v="1623"/>
    <n v="512"/>
    <x v="0"/>
    <s v="WARRANTY DEED"/>
    <n v="1"/>
    <x v="11"/>
    <x v="1"/>
    <x v="0"/>
    <m/>
    <n v="2376"/>
    <n v="32"/>
    <x v="0"/>
    <x v="0"/>
    <n v="3792"/>
    <m/>
    <m/>
    <m/>
    <m/>
    <s v="KRAMER KENNETH"/>
    <s v="KRAMER KATHLEEN"/>
    <s v="4869 W HORSESHOE DR"/>
    <s v="BEVERLY HILLS FL 34465"/>
  </r>
  <r>
    <x v="1169"/>
    <s v="18E17S320010  02600 0080"/>
    <s v="7492"/>
    <s v="PINE RIDGE UNITS 1,5,&amp; 6"/>
    <s v="0000"/>
    <s v="Vacant Residential"/>
    <s v="05"/>
    <s v="18S"/>
    <s v="18E"/>
    <s v="STANDARD"/>
    <x v="1"/>
    <n v="70063"/>
    <n v="1.61"/>
    <s v="000X"/>
    <n v="4744"/>
    <s v="W"/>
    <x v="28"/>
    <s v="DR"/>
    <m/>
    <s v="BEVERLY HILLS"/>
    <m/>
    <s v="PINE RIDGE UNIT 1 PB 8 PG 25 LOT 8 BLK 260 "/>
    <n v="24130"/>
    <n v="24130"/>
    <n v="0"/>
    <n v="24130"/>
    <n v="24130"/>
    <x v="1"/>
    <x v="23"/>
    <m/>
    <m/>
    <m/>
    <x v="2"/>
    <m/>
    <m/>
    <x v="6"/>
    <x v="2"/>
    <x v="2"/>
    <m/>
    <m/>
    <m/>
    <x v="2"/>
    <x v="1"/>
    <n v="0"/>
    <m/>
    <m/>
    <m/>
    <m/>
    <s v="NEGRILLO FRANCISCO JAVIER DIEZ"/>
    <s v="ATTN ANNA EWLD QUINTERO"/>
    <s v="1000 MILLRIDGE LN"/>
    <s v="MARIETTA GA 30067"/>
  </r>
  <r>
    <x v="1170"/>
    <s v="18E17S320010  02600 0130"/>
    <s v="7492"/>
    <s v="PINE RIDGE UNITS 1,5,&amp; 6"/>
    <s v="0100"/>
    <s v="Single Family Residential"/>
    <s v="05"/>
    <s v="18S"/>
    <s v="18E"/>
    <s v="STANDARD"/>
    <x v="0"/>
    <n v="63875"/>
    <n v="1.47"/>
    <s v="000X"/>
    <n v="4715"/>
    <s v="W"/>
    <x v="27"/>
    <s v="DR"/>
    <m/>
    <s v="BEVERLY HILLS"/>
    <m/>
    <s v="PINE RIDGE UNIT 1 PB 8 PG 25 LOT 13 BLK 260"/>
    <n v="232940"/>
    <n v="22000"/>
    <n v="210940"/>
    <n v="161323"/>
    <n v="136323"/>
    <x v="0"/>
    <x v="629"/>
    <n v="295000"/>
    <n v="3110"/>
    <n v="2321"/>
    <x v="0"/>
    <s v="WARRANTY DEED"/>
    <n v="1"/>
    <x v="21"/>
    <x v="1"/>
    <x v="0"/>
    <m/>
    <n v="1978"/>
    <n v="32"/>
    <x v="0"/>
    <x v="0"/>
    <n v="2960"/>
    <m/>
    <m/>
    <m/>
    <m/>
    <s v="MENDES CHRYSOGONUS"/>
    <s v="MARIE GIBADLO REVOCABLE LIVING TRUST"/>
    <s v="4715  W GYPSUM DR"/>
    <s v="BEVERLY HILLS FL 34465"/>
  </r>
  <r>
    <x v="1171"/>
    <s v="18E17S320010  02600 0150"/>
    <s v="7492"/>
    <s v="PINE RIDGE UNITS 1,5,&amp; 6"/>
    <s v="0000"/>
    <s v="Vacant Residential"/>
    <s v="05"/>
    <s v="18S"/>
    <s v="18E"/>
    <s v="STANDARD"/>
    <x v="1"/>
    <n v="67965"/>
    <n v="1.56"/>
    <s v="000X"/>
    <n v="4801"/>
    <s v="W"/>
    <x v="27"/>
    <s v="DR"/>
    <m/>
    <s v="BEVERLY HILLS"/>
    <m/>
    <s v="PINE RIDGE UNIT 1 PB 8 PG 25 LOT 15 BLK 260"/>
    <n v="23400"/>
    <n v="23400"/>
    <n v="0"/>
    <n v="23400"/>
    <n v="23400"/>
    <x v="1"/>
    <x v="23"/>
    <m/>
    <m/>
    <m/>
    <x v="2"/>
    <m/>
    <m/>
    <x v="6"/>
    <x v="2"/>
    <x v="2"/>
    <m/>
    <m/>
    <m/>
    <x v="2"/>
    <x v="1"/>
    <n v="0"/>
    <m/>
    <m/>
    <m/>
    <m/>
    <s v="VIJH DILJIT RAI &amp; GEETA"/>
    <m/>
    <s v="77 THE RIDGEWAY"/>
    <s v=" WD17 4TJ UNITED KINGDOM"/>
  </r>
  <r>
    <x v="1172"/>
    <s v="18E17S320010  02610 0100"/>
    <s v="7492"/>
    <s v="PINE RIDGE UNITS 1,5,&amp; 6"/>
    <s v="0100"/>
    <s v="Single Family Residential"/>
    <s v="08"/>
    <s v="18S"/>
    <s v="18E"/>
    <s v="STANDARD"/>
    <x v="0"/>
    <n v="69492"/>
    <n v="1.6"/>
    <s v="000X"/>
    <n v="4820"/>
    <s v="W"/>
    <x v="27"/>
    <s v="DR"/>
    <m/>
    <s v="BEVERLY HILLS"/>
    <m/>
    <s v="PINE RIDGE UNIT 1 PB 8 PG 25 LOT 10 BLK 261"/>
    <n v="279030"/>
    <n v="23930"/>
    <n v="255100"/>
    <n v="225763"/>
    <n v="200763"/>
    <x v="0"/>
    <x v="18"/>
    <n v="62500"/>
    <n v="1765"/>
    <n v="1183"/>
    <x v="1"/>
    <s v="WARRANTY DEED"/>
    <n v="1"/>
    <x v="24"/>
    <x v="1"/>
    <x v="0"/>
    <n v="1"/>
    <n v="2390"/>
    <n v="32"/>
    <x v="0"/>
    <x v="0"/>
    <n v="3634"/>
    <m/>
    <m/>
    <m/>
    <m/>
    <s v="PRYOR HUGH E"/>
    <s v="PRYOR JOAN H"/>
    <s v="4820 W GYPSUM DR"/>
    <s v="BEVERLY HILLS FL 34465"/>
  </r>
  <r>
    <x v="1173"/>
    <s v="18E17S320010  02470 0030"/>
    <s v="7492"/>
    <s v="PINE RIDGE UNITS 1,5,&amp; 6"/>
    <s v="0000"/>
    <s v="Vacant Residential"/>
    <s v="08"/>
    <s v="18S"/>
    <s v="18E"/>
    <s v="STANDARD"/>
    <x v="1"/>
    <n v="62501"/>
    <n v="1.43"/>
    <s v="000X"/>
    <n v="4621"/>
    <s v="N"/>
    <x v="19"/>
    <s v="DR"/>
    <m/>
    <s v="BEVERLY HILLS"/>
    <m/>
    <s v="PINE RIDGE UNIT 1 PB 8 PG 25 LOT 3 BLK 247 "/>
    <n v="21520"/>
    <n v="21520"/>
    <n v="0"/>
    <n v="21520"/>
    <n v="21520"/>
    <x v="1"/>
    <x v="630"/>
    <n v="18500"/>
    <n v="1225"/>
    <n v="287"/>
    <x v="1"/>
    <s v="FROM DEVELOPERS"/>
    <m/>
    <x v="6"/>
    <x v="2"/>
    <x v="2"/>
    <m/>
    <m/>
    <m/>
    <x v="2"/>
    <x v="1"/>
    <n v="0"/>
    <m/>
    <m/>
    <m/>
    <m/>
    <s v="LACSON PERCIVIRANDA E &amp; NILO A"/>
    <s v="ESPIRITU &amp; CECILIA E PUNO"/>
    <s v="46084 JON WILLIAM WAY"/>
    <s v="TEMECULA CA 92592 3342"/>
  </r>
  <r>
    <x v="1174"/>
    <s v="18E17S320010  02470 0080"/>
    <s v="7492"/>
    <s v="PINE RIDGE UNITS 1,5,&amp; 6"/>
    <s v="0000"/>
    <s v="Vacant Residential"/>
    <s v="08"/>
    <s v="18S"/>
    <s v="18E"/>
    <s v="STANDARD"/>
    <x v="1"/>
    <n v="62499"/>
    <n v="1.43"/>
    <s v="000X"/>
    <n v="4850"/>
    <s v="W"/>
    <x v="34"/>
    <s v="DR"/>
    <m/>
    <s v="BEVERLY HILLS"/>
    <m/>
    <s v="PINE RIDGE UNIT 1 PB 8 PG 25 LOT 8 BLK 247 "/>
    <n v="21520"/>
    <n v="21520"/>
    <n v="0"/>
    <n v="21520"/>
    <n v="21520"/>
    <x v="1"/>
    <x v="621"/>
    <n v="17000"/>
    <n v="1009"/>
    <n v="869"/>
    <x v="1"/>
    <s v="SALE / MORE THAN 1 PARCEL"/>
    <m/>
    <x v="6"/>
    <x v="2"/>
    <x v="2"/>
    <m/>
    <m/>
    <m/>
    <x v="2"/>
    <x v="1"/>
    <n v="0"/>
    <m/>
    <m/>
    <m/>
    <m/>
    <s v="CASOLA DOMENICO"/>
    <m/>
    <s v="4749 N PINK POPPY DR"/>
    <s v="BEVERLY HILLS FL 34465 2805"/>
  </r>
  <r>
    <x v="1175"/>
    <s v="18E17S320010  02470 0120"/>
    <s v="7492"/>
    <s v="PINE RIDGE UNITS 1,5,&amp; 6"/>
    <s v="0100"/>
    <s v="Single Family Residential"/>
    <s v="08"/>
    <s v="18S"/>
    <s v="18E"/>
    <s v="STANDARD"/>
    <x v="0"/>
    <n v="91160"/>
    <n v="2.09"/>
    <s v="000X"/>
    <n v="4750"/>
    <s v="W"/>
    <x v="34"/>
    <s v="DR"/>
    <m/>
    <s v="BEVERLY HILLS"/>
    <m/>
    <s v="PINE RIDGE UNIT 1 PB 8 PG 25 LOT 12 BLK 247"/>
    <n v="342070"/>
    <n v="31390"/>
    <n v="310680"/>
    <n v="342070"/>
    <n v="317070"/>
    <x v="0"/>
    <x v="631"/>
    <n v="475000"/>
    <n v="2817"/>
    <n v="948"/>
    <x v="0"/>
    <s v="WARRANTY DEED"/>
    <n v="1"/>
    <x v="28"/>
    <x v="1"/>
    <x v="0"/>
    <m/>
    <n v="2412"/>
    <n v="32"/>
    <x v="0"/>
    <x v="0"/>
    <n v="3936"/>
    <m/>
    <m/>
    <m/>
    <m/>
    <s v="VOSE DONALD F"/>
    <s v="VOSE NANCY"/>
    <s v="4750 W MOHAWK DR"/>
    <s v="BEVERLY HILLS FL 34465"/>
  </r>
  <r>
    <x v="1176"/>
    <s v="18E17S320010  02480 0010"/>
    <s v="7492"/>
    <s v="PINE RIDGE UNITS 1,5,&amp; 6"/>
    <s v="0100"/>
    <s v="Single Family Residential"/>
    <s v="08"/>
    <s v="18S"/>
    <s v="18E"/>
    <s v="STANDARD"/>
    <x v="0"/>
    <n v="62501"/>
    <n v="1.43"/>
    <s v="000X"/>
    <n v="4804"/>
    <s v="N"/>
    <x v="19"/>
    <s v="DR"/>
    <m/>
    <s v="BEVERLY HILLS"/>
    <m/>
    <s v="PINE RIDGE UNIT 1 PB 8 PG 25 LOT 1 BLK 248"/>
    <n v="203230"/>
    <n v="21520"/>
    <n v="181710"/>
    <n v="153402"/>
    <n v="128402"/>
    <x v="0"/>
    <x v="316"/>
    <n v="159000"/>
    <n v="2476"/>
    <n v="1693"/>
    <x v="0"/>
    <s v="WARRANTY DEED"/>
    <n v="1"/>
    <x v="7"/>
    <x v="1"/>
    <x v="0"/>
    <m/>
    <n v="1827"/>
    <n v="32"/>
    <x v="0"/>
    <x v="0"/>
    <n v="2529"/>
    <m/>
    <m/>
    <m/>
    <m/>
    <s v="WESTER JOHN J"/>
    <s v="WESTER ASHTON M"/>
    <s v="4804 N PINK POPPY DR"/>
    <s v="BEVERLY HILLS FL 34465"/>
  </r>
  <r>
    <x v="1177"/>
    <s v="18E17S320010  02500 0060"/>
    <s v="7492"/>
    <s v="PINE RIDGE UNITS 1,5,&amp; 6"/>
    <s v="0000"/>
    <s v="Vacant Residential"/>
    <s v="07"/>
    <s v="18S"/>
    <s v="18E"/>
    <s v="STANDARD"/>
    <x v="1"/>
    <n v="62902"/>
    <n v="1.44"/>
    <s v="0000"/>
    <n v="5093"/>
    <s v="W"/>
    <x v="16"/>
    <s v="DR"/>
    <m/>
    <s v="BEVERLY HILLS"/>
    <m/>
    <s v="PINE RIDGE UNIT 1 PB 8 PG 25 LOT 6 BLK 250"/>
    <n v="21660"/>
    <n v="21660"/>
    <n v="0"/>
    <n v="21660"/>
    <n v="21660"/>
    <x v="1"/>
    <x v="23"/>
    <m/>
    <m/>
    <m/>
    <x v="2"/>
    <m/>
    <m/>
    <x v="6"/>
    <x v="2"/>
    <x v="2"/>
    <m/>
    <m/>
    <m/>
    <x v="2"/>
    <x v="1"/>
    <n v="0"/>
    <m/>
    <m/>
    <m/>
    <m/>
    <s v="VRAUWDEUNT-VAN GOOLEN ANNE MARIE"/>
    <m/>
    <s v="BURG LOMMENSTRAAT 28"/>
    <s v=" 19018G NETHERLANDS"/>
  </r>
  <r>
    <x v="1178"/>
    <s v="18E17S320010  02510 0010"/>
    <s v="7492"/>
    <s v="PINE RIDGE UNITS 1,5,&amp; 6"/>
    <s v="0100"/>
    <s v="Single Family Residential"/>
    <s v="07"/>
    <s v="18S"/>
    <s v="18E"/>
    <s v="STANDARD"/>
    <x v="0"/>
    <n v="69992"/>
    <n v="1.61"/>
    <s v="0000"/>
    <n v="5094"/>
    <s v="W"/>
    <x v="16"/>
    <s v="DR"/>
    <m/>
    <s v="BEVERLY HILLS"/>
    <m/>
    <s v="PINE RIDGE UNIT 1 PB 8 PG 25 LOT 1 BLK 251"/>
    <n v="238230"/>
    <n v="24100"/>
    <n v="214130"/>
    <n v="188338"/>
    <n v="163338"/>
    <x v="0"/>
    <x v="632"/>
    <n v="15500"/>
    <n v="1317"/>
    <n v="1122"/>
    <x v="1"/>
    <s v="WARRANTY DEED"/>
    <n v="1"/>
    <x v="5"/>
    <x v="1"/>
    <x v="0"/>
    <m/>
    <n v="2044"/>
    <n v="32"/>
    <x v="0"/>
    <x v="0"/>
    <n v="3359"/>
    <m/>
    <m/>
    <m/>
    <m/>
    <s v="JOHNSON JOHN FORREST"/>
    <m/>
    <s v="PO  BOX 547"/>
    <s v="BRANDON FL 33509"/>
  </r>
  <r>
    <x v="1179"/>
    <s v="18E17S320010  02510 0020"/>
    <s v="7492"/>
    <s v="PINE RIDGE UNITS 1,5,&amp; 6"/>
    <s v="0100"/>
    <s v="Single Family Residential"/>
    <s v="07"/>
    <s v="18S"/>
    <s v="18E"/>
    <s v="STANDARD"/>
    <x v="0"/>
    <n v="65000"/>
    <n v="1.49"/>
    <s v="0000"/>
    <n v="5146"/>
    <s v="W"/>
    <x v="16"/>
    <s v="DR"/>
    <m/>
    <s v="BEVERLY HILLS"/>
    <m/>
    <s v="PINE RIDGE UNIT 1 PB 8 PG 25 LOT 2 BLK 251"/>
    <n v="309830"/>
    <n v="22380"/>
    <n v="287450"/>
    <n v="252416"/>
    <n v="227416"/>
    <x v="0"/>
    <x v="15"/>
    <n v="293500"/>
    <n v="2635"/>
    <n v="1467"/>
    <x v="0"/>
    <s v="WARRANTY DEED"/>
    <n v="1"/>
    <x v="15"/>
    <x v="1"/>
    <x v="0"/>
    <m/>
    <n v="2692"/>
    <n v="32"/>
    <x v="0"/>
    <x v="0"/>
    <n v="3718"/>
    <m/>
    <m/>
    <m/>
    <m/>
    <s v="ERICKSON WILLIAM L"/>
    <s v="ERICKSON GILDA J"/>
    <s v="5146 W BUCKSKIN DR"/>
    <s v="BEVERLY HILLS FL 34465"/>
  </r>
  <r>
    <x v="1180"/>
    <s v="18E17S320010  02530 0130"/>
    <s v="7492"/>
    <s v="PINE RIDGE UNITS 1,5,&amp; 6"/>
    <s v="0000"/>
    <s v="Vacant Residential"/>
    <s v="07"/>
    <s v="18S"/>
    <s v="18E"/>
    <s v="STANDARD"/>
    <x v="1"/>
    <n v="62501"/>
    <n v="1.43"/>
    <s v="0000"/>
    <n v="5431"/>
    <s v="W"/>
    <x v="21"/>
    <s v="PL"/>
    <m/>
    <s v="BEVERLY HILLS"/>
    <m/>
    <s v="PINE RIDGE UNIT 1 PB 8 PG 25 LOT 13 BLK 253"/>
    <n v="21520"/>
    <n v="21520"/>
    <n v="0"/>
    <n v="21520"/>
    <n v="21520"/>
    <x v="1"/>
    <x v="618"/>
    <n v="29000"/>
    <n v="3074"/>
    <n v="2083"/>
    <x v="1"/>
    <s v="WARRANTY DEED"/>
    <m/>
    <x v="6"/>
    <x v="2"/>
    <x v="2"/>
    <m/>
    <m/>
    <m/>
    <x v="2"/>
    <x v="1"/>
    <n v="0"/>
    <m/>
    <m/>
    <m/>
    <m/>
    <s v="KRISH ROBERT G"/>
    <s v="KRISH ESTRELLA R"/>
    <s v="2314 W MUSTANG BLVD"/>
    <s v="BEVERLY HILLS FL 34465"/>
  </r>
  <r>
    <x v="1181"/>
    <s v="18E17S320010  02540 0090"/>
    <s v="7492"/>
    <s v="PINE RIDGE UNITS 1,5,&amp; 6"/>
    <s v="0000"/>
    <s v="Vacant Residential"/>
    <s v="07"/>
    <s v="18S"/>
    <s v="18E"/>
    <s v="STANDARD"/>
    <x v="1"/>
    <n v="83236"/>
    <n v="1.91"/>
    <s v="0000"/>
    <n v="4808"/>
    <s v="N"/>
    <x v="29"/>
    <s v="DR"/>
    <m/>
    <s v="BEVERLY HILLS"/>
    <m/>
    <s v="PINE RIDGE UNIT 1 PB 8 PG 25 LOT 9 BLK 254"/>
    <n v="28660"/>
    <n v="28660"/>
    <n v="0"/>
    <n v="28660"/>
    <n v="28660"/>
    <x v="1"/>
    <x v="574"/>
    <n v="22700"/>
    <n v="1212"/>
    <n v="492"/>
    <x v="1"/>
    <s v="FROM DEVELOPERS"/>
    <m/>
    <x v="6"/>
    <x v="2"/>
    <x v="2"/>
    <m/>
    <m/>
    <m/>
    <x v="2"/>
    <x v="1"/>
    <n v="0"/>
    <m/>
    <m/>
    <m/>
    <m/>
    <s v="AGLIAM AQUILIO C"/>
    <s v="AGLIAM SALVE C"/>
    <s v="5863 N CROSSVIEW RD"/>
    <s v="SEVEN HILLS OH 44131"/>
  </r>
  <r>
    <x v="1182"/>
    <s v="18E17S320010  02540 0120"/>
    <s v="7492"/>
    <s v="PINE RIDGE UNITS 1,5,&amp; 6"/>
    <s v="0100"/>
    <s v="Single Family Residential"/>
    <s v="07"/>
    <s v="18S"/>
    <s v="18E"/>
    <s v="STANDARD"/>
    <x v="0"/>
    <n v="62500"/>
    <n v="1.43"/>
    <s v="0000"/>
    <n v="5155"/>
    <s v="W"/>
    <x v="31"/>
    <s v="DR"/>
    <m/>
    <s v="BEVERLY HILLS"/>
    <m/>
    <s v="PINE RIDGE UNIT 1 PB 8 PG 25 LOT 12 BLK 254"/>
    <n v="368840"/>
    <n v="21520"/>
    <n v="347320"/>
    <n v="349912"/>
    <n v="324912"/>
    <x v="0"/>
    <x v="72"/>
    <n v="34000"/>
    <n v="1699"/>
    <n v="624"/>
    <x v="1"/>
    <s v="WARRANTY DEED"/>
    <n v="1"/>
    <x v="24"/>
    <x v="1"/>
    <x v="1"/>
    <m/>
    <n v="3007"/>
    <n v="32"/>
    <x v="0"/>
    <x v="0"/>
    <n v="4626"/>
    <m/>
    <m/>
    <m/>
    <m/>
    <s v="SIMEK MICHAEL P"/>
    <s v="HRYCK CHERI L"/>
    <s v="5155 W CHIPPEWA DR"/>
    <s v="BEVERLY HILLS FL 34465"/>
  </r>
  <r>
    <x v="1183"/>
    <s v="18E17S320010  02550 0020"/>
    <s v="7492"/>
    <s v="PINE RIDGE UNITS 1,5,&amp; 6"/>
    <s v="0100"/>
    <s v="Single Family Residential"/>
    <s v="07"/>
    <s v="18S"/>
    <s v="18E"/>
    <s v="STANDARD"/>
    <x v="0"/>
    <n v="63197"/>
    <n v="1.45"/>
    <s v="0000"/>
    <n v="4988"/>
    <s v="N"/>
    <x v="24"/>
    <s v="DR"/>
    <m/>
    <s v="BEVERLY HILLS"/>
    <m/>
    <s v="PINE RIDGE UNIT 1 PB 8 PG 25 LOT 2 BLK 255"/>
    <n v="425020"/>
    <n v="21760"/>
    <n v="403260"/>
    <n v="425020"/>
    <n v="425020"/>
    <x v="1"/>
    <x v="42"/>
    <n v="57500"/>
    <n v="1796"/>
    <n v="423"/>
    <x v="1"/>
    <s v="WARRANTY DEED"/>
    <n v="1"/>
    <x v="0"/>
    <x v="0"/>
    <x v="4"/>
    <m/>
    <n v="4126"/>
    <n v="32"/>
    <x v="0"/>
    <x v="0"/>
    <n v="5732"/>
    <m/>
    <m/>
    <m/>
    <m/>
    <s v="PINE THOMAS G"/>
    <s v="PINE MARY D"/>
    <s v="408 WINDSOR CT"/>
    <s v="MACON GA 31216 9102"/>
  </r>
  <r>
    <x v="1184"/>
    <s v="18E17S320010  02580 0040"/>
    <s v="7492"/>
    <s v="PINE RIDGE UNITS 1,5,&amp; 6"/>
    <s v="0000"/>
    <s v="Vacant Residential"/>
    <s v="05"/>
    <s v="18S"/>
    <s v="18E"/>
    <s v="STANDARD"/>
    <x v="1"/>
    <n v="62502"/>
    <n v="1.43"/>
    <s v="000X"/>
    <n v="5028"/>
    <s v="N"/>
    <x v="19"/>
    <s v="DR"/>
    <m/>
    <s v="BEVERLY HILLS"/>
    <m/>
    <s v="PINE RIDGE UNIT 1 PB 8 PG 25 LOT 4 BLK 258"/>
    <n v="21520"/>
    <n v="21520"/>
    <n v="0"/>
    <n v="21520"/>
    <n v="21520"/>
    <x v="1"/>
    <x v="251"/>
    <n v="17600"/>
    <n v="859"/>
    <n v="104"/>
    <x v="1"/>
    <s v="FROM DEVELOPERS"/>
    <m/>
    <x v="6"/>
    <x v="2"/>
    <x v="2"/>
    <m/>
    <m/>
    <m/>
    <x v="2"/>
    <x v="1"/>
    <n v="0"/>
    <m/>
    <m/>
    <m/>
    <m/>
    <s v="BECKEDORF HELMUT"/>
    <m/>
    <s v="LIEBIGSTRASSE 40"/>
    <s v=" 22113 GERMANY"/>
  </r>
  <r>
    <x v="1185"/>
    <s v="18E17S320010  02590 0130"/>
    <s v="7492"/>
    <s v="PINE RIDGE UNITS 1,5,&amp; 6"/>
    <s v="0100"/>
    <s v="Single Family Residential"/>
    <s v="05"/>
    <s v="18S"/>
    <s v="18E"/>
    <s v="STANDARD"/>
    <x v="0"/>
    <n v="72830"/>
    <n v="1.67"/>
    <s v="000X"/>
    <n v="4635"/>
    <s v="W"/>
    <x v="28"/>
    <s v="DR"/>
    <m/>
    <s v="BEVERLY HILLS"/>
    <m/>
    <s v="PINE RIDGE UNIT 1 PB 8 PG 25 LOT 13 BLK 259"/>
    <n v="231170"/>
    <n v="25080"/>
    <n v="206090"/>
    <n v="179136"/>
    <n v="154136"/>
    <x v="0"/>
    <x v="518"/>
    <n v="225000"/>
    <n v="2357"/>
    <n v="1454"/>
    <x v="0"/>
    <s v="WARRANTY DEED"/>
    <n v="1"/>
    <x v="20"/>
    <x v="1"/>
    <x v="0"/>
    <m/>
    <n v="1964"/>
    <n v="32"/>
    <x v="0"/>
    <x v="0"/>
    <n v="3082"/>
    <m/>
    <m/>
    <m/>
    <m/>
    <s v="KLOTZBACH BLAIR A"/>
    <s v="CALL MOLLY K"/>
    <s v="4635 W HORSESHOE DR"/>
    <s v="BEVERLY HILLS FL 34465"/>
  </r>
  <r>
    <x v="1186"/>
    <s v="18E17S320010  02600 0070"/>
    <s v="7492"/>
    <s v="PINE RIDGE UNITS 1,5,&amp; 6"/>
    <s v="0000"/>
    <s v="Vacant Residential"/>
    <s v="05"/>
    <s v="18S"/>
    <s v="18E"/>
    <s v="STANDARD"/>
    <x v="1"/>
    <n v="70063"/>
    <n v="1.61"/>
    <s v="000X"/>
    <n v="4796"/>
    <s v="W"/>
    <x v="28"/>
    <s v="DR"/>
    <m/>
    <s v="BEVERLY HILLS"/>
    <m/>
    <s v="PINE RIDGE UNIT 1 PB 8 PG 25 LOT 7 BLK 260 "/>
    <n v="24130"/>
    <n v="24130"/>
    <n v="0"/>
    <n v="24130"/>
    <n v="24130"/>
    <x v="1"/>
    <x v="23"/>
    <m/>
    <m/>
    <m/>
    <x v="2"/>
    <m/>
    <m/>
    <x v="6"/>
    <x v="2"/>
    <x v="2"/>
    <m/>
    <m/>
    <m/>
    <x v="2"/>
    <x v="1"/>
    <n v="0"/>
    <m/>
    <m/>
    <m/>
    <m/>
    <s v="EWALD JOSEPH J &amp; MARIA DIEZ"/>
    <s v="ATTN ANNA EWALD QUINTERO"/>
    <s v="1000 MILLRIDGE LN"/>
    <s v="MARIETTA GA 30067"/>
  </r>
  <r>
    <x v="1187"/>
    <s v="18E17S320010  02600 0100"/>
    <s v="7492"/>
    <s v="PINE RIDGE UNITS 1,5,&amp; 6"/>
    <s v="0000"/>
    <s v="Vacant Residential"/>
    <s v="05"/>
    <s v="18S"/>
    <s v="18E"/>
    <s v="STANDARD"/>
    <x v="1"/>
    <n v="73748"/>
    <n v="1.69"/>
    <s v="000X"/>
    <n v="4648"/>
    <s v="W"/>
    <x v="28"/>
    <s v="DR"/>
    <m/>
    <s v="BEVERLY HILLS"/>
    <m/>
    <s v="PINE RIDGE UNIT 1 PB 8 PG 25 LOT 10 BLK 260"/>
    <n v="25400"/>
    <n v="25400"/>
    <n v="0"/>
    <n v="25400"/>
    <n v="25400"/>
    <x v="1"/>
    <x v="23"/>
    <m/>
    <m/>
    <m/>
    <x v="2"/>
    <m/>
    <m/>
    <x v="6"/>
    <x v="2"/>
    <x v="2"/>
    <m/>
    <m/>
    <m/>
    <x v="2"/>
    <x v="1"/>
    <n v="0"/>
    <m/>
    <m/>
    <m/>
    <m/>
    <s v="MALIHA PATRICIA"/>
    <m/>
    <s v="310 WINDSOR PL"/>
    <s v="BROOKLYN NY 11218 1279"/>
  </r>
  <r>
    <x v="1188"/>
    <s v="18E17S320010  02620 0010"/>
    <s v="7492"/>
    <s v="PINE RIDGE UNITS 1,5,&amp; 6"/>
    <s v="0100"/>
    <s v="Single Family Residential"/>
    <s v="08"/>
    <s v="18S"/>
    <s v="18E"/>
    <s v="STANDARD"/>
    <x v="0"/>
    <n v="68087"/>
    <n v="1.56"/>
    <s v="000X"/>
    <n v="4926"/>
    <s v="W"/>
    <x v="26"/>
    <s v="PL"/>
    <m/>
    <s v="BEVERLY HILLS"/>
    <m/>
    <s v="PINE RIDGE UNIT 1 PB 8 PG 25 LOT 1 BLK 262"/>
    <n v="254610"/>
    <n v="23450"/>
    <n v="231160"/>
    <n v="179026"/>
    <n v="153526"/>
    <x v="0"/>
    <x v="537"/>
    <n v="15000"/>
    <n v="1299"/>
    <n v="945"/>
    <x v="1"/>
    <s v="WARRANTY DEED"/>
    <n v="1"/>
    <x v="5"/>
    <x v="1"/>
    <x v="0"/>
    <n v="1"/>
    <n v="2534"/>
    <n v="32"/>
    <x v="0"/>
    <x v="0"/>
    <n v="3307"/>
    <m/>
    <m/>
    <m/>
    <m/>
    <s v="JENKINS LEE M"/>
    <m/>
    <s v="4926 W PONTIAC PL"/>
    <s v="BEVERLY HILLS FL 34465"/>
  </r>
  <r>
    <x v="1189"/>
    <s v="18E17S320010  02500 0110"/>
    <s v="7492"/>
    <s v="PINE RIDGE UNITS 1,5,&amp; 6"/>
    <s v="0100"/>
    <s v="Single Family Residential"/>
    <s v="07"/>
    <s v="18S"/>
    <s v="18E"/>
    <s v="STANDARD"/>
    <x v="0"/>
    <n v="62365"/>
    <n v="1.43"/>
    <s v="0000"/>
    <n v="5319"/>
    <s v="W"/>
    <x v="16"/>
    <s v="DR"/>
    <m/>
    <s v="BEVERLY HILLS"/>
    <m/>
    <s v="PINE RIDGE UNIT 1 PB 8 PG 25 LOT 11 BLK 250 "/>
    <n v="187290"/>
    <n v="21480"/>
    <n v="165810"/>
    <n v="132326"/>
    <n v="107326"/>
    <x v="0"/>
    <x v="582"/>
    <n v="18000"/>
    <n v="849"/>
    <n v="1775"/>
    <x v="1"/>
    <s v="UNDEFINED"/>
    <n v="1"/>
    <x v="33"/>
    <x v="1"/>
    <x v="0"/>
    <m/>
    <n v="1824"/>
    <n v="32"/>
    <x v="0"/>
    <x v="0"/>
    <n v="2689"/>
    <m/>
    <m/>
    <m/>
    <m/>
    <s v="FIEDLER MARY"/>
    <m/>
    <s v="5319 W BUCKSKIN DR"/>
    <s v="BEVERLY HILLS FL 34465 2819"/>
  </r>
  <r>
    <x v="1190"/>
    <s v="18E17S320010  02510 0060"/>
    <s v="7492"/>
    <s v="PINE RIDGE UNITS 1,5,&amp; 6"/>
    <s v="0100"/>
    <s v="Single Family Residential"/>
    <s v="07"/>
    <s v="18S"/>
    <s v="18E"/>
    <s v="STANDARD"/>
    <x v="0"/>
    <n v="65000"/>
    <n v="1.49"/>
    <s v="0000"/>
    <n v="5334"/>
    <s v="W"/>
    <x v="16"/>
    <s v="DR"/>
    <m/>
    <s v="BEVERLY HILLS"/>
    <m/>
    <s v="PINE RIDGE UNIT 1 PB 8 PG 25 LOT 6 BLK 251"/>
    <n v="260190"/>
    <n v="22380"/>
    <n v="237810"/>
    <n v="260190"/>
    <n v="260190"/>
    <x v="1"/>
    <x v="124"/>
    <n v="13500"/>
    <n v="1081"/>
    <n v="1229"/>
    <x v="1"/>
    <s v="WARRANTY DEED"/>
    <n v="1"/>
    <x v="7"/>
    <x v="3"/>
    <x v="0"/>
    <m/>
    <n v="2456"/>
    <n v="32"/>
    <x v="0"/>
    <x v="0"/>
    <n v="3577"/>
    <m/>
    <m/>
    <m/>
    <m/>
    <s v="LIPPMAN ALLAN"/>
    <s v="LIPPMAN JOAN"/>
    <s v="1297 ALLAIRE LOOP"/>
    <s v="THE VILLIAGES FL 32163 2378"/>
  </r>
  <r>
    <x v="1191"/>
    <s v="18E17S320010  02540 0170"/>
    <s v="7492"/>
    <s v="PINE RIDGE UNITS 1,5,&amp; 6"/>
    <s v="0100"/>
    <s v="Single Family Residential"/>
    <s v="07"/>
    <s v="18S"/>
    <s v="18E"/>
    <s v="STANDARD"/>
    <x v="0"/>
    <n v="79145"/>
    <n v="1.82"/>
    <s v="0000"/>
    <n v="5317"/>
    <s v="W"/>
    <x v="31"/>
    <s v="DR"/>
    <m/>
    <s v="BEVERLY HILLS"/>
    <m/>
    <s v="PINE RIDGE UNIT 1 PB 8 PG 25 LOT 17 BLK 254"/>
    <n v="299980"/>
    <n v="27250"/>
    <n v="272730"/>
    <n v="235636"/>
    <n v="210636"/>
    <x v="0"/>
    <x v="633"/>
    <n v="287500"/>
    <n v="2711"/>
    <n v="1497"/>
    <x v="0"/>
    <s v="WARRANTY DEED"/>
    <n v="2"/>
    <x v="15"/>
    <x v="0"/>
    <x v="1"/>
    <m/>
    <n v="2988"/>
    <n v="32"/>
    <x v="0"/>
    <x v="0"/>
    <n v="4044"/>
    <m/>
    <m/>
    <m/>
    <m/>
    <s v="GREEN JAMES D"/>
    <s v="NEE JENNIFER A"/>
    <s v="5317 W CHIPPEWA DR"/>
    <s v="BEVERLY HILLS FL 34465 2825"/>
  </r>
  <r>
    <x v="1192"/>
    <s v="18E17S320010  02540 0180"/>
    <s v="7492"/>
    <s v="PINE RIDGE UNITS 1,5,&amp; 6"/>
    <s v="0100"/>
    <s v="Single Family Residential"/>
    <s v="07"/>
    <s v="18S"/>
    <s v="18E"/>
    <s v="STANDARD"/>
    <x v="0"/>
    <n v="76305"/>
    <n v="1.75"/>
    <s v="0000"/>
    <n v="5375"/>
    <s v="W"/>
    <x v="16"/>
    <s v="DR"/>
    <m/>
    <s v="BEVERLY HILLS"/>
    <m/>
    <s v="PINE RIDGE UNIT 1 PB 8 PG 25 LOT 18 BLK 254"/>
    <n v="245410"/>
    <n v="26280"/>
    <n v="219130"/>
    <n v="192663"/>
    <n v="167663"/>
    <x v="0"/>
    <x v="578"/>
    <n v="274000"/>
    <n v="2340"/>
    <n v="1573"/>
    <x v="0"/>
    <s v="WARRANTY DEED"/>
    <n v="1"/>
    <x v="5"/>
    <x v="1"/>
    <x v="0"/>
    <m/>
    <n v="2212"/>
    <n v="32"/>
    <x v="0"/>
    <x v="0"/>
    <n v="3100"/>
    <m/>
    <m/>
    <m/>
    <m/>
    <s v="CLABAUGH CHRISTOPHER L"/>
    <s v="CLABAUGH KRISTI L"/>
    <s v="5375 W BUCKSKIN DR"/>
    <s v="BEVERLY HILLS FL 34465"/>
  </r>
  <r>
    <x v="1193"/>
    <s v="18E17S320010  02550 0100"/>
    <s v="7492"/>
    <s v="PINE RIDGE UNITS 1,5,&amp; 6"/>
    <s v="0000"/>
    <s v="Vacant Residential"/>
    <s v="07"/>
    <s v="18S"/>
    <s v="18E"/>
    <s v="STANDARD"/>
    <x v="1"/>
    <n v="70000"/>
    <n v="1.61"/>
    <s v="0000"/>
    <n v="4783"/>
    <s v="N"/>
    <x v="29"/>
    <s v="DR"/>
    <m/>
    <s v="BEVERLY HILLS"/>
    <m/>
    <s v="PINE RIDGE UNIT 1 PB 8 PG 25 LOT 10 BLK 255"/>
    <n v="24110"/>
    <n v="24110"/>
    <n v="0"/>
    <n v="24110"/>
    <n v="24110"/>
    <x v="1"/>
    <x v="137"/>
    <n v="21700"/>
    <n v="1150"/>
    <n v="1199"/>
    <x v="1"/>
    <s v="FROM DEVELOPERS"/>
    <m/>
    <x v="6"/>
    <x v="2"/>
    <x v="2"/>
    <m/>
    <m/>
    <m/>
    <x v="2"/>
    <x v="1"/>
    <n v="0"/>
    <m/>
    <m/>
    <m/>
    <m/>
    <s v="MERIDORES TESSY"/>
    <s v="TESSY MERIDORES FAMILY TRUST"/>
    <s v="33300 VINEYARD PARK"/>
    <s v="AVON OH 44011 2584"/>
  </r>
  <r>
    <x v="1194"/>
    <s v="18E17S320010  02550 0110"/>
    <s v="7492"/>
    <s v="PINE RIDGE UNITS 1,5,&amp; 6"/>
    <s v="0100"/>
    <s v="Single Family Residential"/>
    <s v="07"/>
    <s v="18S"/>
    <s v="18E"/>
    <s v="STANDARD"/>
    <x v="0"/>
    <n v="62153"/>
    <n v="1.43"/>
    <s v="0000"/>
    <n v="4811"/>
    <s v="N"/>
    <x v="29"/>
    <s v="DR"/>
    <m/>
    <s v="BEVERLY HILLS"/>
    <m/>
    <s v="PINE RIDGE UNIT 1 PB 8 PG 25 LOT 11 BLK 255"/>
    <n v="182170"/>
    <n v="21400"/>
    <n v="160770"/>
    <n v="182170"/>
    <n v="182170"/>
    <x v="1"/>
    <x v="634"/>
    <n v="152900"/>
    <n v="2769"/>
    <n v="2410"/>
    <x v="0"/>
    <s v="WARRANTY DEED"/>
    <n v="1"/>
    <x v="10"/>
    <x v="3"/>
    <x v="0"/>
    <m/>
    <n v="1596"/>
    <n v="32"/>
    <x v="1"/>
    <x v="0"/>
    <n v="2292"/>
    <m/>
    <m/>
    <m/>
    <m/>
    <s v="SEMIONE JOSEPH M"/>
    <s v="SEMIONE KELLY A"/>
    <s v="1057 COUNTY HWY 122"/>
    <s v="GLOVERSVILLE NY 12078"/>
  </r>
  <r>
    <x v="1195"/>
    <s v="18E17S320010  02560 0030"/>
    <s v="7492"/>
    <s v="PINE RIDGE UNITS 1,5,&amp; 6"/>
    <s v="0100"/>
    <s v="Single Family Residential"/>
    <s v="07"/>
    <s v="18S"/>
    <s v="18E"/>
    <s v="STANDARD"/>
    <x v="0"/>
    <n v="62500"/>
    <n v="1.43"/>
    <s v="0000"/>
    <n v="4971"/>
    <s v="N"/>
    <x v="24"/>
    <s v="DR"/>
    <m/>
    <s v="BEVERLY HILLS"/>
    <m/>
    <s v="PINE RIDGE UNIT 1 PB 8 PG 25 LOT 3 BLK 256"/>
    <n v="278610"/>
    <n v="21520"/>
    <n v="257090"/>
    <n v="278610"/>
    <n v="278610"/>
    <x v="1"/>
    <x v="635"/>
    <n v="260000"/>
    <n v="2790"/>
    <n v="1205"/>
    <x v="0"/>
    <s v="WARRANTY DEED"/>
    <n v="1"/>
    <x v="10"/>
    <x v="0"/>
    <x v="1"/>
    <n v="1"/>
    <n v="2895"/>
    <n v="32"/>
    <x v="0"/>
    <x v="0"/>
    <n v="3977"/>
    <m/>
    <m/>
    <m/>
    <m/>
    <s v="COOK BARRY W"/>
    <s v="COOK KATHRYN M"/>
    <s v="5521 BARTHOLOW RD"/>
    <s v="SYKESVILLE MD 21784"/>
  </r>
  <r>
    <x v="1196"/>
    <s v="18E17S320010  02590 0040"/>
    <s v="7492"/>
    <s v="PINE RIDGE UNITS 1,5,&amp; 6"/>
    <s v="0100"/>
    <s v="Single Family Residential"/>
    <s v="05"/>
    <s v="18S"/>
    <s v="18E"/>
    <s v="STANDARD"/>
    <x v="0"/>
    <n v="45383"/>
    <n v="1.04"/>
    <s v="000X"/>
    <n v="4918"/>
    <s v="W"/>
    <x v="11"/>
    <s v="BLVD"/>
    <m/>
    <s v="BEVERLY HILLS"/>
    <m/>
    <s v="PINE RIDGE UNIT 1 PB 8 PG 25 LOT 4 BLK 259"/>
    <n v="194100"/>
    <n v="15630"/>
    <n v="178470"/>
    <n v="194100"/>
    <n v="194100"/>
    <x v="0"/>
    <x v="636"/>
    <n v="150000"/>
    <n v="2699"/>
    <n v="390"/>
    <x v="0"/>
    <s v="TO OR FROM BANKS/LOAN CO."/>
    <n v="1"/>
    <x v="26"/>
    <x v="1"/>
    <x v="0"/>
    <m/>
    <n v="1936"/>
    <n v="32"/>
    <x v="0"/>
    <x v="0"/>
    <n v="2590"/>
    <m/>
    <m/>
    <m/>
    <m/>
    <s v="DRAPER LARRY W"/>
    <s v="DRAPER BETTY"/>
    <s v="4918 W PINE RIDGE BLVD"/>
    <s v="BEVERLY HILLS FL 34465"/>
  </r>
  <r>
    <x v="1197"/>
    <s v="18E17S320010  02600 0050"/>
    <s v="7492"/>
    <s v="PINE RIDGE UNITS 1,5,&amp; 6"/>
    <s v="0000"/>
    <s v="Vacant Residential"/>
    <s v="05"/>
    <s v="18S"/>
    <s v="18E"/>
    <s v="STANDARD"/>
    <x v="1"/>
    <n v="70062"/>
    <n v="1.61"/>
    <s v="000X"/>
    <n v="4914"/>
    <s v="W"/>
    <x v="28"/>
    <s v="DR"/>
    <m/>
    <s v="BEVERLY HILLS"/>
    <m/>
    <s v="PINE RIDGE UNIT 1 PB 8 PG 25 LOT 5 BLK 260"/>
    <n v="24130"/>
    <n v="24130"/>
    <n v="0"/>
    <n v="24130"/>
    <n v="24130"/>
    <x v="1"/>
    <x v="637"/>
    <n v="36000"/>
    <n v="3066"/>
    <n v="2312"/>
    <x v="1"/>
    <s v="WARRANTY DEED"/>
    <m/>
    <x v="6"/>
    <x v="2"/>
    <x v="2"/>
    <m/>
    <m/>
    <m/>
    <x v="2"/>
    <x v="1"/>
    <n v="0"/>
    <m/>
    <m/>
    <m/>
    <m/>
    <s v="VOWELS NEIL"/>
    <m/>
    <s v="3937 FEATHEREDGE CT"/>
    <s v="LECANTO FL 34461"/>
  </r>
  <r>
    <x v="1198"/>
    <s v="18E17S320010  02600 0120"/>
    <s v="7492"/>
    <s v="PINE RIDGE UNITS 1,5,&amp; 6"/>
    <s v="0000"/>
    <s v="Vacant Residential"/>
    <s v="05"/>
    <s v="18S"/>
    <s v="18E"/>
    <s v="STANDARD"/>
    <x v="1"/>
    <n v="63875"/>
    <n v="1.47"/>
    <s v="000X"/>
    <n v="4671"/>
    <s v="W"/>
    <x v="27"/>
    <s v="DR"/>
    <m/>
    <s v="BEVERLY HILLS"/>
    <m/>
    <s v="PINE RIDGE UNIT 1 PB 8 PG 25 LOT 12 BLK 260"/>
    <n v="22000"/>
    <n v="22000"/>
    <n v="0"/>
    <n v="22000"/>
    <n v="22000"/>
    <x v="1"/>
    <x v="638"/>
    <n v="13500"/>
    <n v="3079"/>
    <n v="48"/>
    <x v="1"/>
    <s v="WARRANTY DEED"/>
    <m/>
    <x v="6"/>
    <x v="2"/>
    <x v="2"/>
    <m/>
    <m/>
    <m/>
    <x v="2"/>
    <x v="1"/>
    <n v="0"/>
    <m/>
    <m/>
    <m/>
    <m/>
    <s v="TUTINO MICHAEL"/>
    <s v="PAGAN DAWN"/>
    <s v="4674 W GYSPUM DR"/>
    <s v="BEVERLY HILLS FL 34465"/>
  </r>
  <r>
    <x v="1199"/>
    <s v="18E17S320010  02610 0040"/>
    <s v="7492"/>
    <s v="PINE RIDGE UNITS 1,5,&amp; 6"/>
    <s v="0100"/>
    <s v="Single Family Residential"/>
    <s v="05"/>
    <s v="18S"/>
    <s v="18E"/>
    <s v="STANDARD"/>
    <x v="0"/>
    <n v="63737"/>
    <n v="1.46"/>
    <s v="000X"/>
    <n v="4674"/>
    <s v="W"/>
    <x v="27"/>
    <s v="DR"/>
    <m/>
    <s v="BEVERLY HILLS"/>
    <m/>
    <s v="PINE RIDGE UNIT 1 PB 8 PG 25 LOT 4 BLK 261"/>
    <n v="282210"/>
    <n v="21950"/>
    <n v="260260"/>
    <n v="271478"/>
    <n v="246478"/>
    <x v="0"/>
    <x v="111"/>
    <n v="260000"/>
    <n v="2825"/>
    <n v="383"/>
    <x v="0"/>
    <s v="WARRANTY DEED"/>
    <n v="1"/>
    <x v="1"/>
    <x v="1"/>
    <x v="0"/>
    <m/>
    <n v="2721"/>
    <n v="32"/>
    <x v="0"/>
    <x v="0"/>
    <n v="3417"/>
    <m/>
    <m/>
    <m/>
    <m/>
    <s v="PAGAN DAWN"/>
    <m/>
    <s v="4674 W GYPSUM DR"/>
    <s v="BEVERLY HILLS FL 34465"/>
  </r>
  <r>
    <x v="1200"/>
    <s v="18E17S320010  02620 0140"/>
    <s v="7492"/>
    <s v="PINE RIDGE UNITS 1,5,&amp; 6"/>
    <s v="0100"/>
    <s v="Single Family Residential"/>
    <s v="08"/>
    <s v="18S"/>
    <s v="18E"/>
    <s v="STANDARD"/>
    <x v="0"/>
    <n v="64307"/>
    <n v="1.48"/>
    <s v="000X"/>
    <n v="4837"/>
    <s v="W"/>
    <x v="22"/>
    <s v="DR"/>
    <m/>
    <s v="BEVERLY HILLS"/>
    <m/>
    <s v="PINE RIDGE UNIT 1 PB 8 PG 25 LOT 14 BLK 262"/>
    <n v="282210"/>
    <n v="22140"/>
    <n v="260070"/>
    <n v="236171"/>
    <n v="211171"/>
    <x v="0"/>
    <x v="630"/>
    <n v="11500"/>
    <n v="1227"/>
    <n v="320"/>
    <x v="1"/>
    <s v="WARRANTY DEED"/>
    <n v="1"/>
    <x v="11"/>
    <x v="1"/>
    <x v="0"/>
    <n v="1"/>
    <n v="2343"/>
    <n v="32"/>
    <x v="0"/>
    <x v="0"/>
    <n v="3489"/>
    <m/>
    <m/>
    <m/>
    <m/>
    <s v="BOOZER WILLIAM J"/>
    <s v="BOOZER TERESA E"/>
    <s v="4837 W PHOENIX DR"/>
    <s v="BEVERLY HILLS FL 34465 2857"/>
  </r>
  <r>
    <x v="1201"/>
    <s v="18E17S320010  02620 0150"/>
    <s v="7492"/>
    <s v="PINE RIDGE UNITS 1,5,&amp; 6"/>
    <s v="0100"/>
    <s v="Single Family Residential"/>
    <s v="08"/>
    <s v="18S"/>
    <s v="18E"/>
    <s v="STANDARD"/>
    <x v="0"/>
    <n v="64502"/>
    <n v="1.48"/>
    <s v="000X"/>
    <n v="4881"/>
    <s v="W"/>
    <x v="22"/>
    <s v="DR"/>
    <m/>
    <s v="BEVERLY HILLS"/>
    <m/>
    <s v="PINE RIDGE UNIT 1 PB 8 PG 25 LOT 15 BLK 262"/>
    <n v="269530"/>
    <n v="22210"/>
    <n v="247320"/>
    <n v="206532"/>
    <n v="181032"/>
    <x v="0"/>
    <x v="140"/>
    <n v="25800"/>
    <n v="1244"/>
    <n v="1464"/>
    <x v="1"/>
    <s v="FROM DEVELOPERS"/>
    <n v="1"/>
    <x v="5"/>
    <x v="1"/>
    <x v="1"/>
    <n v="1"/>
    <n v="2609"/>
    <n v="32"/>
    <x v="0"/>
    <x v="0"/>
    <n v="3749"/>
    <m/>
    <m/>
    <m/>
    <m/>
    <s v="JESELSON ROSE MARY"/>
    <s v="JESELSON LIVING TRUST"/>
    <s v="4881 W PHOENIX DR"/>
    <s v="BEVERLY HILLS FL 34465"/>
  </r>
  <r>
    <x v="1202"/>
    <s v="18E17S320010  02620 0160"/>
    <s v="7492"/>
    <s v="PINE RIDGE UNITS 1,5,&amp; 6"/>
    <s v="0000"/>
    <s v="Vacant Residential"/>
    <s v="08"/>
    <s v="18S"/>
    <s v="18E"/>
    <s v="STANDARD"/>
    <x v="1"/>
    <n v="62366"/>
    <n v="1.43"/>
    <s v="000X"/>
    <n v="4923"/>
    <s v="W"/>
    <x v="22"/>
    <s v="DR"/>
    <m/>
    <s v="BEVERLY HILLS"/>
    <m/>
    <s v="PINE RIDGE UNIT 1 PB 8 PG 25 LOT 16 BLK 262"/>
    <n v="21480"/>
    <n v="21480"/>
    <n v="0"/>
    <n v="21480"/>
    <n v="21480"/>
    <x v="1"/>
    <x v="639"/>
    <n v="20500"/>
    <n v="2796"/>
    <n v="1386"/>
    <x v="1"/>
    <s v="WARRANTY DEED"/>
    <m/>
    <x v="6"/>
    <x v="2"/>
    <x v="2"/>
    <m/>
    <m/>
    <m/>
    <x v="2"/>
    <x v="1"/>
    <n v="0"/>
    <m/>
    <m/>
    <m/>
    <m/>
    <s v="CASOLA JOSEPH"/>
    <s v="CASOLA JENNIFER"/>
    <s v="4750 N PINK POPPY DR"/>
    <s v="BEVERLY HILLS FL 34465"/>
  </r>
  <r>
    <x v="1203"/>
    <s v="18E17S320010  02630 0040"/>
    <s v="7492"/>
    <s v="PINE RIDGE UNITS 1,5,&amp; 6"/>
    <s v="0100"/>
    <s v="Single Family Residential"/>
    <s v="08"/>
    <s v="18S"/>
    <s v="18E"/>
    <s v="STANDARD"/>
    <x v="0"/>
    <n v="71866"/>
    <n v="1.65"/>
    <s v="000X"/>
    <n v="4609"/>
    <s v="W"/>
    <x v="71"/>
    <s v="PL"/>
    <m/>
    <s v="BEVERLY HILLS"/>
    <m/>
    <s v="PINE RIDGE UNIT 1 PB 8 PG 25 LOT 4 BLK 263"/>
    <n v="238320"/>
    <n v="24750"/>
    <n v="213570"/>
    <n v="216996"/>
    <n v="191996"/>
    <x v="0"/>
    <x v="640"/>
    <n v="278900"/>
    <n v="2863"/>
    <n v="608"/>
    <x v="0"/>
    <s v="WARRANTY DEED"/>
    <n v="1"/>
    <x v="1"/>
    <x v="1"/>
    <x v="0"/>
    <n v="1"/>
    <n v="2550"/>
    <n v="32"/>
    <x v="0"/>
    <x v="0"/>
    <n v="3349"/>
    <m/>
    <m/>
    <m/>
    <m/>
    <s v="BALBUENA GILBERTO"/>
    <s v="COOK CHARLEY"/>
    <s v="4609 W OSAGE PL"/>
    <s v="BEVERLY HILLS FL 34465"/>
  </r>
  <r>
    <x v="1204"/>
    <s v="18E17S320010  02650 0020"/>
    <s v="7492"/>
    <s v="PINE RIDGE UNITS 1,5,&amp; 6"/>
    <s v="0100"/>
    <s v="Single Family Residential"/>
    <s v="08"/>
    <s v="18S"/>
    <s v="18E"/>
    <s v="STANDARD"/>
    <x v="0"/>
    <n v="69438"/>
    <n v="1.59"/>
    <s v="000X"/>
    <n v="4652"/>
    <s v="W"/>
    <x v="71"/>
    <s v="PL"/>
    <m/>
    <s v="BEVERLY HILLS"/>
    <m/>
    <s v="PINE RIDGE UNIT 1 PB 8 PG 25 LOT 2 BLK 265"/>
    <n v="260630"/>
    <n v="23910"/>
    <n v="236720"/>
    <n v="174121"/>
    <n v="149121"/>
    <x v="0"/>
    <x v="537"/>
    <n v="174900"/>
    <n v="1292"/>
    <n v="589"/>
    <x v="0"/>
    <s v="WARRANTY DEED"/>
    <n v="1"/>
    <x v="26"/>
    <x v="5"/>
    <x v="1"/>
    <m/>
    <n v="2882"/>
    <n v="32"/>
    <x v="0"/>
    <x v="0"/>
    <n v="3325"/>
    <m/>
    <m/>
    <m/>
    <m/>
    <s v="WORSTER THOMAS E"/>
    <s v="WORSTER THERESA E"/>
    <s v="4652 W OSAGE PL"/>
    <s v="BEVERLY HILLS FL 34465"/>
  </r>
  <r>
    <x v="1205"/>
    <s v="18E17S320010  02660 0100"/>
    <s v="7492"/>
    <s v="PINE RIDGE UNITS 1,5,&amp; 6"/>
    <s v="0100"/>
    <s v="Single Family Residential"/>
    <s v="08"/>
    <s v="18S"/>
    <s v="18E"/>
    <s v="STANDARD"/>
    <x v="0"/>
    <n v="70124"/>
    <n v="1.61"/>
    <s v="000X"/>
    <n v="4761"/>
    <s v="W"/>
    <x v="34"/>
    <s v="DR"/>
    <m/>
    <s v="BEVERLY HILLS"/>
    <m/>
    <s v="PINE RIDGE UNIT 1 PB 8 PG 25 LOT 10 BLK 266"/>
    <n v="321640"/>
    <n v="24150"/>
    <n v="297490"/>
    <n v="259411"/>
    <n v="234411"/>
    <x v="0"/>
    <x v="500"/>
    <n v="18500"/>
    <n v="1475"/>
    <n v="1282"/>
    <x v="1"/>
    <s v="WARRANTY DEED"/>
    <n v="1"/>
    <x v="22"/>
    <x v="0"/>
    <x v="1"/>
    <m/>
    <n v="2994"/>
    <n v="32"/>
    <x v="0"/>
    <x v="0"/>
    <n v="3925"/>
    <m/>
    <m/>
    <m/>
    <m/>
    <s v="CERIANI GARY S"/>
    <s v="CERIANI JILL E"/>
    <s v="4761 W MOHAWK DR"/>
    <s v="BEVERLY HILLS FL 34465"/>
  </r>
  <r>
    <x v="1206"/>
    <s v="18E17S320010  02670 0070"/>
    <s v="7492"/>
    <s v="PINE RIDGE UNITS 1,5,&amp; 6"/>
    <s v="0100"/>
    <s v="Single Family Residential"/>
    <s v="08"/>
    <s v="18S"/>
    <s v="18E"/>
    <s v="STANDARD"/>
    <x v="0"/>
    <n v="65001"/>
    <n v="1.49"/>
    <s v="000X"/>
    <n v="4827"/>
    <s v="N"/>
    <x v="23"/>
    <s v="DR"/>
    <m/>
    <s v="BEVERLY HILLS"/>
    <m/>
    <s v="PINE RIDGE UNIT 1 PB 8 PG 25 LOT 7 BLK 267"/>
    <n v="301240"/>
    <n v="22380"/>
    <n v="278860"/>
    <n v="301240"/>
    <n v="301240"/>
    <x v="1"/>
    <x v="641"/>
    <n v="347500"/>
    <n v="3021"/>
    <n v="1383"/>
    <x v="0"/>
    <s v="WARRANTY DEED"/>
    <n v="1"/>
    <x v="20"/>
    <x v="1"/>
    <x v="1"/>
    <m/>
    <n v="2628"/>
    <n v="32"/>
    <x v="0"/>
    <x v="0"/>
    <n v="4096"/>
    <m/>
    <m/>
    <m/>
    <m/>
    <s v="REA DONOVAN D"/>
    <m/>
    <s v="4827 N AMARILLO DR"/>
    <s v="BEVERLY HILLS FL 34465"/>
  </r>
  <r>
    <x v="1207"/>
    <s v="18E17S320010  02680 0030"/>
    <s v="7492"/>
    <s v="PINE RIDGE UNITS 1,5,&amp; 6"/>
    <s v="0000"/>
    <s v="Vacant Residential"/>
    <s v="08"/>
    <s v="18S"/>
    <s v="18E"/>
    <s v="STANDARD"/>
    <x v="1"/>
    <n v="78088"/>
    <n v="1.79"/>
    <s v="000X"/>
    <n v="4591"/>
    <s v="N"/>
    <x v="72"/>
    <s v="DR"/>
    <m/>
    <s v="BEVERLY HILLS"/>
    <m/>
    <s v="PINE RIDGE UNIT 1 PB 8 PG 25 LOT 3 BLK 268"/>
    <n v="26890"/>
    <n v="26890"/>
    <n v="0"/>
    <n v="26890"/>
    <n v="26890"/>
    <x v="1"/>
    <x v="23"/>
    <m/>
    <m/>
    <m/>
    <x v="2"/>
    <m/>
    <m/>
    <x v="6"/>
    <x v="2"/>
    <x v="2"/>
    <m/>
    <m/>
    <m/>
    <x v="2"/>
    <x v="1"/>
    <n v="0"/>
    <m/>
    <m/>
    <m/>
    <m/>
    <s v="TURVILLE EDWARD W"/>
    <s v="EDWARD W TURVILLE TRUST DTD JULY 9 2002"/>
    <s v="1100 5TH AVE S  SUITE 305"/>
    <s v="NAPLES FL 34102"/>
  </r>
  <r>
    <x v="1208"/>
    <s v="18E17S320010  02680 0060"/>
    <s v="7492"/>
    <s v="PINE RIDGE UNITS 1,5,&amp; 6"/>
    <s v="0000"/>
    <s v="Vacant Residential"/>
    <s v="08"/>
    <s v="18S"/>
    <s v="18E"/>
    <s v="STANDARD"/>
    <x v="1"/>
    <n v="62500"/>
    <n v="1.43"/>
    <s v="000X"/>
    <n v="4569"/>
    <s v="N"/>
    <x v="72"/>
    <s v="DR"/>
    <m/>
    <s v="BEVERLY HILLS"/>
    <m/>
    <s v="PINE RIDGE UNIT 1 PB 8 PG 25 LOT 6 BLK 268 "/>
    <n v="21520"/>
    <n v="21520"/>
    <n v="0"/>
    <n v="21520"/>
    <n v="21520"/>
    <x v="1"/>
    <x v="357"/>
    <n v="28000"/>
    <n v="2351"/>
    <n v="931"/>
    <x v="1"/>
    <s v="WARRANTY DEED"/>
    <m/>
    <x v="6"/>
    <x v="2"/>
    <x v="2"/>
    <m/>
    <m/>
    <m/>
    <x v="2"/>
    <x v="1"/>
    <n v="0"/>
    <m/>
    <m/>
    <m/>
    <m/>
    <s v="SISSON LYNN G"/>
    <m/>
    <s v="PO BOX 222"/>
    <s v="EAGLE BAY NY 13331"/>
  </r>
  <r>
    <x v="1209"/>
    <s v="18E17S320010  02680 0100"/>
    <s v="7492"/>
    <s v="PINE RIDGE UNITS 1,5,&amp; 6"/>
    <s v="0100"/>
    <s v="Single Family Residential"/>
    <s v="08"/>
    <s v="18S"/>
    <s v="18E"/>
    <s v="STANDARD"/>
    <x v="0"/>
    <n v="62500"/>
    <n v="1.43"/>
    <s v="000X"/>
    <n v="4539"/>
    <s v="N"/>
    <x v="72"/>
    <s v="DR"/>
    <m/>
    <s v="BEVERLY HILLS"/>
    <m/>
    <s v="PINE RIDGE UNIT 1 PB 8 PG 25 LOT 10 BLK 268"/>
    <n v="288810"/>
    <n v="21520"/>
    <n v="267290"/>
    <n v="142703"/>
    <n v="117703"/>
    <x v="0"/>
    <x v="120"/>
    <n v="16000"/>
    <n v="2517"/>
    <n v="314"/>
    <x v="1"/>
    <s v="WARRANTY DEED"/>
    <n v="1"/>
    <x v="12"/>
    <x v="1"/>
    <x v="0"/>
    <m/>
    <n v="2354"/>
    <n v="32"/>
    <x v="1"/>
    <x v="0"/>
    <n v="4071"/>
    <m/>
    <m/>
    <m/>
    <m/>
    <s v="DEBEE JAMES A"/>
    <s v="DEBEE LOIS"/>
    <s v="4539 N PERRY DR"/>
    <s v="BEVERLY HILLS FL 34465"/>
  </r>
  <r>
    <x v="1210"/>
    <s v="18E17S320010  02680 0220"/>
    <s v="7492"/>
    <s v="PINE RIDGE UNITS 1,5,&amp; 6"/>
    <s v="0100"/>
    <s v="Single Family Residential"/>
    <s v="08"/>
    <s v="18S"/>
    <s v="18E"/>
    <s v="STANDARD"/>
    <x v="0"/>
    <n v="62500"/>
    <n v="1.43"/>
    <s v="000X"/>
    <n v="4161"/>
    <s v="W"/>
    <x v="73"/>
    <s v="LN"/>
    <m/>
    <s v="BEVERLY HILLS"/>
    <m/>
    <s v="PINE RIDGE UNIT 1 PB 8 PG 25 LOT 22 BLK 268"/>
    <n v="307580"/>
    <n v="21520"/>
    <n v="286060"/>
    <n v="307580"/>
    <n v="282580"/>
    <x v="0"/>
    <x v="642"/>
    <n v="479000"/>
    <n v="3087"/>
    <n v="185"/>
    <x v="0"/>
    <s v="WARRANTY DEED"/>
    <n v="1"/>
    <x v="12"/>
    <x v="1"/>
    <x v="0"/>
    <m/>
    <n v="2222"/>
    <n v="32"/>
    <x v="0"/>
    <x v="0"/>
    <n v="3356"/>
    <m/>
    <m/>
    <m/>
    <m/>
    <s v="DIXSON ROGER"/>
    <s v="ELLINGTON RENEE Y"/>
    <s v="4161 W PANSY LN"/>
    <s v="BEVERLY HILLS FL 34465"/>
  </r>
  <r>
    <x v="1211"/>
    <s v="18E17S320010  02690 0070"/>
    <s v="7492"/>
    <s v="PINE RIDGE UNITS 1,5,&amp; 6"/>
    <s v="0100"/>
    <s v="Single Family Residential"/>
    <s v="08"/>
    <s v="18S"/>
    <s v="18E"/>
    <s v="STANDARD"/>
    <x v="0"/>
    <n v="65000"/>
    <n v="1.49"/>
    <s v="000X"/>
    <n v="4122"/>
    <s v="W"/>
    <x v="73"/>
    <s v="LN"/>
    <m/>
    <s v="BEVERLY HILLS"/>
    <m/>
    <s v="PINE RIDGE UNIT 1 PB 8 PG 25 LOT 7 BLK 269"/>
    <n v="434680"/>
    <n v="22380"/>
    <n v="412300"/>
    <n v="371019"/>
    <n v="346019"/>
    <x v="0"/>
    <x v="643"/>
    <n v="28000"/>
    <n v="2527"/>
    <n v="1866"/>
    <x v="1"/>
    <s v="WARRANTY DEED"/>
    <n v="1"/>
    <x v="40"/>
    <x v="1"/>
    <x v="0"/>
    <m/>
    <n v="3729"/>
    <n v="32"/>
    <x v="0"/>
    <x v="0"/>
    <n v="5188"/>
    <m/>
    <m/>
    <m/>
    <m/>
    <s v="BRADDOCK DAVID"/>
    <s v="BRADDOCK KRYSTYNA"/>
    <s v="4122 W PANSY LN"/>
    <s v="BEVERLY HILLS FL 34465"/>
  </r>
  <r>
    <x v="1212"/>
    <s v="18E17S320010  02690 0110"/>
    <s v="7492"/>
    <s v="PINE RIDGE UNITS 1,5,&amp; 6"/>
    <s v="0000"/>
    <s v="Vacant Residential"/>
    <s v="08"/>
    <s v="18S"/>
    <s v="18E"/>
    <s v="STANDARD"/>
    <x v="1"/>
    <n v="65000"/>
    <n v="1.49"/>
    <s v="000X"/>
    <n v="4562"/>
    <s v="N"/>
    <x v="72"/>
    <s v="DR"/>
    <m/>
    <s v="BEVERLY HILLS"/>
    <m/>
    <s v="PINE RIDGE UNIT 1 PB 8 PG 25 LOT 11 BLK 269"/>
    <n v="22380"/>
    <n v="22380"/>
    <n v="0"/>
    <n v="22380"/>
    <n v="22380"/>
    <x v="1"/>
    <x v="574"/>
    <n v="24900"/>
    <n v="1213"/>
    <n v="218"/>
    <x v="1"/>
    <s v="FROM DEVELOPERS"/>
    <m/>
    <x v="6"/>
    <x v="2"/>
    <x v="2"/>
    <m/>
    <m/>
    <m/>
    <x v="2"/>
    <x v="1"/>
    <n v="0"/>
    <m/>
    <m/>
    <m/>
    <m/>
    <s v="HOHMANN GREGORY G"/>
    <s v="HOHMANN PATRICIA S"/>
    <s v="945 OAK ST"/>
    <s v="EAST HARTFORD CT 06118"/>
  </r>
  <r>
    <x v="1213"/>
    <s v="18E17S320010  02700 0030"/>
    <s v="7492"/>
    <s v="PINE RIDGE UNITS 1,5,&amp; 6"/>
    <s v="0100"/>
    <s v="Single Family Residential"/>
    <s v="05"/>
    <s v="18S"/>
    <s v="18E"/>
    <s v="STANDARD"/>
    <x v="0"/>
    <n v="65003"/>
    <n v="1.49"/>
    <s v="000X"/>
    <n v="4474"/>
    <s v="W"/>
    <x v="28"/>
    <s v="DR"/>
    <m/>
    <s v="BEVERLY HILLS"/>
    <m/>
    <s v="PINE RIDGE UNIT 1 PB 8 PG 25 LOT 3 BLK 270"/>
    <n v="225620"/>
    <n v="22380"/>
    <n v="203240"/>
    <n v="145198"/>
    <n v="120198"/>
    <x v="0"/>
    <x v="12"/>
    <n v="13000"/>
    <n v="1084"/>
    <n v="1458"/>
    <x v="1"/>
    <s v="WARRANTY DEED"/>
    <n v="1"/>
    <x v="21"/>
    <x v="1"/>
    <x v="0"/>
    <m/>
    <n v="1986"/>
    <n v="32"/>
    <x v="0"/>
    <x v="0"/>
    <n v="2994"/>
    <m/>
    <m/>
    <m/>
    <m/>
    <s v="SHADLEY DENNIS D"/>
    <s v="SHADLEY JO LEA"/>
    <s v="4474 W HORSESHOE DR"/>
    <s v="BEVERLY HILLS FL 34465"/>
  </r>
  <r>
    <x v="1214"/>
    <s v="18E17S320010  02700 0130"/>
    <s v="7492"/>
    <s v="PINE RIDGE UNITS 1,5,&amp; 6"/>
    <s v="0100"/>
    <s v="Single Family Residential"/>
    <s v="08"/>
    <s v="18S"/>
    <s v="18E"/>
    <s v="STANDARD"/>
    <x v="0"/>
    <n v="62500"/>
    <n v="1.43"/>
    <s v="000X"/>
    <n v="4300"/>
    <s v="W"/>
    <x v="28"/>
    <s v="DR"/>
    <m/>
    <s v="BEVERLY HILLS"/>
    <m/>
    <s v="PINE RIDGE UNIT 1 PB 8 PG 25 LOT 13 BLK 270"/>
    <n v="246410"/>
    <n v="21520"/>
    <n v="224890"/>
    <n v="246410"/>
    <n v="220910"/>
    <x v="0"/>
    <x v="644"/>
    <n v="300000"/>
    <n v="3017"/>
    <n v="2428"/>
    <x v="0"/>
    <s v="WARRANTY DEED"/>
    <n v="1"/>
    <x v="10"/>
    <x v="0"/>
    <x v="1"/>
    <m/>
    <n v="2491"/>
    <n v="32"/>
    <x v="0"/>
    <x v="0"/>
    <n v="3625"/>
    <m/>
    <m/>
    <m/>
    <m/>
    <s v="GAVIRIA DEBORAH"/>
    <m/>
    <s v="4300 W HORSESHOE DR"/>
    <s v="BEVERLY HILLS FL 34465"/>
  </r>
  <r>
    <x v="1215"/>
    <s v="18E17S320010  02700 0160"/>
    <s v="7492"/>
    <s v="PINE RIDGE UNITS 1,5,&amp; 6"/>
    <s v="0000"/>
    <s v="Vacant Residential"/>
    <s v="08"/>
    <s v="18S"/>
    <s v="18E"/>
    <s v="STANDARD"/>
    <x v="1"/>
    <n v="111216"/>
    <n v="2.5499999999999998"/>
    <s v="000X"/>
    <n v="4226"/>
    <s v="W"/>
    <x v="28"/>
    <s v="DR"/>
    <m/>
    <s v="BEVERLY HILLS"/>
    <m/>
    <s v="PINE RIDGE UNIT 1 PB 8 PG 25 LOT 16 BLK 270"/>
    <n v="38300"/>
    <n v="38300"/>
    <n v="0"/>
    <n v="38300"/>
    <n v="38300"/>
    <x v="1"/>
    <x v="88"/>
    <n v="29300"/>
    <n v="1250"/>
    <n v="123"/>
    <x v="1"/>
    <s v="FROM DEVELOPERS"/>
    <m/>
    <x v="6"/>
    <x v="2"/>
    <x v="2"/>
    <m/>
    <m/>
    <m/>
    <x v="2"/>
    <x v="1"/>
    <n v="0"/>
    <m/>
    <m/>
    <m/>
    <m/>
    <s v="AMARAL JOSE J"/>
    <s v="LEBOEUF SIRIPHAN K"/>
    <s v="63 MEADOWCREST DR"/>
    <s v="CUMBERLAND RI 02864"/>
  </r>
  <r>
    <x v="1216"/>
    <s v="18E17S320010  02700 0250"/>
    <s v="7492"/>
    <s v="PINE RIDGE UNITS 1,5,&amp; 6"/>
    <s v="0100"/>
    <s v="Single Family Residential"/>
    <s v="05"/>
    <s v="18S"/>
    <s v="18E"/>
    <s v="STANDARD"/>
    <x v="0"/>
    <n v="69596"/>
    <n v="1.6"/>
    <s v="000X"/>
    <n v="4100"/>
    <s v="W"/>
    <x v="28"/>
    <s v="DR"/>
    <m/>
    <s v="BEVERLY HILLS"/>
    <m/>
    <s v="PINE RIDGE UNIT 1 PB 8 PG 25 LOT 25 BLK 270"/>
    <n v="255920"/>
    <n v="23970"/>
    <n v="231950"/>
    <n v="255920"/>
    <n v="230920"/>
    <x v="0"/>
    <x v="645"/>
    <n v="315000"/>
    <n v="2928"/>
    <n v="993"/>
    <x v="0"/>
    <s v="WARRANTY DEED"/>
    <n v="1"/>
    <x v="7"/>
    <x v="1"/>
    <x v="0"/>
    <m/>
    <n v="2802"/>
    <n v="32"/>
    <x v="0"/>
    <x v="0"/>
    <n v="3592"/>
    <m/>
    <m/>
    <m/>
    <m/>
    <s v="LUKEN GENE"/>
    <s v="HAYWARD KELLY"/>
    <s v="4100 W HORSESHOE DR"/>
    <s v="LECANTO FL 34461"/>
  </r>
  <r>
    <x v="1217"/>
    <s v="18E17S320010  02700 0280"/>
    <s v="7492"/>
    <s v="PINE RIDGE UNITS 1,5,&amp; 6"/>
    <s v="0100"/>
    <s v="Single Family Residential"/>
    <s v="05"/>
    <s v="18S"/>
    <s v="18E"/>
    <s v="STANDARD"/>
    <x v="0"/>
    <n v="66252"/>
    <n v="1.52"/>
    <s v="000X"/>
    <n v="5102"/>
    <s v="N"/>
    <x v="72"/>
    <s v="DR"/>
    <m/>
    <s v="BEVERLY HILLS"/>
    <m/>
    <s v="PINE RIDGE UNIT 1 PB 8 PG 25 LOT 28 BLK 270"/>
    <n v="256720"/>
    <n v="22810"/>
    <n v="233910"/>
    <n v="256720"/>
    <n v="256720"/>
    <x v="1"/>
    <x v="590"/>
    <n v="200000"/>
    <n v="1337"/>
    <n v="807"/>
    <x v="0"/>
    <s v="WARRANTY DEED"/>
    <n v="1"/>
    <x v="21"/>
    <x v="1"/>
    <x v="0"/>
    <m/>
    <n v="2448"/>
    <n v="32"/>
    <x v="0"/>
    <x v="0"/>
    <n v="3456"/>
    <m/>
    <m/>
    <m/>
    <m/>
    <s v="FOSTER BERRY J"/>
    <s v="FOSTER DONNA MARIA"/>
    <s v="3411 STAGS LEAP WAY"/>
    <s v="YORK SC 29745 4500"/>
  </r>
  <r>
    <x v="1218"/>
    <s v="18E17S320010  02670 0030"/>
    <s v="7492"/>
    <s v="PINE RIDGE UNITS 1,5,&amp; 6"/>
    <s v="0100"/>
    <s v="Single Family Residential"/>
    <s v="08"/>
    <s v="18S"/>
    <s v="18E"/>
    <s v="STANDARD"/>
    <x v="0"/>
    <n v="62501"/>
    <n v="1.43"/>
    <s v="000X"/>
    <n v="4633"/>
    <s v="N"/>
    <x v="23"/>
    <s v="DR"/>
    <m/>
    <s v="BEVERLY HILLS"/>
    <m/>
    <s v="PINE RIDGE UNIT 1 PB 8 PG 25 LOT 3 BLK 267"/>
    <n v="201950"/>
    <n v="21520"/>
    <n v="180430"/>
    <n v="148370"/>
    <n v="123370"/>
    <x v="0"/>
    <x v="161"/>
    <n v="15500"/>
    <n v="1557"/>
    <n v="497"/>
    <x v="1"/>
    <s v="WARRANTY DEED"/>
    <n v="1"/>
    <x v="15"/>
    <x v="1"/>
    <x v="0"/>
    <m/>
    <n v="1917"/>
    <n v="32"/>
    <x v="1"/>
    <x v="0"/>
    <n v="3270"/>
    <m/>
    <m/>
    <m/>
    <m/>
    <s v="LESSER JANE"/>
    <m/>
    <s v="4633 N AMARILLO DR"/>
    <s v="BEVERLY HILLS FL 34465 2965"/>
  </r>
  <r>
    <x v="1219"/>
    <s v="18E17S320010  02670 0150"/>
    <s v="7492"/>
    <s v="PINE RIDGE UNITS 1,5,&amp; 6"/>
    <s v="0000"/>
    <s v="Vacant Residential"/>
    <s v="05"/>
    <s v="18S"/>
    <s v="18E"/>
    <s v="STANDARD"/>
    <x v="1"/>
    <n v="92779"/>
    <n v="2.13"/>
    <s v="000X"/>
    <n v="5213"/>
    <s v="N"/>
    <x v="23"/>
    <s v="DR"/>
    <m/>
    <s v="BEVERLY HILLS"/>
    <m/>
    <s v="PINE RIDGE UNIT 1 PB 8 PG 25 LOT 15 BLK 267"/>
    <n v="31950"/>
    <n v="31950"/>
    <n v="0"/>
    <n v="31950"/>
    <n v="31950"/>
    <x v="1"/>
    <x v="21"/>
    <n v="20000"/>
    <n v="1072"/>
    <n v="38"/>
    <x v="1"/>
    <s v="WARRANTY DEED"/>
    <m/>
    <x v="6"/>
    <x v="2"/>
    <x v="2"/>
    <m/>
    <m/>
    <m/>
    <x v="2"/>
    <x v="1"/>
    <n v="0"/>
    <m/>
    <m/>
    <m/>
    <m/>
    <s v="ELLIS VICTOR RAY"/>
    <s v="ELLIS PATRICIA R"/>
    <s v="370 RIVER RD"/>
    <s v="ARNOLD MD 21012 1120"/>
  </r>
  <r>
    <x v="1220"/>
    <s v="18E17S320010  02680 0010"/>
    <s v="7492"/>
    <s v="PINE RIDGE UNITS 1,5,&amp; 6"/>
    <s v="0100"/>
    <s v="Single Family Residential"/>
    <s v="08"/>
    <s v="18S"/>
    <s v="18E"/>
    <s v="STANDARD"/>
    <x v="0"/>
    <n v="65359"/>
    <n v="1.5"/>
    <s v="000X"/>
    <n v="4697"/>
    <s v="N"/>
    <x v="72"/>
    <s v="DR"/>
    <m/>
    <s v="BEVERLY HILLS"/>
    <m/>
    <s v="PINE RIDGE UNIT 1 PB 8 PG 25 LOT 1 BLK 268"/>
    <n v="173010"/>
    <n v="22510"/>
    <n v="150500"/>
    <n v="140294"/>
    <n v="0"/>
    <x v="0"/>
    <x v="161"/>
    <n v="25000"/>
    <n v="1563"/>
    <n v="982"/>
    <x v="1"/>
    <s v="WARRANTY DEED"/>
    <n v="1"/>
    <x v="24"/>
    <x v="1"/>
    <x v="0"/>
    <m/>
    <n v="1646"/>
    <n v="32"/>
    <x v="1"/>
    <x v="0"/>
    <n v="2429"/>
    <m/>
    <m/>
    <m/>
    <m/>
    <s v="CUERVO JOSE A"/>
    <s v="LUGO ELSA E"/>
    <s v="4697 N PERRY DR"/>
    <s v="BEVERLY HILLS FL 34465"/>
  </r>
  <r>
    <x v="1221"/>
    <s v="18E17S320010  02680 0240"/>
    <s v="7492"/>
    <s v="PINE RIDGE UNITS 1,5,&amp; 6"/>
    <s v="0100"/>
    <s v="Single Family Residential"/>
    <s v="08"/>
    <s v="18S"/>
    <s v="18E"/>
    <s v="STANDARD"/>
    <x v="0"/>
    <n v="64866"/>
    <n v="1.49"/>
    <s v="000X"/>
    <n v="4057"/>
    <s v="W"/>
    <x v="73"/>
    <s v="LN"/>
    <m/>
    <s v="BEVERLY HILLS"/>
    <m/>
    <s v="PINE RIDGE UNIT 1 PB 8 PG 25 LOT 24 BLK 268"/>
    <n v="210180"/>
    <n v="22340"/>
    <n v="187840"/>
    <n v="159373"/>
    <n v="134373"/>
    <x v="0"/>
    <x v="646"/>
    <n v="181500"/>
    <n v="2719"/>
    <n v="487"/>
    <x v="0"/>
    <s v="WARRANTY DEED"/>
    <n v="1"/>
    <x v="22"/>
    <x v="1"/>
    <x v="0"/>
    <m/>
    <n v="1955"/>
    <n v="32"/>
    <x v="1"/>
    <x v="0"/>
    <n v="2598"/>
    <m/>
    <m/>
    <m/>
    <m/>
    <s v="SCHETTINO ROBERT"/>
    <m/>
    <s v="4057 W PANSY LN"/>
    <s v="BEVERLY HILLS FL 34465"/>
  </r>
  <r>
    <x v="1222"/>
    <s v="18E17S320010  02690 0060"/>
    <s v="7492"/>
    <s v="PINE RIDGE UNITS 1,5,&amp; 6"/>
    <s v="0100"/>
    <s v="Single Family Residential"/>
    <s v="08"/>
    <s v="18S"/>
    <s v="18E"/>
    <s v="STANDARD"/>
    <x v="0"/>
    <n v="65000"/>
    <n v="1.49"/>
    <s v="000X"/>
    <n v="4174"/>
    <s v="W"/>
    <x v="73"/>
    <s v="LN"/>
    <m/>
    <s v="BEVERLY HILLS"/>
    <m/>
    <s v="PINE RIDGE UNIT 1 PB 8 PG 25 LOT 6 BLK 269"/>
    <n v="318950"/>
    <n v="22380"/>
    <n v="296570"/>
    <n v="271074"/>
    <n v="246074"/>
    <x v="0"/>
    <x v="563"/>
    <n v="14000"/>
    <n v="1344"/>
    <n v="1678"/>
    <x v="1"/>
    <s v="WARRANTY DEED"/>
    <n v="2"/>
    <x v="5"/>
    <x v="1"/>
    <x v="0"/>
    <m/>
    <n v="2924"/>
    <n v="32"/>
    <x v="0"/>
    <x v="0"/>
    <n v="4549"/>
    <m/>
    <m/>
    <m/>
    <m/>
    <s v="PENCE EDDIE F"/>
    <s v="PENCE VICKIE L"/>
    <s v="4174 W PANSY LN"/>
    <s v="BEVERLY HILLS FL 34465"/>
  </r>
  <r>
    <x v="1223"/>
    <s v="18E17S320010  02690 0080"/>
    <s v="7492"/>
    <s v="PINE RIDGE UNITS 1,5,&amp; 6"/>
    <s v="0100"/>
    <s v="Single Family Residential"/>
    <s v="08"/>
    <s v="18S"/>
    <s v="18E"/>
    <s v="STANDARD"/>
    <x v="0"/>
    <n v="77366"/>
    <n v="1.78"/>
    <s v="000X"/>
    <n v="4068"/>
    <s v="W"/>
    <x v="73"/>
    <s v="LN"/>
    <m/>
    <s v="BEVERLY HILLS"/>
    <m/>
    <s v="PINE RIDGE UNIT 1 PB 8 PG 25 LOT 8 BLK 269"/>
    <n v="236620"/>
    <n v="26640"/>
    <n v="209980"/>
    <n v="236620"/>
    <n v="236620"/>
    <x v="1"/>
    <x v="647"/>
    <n v="290000"/>
    <n v="3150"/>
    <n v="2089"/>
    <x v="0"/>
    <s v="WARRANTY DEED"/>
    <n v="1"/>
    <x v="0"/>
    <x v="1"/>
    <x v="0"/>
    <m/>
    <n v="2194"/>
    <n v="32"/>
    <x v="1"/>
    <x v="0"/>
    <n v="3169"/>
    <m/>
    <m/>
    <m/>
    <m/>
    <s v="LEIVA LUIS"/>
    <s v="LEIVA IRIS MARLEN"/>
    <s v="4068 W PANSY LN"/>
    <s v="BEVERLY HILLS FL 34465"/>
  </r>
  <r>
    <x v="1224"/>
    <s v="18E17S320010  02700 0010"/>
    <s v="7492"/>
    <s v="PINE RIDGE UNITS 1,5,&amp; 6"/>
    <s v="0100"/>
    <s v="Single Family Residential"/>
    <s v="05"/>
    <s v="18S"/>
    <s v="18E"/>
    <s v="STANDARD"/>
    <x v="0"/>
    <n v="71642"/>
    <n v="1.64"/>
    <s v="000X"/>
    <n v="4488"/>
    <s v="W"/>
    <x v="28"/>
    <s v="DR"/>
    <m/>
    <s v="BEVERLY HILLS"/>
    <m/>
    <s v="PINE RIDGE UNIT 1 PB 8 PG 25 LOT 1 BLK 270"/>
    <n v="236900"/>
    <n v="24670"/>
    <n v="212230"/>
    <n v="236900"/>
    <n v="236900"/>
    <x v="1"/>
    <x v="6"/>
    <n v="16000"/>
    <n v="1125"/>
    <n v="208"/>
    <x v="1"/>
    <s v="WARRANTY DEED"/>
    <n v="1"/>
    <x v="7"/>
    <x v="1"/>
    <x v="0"/>
    <m/>
    <n v="2371"/>
    <n v="32"/>
    <x v="0"/>
    <x v="0"/>
    <n v="3320"/>
    <m/>
    <m/>
    <m/>
    <m/>
    <s v="MC HUGH PATRICIA S"/>
    <m/>
    <s v="5163 NNC HWY 119"/>
    <s v="MEBANE NC 27302"/>
  </r>
  <r>
    <x v="1225"/>
    <s v="18E17S320010  02700 0020"/>
    <s v="7492"/>
    <s v="PINE RIDGE UNITS 1,5,&amp; 6"/>
    <s v="0100"/>
    <s v="Single Family Residential"/>
    <s v="05"/>
    <s v="18S"/>
    <s v="18E"/>
    <s v="STANDARD"/>
    <x v="0"/>
    <n v="65003"/>
    <n v="1.49"/>
    <s v="000X"/>
    <n v="4480"/>
    <s v="W"/>
    <x v="28"/>
    <s v="DR"/>
    <m/>
    <s v="BEVERLY HILLS"/>
    <m/>
    <s v="PINE RIDGE UNIT 1 PB 8 PG 25 LOT 2 BLK 270"/>
    <n v="245260"/>
    <n v="22380"/>
    <n v="222880"/>
    <n v="170869"/>
    <n v="145869"/>
    <x v="0"/>
    <x v="94"/>
    <n v="12000"/>
    <n v="1098"/>
    <n v="667"/>
    <x v="1"/>
    <s v="WARRANTY DEED"/>
    <n v="1"/>
    <x v="10"/>
    <x v="1"/>
    <x v="0"/>
    <m/>
    <n v="2256"/>
    <n v="32"/>
    <x v="1"/>
    <x v="0"/>
    <n v="3190"/>
    <m/>
    <m/>
    <m/>
    <m/>
    <s v="ELLING PATRICIA M"/>
    <s v="PIPOK ARTHUR"/>
    <s v="4480 W HORSESHOE DR"/>
    <s v="BEVERLY HILLS FL 34465"/>
  </r>
  <r>
    <x v="1226"/>
    <s v="18E17S320010  02700 0050"/>
    <s v="7492"/>
    <s v="PINE RIDGE UNITS 1,5,&amp; 6"/>
    <s v="0000"/>
    <s v="Vacant Residential"/>
    <s v="05"/>
    <s v="18S"/>
    <s v="18E"/>
    <s v="STANDARD"/>
    <x v="1"/>
    <n v="65003"/>
    <n v="1.49"/>
    <s v="000X"/>
    <n v="4454"/>
    <s v="W"/>
    <x v="28"/>
    <s v="DR"/>
    <m/>
    <s v="BEVERLY HILLS"/>
    <m/>
    <s v="PINE RIDGE UNIT 1 PB 8 PG 25 LOT 5 BLK 270"/>
    <n v="22380"/>
    <n v="22380"/>
    <n v="0"/>
    <n v="22380"/>
    <n v="22380"/>
    <x v="1"/>
    <x v="23"/>
    <m/>
    <m/>
    <m/>
    <x v="2"/>
    <m/>
    <m/>
    <x v="6"/>
    <x v="2"/>
    <x v="2"/>
    <m/>
    <m/>
    <m/>
    <x v="2"/>
    <x v="1"/>
    <n v="0"/>
    <m/>
    <m/>
    <m/>
    <m/>
    <s v="RUECA CARLOS &amp; ROSALINDA P"/>
    <m/>
    <s v="7145 TARA AVE"/>
    <s v="LAS VEGAS NV 89117"/>
  </r>
  <r>
    <x v="1227"/>
    <s v="18E17S320010  02700 0120"/>
    <s v="7492"/>
    <s v="PINE RIDGE UNITS 1,5,&amp; 6"/>
    <s v="0100"/>
    <s v="Single Family Residential"/>
    <s v="08"/>
    <s v="18S"/>
    <s v="18E"/>
    <s v="STANDARD"/>
    <x v="0"/>
    <n v="62500"/>
    <n v="1.43"/>
    <s v="000X"/>
    <n v="4350"/>
    <s v="W"/>
    <x v="28"/>
    <s v="DR"/>
    <m/>
    <s v="BEVERLY HILLS"/>
    <m/>
    <s v="PINE RIDGE UNIT 1 PB 8 PG 25 LOT 12 BLK 270"/>
    <n v="255970"/>
    <n v="21520"/>
    <n v="234450"/>
    <n v="208908"/>
    <n v="183908"/>
    <x v="0"/>
    <x v="432"/>
    <n v="295000"/>
    <n v="3083"/>
    <n v="872"/>
    <x v="0"/>
    <s v="WARRANTY DEED"/>
    <n v="1"/>
    <x v="37"/>
    <x v="0"/>
    <x v="0"/>
    <n v="1"/>
    <n v="2656"/>
    <n v="32"/>
    <x v="1"/>
    <x v="0"/>
    <n v="3560"/>
    <m/>
    <m/>
    <m/>
    <m/>
    <s v="LABARGE NICHOLAS"/>
    <s v="DAVIS MARGARET C"/>
    <s v="4350 W HORSESHOE DR"/>
    <s v="BEVERLY HILLS FL 34465"/>
  </r>
  <r>
    <x v="1228"/>
    <s v="18E17S320010  02700 0140"/>
    <s v="7492"/>
    <s v="PINE RIDGE UNITS 1,5,&amp; 6"/>
    <s v="0100"/>
    <s v="Single Family Residential"/>
    <s v="08"/>
    <s v="18S"/>
    <s v="18E"/>
    <s v="STANDARD"/>
    <x v="0"/>
    <n v="62500"/>
    <n v="1.43"/>
    <s v="000X"/>
    <n v="4278"/>
    <s v="W"/>
    <x v="28"/>
    <s v="DR"/>
    <m/>
    <s v="BEVERLY HILLS"/>
    <m/>
    <s v="PINE RIDGE UNIT 1 PB 8 PG 25 LOT 14 BLK 270"/>
    <n v="269860"/>
    <n v="21520"/>
    <n v="248340"/>
    <n v="211535"/>
    <n v="181035"/>
    <x v="0"/>
    <x v="648"/>
    <n v="30795"/>
    <n v="1019"/>
    <n v="1715"/>
    <x v="1"/>
    <s v="FROM DEVELOPERS"/>
    <n v="1"/>
    <x v="7"/>
    <x v="1"/>
    <x v="0"/>
    <m/>
    <n v="2706"/>
    <n v="29"/>
    <x v="0"/>
    <x v="0"/>
    <n v="3898"/>
    <m/>
    <m/>
    <m/>
    <m/>
    <s v="BELCH ROGER L"/>
    <s v="BELCH MARGARET SHANAHAN"/>
    <s v="4278 W HORSESHOE DR"/>
    <s v="BEVERLY HILLS FL 34465"/>
  </r>
  <r>
    <x v="1229"/>
    <s v="18E17S320010  02700 0220"/>
    <s v="7492"/>
    <s v="PINE RIDGE UNITS 1,5,&amp; 6"/>
    <s v="0000"/>
    <s v="Vacant Residential"/>
    <s v="05"/>
    <s v="18S"/>
    <s v="18E"/>
    <s v="STANDARD"/>
    <x v="1"/>
    <n v="66252"/>
    <n v="1.52"/>
    <s v="000X"/>
    <n v="4142"/>
    <s v="W"/>
    <x v="28"/>
    <s v="DR"/>
    <m/>
    <s v="BEVERLY HILLS"/>
    <m/>
    <s v="PINE RIDGE UNIT 1 PB 8 PG 25 LOT 22 BLK 270"/>
    <n v="22810"/>
    <n v="22810"/>
    <n v="0"/>
    <n v="22810"/>
    <n v="22810"/>
    <x v="1"/>
    <x v="23"/>
    <m/>
    <m/>
    <m/>
    <x v="2"/>
    <m/>
    <m/>
    <x v="6"/>
    <x v="2"/>
    <x v="2"/>
    <m/>
    <m/>
    <m/>
    <x v="2"/>
    <x v="1"/>
    <n v="0"/>
    <m/>
    <m/>
    <m/>
    <m/>
    <s v="KWAN SIA HOCK"/>
    <m/>
    <s v="C-11-08 THE HERITAGE"/>
    <s v="43300 SELANGOR 43300 MALAYSIA"/>
  </r>
  <r>
    <x v="1230"/>
    <s v="18E17S320010  02710 0030"/>
    <s v="7492"/>
    <s v="PINE RIDGE UNITS 1,5,&amp; 6"/>
    <s v="0100"/>
    <s v="Single Family Residential"/>
    <s v="08"/>
    <s v="18S"/>
    <s v="18E"/>
    <s v="STANDARD"/>
    <x v="0"/>
    <n v="62503"/>
    <n v="1.43"/>
    <s v="000X"/>
    <n v="4907"/>
    <s v="N"/>
    <x v="74"/>
    <s v="TER"/>
    <m/>
    <s v="BEVERLY HILLS"/>
    <m/>
    <s v="PINE RIDGE UNIT 1 PB 8 PG 25 LOT 3 BLK 271"/>
    <n v="288830"/>
    <n v="21520"/>
    <n v="267310"/>
    <n v="263837"/>
    <n v="233837"/>
    <x v="0"/>
    <x v="153"/>
    <n v="63000"/>
    <n v="2199"/>
    <n v="471"/>
    <x v="1"/>
    <s v="WARRANTY DEED"/>
    <n v="1"/>
    <x v="17"/>
    <x v="1"/>
    <x v="0"/>
    <m/>
    <n v="2312"/>
    <n v="32"/>
    <x v="0"/>
    <x v="0"/>
    <n v="3487"/>
    <m/>
    <m/>
    <m/>
    <m/>
    <s v="YAEGEL TERESA"/>
    <s v="KOZAK FREDERICK JOHN"/>
    <s v="PO BOX 641136"/>
    <s v="BEVERLY HILLS FL 34464 1136"/>
  </r>
  <r>
    <x v="1231"/>
    <s v="18E17S320010  02660 0060"/>
    <s v="7492"/>
    <s v="PINE RIDGE UNITS 1,5,&amp; 6"/>
    <s v="0100"/>
    <s v="Single Family Residential"/>
    <s v="08"/>
    <s v="18S"/>
    <s v="18E"/>
    <s v="STANDARD"/>
    <x v="0"/>
    <n v="69870"/>
    <n v="1.6"/>
    <s v="000X"/>
    <n v="4611"/>
    <s v="W"/>
    <x v="34"/>
    <s v="DR"/>
    <m/>
    <s v="BEVERLY HILLS"/>
    <m/>
    <s v="PINE RIDGE UNIT 1 PB 8 PG 25 LOT 6 BLK 266"/>
    <n v="264770"/>
    <n v="24060"/>
    <n v="240710"/>
    <n v="228812"/>
    <n v="203812"/>
    <x v="0"/>
    <x v="649"/>
    <n v="250000"/>
    <n v="2694"/>
    <n v="412"/>
    <x v="0"/>
    <s v="WARRANTY DEED"/>
    <n v="1"/>
    <x v="23"/>
    <x v="1"/>
    <x v="0"/>
    <m/>
    <n v="2399"/>
    <n v="32"/>
    <x v="0"/>
    <x v="0"/>
    <n v="3608"/>
    <m/>
    <m/>
    <m/>
    <m/>
    <s v="SELLMANN RICHARD JR"/>
    <s v="HODGES LORRAINE"/>
    <s v="4611 N MOHAWK DR"/>
    <s v="BEVERLY HILLS FL 34465"/>
  </r>
  <r>
    <x v="1232"/>
    <s v="18E17S320010  02670 0010"/>
    <s v="7492"/>
    <s v="PINE RIDGE UNITS 1,5,&amp; 6"/>
    <s v="0100"/>
    <s v="Single Family Residential"/>
    <s v="08"/>
    <s v="18S"/>
    <s v="18E"/>
    <s v="STANDARD"/>
    <x v="0"/>
    <n v="65001"/>
    <n v="1.49"/>
    <s v="000X"/>
    <n v="4527"/>
    <s v="N"/>
    <x v="23"/>
    <s v="DR"/>
    <m/>
    <s v="BEVERLY HILLS"/>
    <m/>
    <s v="PINE RIDGE UNIT 1 PB 8 PG 25 LOT 1 BLK 267"/>
    <n v="283680"/>
    <n v="22380"/>
    <n v="261300"/>
    <n v="272781"/>
    <n v="247781"/>
    <x v="0"/>
    <x v="650"/>
    <n v="312000"/>
    <n v="2920"/>
    <n v="420"/>
    <x v="0"/>
    <s v="WARRANTY DEED"/>
    <n v="1"/>
    <x v="7"/>
    <x v="0"/>
    <x v="1"/>
    <m/>
    <n v="2246"/>
    <n v="32"/>
    <x v="0"/>
    <x v="0"/>
    <n v="3087"/>
    <m/>
    <m/>
    <m/>
    <m/>
    <s v="ASH STEVEN B"/>
    <m/>
    <s v="4527 N AMARILLO DR"/>
    <s v="BEVERLY HILLS FL 34465"/>
  </r>
  <r>
    <x v="1233"/>
    <s v="18E17S320010  02670 0040"/>
    <s v="7492"/>
    <s v="PINE RIDGE UNITS 1,5,&amp; 6"/>
    <s v="0000"/>
    <s v="Vacant Residential"/>
    <s v="08"/>
    <s v="18S"/>
    <s v="18E"/>
    <s v="STANDARD"/>
    <x v="1"/>
    <n v="62501"/>
    <n v="1.43"/>
    <s v="000X"/>
    <n v="4679"/>
    <s v="N"/>
    <x v="23"/>
    <s v="DR"/>
    <m/>
    <s v="BEVERLY HILLS"/>
    <m/>
    <s v="PINE RIDGE UNIT 1 PB 8 PG 25 LOT 4 BLK 267"/>
    <n v="21520"/>
    <n v="21520"/>
    <n v="0"/>
    <n v="21520"/>
    <n v="21520"/>
    <x v="1"/>
    <x v="23"/>
    <m/>
    <m/>
    <m/>
    <x v="2"/>
    <m/>
    <m/>
    <x v="6"/>
    <x v="2"/>
    <x v="2"/>
    <m/>
    <m/>
    <m/>
    <x v="2"/>
    <x v="1"/>
    <n v="0"/>
    <m/>
    <m/>
    <m/>
    <m/>
    <s v="MASIULIS HELEN S TRUSTEE"/>
    <m/>
    <s v="1758 S VILLAGE DR"/>
    <s v="DELTONA FL 32725"/>
  </r>
  <r>
    <x v="1234"/>
    <s v="18E17S320010  02680 0040"/>
    <s v="7492"/>
    <s v="PINE RIDGE UNITS 1,5,&amp; 6"/>
    <s v="0100"/>
    <s v="Single Family Residential"/>
    <s v="08"/>
    <s v="18S"/>
    <s v="18E"/>
    <s v="STANDARD"/>
    <x v="0"/>
    <n v="120143"/>
    <n v="2.76"/>
    <s v="000X"/>
    <n v="4585"/>
    <s v="N"/>
    <x v="72"/>
    <s v="DR"/>
    <m/>
    <s v="BEVERLY HILLS"/>
    <m/>
    <s v="PINE RIDGE UNIT 1 PB 8 PG 25 LOT 4 BLK 268"/>
    <n v="309640"/>
    <n v="41370"/>
    <n v="268270"/>
    <n v="221351"/>
    <n v="196351"/>
    <x v="0"/>
    <x v="334"/>
    <n v="22500"/>
    <n v="1145"/>
    <n v="1823"/>
    <x v="1"/>
    <s v="WARRANTY DEED"/>
    <n v="1"/>
    <x v="10"/>
    <x v="1"/>
    <x v="1"/>
    <m/>
    <n v="2998"/>
    <n v="32"/>
    <x v="0"/>
    <x v="0"/>
    <n v="4372"/>
    <m/>
    <m/>
    <m/>
    <m/>
    <s v="KOZAK JOSEPH J"/>
    <s v="KOZAK MARIANNE"/>
    <s v="4585 N PERRY DR"/>
    <s v="BEVERLY HILLS FL 34465"/>
  </r>
  <r>
    <x v="1235"/>
    <s v="18E17S320010  02680 0070"/>
    <s v="7492"/>
    <s v="PINE RIDGE UNITS 1,5,&amp; 6"/>
    <s v="0000"/>
    <s v="Vacant Residential"/>
    <s v="08"/>
    <s v="18S"/>
    <s v="18E"/>
    <s v="STANDARD"/>
    <x v="1"/>
    <n v="62500"/>
    <n v="1.43"/>
    <s v="000X"/>
    <n v="4561"/>
    <s v="N"/>
    <x v="72"/>
    <s v="DR"/>
    <m/>
    <s v="BEVERLY HILLS"/>
    <m/>
    <s v="PINE RIDGE UNIT 1 PB 8 PG 25 LOT 7 BLK 268"/>
    <n v="21520"/>
    <n v="21520"/>
    <n v="0"/>
    <n v="21520"/>
    <n v="21520"/>
    <x v="1"/>
    <x v="23"/>
    <m/>
    <m/>
    <m/>
    <x v="2"/>
    <m/>
    <m/>
    <x v="6"/>
    <x v="2"/>
    <x v="2"/>
    <m/>
    <m/>
    <m/>
    <x v="2"/>
    <x v="1"/>
    <n v="0"/>
    <m/>
    <m/>
    <m/>
    <m/>
    <s v="MOSIG KENNETH DEAN"/>
    <s v="MOSIG GERTRUDE COYLE"/>
    <s v="10 BRANDY ROCK RD"/>
    <s v="DERRY NH 03038"/>
  </r>
  <r>
    <x v="1236"/>
    <s v="18E17S320010  02680 0120"/>
    <s v="7492"/>
    <s v="PINE RIDGE UNITS 1,5,&amp; 6"/>
    <s v="0100"/>
    <s v="Single Family Residential"/>
    <s v="08"/>
    <s v="18S"/>
    <s v="18E"/>
    <s v="STANDARD"/>
    <x v="0"/>
    <n v="72124"/>
    <n v="1.66"/>
    <s v="000X"/>
    <n v="4523"/>
    <s v="N"/>
    <x v="72"/>
    <s v="DR"/>
    <m/>
    <s v="BEVERLY HILLS"/>
    <m/>
    <s v="PINE RIDGE UNIT 1 PB 8 PG 25 LOT 12 BLK 268"/>
    <n v="236670"/>
    <n v="24840"/>
    <n v="211830"/>
    <n v="224194"/>
    <n v="199194"/>
    <x v="0"/>
    <x v="651"/>
    <n v="321000"/>
    <n v="3066"/>
    <n v="861"/>
    <x v="0"/>
    <s v="WARRANTY DEED"/>
    <n v="1"/>
    <x v="13"/>
    <x v="1"/>
    <x v="0"/>
    <m/>
    <n v="2650"/>
    <n v="32"/>
    <x v="0"/>
    <x v="0"/>
    <n v="3599"/>
    <m/>
    <m/>
    <m/>
    <m/>
    <s v="MOBERLY GARY A"/>
    <m/>
    <s v="4523 N PERRY DR"/>
    <s v="BEVERLY HILLS FL 34465"/>
  </r>
  <r>
    <x v="1237"/>
    <s v="18E17S320010  02680 0150"/>
    <s v="7492"/>
    <s v="PINE RIDGE UNITS 1,5,&amp; 6"/>
    <s v="0100"/>
    <s v="Single Family Residential"/>
    <s v="08"/>
    <s v="18S"/>
    <s v="18E"/>
    <s v="STANDARD"/>
    <x v="0"/>
    <n v="87078"/>
    <n v="2"/>
    <s v="000X"/>
    <n v="4501"/>
    <s v="N"/>
    <x v="72"/>
    <s v="DR"/>
    <m/>
    <s v="BEVERLY HILLS"/>
    <m/>
    <s v="PINE RIDGE UNIT 1 PB 8 PG 25 LOT 15 BLK 268"/>
    <n v="322150"/>
    <n v="29990"/>
    <n v="292160"/>
    <n v="274618"/>
    <n v="249118"/>
    <x v="0"/>
    <x v="424"/>
    <n v="312000"/>
    <n v="2556"/>
    <n v="884"/>
    <x v="0"/>
    <s v="WARRANTY DEED"/>
    <n v="1"/>
    <x v="0"/>
    <x v="1"/>
    <x v="1"/>
    <m/>
    <n v="2865"/>
    <n v="32"/>
    <x v="0"/>
    <x v="0"/>
    <n v="4006"/>
    <m/>
    <m/>
    <m/>
    <m/>
    <s v="STAGER DEVORA L"/>
    <s v="DEVORA L STAGER TRUST AGREEMENT"/>
    <s v="4501 N PERRY DR"/>
    <s v="BEVERLY HILLS FL 34465"/>
  </r>
  <r>
    <x v="1238"/>
    <s v="18E17S320010  02680 0190"/>
    <s v="7492"/>
    <s v="PINE RIDGE UNITS 1,5,&amp; 6"/>
    <s v="0000"/>
    <s v="Vacant Residential"/>
    <s v="08"/>
    <s v="18S"/>
    <s v="18E"/>
    <s v="STANDARD"/>
    <x v="1"/>
    <n v="62500"/>
    <n v="1.43"/>
    <s v="000X"/>
    <n v="4299"/>
    <s v="W"/>
    <x v="73"/>
    <s v="LN"/>
    <m/>
    <s v="BEVERLY HILLS"/>
    <m/>
    <s v="PINE RIDGE UNIT 1 PB 8 PG 25 LOT 19 BLK 268"/>
    <n v="21520"/>
    <n v="21520"/>
    <n v="0"/>
    <n v="21520"/>
    <n v="21520"/>
    <x v="1"/>
    <x v="618"/>
    <n v="32000"/>
    <n v="3074"/>
    <n v="1973"/>
    <x v="1"/>
    <s v="WARRANTY DEED"/>
    <m/>
    <x v="6"/>
    <x v="2"/>
    <x v="2"/>
    <m/>
    <m/>
    <m/>
    <x v="2"/>
    <x v="1"/>
    <n v="0"/>
    <m/>
    <m/>
    <m/>
    <m/>
    <s v="BALLA JEFFERY A"/>
    <s v="BALLA EVELYN B"/>
    <s v="1763 S WATERBIRD PT"/>
    <s v="CRYSTAL RIVER FL 34429"/>
  </r>
  <r>
    <x v="1239"/>
    <s v="18E17S320010  02690 0030"/>
    <s v="7492"/>
    <s v="PINE RIDGE UNITS 1,5,&amp; 6"/>
    <s v="0100"/>
    <s v="Single Family Residential"/>
    <s v="08"/>
    <s v="18S"/>
    <s v="18E"/>
    <s v="STANDARD"/>
    <x v="0"/>
    <n v="65000"/>
    <n v="1.49"/>
    <s v="000X"/>
    <n v="4322"/>
    <s v="W"/>
    <x v="73"/>
    <s v="LN"/>
    <m/>
    <s v="BEVERLY HILLS"/>
    <m/>
    <s v="PINE RIDGE UNIT 1 PB 8 PG 25 LOT 3 BLK 269"/>
    <n v="280830"/>
    <n v="22380"/>
    <n v="258450"/>
    <n v="222305"/>
    <n v="197305"/>
    <x v="0"/>
    <x v="201"/>
    <n v="26000"/>
    <n v="1642"/>
    <n v="1215"/>
    <x v="1"/>
    <s v="WARRANTY DEED"/>
    <n v="1"/>
    <x v="15"/>
    <x v="1"/>
    <x v="0"/>
    <m/>
    <n v="2592"/>
    <n v="32"/>
    <x v="0"/>
    <x v="0"/>
    <n v="3861"/>
    <m/>
    <m/>
    <m/>
    <m/>
    <s v="BOYD RICHARD"/>
    <s v="BOYD CAROL"/>
    <s v="4322 W PANSY LANE"/>
    <s v="BEVERLY HILLS FL 34465"/>
  </r>
  <r>
    <x v="1240"/>
    <s v="18E17S320010  02700 0070"/>
    <s v="7492"/>
    <s v="PINE RIDGE UNITS 1,5,&amp; 6"/>
    <s v="0100"/>
    <s v="Single Family Residential"/>
    <s v="08"/>
    <s v="18S"/>
    <s v="18E"/>
    <s v="STANDARD"/>
    <x v="0"/>
    <n v="65003"/>
    <n v="1.49"/>
    <s v="000X"/>
    <n v="4434"/>
    <s v="W"/>
    <x v="28"/>
    <s v="DR"/>
    <m/>
    <s v="BEVERLY HILLS"/>
    <m/>
    <s v="PINE RIDGE UNIT 1 PB 8 PG 25 LOT 7 BLK 270"/>
    <n v="221160"/>
    <n v="22380"/>
    <n v="198780"/>
    <n v="221160"/>
    <n v="221160"/>
    <x v="0"/>
    <x v="84"/>
    <n v="229000"/>
    <n v="2908"/>
    <n v="2211"/>
    <x v="0"/>
    <s v="WARRANTY DEED"/>
    <n v="1"/>
    <x v="24"/>
    <x v="1"/>
    <x v="0"/>
    <m/>
    <n v="1787"/>
    <n v="32"/>
    <x v="1"/>
    <x v="0"/>
    <n v="2701"/>
    <m/>
    <m/>
    <m/>
    <m/>
    <s v="WOLFE JAMES A"/>
    <m/>
    <s v="4525 WILLOW RD"/>
    <s v="DUNKIRK NY 14048"/>
  </r>
  <r>
    <x v="1241"/>
    <s v="18E17S320010  02700 0320"/>
    <s v="7492"/>
    <s v="PINE RIDGE UNITS 1,5,&amp; 6"/>
    <s v="0100"/>
    <s v="Single Family Residential"/>
    <s v="08"/>
    <s v="18S"/>
    <s v="18E"/>
    <s v="STANDARD"/>
    <x v="0"/>
    <n v="66252"/>
    <n v="1.52"/>
    <s v="000X"/>
    <n v="4908"/>
    <s v="N"/>
    <x v="72"/>
    <s v="DR"/>
    <m/>
    <s v="BEVERLY HILLS"/>
    <m/>
    <s v="PINE RIDGE UNIT 1 PB 8 PG 25 LOT 32 BLK 270"/>
    <n v="195430"/>
    <n v="22810"/>
    <n v="172620"/>
    <n v="138358"/>
    <n v="113358"/>
    <x v="0"/>
    <x v="608"/>
    <n v="15000"/>
    <n v="1034"/>
    <n v="483"/>
    <x v="1"/>
    <s v="WARRANTY DEED"/>
    <n v="1"/>
    <x v="21"/>
    <x v="1"/>
    <x v="0"/>
    <m/>
    <n v="1960"/>
    <n v="32"/>
    <x v="1"/>
    <x v="0"/>
    <n v="2855"/>
    <m/>
    <m/>
    <m/>
    <m/>
    <s v="HILLS FREDERICK G"/>
    <s v="HILLS MABEL M"/>
    <s v="4908 N PERRY DR"/>
    <s v="BEVERLY HILLS FL 34465 2963"/>
  </r>
  <r>
    <x v="1242"/>
    <s v="18E17S320010  02700 0330"/>
    <s v="7492"/>
    <s v="PINE RIDGE UNITS 1,5,&amp; 6"/>
    <s v="0000"/>
    <s v="Vacant Residential"/>
    <s v="08"/>
    <s v="18S"/>
    <s v="18E"/>
    <s v="STANDARD"/>
    <x v="1"/>
    <n v="66252"/>
    <n v="1.52"/>
    <s v="000X"/>
    <n v="4856"/>
    <s v="N"/>
    <x v="72"/>
    <s v="DR"/>
    <m/>
    <s v="BEVERLY HILLS"/>
    <m/>
    <s v="PINE RIDGE UNIT 1 PB 8 PG 25 LOT 33 BLK 270"/>
    <n v="22810"/>
    <n v="22810"/>
    <n v="0"/>
    <n v="22810"/>
    <n v="22810"/>
    <x v="1"/>
    <x v="652"/>
    <n v="36000"/>
    <n v="3049"/>
    <n v="625"/>
    <x v="1"/>
    <s v="WARRANTY DEED"/>
    <m/>
    <x v="6"/>
    <x v="2"/>
    <x v="2"/>
    <m/>
    <m/>
    <m/>
    <x v="2"/>
    <x v="1"/>
    <n v="0"/>
    <m/>
    <m/>
    <m/>
    <m/>
    <s v="BARTKIEWICZ DRAGICA"/>
    <m/>
    <s v="5315 N MALLOW CIR"/>
    <s v="BEVERLY HILLS FL 34465"/>
  </r>
  <r>
    <x v="1243"/>
    <s v="18E17S320010  02710 0010"/>
    <s v="7492"/>
    <s v="PINE RIDGE UNITS 1,5,&amp; 6"/>
    <s v="0100"/>
    <s v="Single Family Residential"/>
    <s v="08"/>
    <s v="18S"/>
    <s v="18E"/>
    <s v="STANDARD"/>
    <x v="0"/>
    <n v="62368"/>
    <n v="1.43"/>
    <s v="000X"/>
    <n v="4811"/>
    <s v="N"/>
    <x v="74"/>
    <s v="TER"/>
    <m/>
    <s v="BEVERLY HILLS"/>
    <m/>
    <s v="PINE RIDGE UNIT 1 PB 8 PG 25 LOT 1 BLK 271"/>
    <n v="239970"/>
    <n v="21480"/>
    <n v="218490"/>
    <n v="239970"/>
    <n v="239970"/>
    <x v="1"/>
    <x v="446"/>
    <n v="29500"/>
    <n v="1259"/>
    <n v="1769"/>
    <x v="1"/>
    <s v="FROM DEVELOPERS"/>
    <n v="1"/>
    <x v="24"/>
    <x v="1"/>
    <x v="0"/>
    <m/>
    <n v="2495"/>
    <n v="32"/>
    <x v="1"/>
    <x v="0"/>
    <n v="3365"/>
    <m/>
    <m/>
    <m/>
    <m/>
    <s v="HIGGINS JOHN J"/>
    <s v="HIGGINS ALICIA I"/>
    <s v="11615 S BUDD DR"/>
    <s v="COOPER CITY FL 33026"/>
  </r>
  <r>
    <x v="1244"/>
    <s v="18E17S320010  02630 0050"/>
    <s v="7492"/>
    <s v="PINE RIDGE UNITS 1,5,&amp; 6"/>
    <s v="0000"/>
    <s v="Vacant Residential"/>
    <s v="08"/>
    <s v="18S"/>
    <s v="18E"/>
    <s v="STANDARD"/>
    <x v="1"/>
    <n v="65945"/>
    <n v="1.51"/>
    <s v="000X"/>
    <n v="4647"/>
    <s v="W"/>
    <x v="71"/>
    <s v="PL"/>
    <m/>
    <s v="BEVERLY HILLS"/>
    <m/>
    <s v="PINE RIDGE UNIT 1 PB 8 PG 25 LOT 5 BLK 263"/>
    <n v="22710"/>
    <n v="22710"/>
    <n v="0"/>
    <n v="22710"/>
    <n v="22710"/>
    <x v="1"/>
    <x v="107"/>
    <n v="55000"/>
    <n v="2214"/>
    <n v="2199"/>
    <x v="1"/>
    <s v="WARRANTY DEED"/>
    <m/>
    <x v="6"/>
    <x v="2"/>
    <x v="2"/>
    <m/>
    <m/>
    <m/>
    <x v="2"/>
    <x v="1"/>
    <n v="0"/>
    <m/>
    <m/>
    <m/>
    <m/>
    <s v="BHAKTA BHAVESH"/>
    <s v="BHAKTA NILA"/>
    <s v="1790 VIA LAGO DR"/>
    <s v="LAKELAND FL 33810 2430"/>
  </r>
  <r>
    <x v="1245"/>
    <s v="18E17S320010  02660 0030"/>
    <s v="7492"/>
    <s v="PINE RIDGE UNITS 1,5,&amp; 6"/>
    <s v="0000"/>
    <s v="Vacant Residential"/>
    <s v="08"/>
    <s v="18S"/>
    <s v="18E"/>
    <s v="STANDARD"/>
    <x v="1"/>
    <n v="65002"/>
    <n v="1.49"/>
    <s v="000X"/>
    <n v="4704"/>
    <s v="W"/>
    <x v="32"/>
    <s v="LN"/>
    <m/>
    <s v="BEVERLY HILLS"/>
    <m/>
    <s v="PINE RIDGE UNIT 1 PB 8 PG 25 LOT 3 BLK 266"/>
    <n v="22380"/>
    <n v="22380"/>
    <n v="0"/>
    <n v="22380"/>
    <n v="22380"/>
    <x v="1"/>
    <x v="23"/>
    <m/>
    <m/>
    <m/>
    <x v="2"/>
    <m/>
    <m/>
    <x v="6"/>
    <x v="2"/>
    <x v="2"/>
    <m/>
    <m/>
    <m/>
    <x v="2"/>
    <x v="1"/>
    <n v="0"/>
    <m/>
    <m/>
    <m/>
    <m/>
    <s v="FATT TOM CHIN"/>
    <s v="FATT TOM MEMIE"/>
    <s v="PO BOX 442065"/>
    <s v="MIAMI FL 33144"/>
  </r>
  <r>
    <x v="1246"/>
    <s v="18E17S320010  02660 0050"/>
    <s v="7492"/>
    <s v="PINE RIDGE UNITS 1,5,&amp; 6"/>
    <s v="0100"/>
    <s v="Single Family Residential"/>
    <s v="08"/>
    <s v="18S"/>
    <s v="18E"/>
    <s v="STANDARD"/>
    <x v="0"/>
    <n v="69869"/>
    <n v="1.6"/>
    <s v="000X"/>
    <n v="4602"/>
    <s v="W"/>
    <x v="32"/>
    <s v="LN"/>
    <m/>
    <s v="BEVERLY HILLS"/>
    <m/>
    <s v="PINE RIDGE UNIT 1 PB 8 PG 25 LOT 5 BLK 266"/>
    <n v="298720"/>
    <n v="24060"/>
    <n v="274660"/>
    <n v="258919"/>
    <n v="233919"/>
    <x v="0"/>
    <x v="382"/>
    <n v="375000"/>
    <n v="2144"/>
    <n v="161"/>
    <x v="0"/>
    <s v="WARRANTY DEED"/>
    <n v="1"/>
    <x v="3"/>
    <x v="1"/>
    <x v="0"/>
    <m/>
    <n v="2503"/>
    <n v="32"/>
    <x v="1"/>
    <x v="0"/>
    <n v="3811"/>
    <m/>
    <m/>
    <m/>
    <m/>
    <s v="JELAVA JULIANN"/>
    <s v="BABINE ARTHUR L III"/>
    <s v="4602 W CASPER LA"/>
    <s v="BEVERLY HILLS FL 34465"/>
  </r>
  <r>
    <x v="1247"/>
    <s v="18E17S320010  02660 0080"/>
    <s v="7492"/>
    <s v="PINE RIDGE UNITS 1,5,&amp; 6"/>
    <s v="0100"/>
    <s v="Single Family Residential"/>
    <s v="08"/>
    <s v="18S"/>
    <s v="18E"/>
    <s v="STANDARD"/>
    <x v="0"/>
    <n v="65004"/>
    <n v="1.49"/>
    <s v="000X"/>
    <n v="4701"/>
    <s v="W"/>
    <x v="34"/>
    <s v="DR"/>
    <m/>
    <s v="BEVERLY HILLS"/>
    <m/>
    <s v="PINE RIDGE UNIT 1 PB 8 PG 25 LOT 8 BLK 266"/>
    <n v="212290"/>
    <n v="22380"/>
    <n v="189910"/>
    <n v="145101"/>
    <n v="120101"/>
    <x v="0"/>
    <x v="632"/>
    <n v="12000"/>
    <n v="1318"/>
    <n v="799"/>
    <x v="1"/>
    <s v="WARRANTY DEED"/>
    <n v="1"/>
    <x v="5"/>
    <x v="0"/>
    <x v="1"/>
    <m/>
    <n v="2300"/>
    <n v="32"/>
    <x v="1"/>
    <x v="0"/>
    <n v="3162"/>
    <m/>
    <m/>
    <m/>
    <m/>
    <s v="TCHIR THOMAS M"/>
    <s v="TCHIR KAREN"/>
    <s v="PO BOX 640462"/>
    <s v="BEVERLY HILLS FL 34464 0462"/>
  </r>
  <r>
    <x v="1248"/>
    <s v="18E17S320010  02680 0020"/>
    <s v="7492"/>
    <s v="PINE RIDGE UNITS 1,5,&amp; 6"/>
    <s v="0100"/>
    <s v="Single Family Residential"/>
    <s v="08"/>
    <s v="18S"/>
    <s v="18E"/>
    <s v="STANDARD"/>
    <x v="0"/>
    <n v="65359"/>
    <n v="1.5"/>
    <s v="000X"/>
    <n v="4633"/>
    <s v="N"/>
    <x v="72"/>
    <s v="DR"/>
    <m/>
    <s v="BEVERLY HILLS"/>
    <m/>
    <s v="PINE RIDGE UNIT 1 PB 8 PG 25 LOT 2 BLK 268"/>
    <n v="222410"/>
    <n v="22510"/>
    <n v="199900"/>
    <n v="161684"/>
    <n v="136684"/>
    <x v="0"/>
    <x v="359"/>
    <n v="9000"/>
    <n v="1020"/>
    <n v="2199"/>
    <x v="1"/>
    <s v="UNDEFINED"/>
    <n v="1"/>
    <x v="13"/>
    <x v="1"/>
    <x v="0"/>
    <m/>
    <n v="2316"/>
    <n v="32"/>
    <x v="1"/>
    <x v="0"/>
    <n v="3072"/>
    <m/>
    <m/>
    <m/>
    <m/>
    <s v="BOWLING STEVEN M"/>
    <s v="BOWLING LINDA SUE"/>
    <s v="4633 N PERRY DR"/>
    <s v="BEVERLY HILLS FL 34465 2965"/>
  </r>
  <r>
    <x v="1249"/>
    <s v="18E17S320010  02680 0080"/>
    <s v="7492"/>
    <s v="PINE RIDGE UNITS 1,5,&amp; 6"/>
    <s v="0100"/>
    <s v="Single Family Residential"/>
    <s v="08"/>
    <s v="18S"/>
    <s v="18E"/>
    <s v="STANDARD"/>
    <x v="0"/>
    <n v="62500"/>
    <n v="1.43"/>
    <s v="000X"/>
    <n v="4555"/>
    <s v="N"/>
    <x v="72"/>
    <s v="DR"/>
    <m/>
    <s v="BEVERLY HILLS"/>
    <m/>
    <s v="PINE RIDGE UNIT 1 PB 8 PG 25 LOT 8 BLK 268"/>
    <n v="260480"/>
    <n v="21520"/>
    <n v="238960"/>
    <n v="197924"/>
    <n v="172924"/>
    <x v="0"/>
    <x v="442"/>
    <n v="12500"/>
    <n v="1077"/>
    <n v="1740"/>
    <x v="1"/>
    <s v="WARRANTY DEED"/>
    <n v="1"/>
    <x v="10"/>
    <x v="1"/>
    <x v="0"/>
    <n v="1"/>
    <n v="2645"/>
    <n v="32"/>
    <x v="0"/>
    <x v="0"/>
    <n v="3773"/>
    <m/>
    <m/>
    <m/>
    <m/>
    <s v="LANGIS RODOLPHE"/>
    <s v="LANGIS HELEN"/>
    <s v="4555 N PERRY DR"/>
    <s v="BEVERLY HILLS FL 34465"/>
  </r>
  <r>
    <x v="1250"/>
    <s v="18E17S320010  02690 0020"/>
    <s v="7492"/>
    <s v="PINE RIDGE UNITS 1,5,&amp; 6"/>
    <s v="0100"/>
    <s v="Single Family Residential"/>
    <s v="08"/>
    <s v="18S"/>
    <s v="18E"/>
    <s v="STANDARD"/>
    <x v="0"/>
    <n v="65000"/>
    <n v="1.49"/>
    <s v="000X"/>
    <n v="4368"/>
    <s v="W"/>
    <x v="73"/>
    <s v="LN"/>
    <m/>
    <s v="BEVERLY HILLS"/>
    <m/>
    <s v="PINE RIDGE UNIT 1 PB 8 PG 25 LOT 2 BLK 269"/>
    <n v="267730"/>
    <n v="22380"/>
    <n v="245350"/>
    <n v="193855"/>
    <n v="168855"/>
    <x v="0"/>
    <x v="424"/>
    <n v="230000"/>
    <n v="2548"/>
    <n v="1726"/>
    <x v="0"/>
    <s v="WARRANTY DEED"/>
    <n v="1"/>
    <x v="16"/>
    <x v="0"/>
    <x v="0"/>
    <n v="1"/>
    <n v="2710"/>
    <n v="32"/>
    <x v="0"/>
    <x v="0"/>
    <n v="3860"/>
    <m/>
    <m/>
    <m/>
    <m/>
    <s v="HOEFSMIT JARED"/>
    <s v="HOEFSMIT JENNIFER"/>
    <s v="4368 W PANSY LN"/>
    <s v="BEVERLY HILLS FL 34465"/>
  </r>
  <r>
    <x v="1251"/>
    <s v="18E17S320010  02700 0110"/>
    <s v="7492"/>
    <s v="PINE RIDGE UNITS 1,5,&amp; 6"/>
    <s v="0100"/>
    <s v="Single Family Residential"/>
    <s v="08"/>
    <s v="18S"/>
    <s v="18E"/>
    <s v="STANDARD"/>
    <x v="0"/>
    <n v="62500"/>
    <n v="1.43"/>
    <s v="000X"/>
    <n v="4394"/>
    <s v="W"/>
    <x v="28"/>
    <s v="DR"/>
    <m/>
    <s v="BEVERLY HILLS"/>
    <m/>
    <s v="PINE RIDGE UNIT 1 PB 8 PG 25 LOT 11 BLK 270"/>
    <n v="179600"/>
    <n v="21520"/>
    <n v="158080"/>
    <n v="129505"/>
    <n v="104505"/>
    <x v="0"/>
    <x v="653"/>
    <n v="145000"/>
    <n v="2741"/>
    <n v="1654"/>
    <x v="0"/>
    <s v="WARRANTY DEED"/>
    <n v="1"/>
    <x v="30"/>
    <x v="1"/>
    <x v="0"/>
    <m/>
    <n v="1946"/>
    <n v="34"/>
    <x v="0"/>
    <x v="0"/>
    <n v="2854"/>
    <m/>
    <m/>
    <m/>
    <m/>
    <s v="RZEZNIK THOMAS S"/>
    <s v="LOPER KAREN L"/>
    <s v="4394 W HORSESHOE DR"/>
    <s v="BEVERLY HILLS FL 34465"/>
  </r>
  <r>
    <x v="1252"/>
    <s v="18E17S320010  02700 0190"/>
    <s v="7492"/>
    <s v="PINE RIDGE UNITS 1,5,&amp; 6"/>
    <s v="0100"/>
    <s v="Single Family Residential"/>
    <s v="08"/>
    <s v="18S"/>
    <s v="18E"/>
    <s v="STANDARD"/>
    <x v="0"/>
    <n v="66252"/>
    <n v="1.52"/>
    <s v="000X"/>
    <n v="4184"/>
    <s v="W"/>
    <x v="28"/>
    <s v="DR"/>
    <m/>
    <s v="BEVERLY HILLS"/>
    <m/>
    <s v="PINE RIDGE UNIT 1 PB 8 PG 25 LOT 19 BLK 270"/>
    <n v="233240"/>
    <n v="22810"/>
    <n v="210430"/>
    <n v="172371"/>
    <n v="147371"/>
    <x v="0"/>
    <x v="167"/>
    <n v="13000"/>
    <n v="1383"/>
    <n v="1359"/>
    <x v="1"/>
    <s v="TO OR FROM BANKS/LOAN CO."/>
    <n v="1"/>
    <x v="20"/>
    <x v="1"/>
    <x v="0"/>
    <m/>
    <n v="2292"/>
    <n v="32"/>
    <x v="1"/>
    <x v="0"/>
    <n v="3378"/>
    <m/>
    <m/>
    <m/>
    <m/>
    <s v="COMBS GEORGE H"/>
    <s v="COMBS LINDA ELLEN JODER"/>
    <s v="4184 W HORSESHOE DR"/>
    <s v="BEVERLY HILLS FL 34465"/>
  </r>
  <r>
    <x v="1253"/>
    <s v="18E17S320010  02700 0230"/>
    <s v="7492"/>
    <s v="PINE RIDGE UNITS 1,5,&amp; 6"/>
    <s v="0000"/>
    <s v="Vacant Residential"/>
    <s v="05"/>
    <s v="18S"/>
    <s v="18E"/>
    <s v="STANDARD"/>
    <x v="1"/>
    <n v="66252"/>
    <n v="1.52"/>
    <s v="000X"/>
    <n v="4130"/>
    <s v="W"/>
    <x v="28"/>
    <s v="DR"/>
    <m/>
    <s v="BEVERLY HILLS"/>
    <m/>
    <s v="PINE RIDGE UNIT 1 PB 8 PG 25 LOT 23 BLK 270"/>
    <n v="22810"/>
    <n v="22810"/>
    <n v="0"/>
    <n v="22810"/>
    <n v="22810"/>
    <x v="1"/>
    <x v="345"/>
    <n v="20000"/>
    <n v="1569"/>
    <n v="2127"/>
    <x v="1"/>
    <s v="WARRANTY DEED"/>
    <m/>
    <x v="6"/>
    <x v="2"/>
    <x v="2"/>
    <m/>
    <m/>
    <m/>
    <x v="2"/>
    <x v="1"/>
    <n v="0"/>
    <m/>
    <m/>
    <m/>
    <m/>
    <s v="FORTUNE DEREK JOHN"/>
    <s v="FORTUNE JACQUELINE ELISABETH"/>
    <s v="212 ALEXANDRIA DR"/>
    <s v="MOORESVILLE NC 28115 1100"/>
  </r>
  <r>
    <x v="1254"/>
    <s v="18E17S320010  02700 0240"/>
    <s v="7492"/>
    <s v="PINE RIDGE UNITS 1,5,&amp; 6"/>
    <s v="0000"/>
    <s v="Vacant Residential"/>
    <s v="05"/>
    <s v="18S"/>
    <s v="18E"/>
    <s v="STANDARD"/>
    <x v="1"/>
    <n v="66252"/>
    <n v="1.52"/>
    <s v="000X"/>
    <n v="4114"/>
    <s v="W"/>
    <x v="28"/>
    <s v="DR"/>
    <m/>
    <s v="BEVERLY HILLS"/>
    <m/>
    <s v="PINE RIDGE UNIT 1 PB 8 PG 25 LOT 24 BLK 270"/>
    <n v="22810"/>
    <n v="22810"/>
    <n v="0"/>
    <n v="22810"/>
    <n v="22810"/>
    <x v="1"/>
    <x v="23"/>
    <m/>
    <m/>
    <m/>
    <x v="2"/>
    <m/>
    <m/>
    <x v="6"/>
    <x v="2"/>
    <x v="2"/>
    <m/>
    <m/>
    <m/>
    <x v="2"/>
    <x v="1"/>
    <n v="0"/>
    <m/>
    <m/>
    <m/>
    <m/>
    <s v="WINTER HAVEN SDN BHD"/>
    <m/>
    <s v="7 LORONG PJU 7 / 24 D"/>
    <s v=" 47810 MALAYSIA"/>
  </r>
  <r>
    <x v="1255"/>
    <s v="18E17S320010  02700 0260"/>
    <s v="7492"/>
    <s v="PINE RIDGE UNITS 1,5,&amp; 6"/>
    <s v="0100"/>
    <s v="Single Family Residential"/>
    <s v="05"/>
    <s v="18S"/>
    <s v="18E"/>
    <s v="STANDARD"/>
    <x v="0"/>
    <n v="69064"/>
    <n v="1.59"/>
    <s v="000X"/>
    <n v="4080"/>
    <s v="W"/>
    <x v="75"/>
    <s v="CT"/>
    <m/>
    <s v="BEVERLY HILLS"/>
    <m/>
    <s v="PINE RIDGE UNIT 1 PB 8 PG 25 LOT 26 BLK 270"/>
    <n v="219980"/>
    <n v="23780"/>
    <n v="196200"/>
    <n v="164253"/>
    <n v="139253"/>
    <x v="0"/>
    <x v="149"/>
    <n v="150000"/>
    <n v="1381"/>
    <n v="985"/>
    <x v="0"/>
    <s v="WARRANTY DEED"/>
    <n v="1"/>
    <x v="26"/>
    <x v="1"/>
    <x v="0"/>
    <m/>
    <n v="2164"/>
    <n v="32"/>
    <x v="0"/>
    <x v="0"/>
    <n v="3182"/>
    <m/>
    <m/>
    <m/>
    <m/>
    <s v="LAMPASONA ROBERT J"/>
    <s v="LAMPASONA PATRICIA A"/>
    <s v="4080 W ROUNDUP CT"/>
    <s v="BEVERLY HILLS FL 34465 2972"/>
  </r>
  <r>
    <x v="1256"/>
    <s v="18E17S320010  02640 0060"/>
    <s v="7492"/>
    <s v="PINE RIDGE UNITS 1,5,&amp; 6"/>
    <s v="0100"/>
    <s v="Single Family Residential"/>
    <s v="08"/>
    <s v="18S"/>
    <s v="18E"/>
    <s v="STANDARD"/>
    <x v="0"/>
    <n v="79871"/>
    <n v="1.83"/>
    <s v="000X"/>
    <n v="4757"/>
    <s v="W"/>
    <x v="32"/>
    <s v="LN"/>
    <m/>
    <s v="BEVERLY HILLS"/>
    <m/>
    <s v="PINE RIDGE UNIT 1 PB 8 PG 25 LOT 6 BLK 264"/>
    <n v="210530"/>
    <n v="27500"/>
    <n v="183030"/>
    <n v="150150"/>
    <n v="125150"/>
    <x v="0"/>
    <x v="260"/>
    <n v="10000"/>
    <n v="747"/>
    <n v="1884"/>
    <x v="1"/>
    <s v="UNDEFINED"/>
    <n v="1"/>
    <x v="2"/>
    <x v="1"/>
    <x v="0"/>
    <m/>
    <n v="2079"/>
    <n v="34"/>
    <x v="1"/>
    <x v="0"/>
    <n v="3322"/>
    <m/>
    <m/>
    <m/>
    <m/>
    <s v="DIEMER CRAIG ROBERT"/>
    <m/>
    <s v="4757 W CASPER LN"/>
    <s v="BEVERLY HILLS FL 34465"/>
  </r>
  <r>
    <x v="1257"/>
    <s v="18E17S320010  02650 0030"/>
    <s v="7492"/>
    <s v="PINE RIDGE UNITS 1,5,&amp; 6"/>
    <s v="0100"/>
    <s v="Single Family Residential"/>
    <s v="08"/>
    <s v="18S"/>
    <s v="18E"/>
    <s v="STANDARD"/>
    <x v="0"/>
    <n v="70641"/>
    <n v="1.62"/>
    <s v="000X"/>
    <n v="4614"/>
    <s v="W"/>
    <x v="71"/>
    <s v="PL"/>
    <m/>
    <s v="BEVERLY HILLS"/>
    <m/>
    <s v="PINE RIDGE UNIT 1 PB 8 PG 25 LOT 3 BLK 265"/>
    <n v="232630"/>
    <n v="24330"/>
    <n v="208300"/>
    <n v="187423"/>
    <n v="161923"/>
    <x v="0"/>
    <x v="242"/>
    <n v="225000"/>
    <n v="2612"/>
    <n v="1793"/>
    <x v="0"/>
    <s v="WARRANTY DEED"/>
    <n v="1"/>
    <x v="19"/>
    <x v="1"/>
    <x v="0"/>
    <n v="1"/>
    <n v="2212"/>
    <n v="32"/>
    <x v="1"/>
    <x v="0"/>
    <n v="3360"/>
    <m/>
    <m/>
    <m/>
    <m/>
    <s v="PICONE JOSEPH"/>
    <s v="PICONE ANGELA"/>
    <s v="4614 W OSAGE PL"/>
    <s v="BEVERLY HILLS FL 34465"/>
  </r>
  <r>
    <x v="1258"/>
    <s v="18E17S320010  02650 0060"/>
    <s v="7492"/>
    <s v="PINE RIDGE UNITS 1,5,&amp; 6"/>
    <s v="0100"/>
    <s v="Single Family Residential"/>
    <s v="08"/>
    <s v="18S"/>
    <s v="18E"/>
    <s v="STANDARD"/>
    <x v="0"/>
    <n v="71575"/>
    <n v="1.64"/>
    <s v="000X"/>
    <n v="4705"/>
    <s v="W"/>
    <x v="32"/>
    <s v="LN"/>
    <m/>
    <s v="BEVERLY HILLS"/>
    <m/>
    <s v="PINE RIDGE UNIT 1 PB 8 PG 25 LOT 6 BLK 265"/>
    <n v="272600"/>
    <n v="24650"/>
    <n v="247950"/>
    <n v="233390"/>
    <n v="207890"/>
    <x v="0"/>
    <x v="335"/>
    <n v="238500"/>
    <n v="2766"/>
    <n v="713"/>
    <x v="0"/>
    <s v="WARRANTY DEED"/>
    <n v="1"/>
    <x v="23"/>
    <x v="1"/>
    <x v="1"/>
    <m/>
    <n v="2597"/>
    <n v="32"/>
    <x v="0"/>
    <x v="0"/>
    <n v="3843"/>
    <m/>
    <m/>
    <m/>
    <m/>
    <s v="CHASE HAL K"/>
    <s v="ULMER KATHLEEN L"/>
    <s v="4705 W CASPER LN"/>
    <s v="BEVERLY HILLS FL 34465"/>
  </r>
  <r>
    <x v="1259"/>
    <s v="18E17S320010  02670 0050"/>
    <s v="7492"/>
    <s v="PINE RIDGE UNITS 1,5,&amp; 6"/>
    <s v="8000"/>
    <s v="Vacant Governmental"/>
    <s v="08"/>
    <s v="18S"/>
    <s v="18E"/>
    <s v="STANDARD"/>
    <x v="1"/>
    <n v="62501"/>
    <n v="1.43"/>
    <s v="000X"/>
    <n v="4721"/>
    <s v="N"/>
    <x v="23"/>
    <s v="DR"/>
    <m/>
    <s v="BEVERLY HILLS"/>
    <m/>
    <s v="PINE RIDGE UNIT 1 PB 8 PG 25 LOT 5 BLK 267 DESC IN OR BK "/>
    <n v="21520"/>
    <n v="21520"/>
    <n v="0"/>
    <n v="21520"/>
    <n v="2152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1260"/>
    <s v="18E17S320010  02670 0110"/>
    <s v="7492"/>
    <s v="PINE RIDGE UNITS 1,5,&amp; 6"/>
    <s v="0100"/>
    <s v="Single Family Residential"/>
    <s v="05"/>
    <s v="18S"/>
    <s v="18E"/>
    <s v="STANDARD"/>
    <x v="0"/>
    <n v="67206"/>
    <n v="1.54"/>
    <s v="000X"/>
    <n v="5021"/>
    <s v="N"/>
    <x v="23"/>
    <s v="DR"/>
    <m/>
    <s v="BEVERLY HILLS"/>
    <m/>
    <s v="PINE RIDGE UNIT 1 PB 8 PG 25 LOT 11 BLK 267 "/>
    <n v="306780"/>
    <n v="23140"/>
    <n v="283640"/>
    <n v="236330"/>
    <n v="210830"/>
    <x v="0"/>
    <x v="125"/>
    <n v="27000"/>
    <n v="1675"/>
    <n v="2344"/>
    <x v="1"/>
    <s v="WARRANTY DEED"/>
    <n v="1"/>
    <x v="15"/>
    <x v="0"/>
    <x v="0"/>
    <n v="1"/>
    <n v="2981"/>
    <n v="32"/>
    <x v="0"/>
    <x v="0"/>
    <n v="4162"/>
    <m/>
    <m/>
    <m/>
    <m/>
    <s v="LUCHOR DIANA G TRUSTEE"/>
    <s v="DIANA G LUCHOR LIVING TRUST"/>
    <s v="5021 N AMARILLO DR"/>
    <s v="BEVERLY HILLS FL 34465"/>
  </r>
  <r>
    <x v="1261"/>
    <s v="18E17S320010  02680 0050"/>
    <s v="7492"/>
    <s v="PINE RIDGE UNITS 1,5,&amp; 6"/>
    <s v="0000"/>
    <s v="Vacant Residential"/>
    <s v="08"/>
    <s v="18S"/>
    <s v="18E"/>
    <s v="STANDARD"/>
    <x v="1"/>
    <n v="68142"/>
    <n v="1.56"/>
    <s v="000X"/>
    <n v="4577"/>
    <s v="N"/>
    <x v="72"/>
    <s v="DR"/>
    <m/>
    <s v="BEVERLY HILLS"/>
    <m/>
    <s v="PINE RIDGE UNIT 1 PB 8 PG 25 LOT 5 BLK 268"/>
    <n v="23460"/>
    <n v="23460"/>
    <n v="0"/>
    <n v="23460"/>
    <n v="23460"/>
    <x v="1"/>
    <x v="654"/>
    <n v="34000"/>
    <n v="2849"/>
    <n v="1580"/>
    <x v="1"/>
    <s v="WARRANTY DEED"/>
    <m/>
    <x v="6"/>
    <x v="2"/>
    <x v="2"/>
    <m/>
    <m/>
    <m/>
    <x v="2"/>
    <x v="1"/>
    <n v="0"/>
    <m/>
    <m/>
    <m/>
    <m/>
    <s v="KARCHER MARTIN P"/>
    <s v="KARCHER MITZI M"/>
    <s v="116 CROTON WAY"/>
    <s v="HOWEY IN THE HILLS FL 34737"/>
  </r>
  <r>
    <x v="1262"/>
    <s v="18E17S320010  02680 0130"/>
    <s v="7492"/>
    <s v="PINE RIDGE UNITS 1,5,&amp; 6"/>
    <s v="0000"/>
    <s v="Vacant Residential"/>
    <s v="08"/>
    <s v="18S"/>
    <s v="18E"/>
    <s v="STANDARD"/>
    <x v="1"/>
    <n v="117581"/>
    <n v="2.7"/>
    <s v="000X"/>
    <n v="4515"/>
    <s v="N"/>
    <x v="72"/>
    <s v="DR"/>
    <m/>
    <s v="BEVERLY HILLS"/>
    <m/>
    <s v="PINE RIDGE UNIT 1 PB 8 PG 25 LOT 13 BLK 268"/>
    <n v="40490"/>
    <n v="40490"/>
    <n v="0"/>
    <n v="40490"/>
    <n v="40490"/>
    <x v="1"/>
    <x v="655"/>
    <n v="35500"/>
    <n v="2806"/>
    <n v="1192"/>
    <x v="1"/>
    <s v="WARRANTY DEED"/>
    <m/>
    <x v="6"/>
    <x v="2"/>
    <x v="2"/>
    <m/>
    <m/>
    <m/>
    <x v="2"/>
    <x v="1"/>
    <n v="0"/>
    <m/>
    <m/>
    <m/>
    <m/>
    <s v="PASQUANTONIO MICHAEL A"/>
    <s v="PASQUANTONIO SONJA K"/>
    <s v="64 COPPER HILL RD"/>
    <s v="EAST GRANBY CT 06026"/>
  </r>
  <r>
    <x v="1263"/>
    <s v="18E17S320010  02680 0230"/>
    <s v="7492"/>
    <s v="PINE RIDGE UNITS 1,5,&amp; 6"/>
    <s v="0100"/>
    <s v="Single Family Residential"/>
    <s v="08"/>
    <s v="18S"/>
    <s v="18E"/>
    <s v="STANDARD"/>
    <x v="0"/>
    <n v="62500"/>
    <n v="1.43"/>
    <s v="000X"/>
    <n v="4119"/>
    <s v="W"/>
    <x v="73"/>
    <s v="LN"/>
    <m/>
    <s v="BEVERLY HILLS"/>
    <m/>
    <s v="PINE RIDGE UNIT 1 PB 8 PG 25 LOT 23 BLK 268"/>
    <n v="252310"/>
    <n v="21520"/>
    <n v="230790"/>
    <n v="195982"/>
    <n v="170982"/>
    <x v="0"/>
    <x v="656"/>
    <n v="15000"/>
    <n v="1436"/>
    <n v="1763"/>
    <x v="1"/>
    <s v="WARRANTY DEED"/>
    <n v="1"/>
    <x v="22"/>
    <x v="1"/>
    <x v="0"/>
    <m/>
    <n v="2053"/>
    <n v="32"/>
    <x v="0"/>
    <x v="0"/>
    <n v="3460"/>
    <m/>
    <m/>
    <m/>
    <m/>
    <s v="ROCCA PETER A"/>
    <s v="ROCCA JOANNE F"/>
    <s v="4119 W PANSY LN"/>
    <s v="BEVERLY HILLS FL 34465"/>
  </r>
  <r>
    <x v="1264"/>
    <s v="18E17S320010  02690 0040"/>
    <s v="7492"/>
    <s v="PINE RIDGE UNITS 1,5,&amp; 6"/>
    <s v="0000"/>
    <s v="Vacant Residential"/>
    <s v="08"/>
    <s v="18S"/>
    <s v="18E"/>
    <s v="STANDARD"/>
    <x v="1"/>
    <n v="65000"/>
    <n v="1.49"/>
    <s v="000X"/>
    <n v="4278"/>
    <s v="W"/>
    <x v="73"/>
    <s v="LN"/>
    <m/>
    <s v="BEVERLY HILLS"/>
    <m/>
    <s v="PINE RIDGE UNIT 1 PB 8 PG 25 LOT 4 BLK 269 "/>
    <n v="22380"/>
    <n v="22380"/>
    <n v="0"/>
    <n v="22380"/>
    <n v="22380"/>
    <x v="1"/>
    <x v="657"/>
    <n v="25000"/>
    <n v="2428"/>
    <n v="1542"/>
    <x v="1"/>
    <s v="WARRANTY DEED"/>
    <m/>
    <x v="6"/>
    <x v="2"/>
    <x v="2"/>
    <m/>
    <m/>
    <m/>
    <x v="2"/>
    <x v="1"/>
    <n v="0"/>
    <m/>
    <m/>
    <m/>
    <m/>
    <s v="THOR DONALD H JR &amp;"/>
    <s v="CAROL L ABEL"/>
    <s v="4141 W BONANZA DR"/>
    <s v="BEVERLY HILLS FL 34465"/>
  </r>
  <r>
    <x v="1265"/>
    <s v="18E17S320010  02690 0130"/>
    <s v="7492"/>
    <s v="PINE RIDGE UNITS 1,5,&amp; 6"/>
    <s v="0100"/>
    <s v="Single Family Residential"/>
    <s v="08"/>
    <s v="18S"/>
    <s v="18E"/>
    <s v="STANDARD"/>
    <x v="0"/>
    <n v="65000"/>
    <n v="1.49"/>
    <s v="000X"/>
    <n v="4548"/>
    <s v="N"/>
    <x v="72"/>
    <s v="DR"/>
    <m/>
    <s v="BEVERLY HILLS"/>
    <m/>
    <s v="PINE RIDGE UNIT 1 PB 8 PG 25 LOT 13 BLK 269"/>
    <n v="289510"/>
    <n v="22380"/>
    <n v="267130"/>
    <n v="217561"/>
    <n v="192561"/>
    <x v="0"/>
    <x v="658"/>
    <n v="72000"/>
    <n v="2094"/>
    <n v="417"/>
    <x v="1"/>
    <s v="WARRANTY DEED"/>
    <n v="1"/>
    <x v="39"/>
    <x v="1"/>
    <x v="1"/>
    <n v="1"/>
    <n v="2849"/>
    <n v="32"/>
    <x v="0"/>
    <x v="0"/>
    <n v="3835"/>
    <m/>
    <m/>
    <m/>
    <m/>
    <s v="LAW C HERBERT"/>
    <s v="LAW NORMA P"/>
    <s v="4548 N PERRY DR"/>
    <s v="BEVERLY HILLS FL 34465 2967"/>
  </r>
  <r>
    <x v="1266"/>
    <s v="18E17S320010  02690 0140"/>
    <s v="7492"/>
    <s v="PINE RIDGE UNITS 1,5,&amp; 6"/>
    <s v="0100"/>
    <s v="Single Family Residential"/>
    <s v="08"/>
    <s v="18S"/>
    <s v="18E"/>
    <s v="STANDARD"/>
    <x v="0"/>
    <n v="65000"/>
    <n v="1.49"/>
    <s v="000X"/>
    <n v="4540"/>
    <s v="N"/>
    <x v="72"/>
    <s v="DR"/>
    <m/>
    <s v="BEVERLY HILLS"/>
    <m/>
    <s v="PINE RIDGE UNIT 1 PB 8 PG 25 LOT 14 BLK 269"/>
    <n v="216220"/>
    <n v="22380"/>
    <n v="193840"/>
    <n v="167724"/>
    <n v="142724"/>
    <x v="0"/>
    <x v="165"/>
    <n v="305000"/>
    <n v="2055"/>
    <n v="2288"/>
    <x v="0"/>
    <s v="WARRANTY DEED"/>
    <n v="1"/>
    <x v="11"/>
    <x v="1"/>
    <x v="0"/>
    <m/>
    <n v="2035"/>
    <n v="32"/>
    <x v="0"/>
    <x v="0"/>
    <n v="2730"/>
    <m/>
    <m/>
    <m/>
    <m/>
    <s v="MICHEL ROGER"/>
    <s v="FOX-MICHEL MELISSA A"/>
    <s v="4540 N PERRY DR"/>
    <s v="BEVERLY HILLS FL 34465 2967"/>
  </r>
  <r>
    <x v="1267"/>
    <s v="18E17S320010  02700 0060"/>
    <s v="7492"/>
    <s v="PINE RIDGE UNITS 1,5,&amp; 6"/>
    <s v="0100"/>
    <s v="Single Family Residential"/>
    <s v="08"/>
    <s v="18S"/>
    <s v="18E"/>
    <s v="STANDARD"/>
    <x v="0"/>
    <n v="65003"/>
    <n v="1.49"/>
    <s v="000X"/>
    <n v="4444"/>
    <s v="W"/>
    <x v="28"/>
    <s v="DR"/>
    <m/>
    <s v="BEVERLY HILLS"/>
    <m/>
    <s v="PINE RIDGE UNIT 1 PB 8 PG 25 LOT 6 BLK 270"/>
    <n v="225530"/>
    <n v="22380"/>
    <n v="203150"/>
    <n v="167648"/>
    <n v="142648"/>
    <x v="0"/>
    <x v="50"/>
    <n v="159000"/>
    <n v="1352"/>
    <n v="422"/>
    <x v="0"/>
    <s v="WARRANTY DEED"/>
    <n v="1"/>
    <x v="7"/>
    <x v="1"/>
    <x v="0"/>
    <m/>
    <n v="1832"/>
    <n v="32"/>
    <x v="0"/>
    <x v="0"/>
    <n v="2987"/>
    <m/>
    <m/>
    <m/>
    <m/>
    <s v="BERTINE LLOYD D"/>
    <s v="BERTINE NANCY M"/>
    <s v="4444 W HORSESHOE DR"/>
    <s v="BEVERLY HILLS FL 34465"/>
  </r>
  <r>
    <x v="1268"/>
    <s v="18E17S320010  02700 0090"/>
    <s v="7492"/>
    <s v="PINE RIDGE UNITS 1,5,&amp; 6"/>
    <s v="0100"/>
    <s v="Single Family Residential"/>
    <s v="08"/>
    <s v="18S"/>
    <s v="18E"/>
    <s v="STANDARD"/>
    <x v="0"/>
    <n v="89950"/>
    <n v="2.06"/>
    <s v="000X"/>
    <n v="4412"/>
    <s v="W"/>
    <x v="28"/>
    <s v="DR"/>
    <m/>
    <s v="BEVERLY HILLS"/>
    <m/>
    <s v="PINE RIDGE UNIT 1 PB 8 PG 25 LOT 9 BLK 270 "/>
    <n v="227010"/>
    <n v="30980"/>
    <n v="196030"/>
    <n v="161990"/>
    <n v="136990"/>
    <x v="0"/>
    <x v="63"/>
    <n v="167900"/>
    <n v="2445"/>
    <n v="892"/>
    <x v="0"/>
    <s v="TO OR FROM BANKS/LOAN CO."/>
    <n v="1"/>
    <x v="21"/>
    <x v="1"/>
    <x v="0"/>
    <m/>
    <n v="2117"/>
    <n v="32"/>
    <x v="0"/>
    <x v="0"/>
    <n v="2942"/>
    <m/>
    <m/>
    <m/>
    <m/>
    <s v="ALCORN ANDREW"/>
    <m/>
    <s v="4412 W HORSESHOE DR"/>
    <s v="BEVERLY HILLS FL 34465"/>
  </r>
  <r>
    <x v="1269"/>
    <s v="18E17S320010  02620 0130"/>
    <s v="7492"/>
    <s v="PINE RIDGE UNITS 1,5,&amp; 6"/>
    <s v="0100"/>
    <s v="Single Family Residential"/>
    <s v="08"/>
    <s v="18S"/>
    <s v="18E"/>
    <s v="STANDARD"/>
    <x v="0"/>
    <n v="64307"/>
    <n v="1.48"/>
    <s v="000X"/>
    <n v="4785"/>
    <s v="W"/>
    <x v="22"/>
    <s v="DR"/>
    <m/>
    <s v="BEVERLY HILLS"/>
    <m/>
    <s v="PINE RIDGE UNIT 1 PB 8 PG 25 LOT 13 BLK 262"/>
    <n v="336550"/>
    <n v="22140"/>
    <n v="314410"/>
    <n v="251056"/>
    <n v="226056"/>
    <x v="0"/>
    <x v="500"/>
    <n v="15000"/>
    <n v="1471"/>
    <n v="720"/>
    <x v="1"/>
    <s v="WARRANTY DEED"/>
    <n v="1"/>
    <x v="22"/>
    <x v="0"/>
    <x v="1"/>
    <m/>
    <n v="3289"/>
    <n v="32"/>
    <x v="0"/>
    <x v="0"/>
    <n v="4920"/>
    <m/>
    <m/>
    <m/>
    <m/>
    <s v="SCARANGELLA VITO"/>
    <s v="SCARANGELLA DOLORES"/>
    <s v="4785 W PHOENIX DR"/>
    <s v="BEVERLY HILLS FL 34465"/>
  </r>
  <r>
    <x v="1270"/>
    <s v="18E17S320010  02630 0030"/>
    <s v="7492"/>
    <s v="PINE RIDGE UNITS 1,5,&amp; 6"/>
    <s v="0100"/>
    <s v="Single Family Residential"/>
    <s v="08"/>
    <s v="18S"/>
    <s v="18E"/>
    <s v="STANDARD"/>
    <x v="0"/>
    <n v="74095"/>
    <n v="1.7"/>
    <s v="000X"/>
    <n v="4624"/>
    <s v="W"/>
    <x v="22"/>
    <s v="DR"/>
    <m/>
    <s v="BEVERLY HILLS"/>
    <m/>
    <s v="PINE RIDGE UNIT 1 PB 8 PG 25 LOT 3 BLK 263"/>
    <n v="393480"/>
    <n v="25520"/>
    <n v="367960"/>
    <n v="347285"/>
    <n v="322285"/>
    <x v="0"/>
    <x v="11"/>
    <n v="16500"/>
    <n v="1626"/>
    <n v="585"/>
    <x v="1"/>
    <s v="WARRANTY DEED"/>
    <n v="2"/>
    <x v="24"/>
    <x v="1"/>
    <x v="0"/>
    <n v="2"/>
    <n v="3878"/>
    <n v="32"/>
    <x v="1"/>
    <x v="0"/>
    <n v="4920"/>
    <m/>
    <m/>
    <m/>
    <m/>
    <s v="ATKINSON JAMES T"/>
    <s v="ATKINSON ADELINE"/>
    <s v="4624 W PHOENIX DR"/>
    <s v="BEVERLY HILLS FL 34465"/>
  </r>
  <r>
    <x v="1271"/>
    <s v="18E17S320010  02650 0010"/>
    <s v="7492"/>
    <s v="PINE RIDGE UNITS 1,5,&amp; 6"/>
    <s v="0100"/>
    <s v="Single Family Residential"/>
    <s v="08"/>
    <s v="18S"/>
    <s v="18E"/>
    <s v="STANDARD"/>
    <x v="0"/>
    <n v="68130"/>
    <n v="1.56"/>
    <s v="000X"/>
    <n v="4765"/>
    <s v="N"/>
    <x v="76"/>
    <s v="TER"/>
    <m/>
    <s v="BEVERLY HILLS"/>
    <m/>
    <s v="PINE RIDGE UNIT 1 PB 8 PG 25 LOT 1 BLK 265 "/>
    <n v="310170"/>
    <n v="23460"/>
    <n v="286710"/>
    <n v="253315"/>
    <n v="228315"/>
    <x v="0"/>
    <x v="272"/>
    <n v="30000"/>
    <n v="1691"/>
    <n v="804"/>
    <x v="1"/>
    <s v="WARRANTY DEED"/>
    <n v="1"/>
    <x v="24"/>
    <x v="1"/>
    <x v="1"/>
    <m/>
    <n v="2714"/>
    <n v="32"/>
    <x v="0"/>
    <x v="0"/>
    <n v="4064"/>
    <m/>
    <m/>
    <m/>
    <m/>
    <s v="TRUMPETER DEBORAH"/>
    <m/>
    <s v="4765 N MOJAVE TER"/>
    <s v="BEVERLY HILLS FL 34465"/>
  </r>
  <r>
    <x v="1272"/>
    <s v="18E17S320010  02680 0110"/>
    <s v="7492"/>
    <s v="PINE RIDGE UNITS 1,5,&amp; 6"/>
    <s v="0100"/>
    <s v="Single Family Residential"/>
    <s v="08"/>
    <s v="18S"/>
    <s v="18E"/>
    <s v="STANDARD"/>
    <x v="0"/>
    <n v="62500"/>
    <n v="1.43"/>
    <s v="000X"/>
    <n v="4531"/>
    <s v="N"/>
    <x v="72"/>
    <s v="DR"/>
    <m/>
    <s v="BEVERLY HILLS"/>
    <m/>
    <s v="PINE RIDGE UNIT 1 PB 8 PG 25 LOT 11 BLK 268"/>
    <n v="235170"/>
    <n v="21520"/>
    <n v="213650"/>
    <n v="190951"/>
    <n v="165951"/>
    <x v="0"/>
    <x v="659"/>
    <n v="225000"/>
    <n v="2754"/>
    <n v="2262"/>
    <x v="0"/>
    <s v="WARRANTY DEED"/>
    <n v="1"/>
    <x v="7"/>
    <x v="1"/>
    <x v="0"/>
    <m/>
    <n v="2212"/>
    <n v="32"/>
    <x v="0"/>
    <x v="0"/>
    <n v="3116"/>
    <m/>
    <m/>
    <m/>
    <m/>
    <s v="LEUELLING CHAD E"/>
    <s v="LEUELLING JONNA"/>
    <s v="4531 N PERRY DR"/>
    <s v="BEVERLY HILLS FL 34465"/>
  </r>
  <r>
    <x v="1273"/>
    <s v="18E17S320010  02680 0160"/>
    <s v="7492"/>
    <s v="PINE RIDGE UNITS 1,5,&amp; 6"/>
    <s v="0000"/>
    <s v="Vacant Residential"/>
    <s v="08"/>
    <s v="18S"/>
    <s v="18E"/>
    <s v="STANDARD"/>
    <x v="1"/>
    <n v="76651"/>
    <n v="1.76"/>
    <s v="000X"/>
    <n v="4470"/>
    <s v="W"/>
    <x v="73"/>
    <s v="LN"/>
    <m/>
    <s v="BEVERLY HILLS"/>
    <m/>
    <s v="PINE RIDGE UNIT 1 PB 8 PG 25 LOT 16 BLK 268"/>
    <n v="26400"/>
    <n v="26400"/>
    <n v="0"/>
    <n v="26400"/>
    <n v="26400"/>
    <x v="1"/>
    <x v="300"/>
    <n v="89900"/>
    <n v="1844"/>
    <n v="655"/>
    <x v="1"/>
    <s v="WARRANTY DEED"/>
    <m/>
    <x v="6"/>
    <x v="2"/>
    <x v="2"/>
    <m/>
    <m/>
    <m/>
    <x v="2"/>
    <x v="1"/>
    <n v="0"/>
    <m/>
    <m/>
    <m/>
    <m/>
    <s v="TEIXEIRA JANE A"/>
    <s v="TEIXEIRA PAUL M"/>
    <s v="162 VIRGINIA AVE"/>
    <s v="ATTLEBORO FALLS MA 02763"/>
  </r>
  <r>
    <x v="1274"/>
    <s v="18E17S320010  02690 0150"/>
    <s v="7492"/>
    <s v="PINE RIDGE UNITS 1,5,&amp; 6"/>
    <s v="0000"/>
    <s v="Vacant Residential"/>
    <s v="08"/>
    <s v="18S"/>
    <s v="18E"/>
    <s v="STANDARD"/>
    <x v="1"/>
    <n v="65000"/>
    <n v="1.49"/>
    <s v="000X"/>
    <n v="4532"/>
    <s v="N"/>
    <x v="72"/>
    <s v="DR"/>
    <m/>
    <s v="BEVERLY HILLS"/>
    <m/>
    <s v="PINE RIDGE UNIT 1 PB 8 PG 25 LOT 15 BLK 269 "/>
    <n v="22380"/>
    <n v="22380"/>
    <n v="0"/>
    <n v="22380"/>
    <n v="22380"/>
    <x v="1"/>
    <x v="12"/>
    <n v="24900"/>
    <n v="1087"/>
    <n v="1697"/>
    <x v="1"/>
    <s v="FROM DEVELOPERS"/>
    <m/>
    <x v="6"/>
    <x v="2"/>
    <x v="2"/>
    <m/>
    <m/>
    <m/>
    <x v="2"/>
    <x v="1"/>
    <n v="0"/>
    <m/>
    <m/>
    <m/>
    <m/>
    <s v="BROWN GARY J"/>
    <m/>
    <s v="50 SPARROWBUSH RD"/>
    <s v="EAST HARTFORD CT 06108 1228"/>
  </r>
  <r>
    <x v="1275"/>
    <s v="18E17S320010  02690 0160"/>
    <s v="7492"/>
    <s v="PINE RIDGE UNITS 1,5,&amp; 6"/>
    <s v="0000"/>
    <s v="Vacant Residential"/>
    <s v="08"/>
    <s v="18S"/>
    <s v="18E"/>
    <s v="STANDARD"/>
    <x v="0"/>
    <n v="71298"/>
    <n v="1.64"/>
    <s v="000X"/>
    <n v="4516"/>
    <s v="N"/>
    <x v="72"/>
    <s v="DR"/>
    <m/>
    <s v="BEVERLY HILLS"/>
    <m/>
    <s v="PINE RIDGE UNIT 1 PB 8 PG 25 LOT 16 BLK 269"/>
    <n v="24550"/>
    <n v="24550"/>
    <n v="0"/>
    <n v="24550"/>
    <n v="24550"/>
    <x v="1"/>
    <x v="660"/>
    <n v="31000"/>
    <n v="2988"/>
    <n v="2355"/>
    <x v="1"/>
    <s v="WARRANTY DEED"/>
    <m/>
    <x v="6"/>
    <x v="2"/>
    <x v="2"/>
    <m/>
    <m/>
    <m/>
    <x v="2"/>
    <x v="1"/>
    <n v="0"/>
    <m/>
    <m/>
    <m/>
    <m/>
    <s v="WILLIAMS EARL DAVID II"/>
    <s v="WILLIAMS SANDRA LYNN"/>
    <s v="4516 N PERRRY DR"/>
    <s v="BEVERLY HILLS FL 34465"/>
  </r>
  <r>
    <x v="1276"/>
    <s v="18E17S320010  02700 0080"/>
    <s v="7492"/>
    <s v="PINE RIDGE UNITS 1,5,&amp; 6"/>
    <s v="0000"/>
    <s v="Vacant Residential"/>
    <s v="08"/>
    <s v="18S"/>
    <s v="18E"/>
    <s v="STANDARD"/>
    <x v="1"/>
    <n v="62503"/>
    <n v="1.43"/>
    <s v="000X"/>
    <n v="4424"/>
    <s v="W"/>
    <x v="28"/>
    <s v="DR"/>
    <m/>
    <s v="BEVERLY HILLS"/>
    <m/>
    <s v="PINE RIDGE UNIT 1 PB 8 PG 25 LOT 8 BLK 270"/>
    <n v="21520"/>
    <n v="21520"/>
    <n v="0"/>
    <n v="21520"/>
    <n v="21520"/>
    <x v="1"/>
    <x v="289"/>
    <n v="29900"/>
    <n v="3084"/>
    <n v="1089"/>
    <x v="1"/>
    <s v="WARRANTY DEED"/>
    <m/>
    <x v="6"/>
    <x v="2"/>
    <x v="2"/>
    <m/>
    <m/>
    <m/>
    <x v="2"/>
    <x v="1"/>
    <n v="0"/>
    <m/>
    <m/>
    <m/>
    <m/>
    <s v="ALVES JENNA"/>
    <s v="MARY C ENGSTROM REVOCABLE TRUST"/>
    <s v="1400 NW 3RD ST"/>
    <s v="CRYSTAL RIVER FL 34428 3876"/>
  </r>
  <r>
    <x v="1277"/>
    <s v="18E17S320010  02700 0200"/>
    <s v="7492"/>
    <s v="PINE RIDGE UNITS 1,5,&amp; 6"/>
    <s v="0000"/>
    <s v="Vacant Residential"/>
    <s v="08"/>
    <s v="18S"/>
    <s v="18E"/>
    <s v="STANDARD"/>
    <x v="1"/>
    <n v="66252"/>
    <n v="1.52"/>
    <s v="000X"/>
    <n v="4170"/>
    <s v="W"/>
    <x v="28"/>
    <s v="DR"/>
    <m/>
    <s v="BEVERLY HILLS"/>
    <m/>
    <s v="PINE RIDGE UNIT 1 PB 8 PG 25 LOT 20 BLK 270"/>
    <n v="22810"/>
    <n v="22810"/>
    <n v="0"/>
    <n v="22810"/>
    <n v="22810"/>
    <x v="1"/>
    <x v="548"/>
    <n v="36145"/>
    <n v="856"/>
    <n v="478"/>
    <x v="1"/>
    <s v="UNDEFINED"/>
    <m/>
    <x v="6"/>
    <x v="2"/>
    <x v="2"/>
    <m/>
    <m/>
    <m/>
    <x v="2"/>
    <x v="1"/>
    <n v="0"/>
    <m/>
    <m/>
    <m/>
    <m/>
    <s v="HO SHONG-KUN"/>
    <s v="HO CHEN HUI-CHEN"/>
    <s v="6736 BROADWAY ST"/>
    <s v=" V5B 2Y8 CANADA"/>
  </r>
  <r>
    <x v="1278"/>
    <s v="18E17S320010  02700 0270"/>
    <s v="7492"/>
    <s v="PINE RIDGE UNITS 1,5,&amp; 6"/>
    <s v="0100"/>
    <s v="Single Family Residential"/>
    <s v="05"/>
    <s v="18S"/>
    <s v="18E"/>
    <s v="STANDARD"/>
    <x v="0"/>
    <n v="66252"/>
    <n v="1.52"/>
    <s v="000X"/>
    <n v="5152"/>
    <s v="N"/>
    <x v="72"/>
    <s v="DR"/>
    <m/>
    <s v="BEVERLY HILLS"/>
    <m/>
    <s v="PINE RIDGE UNIT 1 PB 8 PG 25 LOT 27 BLK 270"/>
    <n v="392690"/>
    <n v="22810"/>
    <n v="369880"/>
    <n v="343463"/>
    <n v="318463"/>
    <x v="0"/>
    <x v="661"/>
    <n v="18000"/>
    <n v="1512"/>
    <n v="2284"/>
    <x v="1"/>
    <s v="WARRANTY DEED"/>
    <n v="1"/>
    <x v="15"/>
    <x v="0"/>
    <x v="0"/>
    <n v="1"/>
    <n v="3584"/>
    <n v="32"/>
    <x v="0"/>
    <x v="0"/>
    <n v="5014"/>
    <m/>
    <m/>
    <m/>
    <m/>
    <s v="SCHENCK HARVEY NORMAN JR"/>
    <s v="SCHENCK LINDA PHELPS"/>
    <s v="5152 N PERRY DR"/>
    <s v="BEVERLY HILLS FL 34465"/>
  </r>
  <r>
    <x v="1279"/>
    <s v="18E17S320010  02710 0020"/>
    <s v="7492"/>
    <s v="PINE RIDGE UNITS 1,5,&amp; 6"/>
    <s v="0000"/>
    <s v="Vacant Residential"/>
    <s v="08"/>
    <s v="18S"/>
    <s v="18E"/>
    <s v="STANDARD"/>
    <x v="1"/>
    <n v="62502"/>
    <n v="1.43"/>
    <s v="000X"/>
    <n v="4855"/>
    <s v="N"/>
    <x v="74"/>
    <s v="TER"/>
    <m/>
    <s v="BEVERLY HILLS"/>
    <m/>
    <s v="PINE RIDGE UNIT 1 PB 8 PG 25 LOT 2 BLK 271"/>
    <n v="21520"/>
    <n v="21520"/>
    <n v="0"/>
    <n v="21520"/>
    <n v="21520"/>
    <x v="1"/>
    <x v="180"/>
    <n v="35000"/>
    <n v="2975"/>
    <n v="1233"/>
    <x v="1"/>
    <s v="WARRANTY DEED"/>
    <m/>
    <x v="6"/>
    <x v="2"/>
    <x v="2"/>
    <m/>
    <m/>
    <m/>
    <x v="2"/>
    <x v="1"/>
    <n v="0"/>
    <m/>
    <m/>
    <m/>
    <m/>
    <s v="KOZAK FREDERICK J"/>
    <s v="YAEGEL TERESA"/>
    <s v="PO BOX 641136"/>
    <s v="BEVERLY HILLS FL 34464"/>
  </r>
  <r>
    <x v="1280"/>
    <s v="18E17S320010  02650 0040"/>
    <s v="7492"/>
    <s v="PINE RIDGE UNITS 1,5,&amp; 6"/>
    <s v="0100"/>
    <s v="Single Family Residential"/>
    <s v="08"/>
    <s v="18S"/>
    <s v="18E"/>
    <s v="STANDARD"/>
    <x v="0"/>
    <n v="68691"/>
    <n v="1.58"/>
    <s v="000X"/>
    <n v="4601"/>
    <s v="W"/>
    <x v="32"/>
    <s v="LN"/>
    <m/>
    <s v="BEVERLY HILLS"/>
    <m/>
    <s v="PINE RIDGE UNIT 1 PB 8 PG 25 LOT 4 BLK 265 "/>
    <n v="252560"/>
    <n v="23650"/>
    <n v="228910"/>
    <n v="183904"/>
    <n v="158904"/>
    <x v="0"/>
    <x v="112"/>
    <n v="205000"/>
    <n v="1614"/>
    <n v="184"/>
    <x v="0"/>
    <s v="WARRANTY DEED"/>
    <n v="1"/>
    <x v="10"/>
    <x v="3"/>
    <x v="0"/>
    <n v="1"/>
    <n v="2273"/>
    <n v="32"/>
    <x v="0"/>
    <x v="0"/>
    <n v="3470"/>
    <m/>
    <m/>
    <m/>
    <m/>
    <s v="PALMER ANNA MARVEEN TRUSTEE"/>
    <m/>
    <s v="PO BOX 2216"/>
    <s v="CRYSTAL RIVER FL 34423 2216"/>
  </r>
  <r>
    <x v="1281"/>
    <s v="18E17S320010  02660 0040"/>
    <s v="7492"/>
    <s v="PINE RIDGE UNITS 1,5,&amp; 6"/>
    <s v="0100"/>
    <s v="Single Family Residential"/>
    <s v="08"/>
    <s v="18S"/>
    <s v="18E"/>
    <s v="STANDARD"/>
    <x v="0"/>
    <n v="62502"/>
    <n v="1.43"/>
    <s v="000X"/>
    <n v="4650"/>
    <s v="W"/>
    <x v="32"/>
    <s v="LN"/>
    <m/>
    <s v="BEVERLY HILLS"/>
    <m/>
    <s v="PINE RIDGE UNIT 1 PB 8 PG 25 LOT 4 BLK 266"/>
    <n v="192970"/>
    <n v="21520"/>
    <n v="171450"/>
    <n v="139861"/>
    <n v="114361"/>
    <x v="0"/>
    <x v="23"/>
    <m/>
    <m/>
    <m/>
    <x v="2"/>
    <m/>
    <n v="1"/>
    <x v="30"/>
    <x v="1"/>
    <x v="0"/>
    <m/>
    <n v="2184"/>
    <n v="32"/>
    <x v="0"/>
    <x v="0"/>
    <n v="3386"/>
    <m/>
    <m/>
    <m/>
    <m/>
    <s v="MISKIMEN CARMEN R"/>
    <m/>
    <s v="4650 W CASPER LN"/>
    <s v="BEVERLY HILLS FL 34465"/>
  </r>
  <r>
    <x v="1282"/>
    <s v="18E17S320010  02670 0020"/>
    <s v="7492"/>
    <s v="PINE RIDGE UNITS 1,5,&amp; 6"/>
    <s v="0100"/>
    <s v="Single Family Residential"/>
    <s v="08"/>
    <s v="18S"/>
    <s v="18E"/>
    <s v="STANDARD"/>
    <x v="0"/>
    <n v="62501"/>
    <n v="1.43"/>
    <s v="000X"/>
    <n v="4571"/>
    <s v="N"/>
    <x v="23"/>
    <s v="DR"/>
    <m/>
    <s v="BEVERLY HILLS"/>
    <m/>
    <s v="PINE RIDGE UNIT 1 PB 8 PG 25 LOT 2 BLK 267"/>
    <n v="343530"/>
    <n v="21520"/>
    <n v="322010"/>
    <n v="267149"/>
    <n v="241649"/>
    <x v="0"/>
    <x v="104"/>
    <n v="335000"/>
    <n v="1870"/>
    <n v="302"/>
    <x v="0"/>
    <s v="WARRANTY DEED"/>
    <n v="2"/>
    <x v="24"/>
    <x v="1"/>
    <x v="0"/>
    <m/>
    <n v="3284"/>
    <n v="32"/>
    <x v="0"/>
    <x v="0"/>
    <n v="4996"/>
    <m/>
    <m/>
    <m/>
    <m/>
    <s v="MINTZ CHERLY L"/>
    <m/>
    <s v="4571 N AMARILLO DR"/>
    <s v="BEVERLY HILLS FL 34465"/>
  </r>
  <r>
    <x v="1283"/>
    <s v="18E17S320010  02690 0010"/>
    <s v="7492"/>
    <s v="PINE RIDGE UNITS 1,5,&amp; 6"/>
    <s v="0000"/>
    <s v="Vacant Residential"/>
    <s v="08"/>
    <s v="18S"/>
    <s v="18E"/>
    <s v="STANDARD"/>
    <x v="1"/>
    <n v="77366"/>
    <n v="1.78"/>
    <s v="000X"/>
    <n v="4504"/>
    <s v="N"/>
    <x v="72"/>
    <s v="DR"/>
    <m/>
    <s v="BEVERLY HILLS"/>
    <m/>
    <s v="PINE RIDGE UNIT 1 PB 8 PG 25 LOT 1 BLK 269"/>
    <n v="26640"/>
    <n v="26640"/>
    <n v="0"/>
    <n v="26640"/>
    <n v="26640"/>
    <x v="1"/>
    <x v="662"/>
    <n v="42000"/>
    <n v="3049"/>
    <n v="605"/>
    <x v="1"/>
    <s v="WARRANTY DEED"/>
    <m/>
    <x v="6"/>
    <x v="2"/>
    <x v="2"/>
    <m/>
    <m/>
    <m/>
    <x v="2"/>
    <x v="1"/>
    <n v="0"/>
    <m/>
    <m/>
    <m/>
    <m/>
    <s v="BARNESKY ROBERT J"/>
    <m/>
    <s v="4347 N SADDLE DR"/>
    <s v="BEVERLY HILLS FL 34465"/>
  </r>
  <r>
    <x v="1284"/>
    <s v="18E17S320010  02700 0150"/>
    <s v="7492"/>
    <s v="PINE RIDGE UNITS 1,5,&amp; 6"/>
    <s v="0100"/>
    <s v="Single Family Residential"/>
    <s v="08"/>
    <s v="18S"/>
    <s v="18E"/>
    <s v="STANDARD"/>
    <x v="0"/>
    <n v="62500"/>
    <n v="1.43"/>
    <s v="000X"/>
    <n v="4250"/>
    <s v="W"/>
    <x v="28"/>
    <s v="DR"/>
    <m/>
    <s v="BEVERLY HILLS"/>
    <m/>
    <s v="PINE RIDGE UNIT 1 PB 8 PG 25 LOT 15 BLK 270 "/>
    <n v="253390"/>
    <n v="21520"/>
    <n v="231870"/>
    <n v="200709"/>
    <n v="175209"/>
    <x v="0"/>
    <x v="129"/>
    <n v="238900"/>
    <n v="1728"/>
    <n v="480"/>
    <x v="0"/>
    <s v="WARRANTY DEED"/>
    <n v="1"/>
    <x v="15"/>
    <x v="1"/>
    <x v="0"/>
    <m/>
    <n v="2265"/>
    <n v="32"/>
    <x v="0"/>
    <x v="0"/>
    <n v="3462"/>
    <m/>
    <m/>
    <m/>
    <m/>
    <s v="SCHNECK KATHLEEN L"/>
    <m/>
    <s v="4250 W HORSESHOE DR"/>
    <s v="BEVERLY HILLS FL 34465"/>
  </r>
  <r>
    <x v="1285"/>
    <s v="18E17S320010  02700 0180"/>
    <s v="7492"/>
    <s v="PINE RIDGE UNITS 1,5,&amp; 6"/>
    <s v="0000"/>
    <s v="Vacant Residential"/>
    <s v="08"/>
    <s v="18S"/>
    <s v="18E"/>
    <s v="STANDARD"/>
    <x v="1"/>
    <n v="66252"/>
    <n v="1.52"/>
    <s v="000X"/>
    <n v="4196"/>
    <s v="W"/>
    <x v="28"/>
    <s v="DR"/>
    <m/>
    <s v="BEVERLY HILLS"/>
    <m/>
    <s v="PINE RIDGE UNIT 1 PB 8 PG 25 LOT 18 BLK 270 "/>
    <n v="22810"/>
    <n v="22810"/>
    <n v="0"/>
    <n v="22810"/>
    <n v="22810"/>
    <x v="1"/>
    <x v="167"/>
    <n v="13000"/>
    <n v="1383"/>
    <n v="1361"/>
    <x v="1"/>
    <s v="TO OR FROM BANKS/LOAN CO."/>
    <m/>
    <x v="6"/>
    <x v="2"/>
    <x v="2"/>
    <m/>
    <m/>
    <m/>
    <x v="2"/>
    <x v="1"/>
    <n v="0"/>
    <m/>
    <m/>
    <m/>
    <m/>
    <s v="COMBS GEORGE H &amp; LINDA ELLEN"/>
    <s v="JODER COMBS CO-TRUSTEES"/>
    <s v="4184 W HORSESHOE DR"/>
    <s v="BEVERLY HILLS FL 34465"/>
  </r>
  <r>
    <x v="1286"/>
    <s v="18E17S320010  02700 0310"/>
    <s v="7492"/>
    <s v="PINE RIDGE UNITS 1,5,&amp; 6"/>
    <s v="0000"/>
    <s v="Vacant Residential"/>
    <s v="08"/>
    <s v="18S"/>
    <s v="18E"/>
    <s v="STANDARD"/>
    <x v="1"/>
    <n v="66252"/>
    <n v="1.52"/>
    <s v="000X"/>
    <n v="4954"/>
    <s v="N"/>
    <x v="72"/>
    <s v="DR"/>
    <m/>
    <s v="BEVERLY HILLS"/>
    <m/>
    <s v="PINE RIDGE UNIT 1 PB 8 PG 25 LOT 31 BLK 270"/>
    <n v="22810"/>
    <n v="22810"/>
    <n v="0"/>
    <n v="22810"/>
    <n v="22810"/>
    <x v="1"/>
    <x v="23"/>
    <m/>
    <m/>
    <m/>
    <x v="2"/>
    <m/>
    <m/>
    <x v="6"/>
    <x v="2"/>
    <x v="2"/>
    <m/>
    <m/>
    <m/>
    <x v="2"/>
    <x v="1"/>
    <n v="0"/>
    <m/>
    <m/>
    <m/>
    <m/>
    <s v="LAURIA SALVATORE &amp; FLORENCE"/>
    <m/>
    <s v="1 LANTERN LANE"/>
    <s v="MEDIA PA 19063"/>
  </r>
  <r>
    <x v="1287"/>
    <s v="18E17S320010  02700 0350"/>
    <s v="7492"/>
    <s v="PINE RIDGE UNITS 1,5,&amp; 6"/>
    <s v="0100"/>
    <s v="Single Family Residential"/>
    <s v="08"/>
    <s v="18S"/>
    <s v="18E"/>
    <s v="STANDARD"/>
    <x v="0"/>
    <n v="67142"/>
    <n v="1.54"/>
    <s v="000X"/>
    <n v="4750"/>
    <s v="N"/>
    <x v="72"/>
    <s v="DR"/>
    <m/>
    <s v="BEVERLY HILLS"/>
    <m/>
    <s v="PINE RIDGE UNIT 1 PB 8 PG 25 LOT 35 BLK 270"/>
    <n v="304380"/>
    <n v="23120"/>
    <n v="281260"/>
    <n v="233415"/>
    <n v="208415"/>
    <x v="0"/>
    <x v="338"/>
    <n v="25000"/>
    <n v="1572"/>
    <n v="2203"/>
    <x v="1"/>
    <s v="WARRANTY DEED"/>
    <n v="2"/>
    <x v="24"/>
    <x v="0"/>
    <x v="4"/>
    <m/>
    <n v="3360"/>
    <n v="32"/>
    <x v="0"/>
    <x v="0"/>
    <n v="3982"/>
    <m/>
    <m/>
    <m/>
    <m/>
    <s v="MAYOR SAMUEL"/>
    <s v="MAYOR LOURDES"/>
    <s v="4750 N PERRY DR"/>
    <s v="BEVERLY HILLS FL 34465"/>
  </r>
  <r>
    <x v="1288"/>
    <s v="18E17S320010  02630 0060"/>
    <s v="7492"/>
    <s v="PINE RIDGE UNITS 1,5,&amp; 6"/>
    <s v="0100"/>
    <s v="Single Family Residential"/>
    <s v="08"/>
    <s v="18S"/>
    <s v="18E"/>
    <s v="STANDARD"/>
    <x v="0"/>
    <n v="67583"/>
    <n v="1.55"/>
    <s v="000X"/>
    <n v="4801"/>
    <s v="N"/>
    <x v="76"/>
    <s v="TER"/>
    <m/>
    <s v="BEVERLY HILLS"/>
    <m/>
    <s v="PINE RIDGE UNIT 1 PB 8 PG 25 LOT 6 BLK 263"/>
    <n v="286630"/>
    <n v="23270"/>
    <n v="263360"/>
    <n v="286630"/>
    <n v="286630"/>
    <x v="1"/>
    <x v="117"/>
    <n v="225000"/>
    <n v="2467"/>
    <n v="480"/>
    <x v="0"/>
    <s v="WARRANTY DEED"/>
    <n v="1"/>
    <x v="21"/>
    <x v="1"/>
    <x v="1"/>
    <n v="1"/>
    <n v="2633"/>
    <n v="32"/>
    <x v="0"/>
    <x v="0"/>
    <n v="3953"/>
    <m/>
    <m/>
    <m/>
    <m/>
    <s v="BARNES RANDALL M"/>
    <s v="BARNES ELLEN W"/>
    <s v="4801 N MOJAVE TER"/>
    <s v="BEVERLY HILLS FL 34465"/>
  </r>
  <r>
    <x v="1289"/>
    <s v="18E17S320010  02650 0050"/>
    <s v="7492"/>
    <s v="PINE RIDGE UNITS 1,5,&amp; 6"/>
    <s v="0100"/>
    <s v="Single Family Residential"/>
    <s v="08"/>
    <s v="18S"/>
    <s v="18E"/>
    <s v="STANDARD"/>
    <x v="0"/>
    <n v="73898"/>
    <n v="1.7"/>
    <s v="000X"/>
    <n v="4645"/>
    <s v="W"/>
    <x v="32"/>
    <s v="LN"/>
    <m/>
    <s v="BEVERLY HILLS"/>
    <m/>
    <s v="PINE RIDGE UNIT 1 PB 8 PG 25 LOT 5 BLK 265"/>
    <n v="245340"/>
    <n v="25450"/>
    <n v="219890"/>
    <n v="245340"/>
    <n v="220340"/>
    <x v="0"/>
    <x v="280"/>
    <n v="168000"/>
    <n v="2498"/>
    <n v="179"/>
    <x v="0"/>
    <s v="WARRANTY DEED"/>
    <n v="1"/>
    <x v="33"/>
    <x v="1"/>
    <x v="1"/>
    <m/>
    <n v="2196"/>
    <n v="32"/>
    <x v="0"/>
    <x v="0"/>
    <n v="3061"/>
    <m/>
    <m/>
    <m/>
    <m/>
    <s v="BRUGGER KELLEY"/>
    <m/>
    <s v="4645 W CASPER LN"/>
    <s v="BEVERLY HILLS FL 34465"/>
  </r>
  <r>
    <x v="1290"/>
    <s v="18E17S320010  02660 0070"/>
    <s v="7492"/>
    <s v="PINE RIDGE UNITS 1,5,&amp; 6"/>
    <s v="0000"/>
    <s v="Vacant Residential"/>
    <s v="08"/>
    <s v="18S"/>
    <s v="18E"/>
    <s v="STANDARD"/>
    <x v="1"/>
    <n v="62504"/>
    <n v="1.43"/>
    <s v="000X"/>
    <n v="4653"/>
    <s v="W"/>
    <x v="34"/>
    <s v="DR"/>
    <m/>
    <s v="BEVERLY HILLS"/>
    <m/>
    <s v="PINE RIDGE UNIT 1 PB 8 PG 25 LOT 7 BLK 266"/>
    <n v="21520"/>
    <n v="21520"/>
    <n v="0"/>
    <n v="21520"/>
    <n v="21520"/>
    <x v="1"/>
    <x v="424"/>
    <n v="20500"/>
    <n v="2549"/>
    <n v="1611"/>
    <x v="1"/>
    <s v="WARRANTY DEED"/>
    <m/>
    <x v="6"/>
    <x v="2"/>
    <x v="2"/>
    <m/>
    <m/>
    <m/>
    <x v="2"/>
    <x v="1"/>
    <n v="0"/>
    <m/>
    <m/>
    <m/>
    <m/>
    <s v="DAVELLI FRANK T"/>
    <s v="DAVELLI JULANNE"/>
    <s v="4652 W MOHAWK DR"/>
    <s v="BEVERLY HILLS FL 34465"/>
  </r>
  <r>
    <x v="1291"/>
    <s v="18E17S320010  02660 0090"/>
    <s v="7492"/>
    <s v="PINE RIDGE UNITS 1,5,&amp; 6"/>
    <s v="0100"/>
    <s v="Single Family Residential"/>
    <s v="08"/>
    <s v="18S"/>
    <s v="18E"/>
    <s v="STANDARD"/>
    <x v="0"/>
    <n v="65004"/>
    <n v="1.49"/>
    <s v="000X"/>
    <n v="4727"/>
    <s v="W"/>
    <x v="34"/>
    <s v="DR"/>
    <m/>
    <s v="BEVERLY HILLS"/>
    <m/>
    <s v="PINE RIDGE UNIT 1 PB 8 PG 25 LOT 9 BLK 266"/>
    <n v="320920"/>
    <n v="22380"/>
    <n v="298540"/>
    <n v="249633"/>
    <n v="224633"/>
    <x v="0"/>
    <x v="38"/>
    <n v="89900"/>
    <n v="1836"/>
    <n v="1893"/>
    <x v="1"/>
    <s v="WARRANTY DEED"/>
    <n v="1"/>
    <x v="3"/>
    <x v="1"/>
    <x v="1"/>
    <m/>
    <n v="3001"/>
    <n v="32"/>
    <x v="0"/>
    <x v="0"/>
    <n v="4447"/>
    <m/>
    <m/>
    <m/>
    <m/>
    <s v="KENNEDY CHARLES R"/>
    <s v="KENNEDY AMY E"/>
    <s v="4727 W MOHAWK DR"/>
    <s v="BEVERLY HILLS FL 34465"/>
  </r>
  <r>
    <x v="1292"/>
    <s v="18E17S320010  02680 0090"/>
    <s v="7492"/>
    <s v="PINE RIDGE UNITS 1,5,&amp; 6"/>
    <s v="0100"/>
    <s v="Single Family Residential"/>
    <s v="08"/>
    <s v="18S"/>
    <s v="18E"/>
    <s v="STANDARD"/>
    <x v="0"/>
    <n v="62500"/>
    <n v="1.43"/>
    <s v="000X"/>
    <n v="4547"/>
    <s v="N"/>
    <x v="72"/>
    <s v="DR"/>
    <m/>
    <s v="BEVERLY HILLS"/>
    <m/>
    <s v="PINE RIDGE UNIT 1 PB 8 PG 25 LOT 9 BLK 268"/>
    <n v="274520"/>
    <n v="21520"/>
    <n v="253000"/>
    <n v="240625"/>
    <n v="215625"/>
    <x v="0"/>
    <x v="663"/>
    <n v="450000"/>
    <n v="3133"/>
    <n v="677"/>
    <x v="0"/>
    <s v="WARRANTY DEED"/>
    <n v="1"/>
    <x v="12"/>
    <x v="1"/>
    <x v="1"/>
    <m/>
    <n v="2820"/>
    <n v="32"/>
    <x v="1"/>
    <x v="0"/>
    <n v="3963"/>
    <m/>
    <m/>
    <m/>
    <m/>
    <s v="GOODNER BRIAN"/>
    <s v="BAILEY CAROLYN A"/>
    <s v="6059 DANIA ST"/>
    <s v="JUPITER FL 33458"/>
  </r>
  <r>
    <x v="1293"/>
    <s v="18E17S320010  02680 0140"/>
    <s v="7492"/>
    <s v="PINE RIDGE UNITS 1,5,&amp; 6"/>
    <s v="0100"/>
    <s v="Single Family Residential"/>
    <s v="08"/>
    <s v="18S"/>
    <s v="18E"/>
    <s v="STANDARD"/>
    <x v="0"/>
    <n v="69577"/>
    <n v="1.6"/>
    <s v="000X"/>
    <n v="4507"/>
    <s v="N"/>
    <x v="72"/>
    <s v="DR"/>
    <m/>
    <s v="BEVERLY HILLS"/>
    <m/>
    <s v="PINE RIDGE UNIT 1 PB 8 PG 25 LOT 14 BLK 268"/>
    <n v="189310"/>
    <n v="23960"/>
    <n v="165350"/>
    <n v="119864"/>
    <n v="89864"/>
    <x v="0"/>
    <x v="420"/>
    <n v="110000"/>
    <n v="1278"/>
    <n v="1031"/>
    <x v="0"/>
    <s v="WARRANTY DEED"/>
    <n v="1"/>
    <x v="21"/>
    <x v="1"/>
    <x v="0"/>
    <m/>
    <n v="1674"/>
    <n v="32"/>
    <x v="1"/>
    <x v="0"/>
    <n v="2590"/>
    <m/>
    <m/>
    <m/>
    <m/>
    <s v="RIKSEN DAN R"/>
    <s v="RIKSEN BARBARA J"/>
    <s v="4507 N PERRY DR"/>
    <s v="BEVERLY HILLS FL 34465"/>
  </r>
  <r>
    <x v="1294"/>
    <s v="18E17S320010  02690 0090"/>
    <s v="7492"/>
    <s v="PINE RIDGE UNITS 1,5,&amp; 6"/>
    <s v="0100"/>
    <s v="Single Family Residential"/>
    <s v="08"/>
    <s v="18S"/>
    <s v="18E"/>
    <s v="STANDARD"/>
    <x v="0"/>
    <n v="71298"/>
    <n v="1.64"/>
    <s v="000X"/>
    <n v="4584"/>
    <s v="N"/>
    <x v="72"/>
    <s v="DR"/>
    <m/>
    <s v="BEVERLY HILLS"/>
    <m/>
    <s v="PINE RIDGE UNIT 1 PB 8 PG 25 LOT 9 BLK 269"/>
    <n v="506420"/>
    <n v="24550"/>
    <n v="481870"/>
    <n v="431518"/>
    <n v="406518"/>
    <x v="0"/>
    <x v="477"/>
    <n v="84000"/>
    <n v="2131"/>
    <n v="1659"/>
    <x v="1"/>
    <s v="WARRANTY DEED"/>
    <n v="1"/>
    <x v="37"/>
    <x v="0"/>
    <x v="4"/>
    <n v="1"/>
    <n v="4055"/>
    <n v="32"/>
    <x v="0"/>
    <x v="0"/>
    <n v="6680"/>
    <m/>
    <m/>
    <m/>
    <m/>
    <s v="ARMINGTON LINDA E"/>
    <s v="LINDA E ARMINGTON DECLARATION OF TRUST"/>
    <s v="4584 NORTH PERRY DRIVE"/>
    <s v="BEVERLY HILLS FL 34465"/>
  </r>
  <r>
    <x v="1295"/>
    <s v="18E17S320010  02690 0100"/>
    <s v="7492"/>
    <s v="PINE RIDGE UNITS 1,5,&amp; 6"/>
    <s v="0100"/>
    <s v="Single Family Residential"/>
    <s v="08"/>
    <s v="18S"/>
    <s v="18E"/>
    <s v="STANDARD"/>
    <x v="0"/>
    <n v="65000"/>
    <n v="1.49"/>
    <s v="000X"/>
    <n v="4570"/>
    <s v="N"/>
    <x v="72"/>
    <s v="DR"/>
    <m/>
    <s v="BEVERLY HILLS"/>
    <m/>
    <s v="PINE RIDGE UNIT 1 PB 8 PG 25 LOT 10 BLK 269"/>
    <n v="214750"/>
    <n v="22380"/>
    <n v="192370"/>
    <n v="163616"/>
    <n v="138616"/>
    <x v="0"/>
    <x v="60"/>
    <n v="135000"/>
    <n v="1312"/>
    <n v="2246"/>
    <x v="0"/>
    <s v="WARRANTY DEED"/>
    <n v="1"/>
    <x v="16"/>
    <x v="1"/>
    <x v="0"/>
    <m/>
    <n v="2112"/>
    <n v="32"/>
    <x v="0"/>
    <x v="0"/>
    <n v="3126"/>
    <m/>
    <m/>
    <m/>
    <m/>
    <s v="DECESARE CHRISTOPHER"/>
    <s v="DECESARE SHERI S"/>
    <s v="4570 N PERRY DR"/>
    <s v="BEVERLY HILLS FL 34465"/>
  </r>
  <r>
    <x v="1296"/>
    <s v="18E17S320010  02700 0040"/>
    <s v="7492"/>
    <s v="PINE RIDGE UNITS 1,5,&amp; 6"/>
    <s v="0000"/>
    <s v="Vacant Residential"/>
    <s v="05"/>
    <s v="18S"/>
    <s v="18E"/>
    <s v="STANDARD"/>
    <x v="1"/>
    <n v="65003"/>
    <n v="1.49"/>
    <s v="000X"/>
    <n v="4464"/>
    <s v="W"/>
    <x v="28"/>
    <s v="DR"/>
    <m/>
    <s v="BEVERLY HILLS"/>
    <m/>
    <s v="PINE RIDGE UNIT 1 PB 8 PG 25 LOT 4 BLK 270 "/>
    <n v="22380"/>
    <n v="22380"/>
    <n v="0"/>
    <n v="22380"/>
    <n v="22380"/>
    <x v="1"/>
    <x v="664"/>
    <n v="30000"/>
    <n v="2513"/>
    <n v="920"/>
    <x v="1"/>
    <s v="WARRANTY DEED"/>
    <m/>
    <x v="6"/>
    <x v="2"/>
    <x v="2"/>
    <m/>
    <m/>
    <m/>
    <x v="2"/>
    <x v="1"/>
    <n v="0"/>
    <m/>
    <m/>
    <m/>
    <m/>
    <s v="HAIKIN GARY"/>
    <m/>
    <s v="214 COMMUNITY CIR"/>
    <s v="OLD BRIDGE NJ 08857"/>
  </r>
  <r>
    <x v="1297"/>
    <s v="18E17S320010  02700 0100"/>
    <s v="7492"/>
    <s v="PINE RIDGE UNITS 1,5,&amp; 6"/>
    <s v="0000"/>
    <s v="Vacant Residential"/>
    <s v="08"/>
    <s v="18S"/>
    <s v="18E"/>
    <s v="STANDARD"/>
    <x v="1"/>
    <n v="113801"/>
    <n v="2.61"/>
    <s v="000X"/>
    <n v="4402"/>
    <s v="W"/>
    <x v="28"/>
    <s v="DR"/>
    <m/>
    <s v="BEVERLY HILLS"/>
    <m/>
    <s v="PINE RIDGE UNIT 1 PB 8 PG 25 LOT 10 BLK 270 "/>
    <n v="39190"/>
    <n v="39190"/>
    <n v="0"/>
    <n v="39190"/>
    <n v="39190"/>
    <x v="1"/>
    <x v="23"/>
    <m/>
    <m/>
    <m/>
    <x v="2"/>
    <m/>
    <m/>
    <x v="6"/>
    <x v="2"/>
    <x v="2"/>
    <m/>
    <m/>
    <m/>
    <x v="2"/>
    <x v="1"/>
    <n v="0"/>
    <m/>
    <m/>
    <m/>
    <m/>
    <s v="BOWERS JOSEPH M JR &amp; CAROLYN G"/>
    <m/>
    <s v="7808 CLIFFSIDE CT"/>
    <s v="SPRINGFIELD VA 22153 2716"/>
  </r>
  <r>
    <x v="1298"/>
    <s v="18E17S320010  02700 0210"/>
    <s v="7492"/>
    <s v="PINE RIDGE UNITS 1,5,&amp; 6"/>
    <s v="0000"/>
    <s v="Vacant Residential"/>
    <s v="08"/>
    <s v="18S"/>
    <s v="18E"/>
    <s v="STANDARD"/>
    <x v="1"/>
    <n v="66252"/>
    <n v="1.52"/>
    <s v="000X"/>
    <n v="4156"/>
    <s v="W"/>
    <x v="28"/>
    <s v="DR"/>
    <m/>
    <s v="BEVERLY HILLS"/>
    <m/>
    <s v="PINE RIDGE UNIT 1 PB 8 PG 25 LOT 21 BLK 270"/>
    <n v="22810"/>
    <n v="22810"/>
    <n v="0"/>
    <n v="22810"/>
    <n v="22810"/>
    <x v="1"/>
    <x v="548"/>
    <n v="34364"/>
    <n v="856"/>
    <n v="482"/>
    <x v="1"/>
    <s v="UNDEFINED"/>
    <m/>
    <x v="6"/>
    <x v="2"/>
    <x v="2"/>
    <m/>
    <m/>
    <m/>
    <x v="2"/>
    <x v="1"/>
    <n v="0"/>
    <m/>
    <m/>
    <m/>
    <m/>
    <s v="HO SHONG-KUN"/>
    <s v="HO CHEN HUI-CHEN"/>
    <s v="6736 BROADWAY ST"/>
    <s v=" V5B 2Y8 CANADA"/>
  </r>
  <r>
    <x v="1299"/>
    <s v="18E17S320010  02710 0040"/>
    <s v="7492"/>
    <s v="PINE RIDGE UNITS 1,5,&amp; 6"/>
    <s v="0000"/>
    <s v="Vacant Residential"/>
    <s v="08"/>
    <s v="18S"/>
    <s v="18E"/>
    <s v="STANDARD"/>
    <x v="1"/>
    <n v="62503"/>
    <n v="1.43"/>
    <s v="000X"/>
    <n v="4949"/>
    <s v="N"/>
    <x v="74"/>
    <s v="TER"/>
    <m/>
    <s v="BEVERLY HILLS"/>
    <m/>
    <s v="PINE RIDGE UNIT 1 PB 8 PG 25 LOT 4 BLK 271 "/>
    <n v="21520"/>
    <n v="21520"/>
    <n v="0"/>
    <n v="21520"/>
    <n v="21520"/>
    <x v="1"/>
    <x v="56"/>
    <n v="25000"/>
    <n v="1445"/>
    <n v="2423"/>
    <x v="1"/>
    <s v="FROM DEVELOPERS"/>
    <m/>
    <x v="6"/>
    <x v="2"/>
    <x v="2"/>
    <m/>
    <m/>
    <m/>
    <x v="2"/>
    <x v="1"/>
    <n v="0"/>
    <m/>
    <m/>
    <m/>
    <m/>
    <s v="MATTIONI GABRIEL J &amp; IRIS M"/>
    <m/>
    <s v="16560 SW 84 CT"/>
    <s v="MIAMI FL 33157"/>
  </r>
  <r>
    <x v="1300"/>
    <s v="18E17S100010  02710 0100"/>
    <s v="7492"/>
    <s v="PINE RIDGE UNITS 1,5,&amp; 6"/>
    <s v="0100"/>
    <s v="Single Family Residential"/>
    <s v="05"/>
    <s v="18S"/>
    <s v="18E"/>
    <s v="STANDARD"/>
    <x v="0"/>
    <n v="70140"/>
    <n v="1.61"/>
    <s v="000X"/>
    <n v="4174"/>
    <s v="W"/>
    <x v="75"/>
    <s v="CT"/>
    <m/>
    <s v="BEVERLY HILLS"/>
    <m/>
    <s v="PINE RIDGE UNIT 1 PB 8 PG 25 LOT 10 BLK 271"/>
    <n v="254000"/>
    <n v="24150"/>
    <n v="229850"/>
    <n v="254000"/>
    <n v="254000"/>
    <x v="1"/>
    <x v="665"/>
    <n v="27300"/>
    <n v="2795"/>
    <n v="1129"/>
    <x v="1"/>
    <s v="WARRANTY DEED"/>
    <n v="1"/>
    <x v="29"/>
    <x v="3"/>
    <x v="0"/>
    <m/>
    <n v="2335"/>
    <n v="32"/>
    <x v="1"/>
    <x v="0"/>
    <n v="3331"/>
    <m/>
    <m/>
    <m/>
    <m/>
    <s v="FOWLER NED H"/>
    <s v="HOUSTON MARY ALICE"/>
    <s v="PO BOX 517"/>
    <s v="SKYLAND NC 28776"/>
  </r>
  <r>
    <x v="1301"/>
    <s v="18E17S320010  02710 0160"/>
    <s v="7492"/>
    <s v="PINE RIDGE UNITS 1,5,&amp; 6"/>
    <s v="0000"/>
    <s v="Vacant Residential"/>
    <s v="08"/>
    <s v="18S"/>
    <s v="18E"/>
    <s v="STANDARD"/>
    <x v="1"/>
    <n v="62502"/>
    <n v="1.43"/>
    <s v="000X"/>
    <n v="4179"/>
    <s v="W"/>
    <x v="28"/>
    <s v="DR"/>
    <m/>
    <s v="BEVERLY HILLS"/>
    <m/>
    <s v="PINE RIDGE UNIT 1 PB 8 PG 25 LOT 16 BLK 271"/>
    <n v="21520"/>
    <n v="21520"/>
    <n v="0"/>
    <n v="21520"/>
    <n v="21520"/>
    <x v="1"/>
    <x v="666"/>
    <n v="26200"/>
    <n v="2807"/>
    <n v="1691"/>
    <x v="1"/>
    <s v="WARRANTY DEED"/>
    <m/>
    <x v="6"/>
    <x v="2"/>
    <x v="2"/>
    <m/>
    <m/>
    <m/>
    <x v="2"/>
    <x v="1"/>
    <n v="0"/>
    <m/>
    <m/>
    <m/>
    <m/>
    <s v="STEVENSON CHERYL D"/>
    <m/>
    <s v="4167 W HORSESHOE DR"/>
    <s v="BEVERLY HILLS FL 34465"/>
  </r>
  <r>
    <x v="1302"/>
    <s v="18E17S320010  02720 0020"/>
    <s v="7492"/>
    <s v="PINE RIDGE UNITS 1,5,&amp; 6"/>
    <s v="0100"/>
    <s v="Single Family Residential"/>
    <s v="08"/>
    <s v="18S"/>
    <s v="18E"/>
    <s v="STANDARD"/>
    <x v="0"/>
    <n v="62502"/>
    <n v="1.43"/>
    <s v="000X"/>
    <n v="4861"/>
    <s v="N"/>
    <x v="77"/>
    <s v="DR"/>
    <m/>
    <s v="BEVERLY HILLS"/>
    <m/>
    <s v="PINE RIDGE UNIT 1 PB 8 PG 25 LOT 2 BLK 272"/>
    <n v="205390"/>
    <n v="21520"/>
    <n v="183870"/>
    <n v="156594"/>
    <n v="131594"/>
    <x v="0"/>
    <x v="527"/>
    <n v="213000"/>
    <n v="2899"/>
    <n v="1035"/>
    <x v="0"/>
    <s v="WARRANTY DEED"/>
    <n v="1"/>
    <x v="25"/>
    <x v="1"/>
    <x v="0"/>
    <m/>
    <n v="2841"/>
    <n v="32"/>
    <x v="1"/>
    <x v="0"/>
    <n v="3654"/>
    <m/>
    <m/>
    <m/>
    <m/>
    <s v="MILLER WILLIAM R"/>
    <s v="MILLER JOAN C"/>
    <s v="4861 N REDCLOUD DR"/>
    <s v="BEVERLY HILLS FL 34465 2970"/>
  </r>
  <r>
    <x v="1303"/>
    <s v="18E17S320010  02720 0110"/>
    <s v="7492"/>
    <s v="PINE RIDGE UNITS 1,5,&amp; 6"/>
    <s v="0000"/>
    <s v="Vacant Residential"/>
    <s v="08"/>
    <s v="18S"/>
    <s v="18E"/>
    <s v="STANDARD"/>
    <x v="1"/>
    <n v="62502"/>
    <n v="1.43"/>
    <s v="000X"/>
    <n v="4952"/>
    <s v="N"/>
    <x v="74"/>
    <s v="TER"/>
    <m/>
    <s v="BEVERLY HILLS"/>
    <m/>
    <s v="PINE RIDGE UNIT 1 PB 8 PG 25 LOT 11 BLK 272 "/>
    <n v="21520"/>
    <n v="21520"/>
    <n v="0"/>
    <n v="21520"/>
    <n v="21520"/>
    <x v="1"/>
    <x v="415"/>
    <n v="108000"/>
    <n v="1936"/>
    <n v="551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1304"/>
    <s v="18E17S320010  02730 0020"/>
    <s v="7492"/>
    <s v="PINE RIDGE UNITS 1,5,&amp; 6"/>
    <s v="0100"/>
    <s v="Single Family Residential"/>
    <s v="05"/>
    <s v="18S"/>
    <s v="18E"/>
    <s v="STANDARD"/>
    <x v="0"/>
    <n v="65084"/>
    <n v="1.49"/>
    <s v="000X"/>
    <n v="4282"/>
    <s v="W"/>
    <x v="75"/>
    <s v="CT"/>
    <m/>
    <s v="BEVERLY HILLS"/>
    <m/>
    <s v="PINE RIDGE UNIT 1 PB 8 PG 25 LOT 2 BLK 273"/>
    <n v="232850"/>
    <n v="22410"/>
    <n v="210440"/>
    <n v="232850"/>
    <n v="232850"/>
    <x v="1"/>
    <x v="667"/>
    <n v="320000"/>
    <n v="3107"/>
    <n v="2178"/>
    <x v="0"/>
    <s v="WARRANTY DEED"/>
    <n v="1"/>
    <x v="23"/>
    <x v="1"/>
    <x v="0"/>
    <n v="1"/>
    <n v="2061"/>
    <n v="32"/>
    <x v="0"/>
    <x v="0"/>
    <n v="3018"/>
    <m/>
    <m/>
    <m/>
    <m/>
    <s v="MAKAITIS KESTUTIS J"/>
    <s v="MAKAITIS KAREN A"/>
    <s v="4282 W ROUNDUP CT"/>
    <s v="BEVERLY HILLS FL 34465"/>
  </r>
  <r>
    <x v="1305"/>
    <s v="18E17S320010  02760 0020"/>
    <s v="7492"/>
    <s v="PINE RIDGE UNITS 1,5,&amp; 6"/>
    <s v="0000"/>
    <s v="Vacant Residential"/>
    <s v="05"/>
    <s v="18S"/>
    <s v="18E"/>
    <s v="STANDARD"/>
    <x v="1"/>
    <n v="64997"/>
    <n v="1.49"/>
    <s v="000X"/>
    <n v="4123"/>
    <s v="W"/>
    <x v="75"/>
    <s v="CT"/>
    <m/>
    <s v="BEVERLY HILLS"/>
    <m/>
    <s v="PINE RIDGE UNIT 1 PB 8 PG 25 LOT 2 BLK 276"/>
    <n v="22380"/>
    <n v="22380"/>
    <n v="0"/>
    <n v="22380"/>
    <n v="22380"/>
    <x v="1"/>
    <x v="426"/>
    <n v="13500"/>
    <n v="829"/>
    <n v="1677"/>
    <x v="1"/>
    <s v="WARRANTY DEED"/>
    <m/>
    <x v="6"/>
    <x v="2"/>
    <x v="2"/>
    <m/>
    <m/>
    <m/>
    <x v="2"/>
    <x v="1"/>
    <n v="0"/>
    <m/>
    <m/>
    <m/>
    <m/>
    <s v="ELSENER CHRISTOPHER A"/>
    <s v="ELSENER JEAN A"/>
    <s v="25 VERO DR"/>
    <s v="POUGHKEEPSIE NY 12603"/>
  </r>
  <r>
    <x v="1306"/>
    <s v="18E17S320010  02760 0060"/>
    <s v="7492"/>
    <s v="PINE RIDGE UNITS 1,5,&amp; 6"/>
    <s v="0100"/>
    <s v="Single Family Residential"/>
    <s v="05"/>
    <s v="18S"/>
    <s v="18E"/>
    <s v="STANDARD"/>
    <x v="0"/>
    <n v="77501"/>
    <n v="1.78"/>
    <s v="000X"/>
    <n v="4321"/>
    <s v="W"/>
    <x v="75"/>
    <s v="CT"/>
    <m/>
    <s v="BEVERLY HILLS"/>
    <m/>
    <s v="PINE RIDGE UNIT 1 PB 8 PG 25 LOT 6 BLK 276"/>
    <n v="259380"/>
    <n v="26690"/>
    <n v="232690"/>
    <n v="205644"/>
    <n v="180644"/>
    <x v="0"/>
    <x v="661"/>
    <n v="21000"/>
    <n v="1506"/>
    <n v="781"/>
    <x v="1"/>
    <s v="WARRANTY DEED"/>
    <n v="1"/>
    <x v="22"/>
    <x v="0"/>
    <x v="0"/>
    <m/>
    <n v="2158"/>
    <n v="32"/>
    <x v="0"/>
    <x v="0"/>
    <n v="3538"/>
    <m/>
    <m/>
    <m/>
    <m/>
    <s v="WALKER JAMES P"/>
    <s v="WALKER PATRICIA A"/>
    <s v="4321 W ROUNDUP CT"/>
    <s v="BEVERLY HILLS FL 34465"/>
  </r>
  <r>
    <x v="1307"/>
    <s v="18E17S320010  01350 0180"/>
    <s v="7492"/>
    <s v="PINE RIDGE UNITS 1,5,&amp; 6"/>
    <s v="0100"/>
    <s v="Single Family Residential"/>
    <s v="07"/>
    <s v="18S"/>
    <s v="18E"/>
    <s v="STANDARD"/>
    <x v="0"/>
    <n v="43750"/>
    <n v="1"/>
    <s v="0000"/>
    <n v="5299"/>
    <s v="W"/>
    <x v="11"/>
    <s v="BLVD"/>
    <m/>
    <s v="BEVERLY HILLS"/>
    <m/>
    <s v="PINE RIDGE UNIT 1 PB 8 PG 25 LT 18 BLK 135"/>
    <n v="165600"/>
    <n v="15070"/>
    <n v="150530"/>
    <n v="165600"/>
    <n v="165600"/>
    <x v="1"/>
    <x v="668"/>
    <n v="210000"/>
    <n v="2793"/>
    <n v="1362"/>
    <x v="0"/>
    <s v="WARRANTY DEED"/>
    <n v="1"/>
    <x v="45"/>
    <x v="3"/>
    <x v="0"/>
    <m/>
    <n v="1771"/>
    <n v="32"/>
    <x v="0"/>
    <x v="0"/>
    <n v="2262"/>
    <m/>
    <m/>
    <m/>
    <m/>
    <s v="DILL JAMES L"/>
    <m/>
    <s v="5299 W PINE RIDGE BLVD"/>
    <s v="BEVERLY HILLS FL 34465"/>
  </r>
  <r>
    <x v="1308"/>
    <s v="18E17S320010  02570 0050"/>
    <s v="7492"/>
    <s v="PINE RIDGE UNITS 1,5,&amp; 6"/>
    <s v="0100"/>
    <s v="Single Family Residential"/>
    <s v="07"/>
    <s v="18S"/>
    <s v="18E"/>
    <s v="STANDARD"/>
    <x v="0"/>
    <n v="62500"/>
    <n v="1.43"/>
    <s v="0000"/>
    <n v="4719"/>
    <s v="N"/>
    <x v="24"/>
    <s v="DR"/>
    <m/>
    <s v="BEVERLY HILLS"/>
    <m/>
    <s v="PINE RIDGE UNIT 1 PB 8 PG 25 LOT 5 BLK 257"/>
    <n v="179600"/>
    <n v="21520"/>
    <n v="158080"/>
    <n v="127085"/>
    <n v="0"/>
    <x v="1"/>
    <x v="69"/>
    <n v="65500"/>
    <n v="2526"/>
    <n v="321"/>
    <x v="0"/>
    <s v="DEEDS CONVEYING PARTIAL INTEREST"/>
    <n v="1"/>
    <x v="44"/>
    <x v="3"/>
    <x v="0"/>
    <m/>
    <n v="1983"/>
    <n v="32"/>
    <x v="0"/>
    <x v="0"/>
    <n v="2803"/>
    <m/>
    <m/>
    <m/>
    <m/>
    <s v="ELLIOTT RICHARD"/>
    <m/>
    <s v="4719 N SADDLE DR"/>
    <s v="BEVERLY HILLS FL 34465"/>
  </r>
  <r>
    <x v="1309"/>
    <s v="18E17S320010  000T0 0110"/>
    <s v="7492"/>
    <s v="PINE RIDGE UNITS 1,5,&amp; 6"/>
    <s v="9400"/>
    <s v="Rights-of-Way"/>
    <s v="32"/>
    <s v="17S"/>
    <s v="18E"/>
    <s v="OPEN AREA/PARK"/>
    <x v="1"/>
    <n v="15496"/>
    <n v="0.36"/>
    <s v="000X"/>
    <n v="6256"/>
    <s v="N"/>
    <x v="47"/>
    <s v="TER"/>
    <m/>
    <s v="BEVERLY HILLS"/>
    <m/>
    <s v="PINE RIDGE UNIT 1 PB 8 PG 25 TRACT 11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10"/>
    <s v="18E17S320010  000T0 0280"/>
    <s v="7492"/>
    <s v="PINE RIDGE UNITS 1,5,&amp; 6"/>
    <s v="9700"/>
    <s v="Outdoor Recreational"/>
    <s v="08"/>
    <s v="18S"/>
    <s v="18E"/>
    <s v="OPEN AREA/PARK"/>
    <x v="1"/>
    <n v="154205"/>
    <n v="3.54"/>
    <s v="000X"/>
    <n v="4083"/>
    <s v="W"/>
    <x v="68"/>
    <s v="DR"/>
    <m/>
    <s v="BEVERLY HILLS"/>
    <m/>
    <s v="PINE RIDGE UNIT 1 PB 8 PG 25 TRACT 28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11"/>
    <s v="18E17S320010  000T0 0340"/>
    <s v="7492"/>
    <s v="PINE RIDGE UNITS 1,5,&amp; 6"/>
    <s v="9400"/>
    <s v="Rights-of-Way"/>
    <s v="08"/>
    <s v="18S"/>
    <s v="18E"/>
    <s v="OPEN AREA/PARK"/>
    <x v="1"/>
    <n v="2872"/>
    <n v="7.0000000000000007E-2"/>
    <s v="000X"/>
    <n v="0"/>
    <s v="N"/>
    <x v="19"/>
    <s v="DR"/>
    <m/>
    <s v="BEVERLY HILLS"/>
    <m/>
    <s v="PINE RIDGE UNIT 1 PB 8 PG 25 TRACT 34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12"/>
    <s v="18E17S320050  01380 0040"/>
    <s v="7492"/>
    <s v="PINE RIDGE UNITS 1,5,&amp; 6"/>
    <s v="0000"/>
    <s v="Vacant Residential"/>
    <s v="07"/>
    <s v="18S"/>
    <s v="18E"/>
    <s v="STANDARD"/>
    <x v="1"/>
    <n v="60864"/>
    <n v="1.4"/>
    <s v="0000"/>
    <n v="5771"/>
    <s v="W"/>
    <x v="13"/>
    <s v="PL"/>
    <m/>
    <s v="BEVERLY HILLS"/>
    <m/>
    <s v="PINE RIDGE UNIT 5 PB 14 PG 89 LOT 4 BLK 138"/>
    <n v="20960"/>
    <n v="20960"/>
    <n v="0"/>
    <n v="20960"/>
    <n v="20960"/>
    <x v="1"/>
    <x v="42"/>
    <n v="47000"/>
    <n v="1802"/>
    <n v="1278"/>
    <x v="1"/>
    <s v="WARRANTY DEED"/>
    <m/>
    <x v="6"/>
    <x v="2"/>
    <x v="2"/>
    <m/>
    <m/>
    <m/>
    <x v="2"/>
    <x v="1"/>
    <n v="0"/>
    <m/>
    <m/>
    <m/>
    <m/>
    <s v="ANGELES HERMAN A"/>
    <s v="ANGELES IRMA C"/>
    <s v="19613 NE 12TH PL"/>
    <s v="MIAMI FL 33179"/>
  </r>
  <r>
    <x v="1313"/>
    <s v="18E17S320010  02710 0120"/>
    <s v="7492"/>
    <s v="PINE RIDGE UNITS 1,5,&amp; 6"/>
    <s v="0000"/>
    <s v="Vacant Residential"/>
    <s v="05"/>
    <s v="18S"/>
    <s v="18E"/>
    <s v="STANDARD"/>
    <x v="1"/>
    <n v="65002"/>
    <n v="1.49"/>
    <s v="000X"/>
    <n v="4131"/>
    <s v="W"/>
    <x v="28"/>
    <s v="DR"/>
    <m/>
    <s v="BEVERLY HILLS"/>
    <m/>
    <s v="PINE RIDGE UNIT 1 PB 8 PG 25 LOT 12 BLK 271"/>
    <n v="22380"/>
    <n v="22380"/>
    <n v="0"/>
    <n v="22380"/>
    <n v="22380"/>
    <x v="1"/>
    <x v="211"/>
    <n v="66500"/>
    <n v="2188"/>
    <n v="454"/>
    <x v="1"/>
    <s v="WARRANTY DEED"/>
    <m/>
    <x v="6"/>
    <x v="2"/>
    <x v="2"/>
    <m/>
    <m/>
    <m/>
    <x v="2"/>
    <x v="1"/>
    <n v="0"/>
    <m/>
    <m/>
    <m/>
    <m/>
    <s v="BROWN ZINA L"/>
    <m/>
    <s v="2056 W LEARWOOD PL"/>
    <s v="BEVERLY HILLS FL 34465 2341"/>
  </r>
  <r>
    <x v="1314"/>
    <s v="18E17S320010  02710 0150"/>
    <s v="7492"/>
    <s v="PINE RIDGE UNITS 1,5,&amp; 6"/>
    <s v="0100"/>
    <s v="Single Family Residential"/>
    <s v="08"/>
    <s v="18S"/>
    <s v="18E"/>
    <s v="STANDARD"/>
    <x v="0"/>
    <n v="62502"/>
    <n v="1.43"/>
    <s v="000X"/>
    <n v="4167"/>
    <s v="W"/>
    <x v="28"/>
    <s v="DR"/>
    <m/>
    <s v="BEVERLY HILLS"/>
    <m/>
    <s v="PINE RIDGE UNIT 1 PB 8 PG 25 LOT 15 BLK 271"/>
    <n v="337790"/>
    <n v="21520"/>
    <n v="316270"/>
    <n v="337790"/>
    <n v="337790"/>
    <x v="1"/>
    <x v="669"/>
    <n v="50000"/>
    <n v="2259"/>
    <n v="1564"/>
    <x v="1"/>
    <s v="WARRANTY DEED"/>
    <n v="1"/>
    <x v="40"/>
    <x v="1"/>
    <x v="0"/>
    <m/>
    <n v="2365"/>
    <n v="32"/>
    <x v="0"/>
    <x v="0"/>
    <n v="3596"/>
    <m/>
    <m/>
    <m/>
    <m/>
    <s v="STEVENSON CHERYL D"/>
    <s v="PRIMM H EUGENE"/>
    <s v="4167 W HORSEHOE DR"/>
    <s v="BEVERLY HILLS FL 34465"/>
  </r>
  <r>
    <x v="1315"/>
    <s v="18E17S320010  02720 0070"/>
    <s v="7492"/>
    <s v="PINE RIDGE UNITS 1,5,&amp; 6"/>
    <s v="0100"/>
    <s v="Single Family Residential"/>
    <s v="05"/>
    <s v="18S"/>
    <s v="18E"/>
    <s v="STANDARD"/>
    <x v="0"/>
    <n v="68622"/>
    <n v="1.58"/>
    <s v="000X"/>
    <n v="5121"/>
    <s v="N"/>
    <x v="77"/>
    <s v="DR"/>
    <m/>
    <s v="BEVERLY HILLS"/>
    <m/>
    <s v="PINE RIDGE UNIT 1 PB 8 PG 25 LOT 7 BLK 272 "/>
    <n v="229110"/>
    <n v="23630"/>
    <n v="205480"/>
    <n v="171051"/>
    <n v="145551"/>
    <x v="0"/>
    <x v="545"/>
    <n v="15000"/>
    <n v="1028"/>
    <n v="1941"/>
    <x v="1"/>
    <s v="WARRANTY DEED"/>
    <n v="1"/>
    <x v="13"/>
    <x v="1"/>
    <x v="0"/>
    <m/>
    <n v="2360"/>
    <n v="32"/>
    <x v="0"/>
    <x v="0"/>
    <n v="3346"/>
    <m/>
    <m/>
    <m/>
    <m/>
    <s v="LOBB RONALD CO TRUSTEE"/>
    <m/>
    <s v="5121 N REDCLOUD DR"/>
    <s v="BEVERLY HILLS FL 34465 2970"/>
  </r>
  <r>
    <x v="1316"/>
    <s v="18E17S320010  02740 0090"/>
    <s v="7492"/>
    <s v="PINE RIDGE UNITS 1,5,&amp; 6"/>
    <s v="0100"/>
    <s v="Single Family Residential"/>
    <s v="08"/>
    <s v="18S"/>
    <s v="18E"/>
    <s v="STANDARD"/>
    <x v="0"/>
    <n v="67502"/>
    <n v="1.55"/>
    <s v="000X"/>
    <n v="4439"/>
    <s v="W"/>
    <x v="28"/>
    <s v="DR"/>
    <m/>
    <s v="BEVERLY HILLS"/>
    <m/>
    <s v="PINE RIDGE UNIT 1 PB 8 PG 25 LOT 9 BLK 274"/>
    <n v="211780"/>
    <n v="23240"/>
    <n v="188540"/>
    <n v="211780"/>
    <n v="211780"/>
    <x v="1"/>
    <x v="150"/>
    <n v="174000"/>
    <n v="1603"/>
    <n v="2364"/>
    <x v="0"/>
    <s v="WARRANTY DEED"/>
    <n v="1"/>
    <x v="22"/>
    <x v="1"/>
    <x v="0"/>
    <m/>
    <n v="1753"/>
    <n v="32"/>
    <x v="0"/>
    <x v="0"/>
    <n v="2757"/>
    <m/>
    <m/>
    <m/>
    <m/>
    <s v="HARRIS DAVID"/>
    <m/>
    <s v="135 POST OFFICE RD"/>
    <s v="SOUTH SALEM NY 10590"/>
  </r>
  <r>
    <x v="1317"/>
    <s v="18E17S320010  02740 0100"/>
    <s v="7492"/>
    <s v="PINE RIDGE UNITS 1,5,&amp; 6"/>
    <s v="0000"/>
    <s v="Vacant Residential"/>
    <s v="08"/>
    <s v="18S"/>
    <s v="18E"/>
    <s v="STANDARD"/>
    <x v="1"/>
    <n v="67503"/>
    <n v="1.55"/>
    <s v="000X"/>
    <n v="4451"/>
    <s v="W"/>
    <x v="28"/>
    <s v="DR"/>
    <m/>
    <s v="BEVERLY HILLS"/>
    <m/>
    <s v="PINE RIDGE UNIT 1 PB 8 PG 25 LOT 10 BLK 274 "/>
    <n v="23250"/>
    <n v="23250"/>
    <n v="0"/>
    <n v="23250"/>
    <n v="23250"/>
    <x v="1"/>
    <x v="261"/>
    <n v="95000"/>
    <n v="1868"/>
    <n v="1836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1318"/>
    <s v="18E17S320010  02770 0020"/>
    <s v="7492"/>
    <s v="PINE RIDGE UNITS 1,5,&amp; 6"/>
    <s v="0000"/>
    <s v="Vacant Residential"/>
    <s v="05"/>
    <s v="18S"/>
    <s v="18E"/>
    <s v="STANDARD"/>
    <x v="1"/>
    <n v="65359"/>
    <n v="1.5"/>
    <s v="000X"/>
    <n v="5263"/>
    <s v="N"/>
    <x v="72"/>
    <s v="DR"/>
    <m/>
    <s v="BEVERLY HILLS"/>
    <m/>
    <s v="PINE RIDGE UNIT 1 PB 8 PG 25 LOT 2 BLK 277"/>
    <n v="22510"/>
    <n v="22510"/>
    <n v="0"/>
    <n v="22510"/>
    <n v="22510"/>
    <x v="1"/>
    <x v="269"/>
    <n v="12300"/>
    <n v="1069"/>
    <n v="293"/>
    <x v="1"/>
    <s v="WARRANTY DEED"/>
    <m/>
    <x v="6"/>
    <x v="2"/>
    <x v="2"/>
    <m/>
    <m/>
    <m/>
    <x v="2"/>
    <x v="1"/>
    <n v="0"/>
    <m/>
    <m/>
    <m/>
    <m/>
    <s v="ELLIS VICTOR RAY"/>
    <s v="ELLIS PATRICIA R"/>
    <s v="370 RIVER RD"/>
    <s v="ARNOLD MD 21012 1120"/>
  </r>
  <r>
    <x v="1319"/>
    <s v="18E17S320010  01410 0090"/>
    <s v="7492"/>
    <s v="PINE RIDGE UNITS 1,5,&amp; 6"/>
    <s v="0100"/>
    <s v="Single Family Residential"/>
    <s v="07"/>
    <s v="18S"/>
    <s v="18E"/>
    <s v="STANDARD"/>
    <x v="0"/>
    <n v="50993"/>
    <n v="1.17"/>
    <s v="0000"/>
    <n v="4860"/>
    <s v="N"/>
    <x v="17"/>
    <s v="DR"/>
    <m/>
    <s v="BEVERLY HILLS"/>
    <m/>
    <s v="PINE RIDGE UNIT 1 PB 8 PG 25 LOT 9 BLK 141"/>
    <n v="206020"/>
    <n v="17560"/>
    <n v="188460"/>
    <n v="206020"/>
    <n v="206020"/>
    <x v="1"/>
    <x v="670"/>
    <n v="184900"/>
    <n v="2711"/>
    <n v="2430"/>
    <x v="0"/>
    <s v="TO OR FROM BANKS/LOAN CO."/>
    <n v="1"/>
    <x v="22"/>
    <x v="1"/>
    <x v="0"/>
    <m/>
    <n v="1959"/>
    <n v="32"/>
    <x v="0"/>
    <x v="0"/>
    <n v="3018"/>
    <m/>
    <m/>
    <m/>
    <m/>
    <s v="GEDEON SARAH E"/>
    <m/>
    <s v="4860 N CIMARRON DR"/>
    <s v="BEVERLY HILLS FL 34465"/>
  </r>
  <r>
    <x v="1320"/>
    <s v="18E17S320010  02710 0070"/>
    <s v="7492"/>
    <s v="PINE RIDGE UNITS 1,5,&amp; 6"/>
    <s v="0100"/>
    <s v="Single Family Residential"/>
    <s v="05"/>
    <s v="18S"/>
    <s v="18E"/>
    <s v="STANDARD"/>
    <x v="0"/>
    <n v="64353"/>
    <n v="1.48"/>
    <s v="000X"/>
    <n v="5097"/>
    <s v="N"/>
    <x v="74"/>
    <s v="TER"/>
    <m/>
    <s v="BEVERLY HILLS"/>
    <m/>
    <s v="PINE RIDGE UNIT 1 PB 8 PG 25 LOT 7 BLK 271"/>
    <n v="301290"/>
    <n v="22160"/>
    <n v="279130"/>
    <n v="286648"/>
    <n v="261648"/>
    <x v="0"/>
    <x v="671"/>
    <n v="285000"/>
    <n v="3014"/>
    <n v="545"/>
    <x v="0"/>
    <s v="WARRANTY DEED"/>
    <n v="1"/>
    <x v="40"/>
    <x v="1"/>
    <x v="0"/>
    <m/>
    <n v="2216"/>
    <n v="32"/>
    <x v="1"/>
    <x v="0"/>
    <n v="3133"/>
    <m/>
    <m/>
    <m/>
    <m/>
    <s v="MEYER TIMOTHY J"/>
    <m/>
    <s v="5097 N LUPINE TER"/>
    <s v="BEVERLY HILLS FL 34465"/>
  </r>
  <r>
    <x v="1321"/>
    <s v="18E17S320010  01400 0300"/>
    <s v="7492"/>
    <s v="PINE RIDGE UNITS 1,5,&amp; 6"/>
    <s v="0000"/>
    <s v="Vacant Residential"/>
    <s v="06"/>
    <s v="18S"/>
    <s v="18E"/>
    <s v="STANDARD"/>
    <x v="1"/>
    <n v="49406"/>
    <n v="1.1299999999999999"/>
    <s v="000X"/>
    <n v="5230"/>
    <s v="N"/>
    <x v="17"/>
    <s v="DR"/>
    <m/>
    <s v="BEVERLY HILLS"/>
    <m/>
    <s v="PINE RIDGE UNIT 1 PB 8 PG 25 LOT 30 BLK 140 "/>
    <n v="17010"/>
    <n v="17010"/>
    <n v="0"/>
    <n v="17010"/>
    <n v="17010"/>
    <x v="1"/>
    <x v="95"/>
    <n v="18500"/>
    <n v="3097"/>
    <n v="2366"/>
    <x v="1"/>
    <s v="WARRANTY DEED"/>
    <m/>
    <x v="6"/>
    <x v="2"/>
    <x v="2"/>
    <m/>
    <m/>
    <m/>
    <x v="2"/>
    <x v="1"/>
    <n v="0"/>
    <m/>
    <m/>
    <m/>
    <m/>
    <s v="WYSK DANIEL W"/>
    <s v="WYSK TAMARA L"/>
    <s v="2382 KNOLL AVE S"/>
    <s v="PALM HARBOR FL 34683"/>
  </r>
  <r>
    <x v="1322"/>
    <s v="18E17S320010  000T0 0250"/>
    <s v="7492"/>
    <s v="PINE RIDGE UNITS 1,5,&amp; 6"/>
    <s v="8000"/>
    <s v="Vacant Governmental"/>
    <s v="07"/>
    <s v="18S"/>
    <s v="18E"/>
    <s v="10 TO 20 ACRES MED"/>
    <x v="1"/>
    <n v="313187"/>
    <n v="7.19"/>
    <s v="000X"/>
    <n v="4935"/>
    <s v="N"/>
    <x v="24"/>
    <s v="DR"/>
    <m/>
    <s v="BEVERLY HILLS"/>
    <m/>
    <s v="PINE RIDGE UNIT 1 PB 8 PG 25 TRACT 25 "/>
    <n v="61110"/>
    <n v="61110"/>
    <n v="0"/>
    <n v="61110"/>
    <n v="61110"/>
    <x v="0"/>
    <x v="672"/>
    <n v="36643"/>
    <n v="2097"/>
    <n v="1277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1323"/>
    <s v="18E17S320010  02710 0090"/>
    <s v="7492"/>
    <s v="PINE RIDGE UNITS 1,5,&amp; 6"/>
    <s v="0100"/>
    <s v="Single Family Residential"/>
    <s v="05"/>
    <s v="18S"/>
    <s v="18E"/>
    <s v="STANDARD"/>
    <x v="0"/>
    <n v="65847"/>
    <n v="1.51"/>
    <s v="000X"/>
    <n v="5205"/>
    <s v="N"/>
    <x v="74"/>
    <s v="TER"/>
    <m/>
    <s v="BEVERLY HILLS"/>
    <m/>
    <s v="PINE RIDGE UNIT 1 PB 8 PG 25 LOT 9 BLK 271"/>
    <n v="326660"/>
    <n v="22670"/>
    <n v="303990"/>
    <n v="249096"/>
    <n v="224096"/>
    <x v="0"/>
    <x v="42"/>
    <n v="54000"/>
    <n v="1797"/>
    <n v="1699"/>
    <x v="1"/>
    <s v="WARRANTY DEED"/>
    <n v="1"/>
    <x v="0"/>
    <x v="0"/>
    <x v="1"/>
    <m/>
    <n v="3382"/>
    <n v="32"/>
    <x v="0"/>
    <x v="0"/>
    <n v="4611"/>
    <m/>
    <m/>
    <m/>
    <m/>
    <s v="SANTOS RICARDO"/>
    <s v="SANTOS ROSA"/>
    <s v="5205 N LUPINE TER"/>
    <s v="BEVERLY HILLS FL 34465"/>
  </r>
  <r>
    <x v="1324"/>
    <s v="18E17S320010  02720 0040"/>
    <s v="7492"/>
    <s v="PINE RIDGE UNITS 1,5,&amp; 6"/>
    <s v="0100"/>
    <s v="Single Family Residential"/>
    <s v="08"/>
    <s v="18S"/>
    <s v="18E"/>
    <s v="STANDARD"/>
    <x v="0"/>
    <n v="62502"/>
    <n v="1.43"/>
    <s v="000X"/>
    <n v="4957"/>
    <s v="N"/>
    <x v="77"/>
    <s v="DR"/>
    <m/>
    <s v="BEVERLY HILLS"/>
    <m/>
    <s v="PINE RIDGE UNIT 1 PB 8 PG 25 LOT 4 BLK 272"/>
    <n v="326330"/>
    <n v="21520"/>
    <n v="304810"/>
    <n v="289911"/>
    <n v="0"/>
    <x v="1"/>
    <x v="673"/>
    <n v="261100"/>
    <n v="3111"/>
    <n v="2298"/>
    <x v="0"/>
    <s v="TO OR FROM BANKS/LOAN CO."/>
    <n v="1"/>
    <x v="7"/>
    <x v="0"/>
    <x v="4"/>
    <m/>
    <n v="3186"/>
    <n v="32"/>
    <x v="0"/>
    <x v="0"/>
    <n v="4349"/>
    <m/>
    <m/>
    <m/>
    <m/>
    <s v="COMO RICHARD"/>
    <s v="TUELL MARGARET G"/>
    <s v="5425 W PAUL BRYANT DR"/>
    <s v="CRYSTAL RIVER FL 34429"/>
  </r>
  <r>
    <x v="1325"/>
    <s v="18E17S320010  02740 0050"/>
    <s v="7492"/>
    <s v="PINE RIDGE UNITS 1,5,&amp; 6"/>
    <s v="0100"/>
    <s v="Single Family Residential"/>
    <s v="08"/>
    <s v="18S"/>
    <s v="18E"/>
    <s v="STANDARD"/>
    <x v="0"/>
    <n v="67502"/>
    <n v="1.55"/>
    <s v="000X"/>
    <n v="4866"/>
    <s v="N"/>
    <x v="77"/>
    <s v="DR"/>
    <m/>
    <s v="BEVERLY HILLS"/>
    <m/>
    <s v="PINE RIDGE UNIT 1 PB 8 PG 25 LOT 5 BLK 274"/>
    <n v="347860"/>
    <n v="23240"/>
    <n v="324620"/>
    <n v="347860"/>
    <n v="322860"/>
    <x v="0"/>
    <x v="674"/>
    <n v="24500"/>
    <n v="2861"/>
    <n v="1000"/>
    <x v="1"/>
    <s v="WARRANTY DEED"/>
    <n v="1"/>
    <x v="12"/>
    <x v="0"/>
    <x v="1"/>
    <m/>
    <n v="2868"/>
    <n v="32"/>
    <x v="0"/>
    <x v="0"/>
    <n v="3786"/>
    <m/>
    <m/>
    <m/>
    <m/>
    <s v="LYNETT REGINA"/>
    <s v="LYNETT JAMES"/>
    <s v="4866 N REDCLOUD DR"/>
    <s v="BEVERLY HILLS FL 34465"/>
  </r>
  <r>
    <x v="1326"/>
    <s v="18E17S320010  02750 0160"/>
    <s v="7492"/>
    <s v="PINE RIDGE UNITS 1,5,&amp; 6"/>
    <s v="0000"/>
    <s v="Vacant Residential"/>
    <s v="05"/>
    <s v="18S"/>
    <s v="18E"/>
    <s v="STANDARD"/>
    <x v="1"/>
    <n v="43748"/>
    <n v="1"/>
    <s v="000X"/>
    <n v="4092"/>
    <s v="W"/>
    <x v="11"/>
    <s v="BLVD"/>
    <m/>
    <s v="BEVERLY HILLS"/>
    <m/>
    <s v="PINE RIDGE UNIT 1 PB 8 PG 25 LOT 16 BLK 275"/>
    <n v="15060"/>
    <n v="15060"/>
    <n v="0"/>
    <n v="15060"/>
    <n v="15060"/>
    <x v="1"/>
    <x v="236"/>
    <n v="30000"/>
    <n v="2704"/>
    <n v="101"/>
    <x v="1"/>
    <s v="SALE / MORE THAN 1 PARCEL"/>
    <m/>
    <x v="6"/>
    <x v="2"/>
    <x v="2"/>
    <m/>
    <m/>
    <m/>
    <x v="2"/>
    <x v="1"/>
    <n v="0"/>
    <m/>
    <m/>
    <m/>
    <m/>
    <s v="ROJAS EDWIN M"/>
    <s v="ROJAS MARITZA M"/>
    <s v="4697 W CUSTER DR"/>
    <s v="BEVERLY HILLS FL 34465"/>
  </r>
  <r>
    <x v="1327"/>
    <s v="18E17S320010  02770 0110"/>
    <s v="7492"/>
    <s v="PINE RIDGE UNITS 1,5,&amp; 6"/>
    <s v="0100"/>
    <s v="Single Family Residential"/>
    <s v="08"/>
    <s v="18S"/>
    <s v="18E"/>
    <s v="STANDARD"/>
    <x v="0"/>
    <n v="65359"/>
    <n v="1.5"/>
    <s v="000X"/>
    <n v="4833"/>
    <s v="N"/>
    <x v="72"/>
    <s v="DR"/>
    <m/>
    <s v="BEVERLY HILLS"/>
    <m/>
    <s v="PINE RIDGE UNIT 1 PB 8 PG 25 LOT 11 BLK 277"/>
    <n v="292530"/>
    <n v="22510"/>
    <n v="270020"/>
    <n v="292530"/>
    <n v="292530"/>
    <x v="1"/>
    <x v="675"/>
    <n v="241000"/>
    <n v="2759"/>
    <n v="197"/>
    <x v="0"/>
    <s v="WARRANTY DEED"/>
    <n v="1"/>
    <x v="5"/>
    <x v="1"/>
    <x v="1"/>
    <m/>
    <n v="2818"/>
    <n v="32"/>
    <x v="0"/>
    <x v="0"/>
    <n v="4316"/>
    <m/>
    <m/>
    <m/>
    <m/>
    <s v="BRANCH MARY E"/>
    <s v="BRANCH DONNA M"/>
    <s v="4833 N PERRY DR"/>
    <s v="BEVERLY HILLS FL 34465"/>
  </r>
  <r>
    <x v="1328"/>
    <s v="18E17S320010  000T0 0010"/>
    <s v="7492"/>
    <s v="PINE RIDGE UNITS 1,5,&amp; 6"/>
    <s v="9400"/>
    <s v="Rights-of-Way"/>
    <s v="01"/>
    <s v="18S"/>
    <s v="17E"/>
    <s v="OPEN AREA/PARK"/>
    <x v="1"/>
    <n v="19902"/>
    <n v="0.46"/>
    <s v="0000"/>
    <n v="6490"/>
    <s v="W"/>
    <x v="56"/>
    <s v="DR"/>
    <m/>
    <s v="BEVERLY HILLS"/>
    <m/>
    <s v="PINE RIDGE UNIT 1 PB 8 PG 25 TRACT 1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29"/>
    <s v="18E17S320010  000T0 0070"/>
    <s v="7492"/>
    <s v="PINE RIDGE UNITS 1,5,&amp; 6"/>
    <s v="9400"/>
    <s v="Rights-of-Way"/>
    <s v="06"/>
    <s v="18S"/>
    <s v="18E"/>
    <s v="OPEN AREA/PARK"/>
    <x v="1"/>
    <n v="13470"/>
    <n v="0.31"/>
    <s v="000X"/>
    <m/>
    <s v="N"/>
    <x v="50"/>
    <s v="DR"/>
    <m/>
    <s v="BEVERLY HILLS"/>
    <m/>
    <s v="PINE RIDGE UNIT 1 PB 8 PG 25 TRACT 7 (GOLF COURSE)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30"/>
    <s v="18E17S320010  000T0 0180"/>
    <s v="7492"/>
    <s v="PINE RIDGE UNITS 1,5,&amp; 6"/>
    <s v="9400"/>
    <s v="Rights-of-Way"/>
    <s v="07"/>
    <s v="18S"/>
    <s v="18E"/>
    <s v="OPEN AREA/PARK"/>
    <x v="1"/>
    <n v="11011"/>
    <n v="0.25"/>
    <s v="0000"/>
    <m/>
    <s v="N"/>
    <x v="18"/>
    <s v="DR"/>
    <m/>
    <s v="BEVERLY HILLS"/>
    <m/>
    <s v="PINE RIDGE UNIT 1 PB 8 PG 25 TRACT 18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31"/>
    <s v="18E17S320010  02710 0110"/>
    <s v="7492"/>
    <s v="PINE RIDGE UNITS 1,5,&amp; 6"/>
    <s v="0100"/>
    <s v="Single Family Residential"/>
    <s v="05"/>
    <s v="18S"/>
    <s v="18E"/>
    <s v="STANDARD"/>
    <x v="0"/>
    <n v="62502"/>
    <n v="1.43"/>
    <s v="000X"/>
    <n v="4109"/>
    <s v="W"/>
    <x v="28"/>
    <s v="DR"/>
    <m/>
    <s v="BEVERLY HILLS"/>
    <m/>
    <s v="PINE RIDGE UNIT 1 PB 8 PG 25 LOT 11 BLK 271"/>
    <n v="281330"/>
    <n v="21520"/>
    <n v="259810"/>
    <n v="221337"/>
    <n v="191337"/>
    <x v="0"/>
    <x v="676"/>
    <n v="265000"/>
    <n v="2794"/>
    <n v="926"/>
    <x v="0"/>
    <s v="WARRANTY DEED"/>
    <n v="1"/>
    <x v="26"/>
    <x v="0"/>
    <x v="1"/>
    <m/>
    <n v="3079"/>
    <n v="32"/>
    <x v="0"/>
    <x v="0"/>
    <n v="3894"/>
    <m/>
    <m/>
    <m/>
    <m/>
    <s v="HINGER JOSEPH"/>
    <s v="HINGER DANA"/>
    <s v="4109 W HORSESHOE DR"/>
    <s v="BEVERLY HILLS FL 34465"/>
  </r>
  <r>
    <x v="1332"/>
    <s v="18E17S320010  02710 0130"/>
    <s v="7492"/>
    <s v="PINE RIDGE UNITS 1,5,&amp; 6"/>
    <s v="0000"/>
    <s v="Vacant Residential"/>
    <s v="05"/>
    <s v="18S"/>
    <s v="18E"/>
    <s v="STANDARD"/>
    <x v="1"/>
    <n v="65002"/>
    <n v="1.49"/>
    <s v="000X"/>
    <n v="4143"/>
    <s v="W"/>
    <x v="28"/>
    <s v="DR"/>
    <m/>
    <s v="BEVERLY HILLS"/>
    <m/>
    <s v="PINE RIDGE UNIT 1 PB 8 PG 25 LOT 13 BLK 271"/>
    <n v="22380"/>
    <n v="22380"/>
    <n v="0"/>
    <n v="22380"/>
    <n v="22380"/>
    <x v="1"/>
    <x v="156"/>
    <n v="82000"/>
    <n v="1989"/>
    <n v="184"/>
    <x v="1"/>
    <s v="WARRANTY DEED"/>
    <m/>
    <x v="6"/>
    <x v="2"/>
    <x v="2"/>
    <m/>
    <m/>
    <m/>
    <x v="2"/>
    <x v="1"/>
    <n v="0"/>
    <m/>
    <m/>
    <m/>
    <m/>
    <s v="MARASIGAN NESTOR"/>
    <s v="MARASIGAN SOCORRO"/>
    <s v="1115 GATOR TRL"/>
    <s v="WEST PALM BEACH FL 33409 2038"/>
  </r>
  <r>
    <x v="1333"/>
    <s v="18E17S320010  02730 0010"/>
    <s v="7492"/>
    <s v="PINE RIDGE UNITS 1,5,&amp; 6"/>
    <s v="0100"/>
    <s v="Single Family Residential"/>
    <s v="05"/>
    <s v="18S"/>
    <s v="18E"/>
    <s v="STANDARD"/>
    <x v="0"/>
    <n v="79438"/>
    <n v="1.82"/>
    <s v="000X"/>
    <n v="4320"/>
    <s v="W"/>
    <x v="75"/>
    <s v="CT"/>
    <m/>
    <s v="BEVERLY HILLS"/>
    <m/>
    <s v="PINE RIDGE UNIT 1 PB 8 PG 25 LOT 1 BLK 273"/>
    <n v="278590"/>
    <n v="27350"/>
    <n v="251240"/>
    <n v="211154"/>
    <n v="186154"/>
    <x v="0"/>
    <x v="317"/>
    <n v="216500"/>
    <n v="2482"/>
    <n v="1035"/>
    <x v="0"/>
    <s v="WARRANTY DEED"/>
    <n v="1"/>
    <x v="15"/>
    <x v="1"/>
    <x v="0"/>
    <m/>
    <n v="2550"/>
    <n v="32"/>
    <x v="1"/>
    <x v="0"/>
    <n v="3852"/>
    <m/>
    <m/>
    <m/>
    <m/>
    <s v="RAPOSO JOAO"/>
    <s v="RAPOSO AMBROSIA"/>
    <s v="4320 W ROUNDUP CT"/>
    <s v="BEVERLY HILLS FL 34465 2973"/>
  </r>
  <r>
    <x v="1334"/>
    <s v="18E17S320010  02740 0040"/>
    <s v="7492"/>
    <s v="PINE RIDGE UNITS 1,5,&amp; 6"/>
    <s v="0000"/>
    <s v="Vacant Residential"/>
    <s v="08"/>
    <s v="18S"/>
    <s v="18E"/>
    <s v="STANDARD"/>
    <x v="1"/>
    <n v="67502"/>
    <n v="1.55"/>
    <s v="000X"/>
    <n v="4928"/>
    <s v="N"/>
    <x v="77"/>
    <s v="DR"/>
    <m/>
    <s v="BEVERLY HILLS"/>
    <m/>
    <s v="PINE RIDGE UNIT 1 PB 8 PG 25 LOT 4 BLK 274"/>
    <n v="23240"/>
    <n v="23240"/>
    <n v="0"/>
    <n v="23240"/>
    <n v="23240"/>
    <x v="1"/>
    <x v="166"/>
    <n v="28500"/>
    <n v="952"/>
    <n v="628"/>
    <x v="1"/>
    <s v="FROM DEVELOPERS"/>
    <m/>
    <x v="6"/>
    <x v="2"/>
    <x v="2"/>
    <m/>
    <m/>
    <m/>
    <x v="2"/>
    <x v="1"/>
    <n v="0"/>
    <m/>
    <m/>
    <m/>
    <m/>
    <s v="KIM SUCKOO"/>
    <s v="KIM KYUNG SOON"/>
    <s v="2770 PRINCE ST"/>
    <s v="NORTHBROOK IL 60062 6540"/>
  </r>
  <r>
    <x v="1335"/>
    <s v="18E17S320010  02750 0170"/>
    <s v="7492"/>
    <s v="PINE RIDGE UNITS 1,5,&amp; 6"/>
    <s v="0100"/>
    <s v="Single Family Residential"/>
    <s v="05"/>
    <s v="18S"/>
    <s v="18E"/>
    <s v="STANDARD"/>
    <x v="0"/>
    <n v="43858"/>
    <n v="1.01"/>
    <s v="000X"/>
    <n v="5328"/>
    <s v="N"/>
    <x v="72"/>
    <s v="DR"/>
    <m/>
    <s v="BEVERLY HILLS"/>
    <m/>
    <s v="PINE RIDGE UNIT 1 PB 8 PG 25 LOT 17 BLK 275"/>
    <n v="206610"/>
    <n v="15100"/>
    <n v="191510"/>
    <n v="206610"/>
    <n v="206610"/>
    <x v="1"/>
    <x v="677"/>
    <n v="250000"/>
    <n v="3017"/>
    <n v="1132"/>
    <x v="0"/>
    <s v="WARRANTY DEED"/>
    <n v="1"/>
    <x v="13"/>
    <x v="1"/>
    <x v="0"/>
    <m/>
    <n v="1892"/>
    <n v="32"/>
    <x v="0"/>
    <x v="0"/>
    <n v="2822"/>
    <m/>
    <m/>
    <m/>
    <m/>
    <s v="COLLINS THEODORE LAMAR JR"/>
    <m/>
    <s v="4255 W MUSTANG BLVD"/>
    <s v="BEVERLY HILLS FL 34465"/>
  </r>
  <r>
    <x v="1336"/>
    <s v="18E17S320010  02760 0050"/>
    <s v="7492"/>
    <s v="PINE RIDGE UNITS 1,5,&amp; 6"/>
    <s v="0000"/>
    <s v="Vacant Residential"/>
    <s v="05"/>
    <s v="18S"/>
    <s v="18E"/>
    <s v="STANDARD"/>
    <x v="1"/>
    <n v="64997"/>
    <n v="1.49"/>
    <s v="000X"/>
    <n v="4279"/>
    <s v="W"/>
    <x v="75"/>
    <s v="CT"/>
    <m/>
    <s v="BEVERLY HILLS"/>
    <m/>
    <s v="PINE RIDGE UNIT 1 PB 8 PG 25 LOT 5 BLK 276"/>
    <n v="22380"/>
    <n v="22380"/>
    <n v="0"/>
    <n v="22380"/>
    <n v="22380"/>
    <x v="1"/>
    <x v="678"/>
    <n v="30000"/>
    <n v="3004"/>
    <n v="847"/>
    <x v="1"/>
    <s v="WARRANTY DEED"/>
    <m/>
    <x v="6"/>
    <x v="2"/>
    <x v="2"/>
    <m/>
    <m/>
    <m/>
    <x v="2"/>
    <x v="1"/>
    <n v="0"/>
    <m/>
    <m/>
    <m/>
    <m/>
    <s v="CORE CARLOS JR"/>
    <s v="CORE EILENE J"/>
    <s v="831 BUCKSKIN CT"/>
    <s v="ENGLEWOOD FL 34223"/>
  </r>
  <r>
    <x v="1337"/>
    <s v="18E17S320010  02770 0030"/>
    <s v="7492"/>
    <s v="PINE RIDGE UNITS 1,5,&amp; 6"/>
    <s v="0100"/>
    <s v="Single Family Residential"/>
    <s v="05"/>
    <s v="18S"/>
    <s v="18E"/>
    <s v="STANDARD"/>
    <x v="0"/>
    <n v="65359"/>
    <n v="1.5"/>
    <s v="000X"/>
    <n v="5221"/>
    <s v="N"/>
    <x v="72"/>
    <s v="DR"/>
    <m/>
    <s v="BEVERLY HILLS"/>
    <m/>
    <s v="PINE RIDGE UNIT 1 PB 8 PG 25 LOT 3 BLK 277"/>
    <n v="292780"/>
    <n v="22510"/>
    <n v="270270"/>
    <n v="234126"/>
    <n v="204126"/>
    <x v="0"/>
    <x v="353"/>
    <n v="20000"/>
    <n v="1536"/>
    <n v="1406"/>
    <x v="1"/>
    <s v="WARRANTY DEED"/>
    <n v="1"/>
    <x v="3"/>
    <x v="0"/>
    <x v="1"/>
    <m/>
    <n v="2607"/>
    <n v="32"/>
    <x v="1"/>
    <x v="0"/>
    <n v="3610"/>
    <m/>
    <m/>
    <m/>
    <m/>
    <s v="AMES JOHN A"/>
    <s v="AMES JILL B"/>
    <s v="5221 N PERRY DR"/>
    <s v="BEVERLY HILLS FL 34465 2962"/>
  </r>
  <r>
    <x v="1338"/>
    <s v="18E17S320010  000T0 0190"/>
    <s v="7492"/>
    <s v="PINE RIDGE UNITS 1,5,&amp; 6"/>
    <s v="9400"/>
    <s v="Rights-of-Way"/>
    <s v="07"/>
    <s v="18S"/>
    <s v="18E"/>
    <s v="OPEN AREA/PARK"/>
    <x v="1"/>
    <n v="5050"/>
    <n v="0.12"/>
    <s v="0000"/>
    <m/>
    <s v="N"/>
    <x v="18"/>
    <s v="DR"/>
    <m/>
    <s v="BEVERLY HILLS"/>
    <m/>
    <s v="PINE RIDGE UNIT 1 PB 8 PG 25 TRACT 19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39"/>
    <s v="18E17S320010  000T0 0200"/>
    <s v="7492"/>
    <s v="PINE RIDGE UNITS 1,5,&amp; 6"/>
    <s v="9400"/>
    <s v="Rights-of-Way"/>
    <s v="07"/>
    <s v="18S"/>
    <s v="18E"/>
    <s v="COMMON"/>
    <x v="1"/>
    <n v="28269"/>
    <n v="0.65"/>
    <s v="0000"/>
    <m/>
    <s v="W"/>
    <x v="13"/>
    <s v="PL"/>
    <m/>
    <s v="BEVERLY HILLS"/>
    <m/>
    <s v="PINE RIDGE UNIT 1 PB 8 PG 25 TRACT 20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40"/>
    <s v="18E17S320010  02710 0140"/>
    <s v="7492"/>
    <s v="PINE RIDGE UNITS 1,5,&amp; 6"/>
    <s v="0100"/>
    <s v="Single Family Residential"/>
    <s v="05"/>
    <s v="18S"/>
    <s v="18E"/>
    <s v="STANDARD"/>
    <x v="0"/>
    <n v="62502"/>
    <n v="1.43"/>
    <s v="000X"/>
    <n v="4157"/>
    <s v="W"/>
    <x v="28"/>
    <s v="DR"/>
    <m/>
    <s v="BEVERLY HILLS"/>
    <m/>
    <s v="PINE RIDGE UNIT 1 PB 8 PG 25 LOT 14 BLK 271"/>
    <n v="220700"/>
    <n v="21520"/>
    <n v="199180"/>
    <n v="162089"/>
    <n v="137089"/>
    <x v="0"/>
    <x v="269"/>
    <n v="9000"/>
    <n v="1068"/>
    <n v="1930"/>
    <x v="1"/>
    <s v="WARRANTY DEED"/>
    <n v="1"/>
    <x v="21"/>
    <x v="1"/>
    <x v="0"/>
    <n v="1"/>
    <n v="2177"/>
    <n v="32"/>
    <x v="0"/>
    <x v="0"/>
    <n v="2991"/>
    <m/>
    <m/>
    <m/>
    <m/>
    <s v="PRINGLE FRED NEAL"/>
    <s v="PRINGLE GWEN J"/>
    <s v="4157 W HORSESHOE DR"/>
    <s v="BEVERLY HILLS FL 34465"/>
  </r>
  <r>
    <x v="1341"/>
    <s v="18E17S320010  02710 0180"/>
    <s v="7492"/>
    <s v="PINE RIDGE UNITS 1,5,&amp; 6"/>
    <s v="0100"/>
    <s v="Single Family Residential"/>
    <s v="08"/>
    <s v="18S"/>
    <s v="18E"/>
    <s v="STANDARD"/>
    <x v="0"/>
    <n v="68567"/>
    <n v="1.57"/>
    <s v="000X"/>
    <n v="4227"/>
    <s v="W"/>
    <x v="28"/>
    <s v="DR"/>
    <m/>
    <s v="BEVERLY HILLS"/>
    <m/>
    <s v="PINE RIDGE UNIT 1 PB 8 PG 25 LOT 18 BLK 271"/>
    <n v="241870"/>
    <n v="23610"/>
    <n v="218260"/>
    <n v="232094"/>
    <n v="206594"/>
    <x v="0"/>
    <x v="679"/>
    <n v="320000"/>
    <n v="2850"/>
    <n v="1564"/>
    <x v="0"/>
    <s v="WARRANTY DEED"/>
    <n v="1"/>
    <x v="23"/>
    <x v="1"/>
    <x v="0"/>
    <m/>
    <n v="2190"/>
    <n v="32"/>
    <x v="0"/>
    <x v="0"/>
    <n v="2871"/>
    <m/>
    <m/>
    <m/>
    <m/>
    <s v="WILSON DEBORAH K"/>
    <m/>
    <s v="4227 W HORSESHOE DR"/>
    <s v="BEVERLY HILLS FL 34465"/>
  </r>
  <r>
    <x v="1342"/>
    <s v="18E17S320010  02720 0130"/>
    <s v="7492"/>
    <s v="PINE RIDGE UNITS 1,5,&amp; 6"/>
    <s v="0100"/>
    <s v="Single Family Residential"/>
    <s v="08"/>
    <s v="18S"/>
    <s v="18E"/>
    <s v="STANDARD"/>
    <x v="0"/>
    <n v="67368"/>
    <n v="1.55"/>
    <s v="000X"/>
    <n v="4285"/>
    <s v="W"/>
    <x v="28"/>
    <s v="DR"/>
    <m/>
    <s v="BEVERLY HILLS"/>
    <m/>
    <s v="PINE RIDGE UNIT 1 PB 8 PG 25 LOT 13 BLK 272"/>
    <n v="178070"/>
    <n v="23200"/>
    <n v="154870"/>
    <n v="128305"/>
    <n v="103305"/>
    <x v="0"/>
    <x v="680"/>
    <n v="23700"/>
    <n v="841"/>
    <n v="869"/>
    <x v="1"/>
    <s v="UNDEFINED"/>
    <n v="1"/>
    <x v="14"/>
    <x v="1"/>
    <x v="0"/>
    <m/>
    <n v="1600"/>
    <n v="32"/>
    <x v="0"/>
    <x v="0"/>
    <n v="2480"/>
    <m/>
    <m/>
    <m/>
    <m/>
    <s v="HUR MAN"/>
    <s v="HUR CHIN YOUNG"/>
    <s v="4285 W HORSESHOE DR"/>
    <s v="BEVERLY HILLS FL 34465 2951"/>
  </r>
  <r>
    <x v="1343"/>
    <s v="18E17S320010  02730 0030"/>
    <s v="7492"/>
    <s v="PINE RIDGE UNITS 1,5,&amp; 6"/>
    <s v="0100"/>
    <s v="Single Family Residential"/>
    <s v="05"/>
    <s v="18S"/>
    <s v="18E"/>
    <s v="STANDARD"/>
    <x v="0"/>
    <n v="62900"/>
    <n v="1.44"/>
    <s v="000X"/>
    <n v="5150"/>
    <s v="N"/>
    <x v="77"/>
    <s v="DR"/>
    <m/>
    <s v="BEVERLY HILLS"/>
    <m/>
    <s v="PINE RIDGE UNIT 1 PB 8 PG 25 LOT 3 BLK 273"/>
    <n v="210720"/>
    <n v="21660"/>
    <n v="189060"/>
    <n v="157006"/>
    <n v="132006"/>
    <x v="0"/>
    <x v="536"/>
    <n v="170000"/>
    <n v="1448"/>
    <n v="594"/>
    <x v="0"/>
    <s v="WARRANTY DEED"/>
    <n v="1"/>
    <x v="21"/>
    <x v="3"/>
    <x v="0"/>
    <m/>
    <n v="1997"/>
    <n v="32"/>
    <x v="0"/>
    <x v="0"/>
    <n v="2800"/>
    <m/>
    <m/>
    <m/>
    <m/>
    <s v="SLABAUGH GARY"/>
    <s v="SLABAUGH ALYCE"/>
    <s v="5150 N REDCLOUD DR"/>
    <s v="BEVERLY HILLS FL 34465"/>
  </r>
  <r>
    <x v="1344"/>
    <s v="18E17S320010  02730 0040"/>
    <s v="7492"/>
    <s v="PINE RIDGE UNITS 1,5,&amp; 6"/>
    <s v="0100"/>
    <s v="Single Family Residential"/>
    <s v="05"/>
    <s v="18S"/>
    <s v="18E"/>
    <s v="STANDARD"/>
    <x v="0"/>
    <n v="81436"/>
    <n v="1.87"/>
    <s v="000X"/>
    <n v="5134"/>
    <s v="N"/>
    <x v="77"/>
    <s v="DR"/>
    <m/>
    <s v="BEVERLY HILLS"/>
    <m/>
    <s v="PINE RIDGE UNIT 1 PB 8 PG 25 LOT 4 BLK 273"/>
    <n v="239010"/>
    <n v="28040"/>
    <n v="210970"/>
    <n v="239010"/>
    <n v="239010"/>
    <x v="1"/>
    <x v="681"/>
    <n v="24000"/>
    <n v="2764"/>
    <n v="861"/>
    <x v="1"/>
    <s v="WARRANTY DEED"/>
    <n v="1"/>
    <x v="29"/>
    <x v="1"/>
    <x v="0"/>
    <m/>
    <n v="2025"/>
    <n v="32"/>
    <x v="1"/>
    <x v="0"/>
    <n v="2697"/>
    <m/>
    <m/>
    <m/>
    <m/>
    <s v="STEPHENS JASON SCOTT"/>
    <m/>
    <s v="3394 N PALOMINO TER"/>
    <s v="BEVERLY HILLS FL 34465"/>
  </r>
  <r>
    <x v="1345"/>
    <s v="18E17S320010  02740 0030"/>
    <s v="7492"/>
    <s v="PINE RIDGE UNITS 1,5,&amp; 6"/>
    <s v="0000"/>
    <s v="Vacant Residential"/>
    <s v="08"/>
    <s v="18S"/>
    <s v="18E"/>
    <s v="STANDARD"/>
    <x v="1"/>
    <n v="67502"/>
    <n v="1.55"/>
    <s v="000X"/>
    <n v="4972"/>
    <s v="N"/>
    <x v="77"/>
    <s v="DR"/>
    <m/>
    <s v="BEVERLY HILLS"/>
    <m/>
    <s v="PINE RIDGE UNIT 1 PB 8 PG 25 LOT 3 BLK 274 "/>
    <n v="23240"/>
    <n v="23240"/>
    <n v="0"/>
    <n v="23240"/>
    <n v="23240"/>
    <x v="1"/>
    <x v="682"/>
    <n v="32000"/>
    <n v="1184"/>
    <n v="1398"/>
    <x v="1"/>
    <s v="FROM DEVELOPERS"/>
    <m/>
    <x v="6"/>
    <x v="2"/>
    <x v="2"/>
    <m/>
    <m/>
    <m/>
    <x v="2"/>
    <x v="1"/>
    <n v="0"/>
    <m/>
    <m/>
    <m/>
    <m/>
    <s v="VIVAR TITO A &amp; THERESA"/>
    <m/>
    <s v="429 HEGI DR"/>
    <s v="NEW MILFORD NJ 07646"/>
  </r>
  <r>
    <x v="1346"/>
    <s v="18E17S320010  02740 0130"/>
    <s v="7492"/>
    <s v="PINE RIDGE UNITS 1,5,&amp; 6"/>
    <s v="0000"/>
    <s v="Vacant Residential"/>
    <s v="05"/>
    <s v="18S"/>
    <s v="18E"/>
    <s v="STANDARD"/>
    <x v="1"/>
    <n v="65004"/>
    <n v="1.49"/>
    <s v="000X"/>
    <n v="4475"/>
    <s v="W"/>
    <x v="28"/>
    <s v="DR"/>
    <m/>
    <s v="BEVERLY HILLS"/>
    <m/>
    <s v="PINE RIDGE UNIT 1 PB 8 PG 25 LOT 13 BLK 274"/>
    <n v="22380"/>
    <n v="22380"/>
    <n v="0"/>
    <n v="22380"/>
    <n v="22380"/>
    <x v="1"/>
    <x v="682"/>
    <n v="22500"/>
    <n v="1185"/>
    <n v="166"/>
    <x v="1"/>
    <s v="FROM DEVELOPERS"/>
    <m/>
    <x v="6"/>
    <x v="2"/>
    <x v="2"/>
    <m/>
    <m/>
    <m/>
    <x v="2"/>
    <x v="1"/>
    <n v="0"/>
    <m/>
    <m/>
    <m/>
    <m/>
    <s v="DUANE PERRY R"/>
    <s v="DUANE MARIE E"/>
    <s v="5771 N WITTE LN"/>
    <s v="GLENDALE WI 53209 4570"/>
  </r>
  <r>
    <x v="1347"/>
    <s v="18E17S320010  02740 0140"/>
    <s v="7492"/>
    <s v="PINE RIDGE UNITS 1,5,&amp; 6"/>
    <s v="0100"/>
    <s v="Single Family Residential"/>
    <s v="05"/>
    <s v="18S"/>
    <s v="18E"/>
    <s v="STANDARD"/>
    <x v="0"/>
    <n v="70504"/>
    <n v="1.62"/>
    <s v="000X"/>
    <n v="4481"/>
    <s v="W"/>
    <x v="28"/>
    <s v="DR"/>
    <m/>
    <s v="BEVERLY HILLS"/>
    <m/>
    <s v="PINE RIDGE UNIT 1 PB 8 PG 25 LOT 14 BLK 274"/>
    <n v="271290"/>
    <n v="24280"/>
    <n v="247010"/>
    <n v="225237"/>
    <n v="200237"/>
    <x v="0"/>
    <x v="683"/>
    <n v="265000"/>
    <n v="2326"/>
    <n v="1432"/>
    <x v="0"/>
    <s v="WARRANTY DEED"/>
    <n v="1"/>
    <x v="42"/>
    <x v="1"/>
    <x v="0"/>
    <m/>
    <n v="2187"/>
    <n v="32"/>
    <x v="0"/>
    <x v="0"/>
    <n v="3392"/>
    <m/>
    <m/>
    <m/>
    <m/>
    <s v="MYERS DONALD P"/>
    <s v="MYERS MARILYN C"/>
    <s v="4481 WEST HORSESHOE DR"/>
    <s v="BEVERLY HILLS FL 34465"/>
  </r>
  <r>
    <x v="1348"/>
    <s v="18E17S320010  02750 0120"/>
    <s v="7492"/>
    <s v="PINE RIDGE UNITS 1,5,&amp; 6"/>
    <s v="0100"/>
    <s v="Single Family Residential"/>
    <s v="05"/>
    <s v="18S"/>
    <s v="18E"/>
    <s v="STANDARD"/>
    <x v="0"/>
    <n v="43748"/>
    <n v="1"/>
    <s v="000X"/>
    <n v="4224"/>
    <s v="W"/>
    <x v="11"/>
    <s v="BLVD"/>
    <m/>
    <s v="BEVERLY HILLS"/>
    <m/>
    <s v="PINE RIDGE UNIT 1 PB 8 PG 25 LOT 12 BLK 275"/>
    <n v="190000"/>
    <n v="15060"/>
    <n v="174940"/>
    <n v="190000"/>
    <n v="190000"/>
    <x v="0"/>
    <x v="684"/>
    <n v="155000"/>
    <n v="2703"/>
    <n v="1014"/>
    <x v="0"/>
    <s v="WARRANTY DEED"/>
    <n v="1"/>
    <x v="13"/>
    <x v="1"/>
    <x v="0"/>
    <m/>
    <n v="1869"/>
    <n v="32"/>
    <x v="0"/>
    <x v="0"/>
    <n v="2830"/>
    <m/>
    <m/>
    <m/>
    <m/>
    <s v="JONES ROBERT L"/>
    <s v="JONES ROBIN J"/>
    <s v="4224 W PINE RIDGE BLVD"/>
    <s v="BEVERLY HILLS FL 34465"/>
  </r>
  <r>
    <x v="1349"/>
    <s v="18E17S320010  02750 0140"/>
    <s v="7492"/>
    <s v="PINE RIDGE UNITS 1,5,&amp; 6"/>
    <s v="0000"/>
    <s v="Vacant Residential"/>
    <s v="05"/>
    <s v="18S"/>
    <s v="18E"/>
    <s v="STANDARD"/>
    <x v="1"/>
    <n v="43748"/>
    <n v="1"/>
    <s v="000X"/>
    <n v="4166"/>
    <s v="W"/>
    <x v="11"/>
    <s v="BLVD"/>
    <m/>
    <s v="BEVERLY HILLS"/>
    <m/>
    <s v="PINE RIDGE UNIT 1 PB 8 PG 25 LOT 14 BLK 275 "/>
    <n v="15060"/>
    <n v="15060"/>
    <n v="0"/>
    <n v="15060"/>
    <n v="15060"/>
    <x v="1"/>
    <x v="464"/>
    <n v="70000"/>
    <n v="2106"/>
    <n v="632"/>
    <x v="1"/>
    <s v="WARRANTY DEED"/>
    <m/>
    <x v="6"/>
    <x v="2"/>
    <x v="2"/>
    <m/>
    <m/>
    <m/>
    <x v="2"/>
    <x v="1"/>
    <n v="0"/>
    <m/>
    <m/>
    <m/>
    <m/>
    <s v="ROESSLER PAUL A &amp; SONG S"/>
    <m/>
    <s v="2461 N TRAMPLE TER"/>
    <s v="BEVERLY HILLS FL 34465"/>
  </r>
  <r>
    <x v="1350"/>
    <s v="18E17S320010  02760 0040"/>
    <s v="7492"/>
    <s v="PINE RIDGE UNITS 1,5,&amp; 6"/>
    <s v="0100"/>
    <s v="Single Family Residential"/>
    <s v="05"/>
    <s v="18S"/>
    <s v="18E"/>
    <s v="STANDARD"/>
    <x v="0"/>
    <n v="64997"/>
    <n v="1.49"/>
    <s v="000X"/>
    <n v="4227"/>
    <s v="W"/>
    <x v="75"/>
    <s v="CT"/>
    <m/>
    <s v="BEVERLY HILLS"/>
    <m/>
    <s v="PINE RIDGE UNIT 1 PB 8 PG 25 LOT 4 BLK 276"/>
    <n v="329050"/>
    <n v="22380"/>
    <n v="306670"/>
    <n v="329050"/>
    <n v="329050"/>
    <x v="1"/>
    <x v="355"/>
    <n v="405000"/>
    <n v="2808"/>
    <n v="2293"/>
    <x v="0"/>
    <s v="WARRANTY DEED"/>
    <n v="1"/>
    <x v="22"/>
    <x v="1"/>
    <x v="1"/>
    <m/>
    <n v="2905"/>
    <n v="32"/>
    <x v="0"/>
    <x v="0"/>
    <n v="4390"/>
    <m/>
    <m/>
    <m/>
    <m/>
    <s v="SEXTON DONALD R"/>
    <m/>
    <s v="7884 ANCON DR"/>
    <s v="FAYETTEVILLE NC 28304 0420"/>
  </r>
  <r>
    <x v="1351"/>
    <s v="18E17S320010  02770 0060"/>
    <s v="7492"/>
    <s v="PINE RIDGE UNITS 1,5,&amp; 6"/>
    <s v="0100"/>
    <s v="Single Family Residential"/>
    <s v="05"/>
    <s v="18S"/>
    <s v="18E"/>
    <s v="STANDARD"/>
    <x v="0"/>
    <n v="65359"/>
    <n v="1.5"/>
    <s v="000X"/>
    <n v="5075"/>
    <s v="N"/>
    <x v="72"/>
    <s v="DR"/>
    <m/>
    <s v="BEVERLY HILLS"/>
    <m/>
    <s v="PINE RIDGE UNIT 1 PB 8 PG 25 LOT 6 BLK 277"/>
    <n v="248640"/>
    <n v="22510"/>
    <n v="226130"/>
    <n v="190469"/>
    <n v="165469"/>
    <x v="0"/>
    <x v="477"/>
    <n v="340000"/>
    <n v="2125"/>
    <n v="6"/>
    <x v="0"/>
    <s v="WARRANTY DEED"/>
    <n v="1"/>
    <x v="7"/>
    <x v="1"/>
    <x v="0"/>
    <m/>
    <n v="2448"/>
    <n v="32"/>
    <x v="0"/>
    <x v="0"/>
    <n v="3259"/>
    <m/>
    <m/>
    <m/>
    <m/>
    <s v="POMERANTZ LESTER"/>
    <s v="WOJCIECHOWSKI CHRISTINA"/>
    <s v="5075 N PERRY DR"/>
    <s v="BEVERLY HILLS FL 34465"/>
  </r>
  <r>
    <x v="1352"/>
    <s v="18E17S320010  02770 0120"/>
    <s v="7492"/>
    <s v="PINE RIDGE UNITS 1,5,&amp; 6"/>
    <s v="0100"/>
    <s v="Single Family Residential"/>
    <s v="08"/>
    <s v="18S"/>
    <s v="18E"/>
    <s v="STANDARD"/>
    <x v="0"/>
    <n v="65359"/>
    <n v="1.5"/>
    <s v="000X"/>
    <n v="4749"/>
    <s v="N"/>
    <x v="72"/>
    <s v="DR"/>
    <m/>
    <s v="BEVERLY HILLS"/>
    <m/>
    <s v="PINE RIDGE UNIT 1 PB 8 PG 25 LOT 12 BLK 277"/>
    <n v="226620"/>
    <n v="22510"/>
    <n v="204110"/>
    <n v="207978"/>
    <n v="182978"/>
    <x v="0"/>
    <x v="685"/>
    <n v="290000"/>
    <n v="2903"/>
    <n v="841"/>
    <x v="0"/>
    <s v="WARRANTY DEED"/>
    <n v="1"/>
    <x v="26"/>
    <x v="1"/>
    <x v="0"/>
    <m/>
    <n v="2295"/>
    <n v="32"/>
    <x v="0"/>
    <x v="0"/>
    <n v="3229"/>
    <m/>
    <m/>
    <m/>
    <m/>
    <s v="CAMPBELL DANN"/>
    <s v="CAMPBELL PATRICIA L"/>
    <s v="4749 N PERRY DR"/>
    <s v="BEVERLY HILLS FL 34465"/>
  </r>
  <r>
    <x v="1353"/>
    <s v="18E17S320020  000T0 0490"/>
    <s v="7492"/>
    <s v="PINE RIDGE UNITS 1,5,&amp; 6"/>
    <s v="9400"/>
    <s v="Rights-of-Way"/>
    <s v="07"/>
    <s v="18S"/>
    <s v="18E"/>
    <s v="OPEN AREA/PARK"/>
    <x v="1"/>
    <n v="41125"/>
    <n v="0.94"/>
    <s v="0000"/>
    <n v="0"/>
    <s v="W"/>
    <x v="20"/>
    <s v="DR"/>
    <m/>
    <s v="BEVERLY HILLS"/>
    <m/>
    <s v="PINE RIDGE UNIT 2 PB 8 PG 37 TRACT 49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54"/>
    <s v="18E17S320010  000T0 0120"/>
    <s v="7492"/>
    <s v="PINE RIDGE UNITS 1,5,&amp; 6"/>
    <s v="9400"/>
    <s v="Rights-of-Way"/>
    <s v="32"/>
    <s v="17S"/>
    <s v="18E"/>
    <s v="OPEN AREA/PARK"/>
    <x v="1"/>
    <n v="41277"/>
    <n v="0.95"/>
    <s v="000X"/>
    <n v="6257"/>
    <s v="N"/>
    <x v="47"/>
    <s v="TER"/>
    <m/>
    <s v="BEVERLY HILLS"/>
    <m/>
    <s v="PINE RIDGE UNIT 1 PB 8 PG 25 TRACT 12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55"/>
    <s v="18E17S320010  000T0 0140"/>
    <s v="7492"/>
    <s v="PINE RIDGE UNITS 1,5,&amp; 6"/>
    <s v="9400"/>
    <s v="Rights-of-Way"/>
    <s v="32"/>
    <s v="17S"/>
    <s v="18E"/>
    <s v="OPEN AREA/PARK"/>
    <x v="1"/>
    <n v="8094"/>
    <n v="0.19"/>
    <s v="000X"/>
    <n v="6131"/>
    <s v="N"/>
    <x v="39"/>
    <s v="DR"/>
    <m/>
    <s v="BEVERLY HILLS"/>
    <m/>
    <s v="PINE RIDGE UNIT 1 PB 8 PG 25 TRACT 14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56"/>
    <s v="18E17S320010  000T0 0300"/>
    <s v="7492"/>
    <s v="PINE RIDGE UNITS 1,5,&amp; 6"/>
    <s v="9400"/>
    <s v="Rights-of-Way"/>
    <s v="08"/>
    <s v="18S"/>
    <s v="18E"/>
    <s v="OPEN AREA/PARK"/>
    <x v="1"/>
    <n v="33989"/>
    <n v="0.78"/>
    <s v="000X"/>
    <n v="0"/>
    <s v="N"/>
    <x v="19"/>
    <s v="DR"/>
    <m/>
    <s v="BEVERLY HILLS"/>
    <m/>
    <s v="PINE RIDGE UNIT 1 PB 8 PG 25 TRACT 30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57"/>
    <s v="18E17S320050  01470 0060"/>
    <s v="7492"/>
    <s v="PINE RIDGE UNITS 1,5,&amp; 6"/>
    <s v="0100"/>
    <s v="Single Family Residential"/>
    <s v="07"/>
    <s v="18S"/>
    <s v="18E"/>
    <s v="STANDARD"/>
    <x v="0"/>
    <n v="44700"/>
    <n v="1.03"/>
    <s v="0000"/>
    <n v="5963"/>
    <s v="W"/>
    <x v="13"/>
    <s v="PL"/>
    <m/>
    <s v="BEVERLY HILLS"/>
    <m/>
    <s v="PINE RIDGE UNIT 5 PB 14 PGS 89-90 LOT 6 BLK 147"/>
    <n v="235840"/>
    <n v="11540"/>
    <n v="224300"/>
    <n v="181080"/>
    <n v="156080"/>
    <x v="0"/>
    <x v="130"/>
    <n v="13000"/>
    <n v="1501"/>
    <n v="638"/>
    <x v="1"/>
    <s v="WARRANTY DEED"/>
    <n v="1"/>
    <x v="22"/>
    <x v="1"/>
    <x v="0"/>
    <m/>
    <n v="2249"/>
    <n v="32"/>
    <x v="0"/>
    <x v="0"/>
    <n v="3188"/>
    <m/>
    <m/>
    <m/>
    <m/>
    <s v="COLEMAN RICHARD D"/>
    <s v="COLEMAN JOAN A"/>
    <s v="5963 W CORRAL PL"/>
    <s v="BEVERLY HILLS FL 34465"/>
  </r>
  <r>
    <x v="1358"/>
    <s v="18E17S320010  02710 0080"/>
    <s v="7492"/>
    <s v="PINE RIDGE UNITS 1,5,&amp; 6"/>
    <s v="0100"/>
    <s v="Single Family Residential"/>
    <s v="05"/>
    <s v="18S"/>
    <s v="18E"/>
    <s v="STANDARD"/>
    <x v="0"/>
    <n v="62502"/>
    <n v="1.43"/>
    <s v="000X"/>
    <n v="5165"/>
    <s v="N"/>
    <x v="74"/>
    <s v="TER"/>
    <m/>
    <s v="BEVERLY HILLS"/>
    <m/>
    <s v="PINE RIDGE UNIT 1 PB 8 PG 25 LOT 8 BLK 271"/>
    <n v="238170"/>
    <n v="21520"/>
    <n v="216650"/>
    <n v="174946"/>
    <n v="149946"/>
    <x v="0"/>
    <x v="563"/>
    <n v="16000"/>
    <n v="1343"/>
    <n v="622"/>
    <x v="1"/>
    <s v="TO OR FROM BANKS/LOAN CO."/>
    <n v="1"/>
    <x v="23"/>
    <x v="1"/>
    <x v="1"/>
    <m/>
    <n v="2198"/>
    <n v="32"/>
    <x v="0"/>
    <x v="0"/>
    <n v="3154"/>
    <m/>
    <m/>
    <m/>
    <m/>
    <s v="CAREY JANE H"/>
    <s v="CAREY JANE H"/>
    <s v="5165 N LUPINE TER"/>
    <s v="BEVERLY HILLS FL 34465"/>
  </r>
  <r>
    <x v="1359"/>
    <s v="18E17S320010  02720 0080"/>
    <s v="7492"/>
    <s v="PINE RIDGE UNITS 1,5,&amp; 6"/>
    <s v="0000"/>
    <s v="Vacant Residential"/>
    <s v="05"/>
    <s v="18S"/>
    <s v="18E"/>
    <s v="STANDARD"/>
    <x v="1"/>
    <n v="71107"/>
    <n v="1.63"/>
    <s v="000X"/>
    <n v="5149"/>
    <s v="N"/>
    <x v="77"/>
    <s v="DR"/>
    <m/>
    <s v="BEVERLY HILLS"/>
    <m/>
    <s v="PINE RIDGE UNIT 1 PB 8 PG 25 LOT 8 BLK 272"/>
    <n v="24490"/>
    <n v="24490"/>
    <n v="0"/>
    <n v="24490"/>
    <n v="24490"/>
    <x v="1"/>
    <x v="686"/>
    <n v="17000"/>
    <n v="1160"/>
    <n v="506"/>
    <x v="1"/>
    <s v="WARRANTY DEED"/>
    <m/>
    <x v="6"/>
    <x v="2"/>
    <x v="2"/>
    <m/>
    <m/>
    <m/>
    <x v="2"/>
    <x v="1"/>
    <n v="0"/>
    <m/>
    <m/>
    <m/>
    <m/>
    <s v="BIEDRAWA WALTER W"/>
    <s v="BIEDRAWA STEFANIA"/>
    <s v="20 SUNNYSIDE ST"/>
    <s v="CHICOPEE MA 01020"/>
  </r>
  <r>
    <x v="1360"/>
    <s v="18E17S320010  02740 0020"/>
    <s v="7492"/>
    <s v="PINE RIDGE UNITS 1,5,&amp; 6"/>
    <s v="0000"/>
    <s v="Vacant Residential"/>
    <s v="05"/>
    <s v="18S"/>
    <s v="18E"/>
    <s v="STANDARD"/>
    <x v="1"/>
    <n v="67502"/>
    <n v="1.55"/>
    <s v="000X"/>
    <n v="5000"/>
    <s v="N"/>
    <x v="77"/>
    <s v="DR"/>
    <m/>
    <s v="BEVERLY HILLS"/>
    <m/>
    <s v="PINE RIDGE UNIT 1 PB 8 PG 25 LOT 2 BLK 274"/>
    <n v="23240"/>
    <n v="23240"/>
    <n v="0"/>
    <n v="23240"/>
    <n v="23240"/>
    <x v="1"/>
    <x v="545"/>
    <n v="20000"/>
    <n v="1030"/>
    <n v="433"/>
    <x v="1"/>
    <s v="FROM DEVELOPERS"/>
    <m/>
    <x v="6"/>
    <x v="2"/>
    <x v="2"/>
    <m/>
    <m/>
    <m/>
    <x v="2"/>
    <x v="1"/>
    <n v="0"/>
    <m/>
    <m/>
    <m/>
    <m/>
    <s v="ANGELES ALFREDO"/>
    <s v="ANGELES AMANDA"/>
    <s v="4819 CASALS PL"/>
    <s v="SAN DIEGO CA 92124"/>
  </r>
  <r>
    <x v="1361"/>
    <s v="18E17S320010  02740 0160"/>
    <s v="7492"/>
    <s v="PINE RIDGE UNITS 1,5,&amp; 6"/>
    <s v="0100"/>
    <s v="Single Family Residential"/>
    <s v="05"/>
    <s v="18S"/>
    <s v="18E"/>
    <s v="STANDARD"/>
    <x v="0"/>
    <n v="95263"/>
    <n v="2.19"/>
    <s v="000X"/>
    <n v="4495"/>
    <s v="W"/>
    <x v="28"/>
    <s v="DR"/>
    <m/>
    <s v="BEVERLY HILLS"/>
    <m/>
    <s v="PINE RIDGE UNIT 1 PB 8 PG 25 LOT 16 BLK 274"/>
    <n v="233860"/>
    <n v="32800"/>
    <n v="201060"/>
    <n v="187760"/>
    <n v="162760"/>
    <x v="0"/>
    <x v="140"/>
    <n v="20000"/>
    <n v="1246"/>
    <n v="1372"/>
    <x v="1"/>
    <s v="WARRANTY DEED"/>
    <n v="1"/>
    <x v="11"/>
    <x v="1"/>
    <x v="0"/>
    <m/>
    <n v="1863"/>
    <n v="32"/>
    <x v="0"/>
    <x v="0"/>
    <n v="2878"/>
    <m/>
    <m/>
    <m/>
    <m/>
    <s v="SGOUROS THEODORE"/>
    <s v="SGOUROS MAGDALENA M"/>
    <s v="4495 W HORSESHOE DR"/>
    <s v="BEVERLY HILLS FL 34465 2953"/>
  </r>
  <r>
    <x v="1362"/>
    <s v="18E17S320010  02740 0180"/>
    <s v="7492"/>
    <s v="PINE RIDGE UNITS 1,5,&amp; 6"/>
    <s v="0000"/>
    <s v="Vacant Residential"/>
    <s v="05"/>
    <s v="18S"/>
    <s v="18E"/>
    <s v="STANDARD"/>
    <x v="1"/>
    <n v="66454"/>
    <n v="1.53"/>
    <s v="000X"/>
    <n v="4573"/>
    <s v="W"/>
    <x v="28"/>
    <s v="DR"/>
    <m/>
    <s v="BEVERLY HILLS"/>
    <m/>
    <s v="PINE RIDGE UNIT 1 PB 8 PG 25 LOT 18 BLK 274"/>
    <n v="22880"/>
    <n v="22880"/>
    <n v="0"/>
    <n v="22880"/>
    <n v="22880"/>
    <x v="1"/>
    <x v="687"/>
    <n v="21500"/>
    <n v="2712"/>
    <n v="1869"/>
    <x v="1"/>
    <s v="DEEDS CONVEYING PARTIAL INTEREST"/>
    <m/>
    <x v="6"/>
    <x v="2"/>
    <x v="2"/>
    <m/>
    <m/>
    <m/>
    <x v="2"/>
    <x v="1"/>
    <n v="0"/>
    <m/>
    <m/>
    <m/>
    <m/>
    <s v="KOCIELKO DENNIS K"/>
    <s v="KOCIELKO JOYCE D"/>
    <s v="4554 W PINE RIDGE BLVD"/>
    <s v="BEVERLY HILLS FL 34465"/>
  </r>
  <r>
    <x v="1363"/>
    <s v="18E17S320010  02770 0050"/>
    <s v="7492"/>
    <s v="PINE RIDGE UNITS 1,5,&amp; 6"/>
    <s v="0100"/>
    <s v="Single Family Residential"/>
    <s v="05"/>
    <s v="18S"/>
    <s v="18E"/>
    <s v="STANDARD"/>
    <x v="0"/>
    <n v="65359"/>
    <n v="1.5"/>
    <s v="000X"/>
    <n v="5127"/>
    <s v="N"/>
    <x v="72"/>
    <s v="DR"/>
    <m/>
    <s v="BEVERLY HILLS"/>
    <m/>
    <s v="PINE RIDGE UNIT 1 PB 8 PG 25 LOT 5 BLK 277"/>
    <n v="376450"/>
    <n v="22510"/>
    <n v="353940"/>
    <n v="313213"/>
    <n v="288213"/>
    <x v="0"/>
    <x v="38"/>
    <n v="95000"/>
    <n v="1840"/>
    <n v="2160"/>
    <x v="1"/>
    <s v="WARRANTY DEED"/>
    <n v="1"/>
    <x v="0"/>
    <x v="1"/>
    <x v="1"/>
    <m/>
    <n v="3529"/>
    <n v="32"/>
    <x v="0"/>
    <x v="0"/>
    <n v="5023"/>
    <m/>
    <m/>
    <m/>
    <m/>
    <s v="LANG EARL J"/>
    <s v="LANG AIMEE M"/>
    <s v="5127 N PERRY DR"/>
    <s v="BEVERLY HILLS FL 34465"/>
  </r>
  <r>
    <x v="1364"/>
    <s v="18E17S320010  01370 0080"/>
    <s v="7492"/>
    <s v="PINE RIDGE UNITS 1,5,&amp; 6"/>
    <s v="0100"/>
    <s v="Single Family Residential"/>
    <s v="07"/>
    <s v="18S"/>
    <s v="18E"/>
    <s v="STANDARD"/>
    <x v="0"/>
    <n v="52993"/>
    <n v="1.22"/>
    <s v="0000"/>
    <n v="5715"/>
    <s v="W"/>
    <x v="11"/>
    <s v="BLVD"/>
    <m/>
    <s v="BEVERLY HILLS"/>
    <m/>
    <s v="PINE RIDGE UNIT 1 PB 8 PG 25 LOT 8 BLK 137"/>
    <n v="133090"/>
    <n v="18250"/>
    <n v="114840"/>
    <n v="133090"/>
    <n v="133090"/>
    <x v="1"/>
    <x v="178"/>
    <n v="107000"/>
    <n v="2532"/>
    <n v="2268"/>
    <x v="0"/>
    <s v="TO OR FROM BANKS/LOAN CO."/>
    <n v="1"/>
    <x v="45"/>
    <x v="3"/>
    <x v="0"/>
    <m/>
    <n v="1215"/>
    <n v="32"/>
    <x v="0"/>
    <x v="0"/>
    <n v="2088"/>
    <m/>
    <m/>
    <m/>
    <m/>
    <s v="DE CATOR DRAKE"/>
    <s v="DE CATOR LESLEY"/>
    <s v="5485 W BONANZA DR"/>
    <s v="BEVERLY HILLS FL 34465 4472"/>
  </r>
  <r>
    <x v="1365"/>
    <s v="18E17S320010  02350 0010"/>
    <s v="7492"/>
    <s v="PINE RIDGE UNITS 1,5,&amp; 6"/>
    <s v="0000"/>
    <s v="Vacant Residential"/>
    <s v="08"/>
    <s v="18S"/>
    <s v="18E"/>
    <s v="STANDARD"/>
    <x v="1"/>
    <n v="83313"/>
    <n v="1.91"/>
    <s v="000X"/>
    <n v="4102"/>
    <s v="N"/>
    <x v="66"/>
    <s v="CIR"/>
    <m/>
    <s v="BEVERLY HILLS"/>
    <m/>
    <s v="PINE RIDGE UNIT 1 PB 8 PG 25 LOT 1 BLK 235"/>
    <n v="28690"/>
    <n v="28690"/>
    <n v="0"/>
    <n v="28690"/>
    <n v="28690"/>
    <x v="1"/>
    <x v="308"/>
    <n v="23000"/>
    <n v="1153"/>
    <n v="1045"/>
    <x v="1"/>
    <s v="FROM DEVELOPERS"/>
    <m/>
    <x v="6"/>
    <x v="2"/>
    <x v="2"/>
    <m/>
    <m/>
    <m/>
    <x v="2"/>
    <x v="1"/>
    <n v="0"/>
    <m/>
    <m/>
    <m/>
    <m/>
    <s v="ORDONEZ JAIME I"/>
    <s v="ORDONEZ MARIE S"/>
    <s v="3620 WHITE EAGLE DR"/>
    <s v="NAPERVILLE IL 60564"/>
  </r>
  <r>
    <x v="1366"/>
    <s v="18E17S320010  02610 0010"/>
    <s v="7492"/>
    <s v="PINE RIDGE UNITS 1,5,&amp; 6"/>
    <s v="0100"/>
    <s v="Single Family Residential"/>
    <s v="05"/>
    <s v="18S"/>
    <s v="18E"/>
    <s v="STANDARD"/>
    <x v="0"/>
    <n v="69374"/>
    <n v="1.59"/>
    <s v="000X"/>
    <n v="4806"/>
    <s v="W"/>
    <x v="27"/>
    <s v="DR"/>
    <m/>
    <s v="BEVERLY HILLS"/>
    <m/>
    <s v="PINE RIDGE UNIT 1 PB 8 PG 25 LOT 1 BLK 261 "/>
    <n v="218110"/>
    <n v="23890"/>
    <n v="194220"/>
    <n v="153659"/>
    <n v="128659"/>
    <x v="0"/>
    <x v="114"/>
    <n v="52000"/>
    <n v="1395"/>
    <n v="1579"/>
    <x v="0"/>
    <s v="CORRECTIVE/QC/TD/COT"/>
    <n v="1"/>
    <x v="7"/>
    <x v="1"/>
    <x v="0"/>
    <m/>
    <n v="2068"/>
    <n v="32"/>
    <x v="0"/>
    <x v="0"/>
    <n v="3004"/>
    <m/>
    <m/>
    <m/>
    <m/>
    <s v="WIEBELD LINDA LEE"/>
    <m/>
    <s v="4806 W GYPSUM DR"/>
    <s v="BEVERLY HILLS FL 34465"/>
  </r>
  <r>
    <x v="1367"/>
    <s v="18E17S320010  000T0 0020"/>
    <s v="7492"/>
    <s v="PINE RIDGE UNITS 1,5,&amp; 6"/>
    <s v="9400"/>
    <s v="Rights-of-Way"/>
    <s v="01"/>
    <s v="18S"/>
    <s v="17E"/>
    <s v="OPEN AREA/PARK"/>
    <x v="1"/>
    <n v="44044"/>
    <n v="1.01"/>
    <s v="0000"/>
    <n v="6005"/>
    <s v="W"/>
    <x v="53"/>
    <s v="ST"/>
    <m/>
    <s v="BEVERLY HILLS"/>
    <m/>
    <s v="PINE RIDGE UNIT 1 PB 8 PG 25 TRACT 2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68"/>
    <s v="18E17S320010  000T0 0130"/>
    <s v="7492"/>
    <s v="PINE RIDGE UNITS 1,5,&amp; 6"/>
    <s v="9400"/>
    <s v="Rights-of-Way"/>
    <s v="32"/>
    <s v="17S"/>
    <s v="18E"/>
    <s v="OPEN AREA/PARK"/>
    <x v="1"/>
    <n v="22736"/>
    <n v="0.52"/>
    <s v="000X"/>
    <n v="6130"/>
    <s v="N"/>
    <x v="39"/>
    <s v="DR"/>
    <m/>
    <s v="BEVERLY HILLS"/>
    <m/>
    <s v="PINE RIDGE UNIT 1 PB 8 PG 25 TRACT 13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69"/>
    <s v="18E17S320010  000T0 0320"/>
    <s v="7492"/>
    <s v="PINE RIDGE UNITS 1,5,&amp; 6"/>
    <s v="9400"/>
    <s v="Rights-of-Way"/>
    <s v="08"/>
    <s v="18S"/>
    <s v="18E"/>
    <s v="OPEN AREA/PARK"/>
    <x v="1"/>
    <n v="2502"/>
    <n v="0.06"/>
    <s v="000X"/>
    <n v="0"/>
    <s v="W"/>
    <x v="20"/>
    <s v="DR"/>
    <m/>
    <s v="BEVERLY HILLS"/>
    <m/>
    <s v="PINE RIDGE UNIT 1 PB 8 PG 25 TRACT 32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70"/>
    <s v="18E17S320010  02720 0050"/>
    <s v="7492"/>
    <s v="PINE RIDGE UNITS 1,5,&amp; 6"/>
    <s v="0100"/>
    <s v="Single Family Residential"/>
    <s v="08"/>
    <s v="18S"/>
    <s v="18E"/>
    <s v="STANDARD"/>
    <x v="0"/>
    <n v="62502"/>
    <n v="1.43"/>
    <s v="000X"/>
    <n v="4995"/>
    <s v="N"/>
    <x v="77"/>
    <s v="DR"/>
    <m/>
    <s v="BEVERLY HILLS"/>
    <m/>
    <s v="PINE RIDGE UNIT 1 PB 8 PG 25 LOT 5 BLK 272"/>
    <n v="257210"/>
    <n v="21520"/>
    <n v="235690"/>
    <n v="209216"/>
    <n v="184216"/>
    <x v="0"/>
    <x v="107"/>
    <n v="310000"/>
    <n v="2218"/>
    <n v="912"/>
    <x v="0"/>
    <s v="WARRANTY DEED"/>
    <n v="1"/>
    <x v="37"/>
    <x v="1"/>
    <x v="0"/>
    <m/>
    <n v="2179"/>
    <n v="32"/>
    <x v="0"/>
    <x v="0"/>
    <n v="3371"/>
    <m/>
    <m/>
    <m/>
    <m/>
    <s v="ZORZI ANTHONY"/>
    <s v="ZORZI DIANE"/>
    <s v="4995 N REDCLOUD DR"/>
    <s v="BEVERLY HILLS FL 34465"/>
  </r>
  <r>
    <x v="1371"/>
    <s v="18E17S320010  02720 0120"/>
    <s v="7492"/>
    <s v="PINE RIDGE UNITS 1,5,&amp; 6"/>
    <s v="0100"/>
    <s v="Single Family Residential"/>
    <s v="08"/>
    <s v="18S"/>
    <s v="18E"/>
    <s v="STANDARD"/>
    <x v="0"/>
    <n v="62502"/>
    <n v="1.43"/>
    <s v="000X"/>
    <n v="4908"/>
    <s v="N"/>
    <x v="74"/>
    <s v="TER"/>
    <m/>
    <s v="BEVERLY HILLS"/>
    <m/>
    <s v="PINE RIDGE UNIT 1 PB 8 PG 25 LOT 12 BLK 272"/>
    <n v="202800"/>
    <n v="21520"/>
    <n v="181280"/>
    <n v="141444"/>
    <n v="116444"/>
    <x v="0"/>
    <x v="264"/>
    <n v="12500"/>
    <n v="1235"/>
    <n v="1249"/>
    <x v="1"/>
    <s v="WARRANTY DEED"/>
    <n v="1"/>
    <x v="5"/>
    <x v="1"/>
    <x v="0"/>
    <m/>
    <n v="2073"/>
    <n v="32"/>
    <x v="1"/>
    <x v="0"/>
    <n v="2826"/>
    <m/>
    <m/>
    <m/>
    <m/>
    <s v="LOPEZ DIMAS"/>
    <s v="RAMIREZ EDNORA"/>
    <s v="4908 N LUPINE TER"/>
    <s v="BEVERLY HILLS FL 34465"/>
  </r>
  <r>
    <x v="1372"/>
    <s v="18E17S320010  02730 0050"/>
    <s v="7492"/>
    <s v="PINE RIDGE UNITS 1,5,&amp; 6"/>
    <s v="0100"/>
    <s v="Single Family Residential"/>
    <s v="05"/>
    <s v="18S"/>
    <s v="18E"/>
    <s v="STANDARD"/>
    <x v="0"/>
    <n v="117752"/>
    <n v="2.7"/>
    <s v="000X"/>
    <n v="5122"/>
    <s v="N"/>
    <x v="77"/>
    <s v="DR"/>
    <m/>
    <s v="BEVERLY HILLS"/>
    <m/>
    <s v="PINE RIDGE UNIT 1 PB 8 PG 25 LOT 5 BLK 273 "/>
    <n v="211590"/>
    <n v="40550"/>
    <n v="171040"/>
    <n v="157548"/>
    <n v="132548"/>
    <x v="0"/>
    <x v="595"/>
    <n v="157500"/>
    <n v="1484"/>
    <n v="1344"/>
    <x v="0"/>
    <s v="WARRANTY DEED"/>
    <n v="1"/>
    <x v="10"/>
    <x v="1"/>
    <x v="0"/>
    <m/>
    <n v="1492"/>
    <n v="32"/>
    <x v="0"/>
    <x v="0"/>
    <n v="2129"/>
    <m/>
    <m/>
    <m/>
    <m/>
    <s v="MOCCIA SALVATORE T TRUSTEE"/>
    <s v="SALVATORE T MOCCIA REV TRUST"/>
    <s v="5122 RED CLOUD DR"/>
    <s v="BEVERLY HILLS FL 34445"/>
  </r>
  <r>
    <x v="1373"/>
    <s v="18E17S320010  02750 0010"/>
    <s v="7492"/>
    <s v="PINE RIDGE UNITS 1,5,&amp; 6"/>
    <s v="0100"/>
    <s v="Single Family Residential"/>
    <s v="05"/>
    <s v="18S"/>
    <s v="18E"/>
    <s v="STANDARD"/>
    <x v="0"/>
    <n v="44866"/>
    <n v="1.03"/>
    <s v="000X"/>
    <n v="5329"/>
    <s v="N"/>
    <x v="23"/>
    <s v="DR"/>
    <m/>
    <s v="BEVERLY HILLS"/>
    <m/>
    <s v="PINE RIDGE UNIT 1 PB 8 PG 25 LOT 1 BLK 275"/>
    <n v="333920"/>
    <n v="15450"/>
    <n v="318470"/>
    <n v="333920"/>
    <n v="333920"/>
    <x v="1"/>
    <x v="688"/>
    <n v="250100"/>
    <n v="2807"/>
    <n v="1192"/>
    <x v="0"/>
    <s v="TO OR FROM BANKS/LOAN CO."/>
    <n v="1"/>
    <x v="23"/>
    <x v="0"/>
    <x v="0"/>
    <n v="1"/>
    <n v="3061"/>
    <n v="32"/>
    <x v="0"/>
    <x v="0"/>
    <n v="4371"/>
    <m/>
    <m/>
    <m/>
    <m/>
    <s v="KHALIFE GEORGES"/>
    <m/>
    <s v="1213 W PACIFIC DR"/>
    <s v="GILBERT AZ 85233"/>
  </r>
  <r>
    <x v="1374"/>
    <s v="18E17S320010  02750 0130"/>
    <s v="7492"/>
    <s v="PINE RIDGE UNITS 1,5,&amp; 6"/>
    <s v="0100"/>
    <s v="Single Family Residential"/>
    <s v="05"/>
    <s v="18S"/>
    <s v="18E"/>
    <s v="STANDARD"/>
    <x v="0"/>
    <n v="43748"/>
    <n v="1"/>
    <s v="000X"/>
    <n v="4200"/>
    <s v="W"/>
    <x v="11"/>
    <s v="BLVD"/>
    <m/>
    <s v="BEVERLY HILLS"/>
    <m/>
    <s v="PINE RIDGE UNIT 1 PB 8 PG 25 LOT 13 BLK 275"/>
    <n v="258850"/>
    <n v="15060"/>
    <n v="243790"/>
    <n v="198162"/>
    <n v="173162"/>
    <x v="0"/>
    <x v="689"/>
    <n v="290000"/>
    <n v="2921"/>
    <n v="116"/>
    <x v="0"/>
    <s v="WARRANTY DEED"/>
    <n v="1"/>
    <x v="26"/>
    <x v="0"/>
    <x v="0"/>
    <m/>
    <n v="3003"/>
    <n v="32"/>
    <x v="0"/>
    <x v="0"/>
    <n v="3873"/>
    <m/>
    <m/>
    <m/>
    <m/>
    <s v="ROOKS FRANKLIN D JR"/>
    <m/>
    <s v="4200 W PINE RIDGE BLVD"/>
    <s v="BEVERLY HILLS FL 34465"/>
  </r>
  <r>
    <x v="1375"/>
    <s v="18E17S320010  02760 0010"/>
    <s v="7492"/>
    <s v="PINE RIDGE UNITS 1,5,&amp; 6"/>
    <s v="0100"/>
    <s v="Single Family Residential"/>
    <s v="05"/>
    <s v="18S"/>
    <s v="18E"/>
    <s v="STANDARD"/>
    <x v="0"/>
    <n v="74590"/>
    <n v="1.71"/>
    <s v="000X"/>
    <n v="4081"/>
    <s v="W"/>
    <x v="75"/>
    <s v="CT"/>
    <m/>
    <s v="BEVERLY HILLS"/>
    <m/>
    <s v="PINE RIDGE UNIT 1 PB 8 PG 25 LOT 1 BLK 276"/>
    <n v="265340"/>
    <n v="25690"/>
    <n v="239650"/>
    <n v="265340"/>
    <n v="265340"/>
    <x v="0"/>
    <x v="690"/>
    <n v="344000"/>
    <n v="3095"/>
    <n v="987"/>
    <x v="0"/>
    <s v="WARRANTY DEED"/>
    <n v="1"/>
    <x v="19"/>
    <x v="1"/>
    <x v="1"/>
    <m/>
    <n v="2329"/>
    <n v="32"/>
    <x v="1"/>
    <x v="0"/>
    <n v="3230"/>
    <m/>
    <m/>
    <m/>
    <m/>
    <s v="RODGERS LISA ANNETTE"/>
    <s v="PARRISH ANNA LOIS"/>
    <s v="4081 W ROUNDUP CT"/>
    <s v="BEVERLY HILLS FL 34465"/>
  </r>
  <r>
    <x v="1376"/>
    <s v="18E17S320010  02770 0010"/>
    <s v="7492"/>
    <s v="PINE RIDGE UNITS 1,5,&amp; 6"/>
    <s v="0100"/>
    <s v="Single Family Residential"/>
    <s v="05"/>
    <s v="18S"/>
    <s v="18E"/>
    <s v="STANDARD"/>
    <x v="0"/>
    <n v="67584"/>
    <n v="1.55"/>
    <s v="000X"/>
    <n v="5325"/>
    <s v="N"/>
    <x v="72"/>
    <s v="DR"/>
    <m/>
    <s v="BEVERLY HILLS"/>
    <m/>
    <s v="PINE RIDGE UNIT 1 PB 8 PG 25 LOT 1 BLK 277"/>
    <n v="259200"/>
    <n v="23270"/>
    <n v="235930"/>
    <n v="198826"/>
    <n v="173826"/>
    <x v="0"/>
    <x v="586"/>
    <n v="18000"/>
    <n v="995"/>
    <n v="422"/>
    <x v="1"/>
    <s v="WARRANTY DEED"/>
    <n v="1"/>
    <x v="18"/>
    <x v="1"/>
    <x v="0"/>
    <m/>
    <n v="2459"/>
    <n v="32"/>
    <x v="0"/>
    <x v="0"/>
    <n v="3744"/>
    <m/>
    <m/>
    <m/>
    <m/>
    <s v="DETTER BILLY EDWARD"/>
    <s v="DETTER WILMA JEAN"/>
    <s v="5325 N PERRY DR"/>
    <s v="BEVERLY HILLS FL 34465"/>
  </r>
  <r>
    <x v="1377"/>
    <s v="18E17S320010  02770 0040"/>
    <s v="7492"/>
    <s v="PINE RIDGE UNITS 1,5,&amp; 6"/>
    <s v="0100"/>
    <s v="Single Family Residential"/>
    <s v="05"/>
    <s v="18S"/>
    <s v="18E"/>
    <s v="STANDARD"/>
    <x v="0"/>
    <n v="65359"/>
    <n v="1.5"/>
    <s v="000X"/>
    <n v="5169"/>
    <s v="N"/>
    <x v="72"/>
    <s v="DR"/>
    <m/>
    <s v="BEVERLY HILLS"/>
    <m/>
    <s v="PINE RIDGE UNIT 1 PB 8 PG 25 LOT 4 BLK 277"/>
    <n v="320530"/>
    <n v="22510"/>
    <n v="298020"/>
    <n v="261622"/>
    <n v="236622"/>
    <x v="0"/>
    <x v="691"/>
    <n v="300000"/>
    <n v="2784"/>
    <n v="1923"/>
    <x v="0"/>
    <s v="TO OR FROM BANKS/LOAN CO."/>
    <n v="1"/>
    <x v="20"/>
    <x v="1"/>
    <x v="4"/>
    <m/>
    <n v="3179"/>
    <n v="32"/>
    <x v="0"/>
    <x v="0"/>
    <n v="4614"/>
    <m/>
    <m/>
    <m/>
    <m/>
    <s v="TOTH JOHN"/>
    <m/>
    <s v="5169 N PERRY DR"/>
    <s v="BEVERLY HILLS FL 34465"/>
  </r>
  <r>
    <x v="1378"/>
    <s v="18E17S320010  02770 0080"/>
    <s v="7492"/>
    <s v="PINE RIDGE UNITS 1,5,&amp; 6"/>
    <s v="0100"/>
    <s v="Single Family Residential"/>
    <s v="08"/>
    <s v="18S"/>
    <s v="18E"/>
    <s v="STANDARD"/>
    <x v="0"/>
    <n v="65359"/>
    <n v="1.5"/>
    <s v="000X"/>
    <n v="4971"/>
    <s v="N"/>
    <x v="72"/>
    <s v="DR"/>
    <m/>
    <s v="BEVERLY HILLS"/>
    <m/>
    <s v="PINE RIDGE UNIT 1 PB 8 PG 25 LOT 8 BLK 277"/>
    <n v="193360"/>
    <n v="22510"/>
    <n v="170850"/>
    <n v="176969"/>
    <n v="151969"/>
    <x v="0"/>
    <x v="692"/>
    <n v="217000"/>
    <n v="2850"/>
    <n v="175"/>
    <x v="0"/>
    <s v="WARRANTY DEED"/>
    <n v="1"/>
    <x v="13"/>
    <x v="1"/>
    <x v="0"/>
    <m/>
    <n v="1868"/>
    <n v="32"/>
    <x v="1"/>
    <x v="0"/>
    <n v="2937"/>
    <m/>
    <m/>
    <m/>
    <m/>
    <s v="VALINOTI JOSEPH"/>
    <s v="VALINOTI ELIZABETH J"/>
    <s v="4971 NORTH PERRY DR"/>
    <s v="BEVERLY HILLS FL 34465"/>
  </r>
  <r>
    <x v="1379"/>
    <s v="18E17S320010  02770 0100"/>
    <s v="7492"/>
    <s v="PINE RIDGE UNITS 1,5,&amp; 6"/>
    <s v="0100"/>
    <s v="Single Family Residential"/>
    <s v="08"/>
    <s v="18S"/>
    <s v="18E"/>
    <s v="STANDARD"/>
    <x v="0"/>
    <n v="65359"/>
    <n v="1.5"/>
    <s v="000X"/>
    <n v="4891"/>
    <s v="N"/>
    <x v="72"/>
    <s v="DR"/>
    <m/>
    <s v="BEVERLY HILLS"/>
    <m/>
    <s v="PINE RIDGE UNIT 1 PB 8 PG 25 LOT 10 BLK 277"/>
    <n v="22510"/>
    <n v="22510"/>
    <n v="0"/>
    <n v="22510"/>
    <n v="22510"/>
    <x v="0"/>
    <x v="693"/>
    <n v="28000"/>
    <n v="2974"/>
    <n v="1404"/>
    <x v="1"/>
    <s v="WARRANTY DEED"/>
    <n v="1"/>
    <x v="31"/>
    <x v="1"/>
    <x v="0"/>
    <m/>
    <n v="2553"/>
    <n v="32"/>
    <x v="0"/>
    <x v="0"/>
    <n v="3917"/>
    <m/>
    <m/>
    <m/>
    <m/>
    <s v="WESTMORELAND THOMAS G"/>
    <s v="WESTMORELAND DONNA S"/>
    <s v="4891 N PERRY DR"/>
    <s v="BEVERLY HILLS FL 34465"/>
  </r>
  <r>
    <x v="1380"/>
    <s v="18E17S320050  01470 0050"/>
    <s v="7492"/>
    <s v="PINE RIDGE UNITS 1,5,&amp; 6"/>
    <s v="0000"/>
    <s v="Vacant Residential"/>
    <s v="07"/>
    <s v="18S"/>
    <s v="18E"/>
    <s v="STANDARD"/>
    <x v="1"/>
    <n v="43682"/>
    <n v="1"/>
    <s v="0000"/>
    <n v="5985"/>
    <s v="W"/>
    <x v="13"/>
    <s v="PL"/>
    <m/>
    <s v="BEVERLY HILLS"/>
    <m/>
    <s v="PINE RIDGE UNIT 5 PB 14 PG 98 LOT 5 BLK 147 MAP 315D"/>
    <n v="15040"/>
    <n v="15040"/>
    <n v="0"/>
    <n v="15040"/>
    <n v="15040"/>
    <x v="1"/>
    <x v="267"/>
    <n v="20000"/>
    <n v="1239"/>
    <n v="1953"/>
    <x v="1"/>
    <s v="FROM DEVELOPERS"/>
    <m/>
    <x v="6"/>
    <x v="2"/>
    <x v="2"/>
    <m/>
    <m/>
    <m/>
    <x v="2"/>
    <x v="1"/>
    <n v="0"/>
    <m/>
    <m/>
    <m/>
    <m/>
    <s v="LENZ JOANNE M"/>
    <s v="JOANNE M LENZ REVOC TRUST DTD 10 30 18"/>
    <s v="9932 NW 52ND ST"/>
    <s v="SUNRISE FL 33351"/>
  </r>
  <r>
    <x v="1381"/>
    <s v="18E17S320010  02710 0050"/>
    <s v="7492"/>
    <s v="PINE RIDGE UNITS 1,5,&amp; 6"/>
    <s v="0000"/>
    <s v="Vacant Residential"/>
    <s v="08"/>
    <s v="18S"/>
    <s v="18E"/>
    <s v="STANDARD"/>
    <x v="1"/>
    <n v="62502"/>
    <n v="1.43"/>
    <s v="000X"/>
    <n v="4995"/>
    <s v="N"/>
    <x v="74"/>
    <s v="TER"/>
    <m/>
    <s v="BEVERLY HILLS"/>
    <m/>
    <s v="PINE RIDGE UNIT 1 PB 8 PG 25 LOT 5 BLK 271 "/>
    <n v="21520"/>
    <n v="21520"/>
    <n v="0"/>
    <n v="21520"/>
    <n v="21520"/>
    <x v="1"/>
    <x v="582"/>
    <n v="23700"/>
    <n v="849"/>
    <n v="2193"/>
    <x v="1"/>
    <s v="FROM DEVELOPERS"/>
    <m/>
    <x v="6"/>
    <x v="2"/>
    <x v="2"/>
    <m/>
    <m/>
    <m/>
    <x v="2"/>
    <x v="1"/>
    <n v="0"/>
    <m/>
    <m/>
    <m/>
    <m/>
    <s v="PARK KAY Y &amp; HONG K TRUSTEES"/>
    <m/>
    <s v="4033 GRANDVIEW DR"/>
    <s v="BREA CA 92823"/>
  </r>
  <r>
    <x v="1382"/>
    <s v="18E17S320010  02710 0060"/>
    <s v="7492"/>
    <s v="PINE RIDGE UNITS 1,5,&amp; 6"/>
    <s v="0000"/>
    <s v="Vacant Residential"/>
    <s v="05"/>
    <s v="18S"/>
    <s v="18E"/>
    <s v="STANDARD"/>
    <x v="1"/>
    <n v="62502"/>
    <n v="1.43"/>
    <s v="000X"/>
    <n v="5045"/>
    <s v="N"/>
    <x v="74"/>
    <s v="TER"/>
    <m/>
    <s v="BEVERLY HILLS"/>
    <m/>
    <s v="PINE RIDGE UNIT 1 PB 8 PG 25 LOT 6 BLK 271"/>
    <n v="21520"/>
    <n v="21520"/>
    <n v="0"/>
    <n v="21520"/>
    <n v="21520"/>
    <x v="1"/>
    <x v="694"/>
    <n v="28500"/>
    <n v="3111"/>
    <n v="2010"/>
    <x v="1"/>
    <s v="WARRANTY DEED"/>
    <m/>
    <x v="6"/>
    <x v="2"/>
    <x v="2"/>
    <m/>
    <m/>
    <m/>
    <x v="2"/>
    <x v="1"/>
    <n v="0"/>
    <m/>
    <m/>
    <m/>
    <m/>
    <s v="JOHANNA PROPERTIES LLC"/>
    <m/>
    <s v="4740 W HACIENDA DR"/>
    <s v="BEVERLY HILLS FL 34465"/>
  </r>
  <r>
    <x v="1383"/>
    <s v="18E17S320010  02710 0170"/>
    <s v="7492"/>
    <s v="PINE RIDGE UNITS 1,5,&amp; 6"/>
    <s v="0000"/>
    <s v="Vacant Residential"/>
    <s v="08"/>
    <s v="18S"/>
    <s v="18E"/>
    <s v="STANDARD"/>
    <x v="1"/>
    <n v="62502"/>
    <n v="1.43"/>
    <s v="000X"/>
    <n v="4193"/>
    <s v="W"/>
    <x v="28"/>
    <s v="DR"/>
    <m/>
    <s v="BEVERLY HILLS"/>
    <m/>
    <s v="PINE RIDGE UNIT 1 PB 8 PG 25 LOT 17 BLK 271"/>
    <n v="21520"/>
    <n v="21520"/>
    <n v="0"/>
    <n v="21520"/>
    <n v="21520"/>
    <x v="1"/>
    <x v="695"/>
    <n v="34300"/>
    <n v="2974"/>
    <n v="1159"/>
    <x v="1"/>
    <s v="TO/FROM TSTEES BANKRUPT/EXEC/GUARD"/>
    <m/>
    <x v="6"/>
    <x v="2"/>
    <x v="2"/>
    <m/>
    <m/>
    <m/>
    <x v="2"/>
    <x v="1"/>
    <n v="0"/>
    <m/>
    <m/>
    <m/>
    <m/>
    <s v="YAEGEL TERESA"/>
    <s v="KOZAK FREDERICK J"/>
    <s v="PO BOX 641136"/>
    <s v="BEVERLY HILLS FL 34464"/>
  </r>
  <r>
    <x v="1384"/>
    <s v="18E17S320010  02720 0010"/>
    <s v="7492"/>
    <s v="PINE RIDGE UNITS 1,5,&amp; 6"/>
    <s v="0000"/>
    <s v="Vacant Residential"/>
    <s v="08"/>
    <s v="18S"/>
    <s v="18E"/>
    <s v="STANDARD"/>
    <x v="1"/>
    <n v="67368"/>
    <n v="1.55"/>
    <s v="000X"/>
    <n v="4823"/>
    <s v="N"/>
    <x v="77"/>
    <s v="DR"/>
    <m/>
    <s v="BEVERLY HILLS"/>
    <m/>
    <s v="PINE RIDGE UNIT 1 PB 8 PG 25 LOT 1 BLK 272 "/>
    <n v="23200"/>
    <n v="23200"/>
    <n v="0"/>
    <n v="23200"/>
    <n v="23200"/>
    <x v="1"/>
    <x v="680"/>
    <n v="23700"/>
    <n v="841"/>
    <n v="868"/>
    <x v="1"/>
    <s v="UNDEFINED"/>
    <m/>
    <x v="6"/>
    <x v="2"/>
    <x v="2"/>
    <m/>
    <m/>
    <m/>
    <x v="2"/>
    <x v="1"/>
    <n v="0"/>
    <m/>
    <m/>
    <m/>
    <m/>
    <s v="HUR MAN &amp; CHIN YOUNG TRUSTEES"/>
    <m/>
    <s v="4285 W HORSESHOE DR"/>
    <s v="BEVERLY HILLS FL 34465 2951"/>
  </r>
  <r>
    <x v="1385"/>
    <s v="18E17S320010  02720 0030"/>
    <s v="7492"/>
    <s v="PINE RIDGE UNITS 1,5,&amp; 6"/>
    <s v="0100"/>
    <s v="Single Family Residential"/>
    <s v="08"/>
    <s v="18S"/>
    <s v="18E"/>
    <s v="STANDARD"/>
    <x v="0"/>
    <n v="62502"/>
    <n v="1.43"/>
    <s v="000X"/>
    <n v="4909"/>
    <s v="N"/>
    <x v="77"/>
    <s v="DR"/>
    <m/>
    <s v="BEVERLY HILLS"/>
    <m/>
    <s v="PINE RIDGE UNIT 1 PB 8 PG 25 LOT 3 BLK 272"/>
    <n v="272860"/>
    <n v="21520"/>
    <n v="251340"/>
    <n v="207844"/>
    <n v="182844"/>
    <x v="0"/>
    <x v="696"/>
    <n v="21800"/>
    <n v="1188"/>
    <n v="850"/>
    <x v="1"/>
    <s v="FROM DEVELOPERS"/>
    <n v="1"/>
    <x v="11"/>
    <x v="1"/>
    <x v="0"/>
    <m/>
    <n v="2552"/>
    <n v="32"/>
    <x v="0"/>
    <x v="0"/>
    <n v="3619"/>
    <m/>
    <m/>
    <m/>
    <m/>
    <s v="TOROMANIDES DIMITRIOS"/>
    <s v="TOROMANIDES MARIA A"/>
    <s v="4909 N REDCLOUD DR"/>
    <s v="BEVERLY HILLS FL 34465"/>
  </r>
  <r>
    <x v="1386"/>
    <s v="18E17S320010  02720 0060"/>
    <s v="7492"/>
    <s v="PINE RIDGE UNITS 1,5,&amp; 6"/>
    <s v="0000"/>
    <s v="Vacant Residential"/>
    <s v="05"/>
    <s v="18S"/>
    <s v="18E"/>
    <s v="STANDARD"/>
    <x v="1"/>
    <n v="62502"/>
    <n v="1.43"/>
    <s v="000X"/>
    <n v="5049"/>
    <s v="N"/>
    <x v="77"/>
    <s v="DR"/>
    <m/>
    <s v="BEVERLY HILLS"/>
    <m/>
    <s v="PINE RIDGE UNIT 1 PB 8 PG 25 LOT 6 BLK 272 "/>
    <n v="21520"/>
    <n v="21520"/>
    <n v="0"/>
    <n v="21520"/>
    <n v="21520"/>
    <x v="1"/>
    <x v="46"/>
    <n v="29800"/>
    <n v="1354"/>
    <n v="1996"/>
    <x v="1"/>
    <s v="FROM DEVELOPERS"/>
    <m/>
    <x v="6"/>
    <x v="2"/>
    <x v="2"/>
    <m/>
    <m/>
    <m/>
    <x v="2"/>
    <x v="1"/>
    <n v="0"/>
    <m/>
    <m/>
    <m/>
    <m/>
    <s v="KIM JIN HO"/>
    <m/>
    <s v="1537 CREEKBED RD"/>
    <s v="KERNERSVILLE NC 27284 8910"/>
  </r>
  <r>
    <x v="1387"/>
    <s v="18E17S320010  02740 0010"/>
    <s v="7492"/>
    <s v="PINE RIDGE UNITS 1,5,&amp; 6"/>
    <s v="0100"/>
    <s v="Single Family Residential"/>
    <s v="05"/>
    <s v="18S"/>
    <s v="18E"/>
    <s v="STANDARD"/>
    <x v="0"/>
    <n v="67502"/>
    <n v="1.55"/>
    <s v="000X"/>
    <n v="5080"/>
    <s v="N"/>
    <x v="77"/>
    <s v="DR"/>
    <m/>
    <s v="BEVERLY HILLS"/>
    <m/>
    <s v="PINE RIDGE UNIT 1 PB 8 PG 25 LOT 1 BLK 274"/>
    <n v="272180"/>
    <n v="23240"/>
    <n v="248940"/>
    <n v="209261"/>
    <n v="184261"/>
    <x v="0"/>
    <x v="500"/>
    <n v="17000"/>
    <n v="1474"/>
    <n v="2083"/>
    <x v="1"/>
    <s v="WARRANTY DEED"/>
    <n v="1"/>
    <x v="24"/>
    <x v="0"/>
    <x v="0"/>
    <m/>
    <n v="2587"/>
    <n v="32"/>
    <x v="1"/>
    <x v="0"/>
    <n v="3972"/>
    <m/>
    <m/>
    <m/>
    <m/>
    <s v="ROSSEBO ROGER"/>
    <m/>
    <s v="5080 N REDCLOUD DR"/>
    <s v="BEVERLY HILLS FL 34465"/>
  </r>
  <r>
    <x v="1388"/>
    <s v="18E17S320010  02740 0080"/>
    <s v="7492"/>
    <s v="PINE RIDGE UNITS 1,5,&amp; 6"/>
    <s v="0100"/>
    <s v="Single Family Residential"/>
    <s v="08"/>
    <s v="18S"/>
    <s v="18E"/>
    <s v="STANDARD"/>
    <x v="0"/>
    <n v="67502"/>
    <n v="1.55"/>
    <s v="000X"/>
    <n v="4427"/>
    <s v="W"/>
    <x v="28"/>
    <s v="DR"/>
    <m/>
    <s v="BEVERLY HILLS"/>
    <m/>
    <s v="PINE RIDGE UNIT 1 PB 8 PG 25 LOT 8 BLK 274"/>
    <n v="255820"/>
    <n v="23240"/>
    <n v="232580"/>
    <n v="241350"/>
    <n v="216350"/>
    <x v="0"/>
    <x v="697"/>
    <n v="28500"/>
    <n v="2886"/>
    <n v="37"/>
    <x v="1"/>
    <s v="WARRANTY DEED"/>
    <n v="1"/>
    <x v="41"/>
    <x v="1"/>
    <x v="0"/>
    <m/>
    <n v="1963"/>
    <n v="32"/>
    <x v="1"/>
    <x v="0"/>
    <n v="3345"/>
    <m/>
    <m/>
    <m/>
    <m/>
    <s v="HUBBARD JEFFREY L"/>
    <s v="HUBBARD SONJA H"/>
    <s v="4427 W HORSESHOE DR"/>
    <s v="BEVERLY HILLS FL 34465"/>
  </r>
  <r>
    <x v="1389"/>
    <s v="18E17S320010  02740 0110"/>
    <s v="7492"/>
    <s v="PINE RIDGE UNITS 1,5,&amp; 6"/>
    <s v="0100"/>
    <s v="Single Family Residential"/>
    <s v="05"/>
    <s v="18S"/>
    <s v="18E"/>
    <s v="STANDARD"/>
    <x v="0"/>
    <n v="67502"/>
    <n v="1.55"/>
    <s v="000X"/>
    <n v="4457"/>
    <s v="W"/>
    <x v="28"/>
    <s v="DR"/>
    <m/>
    <s v="BEVERLY HILLS"/>
    <m/>
    <s v="PINE RIDGE UNIT 1 PB 8 PG 25 LOT 11 BLK 274"/>
    <n v="285800"/>
    <n v="23240"/>
    <n v="262560"/>
    <n v="226597"/>
    <n v="201597"/>
    <x v="0"/>
    <x v="353"/>
    <n v="17000"/>
    <n v="1539"/>
    <n v="664"/>
    <x v="1"/>
    <s v="WARRANTY DEED"/>
    <n v="1"/>
    <x v="15"/>
    <x v="1"/>
    <x v="0"/>
    <m/>
    <n v="2672"/>
    <n v="32"/>
    <x v="0"/>
    <x v="0"/>
    <n v="3730"/>
    <m/>
    <m/>
    <m/>
    <m/>
    <s v="WAYNE MATTHEW M"/>
    <s v="WAYNE JOANN"/>
    <s v="4457 W HORSESHOE DR"/>
    <s v="BEVERLY HILLS FL 34465"/>
  </r>
  <r>
    <x v="1390"/>
    <s v="18E17S320010  02740 0120"/>
    <s v="7492"/>
    <s v="PINE RIDGE UNITS 1,5,&amp; 6"/>
    <s v="0100"/>
    <s v="Single Family Residential"/>
    <s v="05"/>
    <s v="18S"/>
    <s v="18E"/>
    <s v="STANDARD"/>
    <x v="0"/>
    <n v="67503"/>
    <n v="1.55"/>
    <s v="000X"/>
    <n v="4465"/>
    <s v="W"/>
    <x v="28"/>
    <s v="DR"/>
    <m/>
    <s v="BEVERLY HILLS"/>
    <m/>
    <s v="PINE RIDGE UNIT 1 PB 8 PG 25 LOT 12 BLK 274"/>
    <n v="207890"/>
    <n v="23250"/>
    <n v="184640"/>
    <n v="128208"/>
    <n v="103208"/>
    <x v="0"/>
    <x v="698"/>
    <n v="230000"/>
    <n v="2895"/>
    <n v="2395"/>
    <x v="0"/>
    <s v="WARRANTY DEED"/>
    <n v="1"/>
    <x v="7"/>
    <x v="1"/>
    <x v="0"/>
    <m/>
    <n v="1784"/>
    <n v="32"/>
    <x v="0"/>
    <x v="0"/>
    <n v="2609"/>
    <m/>
    <m/>
    <m/>
    <m/>
    <s v="MARTIN RICHARD S"/>
    <s v="MARTIN CYNTHIA L"/>
    <s v="4465 W HORSESHOE DR"/>
    <s v="BEVERLY HILLS FL 34465"/>
  </r>
  <r>
    <x v="1391"/>
    <s v="18E17S320010  02740 0150"/>
    <s v="7492"/>
    <s v="PINE RIDGE UNITS 1,5,&amp; 6"/>
    <s v="0100"/>
    <s v="Single Family Residential"/>
    <s v="05"/>
    <s v="18S"/>
    <s v="18E"/>
    <s v="STANDARD"/>
    <x v="0"/>
    <n v="117485"/>
    <n v="2.7"/>
    <s v="000X"/>
    <n v="4489"/>
    <s v="W"/>
    <x v="28"/>
    <s v="DR"/>
    <m/>
    <s v="BEVERLY HILLS"/>
    <m/>
    <s v="PINE RIDGE UNIT 1 PB 8 PG 25 LOT 15 BLK 274"/>
    <n v="240170"/>
    <n v="40460"/>
    <n v="199710"/>
    <n v="169550"/>
    <n v="144550"/>
    <x v="0"/>
    <x v="156"/>
    <n v="389000"/>
    <n v="1986"/>
    <n v="2420"/>
    <x v="0"/>
    <s v="WARRANTY DEED"/>
    <n v="1"/>
    <x v="2"/>
    <x v="1"/>
    <x v="1"/>
    <m/>
    <n v="2364"/>
    <n v="32"/>
    <x v="0"/>
    <x v="0"/>
    <n v="3362"/>
    <m/>
    <m/>
    <m/>
    <m/>
    <s v="KALLENBACH HEIKO"/>
    <s v="KALLENBACH PATRICIA G"/>
    <s v="4489 W HORSESHOE DR"/>
    <s v="BEVERLY HILLS FL 34465 2953"/>
  </r>
  <r>
    <x v="1392"/>
    <s v="18E17S320010  02750 0150"/>
    <s v="7492"/>
    <s v="PINE RIDGE UNITS 1,5,&amp; 6"/>
    <s v="0000"/>
    <s v="Vacant Residential"/>
    <s v="05"/>
    <s v="18S"/>
    <s v="18E"/>
    <s v="STANDARD"/>
    <x v="1"/>
    <n v="43748"/>
    <n v="1"/>
    <s v="000X"/>
    <n v="4124"/>
    <s v="W"/>
    <x v="11"/>
    <s v="BLVD"/>
    <m/>
    <s v="BEVERLY HILLS"/>
    <m/>
    <s v="PINE RIDGE UNIT 1 PB 8 PG 25 LOT 15 BLK 275"/>
    <n v="15060"/>
    <n v="15060"/>
    <n v="0"/>
    <n v="15060"/>
    <n v="15060"/>
    <x v="1"/>
    <x v="466"/>
    <n v="19000"/>
    <n v="2601"/>
    <n v="1070"/>
    <x v="1"/>
    <s v="WARRANTY DEED"/>
    <m/>
    <x v="6"/>
    <x v="2"/>
    <x v="2"/>
    <m/>
    <m/>
    <m/>
    <x v="2"/>
    <x v="1"/>
    <n v="0"/>
    <m/>
    <m/>
    <m/>
    <m/>
    <s v="CAMP KEVIN"/>
    <m/>
    <s v="3501 W JERWAYNE LN"/>
    <s v="LECANTO FL 34461 8397"/>
  </r>
  <r>
    <x v="1393"/>
    <s v="18E17S320010  02760 0030"/>
    <s v="7492"/>
    <s v="PINE RIDGE UNITS 1,5,&amp; 6"/>
    <s v="0000"/>
    <s v="Vacant Residential"/>
    <s v="05"/>
    <s v="18S"/>
    <s v="18E"/>
    <s v="STANDARD"/>
    <x v="1"/>
    <n v="64997"/>
    <n v="1.49"/>
    <s v="000X"/>
    <n v="4175"/>
    <s v="W"/>
    <x v="75"/>
    <s v="CT"/>
    <m/>
    <s v="BEVERLY HILLS"/>
    <m/>
    <s v="PINE RIDGE UNIT 1 PB 8 PG 25 LOT 3 BLK 276"/>
    <n v="22380"/>
    <n v="22380"/>
    <n v="0"/>
    <n v="22380"/>
    <n v="22380"/>
    <x v="1"/>
    <x v="300"/>
    <n v="100000"/>
    <n v="1843"/>
    <n v="2010"/>
    <x v="1"/>
    <s v="WARRANTY DEED"/>
    <m/>
    <x v="6"/>
    <x v="2"/>
    <x v="2"/>
    <m/>
    <m/>
    <m/>
    <x v="2"/>
    <x v="1"/>
    <n v="0"/>
    <m/>
    <m/>
    <m/>
    <m/>
    <s v="TEIXEIRA RYAN M"/>
    <s v="TEIXEIRA JANE A"/>
    <s v="162 VIRGINIA AVE"/>
    <s v="ATTLEBORO FALLS MA 02763"/>
  </r>
  <r>
    <x v="1394"/>
    <s v="18E17S320010  02770 0070"/>
    <s v="7492"/>
    <s v="PINE RIDGE UNITS 1,5,&amp; 6"/>
    <s v="0100"/>
    <s v="Single Family Residential"/>
    <s v="05"/>
    <s v="18S"/>
    <s v="18E"/>
    <s v="STANDARD"/>
    <x v="0"/>
    <n v="65359"/>
    <n v="1.5"/>
    <s v="000X"/>
    <n v="5019"/>
    <s v="N"/>
    <x v="72"/>
    <s v="DR"/>
    <m/>
    <s v="BEVERLY HILLS"/>
    <m/>
    <s v="PINE RIDGE UNIT 1 PB 8 PG 25 LOT 7 BLK 277"/>
    <n v="267180"/>
    <n v="22510"/>
    <n v="244670"/>
    <n v="207135"/>
    <n v="0"/>
    <x v="0"/>
    <x v="672"/>
    <n v="250000"/>
    <n v="2099"/>
    <n v="2420"/>
    <x v="0"/>
    <s v="WARRANTY DEED"/>
    <n v="1"/>
    <x v="21"/>
    <x v="1"/>
    <x v="0"/>
    <m/>
    <n v="2294"/>
    <n v="32"/>
    <x v="0"/>
    <x v="0"/>
    <n v="3319"/>
    <m/>
    <m/>
    <m/>
    <m/>
    <s v="ALLEN RICHARD S"/>
    <s v="ALLEN BRENDA JOANN"/>
    <s v="5019 N PERRY DR"/>
    <s v="BEVERLY HILLS FL 34465"/>
  </r>
  <r>
    <x v="1395"/>
    <s v="18E17S320010  02770 0090"/>
    <s v="7492"/>
    <s v="PINE RIDGE UNITS 1,5,&amp; 6"/>
    <s v="0100"/>
    <s v="Single Family Residential"/>
    <s v="08"/>
    <s v="18S"/>
    <s v="18E"/>
    <s v="STANDARD"/>
    <x v="0"/>
    <n v="65359"/>
    <n v="1.5"/>
    <s v="000X"/>
    <n v="4935"/>
    <s v="N"/>
    <x v="72"/>
    <s v="DR"/>
    <m/>
    <s v="BEVERLY HILLS"/>
    <m/>
    <s v="PINE RIDGE UNIT 1 PB 8 PG 25 LOT 9 BLK 277"/>
    <n v="310810"/>
    <n v="22510"/>
    <n v="288300"/>
    <n v="107149"/>
    <n v="82149"/>
    <x v="0"/>
    <x v="615"/>
    <n v="285000"/>
    <n v="2786"/>
    <n v="66"/>
    <x v="0"/>
    <s v="WARRANTY DEED"/>
    <n v="1"/>
    <x v="18"/>
    <x v="1"/>
    <x v="0"/>
    <n v="1"/>
    <n v="3057"/>
    <n v="32"/>
    <x v="0"/>
    <x v="0"/>
    <n v="4000"/>
    <m/>
    <m/>
    <m/>
    <m/>
    <s v="MCKENZIE LONNIE EDWARD"/>
    <s v="MCKENZIE JEAN MARIE"/>
    <s v="4935 N PERRY DR"/>
    <s v="BEVERLY HILLS FL 34465"/>
  </r>
  <r>
    <x v="1396"/>
    <s v="18E17S320010  02380 0020"/>
    <s v="7492"/>
    <s v="PINE RIDGE UNITS 1,5,&amp; 6"/>
    <s v="0000"/>
    <s v="Vacant Residential"/>
    <s v="08"/>
    <s v="18S"/>
    <s v="18E"/>
    <s v="STANDARD"/>
    <x v="1"/>
    <n v="70146"/>
    <n v="1.61"/>
    <s v="000X"/>
    <n v="4336"/>
    <s v="W"/>
    <x v="20"/>
    <s v="DR"/>
    <m/>
    <s v="BEVERLY HILLS"/>
    <m/>
    <s v="PINE RIDGE UNIT 1 PB 8 PG 25 LOT 2 BLK 238"/>
    <n v="24150"/>
    <n v="24150"/>
    <n v="0"/>
    <n v="24150"/>
    <n v="24150"/>
    <x v="1"/>
    <x v="23"/>
    <m/>
    <m/>
    <m/>
    <x v="2"/>
    <m/>
    <m/>
    <x v="6"/>
    <x v="2"/>
    <x v="2"/>
    <m/>
    <m/>
    <m/>
    <x v="2"/>
    <x v="1"/>
    <n v="0"/>
    <m/>
    <m/>
    <m/>
    <m/>
    <s v="RODRIGUEZ RAFAEL &amp; SUSAN"/>
    <m/>
    <s v="19445 DAVID MEMORIAL DR UNIT 901"/>
    <s v="SHENANDOAH TX 77385"/>
  </r>
  <r>
    <x v="1397"/>
    <s v="18E17S320010  000T0 0100"/>
    <s v="7492"/>
    <s v="PINE RIDGE UNITS 1,5,&amp; 6"/>
    <s v="9700"/>
    <s v="Outdoor Recreational"/>
    <s v="06"/>
    <s v="18S"/>
    <s v="18E"/>
    <s v="OPEN AREA/PARK"/>
    <x v="1"/>
    <n v="262282"/>
    <n v="6.02"/>
    <s v="000X"/>
    <n v="5051"/>
    <s v="W"/>
    <x v="0"/>
    <s v="LOOP"/>
    <m/>
    <s v="BEVERLY HILLS"/>
    <m/>
    <s v="PINE RIDGE UNIT 1 PB 8 PG 25 TRACT 10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98"/>
    <s v="18E17S320010  000T0 0220"/>
    <s v="7492"/>
    <s v="PINE RIDGE UNITS 1,5,&amp; 6"/>
    <s v="9400"/>
    <s v="Rights-of-Way"/>
    <s v="07"/>
    <s v="18S"/>
    <s v="18E"/>
    <s v="COMMON"/>
    <x v="1"/>
    <n v="10063"/>
    <n v="0.23"/>
    <s v="0000"/>
    <m/>
    <s v="W"/>
    <x v="13"/>
    <s v="PL"/>
    <m/>
    <s v="BEVERLY HILLS"/>
    <m/>
    <s v="PINE RIDGE UNIT 1 PB 8 PG 25 TRACT 22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399"/>
    <s v="18E17S320010  000T0 0310"/>
    <s v="7492"/>
    <s v="PINE RIDGE UNITS 1,5,&amp; 6"/>
    <s v="7700"/>
    <s v="Clubs, Lodges, Union Halls"/>
    <s v="07"/>
    <s v="18S"/>
    <s v="18E"/>
    <s v="10 TO 20 ACRES MED"/>
    <x v="2"/>
    <n v="3830980"/>
    <n v="87.95"/>
    <s v="0000"/>
    <n v="5690"/>
    <s v="W"/>
    <x v="11"/>
    <s v="BLVD"/>
    <m/>
    <s v="BEVERLY HILLS"/>
    <m/>
    <s v="PINE RIDGE UNIT 1 PB 8 PG 25 TRACT 31 LESS STABLE AND"/>
    <n v="1366686"/>
    <n v="747550"/>
    <n v="619136"/>
    <n v="1366686"/>
    <n v="1366686"/>
    <x v="1"/>
    <x v="389"/>
    <n v="7304100"/>
    <n v="739"/>
    <n v="16"/>
    <x v="1"/>
    <s v="SALE / MORE THAN 1 PARCEL"/>
    <m/>
    <x v="6"/>
    <x v="2"/>
    <x v="2"/>
    <m/>
    <m/>
    <m/>
    <x v="2"/>
    <x v="1"/>
    <n v="10360"/>
    <n v="1989"/>
    <s v="77B"/>
    <n v="7710"/>
    <n v="1"/>
    <s v="PINE RIDGE PROPERTY OWNERS"/>
    <s v="ASSOCIATION INC"/>
    <s v="5690 W PINE RIDGE BLVD"/>
    <s v="BEVERLY HILLS FL 34465 2876"/>
  </r>
  <r>
    <x v="1400"/>
    <s v="18E17S320050  01470 0100"/>
    <s v="7492"/>
    <s v="PINE RIDGE UNITS 1,5,&amp; 6"/>
    <s v="0100"/>
    <s v="Single Family Residential"/>
    <s v="07"/>
    <s v="18S"/>
    <s v="18E"/>
    <s v="STANDARD"/>
    <x v="0"/>
    <n v="43749"/>
    <n v="1"/>
    <s v="0000"/>
    <n v="5855"/>
    <s v="W"/>
    <x v="13"/>
    <s v="PL"/>
    <m/>
    <s v="BEVERLY HILLS"/>
    <m/>
    <s v="PINE RIDGE UNIT 5 PB 14 PG 90 LOT 10 BLK 147"/>
    <n v="231830"/>
    <n v="15060"/>
    <n v="216770"/>
    <n v="171417"/>
    <n v="145917"/>
    <x v="0"/>
    <x v="303"/>
    <n v="25000"/>
    <n v="861"/>
    <n v="480"/>
    <x v="1"/>
    <s v="UNDEFINED"/>
    <n v="1"/>
    <x v="14"/>
    <x v="1"/>
    <x v="0"/>
    <m/>
    <n v="2510"/>
    <n v="32"/>
    <x v="0"/>
    <x v="0"/>
    <n v="3555"/>
    <m/>
    <m/>
    <m/>
    <m/>
    <s v="TRUDELL ALICE"/>
    <m/>
    <s v="5855 W CORRAL PL"/>
    <s v="BEVERLY HILLS FL 34465"/>
  </r>
  <r>
    <x v="1401"/>
    <s v="18E17S320050  03640 0050"/>
    <s v="7492"/>
    <s v="PINE RIDGE UNITS 1,5,&amp; 6"/>
    <s v="0000"/>
    <s v="Vacant Residential"/>
    <s v="07"/>
    <s v="18S"/>
    <s v="18E"/>
    <s v="STANDARD"/>
    <x v="1"/>
    <n v="43560"/>
    <n v="1"/>
    <s v="0000"/>
    <n v="4588"/>
    <s v="N"/>
    <x v="18"/>
    <s v="DR"/>
    <m/>
    <s v="BEVERLY HILLS"/>
    <m/>
    <s v="PINE RIDGE UNIT 5 PB 14 PG 89 LOT 5 BLK 364"/>
    <n v="15000"/>
    <n v="15000"/>
    <n v="0"/>
    <n v="15000"/>
    <n v="15000"/>
    <x v="1"/>
    <x v="293"/>
    <n v="16000"/>
    <n v="2637"/>
    <n v="1421"/>
    <x v="1"/>
    <s v="WARRANTY DEED"/>
    <m/>
    <x v="6"/>
    <x v="2"/>
    <x v="2"/>
    <m/>
    <m/>
    <m/>
    <x v="2"/>
    <x v="1"/>
    <n v="0"/>
    <m/>
    <m/>
    <m/>
    <m/>
    <s v="MELENDEZ WILLIAM"/>
    <s v="MELENDEZ MAIDA"/>
    <s v="540 TRINITY LN APT 8302"/>
    <s v="SAINT PETERSBURG FL 33716 1333"/>
  </r>
  <r>
    <x v="1402"/>
    <s v="18E17S320050  03640 0080"/>
    <s v="7492"/>
    <s v="PINE RIDGE UNITS 1,5,&amp; 6"/>
    <s v="0000"/>
    <s v="Vacant Residential"/>
    <s v="07"/>
    <s v="18S"/>
    <s v="18E"/>
    <s v="STANDARD"/>
    <x v="1"/>
    <n v="43591"/>
    <n v="1"/>
    <s v="0000"/>
    <n v="4668"/>
    <s v="N"/>
    <x v="18"/>
    <s v="DR"/>
    <m/>
    <s v="BEVERLY HILLS"/>
    <m/>
    <s v="PINE RIDGE UNIT 5 PB 14 PG 89 LOT 8 BLK 364"/>
    <n v="15010"/>
    <n v="15010"/>
    <n v="0"/>
    <n v="15010"/>
    <n v="15010"/>
    <x v="1"/>
    <x v="699"/>
    <n v="14000"/>
    <n v="2674"/>
    <n v="125"/>
    <x v="1"/>
    <s v="WARRANTY DEED"/>
    <m/>
    <x v="6"/>
    <x v="2"/>
    <x v="2"/>
    <m/>
    <m/>
    <m/>
    <x v="2"/>
    <x v="1"/>
    <n v="0"/>
    <m/>
    <m/>
    <m/>
    <m/>
    <s v="FREDERICK VALERIE J"/>
    <m/>
    <s v="22 HEATHER DR"/>
    <s v="CENTER MORICHES NY 11934"/>
  </r>
  <r>
    <x v="1403"/>
    <s v="18E17S320050  03640 0110"/>
    <s v="7492"/>
    <s v="PINE RIDGE UNITS 1,5,&amp; 6"/>
    <s v="0000"/>
    <s v="Vacant Residential"/>
    <s v="07"/>
    <s v="18S"/>
    <s v="18E"/>
    <s v="STANDARD"/>
    <x v="1"/>
    <n v="43561"/>
    <n v="1"/>
    <s v="0000"/>
    <n v="5888"/>
    <s v="W"/>
    <x v="13"/>
    <s v="PL"/>
    <m/>
    <s v="BEVERLY HILLS"/>
    <m/>
    <s v="PINE RIDGE UNIT 5 PB 14 PG 89 LOT 11 BLK 364 "/>
    <n v="15000"/>
    <n v="15000"/>
    <n v="0"/>
    <n v="15000"/>
    <n v="15000"/>
    <x v="1"/>
    <x v="81"/>
    <n v="21000"/>
    <n v="3051"/>
    <n v="857"/>
    <x v="1"/>
    <s v="WARRANTY DEED"/>
    <m/>
    <x v="6"/>
    <x v="2"/>
    <x v="2"/>
    <m/>
    <m/>
    <m/>
    <x v="2"/>
    <x v="1"/>
    <n v="0"/>
    <m/>
    <m/>
    <m/>
    <m/>
    <s v="ALVES CARLOS JR"/>
    <s v="ALVES KELLEY"/>
    <s v="10097 W DUBLIN ST"/>
    <s v="CRYSTAL RIVER FL 34428"/>
  </r>
  <r>
    <x v="1404"/>
    <s v="18E17S320060  02480 0280"/>
    <s v="7492"/>
    <s v="PINE RIDGE UNITS 1,5,&amp; 6"/>
    <s v="0100"/>
    <s v="Single Family Residential"/>
    <s v="07"/>
    <s v="18S"/>
    <s v="18E"/>
    <s v="STANDARD"/>
    <x v="0"/>
    <n v="43749"/>
    <n v="1"/>
    <s v="0000"/>
    <n v="4124"/>
    <s v="N"/>
    <x v="78"/>
    <s v="PT"/>
    <m/>
    <s v="BEVERLY HILLS"/>
    <m/>
    <s v="PINE RIDGE UNIT 6 PB 14 PG 91 LOT 28 BLK 248"/>
    <n v="295730"/>
    <n v="15060"/>
    <n v="280670"/>
    <n v="295730"/>
    <n v="295730"/>
    <x v="1"/>
    <x v="34"/>
    <n v="289000"/>
    <n v="2596"/>
    <n v="730"/>
    <x v="0"/>
    <s v="WARRANTY DEED"/>
    <n v="1"/>
    <x v="15"/>
    <x v="0"/>
    <x v="0"/>
    <n v="1"/>
    <n v="2636"/>
    <n v="32"/>
    <x v="0"/>
    <x v="0"/>
    <n v="3585"/>
    <m/>
    <m/>
    <m/>
    <m/>
    <s v="DEAN KENNETH PAUL"/>
    <s v="DEAN GWENDOLYN"/>
    <s v="1023 TROUT DR"/>
    <s v="WOODSTOCK GA 30189"/>
  </r>
  <r>
    <x v="1405"/>
    <s v="18E17S320060  02570 0140"/>
    <s v="7492"/>
    <s v="PINE RIDGE UNITS 1,5,&amp; 6"/>
    <s v="0000"/>
    <s v="Vacant Residential"/>
    <s v="07"/>
    <s v="18S"/>
    <s v="18E"/>
    <s v="STANDARD"/>
    <x v="1"/>
    <n v="44487"/>
    <n v="1.02"/>
    <s v="0000"/>
    <n v="4473"/>
    <s v="N"/>
    <x v="24"/>
    <s v="DR"/>
    <m/>
    <s v="BEVERLY HILLS"/>
    <m/>
    <s v="PINE RIDGE UNIT 6 PB 14 PG 91 LOT 14 BLK 257"/>
    <n v="15320"/>
    <n v="15320"/>
    <n v="0"/>
    <n v="15320"/>
    <n v="15320"/>
    <x v="1"/>
    <x v="72"/>
    <n v="29000"/>
    <n v="1703"/>
    <n v="700"/>
    <x v="1"/>
    <s v="WARRANTY DEED"/>
    <m/>
    <x v="6"/>
    <x v="2"/>
    <x v="2"/>
    <m/>
    <m/>
    <m/>
    <x v="2"/>
    <x v="1"/>
    <n v="0"/>
    <m/>
    <m/>
    <m/>
    <m/>
    <s v="RODRIGUEZ ROBERT B"/>
    <m/>
    <s v="3 FAYETTE DR"/>
    <s v="OCEAN RIDGE FL 33435 7014"/>
  </r>
  <r>
    <x v="1406"/>
    <s v="18E17S320060  03560 0030"/>
    <s v="7492"/>
    <s v="PINE RIDGE UNITS 1,5,&amp; 6"/>
    <s v="0100"/>
    <s v="Single Family Residential"/>
    <s v="07"/>
    <s v="18S"/>
    <s v="18E"/>
    <s v="STANDARD"/>
    <x v="0"/>
    <n v="43758"/>
    <n v="1"/>
    <s v="0000"/>
    <n v="5466"/>
    <s v="W"/>
    <x v="20"/>
    <s v="DR"/>
    <m/>
    <s v="BEVERLY HILLS"/>
    <m/>
    <s v="PINE RIDGE UNIT 6 PB 14 PG 91 LOT 3 BLK 356"/>
    <n v="241450"/>
    <n v="15070"/>
    <n v="226380"/>
    <n v="175250"/>
    <n v="150250"/>
    <x v="0"/>
    <x v="87"/>
    <n v="212000"/>
    <n v="2410"/>
    <n v="2368"/>
    <x v="0"/>
    <s v="WARRANTY DEED"/>
    <n v="1"/>
    <x v="26"/>
    <x v="0"/>
    <x v="1"/>
    <m/>
    <n v="2730"/>
    <n v="32"/>
    <x v="0"/>
    <x v="0"/>
    <n v="3706"/>
    <m/>
    <m/>
    <m/>
    <m/>
    <s v="EDNIE KATHRYN A"/>
    <m/>
    <s v="5466 W PIUTE DR"/>
    <s v="BEVERLY HILLS FL 34465"/>
  </r>
  <r>
    <x v="1407"/>
    <s v="18E17S320050  01470 0110"/>
    <s v="7492"/>
    <s v="PINE RIDGE UNITS 1,5,&amp; 6"/>
    <s v="0000"/>
    <s v="Vacant Residential"/>
    <s v="07"/>
    <s v="18S"/>
    <s v="18E"/>
    <s v="STANDARD"/>
    <x v="1"/>
    <n v="44309"/>
    <n v="1.02"/>
    <s v="0000"/>
    <n v="5823"/>
    <s v="W"/>
    <x v="13"/>
    <s v="PL"/>
    <m/>
    <s v="BEVERLY HILLS"/>
    <m/>
    <s v="PINE RIDGE UNIT 5 PB 14 PG 89 LOT 11 BLK 147"/>
    <n v="15260"/>
    <n v="15260"/>
    <n v="0"/>
    <n v="15260"/>
    <n v="15260"/>
    <x v="1"/>
    <x v="61"/>
    <n v="18500"/>
    <n v="1632"/>
    <n v="770"/>
    <x v="1"/>
    <s v="WARRANTY DEED"/>
    <m/>
    <x v="6"/>
    <x v="2"/>
    <x v="2"/>
    <m/>
    <m/>
    <m/>
    <x v="2"/>
    <x v="1"/>
    <n v="0"/>
    <m/>
    <m/>
    <m/>
    <m/>
    <s v="RIQUINHA TIMOTHY J"/>
    <s v="FURTADO LYSENDRA A"/>
    <s v="697 HICKS APT 1"/>
    <s v="FALL RIVER MA 02724 5367"/>
  </r>
  <r>
    <x v="1408"/>
    <s v="18E17S320050  03630 0140"/>
    <s v="7492"/>
    <s v="PINE RIDGE UNITS 1,5,&amp; 6"/>
    <s v="0000"/>
    <s v="Vacant Residential"/>
    <s v="07"/>
    <s v="18S"/>
    <s v="18E"/>
    <s v="STANDARD"/>
    <x v="1"/>
    <n v="43750"/>
    <n v="1"/>
    <s v="0000"/>
    <n v="4675"/>
    <s v="N"/>
    <x v="18"/>
    <s v="DR"/>
    <m/>
    <s v="BEVERLY HILLS"/>
    <m/>
    <s v="PINE RIDGE UNIT 5 PB 14 PG 89 LOT 14 BLK 363 "/>
    <n v="15070"/>
    <n v="15070"/>
    <n v="0"/>
    <n v="15070"/>
    <n v="15070"/>
    <x v="1"/>
    <x v="126"/>
    <n v="98000"/>
    <n v="1927"/>
    <n v="743"/>
    <x v="1"/>
    <s v="WARRANTY DEED"/>
    <m/>
    <x v="6"/>
    <x v="2"/>
    <x v="2"/>
    <m/>
    <m/>
    <m/>
    <x v="2"/>
    <x v="1"/>
    <n v="0"/>
    <m/>
    <m/>
    <m/>
    <m/>
    <s v="SLAUGHTER JOHN H &amp; MILINDA"/>
    <m/>
    <s v="11243 GINGER HAZEL"/>
    <s v="SAN ANTONIO TX 78253"/>
  </r>
  <r>
    <x v="1409"/>
    <s v="18E17S320050  03640 0010"/>
    <s v="7492"/>
    <s v="PINE RIDGE UNITS 1,5,&amp; 6"/>
    <s v="0100"/>
    <s v="Single Family Residential"/>
    <s v="07"/>
    <s v="18S"/>
    <s v="18E"/>
    <s v="STANDARD"/>
    <x v="0"/>
    <n v="44122"/>
    <n v="1.01"/>
    <s v="0000"/>
    <n v="5920"/>
    <s v="W"/>
    <x v="13"/>
    <s v="PL"/>
    <m/>
    <s v="BEVERLY HILLS"/>
    <m/>
    <s v="PINE RIDGE UNIT 5 PB 14 PG 89 LOT 1 BLK 364"/>
    <n v="168120"/>
    <n v="15190"/>
    <n v="152930"/>
    <n v="106465"/>
    <n v="81465"/>
    <x v="0"/>
    <x v="700"/>
    <n v="220000"/>
    <n v="2979"/>
    <n v="1004"/>
    <x v="0"/>
    <s v="WARRANTY DEED"/>
    <n v="1"/>
    <x v="33"/>
    <x v="1"/>
    <x v="0"/>
    <m/>
    <n v="1532"/>
    <n v="32"/>
    <x v="0"/>
    <x v="0"/>
    <n v="2316"/>
    <m/>
    <m/>
    <m/>
    <m/>
    <s v="PICKETT JAMES A III"/>
    <s v="PICKET SHARON M"/>
    <s v="5920 W CORRAL PL"/>
    <s v="BEVERLY HILLS FL 34465"/>
  </r>
  <r>
    <x v="1410"/>
    <s v="18E17S320050  03640 0030"/>
    <s v="7492"/>
    <s v="PINE RIDGE UNITS 1,5,&amp; 6"/>
    <s v="0100"/>
    <s v="Single Family Residential"/>
    <s v="07"/>
    <s v="18S"/>
    <s v="18E"/>
    <s v="STANDARD"/>
    <x v="0"/>
    <n v="43561"/>
    <n v="1"/>
    <s v="0000"/>
    <n v="4526"/>
    <s v="N"/>
    <x v="18"/>
    <s v="DR"/>
    <m/>
    <s v="BEVERLY HILLS"/>
    <m/>
    <s v="PINE RIDGE UNIT 5 PB 14 PG 89 LOT 3 BLK 364"/>
    <n v="239490"/>
    <n v="15000"/>
    <n v="224490"/>
    <n v="187922"/>
    <n v="162922"/>
    <x v="0"/>
    <x v="239"/>
    <n v="300000"/>
    <n v="2282"/>
    <n v="123"/>
    <x v="0"/>
    <s v="WARRANTY DEED"/>
    <n v="1"/>
    <x v="15"/>
    <x v="1"/>
    <x v="0"/>
    <m/>
    <n v="2256"/>
    <n v="32"/>
    <x v="0"/>
    <x v="0"/>
    <n v="3272"/>
    <m/>
    <m/>
    <m/>
    <m/>
    <s v="FELLOWS ALAN M"/>
    <s v="FELLOWS KAREN L"/>
    <s v="4526 N BUFFALO DR"/>
    <s v="BEVERLY HILLS FL 34465"/>
  </r>
  <r>
    <x v="1411"/>
    <s v="18E17S320050  74000"/>
    <s v="7492"/>
    <s v="PINE RIDGE UNITS 1,5,&amp; 6"/>
    <s v="8000"/>
    <s v="Vacant Governmental"/>
    <s v="07"/>
    <s v="18S"/>
    <s v="18E"/>
    <s v="WRA/DRA"/>
    <x v="1"/>
    <n v="54613"/>
    <n v="1.25"/>
    <s v="0000"/>
    <n v="4670"/>
    <s v="N"/>
    <x v="18"/>
    <s v="DR"/>
    <m/>
    <s v="BEVERLY HILLS"/>
    <m/>
    <s v="PINE RIDGE UNIT 5  PB 14 PGS 89&amp;90  DRA IN BLK 364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"/>
  </r>
  <r>
    <x v="1412"/>
    <s v="18E17S320060  02480 0130"/>
    <s v="7492"/>
    <s v="PINE RIDGE UNITS 1,5,&amp; 6"/>
    <s v="0000"/>
    <s v="Vacant Residential"/>
    <s v="08"/>
    <s v="18S"/>
    <s v="18E"/>
    <s v="STANDARD"/>
    <x v="1"/>
    <n v="44953"/>
    <n v="1.03"/>
    <s v="000X"/>
    <n v="4318"/>
    <s v="N"/>
    <x v="19"/>
    <s v="DR"/>
    <m/>
    <s v="BEVERLY HILLS"/>
    <m/>
    <s v="PINE RIDGE UNIT 6 PB 14 PG 91 LOT 13 BLK 248                "/>
    <n v="15480"/>
    <n v="15480"/>
    <n v="0"/>
    <n v="15480"/>
    <n v="15480"/>
    <x v="1"/>
    <x v="623"/>
    <n v="23800"/>
    <n v="878"/>
    <n v="431"/>
    <x v="1"/>
    <s v="UNDEFINED"/>
    <m/>
    <x v="6"/>
    <x v="2"/>
    <x v="2"/>
    <m/>
    <m/>
    <m/>
    <x v="2"/>
    <x v="1"/>
    <n v="0"/>
    <m/>
    <m/>
    <m/>
    <m/>
    <s v="MC KENNA WILLIAM H &amp;"/>
    <s v="CHARLENE M MC KENNA TRUSTEES"/>
    <s v="3589 SEAVIEW WAY"/>
    <s v="CARLSBAD CA 92008"/>
  </r>
  <r>
    <x v="1413"/>
    <s v="18E17S320060  02480 0230"/>
    <s v="7492"/>
    <s v="PINE RIDGE UNITS 1,5,&amp; 6"/>
    <s v="0000"/>
    <s v="Vacant Residential"/>
    <s v="07"/>
    <s v="18S"/>
    <s v="18E"/>
    <s v="STANDARD"/>
    <x v="1"/>
    <n v="44319"/>
    <n v="1.02"/>
    <s v="0000"/>
    <n v="4157"/>
    <s v="N"/>
    <x v="78"/>
    <s v="PT"/>
    <m/>
    <s v="BEVERLY HILLS"/>
    <m/>
    <s v="PINE RIDGE UNIT 6 PB 8 PG 91 LOT 23 BLK 248"/>
    <n v="15260"/>
    <n v="15260"/>
    <n v="0"/>
    <n v="15260"/>
    <n v="15260"/>
    <x v="1"/>
    <x v="701"/>
    <n v="23000"/>
    <n v="2870"/>
    <n v="113"/>
    <x v="1"/>
    <s v="WARRANTY DEED"/>
    <m/>
    <x v="6"/>
    <x v="2"/>
    <x v="2"/>
    <m/>
    <m/>
    <m/>
    <x v="2"/>
    <x v="1"/>
    <n v="0"/>
    <m/>
    <m/>
    <m/>
    <m/>
    <s v="ANNICELLI ROGER F"/>
    <s v="ANNICELLI HELEN A"/>
    <s v="17221 ELDER AVE"/>
    <s v="PORT CHARLOTTE FL 33954"/>
  </r>
  <r>
    <x v="1414"/>
    <s v="18E17S320060  02480 0240"/>
    <s v="7492"/>
    <s v="PINE RIDGE UNITS 1,5,&amp; 6"/>
    <s v="0000"/>
    <s v="Vacant Residential"/>
    <s v="07"/>
    <s v="18S"/>
    <s v="18E"/>
    <s v="STANDARD"/>
    <x v="1"/>
    <n v="44243"/>
    <n v="1.02"/>
    <s v="0000"/>
    <n v="4189"/>
    <s v="N"/>
    <x v="78"/>
    <s v="PT"/>
    <m/>
    <s v="BEVERLY HILLS"/>
    <m/>
    <s v="PINE RIDGE UNIT 6 PB 14 PG 91 LOT 24 BLK 248"/>
    <n v="15240"/>
    <n v="15240"/>
    <n v="0"/>
    <n v="15240"/>
    <n v="15240"/>
    <x v="1"/>
    <x v="21"/>
    <n v="23300"/>
    <n v="1076"/>
    <n v="134"/>
    <x v="1"/>
    <s v="FROM DEVELOPERS"/>
    <m/>
    <x v="6"/>
    <x v="2"/>
    <x v="2"/>
    <m/>
    <m/>
    <m/>
    <x v="2"/>
    <x v="1"/>
    <n v="0"/>
    <m/>
    <m/>
    <m/>
    <m/>
    <s v="DACANAY LETICIA S"/>
    <s v="DACANAY BERNARD"/>
    <s v="738 S ELMWOOD AVE"/>
    <s v="OAK PARK IL 60304"/>
  </r>
  <r>
    <x v="1415"/>
    <s v="18E17S320060  02510 0150"/>
    <s v="7492"/>
    <s v="PINE RIDGE UNITS 1,5,&amp; 6"/>
    <s v="0100"/>
    <s v="Single Family Residential"/>
    <s v="07"/>
    <s v="18S"/>
    <s v="18E"/>
    <s v="STANDARD"/>
    <x v="0"/>
    <n v="43609"/>
    <n v="1"/>
    <s v="0000"/>
    <n v="5362"/>
    <s v="W"/>
    <x v="79"/>
    <s v="CT"/>
    <m/>
    <s v="BEVERLY HILLS"/>
    <m/>
    <s v="PINE RIDGE UNIT 6 PB 14 PG 91 LOT 15 BLK 251"/>
    <n v="15020"/>
    <n v="15020"/>
    <n v="0"/>
    <n v="15020"/>
    <n v="15020"/>
    <x v="0"/>
    <x v="13"/>
    <n v="267500"/>
    <n v="3089"/>
    <n v="1276"/>
    <x v="0"/>
    <s v="WARRANTY DEED"/>
    <n v="1"/>
    <x v="31"/>
    <x v="1"/>
    <x v="0"/>
    <n v="1"/>
    <n v="2378"/>
    <n v="32"/>
    <x v="1"/>
    <x v="0"/>
    <n v="3506"/>
    <m/>
    <m/>
    <m/>
    <m/>
    <s v="CLARK MICHAEL J"/>
    <s v="CLARK KIMBERLY N"/>
    <s v="5362 W BUCKSHOT CT"/>
    <s v="BEVERLY HILLS FL 34465"/>
  </r>
  <r>
    <x v="1416"/>
    <s v="18E17S320060  02510 0310"/>
    <s v="7492"/>
    <s v="PINE RIDGE UNITS 1,5,&amp; 6"/>
    <s v="0000"/>
    <s v="Vacant Residential"/>
    <s v="07"/>
    <s v="18S"/>
    <s v="18E"/>
    <s v="STANDARD"/>
    <x v="1"/>
    <n v="43560"/>
    <n v="1"/>
    <s v="0000"/>
    <n v="4426"/>
    <s v="N"/>
    <x v="80"/>
    <s v="DR"/>
    <m/>
    <s v="BEVERLY HILLS"/>
    <m/>
    <s v="PINE RIDGE UNIT 6 PB 14 PG 91 LOT 31 BLK 251 MAPS 315B &amp;"/>
    <n v="15000"/>
    <n v="15000"/>
    <n v="0"/>
    <n v="15000"/>
    <n v="15000"/>
    <x v="1"/>
    <x v="234"/>
    <n v="27000"/>
    <n v="3125"/>
    <n v="156"/>
    <x v="1"/>
    <s v="WARRANTY DEED"/>
    <m/>
    <x v="6"/>
    <x v="2"/>
    <x v="2"/>
    <m/>
    <m/>
    <m/>
    <x v="2"/>
    <x v="1"/>
    <n v="0"/>
    <m/>
    <m/>
    <m/>
    <m/>
    <s v="FLORIDA PRIME CONTRACTING INC"/>
    <s v="GORTNER MARY C"/>
    <s v="5065 N CHEYENNE DR"/>
    <s v="BEVERLY HILLS FL 34465"/>
  </r>
  <r>
    <x v="1417"/>
    <s v="18E17S320060  02570 0170"/>
    <s v="7492"/>
    <s v="PINE RIDGE UNITS 1,5,&amp; 6"/>
    <s v="0100"/>
    <s v="Single Family Residential"/>
    <s v="07"/>
    <s v="18S"/>
    <s v="18E"/>
    <s v="STANDARD"/>
    <x v="0"/>
    <n v="47010"/>
    <n v="1.08"/>
    <s v="0000"/>
    <n v="4439"/>
    <s v="N"/>
    <x v="24"/>
    <s v="DR"/>
    <m/>
    <s v="BEVERLY HILLS"/>
    <m/>
    <s v="PINE RIDGE UNIT 6 PB 14 GP 91 LOT 17 BLK 257"/>
    <n v="214670"/>
    <n v="16190"/>
    <n v="198480"/>
    <n v="170146"/>
    <n v="145146"/>
    <x v="0"/>
    <x v="477"/>
    <n v="50000"/>
    <n v="2123"/>
    <n v="2329"/>
    <x v="1"/>
    <s v="WARRANTY DEED"/>
    <n v="1"/>
    <x v="37"/>
    <x v="1"/>
    <x v="0"/>
    <m/>
    <n v="1915"/>
    <n v="32"/>
    <x v="1"/>
    <x v="0"/>
    <n v="2721"/>
    <m/>
    <m/>
    <m/>
    <m/>
    <s v="LASKY BARRY C"/>
    <s v="LASKY JOANN C"/>
    <s v="4439 N SADDLE DR"/>
    <s v="BEVERLY HILLS FL 34465 4855"/>
  </r>
  <r>
    <x v="1418"/>
    <s v="18E17S320060  02570 0200"/>
    <s v="7492"/>
    <s v="PINE RIDGE UNITS 1,5,&amp; 6"/>
    <s v="0100"/>
    <s v="Single Family Residential"/>
    <s v="07"/>
    <s v="18S"/>
    <s v="18E"/>
    <s v="STANDARD"/>
    <x v="0"/>
    <n v="45502"/>
    <n v="1.04"/>
    <s v="0000"/>
    <n v="4403"/>
    <s v="N"/>
    <x v="24"/>
    <s v="DR"/>
    <m/>
    <s v="BEVERLY HILLS"/>
    <m/>
    <s v="PINE RIDGE UNIT 6 PB 14 PG 91 LOT 20 BLK 257"/>
    <n v="274540"/>
    <n v="15670"/>
    <n v="258870"/>
    <n v="225399"/>
    <n v="200399"/>
    <x v="0"/>
    <x v="643"/>
    <n v="315000"/>
    <n v="2528"/>
    <n v="1338"/>
    <x v="0"/>
    <s v="WARRANTY DEED"/>
    <n v="1"/>
    <x v="42"/>
    <x v="0"/>
    <x v="1"/>
    <m/>
    <n v="2829"/>
    <n v="32"/>
    <x v="0"/>
    <x v="0"/>
    <n v="3814"/>
    <m/>
    <m/>
    <m/>
    <m/>
    <s v="DEMOSTHENE ANTOINE YVAN"/>
    <s v="DEMOSTHENE KAREN LEE"/>
    <s v="4403 N SADDLE DR"/>
    <s v="BEVERLY HILLS FL 34465"/>
  </r>
  <r>
    <x v="1419"/>
    <s v="18E17S320060  03560 0040"/>
    <s v="7492"/>
    <s v="PINE RIDGE UNITS 1,5,&amp; 6"/>
    <s v="0000"/>
    <s v="Vacant Residential"/>
    <s v="07"/>
    <s v="18S"/>
    <s v="18E"/>
    <s v="STANDARD"/>
    <x v="1"/>
    <n v="43760"/>
    <n v="1"/>
    <s v="0000"/>
    <n v="5460"/>
    <s v="W"/>
    <x v="20"/>
    <s v="DR"/>
    <m/>
    <s v="BEVERLY HILLS"/>
    <m/>
    <s v="PINE RIDGE UNIT 6 PB 14 PG 91 LOT 4 BLK 356"/>
    <n v="15070"/>
    <n v="15070"/>
    <n v="0"/>
    <n v="15070"/>
    <n v="15070"/>
    <x v="1"/>
    <x v="21"/>
    <n v="25000"/>
    <n v="1072"/>
    <n v="1172"/>
    <x v="1"/>
    <s v="WARRANTY DEED"/>
    <m/>
    <x v="6"/>
    <x v="2"/>
    <x v="2"/>
    <m/>
    <m/>
    <m/>
    <x v="2"/>
    <x v="1"/>
    <n v="0"/>
    <m/>
    <m/>
    <m/>
    <m/>
    <s v="MANOS LINDA MESSINGER"/>
    <s v="LINDA MESSINGER MANOS REVOCABLE TRUST"/>
    <s v="5401 S GENEVA ST"/>
    <s v="ENGLEWOOD CO 80111"/>
  </r>
  <r>
    <x v="1420"/>
    <s v="18E17S320050  03630 0010"/>
    <s v="7492"/>
    <s v="PINE RIDGE UNITS 1,5,&amp; 6"/>
    <s v="0000"/>
    <s v="Vacant Residential"/>
    <s v="07"/>
    <s v="18S"/>
    <s v="18E"/>
    <s v="STANDARD"/>
    <x v="1"/>
    <n v="43841"/>
    <n v="1.01"/>
    <s v="0000"/>
    <n v="4511"/>
    <s v="N"/>
    <x v="18"/>
    <s v="DR"/>
    <m/>
    <s v="BEVERLY HILLS"/>
    <m/>
    <s v="PINE RIDGE UNIT 5 PB 14 PG 89 LOT 1 BLK 363 "/>
    <n v="15100"/>
    <n v="15100"/>
    <n v="0"/>
    <n v="15100"/>
    <n v="15100"/>
    <x v="1"/>
    <x v="323"/>
    <n v="19000"/>
    <n v="1116"/>
    <n v="82"/>
    <x v="1"/>
    <s v="FROM DEVELOPERS"/>
    <m/>
    <x v="6"/>
    <x v="2"/>
    <x v="2"/>
    <m/>
    <m/>
    <m/>
    <x v="2"/>
    <x v="1"/>
    <n v="0"/>
    <m/>
    <m/>
    <m/>
    <m/>
    <s v="MC LAUGHLIN JOHN J &amp; EDITH F"/>
    <m/>
    <s v="432 LAKE SHORE DR"/>
    <s v="WARWICK RI 02889"/>
  </r>
  <r>
    <x v="1421"/>
    <s v="18E17S320050  03630 0130"/>
    <s v="7492"/>
    <s v="PINE RIDGE UNITS 1,5,&amp; 6"/>
    <s v="0000"/>
    <s v="Vacant Residential"/>
    <s v="07"/>
    <s v="18S"/>
    <s v="18E"/>
    <s v="STANDARD"/>
    <x v="1"/>
    <n v="43588"/>
    <n v="1"/>
    <s v="0000"/>
    <n v="4663"/>
    <s v="N"/>
    <x v="18"/>
    <s v="DR"/>
    <m/>
    <s v="BEVERLY HILLS"/>
    <m/>
    <s v="PINE RIDGE UNIT 5 PB 14 PG 89                         MAP"/>
    <n v="15010"/>
    <n v="15010"/>
    <n v="0"/>
    <n v="15010"/>
    <n v="15010"/>
    <x v="1"/>
    <x v="275"/>
    <n v="45000"/>
    <n v="1751"/>
    <n v="1656"/>
    <x v="1"/>
    <s v="WARRANTY DEED"/>
    <m/>
    <x v="6"/>
    <x v="2"/>
    <x v="2"/>
    <m/>
    <m/>
    <m/>
    <x v="2"/>
    <x v="1"/>
    <n v="0"/>
    <m/>
    <m/>
    <m/>
    <m/>
    <s v="CAPUTO GINO A"/>
    <s v="CAPUTO LAURIE A"/>
    <s v="10 PROSPECT BLVD"/>
    <s v="EAST HAMPTON NY 11937"/>
  </r>
  <r>
    <x v="1422"/>
    <s v="18E17S320060  02480 0390"/>
    <s v="7492"/>
    <s v="PINE RIDGE UNITS 1,5,&amp; 6"/>
    <s v="0000"/>
    <s v="Vacant Residential"/>
    <s v="07"/>
    <s v="18S"/>
    <s v="18E"/>
    <s v="STANDARD"/>
    <x v="1"/>
    <n v="43725"/>
    <n v="1"/>
    <s v="0000"/>
    <n v="5199"/>
    <s v="W"/>
    <x v="20"/>
    <s v="DR"/>
    <m/>
    <s v="BEVERLY HILLS"/>
    <m/>
    <s v="PINE RIDGE UNIT 6 PB 14 PG 91 LOT 39 BLK 248 MAPS 315B &amp;"/>
    <n v="15060"/>
    <n v="15060"/>
    <n v="0"/>
    <n v="15060"/>
    <n v="15060"/>
    <x v="1"/>
    <x v="702"/>
    <n v="22500"/>
    <n v="2978"/>
    <n v="2468"/>
    <x v="1"/>
    <s v="WARRANTY DEED"/>
    <m/>
    <x v="6"/>
    <x v="2"/>
    <x v="2"/>
    <m/>
    <m/>
    <m/>
    <x v="2"/>
    <x v="1"/>
    <n v="0"/>
    <m/>
    <m/>
    <m/>
    <m/>
    <s v="CHRISTOFFERSON MARK A"/>
    <s v="CHRISTOFFERSON NANCY C"/>
    <s v="146 ACADIAN DR"/>
    <s v="STOCKBRIDGE GA 30281"/>
  </r>
  <r>
    <x v="1423"/>
    <s v="18E17S320060  02480 0400"/>
    <s v="7492"/>
    <s v="PINE RIDGE UNITS 1,5,&amp; 6"/>
    <s v="0100"/>
    <s v="Single Family Residential"/>
    <s v="07"/>
    <s v="18S"/>
    <s v="18E"/>
    <s v="STANDARD"/>
    <x v="0"/>
    <n v="44253"/>
    <n v="1.02"/>
    <s v="0000"/>
    <n v="5231"/>
    <s v="W"/>
    <x v="20"/>
    <s v="DR"/>
    <m/>
    <s v="BEVERLY HILLS"/>
    <m/>
    <s v="PINE RIDGE UNIT 6 PB 14 PG 91             MAPS 315B &amp; 316C"/>
    <n v="239140"/>
    <n v="15240"/>
    <n v="223900"/>
    <n v="192647"/>
    <n v="0"/>
    <x v="0"/>
    <x v="150"/>
    <n v="16500"/>
    <n v="1598"/>
    <n v="1604"/>
    <x v="1"/>
    <s v="WARRANTY DEED"/>
    <n v="1"/>
    <x v="15"/>
    <x v="1"/>
    <x v="0"/>
    <m/>
    <n v="2195"/>
    <n v="32"/>
    <x v="0"/>
    <x v="0"/>
    <n v="3087"/>
    <m/>
    <m/>
    <m/>
    <m/>
    <s v="BEACH WAYNE CARLETON"/>
    <s v="BEACH ANN C"/>
    <s v="5231 W PIUTE DR"/>
    <s v="BEVERLY HILLS FL 34465"/>
  </r>
  <r>
    <x v="1424"/>
    <s v="18E17S320060  02510 0290"/>
    <s v="7492"/>
    <s v="PINE RIDGE UNITS 1,5,&amp; 6"/>
    <s v="0000"/>
    <s v="Vacant Residential"/>
    <s v="07"/>
    <s v="18S"/>
    <s v="18E"/>
    <s v="STANDARD"/>
    <x v="1"/>
    <n v="43560"/>
    <n v="1"/>
    <s v="0000"/>
    <n v="4400"/>
    <s v="N"/>
    <x v="80"/>
    <s v="DR"/>
    <m/>
    <s v="BEVERLY HILLS"/>
    <m/>
    <s v="PINE RIDGE UNIT 6 PB 14 PG 91 LOT 29 BLK 251 MA PS 315B &amp;"/>
    <n v="15000"/>
    <n v="15000"/>
    <n v="0"/>
    <n v="15000"/>
    <n v="15000"/>
    <x v="1"/>
    <x v="574"/>
    <n v="19000"/>
    <n v="1210"/>
    <n v="479"/>
    <x v="1"/>
    <s v="FROM DEVELOPERS"/>
    <m/>
    <x v="6"/>
    <x v="2"/>
    <x v="2"/>
    <m/>
    <m/>
    <m/>
    <x v="2"/>
    <x v="1"/>
    <n v="0"/>
    <m/>
    <m/>
    <m/>
    <m/>
    <s v="AMADOR ELLEN"/>
    <m/>
    <s v="1825 HARDMAN AVE"/>
    <s v="NAPA CA 94558"/>
  </r>
  <r>
    <x v="1425"/>
    <s v="18E17S320060  02570 0110"/>
    <s v="7492"/>
    <s v="PINE RIDGE UNITS 1,5,&amp; 6"/>
    <s v="0100"/>
    <s v="Single Family Residential"/>
    <s v="07"/>
    <s v="18S"/>
    <s v="18E"/>
    <s v="STANDARD"/>
    <x v="0"/>
    <n v="43750"/>
    <n v="1"/>
    <s v="0000"/>
    <n v="4507"/>
    <s v="N"/>
    <x v="24"/>
    <s v="DR"/>
    <m/>
    <s v="BEVERLY HILLS"/>
    <m/>
    <s v="PINE RIDGE UNIT 6 PB 14 PG 91 LOT 11 BLK 257"/>
    <n v="225140"/>
    <n v="15070"/>
    <n v="210070"/>
    <n v="171162"/>
    <n v="145662"/>
    <x v="0"/>
    <x v="15"/>
    <n v="201500"/>
    <n v="2636"/>
    <n v="7"/>
    <x v="0"/>
    <s v="WARRANTY DEED"/>
    <n v="1"/>
    <x v="11"/>
    <x v="1"/>
    <x v="0"/>
    <m/>
    <n v="2257"/>
    <n v="32"/>
    <x v="0"/>
    <x v="0"/>
    <n v="3214"/>
    <m/>
    <m/>
    <m/>
    <m/>
    <s v="BUCK DENNIS"/>
    <s v="BUCK THERESA"/>
    <s v="4507 N SADDLE DR"/>
    <s v="BEVERLY HILLS FL 34465"/>
  </r>
  <r>
    <x v="1426"/>
    <s v="18E17S320050  01470 0070"/>
    <s v="7492"/>
    <s v="PINE RIDGE UNITS 1,5,&amp; 6"/>
    <s v="0100"/>
    <s v="Single Family Residential"/>
    <s v="07"/>
    <s v="18S"/>
    <s v="18E"/>
    <s v="STANDARD"/>
    <x v="0"/>
    <n v="43576"/>
    <n v="1"/>
    <s v="0000"/>
    <n v="5941"/>
    <s v="W"/>
    <x v="13"/>
    <s v="PL"/>
    <m/>
    <s v="BEVERLY HILLS"/>
    <m/>
    <s v="PINE RIDGE UNIT 5 PB 14 PG 89  MAP 315D LOT 7 BLK 147"/>
    <n v="298580"/>
    <n v="15010"/>
    <n v="283570"/>
    <n v="283010"/>
    <n v="0"/>
    <x v="0"/>
    <x v="703"/>
    <n v="375000"/>
    <n v="2922"/>
    <n v="1034"/>
    <x v="0"/>
    <s v="WARRANTY DEED"/>
    <n v="1"/>
    <x v="37"/>
    <x v="0"/>
    <x v="0"/>
    <n v="1"/>
    <n v="2839"/>
    <n v="32"/>
    <x v="0"/>
    <x v="0"/>
    <n v="3920"/>
    <m/>
    <m/>
    <m/>
    <m/>
    <s v="ADLER CHARLES D"/>
    <s v="ADLER MISTY L"/>
    <s v="5941 W CORRAL PL"/>
    <s v="BEVERLY HILLS FL 34465"/>
  </r>
  <r>
    <x v="1427"/>
    <s v="18E17S320050  03630 0090"/>
    <s v="7492"/>
    <s v="PINE RIDGE UNITS 1,5,&amp; 6"/>
    <s v="0100"/>
    <s v="Single Family Residential"/>
    <s v="07"/>
    <s v="18S"/>
    <s v="18E"/>
    <s v="STANDARD"/>
    <x v="0"/>
    <n v="44278"/>
    <n v="1.02"/>
    <s v="0000"/>
    <n v="4611"/>
    <s v="N"/>
    <x v="18"/>
    <s v="DR"/>
    <m/>
    <s v="BEVERLY HILLS"/>
    <m/>
    <s v="PINE RIDGE UNIT 5 PB 14 PG 89 LOT 9 BLK 363"/>
    <n v="237220"/>
    <n v="15250"/>
    <n v="221970"/>
    <n v="186510"/>
    <n v="161510"/>
    <x v="0"/>
    <x v="342"/>
    <n v="195000"/>
    <n v="2639"/>
    <n v="2319"/>
    <x v="0"/>
    <s v="WARRANTY DEED"/>
    <n v="1"/>
    <x v="16"/>
    <x v="1"/>
    <x v="1"/>
    <m/>
    <n v="2164"/>
    <n v="32"/>
    <x v="0"/>
    <x v="0"/>
    <n v="2970"/>
    <m/>
    <m/>
    <m/>
    <m/>
    <s v="MALCZEWSKI FRANK J"/>
    <s v="MALCZEWSKI KATHLEEN M"/>
    <s v="4611 N BUFFALO DR"/>
    <s v="BEVERLY HILLS FL 34465"/>
  </r>
  <r>
    <x v="1428"/>
    <s v="18E17S320050  03630 0120"/>
    <s v="7492"/>
    <s v="PINE RIDGE UNITS 1,5,&amp; 6"/>
    <s v="0100"/>
    <s v="Single Family Residential"/>
    <s v="07"/>
    <s v="18S"/>
    <s v="18E"/>
    <s v="STANDARD"/>
    <x v="0"/>
    <n v="44312"/>
    <n v="1.02"/>
    <s v="0000"/>
    <n v="4649"/>
    <s v="N"/>
    <x v="18"/>
    <s v="DR"/>
    <m/>
    <s v="BEVERLY HILLS"/>
    <m/>
    <s v="PINE RIDGE UNIT 5 MAP 315D PB 14 PG 89 LOT 12 BLK 363"/>
    <n v="297170"/>
    <n v="15260"/>
    <n v="281910"/>
    <n v="225670"/>
    <n v="195170"/>
    <x v="0"/>
    <x v="704"/>
    <n v="335000"/>
    <n v="2841"/>
    <n v="2006"/>
    <x v="0"/>
    <s v="WARRANTY DEED"/>
    <n v="1"/>
    <x v="0"/>
    <x v="1"/>
    <x v="1"/>
    <m/>
    <n v="2447"/>
    <n v="32"/>
    <x v="0"/>
    <x v="0"/>
    <n v="4391"/>
    <m/>
    <m/>
    <m/>
    <m/>
    <s v="SUMNERS KENNETH M JR"/>
    <s v="SUMNERS CYNTHIA P"/>
    <s v="4649 N BUFFALO DR"/>
    <s v="BEVERLY HILLS FL 34465"/>
  </r>
  <r>
    <x v="1429"/>
    <s v="18E17S320050  03640 0020"/>
    <s v="7492"/>
    <s v="PINE RIDGE UNITS 1,5,&amp; 6"/>
    <s v="0000"/>
    <s v="Vacant Residential"/>
    <s v="07"/>
    <s v="18S"/>
    <s v="18E"/>
    <s v="STANDARD"/>
    <x v="1"/>
    <n v="43596"/>
    <n v="1"/>
    <s v="0000"/>
    <n v="4512"/>
    <s v="N"/>
    <x v="18"/>
    <s v="DR"/>
    <m/>
    <s v="BEVERLY HILLS"/>
    <m/>
    <s v="PINE RIDGE UNIT 5 PB 14 PG 89 LOT 2 BLK 364"/>
    <n v="15010"/>
    <n v="15010"/>
    <n v="0"/>
    <n v="15010"/>
    <n v="15010"/>
    <x v="1"/>
    <x v="705"/>
    <n v="42500"/>
    <n v="3142"/>
    <n v="201"/>
    <x v="1"/>
    <s v="WARRANTY DEED"/>
    <m/>
    <x v="6"/>
    <x v="2"/>
    <x v="2"/>
    <m/>
    <m/>
    <m/>
    <x v="2"/>
    <x v="1"/>
    <n v="0"/>
    <m/>
    <m/>
    <m/>
    <m/>
    <s v="PICKETT JAMES A III"/>
    <s v="JOHNSON AMANDA DITCHFIELD"/>
    <s v="5920 W CORRAL PL"/>
    <s v="BEVERLY HILLS FL 34465"/>
  </r>
  <r>
    <x v="1430"/>
    <s v="18E17S320060  02480 0270"/>
    <s v="7492"/>
    <s v="PINE RIDGE UNITS 1,5,&amp; 6"/>
    <s v="0000"/>
    <s v="Vacant Residential"/>
    <s v="07"/>
    <s v="18S"/>
    <s v="18E"/>
    <s v="STANDARD"/>
    <x v="1"/>
    <n v="43749"/>
    <n v="1"/>
    <s v="0000"/>
    <n v="4156"/>
    <s v="N"/>
    <x v="78"/>
    <s v="PT"/>
    <m/>
    <s v="BEVERLY HILLS"/>
    <m/>
    <s v="PINE RIDGE UNIT 6 LOT 27 BLK 248 MAPS 315B &amp; 316C"/>
    <n v="15060"/>
    <n v="15060"/>
    <n v="0"/>
    <n v="15060"/>
    <n v="15060"/>
    <x v="1"/>
    <x v="88"/>
    <n v="19500"/>
    <n v="1249"/>
    <n v="52"/>
    <x v="1"/>
    <s v="FROM DEVELOPERS"/>
    <m/>
    <x v="6"/>
    <x v="2"/>
    <x v="2"/>
    <m/>
    <m/>
    <m/>
    <x v="2"/>
    <x v="1"/>
    <n v="0"/>
    <m/>
    <m/>
    <m/>
    <m/>
    <s v="GRANADA HERCULANO B"/>
    <s v="GRANADA LORNA L"/>
    <s v="4201 NW 62 DR"/>
    <s v="COCONUT CREEK FL 33073"/>
  </r>
  <r>
    <x v="1431"/>
    <s v="18E17S320060  02480 0320"/>
    <s v="7492"/>
    <s v="PINE RIDGE UNITS 1,5,&amp; 6"/>
    <s v="0000"/>
    <s v="Vacant Residential"/>
    <s v="07"/>
    <s v="18S"/>
    <s v="18E"/>
    <s v="STANDARD"/>
    <x v="1"/>
    <n v="43750"/>
    <n v="1"/>
    <s v="0000"/>
    <n v="4149"/>
    <s v="N"/>
    <x v="81"/>
    <s v="PT"/>
    <m/>
    <s v="BEVERLY HILLS"/>
    <m/>
    <s v="PINE RIDGE UNIT 6 PB 14 PG 91                  MAPS 315B &amp;"/>
    <n v="15070"/>
    <n v="15070"/>
    <n v="0"/>
    <n v="15070"/>
    <n v="15070"/>
    <x v="1"/>
    <x v="212"/>
    <n v="20000"/>
    <n v="1296"/>
    <n v="1382"/>
    <x v="1"/>
    <s v="FROM DEVELOPERS"/>
    <m/>
    <x v="6"/>
    <x v="2"/>
    <x v="2"/>
    <m/>
    <m/>
    <m/>
    <x v="2"/>
    <x v="1"/>
    <n v="0"/>
    <m/>
    <m/>
    <m/>
    <m/>
    <s v="WAPINSKI ILENE F TRUSTEE"/>
    <s v="ILENE F WAPINSKI REVOC TRUST"/>
    <s v="10484 CROOKED CREEK DR"/>
    <s v="VENICE FL 34293"/>
  </r>
  <r>
    <x v="1432"/>
    <s v="18E17S320060  02480 0330"/>
    <s v="7492"/>
    <s v="PINE RIDGE UNITS 1,5,&amp; 6"/>
    <s v="0100"/>
    <s v="Single Family Residential"/>
    <s v="07"/>
    <s v="18S"/>
    <s v="18E"/>
    <s v="STANDARD"/>
    <x v="0"/>
    <n v="44623"/>
    <n v="1.02"/>
    <s v="0000"/>
    <n v="4185"/>
    <s v="N"/>
    <x v="81"/>
    <s v="PT"/>
    <m/>
    <s v="BEVERLY HILLS"/>
    <m/>
    <s v="PINE RIDGE UNIT 6 PB 14 PG 91 LOT 33 BLK 248"/>
    <n v="264350"/>
    <n v="15370"/>
    <n v="248980"/>
    <n v="206808"/>
    <n v="181808"/>
    <x v="0"/>
    <x v="72"/>
    <n v="31000"/>
    <n v="1697"/>
    <n v="82"/>
    <x v="1"/>
    <s v="WARRANTY DEED"/>
    <n v="1"/>
    <x v="0"/>
    <x v="1"/>
    <x v="0"/>
    <n v="1"/>
    <n v="2390"/>
    <n v="32"/>
    <x v="0"/>
    <x v="0"/>
    <n v="3774"/>
    <m/>
    <m/>
    <m/>
    <m/>
    <s v="COOPER RICHARD J"/>
    <s v="COOPER CYNTHIA A"/>
    <s v="4185 N MILLSTONE PT"/>
    <s v="BEVERLY HILLS FL 34465"/>
  </r>
  <r>
    <x v="1433"/>
    <s v="18E17S320060  02480 0360"/>
    <s v="7492"/>
    <s v="PINE RIDGE UNITS 1,5,&amp; 6"/>
    <s v="0000"/>
    <s v="Vacant Residential"/>
    <s v="07"/>
    <s v="18S"/>
    <s v="18E"/>
    <s v="STANDARD"/>
    <x v="1"/>
    <n v="43749"/>
    <n v="1"/>
    <s v="0000"/>
    <n v="4166"/>
    <s v="N"/>
    <x v="81"/>
    <s v="PT"/>
    <m/>
    <s v="BEVERLY HILLS"/>
    <m/>
    <s v="PINE RIDGE UNIT 6 PB 14 PG 91               MAPS 315B &amp;"/>
    <n v="15070"/>
    <n v="15070"/>
    <n v="0"/>
    <n v="15070"/>
    <n v="15070"/>
    <x v="1"/>
    <x v="167"/>
    <n v="22800"/>
    <n v="1385"/>
    <n v="982"/>
    <x v="1"/>
    <s v="FROM DEVELOPERS"/>
    <m/>
    <x v="6"/>
    <x v="2"/>
    <x v="2"/>
    <m/>
    <m/>
    <m/>
    <x v="2"/>
    <x v="1"/>
    <n v="0"/>
    <m/>
    <m/>
    <m/>
    <m/>
    <s v="DEDIC DJORDJE"/>
    <s v="DEDIC MARIA F"/>
    <s v="100 DARTMOUTH ST"/>
    <s v="MEDFORD MA 02155"/>
  </r>
  <r>
    <x v="1434"/>
    <s v="18E17S320060  02510 0090"/>
    <s v="7492"/>
    <s v="PINE RIDGE UNITS 1,5,&amp; 6"/>
    <s v="0100"/>
    <s v="Single Family Residential"/>
    <s v="07"/>
    <s v="18S"/>
    <s v="18E"/>
    <s v="STANDARD"/>
    <x v="0"/>
    <n v="45634"/>
    <n v="1.05"/>
    <s v="0000"/>
    <n v="5429"/>
    <s v="W"/>
    <x v="79"/>
    <s v="CT"/>
    <m/>
    <s v="BEVERLY HILLS"/>
    <m/>
    <s v="PINE RIDGE UNIT 6 PB 14 PG 91              MAPS 315B &amp; 316C "/>
    <n v="178630"/>
    <n v="15710"/>
    <n v="162920"/>
    <n v="131763"/>
    <n v="106763"/>
    <x v="0"/>
    <x v="661"/>
    <n v="135000"/>
    <n v="1507"/>
    <n v="89"/>
    <x v="0"/>
    <s v="WARRANTY DEED"/>
    <n v="1"/>
    <x v="13"/>
    <x v="1"/>
    <x v="0"/>
    <m/>
    <n v="1943"/>
    <n v="32"/>
    <x v="0"/>
    <x v="0"/>
    <n v="2180"/>
    <m/>
    <m/>
    <m/>
    <m/>
    <s v="MARL LORRAINE"/>
    <m/>
    <s v="5429 W BUCKSHOT CT"/>
    <s v="BEVERLY HILLS FL 34465"/>
  </r>
  <r>
    <x v="1435"/>
    <s v="18E17S320060  02510 0320"/>
    <s v="7492"/>
    <s v="PINE RIDGE UNITS 1,5,&amp; 6"/>
    <s v="0000"/>
    <s v="Vacant Residential"/>
    <s v="07"/>
    <s v="18S"/>
    <s v="18E"/>
    <s v="STANDARD"/>
    <x v="1"/>
    <n v="46259"/>
    <n v="1.06"/>
    <s v="0000"/>
    <n v="4438"/>
    <s v="N"/>
    <x v="80"/>
    <s v="DR"/>
    <m/>
    <s v="BEVERLY HILLS"/>
    <m/>
    <s v="PINE RIDGE UNIT 6 PB 14 PG 91             MAPS 315B &amp; 316C"/>
    <n v="15930"/>
    <n v="15930"/>
    <n v="0"/>
    <n v="15930"/>
    <n v="15930"/>
    <x v="1"/>
    <x v="208"/>
    <n v="252000"/>
    <n v="1985"/>
    <n v="1599"/>
    <x v="1"/>
    <s v="SALE / MORE THAN 1 PARCEL"/>
    <m/>
    <x v="6"/>
    <x v="2"/>
    <x v="2"/>
    <m/>
    <m/>
    <m/>
    <x v="2"/>
    <x v="1"/>
    <n v="0"/>
    <m/>
    <m/>
    <m/>
    <m/>
    <s v="MARQUISE HOMES INC"/>
    <m/>
    <s v="2379 TREASURE ISLE DR APT 28"/>
    <s v="WEST PALM BEACH FL 33410 1337"/>
  </r>
  <r>
    <x v="1436"/>
    <s v="18E17S320060  03560 0010"/>
    <s v="7492"/>
    <s v="PINE RIDGE UNITS 1,5,&amp; 6"/>
    <s v="0000"/>
    <s v="Vacant Residential"/>
    <s v="07"/>
    <s v="18S"/>
    <s v="18E"/>
    <s v="STANDARD"/>
    <x v="0"/>
    <n v="43755"/>
    <n v="1"/>
    <s v="0000"/>
    <n v="5480"/>
    <s v="W"/>
    <x v="20"/>
    <s v="DR"/>
    <m/>
    <s v="BEVERLY HILLS"/>
    <m/>
    <s v="PINE RIDGE UNIT 6 PB 14 PG 91 LOT 1 BLK 356 "/>
    <n v="25360"/>
    <n v="15070"/>
    <n v="10290"/>
    <n v="25360"/>
    <n v="25360"/>
    <x v="1"/>
    <x v="42"/>
    <n v="10000"/>
    <n v="1801"/>
    <n v="1090"/>
    <x v="1"/>
    <s v="CORRECTIVE/QC/TD/COT"/>
    <m/>
    <x v="6"/>
    <x v="2"/>
    <x v="2"/>
    <m/>
    <m/>
    <m/>
    <x v="2"/>
    <x v="1"/>
    <n v="0"/>
    <m/>
    <m/>
    <m/>
    <m/>
    <s v="IMPARATO BRIDGET M"/>
    <m/>
    <s v="5490 BUCKSKIN DR"/>
    <s v="BEVERLY HILLS FL 34465"/>
  </r>
  <r>
    <x v="1437"/>
    <s v="18E17S320060  03560 0020"/>
    <s v="7492"/>
    <s v="PINE RIDGE UNITS 1,5,&amp; 6"/>
    <s v="0100"/>
    <s v="Single Family Residential"/>
    <s v="07"/>
    <s v="18S"/>
    <s v="18E"/>
    <s v="STANDARD"/>
    <x v="0"/>
    <n v="43757"/>
    <n v="1"/>
    <s v="0000"/>
    <n v="5474"/>
    <s v="W"/>
    <x v="20"/>
    <s v="DR"/>
    <m/>
    <s v="BEVERLY HILLS"/>
    <m/>
    <s v="PINE RIDGE UNIT 6 PB 14 PG 91 LOT 2 BLK 356 MAPS 315B &amp; "/>
    <n v="148120"/>
    <n v="15070"/>
    <n v="133050"/>
    <n v="148120"/>
    <n v="148120"/>
    <x v="1"/>
    <x v="322"/>
    <n v="148000"/>
    <n v="1717"/>
    <n v="1814"/>
    <x v="0"/>
    <s v="WARRANTY DEED"/>
    <n v="1"/>
    <x v="16"/>
    <x v="3"/>
    <x v="0"/>
    <n v="1"/>
    <n v="1332"/>
    <n v="32"/>
    <x v="0"/>
    <x v="0"/>
    <n v="2097"/>
    <m/>
    <m/>
    <m/>
    <m/>
    <s v="IMPARATO BRIDGET M"/>
    <m/>
    <s v="5490 W BUCKSKIN DR"/>
    <s v="BEVERLY HILLS FL 34465"/>
  </r>
  <r>
    <x v="1438"/>
    <s v="18E17S320060  03570 0020"/>
    <s v="7492"/>
    <s v="PINE RIDGE UNITS 1,5,&amp; 6"/>
    <s v="0000"/>
    <s v="Vacant Residential"/>
    <s v="07"/>
    <s v="18S"/>
    <s v="18E"/>
    <s v="STANDARD"/>
    <x v="1"/>
    <n v="43765"/>
    <n v="1"/>
    <s v="0000"/>
    <n v="5440"/>
    <s v="W"/>
    <x v="20"/>
    <s v="DR"/>
    <m/>
    <s v="BEVERLY HILLS"/>
    <m/>
    <s v="PINE RIDGE UNIT 6 PB 14 PG 91                      MAPS "/>
    <n v="15070"/>
    <n v="15070"/>
    <n v="0"/>
    <n v="15070"/>
    <n v="15070"/>
    <x v="1"/>
    <x v="37"/>
    <n v="20000"/>
    <n v="1418"/>
    <n v="2448"/>
    <x v="1"/>
    <s v="FROM DEVELOPERS"/>
    <m/>
    <x v="6"/>
    <x v="2"/>
    <x v="2"/>
    <m/>
    <m/>
    <m/>
    <x v="2"/>
    <x v="1"/>
    <n v="0"/>
    <m/>
    <m/>
    <m/>
    <m/>
    <s v="MODINA FELICIANO B &amp;"/>
    <s v="DEBIODELMA A"/>
    <s v="34841 FONTANA DR"/>
    <s v="STERLING HEIGHTS MI 48312"/>
  </r>
  <r>
    <x v="1439"/>
    <s v="18E17S320050  03630 0020"/>
    <s v="7492"/>
    <s v="PINE RIDGE UNITS 1,5,&amp; 6"/>
    <s v="0000"/>
    <s v="Vacant Residential"/>
    <s v="07"/>
    <s v="18S"/>
    <s v="18E"/>
    <s v="STANDARD"/>
    <x v="1"/>
    <n v="43750"/>
    <n v="1"/>
    <s v="0000"/>
    <n v="4525"/>
    <s v="N"/>
    <x v="18"/>
    <s v="DR"/>
    <m/>
    <s v="BEVERLY HILLS"/>
    <m/>
    <s v="PINE RIDGE UNIT 5 PB 14 PG 89     MAP 315D LOT 2 BLK 363"/>
    <n v="15070"/>
    <n v="15070"/>
    <n v="0"/>
    <n v="15070"/>
    <n v="15070"/>
    <x v="1"/>
    <x v="201"/>
    <n v="25200"/>
    <n v="1644"/>
    <n v="843"/>
    <x v="1"/>
    <s v="FROM DEVELOPERS"/>
    <m/>
    <x v="6"/>
    <x v="2"/>
    <x v="2"/>
    <m/>
    <m/>
    <m/>
    <x v="2"/>
    <x v="1"/>
    <n v="0"/>
    <m/>
    <m/>
    <m/>
    <m/>
    <s v="PETTINE POMPEO F &amp; LISA M"/>
    <m/>
    <s v="124 DIERENZO HEIGHTS"/>
    <s v="DURBY CT 06418"/>
  </r>
  <r>
    <x v="1440"/>
    <s v="18E17S320060  02480 0090"/>
    <s v="7492"/>
    <s v="PINE RIDGE UNITS 1,5,&amp; 6"/>
    <s v="0000"/>
    <s v="Vacant Residential"/>
    <s v="08"/>
    <s v="18S"/>
    <s v="18E"/>
    <s v="STANDARD"/>
    <x v="1"/>
    <n v="44114"/>
    <n v="1.01"/>
    <s v="000X"/>
    <n v="4434"/>
    <s v="N"/>
    <x v="19"/>
    <s v="DR"/>
    <m/>
    <s v="BEVERLY HILLS"/>
    <m/>
    <s v="PINE RIDGE UNIT 6 PB 14 PG 91 LOT 9 BLK 248"/>
    <n v="15190"/>
    <n v="15190"/>
    <n v="0"/>
    <n v="15190"/>
    <n v="15190"/>
    <x v="1"/>
    <x v="706"/>
    <n v="6500"/>
    <n v="2717"/>
    <n v="2401"/>
    <x v="1"/>
    <s v="DEEDS CONVEYING PARTIAL INTEREST"/>
    <m/>
    <x v="6"/>
    <x v="2"/>
    <x v="2"/>
    <m/>
    <m/>
    <m/>
    <x v="2"/>
    <x v="1"/>
    <n v="0"/>
    <m/>
    <m/>
    <m/>
    <m/>
    <s v="MULHERIN DAVID S"/>
    <s v="MULHERIN MARIANNE"/>
    <s v="67 TURNPIKE RD"/>
    <s v="TURNERS FALLS MA 01376"/>
  </r>
  <r>
    <x v="1441"/>
    <s v="18E17S320060  02480 0110"/>
    <s v="7492"/>
    <s v="PINE RIDGE UNITS 1,5,&amp; 6"/>
    <s v="0000"/>
    <s v="Vacant Residential"/>
    <s v="08"/>
    <s v="18S"/>
    <s v="18E"/>
    <s v="STANDARD"/>
    <x v="1"/>
    <n v="44533"/>
    <n v="1.02"/>
    <s v="000X"/>
    <n v="4380"/>
    <s v="N"/>
    <x v="19"/>
    <s v="DR"/>
    <m/>
    <s v="BEVERLY HILLS"/>
    <m/>
    <s v="PINE RIDGE UNIT 6 PB 14 PG 91           MAPS 315B &amp; 316C "/>
    <n v="15330"/>
    <n v="15330"/>
    <n v="0"/>
    <n v="15330"/>
    <n v="15330"/>
    <x v="1"/>
    <x v="261"/>
    <n v="85000"/>
    <n v="1870"/>
    <n v="1855"/>
    <x v="1"/>
    <s v="WARRANTY DEED"/>
    <m/>
    <x v="6"/>
    <x v="2"/>
    <x v="2"/>
    <m/>
    <m/>
    <m/>
    <x v="2"/>
    <x v="1"/>
    <n v="0"/>
    <m/>
    <m/>
    <m/>
    <m/>
    <s v="TUCCI JOHN R &amp; MICHELE F"/>
    <m/>
    <s v="25 BRANCH RD"/>
    <s v="WARWICK RI 02886"/>
  </r>
  <r>
    <x v="1442"/>
    <s v="18E17S320060  02480 0170"/>
    <s v="7492"/>
    <s v="PINE RIDGE UNITS 1,5,&amp; 6"/>
    <s v="0100"/>
    <s v="Single Family Residential"/>
    <s v="08"/>
    <s v="18S"/>
    <s v="18E"/>
    <s v="STANDARD"/>
    <x v="0"/>
    <n v="45827"/>
    <n v="1.05"/>
    <s v="000X"/>
    <n v="4174"/>
    <s v="N"/>
    <x v="19"/>
    <s v="DR"/>
    <m/>
    <s v="BEVERLY HILLS"/>
    <m/>
    <s v="PINE RIDGE UNIT 6 PB 14 PG 91 LOT 17 BLK 248"/>
    <n v="15780"/>
    <n v="15780"/>
    <n v="0"/>
    <n v="15780"/>
    <n v="15780"/>
    <x v="0"/>
    <x v="707"/>
    <n v="22000"/>
    <n v="2985"/>
    <n v="1918"/>
    <x v="1"/>
    <s v="WARRANTY DEED"/>
    <n v="1"/>
    <x v="31"/>
    <x v="1"/>
    <x v="0"/>
    <m/>
    <n v="2091"/>
    <n v="32"/>
    <x v="1"/>
    <x v="0"/>
    <n v="2587"/>
    <m/>
    <m/>
    <m/>
    <m/>
    <s v="CAPAHI RICHARD T"/>
    <s v="CAPAHI JONI SENO"/>
    <s v="4174 N PINK POPPY DR"/>
    <s v="BEVERLY HILLS FL 34465"/>
  </r>
  <r>
    <x v="1443"/>
    <s v="18E17S320060  02480 0220"/>
    <s v="7492"/>
    <s v="PINE RIDGE UNITS 1,5,&amp; 6"/>
    <s v="0000"/>
    <s v="Vacant Residential"/>
    <s v="07"/>
    <s v="18S"/>
    <s v="18E"/>
    <s v="STANDARD"/>
    <x v="1"/>
    <n v="44109"/>
    <n v="1.01"/>
    <s v="0000"/>
    <n v="4125"/>
    <s v="N"/>
    <x v="78"/>
    <s v="PT"/>
    <m/>
    <s v="BEVERLY HILLS"/>
    <m/>
    <s v="PINE RIDGE UNIT 6 PB 14 PG 91 LOT 22 BLK 248 "/>
    <n v="15190"/>
    <n v="15190"/>
    <n v="0"/>
    <n v="15190"/>
    <n v="15190"/>
    <x v="1"/>
    <x v="696"/>
    <n v="18500"/>
    <n v="1192"/>
    <n v="1163"/>
    <x v="1"/>
    <s v="LOT ADDED TO ANOTHER"/>
    <m/>
    <x v="6"/>
    <x v="2"/>
    <x v="2"/>
    <m/>
    <m/>
    <m/>
    <x v="2"/>
    <x v="1"/>
    <n v="0"/>
    <m/>
    <m/>
    <m/>
    <m/>
    <s v="DIMALANTA RICARDO M &amp;"/>
    <s v="THELMA C DIMALANTA TRUSTEES"/>
    <s v="15006 CAMDEN CIR"/>
    <s v="STRONGSVILLE OH 44136"/>
  </r>
  <r>
    <x v="1444"/>
    <s v="18E17S320060  02480 0260"/>
    <s v="7492"/>
    <s v="PINE RIDGE UNITS 1,5,&amp; 6"/>
    <s v="0100"/>
    <s v="Single Family Residential"/>
    <s v="07"/>
    <s v="18S"/>
    <s v="18E"/>
    <s v="STANDARD"/>
    <x v="0"/>
    <n v="44623"/>
    <n v="1.02"/>
    <s v="0000"/>
    <n v="4188"/>
    <s v="N"/>
    <x v="78"/>
    <s v="PT"/>
    <m/>
    <s v="BEVERLY HILLS"/>
    <m/>
    <s v="PINE RIDGE UNIT 6 PB 14 PG 91 LOT 26 BLK 248"/>
    <n v="298190"/>
    <n v="15370"/>
    <n v="282820"/>
    <n v="221320"/>
    <n v="196320"/>
    <x v="0"/>
    <x v="537"/>
    <n v="30000"/>
    <n v="1288"/>
    <n v="125"/>
    <x v="1"/>
    <s v="FROM DEVELOPERS"/>
    <n v="1"/>
    <x v="23"/>
    <x v="1"/>
    <x v="0"/>
    <n v="1"/>
    <n v="3207"/>
    <n v="32"/>
    <x v="0"/>
    <x v="0"/>
    <n v="4385"/>
    <m/>
    <m/>
    <m/>
    <m/>
    <s v="CLARKE JOHN W"/>
    <s v="MURAMATSU CHRISTINA A"/>
    <s v="4188 N CHISHOLM PT"/>
    <s v="BEVERLY HILLS FL 34465"/>
  </r>
  <r>
    <x v="1445"/>
    <s v="18E17S320060  02480 0350"/>
    <s v="7492"/>
    <s v="PINE RIDGE UNITS 1,5,&amp; 6"/>
    <s v="0100"/>
    <s v="Single Family Residential"/>
    <s v="07"/>
    <s v="18S"/>
    <s v="18E"/>
    <s v="STANDARD"/>
    <x v="0"/>
    <n v="44014"/>
    <n v="1.01"/>
    <s v="0000"/>
    <n v="4198"/>
    <s v="N"/>
    <x v="81"/>
    <s v="PT"/>
    <m/>
    <s v="BEVERLY HILLS"/>
    <m/>
    <s v="PINE RIDGE UNIT 6 PB 14 PG 91 LOT 35 BLK 248"/>
    <n v="297970"/>
    <n v="15160"/>
    <n v="282810"/>
    <n v="156845"/>
    <n v="131845"/>
    <x v="0"/>
    <x v="708"/>
    <n v="258000"/>
    <n v="2335"/>
    <n v="217"/>
    <x v="0"/>
    <s v="TO OR FROM BANKS/LOAN CO."/>
    <n v="1"/>
    <x v="15"/>
    <x v="0"/>
    <x v="1"/>
    <m/>
    <n v="2901"/>
    <n v="32"/>
    <x v="0"/>
    <x v="0"/>
    <n v="3862"/>
    <m/>
    <m/>
    <m/>
    <m/>
    <s v="HANSBURY EDWARD R"/>
    <s v="HANSBURY MARY S"/>
    <s v="4198 N MILLSTONE PT"/>
    <s v="BEVERLY HILLS FL 34465"/>
  </r>
  <r>
    <x v="1446"/>
    <s v="18E17S320060  02480 0410"/>
    <s v="7492"/>
    <s v="PINE RIDGE UNITS 1,5,&amp; 6"/>
    <s v="0100"/>
    <s v="Single Family Residential"/>
    <s v="07"/>
    <s v="18S"/>
    <s v="18E"/>
    <s v="STANDARD"/>
    <x v="0"/>
    <n v="43750"/>
    <n v="1"/>
    <s v="0000"/>
    <n v="4135"/>
    <s v="N"/>
    <x v="80"/>
    <s v="DR"/>
    <m/>
    <s v="BEVERLY HILLS"/>
    <m/>
    <s v="PINE RIDGE UNIT 6 PB 14 PG 91 LOT 41 BLK 248"/>
    <n v="269940"/>
    <n v="15070"/>
    <n v="254870"/>
    <n v="230318"/>
    <n v="205318"/>
    <x v="0"/>
    <x v="709"/>
    <n v="317300"/>
    <n v="3020"/>
    <n v="836"/>
    <x v="0"/>
    <s v="WARRANTY DEED"/>
    <n v="1"/>
    <x v="24"/>
    <x v="1"/>
    <x v="1"/>
    <m/>
    <n v="2735"/>
    <n v="32"/>
    <x v="1"/>
    <x v="0"/>
    <n v="3887"/>
    <m/>
    <m/>
    <m/>
    <m/>
    <s v="RIJOS JOHN J"/>
    <m/>
    <s v="4135 N DECKWOOD DR"/>
    <s v="BEVERLY HILLS FL 34465"/>
  </r>
  <r>
    <x v="1447"/>
    <s v="18E17S320060  02510 0140"/>
    <s v="7492"/>
    <s v="PINE RIDGE UNITS 1,5,&amp; 6"/>
    <s v="0100"/>
    <s v="Single Family Residential"/>
    <s v="07"/>
    <s v="18S"/>
    <s v="18E"/>
    <s v="STANDARD"/>
    <x v="0"/>
    <n v="54691"/>
    <n v="1.26"/>
    <s v="0000"/>
    <n v="5350"/>
    <s v="W"/>
    <x v="79"/>
    <s v="CT"/>
    <m/>
    <s v="BEVERLY HILLS"/>
    <m/>
    <s v="PINE RIDGE UNIT 6 PB 14 PG 91 MAPS 315B &amp; 316C LOT 14 BLK"/>
    <n v="209280"/>
    <n v="18830"/>
    <n v="190450"/>
    <n v="156445"/>
    <n v="130945"/>
    <x v="0"/>
    <x v="306"/>
    <n v="225000"/>
    <n v="2225"/>
    <n v="1553"/>
    <x v="0"/>
    <s v="WARRANTY DEED"/>
    <n v="1"/>
    <x v="10"/>
    <x v="1"/>
    <x v="0"/>
    <m/>
    <n v="1863"/>
    <n v="32"/>
    <x v="0"/>
    <x v="0"/>
    <n v="2713"/>
    <m/>
    <m/>
    <m/>
    <m/>
    <s v="THOMAS GARY W"/>
    <s v="THOMAS LINDA D"/>
    <s v="5350 W BUCKSHOT CT"/>
    <s v="BEVERLY HILLS FL 34465"/>
  </r>
  <r>
    <x v="1448"/>
    <s v="18E17S320060  02570 0120"/>
    <s v="7492"/>
    <s v="PINE RIDGE UNITS 1,5,&amp; 6"/>
    <s v="0000"/>
    <s v="Vacant Residential"/>
    <s v="07"/>
    <s v="18S"/>
    <s v="18E"/>
    <s v="STANDARD"/>
    <x v="1"/>
    <n v="43750"/>
    <n v="1"/>
    <s v="0000"/>
    <n v="4497"/>
    <s v="N"/>
    <x v="24"/>
    <s v="DR"/>
    <m/>
    <s v="BEVERLY HILLS"/>
    <m/>
    <s v="PINE RIDGE UNIT 6 PB 14 PG 91           MAPS 315B &amp; 316C"/>
    <n v="15070"/>
    <n v="15070"/>
    <n v="0"/>
    <n v="15070"/>
    <n v="15070"/>
    <x v="1"/>
    <x v="275"/>
    <n v="45000"/>
    <n v="1743"/>
    <n v="1408"/>
    <x v="1"/>
    <s v="WARRANTY DEED"/>
    <m/>
    <x v="6"/>
    <x v="2"/>
    <x v="2"/>
    <m/>
    <m/>
    <m/>
    <x v="2"/>
    <x v="1"/>
    <n v="0"/>
    <m/>
    <m/>
    <m/>
    <m/>
    <s v="HENRY HOWARD"/>
    <s v="HENRY LILLIBEL B"/>
    <s v="12055 NW 57TH ST"/>
    <s v="CORAL SPRINGS FL 33076"/>
  </r>
  <r>
    <x v="1449"/>
    <s v="18E17S320060  02570 0150"/>
    <s v="7492"/>
    <s v="PINE RIDGE UNITS 1,5,&amp; 6"/>
    <s v="0000"/>
    <s v="Vacant Residential"/>
    <s v="07"/>
    <s v="18S"/>
    <s v="18E"/>
    <s v="STANDARD"/>
    <x v="1"/>
    <n v="48061"/>
    <n v="1.1000000000000001"/>
    <s v="0000"/>
    <n v="4461"/>
    <s v="N"/>
    <x v="24"/>
    <s v="DR"/>
    <m/>
    <s v="BEVERLY HILLS"/>
    <m/>
    <s v="PINE RIDGE UNIT 6 LOT 15 BLK 257           MAPS 315B &amp; 316"/>
    <n v="16550"/>
    <n v="16550"/>
    <n v="0"/>
    <n v="16550"/>
    <n v="16550"/>
    <x v="1"/>
    <x v="203"/>
    <n v="24500"/>
    <n v="1596"/>
    <n v="897"/>
    <x v="1"/>
    <s v="FROM DEVELOPERS"/>
    <m/>
    <x v="6"/>
    <x v="2"/>
    <x v="2"/>
    <m/>
    <m/>
    <m/>
    <x v="2"/>
    <x v="1"/>
    <n v="0"/>
    <m/>
    <m/>
    <m/>
    <m/>
    <s v="GOUGH RICHARD W"/>
    <s v="GOUGH GENEVA T"/>
    <s v="28 MADERA DR"/>
    <s v="WATERBURY CT 06704 1629"/>
  </r>
  <r>
    <x v="1450"/>
    <s v="18E17S320060  02570 0160"/>
    <s v="7492"/>
    <s v="PINE RIDGE UNITS 1,5,&amp; 6"/>
    <s v="0100"/>
    <s v="Single Family Residential"/>
    <s v="07"/>
    <s v="18S"/>
    <s v="18E"/>
    <s v="STANDARD"/>
    <x v="0"/>
    <n v="59990"/>
    <n v="1.38"/>
    <s v="0000"/>
    <n v="4451"/>
    <s v="N"/>
    <x v="24"/>
    <s v="DR"/>
    <m/>
    <s v="BEVERLY HILLS"/>
    <m/>
    <s v="PINE RIDGE UNIT 6  PB 14 PG 91        MAPS 315B &amp; 316C LOT"/>
    <n v="252350"/>
    <n v="20660"/>
    <n v="231690"/>
    <n v="194552"/>
    <n v="169552"/>
    <x v="0"/>
    <x v="125"/>
    <n v="20000"/>
    <n v="1673"/>
    <n v="2395"/>
    <x v="1"/>
    <s v="WARRANTY DEED"/>
    <n v="1"/>
    <x v="15"/>
    <x v="0"/>
    <x v="1"/>
    <m/>
    <n v="2417"/>
    <n v="32"/>
    <x v="0"/>
    <x v="0"/>
    <n v="3208"/>
    <m/>
    <m/>
    <m/>
    <m/>
    <s v="NUGENT KERRY"/>
    <s v="NUGENT FELICITA"/>
    <s v="4451 N SADDLE DR"/>
    <s v="BEVERLY HILLS FL 34465"/>
  </r>
  <r>
    <x v="1451"/>
    <s v="18E17S320050  03630 0030"/>
    <s v="7492"/>
    <s v="PINE RIDGE UNITS 1,5,&amp; 6"/>
    <s v="0100"/>
    <s v="Single Family Residential"/>
    <s v="07"/>
    <s v="18S"/>
    <s v="18E"/>
    <s v="STANDARD"/>
    <x v="0"/>
    <n v="43569"/>
    <n v="1"/>
    <s v="0000"/>
    <n v="4537"/>
    <s v="N"/>
    <x v="18"/>
    <s v="DR"/>
    <m/>
    <s v="BEVERLY HILLS"/>
    <m/>
    <s v="PINE RIDGE UNIT 5 PB 14 PG 89 LOT 3 BLK 363"/>
    <n v="225870"/>
    <n v="15000"/>
    <n v="210870"/>
    <n v="158545"/>
    <n v="133545"/>
    <x v="0"/>
    <x v="294"/>
    <n v="22996"/>
    <n v="998"/>
    <n v="559"/>
    <x v="1"/>
    <s v="CORRECTIVE/QC/TD/COT"/>
    <n v="1"/>
    <x v="26"/>
    <x v="1"/>
    <x v="0"/>
    <m/>
    <n v="2620"/>
    <n v="32"/>
    <x v="0"/>
    <x v="0"/>
    <n v="3405"/>
    <m/>
    <m/>
    <m/>
    <m/>
    <s v="ANTONUCCI ALEXANDER"/>
    <s v="ANTONUCCI PAMELA"/>
    <s v="4537 N BUFFALO DR"/>
    <s v="BEVERLY HILLS FL 34465 4487"/>
  </r>
  <r>
    <x v="1452"/>
    <s v="18E17S320050  03630 0060"/>
    <s v="7492"/>
    <s v="PINE RIDGE UNITS 1,5,&amp; 6"/>
    <s v="0100"/>
    <s v="Single Family Residential"/>
    <s v="07"/>
    <s v="18S"/>
    <s v="18E"/>
    <s v="STANDARD"/>
    <x v="0"/>
    <n v="44793"/>
    <n v="1.03"/>
    <s v="0000"/>
    <n v="4575"/>
    <s v="N"/>
    <x v="18"/>
    <s v="DR"/>
    <m/>
    <s v="BEVERLY HILLS"/>
    <m/>
    <s v="PINE RIDGE UNIT 5 PB 14 PG 89 LOT 6 BLK 363"/>
    <n v="245120"/>
    <n v="15420"/>
    <n v="229700"/>
    <n v="198188"/>
    <n v="168188"/>
    <x v="0"/>
    <x v="43"/>
    <n v="276600"/>
    <n v="1805"/>
    <n v="645"/>
    <x v="0"/>
    <s v="WARRANTY DEED"/>
    <n v="1"/>
    <x v="24"/>
    <x v="1"/>
    <x v="0"/>
    <m/>
    <n v="2158"/>
    <n v="32"/>
    <x v="0"/>
    <x v="0"/>
    <n v="3365"/>
    <m/>
    <m/>
    <m/>
    <m/>
    <s v="BRYANT DONALD S"/>
    <s v="BRYANT SHARRON J"/>
    <s v="4575 N BUFFALO DR"/>
    <s v="BEVERLY HILLS FL 34465"/>
  </r>
  <r>
    <x v="1453"/>
    <s v="18E17S320050  03640 0040"/>
    <s v="7492"/>
    <s v="PINE RIDGE UNITS 1,5,&amp; 6"/>
    <s v="0100"/>
    <s v="Single Family Residential"/>
    <s v="07"/>
    <s v="18S"/>
    <s v="18E"/>
    <s v="STANDARD"/>
    <x v="0"/>
    <n v="43561"/>
    <n v="1"/>
    <s v="0000"/>
    <n v="4564"/>
    <s v="N"/>
    <x v="18"/>
    <s v="DR"/>
    <m/>
    <s v="BEVERLY HILLS"/>
    <m/>
    <s v="PINE RIDGE UNIT 5 PB 14 PG 89  MAP 315D LOT 4 BLK 364"/>
    <n v="235390"/>
    <n v="15000"/>
    <n v="220390"/>
    <n v="217872"/>
    <n v="192872"/>
    <x v="0"/>
    <x v="481"/>
    <n v="265000"/>
    <n v="2923"/>
    <n v="1230"/>
    <x v="0"/>
    <s v="WARRANTY DEED"/>
    <n v="1"/>
    <x v="24"/>
    <x v="0"/>
    <x v="1"/>
    <m/>
    <n v="2455"/>
    <n v="32"/>
    <x v="1"/>
    <x v="0"/>
    <n v="3209"/>
    <m/>
    <m/>
    <m/>
    <m/>
    <s v="HEARD VIRGINIA ASHLEY"/>
    <s v="HEARD TYRONE"/>
    <s v="4564 N BUFFALO DR"/>
    <s v="BEVERLY HILLS FL 34465"/>
  </r>
  <r>
    <x v="1454"/>
    <s v="18E17S320050  03640 0060"/>
    <s v="7492"/>
    <s v="PINE RIDGE UNITS 1,5,&amp; 6"/>
    <s v="0000"/>
    <s v="Vacant Residential"/>
    <s v="07"/>
    <s v="18S"/>
    <s v="18E"/>
    <s v="STANDARD"/>
    <x v="1"/>
    <n v="43559"/>
    <n v="1"/>
    <s v="0000"/>
    <n v="4600"/>
    <s v="N"/>
    <x v="18"/>
    <s v="DR"/>
    <m/>
    <s v="BEVERLY HILLS"/>
    <m/>
    <s v="PINE RIDGE UNIT 5                         MAP 315D LOT 6"/>
    <n v="15000"/>
    <n v="15000"/>
    <n v="0"/>
    <n v="15000"/>
    <n v="15000"/>
    <x v="1"/>
    <x v="710"/>
    <n v="22800"/>
    <n v="866"/>
    <n v="325"/>
    <x v="1"/>
    <s v="UNDEFINED"/>
    <m/>
    <x v="6"/>
    <x v="2"/>
    <x v="2"/>
    <m/>
    <m/>
    <m/>
    <x v="2"/>
    <x v="1"/>
    <n v="0"/>
    <m/>
    <m/>
    <m/>
    <m/>
    <s v="BORACA JOHN S"/>
    <s v="BORACA SOPHIE V"/>
    <s v="464 BOUCHELLE DR UNIT 302"/>
    <s v="NEW SMYRNA BEACH FL 32169"/>
  </r>
  <r>
    <x v="1455"/>
    <s v="18E17S320050  03640 0070"/>
    <s v="7492"/>
    <s v="PINE RIDGE UNITS 1,5,&amp; 6"/>
    <s v="0000"/>
    <s v="Vacant Residential"/>
    <s v="07"/>
    <s v="18S"/>
    <s v="18E"/>
    <s v="STANDARD"/>
    <x v="1"/>
    <n v="43595"/>
    <n v="1"/>
    <s v="0000"/>
    <n v="4630"/>
    <s v="N"/>
    <x v="18"/>
    <s v="DR"/>
    <m/>
    <s v="BEVERLY HILLS"/>
    <m/>
    <s v="PINE RIDGE UNIT 5 PB 14 PG 1672                     MAP "/>
    <n v="15010"/>
    <n v="15010"/>
    <n v="0"/>
    <n v="15010"/>
    <n v="15010"/>
    <x v="1"/>
    <x v="196"/>
    <n v="21700"/>
    <n v="1526"/>
    <n v="1672"/>
    <x v="1"/>
    <s v="FROM DEVELOPERS"/>
    <m/>
    <x v="6"/>
    <x v="2"/>
    <x v="2"/>
    <m/>
    <m/>
    <m/>
    <x v="2"/>
    <x v="1"/>
    <n v="0"/>
    <m/>
    <m/>
    <m/>
    <m/>
    <s v="SIAN ADELAIDA C"/>
    <m/>
    <s v="653 A YALE WAY"/>
    <s v="MONROE TOWNSHIP NJ 08831"/>
  </r>
  <r>
    <x v="1456"/>
    <s v="18E17S320050  03640 0090"/>
    <s v="7492"/>
    <s v="PINE RIDGE UNITS 1,5,&amp; 6"/>
    <s v="0000"/>
    <s v="Vacant Residential"/>
    <s v="07"/>
    <s v="18S"/>
    <s v="18E"/>
    <s v="STANDARD"/>
    <x v="1"/>
    <n v="47273"/>
    <n v="1.0900000000000001"/>
    <s v="0000"/>
    <n v="5824"/>
    <s v="W"/>
    <x v="13"/>
    <s v="PL"/>
    <m/>
    <s v="BEVERLY HILLS"/>
    <m/>
    <s v="PINE RIDGE UNIT 5 PB 14 PG 89                         MAP"/>
    <n v="16280"/>
    <n v="16280"/>
    <n v="0"/>
    <n v="16280"/>
    <n v="16280"/>
    <x v="1"/>
    <x v="456"/>
    <n v="22500"/>
    <n v="1365"/>
    <n v="852"/>
    <x v="1"/>
    <s v="FROM DEVELOPERS"/>
    <m/>
    <x v="6"/>
    <x v="2"/>
    <x v="2"/>
    <m/>
    <m/>
    <m/>
    <x v="2"/>
    <x v="1"/>
    <n v="0"/>
    <m/>
    <m/>
    <m/>
    <m/>
    <s v="FERRER ROMUALDO M"/>
    <s v="FERRER ANGELINA A"/>
    <s v="689 NEWARK AVE # 2"/>
    <s v="JERSEY CITY NJ 07306"/>
  </r>
  <r>
    <x v="1457"/>
    <s v="18E17S320060  02480 0180"/>
    <s v="7492"/>
    <s v="PINE RIDGE UNITS 1,5,&amp; 6"/>
    <s v="0000"/>
    <s v="Vacant Residential"/>
    <s v="08"/>
    <s v="18S"/>
    <s v="18E"/>
    <s v="STANDARD"/>
    <x v="1"/>
    <n v="46037"/>
    <n v="1.06"/>
    <s v="000X"/>
    <n v="4146"/>
    <s v="N"/>
    <x v="19"/>
    <s v="DR"/>
    <m/>
    <s v="BEVERLY HILLS"/>
    <m/>
    <s v="PINE RIDGE UNIT 6 PB 14 PG 91 MAPS 315B &amp; 316C LOT 18 BLK"/>
    <n v="15850"/>
    <n v="15850"/>
    <n v="0"/>
    <n v="15850"/>
    <n v="15850"/>
    <x v="1"/>
    <x v="711"/>
    <n v="23000"/>
    <n v="3040"/>
    <n v="988"/>
    <x v="1"/>
    <s v="WARRANTY DEED"/>
    <m/>
    <x v="6"/>
    <x v="2"/>
    <x v="2"/>
    <m/>
    <m/>
    <m/>
    <x v="2"/>
    <x v="1"/>
    <n v="0"/>
    <m/>
    <m/>
    <m/>
    <m/>
    <s v="ARI GROUP INC"/>
    <m/>
    <s v="117 S US HWY 41"/>
    <s v="INVERNESS FL 34450"/>
  </r>
  <r>
    <x v="1458"/>
    <s v="18E17S320060  02480 0190"/>
    <s v="7492"/>
    <s v="PINE RIDGE UNITS 1,5,&amp; 6"/>
    <s v="0000"/>
    <s v="Vacant Residential"/>
    <s v="08"/>
    <s v="18S"/>
    <s v="18E"/>
    <s v="STANDARD"/>
    <x v="1"/>
    <n v="46246"/>
    <n v="1.06"/>
    <s v="000X"/>
    <n v="4118"/>
    <s v="N"/>
    <x v="19"/>
    <s v="DR"/>
    <m/>
    <s v="BEVERLY HILLS"/>
    <m/>
    <s v="PINE RIDGE UNIT 6 PB 14 PG 91                       MAPS"/>
    <n v="15930"/>
    <n v="15930"/>
    <n v="0"/>
    <n v="15930"/>
    <n v="15930"/>
    <x v="1"/>
    <x v="175"/>
    <n v="24000"/>
    <n v="1445"/>
    <n v="2417"/>
    <x v="1"/>
    <s v="FROM DEVELOPERS"/>
    <m/>
    <x v="6"/>
    <x v="2"/>
    <x v="2"/>
    <m/>
    <m/>
    <m/>
    <x v="2"/>
    <x v="1"/>
    <n v="0"/>
    <m/>
    <m/>
    <m/>
    <m/>
    <s v="CARINO AVEL"/>
    <s v="CARINO VICKY"/>
    <s v="1758 CALIFORNIA AVE"/>
    <s v=" N9B 3T5 CANADA"/>
  </r>
  <r>
    <x v="1459"/>
    <s v="18E17S320060  02480 0250"/>
    <s v="7492"/>
    <s v="PINE RIDGE UNITS 1,5,&amp; 6"/>
    <s v="0100"/>
    <s v="Single Family Residential"/>
    <s v="07"/>
    <s v="18S"/>
    <s v="18E"/>
    <s v="STANDARD"/>
    <x v="0"/>
    <n v="72519"/>
    <n v="1.66"/>
    <s v="0000"/>
    <n v="4221"/>
    <s v="N"/>
    <x v="78"/>
    <s v="PT"/>
    <m/>
    <s v="BEVERLY HILLS"/>
    <m/>
    <s v="PINE RIDGE UNIT 6 PB 14 PG 91 LOT 25 BLK 248"/>
    <n v="263130"/>
    <n v="24970"/>
    <n v="238160"/>
    <n v="201312"/>
    <n v="176312"/>
    <x v="0"/>
    <x v="207"/>
    <n v="161600"/>
    <n v="1792"/>
    <n v="1316"/>
    <x v="0"/>
    <s v="WARRANTY DEED"/>
    <n v="1"/>
    <x v="15"/>
    <x v="0"/>
    <x v="1"/>
    <m/>
    <n v="2393"/>
    <n v="32"/>
    <x v="0"/>
    <x v="0"/>
    <n v="3184"/>
    <m/>
    <m/>
    <m/>
    <m/>
    <s v="MILAN ROBERT J"/>
    <s v="MILAN CONSTANCE E"/>
    <s v="4221 N CHISHOLM PT"/>
    <s v="BEVERLY HILLS FL 34465"/>
  </r>
  <r>
    <x v="1460"/>
    <s v="18E17S320060  02510 0100"/>
    <s v="7492"/>
    <s v="PINE RIDGE UNITS 1,5,&amp; 6"/>
    <s v="0100"/>
    <s v="Single Family Residential"/>
    <s v="07"/>
    <s v="18S"/>
    <s v="18E"/>
    <s v="STANDARD"/>
    <x v="0"/>
    <n v="45000"/>
    <n v="1.03"/>
    <s v="0000"/>
    <n v="5401"/>
    <s v="W"/>
    <x v="79"/>
    <s v="CT"/>
    <m/>
    <s v="BEVERLY HILLS"/>
    <m/>
    <s v="PINE RIDGE UNIT 6 PB 14 PG 91                      MAPS "/>
    <n v="262440"/>
    <n v="15500"/>
    <n v="246940"/>
    <n v="198887"/>
    <n v="173387"/>
    <x v="0"/>
    <x v="264"/>
    <n v="20000"/>
    <n v="1240"/>
    <n v="1889"/>
    <x v="1"/>
    <s v="FROM DEVELOPERS"/>
    <n v="1"/>
    <x v="5"/>
    <x v="1"/>
    <x v="0"/>
    <n v="1"/>
    <n v="2826"/>
    <n v="32"/>
    <x v="1"/>
    <x v="0"/>
    <n v="3741"/>
    <m/>
    <m/>
    <m/>
    <m/>
    <s v="GOLLAKNER NADA N"/>
    <m/>
    <s v="5401 W BUCKSHOT CT"/>
    <s v="BEVERLY HILLS FL 34465"/>
  </r>
  <r>
    <x v="1461"/>
    <s v="18E17S320060  02510 0110"/>
    <s v="7492"/>
    <s v="PINE RIDGE UNITS 1,5,&amp; 6"/>
    <s v="0100"/>
    <s v="Single Family Residential"/>
    <s v="07"/>
    <s v="18S"/>
    <s v="18E"/>
    <s v="STANDARD"/>
    <x v="0"/>
    <n v="44939"/>
    <n v="1.03"/>
    <s v="0000"/>
    <n v="5377"/>
    <s v="W"/>
    <x v="79"/>
    <s v="CT"/>
    <m/>
    <s v="BEVERLY HILLS"/>
    <m/>
    <s v="PINE RIDGE UNIT 6 PB 14 PG 91 LOT 11 BLK 251"/>
    <n v="197910"/>
    <n v="15480"/>
    <n v="182430"/>
    <n v="139482"/>
    <n v="114482"/>
    <x v="0"/>
    <x v="8"/>
    <n v="23300"/>
    <n v="1119"/>
    <n v="1339"/>
    <x v="1"/>
    <s v="FROM DEVELOPERS"/>
    <n v="1"/>
    <x v="5"/>
    <x v="1"/>
    <x v="0"/>
    <m/>
    <n v="1522"/>
    <n v="32"/>
    <x v="1"/>
    <x v="0"/>
    <n v="2368"/>
    <m/>
    <m/>
    <m/>
    <m/>
    <s v="MARTINEZ ROBERT W"/>
    <s v="MARTINEZ DAWN S"/>
    <s v="5377 W BUCKSHOT CT"/>
    <s v="BEVERLY HILLS FL 34465"/>
  </r>
  <r>
    <x v="1462"/>
    <s v="18E17S320060  02510 0130"/>
    <s v="7492"/>
    <s v="PINE RIDGE UNITS 1,5,&amp; 6"/>
    <s v="0100"/>
    <s v="Single Family Residential"/>
    <s v="07"/>
    <s v="18S"/>
    <s v="18E"/>
    <s v="STANDARD"/>
    <x v="0"/>
    <n v="57767"/>
    <n v="1.33"/>
    <s v="0000"/>
    <n v="5321"/>
    <s v="W"/>
    <x v="79"/>
    <s v="CT"/>
    <m/>
    <s v="BEVERLY HILLS"/>
    <m/>
    <s v="PINE RIDGE UNIT 6 PB 14 PG 91 LOT 13 BLK 251"/>
    <n v="209910"/>
    <n v="19890"/>
    <n v="190020"/>
    <n v="200015"/>
    <n v="175015"/>
    <x v="0"/>
    <x v="712"/>
    <n v="210000"/>
    <n v="2829"/>
    <n v="767"/>
    <x v="0"/>
    <s v="WARRANTY DEED"/>
    <n v="1"/>
    <x v="5"/>
    <x v="1"/>
    <x v="0"/>
    <m/>
    <n v="1926"/>
    <n v="32"/>
    <x v="0"/>
    <x v="0"/>
    <n v="2827"/>
    <m/>
    <m/>
    <m/>
    <m/>
    <s v="SKIDMORE MICHAEL L JR"/>
    <s v="SKIDMORE APRIL L"/>
    <s v="5321 W BUCKSHOT CT"/>
    <s v="BEVERLY HILLS FL 34465"/>
  </r>
  <r>
    <x v="1463"/>
    <s v="18E17S320060  02510 0220"/>
    <s v="7492"/>
    <s v="PINE RIDGE UNITS 1,5,&amp; 6"/>
    <s v="0000"/>
    <s v="Vacant Residential"/>
    <s v="07"/>
    <s v="18S"/>
    <s v="18E"/>
    <s v="STANDARD"/>
    <x v="1"/>
    <n v="43945"/>
    <n v="1.01"/>
    <s v="0000"/>
    <n v="4312"/>
    <s v="N"/>
    <x v="80"/>
    <s v="DR"/>
    <m/>
    <s v="BEVERLY HILLS"/>
    <m/>
    <s v="PINE RIDGE UNIT 6 PB 14 PG 91 LOT 22 BLK 251 "/>
    <n v="15130"/>
    <n v="15130"/>
    <n v="0"/>
    <n v="15130"/>
    <n v="15130"/>
    <x v="1"/>
    <x v="129"/>
    <n v="47500"/>
    <n v="1735"/>
    <n v="1036"/>
    <x v="1"/>
    <s v="WARRANTY DEED"/>
    <m/>
    <x v="6"/>
    <x v="2"/>
    <x v="2"/>
    <m/>
    <m/>
    <m/>
    <x v="2"/>
    <x v="1"/>
    <n v="0"/>
    <m/>
    <m/>
    <m/>
    <m/>
    <s v="DE PALMA ALPHONSE &amp; JANIS L &amp;"/>
    <s v="ANDREW J DEPALMA &amp; KATHLEEN M"/>
    <s v="2465 ARUGULA DR"/>
    <s v="NORTH PORT FL 34289"/>
  </r>
  <r>
    <x v="1464"/>
    <s v="18E17S320060  02510 0250"/>
    <s v="7492"/>
    <s v="PINE RIDGE UNITS 1,5,&amp; 6"/>
    <s v="0100"/>
    <s v="Single Family Residential"/>
    <s v="07"/>
    <s v="18S"/>
    <s v="18E"/>
    <s v="STANDARD"/>
    <x v="0"/>
    <n v="78823"/>
    <n v="1.81"/>
    <s v="0000"/>
    <n v="4350"/>
    <s v="N"/>
    <x v="80"/>
    <s v="DR"/>
    <m/>
    <s v="BEVERLY HILLS"/>
    <m/>
    <s v="PINE RIDGE UNIT 6 PB 14 PG 91 LOT 25 BLK 251"/>
    <n v="232160"/>
    <n v="27140"/>
    <n v="205020"/>
    <n v="180487"/>
    <n v="155487"/>
    <x v="0"/>
    <x v="713"/>
    <n v="26000"/>
    <n v="2833"/>
    <n v="192"/>
    <x v="1"/>
    <s v="WARRANTY DEED"/>
    <n v="1"/>
    <x v="12"/>
    <x v="1"/>
    <x v="0"/>
    <m/>
    <n v="1892"/>
    <n v="32"/>
    <x v="1"/>
    <x v="0"/>
    <n v="2610"/>
    <m/>
    <m/>
    <m/>
    <m/>
    <s v="GOLDSMITH GLEN H"/>
    <s v="GOLDSMITH RITA L"/>
    <s v="4350 N DECKWOOD DR"/>
    <s v="BEVERLY HILLS FL 34465 4858"/>
  </r>
  <r>
    <x v="1465"/>
    <s v="18E17S320060  02510 0300"/>
    <s v="7492"/>
    <s v="PINE RIDGE UNITS 1,5,&amp; 6"/>
    <s v="0100"/>
    <s v="Single Family Residential"/>
    <s v="07"/>
    <s v="18S"/>
    <s v="18E"/>
    <s v="STANDARD"/>
    <x v="0"/>
    <n v="43559"/>
    <n v="1"/>
    <s v="0000"/>
    <n v="4412"/>
    <s v="N"/>
    <x v="80"/>
    <s v="DR"/>
    <m/>
    <s v="BEVERLY HILLS"/>
    <m/>
    <s v="PINE RIDGE UNIT 6 PB 14 PG 91 LOT 30 BLK 251"/>
    <n v="151950"/>
    <n v="15000"/>
    <n v="136950"/>
    <n v="151950"/>
    <n v="151950"/>
    <x v="1"/>
    <x v="414"/>
    <n v="137000"/>
    <n v="1710"/>
    <n v="931"/>
    <x v="0"/>
    <s v="WARRANTY DEED"/>
    <n v="1"/>
    <x v="26"/>
    <x v="1"/>
    <x v="0"/>
    <m/>
    <n v="1574"/>
    <n v="32"/>
    <x v="1"/>
    <x v="0"/>
    <n v="2197"/>
    <m/>
    <m/>
    <m/>
    <m/>
    <s v="JOHNS MICHELE"/>
    <s v="JOHNS W BARRY"/>
    <s v="4412 N DECKWOOD DR"/>
    <s v="BEVERLY HILLS FL 34465"/>
  </r>
  <r>
    <x v="1466"/>
    <s v="18E17S320060  02570 0220"/>
    <s v="7492"/>
    <s v="PINE RIDGE UNITS 1,5,&amp; 6"/>
    <s v="0000"/>
    <s v="Vacant Residential"/>
    <s v="07"/>
    <s v="18S"/>
    <s v="18E"/>
    <s v="STANDARD"/>
    <x v="1"/>
    <n v="45742"/>
    <n v="1.05"/>
    <s v="0000"/>
    <n v="4381"/>
    <s v="N"/>
    <x v="24"/>
    <s v="DR"/>
    <m/>
    <s v="BEVERLY HILLS"/>
    <m/>
    <s v="PINE RIDGE UNIT 6 PB 14 PG 91           MAPS 315B &amp; 316C"/>
    <n v="15750"/>
    <n v="15750"/>
    <n v="0"/>
    <n v="15750"/>
    <n v="15750"/>
    <x v="1"/>
    <x v="632"/>
    <n v="22200"/>
    <n v="1316"/>
    <n v="1560"/>
    <x v="1"/>
    <s v="FROM DEVELOPERS"/>
    <m/>
    <x v="6"/>
    <x v="2"/>
    <x v="2"/>
    <m/>
    <m/>
    <m/>
    <x v="2"/>
    <x v="1"/>
    <n v="0"/>
    <m/>
    <m/>
    <m/>
    <m/>
    <s v="RHEAULT DAVID R"/>
    <s v="RHEAULT SUSAN A"/>
    <s v="497 STRAW RD"/>
    <s v="MANCHESTER NH 03102"/>
  </r>
  <r>
    <x v="1467"/>
    <s v="18E17S320060  03570 0010"/>
    <s v="7492"/>
    <s v="PINE RIDGE UNITS 1,5,&amp; 6"/>
    <s v="0000"/>
    <s v="Vacant Residential"/>
    <s v="07"/>
    <s v="18S"/>
    <s v="18E"/>
    <s v="STANDARD"/>
    <x v="1"/>
    <n v="44300"/>
    <n v="1.02"/>
    <s v="0000"/>
    <n v="5446"/>
    <s v="W"/>
    <x v="20"/>
    <s v="DR"/>
    <m/>
    <s v="BEVERLY HILLS"/>
    <m/>
    <s v="PINE RIDGE UNIT 6 PB 14 PG 91 LOT 1 BLK 357 MAPS 315B &amp;"/>
    <n v="22010"/>
    <n v="15260"/>
    <n v="6750"/>
    <n v="22010"/>
    <n v="22010"/>
    <x v="1"/>
    <x v="714"/>
    <n v="25000"/>
    <n v="2801"/>
    <n v="1431"/>
    <x v="1"/>
    <s v="WARRANTY DEED"/>
    <m/>
    <x v="6"/>
    <x v="2"/>
    <x v="2"/>
    <m/>
    <m/>
    <m/>
    <x v="2"/>
    <x v="1"/>
    <n v="0"/>
    <m/>
    <m/>
    <m/>
    <m/>
    <s v="SMITH JAMES F"/>
    <s v="SMITH KIMBERLY J"/>
    <s v="5454 W PIUTE DR"/>
    <s v="BEVERLY HILLS FL 34465"/>
  </r>
  <r>
    <x v="1468"/>
    <s v="18E17S320050  03630 0050"/>
    <s v="7492"/>
    <s v="PINE RIDGE UNITS 1,5,&amp; 6"/>
    <s v="0000"/>
    <s v="Vacant Residential"/>
    <s v="07"/>
    <s v="18S"/>
    <s v="18E"/>
    <s v="STANDARD"/>
    <x v="1"/>
    <n v="52476"/>
    <n v="1.2"/>
    <s v="0000"/>
    <n v="4563"/>
    <s v="N"/>
    <x v="18"/>
    <s v="DR"/>
    <m/>
    <s v="BEVERLY HILLS"/>
    <m/>
    <s v="PINE RIDGE UNIT 5 PB 14 PG 89 LOT 5 BLK 363"/>
    <n v="13550"/>
    <n v="13550"/>
    <n v="0"/>
    <n v="13550"/>
    <n v="13550"/>
    <x v="1"/>
    <x v="715"/>
    <n v="25000"/>
    <n v="2269"/>
    <n v="690"/>
    <x v="1"/>
    <s v="TO OR FROM BANKS/LOAN CO."/>
    <m/>
    <x v="6"/>
    <x v="2"/>
    <x v="2"/>
    <m/>
    <m/>
    <m/>
    <x v="2"/>
    <x v="1"/>
    <n v="0"/>
    <m/>
    <m/>
    <m/>
    <m/>
    <s v="ANTONUCCI ALEXANDER"/>
    <s v="ANTONUCCI PAMELA"/>
    <s v="4537 N BUFFALO DR"/>
    <s v="BEVERLY HILLS FL 34465"/>
  </r>
  <r>
    <x v="1469"/>
    <s v="18E17S320060  02480 0100"/>
    <s v="7492"/>
    <s v="PINE RIDGE UNITS 1,5,&amp; 6"/>
    <s v="0000"/>
    <s v="Vacant Residential"/>
    <s v="08"/>
    <s v="18S"/>
    <s v="18E"/>
    <s v="STANDARD"/>
    <x v="1"/>
    <n v="44324"/>
    <n v="1.02"/>
    <s v="000X"/>
    <n v="4402"/>
    <s v="N"/>
    <x v="19"/>
    <s v="DR"/>
    <m/>
    <s v="BEVERLY HILLS"/>
    <m/>
    <s v="PINE RIDGE UNIT 6 PB 14 PG 91 LOT 10 BLK 248 "/>
    <n v="15260"/>
    <n v="15260"/>
    <n v="0"/>
    <n v="15260"/>
    <n v="15260"/>
    <x v="1"/>
    <x v="38"/>
    <n v="57000"/>
    <n v="1838"/>
    <n v="1471"/>
    <x v="1"/>
    <s v="WARRANTY DEED"/>
    <m/>
    <x v="6"/>
    <x v="2"/>
    <x v="2"/>
    <m/>
    <m/>
    <m/>
    <x v="2"/>
    <x v="1"/>
    <n v="0"/>
    <m/>
    <m/>
    <m/>
    <m/>
    <s v="URBINA NEOFITO G &amp; FLORENCIA R"/>
    <m/>
    <s v="88 BOULEVARD APT 102"/>
    <s v="PASSAIC NJ 07055 4791"/>
  </r>
  <r>
    <x v="1470"/>
    <s v="18E17S320060  02480 0120"/>
    <s v="7492"/>
    <s v="PINE RIDGE UNITS 1,5,&amp; 6"/>
    <s v="0000"/>
    <s v="Vacant Residential"/>
    <s v="08"/>
    <s v="18S"/>
    <s v="18E"/>
    <s v="STANDARD"/>
    <x v="1"/>
    <n v="44743"/>
    <n v="1.03"/>
    <s v="000X"/>
    <n v="4346"/>
    <s v="N"/>
    <x v="19"/>
    <s v="DR"/>
    <m/>
    <s v="BEVERLY HILLS"/>
    <m/>
    <s v="PINE RIDGE UNIT 6 PB 14 PG 91 LOT 12 BLK 248 "/>
    <n v="15410"/>
    <n v="15410"/>
    <n v="0"/>
    <n v="15410"/>
    <n v="15410"/>
    <x v="1"/>
    <x v="8"/>
    <n v="25500"/>
    <n v="1119"/>
    <n v="135"/>
    <x v="1"/>
    <s v="FROM DEVELOPERS"/>
    <m/>
    <x v="6"/>
    <x v="2"/>
    <x v="2"/>
    <m/>
    <m/>
    <m/>
    <x v="2"/>
    <x v="1"/>
    <n v="0"/>
    <m/>
    <m/>
    <m/>
    <m/>
    <s v="FOSTER HAZEL A"/>
    <m/>
    <s v="449 FORGAL AVE NE"/>
    <s v="PALM BAY FL 32907"/>
  </r>
  <r>
    <x v="1471"/>
    <s v="18E17S320060  02480 0140"/>
    <s v="7492"/>
    <s v="PINE RIDGE UNITS 1,5,&amp; 6"/>
    <s v="0000"/>
    <s v="Vacant Residential"/>
    <s v="08"/>
    <s v="18S"/>
    <s v="18E"/>
    <s v="STANDARD"/>
    <x v="1"/>
    <n v="45162"/>
    <n v="1.04"/>
    <s v="000X"/>
    <n v="4274"/>
    <s v="N"/>
    <x v="19"/>
    <s v="DR"/>
    <m/>
    <s v="BEVERLY HILLS"/>
    <m/>
    <s v="PINE RIDGE UNIT 6 PB 14 PG 91 LOT 14 BLK 248 "/>
    <n v="15550"/>
    <n v="15550"/>
    <n v="0"/>
    <n v="15550"/>
    <n v="15550"/>
    <x v="1"/>
    <x v="380"/>
    <n v="25000"/>
    <n v="1061"/>
    <n v="1975"/>
    <x v="1"/>
    <s v="FROM DEVELOPERS"/>
    <m/>
    <x v="6"/>
    <x v="2"/>
    <x v="2"/>
    <m/>
    <m/>
    <m/>
    <x v="2"/>
    <x v="1"/>
    <n v="0"/>
    <m/>
    <m/>
    <m/>
    <m/>
    <s v="CORREIRA BENJAMIN &amp; MARY ANN"/>
    <m/>
    <s v="18527 AUTUMN LAKE BLVD"/>
    <s v="HUDSON FL 34667"/>
  </r>
  <r>
    <x v="1472"/>
    <s v="18E17S320060  02480 0160"/>
    <s v="7492"/>
    <s v="PINE RIDGE UNITS 1,5,&amp; 6"/>
    <s v="0100"/>
    <s v="Single Family Residential"/>
    <s v="08"/>
    <s v="18S"/>
    <s v="18E"/>
    <s v="STANDARD"/>
    <x v="0"/>
    <n v="45582"/>
    <n v="1.05"/>
    <s v="000X"/>
    <n v="4214"/>
    <s v="N"/>
    <x v="19"/>
    <s v="DR"/>
    <m/>
    <s v="BEVERLY HILLS"/>
    <m/>
    <s v="PINE RIDGE UNIT 6 PB 14 PG 91 LOT 16 BLK 248"/>
    <n v="257020"/>
    <n v="15700"/>
    <n v="241320"/>
    <n v="205523"/>
    <n v="180523"/>
    <x v="0"/>
    <x v="102"/>
    <n v="318000"/>
    <n v="3060"/>
    <n v="841"/>
    <x v="0"/>
    <s v="WARRANTY DEED"/>
    <n v="1"/>
    <x v="0"/>
    <x v="1"/>
    <x v="0"/>
    <m/>
    <n v="2350"/>
    <n v="32"/>
    <x v="0"/>
    <x v="0"/>
    <n v="3401"/>
    <m/>
    <m/>
    <m/>
    <m/>
    <s v="RUSHMORE WILLIAM R III"/>
    <m/>
    <s v="4214 N PINK POPPY DR"/>
    <s v="BEVERLY HILLS FL 34465"/>
  </r>
  <r>
    <x v="1473"/>
    <s v="18E17S320060  02480 0310"/>
    <s v="7492"/>
    <s v="PINE RIDGE UNITS 1,5,&amp; 6"/>
    <s v="0000"/>
    <s v="Vacant Residential"/>
    <s v="07"/>
    <s v="18S"/>
    <s v="18E"/>
    <s v="STANDARD"/>
    <x v="1"/>
    <n v="43750"/>
    <n v="1"/>
    <s v="0000"/>
    <n v="4127"/>
    <s v="N"/>
    <x v="81"/>
    <s v="PT"/>
    <m/>
    <s v="BEVERLY HILLS"/>
    <m/>
    <s v="PINE RIDGE UNIT 6 PB 14 PG 91 LOT 31 BLK 248 M APS 315B &amp;"/>
    <n v="15070"/>
    <n v="15070"/>
    <n v="0"/>
    <n v="15070"/>
    <n v="15070"/>
    <x v="1"/>
    <x v="414"/>
    <n v="39900"/>
    <n v="1715"/>
    <n v="814"/>
    <x v="1"/>
    <s v="WARRANTY DEED"/>
    <m/>
    <x v="6"/>
    <x v="2"/>
    <x v="2"/>
    <m/>
    <m/>
    <m/>
    <x v="2"/>
    <x v="1"/>
    <n v="0"/>
    <m/>
    <m/>
    <m/>
    <m/>
    <s v="PRATT WILLIAM A"/>
    <s v="WOLF WILBUR"/>
    <s v="8555 SE MANGROVE ST"/>
    <s v="HOBE SOUND FL 33455 2947"/>
  </r>
  <r>
    <x v="1474"/>
    <s v="18E17S320060  02480 0370"/>
    <s v="7492"/>
    <s v="PINE RIDGE UNITS 1,5,&amp; 6"/>
    <s v="0100"/>
    <s v="Single Family Residential"/>
    <s v="07"/>
    <s v="18S"/>
    <s v="18E"/>
    <s v="STANDARD"/>
    <x v="0"/>
    <n v="43750"/>
    <n v="1"/>
    <s v="0000"/>
    <n v="4134"/>
    <s v="N"/>
    <x v="81"/>
    <s v="PT"/>
    <m/>
    <s v="BEVERLY HILLS"/>
    <m/>
    <s v="PINE RIDGE UNIT 6 PB 14 PG 91 LOT 37 BLK 248"/>
    <n v="259120"/>
    <n v="15070"/>
    <n v="244050"/>
    <n v="206063"/>
    <n v="181063"/>
    <x v="0"/>
    <x v="1"/>
    <n v="400000"/>
    <n v="2060"/>
    <n v="2233"/>
    <x v="0"/>
    <s v="WARRANTY DEED"/>
    <n v="1"/>
    <x v="15"/>
    <x v="0"/>
    <x v="1"/>
    <m/>
    <n v="2417"/>
    <n v="32"/>
    <x v="0"/>
    <x v="0"/>
    <n v="3208"/>
    <m/>
    <m/>
    <m/>
    <m/>
    <s v="ATKINSON KEVIN W"/>
    <s v="ATKINSON KATHY J"/>
    <s v="4134 N MILLSTONE PT"/>
    <s v="BEVERLY HILLS FL 34465"/>
  </r>
  <r>
    <x v="1475"/>
    <s v="18E17S320060  02510 0120"/>
    <s v="7492"/>
    <s v="PINE RIDGE UNITS 1,5,&amp; 6"/>
    <s v="0000"/>
    <s v="Vacant Residential"/>
    <s v="07"/>
    <s v="18S"/>
    <s v="18E"/>
    <s v="STANDARD"/>
    <x v="1"/>
    <n v="56549"/>
    <n v="1.3"/>
    <s v="0000"/>
    <n v="5355"/>
    <s v="W"/>
    <x v="79"/>
    <s v="CT"/>
    <m/>
    <s v="BEVERLY HILLS"/>
    <m/>
    <s v="PINE RIDGE UNIT 6 PB 14 PG 91 LOT 12 BLK 251"/>
    <n v="19470"/>
    <n v="19470"/>
    <n v="0"/>
    <n v="19470"/>
    <n v="19470"/>
    <x v="1"/>
    <x v="716"/>
    <n v="25000"/>
    <n v="3151"/>
    <n v="1504"/>
    <x v="1"/>
    <s v="WARRANTY DEED"/>
    <m/>
    <x v="6"/>
    <x v="2"/>
    <x v="2"/>
    <m/>
    <m/>
    <m/>
    <x v="2"/>
    <x v="1"/>
    <n v="0"/>
    <m/>
    <m/>
    <m/>
    <m/>
    <s v="MARTINEZ ROBERT W"/>
    <s v="MARTINEZ DAWN S"/>
    <s v="5377 W BUCKSHOT CT"/>
    <s v="BEVERLY HILLS FL 34465"/>
  </r>
  <r>
    <x v="1476"/>
    <s v="18E17S320060  02510 0160"/>
    <s v="7492"/>
    <s v="PINE RIDGE UNITS 1,5,&amp; 6"/>
    <s v="0000"/>
    <s v="Vacant Residential"/>
    <s v="07"/>
    <s v="18S"/>
    <s v="18E"/>
    <s v="STANDARD"/>
    <x v="1"/>
    <n v="44099"/>
    <n v="1.01"/>
    <s v="0000"/>
    <n v="5394"/>
    <s v="W"/>
    <x v="79"/>
    <s v="CT"/>
    <m/>
    <s v="BEVERLY HILLS"/>
    <m/>
    <s v="PINE RIDGE UNIT 6 PB 14 PG 91 LOT 16 BLK 251"/>
    <n v="15190"/>
    <n v="15190"/>
    <n v="0"/>
    <n v="15190"/>
    <n v="15190"/>
    <x v="1"/>
    <x v="267"/>
    <n v="20000"/>
    <n v="1238"/>
    <n v="1828"/>
    <x v="1"/>
    <s v="FROM DEVELOPERS"/>
    <m/>
    <x v="6"/>
    <x v="2"/>
    <x v="2"/>
    <m/>
    <m/>
    <m/>
    <x v="2"/>
    <x v="1"/>
    <n v="0"/>
    <m/>
    <m/>
    <m/>
    <m/>
    <s v="CRINION PAMELA M"/>
    <m/>
    <s v="4750 SILVER HERON DR"/>
    <s v="MELBOURNE FL 32934"/>
  </r>
  <r>
    <x v="1477"/>
    <s v="18E17S320060  02510 0200"/>
    <s v="7492"/>
    <s v="PINE RIDGE UNITS 1,5,&amp; 6"/>
    <s v="0100"/>
    <s v="Single Family Residential"/>
    <s v="07"/>
    <s v="18S"/>
    <s v="18E"/>
    <s v="STANDARD"/>
    <x v="0"/>
    <n v="43769"/>
    <n v="1"/>
    <s v="0000"/>
    <n v="4352"/>
    <s v="N"/>
    <x v="24"/>
    <s v="DR"/>
    <m/>
    <s v="BEVERLY HILLS"/>
    <m/>
    <s v="PINE RIDGE UNIT 6 PB 14 PG 91 LOT 20 BLK 251 "/>
    <n v="232520"/>
    <n v="15070"/>
    <n v="217450"/>
    <n v="182348"/>
    <n v="156848"/>
    <x v="0"/>
    <x v="6"/>
    <n v="19700"/>
    <n v="1127"/>
    <n v="414"/>
    <x v="1"/>
    <s v="FROM DEVELOPERS"/>
    <n v="1"/>
    <x v="11"/>
    <x v="1"/>
    <x v="0"/>
    <m/>
    <n v="2322"/>
    <n v="32"/>
    <x v="0"/>
    <x v="0"/>
    <n v="3327"/>
    <m/>
    <m/>
    <m/>
    <m/>
    <s v="ANTOS VENERANDA M"/>
    <m/>
    <s v="4352 N SADDLE DR"/>
    <s v="BEVERLY HILLS FL 34465"/>
  </r>
  <r>
    <x v="1478"/>
    <s v="18E17S320060  02510 0230"/>
    <s v="7492"/>
    <s v="PINE RIDGE UNITS 1,5,&amp; 6"/>
    <s v="0000"/>
    <s v="Vacant Residential"/>
    <s v="07"/>
    <s v="18S"/>
    <s v="18E"/>
    <s v="STANDARD"/>
    <x v="1"/>
    <n v="44017"/>
    <n v="1.01"/>
    <s v="0000"/>
    <n v="4326"/>
    <s v="N"/>
    <x v="80"/>
    <s v="DR"/>
    <m/>
    <s v="BEVERLY HILLS"/>
    <m/>
    <s v="PINE RIDGE UNIT 6 PB 14 PG 91           MAPS 315B &amp; 316C"/>
    <n v="15160"/>
    <n v="15160"/>
    <n v="0"/>
    <n v="15160"/>
    <n v="15160"/>
    <x v="1"/>
    <x v="322"/>
    <n v="40000"/>
    <n v="1720"/>
    <n v="2396"/>
    <x v="1"/>
    <s v="WARRANTY DEED"/>
    <m/>
    <x v="6"/>
    <x v="2"/>
    <x v="2"/>
    <m/>
    <m/>
    <m/>
    <x v="2"/>
    <x v="1"/>
    <n v="0"/>
    <m/>
    <m/>
    <m/>
    <m/>
    <s v="COPPOLA CLAUDIO"/>
    <s v="COPPOLA COLETTE"/>
    <s v="206 NAUTILUS BLVD"/>
    <s v="FORKED RIVER NJ 28731"/>
  </r>
  <r>
    <x v="1479"/>
    <s v="18E17S320060  02510 0240"/>
    <s v="7492"/>
    <s v="PINE RIDGE UNITS 1,5,&amp; 6"/>
    <s v="0000"/>
    <s v="Vacant Residential"/>
    <s v="07"/>
    <s v="18S"/>
    <s v="18E"/>
    <s v="STANDARD"/>
    <x v="1"/>
    <n v="44562"/>
    <n v="1.02"/>
    <s v="0000"/>
    <n v="4338"/>
    <s v="N"/>
    <x v="80"/>
    <s v="DR"/>
    <m/>
    <s v="BEVERLY HILLS"/>
    <m/>
    <s v="PINE RIDGE UNIT 6 PB 8 PG 91 LOT 24 BLK 251"/>
    <n v="15350"/>
    <n v="15350"/>
    <n v="0"/>
    <n v="15350"/>
    <n v="15350"/>
    <x v="1"/>
    <x v="446"/>
    <n v="16000"/>
    <n v="1260"/>
    <n v="1564"/>
    <x v="1"/>
    <s v="WARRANTY DEED"/>
    <m/>
    <x v="6"/>
    <x v="2"/>
    <x v="2"/>
    <m/>
    <m/>
    <m/>
    <x v="2"/>
    <x v="1"/>
    <n v="0"/>
    <m/>
    <m/>
    <m/>
    <m/>
    <s v="FRANCO CHRISTOPHER"/>
    <s v="FRANCO MARIA THERESA"/>
    <s v="295 THIRD AVE"/>
    <s v="PONTIAC MI 48340"/>
  </r>
  <r>
    <x v="1480"/>
    <s v="18E17S320060  02570 0130"/>
    <s v="7492"/>
    <s v="PINE RIDGE UNITS 1,5,&amp; 6"/>
    <s v="0100"/>
    <s v="Single Family Residential"/>
    <s v="07"/>
    <s v="18S"/>
    <s v="18E"/>
    <s v="STANDARD"/>
    <x v="0"/>
    <n v="43750"/>
    <n v="1"/>
    <s v="0000"/>
    <n v="4485"/>
    <s v="N"/>
    <x v="24"/>
    <s v="DR"/>
    <m/>
    <s v="BEVERLY HILLS"/>
    <m/>
    <s v="PINE RIDGE UNIT 6 PB 14 PG 91  MAPS 315B &amp; 316C LOT 13 BLK"/>
    <n v="208290"/>
    <n v="15070"/>
    <n v="193220"/>
    <n v="152964"/>
    <n v="127964"/>
    <x v="0"/>
    <x v="233"/>
    <n v="135000"/>
    <n v="2632"/>
    <n v="2250"/>
    <x v="0"/>
    <s v="TO OR FROM BANKS/LOAN CO."/>
    <n v="1"/>
    <x v="16"/>
    <x v="1"/>
    <x v="0"/>
    <m/>
    <n v="2216"/>
    <n v="32"/>
    <x v="0"/>
    <x v="0"/>
    <n v="3133"/>
    <m/>
    <m/>
    <m/>
    <m/>
    <s v="PLATH WESLEY H"/>
    <s v="PLATH  DIANE L"/>
    <s v="4485 N SADDLE DR"/>
    <s v="BEVERLY HILLS FL 34465"/>
  </r>
  <r>
    <x v="1481"/>
    <s v="18E17S320060  02570 0210"/>
    <s v="7492"/>
    <s v="PINE RIDGE UNITS 1,5,&amp; 6"/>
    <s v="0100"/>
    <s v="Single Family Residential"/>
    <s v="07"/>
    <s v="18S"/>
    <s v="18E"/>
    <s v="STANDARD"/>
    <x v="0"/>
    <n v="45502"/>
    <n v="1.04"/>
    <s v="0000"/>
    <n v="4393"/>
    <s v="N"/>
    <x v="24"/>
    <s v="DR"/>
    <m/>
    <s v="BEVERLY HILLS"/>
    <m/>
    <s v="PINE RIDGE UNIT 6 PB 14 PG 91 LOT 21 BLK 257 DESC IN OR BK"/>
    <n v="243500"/>
    <n v="15670"/>
    <n v="227830"/>
    <n v="195392"/>
    <n v="169392"/>
    <x v="0"/>
    <x v="80"/>
    <n v="24000"/>
    <n v="2486"/>
    <n v="708"/>
    <x v="1"/>
    <s v="WARRANTY DEED"/>
    <n v="1"/>
    <x v="19"/>
    <x v="1"/>
    <x v="0"/>
    <m/>
    <n v="2336"/>
    <n v="32"/>
    <x v="1"/>
    <x v="0"/>
    <n v="3266"/>
    <m/>
    <m/>
    <m/>
    <m/>
    <s v="LUTZ RICHARD DANIEL"/>
    <s v="LUTZ JANET P"/>
    <s v="4393 N SADDLE DR"/>
    <s v="BEVERLY HILLS FL 34465"/>
  </r>
  <r>
    <x v="1482"/>
    <s v="18E17S320050  01470 0080"/>
    <s v="7492"/>
    <s v="PINE RIDGE UNITS 1,5,&amp; 6"/>
    <s v="0100"/>
    <s v="Single Family Residential"/>
    <s v="07"/>
    <s v="18S"/>
    <s v="18E"/>
    <s v="STANDARD"/>
    <x v="0"/>
    <n v="43622"/>
    <n v="1"/>
    <s v="0000"/>
    <n v="5919"/>
    <s v="W"/>
    <x v="13"/>
    <s v="PL"/>
    <m/>
    <s v="BEVERLY HILLS"/>
    <m/>
    <s v="PINE RIDGE UNIT 5 PB 14 PG 89 LOT 8 BLK 147"/>
    <n v="327810"/>
    <n v="15020"/>
    <n v="312790"/>
    <n v="327810"/>
    <n v="302810"/>
    <x v="0"/>
    <x v="717"/>
    <n v="437300"/>
    <n v="3011"/>
    <n v="1336"/>
    <x v="0"/>
    <s v="WARRANTY DEED"/>
    <n v="1"/>
    <x v="41"/>
    <x v="1"/>
    <x v="0"/>
    <n v="1"/>
    <n v="2473"/>
    <n v="32"/>
    <x v="0"/>
    <x v="0"/>
    <n v="3790"/>
    <m/>
    <m/>
    <m/>
    <m/>
    <s v="LOCKE ARTHUR L"/>
    <s v="LOCKE JACKLYNE J"/>
    <s v="5919 W CORRAL PL"/>
    <s v="BEVERLY HILLS FL 34465"/>
  </r>
  <r>
    <x v="1483"/>
    <s v="18E17S320050  01470 0090"/>
    <s v="7492"/>
    <s v="PINE RIDGE UNITS 1,5,&amp; 6"/>
    <s v="0000"/>
    <s v="Vacant Residential"/>
    <s v="07"/>
    <s v="18S"/>
    <s v="18E"/>
    <s v="STANDARD"/>
    <x v="1"/>
    <n v="43749"/>
    <n v="1"/>
    <s v="0000"/>
    <n v="5887"/>
    <s v="W"/>
    <x v="13"/>
    <s v="PL"/>
    <m/>
    <s v="BEVERLY HILLS"/>
    <m/>
    <s v="PINE RIDGE UNIT 5 PB 14 PG 89 LOT 9 BLK 147"/>
    <n v="15060"/>
    <n v="15060"/>
    <n v="0"/>
    <n v="15060"/>
    <n v="15060"/>
    <x v="1"/>
    <x v="608"/>
    <n v="24996"/>
    <n v="1036"/>
    <n v="824"/>
    <x v="1"/>
    <s v="FROM DEVELOPERS"/>
    <m/>
    <x v="6"/>
    <x v="2"/>
    <x v="2"/>
    <m/>
    <m/>
    <m/>
    <x v="2"/>
    <x v="1"/>
    <n v="0"/>
    <m/>
    <m/>
    <m/>
    <m/>
    <s v="COSTA ANTHONY"/>
    <s v="COSTA MARIA A"/>
    <s v="142 FREMONT ST"/>
    <s v="TAUNTON MA 02780 1215"/>
  </r>
  <r>
    <x v="1484"/>
    <s v="18E17S320050  03630 0040"/>
    <s v="7492"/>
    <s v="PINE RIDGE UNITS 1,5,&amp; 6"/>
    <s v="0000"/>
    <s v="Vacant Residential"/>
    <s v="07"/>
    <s v="18S"/>
    <s v="18E"/>
    <s v="STANDARD"/>
    <x v="1"/>
    <n v="61125"/>
    <n v="1.4"/>
    <s v="0000"/>
    <n v="4549"/>
    <s v="N"/>
    <x v="18"/>
    <s v="DR"/>
    <m/>
    <s v="BEVERLY HILLS"/>
    <m/>
    <s v="PINE RIDGE UNIT 5 PB 8 PG 51 LOT 4 BLK 363 MAP315D"/>
    <n v="21050"/>
    <n v="21050"/>
    <n v="0"/>
    <n v="21050"/>
    <n v="21050"/>
    <x v="1"/>
    <x v="125"/>
    <n v="19000"/>
    <n v="1673"/>
    <n v="1495"/>
    <x v="1"/>
    <s v="WARRANTY DEED"/>
    <m/>
    <x v="6"/>
    <x v="2"/>
    <x v="2"/>
    <m/>
    <m/>
    <m/>
    <x v="2"/>
    <x v="1"/>
    <n v="0"/>
    <m/>
    <m/>
    <m/>
    <m/>
    <s v="ANTONUCCI ALEXANDER"/>
    <s v="ANTONUCCI PAMELA"/>
    <s v="4537 N BUFFALO DR"/>
    <s v="BEVERLY HILLS FL 34465"/>
  </r>
  <r>
    <x v="1485"/>
    <s v="18E17S320050  03630 0070"/>
    <s v="7492"/>
    <s v="PINE RIDGE UNITS 1,5,&amp; 6"/>
    <s v="0100"/>
    <s v="Single Family Residential"/>
    <s v="07"/>
    <s v="18S"/>
    <s v="18E"/>
    <s v="STANDARD"/>
    <x v="0"/>
    <n v="43750"/>
    <n v="1"/>
    <s v="0000"/>
    <n v="4587"/>
    <s v="N"/>
    <x v="18"/>
    <s v="DR"/>
    <m/>
    <s v="BEVERLY HILLS"/>
    <m/>
    <s v="PINE RIDGE UNIT 5 PB 14 PG 89 LOT 7 BLK 363"/>
    <n v="186680"/>
    <n v="15070"/>
    <n v="171610"/>
    <n v="177828"/>
    <n v="152328"/>
    <x v="0"/>
    <x v="718"/>
    <n v="220000"/>
    <n v="2955"/>
    <n v="1613"/>
    <x v="0"/>
    <s v="WARRANTY DEED"/>
    <n v="1"/>
    <x v="7"/>
    <x v="1"/>
    <x v="0"/>
    <m/>
    <n v="1562"/>
    <n v="32"/>
    <x v="1"/>
    <x v="0"/>
    <n v="2334"/>
    <m/>
    <m/>
    <m/>
    <m/>
    <s v="ROY CAROL S"/>
    <m/>
    <s v="4587 N BUFFALO DR"/>
    <s v="BEVERLY HILLS FL 34465"/>
  </r>
  <r>
    <x v="1486"/>
    <s v="18E17S320050  03630 0080"/>
    <s v="7492"/>
    <s v="PINE RIDGE UNITS 1,5,&amp; 6"/>
    <s v="0100"/>
    <s v="Single Family Residential"/>
    <s v="07"/>
    <s v="18S"/>
    <s v="18E"/>
    <s v="STANDARD"/>
    <x v="0"/>
    <n v="43750"/>
    <n v="1"/>
    <s v="0000"/>
    <n v="4599"/>
    <s v="N"/>
    <x v="18"/>
    <s v="DR"/>
    <m/>
    <s v="BEVERLY HILLS"/>
    <m/>
    <s v="PINE RIDGE UNIT 5 PB 14 PG 89 MAP 315D LOT 8 BLK 363"/>
    <n v="262540"/>
    <n v="15070"/>
    <n v="247470"/>
    <n v="201605"/>
    <n v="176605"/>
    <x v="0"/>
    <x v="143"/>
    <n v="365000"/>
    <n v="1888"/>
    <n v="705"/>
    <x v="0"/>
    <s v="WARRANTY DEED"/>
    <n v="1"/>
    <x v="20"/>
    <x v="1"/>
    <x v="1"/>
    <m/>
    <n v="2683"/>
    <n v="32"/>
    <x v="0"/>
    <x v="0"/>
    <n v="3669"/>
    <m/>
    <m/>
    <m/>
    <m/>
    <s v="ST MARTIN DACELIN"/>
    <s v="ST MARTIN ANTONETTE"/>
    <s v="4599 N BUFFALO DR"/>
    <s v="BEVERLY HILLS FL 34465"/>
  </r>
  <r>
    <x v="1487"/>
    <s v="18E17S320050  03630 0150"/>
    <s v="7492"/>
    <s v="PINE RIDGE UNITS 1,5,&amp; 6"/>
    <s v="0100"/>
    <s v="Single Family Residential"/>
    <s v="07"/>
    <s v="18S"/>
    <s v="18E"/>
    <s v="STANDARD"/>
    <x v="0"/>
    <n v="43815"/>
    <n v="1.01"/>
    <s v="0000"/>
    <n v="4687"/>
    <s v="N"/>
    <x v="18"/>
    <s v="DR"/>
    <m/>
    <s v="BEVERLY HILLS"/>
    <m/>
    <s v="PINE RIDGE UNIT 5 PB 14 PG 89 LOT 15 BLK 363"/>
    <n v="232940"/>
    <n v="15090"/>
    <n v="217850"/>
    <n v="219240"/>
    <n v="194240"/>
    <x v="0"/>
    <x v="719"/>
    <n v="28000"/>
    <n v="2891"/>
    <n v="922"/>
    <x v="1"/>
    <s v="WARRANTY DEED"/>
    <n v="1"/>
    <x v="41"/>
    <x v="3"/>
    <x v="0"/>
    <m/>
    <n v="1757"/>
    <n v="32"/>
    <x v="1"/>
    <x v="0"/>
    <n v="3123"/>
    <m/>
    <m/>
    <m/>
    <m/>
    <s v="PUGLIESE JAMES"/>
    <s v="PUGLIESE MICHELLE"/>
    <s v="4687 N BUFFALO DR"/>
    <s v="BEVERLY HILLS FL 34465"/>
  </r>
  <r>
    <x v="1488"/>
    <s v="18E17S320050  03640 0100"/>
    <s v="7492"/>
    <s v="PINE RIDGE UNITS 1,5,&amp; 6"/>
    <s v="0000"/>
    <s v="Vacant Residential"/>
    <s v="07"/>
    <s v="18S"/>
    <s v="18E"/>
    <s v="STANDARD"/>
    <x v="1"/>
    <n v="43560"/>
    <n v="1"/>
    <s v="0000"/>
    <n v="5856"/>
    <s v="W"/>
    <x v="13"/>
    <s v="PL"/>
    <m/>
    <s v="BEVERLY HILLS"/>
    <m/>
    <s v="PINE RIDGE UNIT 5 PB 14 PG 89                        MAP"/>
    <n v="15000"/>
    <n v="15000"/>
    <n v="0"/>
    <n v="15000"/>
    <n v="15000"/>
    <x v="1"/>
    <x v="720"/>
    <n v="26500"/>
    <n v="3146"/>
    <n v="2385"/>
    <x v="1"/>
    <s v="WARRANTY DEED"/>
    <m/>
    <x v="6"/>
    <x v="2"/>
    <x v="2"/>
    <m/>
    <m/>
    <m/>
    <x v="2"/>
    <x v="1"/>
    <n v="0"/>
    <m/>
    <m/>
    <m/>
    <m/>
    <s v="THOMAS MERRITT"/>
    <s v="MARY J MANSFIELD REVOCABLE TRUST"/>
    <s v="7153 N HEATHER DR"/>
    <s v="CITRUS SPRINGS FL 34433"/>
  </r>
  <r>
    <x v="1489"/>
    <s v="18E17S320060  02480 0080"/>
    <s v="7492"/>
    <s v="PINE RIDGE UNITS 1,5,&amp; 6"/>
    <s v="0000"/>
    <s v="Vacant Residential"/>
    <s v="08"/>
    <s v="18S"/>
    <s v="18E"/>
    <s v="STANDARD"/>
    <x v="1"/>
    <n v="52219"/>
    <n v="1.2"/>
    <s v="000X"/>
    <n v="4476"/>
    <s v="N"/>
    <x v="19"/>
    <s v="DR"/>
    <m/>
    <s v="BEVERLY HILLS"/>
    <m/>
    <s v="PINE RIDGE UNIT 6 PB 14 PG 91 LOT 8 BLK 248 "/>
    <n v="17980"/>
    <n v="17980"/>
    <n v="0"/>
    <n v="17980"/>
    <n v="17980"/>
    <x v="1"/>
    <x v="721"/>
    <n v="25000"/>
    <n v="1096"/>
    <n v="1183"/>
    <x v="1"/>
    <s v="FROM DEVELOPERS"/>
    <m/>
    <x v="6"/>
    <x v="2"/>
    <x v="2"/>
    <m/>
    <m/>
    <m/>
    <x v="2"/>
    <x v="1"/>
    <n v="0"/>
    <m/>
    <m/>
    <m/>
    <m/>
    <s v="AUTENZIO ROBERT P JR"/>
    <m/>
    <s v="23 MILAN AVE"/>
    <s v="NORTH WOBURN MA 01801 1353"/>
  </r>
  <r>
    <x v="1490"/>
    <s v="18E17S320060  02480 0150"/>
    <s v="7492"/>
    <s v="PINE RIDGE UNITS 1,5,&amp; 6"/>
    <s v="0000"/>
    <s v="Vacant Residential"/>
    <s v="08"/>
    <s v="18S"/>
    <s v="18E"/>
    <s v="STANDARD"/>
    <x v="1"/>
    <n v="45372"/>
    <n v="1.04"/>
    <s v="000X"/>
    <n v="4240"/>
    <s v="N"/>
    <x v="19"/>
    <s v="DR"/>
    <m/>
    <s v="BEVERLY HILLS"/>
    <m/>
    <s v="PINE RIDGE UNIT 6 PB 14 PG 91 MAPS 315B &amp; 316C LOT 15 BLK"/>
    <n v="15620"/>
    <n v="15620"/>
    <n v="0"/>
    <n v="15620"/>
    <n v="15620"/>
    <x v="1"/>
    <x v="126"/>
    <n v="90000"/>
    <n v="1914"/>
    <n v="345"/>
    <x v="1"/>
    <s v="WARRANTY DEED"/>
    <m/>
    <x v="6"/>
    <x v="2"/>
    <x v="2"/>
    <m/>
    <m/>
    <m/>
    <x v="2"/>
    <x v="1"/>
    <n v="0"/>
    <m/>
    <m/>
    <m/>
    <m/>
    <s v="REYES REUBEN E"/>
    <s v="REYES DORIS E"/>
    <s v="5830 NW 186TH ST APT 305"/>
    <s v="HIALEAH FL 33015"/>
  </r>
  <r>
    <x v="1491"/>
    <s v="18E17S320060  02480 0210"/>
    <s v="7492"/>
    <s v="PINE RIDGE UNITS 1,5,&amp; 6"/>
    <s v="0100"/>
    <s v="Single Family Residential"/>
    <s v="07"/>
    <s v="18S"/>
    <s v="18E"/>
    <s v="STANDARD"/>
    <x v="0"/>
    <n v="45016"/>
    <n v="1.03"/>
    <s v="0000"/>
    <n v="4085"/>
    <s v="N"/>
    <x v="78"/>
    <s v="PT"/>
    <m/>
    <s v="BEVERLY HILLS"/>
    <m/>
    <s v="PINE RIDGE UNIT 6 PB 14 PG 92 LOT 21 BLK 248"/>
    <n v="256550"/>
    <n v="15500"/>
    <n v="241050"/>
    <n v="198680"/>
    <n v="173680"/>
    <x v="0"/>
    <x v="290"/>
    <n v="14500"/>
    <n v="1130"/>
    <n v="189"/>
    <x v="1"/>
    <s v="WARRANTY DEED"/>
    <n v="1"/>
    <x v="11"/>
    <x v="1"/>
    <x v="0"/>
    <m/>
    <n v="2676"/>
    <n v="32"/>
    <x v="0"/>
    <x v="0"/>
    <n v="3855"/>
    <m/>
    <m/>
    <m/>
    <m/>
    <s v="SCOTT SAMUEL R"/>
    <s v="SCOTT DONNA E"/>
    <s v="4085 N CHISHOLM PT"/>
    <s v="BEVERLY HILLS FL 34465"/>
  </r>
  <r>
    <x v="1492"/>
    <s v="18E17S320060  02480 0290"/>
    <s v="7492"/>
    <s v="PINE RIDGE UNITS 1,5,&amp; 6"/>
    <s v="0100"/>
    <s v="Single Family Residential"/>
    <s v="07"/>
    <s v="18S"/>
    <s v="18E"/>
    <s v="STANDARD"/>
    <x v="0"/>
    <n v="44865"/>
    <n v="1.03"/>
    <s v="0000"/>
    <n v="4082"/>
    <s v="N"/>
    <x v="78"/>
    <s v="PT"/>
    <m/>
    <s v="BEVERLY HILLS"/>
    <m/>
    <s v="PINE RIDGE UNIT 6 PB 14 PG 91           MAPS 315B &amp; 316C"/>
    <n v="201390"/>
    <n v="15450"/>
    <n v="185940"/>
    <n v="147350"/>
    <n v="122350"/>
    <x v="0"/>
    <x v="221"/>
    <n v="12000"/>
    <n v="1182"/>
    <n v="242"/>
    <x v="1"/>
    <s v="WARRANTY DEED"/>
    <n v="1"/>
    <x v="11"/>
    <x v="1"/>
    <x v="0"/>
    <m/>
    <n v="2093"/>
    <n v="32"/>
    <x v="1"/>
    <x v="0"/>
    <n v="2925"/>
    <m/>
    <m/>
    <m/>
    <m/>
    <s v="JERVIS ILEEN L"/>
    <s v="ILEEN L JERVIS REVOCABLE TRUST"/>
    <s v="4082 N CHISHOLM PT"/>
    <s v="BEVERLY HILLS FL 34465"/>
  </r>
  <r>
    <x v="1493"/>
    <s v="18E17S320060  02480 0300"/>
    <s v="7492"/>
    <s v="PINE RIDGE UNITS 1,5,&amp; 6"/>
    <s v="0100"/>
    <s v="Single Family Residential"/>
    <s v="07"/>
    <s v="18S"/>
    <s v="18E"/>
    <s v="STANDARD"/>
    <x v="0"/>
    <n v="44865"/>
    <n v="1.03"/>
    <s v="0000"/>
    <n v="4083"/>
    <s v="N"/>
    <x v="81"/>
    <s v="PT"/>
    <m/>
    <s v="BEVERLY HILLS"/>
    <m/>
    <s v="PINE RIDGE UNIT 6 PB 14 PG 91 LOT 30 BLK 248"/>
    <n v="296770"/>
    <n v="15450"/>
    <n v="281320"/>
    <n v="227456"/>
    <n v="202456"/>
    <x v="0"/>
    <x v="414"/>
    <n v="45000"/>
    <n v="1713"/>
    <n v="1654"/>
    <x v="1"/>
    <s v="WARRANTY DEED"/>
    <n v="1"/>
    <x v="24"/>
    <x v="0"/>
    <x v="0"/>
    <m/>
    <n v="3088"/>
    <n v="32"/>
    <x v="0"/>
    <x v="0"/>
    <n v="3962"/>
    <m/>
    <m/>
    <m/>
    <m/>
    <s v="PRITCHYK KENNETH P"/>
    <s v="PRITCHYK KATHLEEN A"/>
    <s v="4083 N MILLSTONE PT"/>
    <s v="BEVERLY HILLS FL 34465"/>
  </r>
  <r>
    <x v="1494"/>
    <s v="18E17S320060  02480 0380"/>
    <s v="7492"/>
    <s v="PINE RIDGE UNITS 1,5,&amp; 6"/>
    <s v="0100"/>
    <s v="Single Family Residential"/>
    <s v="07"/>
    <s v="18S"/>
    <s v="18E"/>
    <s v="STANDARD"/>
    <x v="0"/>
    <n v="44253"/>
    <n v="1.02"/>
    <s v="0000"/>
    <n v="5175"/>
    <s v="W"/>
    <x v="20"/>
    <s v="DR"/>
    <m/>
    <s v="BEVERLY HILLS"/>
    <m/>
    <s v="PINE RIDGE UNIT 6 PB 14 PG 91 LOT 38 BLK 248"/>
    <n v="258500"/>
    <n v="15240"/>
    <n v="243260"/>
    <n v="210968"/>
    <n v="184968"/>
    <x v="0"/>
    <x v="261"/>
    <n v="46000"/>
    <n v="1873"/>
    <n v="1602"/>
    <x v="1"/>
    <s v="WARRANTY DEED"/>
    <n v="1"/>
    <x v="3"/>
    <x v="1"/>
    <x v="0"/>
    <m/>
    <n v="2307"/>
    <n v="32"/>
    <x v="0"/>
    <x v="0"/>
    <n v="3509"/>
    <m/>
    <m/>
    <m/>
    <m/>
    <s v="MCLAUGHLIN DENIS F"/>
    <s v="MCLAUGHLIN APRIL R"/>
    <s v="5175 W PIUTE DR"/>
    <s v="BEVERLY HILLS FL 34465"/>
  </r>
  <r>
    <x v="1495"/>
    <s v="18E17S320060  02510 0170"/>
    <s v="7492"/>
    <s v="PINE RIDGE UNITS 1,5,&amp; 6"/>
    <s v="0000"/>
    <s v="Vacant Residential"/>
    <s v="07"/>
    <s v="18S"/>
    <s v="18E"/>
    <s v="STANDARD"/>
    <x v="1"/>
    <n v="45906"/>
    <n v="1.05"/>
    <s v="0000"/>
    <n v="5428"/>
    <s v="W"/>
    <x v="79"/>
    <s v="CT"/>
    <m/>
    <s v="BEVERLY HILLS"/>
    <m/>
    <s v="PINE RIDGE UNIT 6 PB 14 PG 91 LOT 17 BLK 251"/>
    <n v="15810"/>
    <n v="15810"/>
    <n v="0"/>
    <n v="15810"/>
    <n v="15810"/>
    <x v="1"/>
    <x v="603"/>
    <n v="21200"/>
    <n v="939"/>
    <n v="2154"/>
    <x v="1"/>
    <s v="CONTRACT/AGREEMENT  DEED"/>
    <m/>
    <x v="6"/>
    <x v="2"/>
    <x v="2"/>
    <m/>
    <m/>
    <m/>
    <x v="2"/>
    <x v="1"/>
    <n v="0"/>
    <m/>
    <m/>
    <m/>
    <m/>
    <s v="BUNGCAYAO ISABELO MD &amp;"/>
    <s v="OZCEANIA A TRUSTEES"/>
    <s v="9213 JOHN HAWKS RD"/>
    <s v="CORNELIUS NC 28031"/>
  </r>
  <r>
    <x v="1496"/>
    <s v="18E17S320060  02510 0210"/>
    <s v="7492"/>
    <s v="PINE RIDGE UNITS 1,5,&amp; 6"/>
    <s v="0100"/>
    <s v="Single Family Residential"/>
    <s v="07"/>
    <s v="18S"/>
    <s v="18E"/>
    <s v="STANDARD"/>
    <x v="0"/>
    <n v="43769"/>
    <n v="1"/>
    <s v="0000"/>
    <n v="4362"/>
    <s v="N"/>
    <x v="24"/>
    <s v="DR"/>
    <m/>
    <s v="BEVERLY HILLS"/>
    <m/>
    <s v="PINE RIDGE UNIT 6 PB 14 PG 91 LOT 21 BLK 251"/>
    <n v="15070"/>
    <n v="15070"/>
    <n v="0"/>
    <n v="15070"/>
    <n v="15070"/>
    <x v="0"/>
    <x v="301"/>
    <n v="22000"/>
    <n v="2973"/>
    <n v="947"/>
    <x v="1"/>
    <s v="WARRANTY DEED"/>
    <n v="1"/>
    <x v="31"/>
    <x v="1"/>
    <x v="0"/>
    <m/>
    <n v="2743"/>
    <n v="32"/>
    <x v="0"/>
    <x v="0"/>
    <n v="3720"/>
    <m/>
    <m/>
    <m/>
    <m/>
    <s v="CUNNINGHAM JAMES EDWIN II"/>
    <s v="CUNNINGHAM RENEE ANN"/>
    <s v="4362 N SADDLE DR"/>
    <s v="BEVERLY HILLS FL 34465"/>
  </r>
  <r>
    <x v="1497"/>
    <s v="18E17S320060  02570 0180"/>
    <s v="7492"/>
    <s v="PINE RIDGE UNITS 1,5,&amp; 6"/>
    <s v="0000"/>
    <s v="Vacant Residential"/>
    <s v="07"/>
    <s v="18S"/>
    <s v="18E"/>
    <s v="STANDARD"/>
    <x v="1"/>
    <n v="45502"/>
    <n v="1.04"/>
    <s v="0000"/>
    <n v="4427"/>
    <s v="N"/>
    <x v="24"/>
    <s v="DR"/>
    <m/>
    <s v="BEVERLY HILLS"/>
    <m/>
    <s v="PINE RIDGE UNIT 6 PB 14 PG 91 LOT 18 BLK 257"/>
    <n v="15670"/>
    <n v="15670"/>
    <n v="0"/>
    <n v="15670"/>
    <n v="15670"/>
    <x v="1"/>
    <x v="390"/>
    <n v="23000"/>
    <n v="2820"/>
    <n v="2162"/>
    <x v="1"/>
    <s v="WARRANTY DEED"/>
    <m/>
    <x v="6"/>
    <x v="2"/>
    <x v="2"/>
    <m/>
    <m/>
    <m/>
    <x v="2"/>
    <x v="1"/>
    <n v="0"/>
    <m/>
    <m/>
    <m/>
    <m/>
    <s v="STAGER DEVORA LEE"/>
    <s v="IRINA POTOPOVA STAGER TRUST"/>
    <s v="4501 N PERRY DR"/>
    <s v="BEVERLY HILLS FL 34465"/>
  </r>
  <r>
    <x v="1498"/>
    <s v="18E17S320060  02570 0190"/>
    <s v="7492"/>
    <s v="PINE RIDGE UNITS 1,5,&amp; 6"/>
    <s v="0100"/>
    <s v="Single Family Residential"/>
    <s v="07"/>
    <s v="18S"/>
    <s v="18E"/>
    <s v="STANDARD"/>
    <x v="0"/>
    <n v="45502"/>
    <n v="1.04"/>
    <s v="0000"/>
    <n v="4415"/>
    <s v="N"/>
    <x v="24"/>
    <s v="DR"/>
    <m/>
    <s v="BEVERLY HILLS"/>
    <m/>
    <s v="PINE RIDGE UNIT 6 PB 14 PG 91 LOT 19 BLK 257"/>
    <n v="138930"/>
    <n v="15670"/>
    <n v="123260"/>
    <n v="122962"/>
    <n v="0"/>
    <x v="0"/>
    <x v="98"/>
    <n v="194000"/>
    <n v="2813"/>
    <n v="1790"/>
    <x v="0"/>
    <s v="WARRANTY DEED"/>
    <n v="1"/>
    <x v="16"/>
    <x v="1"/>
    <x v="0"/>
    <m/>
    <n v="1338"/>
    <n v="32"/>
    <x v="1"/>
    <x v="0"/>
    <n v="2078"/>
    <m/>
    <m/>
    <m/>
    <m/>
    <s v="STAGER DEVORA LEE"/>
    <s v="IRINA POTOPOVA STAGER TRUST DATED"/>
    <s v="4415 N SADDLE DR"/>
    <s v="BEVERLY HILLS FL 34465"/>
  </r>
  <r>
    <x v="1499"/>
    <s v="18E17S320060  03560 0050"/>
    <s v="7492"/>
    <s v="PINE RIDGE UNITS 1,5,&amp; 6"/>
    <s v="0100"/>
    <s v="Single Family Residential"/>
    <s v="07"/>
    <s v="18S"/>
    <s v="18E"/>
    <s v="STANDARD"/>
    <x v="0"/>
    <n v="44393"/>
    <n v="1.02"/>
    <s v="0000"/>
    <n v="5454"/>
    <s v="W"/>
    <x v="20"/>
    <s v="DR"/>
    <m/>
    <s v="BEVERLY HILLS"/>
    <m/>
    <s v="PINE RIDGE UNIT 6 PB 14 PG 91          MAPS 315B &amp; 316C LOT"/>
    <n v="247740"/>
    <n v="15290"/>
    <n v="232450"/>
    <n v="201892"/>
    <n v="176892"/>
    <x v="0"/>
    <x v="714"/>
    <n v="300000"/>
    <n v="2801"/>
    <n v="1442"/>
    <x v="0"/>
    <s v="WARRANTY DEED"/>
    <n v="1"/>
    <x v="16"/>
    <x v="0"/>
    <x v="1"/>
    <m/>
    <n v="2559"/>
    <n v="32"/>
    <x v="0"/>
    <x v="0"/>
    <n v="3587"/>
    <m/>
    <m/>
    <m/>
    <m/>
    <s v="SMITH JAMES F"/>
    <s v="SMITH KIMBERLY J"/>
    <s v="5454 W PIUTE DR"/>
    <s v="BEVERLY HILLS FL 34465 4832"/>
  </r>
  <r>
    <x v="1500"/>
    <s v="18E17S320060  03570 0160"/>
    <s v="7492"/>
    <s v="PINE RIDGE UNITS 1,5,&amp; 6"/>
    <s v="0100"/>
    <s v="Single Family Residential"/>
    <s v="07"/>
    <s v="18S"/>
    <s v="18E"/>
    <s v="STANDARD"/>
    <x v="0"/>
    <n v="45190"/>
    <n v="1.04"/>
    <s v="0000"/>
    <n v="5168"/>
    <s v="W"/>
    <x v="20"/>
    <s v="DR"/>
    <m/>
    <s v="BEVERLY HILLS"/>
    <m/>
    <s v="PINE RIDGE UNIT 6 LOT 16 BLK 357"/>
    <n v="289230"/>
    <n v="15560"/>
    <n v="273670"/>
    <n v="289230"/>
    <n v="259230"/>
    <x v="0"/>
    <x v="722"/>
    <n v="290000"/>
    <n v="2842"/>
    <n v="1136"/>
    <x v="0"/>
    <s v="WARRANTY DEED"/>
    <n v="1"/>
    <x v="29"/>
    <x v="1"/>
    <x v="1"/>
    <m/>
    <n v="2105"/>
    <n v="32"/>
    <x v="1"/>
    <x v="0"/>
    <n v="3309"/>
    <m/>
    <m/>
    <m/>
    <m/>
    <s v="KIMBALL DAVID M"/>
    <m/>
    <s v="5168 W PIUTE DR"/>
    <s v="BEVERLY HILLS FL 34465"/>
  </r>
  <r>
    <x v="1501"/>
    <s v="18E17S320060  03580 0080"/>
    <s v="7492"/>
    <s v="PINE RIDGE UNITS 1,5,&amp; 6"/>
    <s v="0100"/>
    <s v="Single Family Residential"/>
    <s v="07"/>
    <s v="18S"/>
    <s v="18E"/>
    <s v="STANDARD"/>
    <x v="0"/>
    <n v="44101"/>
    <n v="1.01"/>
    <s v="0000"/>
    <n v="4150"/>
    <s v="N"/>
    <x v="82"/>
    <s v="PT"/>
    <m/>
    <s v="BEVERLY HILLS"/>
    <m/>
    <s v="PINE RIDGE UNIT 6 PB 14 PG 91 LOT 8 BLK 358"/>
    <n v="223280"/>
    <n v="15190"/>
    <n v="208090"/>
    <n v="154333"/>
    <n v="128833"/>
    <x v="0"/>
    <x v="275"/>
    <n v="88500"/>
    <n v="1752"/>
    <n v="999"/>
    <x v="0"/>
    <s v="UNDEFINED"/>
    <n v="1"/>
    <x v="16"/>
    <x v="1"/>
    <x v="0"/>
    <n v="1"/>
    <n v="2136"/>
    <n v="32"/>
    <x v="0"/>
    <x v="0"/>
    <n v="2911"/>
    <m/>
    <m/>
    <m/>
    <m/>
    <s v="STRIFLER BETTY"/>
    <m/>
    <s v="4150 N WRANGLER PT"/>
    <s v="BEVERLY HILLS FL 34465"/>
  </r>
  <r>
    <x v="1502"/>
    <s v="18E17S320060  03580 0120"/>
    <s v="7492"/>
    <s v="PINE RIDGE UNITS 1,5,&amp; 6"/>
    <s v="0000"/>
    <s v="Vacant Residential"/>
    <s v="07"/>
    <s v="18S"/>
    <s v="18E"/>
    <s v="STANDARD"/>
    <x v="1"/>
    <n v="45491"/>
    <n v="1.04"/>
    <s v="0000"/>
    <n v="4183"/>
    <s v="N"/>
    <x v="82"/>
    <s v="PT"/>
    <m/>
    <s v="BEVERLY HILLS"/>
    <m/>
    <s v="PINE RIDGE UNIT 6 PB 14 PG 91 LOT 12 BLK 358"/>
    <n v="15660"/>
    <n v="15660"/>
    <n v="0"/>
    <n v="15660"/>
    <n v="15660"/>
    <x v="1"/>
    <x v="723"/>
    <n v="23900"/>
    <n v="2896"/>
    <n v="1263"/>
    <x v="1"/>
    <s v="WARRANTY DEED"/>
    <m/>
    <x v="6"/>
    <x v="2"/>
    <x v="2"/>
    <m/>
    <m/>
    <m/>
    <x v="2"/>
    <x v="1"/>
    <n v="0"/>
    <m/>
    <m/>
    <m/>
    <m/>
    <s v="SCOTT MERCEDES DOMINIQUE"/>
    <m/>
    <s v="2251 W TEE CIRCLE"/>
    <s v="CITRUS SPRINGS FL 34434"/>
  </r>
  <r>
    <x v="1503"/>
    <s v="18E17S320060  03600 0060"/>
    <s v="7492"/>
    <s v="PINE RIDGE UNITS 1,5,&amp; 6"/>
    <s v="0100"/>
    <s v="Single Family Residential"/>
    <s v="07"/>
    <s v="18S"/>
    <s v="18E"/>
    <s v="STANDARD"/>
    <x v="0"/>
    <n v="46082"/>
    <n v="1.06"/>
    <s v="0000"/>
    <n v="4441"/>
    <s v="N"/>
    <x v="80"/>
    <s v="DR"/>
    <m/>
    <s v="BEVERLY HILLS"/>
    <m/>
    <s v="PINE RIDGE UNIT 6 PB 14 PG 91 LOT 6 BLK 360"/>
    <n v="15870"/>
    <n v="15870"/>
    <n v="0"/>
    <n v="15870"/>
    <n v="15870"/>
    <x v="0"/>
    <x v="724"/>
    <n v="342400"/>
    <n v="3081"/>
    <n v="2396"/>
    <x v="0"/>
    <s v="WARRANTY DEED"/>
    <n v="1"/>
    <x v="31"/>
    <x v="1"/>
    <x v="0"/>
    <m/>
    <n v="2039"/>
    <n v="32"/>
    <x v="0"/>
    <x v="0"/>
    <n v="2740"/>
    <m/>
    <m/>
    <m/>
    <m/>
    <s v="TURPEN JESSE R"/>
    <s v="TURPEN MARY T"/>
    <s v="4441 N DECKWOOD DR"/>
    <s v="BEVERLY HILLS FL 34465"/>
  </r>
  <r>
    <x v="1504"/>
    <s v="18E17S320060  03610 0030"/>
    <s v="7492"/>
    <s v="PINE RIDGE UNITS 1,5,&amp; 6"/>
    <s v="0000"/>
    <s v="Vacant Residential"/>
    <s v="08"/>
    <s v="18S"/>
    <s v="18E"/>
    <s v="STANDARD"/>
    <x v="1"/>
    <n v="43873"/>
    <n v="1.01"/>
    <s v="000X"/>
    <n v="4372"/>
    <s v="N"/>
    <x v="83"/>
    <s v="DR"/>
    <m/>
    <s v="BEVERLY HILLS"/>
    <m/>
    <s v="PINE RIDGE UNIT 6 PB 14 PH 91 MAPS 315B &amp; 316C  LOT 3 BLK"/>
    <n v="15110"/>
    <n v="15110"/>
    <n v="0"/>
    <n v="15110"/>
    <n v="15110"/>
    <x v="1"/>
    <x v="221"/>
    <n v="19000"/>
    <n v="1181"/>
    <n v="1365"/>
    <x v="1"/>
    <s v="FROM DEVELOPERS"/>
    <m/>
    <x v="6"/>
    <x v="2"/>
    <x v="2"/>
    <m/>
    <m/>
    <m/>
    <x v="2"/>
    <x v="1"/>
    <n v="0"/>
    <m/>
    <m/>
    <m/>
    <m/>
    <s v="JUSTO CLARO B"/>
    <m/>
    <s v="75473 ORANGE BLOSSOM LN"/>
    <s v="PALM DESERT CA 92211"/>
  </r>
  <r>
    <x v="1505"/>
    <s v="18E17S320060  03610 0110"/>
    <s v="7492"/>
    <s v="PINE RIDGE UNITS 1,5,&amp; 6"/>
    <s v="0100"/>
    <s v="Single Family Residential"/>
    <s v="08"/>
    <s v="18S"/>
    <s v="18E"/>
    <s v="STANDARD"/>
    <x v="0"/>
    <n v="43592"/>
    <n v="1"/>
    <s v="000X"/>
    <n v="4194"/>
    <s v="N"/>
    <x v="83"/>
    <s v="DR"/>
    <m/>
    <s v="BEVERLY HILLS"/>
    <m/>
    <s v="PINE RIDGE UNIT 6 PB 14 PG 91           MAPS 315B &amp; 316C"/>
    <n v="298890"/>
    <n v="15010"/>
    <n v="283880"/>
    <n v="234798"/>
    <n v="209798"/>
    <x v="0"/>
    <x v="126"/>
    <n v="89000"/>
    <n v="1927"/>
    <n v="131"/>
    <x v="1"/>
    <s v="WARRANTY DEED"/>
    <n v="1"/>
    <x v="3"/>
    <x v="0"/>
    <x v="0"/>
    <m/>
    <n v="3008"/>
    <n v="32"/>
    <x v="0"/>
    <x v="0"/>
    <n v="4078"/>
    <m/>
    <m/>
    <m/>
    <m/>
    <s v="REYES JOEL LUIS"/>
    <s v="REYES NEREYDA"/>
    <s v="4194 N SADDLETREE DR"/>
    <s v="BEVERLY HILLS FL 34465"/>
  </r>
  <r>
    <x v="1506"/>
    <s v="18E17S320060  03610 0220"/>
    <s v="7492"/>
    <s v="PINE RIDGE UNITS 1,5,&amp; 6"/>
    <s v="0000"/>
    <s v="Vacant Residential"/>
    <s v="08"/>
    <s v="18S"/>
    <s v="18E"/>
    <s v="STANDARD"/>
    <x v="1"/>
    <n v="43750"/>
    <n v="1"/>
    <s v="000X"/>
    <n v="4195"/>
    <s v="N"/>
    <x v="19"/>
    <s v="DR"/>
    <m/>
    <s v="BEVERLY HILLS"/>
    <m/>
    <s v="PINE RIDGE UNIT 6 PB 14 PG 91 LOT 22 BLK 361"/>
    <n v="15070"/>
    <n v="15070"/>
    <n v="0"/>
    <n v="15070"/>
    <n v="15070"/>
    <x v="1"/>
    <x v="208"/>
    <n v="252000"/>
    <n v="1985"/>
    <n v="1599"/>
    <x v="1"/>
    <s v="SALE / MORE THAN 1 PARCEL"/>
    <m/>
    <x v="6"/>
    <x v="2"/>
    <x v="2"/>
    <m/>
    <m/>
    <m/>
    <x v="2"/>
    <x v="1"/>
    <n v="0"/>
    <m/>
    <m/>
    <m/>
    <m/>
    <s v="MARQUISE HOMES INC"/>
    <m/>
    <s v="2379 TREASURE ISLE DR APT 28"/>
    <s v="WEST PALM BEACH FL 33410 1337"/>
  </r>
  <r>
    <x v="1507"/>
    <s v="18E17S320060  03610 0290"/>
    <s v="7492"/>
    <s v="PINE RIDGE UNITS 1,5,&amp; 6"/>
    <s v="0100"/>
    <s v="Single Family Residential"/>
    <s v="08"/>
    <s v="18S"/>
    <s v="18E"/>
    <s v="STANDARD"/>
    <x v="0"/>
    <n v="43750"/>
    <n v="1"/>
    <s v="000X"/>
    <n v="4359"/>
    <s v="N"/>
    <x v="19"/>
    <s v="DR"/>
    <m/>
    <s v="BEVERLY HILLS"/>
    <m/>
    <s v="PINE RIDGE UNIT 6 PB 14 PG 91 MAPS 315B &amp; 316C LOT 29 BLK"/>
    <n v="229920"/>
    <n v="15070"/>
    <n v="214850"/>
    <n v="229920"/>
    <n v="229920"/>
    <x v="0"/>
    <x v="524"/>
    <n v="290000"/>
    <n v="3033"/>
    <n v="241"/>
    <x v="0"/>
    <s v="WARRANTY DEED"/>
    <n v="1"/>
    <x v="41"/>
    <x v="1"/>
    <x v="0"/>
    <m/>
    <n v="1997"/>
    <n v="32"/>
    <x v="1"/>
    <x v="0"/>
    <n v="2817"/>
    <m/>
    <m/>
    <m/>
    <m/>
    <s v="JENKINS WYATT EUGENE"/>
    <s v="JENKINS ALTAGRACIA"/>
    <s v="4359 N PINK POPPY DR"/>
    <s v="BEVERLY HILLS FL 34465"/>
  </r>
  <r>
    <x v="1508"/>
    <s v="18E17S320060  03610 0320"/>
    <s v="7492"/>
    <s v="PINE RIDGE UNITS 1,5,&amp; 6"/>
    <s v="0000"/>
    <s v="Vacant Residential"/>
    <s v="08"/>
    <s v="18S"/>
    <s v="18E"/>
    <s v="STANDARD"/>
    <x v="1"/>
    <n v="52065"/>
    <n v="1.2"/>
    <s v="000X"/>
    <n v="4425"/>
    <s v="N"/>
    <x v="19"/>
    <s v="DR"/>
    <m/>
    <s v="BEVERLY HILLS"/>
    <m/>
    <s v="PINE RIDGE UNIT 6 PB 14 PG 91           MAPS 315B &amp; 316C "/>
    <n v="17930"/>
    <n v="17930"/>
    <n v="0"/>
    <n v="17930"/>
    <n v="17930"/>
    <x v="1"/>
    <x v="221"/>
    <n v="19000"/>
    <n v="1182"/>
    <n v="1833"/>
    <x v="1"/>
    <s v="FROM DEVELOPERS"/>
    <m/>
    <x v="6"/>
    <x v="2"/>
    <x v="2"/>
    <m/>
    <m/>
    <m/>
    <x v="2"/>
    <x v="1"/>
    <n v="0"/>
    <m/>
    <m/>
    <m/>
    <m/>
    <s v="TAMSE MELBA L"/>
    <m/>
    <s v="36546 REDWOOD CT"/>
    <s v="NEWARK CA 94560"/>
  </r>
  <r>
    <x v="1509"/>
    <s v="18E17S320060  03620 0140"/>
    <s v="7492"/>
    <s v="PINE RIDGE UNITS 1,5,&amp; 6"/>
    <s v="0100"/>
    <s v="Single Family Residential"/>
    <s v="08"/>
    <s v="18S"/>
    <s v="18E"/>
    <s v="STANDARD"/>
    <x v="0"/>
    <n v="44444"/>
    <n v="1.02"/>
    <s v="000X"/>
    <n v="4425"/>
    <s v="N"/>
    <x v="83"/>
    <s v="DR"/>
    <m/>
    <s v="BEVERLY HILLS"/>
    <m/>
    <s v="PINE RIDGE UNIT 6 PB 14 PG 91 LOT 14 BLK 362"/>
    <n v="299730"/>
    <n v="15300"/>
    <n v="284430"/>
    <n v="218565"/>
    <n v="188565"/>
    <x v="0"/>
    <x v="17"/>
    <n v="360000"/>
    <n v="2932"/>
    <n v="978"/>
    <x v="0"/>
    <s v="WARRANTY DEED"/>
    <n v="1"/>
    <x v="12"/>
    <x v="0"/>
    <x v="0"/>
    <n v="1"/>
    <n v="2998"/>
    <n v="32"/>
    <x v="0"/>
    <x v="0"/>
    <n v="4000"/>
    <m/>
    <m/>
    <m/>
    <m/>
    <s v="HOFFMEIER DANIEL J"/>
    <s v="HOFFMEIER SARAH C"/>
    <s v="4425 N SADDLETREE DR"/>
    <s v="BEVERLY HILLS FL 34465"/>
  </r>
  <r>
    <x v="1510"/>
    <s v="18E17S320010        00T0"/>
    <s v="7492"/>
    <s v="PINE RIDGE UNITS 1,5,&amp; 6"/>
    <s v="9400"/>
    <s v="Rights-of-Way"/>
    <s v="18"/>
    <s v="18S"/>
    <s v="18E"/>
    <s v="OPEN AREA/PARK"/>
    <x v="1"/>
    <n v="7320520"/>
    <n v="168.06"/>
    <s v="0000"/>
    <n v="3451"/>
    <s v="N"/>
    <x v="84"/>
    <s v="DR"/>
    <m/>
    <s v="BEVERLY HILLS"/>
    <m/>
    <s v="PINE RIDGE UNIT 1:TRACTS 3,6,8,9,15,17,21,26,27,29 &amp; 33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511"/>
    <s v="18E17S320060  03570 0040"/>
    <s v="7492"/>
    <s v="PINE RIDGE UNITS 1,5,&amp; 6"/>
    <s v="0100"/>
    <s v="Single Family Residential"/>
    <s v="07"/>
    <s v="18S"/>
    <s v="18E"/>
    <s v="STANDARD"/>
    <x v="0"/>
    <n v="43768"/>
    <n v="1"/>
    <s v="0000"/>
    <n v="5426"/>
    <s v="W"/>
    <x v="20"/>
    <s v="DR"/>
    <m/>
    <s v="BEVERLY HILLS"/>
    <m/>
    <s v="PINE RIDGE UNIT 6 PB 14 PG 91               MAPS 315B &amp;"/>
    <n v="311770"/>
    <n v="15070"/>
    <n v="296700"/>
    <n v="265476"/>
    <n v="235476"/>
    <x v="0"/>
    <x v="725"/>
    <n v="38571"/>
    <n v="2771"/>
    <n v="1909"/>
    <x v="0"/>
    <s v="WARRANTY DEED"/>
    <n v="1"/>
    <x v="24"/>
    <x v="1"/>
    <x v="1"/>
    <m/>
    <n v="2683"/>
    <n v="32"/>
    <x v="0"/>
    <x v="0"/>
    <n v="4011"/>
    <m/>
    <m/>
    <m/>
    <m/>
    <s v="SELLARS MICHAEL H"/>
    <s v="MHS REVOCABLE TRUST DATED 4 15 2008"/>
    <s v="5426 W PIUTE DR"/>
    <s v="BEVERLY HILLS FL 34465"/>
  </r>
  <r>
    <x v="1512"/>
    <s v="18E17S320060  03580 0090"/>
    <s v="7492"/>
    <s v="PINE RIDGE UNITS 1,5,&amp; 6"/>
    <s v="0100"/>
    <s v="Single Family Residential"/>
    <s v="07"/>
    <s v="18S"/>
    <s v="18E"/>
    <s v="STANDARD"/>
    <x v="0"/>
    <n v="44192"/>
    <n v="1.01"/>
    <s v="0000"/>
    <n v="4182"/>
    <s v="N"/>
    <x v="82"/>
    <s v="PT"/>
    <m/>
    <s v="BEVERLY HILLS"/>
    <m/>
    <s v="PINE RIDGE UNIT 6 PB 14 PG 1 LOT 9 BLK 358"/>
    <n v="250100"/>
    <n v="15220"/>
    <n v="234880"/>
    <n v="206516"/>
    <n v="181516"/>
    <x v="0"/>
    <x v="379"/>
    <n v="310000"/>
    <n v="3080"/>
    <n v="936"/>
    <x v="0"/>
    <s v="WARRANTY DEED"/>
    <n v="1"/>
    <x v="0"/>
    <x v="1"/>
    <x v="0"/>
    <m/>
    <n v="2165"/>
    <n v="32"/>
    <x v="0"/>
    <x v="0"/>
    <n v="3340"/>
    <m/>
    <m/>
    <m/>
    <m/>
    <s v="GIBSON DAVID"/>
    <s v="CANCRO JEANETTE"/>
    <s v="4182 N WRANGLER PT"/>
    <s v="BEVERLY HILLS FL 34465"/>
  </r>
  <r>
    <x v="1513"/>
    <s v="18E17S320060  03580 0180"/>
    <s v="7492"/>
    <s v="PINE RIDGE UNITS 1,5,&amp; 6"/>
    <s v="0100"/>
    <s v="Single Family Residential"/>
    <s v="07"/>
    <s v="18S"/>
    <s v="18E"/>
    <s v="STANDARD"/>
    <x v="0"/>
    <n v="43769"/>
    <n v="1"/>
    <s v="0000"/>
    <n v="4232"/>
    <s v="N"/>
    <x v="80"/>
    <s v="DR"/>
    <m/>
    <s v="BEVERLY HILLS"/>
    <m/>
    <s v="PINE RIDGE UNIT 6 PB 14 PG 91 LOT 18 BLK 358"/>
    <n v="282680"/>
    <n v="15070"/>
    <n v="267610"/>
    <n v="267748"/>
    <n v="242748"/>
    <x v="0"/>
    <x v="726"/>
    <n v="338000"/>
    <n v="2826"/>
    <n v="1889"/>
    <x v="0"/>
    <s v="WARRANTY DEED"/>
    <n v="1"/>
    <x v="0"/>
    <x v="1"/>
    <x v="1"/>
    <m/>
    <n v="2611"/>
    <n v="32"/>
    <x v="0"/>
    <x v="0"/>
    <n v="3747"/>
    <m/>
    <m/>
    <m/>
    <m/>
    <s v="FOUNTAIN SCOTT R"/>
    <s v="FOUNTAIN SHANNON M"/>
    <s v="4232 N DECKWOOD DR"/>
    <s v="BEVERLY HILLS FL 34465"/>
  </r>
  <r>
    <x v="1514"/>
    <s v="18E17S320060  03590 0040"/>
    <s v="7492"/>
    <s v="PINE RIDGE UNITS 1,5,&amp; 6"/>
    <s v="0100"/>
    <s v="Single Family Residential"/>
    <s v="07"/>
    <s v="18S"/>
    <s v="18E"/>
    <s v="STANDARD"/>
    <x v="0"/>
    <n v="43685"/>
    <n v="1"/>
    <s v="0000"/>
    <n v="4347"/>
    <s v="N"/>
    <x v="24"/>
    <s v="DR"/>
    <m/>
    <s v="BEVERLY HILLS"/>
    <m/>
    <s v="PINE RIDGE UNIT 6 PB 14 PG 91 LOT 4 BLK 359"/>
    <n v="200530"/>
    <n v="15040"/>
    <n v="185490"/>
    <n v="151548"/>
    <n v="126548"/>
    <x v="0"/>
    <x v="727"/>
    <n v="305000"/>
    <n v="3153"/>
    <n v="82"/>
    <x v="0"/>
    <s v="WARRANTY DEED"/>
    <n v="1"/>
    <x v="26"/>
    <x v="1"/>
    <x v="0"/>
    <m/>
    <n v="2023"/>
    <n v="32"/>
    <x v="0"/>
    <x v="0"/>
    <n v="3129"/>
    <m/>
    <m/>
    <m/>
    <m/>
    <s v="MCKINNEY KIM"/>
    <s v="MCLELLAN MARJORIE J"/>
    <s v="795 HARMONY RD"/>
    <s v="JACKSON NJ 08527"/>
  </r>
  <r>
    <x v="1515"/>
    <s v="18E17S320060  03590 0060"/>
    <s v="7492"/>
    <s v="PINE RIDGE UNITS 1,5,&amp; 6"/>
    <s v="0100"/>
    <s v="Single Family Residential"/>
    <s v="07"/>
    <s v="18S"/>
    <s v="18E"/>
    <s v="STANDARD"/>
    <x v="0"/>
    <n v="47840"/>
    <n v="1.1000000000000001"/>
    <s v="0000"/>
    <n v="4371"/>
    <s v="N"/>
    <x v="24"/>
    <s v="DR"/>
    <m/>
    <s v="BEVERLY HILLS"/>
    <m/>
    <s v="PINE RIDGE UNIT 6 PB 14 PG 91 LOT 6 BLK 359"/>
    <n v="224440"/>
    <n v="16470"/>
    <n v="207970"/>
    <n v="174554"/>
    <n v="149554"/>
    <x v="0"/>
    <x v="304"/>
    <n v="198000"/>
    <n v="2388"/>
    <n v="381"/>
    <x v="0"/>
    <s v="WARRANTY DEED"/>
    <n v="1"/>
    <x v="15"/>
    <x v="1"/>
    <x v="0"/>
    <m/>
    <n v="2051"/>
    <n v="32"/>
    <x v="0"/>
    <x v="0"/>
    <n v="2897"/>
    <m/>
    <m/>
    <m/>
    <m/>
    <s v="DAYKE ROBERT B"/>
    <s v="DAYKE ELINOR N"/>
    <s v="4371 N SADDLE DR"/>
    <s v="BEVERLY HILLS FL 34465"/>
  </r>
  <r>
    <x v="1516"/>
    <s v="18E17S320060  03600 0020"/>
    <s v="7492"/>
    <s v="PINE RIDGE UNITS 1,5,&amp; 6"/>
    <s v="0100"/>
    <s v="Single Family Residential"/>
    <s v="07"/>
    <s v="18S"/>
    <s v="18E"/>
    <s v="STANDARD"/>
    <x v="0"/>
    <n v="43725"/>
    <n v="1"/>
    <s v="0000"/>
    <n v="4383"/>
    <s v="N"/>
    <x v="80"/>
    <s v="DR"/>
    <m/>
    <s v="BEVERLY HILLS"/>
    <m/>
    <s v="PINE RIDGE UNIT 6 PB 14 PG 91 LOT 2 BLK 360         MAPS"/>
    <n v="247990"/>
    <n v="15060"/>
    <n v="232930"/>
    <n v="186127"/>
    <n v="161127"/>
    <x v="0"/>
    <x v="446"/>
    <n v="14500"/>
    <n v="1259"/>
    <n v="587"/>
    <x v="1"/>
    <s v="WARRANTY DEED"/>
    <n v="1"/>
    <x v="11"/>
    <x v="1"/>
    <x v="0"/>
    <m/>
    <n v="2254"/>
    <n v="32"/>
    <x v="0"/>
    <x v="0"/>
    <n v="3542"/>
    <m/>
    <m/>
    <m/>
    <m/>
    <s v="BETKER ALOIS E"/>
    <s v="BETKER ERIKA M"/>
    <s v="4383 N DECKWOOD DR"/>
    <s v="BEVERLY HILLS FL 34465"/>
  </r>
  <r>
    <x v="1517"/>
    <s v="18E17S320060  03600 0070"/>
    <s v="7492"/>
    <s v="PINE RIDGE UNITS 1,5,&amp; 6"/>
    <s v="0100"/>
    <s v="Single Family Residential"/>
    <s v="07"/>
    <s v="18S"/>
    <s v="18E"/>
    <s v="STANDARD"/>
    <x v="0"/>
    <n v="53823"/>
    <n v="1.24"/>
    <s v="0000"/>
    <n v="4442"/>
    <s v="N"/>
    <x v="24"/>
    <s v="DR"/>
    <m/>
    <s v="BEVERLY HILLS"/>
    <m/>
    <s v="PINE RIDGE UNIT 6 PB 14 PG 91 LOT 7 BLK 360"/>
    <n v="256080"/>
    <n v="18530"/>
    <n v="237550"/>
    <n v="236730"/>
    <n v="211730"/>
    <x v="0"/>
    <x v="60"/>
    <n v="176000"/>
    <n v="1308"/>
    <n v="1226"/>
    <x v="0"/>
    <s v="WARRANTY DEED"/>
    <n v="2"/>
    <x v="11"/>
    <x v="1"/>
    <x v="1"/>
    <m/>
    <n v="2269"/>
    <n v="32"/>
    <x v="0"/>
    <x v="0"/>
    <n v="3508"/>
    <m/>
    <m/>
    <m/>
    <m/>
    <s v="HELMDACH SVERD SANDY"/>
    <s v="HELMDACH ELFRIEDE"/>
    <s v="4442 N SADDLE DR"/>
    <s v="BEVERLY HILLS FL 34465"/>
  </r>
  <r>
    <x v="1518"/>
    <s v="18E17S320060  03610 0070"/>
    <s v="7492"/>
    <s v="PINE RIDGE UNITS 1,5,&amp; 6"/>
    <s v="0000"/>
    <s v="Vacant Residential"/>
    <s v="08"/>
    <s v="18S"/>
    <s v="18E"/>
    <s v="STANDARD"/>
    <x v="1"/>
    <n v="43618"/>
    <n v="1"/>
    <s v="000X"/>
    <n v="4284"/>
    <s v="N"/>
    <x v="83"/>
    <s v="DR"/>
    <m/>
    <s v="BEVERLY HILLS"/>
    <m/>
    <s v="PINE RIDGE UNIT 6 PB 14 PG 91 LOT 7 BLK 361"/>
    <n v="15020"/>
    <n v="15020"/>
    <n v="0"/>
    <n v="15020"/>
    <n v="15020"/>
    <x v="1"/>
    <x v="18"/>
    <n v="47500"/>
    <n v="1771"/>
    <n v="645"/>
    <x v="1"/>
    <s v="WARRANTY DEED"/>
    <m/>
    <x v="6"/>
    <x v="2"/>
    <x v="2"/>
    <m/>
    <m/>
    <m/>
    <x v="2"/>
    <x v="1"/>
    <n v="0"/>
    <m/>
    <m/>
    <m/>
    <m/>
    <s v="BAKER JUDY L"/>
    <s v="LYNDE JIM I"/>
    <s v="3275 W PEBBLE BEACH CT"/>
    <s v="LECANTO FL 34461"/>
  </r>
  <r>
    <x v="1519"/>
    <s v="18E17S320060  03610 0090"/>
    <s v="7492"/>
    <s v="PINE RIDGE UNITS 1,5,&amp; 6"/>
    <s v="0100"/>
    <s v="Single Family Residential"/>
    <s v="08"/>
    <s v="18S"/>
    <s v="18E"/>
    <s v="STANDARD"/>
    <x v="0"/>
    <n v="43573"/>
    <n v="1"/>
    <s v="000X"/>
    <n v="4230"/>
    <s v="N"/>
    <x v="83"/>
    <s v="DR"/>
    <m/>
    <s v="BEVERLY HILLS"/>
    <m/>
    <s v="PINE RIDGE UNIT 6 PB 14 PG 91 LOT 9 BLK 361"/>
    <n v="155840"/>
    <n v="15000"/>
    <n v="140840"/>
    <n v="109485"/>
    <n v="84485"/>
    <x v="0"/>
    <x v="21"/>
    <n v="22500"/>
    <n v="1076"/>
    <n v="639"/>
    <x v="1"/>
    <s v="FROM DEVELOPERS"/>
    <n v="1"/>
    <x v="10"/>
    <x v="1"/>
    <x v="0"/>
    <m/>
    <n v="1613"/>
    <n v="32"/>
    <x v="0"/>
    <x v="0"/>
    <n v="2301"/>
    <m/>
    <m/>
    <m/>
    <m/>
    <s v="BENNETT ROBERT A"/>
    <s v="BENNETT MERLENE L"/>
    <s v="4230 N SADDLE TREE DR"/>
    <s v="BEVERLY HILLS FL 34465"/>
  </r>
  <r>
    <x v="1520"/>
    <s v="18E17S320060  03610 0240"/>
    <s v="7492"/>
    <s v="PINE RIDGE UNITS 1,5,&amp; 6"/>
    <s v="0100"/>
    <s v="Single Family Residential"/>
    <s v="08"/>
    <s v="18S"/>
    <s v="18E"/>
    <s v="STANDARD"/>
    <x v="0"/>
    <n v="43750"/>
    <n v="1"/>
    <s v="000X"/>
    <n v="4237"/>
    <s v="N"/>
    <x v="19"/>
    <s v="DR"/>
    <m/>
    <s v="BEVERLY HILLS"/>
    <m/>
    <s v="PINE RIDGE UNIT 6 PB 14 PGS 91-95 LOT 24 BLK 361"/>
    <n v="223200"/>
    <n v="15070"/>
    <n v="208130"/>
    <n v="164814"/>
    <n v="139814"/>
    <x v="0"/>
    <x v="386"/>
    <n v="75000"/>
    <n v="2018"/>
    <n v="2405"/>
    <x v="1"/>
    <s v="WARRANTY DEED"/>
    <n v="1"/>
    <x v="42"/>
    <x v="1"/>
    <x v="0"/>
    <m/>
    <n v="2149"/>
    <n v="32"/>
    <x v="0"/>
    <x v="0"/>
    <n v="2894"/>
    <m/>
    <m/>
    <m/>
    <m/>
    <s v="BROWNE GREGORY W"/>
    <s v="BROWNE KAREN J"/>
    <s v="4237 N PINK POPPY DR"/>
    <s v="BEVERLY HILLS FL 34465 4840"/>
  </r>
  <r>
    <x v="1521"/>
    <s v="18E17S320060  03570 0050"/>
    <s v="7492"/>
    <s v="PINE RIDGE UNITS 1,5,&amp; 6"/>
    <s v="0100"/>
    <s v="Single Family Residential"/>
    <s v="07"/>
    <s v="18S"/>
    <s v="18E"/>
    <s v="STANDARD"/>
    <x v="0"/>
    <n v="44074"/>
    <n v="1.01"/>
    <s v="0000"/>
    <n v="5420"/>
    <s v="W"/>
    <x v="20"/>
    <s v="DR"/>
    <m/>
    <s v="BEVERLY HILLS"/>
    <m/>
    <s v="PINE RIDGE UNIT 6 PB 14 PG 91 LOT 5 BLK 357"/>
    <n v="271880"/>
    <n v="15180"/>
    <n v="256700"/>
    <n v="257397"/>
    <n v="232397"/>
    <x v="0"/>
    <x v="126"/>
    <n v="96500"/>
    <n v="1915"/>
    <n v="1976"/>
    <x v="1"/>
    <s v="WARRANTY DEED"/>
    <n v="1"/>
    <x v="3"/>
    <x v="1"/>
    <x v="1"/>
    <m/>
    <n v="2536"/>
    <n v="32"/>
    <x v="0"/>
    <x v="0"/>
    <n v="3493"/>
    <m/>
    <m/>
    <m/>
    <m/>
    <s v="ANTONELLI MICHAEL J"/>
    <s v="MICHAEL ANTONELLI TRUST"/>
    <s v="5420 W PIUTE DR"/>
    <s v="PINE RIDGE FL 34465 4832"/>
  </r>
  <r>
    <x v="1522"/>
    <s v="18E17S320060  03570 0130"/>
    <s v="7492"/>
    <s v="PINE RIDGE UNITS 1,5,&amp; 6"/>
    <s v="0100"/>
    <s v="Single Family Residential"/>
    <s v="07"/>
    <s v="18S"/>
    <s v="18E"/>
    <s v="STANDARD"/>
    <x v="0"/>
    <n v="45923"/>
    <n v="1.05"/>
    <s v="0000"/>
    <n v="5246"/>
    <s v="W"/>
    <x v="20"/>
    <s v="DR"/>
    <m/>
    <s v="BEVERLY HILLS"/>
    <m/>
    <s v="PINE RIDGE UNIT 6 PB 14 PG 91 LOT 13 BLK 357"/>
    <n v="243690"/>
    <n v="15810"/>
    <n v="227880"/>
    <n v="189381"/>
    <n v="163881"/>
    <x v="0"/>
    <x v="386"/>
    <n v="75000"/>
    <n v="2024"/>
    <n v="1367"/>
    <x v="1"/>
    <s v="WARRANTY DEED"/>
    <n v="1"/>
    <x v="3"/>
    <x v="1"/>
    <x v="0"/>
    <m/>
    <n v="2169"/>
    <n v="32"/>
    <x v="0"/>
    <x v="0"/>
    <n v="3163"/>
    <m/>
    <m/>
    <m/>
    <m/>
    <s v="BOX WILLIAM W"/>
    <s v="WILLIAM W BOX FAMILY TRUST"/>
    <s v="5246 W PIUTE DR"/>
    <s v="BEVERLY HILLS FL 34465"/>
  </r>
  <r>
    <x v="1523"/>
    <s v="18E17S320060  03570 0180"/>
    <s v="7492"/>
    <s v="PINE RIDGE UNITS 1,5,&amp; 6"/>
    <s v="0100"/>
    <s v="Single Family Residential"/>
    <s v="07"/>
    <s v="18S"/>
    <s v="18E"/>
    <s v="STANDARD"/>
    <x v="0"/>
    <n v="44116"/>
    <n v="1.01"/>
    <s v="0000"/>
    <n v="5044"/>
    <s v="W"/>
    <x v="20"/>
    <s v="DR"/>
    <m/>
    <s v="BEVERLY HILLS"/>
    <m/>
    <s v="PINE RIDGE UNIT 6 PB 14 PG 91 LOT 18 BLK 357"/>
    <n v="239450"/>
    <n v="15190"/>
    <n v="224260"/>
    <n v="184395"/>
    <n v="159395"/>
    <x v="0"/>
    <x v="359"/>
    <n v="23546"/>
    <n v="1021"/>
    <n v="1525"/>
    <x v="1"/>
    <s v="FROM DEVELOPERS"/>
    <n v="1"/>
    <x v="20"/>
    <x v="1"/>
    <x v="0"/>
    <m/>
    <n v="2154"/>
    <n v="32"/>
    <x v="0"/>
    <x v="0"/>
    <n v="3263"/>
    <m/>
    <m/>
    <m/>
    <m/>
    <s v="ACUNA ALBERTO R"/>
    <s v="ALBERTO R ACUNA LIVING TRUST DATED MARCH"/>
    <s v="5044 W PIUTE DR"/>
    <s v="BEVERLY HILLS FL 34465"/>
  </r>
  <r>
    <x v="1524"/>
    <s v="18E17S320060  03570 0190"/>
    <s v="7492"/>
    <s v="PINE RIDGE UNITS 1,5,&amp; 6"/>
    <s v="0100"/>
    <s v="Single Family Residential"/>
    <s v="07"/>
    <s v="18S"/>
    <s v="18E"/>
    <s v="STANDARD"/>
    <x v="0"/>
    <n v="43871"/>
    <n v="1.01"/>
    <s v="0000"/>
    <n v="5012"/>
    <s v="W"/>
    <x v="20"/>
    <s v="DR"/>
    <m/>
    <s v="BEVERLY HILLS"/>
    <m/>
    <s v="PINE RIDGE UNIT 6 PB 9 PG 73 LOT 19 BLK 357"/>
    <n v="273710"/>
    <n v="15110"/>
    <n v="258600"/>
    <n v="213326"/>
    <n v="188326"/>
    <x v="0"/>
    <x v="288"/>
    <n v="58500"/>
    <n v="1815"/>
    <n v="1155"/>
    <x v="1"/>
    <s v="WARRANTY DEED"/>
    <n v="1"/>
    <x v="0"/>
    <x v="1"/>
    <x v="1"/>
    <m/>
    <n v="2634"/>
    <n v="32"/>
    <x v="0"/>
    <x v="0"/>
    <n v="3750"/>
    <m/>
    <m/>
    <m/>
    <m/>
    <s v="CHAMPAGNE PAUL R"/>
    <s v="CHAMPAGNE DOROTHY"/>
    <s v="5012 W PIUTE DR"/>
    <s v="BEVERLY HILLS FL 34465"/>
  </r>
  <r>
    <x v="1525"/>
    <s v="18E17S320060  03570 0230"/>
    <s v="7492"/>
    <s v="PINE RIDGE UNITS 1,5,&amp; 6"/>
    <s v="0100"/>
    <s v="Single Family Residential"/>
    <s v="08"/>
    <s v="18S"/>
    <s v="18E"/>
    <s v="STANDARD"/>
    <x v="0"/>
    <n v="44627"/>
    <n v="1.02"/>
    <s v="000X"/>
    <n v="4896"/>
    <s v="W"/>
    <x v="20"/>
    <s v="DR"/>
    <m/>
    <s v="BEVERLY HILLS"/>
    <m/>
    <s v="PINE RIDGE UNIT 6 PB 14 PG 91 LOT 23 BLK 357"/>
    <n v="385650"/>
    <n v="15370"/>
    <n v="370280"/>
    <n v="342718"/>
    <n v="317718"/>
    <x v="0"/>
    <x v="728"/>
    <n v="301600"/>
    <n v="2695"/>
    <n v="1511"/>
    <x v="0"/>
    <s v="TO OR FROM BANKS/LOAN CO."/>
    <n v="1"/>
    <x v="3"/>
    <x v="0"/>
    <x v="1"/>
    <m/>
    <n v="3462"/>
    <n v="32"/>
    <x v="0"/>
    <x v="0"/>
    <n v="4724"/>
    <m/>
    <m/>
    <m/>
    <m/>
    <s v="REICHELDERFER BRUCE A JR"/>
    <s v="REICHELDERFER KAREN M"/>
    <s v="4896 W PIUTE DR"/>
    <s v="BEVERLY HILLS FL 34465 4830"/>
  </r>
  <r>
    <x v="1526"/>
    <s v="18E17S320060  03580 0050"/>
    <s v="7492"/>
    <s v="PINE RIDGE UNITS 1,5,&amp; 6"/>
    <s v="0100"/>
    <s v="Single Family Residential"/>
    <s v="07"/>
    <s v="18S"/>
    <s v="18E"/>
    <s v="STANDARD"/>
    <x v="0"/>
    <n v="45919"/>
    <n v="1.05"/>
    <s v="0000"/>
    <n v="5413"/>
    <s v="W"/>
    <x v="20"/>
    <s v="DR"/>
    <m/>
    <s v="BEVERLY HILLS"/>
    <m/>
    <s v="PINE RIDGE UNIT 6 PB 14 PG 91              MAPS 315B &amp; 316C"/>
    <n v="328660"/>
    <n v="15810"/>
    <n v="312850"/>
    <n v="272447"/>
    <n v="247447"/>
    <x v="0"/>
    <x v="386"/>
    <n v="80000"/>
    <n v="2026"/>
    <n v="1010"/>
    <x v="1"/>
    <s v="WARRANTY DEED"/>
    <n v="1"/>
    <x v="3"/>
    <x v="1"/>
    <x v="1"/>
    <m/>
    <n v="3106"/>
    <n v="32"/>
    <x v="0"/>
    <x v="0"/>
    <n v="4323"/>
    <m/>
    <m/>
    <m/>
    <m/>
    <s v="HARNESS TODD"/>
    <s v="HARNESS SUSAN"/>
    <s v="5413 W PIUTE DR"/>
    <s v="BEVERLY HILLS FL 34465"/>
  </r>
  <r>
    <x v="1527"/>
    <s v="18E17S320060  03580 0100"/>
    <s v="7492"/>
    <s v="PINE RIDGE UNITS 1,5,&amp; 6"/>
    <s v="0000"/>
    <s v="Vacant Residential"/>
    <s v="07"/>
    <s v="18S"/>
    <s v="18E"/>
    <s v="STANDARD"/>
    <x v="1"/>
    <n v="63247"/>
    <n v="1.45"/>
    <s v="0000"/>
    <n v="4224"/>
    <s v="N"/>
    <x v="82"/>
    <s v="PT"/>
    <m/>
    <s v="BEVERLY HILLS"/>
    <m/>
    <s v="PINE RIDGE UNIT 6 PB 14 PG 91 LOT 10 BLK 358                "/>
    <n v="21780"/>
    <n v="21780"/>
    <n v="0"/>
    <n v="21780"/>
    <n v="21780"/>
    <x v="1"/>
    <x v="351"/>
    <n v="25500"/>
    <n v="889"/>
    <n v="943"/>
    <x v="1"/>
    <s v="UNDEFINED"/>
    <m/>
    <x v="6"/>
    <x v="2"/>
    <x v="2"/>
    <m/>
    <m/>
    <m/>
    <x v="2"/>
    <x v="1"/>
    <n v="0"/>
    <m/>
    <m/>
    <m/>
    <m/>
    <s v="KRAMICH WILLIAM JR &amp; FRANCES"/>
    <s v="&amp; WILLIAM J KRAMICH"/>
    <s v="12 EMORY ST"/>
    <s v="SAUGUS MA 01906"/>
  </r>
  <r>
    <x v="1528"/>
    <s v="18E17S320060  03580 0110"/>
    <s v="7492"/>
    <s v="PINE RIDGE UNITS 1,5,&amp; 6"/>
    <s v="0000"/>
    <s v="Vacant Residential"/>
    <s v="07"/>
    <s v="18S"/>
    <s v="18E"/>
    <s v="STANDARD"/>
    <x v="1"/>
    <n v="55885"/>
    <n v="1.28"/>
    <s v="0000"/>
    <n v="4225"/>
    <s v="N"/>
    <x v="82"/>
    <s v="PT"/>
    <m/>
    <s v="BEVERLY HILLS"/>
    <m/>
    <s v="PINE RIDGE UNIT 6 PB 14 PG 91 LOT 11 BLK 358      MAPS 315B"/>
    <n v="19240"/>
    <n v="19240"/>
    <n v="0"/>
    <n v="19240"/>
    <n v="19240"/>
    <x v="1"/>
    <x v="729"/>
    <n v="27500"/>
    <n v="3088"/>
    <n v="1851"/>
    <x v="1"/>
    <s v="WARRANTY DEED"/>
    <m/>
    <x v="6"/>
    <x v="2"/>
    <x v="2"/>
    <m/>
    <m/>
    <m/>
    <x v="2"/>
    <x v="1"/>
    <n v="0"/>
    <m/>
    <m/>
    <m/>
    <m/>
    <s v="SCOTT MERCEDES D"/>
    <s v="CHAGANI AAMIR A"/>
    <s v="2251 W TEE CIR"/>
    <s v="CITRUS SPRINGS FL 34434"/>
  </r>
  <r>
    <x v="1529"/>
    <s v="18E17S320060  03580 0150"/>
    <s v="7492"/>
    <s v="PINE RIDGE UNITS 1,5,&amp; 6"/>
    <s v="0100"/>
    <s v="Single Family Residential"/>
    <s v="07"/>
    <s v="18S"/>
    <s v="18E"/>
    <s v="STANDARD"/>
    <x v="0"/>
    <n v="43967"/>
    <n v="1.01"/>
    <s v="0000"/>
    <n v="5321"/>
    <s v="W"/>
    <x v="20"/>
    <s v="DR"/>
    <m/>
    <s v="BEVERLY HILLS"/>
    <m/>
    <s v="PINE RIDGE UNIT 6 PB 14 PG 91 LOT 15 BLK 358"/>
    <n v="210440"/>
    <n v="15140"/>
    <n v="195300"/>
    <n v="169437"/>
    <n v="144437"/>
    <x v="0"/>
    <x v="486"/>
    <n v="22000"/>
    <n v="1040"/>
    <n v="1960"/>
    <x v="1"/>
    <s v="FROM DEVELOPERS"/>
    <n v="1"/>
    <x v="10"/>
    <x v="1"/>
    <x v="0"/>
    <m/>
    <n v="1930"/>
    <n v="32"/>
    <x v="0"/>
    <x v="0"/>
    <n v="2948"/>
    <m/>
    <m/>
    <m/>
    <m/>
    <s v="TIERRA RUFINO G"/>
    <m/>
    <s v="5321 W PIUTE DR"/>
    <s v="BEVERLY HILLS FL 34465"/>
  </r>
  <r>
    <x v="1530"/>
    <s v="18E17S320060  03590 0020"/>
    <s v="7492"/>
    <s v="PINE RIDGE UNITS 1,5,&amp; 6"/>
    <s v="0000"/>
    <s v="Vacant Residential"/>
    <s v="07"/>
    <s v="18S"/>
    <s v="18E"/>
    <s v="STANDARD"/>
    <x v="1"/>
    <n v="43563"/>
    <n v="1"/>
    <s v="0000"/>
    <n v="4323"/>
    <s v="N"/>
    <x v="24"/>
    <s v="DR"/>
    <m/>
    <s v="BEVERLY HILLS"/>
    <m/>
    <s v="PINE RIDGE UNIT 6 PB 14 PG 91          MAPS 315B &amp; 316C LOT"/>
    <n v="15000"/>
    <n v="15000"/>
    <n v="0"/>
    <n v="15000"/>
    <n v="15000"/>
    <x v="1"/>
    <x v="502"/>
    <n v="30000"/>
    <n v="3148"/>
    <n v="364"/>
    <x v="1"/>
    <s v="WARRANTY DEED"/>
    <m/>
    <x v="6"/>
    <x v="2"/>
    <x v="2"/>
    <m/>
    <m/>
    <m/>
    <x v="2"/>
    <x v="1"/>
    <n v="0"/>
    <m/>
    <m/>
    <m/>
    <m/>
    <s v="MEEK DEVELOPMENT AND INVESTMENT LLC"/>
    <s v="GEERLING NANCY L"/>
    <s v="PO BOX 640507"/>
    <s v="BEVERLY HILLS FL 34464"/>
  </r>
  <r>
    <x v="1531"/>
    <s v="18E17S320060  03610 0020"/>
    <s v="7492"/>
    <s v="PINE RIDGE UNITS 1,5,&amp; 6"/>
    <s v="0000"/>
    <s v="Vacant Residential"/>
    <s v="08"/>
    <s v="18S"/>
    <s v="18E"/>
    <s v="STANDARD"/>
    <x v="1"/>
    <n v="43996"/>
    <n v="1.01"/>
    <s v="000X"/>
    <n v="4380"/>
    <s v="N"/>
    <x v="83"/>
    <s v="DR"/>
    <m/>
    <s v="BEVERLY HILLS"/>
    <m/>
    <s v="PINE RIDGE UNIT 6                      MAPS 315B &amp; 316C LOT"/>
    <n v="15150"/>
    <n v="15150"/>
    <n v="0"/>
    <n v="15150"/>
    <n v="15150"/>
    <x v="1"/>
    <x v="730"/>
    <n v="19000"/>
    <n v="1268"/>
    <n v="1283"/>
    <x v="1"/>
    <s v="FROM DEVELOPERS"/>
    <m/>
    <x v="6"/>
    <x v="2"/>
    <x v="2"/>
    <m/>
    <m/>
    <m/>
    <x v="2"/>
    <x v="1"/>
    <n v="0"/>
    <m/>
    <m/>
    <m/>
    <m/>
    <s v="QUIJANO NENA L"/>
    <s v="NENA L QUIJANO TRUST"/>
    <s v="13724 MOONSTONE CANYON DR"/>
    <s v="RIVERVIEW FL 33579 3504"/>
  </r>
  <r>
    <x v="1532"/>
    <s v="18E17S320060  03610 0120"/>
    <s v="7492"/>
    <s v="PINE RIDGE UNITS 1,5,&amp; 6"/>
    <s v="0000"/>
    <s v="Vacant Residential"/>
    <s v="08"/>
    <s v="18S"/>
    <s v="18E"/>
    <s v="STANDARD"/>
    <x v="1"/>
    <n v="43601"/>
    <n v="1"/>
    <s v="000X"/>
    <n v="4172"/>
    <s v="N"/>
    <x v="83"/>
    <s v="DR"/>
    <m/>
    <s v="BEVERLY HILLS"/>
    <m/>
    <s v="PINE RIDGE UNIT 6 PB 14 PG 91                       MAPS"/>
    <n v="15010"/>
    <n v="15010"/>
    <n v="0"/>
    <n v="15010"/>
    <n v="15010"/>
    <x v="1"/>
    <x v="56"/>
    <n v="22800"/>
    <n v="1422"/>
    <n v="2498"/>
    <x v="1"/>
    <s v="FROM DEVELOPERS"/>
    <m/>
    <x v="6"/>
    <x v="2"/>
    <x v="2"/>
    <m/>
    <m/>
    <m/>
    <x v="2"/>
    <x v="1"/>
    <n v="0"/>
    <m/>
    <m/>
    <m/>
    <m/>
    <s v="VILLANUEVA LUIS E"/>
    <s v="VILLANUEVA MONICA"/>
    <s v="7846 PRAVER DR W"/>
    <s v="JACKSONVILLE FL 32217"/>
  </r>
  <r>
    <x v="1533"/>
    <s v="18E17S320060  03610 0200"/>
    <s v="7492"/>
    <s v="PINE RIDGE UNITS 1,5,&amp; 6"/>
    <s v="0100"/>
    <s v="Single Family Residential"/>
    <s v="08"/>
    <s v="18S"/>
    <s v="18E"/>
    <s v="STANDARD"/>
    <x v="0"/>
    <n v="43750"/>
    <n v="1"/>
    <s v="000X"/>
    <n v="4151"/>
    <s v="N"/>
    <x v="19"/>
    <s v="DR"/>
    <m/>
    <s v="BEVERLY HILLS"/>
    <m/>
    <s v="PINE RIDGE UNIT 6 PB 14 PG 91 LOT 20 BLK 361             "/>
    <n v="203210"/>
    <n v="15070"/>
    <n v="188140"/>
    <n v="140943"/>
    <n v="115443"/>
    <x v="0"/>
    <x v="258"/>
    <n v="148000"/>
    <n v="1486"/>
    <n v="995"/>
    <x v="0"/>
    <s v="WARRANTY DEED"/>
    <n v="1"/>
    <x v="13"/>
    <x v="1"/>
    <x v="0"/>
    <m/>
    <n v="1908"/>
    <n v="32"/>
    <x v="0"/>
    <x v="0"/>
    <n v="2627"/>
    <m/>
    <m/>
    <m/>
    <m/>
    <s v="LOWE BETTY F"/>
    <s v="CO TRUSTEE LOWE REV FAM TRST"/>
    <s v="4151 N PINK POPPY DR"/>
    <s v="BEVERLY HILLS FL 34465 4840"/>
  </r>
  <r>
    <x v="1534"/>
    <s v="18E17S320060  03610 0230"/>
    <s v="7492"/>
    <s v="PINE RIDGE UNITS 1,5,&amp; 6"/>
    <s v="0100"/>
    <s v="Single Family Residential"/>
    <s v="08"/>
    <s v="18S"/>
    <s v="18E"/>
    <s v="STANDARD"/>
    <x v="0"/>
    <n v="43750"/>
    <n v="1"/>
    <s v="000X"/>
    <n v="4215"/>
    <s v="N"/>
    <x v="19"/>
    <s v="DR"/>
    <m/>
    <s v="BEVERLY HILLS"/>
    <m/>
    <s v="PINE RIDGE UNIT 6                       MAPS 315B &amp; 316C"/>
    <n v="177130"/>
    <n v="15070"/>
    <n v="162060"/>
    <n v="127646"/>
    <n v="102646"/>
    <x v="0"/>
    <x v="267"/>
    <n v="20000"/>
    <n v="1240"/>
    <n v="1382"/>
    <x v="1"/>
    <s v="FROM DEVELOPERS"/>
    <n v="1"/>
    <x v="11"/>
    <x v="1"/>
    <x v="0"/>
    <m/>
    <n v="1773"/>
    <n v="32"/>
    <x v="1"/>
    <x v="0"/>
    <n v="2504"/>
    <m/>
    <m/>
    <m/>
    <m/>
    <s v="DIETZ FRANK M"/>
    <s v="DIETZ DORIS E"/>
    <s v="4215 N PINK POPPY"/>
    <s v="BEVERLY HILLS FL 34465"/>
  </r>
  <r>
    <x v="1535"/>
    <s v="18E17S320060  03610 0260"/>
    <s v="7492"/>
    <s v="PINE RIDGE UNITS 1,5,&amp; 6"/>
    <s v="0100"/>
    <s v="Single Family Residential"/>
    <s v="08"/>
    <s v="18S"/>
    <s v="18E"/>
    <s v="STANDARD"/>
    <x v="0"/>
    <n v="43750"/>
    <n v="1"/>
    <s v="000X"/>
    <n v="4283"/>
    <s v="N"/>
    <x v="19"/>
    <s v="DR"/>
    <m/>
    <s v="BEVERLY HILLS"/>
    <m/>
    <s v="PINE RIDGE UNIT 6 PB 14 PG 91 LOT 26 BLK 361"/>
    <n v="292610"/>
    <n v="15070"/>
    <n v="277540"/>
    <n v="276772"/>
    <n v="251772"/>
    <x v="0"/>
    <x v="731"/>
    <n v="260000"/>
    <n v="2908"/>
    <n v="1631"/>
    <x v="0"/>
    <s v="WARRANTY DEED"/>
    <n v="1"/>
    <x v="0"/>
    <x v="1"/>
    <x v="1"/>
    <m/>
    <n v="2675"/>
    <n v="32"/>
    <x v="0"/>
    <x v="0"/>
    <n v="3915"/>
    <m/>
    <m/>
    <m/>
    <m/>
    <s v="FRADETTE ROBERT R"/>
    <s v="FRADETTE PATRICIA B"/>
    <s v="4283 N PINK POPPY DR"/>
    <s v="BEVERLY HILLS FL 34465"/>
  </r>
  <r>
    <x v="1536"/>
    <s v="18E17S320060  03620 0100"/>
    <s v="7492"/>
    <s v="PINE RIDGE UNITS 1,5,&amp; 6"/>
    <s v="0000"/>
    <s v="Vacant Residential"/>
    <s v="08"/>
    <s v="18S"/>
    <s v="18E"/>
    <s v="STANDARD"/>
    <x v="1"/>
    <n v="43750"/>
    <n v="1"/>
    <s v="000X"/>
    <n v="4361"/>
    <s v="N"/>
    <x v="83"/>
    <s v="DR"/>
    <m/>
    <s v="BEVERLY HILLS"/>
    <m/>
    <s v="PINE RIDGE UNIT 6 LOT 10 BLK 362 MAPS 315B &amp; 316C"/>
    <n v="15070"/>
    <n v="15070"/>
    <n v="0"/>
    <n v="15070"/>
    <n v="15070"/>
    <x v="1"/>
    <x v="730"/>
    <n v="19000"/>
    <n v="1268"/>
    <n v="1278"/>
    <x v="1"/>
    <s v="FROM DEVELOPERS"/>
    <m/>
    <x v="6"/>
    <x v="2"/>
    <x v="2"/>
    <m/>
    <m/>
    <m/>
    <x v="2"/>
    <x v="1"/>
    <n v="0"/>
    <m/>
    <m/>
    <m/>
    <m/>
    <s v="SARMIENTO MANUEL"/>
    <s v="SARMIENTO  ANGILITA A"/>
    <s v="2800 BRAMLEY CRESCENT"/>
    <s v=" N8W 4W6 CANADA"/>
  </r>
  <r>
    <x v="1537"/>
    <s v="18E17S320060  03570 0070"/>
    <s v="7492"/>
    <s v="PINE RIDGE UNITS 1,5,&amp; 6"/>
    <s v="0100"/>
    <s v="Single Family Residential"/>
    <s v="07"/>
    <s v="18S"/>
    <s v="18E"/>
    <s v="STANDARD"/>
    <x v="0"/>
    <n v="94532"/>
    <n v="2.17"/>
    <s v="0000"/>
    <n v="5390"/>
    <s v="W"/>
    <x v="20"/>
    <s v="DR"/>
    <m/>
    <s v="BEVERLY HILLS"/>
    <m/>
    <s v="PINE RIDGE UNIT 6 PB 14 PG 91 LOTS 7 &amp; 8 BLK 357 DESC IN OR"/>
    <n v="199400"/>
    <n v="32550"/>
    <n v="166850"/>
    <n v="126624"/>
    <n v="101124"/>
    <x v="0"/>
    <x v="629"/>
    <n v="302000"/>
    <n v="3111"/>
    <n v="1948"/>
    <x v="0"/>
    <s v="WARRANTY DEED"/>
    <n v="1"/>
    <x v="14"/>
    <x v="1"/>
    <x v="0"/>
    <m/>
    <n v="1958"/>
    <n v="32"/>
    <x v="1"/>
    <x v="0"/>
    <n v="2768"/>
    <m/>
    <m/>
    <m/>
    <m/>
    <s v="SHERBURNE PHILLIPS"/>
    <s v="SHERBURNE JO ANNE"/>
    <s v="5390 W PIUTE DR"/>
    <s v="BEVERLY HILLS FL 34465"/>
  </r>
  <r>
    <x v="1538"/>
    <s v="18E17S320060  03570 0150"/>
    <s v="7492"/>
    <s v="PINE RIDGE UNITS 1,5,&amp; 6"/>
    <s v="0100"/>
    <s v="Single Family Residential"/>
    <s v="07"/>
    <s v="18S"/>
    <s v="18E"/>
    <s v="STANDARD"/>
    <x v="0"/>
    <n v="45434"/>
    <n v="1.04"/>
    <s v="0000"/>
    <n v="5182"/>
    <s v="W"/>
    <x v="20"/>
    <s v="DR"/>
    <m/>
    <s v="BEVERLY HILLS"/>
    <m/>
    <s v="PINE RIDGE UNIT 6 PB 14 PG 91           MAPS 315B &amp; 316C"/>
    <n v="172240"/>
    <n v="15650"/>
    <n v="156590"/>
    <n v="126671"/>
    <n v="101171"/>
    <x v="0"/>
    <x v="453"/>
    <n v="25500"/>
    <n v="909"/>
    <n v="1697"/>
    <x v="1"/>
    <s v="UNDEFINED"/>
    <n v="1"/>
    <x v="18"/>
    <x v="1"/>
    <x v="0"/>
    <m/>
    <n v="1705"/>
    <n v="32"/>
    <x v="0"/>
    <x v="0"/>
    <n v="2414"/>
    <m/>
    <m/>
    <m/>
    <m/>
    <s v="BUOYMASTER SANDRA A"/>
    <s v="SANDRA A BUOYMASTER LIVING TRUST"/>
    <s v="5182 W PIUTE DR"/>
    <s v="BEVERLY HILLS FL 34465"/>
  </r>
  <r>
    <x v="1539"/>
    <s v="18E17S320060  03570 0260"/>
    <s v="7492"/>
    <s v="PINE RIDGE UNITS 1,5,&amp; 6"/>
    <s v="0100"/>
    <s v="Single Family Residential"/>
    <s v="08"/>
    <s v="18S"/>
    <s v="18E"/>
    <s v="STANDARD"/>
    <x v="0"/>
    <n v="43836"/>
    <n v="1.01"/>
    <s v="000X"/>
    <n v="4804"/>
    <s v="W"/>
    <x v="20"/>
    <s v="DR"/>
    <m/>
    <s v="BEVERLY HILLS"/>
    <m/>
    <s v="PINE RIDGE UNIT 6 PB 14 PG 91 LOT 26 BLK 357 "/>
    <n v="226680"/>
    <n v="15090"/>
    <n v="211590"/>
    <n v="161479"/>
    <n v="135979"/>
    <x v="0"/>
    <x v="656"/>
    <n v="170000"/>
    <n v="1433"/>
    <n v="331"/>
    <x v="0"/>
    <s v="WARRANTY DEED"/>
    <n v="1"/>
    <x v="26"/>
    <x v="1"/>
    <x v="0"/>
    <n v="1"/>
    <n v="2102"/>
    <n v="32"/>
    <x v="0"/>
    <x v="0"/>
    <n v="3003"/>
    <m/>
    <m/>
    <m/>
    <m/>
    <s v="HOGE ROBERT BRUCE"/>
    <m/>
    <s v="4804 W PIUTE DR"/>
    <s v="BEVERLY HILLS FL 34465"/>
  </r>
  <r>
    <x v="1540"/>
    <s v="18E17S320060  03610 0130"/>
    <s v="7492"/>
    <s v="PINE RIDGE UNITS 1,5,&amp; 6"/>
    <s v="0100"/>
    <s v="Single Family Residential"/>
    <s v="08"/>
    <s v="18S"/>
    <s v="18E"/>
    <s v="STANDARD"/>
    <x v="0"/>
    <n v="43573"/>
    <n v="1"/>
    <s v="000X"/>
    <n v="4150"/>
    <s v="N"/>
    <x v="83"/>
    <s v="DR"/>
    <m/>
    <s v="BEVERLY HILLS"/>
    <m/>
    <s v="PINE RIDGE UNIT 6 PB 14 PG 91 LOT 13 BLK 361"/>
    <n v="195370"/>
    <n v="15000"/>
    <n v="180370"/>
    <n v="126781"/>
    <n v="101781"/>
    <x v="0"/>
    <x v="76"/>
    <n v="138000"/>
    <n v="1664"/>
    <n v="268"/>
    <x v="0"/>
    <s v="WARRANTY DEED"/>
    <n v="1"/>
    <x v="13"/>
    <x v="1"/>
    <x v="0"/>
    <m/>
    <n v="1587"/>
    <n v="32"/>
    <x v="1"/>
    <x v="0"/>
    <n v="2576"/>
    <m/>
    <m/>
    <m/>
    <m/>
    <s v="FREDERICK ROBERT D"/>
    <s v="FREDERICK CATHERINE GLENYS"/>
    <s v="4150 N SADDLETREE DR"/>
    <s v="BEVERLY HILLS FL 34465"/>
  </r>
  <r>
    <x v="1541"/>
    <s v="18E17S320060  03610 0280"/>
    <s v="7492"/>
    <s v="PINE RIDGE UNITS 1,5,&amp; 6"/>
    <s v="0000"/>
    <s v="Vacant Residential"/>
    <s v="08"/>
    <s v="18S"/>
    <s v="18E"/>
    <s v="STANDARD"/>
    <x v="1"/>
    <n v="43750"/>
    <n v="1"/>
    <s v="000X"/>
    <n v="4337"/>
    <s v="N"/>
    <x v="19"/>
    <s v="DR"/>
    <m/>
    <s v="BEVERLY HILLS"/>
    <m/>
    <s v="PINE RIDGE UNIT 6 PB 14 PG 91           MAPS 315B &amp; 316C "/>
    <n v="15070"/>
    <n v="15070"/>
    <n v="0"/>
    <n v="15070"/>
    <n v="15070"/>
    <x v="1"/>
    <x v="72"/>
    <n v="24500"/>
    <n v="1701"/>
    <n v="794"/>
    <x v="1"/>
    <s v="WARRANTY DEED"/>
    <m/>
    <x v="6"/>
    <x v="2"/>
    <x v="2"/>
    <m/>
    <m/>
    <m/>
    <x v="2"/>
    <x v="1"/>
    <n v="0"/>
    <m/>
    <m/>
    <m/>
    <m/>
    <s v="SCOTTI JOHN T"/>
    <m/>
    <s v="4613 SECOND TER"/>
    <s v="BANGOR PA 18013"/>
  </r>
  <r>
    <x v="1542"/>
    <s v="18E17S320060  03620 0010"/>
    <s v="7492"/>
    <s v="PINE RIDGE UNITS 1,5,&amp; 6"/>
    <s v="0100"/>
    <s v="Single Family Residential"/>
    <s v="08"/>
    <s v="18S"/>
    <s v="18E"/>
    <s v="STANDARD"/>
    <x v="0"/>
    <n v="43862"/>
    <n v="1.01"/>
    <s v="000X"/>
    <n v="4071"/>
    <s v="N"/>
    <x v="83"/>
    <s v="DR"/>
    <m/>
    <s v="BEVERLY HILLS"/>
    <m/>
    <s v="PINE RIDGE UNIT 6 PB 14 PG 91          MAPS 315B &amp; 316C LOT"/>
    <n v="327830"/>
    <n v="15100"/>
    <n v="312730"/>
    <n v="256524"/>
    <n v="231524"/>
    <x v="0"/>
    <x v="732"/>
    <n v="365000"/>
    <n v="2871"/>
    <n v="1572"/>
    <x v="0"/>
    <s v="WARRANTY DEED"/>
    <n v="1"/>
    <x v="16"/>
    <x v="0"/>
    <x v="4"/>
    <n v="1"/>
    <n v="3760"/>
    <n v="32"/>
    <x v="0"/>
    <x v="0"/>
    <n v="5166"/>
    <m/>
    <m/>
    <m/>
    <m/>
    <s v="MARCANTONIO ANTHONY"/>
    <s v="MARCANTONIO ANDREA"/>
    <s v="4071 N SADDLETREE DR"/>
    <s v="BEVERLY HILLS FL 34465"/>
  </r>
  <r>
    <x v="1543"/>
    <s v="18E17S320060  03620 0110"/>
    <s v="7492"/>
    <s v="PINE RIDGE UNITS 1,5,&amp; 6"/>
    <s v="0100"/>
    <s v="Single Family Residential"/>
    <s v="08"/>
    <s v="18S"/>
    <s v="18E"/>
    <s v="STANDARD"/>
    <x v="0"/>
    <n v="44428"/>
    <n v="1.02"/>
    <s v="000X"/>
    <n v="4373"/>
    <s v="N"/>
    <x v="83"/>
    <s v="DR"/>
    <m/>
    <s v="BEVERLY HILLS"/>
    <m/>
    <s v="PINE RIDGE UNIT 6 PB 14 PG 91 LOT 11 BLK 362"/>
    <n v="203010"/>
    <n v="15300"/>
    <n v="187710"/>
    <n v="203010"/>
    <n v="203010"/>
    <x v="1"/>
    <x v="45"/>
    <n v="185000"/>
    <n v="2645"/>
    <n v="2474"/>
    <x v="0"/>
    <s v="WARRANTY DEED"/>
    <n v="1"/>
    <x v="23"/>
    <x v="1"/>
    <x v="0"/>
    <m/>
    <n v="1890"/>
    <n v="32"/>
    <x v="1"/>
    <x v="0"/>
    <n v="2782"/>
    <m/>
    <m/>
    <m/>
    <m/>
    <s v="CHASE HAL K"/>
    <s v="HAL K CHASE INTER VIVOS TRUST"/>
    <s v="4705 W CASPER LN"/>
    <s v="BEVERLY HILLS FL 34465"/>
  </r>
  <r>
    <x v="1544"/>
    <s v="18E17S320060  03570 0030"/>
    <s v="7492"/>
    <s v="PINE RIDGE UNITS 1,5,&amp; 6"/>
    <s v="0000"/>
    <s v="Vacant Residential"/>
    <s v="07"/>
    <s v="18S"/>
    <s v="18E"/>
    <s v="STANDARD"/>
    <x v="1"/>
    <n v="43766"/>
    <n v="1"/>
    <s v="0000"/>
    <n v="5434"/>
    <s v="W"/>
    <x v="20"/>
    <s v="DR"/>
    <m/>
    <s v="BEVERLY HILLS"/>
    <m/>
    <s v="PINE RIDGE UNIT 6 LOT 3 BLK 357             MAPS 315B &amp;"/>
    <n v="15070"/>
    <n v="15070"/>
    <n v="0"/>
    <n v="15070"/>
    <n v="15070"/>
    <x v="1"/>
    <x v="733"/>
    <n v="23000"/>
    <n v="2781"/>
    <n v="757"/>
    <x v="1"/>
    <s v="WARRANTY DEED"/>
    <m/>
    <x v="6"/>
    <x v="2"/>
    <x v="2"/>
    <m/>
    <m/>
    <m/>
    <x v="2"/>
    <x v="1"/>
    <n v="0"/>
    <m/>
    <m/>
    <m/>
    <m/>
    <s v="SELLARS MICHAEL H"/>
    <m/>
    <s v="5426 W PIUTE DR"/>
    <s v="BEVERLY HILLS FL 34465"/>
  </r>
  <r>
    <x v="1545"/>
    <s v="18E17S320060  03570 0140"/>
    <s v="7492"/>
    <s v="PINE RIDGE UNITS 1,5,&amp; 6"/>
    <s v="0100"/>
    <s v="Single Family Residential"/>
    <s v="07"/>
    <s v="18S"/>
    <s v="18E"/>
    <s v="STANDARD"/>
    <x v="0"/>
    <n v="45679"/>
    <n v="1.05"/>
    <s v="0000"/>
    <n v="5214"/>
    <s v="W"/>
    <x v="20"/>
    <s v="DR"/>
    <m/>
    <s v="BEVERLY HILLS"/>
    <m/>
    <s v="PINE RIDGE UNIT 6 PB 14 PG 91 LOT 14 BLK 357"/>
    <n v="229030"/>
    <n v="15730"/>
    <n v="213300"/>
    <n v="229030"/>
    <n v="229030"/>
    <x v="1"/>
    <x v="734"/>
    <n v="205000"/>
    <n v="2804"/>
    <n v="1179"/>
    <x v="0"/>
    <s v="WARRANTY DEED"/>
    <n v="1"/>
    <x v="24"/>
    <x v="1"/>
    <x v="0"/>
    <m/>
    <n v="1814"/>
    <n v="32"/>
    <x v="0"/>
    <x v="0"/>
    <n v="2607"/>
    <m/>
    <m/>
    <m/>
    <m/>
    <s v="BURGESE PASQUALE F"/>
    <s v="BURGESE NANCY P"/>
    <s v="5214 W PIUTE DR"/>
    <s v="BEVERLY HILLS FL 34465"/>
  </r>
  <r>
    <x v="1546"/>
    <s v="18E17S320060  03580 0160"/>
    <s v="7492"/>
    <s v="PINE RIDGE UNITS 1,5,&amp; 6"/>
    <s v="0000"/>
    <s v="Vacant Residential"/>
    <s v="07"/>
    <s v="18S"/>
    <s v="18E"/>
    <s v="STANDARD"/>
    <x v="1"/>
    <n v="43967"/>
    <n v="1.01"/>
    <s v="0000"/>
    <n v="4084"/>
    <s v="N"/>
    <x v="80"/>
    <s v="DR"/>
    <m/>
    <s v="BEVERLY HILLS"/>
    <m/>
    <s v="PINE RIDGE UNIT 6 PB 14 PG 91 LOT 16 BLK 358"/>
    <n v="15140"/>
    <n v="15140"/>
    <n v="0"/>
    <n v="15140"/>
    <n v="15140"/>
    <x v="1"/>
    <x v="359"/>
    <n v="23450"/>
    <n v="1024"/>
    <n v="1069"/>
    <x v="1"/>
    <s v="FROM DEVELOPERS"/>
    <m/>
    <x v="6"/>
    <x v="2"/>
    <x v="2"/>
    <m/>
    <m/>
    <m/>
    <x v="2"/>
    <x v="1"/>
    <n v="0"/>
    <m/>
    <m/>
    <m/>
    <m/>
    <s v="ESPINO ROGELIO F"/>
    <s v="ESPINO LYDIA"/>
    <s v="5724 GRAND AVE"/>
    <s v="DOWNERS GROVE IL 60516 1423"/>
  </r>
  <r>
    <x v="1547"/>
    <s v="18E17S320060  03590 0010"/>
    <s v="7492"/>
    <s v="PINE RIDGE UNITS 1,5,&amp; 6"/>
    <s v="0000"/>
    <s v="Vacant Residential"/>
    <s v="07"/>
    <s v="18S"/>
    <s v="18E"/>
    <s v="STANDARD"/>
    <x v="1"/>
    <n v="46936"/>
    <n v="1.08"/>
    <s v="0000"/>
    <n v="4309"/>
    <s v="N"/>
    <x v="24"/>
    <s v="DR"/>
    <m/>
    <s v="BEVERLY HILLS"/>
    <m/>
    <s v="PINE RIDGE UNIT 6 PB 14 PG 91 LOT 1 BLK 359 "/>
    <n v="16160"/>
    <n v="16160"/>
    <n v="0"/>
    <n v="16160"/>
    <n v="16160"/>
    <x v="1"/>
    <x v="6"/>
    <n v="18000"/>
    <n v="1127"/>
    <n v="450"/>
    <x v="1"/>
    <s v="FROM DEVELOPERS"/>
    <m/>
    <x v="6"/>
    <x v="2"/>
    <x v="2"/>
    <m/>
    <m/>
    <m/>
    <x v="2"/>
    <x v="1"/>
    <n v="0"/>
    <m/>
    <m/>
    <m/>
    <m/>
    <s v="VILAR ADELINO O &amp;MARIA DOCARMO"/>
    <m/>
    <s v="7 SIMON DR"/>
    <s v="WOLCOTT CT 06716"/>
  </r>
  <r>
    <x v="1548"/>
    <s v="18E17S320060  03600 0090"/>
    <s v="7492"/>
    <s v="PINE RIDGE UNITS 1,5,&amp; 6"/>
    <s v="0100"/>
    <s v="Single Family Residential"/>
    <s v="07"/>
    <s v="18S"/>
    <s v="18E"/>
    <s v="STANDARD"/>
    <x v="0"/>
    <n v="44649"/>
    <n v="1.03"/>
    <s v="0000"/>
    <n v="4406"/>
    <s v="N"/>
    <x v="24"/>
    <s v="DR"/>
    <m/>
    <s v="BEVERLY HILLS"/>
    <m/>
    <s v="PINE RIDGE UNIT 6 PB 14 PG 91            MAPS 315B &amp; 316C"/>
    <n v="225360"/>
    <n v="15380"/>
    <n v="209980"/>
    <n v="171563"/>
    <n v="146063"/>
    <x v="0"/>
    <x v="125"/>
    <n v="22900"/>
    <n v="1671"/>
    <n v="2055"/>
    <x v="1"/>
    <s v="WARRANTY DEED"/>
    <n v="1"/>
    <x v="24"/>
    <x v="1"/>
    <x v="0"/>
    <m/>
    <n v="2235"/>
    <n v="32"/>
    <x v="1"/>
    <x v="0"/>
    <n v="3149"/>
    <m/>
    <m/>
    <m/>
    <m/>
    <s v="WHALEN SUSAN M"/>
    <s v="WILLIAMS STEVEN"/>
    <s v="4406 N SADDLE DR"/>
    <s v="BEVERLY HILLS FL 34465"/>
  </r>
  <r>
    <x v="1549"/>
    <s v="18E17S320060  03610 0060"/>
    <s v="7492"/>
    <s v="PINE RIDGE UNITS 1,5,&amp; 6"/>
    <s v="0000"/>
    <s v="Vacant Residential"/>
    <s v="08"/>
    <s v="18S"/>
    <s v="18E"/>
    <s v="STANDARD"/>
    <x v="1"/>
    <n v="43604"/>
    <n v="1"/>
    <s v="000X"/>
    <n v="4316"/>
    <s v="N"/>
    <x v="83"/>
    <s v="DR"/>
    <m/>
    <s v="BEVERLY HILLS"/>
    <m/>
    <s v="PINE RIDGE UNIT 6 PB 14 PG 91 LOT 6 BLK 361"/>
    <n v="15020"/>
    <n v="15020"/>
    <n v="0"/>
    <n v="15020"/>
    <n v="15020"/>
    <x v="1"/>
    <x v="18"/>
    <n v="47500"/>
    <n v="1771"/>
    <n v="703"/>
    <x v="1"/>
    <s v="WARRANTY DEED"/>
    <m/>
    <x v="6"/>
    <x v="2"/>
    <x v="2"/>
    <m/>
    <m/>
    <m/>
    <x v="2"/>
    <x v="1"/>
    <n v="0"/>
    <m/>
    <m/>
    <m/>
    <m/>
    <s v="BAKER JUDY L"/>
    <s v="LYNDE JIM I"/>
    <s v="3275 W PEBBLE BEACH CT"/>
    <s v="LECANTO FL 34461"/>
  </r>
  <r>
    <x v="1550"/>
    <s v="18E17S320060  03610 0160"/>
    <s v="7492"/>
    <s v="PINE RIDGE UNITS 1,5,&amp; 6"/>
    <s v="0100"/>
    <s v="Single Family Residential"/>
    <s v="08"/>
    <s v="18S"/>
    <s v="18E"/>
    <s v="STANDARD"/>
    <x v="0"/>
    <n v="46712"/>
    <n v="1.07"/>
    <s v="000X"/>
    <n v="4070"/>
    <s v="N"/>
    <x v="83"/>
    <s v="DR"/>
    <m/>
    <s v="BEVERLY HILLS"/>
    <m/>
    <s v="PINE RIDGE UNIT 6 PB 14 PG 91 LOT 16 BLK 361"/>
    <n v="254320"/>
    <n v="16090"/>
    <n v="238230"/>
    <n v="204099"/>
    <n v="174099"/>
    <x v="0"/>
    <x v="538"/>
    <n v="375000"/>
    <n v="3147"/>
    <n v="2109"/>
    <x v="0"/>
    <s v="WARRANTY DEED"/>
    <n v="1"/>
    <x v="0"/>
    <x v="1"/>
    <x v="0"/>
    <m/>
    <n v="2311"/>
    <n v="32"/>
    <x v="0"/>
    <x v="0"/>
    <n v="3609"/>
    <m/>
    <m/>
    <m/>
    <m/>
    <s v="PAGLIA JUDY C"/>
    <s v="MOTSCHMAN CYNTHIA A"/>
    <s v="663 VALLEY RD"/>
    <s v="MASON NH 03048"/>
  </r>
  <r>
    <x v="1551"/>
    <s v="18E17S320060  03610 0300"/>
    <s v="7492"/>
    <s v="PINE RIDGE UNITS 1,5,&amp; 6"/>
    <s v="0000"/>
    <s v="Vacant Residential"/>
    <s v="08"/>
    <s v="18S"/>
    <s v="18E"/>
    <s v="STANDARD"/>
    <x v="1"/>
    <n v="43750"/>
    <n v="1"/>
    <s v="000X"/>
    <n v="4381"/>
    <s v="N"/>
    <x v="19"/>
    <s v="DR"/>
    <m/>
    <s v="BEVERLY HILLS"/>
    <m/>
    <s v="PINE RIDGE UNIT 6 PB 14 PG 91 MAPS 315B &amp; 316C LOT 30 BLK"/>
    <n v="15070"/>
    <n v="15070"/>
    <n v="0"/>
    <n v="15070"/>
    <n v="15070"/>
    <x v="1"/>
    <x v="735"/>
    <n v="7300"/>
    <n v="2826"/>
    <n v="1361"/>
    <x v="1"/>
    <s v="CORRECTIVE/QC/TD/COT"/>
    <m/>
    <x v="6"/>
    <x v="2"/>
    <x v="2"/>
    <m/>
    <m/>
    <m/>
    <x v="2"/>
    <x v="1"/>
    <n v="0"/>
    <m/>
    <m/>
    <m/>
    <m/>
    <s v="PELAGIC RENTAL PROPERTIES LLC"/>
    <m/>
    <s v="10152 INDIANTOWN RD"/>
    <s v="JUPITER FL 33478"/>
  </r>
  <r>
    <x v="1552"/>
    <s v="18E17S320060  03610 0310"/>
    <s v="7492"/>
    <s v="PINE RIDGE UNITS 1,5,&amp; 6"/>
    <s v="0000"/>
    <s v="Vacant Residential"/>
    <s v="08"/>
    <s v="18S"/>
    <s v="18E"/>
    <s v="STANDARD"/>
    <x v="1"/>
    <n v="43750"/>
    <n v="1"/>
    <s v="000X"/>
    <n v="4393"/>
    <s v="N"/>
    <x v="19"/>
    <s v="DR"/>
    <m/>
    <s v="BEVERLY HILLS"/>
    <m/>
    <s v="PINE RIDGE UNIT 6 PB 14 PG 91 LOT 31 BLK 361          MAPS"/>
    <n v="15070"/>
    <n v="15070"/>
    <n v="0"/>
    <n v="15070"/>
    <n v="15070"/>
    <x v="1"/>
    <x v="736"/>
    <n v="14000"/>
    <n v="2788"/>
    <n v="1475"/>
    <x v="1"/>
    <s v="WARRANTY DEED"/>
    <m/>
    <x v="6"/>
    <x v="2"/>
    <x v="2"/>
    <m/>
    <m/>
    <m/>
    <x v="2"/>
    <x v="1"/>
    <n v="0"/>
    <m/>
    <m/>
    <m/>
    <m/>
    <s v="PUCK TIMOTHY J"/>
    <s v="PUCK LISA A"/>
    <s v="6722 W SENTINEL BLUFF PATH"/>
    <s v="BEVERLY HILLS FL 34465"/>
  </r>
  <r>
    <x v="1553"/>
    <s v="18E17S320060  03620 0090"/>
    <s v="7492"/>
    <s v="PINE RIDGE UNITS 1,5,&amp; 6"/>
    <s v="0000"/>
    <s v="Vacant Residential"/>
    <s v="08"/>
    <s v="18S"/>
    <s v="18E"/>
    <s v="STANDARD"/>
    <x v="1"/>
    <n v="43750"/>
    <n v="1"/>
    <s v="000X"/>
    <n v="4341"/>
    <s v="N"/>
    <x v="83"/>
    <s v="DR"/>
    <m/>
    <s v="BEVERLY HILLS"/>
    <m/>
    <s v="PINE RIDGE UNIT 6 PB 14 PG 91 LOT 9 BLK 362"/>
    <n v="15070"/>
    <n v="15070"/>
    <n v="0"/>
    <n v="15070"/>
    <n v="15070"/>
    <x v="1"/>
    <x v="737"/>
    <n v="29000"/>
    <n v="3111"/>
    <n v="679"/>
    <x v="1"/>
    <s v="WARRANTY DEED"/>
    <m/>
    <x v="6"/>
    <x v="2"/>
    <x v="2"/>
    <m/>
    <m/>
    <m/>
    <x v="2"/>
    <x v="1"/>
    <n v="0"/>
    <m/>
    <m/>
    <m/>
    <m/>
    <s v="BERGER MATT"/>
    <s v="BERGER SARAH M"/>
    <s v="5879 LANGFITT LOOP"/>
    <s v="FORT BELVOIR VA 22060"/>
  </r>
  <r>
    <x v="1554"/>
    <s v="18E17S320060  03620 0130"/>
    <s v="7492"/>
    <s v="PINE RIDGE UNITS 1,5,&amp; 6"/>
    <s v="0000"/>
    <s v="Vacant Residential"/>
    <s v="08"/>
    <s v="18S"/>
    <s v="18E"/>
    <s v="STANDARD"/>
    <x v="1"/>
    <n v="43925"/>
    <n v="1.01"/>
    <s v="000X"/>
    <n v="4411"/>
    <s v="N"/>
    <x v="83"/>
    <s v="DR"/>
    <m/>
    <s v="BEVERLY HILLS"/>
    <m/>
    <s v="PINE RIDGE UNIT 6 PB 14 PG 91 LOT 13 BLK 362                "/>
    <n v="15130"/>
    <n v="15130"/>
    <n v="0"/>
    <n v="15130"/>
    <n v="15130"/>
    <x v="1"/>
    <x v="222"/>
    <n v="25000"/>
    <n v="1387"/>
    <n v="2486"/>
    <x v="1"/>
    <s v="FROM DEVELOPERS"/>
    <m/>
    <x v="6"/>
    <x v="2"/>
    <x v="2"/>
    <m/>
    <m/>
    <m/>
    <x v="2"/>
    <x v="1"/>
    <n v="0"/>
    <m/>
    <m/>
    <m/>
    <m/>
    <s v="CHAMPAGNE CARRIE"/>
    <m/>
    <s v="37 CEDARMILL DR"/>
    <s v="BRISTOL MA 02767"/>
  </r>
  <r>
    <x v="1555"/>
    <s v="18E17S320060  03620 0150"/>
    <s v="7492"/>
    <s v="PINE RIDGE UNITS 1,5,&amp; 6"/>
    <s v="0100"/>
    <s v="Single Family Residential"/>
    <s v="08"/>
    <s v="18S"/>
    <s v="18E"/>
    <s v="STANDARD"/>
    <x v="0"/>
    <n v="43565"/>
    <n v="1"/>
    <s v="000X"/>
    <n v="4471"/>
    <s v="N"/>
    <x v="19"/>
    <s v="DR"/>
    <m/>
    <s v="BEVERLY HILLS"/>
    <m/>
    <s v="PINE RIDGE UNIT 6 PB 14 PG 91 LOT 15 BLK 362"/>
    <n v="174120"/>
    <n v="15000"/>
    <n v="159120"/>
    <n v="174120"/>
    <n v="174120"/>
    <x v="1"/>
    <x v="608"/>
    <n v="25995"/>
    <n v="1035"/>
    <n v="2105"/>
    <x v="1"/>
    <s v="FROM DEVELOPERS"/>
    <n v="1"/>
    <x v="15"/>
    <x v="1"/>
    <x v="0"/>
    <m/>
    <n v="1600"/>
    <n v="32"/>
    <x v="1"/>
    <x v="0"/>
    <n v="2342"/>
    <m/>
    <m/>
    <m/>
    <m/>
    <s v="CUNNINGHAM PETER C"/>
    <s v="CUNNINGHAM SUSAN M"/>
    <s v="83 BROOKSIDE RD"/>
    <s v="ROCKLAND MA 02370 2429"/>
  </r>
  <r>
    <x v="1556"/>
    <s v="18E17S320060  03570 0270"/>
    <s v="7492"/>
    <s v="PINE RIDGE UNITS 1,5,&amp; 6"/>
    <s v="0000"/>
    <s v="Vacant Residential"/>
    <s v="08"/>
    <s v="18S"/>
    <s v="18E"/>
    <s v="STANDARD"/>
    <x v="1"/>
    <n v="43609"/>
    <n v="1"/>
    <s v="000X"/>
    <n v="4778"/>
    <s v="W"/>
    <x v="20"/>
    <s v="DR"/>
    <m/>
    <s v="BEVERLY HILLS"/>
    <m/>
    <s v="PINE RIDGE UNIT 6 PB 14 PG 91 LOT 27 BLK 357"/>
    <n v="15020"/>
    <n v="15020"/>
    <n v="0"/>
    <n v="15020"/>
    <n v="15020"/>
    <x v="1"/>
    <x v="142"/>
    <n v="85500"/>
    <n v="1923"/>
    <n v="1864"/>
    <x v="1"/>
    <s v="WARRANTY DEED"/>
    <m/>
    <x v="6"/>
    <x v="2"/>
    <x v="2"/>
    <m/>
    <m/>
    <m/>
    <x v="2"/>
    <x v="1"/>
    <n v="0"/>
    <m/>
    <m/>
    <m/>
    <m/>
    <s v="PETRIE DIANE TRUSTEE"/>
    <s v="DIANE S PETRIE TRUST"/>
    <s v="201 ADMIRAL LN"/>
    <s v="DEBARY FL 32713 4712"/>
  </r>
  <r>
    <x v="1557"/>
    <s v="18E17S320060  03600 0050"/>
    <s v="7492"/>
    <s v="PINE RIDGE UNITS 1,5,&amp; 6"/>
    <s v="0100"/>
    <s v="Single Family Residential"/>
    <s v="07"/>
    <s v="18S"/>
    <s v="18E"/>
    <s v="STANDARD"/>
    <x v="0"/>
    <n v="43725"/>
    <n v="1"/>
    <s v="0000"/>
    <n v="4421"/>
    <s v="N"/>
    <x v="80"/>
    <s v="DR"/>
    <m/>
    <s v="BEVERLY HILLS"/>
    <m/>
    <s v="PINE RIDGE UNIT 6 PB 14 PG 91 LOT 5 BLK 360"/>
    <n v="15060"/>
    <n v="15060"/>
    <n v="0"/>
    <n v="15060"/>
    <n v="15060"/>
    <x v="0"/>
    <x v="738"/>
    <n v="320000"/>
    <n v="3118"/>
    <n v="757"/>
    <x v="0"/>
    <s v="WARRANTY DEED"/>
    <n v="1"/>
    <x v="31"/>
    <x v="1"/>
    <x v="0"/>
    <m/>
    <n v="1996"/>
    <n v="32"/>
    <x v="1"/>
    <x v="0"/>
    <n v="2857"/>
    <m/>
    <m/>
    <m/>
    <m/>
    <s v="KINNEY RONALD"/>
    <s v="KINNEY LUANN"/>
    <s v="4421 N DECKWOOD DR"/>
    <s v="BEVERLY HILLS FL 34465"/>
  </r>
  <r>
    <x v="1558"/>
    <s v="18E17S320060  03610 0140"/>
    <s v="7492"/>
    <s v="PINE RIDGE UNITS 1,5,&amp; 6"/>
    <s v="0000"/>
    <s v="Vacant Residential"/>
    <s v="08"/>
    <s v="18S"/>
    <s v="18E"/>
    <s v="STANDARD"/>
    <x v="1"/>
    <n v="43613"/>
    <n v="1"/>
    <s v="000X"/>
    <n v="4128"/>
    <s v="N"/>
    <x v="83"/>
    <s v="DR"/>
    <m/>
    <s v="BEVERLY HILLS"/>
    <m/>
    <s v="PINE RIDGE UNIT 6 LOT 14 BLK 361                     MAPS"/>
    <n v="15020"/>
    <n v="15020"/>
    <n v="0"/>
    <n v="15020"/>
    <n v="15020"/>
    <x v="1"/>
    <x v="407"/>
    <n v="19000"/>
    <n v="1265"/>
    <n v="1103"/>
    <x v="1"/>
    <s v="FROM DEVELOPERS"/>
    <m/>
    <x v="6"/>
    <x v="2"/>
    <x v="2"/>
    <m/>
    <m/>
    <m/>
    <x v="2"/>
    <x v="1"/>
    <n v="0"/>
    <m/>
    <m/>
    <m/>
    <m/>
    <s v="DAGUINOD RADFORD"/>
    <s v="DAGUINOD CATHY"/>
    <s v="12326 WINDSTREAM LN"/>
    <s v="JACKSONVILLE FL 32258"/>
  </r>
  <r>
    <x v="1559"/>
    <s v="18E17S320060  03610 0150"/>
    <s v="7492"/>
    <s v="PINE RIDGE UNITS 1,5,&amp; 6"/>
    <s v="0000"/>
    <s v="Vacant Residential"/>
    <s v="08"/>
    <s v="18S"/>
    <s v="18E"/>
    <s v="STANDARD"/>
    <x v="1"/>
    <n v="43566"/>
    <n v="1"/>
    <s v="000X"/>
    <n v="4106"/>
    <s v="N"/>
    <x v="83"/>
    <s v="DR"/>
    <m/>
    <s v="BEVERLY HILLS"/>
    <m/>
    <s v="PINE RIDGE UNIT 6 PB 14 PG 91 LOT 15 BLK 361"/>
    <n v="15000"/>
    <n v="15000"/>
    <n v="0"/>
    <n v="15000"/>
    <n v="15000"/>
    <x v="1"/>
    <x v="8"/>
    <n v="24200"/>
    <n v="1125"/>
    <n v="381"/>
    <x v="1"/>
    <s v="FROM DEVELOPERS"/>
    <m/>
    <x v="6"/>
    <x v="2"/>
    <x v="2"/>
    <m/>
    <m/>
    <m/>
    <x v="2"/>
    <x v="1"/>
    <n v="0"/>
    <m/>
    <m/>
    <m/>
    <m/>
    <s v="DANCEL SOLEDAD B ET AL"/>
    <m/>
    <s v="20 FOREST MANOR RD NR 1003"/>
    <s v=" M2J 1M2 CANADA"/>
  </r>
  <r>
    <x v="1560"/>
    <s v="18E17S320060  03610 0250"/>
    <s v="7492"/>
    <s v="PINE RIDGE UNITS 1,5,&amp; 6"/>
    <s v="0000"/>
    <s v="Vacant Residential"/>
    <s v="08"/>
    <s v="18S"/>
    <s v="18E"/>
    <s v="STANDARD"/>
    <x v="1"/>
    <n v="43750"/>
    <n v="1"/>
    <s v="000X"/>
    <n v="4269"/>
    <s v="N"/>
    <x v="19"/>
    <s v="DR"/>
    <m/>
    <s v="BEVERLY HILLS"/>
    <m/>
    <s v="PINE RIDGE UNIT 6 PB 14 PG 91 LOT 25 BLK 361 "/>
    <n v="15070"/>
    <n v="15070"/>
    <n v="0"/>
    <n v="15070"/>
    <n v="15070"/>
    <x v="1"/>
    <x v="261"/>
    <n v="85000"/>
    <n v="1879"/>
    <n v="817"/>
    <x v="1"/>
    <s v="WARRANTY DEED"/>
    <m/>
    <x v="6"/>
    <x v="2"/>
    <x v="2"/>
    <m/>
    <m/>
    <m/>
    <x v="2"/>
    <x v="1"/>
    <n v="0"/>
    <m/>
    <m/>
    <m/>
    <m/>
    <s v="CAREY DANIEL L"/>
    <m/>
    <s v="333 WESTWATER RIDGE"/>
    <s v="SUGAR HILL GA 30518"/>
  </r>
  <r>
    <x v="1561"/>
    <s v="18E17S320060  03620 0020"/>
    <s v="7492"/>
    <s v="PINE RIDGE UNITS 1,5,&amp; 6"/>
    <s v="0000"/>
    <s v="Vacant Residential"/>
    <s v="08"/>
    <s v="18S"/>
    <s v="18E"/>
    <s v="STANDARD"/>
    <x v="1"/>
    <n v="43750"/>
    <n v="1"/>
    <s v="000X"/>
    <n v="4117"/>
    <s v="N"/>
    <x v="83"/>
    <s v="DR"/>
    <m/>
    <s v="BEVERLY HILLS"/>
    <m/>
    <s v="PINE RIDGE UNIT 6 PB 14 PG 91 LOT 2 BLK 362 DESC IN OR BK "/>
    <n v="15070"/>
    <n v="15070"/>
    <n v="0"/>
    <n v="15070"/>
    <n v="15070"/>
    <x v="1"/>
    <x v="238"/>
    <n v="25000"/>
    <n v="881"/>
    <n v="1658"/>
    <x v="1"/>
    <s v="UNDEFINED"/>
    <m/>
    <x v="6"/>
    <x v="2"/>
    <x v="2"/>
    <m/>
    <m/>
    <m/>
    <x v="2"/>
    <x v="1"/>
    <n v="0"/>
    <m/>
    <m/>
    <m/>
    <m/>
    <s v="SWEET ELIZABETH K"/>
    <m/>
    <s v="7736 HUNTSMAN BLVD"/>
    <s v="SPRINGFIELD MA 22153 3919"/>
  </r>
  <r>
    <x v="1562"/>
    <s v="18E17S320060  03620 0040"/>
    <s v="7492"/>
    <s v="PINE RIDGE UNITS 1,5,&amp; 6"/>
    <s v="0000"/>
    <s v="Vacant Residential"/>
    <s v="08"/>
    <s v="18S"/>
    <s v="18E"/>
    <s v="STANDARD"/>
    <x v="1"/>
    <n v="43750"/>
    <n v="1"/>
    <s v="000X"/>
    <n v="4185"/>
    <s v="N"/>
    <x v="83"/>
    <s v="DR"/>
    <m/>
    <s v="BEVERLY HILLS"/>
    <m/>
    <s v="PINE RIDGE UNIT 6 PB 14 PG 91 LOT 4 BLK 362 "/>
    <n v="15070"/>
    <n v="15070"/>
    <n v="0"/>
    <n v="15070"/>
    <n v="15070"/>
    <x v="1"/>
    <x v="279"/>
    <n v="70000"/>
    <n v="2077"/>
    <n v="728"/>
    <x v="1"/>
    <s v="WARRANTY DEED"/>
    <m/>
    <x v="6"/>
    <x v="2"/>
    <x v="2"/>
    <m/>
    <m/>
    <m/>
    <x v="2"/>
    <x v="1"/>
    <n v="0"/>
    <m/>
    <m/>
    <m/>
    <m/>
    <s v="SINGLETON DAVID C &amp; EUNICE S"/>
    <m/>
    <s v="190 W CHASE ST"/>
    <s v="HERNANDO FL 34442"/>
  </r>
  <r>
    <x v="1563"/>
    <s v="18E17S320060  03620 0070"/>
    <s v="7492"/>
    <s v="PINE RIDGE UNITS 1,5,&amp; 6"/>
    <s v="0000"/>
    <s v="Vacant Residential"/>
    <s v="08"/>
    <s v="18S"/>
    <s v="18E"/>
    <s v="STANDARD"/>
    <x v="1"/>
    <n v="43750"/>
    <n v="1"/>
    <s v="000X"/>
    <n v="4273"/>
    <s v="N"/>
    <x v="83"/>
    <s v="DR"/>
    <m/>
    <s v="BEVERLY HILLS"/>
    <m/>
    <s v="PINE RIDGE UNIT 6 PB 14 PG 91 LOT 7 BLK 362"/>
    <n v="15070"/>
    <n v="15070"/>
    <n v="0"/>
    <n v="15070"/>
    <n v="15070"/>
    <x v="1"/>
    <x v="104"/>
    <n v="90000"/>
    <n v="1859"/>
    <n v="2100"/>
    <x v="1"/>
    <s v="WARRANTY DEED"/>
    <m/>
    <x v="6"/>
    <x v="2"/>
    <x v="2"/>
    <m/>
    <m/>
    <m/>
    <x v="2"/>
    <x v="1"/>
    <n v="0"/>
    <m/>
    <m/>
    <m/>
    <m/>
    <s v="MORGAN ISHMAEL"/>
    <s v="GLAVES MORGAN SANDRA"/>
    <s v="12348 WETLANDS EAST DR APT 110"/>
    <s v="ORLANDO FL 32828"/>
  </r>
  <r>
    <x v="1564"/>
    <s v="18E17S320060  03620 0120"/>
    <s v="7492"/>
    <s v="PINE RIDGE UNITS 1,5,&amp; 6"/>
    <s v="0100"/>
    <s v="Single Family Residential"/>
    <s v="08"/>
    <s v="18S"/>
    <s v="18E"/>
    <s v="STANDARD"/>
    <x v="0"/>
    <n v="54977"/>
    <n v="1.26"/>
    <s v="000X"/>
    <n v="4387"/>
    <s v="N"/>
    <x v="83"/>
    <s v="DR"/>
    <m/>
    <s v="BEVERLY HILLS"/>
    <m/>
    <s v="PINE RIDGE UNIT 6 PB 14 PG 91 LOT 12 BLK 362"/>
    <n v="303760"/>
    <n v="18930"/>
    <n v="284830"/>
    <n v="240720"/>
    <n v="215720"/>
    <x v="0"/>
    <x v="739"/>
    <n v="370000"/>
    <n v="2368"/>
    <n v="1648"/>
    <x v="0"/>
    <s v="WARRANTY DEED"/>
    <n v="1"/>
    <x v="37"/>
    <x v="0"/>
    <x v="0"/>
    <n v="1"/>
    <n v="2802"/>
    <n v="32"/>
    <x v="0"/>
    <x v="0"/>
    <n v="4143"/>
    <m/>
    <m/>
    <m/>
    <m/>
    <s v="MASSINGILL THOMAS REID"/>
    <m/>
    <s v="4387 N SADDLE TREE DR"/>
    <s v="BEVERLY HILLS FL 34465"/>
  </r>
  <r>
    <x v="1565"/>
    <s v="18E17S320060  03570 0060"/>
    <s v="7492"/>
    <s v="PINE RIDGE UNITS 1,5,&amp; 6"/>
    <s v="0100"/>
    <s v="Single Family Residential"/>
    <s v="07"/>
    <s v="18S"/>
    <s v="18E"/>
    <s v="STANDARD"/>
    <x v="0"/>
    <n v="46014"/>
    <n v="1.06"/>
    <s v="0000"/>
    <n v="5414"/>
    <s v="W"/>
    <x v="20"/>
    <s v="DR"/>
    <m/>
    <s v="BEVERLY HILLS"/>
    <m/>
    <s v="PINE RIDGE UNIT 6 PB 14 PG 91 LOT 6 BLK 357"/>
    <n v="293260"/>
    <n v="15840"/>
    <n v="277420"/>
    <n v="267970"/>
    <n v="242970"/>
    <x v="0"/>
    <x v="740"/>
    <n v="19900"/>
    <n v="2730"/>
    <n v="2468"/>
    <x v="1"/>
    <s v="WARRANTY DEED"/>
    <n v="1"/>
    <x v="17"/>
    <x v="1"/>
    <x v="0"/>
    <m/>
    <n v="2612"/>
    <n v="32"/>
    <x v="0"/>
    <x v="0"/>
    <n v="3711"/>
    <m/>
    <m/>
    <m/>
    <m/>
    <s v="VON BATEMBERG FRIEDRICH CASUTT"/>
    <s v="VON BATEMBERG CECILE MELANIE VERNADINE"/>
    <s v="PO BOX 2320"/>
    <s v="CRYSTAL RIVER FL 34423"/>
  </r>
  <r>
    <x v="1566"/>
    <s v="18E17S320060  03570 0210"/>
    <s v="7492"/>
    <s v="PINE RIDGE UNITS 1,5,&amp; 6"/>
    <s v="0000"/>
    <s v="Vacant Residential"/>
    <s v="08"/>
    <s v="18S"/>
    <s v="18E"/>
    <s v="STANDARD"/>
    <x v="1"/>
    <n v="43863"/>
    <n v="1.01"/>
    <s v="000X"/>
    <n v="4958"/>
    <s v="W"/>
    <x v="20"/>
    <s v="DR"/>
    <m/>
    <s v="BEVERLY HILLS"/>
    <m/>
    <s v="PINE RIDGE UNIT 6 PB 14 PG 91 LOT 21 BLK 357"/>
    <n v="15110"/>
    <n v="15110"/>
    <n v="0"/>
    <n v="15110"/>
    <n v="15110"/>
    <x v="1"/>
    <x v="741"/>
    <n v="20000"/>
    <n v="2965"/>
    <n v="1079"/>
    <x v="1"/>
    <s v="WARRANTY DEED"/>
    <m/>
    <x v="6"/>
    <x v="2"/>
    <x v="2"/>
    <m/>
    <m/>
    <m/>
    <x v="2"/>
    <x v="1"/>
    <n v="0"/>
    <m/>
    <m/>
    <m/>
    <m/>
    <s v="CHASE HAL K"/>
    <s v="HAL K CHASE INTER  VIVOS TRUST"/>
    <s v="4705 W CASPER LN"/>
    <s v="BEVERLY HILLS FL 34465"/>
  </r>
  <r>
    <x v="1567"/>
    <s v="18E17S320060  03570 0240"/>
    <s v="7492"/>
    <s v="PINE RIDGE UNITS 1,5,&amp; 6"/>
    <s v="0100"/>
    <s v="Single Family Residential"/>
    <s v="08"/>
    <s v="18S"/>
    <s v="18E"/>
    <s v="STANDARD"/>
    <x v="0"/>
    <n v="44863"/>
    <n v="1.03"/>
    <s v="000X"/>
    <n v="4864"/>
    <s v="W"/>
    <x v="20"/>
    <s v="DR"/>
    <m/>
    <s v="BEVERLY HILLS"/>
    <m/>
    <s v="PINE RIDGE UNIT 6 PB 14 PG 91               MAPS 315B &amp;"/>
    <n v="213680"/>
    <n v="15450"/>
    <n v="198230"/>
    <n v="158133"/>
    <n v="133133"/>
    <x v="0"/>
    <x v="433"/>
    <n v="210000"/>
    <n v="3075"/>
    <n v="130"/>
    <x v="0"/>
    <s v="WARRANTY DEED"/>
    <n v="1"/>
    <x v="22"/>
    <x v="1"/>
    <x v="0"/>
    <m/>
    <n v="2005"/>
    <n v="32"/>
    <x v="1"/>
    <x v="0"/>
    <n v="3051"/>
    <m/>
    <m/>
    <m/>
    <m/>
    <s v="STORM RICHARD"/>
    <s v="STORM PHYLLIS"/>
    <s v="4864 W PIUTE DR"/>
    <s v="BEVERLY HILLS FL 34465"/>
  </r>
  <r>
    <x v="1568"/>
    <s v="18E17S320060  03580 0130"/>
    <s v="7492"/>
    <s v="PINE RIDGE UNITS 1,5,&amp; 6"/>
    <s v="0100"/>
    <s v="Single Family Residential"/>
    <s v="07"/>
    <s v="18S"/>
    <s v="18E"/>
    <s v="STANDARD"/>
    <x v="0"/>
    <n v="44101"/>
    <n v="1.01"/>
    <s v="0000"/>
    <n v="4155"/>
    <s v="N"/>
    <x v="82"/>
    <s v="PT"/>
    <m/>
    <s v="BEVERLY HILLS"/>
    <m/>
    <s v="PINE RIDGE UNIT 6 PB 14 PG 91 LOT 13 BLK 358"/>
    <n v="197140"/>
    <n v="15190"/>
    <n v="181950"/>
    <n v="197140"/>
    <n v="197140"/>
    <x v="1"/>
    <x v="742"/>
    <n v="190000"/>
    <n v="2230"/>
    <n v="2032"/>
    <x v="0"/>
    <s v="WARRANTY DEED"/>
    <n v="1"/>
    <x v="10"/>
    <x v="1"/>
    <x v="0"/>
    <m/>
    <n v="1931"/>
    <n v="32"/>
    <x v="0"/>
    <x v="0"/>
    <n v="2707"/>
    <m/>
    <m/>
    <m/>
    <m/>
    <s v="EVERHART NICHOLAS"/>
    <m/>
    <s v="4155 N WRANGLER PT"/>
    <s v="BEVERLY HILLS FL 34465"/>
  </r>
  <r>
    <x v="1569"/>
    <s v="18E17S320060  03580 0140"/>
    <s v="7492"/>
    <s v="PINE RIDGE UNITS 1,5,&amp; 6"/>
    <s v="0100"/>
    <s v="Single Family Residential"/>
    <s v="07"/>
    <s v="18S"/>
    <s v="18E"/>
    <s v="STANDARD"/>
    <x v="0"/>
    <n v="44101"/>
    <n v="1.01"/>
    <s v="0000"/>
    <n v="4137"/>
    <s v="N"/>
    <x v="82"/>
    <s v="PT"/>
    <m/>
    <s v="BEVERLY HILLS"/>
    <m/>
    <s v="PINE RIDGE UNIT 6 PB 14 PG 91 LOT 14 BLK 358"/>
    <n v="15190"/>
    <n v="15190"/>
    <n v="0"/>
    <n v="15190"/>
    <n v="15190"/>
    <x v="0"/>
    <x v="743"/>
    <n v="439900"/>
    <n v="3106"/>
    <n v="525"/>
    <x v="0"/>
    <s v="WARRANTY DEED"/>
    <n v="1"/>
    <x v="31"/>
    <x v="1"/>
    <x v="0"/>
    <m/>
    <n v="2625"/>
    <n v="32"/>
    <x v="0"/>
    <x v="0"/>
    <n v="3608"/>
    <m/>
    <m/>
    <m/>
    <m/>
    <s v="GASH LESLIE"/>
    <s v="GASH CATHERINE R"/>
    <s v="4137 N WRANGLER PT"/>
    <s v="BEVERLY HILLS FL 34465"/>
  </r>
  <r>
    <x v="1570"/>
    <s v="18E17S320060  03580 0170"/>
    <s v="7492"/>
    <s v="PINE RIDGE UNITS 1,5,&amp; 6"/>
    <s v="0000"/>
    <s v="Vacant Residential"/>
    <s v="07"/>
    <s v="18S"/>
    <s v="18E"/>
    <s v="STANDARD"/>
    <x v="1"/>
    <n v="44101"/>
    <n v="1.01"/>
    <s v="0000"/>
    <n v="4126"/>
    <s v="N"/>
    <x v="80"/>
    <s v="DR"/>
    <m/>
    <s v="BEVERLY HILLS"/>
    <m/>
    <s v="PINE RIDGE UNIT 6 PB 14 PG 91 LOT 17 BLK 358"/>
    <n v="15190"/>
    <n v="15190"/>
    <n v="0"/>
    <n v="15190"/>
    <n v="15190"/>
    <x v="1"/>
    <x v="405"/>
    <n v="19600"/>
    <n v="1143"/>
    <n v="369"/>
    <x v="1"/>
    <s v="FROM DEVELOPERS"/>
    <m/>
    <x v="6"/>
    <x v="2"/>
    <x v="2"/>
    <m/>
    <m/>
    <m/>
    <x v="2"/>
    <x v="1"/>
    <n v="0"/>
    <m/>
    <m/>
    <m/>
    <m/>
    <s v="ELLAK LEE J"/>
    <s v="ELLAK REGINA T"/>
    <s v="1236 OAK CREEK WAY"/>
    <s v="SUNNYVALE CA 94089"/>
  </r>
  <r>
    <x v="1571"/>
    <s v="18E17S320060  03590 0030"/>
    <s v="7492"/>
    <s v="PINE RIDGE UNITS 1,5,&amp; 6"/>
    <s v="0100"/>
    <s v="Single Family Residential"/>
    <s v="07"/>
    <s v="18S"/>
    <s v="18E"/>
    <s v="STANDARD"/>
    <x v="0"/>
    <n v="43685"/>
    <n v="1"/>
    <s v="0000"/>
    <n v="4335"/>
    <s v="N"/>
    <x v="24"/>
    <s v="DR"/>
    <m/>
    <s v="BEVERLY HILLS"/>
    <m/>
    <s v="PINE RIDGE UNIT 6 PB 14 PG 91LOT 3 BLK 359 "/>
    <n v="264830"/>
    <n v="15040"/>
    <n v="249790"/>
    <n v="202432"/>
    <n v="176932"/>
    <x v="0"/>
    <x v="405"/>
    <n v="18000"/>
    <n v="1144"/>
    <n v="2103"/>
    <x v="1"/>
    <s v="FROM DEVELOPERS"/>
    <n v="1"/>
    <x v="18"/>
    <x v="1"/>
    <x v="0"/>
    <m/>
    <n v="2603"/>
    <n v="32"/>
    <x v="0"/>
    <x v="0"/>
    <n v="4077"/>
    <m/>
    <m/>
    <m/>
    <m/>
    <s v="PALMIERO  PATRICIA A"/>
    <m/>
    <s v="4335 N SADDLE DR"/>
    <s v="BEVERLY HILLS  FL 34465"/>
  </r>
  <r>
    <x v="1572"/>
    <s v="18E17S320060  03590 0050"/>
    <s v="7492"/>
    <s v="PINE RIDGE UNITS 1,5,&amp; 6"/>
    <s v="0100"/>
    <s v="Single Family Residential"/>
    <s v="07"/>
    <s v="18S"/>
    <s v="18E"/>
    <s v="STANDARD"/>
    <x v="0"/>
    <n v="43563"/>
    <n v="1"/>
    <s v="0000"/>
    <n v="4359"/>
    <s v="N"/>
    <x v="24"/>
    <s v="DR"/>
    <m/>
    <s v="BEVERLY HILLS"/>
    <m/>
    <s v="PINE RIDGE UNIT 6 PB 14 PG 91 LOT 5 BLK 359"/>
    <n v="157270"/>
    <n v="15000"/>
    <n v="142270"/>
    <n v="121876"/>
    <n v="96876"/>
    <x v="0"/>
    <x v="744"/>
    <n v="163900"/>
    <n v="2765"/>
    <n v="1818"/>
    <x v="0"/>
    <s v="WARRANTY DEED"/>
    <n v="1"/>
    <x v="14"/>
    <x v="1"/>
    <x v="0"/>
    <m/>
    <n v="1945"/>
    <n v="32"/>
    <x v="0"/>
    <x v="0"/>
    <n v="2083"/>
    <m/>
    <m/>
    <m/>
    <m/>
    <s v="DAHLSTRAND THOMAS J"/>
    <s v="DAHLSTRAND KAREN A"/>
    <s v="4359 N SADDLE DR"/>
    <s v="BEVERLY HILLS FL 34465"/>
  </r>
  <r>
    <x v="1573"/>
    <s v="18E17S320060  03600 0040"/>
    <s v="7492"/>
    <s v="PINE RIDGE UNITS 1,5,&amp; 6"/>
    <s v="0100"/>
    <s v="Single Family Residential"/>
    <s v="07"/>
    <s v="18S"/>
    <s v="18E"/>
    <s v="STANDARD"/>
    <x v="0"/>
    <n v="43725"/>
    <n v="1"/>
    <s v="0000"/>
    <n v="4409"/>
    <s v="N"/>
    <x v="80"/>
    <s v="DR"/>
    <m/>
    <s v="BEVERLY HILLS"/>
    <m/>
    <s v="PINE RIDGE UNIT 6 PB 14 PG 91 LOT 4 BLK 360"/>
    <n v="297420"/>
    <n v="15060"/>
    <n v="282360"/>
    <n v="230172"/>
    <n v="205172"/>
    <x v="0"/>
    <x v="745"/>
    <n v="331500"/>
    <n v="2998"/>
    <n v="2462"/>
    <x v="0"/>
    <s v="WARRANTY DEED"/>
    <n v="1"/>
    <x v="41"/>
    <x v="1"/>
    <x v="0"/>
    <m/>
    <n v="2841"/>
    <n v="32"/>
    <x v="1"/>
    <x v="0"/>
    <n v="3890"/>
    <m/>
    <m/>
    <m/>
    <m/>
    <s v="CAMPBELL RYAN"/>
    <s v="CAMPBELL MAJA"/>
    <s v="4409 N DECKWOOD DR"/>
    <s v="BEVERLY HILLS FL 34465"/>
  </r>
  <r>
    <x v="1574"/>
    <s v="18E17S320060  03600 0080"/>
    <s v="7492"/>
    <s v="PINE RIDGE UNITS 1,5,&amp; 6"/>
    <s v="0000"/>
    <s v="Vacant Residential"/>
    <s v="07"/>
    <s v="18S"/>
    <s v="18E"/>
    <s v="STANDARD"/>
    <x v="1"/>
    <n v="44649"/>
    <n v="1.03"/>
    <s v="0000"/>
    <n v="4418"/>
    <s v="N"/>
    <x v="24"/>
    <s v="DR"/>
    <m/>
    <s v="BEVERLY HILLS"/>
    <m/>
    <s v="PINE RIDGE UNIT 6 PB 14 PG 91                     MAPS 315B"/>
    <n v="15380"/>
    <n v="15380"/>
    <n v="0"/>
    <n v="15380"/>
    <n v="15380"/>
    <x v="1"/>
    <x v="275"/>
    <n v="46000"/>
    <n v="1747"/>
    <n v="1935"/>
    <x v="1"/>
    <s v="WARRANTY DEED"/>
    <m/>
    <x v="6"/>
    <x v="2"/>
    <x v="2"/>
    <m/>
    <m/>
    <m/>
    <x v="2"/>
    <x v="1"/>
    <n v="0"/>
    <m/>
    <m/>
    <m/>
    <m/>
    <s v="MIXTRY PLAZA LLC"/>
    <m/>
    <s v="4097 NW 5TH AVE"/>
    <s v="BOCA RATON FL 33431 4629"/>
  </r>
  <r>
    <x v="1575"/>
    <s v="18E17S320060  03610 0040"/>
    <s v="7492"/>
    <s v="PINE RIDGE UNITS 1,5,&amp; 6"/>
    <s v="0100"/>
    <s v="Single Family Residential"/>
    <s v="08"/>
    <s v="18S"/>
    <s v="18E"/>
    <s v="STANDARD"/>
    <x v="0"/>
    <n v="43749"/>
    <n v="1"/>
    <s v="000X"/>
    <n v="4360"/>
    <s v="N"/>
    <x v="83"/>
    <s v="DR"/>
    <m/>
    <s v="BEVERLY HILLS"/>
    <m/>
    <s v="PINE RIDGE UNIT 6 PB 14 PG 91 LOTS 4 BLK 361 "/>
    <n v="263240"/>
    <n v="15070"/>
    <n v="248170"/>
    <n v="210761"/>
    <n v="185261"/>
    <x v="0"/>
    <x v="142"/>
    <n v="83000"/>
    <n v="1933"/>
    <n v="97"/>
    <x v="1"/>
    <s v="WARRANTY DEED"/>
    <n v="1"/>
    <x v="3"/>
    <x v="1"/>
    <x v="1"/>
    <m/>
    <n v="2333"/>
    <n v="32"/>
    <x v="0"/>
    <x v="0"/>
    <n v="3613"/>
    <m/>
    <m/>
    <m/>
    <m/>
    <s v="CRAIG CHERYL A"/>
    <m/>
    <s v="4360 N SADDLETREE DR"/>
    <s v="BEVERLY HILLS FL 34465 4834"/>
  </r>
  <r>
    <x v="1576"/>
    <s v="18E17S320060  03610 0050"/>
    <s v="7492"/>
    <s v="PINE RIDGE UNITS 1,5,&amp; 6"/>
    <s v="0000"/>
    <s v="Vacant Residential"/>
    <s v="08"/>
    <s v="18S"/>
    <s v="18E"/>
    <s v="STANDARD"/>
    <x v="1"/>
    <n v="43624"/>
    <n v="1"/>
    <s v="000X"/>
    <n v="4338"/>
    <s v="N"/>
    <x v="83"/>
    <s v="DR"/>
    <m/>
    <s v="BEVERLY HILLS"/>
    <m/>
    <s v="PINE RIDGE UNIT 6 PB 14 PG 91          MAPS 315B &amp; 316C LOT"/>
    <n v="15020"/>
    <n v="15020"/>
    <n v="0"/>
    <n v="15020"/>
    <n v="15020"/>
    <x v="1"/>
    <x v="410"/>
    <n v="21000"/>
    <n v="3073"/>
    <n v="1243"/>
    <x v="1"/>
    <s v="WARRANTY DEED"/>
    <m/>
    <x v="6"/>
    <x v="2"/>
    <x v="2"/>
    <m/>
    <m/>
    <m/>
    <x v="2"/>
    <x v="1"/>
    <n v="0"/>
    <m/>
    <m/>
    <m/>
    <m/>
    <s v="MCNAMARA ALAN"/>
    <s v="MCNAMARA PATRICIA"/>
    <s v="5263 W YUMA LN"/>
    <s v="BEVERLY HILLS FL 34465"/>
  </r>
  <r>
    <x v="1577"/>
    <s v="18E17S320060  03610 0080"/>
    <s v="7492"/>
    <s v="PINE RIDGE UNITS 1,5,&amp; 6"/>
    <s v="0000"/>
    <s v="Vacant Residential"/>
    <s v="08"/>
    <s v="18S"/>
    <s v="18E"/>
    <s v="STANDARD"/>
    <x v="1"/>
    <n v="43596"/>
    <n v="1"/>
    <s v="000X"/>
    <n v="4268"/>
    <s v="N"/>
    <x v="83"/>
    <s v="DR"/>
    <m/>
    <s v="BEVERLY HILLS"/>
    <m/>
    <s v="PINE RIDGE UNIT 6 PB 14 PG 91 LOT 8 BLK 361"/>
    <n v="15010"/>
    <n v="15010"/>
    <n v="0"/>
    <n v="15010"/>
    <n v="15010"/>
    <x v="1"/>
    <x v="746"/>
    <n v="15300"/>
    <n v="3111"/>
    <n v="2258"/>
    <x v="1"/>
    <s v="TO/FROM FED/STATE/LOCAL GOVT/TIITF"/>
    <m/>
    <x v="6"/>
    <x v="2"/>
    <x v="2"/>
    <m/>
    <m/>
    <m/>
    <x v="2"/>
    <x v="1"/>
    <n v="0"/>
    <m/>
    <m/>
    <m/>
    <m/>
    <s v="LADA CONSTRUCTION INC"/>
    <m/>
    <s v="PO BOX 641206"/>
    <s v="BEVERLY HILLS FL 34464"/>
  </r>
  <r>
    <x v="1578"/>
    <s v="18E17S320060  03610 0190"/>
    <s v="7492"/>
    <s v="PINE RIDGE UNITS 1,5,&amp; 6"/>
    <s v="0100"/>
    <s v="Single Family Residential"/>
    <s v="08"/>
    <s v="18S"/>
    <s v="18E"/>
    <s v="STANDARD"/>
    <x v="0"/>
    <n v="43750"/>
    <n v="1"/>
    <s v="000X"/>
    <n v="4129"/>
    <s v="N"/>
    <x v="19"/>
    <s v="DR"/>
    <m/>
    <s v="BEVERLY HILLS"/>
    <m/>
    <s v="PINE RIDGE UNIT 6 PB 14 PG 91 LOT 19 BLK 361"/>
    <n v="195330"/>
    <n v="15070"/>
    <n v="180260"/>
    <n v="138232"/>
    <n v="113232"/>
    <x v="0"/>
    <x v="226"/>
    <n v="169000"/>
    <n v="2456"/>
    <n v="193"/>
    <x v="0"/>
    <s v="WARRANTY DEED"/>
    <n v="1"/>
    <x v="46"/>
    <x v="0"/>
    <x v="0"/>
    <m/>
    <n v="2124"/>
    <n v="32"/>
    <x v="1"/>
    <x v="0"/>
    <n v="2712"/>
    <m/>
    <m/>
    <m/>
    <m/>
    <s v="YOX JENNIFER ANN"/>
    <m/>
    <s v="4129 N PINK POPPY DR"/>
    <s v="BEVERLY HILLS FL 34465 4840"/>
  </r>
  <r>
    <x v="1579"/>
    <s v="18E17S320060  03610 0210"/>
    <s v="7492"/>
    <s v="PINE RIDGE UNITS 1,5,&amp; 6"/>
    <s v="0000"/>
    <s v="Vacant Residential"/>
    <s v="08"/>
    <s v="18S"/>
    <s v="18E"/>
    <s v="STANDARD"/>
    <x v="1"/>
    <n v="43750"/>
    <n v="1"/>
    <s v="000X"/>
    <n v="4173"/>
    <s v="N"/>
    <x v="19"/>
    <s v="DR"/>
    <m/>
    <s v="BEVERLY HILLS"/>
    <m/>
    <s v="PINE RIDGE UNIT 6 PB 14 PG 91 LOT 21 BLK 361"/>
    <n v="15070"/>
    <n v="15070"/>
    <n v="0"/>
    <n v="15070"/>
    <n v="15070"/>
    <x v="1"/>
    <x v="304"/>
    <n v="17000"/>
    <n v="2390"/>
    <n v="727"/>
    <x v="1"/>
    <s v="TO OR FROM BANKS/LOAN CO."/>
    <m/>
    <x v="6"/>
    <x v="2"/>
    <x v="2"/>
    <m/>
    <m/>
    <m/>
    <x v="2"/>
    <x v="1"/>
    <n v="0"/>
    <m/>
    <m/>
    <m/>
    <m/>
    <s v="LINK GREGORY S"/>
    <m/>
    <s v="15 STOKESIA CT"/>
    <s v="HOMOSASSA FL 34446"/>
  </r>
  <r>
    <x v="1580"/>
    <s v="18E17S320060  03610 0270"/>
    <s v="7492"/>
    <s v="PINE RIDGE UNITS 1,5,&amp; 6"/>
    <s v="0000"/>
    <s v="Vacant Residential"/>
    <s v="08"/>
    <s v="18S"/>
    <s v="18E"/>
    <s v="STANDARD"/>
    <x v="1"/>
    <n v="43750"/>
    <n v="1"/>
    <s v="000X"/>
    <n v="4315"/>
    <s v="N"/>
    <x v="19"/>
    <s v="DR"/>
    <m/>
    <s v="BEVERLY HILLS"/>
    <m/>
    <s v="PINE RIDGE UNIT 6 PB 14 PG 91 LOT 27 BLK 361"/>
    <n v="15070"/>
    <n v="15070"/>
    <n v="0"/>
    <n v="15070"/>
    <n v="15070"/>
    <x v="1"/>
    <x v="747"/>
    <n v="8000"/>
    <n v="2808"/>
    <n v="2221"/>
    <x v="1"/>
    <s v="CORRECTIVE/QC/TD/COT"/>
    <m/>
    <x v="6"/>
    <x v="2"/>
    <x v="2"/>
    <m/>
    <m/>
    <m/>
    <x v="2"/>
    <x v="1"/>
    <n v="0"/>
    <m/>
    <m/>
    <m/>
    <m/>
    <s v="TRINGALI FAMILY INVESTMENT PROPERTIES LL"/>
    <m/>
    <s v="3760 N PALOMINO TER"/>
    <s v="BEVERLY HILLS FL 34465"/>
  </r>
  <r>
    <x v="1581"/>
    <s v="18E17S320060  03620 0030"/>
    <s v="7492"/>
    <s v="PINE RIDGE UNITS 1,5,&amp; 6"/>
    <s v="0100"/>
    <s v="Single Family Residential"/>
    <s v="08"/>
    <s v="18S"/>
    <s v="18E"/>
    <s v="STANDARD"/>
    <x v="0"/>
    <n v="43750"/>
    <n v="1"/>
    <s v="000X"/>
    <n v="4149"/>
    <s v="N"/>
    <x v="83"/>
    <s v="DR"/>
    <m/>
    <s v="BEVERLY HILLS"/>
    <m/>
    <s v="PINE RIDGE UNIT 6 PB 14 PG 91 LOT 3 BLK 362"/>
    <n v="263860"/>
    <n v="15070"/>
    <n v="248790"/>
    <n v="214780"/>
    <n v="189780"/>
    <x v="0"/>
    <x v="186"/>
    <n v="265000"/>
    <n v="2361"/>
    <n v="2109"/>
    <x v="0"/>
    <s v="WARRANTY DEED"/>
    <n v="1"/>
    <x v="24"/>
    <x v="0"/>
    <x v="0"/>
    <m/>
    <n v="2502"/>
    <n v="32"/>
    <x v="0"/>
    <x v="0"/>
    <n v="3265"/>
    <m/>
    <m/>
    <m/>
    <m/>
    <s v="DARCY BRYAN J"/>
    <m/>
    <s v="1010 LOGAN ST"/>
    <s v="SOUTH BOSTON VA 24592"/>
  </r>
  <r>
    <x v="1582"/>
    <s v="18E17S320060  03620 0060"/>
    <s v="7492"/>
    <s v="PINE RIDGE UNITS 1,5,&amp; 6"/>
    <s v="0000"/>
    <s v="Vacant Residential"/>
    <s v="08"/>
    <s v="18S"/>
    <s v="18E"/>
    <s v="STANDARD"/>
    <x v="1"/>
    <n v="43751"/>
    <n v="1"/>
    <s v="000X"/>
    <n v="4231"/>
    <s v="N"/>
    <x v="83"/>
    <s v="DR"/>
    <m/>
    <s v="BEVERLY HILLS"/>
    <m/>
    <s v="PINE RIDGE UNIT 6 PB 14 PG 91 LOT 6 BLK 362 "/>
    <n v="15070"/>
    <n v="15070"/>
    <n v="0"/>
    <n v="15070"/>
    <n v="15070"/>
    <x v="1"/>
    <x v="37"/>
    <n v="25000"/>
    <n v="1412"/>
    <n v="2128"/>
    <x v="1"/>
    <s v="FROM DEVELOPERS"/>
    <m/>
    <x v="6"/>
    <x v="2"/>
    <x v="2"/>
    <m/>
    <m/>
    <m/>
    <x v="2"/>
    <x v="1"/>
    <n v="0"/>
    <m/>
    <m/>
    <m/>
    <m/>
    <s v="SUESS LINDA R"/>
    <m/>
    <s v="36 CHARLES ST"/>
    <s v="TOLLAND CT 06084"/>
  </r>
  <r>
    <x v="1583"/>
    <s v="18E17S320060  03570 0110"/>
    <s v="7492"/>
    <s v="PINE RIDGE UNITS 1,5,&amp; 6"/>
    <s v="0100"/>
    <s v="Single Family Residential"/>
    <s v="07"/>
    <s v="18S"/>
    <s v="18E"/>
    <s v="STANDARD"/>
    <x v="0"/>
    <n v="46411"/>
    <n v="1.07"/>
    <s v="0000"/>
    <n v="5294"/>
    <s v="W"/>
    <x v="20"/>
    <s v="DR"/>
    <m/>
    <s v="BEVERLY HILLS"/>
    <m/>
    <s v="PINE RIDGE UNIT 6 PB 14 PG 91 LOT 11 BLK 357"/>
    <n v="294730"/>
    <n v="15980"/>
    <n v="278750"/>
    <n v="238596"/>
    <n v="213596"/>
    <x v="0"/>
    <x v="49"/>
    <n v="110000"/>
    <n v="1959"/>
    <n v="2449"/>
    <x v="1"/>
    <s v="WARRANTY DEED"/>
    <n v="1"/>
    <x v="3"/>
    <x v="1"/>
    <x v="1"/>
    <m/>
    <n v="2649"/>
    <n v="32"/>
    <x v="0"/>
    <x v="0"/>
    <n v="3945"/>
    <m/>
    <m/>
    <m/>
    <m/>
    <s v="BOTES JAN"/>
    <s v="BOTES JANET"/>
    <s v="25 BUTTONBUSH LN"/>
    <s v="PALM COAST FL 32137 3540"/>
  </r>
  <r>
    <x v="1584"/>
    <s v="18E17S320060  03570 0120"/>
    <s v="7492"/>
    <s v="PINE RIDGE UNITS 1,5,&amp; 6"/>
    <s v="0100"/>
    <s v="Single Family Residential"/>
    <s v="07"/>
    <s v="18S"/>
    <s v="18E"/>
    <s v="STANDARD"/>
    <x v="0"/>
    <n v="46167"/>
    <n v="1.06"/>
    <s v="0000"/>
    <n v="5278"/>
    <s v="W"/>
    <x v="20"/>
    <s v="DR"/>
    <m/>
    <s v="BEVERLY HILLS"/>
    <m/>
    <s v="PINE RIDGE UNIT 6 PB 14 PG 91 LOT 12 BLK 357 MAPS 3 15B &amp;"/>
    <n v="292230"/>
    <n v="15900"/>
    <n v="276330"/>
    <n v="237965"/>
    <n v="212965"/>
    <x v="0"/>
    <x v="193"/>
    <n v="22800"/>
    <n v="1651"/>
    <n v="1114"/>
    <x v="1"/>
    <s v="WARRANTY DEED"/>
    <n v="1"/>
    <x v="3"/>
    <x v="1"/>
    <x v="0"/>
    <m/>
    <n v="2707"/>
    <n v="32"/>
    <x v="1"/>
    <x v="0"/>
    <n v="3984"/>
    <m/>
    <m/>
    <m/>
    <m/>
    <s v="SCHWEITZER DONALD"/>
    <s v="SCHWEITZER SYBIL"/>
    <s v="5278 W PIUTE DR"/>
    <s v="BEVERLY HILLS FL 34465"/>
  </r>
  <r>
    <x v="1585"/>
    <s v="18E17S320060  03570 0170"/>
    <s v="7492"/>
    <s v="PINE RIDGE UNITS 1,5,&amp; 6"/>
    <s v="0100"/>
    <s v="Single Family Residential"/>
    <s v="07"/>
    <s v="18S"/>
    <s v="18E"/>
    <s v="STANDARD"/>
    <x v="0"/>
    <n v="44946"/>
    <n v="1.03"/>
    <s v="0000"/>
    <n v="5136"/>
    <s v="W"/>
    <x v="20"/>
    <s v="DR"/>
    <m/>
    <s v="BEVERLY HILLS"/>
    <m/>
    <s v="PINE RIDGE UNIT 6 PB 14 PG 91 LOT 17 BLK 357"/>
    <n v="218050"/>
    <n v="15480"/>
    <n v="202570"/>
    <n v="218050"/>
    <n v="193050"/>
    <x v="0"/>
    <x v="748"/>
    <n v="245000"/>
    <n v="2915"/>
    <n v="1303"/>
    <x v="0"/>
    <s v="WARRANTY DEED"/>
    <n v="1"/>
    <x v="40"/>
    <x v="1"/>
    <x v="1"/>
    <m/>
    <n v="1855"/>
    <n v="32"/>
    <x v="1"/>
    <x v="0"/>
    <n v="2632"/>
    <m/>
    <m/>
    <m/>
    <m/>
    <s v="TINO COTY JO"/>
    <m/>
    <s v="5136 W PIUTE DR"/>
    <s v="BEVERLY HILLS FL 34465"/>
  </r>
  <r>
    <x v="1586"/>
    <s v="18E17S320060  03570 0200"/>
    <s v="7492"/>
    <s v="PINE RIDGE UNITS 1,5,&amp; 6"/>
    <s v="0100"/>
    <s v="Single Family Residential"/>
    <s v="08"/>
    <s v="18S"/>
    <s v="18E"/>
    <s v="STANDARD"/>
    <x v="0"/>
    <n v="44801"/>
    <n v="1.03"/>
    <s v="000X"/>
    <n v="4982"/>
    <s v="W"/>
    <x v="20"/>
    <s v="DR"/>
    <m/>
    <s v="BEVERLY HILLS"/>
    <m/>
    <s v="PINE RIDGE UNIT 6 PB 14 PG 91 LOT 20 BLK 357"/>
    <n v="238720"/>
    <n v="15430"/>
    <n v="223290"/>
    <n v="180433"/>
    <n v="150433"/>
    <x v="0"/>
    <x v="586"/>
    <n v="25496"/>
    <n v="996"/>
    <n v="682"/>
    <x v="1"/>
    <s v="FROM DEVELOPERS"/>
    <n v="1"/>
    <x v="24"/>
    <x v="1"/>
    <x v="0"/>
    <m/>
    <n v="2286"/>
    <n v="32"/>
    <x v="0"/>
    <x v="0"/>
    <n v="2844"/>
    <m/>
    <m/>
    <m/>
    <m/>
    <s v="CURCURU JOSEPH J"/>
    <s v="CURCURU JOAN W"/>
    <s v="4982 W PIUTE DR"/>
    <s v="BEVERLY HILLS FL 34465"/>
  </r>
  <r>
    <x v="1587"/>
    <s v="18E17S320060  03570 0220"/>
    <s v="7492"/>
    <s v="PINE RIDGE UNITS 1,5,&amp; 6"/>
    <s v="0100"/>
    <s v="Single Family Residential"/>
    <s v="08"/>
    <s v="18S"/>
    <s v="18E"/>
    <s v="STANDARD"/>
    <x v="0"/>
    <n v="44291"/>
    <n v="1.02"/>
    <s v="000X"/>
    <n v="4930"/>
    <s v="W"/>
    <x v="20"/>
    <s v="DR"/>
    <m/>
    <s v="BEVERLY HILLS"/>
    <m/>
    <s v="PINE RIDGE UNIT 6 PB 14 PG 91 LOT 22 BLK 357"/>
    <n v="170960"/>
    <n v="15250"/>
    <n v="155710"/>
    <n v="170960"/>
    <n v="170960"/>
    <x v="1"/>
    <x v="348"/>
    <n v="190000"/>
    <n v="2959"/>
    <n v="238"/>
    <x v="0"/>
    <s v="WARRANTY DEED"/>
    <n v="1"/>
    <x v="13"/>
    <x v="1"/>
    <x v="0"/>
    <m/>
    <n v="1531"/>
    <n v="32"/>
    <x v="0"/>
    <x v="0"/>
    <n v="2312"/>
    <m/>
    <m/>
    <m/>
    <m/>
    <s v="COOPER ELISE N"/>
    <m/>
    <s v="5726 W CORRAL PL"/>
    <s v="BEVERLY HILLS FL 34465"/>
  </r>
  <r>
    <x v="1588"/>
    <s v="18E17S320060  03580 0040"/>
    <s v="7492"/>
    <s v="PINE RIDGE UNITS 1,5,&amp; 6"/>
    <s v="0100"/>
    <s v="Single Family Residential"/>
    <s v="07"/>
    <s v="18S"/>
    <s v="18E"/>
    <s v="STANDARD"/>
    <x v="0"/>
    <n v="44701"/>
    <n v="1.03"/>
    <s v="0000"/>
    <n v="5425"/>
    <s v="W"/>
    <x v="20"/>
    <s v="DR"/>
    <m/>
    <s v="BEVERLY HILLS"/>
    <m/>
    <s v="PINE RIDGE UNIT 6 PB 14 PG 91          MAPS 315B &amp; 316C LOT"/>
    <n v="300460"/>
    <n v="15390"/>
    <n v="285070"/>
    <n v="253242"/>
    <n v="228242"/>
    <x v="0"/>
    <x v="49"/>
    <n v="116000"/>
    <n v="1959"/>
    <n v="2044"/>
    <x v="1"/>
    <s v="WARRANTY DEED"/>
    <n v="1"/>
    <x v="3"/>
    <x v="1"/>
    <x v="0"/>
    <m/>
    <n v="2350"/>
    <n v="32"/>
    <x v="0"/>
    <x v="0"/>
    <n v="3613"/>
    <m/>
    <m/>
    <m/>
    <m/>
    <s v="SCULLY DANIEL A"/>
    <s v="SCULLY DIANE L"/>
    <s v="5425 W PIUTE DR"/>
    <s v="BEVERLY HILLS FL 34465"/>
  </r>
  <r>
    <x v="1589"/>
    <s v="18E17S320060  03580 0060"/>
    <s v="7492"/>
    <s v="PINE RIDGE UNITS 1,5,&amp; 6"/>
    <s v="0000"/>
    <s v="Vacant Residential"/>
    <s v="07"/>
    <s v="18S"/>
    <s v="18E"/>
    <s v="STANDARD"/>
    <x v="1"/>
    <n v="43967"/>
    <n v="1.01"/>
    <s v="0000"/>
    <n v="4096"/>
    <s v="N"/>
    <x v="82"/>
    <s v="PT"/>
    <m/>
    <s v="BEVERLY HILLS"/>
    <m/>
    <s v="PINE RIDGE UNIT 6 MAPS 315B &amp; 316C PB 14 PG 91 LOT 6 BLK"/>
    <n v="15140"/>
    <n v="15140"/>
    <n v="0"/>
    <n v="15140"/>
    <n v="15140"/>
    <x v="1"/>
    <x v="148"/>
    <n v="26000"/>
    <n v="1583"/>
    <n v="540"/>
    <x v="1"/>
    <s v="FROM DEVELOPERS"/>
    <m/>
    <x v="6"/>
    <x v="2"/>
    <x v="2"/>
    <m/>
    <m/>
    <m/>
    <x v="2"/>
    <x v="1"/>
    <n v="0"/>
    <m/>
    <m/>
    <m/>
    <m/>
    <s v="MATYKA JARRED M"/>
    <s v="BARBARA A MATYKA IRREVOCABLE"/>
    <s v="165 CYPRESS ST"/>
    <s v="BROOKLINE MA 02146 6707"/>
  </r>
  <r>
    <x v="1590"/>
    <s v="18E17S320060  03580 0070"/>
    <s v="7492"/>
    <s v="PINE RIDGE UNITS 1,5,&amp; 6"/>
    <s v="0100"/>
    <s v="Single Family Residential"/>
    <s v="07"/>
    <s v="18S"/>
    <s v="18E"/>
    <s v="STANDARD"/>
    <x v="0"/>
    <n v="44101"/>
    <n v="1.01"/>
    <s v="0000"/>
    <n v="4128"/>
    <s v="N"/>
    <x v="82"/>
    <s v="PT"/>
    <m/>
    <s v="BEVERLY HILLS"/>
    <m/>
    <s v="PINE RIDGE UNIT 6 PB 14 PG 91 LOT 7 BLK 358"/>
    <n v="322660"/>
    <n v="15190"/>
    <n v="307470"/>
    <n v="273135"/>
    <n v="248135"/>
    <x v="0"/>
    <x v="61"/>
    <n v="17000"/>
    <n v="1653"/>
    <n v="501"/>
    <x v="1"/>
    <s v="WARRANTY DEED"/>
    <n v="1"/>
    <x v="0"/>
    <x v="1"/>
    <x v="1"/>
    <m/>
    <n v="2871"/>
    <n v="32"/>
    <x v="0"/>
    <x v="0"/>
    <n v="3900"/>
    <m/>
    <m/>
    <m/>
    <m/>
    <s v="MORGAN STEPHEN R"/>
    <s v="MORGAN PATRICIA A"/>
    <s v="4128 N WRANGLER PT"/>
    <s v="BEVERLY HILLS FL 34465 4848"/>
  </r>
  <r>
    <x v="1591"/>
    <s v="18E17S320060  03600 0010"/>
    <s v="7492"/>
    <s v="PINE RIDGE UNITS 1,5,&amp; 6"/>
    <s v="0100"/>
    <s v="Single Family Residential"/>
    <s v="07"/>
    <s v="18S"/>
    <s v="18E"/>
    <s v="STANDARD"/>
    <x v="0"/>
    <n v="45112"/>
    <n v="1.04"/>
    <s v="0000"/>
    <n v="4341"/>
    <s v="N"/>
    <x v="80"/>
    <s v="DR"/>
    <m/>
    <s v="BEVERLY HILLS"/>
    <m/>
    <s v="PINE RIDGE UNIT 6 PB 14 PG 91 LOT 1 BLK 360"/>
    <n v="285760"/>
    <n v="15530"/>
    <n v="270230"/>
    <n v="246603"/>
    <n v="221603"/>
    <x v="0"/>
    <x v="176"/>
    <n v="86900"/>
    <n v="1996"/>
    <n v="1433"/>
    <x v="1"/>
    <s v="WARRANTY DEED"/>
    <n v="1"/>
    <x v="3"/>
    <x v="1"/>
    <x v="1"/>
    <m/>
    <n v="2449"/>
    <n v="32"/>
    <x v="0"/>
    <x v="0"/>
    <n v="3709"/>
    <m/>
    <m/>
    <m/>
    <m/>
    <s v="MCFARLIN JERRY"/>
    <s v="MCFARLIN SUZANNE"/>
    <s v="4341 N DECKWOOD DR"/>
    <s v="BEVERLY HILLS FL 34465"/>
  </r>
  <r>
    <x v="1592"/>
    <s v="18E17S320060  03600 0110"/>
    <s v="7492"/>
    <s v="PINE RIDGE UNITS 1,5,&amp; 6"/>
    <s v="0100"/>
    <s v="Single Family Residential"/>
    <s v="07"/>
    <s v="18S"/>
    <s v="18E"/>
    <s v="STANDARD"/>
    <x v="0"/>
    <n v="47330"/>
    <n v="1.0900000000000001"/>
    <s v="0000"/>
    <n v="4311"/>
    <s v="N"/>
    <x v="80"/>
    <s v="DR"/>
    <m/>
    <s v="BEVERLY HILLS"/>
    <m/>
    <s v="PINE RIDGE UNIT 6 PB 14 PG 91 LOT 11 BLK 360"/>
    <n v="211700"/>
    <n v="16300"/>
    <n v="195400"/>
    <n v="201750"/>
    <n v="176750"/>
    <x v="0"/>
    <x v="749"/>
    <n v="215000"/>
    <n v="2896"/>
    <n v="30"/>
    <x v="0"/>
    <s v="WARRANTY DEED"/>
    <n v="1"/>
    <x v="10"/>
    <x v="1"/>
    <x v="0"/>
    <m/>
    <n v="2105"/>
    <n v="32"/>
    <x v="0"/>
    <x v="0"/>
    <n v="2766"/>
    <m/>
    <m/>
    <m/>
    <m/>
    <s v="LABOY ANTONIO RAMOS"/>
    <s v="ROBLES DIANE YVETTE"/>
    <s v="4311 N DECKWOOD DR"/>
    <s v="BEVERLY HILLS FL 34465"/>
  </r>
  <r>
    <x v="1593"/>
    <s v="18E17S320060  03610 0010"/>
    <s v="7492"/>
    <s v="PINE RIDGE UNITS 1,5,&amp; 6"/>
    <s v="0100"/>
    <s v="Single Family Residential"/>
    <s v="08"/>
    <s v="18S"/>
    <s v="18E"/>
    <s v="STANDARD"/>
    <x v="0"/>
    <n v="44630"/>
    <n v="1.02"/>
    <s v="000X"/>
    <n v="4398"/>
    <s v="N"/>
    <x v="83"/>
    <s v="DR"/>
    <m/>
    <s v="BEVERLY HILLS"/>
    <m/>
    <s v="PINE RIDGE UNIT 6 PB 14 PG 91               MAPS 315B &amp;316C"/>
    <n v="182550"/>
    <n v="15370"/>
    <n v="167180"/>
    <n v="135265"/>
    <n v="110265"/>
    <x v="0"/>
    <x v="672"/>
    <n v="236200"/>
    <n v="2097"/>
    <n v="63"/>
    <x v="0"/>
    <s v="WARRANTY DEED"/>
    <n v="1"/>
    <x v="13"/>
    <x v="1"/>
    <x v="0"/>
    <m/>
    <n v="1618"/>
    <n v="32"/>
    <x v="0"/>
    <x v="0"/>
    <n v="2405"/>
    <m/>
    <m/>
    <m/>
    <m/>
    <s v="BOOROM JAMES A"/>
    <s v="BOOROM CHERYLE L"/>
    <s v="4398 N SADDLETREE DR"/>
    <s v="BEVERLY HILLS FL 34465"/>
  </r>
  <r>
    <x v="1594"/>
    <s v="18E17S320060  03610 0100"/>
    <s v="7492"/>
    <s v="PINE RIDGE UNITS 1,5,&amp; 6"/>
    <s v="0100"/>
    <s v="Single Family Residential"/>
    <s v="08"/>
    <s v="18S"/>
    <s v="18E"/>
    <s v="STANDARD"/>
    <x v="0"/>
    <n v="43600"/>
    <n v="1"/>
    <s v="000X"/>
    <n v="4216"/>
    <s v="N"/>
    <x v="83"/>
    <s v="DR"/>
    <m/>
    <s v="BEVERLY HILLS"/>
    <m/>
    <s v="PINE RIDGE UNIT 6 PB 14 PG 91           MAPS 315B &amp; 316C"/>
    <n v="15010"/>
    <n v="15010"/>
    <n v="0"/>
    <n v="15010"/>
    <n v="15010"/>
    <x v="0"/>
    <x v="750"/>
    <n v="269900"/>
    <n v="3102"/>
    <n v="56"/>
    <x v="0"/>
    <s v="WARRANTY DEED"/>
    <n v="1"/>
    <x v="31"/>
    <x v="1"/>
    <x v="0"/>
    <m/>
    <n v="2374"/>
    <n v="32"/>
    <x v="1"/>
    <x v="0"/>
    <n v="3094"/>
    <m/>
    <m/>
    <m/>
    <m/>
    <s v="SOUZA JONATHAN"/>
    <s v="SOUZA ALYSSA"/>
    <s v="4216 N SADDLETREE DR"/>
    <s v="BEVERLY HILLS FL 34465"/>
  </r>
  <r>
    <x v="1595"/>
    <s v="18E17S320060  03610 0170"/>
    <s v="7492"/>
    <s v="PINE RIDGE UNITS 1,5,&amp; 6"/>
    <s v="0100"/>
    <s v="Single Family Residential"/>
    <s v="08"/>
    <s v="18S"/>
    <s v="18E"/>
    <s v="STANDARD"/>
    <x v="0"/>
    <n v="52068"/>
    <n v="1.2"/>
    <s v="000X"/>
    <n v="4085"/>
    <s v="N"/>
    <x v="19"/>
    <s v="DR"/>
    <m/>
    <s v="BEVERLY HILLS"/>
    <m/>
    <s v="PINE RIDGE UNIT 6 PB 14 PG 91                     MAPS 315B"/>
    <n v="241250"/>
    <n v="17930"/>
    <n v="223320"/>
    <n v="200562"/>
    <n v="170062"/>
    <x v="0"/>
    <x v="751"/>
    <n v="219900"/>
    <n v="2682"/>
    <n v="2177"/>
    <x v="0"/>
    <s v="WARRANTY DEED"/>
    <n v="1"/>
    <x v="0"/>
    <x v="1"/>
    <x v="0"/>
    <m/>
    <n v="2072"/>
    <n v="32"/>
    <x v="0"/>
    <x v="0"/>
    <n v="3094"/>
    <m/>
    <m/>
    <m/>
    <m/>
    <s v="TOBIAS DAVID"/>
    <m/>
    <s v="4085 N PINK POPPY DR"/>
    <s v="BEVERLY HILLS FL 34465"/>
  </r>
  <r>
    <x v="1596"/>
    <s v="18E17S320060  03610 0180"/>
    <s v="7492"/>
    <s v="PINE RIDGE UNITS 1,5,&amp; 6"/>
    <s v="0100"/>
    <s v="Single Family Residential"/>
    <s v="08"/>
    <s v="18S"/>
    <s v="18E"/>
    <s v="STANDARD"/>
    <x v="0"/>
    <n v="43750"/>
    <n v="1"/>
    <s v="000X"/>
    <n v="4107"/>
    <s v="N"/>
    <x v="19"/>
    <s v="DR"/>
    <m/>
    <s v="BEVERLY HILLS"/>
    <m/>
    <s v="PINE RIDGE UNIT 6 PB 14 PG 91 LOT 18 BLK 361              "/>
    <n v="330070"/>
    <n v="15070"/>
    <n v="315000"/>
    <n v="330070"/>
    <n v="330070"/>
    <x v="1"/>
    <x v="104"/>
    <n v="72000"/>
    <n v="1857"/>
    <n v="941"/>
    <x v="1"/>
    <s v="WARRANTY DEED"/>
    <n v="1"/>
    <x v="0"/>
    <x v="1"/>
    <x v="1"/>
    <m/>
    <n v="3486"/>
    <n v="32"/>
    <x v="1"/>
    <x v="0"/>
    <n v="4740"/>
    <m/>
    <m/>
    <m/>
    <m/>
    <s v="BLACK ANTHONY III TRUSTEE"/>
    <s v="FAITH &amp; FAMILY IRREVOC TRUST"/>
    <s v="19950 NW 3 ST"/>
    <s v="PEMBROKE PINES FL 33029 3311"/>
  </r>
  <r>
    <x v="1597"/>
    <s v="18E17S320060  03620 0050"/>
    <s v="7492"/>
    <s v="PINE RIDGE UNITS 1,5,&amp; 6"/>
    <s v="0000"/>
    <s v="Vacant Residential"/>
    <s v="08"/>
    <s v="18S"/>
    <s v="18E"/>
    <s v="STANDARD"/>
    <x v="1"/>
    <n v="43750"/>
    <n v="1"/>
    <s v="000X"/>
    <n v="4209"/>
    <s v="N"/>
    <x v="83"/>
    <s v="DR"/>
    <m/>
    <s v="BEVERLY HILLS"/>
    <m/>
    <s v="PINE RIDGE UNIT 6 PB 14 PG 91 LOT 5 BLK 362       MAPS 315B "/>
    <n v="15070"/>
    <n v="15070"/>
    <n v="0"/>
    <n v="15070"/>
    <n v="15070"/>
    <x v="1"/>
    <x v="716"/>
    <n v="46500"/>
    <n v="3151"/>
    <n v="696"/>
    <x v="1"/>
    <s v="WARRANTY DEED"/>
    <m/>
    <x v="6"/>
    <x v="2"/>
    <x v="2"/>
    <m/>
    <m/>
    <m/>
    <x v="2"/>
    <x v="1"/>
    <n v="0"/>
    <m/>
    <m/>
    <m/>
    <m/>
    <s v="MACH GINA M"/>
    <s v="HUTCHINSON DEBORAH E"/>
    <s v="2632 RAVENWOOD DR"/>
    <s v="ROUND ROCK TX 78665"/>
  </r>
  <r>
    <x v="1598"/>
    <s v="18E17S320060  03620 0080"/>
    <s v="7492"/>
    <s v="PINE RIDGE UNITS 1,5,&amp; 6"/>
    <s v="0100"/>
    <s v="Single Family Residential"/>
    <s v="08"/>
    <s v="18S"/>
    <s v="18E"/>
    <s v="STANDARD"/>
    <x v="0"/>
    <n v="43750"/>
    <n v="1"/>
    <s v="000X"/>
    <n v="4299"/>
    <s v="N"/>
    <x v="83"/>
    <s v="DR"/>
    <m/>
    <s v="BEVERLY HILLS"/>
    <m/>
    <s v="PINE RIDGE UNIT 6 PB 14 PG 91 LOT 8 BLK 362"/>
    <n v="234570"/>
    <n v="15070"/>
    <n v="219500"/>
    <n v="180164"/>
    <n v="155164"/>
    <x v="0"/>
    <x v="38"/>
    <n v="274000"/>
    <n v="1826"/>
    <n v="906"/>
    <x v="0"/>
    <s v="WARRANTY DEED"/>
    <n v="1"/>
    <x v="23"/>
    <x v="1"/>
    <x v="0"/>
    <m/>
    <n v="2351"/>
    <n v="32"/>
    <x v="0"/>
    <x v="0"/>
    <n v="3197"/>
    <m/>
    <m/>
    <m/>
    <m/>
    <s v="KUCEJ DOREEN"/>
    <m/>
    <s v="4299 N SADDLETREE DR"/>
    <s v="BEVERLY HILLS FL 34465"/>
  </r>
  <r>
    <x v="1599"/>
    <s v="18E17S320060        00T2"/>
    <s v="7492"/>
    <s v="PINE RIDGE UNITS 1,5,&amp; 6"/>
    <s v="9400"/>
    <s v="Rights-of-Way"/>
    <s v="07"/>
    <s v="18S"/>
    <s v="18E"/>
    <s v="OPEN AREA/PARK"/>
    <x v="1"/>
    <n v="196226"/>
    <n v="4.5"/>
    <s v="0000"/>
    <m/>
    <s v="N"/>
    <x v="80"/>
    <s v="DR"/>
    <m/>
    <s v="BEVERLY HILLS"/>
    <m/>
    <s v="PINE RIDGE UNIT 6                    MAPS 315B &amp; 316C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1600"/>
    <s v="18E17S320010  02750 0040"/>
    <s v="7492"/>
    <s v="PINE RIDGE UNITS 1,5,&amp; 6"/>
    <s v="0100"/>
    <s v="Single Family Residential"/>
    <s v="05"/>
    <s v="18S"/>
    <s v="18E"/>
    <s v="STANDARD"/>
    <x v="0"/>
    <n v="43868"/>
    <n v="1.01"/>
    <s v="000X"/>
    <n v="4490"/>
    <s v="W"/>
    <x v="11"/>
    <s v="BLVD"/>
    <m/>
    <s v="BEVERLY HILLS"/>
    <m/>
    <s v="PINE RIDGE UNIT 1 PB 8 PG 25 LOT 4 BLK 275 "/>
    <n v="212430"/>
    <n v="15110"/>
    <n v="197320"/>
    <n v="152145"/>
    <n v="127145"/>
    <x v="0"/>
    <x v="721"/>
    <n v="135000"/>
    <n v="1094"/>
    <n v="253"/>
    <x v="0"/>
    <s v="WARRANTY DEED"/>
    <n v="1"/>
    <x v="33"/>
    <x v="0"/>
    <x v="0"/>
    <m/>
    <n v="2413"/>
    <n v="32"/>
    <x v="0"/>
    <x v="0"/>
    <n v="3194"/>
    <m/>
    <m/>
    <m/>
    <m/>
    <s v="MANOS DEBORAH J"/>
    <m/>
    <s v="4490 W PINE RIDGE BLVD"/>
    <s v="BEVERLY HILLS FL 34465"/>
  </r>
  <r>
    <x v="1601"/>
    <s v="18E17S320010  02750 0030"/>
    <s v="7492"/>
    <s v="PINE RIDGE UNITS 1,5,&amp; 6"/>
    <s v="0100"/>
    <s v="Single Family Residential"/>
    <s v="05"/>
    <s v="18S"/>
    <s v="18E"/>
    <s v="STANDARD"/>
    <x v="0"/>
    <n v="43916"/>
    <n v="1.01"/>
    <s v="000X"/>
    <n v="4520"/>
    <s v="W"/>
    <x v="11"/>
    <s v="BLVD"/>
    <m/>
    <s v="BEVERLY HILLS"/>
    <m/>
    <s v="PINE RIDGE UNIT 1 PB 8 PG 25 LOT 3 BLK 275"/>
    <n v="205970"/>
    <n v="15120"/>
    <n v="190850"/>
    <n v="174056"/>
    <n v="149056"/>
    <x v="0"/>
    <x v="752"/>
    <n v="175000"/>
    <n v="2753"/>
    <n v="1498"/>
    <x v="0"/>
    <s v="TO/FROM RELIG/CHAR/OR BENEVOLENT"/>
    <n v="1"/>
    <x v="14"/>
    <x v="1"/>
    <x v="0"/>
    <n v="1"/>
    <n v="1510"/>
    <n v="32"/>
    <x v="0"/>
    <x v="0"/>
    <n v="2316"/>
    <m/>
    <m/>
    <m/>
    <m/>
    <s v="ROBINSON CHARLES L"/>
    <s v="ROBINSON VENESSA B"/>
    <s v="4520 W PINE RIDGE BLVD"/>
    <s v="BEVERLY HILLS FL 34465"/>
  </r>
  <r>
    <x v="1602"/>
    <s v="18E17S320010  000T0 0311"/>
    <s v="7492"/>
    <s v="PINE RIDGE UNITS 1,5,&amp; 6"/>
    <s v="7700"/>
    <s v="Clubs, Lodges, Union Halls"/>
    <s v="07"/>
    <s v="18S"/>
    <s v="18E"/>
    <s v="10 TO 20 ACRES MED"/>
    <x v="0"/>
    <n v="296382"/>
    <n v="6.8"/>
    <s v="0000"/>
    <n v="5682"/>
    <s v="W"/>
    <x v="11"/>
    <s v="BLVD"/>
    <m/>
    <s v="BEVERLY HILLS"/>
    <m/>
    <s v="PINE RIDGE UNIT 1 PB 8 PG 39 STABLE AREA OF TRACT T-31: COM"/>
    <n v="575496"/>
    <n v="57830"/>
    <n v="517666"/>
    <n v="575496"/>
    <n v="575496"/>
    <x v="1"/>
    <x v="23"/>
    <m/>
    <m/>
    <m/>
    <x v="2"/>
    <m/>
    <m/>
    <x v="6"/>
    <x v="2"/>
    <x v="2"/>
    <m/>
    <m/>
    <m/>
    <x v="2"/>
    <x v="1"/>
    <n v="9256"/>
    <n v="1975"/>
    <s v="35D"/>
    <n v="9256"/>
    <n v="2"/>
    <s v="PINE RIDGE PROPERTY OWNERS"/>
    <s v="ASSOCIATION INC"/>
    <s v="5690 W PINE RIDGE BLVD"/>
    <s v="BEVERLY HILLS FL 34465 2876"/>
  </r>
  <r>
    <x v="1603"/>
    <s v="18E17S320010  02640 0040"/>
    <s v="7492"/>
    <s v="PINE RIDGE UNITS 1,5,&amp; 6"/>
    <s v="0100"/>
    <s v="Single Family Residential"/>
    <s v="08"/>
    <s v="18S"/>
    <s v="18E"/>
    <s v="STANDARD"/>
    <x v="0"/>
    <n v="75819"/>
    <n v="1.74"/>
    <s v="000X"/>
    <n v="4838"/>
    <s v="N"/>
    <x v="76"/>
    <s v="TER"/>
    <m/>
    <s v="BEVERLY HILLS"/>
    <m/>
    <s v="PINE RIDGE UNIT 1 PB 8 PG 25 LOT 4 BLK 264"/>
    <n v="292790"/>
    <n v="26110"/>
    <n v="266680"/>
    <n v="232053"/>
    <n v="207053"/>
    <x v="0"/>
    <x v="753"/>
    <n v="230000"/>
    <n v="2778"/>
    <n v="1746"/>
    <x v="0"/>
    <s v="WARRANTY DEED"/>
    <n v="1"/>
    <x v="18"/>
    <x v="0"/>
    <x v="0"/>
    <m/>
    <n v="2816"/>
    <n v="32"/>
    <x v="0"/>
    <x v="0"/>
    <n v="3830"/>
    <m/>
    <m/>
    <m/>
    <m/>
    <s v="JEFFERS MICHAEL R"/>
    <s v="JEFFERS GRACE K"/>
    <s v="4838 N MOJAVE TER"/>
    <s v="BEVERLY HILLS FL 34465"/>
  </r>
  <r>
    <x v="1604"/>
    <s v="18E17S320010  02480 0030"/>
    <s v="7492"/>
    <s v="PINE RIDGE UNITS 1,5,&amp; 6"/>
    <s v="0100"/>
    <s v="Single Family Residential"/>
    <s v="08"/>
    <s v="18S"/>
    <s v="18E"/>
    <s v="STANDARD"/>
    <x v="0"/>
    <n v="62501"/>
    <n v="1.43"/>
    <s v="000X"/>
    <n v="4712"/>
    <s v="N"/>
    <x v="19"/>
    <s v="DR"/>
    <m/>
    <s v="BEVERLY HILLS"/>
    <m/>
    <s v="PINE RIDGE UNIT 1 PB 8 PG 25 LOT 3 BLK 248"/>
    <n v="258940"/>
    <n v="21520"/>
    <n v="237420"/>
    <n v="208378"/>
    <n v="183378"/>
    <x v="0"/>
    <x v="754"/>
    <n v="173500"/>
    <n v="2728"/>
    <n v="595"/>
    <x v="0"/>
    <s v="WARRANTY DEED"/>
    <n v="1"/>
    <x v="18"/>
    <x v="5"/>
    <x v="1"/>
    <m/>
    <n v="2763"/>
    <n v="32"/>
    <x v="1"/>
    <x v="0"/>
    <n v="3605"/>
    <m/>
    <m/>
    <m/>
    <m/>
    <s v="KEITH EDWARD"/>
    <s v="KEITH JULIE"/>
    <s v="4712 PINK POPPY DR"/>
    <s v="BEVERLY HILLS FL 34465"/>
  </r>
  <r>
    <x v="1605"/>
    <s v="18E17S320010  02480 0040"/>
    <s v="7492"/>
    <s v="PINE RIDGE UNITS 1,5,&amp; 6"/>
    <s v="0100"/>
    <s v="Single Family Residential"/>
    <s v="08"/>
    <s v="18S"/>
    <s v="18E"/>
    <s v="STANDARD"/>
    <x v="0"/>
    <n v="62501"/>
    <n v="1.43"/>
    <s v="000X"/>
    <n v="4670"/>
    <s v="N"/>
    <x v="19"/>
    <s v="DR"/>
    <m/>
    <s v="BEVERLY HILLS"/>
    <m/>
    <s v="PINE RIDGE UNIT 1 PB 8 PG 25 LOT 4 BLK 248 "/>
    <n v="170440"/>
    <n v="21520"/>
    <n v="148920"/>
    <n v="127193"/>
    <n v="102193"/>
    <x v="0"/>
    <x v="342"/>
    <n v="160000"/>
    <n v="2643"/>
    <n v="2288"/>
    <x v="0"/>
    <s v="WARRANTY DEED"/>
    <n v="1"/>
    <x v="33"/>
    <x v="1"/>
    <x v="0"/>
    <m/>
    <n v="1786"/>
    <n v="32"/>
    <x v="0"/>
    <x v="0"/>
    <n v="2516"/>
    <m/>
    <m/>
    <m/>
    <m/>
    <s v="GILL JOSEPH N III"/>
    <s v="GILL PAMELA J"/>
    <s v="4670 N PINK POPPY DR"/>
    <s v="BEVERLY HILLS FL 34465 2804"/>
  </r>
  <r>
    <x v="1606"/>
    <s v="18E17S320010  01460 0190"/>
    <s v="7492"/>
    <s v="PINE RIDGE UNITS 1,5,&amp; 6"/>
    <s v="0100"/>
    <s v="Single Family Residential"/>
    <s v="07"/>
    <s v="18S"/>
    <s v="18E"/>
    <s v="STANDARD"/>
    <x v="0"/>
    <n v="91729"/>
    <n v="2.11"/>
    <s v="0000"/>
    <n v="5910"/>
    <s v="W"/>
    <x v="30"/>
    <s v="CT"/>
    <m/>
    <s v="BEVERLY HILLS"/>
    <m/>
    <s v="PINE RIDGE UNIT 1 PB 8 PG 25 LOTS 19 &amp; 20 BLK 146"/>
    <n v="232480"/>
    <n v="31450"/>
    <n v="201030"/>
    <n v="232480"/>
    <n v="232480"/>
    <x v="0"/>
    <x v="567"/>
    <n v="230000"/>
    <n v="3054"/>
    <n v="1394"/>
    <x v="0"/>
    <s v="WARRANTY DEED"/>
    <n v="1"/>
    <x v="11"/>
    <x v="1"/>
    <x v="0"/>
    <m/>
    <n v="2118"/>
    <n v="32"/>
    <x v="1"/>
    <x v="0"/>
    <n v="3222"/>
    <m/>
    <m/>
    <m/>
    <m/>
    <s v="NEWBOLD NELSON JR"/>
    <m/>
    <s v="5910 W DESERT CT"/>
    <s v="BEVERLY HILLS FL 34465"/>
  </r>
  <r>
    <x v="1607"/>
    <s v="18E17S320060  03580 0010"/>
    <s v="7492"/>
    <s v="PINE RIDGE UNITS 1,5,&amp; 6"/>
    <s v="0100"/>
    <s v="Single Family Residential"/>
    <s v="07"/>
    <s v="18S"/>
    <s v="18E"/>
    <s v="STANDARD"/>
    <x v="0"/>
    <n v="135313"/>
    <n v="3.11"/>
    <s v="0000"/>
    <n v="5445"/>
    <s v="W"/>
    <x v="20"/>
    <s v="DR"/>
    <m/>
    <s v="BEVERLY HILLS"/>
    <m/>
    <s v="PINE RIDGE UNIT 6 PB 14 PG 91 LOTS 1, 2 &amp; 3 BLK 358   TITLE"/>
    <n v="347370"/>
    <n v="46640"/>
    <n v="300730"/>
    <n v="319437"/>
    <n v="293937"/>
    <x v="0"/>
    <x v="23"/>
    <m/>
    <m/>
    <m/>
    <x v="2"/>
    <m/>
    <n v="1"/>
    <x v="3"/>
    <x v="1"/>
    <x v="0"/>
    <m/>
    <n v="2340"/>
    <n v="32"/>
    <x v="0"/>
    <x v="0"/>
    <n v="3319"/>
    <m/>
    <m/>
    <m/>
    <m/>
    <s v="RIOUX JANECE K"/>
    <s v="LYNN DARCIE A"/>
    <s v="5445 W PIUTE DR"/>
    <s v="BEVERLY HILLS FL 34465 4824"/>
  </r>
  <r>
    <x v="1608"/>
    <s v="18E17S320010  02740 0060"/>
    <s v="7492"/>
    <s v="PINE RIDGE UNITS 1,5,&amp; 6"/>
    <s v="0100"/>
    <s v="Single Family Residential"/>
    <s v="08"/>
    <s v="18S"/>
    <s v="18E"/>
    <s v="STANDARD"/>
    <x v="0"/>
    <n v="143168"/>
    <n v="3.29"/>
    <s v="000X"/>
    <n v="4409"/>
    <s v="W"/>
    <x v="28"/>
    <s v="DR"/>
    <m/>
    <s v="BEVERLY HILLS"/>
    <m/>
    <s v="PINE RIDGE UNIT 1 PB 8 PG 25  LOTS 6 &amp; 7 BLK 274"/>
    <n v="253550"/>
    <n v="49300"/>
    <n v="204250"/>
    <n v="200407"/>
    <n v="174907"/>
    <x v="0"/>
    <x v="23"/>
    <m/>
    <m/>
    <m/>
    <x v="2"/>
    <m/>
    <n v="1"/>
    <x v="13"/>
    <x v="1"/>
    <x v="0"/>
    <m/>
    <n v="2211"/>
    <n v="32"/>
    <x v="1"/>
    <x v="0"/>
    <n v="3598"/>
    <m/>
    <m/>
    <m/>
    <m/>
    <s v="RICHARDS MARILYN A TRUSTEE"/>
    <m/>
    <s v="4409 W HORSESHOE"/>
    <s v="BEVERLY HILLS FL 34465"/>
  </r>
  <r>
    <x v="1609"/>
    <s v="18E17S320010  01220 0090"/>
    <s v="7492"/>
    <s v="PINE RIDGE UNITS 1,5,&amp; 6"/>
    <s v="0100"/>
    <s v="Single Family Residential"/>
    <s v="01"/>
    <s v="18S"/>
    <s v="17E"/>
    <s v="STANDARD"/>
    <x v="0"/>
    <n v="87495"/>
    <n v="2.0099999999999998"/>
    <s v="0000"/>
    <n v="5624"/>
    <s v="N"/>
    <x v="58"/>
    <s v="TER"/>
    <m/>
    <s v="BEVERLY HILLS"/>
    <m/>
    <s v="PINE RIDGE UNIT 1 PB 8 PG 25  LOTS 9 &amp; 10 BLK 122"/>
    <n v="279740"/>
    <n v="30130"/>
    <n v="249610"/>
    <n v="279740"/>
    <n v="279740"/>
    <x v="0"/>
    <x v="98"/>
    <n v="277000"/>
    <n v="2814"/>
    <n v="2047"/>
    <x v="0"/>
    <s v="WARRANTY DEED"/>
    <n v="1"/>
    <x v="3"/>
    <x v="1"/>
    <x v="0"/>
    <n v="1"/>
    <n v="2162"/>
    <n v="32"/>
    <x v="0"/>
    <x v="0"/>
    <n v="3370"/>
    <m/>
    <m/>
    <m/>
    <m/>
    <s v="ONEILL KEITH R"/>
    <s v="ONEILL ROSEMARIE"/>
    <s v="5624 N LONGHORN TER"/>
    <s v="BEVERLY HILLS FL 34465"/>
  </r>
  <r>
    <x v="1610"/>
    <s v="18E17S320010  02440 0150"/>
    <s v="7492"/>
    <s v="PINE RIDGE UNITS 1,5,&amp; 6"/>
    <s v="0000"/>
    <s v="Vacant Residential"/>
    <s v="08"/>
    <s v="18S"/>
    <s v="18E"/>
    <s v="STANDARD"/>
    <x v="1"/>
    <n v="65000"/>
    <n v="1.49"/>
    <s v="000X"/>
    <n v="4144"/>
    <s v="N"/>
    <x v="70"/>
    <s v="DR"/>
    <m/>
    <s v="BEVERLY HILLS"/>
    <m/>
    <s v="PINE RIDGE UNIT 1 PB 8 PG 25 LOT 15 BLK 244"/>
    <n v="22380"/>
    <n v="22380"/>
    <n v="0"/>
    <n v="22380"/>
    <n v="22380"/>
    <x v="1"/>
    <x v="755"/>
    <n v="24900"/>
    <n v="2894"/>
    <n v="453"/>
    <x v="1"/>
    <s v="WARRANTY DEED"/>
    <m/>
    <x v="6"/>
    <x v="2"/>
    <x v="2"/>
    <m/>
    <m/>
    <m/>
    <x v="2"/>
    <x v="1"/>
    <n v="0"/>
    <m/>
    <m/>
    <m/>
    <m/>
    <s v="PYNE GREGORY"/>
    <s v="PYNE SHARON C"/>
    <s v="3520 TAMARA TRL"/>
    <s v="HERMITAGE PA 16148"/>
  </r>
  <r>
    <x v="1611"/>
    <s v="18E17S320050  7000E"/>
    <s v="7492"/>
    <s v="PINE RIDGE UNITS 1,5,&amp; 6"/>
    <s v="8000"/>
    <s v="Vacant Governmental"/>
    <s v="07"/>
    <s v="18S"/>
    <s v="18E"/>
    <s v="WRA/DRA"/>
    <x v="1"/>
    <n v="16347"/>
    <n v="0.38"/>
    <s v="0000"/>
    <m/>
    <s v="N"/>
    <x v="18"/>
    <s v="DR"/>
    <m/>
    <s v="BEVERLY HILLS"/>
    <m/>
    <s v="PINE RIDGE UNIT FIVE  PB 14 PGS 89&amp;90 DROW'S IN BLKS 363 &amp;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"/>
  </r>
  <r>
    <x v="1612"/>
    <s v="18E17S31      23110 0030"/>
    <s v="7492"/>
    <s v="PINE RIDGE UNITS 1,5,&amp; 6"/>
    <s v="5000"/>
    <s v="Improved Agriculture"/>
    <s v="31"/>
    <s v="17S"/>
    <s v="18E"/>
    <s v="10 TO 20 ACRES MED"/>
    <x v="0"/>
    <n v="626897"/>
    <n v="14.39"/>
    <s v="000X"/>
    <n v="5250"/>
    <s v="W"/>
    <x v="53"/>
    <s v="ST"/>
    <m/>
    <s v="BEVERLY HILLS"/>
    <m/>
    <s v="PCL 3: BEG AT NW COR OF SW1/4 OF SW1/4 OF SE1/4 OF SE1/4,"/>
    <n v="464290"/>
    <n v="122330"/>
    <n v="341960"/>
    <n v="302040"/>
    <n v="277040"/>
    <x v="0"/>
    <x v="756"/>
    <n v="45000"/>
    <n v="1377"/>
    <n v="2188"/>
    <x v="0"/>
    <s v="WARRANTY DEED"/>
    <n v="1"/>
    <x v="15"/>
    <x v="1"/>
    <x v="1"/>
    <m/>
    <n v="3403"/>
    <n v="32"/>
    <x v="0"/>
    <x v="0"/>
    <n v="3988"/>
    <m/>
    <m/>
    <m/>
    <m/>
    <s v="WILLIAMS RONALD"/>
    <s v="WILLIAMS TINA"/>
    <s v="5250 W CONESTOGA ST"/>
    <s v="BEVERLY HILLS FL 34465"/>
  </r>
  <r>
    <x v="1613"/>
    <s v="18E17S31      23110 0050"/>
    <s v="7492"/>
    <s v="PINE RIDGE UNITS 1,5,&amp; 6"/>
    <s v="0000"/>
    <s v="Vacant Residential"/>
    <s v="06"/>
    <s v="18S"/>
    <s v="18E"/>
    <s v="10 TO 20 ACRES MED"/>
    <x v="1"/>
    <n v="533616"/>
    <n v="12.25"/>
    <s v="000X"/>
    <n v="5400"/>
    <s v="W"/>
    <x v="53"/>
    <s v="ST"/>
    <m/>
    <s v="BEVERLY HILLS"/>
    <m/>
    <s v="((LR95-01 OR BK 1066 PG 1210-1212))  PCL 5: COM AT SW COR"/>
    <n v="107230"/>
    <n v="104130"/>
    <n v="3100"/>
    <n v="107230"/>
    <n v="107230"/>
    <x v="1"/>
    <x v="311"/>
    <n v="99900"/>
    <n v="1683"/>
    <n v="2008"/>
    <x v="1"/>
    <s v="WARRANTY DEED"/>
    <m/>
    <x v="6"/>
    <x v="2"/>
    <x v="2"/>
    <m/>
    <m/>
    <m/>
    <x v="2"/>
    <x v="1"/>
    <n v="0"/>
    <m/>
    <m/>
    <m/>
    <m/>
    <s v="DONDELINGER DOLORES I"/>
    <m/>
    <s v="5450 W CONESTOGA DR"/>
    <s v="BEVERLY HILLS FL 34465"/>
  </r>
  <r>
    <x v="1614"/>
    <s v="18E17S320010  01180 0100"/>
    <s v="7492"/>
    <s v="PINE RIDGE UNITS 1,5,&amp; 6"/>
    <s v="0000"/>
    <s v="Vacant Residential"/>
    <s v="06"/>
    <s v="18S"/>
    <s v="18E"/>
    <s v="STANDARD"/>
    <x v="1"/>
    <n v="51006"/>
    <n v="1.17"/>
    <s v="000X"/>
    <n v="5923"/>
    <s v="N"/>
    <x v="18"/>
    <s v="DR"/>
    <m/>
    <s v="BEVERLY HILLS"/>
    <m/>
    <s v="PINE RIDGE UNIT 1 PB 8 PG 25 LOT 10 BLK 118"/>
    <n v="17560"/>
    <n v="17560"/>
    <n v="0"/>
    <n v="17560"/>
    <n v="17560"/>
    <x v="1"/>
    <x v="176"/>
    <n v="74000"/>
    <n v="1999"/>
    <n v="2154"/>
    <x v="1"/>
    <s v="WARRANTY DEED"/>
    <m/>
    <x v="6"/>
    <x v="2"/>
    <x v="2"/>
    <m/>
    <m/>
    <m/>
    <x v="2"/>
    <x v="1"/>
    <n v="0"/>
    <m/>
    <m/>
    <m/>
    <m/>
    <s v="ACOSTA ENRIQUE"/>
    <s v="ACOSTA LYDIA"/>
    <s v="5886 W PAWNEE DR"/>
    <s v="BEVERLY HILLS FL 34465 2085"/>
  </r>
  <r>
    <x v="1615"/>
    <s v="18E17S320010  01400 0310"/>
    <s v="7492"/>
    <s v="PINE RIDGE UNITS 1,5,&amp; 6"/>
    <s v="0100"/>
    <s v="Single Family Residential"/>
    <s v="06"/>
    <s v="18S"/>
    <s v="18E"/>
    <s v="STANDARD"/>
    <x v="0"/>
    <n v="46623"/>
    <n v="1.07"/>
    <s v="000X"/>
    <n v="5218"/>
    <s v="N"/>
    <x v="17"/>
    <s v="DR"/>
    <m/>
    <s v="BEVERLY HILLS"/>
    <m/>
    <s v="PINE RIDGE UNIT 1 PB 8 PG 25 LOT 31 BLK 140 "/>
    <n v="331520"/>
    <n v="16050"/>
    <n v="315470"/>
    <n v="254066"/>
    <n v="229066"/>
    <x v="0"/>
    <x v="125"/>
    <n v="19000"/>
    <n v="1676"/>
    <n v="596"/>
    <x v="1"/>
    <s v="WARRANTY DEED"/>
    <n v="1"/>
    <x v="3"/>
    <x v="0"/>
    <x v="1"/>
    <m/>
    <n v="3497"/>
    <n v="32"/>
    <x v="0"/>
    <x v="0"/>
    <n v="4733"/>
    <m/>
    <m/>
    <m/>
    <m/>
    <s v="FRANCE WILBERT"/>
    <m/>
    <s v="5218 N CIMARRON DR"/>
    <s v="BEVERLY HILLS FL 34465"/>
  </r>
  <r>
    <x v="1616"/>
    <s v="18E17S320010  01160 0030"/>
    <s v="7492"/>
    <s v="PINE RIDGE UNITS 1,5,&amp; 6"/>
    <s v="0000"/>
    <s v="Vacant Residential"/>
    <s v="01"/>
    <s v="18S"/>
    <s v="17E"/>
    <s v="STANDARD"/>
    <x v="1"/>
    <n v="43721"/>
    <n v="1"/>
    <s v="0000"/>
    <n v="6413"/>
    <s v="W"/>
    <x v="53"/>
    <s v="ST"/>
    <m/>
    <s v="BEVERLY HILLS"/>
    <m/>
    <s v="PINE RIDGE UNIT 1 PB 8 PG 25 LOT 3 BLK 116"/>
    <n v="15060"/>
    <n v="15060"/>
    <n v="0"/>
    <n v="15060"/>
    <n v="15060"/>
    <x v="1"/>
    <x v="757"/>
    <n v="26500"/>
    <n v="3086"/>
    <n v="1141"/>
    <x v="1"/>
    <s v="WARRANTY DEED"/>
    <m/>
    <x v="6"/>
    <x v="2"/>
    <x v="2"/>
    <m/>
    <m/>
    <m/>
    <x v="2"/>
    <x v="1"/>
    <n v="0"/>
    <m/>
    <m/>
    <m/>
    <m/>
    <s v="SCHEMPF JOHN"/>
    <s v="MENGUITO LALAINE N"/>
    <s v="39 OAKTREE BLVD"/>
    <s v="FREEPORT FL 32439"/>
  </r>
  <r>
    <x v="1617"/>
    <s v="18E17S320010  01160 0040"/>
    <s v="7492"/>
    <s v="PINE RIDGE UNITS 1,5,&amp; 6"/>
    <s v="0100"/>
    <s v="Single Family Residential"/>
    <s v="01"/>
    <s v="18S"/>
    <s v="17E"/>
    <s v="STANDARD"/>
    <x v="0"/>
    <n v="43722"/>
    <n v="1"/>
    <s v="0000"/>
    <n v="6383"/>
    <s v="W"/>
    <x v="53"/>
    <s v="ST"/>
    <m/>
    <s v="BEVERLY HILLS"/>
    <m/>
    <s v="PINE RIDGE UNIT 1 PB 8 PG 25 LOT 4 BLK 116"/>
    <n v="246770"/>
    <n v="15060"/>
    <n v="231710"/>
    <n v="197029"/>
    <n v="172029"/>
    <x v="0"/>
    <x v="758"/>
    <n v="315000"/>
    <n v="2958"/>
    <n v="644"/>
    <x v="0"/>
    <s v="WARRANTY DEED"/>
    <n v="1"/>
    <x v="12"/>
    <x v="1"/>
    <x v="0"/>
    <m/>
    <n v="2528"/>
    <n v="32"/>
    <x v="1"/>
    <x v="0"/>
    <n v="3553"/>
    <m/>
    <m/>
    <m/>
    <m/>
    <s v="WARNBERG ROBIN MICHELLE"/>
    <s v="WARNBERG DAVID LONNIE"/>
    <s v="6383 W CONESTOGA ST"/>
    <s v="BEVERLY HILLS FL 34465"/>
  </r>
  <r>
    <x v="1618"/>
    <s v="18E17S320010  01210 0030"/>
    <s v="7492"/>
    <s v="PINE RIDGE UNITS 1,5,&amp; 6"/>
    <s v="0000"/>
    <s v="Vacant Residential"/>
    <s v="01"/>
    <s v="18S"/>
    <s v="17E"/>
    <s v="STANDARD"/>
    <x v="1"/>
    <n v="44000"/>
    <n v="1.01"/>
    <s v="0000"/>
    <n v="6346"/>
    <s v="W"/>
    <x v="53"/>
    <s v="ST"/>
    <m/>
    <s v="BEVERLY HILLS"/>
    <m/>
    <s v="PINE RIDGE UNIT 1 PB 8 PG 25 LOT 3 BLK 121"/>
    <n v="15150"/>
    <n v="15150"/>
    <n v="0"/>
    <n v="15150"/>
    <n v="15150"/>
    <x v="1"/>
    <x v="446"/>
    <n v="18500"/>
    <n v="1259"/>
    <n v="1259"/>
    <x v="1"/>
    <s v="FROM DEVELOPERS"/>
    <m/>
    <x v="6"/>
    <x v="2"/>
    <x v="2"/>
    <m/>
    <m/>
    <m/>
    <x v="2"/>
    <x v="1"/>
    <n v="0"/>
    <m/>
    <m/>
    <m/>
    <m/>
    <s v="CAPARAZ MANUEL M"/>
    <s v="CAPARAZ CARLITA C"/>
    <s v="585 E WASHINGTON BLVD APT25"/>
    <s v="PASADENA CA 91104 2218"/>
  </r>
  <r>
    <x v="1619"/>
    <s v="18E17S320010  02600 0020"/>
    <s v="7492"/>
    <s v="PINE RIDGE UNITS 1,5,&amp; 6"/>
    <s v="0100"/>
    <s v="Single Family Residential"/>
    <s v="08"/>
    <s v="18S"/>
    <s v="18E"/>
    <s v="STANDARD"/>
    <x v="0"/>
    <n v="67500"/>
    <n v="1.55"/>
    <s v="000X"/>
    <n v="4985"/>
    <s v="N"/>
    <x v="19"/>
    <s v="DR"/>
    <m/>
    <s v="BEVERLY HILLS"/>
    <m/>
    <s v="PINE RIDGE UNIT 1 PB 8 PG 25 LOT 2 BLK 260"/>
    <n v="218040"/>
    <n v="23240"/>
    <n v="194800"/>
    <n v="218040"/>
    <n v="218040"/>
    <x v="1"/>
    <x v="759"/>
    <n v="270000"/>
    <n v="3098"/>
    <n v="2009"/>
    <x v="0"/>
    <s v="WARRANTY DEED"/>
    <n v="1"/>
    <x v="13"/>
    <x v="1"/>
    <x v="0"/>
    <n v="1"/>
    <n v="2001"/>
    <n v="32"/>
    <x v="0"/>
    <x v="0"/>
    <n v="2981"/>
    <m/>
    <m/>
    <m/>
    <m/>
    <s v="RODRIGUEZ JOSE R"/>
    <s v="DICK DAVID R"/>
    <s v="4985 N PINK POPPY DR"/>
    <s v="BEVERLY HILLS FL 34465"/>
  </r>
  <r>
    <x v="1620"/>
    <s v="18E17S320010  00980 0010"/>
    <s v="7492"/>
    <s v="PINE RIDGE UNITS 1,5,&amp; 6"/>
    <s v="0100"/>
    <s v="Single Family Residential"/>
    <s v="05"/>
    <s v="18S"/>
    <s v="18E"/>
    <s v="STANDARD"/>
    <x v="0"/>
    <n v="51701"/>
    <n v="1.19"/>
    <s v="000X"/>
    <n v="4436"/>
    <s v="W"/>
    <x v="43"/>
    <s v="LN"/>
    <m/>
    <s v="BEVERLY HILLS"/>
    <m/>
    <s v="PINE RIDGE UNIT 1 PB 8 PG 25 LOT 1 BLK 98"/>
    <n v="256410"/>
    <n v="17800"/>
    <n v="238610"/>
    <n v="227222"/>
    <n v="202222"/>
    <x v="0"/>
    <x v="45"/>
    <n v="14000"/>
    <n v="2645"/>
    <n v="846"/>
    <x v="1"/>
    <s v="WARRANTY DEED"/>
    <n v="1"/>
    <x v="17"/>
    <x v="1"/>
    <x v="0"/>
    <m/>
    <n v="1994"/>
    <n v="32"/>
    <x v="1"/>
    <x v="0"/>
    <n v="2795"/>
    <m/>
    <m/>
    <m/>
    <m/>
    <s v="SWARTSWELDER MARK R"/>
    <s v="SWARTSWELDER  JUDY L"/>
    <s v="4436 W ROCKY LN"/>
    <s v="BEVERLY HILLS FL 34465"/>
  </r>
  <r>
    <x v="1621"/>
    <s v="18E17S320010  02750 0090"/>
    <s v="7492"/>
    <s v="PINE RIDGE UNITS 1,5,&amp; 6"/>
    <s v="0000"/>
    <s v="Vacant Residential"/>
    <s v="05"/>
    <s v="18S"/>
    <s v="18E"/>
    <s v="STANDARD"/>
    <x v="1"/>
    <n v="43748"/>
    <n v="1"/>
    <s v="000X"/>
    <n v="4328"/>
    <s v="W"/>
    <x v="11"/>
    <s v="BLVD"/>
    <m/>
    <s v="BEVERLY HILLS"/>
    <m/>
    <s v="PINE RIDGE UNIT 1 PB 8 PG 25 LOT 9 BLK 275"/>
    <n v="15060"/>
    <n v="15060"/>
    <n v="0"/>
    <n v="15060"/>
    <n v="15060"/>
    <x v="1"/>
    <x v="23"/>
    <m/>
    <m/>
    <m/>
    <x v="2"/>
    <m/>
    <m/>
    <x v="6"/>
    <x v="2"/>
    <x v="2"/>
    <m/>
    <m/>
    <m/>
    <x v="2"/>
    <x v="1"/>
    <n v="0"/>
    <m/>
    <m/>
    <m/>
    <m/>
    <s v="SWEETWATER HOMES OF CITRUS INC"/>
    <m/>
    <s v="8016 S SUNCOAST BLVD"/>
    <s v="HOMOSASSA FL 34446"/>
  </r>
  <r>
    <x v="1622"/>
    <s v="18E17S320010  00960 0010"/>
    <s v="7492"/>
    <s v="PINE RIDGE UNITS 1,5,&amp; 6"/>
    <s v="0100"/>
    <s v="Single Family Residential"/>
    <s v="32"/>
    <s v="17S"/>
    <s v="18E"/>
    <s v="STANDARD"/>
    <x v="0"/>
    <n v="94221"/>
    <n v="2.16"/>
    <s v="000X"/>
    <n v="4483"/>
    <s v="W"/>
    <x v="42"/>
    <s v="LN"/>
    <m/>
    <s v="BEVERLY HILLS"/>
    <m/>
    <s v="PINE RIDGE UNIT 1 PB 8 PG 25 LOTS 1 &amp; 2 BLK 96  TITLE IN OR"/>
    <n v="249480"/>
    <n v="32480"/>
    <n v="217000"/>
    <n v="204015"/>
    <n v="179015"/>
    <x v="0"/>
    <x v="23"/>
    <m/>
    <m/>
    <m/>
    <x v="2"/>
    <m/>
    <n v="1"/>
    <x v="15"/>
    <x v="1"/>
    <x v="0"/>
    <m/>
    <n v="2144"/>
    <n v="32"/>
    <x v="0"/>
    <x v="0"/>
    <n v="3431"/>
    <m/>
    <m/>
    <m/>
    <m/>
    <s v="DICKER ROBERT W JR"/>
    <s v="DICKER MARLENE B"/>
    <s v="4483 W GORGE LN"/>
    <s v="BEVERLY HILLS FL 34465"/>
  </r>
  <r>
    <x v="1623"/>
    <s v="18E17S320010  02620 0040"/>
    <s v="7492"/>
    <s v="PINE RIDGE UNITS 1,5,&amp; 6"/>
    <s v="0000"/>
    <s v="Vacant Residential"/>
    <s v="08"/>
    <s v="18S"/>
    <s v="18E"/>
    <s v="STANDARD"/>
    <x v="1"/>
    <n v="62695"/>
    <n v="1.44"/>
    <s v="000X"/>
    <n v="4798"/>
    <s v="W"/>
    <x v="26"/>
    <s v="PL"/>
    <m/>
    <s v="BEVERLY HILLS"/>
    <m/>
    <s v="PINE RIDGE UNIT 1 PB 8 PG 25 LOT 4 BLK 262"/>
    <n v="21590"/>
    <n v="21590"/>
    <n v="0"/>
    <n v="21590"/>
    <n v="21590"/>
    <x v="1"/>
    <x v="760"/>
    <n v="19500"/>
    <n v="2820"/>
    <n v="2270"/>
    <x v="1"/>
    <s v="WARRANTY DEED"/>
    <m/>
    <x v="6"/>
    <x v="2"/>
    <x v="2"/>
    <m/>
    <m/>
    <m/>
    <x v="2"/>
    <x v="1"/>
    <n v="0"/>
    <m/>
    <m/>
    <m/>
    <m/>
    <s v="KIRKPATRICK DENNIS C"/>
    <m/>
    <s v="3121 CHERRY MEADOW PATH"/>
    <s v="LEXINGTON KY 40509"/>
  </r>
  <r>
    <x v="1624"/>
    <s v="18E17S320010  02680 0170"/>
    <s v="7492"/>
    <s v="PINE RIDGE UNITS 1,5,&amp; 6"/>
    <s v="0100"/>
    <s v="Single Family Residential"/>
    <s v="08"/>
    <s v="18S"/>
    <s v="18E"/>
    <s v="STANDARD"/>
    <x v="0"/>
    <n v="62500"/>
    <n v="1.43"/>
    <s v="000X"/>
    <n v="4395"/>
    <s v="W"/>
    <x v="73"/>
    <s v="LN"/>
    <m/>
    <s v="BEVERLY HILLS"/>
    <m/>
    <s v="PINE RIDGE UNIT 1 PB 8 PG 25 LOT 17 BLK 268 TITLE IN OR BK"/>
    <n v="261590"/>
    <n v="21520"/>
    <n v="240070"/>
    <n v="185929"/>
    <n v="155429"/>
    <x v="0"/>
    <x v="243"/>
    <n v="228000"/>
    <n v="2460"/>
    <n v="2256"/>
    <x v="0"/>
    <s v="WARRANTY DEED"/>
    <n v="1"/>
    <x v="21"/>
    <x v="0"/>
    <x v="4"/>
    <m/>
    <n v="2833"/>
    <n v="32"/>
    <x v="1"/>
    <x v="0"/>
    <n v="3882"/>
    <m/>
    <m/>
    <m/>
    <m/>
    <s v="SAMMONS GLORIA J"/>
    <s v="KAPER BARBARA A"/>
    <s v="4395 W PANSY LN"/>
    <s v="BEVERLY HILLS FL 34465"/>
  </r>
  <r>
    <x v="1625"/>
    <s v="18E17S320010  01280 0010"/>
    <s v="7492"/>
    <s v="PINE RIDGE UNITS 1,5,&amp; 6"/>
    <s v="0100"/>
    <s v="Single Family Residential"/>
    <s v="01"/>
    <s v="18S"/>
    <s v="17E"/>
    <s v="STANDARD"/>
    <x v="0"/>
    <n v="207033"/>
    <n v="4.75"/>
    <s v="0000"/>
    <n v="6230"/>
    <s v="W"/>
    <x v="56"/>
    <s v="DR"/>
    <m/>
    <s v="BEVERLY HILLS"/>
    <m/>
    <s v="PINE RIDGE UNIT 1 PB 8 PG 25 LOTS 1, 2 &amp; 3 BLK 128"/>
    <n v="344070"/>
    <n v="71290"/>
    <n v="272780"/>
    <n v="321219"/>
    <n v="296219"/>
    <x v="0"/>
    <x v="348"/>
    <n v="392000"/>
    <n v="2959"/>
    <n v="1599"/>
    <x v="0"/>
    <s v="WARRANTY DEED"/>
    <n v="1"/>
    <x v="26"/>
    <x v="0"/>
    <x v="1"/>
    <n v="1"/>
    <n v="2885"/>
    <n v="32"/>
    <x v="0"/>
    <x v="0"/>
    <n v="4001"/>
    <m/>
    <m/>
    <m/>
    <m/>
    <s v="TRIPP JAMES B"/>
    <s v="TRIPP DONNA M"/>
    <s v="6230 W RIO GRANDE DR"/>
    <s v="BEVERLY HILLS FL 34465 2043"/>
  </r>
  <r>
    <x v="1626"/>
    <s v="18E17S320060  02480 0440"/>
    <s v="7492"/>
    <s v="PINE RIDGE UNITS 1,5,&amp; 6"/>
    <s v="0100"/>
    <s v="Single Family Residential"/>
    <s v="07"/>
    <s v="18S"/>
    <s v="18E"/>
    <s v="STANDARD"/>
    <x v="0"/>
    <n v="45969"/>
    <n v="1.06"/>
    <s v="0000"/>
    <n v="4233"/>
    <s v="N"/>
    <x v="80"/>
    <s v="DR"/>
    <m/>
    <s v="BEVERLY HILLS"/>
    <m/>
    <s v="PINE RIDGE UNIT 6 PB 8 PG 51 LOT 44 BLK 248"/>
    <n v="173550"/>
    <n v="15830"/>
    <n v="157720"/>
    <n v="173550"/>
    <n v="173550"/>
    <x v="0"/>
    <x v="761"/>
    <n v="185000"/>
    <n v="3082"/>
    <n v="190"/>
    <x v="0"/>
    <s v="WARRANTY DEED"/>
    <n v="1"/>
    <x v="43"/>
    <x v="1"/>
    <x v="0"/>
    <m/>
    <n v="1654"/>
    <n v="29"/>
    <x v="1"/>
    <x v="0"/>
    <n v="2114"/>
    <m/>
    <m/>
    <m/>
    <m/>
    <s v="WELFEL ANDREW"/>
    <s v="CHAPMAN CAROLE A"/>
    <s v="4233 N DECKWOOD DR"/>
    <s v="BEVERLY HILLS FL 34465"/>
  </r>
  <r>
    <x v="1627"/>
    <s v="18E17S320010  02340 0110"/>
    <s v="7492"/>
    <s v="PINE RIDGE UNITS 1,5,&amp; 6"/>
    <s v="0100"/>
    <s v="Single Family Residential"/>
    <s v="08"/>
    <s v="18S"/>
    <s v="18E"/>
    <s v="STANDARD"/>
    <x v="0"/>
    <n v="135294"/>
    <n v="3.11"/>
    <s v="000X"/>
    <n v="4023"/>
    <s v="N"/>
    <x v="66"/>
    <s v="CIR"/>
    <m/>
    <s v="BEVERLY HILLS"/>
    <m/>
    <s v="PINE RIDGE UNIT 1 PB 8 PG 25 LOTS 11 &amp; 12 BLK 234"/>
    <n v="493120"/>
    <n v="46590"/>
    <n v="446530"/>
    <n v="423151"/>
    <n v="398151"/>
    <x v="0"/>
    <x v="23"/>
    <m/>
    <m/>
    <m/>
    <x v="2"/>
    <m/>
    <n v="1"/>
    <x v="3"/>
    <x v="1"/>
    <x v="4"/>
    <m/>
    <n v="3331"/>
    <n v="32"/>
    <x v="0"/>
    <x v="0"/>
    <n v="6037"/>
    <m/>
    <m/>
    <m/>
    <m/>
    <s v="SPRUILL WILLIAM"/>
    <m/>
    <s v="4023 N HATCHET CIR"/>
    <s v="BEVERLY HILLS FL 34465"/>
  </r>
  <r>
    <x v="1628"/>
    <s v="18E17S320010  02570 0090"/>
    <s v="7492"/>
    <s v="PINE RIDGE UNITS 1,5,&amp; 6"/>
    <s v="0100"/>
    <s v="Single Family Residential"/>
    <s v="07"/>
    <s v="18S"/>
    <s v="18E"/>
    <s v="STANDARD"/>
    <x v="0"/>
    <n v="109356"/>
    <n v="2.5099999999999998"/>
    <s v="0000"/>
    <n v="4531"/>
    <s v="N"/>
    <x v="24"/>
    <s v="DR"/>
    <m/>
    <s v="BEVERLY HILLS"/>
    <m/>
    <s v="PINE RIDGE UNIT 1 PB 8 PG 25  LOT 9 BLK 257 ---&amp;--- LOT 1"/>
    <n v="285100"/>
    <n v="37660"/>
    <n v="247440"/>
    <n v="170093"/>
    <n v="145093"/>
    <x v="0"/>
    <x v="342"/>
    <n v="110000"/>
    <n v="2640"/>
    <n v="2000"/>
    <x v="0"/>
    <s v="TO OR FROM BANKS/LOAN CO."/>
    <n v="1"/>
    <x v="45"/>
    <x v="1"/>
    <x v="1"/>
    <m/>
    <n v="2649"/>
    <n v="38"/>
    <x v="0"/>
    <x v="0"/>
    <n v="4339"/>
    <m/>
    <m/>
    <m/>
    <m/>
    <s v="HAYES BEN D"/>
    <s v="HAYES JILLAINE K"/>
    <s v="4531 N SADDLE DR"/>
    <s v="BEVERLY HILLS FL 34465"/>
  </r>
  <r>
    <x v="1629"/>
    <s v="18E17S320010  01360 0160"/>
    <s v="7492"/>
    <s v="PINE RIDGE UNITS 1,5,&amp; 6"/>
    <s v="0100"/>
    <s v="Single Family Residential"/>
    <s v="07"/>
    <s v="18S"/>
    <s v="18E"/>
    <s v="STANDARD"/>
    <x v="0"/>
    <n v="87501"/>
    <n v="2.0099999999999998"/>
    <s v="0000"/>
    <n v="5501"/>
    <s v="W"/>
    <x v="11"/>
    <s v="BLVD"/>
    <m/>
    <s v="BEVERLY HILLS"/>
    <m/>
    <s v="PINE RIDGE UNIT 1 PB 8 PG 25 LOTS 16 &amp; 17 BLK 136"/>
    <n v="321840"/>
    <n v="30140"/>
    <n v="291700"/>
    <n v="274767"/>
    <n v="249767"/>
    <x v="0"/>
    <x v="762"/>
    <n v="195500"/>
    <n v="2391"/>
    <n v="1763"/>
    <x v="0"/>
    <s v="WARRANTY DEED"/>
    <n v="1"/>
    <x v="10"/>
    <x v="1"/>
    <x v="0"/>
    <m/>
    <n v="2280"/>
    <n v="32"/>
    <x v="0"/>
    <x v="0"/>
    <n v="3320"/>
    <m/>
    <m/>
    <m/>
    <m/>
    <s v="CLABAUGH TERRY A"/>
    <s v="CLABAUGH  JOANN M"/>
    <s v="5501 WEST PINE RIDGE BLVD"/>
    <s v="BEVERLY HILLS FL 34465"/>
  </r>
  <r>
    <x v="1630"/>
    <s v="18E17S320010  01220 0010"/>
    <s v="7492"/>
    <s v="PINE RIDGE UNITS 1,5,&amp; 6"/>
    <s v="0100"/>
    <s v="Single Family Residential"/>
    <s v="01"/>
    <s v="18S"/>
    <s v="17E"/>
    <s v="STANDARD"/>
    <x v="0"/>
    <n v="181645"/>
    <n v="4.17"/>
    <s v="0000"/>
    <n v="5926"/>
    <s v="N"/>
    <x v="58"/>
    <s v="TER"/>
    <m/>
    <s v="BEVERLY HILLS"/>
    <m/>
    <s v="PINE RIDGE UNIT 1 PB 8 PG 25 LOTS 1,2,3 AND 4 BLK 122"/>
    <n v="380130"/>
    <n v="62560"/>
    <n v="317570"/>
    <n v="333140"/>
    <n v="308140"/>
    <x v="0"/>
    <x v="763"/>
    <n v="51000"/>
    <n v="2729"/>
    <n v="761"/>
    <x v="1"/>
    <s v="WARRANTY DEED"/>
    <n v="1"/>
    <x v="0"/>
    <x v="0"/>
    <x v="0"/>
    <n v="1"/>
    <n v="2892"/>
    <n v="32"/>
    <x v="0"/>
    <x v="0"/>
    <n v="3928"/>
    <m/>
    <m/>
    <m/>
    <m/>
    <s v="BARTOLET DONALD W"/>
    <s v="BARTOLET CAROL L"/>
    <s v="5818 N LONGHORN TER"/>
    <s v="BEVERLY HILLS FL 34465"/>
  </r>
  <r>
    <x v="1631"/>
    <s v="18E17S320010  01120 0100"/>
    <s v="7492"/>
    <s v="PINE RIDGE UNITS 1,5,&amp; 6"/>
    <s v="0000"/>
    <s v="Vacant Residential"/>
    <s v="06"/>
    <s v="18S"/>
    <s v="18E"/>
    <s v="STANDARD"/>
    <x v="1"/>
    <n v="50310"/>
    <n v="1.1499999999999999"/>
    <s v="000X"/>
    <n v="5717"/>
    <s v="W"/>
    <x v="51"/>
    <s v="DR"/>
    <m/>
    <s v="BEVERLY HILLS"/>
    <m/>
    <s v="PINE RIDGE UNIT 1 PB 8 PG 25 LOT 10 BLK 112"/>
    <n v="17330"/>
    <n v="17330"/>
    <n v="0"/>
    <n v="17330"/>
    <n v="17330"/>
    <x v="1"/>
    <x v="544"/>
    <n v="25000"/>
    <n v="1300"/>
    <n v="79"/>
    <x v="1"/>
    <s v="FROM DEVELOPERS"/>
    <m/>
    <x v="6"/>
    <x v="2"/>
    <x v="2"/>
    <m/>
    <m/>
    <m/>
    <x v="2"/>
    <x v="1"/>
    <n v="0"/>
    <m/>
    <m/>
    <m/>
    <m/>
    <s v="VELASCO EUGENE"/>
    <s v="VELASCO GRISEL"/>
    <s v="16130 SW 111 TER"/>
    <s v="MIAMI FL 33196"/>
  </r>
  <r>
    <x v="1632"/>
    <s v="18E17S320060  03600 0030"/>
    <s v="7492"/>
    <s v="PINE RIDGE UNITS 1,5,&amp; 6"/>
    <s v="0100"/>
    <s v="Single Family Residential"/>
    <s v="07"/>
    <s v="18S"/>
    <s v="18E"/>
    <s v="STANDARD"/>
    <x v="0"/>
    <n v="43725"/>
    <n v="1"/>
    <s v="0000"/>
    <n v="4395"/>
    <s v="N"/>
    <x v="80"/>
    <s v="DR"/>
    <m/>
    <s v="BEVERLY HILLS"/>
    <m/>
    <s v="PINE RIDGE UNIT 6 PB 14 PG 91 LOT 3 BLK 360"/>
    <n v="265830"/>
    <n v="15060"/>
    <n v="250770"/>
    <n v="259251"/>
    <n v="234251"/>
    <x v="0"/>
    <x v="764"/>
    <n v="329000"/>
    <n v="2871"/>
    <n v="2168"/>
    <x v="0"/>
    <s v="WARRANTY DEED"/>
    <n v="1"/>
    <x v="10"/>
    <x v="0"/>
    <x v="0"/>
    <m/>
    <n v="2592"/>
    <n v="32"/>
    <x v="0"/>
    <x v="0"/>
    <n v="3502"/>
    <m/>
    <m/>
    <m/>
    <m/>
    <s v="GUMM THOMAS M JR"/>
    <s v="GUMM SABRINA H"/>
    <s v="4395 N DECKWOOD DR"/>
    <s v="BEVERLY HILLS FL 34465"/>
  </r>
  <r>
    <x v="1633"/>
    <s v="18E17S320010  01160 0100"/>
    <s v="7492"/>
    <s v="PINE RIDGE UNITS 1,5,&amp; 6"/>
    <s v="0000"/>
    <s v="Vacant Residential"/>
    <s v="01"/>
    <s v="18S"/>
    <s v="17E"/>
    <s v="STANDARD"/>
    <x v="1"/>
    <n v="43722"/>
    <n v="1"/>
    <s v="0000"/>
    <n v="6181"/>
    <s v="W"/>
    <x v="53"/>
    <s v="ST"/>
    <m/>
    <s v="BEVERLY HILLS"/>
    <m/>
    <s v="PINE RIDGE UNIT 1 PB 8 PG 25 LOT 10 BLK 116"/>
    <n v="15060"/>
    <n v="15060"/>
    <n v="0"/>
    <n v="15060"/>
    <n v="15060"/>
    <x v="1"/>
    <x v="765"/>
    <n v="56000"/>
    <n v="3124"/>
    <n v="1295"/>
    <x v="1"/>
    <s v="SALE / MORE THAN 1 PARCEL"/>
    <m/>
    <x v="6"/>
    <x v="2"/>
    <x v="2"/>
    <m/>
    <m/>
    <m/>
    <x v="2"/>
    <x v="1"/>
    <n v="0"/>
    <m/>
    <m/>
    <m/>
    <m/>
    <s v="ADAMS HOMES OF NORTHWEST FLORIDA INC"/>
    <m/>
    <s v="3000 GULF BREEZE PKWY"/>
    <s v="GULF BREEZE FL 32563"/>
  </r>
  <r>
    <x v="1634"/>
    <s v="18E17S320010  01210 0040"/>
    <s v="7492"/>
    <s v="PINE RIDGE UNITS 1,5,&amp; 6"/>
    <s v="0000"/>
    <s v="Vacant Residential"/>
    <s v="01"/>
    <s v="18S"/>
    <s v="17E"/>
    <s v="STANDARD"/>
    <x v="1"/>
    <n v="44000"/>
    <n v="1.01"/>
    <s v="0000"/>
    <n v="6304"/>
    <s v="W"/>
    <x v="53"/>
    <s v="ST"/>
    <m/>
    <s v="BEVERLY HILLS"/>
    <m/>
    <s v="PINE RIDGE UNIT 1 PB 8 PG 25 LOT 4 BLK 121 "/>
    <n v="15150"/>
    <n v="15150"/>
    <n v="0"/>
    <n v="15150"/>
    <n v="15150"/>
    <x v="1"/>
    <x v="382"/>
    <n v="57000"/>
    <n v="2144"/>
    <n v="666"/>
    <x v="1"/>
    <s v="WARRANTY DEED"/>
    <m/>
    <x v="6"/>
    <x v="2"/>
    <x v="2"/>
    <m/>
    <m/>
    <m/>
    <x v="2"/>
    <x v="1"/>
    <n v="0"/>
    <m/>
    <m/>
    <m/>
    <m/>
    <s v="BERNAL ERLINDA ET AL"/>
    <m/>
    <s v="1121 LANCELOT LN"/>
    <s v="SAN JOSE CA 95127"/>
  </r>
  <r>
    <x v="1635"/>
    <s v="18E17S320010  02750 0050"/>
    <s v="7492"/>
    <s v="PINE RIDGE UNITS 1,5,&amp; 6"/>
    <s v="0100"/>
    <s v="Single Family Residential"/>
    <s v="05"/>
    <s v="18S"/>
    <s v="18E"/>
    <s v="STANDARD"/>
    <x v="0"/>
    <n v="43751"/>
    <n v="1"/>
    <s v="000X"/>
    <n v="4450"/>
    <s v="W"/>
    <x v="11"/>
    <s v="BLVD"/>
    <m/>
    <s v="BEVERLY HILLS"/>
    <m/>
    <s v="PINE RIDGE UNIT 1 PB 8 PG 25 LOT 5 BLK 275"/>
    <n v="221800"/>
    <n v="15070"/>
    <n v="206730"/>
    <n v="163197"/>
    <n v="138197"/>
    <x v="0"/>
    <x v="85"/>
    <n v="274900"/>
    <n v="1771"/>
    <n v="376"/>
    <x v="0"/>
    <s v="WARRANTY DEED"/>
    <n v="1"/>
    <x v="11"/>
    <x v="1"/>
    <x v="0"/>
    <m/>
    <n v="2037"/>
    <n v="32"/>
    <x v="0"/>
    <x v="0"/>
    <n v="2991"/>
    <m/>
    <m/>
    <m/>
    <m/>
    <s v="BROWN WILLIAM JAMES"/>
    <s v="BROWN E LOUISE"/>
    <s v="4450 W PINE RIDGE BLVD"/>
    <s v="BEVERLY HILLS FL 34465"/>
  </r>
  <r>
    <x v="1636"/>
    <s v="18E17S320010  02430 0010"/>
    <s v="7492"/>
    <s v="PINE RIDGE UNITS 1,5,&amp; 6"/>
    <s v="0100"/>
    <s v="Single Family Residential"/>
    <s v="08"/>
    <s v="18S"/>
    <s v="18E"/>
    <s v="STANDARD"/>
    <x v="0"/>
    <n v="125303"/>
    <n v="2.88"/>
    <s v="000X"/>
    <n v="4684"/>
    <s v="W"/>
    <x v="20"/>
    <s v="DR"/>
    <m/>
    <s v="BEVERLY HILLS"/>
    <m/>
    <s v="PINE RIDGE UNIT 1 PB 8 PG 25 LOTS 1 &amp; 2 BLK 243"/>
    <n v="383510"/>
    <n v="43140"/>
    <n v="340370"/>
    <n v="308107"/>
    <n v="283107"/>
    <x v="0"/>
    <x v="23"/>
    <m/>
    <m/>
    <m/>
    <x v="2"/>
    <m/>
    <n v="1"/>
    <x v="20"/>
    <x v="1"/>
    <x v="0"/>
    <n v="1"/>
    <n v="3229"/>
    <n v="32"/>
    <x v="0"/>
    <x v="0"/>
    <n v="4310"/>
    <m/>
    <m/>
    <m/>
    <m/>
    <s v="CONNER WARREN J"/>
    <s v="CONNER NANCY J"/>
    <s v="4684 W PIUTE DR"/>
    <s v="BEVERLY HILLS FL 34465"/>
  </r>
  <r>
    <x v="1637"/>
    <s v="18E17S320010  00880 0030"/>
    <s v="7492"/>
    <s v="PINE RIDGE UNITS 1,5,&amp; 6"/>
    <s v="0100"/>
    <s v="Single Family Residential"/>
    <s v="05"/>
    <s v="18S"/>
    <s v="18E"/>
    <s v="STANDARD"/>
    <x v="0"/>
    <n v="87500"/>
    <n v="2.0099999999999998"/>
    <s v="000X"/>
    <n v="5525"/>
    <s v="N"/>
    <x v="3"/>
    <s v="TER"/>
    <m/>
    <s v="BEVERLY HILLS"/>
    <m/>
    <s v="PINE RIDGE UNIT 1 PB 8 PG 25 LOTS 3 &amp; 4 BLK 88"/>
    <n v="166690"/>
    <n v="30140"/>
    <n v="136550"/>
    <n v="89974"/>
    <n v="64474"/>
    <x v="0"/>
    <x v="23"/>
    <m/>
    <m/>
    <m/>
    <x v="2"/>
    <m/>
    <n v="1"/>
    <x v="2"/>
    <x v="1"/>
    <x v="0"/>
    <m/>
    <n v="1574"/>
    <n v="32"/>
    <x v="1"/>
    <x v="0"/>
    <n v="2343"/>
    <m/>
    <m/>
    <m/>
    <m/>
    <s v="DUNN DEBORAH BLAIR"/>
    <m/>
    <s v="5525 N PECOS TER"/>
    <s v="BEVERLY HILLS FL 34465"/>
  </r>
  <r>
    <x v="1638"/>
    <s v="18E17S31      23110 0020"/>
    <s v="7492"/>
    <s v="PINE RIDGE UNITS 1,5,&amp; 6"/>
    <s v="0100"/>
    <s v="Single Family Residential"/>
    <s v="31"/>
    <s v="17S"/>
    <s v="18E"/>
    <s v="10 TO 20 ACRES MED"/>
    <x v="0"/>
    <n v="626505"/>
    <n v="14.38"/>
    <s v="000X"/>
    <n v="5251"/>
    <s v="W"/>
    <x v="53"/>
    <s v="ST"/>
    <m/>
    <s v="BEVERLY HILLS"/>
    <m/>
    <s v="PCL 2: COM AT NW COR OF SW1/4 OF SE1/4, SEC 31-17-18 TH N"/>
    <n v="392780"/>
    <n v="122250"/>
    <n v="270530"/>
    <n v="392780"/>
    <n v="367780"/>
    <x v="0"/>
    <x v="766"/>
    <n v="465000"/>
    <n v="2987"/>
    <n v="967"/>
    <x v="0"/>
    <s v="WARRANTY DEED"/>
    <n v="1"/>
    <x v="11"/>
    <x v="0"/>
    <x v="0"/>
    <m/>
    <n v="2584"/>
    <n v="32"/>
    <x v="0"/>
    <x v="0"/>
    <n v="3336"/>
    <m/>
    <m/>
    <m/>
    <m/>
    <s v="TAVARES GARY STEVEN"/>
    <m/>
    <s v="40 CRESCENT RD"/>
    <s v="MASHPEE MA 02649"/>
  </r>
  <r>
    <x v="1639"/>
    <s v="18E17S320010  02520 0010"/>
    <s v="7492"/>
    <s v="PINE RIDGE UNITS 1,5,&amp; 6"/>
    <s v="0000"/>
    <s v="Vacant Residential"/>
    <s v="07"/>
    <s v="18S"/>
    <s v="18E"/>
    <s v="STANDARD"/>
    <x v="0"/>
    <n v="70059"/>
    <n v="1.61"/>
    <s v="0000"/>
    <n v="5490"/>
    <s v="W"/>
    <x v="16"/>
    <s v="DR"/>
    <m/>
    <s v="BEVERLY HILLS"/>
    <m/>
    <s v="PINE RIDGE UNIT 1 PB 8 PG 25 LOT 1 BLK 252"/>
    <n v="47690"/>
    <n v="24120"/>
    <n v="23570"/>
    <n v="47690"/>
    <n v="47690"/>
    <x v="1"/>
    <x v="23"/>
    <m/>
    <m/>
    <m/>
    <x v="2"/>
    <m/>
    <m/>
    <x v="6"/>
    <x v="2"/>
    <x v="2"/>
    <m/>
    <m/>
    <m/>
    <x v="2"/>
    <x v="1"/>
    <n v="0"/>
    <m/>
    <m/>
    <m/>
    <m/>
    <s v="IMPARATO BRIDGET M"/>
    <m/>
    <s v="5490 W BUCKSKIN DR"/>
    <s v="BEVERLY HILLS FL 34465"/>
  </r>
  <r>
    <x v="1640"/>
    <s v="18E17S31      23110 0010"/>
    <s v="7492"/>
    <s v="PINE RIDGE UNITS 1,5,&amp; 6"/>
    <s v="5000"/>
    <s v="Improved Agriculture"/>
    <s v="31"/>
    <s v="17S"/>
    <s v="18E"/>
    <s v="10 TO 20 ACRES MED"/>
    <x v="0"/>
    <n v="447368"/>
    <n v="10.27"/>
    <s v="000X"/>
    <n v="5427"/>
    <s v="W"/>
    <x v="53"/>
    <s v="ST"/>
    <m/>
    <s v="BEVERLY HILLS"/>
    <m/>
    <s v="BEG AT SW COR OF SW1/4 OF SE1/4, TH N 0 DEG 12M 32S W AL W"/>
    <n v="441600"/>
    <n v="87300"/>
    <n v="354300"/>
    <n v="385504"/>
    <n v="360504"/>
    <x v="0"/>
    <x v="767"/>
    <n v="45000"/>
    <n v="1402"/>
    <n v="224"/>
    <x v="1"/>
    <s v="WARRANTY DEED"/>
    <n v="1"/>
    <x v="22"/>
    <x v="1"/>
    <x v="1"/>
    <m/>
    <n v="3262"/>
    <n v="32"/>
    <x v="0"/>
    <x v="0"/>
    <n v="4736"/>
    <m/>
    <m/>
    <m/>
    <m/>
    <s v="GRAVER WILLIAM P"/>
    <s v="SPAULDING DAVID"/>
    <s v="5427 W CONESTOGA ST"/>
    <s v="BEVERLY HILLS FL 34465"/>
  </r>
  <r>
    <x v="1641"/>
    <s v="18E17S320010  01120 0030"/>
    <s v="7492"/>
    <s v="PINE RIDGE UNITS 1,5,&amp; 6"/>
    <s v="0000"/>
    <s v="Vacant Residential"/>
    <s v="06"/>
    <s v="18S"/>
    <s v="18E"/>
    <s v="STANDARD"/>
    <x v="1"/>
    <n v="95161"/>
    <n v="2.1800000000000002"/>
    <s v="000X"/>
    <n v="5677"/>
    <s v="N"/>
    <x v="50"/>
    <s v="DR"/>
    <m/>
    <s v="BEVERLY HILLS"/>
    <m/>
    <s v="PINE RIDGE UNIT 1 PB 8 PG 25 LOT 3 BLK 112"/>
    <n v="32770"/>
    <n v="32770"/>
    <n v="0"/>
    <n v="32770"/>
    <n v="32770"/>
    <x v="1"/>
    <x v="315"/>
    <n v="85000"/>
    <n v="1752"/>
    <n v="757"/>
    <x v="1"/>
    <s v="WARRANTY DEED"/>
    <m/>
    <x v="6"/>
    <x v="2"/>
    <x v="2"/>
    <m/>
    <m/>
    <m/>
    <x v="2"/>
    <x v="1"/>
    <n v="0"/>
    <m/>
    <m/>
    <m/>
    <m/>
    <s v="CAPUTO GINO A"/>
    <s v="CAPUTO LAURIE A"/>
    <s v="10 PROSPECT BLVD"/>
    <s v="EAST HAMPTON NY 11937"/>
  </r>
  <r>
    <x v="1642"/>
    <s v="18E17S320010  02630 0010"/>
    <s v="7492"/>
    <s v="PINE RIDGE UNITS 1,5,&amp; 6"/>
    <s v="0000"/>
    <s v="Vacant Residential"/>
    <s v="08"/>
    <s v="18S"/>
    <s v="18E"/>
    <s v="STANDARD"/>
    <x v="1"/>
    <n v="74187"/>
    <n v="1.7"/>
    <s v="000X"/>
    <n v="4728"/>
    <s v="W"/>
    <x v="22"/>
    <s v="DR"/>
    <m/>
    <s v="BEVERLY HILLS"/>
    <m/>
    <s v="PINE RIDGE UNIT 1 PB 8 PG 25 LOT 1 BLK 263"/>
    <n v="25550"/>
    <n v="25550"/>
    <n v="0"/>
    <n v="25550"/>
    <n v="25550"/>
    <x v="1"/>
    <x v="492"/>
    <n v="30000"/>
    <n v="2699"/>
    <n v="577"/>
    <x v="1"/>
    <s v="WARRANTY DEED"/>
    <m/>
    <x v="6"/>
    <x v="2"/>
    <x v="2"/>
    <m/>
    <m/>
    <m/>
    <x v="2"/>
    <x v="1"/>
    <n v="0"/>
    <m/>
    <m/>
    <m/>
    <m/>
    <s v="BARNES RANDALL M"/>
    <s v="BARNES ELLEN W"/>
    <s v="4801 N MOJAVE TER"/>
    <s v="BEVERLY HILLS FL 34465"/>
  </r>
  <r>
    <x v="1643"/>
    <s v="18E17S320010  02720 0090"/>
    <s v="7492"/>
    <s v="PINE RIDGE UNITS 1,5,&amp; 6"/>
    <s v="0100"/>
    <s v="Single Family Residential"/>
    <s v="05"/>
    <s v="18S"/>
    <s v="18E"/>
    <s v="STANDARD"/>
    <x v="0"/>
    <n v="62502"/>
    <n v="1.43"/>
    <s v="000X"/>
    <n v="5046"/>
    <s v="N"/>
    <x v="74"/>
    <s v="TER"/>
    <m/>
    <s v="BEVERLY HILLS"/>
    <m/>
    <s v="PINE RIDGE UNIT 1 PB 8 PG 25 LOT 9 BLK 272"/>
    <n v="274210"/>
    <n v="21520"/>
    <n v="252690"/>
    <n v="233477"/>
    <n v="208477"/>
    <x v="0"/>
    <x v="125"/>
    <n v="30000"/>
    <n v="1673"/>
    <n v="1641"/>
    <x v="1"/>
    <s v="WARRANTY DEED"/>
    <n v="1"/>
    <x v="3"/>
    <x v="1"/>
    <x v="0"/>
    <m/>
    <n v="2148"/>
    <n v="32"/>
    <x v="1"/>
    <x v="0"/>
    <n v="3658"/>
    <m/>
    <m/>
    <m/>
    <m/>
    <s v="KING DENNIS J"/>
    <s v="KING MARY E"/>
    <s v="5046 N LUPINE TER"/>
    <s v="BEVERLY HILLS FL 34465 2957"/>
  </r>
  <r>
    <x v="1644"/>
    <s v="18E17S320010  02720 0100"/>
    <s v="7492"/>
    <s v="PINE RIDGE UNITS 1,5,&amp; 6"/>
    <s v="0000"/>
    <s v="Vacant Residential"/>
    <s v="08"/>
    <s v="18S"/>
    <s v="18E"/>
    <s v="STANDARD"/>
    <x v="1"/>
    <n v="62502"/>
    <n v="1.43"/>
    <s v="000X"/>
    <n v="4996"/>
    <s v="N"/>
    <x v="74"/>
    <s v="TER"/>
    <m/>
    <s v="BEVERLY HILLS"/>
    <m/>
    <s v="PINE RIDGE UNIT 1 PB 8 PG 25 LOT 10 BLK 272 "/>
    <n v="21520"/>
    <n v="21520"/>
    <n v="0"/>
    <n v="21520"/>
    <n v="21520"/>
    <x v="1"/>
    <x v="461"/>
    <n v="19500"/>
    <n v="1206"/>
    <n v="1193"/>
    <x v="1"/>
    <s v="FROM DEVELOPERS"/>
    <m/>
    <x v="6"/>
    <x v="2"/>
    <x v="2"/>
    <m/>
    <m/>
    <m/>
    <x v="2"/>
    <x v="1"/>
    <n v="0"/>
    <m/>
    <m/>
    <m/>
    <m/>
    <s v="RAFAEL PARTNERSHIP LTDA L"/>
    <m/>
    <s v="6045 LEMANS DR"/>
    <s v="CORPUS CHRISTI TX 78414"/>
  </r>
  <r>
    <x v="1645"/>
    <s v="18E17S320010  01210 0050"/>
    <s v="7492"/>
    <s v="PINE RIDGE UNITS 1,5,&amp; 6"/>
    <s v="0000"/>
    <s v="Vacant Residential"/>
    <s v="01"/>
    <s v="18S"/>
    <s v="17E"/>
    <s v="STANDARD"/>
    <x v="1"/>
    <n v="44000"/>
    <n v="1.01"/>
    <s v="0000"/>
    <n v="6162"/>
    <s v="W"/>
    <x v="53"/>
    <s v="ST"/>
    <m/>
    <s v="BEVERLY HILLS"/>
    <m/>
    <s v="PINE RIDGE UNIT 1 PB 8 PG 25 LOT 5 BLK 121"/>
    <n v="15150"/>
    <n v="15150"/>
    <n v="0"/>
    <n v="15150"/>
    <n v="15150"/>
    <x v="1"/>
    <x v="88"/>
    <n v="20000"/>
    <n v="1252"/>
    <n v="471"/>
    <x v="1"/>
    <s v="FROM DEVELOPERS"/>
    <m/>
    <x v="6"/>
    <x v="2"/>
    <x v="2"/>
    <m/>
    <m/>
    <m/>
    <x v="2"/>
    <x v="1"/>
    <n v="0"/>
    <m/>
    <m/>
    <m/>
    <m/>
    <s v="FIELD SCOTT A"/>
    <s v="FIELD GILDA G"/>
    <s v="3235 NW 106TH TER"/>
    <s v="SUNRISE FL 33351"/>
  </r>
  <r>
    <x v="1646"/>
    <s v="18E17S320010  01160 0090"/>
    <s v="7492"/>
    <s v="PINE RIDGE UNITS 1,5,&amp; 6"/>
    <s v="0000"/>
    <s v="Vacant Residential"/>
    <s v="01"/>
    <s v="18S"/>
    <s v="17E"/>
    <s v="STANDARD"/>
    <x v="1"/>
    <n v="43722"/>
    <n v="1"/>
    <s v="0000"/>
    <n v="6223"/>
    <s v="W"/>
    <x v="53"/>
    <s v="ST"/>
    <m/>
    <s v="BEVERLY HILLS"/>
    <m/>
    <s v="PINE RIDGE UNIT 1 PB 8 PG 25 LOT 9 BLK 116"/>
    <n v="15060"/>
    <n v="15060"/>
    <n v="0"/>
    <n v="15060"/>
    <n v="15060"/>
    <x v="1"/>
    <x v="765"/>
    <n v="56000"/>
    <n v="3124"/>
    <n v="1295"/>
    <x v="1"/>
    <s v="SALE / MORE THAN 1 PARCEL"/>
    <m/>
    <x v="6"/>
    <x v="2"/>
    <x v="2"/>
    <m/>
    <m/>
    <m/>
    <x v="2"/>
    <x v="1"/>
    <n v="0"/>
    <m/>
    <m/>
    <m/>
    <m/>
    <s v="ADAMS HOMES OF NORTHWEST FLORIDA INC"/>
    <m/>
    <s v="3000 GULF BREEZE PKWY"/>
    <s v="GULF BREEZE FL 32563"/>
  </r>
  <r>
    <x v="1647"/>
    <s v="18E17S320010  02750 0070"/>
    <s v="7492"/>
    <s v="PINE RIDGE UNITS 1,5,&amp; 6"/>
    <s v="0100"/>
    <s v="Single Family Residential"/>
    <s v="05"/>
    <s v="18S"/>
    <s v="18E"/>
    <s v="STANDARD"/>
    <x v="0"/>
    <n v="65653"/>
    <n v="1.51"/>
    <s v="000X"/>
    <n v="4390"/>
    <s v="W"/>
    <x v="11"/>
    <s v="BLVD"/>
    <m/>
    <s v="BEVERLY HILLS"/>
    <m/>
    <s v="PINE RIDGE UNIT 1 PB 8 PG 25 LOT 7 BLK 275"/>
    <n v="423920"/>
    <n v="22610"/>
    <n v="401310"/>
    <n v="408736"/>
    <n v="0"/>
    <x v="0"/>
    <x v="768"/>
    <n v="470000"/>
    <n v="2898"/>
    <n v="614"/>
    <x v="0"/>
    <s v="WARRANTY DEED"/>
    <n v="1"/>
    <x v="11"/>
    <x v="0"/>
    <x v="4"/>
    <m/>
    <n v="3999"/>
    <n v="32"/>
    <x v="0"/>
    <x v="0"/>
    <n v="5501"/>
    <m/>
    <m/>
    <m/>
    <m/>
    <s v="SADLER SHON S"/>
    <s v="SADLER AMY J"/>
    <s v="4390 W PINE RIDGE BLVD"/>
    <s v="BEVERLY HILLS FL 34465"/>
  </r>
  <r>
    <x v="1648"/>
    <s v="18E17S320010  02680 0200"/>
    <s v="7492"/>
    <s v="PINE RIDGE UNITS 1,5,&amp; 6"/>
    <s v="0100"/>
    <s v="Single Family Residential"/>
    <s v="08"/>
    <s v="18S"/>
    <s v="18E"/>
    <s v="STANDARD"/>
    <x v="0"/>
    <n v="125000"/>
    <n v="2.87"/>
    <s v="000X"/>
    <n v="4255"/>
    <s v="W"/>
    <x v="73"/>
    <s v="LN"/>
    <m/>
    <s v="BEVERLY HILLS"/>
    <m/>
    <s v="PINE RIDGE UNIT 1 PB 8 PG 25 LOTS 20 &amp; 21 BLK 268"/>
    <n v="195170"/>
    <n v="43040"/>
    <n v="152130"/>
    <n v="143373"/>
    <n v="118373"/>
    <x v="0"/>
    <x v="23"/>
    <m/>
    <m/>
    <m/>
    <x v="2"/>
    <m/>
    <n v="1"/>
    <x v="18"/>
    <x v="1"/>
    <x v="0"/>
    <m/>
    <n v="1742"/>
    <n v="32"/>
    <x v="1"/>
    <x v="0"/>
    <n v="2500"/>
    <m/>
    <m/>
    <m/>
    <m/>
    <s v="STAWICKI JACK L"/>
    <s v="STAWICKI ISABELL J"/>
    <s v="4255 W PANSY LN"/>
    <s v="BEVERLY HILLS FL 34465"/>
  </r>
  <r>
    <x v="1649"/>
    <s v="18E17S320010  02700 0290"/>
    <s v="7492"/>
    <s v="PINE RIDGE UNITS 1,5,&amp; 6"/>
    <s v="0000"/>
    <s v="Vacant Residential"/>
    <s v="05"/>
    <s v="18S"/>
    <s v="18E"/>
    <s v="STANDARD"/>
    <x v="1"/>
    <n v="66252"/>
    <n v="1.52"/>
    <s v="000X"/>
    <n v="5058"/>
    <s v="N"/>
    <x v="72"/>
    <s v="DR"/>
    <m/>
    <s v="BEVERLY HILLS"/>
    <m/>
    <s v="PINE RIDGE UNIT 1 PB 8 PG 25 LOT 29 BLK 270"/>
    <n v="22810"/>
    <n v="22810"/>
    <n v="0"/>
    <n v="22810"/>
    <n v="22810"/>
    <x v="1"/>
    <x v="98"/>
    <n v="24900"/>
    <n v="2812"/>
    <n v="1637"/>
    <x v="1"/>
    <s v="WARRANTY DEED"/>
    <m/>
    <x v="6"/>
    <x v="2"/>
    <x v="2"/>
    <m/>
    <m/>
    <m/>
    <x v="2"/>
    <x v="1"/>
    <n v="0"/>
    <m/>
    <m/>
    <m/>
    <m/>
    <s v="WOJCIECHOWSKI CHRISTINA M"/>
    <m/>
    <s v="5075 N PERRY DR"/>
    <s v="BEVERLY HILLS FL 34465"/>
  </r>
  <r>
    <x v="1650"/>
    <s v="18E17S320010  00900 0040"/>
    <s v="7492"/>
    <s v="PINE RIDGE UNITS 1,5,&amp; 6"/>
    <s v="0100"/>
    <s v="Single Family Residential"/>
    <s v="05"/>
    <s v="18S"/>
    <s v="18E"/>
    <s v="STANDARD"/>
    <x v="0"/>
    <n v="89434"/>
    <n v="2.0499999999999998"/>
    <s v="000X"/>
    <n v="4983"/>
    <s v="W"/>
    <x v="0"/>
    <s v="LOOP"/>
    <m/>
    <s v="BEVERLY HILLS"/>
    <m/>
    <s v="PINE RIDGE UNIT 1 PB 8 PG 25 LOTS 4 &amp; 5 BLK 90   TITLE IN"/>
    <n v="245770"/>
    <n v="30630"/>
    <n v="215140"/>
    <n v="186489"/>
    <n v="160489"/>
    <x v="0"/>
    <x v="23"/>
    <m/>
    <m/>
    <m/>
    <x v="2"/>
    <m/>
    <n v="1"/>
    <x v="44"/>
    <x v="1"/>
    <x v="1"/>
    <m/>
    <n v="2302"/>
    <n v="32"/>
    <x v="0"/>
    <x v="0"/>
    <n v="3476"/>
    <m/>
    <m/>
    <m/>
    <m/>
    <s v="DESROSIER LEO JR"/>
    <s v="DESROSIER JEANNE"/>
    <s v="4983 W PINTO LP"/>
    <s v="BEVERLY HILLS FL 34465"/>
  </r>
  <r>
    <x v="1651"/>
    <s v="18E17S320010  00950 0060"/>
    <s v="7492"/>
    <s v="PINE RIDGE UNITS 1,5,&amp; 6"/>
    <s v="0100"/>
    <s v="Single Family Residential"/>
    <s v="05"/>
    <s v="18S"/>
    <s v="18E"/>
    <s v="STANDARD"/>
    <x v="0"/>
    <n v="88750"/>
    <n v="2.04"/>
    <s v="000X"/>
    <n v="5983"/>
    <s v="N"/>
    <x v="40"/>
    <s v="TER"/>
    <m/>
    <s v="BEVERLY HILLS"/>
    <m/>
    <s v="PINE RIDGE UNIT 1 PB 8 PG 25   LOTS 6 &amp; 7 BLK 95   TITLE IN"/>
    <n v="255780"/>
    <n v="30570"/>
    <n v="225210"/>
    <n v="203062"/>
    <n v="177562"/>
    <x v="0"/>
    <x v="769"/>
    <n v="20000"/>
    <n v="1662"/>
    <n v="1483"/>
    <x v="0"/>
    <s v="WARRANTY DEED"/>
    <n v="1"/>
    <x v="22"/>
    <x v="0"/>
    <x v="0"/>
    <m/>
    <n v="2358"/>
    <n v="32"/>
    <x v="0"/>
    <x v="0"/>
    <n v="3327"/>
    <m/>
    <m/>
    <m/>
    <m/>
    <s v="ROEDEL CHARLES K"/>
    <s v="ROEDEL SHELLEY L"/>
    <s v="5983 N KILLEEN TER"/>
    <s v="BEVERLY HILLS FL 34465"/>
  </r>
  <r>
    <x v="1652"/>
    <s v="18E18S070010        002A"/>
    <s v="7492"/>
    <s v="PINE RIDGE UNITS 1,5,&amp; 6"/>
    <s v="0000"/>
    <s v="Vacant Residential"/>
    <s v="07"/>
    <s v="18S"/>
    <s v="18E"/>
    <s v="STANDARD"/>
    <x v="1"/>
    <n v="47411"/>
    <n v="1.0900000000000001"/>
    <s v="0000"/>
    <n v="4857"/>
    <s v="N"/>
    <x v="17"/>
    <s v="DR"/>
    <m/>
    <s v="BEVERLY HILLS"/>
    <m/>
    <s v="CIMARRON HILLS PB 18 PG 69 (A REPLAT OF LOTS1&amp;2 BLK 138"/>
    <n v="16330"/>
    <n v="16330"/>
    <n v="0"/>
    <n v="16330"/>
    <n v="16330"/>
    <x v="1"/>
    <x v="209"/>
    <n v="264000"/>
    <n v="2806"/>
    <n v="2252"/>
    <x v="0"/>
    <s v="SALE / MORE THAN 1 PARCEL"/>
    <m/>
    <x v="6"/>
    <x v="2"/>
    <x v="2"/>
    <m/>
    <m/>
    <m/>
    <x v="2"/>
    <x v="1"/>
    <n v="0"/>
    <m/>
    <m/>
    <m/>
    <m/>
    <s v="SMITH JAMES C"/>
    <s v="SMITH WANDA S"/>
    <s v="4795 N BUFFALO DR"/>
    <s v="BEVERLY HILLS FL 34465"/>
  </r>
  <r>
    <x v="1653"/>
    <s v="18E17S320010  02620 0110"/>
    <s v="7492"/>
    <s v="PINE RIDGE UNITS 1,5,&amp; 6"/>
    <s v="0000"/>
    <s v="Vacant Residential"/>
    <s v="08"/>
    <s v="18S"/>
    <s v="18E"/>
    <s v="STANDARD"/>
    <x v="1"/>
    <n v="64307"/>
    <n v="1.48"/>
    <s v="000X"/>
    <n v="4701"/>
    <s v="W"/>
    <x v="22"/>
    <s v="DR"/>
    <m/>
    <s v="BEVERLY HILLS"/>
    <m/>
    <s v="PINE RIDGE UNIT 1 PB 8 PG 25 LOT 11 BLK 262"/>
    <n v="22140"/>
    <n v="22140"/>
    <n v="0"/>
    <n v="22140"/>
    <n v="22140"/>
    <x v="1"/>
    <x v="770"/>
    <n v="30000"/>
    <n v="3009"/>
    <n v="2333"/>
    <x v="1"/>
    <s v="WARRANTY DEED"/>
    <m/>
    <x v="6"/>
    <x v="2"/>
    <x v="2"/>
    <m/>
    <m/>
    <m/>
    <x v="2"/>
    <x v="1"/>
    <n v="0"/>
    <m/>
    <m/>
    <m/>
    <m/>
    <s v="RAVER ROBERT L SR"/>
    <s v="ROBERT L RAVER SR TRUST UDT"/>
    <s v="23 SYCAMORE CT W"/>
    <s v="HOMOSASSA FL 34446"/>
  </r>
  <r>
    <x v="1654"/>
    <s v="18E17S320010  01140 0190"/>
    <s v="7492"/>
    <s v="PINE RIDGE UNITS 1,5,&amp; 6"/>
    <s v="0100"/>
    <s v="Single Family Residential"/>
    <s v="06"/>
    <s v="18S"/>
    <s v="18E"/>
    <s v="STANDARD"/>
    <x v="0"/>
    <n v="87506"/>
    <n v="2.0099999999999998"/>
    <s v="000X"/>
    <n v="5405"/>
    <s v="W"/>
    <x v="9"/>
    <s v="LN"/>
    <m/>
    <s v="BEVERLY HILLS"/>
    <m/>
    <s v="PINE RIDGE UNIT 1 PB 8 PG 25 LOTS 19 &amp; 20 BLK 114"/>
    <n v="250680"/>
    <n v="30140"/>
    <n v="220540"/>
    <n v="194325"/>
    <n v="169325"/>
    <x v="0"/>
    <x v="23"/>
    <m/>
    <m/>
    <m/>
    <x v="2"/>
    <m/>
    <n v="1"/>
    <x v="10"/>
    <x v="1"/>
    <x v="0"/>
    <m/>
    <n v="2243"/>
    <n v="32"/>
    <x v="0"/>
    <x v="0"/>
    <n v="3391"/>
    <m/>
    <m/>
    <m/>
    <m/>
    <s v="CLANCY ALLEN CHARLES"/>
    <s v="CLANCY BETTY A"/>
    <s v="5405 W YUMA LN"/>
    <s v="BEVERLY HILLS FL 34465"/>
  </r>
  <r>
    <x v="1655"/>
    <s v="18E17S320060  02510 0260"/>
    <s v="7492"/>
    <s v="PINE RIDGE UNITS 1,5,&amp; 6"/>
    <s v="0100"/>
    <s v="Single Family Residential"/>
    <s v="07"/>
    <s v="18S"/>
    <s v="18E"/>
    <s v="STANDARD"/>
    <x v="0"/>
    <n v="144350"/>
    <n v="3.31"/>
    <s v="0000"/>
    <n v="4376"/>
    <s v="N"/>
    <x v="80"/>
    <s v="DR"/>
    <m/>
    <s v="BEVERLY HILLS"/>
    <m/>
    <s v="PINE RIDGE UNIT 6 PB 14 PG 91 LOTS 26, 27 &amp; 28 BLK 251"/>
    <n v="308500"/>
    <n v="49710"/>
    <n v="258790"/>
    <n v="274125"/>
    <n v="249125"/>
    <x v="0"/>
    <x v="23"/>
    <m/>
    <m/>
    <m/>
    <x v="2"/>
    <m/>
    <n v="1"/>
    <x v="15"/>
    <x v="1"/>
    <x v="0"/>
    <m/>
    <n v="1860"/>
    <n v="32"/>
    <x v="0"/>
    <x v="0"/>
    <n v="3619"/>
    <m/>
    <m/>
    <m/>
    <m/>
    <s v="FORTUIN STEPHEN J"/>
    <s v="ROBERTS BRENDA LYNN"/>
    <s v="4376 N DECKWOOD DRIVE"/>
    <s v="BEVERLY HILLS FL 34465"/>
  </r>
  <r>
    <x v="1656"/>
    <s v="18E17S320010  7000E"/>
    <s v="7492"/>
    <s v="PINE RIDGE UNITS 1,5,&amp; 6"/>
    <s v="8000"/>
    <s v="Vacant Governmental"/>
    <s v="32"/>
    <s v="17S"/>
    <s v="18E"/>
    <s v="RIGHT OF WAY"/>
    <x v="1"/>
    <n v="170371"/>
    <n v="3.91"/>
    <s v="000X"/>
    <m/>
    <s v="N"/>
    <x v="23"/>
    <s v="DR"/>
    <m/>
    <s v="BEVERLY HILLS"/>
    <m/>
    <s v="PINE RIDGE UNIT 1 PB 8 PGS 25-36  DRAINAGE R/O/W'S IN BLKS: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"/>
  </r>
  <r>
    <x v="1657"/>
    <s v="18E17S320060  03570 0250"/>
    <s v="7492"/>
    <s v="PINE RIDGE UNITS 1,5,&amp; 6"/>
    <s v="0100"/>
    <s v="Single Family Residential"/>
    <s v="08"/>
    <s v="18S"/>
    <s v="18E"/>
    <s v="STANDARD"/>
    <x v="0"/>
    <n v="43732"/>
    <n v="1"/>
    <s v="000X"/>
    <n v="4832"/>
    <s v="W"/>
    <x v="20"/>
    <s v="DR"/>
    <m/>
    <s v="BEVERLY HILLS"/>
    <m/>
    <s v="PINE RIDGE UNIT 6 PB 14 PG 91 LOT 25 BLK 357"/>
    <n v="254030"/>
    <n v="15060"/>
    <n v="238970"/>
    <n v="205876"/>
    <n v="180876"/>
    <x v="0"/>
    <x v="11"/>
    <n v="19500"/>
    <n v="1621"/>
    <n v="1084"/>
    <x v="1"/>
    <s v="WARRANTY DEED"/>
    <n v="1"/>
    <x v="24"/>
    <x v="1"/>
    <x v="0"/>
    <m/>
    <n v="2220"/>
    <n v="32"/>
    <x v="0"/>
    <x v="0"/>
    <n v="3565"/>
    <m/>
    <m/>
    <m/>
    <m/>
    <s v="LEYDA MAUREEN"/>
    <s v="WININGER BRIAN"/>
    <s v="4832 W PIUTE DR"/>
    <s v="BEVERLY HILLS FL 34465"/>
  </r>
  <r>
    <x v="1658"/>
    <s v="18E17S320010  02630 0020"/>
    <s v="7492"/>
    <s v="PINE RIDGE UNITS 1,5,&amp; 6"/>
    <s v="0000"/>
    <s v="Vacant Residential"/>
    <s v="08"/>
    <s v="18S"/>
    <s v="18E"/>
    <s v="STANDARD"/>
    <x v="1"/>
    <n v="67525"/>
    <n v="1.55"/>
    <s v="000X"/>
    <n v="4676"/>
    <s v="W"/>
    <x v="22"/>
    <s v="DR"/>
    <m/>
    <s v="BEVERLY HILLS"/>
    <m/>
    <s v="PINE RIDGE UNIT 1 PB 8 PG 25 LOT 2 BLK 263"/>
    <n v="23250"/>
    <n v="23250"/>
    <n v="0"/>
    <n v="23250"/>
    <n v="23250"/>
    <x v="1"/>
    <x v="709"/>
    <n v="25000"/>
    <n v="3018"/>
    <n v="1137"/>
    <x v="1"/>
    <s v="WARRANTY DEED"/>
    <m/>
    <x v="6"/>
    <x v="2"/>
    <x v="2"/>
    <m/>
    <m/>
    <m/>
    <x v="2"/>
    <x v="1"/>
    <n v="0"/>
    <m/>
    <m/>
    <m/>
    <m/>
    <s v="MILLER GERALD J JR"/>
    <m/>
    <s v="5552 N NAKOMA DR"/>
    <s v="BEVERLY HILLS FL 34465"/>
  </r>
  <r>
    <x v="1659"/>
    <s v="18E17S320010  02530 0050"/>
    <s v="7492"/>
    <s v="PINE RIDGE UNITS 1,5,&amp; 6"/>
    <s v="0000"/>
    <s v="Vacant Residential"/>
    <s v="07"/>
    <s v="18S"/>
    <s v="18E"/>
    <s v="STANDARD"/>
    <x v="1"/>
    <n v="62500"/>
    <n v="1.43"/>
    <s v="0000"/>
    <n v="5448"/>
    <s v="W"/>
    <x v="11"/>
    <s v="BLVD"/>
    <m/>
    <s v="BEVERLY HILLS"/>
    <m/>
    <s v="PINE RIDGE UNIT 1 PB 8 PG 25 LOT 5 BLK 253 "/>
    <n v="21520"/>
    <n v="21520"/>
    <n v="0"/>
    <n v="21520"/>
    <n v="21520"/>
    <x v="1"/>
    <x v="193"/>
    <n v="21000"/>
    <n v="1656"/>
    <n v="381"/>
    <x v="1"/>
    <s v="WARRANTY DEED"/>
    <m/>
    <x v="6"/>
    <x v="2"/>
    <x v="2"/>
    <m/>
    <m/>
    <m/>
    <x v="2"/>
    <x v="1"/>
    <n v="0"/>
    <m/>
    <m/>
    <m/>
    <m/>
    <s v="TIRONE ANGELO G"/>
    <m/>
    <s v="601 BOWESPRIT PT"/>
    <s v="LANOKA HARBOR NJ 08734"/>
  </r>
  <r>
    <x v="1660"/>
    <s v="18E17S320010  02750 0060"/>
    <s v="7492"/>
    <s v="PINE RIDGE UNITS 1,5,&amp; 6"/>
    <s v="0100"/>
    <s v="Single Family Residential"/>
    <s v="05"/>
    <s v="18S"/>
    <s v="18E"/>
    <s v="STANDARD"/>
    <x v="0"/>
    <n v="53519"/>
    <n v="1.23"/>
    <s v="000X"/>
    <n v="4426"/>
    <s v="W"/>
    <x v="11"/>
    <s v="BLVD"/>
    <m/>
    <s v="BEVERLY HILLS"/>
    <m/>
    <s v="PINE RIDGE UNIT 1 PB 8 PG 25 LOT 6 BLK 275"/>
    <n v="253920"/>
    <n v="18430"/>
    <n v="235490"/>
    <n v="196003"/>
    <n v="171003"/>
    <x v="0"/>
    <x v="353"/>
    <n v="235000"/>
    <n v="1534"/>
    <n v="126"/>
    <x v="0"/>
    <s v="WARRANTY DEED"/>
    <n v="1"/>
    <x v="11"/>
    <x v="1"/>
    <x v="1"/>
    <m/>
    <n v="2484"/>
    <n v="32"/>
    <x v="0"/>
    <x v="0"/>
    <n v="3608"/>
    <m/>
    <m/>
    <m/>
    <m/>
    <s v="GARRISON JOSEPH C"/>
    <s v="GARRISON ALEXANDRA E"/>
    <s v="4426 W PINE RIDGE BLVD"/>
    <s v="BEVERLY HILLS FL 34465"/>
  </r>
  <r>
    <x v="1661"/>
    <s v="18E17S320010  02750 0080"/>
    <s v="7492"/>
    <s v="PINE RIDGE UNITS 1,5,&amp; 6"/>
    <s v="0100"/>
    <s v="Single Family Residential"/>
    <s v="05"/>
    <s v="18S"/>
    <s v="18E"/>
    <s v="STANDARD"/>
    <x v="0"/>
    <n v="51802"/>
    <n v="1.19"/>
    <s v="000X"/>
    <n v="4354"/>
    <s v="W"/>
    <x v="11"/>
    <s v="BLVD"/>
    <m/>
    <s v="BEVERLY HILLS"/>
    <m/>
    <s v="PINE RIDGE UNIT 1 PB 8 PG 25 LOT 8 BLK 275"/>
    <n v="292310"/>
    <n v="17840"/>
    <n v="274470"/>
    <n v="246238"/>
    <n v="221238"/>
    <x v="0"/>
    <x v="632"/>
    <n v="225000"/>
    <n v="1317"/>
    <n v="596"/>
    <x v="0"/>
    <s v="WARRANTY DEED"/>
    <n v="1"/>
    <x v="11"/>
    <x v="1"/>
    <x v="0"/>
    <m/>
    <n v="2920"/>
    <n v="32"/>
    <x v="0"/>
    <x v="0"/>
    <n v="3949"/>
    <m/>
    <m/>
    <m/>
    <m/>
    <s v="ARMSTRONG THOMAS"/>
    <s v="ARMSTRONG ANNE E"/>
    <s v="4354 W PINE RIDGE BLVD"/>
    <s v="BEVERLY HILLS FL 34465"/>
  </r>
  <r>
    <x v="1662"/>
    <s v="18E17S320010  02600 0030"/>
    <s v="7492"/>
    <s v="PINE RIDGE UNITS 1,5,&amp; 6"/>
    <s v="0100"/>
    <s v="Single Family Residential"/>
    <s v="05"/>
    <s v="18S"/>
    <s v="18E"/>
    <s v="STANDARD"/>
    <x v="0"/>
    <n v="66220"/>
    <n v="1.52"/>
    <s v="000X"/>
    <n v="5037"/>
    <s v="N"/>
    <x v="19"/>
    <s v="DR"/>
    <m/>
    <s v="BEVERLY HILLS"/>
    <m/>
    <s v="PINE RIDGE UNIT 1 PB 8 PG 25 LOT 3 BLK 260"/>
    <n v="382400"/>
    <n v="22800"/>
    <n v="359600"/>
    <n v="340818"/>
    <n v="315818"/>
    <x v="0"/>
    <x v="233"/>
    <n v="371000"/>
    <n v="2625"/>
    <n v="1438"/>
    <x v="0"/>
    <s v="WARRANTY DEED"/>
    <n v="1"/>
    <x v="3"/>
    <x v="0"/>
    <x v="1"/>
    <m/>
    <n v="3535"/>
    <n v="32"/>
    <x v="0"/>
    <x v="0"/>
    <n v="5051"/>
    <m/>
    <m/>
    <m/>
    <m/>
    <s v="DUPUIS MARK C"/>
    <s v="DUPUIS KAREN F"/>
    <s v="5037 N PINK POPPY DR"/>
    <s v="BEVERLY HILLS FL 34465"/>
  </r>
  <r>
    <x v="1663"/>
    <s v="18E17S320010  00940 0110"/>
    <s v="7492"/>
    <s v="PINE RIDGE UNITS 1,5,&amp; 6"/>
    <s v="0100"/>
    <s v="Single Family Residential"/>
    <s v="05"/>
    <s v="18S"/>
    <s v="18E"/>
    <s v="STANDARD"/>
    <x v="0"/>
    <n v="87500"/>
    <n v="2.0099999999999998"/>
    <s v="000X"/>
    <n v="4029"/>
    <s v="W"/>
    <x v="38"/>
    <s v="DR"/>
    <m/>
    <s v="BEVERLY HILLS"/>
    <m/>
    <s v="PINE RIDGE UNIT 1 PB 8 PG 25 LOTS 11 &amp; 12 BLK 94 TITLE IN"/>
    <n v="214300"/>
    <n v="30140"/>
    <n v="184160"/>
    <n v="165185"/>
    <n v="140185"/>
    <x v="0"/>
    <x v="342"/>
    <n v="194900"/>
    <n v="2637"/>
    <n v="1409"/>
    <x v="0"/>
    <s v="WARRANTY DEED"/>
    <n v="1"/>
    <x v="18"/>
    <x v="1"/>
    <x v="0"/>
    <m/>
    <n v="1792"/>
    <n v="32"/>
    <x v="0"/>
    <x v="0"/>
    <n v="2534"/>
    <m/>
    <m/>
    <m/>
    <m/>
    <s v="JENKINS DONALD L"/>
    <s v="JENKINS DENISE R"/>
    <s v="4029 W ALAMO DR"/>
    <s v="BEVERLY HILLS FL 34465"/>
  </r>
  <r>
    <x v="1664"/>
    <s v="18E17S320010  02440 0140"/>
    <s v="7492"/>
    <s v="PINE RIDGE UNITS 1,5,&amp; 6"/>
    <s v="0100"/>
    <s v="Single Family Residential"/>
    <s v="08"/>
    <s v="18S"/>
    <s v="18E"/>
    <s v="STANDARD"/>
    <x v="0"/>
    <n v="65000"/>
    <n v="1.49"/>
    <s v="000X"/>
    <n v="4186"/>
    <s v="N"/>
    <x v="70"/>
    <s v="DR"/>
    <m/>
    <s v="BEVERLY HILLS"/>
    <m/>
    <s v="PINE RIDGE UNIT 1 PB 8 PG 25 LOT 14 BLK 244"/>
    <n v="166740"/>
    <n v="22380"/>
    <n v="144360"/>
    <n v="133530"/>
    <n v="108530"/>
    <x v="0"/>
    <x v="518"/>
    <n v="170000"/>
    <n v="2359"/>
    <n v="1109"/>
    <x v="0"/>
    <s v="WARRANTY DEED"/>
    <n v="1"/>
    <x v="5"/>
    <x v="1"/>
    <x v="0"/>
    <m/>
    <n v="1629"/>
    <n v="32"/>
    <x v="1"/>
    <x v="0"/>
    <n v="2270"/>
    <m/>
    <m/>
    <m/>
    <m/>
    <s v="ADAIR ELAINE"/>
    <s v="JARRETT KEITH"/>
    <s v="4186 N BRIDGER DR"/>
    <s v="BEVERLY HILLS FL 34465 4870"/>
  </r>
  <r>
    <x v="1665"/>
    <s v="18E17S320010  00810 0080"/>
    <s v="7492"/>
    <s v="PINE RIDGE UNITS 1,5,&amp; 6"/>
    <s v="0000"/>
    <s v="Vacant Residential"/>
    <s v="05"/>
    <s v="18S"/>
    <s v="18E"/>
    <s v="STANDARD"/>
    <x v="1"/>
    <n v="54862"/>
    <n v="1.26"/>
    <s v="000X"/>
    <n v="5504"/>
    <s v="N"/>
    <x v="33"/>
    <s v="TER"/>
    <m/>
    <s v="BEVERLY HILLS"/>
    <m/>
    <s v="PINE RIDGE UNIT 1 PB 8 PG 25 LOT 8 BLK 81"/>
    <n v="18890"/>
    <n v="18890"/>
    <n v="0"/>
    <n v="18890"/>
    <n v="18890"/>
    <x v="1"/>
    <x v="643"/>
    <n v="177000"/>
    <n v="2530"/>
    <n v="634"/>
    <x v="0"/>
    <s v="SALE / MORE THAN 1 PARCEL"/>
    <m/>
    <x v="6"/>
    <x v="2"/>
    <x v="2"/>
    <m/>
    <m/>
    <m/>
    <x v="2"/>
    <x v="1"/>
    <n v="0"/>
    <m/>
    <m/>
    <m/>
    <m/>
    <s v="PRIMEAU MARGARET J"/>
    <m/>
    <s v="5538 N BRAVADO TER"/>
    <s v="BEVERLY HILLS FL 34465"/>
  </r>
  <r>
    <x v="1666"/>
    <s v="18E17S320050  03630 0100"/>
    <s v="7492"/>
    <s v="PINE RIDGE UNITS 1,5,&amp; 6"/>
    <s v="0100"/>
    <s v="Single Family Residential"/>
    <s v="07"/>
    <s v="18S"/>
    <s v="18E"/>
    <s v="STANDARD"/>
    <x v="0"/>
    <n v="100594"/>
    <n v="2.31"/>
    <s v="0000"/>
    <n v="4637"/>
    <s v="N"/>
    <x v="18"/>
    <s v="DR"/>
    <m/>
    <s v="BEVERLY HILLS"/>
    <m/>
    <s v="PINE RIDGE UNIT 5 PB 14 PG 89 LOTS 10 &amp; 11 BLK 363  TITLE"/>
    <n v="247550"/>
    <n v="25980"/>
    <n v="221570"/>
    <n v="198431"/>
    <n v="0"/>
    <x v="0"/>
    <x v="23"/>
    <m/>
    <m/>
    <m/>
    <x v="2"/>
    <m/>
    <n v="1"/>
    <x v="24"/>
    <x v="1"/>
    <x v="0"/>
    <m/>
    <n v="2239"/>
    <n v="32"/>
    <x v="0"/>
    <x v="0"/>
    <n v="2704"/>
    <m/>
    <m/>
    <m/>
    <m/>
    <s v="MCINERNEY ROBERT A"/>
    <s v="MCINERNEY SHANNON M"/>
    <s v="4637 N BUFFALO DR"/>
    <s v="BEVERLY HILLS FL 34465"/>
  </r>
  <r>
    <x v="1667"/>
    <s v="18E17S320010  02340 0090"/>
    <s v="7492"/>
    <s v="PINE RIDGE UNITS 1,5,&amp; 6"/>
    <s v="0100"/>
    <s v="Single Family Residential"/>
    <s v="08"/>
    <s v="18S"/>
    <s v="18E"/>
    <s v="STANDARD"/>
    <x v="0"/>
    <n v="132143"/>
    <n v="3.03"/>
    <s v="000X"/>
    <n v="4005"/>
    <s v="N"/>
    <x v="66"/>
    <s v="CIR"/>
    <m/>
    <s v="BEVERLY HILLS"/>
    <m/>
    <s v="PINE RIDGE UNIT 1 PB 8 PG 25 LOTS 9 &amp; 10 BLK 234"/>
    <n v="297440"/>
    <n v="45500"/>
    <n v="251940"/>
    <n v="237878"/>
    <n v="212878"/>
    <x v="0"/>
    <x v="771"/>
    <n v="35000"/>
    <n v="2310"/>
    <n v="1407"/>
    <x v="1"/>
    <s v="TO OR FROM BANKS/LOAN CO."/>
    <n v="1"/>
    <x v="15"/>
    <x v="1"/>
    <x v="0"/>
    <m/>
    <n v="2559"/>
    <n v="32"/>
    <x v="0"/>
    <x v="0"/>
    <n v="3849"/>
    <m/>
    <m/>
    <m/>
    <m/>
    <s v="LANGER BERNARD A"/>
    <s v="LANGER ZERRIN U"/>
    <s v="4005 N HATCHET CIR"/>
    <s v="BEVERLY HILLS FL 34465"/>
  </r>
  <r>
    <x v="1668"/>
    <s v="18E17S320060  03600 0100"/>
    <s v="7492"/>
    <s v="PINE RIDGE UNITS 1,5,&amp; 6"/>
    <s v="0100"/>
    <s v="Single Family Residential"/>
    <s v="07"/>
    <s v="18S"/>
    <s v="18E"/>
    <s v="STANDARD"/>
    <x v="0"/>
    <n v="44649"/>
    <n v="1.03"/>
    <s v="0000"/>
    <n v="4394"/>
    <s v="N"/>
    <x v="24"/>
    <s v="DR"/>
    <m/>
    <s v="BEVERLY HILLS"/>
    <m/>
    <s v="PINE RIDGE UNIT 6 PB 14 PG 91  LOT 10 BLK 360"/>
    <n v="308810"/>
    <n v="15380"/>
    <n v="293430"/>
    <n v="292522"/>
    <n v="267522"/>
    <x v="0"/>
    <x v="772"/>
    <n v="377500"/>
    <n v="2869"/>
    <n v="1600"/>
    <x v="0"/>
    <s v="WARRANTY DEED"/>
    <n v="1"/>
    <x v="3"/>
    <x v="1"/>
    <x v="1"/>
    <m/>
    <n v="2908"/>
    <n v="32"/>
    <x v="0"/>
    <x v="0"/>
    <n v="4029"/>
    <m/>
    <m/>
    <m/>
    <m/>
    <s v="BENNETT ROBERT A"/>
    <s v="BENNETT TRENA L"/>
    <s v="4394 N SADDLE DR"/>
    <s v="BEVERLY HILLS FL 34465"/>
  </r>
  <r>
    <x v="1669"/>
    <s v="18E17S320010  01250 0050"/>
    <s v="7492"/>
    <s v="PINE RIDGE UNITS 1,5,&amp; 6"/>
    <s v="0100"/>
    <s v="Single Family Residential"/>
    <s v="01"/>
    <s v="18S"/>
    <s v="17E"/>
    <s v="STANDARD"/>
    <x v="0"/>
    <n v="44000"/>
    <n v="1.01"/>
    <s v="0000"/>
    <n v="6268"/>
    <s v="W"/>
    <x v="60"/>
    <s v="LN"/>
    <m/>
    <s v="BEVERLY HILLS"/>
    <m/>
    <s v="PINE RIDGE UNIT 1 PB 8 PG 25 LOT 5 BLK 125 "/>
    <n v="252820"/>
    <n v="15150"/>
    <n v="237670"/>
    <n v="136414"/>
    <n v="111414"/>
    <x v="0"/>
    <x v="407"/>
    <n v="19500"/>
    <n v="1265"/>
    <n v="413"/>
    <x v="1"/>
    <s v="FROM DEVELOPERS"/>
    <n v="1"/>
    <x v="12"/>
    <x v="1"/>
    <x v="0"/>
    <m/>
    <n v="2458"/>
    <n v="32"/>
    <x v="0"/>
    <x v="0"/>
    <n v="3172"/>
    <m/>
    <m/>
    <m/>
    <m/>
    <s v="STROCKIS NORMAN S"/>
    <s v="STROCKIS EUGENIA"/>
    <s v="6268 W EL DORADO LN"/>
    <s v="BEVERLY HILLS FL 34465"/>
  </r>
  <r>
    <x v="1670"/>
    <s v="18E17S320010  01250 0060"/>
    <s v="7492"/>
    <s v="PINE RIDGE UNITS 1,5,&amp; 6"/>
    <s v="0000"/>
    <s v="Vacant Residential"/>
    <s v="01"/>
    <s v="18S"/>
    <s v="17E"/>
    <s v="STANDARD"/>
    <x v="1"/>
    <n v="44000"/>
    <n v="1.01"/>
    <s v="0000"/>
    <n v="6230"/>
    <s v="W"/>
    <x v="60"/>
    <s v="LN"/>
    <m/>
    <s v="BEVERLY HILLS"/>
    <m/>
    <s v="PINE RIDGE UNIT 1 PB 8 PG 25 LOT 6 BLK 125"/>
    <n v="15150"/>
    <n v="15150"/>
    <n v="0"/>
    <n v="15150"/>
    <n v="15150"/>
    <x v="1"/>
    <x v="539"/>
    <n v="315000"/>
    <n v="3127"/>
    <n v="590"/>
    <x v="0"/>
    <s v="WARRANTY DEED"/>
    <m/>
    <x v="6"/>
    <x v="2"/>
    <x v="2"/>
    <m/>
    <m/>
    <m/>
    <x v="2"/>
    <x v="1"/>
    <n v="0"/>
    <m/>
    <m/>
    <m/>
    <m/>
    <s v="DEMERS GERARD"/>
    <s v="DEMERS GILDA"/>
    <s v="6230 W EL DORADO LN"/>
    <s v="BEVERLY HILLS FL 34465"/>
  </r>
  <r>
    <x v="1671"/>
    <s v="18E17S320010  02700 0300"/>
    <s v="7492"/>
    <s v="PINE RIDGE UNITS 1,5,&amp; 6"/>
    <s v="0100"/>
    <s v="Single Family Residential"/>
    <s v="08"/>
    <s v="18S"/>
    <s v="18E"/>
    <s v="STANDARD"/>
    <x v="0"/>
    <n v="66252"/>
    <n v="1.52"/>
    <s v="000X"/>
    <n v="5000"/>
    <s v="N"/>
    <x v="72"/>
    <s v="DR"/>
    <m/>
    <s v="BEVERLY HILLS"/>
    <m/>
    <s v="PINE RIDGE UNIT 1 PB 8 PG 25 LOT 30 BLK 270"/>
    <n v="248170"/>
    <n v="22810"/>
    <n v="225360"/>
    <n v="175041"/>
    <n v="149541"/>
    <x v="0"/>
    <x v="773"/>
    <n v="305000"/>
    <n v="3088"/>
    <n v="2100"/>
    <x v="0"/>
    <s v="WARRANTY DEED"/>
    <n v="1"/>
    <x v="33"/>
    <x v="1"/>
    <x v="0"/>
    <n v="1"/>
    <n v="2731"/>
    <n v="32"/>
    <x v="0"/>
    <x v="0"/>
    <n v="3640"/>
    <m/>
    <m/>
    <m/>
    <m/>
    <s v="HYRE ROGER D"/>
    <s v="WEIR RINA"/>
    <s v="5000 N PERRY DR"/>
    <s v="BEVERLY HILLS FL 34465"/>
  </r>
  <r>
    <x v="1672"/>
    <s v="18E17S320010  01430 0090"/>
    <s v="7492"/>
    <s v="PINE RIDGE UNITS 1,5,&amp; 6"/>
    <s v="0100"/>
    <s v="Single Family Residential"/>
    <s v="06"/>
    <s v="18S"/>
    <s v="18E"/>
    <s v="STANDARD"/>
    <x v="0"/>
    <n v="89717"/>
    <n v="2.06"/>
    <s v="000X"/>
    <n v="5134"/>
    <s v="N"/>
    <x v="61"/>
    <s v="DR"/>
    <m/>
    <s v="BEVERLY HILLS"/>
    <m/>
    <s v="PINE RIDGE UNIT 1 PB 8 PG 25 LOT 9 BLK 143  PINE RIDGE UNIT"/>
    <n v="245560"/>
    <n v="30900"/>
    <n v="214660"/>
    <n v="204595"/>
    <n v="179595"/>
    <x v="0"/>
    <x v="774"/>
    <n v="11900"/>
    <n v="1516"/>
    <n v="1953"/>
    <x v="0"/>
    <s v="WARRANTY DEED"/>
    <n v="1"/>
    <x v="20"/>
    <x v="1"/>
    <x v="0"/>
    <m/>
    <n v="2031"/>
    <n v="32"/>
    <x v="0"/>
    <x v="0"/>
    <n v="3112"/>
    <m/>
    <m/>
    <m/>
    <m/>
    <s v="SCOTT EDWARD"/>
    <s v="SCOTT BARBARA"/>
    <s v="5134 N TEE PEE DR"/>
    <s v="BEVERLY HILLS FL 34465"/>
  </r>
  <r>
    <x v="1673"/>
    <s v="18E18S070010        001A"/>
    <s v="7492"/>
    <s v="PINE RIDGE UNITS 1,5,&amp; 6"/>
    <s v="0100"/>
    <s v="Single Family Residential"/>
    <s v="07"/>
    <s v="18S"/>
    <s v="18E"/>
    <s v="STANDARD"/>
    <x v="0"/>
    <n v="61403"/>
    <n v="1.41"/>
    <s v="0000"/>
    <n v="4795"/>
    <s v="N"/>
    <x v="18"/>
    <s v="DR"/>
    <m/>
    <s v="BEVERLY HILLS"/>
    <m/>
    <s v="CIMARRON HILLS PB 18 PG 69 (A REPLAT OF LOTS1&amp;2 BLK 138"/>
    <n v="246120"/>
    <n v="21140"/>
    <n v="224980"/>
    <n v="198606"/>
    <n v="168106"/>
    <x v="0"/>
    <x v="209"/>
    <n v="264000"/>
    <n v="2806"/>
    <n v="2252"/>
    <x v="0"/>
    <s v="SALE / MORE THAN 1 PARCEL"/>
    <n v="1"/>
    <x v="33"/>
    <x v="1"/>
    <x v="1"/>
    <m/>
    <n v="2622"/>
    <n v="32"/>
    <x v="0"/>
    <x v="0"/>
    <n v="3760"/>
    <m/>
    <m/>
    <m/>
    <m/>
    <s v="SMITH JAMES C"/>
    <s v="SMITH WANDA S"/>
    <s v="4795 N BUFFALO DR"/>
    <s v="BEVERLY HILLS FL 34465"/>
  </r>
  <r>
    <x v="1674"/>
    <s v="18E17S320010  02620 0120"/>
    <s v="7492"/>
    <s v="PINE RIDGE UNITS 1,5,&amp; 6"/>
    <s v="0100"/>
    <s v="Single Family Residential"/>
    <s v="08"/>
    <s v="18S"/>
    <s v="18E"/>
    <s v="STANDARD"/>
    <x v="0"/>
    <n v="64307"/>
    <n v="1.48"/>
    <s v="000X"/>
    <n v="4743"/>
    <s v="W"/>
    <x v="22"/>
    <s v="DR"/>
    <m/>
    <s v="BEVERLY HILLS"/>
    <m/>
    <s v="PINE RIDGE UNIT 1 PB 8 PG 25 LOT 12 BLK 262"/>
    <n v="321520"/>
    <n v="22140"/>
    <n v="299380"/>
    <n v="259258"/>
    <n v="234258"/>
    <x v="0"/>
    <x v="775"/>
    <n v="9500"/>
    <n v="1291"/>
    <n v="774"/>
    <x v="0"/>
    <s v="WARRANTY DEED"/>
    <n v="1"/>
    <x v="5"/>
    <x v="1"/>
    <x v="0"/>
    <m/>
    <n v="3236"/>
    <n v="32"/>
    <x v="0"/>
    <x v="0"/>
    <n v="4505"/>
    <m/>
    <m/>
    <m/>
    <m/>
    <s v="TOVIG LES"/>
    <m/>
    <s v="4743 W PHOENIX DR"/>
    <s v="BEVERLY HILLS FL 34465"/>
  </r>
  <r>
    <x v="1675"/>
    <s v="18E17S320010  02680 0180"/>
    <s v="7492"/>
    <s v="PINE RIDGE UNITS 1,5,&amp; 6"/>
    <s v="0000"/>
    <s v="Vacant Residential"/>
    <s v="08"/>
    <s v="18S"/>
    <s v="18E"/>
    <s v="STANDARD"/>
    <x v="1"/>
    <n v="62500"/>
    <n v="1.43"/>
    <s v="000X"/>
    <n v="4347"/>
    <s v="W"/>
    <x v="73"/>
    <s v="LN"/>
    <m/>
    <s v="BEVERLY HILLS"/>
    <m/>
    <s v="PINE RIDGE UNIT 1 PB 8 PG 25 LOT 18 BLK 268  TITLE IN OR BK "/>
    <n v="21520"/>
    <n v="21520"/>
    <n v="0"/>
    <n v="21520"/>
    <n v="21520"/>
    <x v="1"/>
    <x v="243"/>
    <n v="18000"/>
    <n v="2460"/>
    <n v="2167"/>
    <x v="1"/>
    <s v="WARRANTY DEED"/>
    <m/>
    <x v="6"/>
    <x v="2"/>
    <x v="2"/>
    <m/>
    <m/>
    <m/>
    <x v="2"/>
    <x v="1"/>
    <n v="0"/>
    <m/>
    <m/>
    <m/>
    <m/>
    <s v="SAMMONS GLORIA JAYNE &amp;"/>
    <s v="BARBARA ANN KAPER"/>
    <s v="4395 W PANSY LN"/>
    <s v="BEVERLY HILLS FL 34465"/>
  </r>
  <r>
    <x v="1676"/>
    <s v="18E17S320010  00810 0070"/>
    <s v="7492"/>
    <s v="PINE RIDGE UNITS 1,5,&amp; 6"/>
    <s v="0100"/>
    <s v="Single Family Residential"/>
    <s v="05"/>
    <s v="18S"/>
    <s v="18E"/>
    <s v="STANDARD"/>
    <x v="0"/>
    <n v="49996"/>
    <n v="1.1499999999999999"/>
    <s v="000X"/>
    <n v="5538"/>
    <s v="N"/>
    <x v="33"/>
    <s v="TER"/>
    <m/>
    <s v="BEVERLY HILLS"/>
    <m/>
    <s v="PINE RIDGE UNIT 1 PB 8 PG 25 LOT 7 BLK 81"/>
    <n v="193940"/>
    <n v="17220"/>
    <n v="176720"/>
    <n v="157501"/>
    <n v="132001"/>
    <x v="0"/>
    <x v="643"/>
    <n v="177000"/>
    <n v="2530"/>
    <n v="634"/>
    <x v="0"/>
    <s v="SALE / MORE THAN 1 PARCEL"/>
    <n v="1"/>
    <x v="18"/>
    <x v="1"/>
    <x v="0"/>
    <m/>
    <n v="1674"/>
    <n v="32"/>
    <x v="0"/>
    <x v="0"/>
    <n v="2483"/>
    <m/>
    <m/>
    <m/>
    <m/>
    <s v="PRIMEAU MARGARET J"/>
    <m/>
    <s v="5538 N BRAVADO TER"/>
    <s v="BEVERLY HILLS FL 34465"/>
  </r>
  <r>
    <x v="1677"/>
    <s v="18E17S320060  02480 0340"/>
    <s v="7492"/>
    <s v="PINE RIDGE UNITS 1,5,&amp; 6"/>
    <s v="0100"/>
    <s v="Single Family Residential"/>
    <s v="07"/>
    <s v="18S"/>
    <s v="18E"/>
    <s v="STANDARD"/>
    <x v="0"/>
    <n v="52045"/>
    <n v="1.19"/>
    <s v="0000"/>
    <n v="4222"/>
    <s v="N"/>
    <x v="81"/>
    <s v="PT"/>
    <m/>
    <s v="BEVERLY HILLS"/>
    <m/>
    <s v="PINE RIDGE UNIT 6 PB 8 PG 51 LOT 34 BLK 248"/>
    <n v="355470"/>
    <n v="17920"/>
    <n v="337550"/>
    <n v="314132"/>
    <n v="289132"/>
    <x v="0"/>
    <x v="23"/>
    <m/>
    <m/>
    <m/>
    <x v="2"/>
    <m/>
    <n v="1"/>
    <x v="0"/>
    <x v="1"/>
    <x v="0"/>
    <m/>
    <n v="3150"/>
    <n v="32"/>
    <x v="0"/>
    <x v="0"/>
    <n v="4214"/>
    <m/>
    <m/>
    <m/>
    <m/>
    <s v="HAMBEL MARTIN C"/>
    <s v="CHAPMAN CAROLE A"/>
    <s v="4222 N MILLSTONE PT"/>
    <s v="BEVERLY HILLS FL 34465 4845"/>
  </r>
  <r>
    <x v="1678"/>
    <s v="18E17S320010  74000"/>
    <s v="7492"/>
    <s v="PINE RIDGE UNITS 1,5,&amp; 6"/>
    <s v="8000"/>
    <s v="Vacant Governmental"/>
    <s v="32"/>
    <s v="17S"/>
    <s v="18E"/>
    <s v="WRA/DRA"/>
    <x v="1"/>
    <n v="1826743"/>
    <n v="41.94"/>
    <s v="000X"/>
    <n v="4041"/>
    <s v="W"/>
    <x v="38"/>
    <s v="DR"/>
    <m/>
    <s v="BEVERLY HILLS"/>
    <m/>
    <s v="PINE RIDGE UNIT 1 PB 8 PGS 25-36  DRA'S:  BETWEEN LOTS 1&amp;2 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"/>
  </r>
  <r>
    <x v="1679"/>
    <s v="18E17S320060  74000"/>
    <s v="7492"/>
    <s v="PINE RIDGE UNITS 1,5,&amp; 6"/>
    <s v="8000"/>
    <s v="Vacant Governmental"/>
    <s v="07"/>
    <s v="18S"/>
    <s v="18E"/>
    <s v="RIGHT OF WAY"/>
    <x v="1"/>
    <n v="759762"/>
    <n v="17.440000000000001"/>
    <s v="0000"/>
    <n v="4221"/>
    <s v="N"/>
    <x v="81"/>
    <s v="PT"/>
    <m/>
    <s v="BEVERLY HILLS"/>
    <m/>
    <s v="PINE RIDGE UNIT 6  PB 14 PGS 91-95            DRAINAGE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"/>
  </r>
  <r>
    <x v="1680"/>
    <s v="18E17S320010  02700 0170"/>
    <s v="7492"/>
    <s v="PINE RIDGE UNITS 1,5,&amp; 6"/>
    <s v="0100"/>
    <s v="Single Family Residential"/>
    <s v="08"/>
    <s v="18S"/>
    <s v="18E"/>
    <s v="STANDARD"/>
    <x v="0"/>
    <n v="96817"/>
    <n v="2.2200000000000002"/>
    <s v="000X"/>
    <n v="4210"/>
    <s v="W"/>
    <x v="28"/>
    <s v="DR"/>
    <m/>
    <s v="BEVERLY HILLS"/>
    <m/>
    <s v="PINE RIDGE UNIT 1 PB 8 PG 25 LOT 17 BLK 270   TITLE IN OR"/>
    <n v="263130"/>
    <n v="33340"/>
    <n v="229790"/>
    <n v="263130"/>
    <n v="238130"/>
    <x v="0"/>
    <x v="776"/>
    <n v="220000"/>
    <n v="2671"/>
    <n v="726"/>
    <x v="0"/>
    <s v="WARRANTY DEED"/>
    <n v="1"/>
    <x v="15"/>
    <x v="3"/>
    <x v="0"/>
    <m/>
    <n v="2596"/>
    <n v="29"/>
    <x v="1"/>
    <x v="0"/>
    <n v="3483"/>
    <m/>
    <m/>
    <m/>
    <m/>
    <s v="MANK TERRANCE C"/>
    <s v="MANK ELIZABETH W"/>
    <s v="4210 W HORSESHOE DR"/>
    <s v="BEVERLY HILLS FL 34465"/>
  </r>
  <r>
    <x v="1681"/>
    <s v="18E17S320010  02520 0020"/>
    <s v="7492"/>
    <s v="PINE RIDGE UNITS 1,5,&amp; 6"/>
    <s v="0100"/>
    <s v="Single Family Residential"/>
    <s v="07"/>
    <s v="18S"/>
    <s v="18E"/>
    <s v="STANDARD"/>
    <x v="0"/>
    <n v="62500"/>
    <n v="1.43"/>
    <s v="0000"/>
    <n v="5490"/>
    <s v="W"/>
    <x v="16"/>
    <s v="DR"/>
    <m/>
    <s v="BEVERLY HILLS"/>
    <m/>
    <s v="PINE RIDGE UNIT 1 PB 8 PG 25 LOT 2 BLK 252"/>
    <n v="273710"/>
    <n v="21520"/>
    <n v="252190"/>
    <n v="211452"/>
    <n v="186452"/>
    <x v="0"/>
    <x v="23"/>
    <m/>
    <m/>
    <m/>
    <x v="2"/>
    <m/>
    <n v="1"/>
    <x v="26"/>
    <x v="1"/>
    <x v="1"/>
    <m/>
    <n v="2879"/>
    <n v="32"/>
    <x v="0"/>
    <x v="0"/>
    <n v="3991"/>
    <m/>
    <m/>
    <m/>
    <m/>
    <s v="IMPARATO BRIDGET M"/>
    <m/>
    <s v="5490 W BUCKSKIN DR"/>
    <s v="BEVERLY HILLS FL 34465"/>
  </r>
  <r>
    <x v="1682"/>
    <s v="18E17S31      23110 0060"/>
    <s v="7492"/>
    <s v="PINE RIDGE UNITS 1,5,&amp; 6"/>
    <s v="0100"/>
    <s v="Single Family Residential"/>
    <s v="06"/>
    <s v="18S"/>
    <s v="18E"/>
    <s v="10 TO 20 ACRES MED"/>
    <x v="0"/>
    <n v="435977"/>
    <n v="10.01"/>
    <s v="000X"/>
    <n v="5450"/>
    <s v="W"/>
    <x v="53"/>
    <s v="ST"/>
    <m/>
    <s v="BEVERLY HILLS"/>
    <m/>
    <s v="PCL 6: BEG AT SW COR OF N1/2 OF NE1/4 OF SEC 6-18-18, TH N"/>
    <n v="447080"/>
    <n v="85070"/>
    <n v="362010"/>
    <n v="447080"/>
    <n v="421580"/>
    <x v="0"/>
    <x v="130"/>
    <n v="56000"/>
    <n v="1496"/>
    <n v="66"/>
    <x v="1"/>
    <s v="WARRANTY DEED"/>
    <n v="1"/>
    <x v="24"/>
    <x v="1"/>
    <x v="0"/>
    <m/>
    <n v="2826"/>
    <n v="32"/>
    <x v="0"/>
    <x v="0"/>
    <n v="4638"/>
    <m/>
    <m/>
    <m/>
    <m/>
    <s v="DONDELINGER DOLORES ISABEL"/>
    <m/>
    <s v="5450 W CONESTOGA ST"/>
    <s v="BEVERLY HILLS FL 34465"/>
  </r>
  <r>
    <x v="1683"/>
    <s v="18E17S320010  01300 0060"/>
    <s v="7492"/>
    <s v="PINE RIDGE UNITS 1,5,&amp; 6"/>
    <s v="0000"/>
    <s v="Vacant Residential"/>
    <s v="06"/>
    <s v="18S"/>
    <s v="18E"/>
    <s v="STANDARD"/>
    <x v="1"/>
    <n v="43750"/>
    <n v="1"/>
    <s v="000X"/>
    <n v="5411"/>
    <s v="W"/>
    <x v="5"/>
    <s v="ST"/>
    <m/>
    <s v="BEVERLY HILLS"/>
    <m/>
    <s v="PINE RIDGE UNIT 1 PB 8 PG 25 LOT 6 BLK 130 "/>
    <n v="15070"/>
    <n v="15070"/>
    <n v="0"/>
    <n v="15070"/>
    <n v="15070"/>
    <x v="1"/>
    <x v="258"/>
    <n v="9000"/>
    <n v="1491"/>
    <n v="1761"/>
    <x v="1"/>
    <s v="WARRANTY DEED"/>
    <m/>
    <x v="6"/>
    <x v="2"/>
    <x v="2"/>
    <m/>
    <m/>
    <m/>
    <x v="2"/>
    <x v="1"/>
    <n v="0"/>
    <m/>
    <m/>
    <m/>
    <m/>
    <s v="RAUWERDA GERALD R &amp; JOSEPHINE S"/>
    <m/>
    <s v="5371 W CISCO ST"/>
    <s v="BEVERLY HILLS FL 34465"/>
  </r>
  <r>
    <x v="1684"/>
    <s v="18E17S320010  02500 0080"/>
    <s v="7492"/>
    <s v="PINE RIDGE UNITS 1,5,&amp; 6"/>
    <s v="0000"/>
    <s v="Vacant Residential"/>
    <s v="07"/>
    <s v="18S"/>
    <s v="18E"/>
    <s v="STANDARD"/>
    <x v="1"/>
    <n v="62499"/>
    <n v="1.43"/>
    <s v="0000"/>
    <n v="5197"/>
    <s v="W"/>
    <x v="16"/>
    <s v="DR"/>
    <m/>
    <s v="BEVERLY HILLS"/>
    <m/>
    <s v="PINE RIDGE UNIT 1 PB 8 PG 25 LOT 8 BLK 250"/>
    <n v="21520"/>
    <n v="21520"/>
    <n v="0"/>
    <n v="21520"/>
    <n v="21520"/>
    <x v="1"/>
    <x v="777"/>
    <n v="22000"/>
    <n v="2955"/>
    <n v="2349"/>
    <x v="1"/>
    <s v="WARRANTY DEED"/>
    <m/>
    <x v="6"/>
    <x v="2"/>
    <x v="2"/>
    <m/>
    <m/>
    <m/>
    <x v="2"/>
    <x v="1"/>
    <n v="0"/>
    <m/>
    <m/>
    <m/>
    <m/>
    <s v="SHELL KATHLEEN J"/>
    <m/>
    <s v="9065 N SAPONARIA DR"/>
    <s v="CITRUS SPRINGS FL 34433"/>
  </r>
  <r>
    <x v="1685"/>
    <s v="18E17S320010  02640 0050"/>
    <s v="7492"/>
    <s v="PINE RIDGE UNITS 1,5,&amp; 6"/>
    <s v="0100"/>
    <s v="Single Family Residential"/>
    <s v="08"/>
    <s v="18S"/>
    <s v="18E"/>
    <s v="STANDARD"/>
    <x v="0"/>
    <n v="70005"/>
    <n v="1.61"/>
    <s v="000X"/>
    <n v="4770"/>
    <s v="N"/>
    <x v="76"/>
    <s v="TER"/>
    <m/>
    <s v="BEVERLY HILLS"/>
    <m/>
    <s v="PINE RIDGE UNIT 1 PB 8 PG 25 LOT 5 BLK 264"/>
    <n v="307490"/>
    <n v="24110"/>
    <n v="283380"/>
    <n v="307490"/>
    <n v="307490"/>
    <x v="1"/>
    <x v="778"/>
    <n v="330000"/>
    <n v="2759"/>
    <n v="698"/>
    <x v="0"/>
    <s v="WARRANTY DEED"/>
    <n v="1"/>
    <x v="11"/>
    <x v="0"/>
    <x v="1"/>
    <m/>
    <n v="3111"/>
    <n v="32"/>
    <x v="0"/>
    <x v="0"/>
    <n v="4102"/>
    <m/>
    <m/>
    <m/>
    <m/>
    <s v="PIRO PETER G"/>
    <s v="PIRO VIRGINIA E"/>
    <s v="4770 N MOJAVE TER"/>
    <s v="BEVERLY HILLS FL 34465"/>
  </r>
  <r>
    <x v="1686"/>
    <s v="18E17S320010  02530 0040"/>
    <s v="7492"/>
    <s v="PINE RIDGE UNITS 1,5,&amp; 6"/>
    <s v="0100"/>
    <s v="Single Family Residential"/>
    <s v="07"/>
    <s v="18S"/>
    <s v="18E"/>
    <s v="STANDARD"/>
    <x v="0"/>
    <n v="62500"/>
    <n v="1.43"/>
    <s v="0000"/>
    <n v="5472"/>
    <s v="W"/>
    <x v="11"/>
    <s v="BLVD"/>
    <m/>
    <s v="BEVERLY HILLS"/>
    <m/>
    <s v="PINE RIDGE UNIT 1 PB 8 PG 25 LOT 4 BLK 253 "/>
    <n v="332900"/>
    <n v="21520"/>
    <n v="311380"/>
    <n v="255388"/>
    <n v="230388"/>
    <x v="0"/>
    <x v="61"/>
    <n v="17900"/>
    <n v="1639"/>
    <n v="329"/>
    <x v="1"/>
    <s v="WARRANTY DEED"/>
    <n v="1"/>
    <x v="0"/>
    <x v="0"/>
    <x v="1"/>
    <m/>
    <n v="3493"/>
    <n v="32"/>
    <x v="0"/>
    <x v="0"/>
    <n v="4743"/>
    <m/>
    <m/>
    <m/>
    <m/>
    <s v="EXCELL PAMELA F"/>
    <m/>
    <s v="5472 W PINE RIDGE BLVD"/>
    <s v="BEVERLY HILLS FL 34465"/>
  </r>
  <r>
    <x v="1687"/>
    <s v="18E17S320010  01140 0150"/>
    <s v="7492"/>
    <s v="PINE RIDGE UNITS 1,5,&amp; 6"/>
    <s v="0100"/>
    <s v="Single Family Residential"/>
    <s v="06"/>
    <s v="18S"/>
    <s v="18E"/>
    <s v="STANDARD"/>
    <x v="0"/>
    <n v="99450"/>
    <n v="2.2799999999999998"/>
    <s v="000X"/>
    <n v="5601"/>
    <s v="W"/>
    <x v="49"/>
    <s v="DR"/>
    <m/>
    <s v="BEVERLY HILLS"/>
    <m/>
    <s v="PINE RIDGE UNIT 1 PB 8 PG 25 LOTS 15 &amp; 16 BLK 114 "/>
    <n v="218630"/>
    <n v="34290"/>
    <n v="184340"/>
    <n v="157252"/>
    <n v="131752"/>
    <x v="0"/>
    <x v="23"/>
    <m/>
    <m/>
    <m/>
    <x v="2"/>
    <m/>
    <n v="1"/>
    <x v="16"/>
    <x v="1"/>
    <x v="0"/>
    <m/>
    <n v="1915"/>
    <n v="32"/>
    <x v="0"/>
    <x v="0"/>
    <n v="2618"/>
    <m/>
    <m/>
    <m/>
    <m/>
    <s v="JEFFRIES GERTRUDE F TRUSTEE"/>
    <m/>
    <s v="5601 W FORT DRUM DR"/>
    <s v="BEVERLY HILLS FL 34465 2024"/>
  </r>
  <r>
    <x v="1688"/>
    <s v="18E17S320010  00820 0070"/>
    <s v="7492"/>
    <s v="PINE RIDGE UNITS 1,5,&amp; 6"/>
    <s v="0100"/>
    <s v="Single Family Residential"/>
    <s v="05"/>
    <s v="18S"/>
    <s v="18E"/>
    <s v="STANDARD"/>
    <x v="0"/>
    <n v="148606"/>
    <n v="3.41"/>
    <s v="000X"/>
    <n v="5506"/>
    <s v="N"/>
    <x v="36"/>
    <s v="TER"/>
    <m/>
    <s v="BEVERLY HILLS"/>
    <m/>
    <s v="PINE RIDGE UNIT 1 PB 8 PG 25 LOTS 7, 8 &amp; 9 BLK 82"/>
    <n v="326820"/>
    <n v="51170"/>
    <n v="275650"/>
    <n v="269985"/>
    <n v="244985"/>
    <x v="0"/>
    <x v="779"/>
    <n v="14500"/>
    <n v="2616"/>
    <n v="1765"/>
    <x v="1"/>
    <s v="WARRANTY DEED"/>
    <n v="1"/>
    <x v="0"/>
    <x v="1"/>
    <x v="0"/>
    <m/>
    <n v="2862"/>
    <n v="32"/>
    <x v="0"/>
    <x v="0"/>
    <n v="4159"/>
    <m/>
    <m/>
    <m/>
    <m/>
    <s v="MCCOY MICHAEL WAYNE"/>
    <s v="MCCOY ROWENA CLAIRE"/>
    <s v="5506 N TUCSON TER"/>
    <s v="BEVERLY HILLS FL 34465"/>
  </r>
  <r>
    <x v="1689"/>
    <s v="18E17S320010  02700 0340"/>
    <s v="7492"/>
    <s v="PINE RIDGE UNITS 1,5,&amp; 6"/>
    <s v="0000"/>
    <s v="Vacant Residential"/>
    <s v="08"/>
    <s v="18S"/>
    <s v="18E"/>
    <s v="STANDARD"/>
    <x v="0"/>
    <n v="66252"/>
    <n v="1.52"/>
    <s v="000X"/>
    <n v="4798"/>
    <s v="N"/>
    <x v="72"/>
    <s v="DR"/>
    <m/>
    <s v="BEVERLY HILLS"/>
    <m/>
    <s v="PINE RIDGE UNIT 1 PB 8 PG 25 LOT 34 BLK 270   TITLE OR BK"/>
    <n v="23810"/>
    <n v="22810"/>
    <n v="1000"/>
    <n v="23810"/>
    <n v="23810"/>
    <x v="1"/>
    <x v="780"/>
    <n v="31000"/>
    <n v="2759"/>
    <n v="2151"/>
    <x v="1"/>
    <s v="WARRANTY DEED"/>
    <m/>
    <x v="6"/>
    <x v="2"/>
    <x v="2"/>
    <m/>
    <m/>
    <m/>
    <x v="2"/>
    <x v="1"/>
    <n v="0"/>
    <m/>
    <m/>
    <m/>
    <m/>
    <s v="TALAGA ZBIGNIEW M"/>
    <s v="TALAGA EVA M"/>
    <s v="706 9TH ST"/>
    <s v="MOSINEE WI 54455"/>
  </r>
  <r>
    <x v="1690"/>
    <s v="18E17S31      23110 0040"/>
    <s v="7492"/>
    <s v="PINE RIDGE UNITS 1,5,&amp; 6"/>
    <s v="0000"/>
    <s v="Vacant Residential"/>
    <s v="06"/>
    <s v="18S"/>
    <s v="18E"/>
    <s v="10 TO 20 ACRES MED"/>
    <x v="1"/>
    <n v="775179"/>
    <n v="17.8"/>
    <s v="000X"/>
    <n v="5350"/>
    <s v="W"/>
    <x v="53"/>
    <s v="ST"/>
    <m/>
    <s v="BEVERLY HILLS"/>
    <m/>
    <s v="((LR95-01 OR BK 1066 PG 1210-1212))  PCL 4: COM AT SW COR"/>
    <n v="157810"/>
    <n v="151260"/>
    <n v="6550"/>
    <n v="157810"/>
    <n v="157810"/>
    <x v="1"/>
    <x v="345"/>
    <n v="95000"/>
    <n v="1569"/>
    <n v="2173"/>
    <x v="1"/>
    <s v="WARRANTY DEED"/>
    <m/>
    <x v="6"/>
    <x v="2"/>
    <x v="2"/>
    <m/>
    <m/>
    <m/>
    <x v="2"/>
    <x v="1"/>
    <n v="0"/>
    <m/>
    <m/>
    <m/>
    <m/>
    <s v="DONDELINGER DOLORES I"/>
    <m/>
    <s v="5450 W CONESTOGA DR"/>
    <s v="BEVERLY HILLS FL 34465"/>
  </r>
  <r>
    <x v="1691"/>
    <s v="18E17S320010  01360 0180"/>
    <s v="7492"/>
    <s v="PINE RIDGE UNITS 1,5,&amp; 6"/>
    <s v="0000"/>
    <s v="Vacant Residential"/>
    <s v="07"/>
    <s v="18S"/>
    <s v="18E"/>
    <s v="STANDARD"/>
    <x v="1"/>
    <n v="43750"/>
    <n v="1"/>
    <s v="0000"/>
    <n v="5517"/>
    <s v="W"/>
    <x v="11"/>
    <s v="BLVD"/>
    <m/>
    <s v="BEVERLY HILLS"/>
    <m/>
    <s v="PINE RIDGE UNIT ONE PB 8 PG 25 LOT 18 BLK 136"/>
    <n v="15070"/>
    <n v="15070"/>
    <n v="0"/>
    <n v="15070"/>
    <n v="15070"/>
    <x v="1"/>
    <x v="781"/>
    <n v="17000"/>
    <n v="2746"/>
    <n v="1907"/>
    <x v="1"/>
    <s v="WARRANTY DEED"/>
    <m/>
    <x v="6"/>
    <x v="2"/>
    <x v="2"/>
    <m/>
    <m/>
    <m/>
    <x v="2"/>
    <x v="1"/>
    <n v="0"/>
    <m/>
    <m/>
    <m/>
    <m/>
    <s v="CLABAUGH TERRY A"/>
    <s v="CLABAUGH JOANN M"/>
    <s v="5501 W PINE RIDGE BLVD"/>
    <s v="BEVERLY HILLS FL 34465"/>
  </r>
  <r>
    <x v="1692"/>
    <s v="18E17S320010  02500 0070"/>
    <s v="7492"/>
    <s v="PINE RIDGE UNITS 1,5,&amp; 6"/>
    <s v="0100"/>
    <s v="Single Family Residential"/>
    <s v="07"/>
    <s v="18S"/>
    <s v="18E"/>
    <s v="STANDARD"/>
    <x v="0"/>
    <n v="62500"/>
    <n v="1.43"/>
    <s v="0000"/>
    <n v="5145"/>
    <s v="W"/>
    <x v="16"/>
    <s v="DR"/>
    <m/>
    <s v="BEVERLY HILLS"/>
    <m/>
    <s v="PINE RIDGE UNIT 1 PB 8 PG 25 LOT 7 BLK 250"/>
    <n v="209200"/>
    <n v="21520"/>
    <n v="187680"/>
    <n v="153560"/>
    <n v="128560"/>
    <x v="0"/>
    <x v="140"/>
    <n v="30000"/>
    <n v="1244"/>
    <n v="1959"/>
    <x v="1"/>
    <s v="FROM DEVELOPERS"/>
    <n v="1"/>
    <x v="5"/>
    <x v="1"/>
    <x v="0"/>
    <n v="1"/>
    <n v="1829"/>
    <n v="32"/>
    <x v="0"/>
    <x v="0"/>
    <n v="2674"/>
    <m/>
    <m/>
    <m/>
    <m/>
    <s v="NEWLANDS EDWIN J"/>
    <s v="NEWLANDS FLORENCE E"/>
    <s v="5145 W BUCKSKIN DR"/>
    <s v="BEVERLY HILLS FL 34465"/>
  </r>
  <r>
    <x v="1693"/>
    <s v="18E17S320010  01180 0110"/>
    <s v="7492"/>
    <s v="PINE RIDGE UNITS 1,5,&amp; 6"/>
    <s v="0100"/>
    <s v="Single Family Residential"/>
    <s v="06"/>
    <s v="18S"/>
    <s v="18E"/>
    <s v="STANDARD"/>
    <x v="0"/>
    <n v="51080"/>
    <n v="1.17"/>
    <s v="000X"/>
    <n v="5922"/>
    <s v="N"/>
    <x v="52"/>
    <s v="TER"/>
    <m/>
    <s v="BEVERLY HILLS"/>
    <m/>
    <s v="PINE RIDGE UNIT 1 PB 8 PG 25 LOT 11 BLK 118"/>
    <n v="232280"/>
    <n v="17590"/>
    <n v="214690"/>
    <n v="184866"/>
    <n v="159866"/>
    <x v="0"/>
    <x v="193"/>
    <n v="16500"/>
    <n v="1653"/>
    <n v="256"/>
    <x v="1"/>
    <s v="WARRANTY DEED"/>
    <n v="1"/>
    <x v="24"/>
    <x v="0"/>
    <x v="0"/>
    <m/>
    <n v="2146"/>
    <n v="32"/>
    <x v="0"/>
    <x v="0"/>
    <n v="3124"/>
    <m/>
    <m/>
    <m/>
    <m/>
    <s v="REE FREDERICK W"/>
    <s v="REE LINDA M"/>
    <s v="5922 N DURANGO TER"/>
    <s v="BEVERLY HILLS FL 34465 2001"/>
  </r>
  <r>
    <x v="1694"/>
    <s v="18E17S320010  02750 0100"/>
    <s v="7492"/>
    <s v="PINE RIDGE UNITS 1,5,&amp; 6"/>
    <s v="0100"/>
    <s v="Single Family Residential"/>
    <s v="05"/>
    <s v="18S"/>
    <s v="18E"/>
    <s v="STANDARD"/>
    <x v="0"/>
    <n v="43748"/>
    <n v="1"/>
    <s v="000X"/>
    <n v="4294"/>
    <s v="W"/>
    <x v="11"/>
    <s v="BLVD"/>
    <m/>
    <s v="BEVERLY HILLS"/>
    <m/>
    <s v="PINE RIDGE UNIT 1 PB 8 PG 25 LOT 10 BLK 275"/>
    <n v="290720"/>
    <n v="15060"/>
    <n v="275660"/>
    <n v="269115"/>
    <n v="244115"/>
    <x v="0"/>
    <x v="82"/>
    <n v="291000"/>
    <n v="2703"/>
    <n v="2431"/>
    <x v="0"/>
    <s v="WARRANTY DEED"/>
    <n v="1"/>
    <x v="15"/>
    <x v="1"/>
    <x v="0"/>
    <n v="1"/>
    <n v="2469"/>
    <n v="32"/>
    <x v="0"/>
    <x v="0"/>
    <n v="3761"/>
    <m/>
    <m/>
    <m/>
    <m/>
    <s v="BODEN ROBERT"/>
    <s v="BODEN JUDY"/>
    <s v="4294 W PINE RIDGE BLVD"/>
    <s v="BEVERLY HILLS FL 34465"/>
  </r>
  <r>
    <x v="1695"/>
    <s v="18E17S320010  02750 0110"/>
    <s v="7492"/>
    <s v="PINE RIDGE UNITS 1,5,&amp; 6"/>
    <s v="0100"/>
    <s v="Single Family Residential"/>
    <s v="05"/>
    <s v="18S"/>
    <s v="18E"/>
    <s v="STANDARD"/>
    <x v="0"/>
    <n v="43748"/>
    <n v="1"/>
    <s v="000X"/>
    <n v="4260"/>
    <s v="W"/>
    <x v="11"/>
    <s v="BLVD"/>
    <m/>
    <s v="BEVERLY HILLS"/>
    <m/>
    <s v="PINE RIDGE UNIT 1 PB 8 PG 25 LOT 11 BLK 275"/>
    <n v="313090"/>
    <n v="15060"/>
    <n v="298030"/>
    <n v="268542"/>
    <n v="243042"/>
    <x v="0"/>
    <x v="643"/>
    <n v="310000"/>
    <n v="2527"/>
    <n v="977"/>
    <x v="0"/>
    <s v="WARRANTY DEED"/>
    <n v="1"/>
    <x v="0"/>
    <x v="1"/>
    <x v="0"/>
    <n v="1"/>
    <n v="2841"/>
    <n v="32"/>
    <x v="0"/>
    <x v="0"/>
    <n v="4014"/>
    <m/>
    <m/>
    <m/>
    <m/>
    <s v="TRAPPE CONSTANCE A"/>
    <s v="CONSTANCE A TRAPPE REVOCABLE TRUST DATED"/>
    <s v="4260 W PINE RIDGE BLVD"/>
    <s v="BEVERLY HILLS FL 34465"/>
  </r>
  <r>
    <x v="1696"/>
    <s v="18E17S320010  01400 0090"/>
    <s v="7492"/>
    <s v="PINE RIDGE UNITS 1,5,&amp; 6"/>
    <s v="0100"/>
    <s v="Single Family Residential"/>
    <s v="06"/>
    <s v="18S"/>
    <s v="18E"/>
    <s v="STANDARD"/>
    <x v="0"/>
    <n v="202346"/>
    <n v="4.6500000000000004"/>
    <s v="000X"/>
    <n v="5303"/>
    <s v="N"/>
    <x v="61"/>
    <s v="DR"/>
    <m/>
    <s v="BEVERLY HILLS"/>
    <m/>
    <s v="PINE RIDGE UNIT 1 PB 8 PG 25 LOTS 9, 10, 11 &amp; 12 BLK 140"/>
    <n v="307440"/>
    <n v="59140"/>
    <n v="248300"/>
    <n v="295089"/>
    <n v="270089"/>
    <x v="0"/>
    <x v="782"/>
    <n v="289000"/>
    <n v="2895"/>
    <n v="1211"/>
    <x v="0"/>
    <s v="WARRANTY DEED"/>
    <n v="1"/>
    <x v="5"/>
    <x v="1"/>
    <x v="0"/>
    <m/>
    <n v="2862"/>
    <n v="32"/>
    <x v="0"/>
    <x v="0"/>
    <n v="3926"/>
    <m/>
    <m/>
    <m/>
    <m/>
    <s v="SUTHERLAND JOHN J"/>
    <s v="SUTHERLAND LANI LEE"/>
    <s v="5303 N TEE PEE DR"/>
    <s v="BEVERLY HILLS FL 34465"/>
  </r>
  <r>
    <x v="1697"/>
    <s v="18E17S320060  02510 0180"/>
    <s v="7492"/>
    <s v="PINE RIDGE UNITS 1,5,&amp; 6"/>
    <s v="0100"/>
    <s v="Single Family Residential"/>
    <s v="07"/>
    <s v="18S"/>
    <s v="18E"/>
    <s v="STANDARD"/>
    <x v="0"/>
    <n v="88812"/>
    <n v="2.04"/>
    <s v="0000"/>
    <n v="4310"/>
    <s v="N"/>
    <x v="24"/>
    <s v="DR"/>
    <m/>
    <s v="BEVERLY HILLS"/>
    <m/>
    <s v="PINE RIDGE UNIT 6 PB 14 PG 91 LOTS 18 &amp; 19 BLK 251"/>
    <n v="301980"/>
    <n v="30390"/>
    <n v="271590"/>
    <n v="244863"/>
    <n v="219863"/>
    <x v="0"/>
    <x v="783"/>
    <n v="82000"/>
    <n v="2064"/>
    <n v="1174"/>
    <x v="1"/>
    <s v="WARRANTY DEED"/>
    <n v="1"/>
    <x v="15"/>
    <x v="1"/>
    <x v="0"/>
    <m/>
    <n v="2683"/>
    <n v="32"/>
    <x v="0"/>
    <x v="0"/>
    <n v="3984"/>
    <m/>
    <m/>
    <m/>
    <m/>
    <s v="OXFORD DOUGLAS H"/>
    <s v="OXFORD JUANITA F"/>
    <s v="4310 N SADDLE DR"/>
    <s v="BEVERLY HILLS FL 34465"/>
  </r>
  <r>
    <x v="1698"/>
    <s v="18E17S320060  02480 0420"/>
    <s v="7492"/>
    <s v="PINE RIDGE UNITS 1,5,&amp; 6"/>
    <s v="0100"/>
    <s v="Single Family Residential"/>
    <s v="07"/>
    <s v="18S"/>
    <s v="18E"/>
    <s v="STANDARD"/>
    <x v="0"/>
    <n v="87500"/>
    <n v="2.0099999999999998"/>
    <s v="0000"/>
    <n v="4167"/>
    <s v="N"/>
    <x v="80"/>
    <s v="DR"/>
    <m/>
    <s v="BEVERLY HILLS"/>
    <m/>
    <s v="PINE RIDGE UNIT 6 PB 14 PG 91 LOTS 42 &amp; 43 BLK 248"/>
    <n v="288340"/>
    <n v="30140"/>
    <n v="258200"/>
    <n v="278696"/>
    <n v="0"/>
    <x v="0"/>
    <x v="784"/>
    <n v="350000"/>
    <n v="2857"/>
    <n v="1435"/>
    <x v="0"/>
    <s v="WARRANTY DEED"/>
    <n v="1"/>
    <x v="0"/>
    <x v="1"/>
    <x v="0"/>
    <m/>
    <n v="2308"/>
    <n v="32"/>
    <x v="0"/>
    <x v="0"/>
    <n v="3642"/>
    <m/>
    <m/>
    <m/>
    <m/>
    <s v="RICHARDS ROCKWELL M"/>
    <s v="RICHARDS JANET O"/>
    <s v="4167 N DECKWOOD DR"/>
    <s v="BEVERLY HILLS FL 34465"/>
  </r>
  <r>
    <x v="1699"/>
    <s v="18E17S320060  7000E"/>
    <s v="7492"/>
    <s v="PINE RIDGE UNITS 1,5,&amp; 6"/>
    <s v="8000"/>
    <s v="Vacant Governmental"/>
    <s v="07"/>
    <s v="18S"/>
    <s v="18E"/>
    <s v="RIGHT OF WAY"/>
    <x v="1"/>
    <n v="22263"/>
    <n v="0.51"/>
    <s v="0000"/>
    <m/>
    <s v="N"/>
    <x v="19"/>
    <s v="DR"/>
    <m/>
    <s v="BEVERLY HILLS"/>
    <m/>
    <s v="PINE RIDGE UNIT SIX  PB 14 PGS 91-95 DROWS IN BLKS 248 &amp;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"/>
  </r>
  <r>
    <x v="1700"/>
    <s v="18E17S320010  01180 0190"/>
    <s v="7492"/>
    <s v="PINE RIDGE UNITS 1,5,&amp; 6"/>
    <s v="0000"/>
    <s v="Vacant Residential"/>
    <s v="06"/>
    <s v="18S"/>
    <s v="18E"/>
    <s v="STANDARD"/>
    <x v="1"/>
    <n v="89999"/>
    <n v="2.0699999999999998"/>
    <s v="000X"/>
    <n v="5650"/>
    <s v="N"/>
    <x v="52"/>
    <s v="TER"/>
    <m/>
    <s v="BEVERLY HILLS"/>
    <m/>
    <s v="PINE RIDGE UNIT 1 PB 8 PG 25 "/>
    <n v="30990"/>
    <n v="30990"/>
    <n v="0"/>
    <n v="30990"/>
    <n v="30990"/>
    <x v="1"/>
    <x v="785"/>
    <n v="21000"/>
    <n v="2880"/>
    <n v="1676"/>
    <x v="1"/>
    <s v="WARRANTY DEED"/>
    <m/>
    <x v="6"/>
    <x v="2"/>
    <x v="2"/>
    <m/>
    <m/>
    <m/>
    <x v="2"/>
    <x v="1"/>
    <n v="0"/>
    <m/>
    <m/>
    <m/>
    <m/>
    <s v="BUDNY JOHN S"/>
    <s v="BUDNY JOSEPHINE R"/>
    <s v="170 CROMWELL LN"/>
    <s v="CROSSVILLE TN 38558 7144"/>
  </r>
  <r>
    <x v="1701"/>
    <s v="18E17S320010  00840 0180"/>
    <s v="7492"/>
    <s v="PINE RIDGE UNITS 1,5,&amp; 6"/>
    <s v="0000"/>
    <s v="Vacant Residential"/>
    <s v="05"/>
    <s v="18S"/>
    <s v="18E"/>
    <s v="STANDARD"/>
    <x v="1"/>
    <n v="43751"/>
    <n v="1"/>
    <s v="000X"/>
    <n v="4614"/>
    <s v="W"/>
    <x v="8"/>
    <s v="DR"/>
    <m/>
    <s v="BEVERLY HILLS"/>
    <m/>
    <s v="PINE RIDGE UNIT 1 PB 8 PG 25 LOT 18 BLK 84"/>
    <m/>
    <m/>
    <m/>
    <m/>
    <m/>
    <x v="1"/>
    <x v="786"/>
    <n v="23000"/>
    <n v="3120"/>
    <n v="402"/>
    <x v="1"/>
    <s v="WARRANTY DEED"/>
    <m/>
    <x v="6"/>
    <x v="2"/>
    <x v="2"/>
    <m/>
    <m/>
    <m/>
    <x v="2"/>
    <x v="1"/>
    <n v="0"/>
    <m/>
    <m/>
    <m/>
    <m/>
    <s v="PETTIT TERESA"/>
    <s v="PETTIT CHARLOTTE R"/>
    <s v="3860 W DRYSDALE LN"/>
    <s v="CITRUS SPRINGS FL 34433"/>
  </r>
  <r>
    <x v="1702"/>
    <s v="18E17S320010  01290 0120"/>
    <s v="7492"/>
    <s v="PINE RIDGE UNITS 1,5,&amp; 6"/>
    <s v="0100"/>
    <s v="Single Family Residential"/>
    <s v="06"/>
    <s v="18S"/>
    <s v="18E"/>
    <s v="STANDARD"/>
    <x v="0"/>
    <n v="87500"/>
    <n v="2.0099999999999998"/>
    <s v="000X"/>
    <n v="5586"/>
    <s v="W"/>
    <x v="51"/>
    <s v="DR"/>
    <m/>
    <s v="BEVERLY HILLS"/>
    <m/>
    <s v="PINE RIDGE UNIT 1 PB 8 PG 25 LOTS 12 &amp; 13 BLK 129"/>
    <n v="262720"/>
    <n v="30140"/>
    <n v="232580"/>
    <n v="194114"/>
    <n v="169114"/>
    <x v="0"/>
    <x v="787"/>
    <n v="214000"/>
    <n v="2761"/>
    <n v="1156"/>
    <x v="0"/>
    <s v="SALE / MORE THAN 1 PARCEL"/>
    <n v="1"/>
    <x v="11"/>
    <x v="1"/>
    <x v="0"/>
    <m/>
    <n v="2267"/>
    <n v="32"/>
    <x v="0"/>
    <x v="0"/>
    <n v="3168"/>
    <m/>
    <m/>
    <m/>
    <m/>
    <s v="LENNON PETER F"/>
    <s v="LENNON NANCY C"/>
    <s v="5538 W PAWNEE DR"/>
    <s v="BEVERLY HILLS FL 34465"/>
  </r>
  <r>
    <x v="1703"/>
    <s v="18E18S030010  000F0 0030"/>
    <s v="7492"/>
    <s v="PINE RIDGE UNITS 1,5,&amp; 6"/>
    <s v="5500"/>
    <s v="Timberland, Index 80-90"/>
    <s v="06"/>
    <s v="18S"/>
    <s v="18E"/>
    <s v="STANDARD"/>
    <x v="1"/>
    <n v="80694"/>
    <n v="1.85"/>
    <s v="000X"/>
    <n v="0"/>
    <s v="W"/>
    <x v="11"/>
    <s v="BLVD"/>
    <m/>
    <s v="BEVERLY HILLS"/>
    <m/>
    <s v="PINE RIDGE ESTATES PB 20 PG 73-78 LOT 3 BLK F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04"/>
    <s v="18E18S030010  000E0 0030"/>
    <s v="7492"/>
    <s v="PINE RIDGE UNITS 1,5,&amp; 6"/>
    <s v="5500"/>
    <s v="Timberland, Index 80-90"/>
    <s v="07"/>
    <s v="18S"/>
    <s v="18E"/>
    <s v="STANDARD"/>
    <x v="1"/>
    <n v="167759"/>
    <n v="3.85"/>
    <s v="0000"/>
    <n v="4875"/>
    <s v="N"/>
    <x v="29"/>
    <s v="DR"/>
    <m/>
    <s v="BEVERLY HILLS"/>
    <m/>
    <s v="PINE RIDGE ESTATES  PB 20 PG 73-78 LOT 3 BLK E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05"/>
    <s v="18E17S320010  01180 0020"/>
    <s v="7492"/>
    <s v="PINE RIDGE UNITS 1,5,&amp; 6"/>
    <s v="0100"/>
    <s v="Single Family Residential"/>
    <s v="06"/>
    <s v="18S"/>
    <s v="18E"/>
    <s v="STANDARD"/>
    <x v="0"/>
    <n v="89999"/>
    <n v="2.0699999999999998"/>
    <s v="000X"/>
    <n v="5651"/>
    <s v="N"/>
    <x v="18"/>
    <s v="DR"/>
    <m/>
    <s v="BEVERLY HILLS"/>
    <m/>
    <s v="PINE RIDGE UNIT 1 PB 8 PG 25 "/>
    <n v="293990"/>
    <n v="31000"/>
    <n v="262990"/>
    <n v="293990"/>
    <n v="268990"/>
    <x v="0"/>
    <x v="788"/>
    <n v="390000"/>
    <n v="2951"/>
    <n v="1399"/>
    <x v="0"/>
    <s v="WARRANTY DEED"/>
    <n v="1"/>
    <x v="15"/>
    <x v="1"/>
    <x v="0"/>
    <m/>
    <n v="2648"/>
    <n v="32"/>
    <x v="0"/>
    <x v="0"/>
    <n v="3619"/>
    <m/>
    <m/>
    <m/>
    <m/>
    <s v="GOSHOW CRAIG RANDELL"/>
    <s v="MCGONIGLE DENISE"/>
    <s v="5651 N BUFFALO DR"/>
    <s v="BEVERLY HILLS FL 34465"/>
  </r>
  <r>
    <x v="1706"/>
    <s v="18E17S320060  03570 0090"/>
    <s v="7492"/>
    <s v="PINE RIDGE UNITS 1,5,&amp; 6"/>
    <s v="0100"/>
    <s v="Single Family Residential"/>
    <s v="07"/>
    <s v="18S"/>
    <s v="18E"/>
    <s v="STANDARD"/>
    <x v="0"/>
    <n v="93556"/>
    <n v="2.15"/>
    <s v="0000"/>
    <n v="5358"/>
    <s v="W"/>
    <x v="20"/>
    <s v="DR"/>
    <m/>
    <s v="BEVERLY HILLS"/>
    <m/>
    <s v="PINE RIDGE UNIT 6 PB 14 PG 91 LOTS 9 &amp; 10 BLK 357"/>
    <n v="282780"/>
    <n v="32290"/>
    <n v="250490"/>
    <n v="234102"/>
    <n v="209102"/>
    <x v="0"/>
    <x v="111"/>
    <n v="26000"/>
    <n v="2825"/>
    <n v="1662"/>
    <x v="1"/>
    <s v="WARRANTY DEED"/>
    <n v="1"/>
    <x v="46"/>
    <x v="1"/>
    <x v="0"/>
    <m/>
    <n v="2492"/>
    <n v="32"/>
    <x v="1"/>
    <x v="0"/>
    <n v="3621"/>
    <m/>
    <m/>
    <m/>
    <m/>
    <s v="MUELLER CLIFFORD F"/>
    <s v="MUELLER ELIZABETH"/>
    <s v="5358 W PIUTE DR"/>
    <s v="BEVERLY HILLS FL 34465"/>
  </r>
  <r>
    <x v="1707"/>
    <s v="18E17S320010  02540 0060"/>
    <s v="7492"/>
    <s v="PINE RIDGE UNITS 1,5,&amp; 6"/>
    <s v="0100"/>
    <s v="Single Family Residential"/>
    <s v="07"/>
    <s v="18S"/>
    <s v="18E"/>
    <s v="STANDARD"/>
    <x v="0"/>
    <n v="164513"/>
    <n v="3.78"/>
    <s v="0000"/>
    <n v="5332"/>
    <s v="W"/>
    <x v="21"/>
    <s v="PL"/>
    <m/>
    <s v="BEVERLY HILLS"/>
    <m/>
    <s v="PINE RIDGE UNIT 1 PB 8 PG 25 "/>
    <m/>
    <m/>
    <m/>
    <m/>
    <m/>
    <x v="0"/>
    <x v="759"/>
    <n v="95000"/>
    <n v="3100"/>
    <n v="378"/>
    <x v="1"/>
    <s v="WARRANTY DEED"/>
    <n v="1"/>
    <x v="29"/>
    <x v="0"/>
    <x v="1"/>
    <m/>
    <n v="2960"/>
    <n v="32"/>
    <x v="0"/>
    <x v="0"/>
    <n v="4070"/>
    <m/>
    <m/>
    <m/>
    <m/>
    <s v="MILLER WILLIAM H JR"/>
    <s v="MILLER KATHRYN C"/>
    <s v="5332 W COMSTOCK PL"/>
    <s v="BEVERLY HILLS FL 34465 2828"/>
  </r>
  <r>
    <x v="1708"/>
    <s v="18E17S320010  01340 0090"/>
    <s v="7492"/>
    <s v="PINE RIDGE UNITS 1,5,&amp; 6"/>
    <s v="0100"/>
    <s v="Single Family Residential"/>
    <s v="06"/>
    <s v="18S"/>
    <s v="18E"/>
    <s v="STANDARD"/>
    <x v="0"/>
    <n v="87966"/>
    <n v="2.02"/>
    <s v="000X"/>
    <n v="5309"/>
    <s v="N"/>
    <x v="29"/>
    <s v="DR"/>
    <m/>
    <s v="BEVERLY HILLS"/>
    <m/>
    <s v="PINE RIDGE UNIT 1 PB 8 PG 25 "/>
    <m/>
    <m/>
    <m/>
    <m/>
    <m/>
    <x v="0"/>
    <x v="789"/>
    <n v="20000"/>
    <n v="3054"/>
    <n v="1717"/>
    <x v="1"/>
    <s v="WARRANTY DEED"/>
    <n v="1"/>
    <x v="41"/>
    <x v="1"/>
    <x v="0"/>
    <m/>
    <n v="2390"/>
    <n v="32"/>
    <x v="0"/>
    <x v="0"/>
    <n v="3516"/>
    <m/>
    <m/>
    <m/>
    <m/>
    <s v="BRASSIEUR RANDY"/>
    <s v="BRASSIEUR DEBRA A"/>
    <s v="5309 N CHEYENNE DR"/>
    <s v="BEVERLY HILLS FL 34464"/>
  </r>
  <r>
    <x v="1709"/>
    <s v="18E17S320010  00840 0170"/>
    <s v="7492"/>
    <s v="PINE RIDGE UNITS 1,5,&amp; 6"/>
    <s v="0100"/>
    <s v="Single Family Residential"/>
    <s v="05"/>
    <s v="18S"/>
    <s v="18E"/>
    <s v="STANDARD"/>
    <x v="0"/>
    <n v="62322"/>
    <n v="1.43"/>
    <s v="000X"/>
    <n v="4618"/>
    <s v="W"/>
    <x v="8"/>
    <s v="DR"/>
    <m/>
    <s v="BEVERLY HILLS"/>
    <m/>
    <s v="PINE RIDGE UNIT 1 PB 8 PG 25 LOT 17 BLK 84"/>
    <m/>
    <m/>
    <m/>
    <m/>
    <m/>
    <x v="0"/>
    <x v="608"/>
    <n v="145000"/>
    <n v="1036"/>
    <n v="1942"/>
    <x v="0"/>
    <s v="WARRANTY DEED"/>
    <n v="1"/>
    <x v="30"/>
    <x v="0"/>
    <x v="0"/>
    <m/>
    <n v="2786"/>
    <n v="32"/>
    <x v="0"/>
    <x v="0"/>
    <n v="3578"/>
    <m/>
    <m/>
    <m/>
    <m/>
    <s v="WEISS STEVEN L"/>
    <s v="PETTIT CHARLOTTE R"/>
    <s v="4618 W CUSTER DR"/>
    <s v="BEVERLY HILLS FL 34465 2159"/>
  </r>
  <r>
    <x v="1710"/>
    <s v="18E17S320010  00980 0020"/>
    <s v="7492"/>
    <s v="PINE RIDGE UNITS 1,5,&amp; 6"/>
    <s v="0100"/>
    <s v="Single Family Residential"/>
    <s v="05"/>
    <s v="18S"/>
    <s v="18E"/>
    <s v="STANDARD"/>
    <x v="0"/>
    <n v="45000"/>
    <n v="1.03"/>
    <s v="000X"/>
    <n v="4400"/>
    <s v="W"/>
    <x v="43"/>
    <s v="LN"/>
    <m/>
    <s v="BEVERLY HILLS"/>
    <m/>
    <s v="PINE RIDGE UNIT 1 PB 8 PG 25 LOT 2 BLK 98  "/>
    <n v="214180"/>
    <n v="15500"/>
    <n v="198680"/>
    <n v="199030"/>
    <n v="174030"/>
    <x v="0"/>
    <x v="790"/>
    <n v="258000"/>
    <n v="2886"/>
    <n v="298"/>
    <x v="0"/>
    <s v="WARRANTY DEED"/>
    <n v="1"/>
    <x v="13"/>
    <x v="1"/>
    <x v="0"/>
    <m/>
    <n v="1969"/>
    <n v="32"/>
    <x v="0"/>
    <x v="0"/>
    <n v="3154"/>
    <m/>
    <m/>
    <m/>
    <m/>
    <s v="GRADEN PAUL RAYMOND"/>
    <s v="SKELTON KATHY MARIE"/>
    <s v="4400 W ROCKY LN"/>
    <s v="BEVERLY HILLS FL 34465"/>
  </r>
  <r>
    <x v="1711"/>
    <s v="18E17S320010  00840 0140"/>
    <s v="7492"/>
    <s v="PINE RIDGE UNITS 1,5,&amp; 6"/>
    <s v="0100"/>
    <s v="Single Family Residential"/>
    <s v="05"/>
    <s v="18S"/>
    <s v="18E"/>
    <s v="STANDARD"/>
    <x v="0"/>
    <n v="90029"/>
    <n v="2.0699999999999998"/>
    <s v="000X"/>
    <n v="4688"/>
    <s v="W"/>
    <x v="8"/>
    <s v="DR"/>
    <m/>
    <s v="BEVERLY HILLS"/>
    <m/>
    <s v="PINE RIDGE UNIT 1 PB 8 PG 25 LOTS 14 &amp; 29 BLK 84"/>
    <n v="368580"/>
    <n v="30990"/>
    <n v="337590"/>
    <n v="337891"/>
    <n v="312891"/>
    <x v="0"/>
    <x v="77"/>
    <n v="430000"/>
    <n v="2972"/>
    <n v="1314"/>
    <x v="0"/>
    <s v="WARRANTY DEED"/>
    <n v="1"/>
    <x v="3"/>
    <x v="1"/>
    <x v="1"/>
    <m/>
    <n v="3337"/>
    <n v="32"/>
    <x v="0"/>
    <x v="0"/>
    <n v="5181"/>
    <m/>
    <m/>
    <m/>
    <m/>
    <s v="LABAROWSKI DONALD"/>
    <s v="LABAROWSKI KIM"/>
    <s v="4688 W CUSTER DR"/>
    <s v="BEVERLY HILLS FL 34465"/>
  </r>
  <r>
    <x v="1712"/>
    <s v="18E18S030010  000E0 0020"/>
    <s v="7492"/>
    <s v="PINE RIDGE UNITS 1,5,&amp; 6"/>
    <s v="5500"/>
    <s v="Timberland, Index 80-90"/>
    <s v="07"/>
    <s v="18S"/>
    <s v="18E"/>
    <s v="STANDARD"/>
    <x v="1"/>
    <n v="94211"/>
    <n v="2.16"/>
    <s v="0000"/>
    <n v="0"/>
    <s v="N"/>
    <x v="29"/>
    <s v="DR"/>
    <m/>
    <s v="BEVERLY HILLS"/>
    <m/>
    <s v="PINE RIDGE ESTATES PB 20 PG 73-78 LOT 2 BLK E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13"/>
    <s v="18E17S320010  01410 0100"/>
    <s v="7492"/>
    <s v="PINE RIDGE UNITS 1,5,&amp; 6"/>
    <s v="0100"/>
    <s v="Single Family Residential"/>
    <s v="07"/>
    <s v="18S"/>
    <s v="18E"/>
    <s v="STANDARD"/>
    <x v="0"/>
    <n v="100636"/>
    <n v="2.31"/>
    <s v="0000"/>
    <n v="4818"/>
    <s v="N"/>
    <x v="17"/>
    <s v="DR"/>
    <m/>
    <s v="BEVERLY HILLS"/>
    <m/>
    <s v="PINE RIDGE UNIT 1 PB 8 PG 25 LOTS 10 &amp; 11 BLK 141"/>
    <n v="239430"/>
    <n v="34660"/>
    <n v="204770"/>
    <n v="228527"/>
    <n v="203027"/>
    <x v="0"/>
    <x v="791"/>
    <n v="282000"/>
    <n v="2847"/>
    <n v="489"/>
    <x v="0"/>
    <s v="WARRANTY DEED"/>
    <n v="1"/>
    <x v="30"/>
    <x v="1"/>
    <x v="3"/>
    <n v="1"/>
    <n v="1942"/>
    <n v="32"/>
    <x v="0"/>
    <x v="0"/>
    <n v="2694"/>
    <m/>
    <m/>
    <m/>
    <m/>
    <s v="WEIFFENBACH ROBERT N"/>
    <s v="MUCASEY PAULA B"/>
    <s v="4818 N CIMARRON DR"/>
    <s v="BEVERLY HILLS FL 34465"/>
  </r>
  <r>
    <x v="1714"/>
    <s v="18E17S320010  01060 0010"/>
    <s v="7492"/>
    <s v="PINE RIDGE UNITS 1,5,&amp; 6"/>
    <s v="0100"/>
    <s v="Single Family Residential"/>
    <s v="05"/>
    <s v="18S"/>
    <s v="18E"/>
    <s v="STANDARD"/>
    <x v="0"/>
    <n v="87547"/>
    <n v="2.0099999999999998"/>
    <s v="000X"/>
    <n v="4985"/>
    <s v="W"/>
    <x v="46"/>
    <s v="CT"/>
    <m/>
    <s v="BEVERLY HILLS"/>
    <m/>
    <s v="PINE RIDGE UNIT 1 PB 8 PG 25 "/>
    <n v="237560"/>
    <n v="30140"/>
    <n v="207420"/>
    <n v="183855"/>
    <n v="158355"/>
    <x v="0"/>
    <x v="568"/>
    <n v="21000"/>
    <n v="2880"/>
    <n v="509"/>
    <x v="1"/>
    <s v="LIFE ESTATE"/>
    <n v="1"/>
    <x v="5"/>
    <x v="1"/>
    <x v="0"/>
    <m/>
    <n v="2303"/>
    <n v="32"/>
    <x v="1"/>
    <x v="0"/>
    <n v="3222"/>
    <m/>
    <m/>
    <m/>
    <m/>
    <s v="THOMPSON BETTY C"/>
    <s v="CHALIFOUX CAROLYN"/>
    <s v="4985 W MAVERICK CT"/>
    <s v="BEVERLY HILLS FL 34465"/>
  </r>
  <r>
    <x v="1715"/>
    <s v="18E18S030010  000E0 0050"/>
    <s v="7492"/>
    <s v="PINE RIDGE UNITS 1,5,&amp; 6"/>
    <s v="5500"/>
    <s v="Timberland, Index 80-90"/>
    <s v="07"/>
    <s v="18S"/>
    <s v="18E"/>
    <s v="STANDARD"/>
    <x v="1"/>
    <n v="167759"/>
    <n v="3.85"/>
    <s v="0000"/>
    <n v="0"/>
    <s v="N"/>
    <x v="29"/>
    <s v="DR"/>
    <m/>
    <s v="BEVERLY HILLS"/>
    <m/>
    <s v="PINE RIDGE ESTATES PB 20 PG 73-78 LOT 5 BLK E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16"/>
    <s v="18E17S320010  02690 0120"/>
    <s v="7492"/>
    <s v="PINE RIDGE UNITS 1,5,&amp; 6"/>
    <s v="0100"/>
    <s v="Single Family Residential"/>
    <s v="08"/>
    <s v="18S"/>
    <s v="18E"/>
    <s v="STANDARD"/>
    <x v="0"/>
    <n v="65000"/>
    <n v="1.49"/>
    <s v="000X"/>
    <n v="4554"/>
    <s v="N"/>
    <x v="72"/>
    <s v="DR"/>
    <m/>
    <s v="BEVERLY HILLS"/>
    <m/>
    <s v="PINE RIDGE UNIT 1 PB 8 PG 25 LOT 12 BLK 269 "/>
    <n v="22380"/>
    <n v="22380"/>
    <n v="0"/>
    <n v="22380"/>
    <n v="22380"/>
    <x v="0"/>
    <x v="792"/>
    <n v="32500"/>
    <n v="2889"/>
    <n v="1601"/>
    <x v="1"/>
    <s v="WARRANTY DEED"/>
    <n v="1"/>
    <x v="31"/>
    <x v="1"/>
    <x v="0"/>
    <m/>
    <n v="2534"/>
    <n v="32"/>
    <x v="0"/>
    <x v="0"/>
    <n v="3827"/>
    <m/>
    <m/>
    <m/>
    <m/>
    <s v="ESTEY DAVID P"/>
    <s v="ESTEY PATRICIA L"/>
    <s v="4554 N PERRY DR"/>
    <s v="BEVERLY HILLS FL 34465"/>
  </r>
  <r>
    <x v="1717"/>
    <s v="18E18S06      11000 0070"/>
    <s v="7492"/>
    <s v="PINE RIDGE UNITS 1,5,&amp; 6"/>
    <s v="0100"/>
    <s v="Single Family Residential"/>
    <s v="06"/>
    <s v="18S"/>
    <s v="18E"/>
    <s v="10 TO 20 ACRES MED"/>
    <x v="0"/>
    <n v="2016784"/>
    <n v="46.3"/>
    <s v="000X"/>
    <n v="5221"/>
    <s v="W"/>
    <x v="9"/>
    <s v="LN"/>
    <m/>
    <s v="BEVERLY HILLS"/>
    <m/>
    <s v="((LR95-19 OR BK 1090 PG 555-556)):   PCL 7:"/>
    <n v="838170"/>
    <n v="393540"/>
    <n v="444630"/>
    <n v="584365"/>
    <n v="559365"/>
    <x v="0"/>
    <x v="793"/>
    <n v="11600"/>
    <n v="1042"/>
    <n v="59"/>
    <x v="1"/>
    <s v="WARRANTY DEED"/>
    <n v="1"/>
    <x v="10"/>
    <x v="5"/>
    <x v="6"/>
    <m/>
    <n v="5245"/>
    <n v="32"/>
    <x v="1"/>
    <x v="0"/>
    <n v="7364"/>
    <m/>
    <m/>
    <m/>
    <m/>
    <s v="DUNN MARGARET ANNA"/>
    <s v="DUNN JAMES PATRICK JR"/>
    <s v="5221 W YUMA LN"/>
    <s v="BEVERLY HILLS FL 34465 2018"/>
  </r>
  <r>
    <x v="1718"/>
    <s v="18E18S030010  000F0 0010"/>
    <s v="7492"/>
    <s v="PINE RIDGE UNITS 1,5,&amp; 6"/>
    <s v="5500"/>
    <s v="Timberland, Index 80-90"/>
    <s v="06"/>
    <s v="18S"/>
    <s v="18E"/>
    <s v="STANDARD"/>
    <x v="1"/>
    <n v="85912"/>
    <n v="1.97"/>
    <s v="000X"/>
    <n v="0"/>
    <s v="W"/>
    <x v="11"/>
    <s v="BLVD"/>
    <m/>
    <s v="BEVERLY HILLS"/>
    <m/>
    <s v="PINE RIDGE ESTATES PB 20 PG 73-78 LOT 1 BLK F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19"/>
    <s v="18E18S030010  000F0 0020"/>
    <s v="7492"/>
    <s v="PINE RIDGE UNITS 1,5,&amp; 6"/>
    <s v="5500"/>
    <s v="Timberland, Index 80-90"/>
    <s v="06"/>
    <s v="18S"/>
    <s v="18E"/>
    <s v="STANDARD"/>
    <x v="1"/>
    <n v="79316"/>
    <n v="1.82"/>
    <s v="000X"/>
    <n v="5130"/>
    <s v="W"/>
    <x v="11"/>
    <s v="BLVD"/>
    <m/>
    <s v="BEVERLY HILLS"/>
    <m/>
    <s v="PINE RIDGE ESTATES PB 20 PG 73-78 LOT 2 BLK F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20"/>
    <s v="18E17S31      23110 0070"/>
    <s v="7492"/>
    <s v="PINE RIDGE UNITS 1,5,&amp; 6"/>
    <s v="9400"/>
    <s v="Rights-of-Way"/>
    <s v=""/>
    <s v="S"/>
    <s v="E"/>
    <s v="RIGHT OF WAY"/>
    <x v="1"/>
    <n v="72434"/>
    <n v="1.66"/>
    <s v="000X"/>
    <n v="0"/>
    <s v="W"/>
    <x v="53"/>
    <s v="ST"/>
    <m/>
    <s v="BEVERLY HILLS"/>
    <m/>
    <s v="COM AT THE NW COR OF THE NW 1/4 OF THE NE 1/4 OF SEC 6 T18S"/>
    <n v="50"/>
    <n v="50"/>
    <n v="0"/>
    <n v="50"/>
    <n v="50"/>
    <x v="1"/>
    <x v="794"/>
    <n v="11200"/>
    <n v="1059"/>
    <n v="561"/>
    <x v="1"/>
    <s v="WARRANTY DEED"/>
    <m/>
    <x v="6"/>
    <x v="2"/>
    <x v="2"/>
    <m/>
    <m/>
    <m/>
    <x v="2"/>
    <x v="1"/>
    <n v="0"/>
    <m/>
    <m/>
    <m/>
    <m/>
    <s v="MARINO ANTHONY A"/>
    <m/>
    <s v="4825 N WILLIAMS AVE"/>
    <s v="CRYSTAL RIVER FL 34428"/>
  </r>
  <r>
    <x v="1721"/>
    <s v="18E17S320010  00980 0030"/>
    <s v="7492"/>
    <s v="PINE RIDGE UNITS 1,5,&amp; 6"/>
    <s v="0000"/>
    <s v="Vacant Residential"/>
    <s v="05"/>
    <s v="18S"/>
    <s v="18E"/>
    <s v="STANDARD"/>
    <x v="1"/>
    <n v="45000"/>
    <n v="1.03"/>
    <s v="000X"/>
    <n v="4362"/>
    <s v="W"/>
    <x v="43"/>
    <s v="LN"/>
    <m/>
    <s v="BEVERLY HILLS"/>
    <m/>
    <s v="PINE RIDGE UNIT 1 PB 8 PG 25 LOT 3 BLK 98 "/>
    <n v="15500"/>
    <n v="15500"/>
    <n v="0"/>
    <n v="15500"/>
    <n v="15500"/>
    <x v="1"/>
    <x v="790"/>
    <n v="20500"/>
    <n v="2887"/>
    <n v="959"/>
    <x v="1"/>
    <s v="WARRANTY DEED"/>
    <m/>
    <x v="6"/>
    <x v="2"/>
    <x v="2"/>
    <m/>
    <m/>
    <m/>
    <x v="2"/>
    <x v="1"/>
    <n v="0"/>
    <m/>
    <m/>
    <m/>
    <m/>
    <s v="SOUCIE MICHAEL C"/>
    <s v="SOUCIE MARY Y"/>
    <s v="4330 W ROCKY LN"/>
    <s v="BEVERLY HILLS FL 34465"/>
  </r>
  <r>
    <x v="1722"/>
    <s v="18E18S030010  000E0 0010"/>
    <s v="7492"/>
    <s v="PINE RIDGE UNITS 1,5,&amp; 6"/>
    <s v="5500"/>
    <s v="Timberland, Index 80-90"/>
    <s v="07"/>
    <s v="18S"/>
    <s v="18E"/>
    <s v="STANDARD"/>
    <x v="1"/>
    <n v="94345"/>
    <n v="2.17"/>
    <s v="0000"/>
    <n v="0"/>
    <s v="N"/>
    <x v="29"/>
    <s v="DR"/>
    <m/>
    <s v="BEVERLY HILLS"/>
    <m/>
    <s v="PINE RIDGE ESTATES PB 20 PG 73-78 LOT 1 BLK E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23"/>
    <s v="18E17S320010  02690 0050"/>
    <s v="7492"/>
    <s v="PINE RIDGE UNITS 1,5,&amp; 6"/>
    <s v="0100"/>
    <s v="Single Family Residential"/>
    <s v="08"/>
    <s v="18S"/>
    <s v="18E"/>
    <s v="STANDARD"/>
    <x v="0"/>
    <n v="65000"/>
    <n v="1.49"/>
    <s v="000X"/>
    <n v="4226"/>
    <s v="W"/>
    <x v="73"/>
    <s v="LN"/>
    <m/>
    <s v="BEVERLY HILLS"/>
    <m/>
    <s v="PINE RIDGE UNIT 1 PB 8 PG 25 LOT 5 BLK 269  TITLE IN"/>
    <n v="236830"/>
    <n v="22380"/>
    <n v="214450"/>
    <n v="184167"/>
    <n v="159167"/>
    <x v="0"/>
    <x v="23"/>
    <m/>
    <m/>
    <m/>
    <x v="2"/>
    <m/>
    <n v="1"/>
    <x v="11"/>
    <x v="1"/>
    <x v="0"/>
    <m/>
    <n v="2242"/>
    <n v="32"/>
    <x v="0"/>
    <x v="0"/>
    <n v="3325"/>
    <m/>
    <m/>
    <m/>
    <m/>
    <s v="HILL KENNETH W"/>
    <s v="HILL PATRICIA R"/>
    <s v="4226 W PANSY LN"/>
    <s v="BEVERLY HILLS FL 34465"/>
  </r>
  <r>
    <x v="1724"/>
    <s v="18E18S030010  000E0 0040"/>
    <s v="7492"/>
    <s v="PINE RIDGE UNITS 1,5,&amp; 6"/>
    <s v="5500"/>
    <s v="Timberland, Index 80-90"/>
    <s v="07"/>
    <s v="18S"/>
    <s v="18E"/>
    <s v="STANDARD"/>
    <x v="1"/>
    <n v="167759"/>
    <n v="3.85"/>
    <s v="0000"/>
    <n v="0"/>
    <s v="N"/>
    <x v="29"/>
    <s v="DR"/>
    <m/>
    <s v="BEVERLY HILLS"/>
    <m/>
    <s v="PINE RIDGE ESTATES PB 20 PG 73-78 LOT 4 BLK E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1725"/>
    <s v="18E17S320010  01190 0070"/>
    <s v="7492"/>
    <s v="PINE RIDGE UNITS 1,5,&amp; 6"/>
    <s v="0100"/>
    <s v="Single Family Residential"/>
    <s v="06"/>
    <s v="18S"/>
    <s v="18E"/>
    <s v="STANDARD"/>
    <x v="0"/>
    <n v="101645"/>
    <n v="2.33"/>
    <s v="000X"/>
    <n v="5922"/>
    <s v="N"/>
    <x v="18"/>
    <s v="DR"/>
    <m/>
    <s v="BEVERLY HILLS"/>
    <m/>
    <s v="PINE RIDGE UNIT 1 PB 8 PG 25 LOTS 7 &amp; 8 BLK 119"/>
    <n v="194760"/>
    <n v="35010"/>
    <n v="159750"/>
    <n v="194760"/>
    <n v="194760"/>
    <x v="1"/>
    <x v="316"/>
    <n v="21500"/>
    <n v="2474"/>
    <n v="390"/>
    <x v="1"/>
    <s v="WARRANTY DEED"/>
    <n v="1"/>
    <x v="10"/>
    <x v="1"/>
    <x v="0"/>
    <m/>
    <n v="1785"/>
    <n v="32"/>
    <x v="1"/>
    <x v="0"/>
    <n v="2808"/>
    <m/>
    <m/>
    <m/>
    <m/>
    <s v="GORGA DENNIS J"/>
    <s v="GORGA MARY L"/>
    <s v="7146 PLANZA CT"/>
    <s v="NEW PORT RICHEY FL 34653"/>
  </r>
  <r>
    <x v="1726"/>
    <s v="18E17S320030  02780 0170"/>
    <s v="7492"/>
    <s v="PINE RIDGE UNITS 3 &amp; 4"/>
    <s v="0100"/>
    <s v="Single Family Residential"/>
    <s v="09"/>
    <s v="18S"/>
    <s v="18E"/>
    <s v="STANDARD"/>
    <x v="0"/>
    <n v="46549"/>
    <n v="1.07"/>
    <s v="000X"/>
    <n v="3845"/>
    <s v="W"/>
    <x v="85"/>
    <s v="CIR"/>
    <m/>
    <s v="BEVERLY HILLS"/>
    <m/>
    <s v="PINE RIDGE UNIT 3 PB 8 PG 51 LOT 17 BLK 278"/>
    <n v="157342"/>
    <n v="17100"/>
    <n v="140242"/>
    <n v="157342"/>
    <n v="132342"/>
    <x v="0"/>
    <x v="795"/>
    <n v="170000"/>
    <n v="2960"/>
    <n v="1673"/>
    <x v="0"/>
    <s v="WARRANTY DEED"/>
    <n v="1"/>
    <x v="34"/>
    <x v="1"/>
    <x v="0"/>
    <m/>
    <n v="1694"/>
    <n v="32"/>
    <x v="0"/>
    <x v="0"/>
    <n v="2660"/>
    <m/>
    <m/>
    <m/>
    <m/>
    <s v="DUMELLE DONALD J"/>
    <m/>
    <s v="3845 W DOUGLASFIR CIR"/>
    <s v="BEVERLY HILLS FL 34465 2998"/>
  </r>
  <r>
    <x v="1727"/>
    <s v="18E17S320030  02800 0030"/>
    <s v="7492"/>
    <s v="PINE RIDGE UNITS 3 &amp; 4"/>
    <s v="0100"/>
    <s v="Single Family Residential"/>
    <s v="04"/>
    <s v="18S"/>
    <s v="18E"/>
    <s v="STANDARD"/>
    <x v="0"/>
    <n v="43930"/>
    <n v="1.01"/>
    <s v="000X"/>
    <n v="3732"/>
    <s v="W"/>
    <x v="85"/>
    <s v="CIR"/>
    <m/>
    <s v="BEVERLY HILLS"/>
    <m/>
    <s v="PINE RIDGE UNIT 3 PB 8 PG 51 LOT 3 BLK 280"/>
    <n v="187357"/>
    <n v="16140"/>
    <n v="171217"/>
    <n v="187357"/>
    <n v="187357"/>
    <x v="1"/>
    <x v="342"/>
    <n v="98000"/>
    <n v="2638"/>
    <n v="1311"/>
    <x v="0"/>
    <s v="TO OR FROM BANKS/LOAN CO."/>
    <n v="1"/>
    <x v="16"/>
    <x v="1"/>
    <x v="0"/>
    <m/>
    <n v="1790"/>
    <n v="32"/>
    <x v="0"/>
    <x v="0"/>
    <n v="2582"/>
    <m/>
    <m/>
    <m/>
    <m/>
    <s v="ALT GEORGE B"/>
    <s v="ALT PAULA A"/>
    <s v="2860 W LANTANA DR"/>
    <s v="BEVERLY HILLS FL 34465"/>
  </r>
  <r>
    <x v="1728"/>
    <s v="18E17S320030  02800 0060"/>
    <s v="7492"/>
    <s v="PINE RIDGE UNITS 3 &amp; 4"/>
    <s v="0100"/>
    <s v="Single Family Residential"/>
    <s v="04"/>
    <s v="18S"/>
    <s v="18E"/>
    <s v="STANDARD"/>
    <x v="0"/>
    <n v="44633"/>
    <n v="1.02"/>
    <s v="000X"/>
    <n v="3708"/>
    <s v="W"/>
    <x v="85"/>
    <s v="CIR"/>
    <m/>
    <s v="BEVERLY HILLS"/>
    <m/>
    <s v="PINE RIDGE UNIT 3 PB 8 PG 51 LOT 6 BLK 280"/>
    <n v="136289"/>
    <n v="16390"/>
    <n v="119899"/>
    <n v="95468"/>
    <n v="70468"/>
    <x v="0"/>
    <x v="116"/>
    <n v="152000"/>
    <n v="2311"/>
    <n v="539"/>
    <x v="0"/>
    <s v="WARRANTY DEED"/>
    <n v="1"/>
    <x v="2"/>
    <x v="1"/>
    <x v="0"/>
    <m/>
    <n v="1586"/>
    <n v="32"/>
    <x v="1"/>
    <x v="0"/>
    <n v="2346"/>
    <m/>
    <m/>
    <m/>
    <m/>
    <s v="KLINKHAMER MICHAEL H"/>
    <s v="KLINKHAMER REBECCA S"/>
    <s v="3708 W DOUGLAS FIR CIR"/>
    <s v="BEVERLY HILLS FL 34465"/>
  </r>
  <r>
    <x v="1729"/>
    <s v="18E17S320030  02800 0100"/>
    <s v="7492"/>
    <s v="PINE RIDGE UNITS 3 &amp; 4"/>
    <s v="0000"/>
    <s v="Vacant Residential"/>
    <s v="04"/>
    <s v="18S"/>
    <s v="18E"/>
    <s v="STANDARD"/>
    <x v="1"/>
    <n v="43631"/>
    <n v="1"/>
    <s v="000X"/>
    <n v="3838"/>
    <s v="W"/>
    <x v="85"/>
    <s v="CIR"/>
    <m/>
    <s v="BEVERLY HILLS"/>
    <m/>
    <s v="PINE RIDGE UNIT 3 PB 8 PG 51 LOT 10 BLK 280 "/>
    <n v="16030"/>
    <n v="16030"/>
    <n v="0"/>
    <n v="16030"/>
    <n v="16030"/>
    <x v="1"/>
    <x v="275"/>
    <n v="46000"/>
    <n v="1747"/>
    <n v="617"/>
    <x v="1"/>
    <s v="UNDEFINED"/>
    <m/>
    <x v="6"/>
    <x v="2"/>
    <x v="2"/>
    <m/>
    <m/>
    <m/>
    <x v="2"/>
    <x v="1"/>
    <n v="0"/>
    <m/>
    <m/>
    <m/>
    <m/>
    <s v="TWILLEY MICHAEL J &amp;"/>
    <s v="LISA L TWILLEY"/>
    <s v="6612 CHRISTY ACRES CT"/>
    <s v="MT AIRY MD 21771"/>
  </r>
  <r>
    <x v="1730"/>
    <s v="18E17S320030  02810 0050"/>
    <s v="7492"/>
    <s v="PINE RIDGE UNITS 3 &amp; 4"/>
    <s v="0000"/>
    <s v="Vacant Residential"/>
    <s v="04"/>
    <s v="18S"/>
    <s v="18E"/>
    <s v="1.0 TO 2.5 ACRES HIGH"/>
    <x v="1"/>
    <n v="57826"/>
    <n v="1.33"/>
    <s v="000X"/>
    <n v="5099"/>
    <s v="N"/>
    <x v="86"/>
    <s v="DR"/>
    <m/>
    <s v="BEVERLY HILLS"/>
    <m/>
    <s v="PINE RIDGE UNIT 3 PB 8 PG 51 LOT 5 BLK 281"/>
    <n v="16590"/>
    <n v="16590"/>
    <n v="0"/>
    <n v="16590"/>
    <n v="16590"/>
    <x v="1"/>
    <x v="322"/>
    <n v="42500"/>
    <n v="1727"/>
    <n v="162"/>
    <x v="1"/>
    <s v="WARRANTY DEED"/>
    <m/>
    <x v="6"/>
    <x v="2"/>
    <x v="2"/>
    <m/>
    <m/>
    <m/>
    <x v="2"/>
    <x v="1"/>
    <n v="0"/>
    <m/>
    <m/>
    <m/>
    <m/>
    <s v="DILERNIA ALBERTO"/>
    <s v="DILERNIA ROSA"/>
    <s v="85 NUNZIO DR"/>
    <s v="PLANTSVILLE CT 06479"/>
  </r>
  <r>
    <x v="1731"/>
    <s v="18E17S320030  02820 0050"/>
    <s v="7492"/>
    <s v="PINE RIDGE UNITS 3 &amp; 4"/>
    <s v="0100"/>
    <s v="Single Family Residential"/>
    <s v="04"/>
    <s v="18S"/>
    <s v="18E"/>
    <s v="STANDARD"/>
    <x v="0"/>
    <n v="50745"/>
    <n v="1.1599999999999999"/>
    <s v="000X"/>
    <n v="3557"/>
    <s v="W"/>
    <x v="87"/>
    <s v="CT"/>
    <m/>
    <s v="BEVERLY HILLS"/>
    <m/>
    <s v="PINE RIDGE UNIT 3 PB 8 PG 51 LOT 5 BLK 282"/>
    <n v="220055"/>
    <n v="18640"/>
    <n v="201415"/>
    <n v="168238"/>
    <n v="143238"/>
    <x v="0"/>
    <x v="460"/>
    <n v="13500"/>
    <n v="1196"/>
    <n v="1683"/>
    <x v="1"/>
    <s v="WARRANTY DEED"/>
    <n v="1"/>
    <x v="5"/>
    <x v="1"/>
    <x v="0"/>
    <m/>
    <n v="2194"/>
    <n v="32"/>
    <x v="0"/>
    <x v="0"/>
    <n v="3023"/>
    <m/>
    <m/>
    <m/>
    <m/>
    <s v="DOYON GERALD W"/>
    <s v="DOYON BONNIE S"/>
    <s v="3557 W DANNY CT"/>
    <s v="BEVERLY HILLS FL 34465 2908"/>
  </r>
  <r>
    <x v="1732"/>
    <s v="18E17S320030  02830 0090"/>
    <s v="7492"/>
    <s v="PINE RIDGE UNITS 3 &amp; 4"/>
    <s v="0100"/>
    <s v="Single Family Residential"/>
    <s v="09"/>
    <s v="18S"/>
    <s v="18E"/>
    <s v="1.0 TO 2.5 ACRES HIGH"/>
    <x v="0"/>
    <n v="72338"/>
    <n v="1.66"/>
    <s v="000X"/>
    <n v="3302"/>
    <s v="W"/>
    <x v="87"/>
    <s v="CT"/>
    <m/>
    <s v="BEVERLY HILLS"/>
    <m/>
    <s v="PINE RIDGE UNIT 3 PB 8 PG 51 LOT 9 BLK 283"/>
    <n v="261169"/>
    <n v="20760"/>
    <n v="240409"/>
    <n v="261169"/>
    <n v="261169"/>
    <x v="1"/>
    <x v="616"/>
    <n v="245000"/>
    <n v="3144"/>
    <n v="2297"/>
    <x v="0"/>
    <s v="WARRANTY DEED"/>
    <n v="1"/>
    <x v="7"/>
    <x v="1"/>
    <x v="0"/>
    <n v="1"/>
    <n v="2632"/>
    <n v="32"/>
    <x v="1"/>
    <x v="0"/>
    <n v="3548"/>
    <m/>
    <m/>
    <m/>
    <m/>
    <s v="VRZOVSKI BOZIDAR"/>
    <s v="REBEL KANDI"/>
    <s v="1308 CYPRESS COVE CT"/>
    <s v="INVERNESS FL 34450"/>
  </r>
  <r>
    <x v="1733"/>
    <s v="18E17S320030  02850 0070"/>
    <s v="7492"/>
    <s v="PINE RIDGE UNITS 3 &amp; 4"/>
    <s v="0100"/>
    <s v="Single Family Residential"/>
    <s v="09"/>
    <s v="18S"/>
    <s v="18E"/>
    <s v="STANDARD"/>
    <x v="0"/>
    <n v="43803"/>
    <n v="1.01"/>
    <s v="000X"/>
    <n v="4683"/>
    <s v="N"/>
    <x v="88"/>
    <s v="LOOP"/>
    <m/>
    <s v="BEVERLY HILLS"/>
    <m/>
    <s v="PINE RIDGE UNIT 3 PB 8 PG 51 LOT 7 BLK 285 "/>
    <n v="155573"/>
    <n v="16090"/>
    <n v="139483"/>
    <n v="107271"/>
    <n v="82271"/>
    <x v="0"/>
    <x v="116"/>
    <n v="115000"/>
    <n v="2319"/>
    <n v="1192"/>
    <x v="0"/>
    <s v="TO OR FROM BANKS/LOAN CO."/>
    <n v="1"/>
    <x v="16"/>
    <x v="1"/>
    <x v="0"/>
    <m/>
    <n v="1579"/>
    <n v="32"/>
    <x v="1"/>
    <x v="0"/>
    <n v="2391"/>
    <m/>
    <m/>
    <m/>
    <m/>
    <s v="BARR BRANDON"/>
    <m/>
    <s v="4683 N CAPISTRANO LP"/>
    <s v="BEVERLY HILLS FL 34465"/>
  </r>
  <r>
    <x v="1734"/>
    <s v="18E17S320030  02880 0070"/>
    <s v="7492"/>
    <s v="PINE RIDGE UNITS 3 &amp; 4"/>
    <s v="0100"/>
    <s v="Single Family Residential"/>
    <s v="09"/>
    <s v="18S"/>
    <s v="18E"/>
    <s v="STANDARD"/>
    <x v="0"/>
    <n v="47753"/>
    <n v="1.1000000000000001"/>
    <s v="000X"/>
    <n v="3720"/>
    <s v="W"/>
    <x v="89"/>
    <s v="CIR"/>
    <m/>
    <s v="BEVERLY HILLS"/>
    <m/>
    <s v="PINE RIDGE UNIT 3 PB 8 PG 51 LOT 7 BLK 288"/>
    <n v="214693"/>
    <n v="17540"/>
    <n v="197153"/>
    <n v="214693"/>
    <n v="214693"/>
    <x v="0"/>
    <x v="451"/>
    <n v="275000"/>
    <n v="3014"/>
    <n v="2344"/>
    <x v="0"/>
    <s v="WARRANTY DEED"/>
    <n v="1"/>
    <x v="20"/>
    <x v="1"/>
    <x v="0"/>
    <m/>
    <n v="1990"/>
    <n v="32"/>
    <x v="0"/>
    <x v="0"/>
    <n v="2737"/>
    <m/>
    <m/>
    <m/>
    <m/>
    <s v="MILLION RICHARD J"/>
    <m/>
    <s v="3720 W COGWOOD CIR"/>
    <s v="BEVERLY HILLS FL 34465"/>
  </r>
  <r>
    <x v="1735"/>
    <s v="18E17S320030  02890 0050"/>
    <s v="7492"/>
    <s v="PINE RIDGE UNITS 3 &amp; 4"/>
    <s v="0100"/>
    <s v="Single Family Residential"/>
    <s v="09"/>
    <s v="18S"/>
    <s v="18E"/>
    <s v="STANDARD"/>
    <x v="0"/>
    <n v="43847"/>
    <n v="1.01"/>
    <s v="000X"/>
    <n v="3535"/>
    <s v="W"/>
    <x v="89"/>
    <s v="CIR"/>
    <m/>
    <s v="BEVERLY HILLS"/>
    <m/>
    <s v="PINE RIDGE UNIT 3 PB 8 PG 51 LOT 5 BLK 289 "/>
    <n v="204916"/>
    <n v="16110"/>
    <n v="188806"/>
    <n v="143912"/>
    <n v="118912"/>
    <x v="0"/>
    <x v="796"/>
    <n v="42500"/>
    <n v="1013"/>
    <n v="1941"/>
    <x v="1"/>
    <s v="CORRECTIVE/QC/TD/COT"/>
    <n v="1"/>
    <x v="1"/>
    <x v="1"/>
    <x v="0"/>
    <n v="1"/>
    <n v="2534"/>
    <n v="32"/>
    <x v="1"/>
    <x v="0"/>
    <n v="3445"/>
    <m/>
    <m/>
    <m/>
    <m/>
    <s v="GINDA CHRISTINE J"/>
    <m/>
    <s v="3535 W COGWOOD CIR"/>
    <s v="BEVERLY HILLS FL 34465 2987"/>
  </r>
  <r>
    <x v="1736"/>
    <s v="18E17S320030  02900 0080"/>
    <s v="7492"/>
    <s v="PINE RIDGE UNITS 3 &amp; 4"/>
    <s v="0000"/>
    <s v="Vacant Residential"/>
    <s v="09"/>
    <s v="18S"/>
    <s v="18E"/>
    <s v="STANDARD"/>
    <x v="1"/>
    <n v="43750"/>
    <n v="1"/>
    <s v="000X"/>
    <n v="3565"/>
    <s v="W"/>
    <x v="89"/>
    <s v="CIR"/>
    <m/>
    <s v="BEVERLY HILLS"/>
    <m/>
    <s v="PINE RIDGE UNIT 3 PB 8 PG 51 LOT 8 BLK 290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STAHLMAN MARJORIE R TRUSTEE"/>
    <s v="MARJORIE R STAHLMAN LIVING TRS"/>
    <s v="24160 E RIVER RD"/>
    <s v="GROSSE ILE MI 48138"/>
  </r>
  <r>
    <x v="1737"/>
    <s v="18E17S320030  02910 0060"/>
    <s v="7492"/>
    <s v="PINE RIDGE UNITS 3 &amp; 4"/>
    <s v="0100"/>
    <s v="Single Family Residential"/>
    <s v="09"/>
    <s v="18S"/>
    <s v="18E"/>
    <s v="STANDARD"/>
    <x v="0"/>
    <n v="47822"/>
    <n v="1.1000000000000001"/>
    <s v="000X"/>
    <n v="3660"/>
    <s v="W"/>
    <x v="89"/>
    <s v="CIR"/>
    <m/>
    <s v="BEVERLY HILLS"/>
    <m/>
    <s v="PINE RIDGE UNIT 3 PB 8 PG 51 LOT 6 BLK 291 "/>
    <n v="152011"/>
    <n v="17560"/>
    <n v="134451"/>
    <n v="152011"/>
    <n v="152011"/>
    <x v="1"/>
    <x v="797"/>
    <n v="105900"/>
    <n v="1164"/>
    <n v="313"/>
    <x v="0"/>
    <s v="WARRANTY DEED"/>
    <n v="1"/>
    <x v="30"/>
    <x v="3"/>
    <x v="0"/>
    <m/>
    <n v="1612"/>
    <n v="32"/>
    <x v="1"/>
    <x v="0"/>
    <n v="2304"/>
    <m/>
    <m/>
    <m/>
    <m/>
    <s v="FIRNROHR MAUREEN A"/>
    <s v="MAUREEN A FIRNROHR TRUST DATED DECEMBER"/>
    <s v="105 MARYLAND ST"/>
    <s v="MARSHFIELD MA 02050"/>
  </r>
  <r>
    <x v="1738"/>
    <s v="18E17S320030  02910 0100"/>
    <s v="7492"/>
    <s v="PINE RIDGE UNITS 3 &amp; 4"/>
    <s v="0100"/>
    <s v="Single Family Residential"/>
    <s v="09"/>
    <s v="18S"/>
    <s v="18E"/>
    <s v="STANDARD"/>
    <x v="0"/>
    <n v="46098"/>
    <n v="1.06"/>
    <s v="000X"/>
    <n v="3620"/>
    <s v="W"/>
    <x v="89"/>
    <s v="CIR"/>
    <m/>
    <s v="BEVERLY HILLS"/>
    <m/>
    <s v="PINE RIDGE UNIT 3 PB 8 PG 51 LOT 10 BLK 291"/>
    <n v="184226"/>
    <n v="16930"/>
    <n v="167296"/>
    <n v="184226"/>
    <n v="184226"/>
    <x v="1"/>
    <x v="798"/>
    <n v="190000"/>
    <n v="2910"/>
    <n v="1197"/>
    <x v="0"/>
    <s v="WARRANTY DEED"/>
    <n v="1"/>
    <x v="30"/>
    <x v="3"/>
    <x v="0"/>
    <m/>
    <n v="1952"/>
    <n v="34"/>
    <x v="1"/>
    <x v="0"/>
    <n v="3158"/>
    <m/>
    <m/>
    <m/>
    <m/>
    <s v="PARROTT BENJAMIN ALLEN"/>
    <s v="PARROTT DEBORAH JOHNS"/>
    <s v="23984 MAY LN"/>
    <s v="ATHENS AL 35613"/>
  </r>
  <r>
    <x v="1739"/>
    <s v="18E17S320030  02910 0120"/>
    <s v="7492"/>
    <s v="PINE RIDGE UNITS 3 &amp; 4"/>
    <s v="0100"/>
    <s v="Single Family Residential"/>
    <s v="09"/>
    <s v="18S"/>
    <s v="18E"/>
    <s v="STANDARD"/>
    <x v="0"/>
    <n v="52769"/>
    <n v="1.21"/>
    <s v="000X"/>
    <n v="3600"/>
    <s v="W"/>
    <x v="89"/>
    <s v="CIR"/>
    <m/>
    <s v="BEVERLY HILLS"/>
    <m/>
    <s v="PINE RIDGE UNIT 3 PB 8 PG 51 LOT 12 BLK 291"/>
    <n v="208842"/>
    <n v="19380"/>
    <n v="189462"/>
    <n v="154813"/>
    <n v="129813"/>
    <x v="1"/>
    <x v="667"/>
    <n v="315000"/>
    <n v="3107"/>
    <n v="2101"/>
    <x v="0"/>
    <s v="WARRANTY DEED"/>
    <n v="1"/>
    <x v="7"/>
    <x v="1"/>
    <x v="0"/>
    <m/>
    <n v="2156"/>
    <n v="32"/>
    <x v="0"/>
    <x v="0"/>
    <n v="2789"/>
    <m/>
    <m/>
    <m/>
    <m/>
    <s v="DOMAN EILEEN M"/>
    <s v="BRINAGER ERNESTINE"/>
    <s v="3600 W COGWOOD CIR"/>
    <s v="BEVERLY HILLS FL 34465"/>
  </r>
  <r>
    <x v="1740"/>
    <s v="18E17S320030  02930 0110"/>
    <s v="7492"/>
    <s v="PINE RIDGE UNITS 3 &amp; 4"/>
    <s v="0100"/>
    <s v="Single Family Residential"/>
    <s v="09"/>
    <s v="18S"/>
    <s v="18E"/>
    <s v="STANDARD"/>
    <x v="0"/>
    <n v="43784"/>
    <n v="1.01"/>
    <s v="000X"/>
    <n v="4470"/>
    <s v="N"/>
    <x v="90"/>
    <s v="DR"/>
    <m/>
    <s v="BEVERLY HILLS"/>
    <m/>
    <s v="PINE RIDGE UNIT 3 PB 8 PG 51 LOT 11 BLK 293"/>
    <n v="237895"/>
    <n v="16080"/>
    <n v="221815"/>
    <n v="191472"/>
    <n v="166472"/>
    <x v="0"/>
    <x v="334"/>
    <n v="11000"/>
    <n v="1147"/>
    <n v="1546"/>
    <x v="1"/>
    <s v="WARRANTY DEED"/>
    <n v="1"/>
    <x v="7"/>
    <x v="1"/>
    <x v="0"/>
    <m/>
    <n v="2193"/>
    <n v="32"/>
    <x v="0"/>
    <x v="0"/>
    <n v="3551"/>
    <m/>
    <m/>
    <m/>
    <m/>
    <s v="MARTIN DANIEL E"/>
    <s v="MARTIN JEAN C"/>
    <s v="PO BOX 640039"/>
    <s v="BEVERLY HILLS FL 34464 0039"/>
  </r>
  <r>
    <x v="1741"/>
    <s v="18E17S320030  03000 0050"/>
    <s v="7492"/>
    <s v="PINE RIDGE UNITS 3 &amp; 4"/>
    <s v="0000"/>
    <s v="Vacant Residential"/>
    <s v="09"/>
    <s v="18S"/>
    <s v="18E"/>
    <s v="STANDARD"/>
    <x v="1"/>
    <n v="46250"/>
    <n v="1.06"/>
    <s v="000X"/>
    <n v="4464"/>
    <s v="N"/>
    <x v="91"/>
    <s v="BLVD"/>
    <m/>
    <s v="BEVERLY HILLS"/>
    <m/>
    <s v="PINE RIDGE UNIT 3 PB 8 PG 51 LOT 5 BLK 300"/>
    <n v="16990"/>
    <n v="16990"/>
    <n v="0"/>
    <n v="16990"/>
    <n v="16990"/>
    <x v="1"/>
    <x v="799"/>
    <n v="23500"/>
    <n v="3075"/>
    <n v="1201"/>
    <x v="1"/>
    <s v="WARRANTY DEED"/>
    <m/>
    <x v="6"/>
    <x v="2"/>
    <x v="2"/>
    <m/>
    <m/>
    <m/>
    <x v="2"/>
    <x v="1"/>
    <n v="0"/>
    <m/>
    <m/>
    <m/>
    <m/>
    <s v="BRUCE KAUFMAN INC"/>
    <m/>
    <s v="7299 S PEACH PT"/>
    <s v="HOMOSASSA FL 34446"/>
  </r>
  <r>
    <x v="1742"/>
    <s v="18E17S320030  03190 0160"/>
    <s v="7492"/>
    <s v="PINE RIDGE UNITS 3 &amp; 4"/>
    <s v="0100"/>
    <s v="Single Family Residential"/>
    <s v="10"/>
    <s v="18S"/>
    <s v="18E"/>
    <s v="STANDARD"/>
    <x v="0"/>
    <n v="44089"/>
    <n v="1.01"/>
    <s v="000X"/>
    <n v="2778"/>
    <s v="W"/>
    <x v="92"/>
    <s v="DR"/>
    <m/>
    <s v="BEVERLY HILLS"/>
    <m/>
    <s v="PINE RIDGE UNIT 3 PB 8 PG 51 LOT 16 BLK 319"/>
    <n v="215671"/>
    <n v="16190"/>
    <n v="199481"/>
    <n v="158611"/>
    <n v="133611"/>
    <x v="0"/>
    <x v="800"/>
    <n v="195000"/>
    <n v="2619"/>
    <n v="2188"/>
    <x v="0"/>
    <s v="WARRANTY DEED"/>
    <n v="1"/>
    <x v="30"/>
    <x v="1"/>
    <x v="0"/>
    <n v="1"/>
    <n v="2781"/>
    <n v="32"/>
    <x v="0"/>
    <x v="0"/>
    <n v="3899"/>
    <m/>
    <m/>
    <m/>
    <m/>
    <s v="LUMSDEN DAN TERRY"/>
    <s v="LUMSDEN DIANE VALERIE"/>
    <s v="2778 W BEAMWOOD DR"/>
    <s v="BEVERLY HILLS FL 34465 3010"/>
  </r>
  <r>
    <x v="1743"/>
    <s v="18E17S320030  02780 0160"/>
    <s v="7492"/>
    <s v="PINE RIDGE UNITS 3 &amp; 4"/>
    <s v="0100"/>
    <s v="Single Family Residential"/>
    <s v="09"/>
    <s v="18S"/>
    <s v="18E"/>
    <s v="STANDARD"/>
    <x v="0"/>
    <n v="46672"/>
    <n v="1.07"/>
    <s v="000X"/>
    <n v="3835"/>
    <s v="W"/>
    <x v="85"/>
    <s v="CIR"/>
    <m/>
    <s v="BEVERLY HILLS"/>
    <m/>
    <s v="PINE RIDGE UNIT 3 PB 8 PG 51 LOT 16 BLK 278"/>
    <n v="159104"/>
    <n v="17140"/>
    <n v="141964"/>
    <n v="109940"/>
    <n v="84940"/>
    <x v="0"/>
    <x v="80"/>
    <n v="110000"/>
    <n v="2490"/>
    <n v="2193"/>
    <x v="0"/>
    <s v="WARRANTY DEED"/>
    <n v="1"/>
    <x v="44"/>
    <x v="1"/>
    <x v="0"/>
    <m/>
    <n v="1742"/>
    <n v="32"/>
    <x v="1"/>
    <x v="0"/>
    <n v="2586"/>
    <m/>
    <m/>
    <m/>
    <m/>
    <s v="GAMACHE DONALD N JR"/>
    <s v="GAMACHE SUSAN M"/>
    <s v="3835 W DOUGLASFIR CIR"/>
    <s v="BEVERLY HILLS FL 34465"/>
  </r>
  <r>
    <x v="1744"/>
    <s v="18E17S320030  02790 0050"/>
    <s v="7492"/>
    <s v="PINE RIDGE UNITS 3 &amp; 4"/>
    <s v="0100"/>
    <s v="Single Family Residential"/>
    <s v="04"/>
    <s v="18S"/>
    <s v="18E"/>
    <s v="1.0 TO 2.5 ACRES HIGH"/>
    <x v="0"/>
    <n v="56249"/>
    <n v="1.29"/>
    <s v="000X"/>
    <n v="5215"/>
    <s v="N"/>
    <x v="93"/>
    <s v="DR"/>
    <m/>
    <s v="BEVERLY HILLS"/>
    <m/>
    <s v="PINE RIDGE UNIT 3 PB 8 PG 51 LOT 5 BLK 279"/>
    <n v="207922"/>
    <n v="16140"/>
    <n v="191782"/>
    <n v="180609"/>
    <n v="155609"/>
    <x v="0"/>
    <x v="490"/>
    <n v="180000"/>
    <n v="2805"/>
    <n v="2423"/>
    <x v="0"/>
    <s v="WARRANTY DEED"/>
    <n v="1"/>
    <x v="26"/>
    <x v="1"/>
    <x v="0"/>
    <m/>
    <n v="2310"/>
    <n v="32"/>
    <x v="1"/>
    <x v="0"/>
    <n v="3300"/>
    <m/>
    <m/>
    <m/>
    <m/>
    <s v="AVELLANOSA CLARKE G"/>
    <m/>
    <s v="5215 N CARNATION DR"/>
    <s v="BEVERLY HILLS FL 34465 2942"/>
  </r>
  <r>
    <x v="1745"/>
    <s v="18E17S320030  02880 0080"/>
    <s v="7492"/>
    <s v="PINE RIDGE UNITS 3 &amp; 4"/>
    <s v="0100"/>
    <s v="Single Family Residential"/>
    <s v="09"/>
    <s v="18S"/>
    <s v="18E"/>
    <s v="STANDARD"/>
    <x v="0"/>
    <n v="44135"/>
    <n v="1.01"/>
    <s v="000X"/>
    <n v="4969"/>
    <s v="N"/>
    <x v="86"/>
    <s v="DR"/>
    <m/>
    <s v="BEVERLY HILLS"/>
    <m/>
    <s v="PINE RIDGE UNIT 3 PB 8 PG 51 LOT 8 BLK 288"/>
    <n v="139238"/>
    <n v="16210"/>
    <n v="123028"/>
    <n v="112822"/>
    <n v="87822"/>
    <x v="0"/>
    <x v="801"/>
    <n v="113500"/>
    <n v="2763"/>
    <n v="1831"/>
    <x v="0"/>
    <s v="WARRANTY DEED"/>
    <n v="1"/>
    <x v="2"/>
    <x v="3"/>
    <x v="0"/>
    <m/>
    <n v="1476"/>
    <n v="32"/>
    <x v="0"/>
    <x v="0"/>
    <n v="2041"/>
    <m/>
    <m/>
    <m/>
    <m/>
    <s v="DURHAM KIMBERLY ANN"/>
    <m/>
    <s v="4969 N ALLAMANDRA DR"/>
    <s v="BEVERLY HILLS FL 34465"/>
  </r>
  <r>
    <x v="1746"/>
    <s v="18E17S320030  02880 0150"/>
    <s v="7492"/>
    <s v="PINE RIDGE UNITS 3 &amp; 4"/>
    <s v="0100"/>
    <s v="Single Family Residential"/>
    <s v="09"/>
    <s v="18S"/>
    <s v="18E"/>
    <s v="1.0 TO 2.5 ACRES HIGH"/>
    <x v="0"/>
    <n v="56602"/>
    <n v="1.3"/>
    <s v="000X"/>
    <n v="3452"/>
    <s v="W"/>
    <x v="87"/>
    <s v="CT"/>
    <m/>
    <s v="BEVERLY HILLS"/>
    <m/>
    <s v="PINE RIDGE UNIT 3 PB 8 PG 51 LOT 15 BLK 288 "/>
    <n v="202969"/>
    <n v="16240"/>
    <n v="186729"/>
    <n v="136377"/>
    <n v="111377"/>
    <x v="0"/>
    <x v="477"/>
    <n v="12000"/>
    <n v="2128"/>
    <n v="922"/>
    <x v="0"/>
    <s v="LIFE ESTATE"/>
    <n v="1"/>
    <x v="2"/>
    <x v="1"/>
    <x v="0"/>
    <m/>
    <n v="2316"/>
    <n v="32"/>
    <x v="0"/>
    <x v="0"/>
    <n v="3236"/>
    <m/>
    <m/>
    <m/>
    <m/>
    <s v="BRITTON MARY EDITH"/>
    <m/>
    <s v="3452 W DANNY CT"/>
    <s v="BEVERLY HILLS FL 34465 2906"/>
  </r>
  <r>
    <x v="1747"/>
    <s v="18E17S320030  02900 0120"/>
    <s v="7492"/>
    <s v="PINE RIDGE UNITS 3 &amp; 4"/>
    <s v="0100"/>
    <s v="Single Family Residential"/>
    <s v="09"/>
    <s v="18S"/>
    <s v="18E"/>
    <s v="STANDARD"/>
    <x v="0"/>
    <n v="45659"/>
    <n v="1.05"/>
    <s v="000X"/>
    <n v="3605"/>
    <s v="W"/>
    <x v="89"/>
    <s v="CIR"/>
    <m/>
    <s v="BEVERLY HILLS"/>
    <m/>
    <s v="PINE RIDGE UNIT 3 PB 8 PG 51 LOT 12 BLK 290"/>
    <n v="217451"/>
    <n v="16770"/>
    <n v="200681"/>
    <n v="161759"/>
    <n v="131759"/>
    <x v="0"/>
    <x v="802"/>
    <n v="190000"/>
    <n v="2382"/>
    <n v="1733"/>
    <x v="0"/>
    <s v="WARRANTY DEED"/>
    <n v="1"/>
    <x v="21"/>
    <x v="3"/>
    <x v="0"/>
    <n v="1"/>
    <n v="2079"/>
    <n v="32"/>
    <x v="0"/>
    <x v="0"/>
    <n v="3037"/>
    <m/>
    <m/>
    <m/>
    <m/>
    <s v="MAJOR FRANK R JR"/>
    <s v="MAJOR THERESA M"/>
    <s v="PO BOX 640283"/>
    <s v="BEVERLY HILLS FL 34464"/>
  </r>
  <r>
    <x v="1748"/>
    <s v="18E17S320030  02930 0060"/>
    <s v="7492"/>
    <s v="PINE RIDGE UNITS 3 &amp; 4"/>
    <s v="0000"/>
    <s v="Vacant Residential"/>
    <s v="09"/>
    <s v="18S"/>
    <s v="18E"/>
    <s v="STANDARD"/>
    <x v="1"/>
    <n v="43920"/>
    <n v="1.01"/>
    <s v="000X"/>
    <n v="4614"/>
    <s v="N"/>
    <x v="90"/>
    <s v="DR"/>
    <m/>
    <s v="BEVERLY HILLS"/>
    <m/>
    <s v="PINE RIDGE UNIT 3 PB 8 PG 51 LOT 6 BLK 293"/>
    <n v="16130"/>
    <n v="16130"/>
    <n v="0"/>
    <n v="16130"/>
    <n v="16130"/>
    <x v="1"/>
    <x v="75"/>
    <n v="10200"/>
    <n v="823"/>
    <n v="363"/>
    <x v="1"/>
    <s v="WARRANTY DEED"/>
    <m/>
    <x v="6"/>
    <x v="2"/>
    <x v="2"/>
    <m/>
    <m/>
    <m/>
    <x v="2"/>
    <x v="1"/>
    <n v="0"/>
    <m/>
    <m/>
    <m/>
    <m/>
    <s v="EDEN INVESTMENTS LTD"/>
    <m/>
    <s v="PO BOX 46"/>
    <s v=" 3700 AA NETHERLANDS"/>
  </r>
  <r>
    <x v="1749"/>
    <s v="18E17S320030  02930 0080"/>
    <s v="7492"/>
    <s v="PINE RIDGE UNITS 3 &amp; 4"/>
    <s v="0000"/>
    <s v="Vacant Residential"/>
    <s v="09"/>
    <s v="18S"/>
    <s v="18E"/>
    <s v="STANDARD"/>
    <x v="1"/>
    <n v="43866"/>
    <n v="1.01"/>
    <s v="000X"/>
    <n v="4576"/>
    <s v="N"/>
    <x v="90"/>
    <s v="DR"/>
    <m/>
    <s v="BEVERLY HILLS"/>
    <m/>
    <s v="PINE RIDGE UNIT 3 PB 8 PG 51 LOT 8 BLK 293"/>
    <n v="16110"/>
    <n v="16110"/>
    <n v="0"/>
    <n v="16110"/>
    <n v="16110"/>
    <x v="1"/>
    <x v="23"/>
    <m/>
    <m/>
    <m/>
    <x v="2"/>
    <m/>
    <m/>
    <x v="6"/>
    <x v="2"/>
    <x v="2"/>
    <m/>
    <m/>
    <m/>
    <x v="2"/>
    <x v="1"/>
    <n v="0"/>
    <m/>
    <m/>
    <m/>
    <m/>
    <s v="CARRINGTON BARBARA"/>
    <m/>
    <s v="108-10 SHORE FRONT PKWY UNIT 3"/>
    <s v="FAR ROCKAWAY NY 11694"/>
  </r>
  <r>
    <x v="1750"/>
    <s v="18E17S320030  02940 0020"/>
    <s v="7492"/>
    <s v="PINE RIDGE UNITS 3 &amp; 4"/>
    <s v="0000"/>
    <s v="Vacant Residential"/>
    <s v="09"/>
    <s v="18S"/>
    <s v="18E"/>
    <s v="STANDARD"/>
    <x v="1"/>
    <n v="48084"/>
    <n v="1.1000000000000001"/>
    <s v="000X"/>
    <n v="4626"/>
    <s v="N"/>
    <x v="94"/>
    <s v="TER"/>
    <m/>
    <s v="BEVERLY HILLS"/>
    <m/>
    <s v="PINE RIDGE UNIT 3 PB 8 PG 51 LOT 2 BLK 294 "/>
    <n v="17660"/>
    <n v="17660"/>
    <n v="0"/>
    <n v="17660"/>
    <n v="17660"/>
    <x v="1"/>
    <x v="23"/>
    <m/>
    <m/>
    <m/>
    <x v="2"/>
    <m/>
    <m/>
    <x v="6"/>
    <x v="2"/>
    <x v="2"/>
    <m/>
    <m/>
    <m/>
    <x v="2"/>
    <x v="1"/>
    <n v="0"/>
    <m/>
    <m/>
    <m/>
    <m/>
    <s v="BAROS INVESTMENTS NV"/>
    <s v="ATTN HSBC PRIVATE BANK INTL"/>
    <s v="1901 BRICKELL AVE B713"/>
    <s v="MIAMI FL 33129"/>
  </r>
  <r>
    <x v="1751"/>
    <s v="18E17S320030  02990 0030"/>
    <s v="7492"/>
    <s v="PINE RIDGE UNITS 3 &amp; 4"/>
    <s v="0100"/>
    <s v="Single Family Residential"/>
    <s v="09"/>
    <s v="18S"/>
    <s v="18E"/>
    <s v="STANDARD"/>
    <x v="0"/>
    <n v="51250"/>
    <n v="1.18"/>
    <s v="000X"/>
    <n v="4524"/>
    <s v="N"/>
    <x v="88"/>
    <s v="LOOP"/>
    <m/>
    <s v="BEVERLY HILLS"/>
    <m/>
    <s v="PINE RIDGE UNIT 3 PB 8 PG 51 LOT 3 BLK 299"/>
    <n v="311198"/>
    <n v="18820"/>
    <n v="292378"/>
    <n v="231928"/>
    <n v="206928"/>
    <x v="0"/>
    <x v="112"/>
    <n v="17000"/>
    <n v="1618"/>
    <n v="1213"/>
    <x v="1"/>
    <s v="WARRANTY DEED"/>
    <n v="1"/>
    <x v="24"/>
    <x v="0"/>
    <x v="1"/>
    <m/>
    <n v="3197"/>
    <n v="32"/>
    <x v="0"/>
    <x v="0"/>
    <n v="4322"/>
    <m/>
    <m/>
    <m/>
    <m/>
    <s v="REED WILLIAM G"/>
    <s v="REED KATHERINE A REGAN"/>
    <s v="4524 N CAPISTRANO LOOP"/>
    <s v="BEVERLY HILLS FL 34465"/>
  </r>
  <r>
    <x v="1752"/>
    <s v="18E17S320030  03000 0040"/>
    <s v="7492"/>
    <s v="PINE RIDGE UNITS 3 &amp; 4"/>
    <s v="0000"/>
    <s v="Vacant Residential"/>
    <s v="09"/>
    <s v="18S"/>
    <s v="18E"/>
    <s v="STANDARD"/>
    <x v="1"/>
    <n v="43750"/>
    <n v="1"/>
    <s v="000X"/>
    <n v="4496"/>
    <s v="N"/>
    <x v="91"/>
    <s v="BLVD"/>
    <m/>
    <s v="BEVERLY HILLS"/>
    <m/>
    <s v="PINE RIDGE UNIT 3 PB 8 PG 51 LOT 4 BLK 300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ABRESCH JOHN"/>
    <m/>
    <s v="3438 GRAND FORKS DR"/>
    <s v="LAND O LAKES FL 34639 5594"/>
  </r>
  <r>
    <x v="1753"/>
    <s v="18E17S320030  02780 0050"/>
    <s v="7492"/>
    <s v="PINE RIDGE UNITS 3 &amp; 4"/>
    <s v="0100"/>
    <s v="Single Family Residential"/>
    <s v="04"/>
    <s v="18S"/>
    <s v="18E"/>
    <s v="STANDARD"/>
    <x v="0"/>
    <n v="46567"/>
    <n v="1.07"/>
    <s v="000X"/>
    <n v="5186"/>
    <s v="N"/>
    <x v="93"/>
    <s v="DR"/>
    <m/>
    <s v="BEVERLY HILLS"/>
    <m/>
    <s v="PINE RIDGE UNIT 3 PB 8 PG 51 LOT 5 BLK 278"/>
    <n v="17100"/>
    <n v="17100"/>
    <n v="0"/>
    <n v="17100"/>
    <n v="17100"/>
    <x v="0"/>
    <x v="803"/>
    <n v="15000"/>
    <n v="2917"/>
    <n v="1038"/>
    <x v="1"/>
    <s v="WARRANTY DEED"/>
    <n v="1"/>
    <x v="31"/>
    <x v="0"/>
    <x v="1"/>
    <m/>
    <n v="3204"/>
    <n v="32"/>
    <x v="0"/>
    <x v="0"/>
    <n v="4295"/>
    <m/>
    <m/>
    <m/>
    <m/>
    <s v="LOBSIGER HEATHER M"/>
    <s v="EWING CODY"/>
    <s v="5186 N CARNATION DR"/>
    <s v="BEVERLY HILLS FL 34465"/>
  </r>
  <r>
    <x v="1754"/>
    <s v="18E17S320030  02780 0070"/>
    <s v="7492"/>
    <s v="PINE RIDGE UNITS 3 &amp; 4"/>
    <s v="0000"/>
    <s v="Vacant Residential"/>
    <s v="04"/>
    <s v="18S"/>
    <s v="18E"/>
    <s v="STANDARD"/>
    <x v="1"/>
    <n v="47137"/>
    <n v="1.08"/>
    <s v="000X"/>
    <n v="3745"/>
    <s v="W"/>
    <x v="85"/>
    <s v="CIR"/>
    <m/>
    <s v="BEVERLY HILLS"/>
    <m/>
    <s v="PINE RIDGE UNIT 3 PB 8 PG 51 LOT 7 BLK 278"/>
    <n v="17310"/>
    <n v="17310"/>
    <n v="0"/>
    <n v="17310"/>
    <n v="17310"/>
    <x v="1"/>
    <x v="518"/>
    <n v="21000"/>
    <n v="2354"/>
    <n v="498"/>
    <x v="1"/>
    <s v="WARRANTY DEED"/>
    <m/>
    <x v="6"/>
    <x v="2"/>
    <x v="2"/>
    <m/>
    <m/>
    <m/>
    <x v="2"/>
    <x v="1"/>
    <n v="0"/>
    <m/>
    <m/>
    <m/>
    <m/>
    <s v="SPIRES EURSHEL L JR"/>
    <s v="EURSHEL L SPIRES JR TRUST UTA"/>
    <s v="97 SW 5TH TER"/>
    <s v="CRYSTAL RIVER FL 34429 4610"/>
  </r>
  <r>
    <x v="1755"/>
    <s v="18E17S320030  02800 0050"/>
    <s v="7492"/>
    <s v="PINE RIDGE UNITS 3 &amp; 4"/>
    <s v="0100"/>
    <s v="Single Family Residential"/>
    <s v="04"/>
    <s v="18S"/>
    <s v="18E"/>
    <s v="STANDARD"/>
    <x v="0"/>
    <n v="44125"/>
    <n v="1.01"/>
    <s v="000X"/>
    <n v="3712"/>
    <s v="W"/>
    <x v="85"/>
    <s v="CIR"/>
    <m/>
    <s v="BEVERLY HILLS"/>
    <m/>
    <s v="PINE RIDGE UNIT 3 PB 8 PG 51 LOT 5 BLK 280"/>
    <n v="217774"/>
    <n v="16210"/>
    <n v="201564"/>
    <n v="153271"/>
    <n v="128271"/>
    <x v="1"/>
    <x v="804"/>
    <n v="289900"/>
    <n v="3096"/>
    <n v="1436"/>
    <x v="0"/>
    <s v="WARRANTY DEED"/>
    <n v="1"/>
    <x v="2"/>
    <x v="1"/>
    <x v="0"/>
    <n v="1"/>
    <n v="2874"/>
    <n v="32"/>
    <x v="0"/>
    <x v="0"/>
    <n v="4058"/>
    <m/>
    <m/>
    <m/>
    <m/>
    <s v="GODWIN KENTON R"/>
    <s v="GODWIN CANDY L"/>
    <s v="3712 W DOUGLASFIR CIR"/>
    <s v="BEVERLY HILLS FL 34465 2994"/>
  </r>
  <r>
    <x v="1756"/>
    <s v="18E17S320030  02890 0070"/>
    <s v="7492"/>
    <s v="PINE RIDGE UNITS 3 &amp; 4"/>
    <s v="0100"/>
    <s v="Single Family Residential"/>
    <s v="09"/>
    <s v="18S"/>
    <s v="18E"/>
    <s v="STANDARD"/>
    <x v="0"/>
    <n v="47862"/>
    <n v="1.1000000000000001"/>
    <s v="000X"/>
    <n v="4839"/>
    <s v="N"/>
    <x v="86"/>
    <s v="DR"/>
    <m/>
    <s v="BEVERLY HILLS"/>
    <m/>
    <s v="PINE RIDGE UNIT 3 PB 8 PG 51 LOT 7 BLK 289"/>
    <n v="184313"/>
    <n v="17580"/>
    <n v="166733"/>
    <n v="184313"/>
    <n v="184313"/>
    <x v="1"/>
    <x v="805"/>
    <n v="189000"/>
    <n v="2976"/>
    <n v="936"/>
    <x v="0"/>
    <s v="WARRANTY DEED"/>
    <n v="1"/>
    <x v="1"/>
    <x v="1"/>
    <x v="0"/>
    <m/>
    <n v="1934"/>
    <n v="32"/>
    <x v="0"/>
    <x v="0"/>
    <n v="2748"/>
    <m/>
    <m/>
    <m/>
    <m/>
    <s v="MCGOWAN SUSAN G"/>
    <s v="MCGOWAN JAMES J"/>
    <s v="4839 N ALLAMANDRA DR"/>
    <s v="BEVERLY HILLS FL 34465"/>
  </r>
  <r>
    <x v="1757"/>
    <s v="18E17S320030  02900 0070"/>
    <s v="7492"/>
    <s v="PINE RIDGE UNITS 3 &amp; 4"/>
    <s v="0100"/>
    <s v="Single Family Residential"/>
    <s v="09"/>
    <s v="18S"/>
    <s v="18E"/>
    <s v="STANDARD"/>
    <x v="0"/>
    <n v="43616"/>
    <n v="1"/>
    <s v="000X"/>
    <n v="4828"/>
    <s v="N"/>
    <x v="86"/>
    <s v="DR"/>
    <m/>
    <s v="BEVERLY HILLS"/>
    <m/>
    <s v="PINE RIDGE UNIT 3 PB 8 PG 51 LOT 7 BLK 290"/>
    <n v="194430"/>
    <n v="16020"/>
    <n v="178410"/>
    <n v="151639"/>
    <n v="0"/>
    <x v="0"/>
    <x v="806"/>
    <n v="124900"/>
    <n v="2571"/>
    <n v="2066"/>
    <x v="0"/>
    <s v="TO OR FROM BANKS/LOAN CO."/>
    <n v="1"/>
    <x v="1"/>
    <x v="1"/>
    <x v="0"/>
    <n v="1"/>
    <n v="2118"/>
    <n v="32"/>
    <x v="0"/>
    <x v="0"/>
    <n v="3069"/>
    <m/>
    <m/>
    <m/>
    <m/>
    <s v="BERTAGNA DIEGO"/>
    <s v="BERTAGNA HELEN F"/>
    <s v="4828 N ALLAMANDRA DR"/>
    <s v="BEVERLY HILLS FL 34465"/>
  </r>
  <r>
    <x v="1758"/>
    <s v="18E17S320030  02910 0050"/>
    <s v="7492"/>
    <s v="PINE RIDGE UNITS 3 &amp; 4"/>
    <s v="0100"/>
    <s v="Single Family Residential"/>
    <s v="09"/>
    <s v="18S"/>
    <s v="18E"/>
    <s v="STANDARD"/>
    <x v="0"/>
    <n v="46262"/>
    <n v="1.06"/>
    <s v="000X"/>
    <n v="3670"/>
    <s v="W"/>
    <x v="89"/>
    <s v="CIR"/>
    <m/>
    <s v="BEVERLY HILLS"/>
    <m/>
    <s v="PINE RIDGE UNIT 3 PB 8 PG 51 LOT 5 BLK 291"/>
    <n v="199337"/>
    <n v="16990"/>
    <n v="182347"/>
    <n v="144703"/>
    <n v="119703"/>
    <x v="0"/>
    <x v="142"/>
    <n v="285000"/>
    <n v="1925"/>
    <n v="1733"/>
    <x v="0"/>
    <s v="WARRANTY DEED"/>
    <n v="1"/>
    <x v="14"/>
    <x v="1"/>
    <x v="0"/>
    <m/>
    <n v="2080"/>
    <n v="32"/>
    <x v="0"/>
    <x v="0"/>
    <n v="2938"/>
    <m/>
    <m/>
    <m/>
    <m/>
    <s v="SMITH ERIK P"/>
    <s v="SMITH DENISE S"/>
    <s v="3670 W COGWOOD CIRCLE"/>
    <s v="BEVERLY HILLS FL 34465"/>
  </r>
  <r>
    <x v="1759"/>
    <s v="18E17S320030  02910 0080"/>
    <s v="7492"/>
    <s v="PINE RIDGE UNITS 3 &amp; 4"/>
    <s v="0100"/>
    <s v="Single Family Residential"/>
    <s v="09"/>
    <s v="18S"/>
    <s v="18E"/>
    <s v="STANDARD"/>
    <x v="0"/>
    <n v="48352"/>
    <n v="1.1100000000000001"/>
    <s v="000X"/>
    <n v="3640"/>
    <s v="W"/>
    <x v="89"/>
    <s v="CIR"/>
    <m/>
    <s v="BEVERLY HILLS"/>
    <m/>
    <s v="PINE RIDGE UNIT 3 PB 8 PG 51 LOT 8 BLK 291"/>
    <n v="243539"/>
    <n v="17760"/>
    <n v="225779"/>
    <n v="169655"/>
    <n v="144655"/>
    <x v="0"/>
    <x v="312"/>
    <n v="200000"/>
    <n v="1515"/>
    <n v="402"/>
    <x v="0"/>
    <s v="WARRANTY DEED"/>
    <n v="1"/>
    <x v="7"/>
    <x v="1"/>
    <x v="0"/>
    <m/>
    <n v="2376"/>
    <n v="32"/>
    <x v="0"/>
    <x v="0"/>
    <n v="3218"/>
    <m/>
    <m/>
    <m/>
    <m/>
    <s v="GRIMES THOMAS"/>
    <s v="GRIMES KRISTI"/>
    <s v="3640 W COGWOOD DR"/>
    <s v="BEVERLY HILLS FL 34465"/>
  </r>
  <r>
    <x v="1760"/>
    <s v="18E17S320030  02910 0110"/>
    <s v="7492"/>
    <s v="PINE RIDGE UNITS 3 &amp; 4"/>
    <s v="0100"/>
    <s v="Single Family Residential"/>
    <s v="09"/>
    <s v="18S"/>
    <s v="18E"/>
    <s v="1.0 TO 2.5 ACRES HIGH"/>
    <x v="0"/>
    <n v="77755"/>
    <n v="1.79"/>
    <s v="000X"/>
    <n v="3610"/>
    <s v="W"/>
    <x v="89"/>
    <s v="CIR"/>
    <m/>
    <s v="BEVERLY HILLS"/>
    <m/>
    <s v="PINE RIDGE UNIT 3 PB 8 PG 51 LOT 11 BLK 291"/>
    <n v="192503"/>
    <n v="22310"/>
    <n v="170193"/>
    <n v="133711"/>
    <n v="108211"/>
    <x v="0"/>
    <x v="807"/>
    <n v="18000"/>
    <n v="939"/>
    <n v="1985"/>
    <x v="1"/>
    <s v="WARRANTY DEED"/>
    <n v="1"/>
    <x v="14"/>
    <x v="1"/>
    <x v="0"/>
    <m/>
    <n v="2163"/>
    <n v="32"/>
    <x v="0"/>
    <x v="0"/>
    <n v="3032"/>
    <m/>
    <m/>
    <m/>
    <m/>
    <s v="BOWLES REGINA I"/>
    <s v="GINDA CHRISTINE J"/>
    <s v="3610 W COGWOOD CIR"/>
    <s v="BEVERLY HILLS FL 34465"/>
  </r>
  <r>
    <x v="1761"/>
    <s v="18E17S320030  02910 0140"/>
    <s v="7492"/>
    <s v="PINE RIDGE UNITS 3 &amp; 4"/>
    <s v="0100"/>
    <s v="Single Family Residential"/>
    <s v="09"/>
    <s v="18S"/>
    <s v="18E"/>
    <s v="STANDARD"/>
    <x v="0"/>
    <n v="48451"/>
    <n v="1.1100000000000001"/>
    <s v="000X"/>
    <n v="4780"/>
    <s v="N"/>
    <x v="94"/>
    <s v="TER"/>
    <m/>
    <s v="BEVERLY HILLS"/>
    <m/>
    <s v="PINE RIDGE UNIT 3 PB 8 PG 51 LOT 14 BLK 291"/>
    <n v="200640"/>
    <n v="17800"/>
    <n v="182840"/>
    <n v="145127"/>
    <n v="120127"/>
    <x v="0"/>
    <x v="415"/>
    <n v="249900"/>
    <n v="1946"/>
    <n v="1960"/>
    <x v="0"/>
    <s v="WARRANTY DEED"/>
    <n v="1"/>
    <x v="33"/>
    <x v="1"/>
    <x v="0"/>
    <n v="1"/>
    <n v="1909"/>
    <n v="32"/>
    <x v="0"/>
    <x v="0"/>
    <n v="2878"/>
    <m/>
    <m/>
    <m/>
    <m/>
    <s v="BLAKE GERARD B"/>
    <s v="HILL MARILYN J"/>
    <s v="4780 N CANARYWOOD TER"/>
    <s v="BEVERLY HILLS FL 34465"/>
  </r>
  <r>
    <x v="1762"/>
    <s v="18E17S320030  02930 0020"/>
    <s v="7492"/>
    <s v="PINE RIDGE UNITS 3 &amp; 4"/>
    <s v="0100"/>
    <s v="Single Family Residential"/>
    <s v="09"/>
    <s v="18S"/>
    <s v="18E"/>
    <s v="STANDARD"/>
    <x v="0"/>
    <n v="46256"/>
    <n v="1.06"/>
    <s v="000X"/>
    <n v="4672"/>
    <s v="N"/>
    <x v="90"/>
    <s v="DR"/>
    <m/>
    <s v="BEVERLY HILLS"/>
    <m/>
    <s v="PINE RIDGE UNIT 3 PB 8 PG 51 LOT 2 BLK 293"/>
    <n v="231687"/>
    <n v="16990"/>
    <n v="214697"/>
    <n v="231687"/>
    <n v="206687"/>
    <x v="0"/>
    <x v="283"/>
    <n v="260000"/>
    <n v="3009"/>
    <n v="2480"/>
    <x v="0"/>
    <s v="WARRANTY DEED"/>
    <n v="1"/>
    <x v="26"/>
    <x v="1"/>
    <x v="0"/>
    <n v="1"/>
    <n v="2214"/>
    <n v="32"/>
    <x v="0"/>
    <x v="0"/>
    <n v="3197"/>
    <m/>
    <m/>
    <m/>
    <m/>
    <s v="HILTON JACK D"/>
    <s v="HILTON MARGARET E"/>
    <s v="4672 N CANDLEWOOD DR"/>
    <s v="BEVERLY HILLS FL 34465"/>
  </r>
  <r>
    <x v="1763"/>
    <s v="18E17S320030  02930 0050"/>
    <s v="7492"/>
    <s v="PINE RIDGE UNITS 3 &amp; 4"/>
    <s v="0000"/>
    <s v="Vacant Residential"/>
    <s v="09"/>
    <s v="18S"/>
    <s v="18E"/>
    <s v="STANDARD"/>
    <x v="1"/>
    <n v="47924"/>
    <n v="1.1000000000000001"/>
    <s v="000X"/>
    <n v="4628"/>
    <s v="N"/>
    <x v="90"/>
    <s v="DR"/>
    <m/>
    <s v="BEVERLY HILLS"/>
    <m/>
    <s v="PINE RIDGE UNIT 3 PB 8 PG 51 LOT 5 BLK 293 "/>
    <n v="17600"/>
    <n v="17600"/>
    <n v="0"/>
    <n v="17600"/>
    <n v="17600"/>
    <x v="1"/>
    <x v="85"/>
    <n v="55000"/>
    <n v="1773"/>
    <n v="888"/>
    <x v="1"/>
    <s v="WARRANTY DEED"/>
    <m/>
    <x v="6"/>
    <x v="2"/>
    <x v="2"/>
    <m/>
    <m/>
    <m/>
    <x v="2"/>
    <x v="1"/>
    <n v="0"/>
    <m/>
    <m/>
    <m/>
    <m/>
    <s v="THOMAS VARGHESE V &amp; ROSAMMA"/>
    <m/>
    <s v="131 SUFFOLK AVE"/>
    <s v="STATEN ISLAND NY 10314"/>
  </r>
  <r>
    <x v="1764"/>
    <s v="18E17S320030  02980 0010"/>
    <s v="7492"/>
    <s v="PINE RIDGE UNITS 3 &amp; 4"/>
    <s v="0100"/>
    <s v="Single Family Residential"/>
    <s v="09"/>
    <s v="18S"/>
    <s v="18E"/>
    <s v="STANDARD"/>
    <x v="0"/>
    <n v="49986"/>
    <n v="1.1499999999999999"/>
    <s v="000X"/>
    <n v="4422"/>
    <s v="N"/>
    <x v="95"/>
    <s v="AVE"/>
    <m/>
    <s v="BEVERLY HILLS"/>
    <m/>
    <s v="PINE RIDGE UNIT 3 PB 8 PG 51 LOT 1 BLK 298"/>
    <n v="345937"/>
    <n v="18360"/>
    <n v="327577"/>
    <n v="345937"/>
    <n v="320937"/>
    <x v="0"/>
    <x v="777"/>
    <n v="390000"/>
    <n v="2953"/>
    <n v="1243"/>
    <x v="0"/>
    <s v="WARRANTY DEED"/>
    <n v="1"/>
    <x v="3"/>
    <x v="1"/>
    <x v="1"/>
    <m/>
    <n v="2625"/>
    <n v="32"/>
    <x v="0"/>
    <x v="0"/>
    <n v="3779"/>
    <m/>
    <m/>
    <m/>
    <m/>
    <s v="TURNER HANNAH"/>
    <s v="TURNER SCOTT"/>
    <s v="4422 N BUTTERNUT AVE"/>
    <s v="BEVERLY HILLS FL 34465"/>
  </r>
  <r>
    <x v="1765"/>
    <s v="18E17S320030  02980 0030"/>
    <s v="7492"/>
    <s v="PINE RIDGE UNITS 3 &amp; 4"/>
    <s v="0000"/>
    <s v="Vacant Residential"/>
    <s v="09"/>
    <s v="18S"/>
    <s v="18E"/>
    <s v="STANDARD"/>
    <x v="1"/>
    <n v="50060"/>
    <n v="1.1499999999999999"/>
    <s v="000X"/>
    <n v="4336"/>
    <s v="N"/>
    <x v="95"/>
    <s v="AVE"/>
    <m/>
    <s v="BEVERLY HILLS"/>
    <m/>
    <s v="PINE RIDGE UNIT 3 PB 8 PG 51 LOT 3 BLK 298"/>
    <n v="18390"/>
    <n v="18390"/>
    <n v="0"/>
    <n v="18390"/>
    <n v="18390"/>
    <x v="1"/>
    <x v="808"/>
    <n v="22000"/>
    <n v="2993"/>
    <n v="75"/>
    <x v="1"/>
    <s v="WARRANTY DEED"/>
    <m/>
    <x v="6"/>
    <x v="2"/>
    <x v="2"/>
    <m/>
    <m/>
    <m/>
    <x v="2"/>
    <x v="1"/>
    <n v="0"/>
    <m/>
    <m/>
    <m/>
    <m/>
    <s v="HORNE STEPHEN"/>
    <s v="HORNE BESSIE"/>
    <s v="4380 N BUTTERNUT AVE"/>
    <s v="BEVERLY HILLS FL 34465"/>
  </r>
  <r>
    <x v="1766"/>
    <s v="18E17S320030  03000 0020"/>
    <s v="7492"/>
    <s v="PINE RIDGE UNITS 3 &amp; 4"/>
    <s v="0100"/>
    <s v="Single Family Residential"/>
    <s v="09"/>
    <s v="18S"/>
    <s v="18E"/>
    <s v="STANDARD"/>
    <x v="0"/>
    <n v="43750"/>
    <n v="1"/>
    <s v="000X"/>
    <n v="4570"/>
    <s v="N"/>
    <x v="91"/>
    <s v="BLVD"/>
    <m/>
    <s v="BEVERLY HILLS"/>
    <m/>
    <s v="PINE RIDGE UNIT 3 PB 8 PG 51 LOT 2 BLK 300"/>
    <n v="226391"/>
    <n v="16070"/>
    <n v="210321"/>
    <n v="226391"/>
    <n v="226391"/>
    <x v="1"/>
    <x v="178"/>
    <n v="189000"/>
    <n v="2533"/>
    <n v="1232"/>
    <x v="0"/>
    <s v="WARRANTY DEED"/>
    <n v="1"/>
    <x v="16"/>
    <x v="1"/>
    <x v="0"/>
    <m/>
    <n v="2319"/>
    <n v="32"/>
    <x v="0"/>
    <x v="0"/>
    <n v="2857"/>
    <m/>
    <m/>
    <m/>
    <m/>
    <s v="HARRIS WELDON"/>
    <m/>
    <s v="4570 N ELKCAM BLVD"/>
    <s v="BEVERLY HILLS FL 34465"/>
  </r>
  <r>
    <x v="1767"/>
    <s v="18E17S320030  03190 0010"/>
    <s v="7492"/>
    <s v="PINE RIDGE UNITS 3 &amp; 4"/>
    <s v="0100"/>
    <s v="Single Family Residential"/>
    <s v="09"/>
    <s v="18S"/>
    <s v="18E"/>
    <s v="STANDARD"/>
    <x v="0"/>
    <n v="46008"/>
    <n v="1.06"/>
    <s v="000X"/>
    <n v="3050"/>
    <s v="W"/>
    <x v="96"/>
    <s v="ST"/>
    <m/>
    <s v="BEVERLY HILLS"/>
    <m/>
    <s v="PINE RIDGE UNIT 3 PB 8 PG 51 LOT 1 BLK 319"/>
    <n v="293450"/>
    <n v="16900"/>
    <n v="276550"/>
    <n v="246594"/>
    <n v="216594"/>
    <x v="0"/>
    <x v="38"/>
    <n v="69900"/>
    <n v="1844"/>
    <n v="1903"/>
    <x v="1"/>
    <s v="WARRANTY DEED"/>
    <n v="1"/>
    <x v="3"/>
    <x v="1"/>
    <x v="1"/>
    <m/>
    <n v="2528"/>
    <n v="32"/>
    <x v="0"/>
    <x v="0"/>
    <n v="3699"/>
    <m/>
    <m/>
    <m/>
    <m/>
    <s v="JONES MARTIN L"/>
    <s v="JONES PATRICIA S"/>
    <s v="3050 W ELM BLOSSOM ST"/>
    <s v="BEVERLY HILLS FL 34465"/>
  </r>
  <r>
    <x v="1768"/>
    <s v="18E17S320030  02780 0090"/>
    <s v="7492"/>
    <s v="PINE RIDGE UNITS 3 &amp; 4"/>
    <s v="0100"/>
    <s v="Single Family Residential"/>
    <s v="04"/>
    <s v="18S"/>
    <s v="18E"/>
    <s v="1.0 TO 2.5 ACRES HIGH"/>
    <x v="0"/>
    <n v="78157"/>
    <n v="1.79"/>
    <s v="000X"/>
    <n v="3765"/>
    <s v="W"/>
    <x v="85"/>
    <s v="CIR"/>
    <m/>
    <s v="BEVERLY HILLS"/>
    <m/>
    <s v="PINE RIDGE UNIT 3 PB 8 PG 51 LOT 9 BLK 278 "/>
    <n v="179897"/>
    <n v="22430"/>
    <n v="157467"/>
    <n v="179897"/>
    <n v="179897"/>
    <x v="1"/>
    <x v="582"/>
    <n v="12500"/>
    <n v="849"/>
    <n v="391"/>
    <x v="1"/>
    <s v="SAME FAMILY/DEED FOL"/>
    <n v="1"/>
    <x v="33"/>
    <x v="1"/>
    <x v="0"/>
    <m/>
    <n v="1623"/>
    <n v="32"/>
    <x v="0"/>
    <x v="0"/>
    <n v="2508"/>
    <m/>
    <m/>
    <m/>
    <m/>
    <s v="FAULKNER BRADLEY C"/>
    <s v="ATTN BRAD FAULKNER"/>
    <s v="10030 WHITEWOOD RD"/>
    <s v="PINCKNEY MI 48169 9343"/>
  </r>
  <r>
    <x v="1769"/>
    <s v="18E17S320030  02820 0060"/>
    <s v="7492"/>
    <s v="PINE RIDGE UNITS 3 &amp; 4"/>
    <s v="0100"/>
    <s v="Single Family Residential"/>
    <s v="04"/>
    <s v="18S"/>
    <s v="18E"/>
    <s v="STANDARD"/>
    <x v="0"/>
    <n v="43743"/>
    <n v="1"/>
    <s v="000X"/>
    <n v="5081"/>
    <s v="N"/>
    <x v="97"/>
    <s v="TER"/>
    <m/>
    <s v="BEVERLY HILLS"/>
    <m/>
    <s v="PINE RIDGE UNIT 3 PB 8 PG 51 LOT 6 BLK 282"/>
    <n v="220826"/>
    <n v="16070"/>
    <n v="204756"/>
    <n v="179093"/>
    <n v="154093"/>
    <x v="0"/>
    <x v="809"/>
    <n v="179000"/>
    <n v="2691"/>
    <n v="1361"/>
    <x v="0"/>
    <s v="WARRANTY DEED"/>
    <n v="1"/>
    <x v="11"/>
    <x v="1"/>
    <x v="0"/>
    <m/>
    <n v="2019"/>
    <n v="32"/>
    <x v="0"/>
    <x v="0"/>
    <n v="3076"/>
    <m/>
    <m/>
    <m/>
    <m/>
    <s v="ZIEGENHORN KENT M"/>
    <s v="ZIEGENHORN DALEEN K"/>
    <s v="5081 N CORALWOOD TER"/>
    <s v="BEVERLY HILLS FL 34465"/>
  </r>
  <r>
    <x v="1770"/>
    <s v="18E17S320030  02880 0160"/>
    <s v="7492"/>
    <s v="PINE RIDGE UNITS 3 &amp; 4"/>
    <s v="0100"/>
    <s v="Single Family Residential"/>
    <s v="09"/>
    <s v="18S"/>
    <s v="18E"/>
    <s v="1.0 TO 2.5 ACRES HIGH"/>
    <x v="0"/>
    <n v="54898"/>
    <n v="1.26"/>
    <s v="000X"/>
    <n v="4900"/>
    <s v="N"/>
    <x v="95"/>
    <s v="AVE"/>
    <m/>
    <s v="BEVERLY HILLS"/>
    <m/>
    <s v="PINE RIDGE UNIT 3 PB 8 PG 51 LOT 16 BLK 288"/>
    <n v="131433"/>
    <n v="15750"/>
    <n v="115683"/>
    <n v="96918"/>
    <n v="71918"/>
    <x v="0"/>
    <x v="153"/>
    <n v="160000"/>
    <n v="2206"/>
    <n v="856"/>
    <x v="0"/>
    <s v="WARRANTY DEED"/>
    <n v="1"/>
    <x v="27"/>
    <x v="1"/>
    <x v="3"/>
    <n v="1"/>
    <n v="1278"/>
    <n v="36"/>
    <x v="0"/>
    <x v="0"/>
    <n v="2211"/>
    <m/>
    <m/>
    <m/>
    <m/>
    <s v="BARR JUSTIN A"/>
    <s v="BARR KRISTEN"/>
    <s v="4900 N BUTTERNUT AVE"/>
    <s v="BEVERLY HILLS FL 34465"/>
  </r>
  <r>
    <x v="1771"/>
    <s v="18E17S320030  02930 0040"/>
    <s v="7492"/>
    <s v="PINE RIDGE UNITS 3 &amp; 4"/>
    <s v="0100"/>
    <s v="Single Family Residential"/>
    <s v="09"/>
    <s v="18S"/>
    <s v="18E"/>
    <s v="1.0 TO 2.5 ACRES HIGH"/>
    <x v="0"/>
    <n v="75002"/>
    <n v="1.72"/>
    <s v="000X"/>
    <n v="4642"/>
    <s v="N"/>
    <x v="90"/>
    <s v="DR"/>
    <m/>
    <s v="BEVERLY HILLS"/>
    <m/>
    <s v="PINE RIDGE UNIT 3 PB 8 PG 51 LOT 4 BLK 293"/>
    <n v="215519"/>
    <n v="21520"/>
    <n v="193999"/>
    <n v="177334"/>
    <n v="152334"/>
    <x v="0"/>
    <x v="810"/>
    <n v="222000"/>
    <n v="2786"/>
    <n v="1733"/>
    <x v="0"/>
    <s v="WARRANTY DEED"/>
    <n v="1"/>
    <x v="33"/>
    <x v="1"/>
    <x v="0"/>
    <n v="1"/>
    <n v="2142"/>
    <n v="32"/>
    <x v="0"/>
    <x v="0"/>
    <n v="2884"/>
    <m/>
    <m/>
    <m/>
    <m/>
    <s v="NAVATTO JOSEPH B"/>
    <s v="NAVATTO LINDA J"/>
    <s v="4642 N CANDLEWOOD DR"/>
    <s v="BEVERLY HILLS FL 34465"/>
  </r>
  <r>
    <x v="1772"/>
    <s v="18E17S320030  02930 0070"/>
    <s v="7492"/>
    <s v="PINE RIDGE UNITS 3 &amp; 4"/>
    <s v="0100"/>
    <s v="Single Family Residential"/>
    <s v="09"/>
    <s v="18S"/>
    <s v="18E"/>
    <s v="STANDARD"/>
    <x v="0"/>
    <n v="43893"/>
    <n v="1.01"/>
    <s v="000X"/>
    <n v="4600"/>
    <s v="N"/>
    <x v="90"/>
    <s v="DR"/>
    <m/>
    <s v="BEVERLY HILLS"/>
    <m/>
    <s v="PINE RIDGE UNIT 3 PB 8 PG 51 LOT 7 BLK 293"/>
    <n v="227572"/>
    <n v="16120"/>
    <n v="211452"/>
    <n v="227572"/>
    <n v="227572"/>
    <x v="1"/>
    <x v="424"/>
    <n v="228000"/>
    <n v="2549"/>
    <n v="153"/>
    <x v="0"/>
    <s v="WARRANTY DEED"/>
    <n v="1"/>
    <x v="21"/>
    <x v="1"/>
    <x v="0"/>
    <m/>
    <n v="2280"/>
    <n v="32"/>
    <x v="0"/>
    <x v="0"/>
    <n v="3265"/>
    <m/>
    <m/>
    <m/>
    <m/>
    <s v="CRANE ANDREW JOSEPH"/>
    <s v="NOVAK KATHRYN L"/>
    <s v="4600 N CANDLEWOOD DR"/>
    <s v="BEVERLY HILLS FL 34465"/>
  </r>
  <r>
    <x v="1773"/>
    <s v="18E17S320030  02930 0100"/>
    <s v="7492"/>
    <s v="PINE RIDGE UNITS 3 &amp; 4"/>
    <s v="0100"/>
    <s v="Single Family Residential"/>
    <s v="09"/>
    <s v="18S"/>
    <s v="18E"/>
    <s v="STANDARD"/>
    <x v="0"/>
    <n v="43811"/>
    <n v="1.01"/>
    <s v="000X"/>
    <n v="4502"/>
    <s v="N"/>
    <x v="90"/>
    <s v="DR"/>
    <m/>
    <s v="BEVERLY HILLS"/>
    <m/>
    <s v="PINE RIDGE UNIT 3 PB 8 PG 51 LOT 10 BLK 293"/>
    <n v="282381"/>
    <n v="16090"/>
    <n v="266291"/>
    <n v="229698"/>
    <n v="199198"/>
    <x v="0"/>
    <x v="811"/>
    <n v="365000"/>
    <n v="2786"/>
    <n v="1753"/>
    <x v="0"/>
    <s v="WARRANTY DEED"/>
    <n v="1"/>
    <x v="39"/>
    <x v="1"/>
    <x v="0"/>
    <n v="1"/>
    <n v="2574"/>
    <n v="32"/>
    <x v="0"/>
    <x v="0"/>
    <n v="3686"/>
    <m/>
    <m/>
    <m/>
    <m/>
    <s v="GOBIE JOYCE L"/>
    <m/>
    <s v="4502 N CANDLEWOOD DR"/>
    <s v="BEVERLY HILLS FL 34465"/>
  </r>
  <r>
    <x v="1774"/>
    <s v="18E17S320030  02930 0130"/>
    <s v="7492"/>
    <s v="PINE RIDGE UNITS 3 &amp; 4"/>
    <s v="0100"/>
    <s v="Single Family Residential"/>
    <s v="09"/>
    <s v="18S"/>
    <s v="18E"/>
    <s v="STANDARD"/>
    <x v="0"/>
    <n v="43729"/>
    <n v="1"/>
    <s v="000X"/>
    <n v="4404"/>
    <s v="N"/>
    <x v="90"/>
    <s v="DR"/>
    <m/>
    <s v="BEVERLY HILLS"/>
    <m/>
    <s v="PINE RIDGE UNIT 3 PB 8 PG 51 LOT 13 BLK 293"/>
    <n v="254513"/>
    <n v="16060"/>
    <n v="238453"/>
    <n v="212707"/>
    <n v="187207"/>
    <x v="0"/>
    <x v="205"/>
    <n v="18500"/>
    <n v="2553"/>
    <n v="1692"/>
    <x v="1"/>
    <s v="WARRANTY DEED"/>
    <n v="1"/>
    <x v="28"/>
    <x v="1"/>
    <x v="0"/>
    <m/>
    <n v="2264"/>
    <n v="32"/>
    <x v="1"/>
    <x v="0"/>
    <n v="3490"/>
    <m/>
    <m/>
    <m/>
    <m/>
    <s v="RIVENBARK CHARLES E SR"/>
    <s v="RIVENBARK CONNIE H"/>
    <s v="4404 N CANDLEWOOD DR"/>
    <s v="BEVERLY HILLS FL 34465"/>
  </r>
  <r>
    <x v="1775"/>
    <s v="18E17S320030  02930 0140"/>
    <s v="7492"/>
    <s v="PINE RIDGE UNITS 3 &amp; 4"/>
    <s v="0100"/>
    <s v="Single Family Residential"/>
    <s v="09"/>
    <s v="18S"/>
    <s v="18E"/>
    <s v="STANDARD"/>
    <x v="0"/>
    <n v="46198"/>
    <n v="1.06"/>
    <s v="000X"/>
    <n v="4358"/>
    <s v="N"/>
    <x v="90"/>
    <s v="DR"/>
    <m/>
    <s v="BEVERLY HILLS"/>
    <m/>
    <s v="PINE RIDGE UNIT 3 PB 8 PG 51 LOT 14 BLK 293"/>
    <n v="241783"/>
    <n v="16970"/>
    <n v="224813"/>
    <n v="179323"/>
    <n v="153823"/>
    <x v="0"/>
    <x v="31"/>
    <n v="12000"/>
    <n v="784"/>
    <n v="1237"/>
    <x v="1"/>
    <s v="WARRANTY DEED"/>
    <n v="1"/>
    <x v="13"/>
    <x v="1"/>
    <x v="0"/>
    <m/>
    <n v="2627"/>
    <n v="32"/>
    <x v="0"/>
    <x v="0"/>
    <n v="3890"/>
    <m/>
    <m/>
    <m/>
    <m/>
    <s v="BARTLEY EDITH E"/>
    <m/>
    <s v="4358 N CANDLEWOOD DR"/>
    <s v="BEVERLY HILLS FL 34465"/>
  </r>
  <r>
    <x v="1776"/>
    <s v="18E17S320030  02780 0110"/>
    <s v="7492"/>
    <s v="PINE RIDGE UNITS 3 &amp; 4"/>
    <s v="0100"/>
    <s v="Single Family Residential"/>
    <s v="04"/>
    <s v="18S"/>
    <s v="18E"/>
    <s v="STANDARD"/>
    <x v="0"/>
    <n v="46479"/>
    <n v="1.07"/>
    <s v="000X"/>
    <n v="3785"/>
    <s v="W"/>
    <x v="85"/>
    <s v="CIR"/>
    <m/>
    <s v="BEVERLY HILLS"/>
    <m/>
    <s v="PINE RIDGE UNIT 3 PB 8 PG 51 LOT 11 BLK 278"/>
    <n v="157576"/>
    <n v="17070"/>
    <n v="140506"/>
    <n v="102951"/>
    <n v="77951"/>
    <x v="0"/>
    <x v="83"/>
    <n v="55000"/>
    <n v="757"/>
    <n v="517"/>
    <x v="0"/>
    <s v="WARRANTY DEED"/>
    <n v="1"/>
    <x v="9"/>
    <x v="1"/>
    <x v="0"/>
    <n v="1"/>
    <n v="1965"/>
    <n v="38"/>
    <x v="0"/>
    <x v="0"/>
    <n v="2370"/>
    <m/>
    <m/>
    <m/>
    <m/>
    <s v="TUTEN WILLIAM L"/>
    <m/>
    <s v="3785 W DOUGLASFIR CIR"/>
    <s v="BEVERLY HILLS FL 34465 8900"/>
  </r>
  <r>
    <x v="1777"/>
    <s v="18E17S320030  02880 0060"/>
    <s v="7492"/>
    <s v="PINE RIDGE UNITS 3 &amp; 4"/>
    <s v="0100"/>
    <s v="Single Family Residential"/>
    <s v="09"/>
    <s v="18S"/>
    <s v="18E"/>
    <s v="STANDARD"/>
    <x v="0"/>
    <n v="50635"/>
    <n v="1.1599999999999999"/>
    <s v="000X"/>
    <n v="3730"/>
    <s v="W"/>
    <x v="89"/>
    <s v="CIR"/>
    <m/>
    <s v="BEVERLY HILLS"/>
    <m/>
    <s v="PINE RIDGE UNIT 3 PB 8 PG 51 LOT 6 BLK 288"/>
    <n v="233366"/>
    <n v="18600"/>
    <n v="214766"/>
    <n v="184732"/>
    <n v="159732"/>
    <x v="0"/>
    <x v="300"/>
    <n v="259000"/>
    <n v="1848"/>
    <n v="2214"/>
    <x v="0"/>
    <s v="WARRANTY DEED"/>
    <n v="1"/>
    <x v="24"/>
    <x v="1"/>
    <x v="0"/>
    <m/>
    <n v="1955"/>
    <n v="32"/>
    <x v="0"/>
    <x v="0"/>
    <n v="3074"/>
    <m/>
    <m/>
    <m/>
    <m/>
    <s v="BAKER JAMES L"/>
    <s v="BAKER KATHLEEN A"/>
    <s v="3730 W COGWOOD CIR"/>
    <s v="BEVERLY HILLS FL 34465"/>
  </r>
  <r>
    <x v="1778"/>
    <s v="18E17S320030  02890 0020"/>
    <s v="7492"/>
    <s v="PINE RIDGE UNITS 3 &amp; 4"/>
    <s v="0100"/>
    <s v="Single Family Residential"/>
    <s v="09"/>
    <s v="18S"/>
    <s v="18E"/>
    <s v="STANDARD"/>
    <x v="0"/>
    <n v="46074"/>
    <n v="1.06"/>
    <s v="000X"/>
    <n v="3725"/>
    <s v="W"/>
    <x v="89"/>
    <s v="CIR"/>
    <m/>
    <s v="BEVERLY HILLS"/>
    <m/>
    <s v="PINE RIDGE UNIT 3 PB 8 PG 51 LOT 2 BLK 289"/>
    <n v="298754"/>
    <n v="16920"/>
    <n v="281834"/>
    <n v="249244"/>
    <n v="224244"/>
    <x v="0"/>
    <x v="38"/>
    <n v="70000"/>
    <n v="1828"/>
    <n v="199"/>
    <x v="1"/>
    <s v="WARRANTY DEED"/>
    <n v="1"/>
    <x v="0"/>
    <x v="1"/>
    <x v="1"/>
    <m/>
    <n v="2649"/>
    <n v="32"/>
    <x v="0"/>
    <x v="0"/>
    <n v="3901"/>
    <m/>
    <m/>
    <m/>
    <m/>
    <s v="DAVIES RICHARD E"/>
    <s v="DAVIES SANDRA J"/>
    <s v="3725 W COGWOOD CIR"/>
    <s v="BEVERLY HILLS FL 34465"/>
  </r>
  <r>
    <x v="1779"/>
    <s v="18E17S320030  02910 0130"/>
    <s v="7492"/>
    <s v="PINE RIDGE UNITS 3 &amp; 4"/>
    <s v="0100"/>
    <s v="Single Family Residential"/>
    <s v="09"/>
    <s v="18S"/>
    <s v="18E"/>
    <s v="STANDARD"/>
    <x v="0"/>
    <n v="46238"/>
    <n v="1.06"/>
    <s v="000X"/>
    <n v="3590"/>
    <s v="W"/>
    <x v="89"/>
    <s v="CIR"/>
    <m/>
    <s v="BEVERLY HILLS"/>
    <m/>
    <s v="PINE RIDGE UNIT 3 PB 8 PG 51 LOT 13 BLK 291"/>
    <n v="210390"/>
    <n v="16980"/>
    <n v="193410"/>
    <n v="148949"/>
    <n v="123449"/>
    <x v="0"/>
    <x v="420"/>
    <n v="10000"/>
    <n v="1282"/>
    <n v="466"/>
    <x v="1"/>
    <s v="WARRANTY DEED"/>
    <n v="1"/>
    <x v="11"/>
    <x v="0"/>
    <x v="0"/>
    <m/>
    <n v="2412"/>
    <n v="32"/>
    <x v="1"/>
    <x v="0"/>
    <n v="3417"/>
    <m/>
    <m/>
    <m/>
    <m/>
    <s v="GRIFFITH RUTH A"/>
    <s v="GRIFFITH RUTH A"/>
    <s v="3590 W COGWOOD"/>
    <s v="BEVERLY HILLS FL 34465"/>
  </r>
  <r>
    <x v="1780"/>
    <s v="18E17S320030  02980 0040"/>
    <s v="7492"/>
    <s v="PINE RIDGE UNITS 3 &amp; 4"/>
    <s v="0100"/>
    <s v="Single Family Residential"/>
    <s v="09"/>
    <s v="18S"/>
    <s v="18E"/>
    <s v="1.0 TO 2.5 ACRES HIGH"/>
    <x v="0"/>
    <n v="54454"/>
    <n v="1.25"/>
    <s v="000X"/>
    <n v="4278"/>
    <s v="N"/>
    <x v="95"/>
    <s v="AVE"/>
    <m/>
    <s v="BEVERLY HILLS"/>
    <m/>
    <s v="PINE RIDGE UNIT 3 PB 8 PG 51 LOT 4 BLK 298"/>
    <n v="209797"/>
    <n v="15630"/>
    <n v="194167"/>
    <n v="209797"/>
    <n v="209797"/>
    <x v="1"/>
    <x v="812"/>
    <n v="289000"/>
    <n v="3131"/>
    <n v="1523"/>
    <x v="0"/>
    <s v="WARRANTY DEED"/>
    <n v="1"/>
    <x v="7"/>
    <x v="1"/>
    <x v="0"/>
    <m/>
    <n v="2039"/>
    <n v="32"/>
    <x v="0"/>
    <x v="0"/>
    <n v="2838"/>
    <m/>
    <m/>
    <m/>
    <m/>
    <s v="HENRIQUEZ MARK RICHARD"/>
    <s v="DAUGHERTY BARBARA J"/>
    <s v="4278 N BUTTERNUT AVE"/>
    <s v="BEVERLY HILLS FL 34465"/>
  </r>
  <r>
    <x v="1781"/>
    <s v="18E17S320030  03190 0170"/>
    <s v="7492"/>
    <s v="PINE RIDGE UNITS 3 &amp; 4"/>
    <s v="0100"/>
    <s v="Single Family Residential"/>
    <s v="10"/>
    <s v="18S"/>
    <s v="18E"/>
    <s v="STANDARD"/>
    <x v="0"/>
    <n v="43869"/>
    <n v="1.01"/>
    <s v="000X"/>
    <n v="2754"/>
    <s v="W"/>
    <x v="92"/>
    <s v="DR"/>
    <m/>
    <s v="BEVERLY HILLS"/>
    <m/>
    <s v="PINE RIDGE UNIT 3 PB 8 PG 51 LOT 17 BLK 319 "/>
    <n v="221241"/>
    <n v="16110"/>
    <n v="205131"/>
    <n v="171743"/>
    <n v="146743"/>
    <x v="0"/>
    <x v="281"/>
    <n v="172500"/>
    <n v="2608"/>
    <n v="1618"/>
    <x v="0"/>
    <s v="TO OR FROM BANKS/LOAN CO."/>
    <n v="1"/>
    <x v="7"/>
    <x v="1"/>
    <x v="0"/>
    <m/>
    <n v="2089"/>
    <n v="32"/>
    <x v="0"/>
    <x v="0"/>
    <n v="3345"/>
    <m/>
    <m/>
    <m/>
    <m/>
    <s v="MILLS TODD"/>
    <s v="MILLS CINDY ANN"/>
    <s v="2754 W BEAMWOOD DRIVE"/>
    <s v="BEVERLY HILLS FL 34465"/>
  </r>
  <r>
    <x v="1782"/>
    <s v="18E17S320030  02800 0020"/>
    <s v="7492"/>
    <s v="PINE RIDGE UNITS 3 &amp; 4"/>
    <s v="0100"/>
    <s v="Single Family Residential"/>
    <s v="04"/>
    <s v="18S"/>
    <s v="18E"/>
    <s v="STANDARD"/>
    <x v="0"/>
    <n v="43831"/>
    <n v="1.01"/>
    <s v="000X"/>
    <n v="3742"/>
    <s v="W"/>
    <x v="85"/>
    <s v="CIR"/>
    <m/>
    <s v="BEVERLY HILLS"/>
    <m/>
    <s v="PINE RIDGE UNIT 3 PB 8 PG 51 LOT 2 BLK 280"/>
    <n v="94409"/>
    <n v="16100"/>
    <n v="78309"/>
    <n v="94409"/>
    <n v="94409"/>
    <x v="1"/>
    <x v="403"/>
    <n v="67400"/>
    <n v="2762"/>
    <n v="2404"/>
    <x v="0"/>
    <s v="TO OR FROM BANKS/LOAN CO."/>
    <n v="1"/>
    <x v="9"/>
    <x v="1"/>
    <x v="3"/>
    <n v="1"/>
    <n v="1329"/>
    <n v="36"/>
    <x v="1"/>
    <x v="0"/>
    <n v="1965"/>
    <m/>
    <m/>
    <m/>
    <m/>
    <s v="JONES JEFFREY A"/>
    <s v="JONES SHERILYN A"/>
    <s v="2339 S PINE RIDGE AVE"/>
    <s v="HOMOSASSA FL 34448"/>
  </r>
  <r>
    <x v="1783"/>
    <s v="18E17S320030  02800 0040"/>
    <s v="7492"/>
    <s v="PINE RIDGE UNITS 3 &amp; 4"/>
    <s v="0100"/>
    <s v="Single Family Residential"/>
    <s v="04"/>
    <s v="18S"/>
    <s v="18E"/>
    <s v="STANDARD"/>
    <x v="0"/>
    <n v="44027"/>
    <n v="1.01"/>
    <s v="000X"/>
    <n v="3722"/>
    <s v="W"/>
    <x v="85"/>
    <s v="CIR"/>
    <m/>
    <s v="BEVERLY HILLS"/>
    <m/>
    <s v="LT 4 BK 280 PINE RIDGE UN 3 ACC TO PB 8 PG 52 - 67 PRCCF"/>
    <n v="225617"/>
    <n v="16170"/>
    <n v="209447"/>
    <n v="196713"/>
    <n v="171713"/>
    <x v="0"/>
    <x v="691"/>
    <n v="178000"/>
    <n v="2784"/>
    <n v="1986"/>
    <x v="0"/>
    <s v="WARRANTY DEED"/>
    <n v="1"/>
    <x v="3"/>
    <x v="1"/>
    <x v="0"/>
    <m/>
    <n v="2358"/>
    <n v="32"/>
    <x v="1"/>
    <x v="0"/>
    <n v="3643"/>
    <m/>
    <m/>
    <m/>
    <m/>
    <s v="LEWIS MARPLE M III"/>
    <s v="LEWIS JUDY C"/>
    <s v="3722 W DOUGLAS FIR CIR"/>
    <s v="BEVERLY HILLS FL 34465"/>
  </r>
  <r>
    <x v="1784"/>
    <s v="18E17S320030  02850 0010"/>
    <s v="7492"/>
    <s v="PINE RIDGE UNITS 3 &amp; 4"/>
    <s v="0100"/>
    <s v="Single Family Residential"/>
    <s v="09"/>
    <s v="18S"/>
    <s v="18E"/>
    <s v="STANDARD"/>
    <x v="0"/>
    <n v="44343"/>
    <n v="1.02"/>
    <s v="000X"/>
    <n v="4782"/>
    <s v="N"/>
    <x v="91"/>
    <s v="BLVD"/>
    <m/>
    <s v="BEVERLY HILLS"/>
    <m/>
    <s v="PINE RIDGE UNIT 3 PB 8 PG 51 LOT 1 BLK 285"/>
    <n v="81828"/>
    <n v="16290"/>
    <n v="65538"/>
    <n v="81828"/>
    <n v="81828"/>
    <x v="1"/>
    <x v="62"/>
    <n v="39000"/>
    <n v="1339"/>
    <n v="360"/>
    <x v="0"/>
    <s v="UNDEFINED"/>
    <n v="1"/>
    <x v="35"/>
    <x v="1"/>
    <x v="0"/>
    <m/>
    <n v="1176"/>
    <n v="24"/>
    <x v="1"/>
    <x v="0"/>
    <n v="1512"/>
    <m/>
    <m/>
    <m/>
    <m/>
    <s v="CUSHING ROBIN"/>
    <s v="CUSHING KAREN L"/>
    <s v="4535 N CANDLEWOOD DR"/>
    <s v="BEVERLY HILLS FL 34465"/>
  </r>
  <r>
    <x v="1785"/>
    <s v="18E17S320030  02860 0050"/>
    <s v="7492"/>
    <s v="PINE RIDGE UNITS 3 &amp; 4"/>
    <s v="0100"/>
    <s v="Single Family Residential"/>
    <s v="09"/>
    <s v="18S"/>
    <s v="18E"/>
    <s v="STANDARD"/>
    <x v="0"/>
    <n v="43866"/>
    <n v="1.01"/>
    <s v="000X"/>
    <n v="4682"/>
    <s v="N"/>
    <x v="88"/>
    <s v="LOOP"/>
    <m/>
    <s v="BEVERLY HILLS"/>
    <m/>
    <s v="PINE RIDGE UNIT 3 PB 8 PG 51 LOT 5 BLK 286"/>
    <n v="222365"/>
    <n v="16110"/>
    <n v="206255"/>
    <n v="161520"/>
    <n v="136520"/>
    <x v="0"/>
    <x v="656"/>
    <n v="175000"/>
    <n v="1437"/>
    <n v="51"/>
    <x v="0"/>
    <s v="WARRANTY DEED"/>
    <n v="1"/>
    <x v="23"/>
    <x v="1"/>
    <x v="0"/>
    <m/>
    <n v="2129"/>
    <n v="32"/>
    <x v="0"/>
    <x v="0"/>
    <n v="3058"/>
    <m/>
    <m/>
    <m/>
    <m/>
    <s v="DEMBROWSKI CLAUDIA C"/>
    <m/>
    <s v="4682 N CAPISTRANO LP"/>
    <s v="BEVERLY HILLS FL 34465"/>
  </r>
  <r>
    <x v="1786"/>
    <s v="18E17S320030  02900 0090"/>
    <s v="7492"/>
    <s v="PINE RIDGE UNITS 3 &amp; 4"/>
    <s v="0100"/>
    <s v="Single Family Residential"/>
    <s v="09"/>
    <s v="18S"/>
    <s v="18E"/>
    <s v="STANDARD"/>
    <x v="0"/>
    <n v="43750"/>
    <n v="1"/>
    <s v="000X"/>
    <n v="3575"/>
    <s v="W"/>
    <x v="89"/>
    <s v="CIR"/>
    <m/>
    <s v="BEVERLY HILLS"/>
    <m/>
    <s v="PINE RIDGE UNIT 3 PB 8 PG 51 LOT 9 BLK 290"/>
    <n v="262377"/>
    <n v="16070"/>
    <n v="246307"/>
    <n v="173012"/>
    <n v="148012"/>
    <x v="0"/>
    <x v="813"/>
    <n v="358500"/>
    <n v="2886"/>
    <n v="45"/>
    <x v="0"/>
    <s v="WARRANTY DEED"/>
    <n v="1"/>
    <x v="12"/>
    <x v="1"/>
    <x v="1"/>
    <m/>
    <n v="2245"/>
    <n v="32"/>
    <x v="1"/>
    <x v="0"/>
    <n v="3298"/>
    <m/>
    <m/>
    <m/>
    <m/>
    <s v="VETTER CHARLES A"/>
    <s v="VETTER ROSE M"/>
    <s v="3575 W COGWOOD CIR"/>
    <s v="BEVERLY HILLS FL 34465 2988"/>
  </r>
  <r>
    <x v="1787"/>
    <s v="18E17S320030  02900 0100"/>
    <s v="7492"/>
    <s v="PINE RIDGE UNITS 3 &amp; 4"/>
    <s v="0100"/>
    <s v="Single Family Residential"/>
    <s v="09"/>
    <s v="18S"/>
    <s v="18E"/>
    <s v="STANDARD"/>
    <x v="0"/>
    <n v="43750"/>
    <n v="1"/>
    <s v="000X"/>
    <n v="3579"/>
    <s v="W"/>
    <x v="89"/>
    <s v="CIR"/>
    <m/>
    <s v="BEVERLY HILLS"/>
    <m/>
    <s v="PINE RIDGE UNIT 3 PB 8 PG 51 -LOT 10 BLK 290"/>
    <n v="194986"/>
    <n v="16070"/>
    <n v="178916"/>
    <n v="144179"/>
    <n v="119179"/>
    <x v="0"/>
    <x v="0"/>
    <n v="145000"/>
    <n v="2540"/>
    <n v="1520"/>
    <x v="0"/>
    <s v="WARRANTY DEED"/>
    <n v="1"/>
    <x v="33"/>
    <x v="1"/>
    <x v="0"/>
    <m/>
    <n v="1661"/>
    <n v="32"/>
    <x v="1"/>
    <x v="0"/>
    <n v="2726"/>
    <m/>
    <m/>
    <m/>
    <m/>
    <s v="SHISLOWSKI DAVID"/>
    <s v="SHISLOWSKI  PORTIA"/>
    <s v="3579 W COGWOOD CIR"/>
    <s v="BEVERLY HILLS FL 34465"/>
  </r>
  <r>
    <x v="1788"/>
    <s v="18E17S320030  02910 0030"/>
    <s v="7492"/>
    <s v="PINE RIDGE UNITS 3 &amp; 4"/>
    <s v="0100"/>
    <s v="Single Family Residential"/>
    <s v="09"/>
    <s v="18S"/>
    <s v="18E"/>
    <s v="STANDARD"/>
    <x v="0"/>
    <n v="46262"/>
    <n v="1.06"/>
    <s v="000X"/>
    <n v="3690"/>
    <s v="W"/>
    <x v="89"/>
    <s v="CIR"/>
    <m/>
    <s v="BEVERLY HILLS"/>
    <m/>
    <s v="PINE RIDGE UNIT 3 PB 8 PG 51 LOT 3 BLK 291"/>
    <n v="196140"/>
    <n v="16990"/>
    <n v="179150"/>
    <n v="145311"/>
    <n v="120311"/>
    <x v="0"/>
    <x v="142"/>
    <n v="265500"/>
    <n v="1934"/>
    <n v="1842"/>
    <x v="0"/>
    <s v="WARRANTY DEED"/>
    <n v="1"/>
    <x v="10"/>
    <x v="1"/>
    <x v="0"/>
    <m/>
    <n v="1735"/>
    <n v="32"/>
    <x v="0"/>
    <x v="0"/>
    <n v="2634"/>
    <m/>
    <m/>
    <m/>
    <m/>
    <s v="SMITH RANDALL H"/>
    <s v="SMITH KAREN E"/>
    <s v="3690 W COGWOOD CIR"/>
    <s v="BEVERLY HILLS FL 34465"/>
  </r>
  <r>
    <x v="1789"/>
    <s v="18E17S320030  02930 0160"/>
    <s v="7492"/>
    <s v="PINE RIDGE UNITS 3 &amp; 4"/>
    <s v="0100"/>
    <s v="Single Family Residential"/>
    <s v="09"/>
    <s v="18S"/>
    <s v="18E"/>
    <s v="STANDARD"/>
    <x v="0"/>
    <n v="46406"/>
    <n v="1.07"/>
    <s v="000X"/>
    <n v="4298"/>
    <s v="N"/>
    <x v="90"/>
    <s v="DR"/>
    <m/>
    <s v="BEVERLY HILLS"/>
    <m/>
    <s v="PINE RIDGE UNIT 3 PB 8 PG 51 LOT 16 BLK 293 "/>
    <n v="266655"/>
    <n v="17040"/>
    <n v="249615"/>
    <n v="211206"/>
    <n v="185706"/>
    <x v="0"/>
    <x v="85"/>
    <n v="280000"/>
    <n v="1810"/>
    <n v="2028"/>
    <x v="0"/>
    <s v="WARRANTY DEED"/>
    <n v="1"/>
    <x v="20"/>
    <x v="1"/>
    <x v="1"/>
    <m/>
    <n v="2517"/>
    <n v="32"/>
    <x v="0"/>
    <x v="0"/>
    <n v="3809"/>
    <m/>
    <m/>
    <m/>
    <m/>
    <s v="ALLEN ROOSLIN"/>
    <m/>
    <s v="4298 N CANDLEWOOD DR"/>
    <s v="BEVERLY HILLS FL 34465"/>
  </r>
  <r>
    <x v="1790"/>
    <s v="18E17S320030  03000 0060"/>
    <s v="7492"/>
    <s v="PINE RIDGE UNITS 3 &amp; 4"/>
    <s v="0100"/>
    <s v="Single Family Residential"/>
    <s v="09"/>
    <s v="18S"/>
    <s v="18E"/>
    <s v="STANDARD"/>
    <x v="0"/>
    <n v="43750"/>
    <n v="1"/>
    <s v="000X"/>
    <n v="4432"/>
    <s v="N"/>
    <x v="91"/>
    <s v="BLVD"/>
    <m/>
    <s v="BEVERLY HILLS"/>
    <m/>
    <s v="PINE RIDGE UNIT 3 PB 8 PG 51 LOT 6 BLK 300"/>
    <n v="198840"/>
    <n v="16070"/>
    <n v="182770"/>
    <n v="150460"/>
    <n v="125460"/>
    <x v="0"/>
    <x v="814"/>
    <n v="11500"/>
    <n v="933"/>
    <n v="86"/>
    <x v="1"/>
    <s v="SAME FAMILY/DEED FOL"/>
    <n v="1"/>
    <x v="10"/>
    <x v="1"/>
    <x v="0"/>
    <m/>
    <n v="1809"/>
    <n v="32"/>
    <x v="0"/>
    <x v="0"/>
    <n v="2636"/>
    <m/>
    <m/>
    <m/>
    <m/>
    <s v="MELFI MICHAEL"/>
    <s v="MELFI VICTORIA"/>
    <s v="4432 N ELKCAM BLVD"/>
    <s v="BEVERLY HILLS FL 34465"/>
  </r>
  <r>
    <x v="1791"/>
    <s v="18E17S320030  03000 0070"/>
    <s v="7492"/>
    <s v="PINE RIDGE UNITS 3 &amp; 4"/>
    <s v="0100"/>
    <s v="Single Family Residential"/>
    <s v="09"/>
    <s v="18S"/>
    <s v="18E"/>
    <s v="STANDARD"/>
    <x v="0"/>
    <n v="43750"/>
    <n v="1"/>
    <s v="000X"/>
    <n v="4400"/>
    <s v="N"/>
    <x v="91"/>
    <s v="BLVD"/>
    <m/>
    <s v="BEVERLY HILLS"/>
    <m/>
    <s v="PINE RIDGE UNIT 3 PB 8 PG 51 LOT 7 BLK 300"/>
    <n v="182083"/>
    <n v="16070"/>
    <n v="166013"/>
    <n v="129323"/>
    <n v="104323"/>
    <x v="0"/>
    <x v="648"/>
    <n v="94000"/>
    <n v="1015"/>
    <n v="2161"/>
    <x v="0"/>
    <s v="TO OR FROM BANKS/LOAN CO."/>
    <n v="1"/>
    <x v="33"/>
    <x v="1"/>
    <x v="0"/>
    <m/>
    <n v="2087"/>
    <n v="32"/>
    <x v="0"/>
    <x v="0"/>
    <n v="2910"/>
    <m/>
    <m/>
    <m/>
    <m/>
    <s v="OWEN ROBERT H"/>
    <s v="OWEN ANITA M"/>
    <s v="4400 N ELKCAM BLVD"/>
    <s v="BEVERLY HILLS FL 34465 3030"/>
  </r>
  <r>
    <x v="1792"/>
    <s v="18E17S320030  02780 0080"/>
    <s v="7492"/>
    <s v="PINE RIDGE UNITS 3 &amp; 4"/>
    <s v="0100"/>
    <s v="Single Family Residential"/>
    <s v="04"/>
    <s v="18S"/>
    <s v="18E"/>
    <s v="STANDARD"/>
    <x v="0"/>
    <n v="51862"/>
    <n v="1.19"/>
    <s v="000X"/>
    <n v="3755"/>
    <s v="W"/>
    <x v="85"/>
    <s v="CIR"/>
    <m/>
    <s v="BEVERLY HILLS"/>
    <m/>
    <s v="PINE RIDGE UNIT 3 PB 8 PG 51 LOT 8 BLK 278"/>
    <n v="204634"/>
    <n v="19050"/>
    <n v="185584"/>
    <n v="147168"/>
    <n v="122168"/>
    <x v="0"/>
    <x v="56"/>
    <n v="147500"/>
    <n v="1418"/>
    <n v="2123"/>
    <x v="0"/>
    <s v="WARRANTY DEED"/>
    <n v="1"/>
    <x v="16"/>
    <x v="1"/>
    <x v="0"/>
    <m/>
    <n v="2095"/>
    <n v="32"/>
    <x v="0"/>
    <x v="0"/>
    <n v="2818"/>
    <m/>
    <m/>
    <m/>
    <m/>
    <s v="MOSCARELLO LOUIS M"/>
    <s v="MOSCARELLO MAKYIN"/>
    <s v="3755 W DOUGLAS FIR CIR"/>
    <s v="BEVERLY HILLS FL 34465 8900"/>
  </r>
  <r>
    <x v="1793"/>
    <s v="18E17S320030  02780 0140"/>
    <s v="7492"/>
    <s v="PINE RIDGE UNITS 3 &amp; 4"/>
    <s v="0100"/>
    <s v="Single Family Residential"/>
    <s v="09"/>
    <s v="18S"/>
    <s v="18E"/>
    <s v="STANDARD"/>
    <x v="0"/>
    <n v="48453"/>
    <n v="1.1100000000000001"/>
    <s v="000X"/>
    <n v="3815"/>
    <s v="W"/>
    <x v="85"/>
    <s v="CIR"/>
    <m/>
    <s v="BEVERLY HILLS"/>
    <m/>
    <s v="PINE RIDGE UNIT 3 PB 8 PG 51 LOT 14 BLK 278"/>
    <n v="160853"/>
    <n v="17800"/>
    <n v="143053"/>
    <n v="160853"/>
    <n v="160853"/>
    <x v="1"/>
    <x v="0"/>
    <n v="132000"/>
    <n v="2544"/>
    <n v="2424"/>
    <x v="0"/>
    <s v="WARRANTY DEED"/>
    <n v="1"/>
    <x v="47"/>
    <x v="1"/>
    <x v="0"/>
    <m/>
    <n v="1602"/>
    <n v="6"/>
    <x v="0"/>
    <x v="0"/>
    <n v="3039"/>
    <m/>
    <m/>
    <m/>
    <m/>
    <s v="SMITH DALE M"/>
    <s v="SMITH DALE W"/>
    <s v="3815 W DOUGLAS FIR CIR"/>
    <s v="BEVERLY HILLS FL 34465"/>
  </r>
  <r>
    <x v="1794"/>
    <s v="18E17S320030  02800 0070"/>
    <s v="7492"/>
    <s v="PINE RIDGE UNITS 3 &amp; 4"/>
    <s v="0100"/>
    <s v="Single Family Residential"/>
    <s v="04"/>
    <s v="18S"/>
    <s v="18E"/>
    <s v="STANDARD"/>
    <x v="0"/>
    <n v="43681"/>
    <n v="1"/>
    <s v="000X"/>
    <n v="3868"/>
    <s v="W"/>
    <x v="85"/>
    <s v="CIR"/>
    <m/>
    <s v="BEVERLY HILLS"/>
    <m/>
    <s v="PINE RIDGE UNIT 3 PB 8 PG 51 LOT 7 BLK 280 "/>
    <n v="161215"/>
    <n v="16040"/>
    <n v="145175"/>
    <n v="117092"/>
    <n v="91592"/>
    <x v="0"/>
    <x v="531"/>
    <n v="12000"/>
    <n v="785"/>
    <n v="1010"/>
    <x v="1"/>
    <s v="WARRANTY DEED"/>
    <n v="1"/>
    <x v="1"/>
    <x v="1"/>
    <x v="0"/>
    <m/>
    <n v="1782"/>
    <n v="32"/>
    <x v="0"/>
    <x v="0"/>
    <n v="2376"/>
    <m/>
    <m/>
    <m/>
    <m/>
    <s v="WILLARD GERTRUDE M"/>
    <m/>
    <s v="3868 W DOUGLAS FIR CIR"/>
    <s v="BEVERLY HILLS FL 34465 2994"/>
  </r>
  <r>
    <x v="1795"/>
    <s v="18E17S320030  02800 0110"/>
    <s v="7492"/>
    <s v="PINE RIDGE UNITS 3 &amp; 4"/>
    <s v="0100"/>
    <s v="Single Family Residential"/>
    <s v="04"/>
    <s v="18S"/>
    <s v="18E"/>
    <s v="STANDARD"/>
    <x v="0"/>
    <n v="43618"/>
    <n v="1"/>
    <s v="000X"/>
    <n v="3828"/>
    <s v="W"/>
    <x v="85"/>
    <s v="CIR"/>
    <m/>
    <s v="BEVERLY HILLS"/>
    <m/>
    <s v="PINE RIDGE UNIT 3 PB 8 PG 51  LOT 11 BLK 280"/>
    <n v="145705"/>
    <n v="16020"/>
    <n v="129685"/>
    <n v="96352"/>
    <n v="71352"/>
    <x v="0"/>
    <x v="719"/>
    <n v="135000"/>
    <n v="2890"/>
    <n v="141"/>
    <x v="0"/>
    <s v="WARRANTY DEED"/>
    <n v="1"/>
    <x v="9"/>
    <x v="1"/>
    <x v="0"/>
    <n v="1"/>
    <n v="1747"/>
    <n v="36"/>
    <x v="0"/>
    <x v="0"/>
    <n v="2146"/>
    <m/>
    <m/>
    <m/>
    <m/>
    <s v="BERTLING DALE A"/>
    <s v="BERTLING CAROL A"/>
    <s v="3828 W DOUGLASFIR CIR"/>
    <s v="BEVERLY HILLS FL 34465"/>
  </r>
  <r>
    <x v="1796"/>
    <s v="18E17S320030  02870 0030"/>
    <s v="7492"/>
    <s v="PINE RIDGE UNITS 3 &amp; 4"/>
    <s v="0100"/>
    <s v="Single Family Residential"/>
    <s v="09"/>
    <s v="18S"/>
    <s v="18E"/>
    <s v="STANDARD"/>
    <x v="0"/>
    <n v="44240"/>
    <n v="1.02"/>
    <s v="000X"/>
    <n v="3530"/>
    <s v="W"/>
    <x v="89"/>
    <s v="CIR"/>
    <m/>
    <s v="BEVERLY HILLS"/>
    <m/>
    <s v="PINE RIDGE UNIT 3 PB 8 PG 51 LOT 3 BLK 287"/>
    <n v="162917"/>
    <n v="16250"/>
    <n v="146667"/>
    <n v="130892"/>
    <n v="105892"/>
    <x v="0"/>
    <x v="815"/>
    <n v="145900"/>
    <n v="2789"/>
    <n v="405"/>
    <x v="0"/>
    <s v="TO OR FROM BANKS/LOAN CO."/>
    <n v="1"/>
    <x v="14"/>
    <x v="1"/>
    <x v="0"/>
    <m/>
    <n v="1573"/>
    <n v="32"/>
    <x v="0"/>
    <x v="0"/>
    <n v="2513"/>
    <m/>
    <m/>
    <m/>
    <m/>
    <s v="JOHNSON RITA"/>
    <m/>
    <s v="3530 W COGWOOD CIR"/>
    <s v="BEVERLY HILLS FL 34465"/>
  </r>
  <r>
    <x v="1797"/>
    <s v="18E17S320030  02870 0060"/>
    <s v="7492"/>
    <s v="PINE RIDGE UNITS 3 &amp; 4"/>
    <s v="0000"/>
    <s v="Vacant Residential"/>
    <s v="09"/>
    <s v="18S"/>
    <s v="18E"/>
    <s v="STANDARD"/>
    <x v="1"/>
    <n v="47157"/>
    <n v="1.08"/>
    <s v="000X"/>
    <n v="3500"/>
    <s v="W"/>
    <x v="89"/>
    <s v="CIR"/>
    <m/>
    <s v="BEVERLY HILLS"/>
    <m/>
    <s v="PINE RIDGE UNIT 3 PB 8 PG 51 LOT 6 BLK 287"/>
    <n v="17320"/>
    <n v="17320"/>
    <n v="0"/>
    <n v="17320"/>
    <n v="17320"/>
    <x v="1"/>
    <x v="23"/>
    <m/>
    <m/>
    <m/>
    <x v="2"/>
    <m/>
    <m/>
    <x v="6"/>
    <x v="2"/>
    <x v="2"/>
    <m/>
    <m/>
    <m/>
    <x v="2"/>
    <x v="1"/>
    <n v="0"/>
    <m/>
    <m/>
    <m/>
    <m/>
    <s v="KRIKKEN JAN"/>
    <m/>
    <s v="EEMWEG 70"/>
    <s v=" 3741 LC NETHERLANDS"/>
  </r>
  <r>
    <x v="1798"/>
    <s v="18E17S320030  02880 0020"/>
    <s v="7492"/>
    <s v="PINE RIDGE UNITS 3 &amp; 4"/>
    <s v="0100"/>
    <s v="Single Family Residential"/>
    <s v="09"/>
    <s v="18S"/>
    <s v="18E"/>
    <s v="STANDARD"/>
    <x v="0"/>
    <n v="52954"/>
    <n v="1.22"/>
    <s v="000X"/>
    <n v="3770"/>
    <s v="W"/>
    <x v="89"/>
    <s v="CIR"/>
    <m/>
    <s v="BEVERLY HILLS"/>
    <m/>
    <s v="PINE RIDGE UNIT 3 PB 8 PG 51 LOT 2 BLK 288"/>
    <n v="177761"/>
    <n v="19450"/>
    <n v="158311"/>
    <n v="145190"/>
    <n v="119190"/>
    <x v="0"/>
    <x v="816"/>
    <n v="150000"/>
    <n v="2827"/>
    <n v="2443"/>
    <x v="0"/>
    <s v="WARRANTY DEED"/>
    <n v="1"/>
    <x v="21"/>
    <x v="1"/>
    <x v="0"/>
    <m/>
    <n v="1909"/>
    <n v="32"/>
    <x v="1"/>
    <x v="0"/>
    <n v="2794"/>
    <m/>
    <m/>
    <m/>
    <m/>
    <s v="YORK STEVEN R"/>
    <s v="YORK TERESA S"/>
    <s v="3770 W COGWOOD CIR"/>
    <s v="BEVERLY HILLS FL 34465"/>
  </r>
  <r>
    <x v="1799"/>
    <s v="18E17S320030  02880 0110"/>
    <s v="7492"/>
    <s v="PINE RIDGE UNITS 3 &amp; 4"/>
    <s v="0000"/>
    <s v="Vacant Residential"/>
    <s v="09"/>
    <s v="18S"/>
    <s v="18E"/>
    <s v="STANDARD"/>
    <x v="1"/>
    <n v="46343"/>
    <n v="1.06"/>
    <s v="000X"/>
    <n v="3588"/>
    <s v="W"/>
    <x v="87"/>
    <s v="CT"/>
    <m/>
    <s v="BEVERLY HILLS"/>
    <m/>
    <s v="PINE RIDGE UNIT 3 PB 8 PG 51 LOT 11 BLK 288 "/>
    <n v="17020"/>
    <n v="17020"/>
    <n v="0"/>
    <n v="17020"/>
    <n v="17020"/>
    <x v="1"/>
    <x v="140"/>
    <n v="13500"/>
    <n v="1244"/>
    <n v="771"/>
    <x v="1"/>
    <s v="WARRANTY DEED"/>
    <m/>
    <x v="6"/>
    <x v="2"/>
    <x v="2"/>
    <m/>
    <m/>
    <m/>
    <x v="2"/>
    <x v="1"/>
    <n v="0"/>
    <m/>
    <m/>
    <m/>
    <m/>
    <s v="MESSENGER EDWARD A &amp; MARY KAY"/>
    <m/>
    <s v="3620 W DANNY CT"/>
    <s v="BEVERLY HILLS FL 34465"/>
  </r>
  <r>
    <x v="1800"/>
    <s v="18E17S320030  02880 0130"/>
    <s v="7492"/>
    <s v="PINE RIDGE UNITS 3 &amp; 4"/>
    <s v="0100"/>
    <s v="Single Family Residential"/>
    <s v="09"/>
    <s v="18S"/>
    <s v="18E"/>
    <s v="STANDARD"/>
    <x v="0"/>
    <n v="48324"/>
    <n v="1.1100000000000001"/>
    <s v="000X"/>
    <n v="3530"/>
    <s v="W"/>
    <x v="87"/>
    <s v="CT"/>
    <m/>
    <s v="BEVERLY HILLS"/>
    <m/>
    <s v="PINE RIDGE UNIT 3 PB 8 PG 51 LOT 13 BLK 288"/>
    <n v="197881"/>
    <n v="17750"/>
    <n v="180131"/>
    <n v="197881"/>
    <n v="197881"/>
    <x v="1"/>
    <x v="790"/>
    <n v="237000"/>
    <n v="2888"/>
    <n v="296"/>
    <x v="0"/>
    <s v="WARRANTY DEED"/>
    <n v="1"/>
    <x v="30"/>
    <x v="1"/>
    <x v="0"/>
    <m/>
    <n v="1908"/>
    <n v="32"/>
    <x v="0"/>
    <x v="0"/>
    <n v="2754"/>
    <m/>
    <m/>
    <m/>
    <m/>
    <s v="JOHNSON JOHN A"/>
    <s v="JOHNSON REBECCA M"/>
    <s v="838 SW SHERLOCK TER"/>
    <s v="LAKE CITY FL 32024 5281"/>
  </r>
  <r>
    <x v="1801"/>
    <s v="18E17S320030  02890 0060"/>
    <s v="7492"/>
    <s v="PINE RIDGE UNITS 3 &amp; 4"/>
    <s v="0100"/>
    <s v="Single Family Residential"/>
    <s v="09"/>
    <s v="18S"/>
    <s v="18E"/>
    <s v="STANDARD"/>
    <x v="0"/>
    <n v="46284"/>
    <n v="1.06"/>
    <s v="000X"/>
    <n v="3545"/>
    <s v="W"/>
    <x v="89"/>
    <s v="CIR"/>
    <m/>
    <s v="BEVERLY HILLS"/>
    <m/>
    <s v="PINE RIDGE UNIT 3 PB 8 PG 51 LOT 6 BLK 289"/>
    <n v="300853"/>
    <n v="17000"/>
    <n v="283853"/>
    <n v="256941"/>
    <n v="231941"/>
    <x v="0"/>
    <x v="469"/>
    <n v="85000"/>
    <n v="1911"/>
    <n v="2303"/>
    <x v="1"/>
    <s v="WARRANTY DEED"/>
    <n v="1"/>
    <x v="3"/>
    <x v="1"/>
    <x v="0"/>
    <m/>
    <n v="2559"/>
    <n v="32"/>
    <x v="0"/>
    <x v="0"/>
    <n v="3985"/>
    <m/>
    <m/>
    <m/>
    <m/>
    <s v="HUDSON PHILLIP A"/>
    <s v="HUDSON TERRA L"/>
    <s v="3545 W COGWOOD CIR"/>
    <s v="BEVERLY HILLS FL 34465"/>
  </r>
  <r>
    <x v="1802"/>
    <s v="18E17S320030  02900 0010"/>
    <s v="7492"/>
    <s v="PINE RIDGE UNITS 3 &amp; 4"/>
    <s v="0100"/>
    <s v="Single Family Residential"/>
    <s v="09"/>
    <s v="18S"/>
    <s v="18E"/>
    <s v="STANDARD"/>
    <x v="0"/>
    <n v="45659"/>
    <n v="1.05"/>
    <s v="000X"/>
    <n v="3665"/>
    <s v="W"/>
    <x v="89"/>
    <s v="CIR"/>
    <m/>
    <s v="BEVERLY HILLS"/>
    <m/>
    <s v="PINE RIDGE UNIT 3 PB 8 PG 51 LOT 1 BLK 290"/>
    <n v="185595"/>
    <n v="16770"/>
    <n v="168825"/>
    <n v="123647"/>
    <n v="98647"/>
    <x v="0"/>
    <x v="465"/>
    <n v="10500"/>
    <n v="1144"/>
    <n v="952"/>
    <x v="1"/>
    <s v="WARRANTY DEED"/>
    <n v="1"/>
    <x v="10"/>
    <x v="1"/>
    <x v="0"/>
    <m/>
    <n v="1830"/>
    <n v="32"/>
    <x v="1"/>
    <x v="0"/>
    <n v="2630"/>
    <m/>
    <m/>
    <m/>
    <m/>
    <s v="HARRIS GORDON S"/>
    <s v="HARRIS BARBARA J"/>
    <s v="3665 W COGWOOD CIR"/>
    <s v="BEVERLY HILLS FL 34465 2988"/>
  </r>
  <r>
    <x v="1803"/>
    <s v="18E17S320030  02900 0050"/>
    <s v="7492"/>
    <s v="PINE RIDGE UNITS 3 &amp; 4"/>
    <s v="0000"/>
    <s v="Vacant Residential"/>
    <s v="09"/>
    <s v="18S"/>
    <s v="18E"/>
    <s v="STANDARD"/>
    <x v="1"/>
    <n v="43750"/>
    <n v="1"/>
    <s v="000X"/>
    <n v="3705"/>
    <s v="W"/>
    <x v="89"/>
    <s v="CIR"/>
    <m/>
    <s v="BEVERLY HILLS"/>
    <m/>
    <s v="PINE RIDGE UNIT 3 PB 8 PG 51 LOT 5 BLK 290 "/>
    <n v="16070"/>
    <n v="16070"/>
    <n v="0"/>
    <n v="16070"/>
    <n v="16070"/>
    <x v="1"/>
    <x v="300"/>
    <n v="67500"/>
    <n v="1845"/>
    <n v="68"/>
    <x v="1"/>
    <s v="WARRANTY DEED"/>
    <m/>
    <x v="6"/>
    <x v="2"/>
    <x v="2"/>
    <m/>
    <m/>
    <m/>
    <x v="2"/>
    <x v="1"/>
    <n v="0"/>
    <m/>
    <m/>
    <m/>
    <m/>
    <s v="MAGNOLIA LANDSTAR HOLDINGS INC"/>
    <m/>
    <s v="3310 NW 40TH CT"/>
    <s v="LAUDERDALE LAKES FL 33309"/>
  </r>
  <r>
    <x v="1804"/>
    <s v="18E17S320030  02910 0010"/>
    <s v="7492"/>
    <s v="PINE RIDGE UNITS 3 &amp; 4"/>
    <s v="0000"/>
    <s v="Vacant Residential"/>
    <s v="09"/>
    <s v="18S"/>
    <s v="18E"/>
    <s v="STANDARD"/>
    <x v="1"/>
    <n v="46127"/>
    <n v="1.06"/>
    <s v="000X"/>
    <n v="3710"/>
    <s v="W"/>
    <x v="89"/>
    <s v="CIR"/>
    <m/>
    <s v="BEVERLY HILLS"/>
    <m/>
    <s v="PINE RIDGE UNIT 3 PB 8 PG 51 LOT 1 BLK 291 "/>
    <n v="16940"/>
    <n v="16940"/>
    <n v="0"/>
    <n v="16940"/>
    <n v="16940"/>
    <x v="1"/>
    <x v="23"/>
    <m/>
    <m/>
    <m/>
    <x v="2"/>
    <m/>
    <m/>
    <x v="6"/>
    <x v="2"/>
    <x v="2"/>
    <m/>
    <m/>
    <m/>
    <x v="2"/>
    <x v="1"/>
    <n v="0"/>
    <m/>
    <m/>
    <m/>
    <m/>
    <s v="SMITH CAROL ANN"/>
    <m/>
    <s v="101 KING AVE"/>
    <s v="SHAMOKIN DAM PA 17876"/>
  </r>
  <r>
    <x v="1805"/>
    <s v="18E17S320030  02930 0030"/>
    <s v="7492"/>
    <s v="PINE RIDGE UNITS 3 &amp; 4"/>
    <s v="0100"/>
    <s v="Single Family Residential"/>
    <s v="09"/>
    <s v="18S"/>
    <s v="18E"/>
    <s v="STANDARD"/>
    <x v="0"/>
    <n v="48254"/>
    <n v="1.1100000000000001"/>
    <s v="000X"/>
    <n v="4658"/>
    <s v="N"/>
    <x v="90"/>
    <s v="DR"/>
    <m/>
    <s v="BEVERLY HILLS"/>
    <m/>
    <s v="PINE RIDGE UNIT 3 PB 8 PG 51 LOT 3 BLK 293"/>
    <n v="254900"/>
    <n v="17720"/>
    <n v="237180"/>
    <n v="254900"/>
    <n v="254900"/>
    <x v="0"/>
    <x v="817"/>
    <n v="357500"/>
    <n v="3015"/>
    <n v="1552"/>
    <x v="0"/>
    <s v="WARRANTY DEED"/>
    <n v="1"/>
    <x v="15"/>
    <x v="1"/>
    <x v="0"/>
    <m/>
    <n v="2332"/>
    <n v="32"/>
    <x v="0"/>
    <x v="0"/>
    <n v="3098"/>
    <m/>
    <m/>
    <m/>
    <m/>
    <s v="GUZOWSKI JEFFREY"/>
    <m/>
    <s v="4658 N CANDLEWOOD DR"/>
    <s v="BEVERLY HILLS FL 34465"/>
  </r>
  <r>
    <x v="1806"/>
    <s v="18E17S320030  02940 0150"/>
    <s v="7492"/>
    <s v="PINE RIDGE UNITS 3 &amp; 4"/>
    <s v="0100"/>
    <s v="Single Family Residential"/>
    <s v="09"/>
    <s v="18S"/>
    <s v="18E"/>
    <s v="STANDARD"/>
    <x v="0"/>
    <n v="46277"/>
    <n v="1.06"/>
    <s v="000X"/>
    <n v="4589"/>
    <s v="N"/>
    <x v="90"/>
    <s v="DR"/>
    <m/>
    <s v="BEVERLY HILLS"/>
    <m/>
    <s v="PINE RIDGE UNIT 3 PB 8 PG 51 LOT 15 BLK 294"/>
    <n v="164542"/>
    <n v="17000"/>
    <n v="147542"/>
    <n v="164542"/>
    <n v="164542"/>
    <x v="1"/>
    <x v="510"/>
    <n v="119000"/>
    <n v="1220"/>
    <n v="1457"/>
    <x v="0"/>
    <s v="WARRANTY DEED"/>
    <n v="1"/>
    <x v="16"/>
    <x v="1"/>
    <x v="0"/>
    <m/>
    <n v="1746"/>
    <n v="32"/>
    <x v="0"/>
    <x v="0"/>
    <n v="2507"/>
    <m/>
    <m/>
    <m/>
    <m/>
    <s v="WOOD MATTHEW B"/>
    <m/>
    <s v="4589 N CANDLEWOOD DR"/>
    <s v="BEVERLY HILLS FL 34465 2937"/>
  </r>
  <r>
    <x v="1807"/>
    <s v="18E17S320030  02980 0020"/>
    <s v="7492"/>
    <s v="PINE RIDGE UNITS 3 &amp; 4"/>
    <s v="0100"/>
    <s v="Single Family Residential"/>
    <s v="09"/>
    <s v="18S"/>
    <s v="18E"/>
    <s v="STANDARD"/>
    <x v="0"/>
    <n v="50091"/>
    <n v="1.1499999999999999"/>
    <s v="000X"/>
    <n v="4380"/>
    <s v="N"/>
    <x v="95"/>
    <s v="AVE"/>
    <m/>
    <s v="BEVERLY HILLS"/>
    <m/>
    <s v="PINE RIDGE UNIT 3 PB 8 PG 51 LOT 2 BLK 298"/>
    <n v="210185"/>
    <n v="18400"/>
    <n v="191785"/>
    <n v="158027"/>
    <n v="133027"/>
    <x v="0"/>
    <x v="54"/>
    <n v="163000"/>
    <n v="2499"/>
    <n v="1829"/>
    <x v="0"/>
    <s v="WARRANTY DEED"/>
    <n v="1"/>
    <x v="14"/>
    <x v="1"/>
    <x v="0"/>
    <m/>
    <n v="2051"/>
    <n v="32"/>
    <x v="0"/>
    <x v="0"/>
    <n v="3018"/>
    <m/>
    <m/>
    <m/>
    <m/>
    <s v="HORNE STEPHEN C"/>
    <s v="HORNE BESSIE E"/>
    <s v="4380 N BUTTERNUT AVE"/>
    <s v="BEVERLY HILLS FL 34465"/>
  </r>
  <r>
    <x v="1808"/>
    <s v="18E17S320030  03000 0160"/>
    <s v="7492"/>
    <s v="PINE RIDGE UNITS 3 &amp; 4"/>
    <s v="0000"/>
    <s v="Vacant Residential"/>
    <s v="09"/>
    <s v="18S"/>
    <s v="18E"/>
    <s v="STANDARD"/>
    <x v="1"/>
    <n v="43805"/>
    <n v="1.01"/>
    <s v="000X"/>
    <n v="4341"/>
    <s v="N"/>
    <x v="88"/>
    <s v="LOOP"/>
    <m/>
    <s v="BEVERLY HILLS"/>
    <m/>
    <s v="PINE RIDGE UNIT 3 PB 8 PG 51 LOT 16 BLK 300"/>
    <n v="16090"/>
    <n v="16090"/>
    <n v="0"/>
    <n v="16090"/>
    <n v="16090"/>
    <x v="1"/>
    <x v="469"/>
    <n v="89900"/>
    <n v="1895"/>
    <n v="1015"/>
    <x v="1"/>
    <s v="WARRANTY DEED"/>
    <m/>
    <x v="6"/>
    <x v="2"/>
    <x v="2"/>
    <m/>
    <m/>
    <m/>
    <x v="2"/>
    <x v="1"/>
    <n v="0"/>
    <m/>
    <m/>
    <m/>
    <m/>
    <s v="GREGORY ANSEL A"/>
    <s v="GREGORY E ROSE"/>
    <s v="3864 N MONADOCK RD"/>
    <s v="HERNANDO FL 34442"/>
  </r>
  <r>
    <x v="1809"/>
    <s v="18E17S320030  03000 0220"/>
    <s v="7492"/>
    <s v="PINE RIDGE UNITS 3 &amp; 4"/>
    <s v="0100"/>
    <s v="Single Family Residential"/>
    <s v="09"/>
    <s v="18S"/>
    <s v="18E"/>
    <s v="STANDARD"/>
    <x v="0"/>
    <n v="43750"/>
    <n v="1"/>
    <s v="000X"/>
    <n v="4499"/>
    <s v="N"/>
    <x v="88"/>
    <s v="LOOP"/>
    <m/>
    <s v="BEVERLY HILLS"/>
    <m/>
    <s v="PINE RIDGE UNIT 3 PB 8 PG 51 LOT 22 BLK 300"/>
    <n v="295660"/>
    <n v="16070"/>
    <n v="279590"/>
    <n v="295660"/>
    <n v="270660"/>
    <x v="0"/>
    <x v="818"/>
    <n v="335500"/>
    <n v="2960"/>
    <n v="1388"/>
    <x v="0"/>
    <s v="WARRANTY DEED"/>
    <n v="1"/>
    <x v="10"/>
    <x v="0"/>
    <x v="1"/>
    <n v="1"/>
    <n v="3155"/>
    <n v="32"/>
    <x v="0"/>
    <x v="0"/>
    <n v="3922"/>
    <m/>
    <m/>
    <m/>
    <m/>
    <s v="CUNNINGHAM DONNA S"/>
    <m/>
    <s v="4499 N CAPISTRANO LOOP"/>
    <s v="BEVERLY HILLS FL 34465"/>
  </r>
  <r>
    <x v="1810"/>
    <s v="18E17S320030  02780 0100"/>
    <s v="7492"/>
    <s v="PINE RIDGE UNITS 3 &amp; 4"/>
    <s v="0100"/>
    <s v="Single Family Residential"/>
    <s v="04"/>
    <s v="18S"/>
    <s v="18E"/>
    <s v="STANDARD"/>
    <x v="0"/>
    <n v="48885"/>
    <n v="1.1200000000000001"/>
    <s v="000X"/>
    <n v="3775"/>
    <s v="W"/>
    <x v="85"/>
    <s v="CIR"/>
    <m/>
    <s v="BEVERLY HILLS"/>
    <m/>
    <s v="PINE RIDGE UNIT 3 PB 8 PG 51 LOT 10 BLK 278"/>
    <n v="212832"/>
    <n v="17960"/>
    <n v="194872"/>
    <n v="212832"/>
    <n v="187832"/>
    <x v="0"/>
    <x v="819"/>
    <n v="294000"/>
    <n v="2986"/>
    <n v="2184"/>
    <x v="0"/>
    <s v="WARRANTY DEED"/>
    <n v="1"/>
    <x v="12"/>
    <x v="0"/>
    <x v="0"/>
    <m/>
    <n v="2033"/>
    <n v="32"/>
    <x v="1"/>
    <x v="0"/>
    <n v="2968"/>
    <m/>
    <m/>
    <m/>
    <m/>
    <s v="CRONE SUSAN"/>
    <m/>
    <s v="3775 W DOUGLASFIR CIR"/>
    <s v="BEVERLY HILLS FL 34465"/>
  </r>
  <r>
    <x v="1811"/>
    <s v="18E17S320030  02780 0120"/>
    <s v="7492"/>
    <s v="PINE RIDGE UNITS 3 &amp; 4"/>
    <s v="0100"/>
    <s v="Single Family Residential"/>
    <s v="04"/>
    <s v="18S"/>
    <s v="18E"/>
    <s v="STANDARD"/>
    <x v="0"/>
    <n v="48522"/>
    <n v="1.1100000000000001"/>
    <s v="000X"/>
    <n v="3795"/>
    <s v="W"/>
    <x v="85"/>
    <s v="CIR"/>
    <m/>
    <s v="BEVERLY HILLS"/>
    <m/>
    <s v="PINE RIDGE UNIT 3 PB 8 PG 51 LOT 12 BLK 278"/>
    <n v="229810"/>
    <n v="17820"/>
    <n v="211990"/>
    <n v="162732"/>
    <n v="137732"/>
    <x v="0"/>
    <x v="465"/>
    <n v="12500"/>
    <n v="1142"/>
    <n v="1675"/>
    <x v="1"/>
    <s v="WARRANTY DEED"/>
    <n v="1"/>
    <x v="10"/>
    <x v="0"/>
    <x v="1"/>
    <m/>
    <n v="2729"/>
    <n v="32"/>
    <x v="0"/>
    <x v="0"/>
    <n v="3439"/>
    <m/>
    <m/>
    <m/>
    <m/>
    <s v="HOLTON JOHN J"/>
    <s v="HOLTON SHERRIE M"/>
    <s v="3795 W DOUGLASFIR CIR"/>
    <s v="BEVERLY HILLS FL 34465"/>
  </r>
  <r>
    <x v="1812"/>
    <s v="18E17S320030  02780 0130"/>
    <s v="7492"/>
    <s v="PINE RIDGE UNITS 3 &amp; 4"/>
    <s v="0000"/>
    <s v="Vacant Residential"/>
    <s v="04"/>
    <s v="18S"/>
    <s v="18E"/>
    <s v="1.0 TO 2.5 ACRES HIGH"/>
    <x v="1"/>
    <n v="75693"/>
    <n v="1.74"/>
    <s v="000X"/>
    <n v="3805"/>
    <s v="W"/>
    <x v="85"/>
    <s v="CIR"/>
    <m/>
    <s v="BEVERLY HILLS"/>
    <m/>
    <s v="PINE RIDGE UNIT 3 PB 8 PG 51 LOT 13 BLK 278 "/>
    <n v="21720"/>
    <n v="21720"/>
    <n v="0"/>
    <n v="21720"/>
    <n v="21720"/>
    <x v="1"/>
    <x v="23"/>
    <m/>
    <m/>
    <m/>
    <x v="2"/>
    <m/>
    <m/>
    <x v="6"/>
    <x v="2"/>
    <x v="2"/>
    <m/>
    <m/>
    <m/>
    <x v="2"/>
    <x v="1"/>
    <n v="0"/>
    <m/>
    <m/>
    <m/>
    <m/>
    <s v="MANNA RONALD R TRUSTEE"/>
    <s v="CONCETTA MANNA FAMILY TRUST"/>
    <s v="101 ANN ST"/>
    <s v="VALLEY STREAM NY 11580 2701"/>
  </r>
  <r>
    <x v="1813"/>
    <s v="18E17S320030  02780 0150"/>
    <s v="7492"/>
    <s v="PINE RIDGE UNITS 3 &amp; 4"/>
    <s v="0100"/>
    <s v="Single Family Residential"/>
    <s v="09"/>
    <s v="18S"/>
    <s v="18E"/>
    <s v="STANDARD"/>
    <x v="0"/>
    <n v="46793"/>
    <n v="1.07"/>
    <s v="000X"/>
    <n v="3825"/>
    <s v="W"/>
    <x v="85"/>
    <s v="CIR"/>
    <m/>
    <s v="BEVERLY HILLS"/>
    <m/>
    <s v="PINE RIDGE UNIT 3 PB 8 PG 51 LOT 15 BLK 278 "/>
    <n v="161069"/>
    <n v="17190"/>
    <n v="143879"/>
    <n v="110916"/>
    <n v="85416"/>
    <x v="0"/>
    <x v="486"/>
    <n v="12000"/>
    <n v="1043"/>
    <n v="1426"/>
    <x v="1"/>
    <s v="WARRANTY DEED"/>
    <n v="1"/>
    <x v="21"/>
    <x v="1"/>
    <x v="0"/>
    <m/>
    <n v="1508"/>
    <n v="32"/>
    <x v="1"/>
    <x v="0"/>
    <n v="2471"/>
    <m/>
    <m/>
    <m/>
    <m/>
    <s v="BAILEY GERALD LEE"/>
    <m/>
    <s v="3825 W DOUGLASFIR CIR"/>
    <s v="BEVERLY HILLS FL 34465"/>
  </r>
  <r>
    <x v="1814"/>
    <s v="18E17S320030  02790 0020"/>
    <s v="7492"/>
    <s v="PINE RIDGE UNITS 3 &amp; 4"/>
    <s v="0100"/>
    <s v="Single Family Residential"/>
    <s v="04"/>
    <s v="18S"/>
    <s v="18E"/>
    <s v="STANDARD"/>
    <x v="0"/>
    <n v="43983"/>
    <n v="1.01"/>
    <s v="000X"/>
    <n v="5180"/>
    <s v="N"/>
    <x v="86"/>
    <s v="DR"/>
    <m/>
    <s v="BEVERLY HILLS"/>
    <m/>
    <s v="PINE RIDGE UNIT 3 PB 8 PG 51 LOT 2 BLK 279"/>
    <n v="169374"/>
    <n v="16160"/>
    <n v="153214"/>
    <n v="120293"/>
    <n v="95293"/>
    <x v="0"/>
    <x v="820"/>
    <n v="87214"/>
    <n v="2689"/>
    <n v="720"/>
    <x v="0"/>
    <s v="TO OR FROM BANKS/LOAN CO."/>
    <n v="1"/>
    <x v="25"/>
    <x v="1"/>
    <x v="0"/>
    <m/>
    <n v="1944"/>
    <n v="32"/>
    <x v="0"/>
    <x v="0"/>
    <n v="1992"/>
    <m/>
    <m/>
    <m/>
    <m/>
    <s v="PEELE SCOT D"/>
    <m/>
    <s v="5180 N ALLAMANDRA DR"/>
    <s v="BEVERLY HILLS FL 34465"/>
  </r>
  <r>
    <x v="1815"/>
    <s v="18E17S320030  02790 0030"/>
    <s v="7492"/>
    <s v="PINE RIDGE UNITS 3 &amp; 4"/>
    <s v="0100"/>
    <s v="Single Family Residential"/>
    <s v="04"/>
    <s v="18S"/>
    <s v="18E"/>
    <s v="STANDARD"/>
    <x v="0"/>
    <n v="52181"/>
    <n v="1.2"/>
    <s v="000X"/>
    <n v="3705"/>
    <s v="W"/>
    <x v="85"/>
    <s v="CIR"/>
    <m/>
    <s v="BEVERLY HILLS"/>
    <m/>
    <s v="PINE RIDGE UNIT 3 PB 8 PG 51 LOT 3 BLK 279"/>
    <n v="154633"/>
    <n v="19170"/>
    <n v="135463"/>
    <n v="154633"/>
    <n v="129633"/>
    <x v="0"/>
    <x v="334"/>
    <n v="66000"/>
    <n v="1145"/>
    <n v="1245"/>
    <x v="0"/>
    <s v="WARRANTY DEED"/>
    <n v="1"/>
    <x v="35"/>
    <x v="1"/>
    <x v="0"/>
    <m/>
    <n v="1941"/>
    <n v="32"/>
    <x v="1"/>
    <x v="0"/>
    <n v="2497"/>
    <m/>
    <m/>
    <m/>
    <m/>
    <s v="MCDONNELL THOMAS A"/>
    <s v="STANTON DONNA J"/>
    <s v="3705 W DOUGLASFIR CIR"/>
    <s v="BEVERLY HILLS FL 34465"/>
  </r>
  <r>
    <x v="1816"/>
    <s v="18E17S320030  02810 0070"/>
    <s v="7492"/>
    <s v="PINE RIDGE UNITS 3 &amp; 4"/>
    <s v="0000"/>
    <s v="Vacant Residential"/>
    <s v="04"/>
    <s v="18S"/>
    <s v="18E"/>
    <s v="STANDARD"/>
    <x v="1"/>
    <n v="53833"/>
    <n v="1.24"/>
    <s v="000X"/>
    <n v="5175"/>
    <s v="N"/>
    <x v="86"/>
    <s v="DR"/>
    <m/>
    <s v="BEVERLY HILLS"/>
    <m/>
    <s v="PINE RIDGE UNIT 3 PB 8 PG 51 LOT 7 BLK 281 "/>
    <n v="19770"/>
    <n v="19770"/>
    <n v="0"/>
    <n v="19770"/>
    <n v="19770"/>
    <x v="1"/>
    <x v="23"/>
    <m/>
    <m/>
    <m/>
    <x v="2"/>
    <m/>
    <m/>
    <x v="6"/>
    <x v="2"/>
    <x v="2"/>
    <m/>
    <m/>
    <m/>
    <x v="2"/>
    <x v="1"/>
    <n v="0"/>
    <m/>
    <m/>
    <m/>
    <m/>
    <s v="BERGMANN CAROL M TRUSTEE"/>
    <s v="CAROL M BERGMANN TRUST"/>
    <s v="122 N POMPEO AVE"/>
    <s v="CRYSTAL RIVER FL 34429 5509"/>
  </r>
  <r>
    <x v="1817"/>
    <s v="18E17S320030  02850 0080"/>
    <s v="7492"/>
    <s v="PINE RIDGE UNITS 3 &amp; 4"/>
    <s v="0100"/>
    <s v="Single Family Residential"/>
    <s v="09"/>
    <s v="18S"/>
    <s v="18E"/>
    <s v="STANDARD"/>
    <x v="0"/>
    <n v="43803"/>
    <n v="1.01"/>
    <s v="000X"/>
    <n v="4719"/>
    <s v="N"/>
    <x v="88"/>
    <s v="LOOP"/>
    <m/>
    <s v="BEVERLY HILLS"/>
    <m/>
    <s v="PINE RIDGE UNIT 3 PB 8 PG 51 LOT 8 BLK 285"/>
    <n v="181959"/>
    <n v="16090"/>
    <n v="165869"/>
    <n v="135849"/>
    <n v="110849"/>
    <x v="0"/>
    <x v="821"/>
    <n v="185000"/>
    <n v="2716"/>
    <n v="1692"/>
    <x v="0"/>
    <s v="WARRANTY DEED"/>
    <n v="1"/>
    <x v="16"/>
    <x v="1"/>
    <x v="0"/>
    <m/>
    <n v="1802"/>
    <n v="32"/>
    <x v="0"/>
    <x v="0"/>
    <n v="2729"/>
    <m/>
    <m/>
    <m/>
    <m/>
    <s v="NUSSO FRANK ALAN"/>
    <s v="NUSSO LESLIE A"/>
    <s v="4719 N CAPISTRANO LOOP"/>
    <s v="BEVERLY HILLS FL 34465 4517"/>
  </r>
  <r>
    <x v="1818"/>
    <s v="18E17S320030  02880 0090"/>
    <s v="7492"/>
    <s v="PINE RIDGE UNITS 3 &amp; 4"/>
    <s v="0100"/>
    <s v="Single Family Residential"/>
    <s v="04"/>
    <s v="18S"/>
    <s v="18E"/>
    <s v="STANDARD"/>
    <x v="0"/>
    <n v="45103"/>
    <n v="1.04"/>
    <s v="000X"/>
    <n v="5005"/>
    <s v="N"/>
    <x v="86"/>
    <s v="DR"/>
    <m/>
    <s v="BEVERLY HILLS"/>
    <m/>
    <s v="PINE RIDGE UNIT 3 PB 8 PG 51 LOT 9 BLK 288"/>
    <n v="244960"/>
    <n v="16570"/>
    <n v="228390"/>
    <n v="190608"/>
    <n v="160608"/>
    <x v="0"/>
    <x v="401"/>
    <n v="178900"/>
    <n v="2651"/>
    <n v="179"/>
    <x v="0"/>
    <s v="TO OR FROM BANKS/LOAN CO."/>
    <n v="1"/>
    <x v="11"/>
    <x v="1"/>
    <x v="1"/>
    <m/>
    <n v="2198"/>
    <n v="32"/>
    <x v="0"/>
    <x v="0"/>
    <n v="3004"/>
    <m/>
    <m/>
    <m/>
    <m/>
    <s v="MARSHALL ROBERT J JR"/>
    <s v="MARSHALL CANDACE A"/>
    <s v="5005 ALLAMANDRA DR"/>
    <s v="BEVERLY HILLS FL 34465"/>
  </r>
  <r>
    <x v="1819"/>
    <s v="18E17S320030  02880 0100"/>
    <s v="7492"/>
    <s v="PINE RIDGE UNITS 3 &amp; 4"/>
    <s v="0100"/>
    <s v="Single Family Residential"/>
    <s v="09"/>
    <s v="18S"/>
    <s v="18E"/>
    <s v="STANDARD"/>
    <x v="0"/>
    <n v="50918"/>
    <n v="1.17"/>
    <s v="000X"/>
    <n v="3620"/>
    <s v="W"/>
    <x v="87"/>
    <s v="CT"/>
    <m/>
    <s v="BEVERLY HILLS"/>
    <m/>
    <s v="PINE RIDGE UNIT 3 PB 8 PG 51 LOT 10 BLK 288 "/>
    <n v="193358"/>
    <n v="18700"/>
    <n v="174658"/>
    <n v="138380"/>
    <n v="113380"/>
    <x v="0"/>
    <x v="822"/>
    <n v="14000"/>
    <n v="967"/>
    <n v="1458"/>
    <x v="1"/>
    <s v="WARRANTY DEED"/>
    <n v="1"/>
    <x v="26"/>
    <x v="1"/>
    <x v="0"/>
    <m/>
    <n v="2023"/>
    <n v="32"/>
    <x v="0"/>
    <x v="0"/>
    <n v="3083"/>
    <m/>
    <m/>
    <m/>
    <m/>
    <s v="MESSENGER MARY KAY"/>
    <m/>
    <s v="3620 W DANNY CT"/>
    <s v="BEVERLY HILLS FL 34465 2906"/>
  </r>
  <r>
    <x v="1820"/>
    <s v="18E17S320030  02880 0120"/>
    <s v="7492"/>
    <s v="PINE RIDGE UNITS 3 &amp; 4"/>
    <s v="0000"/>
    <s v="Vacant Residential"/>
    <s v="09"/>
    <s v="18S"/>
    <s v="18E"/>
    <s v="STANDARD"/>
    <x v="1"/>
    <n v="46787"/>
    <n v="1.07"/>
    <s v="000X"/>
    <n v="3556"/>
    <s v="W"/>
    <x v="87"/>
    <s v="CT"/>
    <m/>
    <s v="BEVERLY HILLS"/>
    <m/>
    <s v="PINE RIDGE UNIT 3 PB 8 PG 51 LOT 12 BLK 288"/>
    <n v="17190"/>
    <n v="17190"/>
    <n v="0"/>
    <n v="17190"/>
    <n v="17190"/>
    <x v="1"/>
    <x v="368"/>
    <n v="23500"/>
    <n v="2892"/>
    <n v="1934"/>
    <x v="1"/>
    <s v="WARRANTY DEED"/>
    <m/>
    <x v="6"/>
    <x v="2"/>
    <x v="2"/>
    <m/>
    <m/>
    <m/>
    <x v="2"/>
    <x v="1"/>
    <n v="0"/>
    <m/>
    <m/>
    <m/>
    <m/>
    <s v="FLORIAN MICHAEL A"/>
    <s v="MICHAEL A FLORIAN TRUST UTA DATED"/>
    <s v="7159 W GROVER CLEVELAND BLVD"/>
    <s v="HOMOSASSA FL 34446 1310"/>
  </r>
  <r>
    <x v="1821"/>
    <s v="18E17S320030  02880 0140"/>
    <s v="7492"/>
    <s v="PINE RIDGE UNITS 3 &amp; 4"/>
    <s v="0100"/>
    <s v="Single Family Residential"/>
    <s v="09"/>
    <s v="18S"/>
    <s v="18E"/>
    <s v="STANDARD"/>
    <x v="0"/>
    <n v="49576"/>
    <n v="1.1399999999999999"/>
    <s v="000X"/>
    <n v="3498"/>
    <s v="W"/>
    <x v="87"/>
    <s v="CT"/>
    <m/>
    <s v="BEVERLY HILLS"/>
    <m/>
    <s v="PINE RIDGE UNIT 3 PB 8 PG 51 LOT 14 BLK 288"/>
    <n v="179540"/>
    <n v="18210"/>
    <n v="161330"/>
    <n v="124277"/>
    <n v="99277"/>
    <x v="0"/>
    <x v="632"/>
    <n v="95100"/>
    <n v="1318"/>
    <n v="1722"/>
    <x v="0"/>
    <s v="WARRANTY DEED"/>
    <n v="1"/>
    <x v="30"/>
    <x v="1"/>
    <x v="0"/>
    <m/>
    <n v="2116"/>
    <n v="32"/>
    <x v="1"/>
    <x v="0"/>
    <n v="3148"/>
    <m/>
    <m/>
    <m/>
    <m/>
    <s v="RINGLEY LLOYD E"/>
    <s v="RINGLEY ESTELLA KAY"/>
    <s v="3498 W DANNY CT"/>
    <s v="BEVERLY HILLS FL 34465 2906"/>
  </r>
  <r>
    <x v="1822"/>
    <s v="18E17S320030  02890 0010"/>
    <s v="7492"/>
    <s v="PINE RIDGE UNITS 3 &amp; 4"/>
    <s v="0000"/>
    <s v="Vacant Residential"/>
    <s v="09"/>
    <s v="18S"/>
    <s v="18E"/>
    <s v="STANDARD"/>
    <x v="1"/>
    <n v="45870"/>
    <n v="1.05"/>
    <s v="000X"/>
    <n v="3715"/>
    <s v="W"/>
    <x v="89"/>
    <s v="CIR"/>
    <m/>
    <s v="BEVERLY HILLS"/>
    <m/>
    <s v="PINE RIDGE UNIT 3 PB 8 PG 51 LOT 1 BLK 289 "/>
    <n v="16850"/>
    <n v="16850"/>
    <n v="0"/>
    <n v="16850"/>
    <n v="16850"/>
    <x v="1"/>
    <x v="23"/>
    <m/>
    <m/>
    <m/>
    <x v="2"/>
    <m/>
    <m/>
    <x v="6"/>
    <x v="2"/>
    <x v="2"/>
    <m/>
    <m/>
    <m/>
    <x v="2"/>
    <x v="1"/>
    <n v="0"/>
    <m/>
    <m/>
    <m/>
    <m/>
    <s v="VARGA IBOLYA FADDI"/>
    <m/>
    <s v="2622 BIGELOW DR"/>
    <s v="SARASOTA FL 34239 4802"/>
  </r>
  <r>
    <x v="1823"/>
    <s v="18E17S320030  02910 0020"/>
    <s v="7492"/>
    <s v="PINE RIDGE UNITS 3 &amp; 4"/>
    <s v="0100"/>
    <s v="Single Family Residential"/>
    <s v="09"/>
    <s v="18S"/>
    <s v="18E"/>
    <s v="STANDARD"/>
    <x v="0"/>
    <n v="46262"/>
    <n v="1.06"/>
    <s v="000X"/>
    <n v="3700"/>
    <s v="W"/>
    <x v="89"/>
    <s v="CIR"/>
    <m/>
    <s v="BEVERLY HILLS"/>
    <m/>
    <s v="PINE RIDGE UNIT 3 PB 8 PG 51 LOT 2 BLK 291 "/>
    <n v="200634"/>
    <n v="16990"/>
    <n v="183644"/>
    <n v="200634"/>
    <n v="200634"/>
    <x v="1"/>
    <x v="823"/>
    <n v="273000"/>
    <n v="2179"/>
    <n v="1155"/>
    <x v="0"/>
    <s v="WARRANTY DEED"/>
    <n v="1"/>
    <x v="15"/>
    <x v="1"/>
    <x v="0"/>
    <m/>
    <n v="1767"/>
    <n v="32"/>
    <x v="0"/>
    <x v="0"/>
    <n v="2594"/>
    <m/>
    <m/>
    <m/>
    <m/>
    <s v="LINARES SANTA C"/>
    <m/>
    <s v="3700 W COGWOOD CIR"/>
    <s v="BEVERLY HILLS FL 34465 2879"/>
  </r>
  <r>
    <x v="1824"/>
    <s v="18E17S320030  02910 0040"/>
    <s v="7492"/>
    <s v="PINE RIDGE UNITS 3 &amp; 4"/>
    <s v="0000"/>
    <s v="Vacant Residential"/>
    <s v="09"/>
    <s v="18S"/>
    <s v="18E"/>
    <s v="STANDARD"/>
    <x v="1"/>
    <n v="46262"/>
    <n v="1.06"/>
    <s v="000X"/>
    <n v="3680"/>
    <s v="W"/>
    <x v="89"/>
    <s v="CIR"/>
    <m/>
    <s v="BEVERLY HILLS"/>
    <m/>
    <s v="PINE RIDGE UNIT 3 PB 8 PG 51 LOT 4 BLK 291"/>
    <n v="16990"/>
    <n v="16990"/>
    <n v="0"/>
    <n v="16990"/>
    <n v="16990"/>
    <x v="1"/>
    <x v="309"/>
    <n v="21000"/>
    <n v="2842"/>
    <n v="278"/>
    <x v="1"/>
    <s v="WARRANTY DEED"/>
    <m/>
    <x v="6"/>
    <x v="2"/>
    <x v="2"/>
    <m/>
    <m/>
    <m/>
    <x v="2"/>
    <x v="1"/>
    <n v="0"/>
    <m/>
    <m/>
    <m/>
    <m/>
    <s v="SMITH ERIK P"/>
    <s v="SMITH DENISE S"/>
    <s v="3670 W COGWOOD CIR"/>
    <s v="BEVERLY HILLS FL 34465"/>
  </r>
  <r>
    <x v="1825"/>
    <s v="18E17S320030  03000 0200"/>
    <s v="7492"/>
    <s v="PINE RIDGE UNITS 3 &amp; 4"/>
    <s v="0000"/>
    <s v="Vacant Residential"/>
    <s v="09"/>
    <s v="18S"/>
    <s v="18E"/>
    <s v="STANDARD"/>
    <x v="1"/>
    <n v="43750"/>
    <n v="1"/>
    <s v="000X"/>
    <n v="4435"/>
    <s v="N"/>
    <x v="88"/>
    <s v="LOOP"/>
    <m/>
    <s v="BEVERLY HILLS"/>
    <m/>
    <s v="PINE RIDGE UNIT 3 PB 8 PG 51 LOT 20 BLK 300 "/>
    <n v="16070"/>
    <n v="16070"/>
    <n v="0"/>
    <n v="16070"/>
    <n v="16070"/>
    <x v="1"/>
    <x v="259"/>
    <n v="10800"/>
    <n v="2416"/>
    <n v="1399"/>
    <x v="1"/>
    <s v="TO OR FROM BANKS/LOAN CO."/>
    <m/>
    <x v="6"/>
    <x v="2"/>
    <x v="2"/>
    <m/>
    <m/>
    <m/>
    <x v="2"/>
    <x v="1"/>
    <n v="0"/>
    <m/>
    <m/>
    <m/>
    <m/>
    <s v="BOLINSKY JOSEPH"/>
    <m/>
    <s v="4467 N CAPISTRANO LP"/>
    <s v="BEVERLY HILLS FL 34465"/>
  </r>
  <r>
    <x v="1826"/>
    <s v="18E17S320030  03190 0410"/>
    <s v="7492"/>
    <s v="PINE RIDGE UNITS 3 &amp; 4"/>
    <s v="0000"/>
    <s v="Vacant Residential"/>
    <s v="09"/>
    <s v="18S"/>
    <s v="18E"/>
    <s v="STANDARD"/>
    <x v="1"/>
    <n v="43658"/>
    <n v="1"/>
    <s v="000X"/>
    <n v="4537"/>
    <s v="N"/>
    <x v="98"/>
    <s v="DR"/>
    <m/>
    <s v="BEVERLY HILLS"/>
    <m/>
    <s v="PINE RIDGE UNIT 3 PB 8 PG 51 LOT 41 BLK 319 "/>
    <n v="16040"/>
    <n v="16040"/>
    <n v="0"/>
    <n v="16040"/>
    <n v="16040"/>
    <x v="1"/>
    <x v="544"/>
    <n v="10000"/>
    <n v="1303"/>
    <n v="280"/>
    <x v="1"/>
    <s v="WARRANTY DEED"/>
    <m/>
    <x v="6"/>
    <x v="2"/>
    <x v="2"/>
    <m/>
    <m/>
    <m/>
    <x v="2"/>
    <x v="1"/>
    <n v="0"/>
    <m/>
    <m/>
    <m/>
    <m/>
    <s v="RIEHL BARBARA J &amp;"/>
    <s v="JACQUELINE PAWLACZYK"/>
    <s v="4565 N FICUS DR"/>
    <s v="BEVERLY HILLS FL 34465"/>
  </r>
  <r>
    <x v="1827"/>
    <s v="18E17S320030  03210 0040"/>
    <s v="7492"/>
    <s v="PINE RIDGE UNITS 3 &amp; 4"/>
    <s v="0100"/>
    <s v="Single Family Residential"/>
    <s v="09"/>
    <s v="18S"/>
    <s v="18E"/>
    <s v="STANDARD"/>
    <x v="0"/>
    <n v="53019"/>
    <n v="1.22"/>
    <s v="000X"/>
    <n v="4664"/>
    <s v="N"/>
    <x v="98"/>
    <s v="DR"/>
    <m/>
    <s v="BEVERLY HILLS"/>
    <m/>
    <s v="PINE RIDGE UNIT 3 PB 8 PG 51 LOT 4 BLK 321"/>
    <n v="189062"/>
    <n v="19470"/>
    <n v="169592"/>
    <n v="124530"/>
    <n v="99530"/>
    <x v="0"/>
    <x v="114"/>
    <n v="123000"/>
    <n v="1393"/>
    <n v="1658"/>
    <x v="0"/>
    <s v="WARRANTY DEED"/>
    <n v="1"/>
    <x v="21"/>
    <x v="1"/>
    <x v="0"/>
    <m/>
    <n v="1686"/>
    <n v="32"/>
    <x v="0"/>
    <x v="0"/>
    <n v="2415"/>
    <m/>
    <m/>
    <m/>
    <m/>
    <s v="BESTER DANNY L"/>
    <s v="BESTER MICHAEL DANNY"/>
    <s v="4664 N FICUS DR"/>
    <s v="BEVERLY HILLS FL 34465"/>
  </r>
  <r>
    <x v="1828"/>
    <s v="18E17S320030  03270 0050"/>
    <s v="7492"/>
    <s v="PINE RIDGE UNITS 3 &amp; 4"/>
    <s v="0100"/>
    <s v="Single Family Residential"/>
    <s v="10"/>
    <s v="18S"/>
    <s v="18E"/>
    <s v="STANDARD"/>
    <x v="0"/>
    <n v="48701"/>
    <n v="1.1200000000000001"/>
    <s v="000X"/>
    <n v="4458"/>
    <s v="N"/>
    <x v="99"/>
    <s v="DR"/>
    <m/>
    <s v="BEVERLY HILLS"/>
    <m/>
    <s v="PINE RIDGE UNIT 3 PB 8 PG 51 LOT 5 BLK 327"/>
    <n v="181323"/>
    <n v="17890"/>
    <n v="163433"/>
    <n v="145648"/>
    <n v="115648"/>
    <x v="0"/>
    <x v="824"/>
    <n v="175000"/>
    <n v="2680"/>
    <n v="582"/>
    <x v="0"/>
    <s v="WARRANTY DEED"/>
    <n v="1"/>
    <x v="21"/>
    <x v="1"/>
    <x v="0"/>
    <m/>
    <n v="1451"/>
    <n v="32"/>
    <x v="0"/>
    <x v="0"/>
    <n v="2152"/>
    <m/>
    <m/>
    <m/>
    <m/>
    <s v="LINTON RICHARD DUANE"/>
    <m/>
    <s v="4458 N BAYWOOD DR"/>
    <s v="BEVERLY HILLS FL 34465"/>
  </r>
  <r>
    <x v="1829"/>
    <s v="18E17S320030  03270 0060"/>
    <s v="7492"/>
    <s v="PINE RIDGE UNITS 3 &amp; 4"/>
    <s v="0100"/>
    <s v="Single Family Residential"/>
    <s v="10"/>
    <s v="18S"/>
    <s v="18E"/>
    <s v="1.0 TO 2.5 ACRES HIGH"/>
    <x v="0"/>
    <n v="55121"/>
    <n v="1.27"/>
    <s v="000X"/>
    <n v="4446"/>
    <s v="N"/>
    <x v="99"/>
    <s v="DR"/>
    <m/>
    <s v="BEVERLY HILLS"/>
    <m/>
    <s v="PINE RIDGE UNIT 3 PB 8 PG 51 LOT 6 BLK 327"/>
    <n v="257004"/>
    <n v="15820"/>
    <n v="241184"/>
    <n v="198504"/>
    <n v="173504"/>
    <x v="0"/>
    <x v="272"/>
    <n v="14500"/>
    <n v="1686"/>
    <n v="913"/>
    <x v="1"/>
    <s v="CORRECTIVE/QC/TD/COT"/>
    <n v="1"/>
    <x v="24"/>
    <x v="0"/>
    <x v="1"/>
    <m/>
    <n v="2442"/>
    <n v="32"/>
    <x v="0"/>
    <x v="0"/>
    <n v="3431"/>
    <m/>
    <m/>
    <m/>
    <m/>
    <s v="COLT SCOT"/>
    <s v="COLT LORI"/>
    <s v="4446 N BAYWOD DR"/>
    <s v="BEVERLY HILLS FL 34465"/>
  </r>
  <r>
    <x v="1830"/>
    <s v="18E17S320030  03280 0050"/>
    <s v="7492"/>
    <s v="PINE RIDGE UNITS 3 &amp; 4"/>
    <s v="0100"/>
    <s v="Single Family Residential"/>
    <s v="10"/>
    <s v="18S"/>
    <s v="18E"/>
    <s v="STANDARD"/>
    <x v="0"/>
    <n v="53328"/>
    <n v="1.22"/>
    <s v="000X"/>
    <n v="2770"/>
    <s v="W"/>
    <x v="100"/>
    <s v="DR"/>
    <m/>
    <s v="BEVERLY HILLS"/>
    <m/>
    <s v="PINE RIDGE UNIT 3 PB 8 PG 51 LOT 5 BLK 328"/>
    <n v="208132"/>
    <n v="19590"/>
    <n v="188542"/>
    <n v="188796"/>
    <n v="158796"/>
    <x v="0"/>
    <x v="825"/>
    <n v="235000"/>
    <n v="2840"/>
    <n v="2054"/>
    <x v="0"/>
    <s v="WARRANTY DEED"/>
    <n v="2"/>
    <x v="25"/>
    <x v="0"/>
    <x v="0"/>
    <n v="2"/>
    <n v="2234"/>
    <n v="36"/>
    <x v="1"/>
    <x v="0"/>
    <n v="2786"/>
    <m/>
    <m/>
    <m/>
    <m/>
    <s v="BAZATA ROBERT"/>
    <m/>
    <s v="2770 W APRICOT DR"/>
    <s v="BEVERLY HILLS FL 34465"/>
  </r>
  <r>
    <x v="1831"/>
    <s v="18E17S320030  03320 0110"/>
    <s v="7492"/>
    <s v="PINE RIDGE UNITS 3 &amp; 4"/>
    <s v="0100"/>
    <s v="Single Family Residential"/>
    <s v="10"/>
    <s v="18S"/>
    <s v="18E"/>
    <s v="STANDARD"/>
    <x v="0"/>
    <n v="43681"/>
    <n v="1"/>
    <s v="000X"/>
    <n v="4435"/>
    <s v="N"/>
    <x v="101"/>
    <s v="AVE"/>
    <m/>
    <s v="BEVERLY HILLS"/>
    <m/>
    <s v="PINE RIDGE UNIT 3 PB 8 PG 51 LOT 11 BLK 332"/>
    <n v="169717"/>
    <n v="16040"/>
    <n v="153677"/>
    <n v="104002"/>
    <n v="79002"/>
    <x v="0"/>
    <x v="826"/>
    <n v="153000"/>
    <n v="2661"/>
    <n v="1260"/>
    <x v="0"/>
    <s v="WARRANTY DEED"/>
    <n v="1"/>
    <x v="1"/>
    <x v="1"/>
    <x v="0"/>
    <m/>
    <n v="1981"/>
    <n v="32"/>
    <x v="0"/>
    <x v="0"/>
    <n v="2632"/>
    <m/>
    <m/>
    <m/>
    <m/>
    <s v="BENEDICT QUENTIN"/>
    <s v="BENEDICT BARBARA"/>
    <s v="4435 N APPLE VALLEY"/>
    <s v="BEVERLY HILLS FL 34465"/>
  </r>
  <r>
    <x v="1832"/>
    <s v="18E17S320030  03390 0140"/>
    <s v="7492"/>
    <s v="PINE RIDGE UNITS 3 &amp; 4"/>
    <s v="0100"/>
    <s v="Single Family Residential"/>
    <s v="10"/>
    <s v="18S"/>
    <s v="18E"/>
    <s v="STANDARD"/>
    <x v="0"/>
    <n v="43835"/>
    <n v="1.01"/>
    <s v="000X"/>
    <n v="2844"/>
    <s v="W"/>
    <x v="102"/>
    <s v="DR"/>
    <m/>
    <s v="BEVERLY HILLS"/>
    <m/>
    <s v="PINE RIDGE UNIT 3 PB 8 PG 51 LOT 14 BLK 339"/>
    <n v="260945"/>
    <n v="16100"/>
    <n v="244845"/>
    <n v="197623"/>
    <n v="172623"/>
    <x v="0"/>
    <x v="130"/>
    <n v="165900"/>
    <n v="1501"/>
    <n v="2274"/>
    <x v="0"/>
    <s v="WARRANTY DEED"/>
    <n v="1"/>
    <x v="11"/>
    <x v="0"/>
    <x v="1"/>
    <m/>
    <n v="2489"/>
    <n v="32"/>
    <x v="1"/>
    <x v="0"/>
    <n v="3643"/>
    <m/>
    <m/>
    <m/>
    <m/>
    <s v="FINNIN RON"/>
    <s v="FINNIN ANNE"/>
    <s v="2844 W ALEUTS DR"/>
    <s v="BEVERLY HILLS FL 34465"/>
  </r>
  <r>
    <x v="1833"/>
    <s v="18E17S320030  03420 0120"/>
    <s v="7492"/>
    <s v="PINE RIDGE UNITS 3 &amp; 4"/>
    <s v="0100"/>
    <s v="Single Family Residential"/>
    <s v="10"/>
    <s v="18S"/>
    <s v="18E"/>
    <s v="STANDARD"/>
    <x v="0"/>
    <n v="48480"/>
    <n v="1.1100000000000001"/>
    <s v="000X"/>
    <n v="2093"/>
    <s v="W"/>
    <x v="103"/>
    <s v="PL"/>
    <m/>
    <s v="BEVERLY HILLS"/>
    <m/>
    <s v="PINE RIDGE UNIT 3 PB 8 PG 51 LOT 12 BLK 342"/>
    <n v="152430"/>
    <n v="17810"/>
    <n v="134620"/>
    <n v="105600"/>
    <n v="75600"/>
    <x v="1"/>
    <x v="234"/>
    <n v="200000"/>
    <n v="3127"/>
    <n v="708"/>
    <x v="0"/>
    <s v="TO/FROM TSTEES BANKRUPT/EXEC/GUARD"/>
    <n v="1"/>
    <x v="25"/>
    <x v="1"/>
    <x v="0"/>
    <m/>
    <n v="1842"/>
    <n v="32"/>
    <x v="1"/>
    <x v="0"/>
    <n v="2616"/>
    <m/>
    <m/>
    <m/>
    <m/>
    <s v="HERGES GERALD"/>
    <s v="HERGES BARGET"/>
    <s v="16449 130TH AVE"/>
    <s v="MILACA MN 56353"/>
  </r>
  <r>
    <x v="1834"/>
    <s v="18E17S320030  03420 0130"/>
    <s v="7492"/>
    <s v="PINE RIDGE UNITS 3 &amp; 4"/>
    <s v="0100"/>
    <s v="Single Family Residential"/>
    <s v="10"/>
    <s v="18S"/>
    <s v="18E"/>
    <s v="STANDARD"/>
    <x v="0"/>
    <n v="48723"/>
    <n v="1.1200000000000001"/>
    <s v="000X"/>
    <n v="2147"/>
    <s v="W"/>
    <x v="102"/>
    <s v="DR"/>
    <m/>
    <s v="BEVERLY HILLS"/>
    <m/>
    <s v="PINE RIDGE UNIT 3 PB 8 PG 51 LOT 13 BLK 342"/>
    <n v="198708"/>
    <n v="17900"/>
    <n v="180808"/>
    <n v="143396"/>
    <n v="117896"/>
    <x v="0"/>
    <x v="136"/>
    <n v="8400"/>
    <n v="1104"/>
    <n v="2118"/>
    <x v="1"/>
    <s v="WARRANTY DEED"/>
    <n v="1"/>
    <x v="7"/>
    <x v="1"/>
    <x v="0"/>
    <m/>
    <n v="1887"/>
    <n v="32"/>
    <x v="0"/>
    <x v="0"/>
    <n v="2800"/>
    <m/>
    <m/>
    <m/>
    <m/>
    <s v="OBERLE LOUIS"/>
    <s v="LOUIS R OBERLE SR AND JOANNE A OBERLE"/>
    <s v="2147 W ALEUTS DR"/>
    <s v="BEVERLY HILLS FL 34465"/>
  </r>
  <r>
    <x v="1835"/>
    <s v="18E17S320030  03440 0120"/>
    <s v="7492"/>
    <s v="PINE RIDGE UNITS 3 &amp; 4"/>
    <s v="0100"/>
    <s v="Single Family Residential"/>
    <s v="10"/>
    <s v="18S"/>
    <s v="18E"/>
    <s v="STANDARD"/>
    <x v="0"/>
    <n v="50021"/>
    <n v="1.1499999999999999"/>
    <s v="000X"/>
    <n v="2195"/>
    <s v="W"/>
    <x v="104"/>
    <s v="DR"/>
    <m/>
    <s v="BEVERLY HILLS"/>
    <m/>
    <s v="PINE RIDGE UNIT 3 PB 8 PG 51 LOT 12 BLK 344"/>
    <n v="240322"/>
    <n v="18370"/>
    <n v="221952"/>
    <n v="240322"/>
    <n v="240322"/>
    <x v="1"/>
    <x v="827"/>
    <n v="223000"/>
    <n v="2679"/>
    <n v="1059"/>
    <x v="0"/>
    <s v="WARRANTY DEED"/>
    <n v="1"/>
    <x v="23"/>
    <x v="1"/>
    <x v="0"/>
    <m/>
    <n v="2609"/>
    <n v="29"/>
    <x v="1"/>
    <x v="0"/>
    <n v="3744"/>
    <m/>
    <m/>
    <m/>
    <m/>
    <s v="HAYS STEVEN J"/>
    <s v="HAYS KATHERINE EFFIE"/>
    <s v="5583 N TWINKLE PT"/>
    <s v="BEVERLY HILLS FL 34465 2235"/>
  </r>
  <r>
    <x v="1836"/>
    <s v="18E17S320030  03450 0080"/>
    <s v="7492"/>
    <s v="PINE RIDGE UNITS 3 &amp; 4"/>
    <s v="0100"/>
    <s v="Single Family Residential"/>
    <s v="11"/>
    <s v="18S"/>
    <s v="18E"/>
    <s v="STANDARD"/>
    <x v="0"/>
    <n v="47218"/>
    <n v="1.08"/>
    <s v="000X"/>
    <n v="4656"/>
    <s v="N"/>
    <x v="105"/>
    <s v="DR"/>
    <m/>
    <s v="BEVERLY HILLS"/>
    <m/>
    <s v="PINE RIDGE UNIT 3 PB 8 PG 51 LOT 8 BLK 345"/>
    <n v="255660"/>
    <n v="17340"/>
    <n v="238320"/>
    <n v="188696"/>
    <n v="163196"/>
    <x v="1"/>
    <x v="643"/>
    <n v="196900"/>
    <n v="2528"/>
    <n v="738"/>
    <x v="0"/>
    <s v="TO OR FROM BANKS/LOAN CO."/>
    <n v="1"/>
    <x v="5"/>
    <x v="1"/>
    <x v="1"/>
    <m/>
    <n v="2771"/>
    <n v="32"/>
    <x v="0"/>
    <x v="0"/>
    <n v="3705"/>
    <m/>
    <m/>
    <m/>
    <m/>
    <s v="KELEMEN MARK"/>
    <m/>
    <s v="3217 BAKERSTREET EXT"/>
    <s v="JAMESTOWN NY 14701"/>
  </r>
  <r>
    <x v="1837"/>
    <s v="18E17S320030  03530 0020"/>
    <s v="7492"/>
    <s v="PINE RIDGE UNITS 3 &amp; 4"/>
    <s v="0000"/>
    <s v="Vacant Residential"/>
    <s v="11"/>
    <s v="18S"/>
    <s v="18E"/>
    <s v="STANDARD"/>
    <x v="1"/>
    <n v="49131"/>
    <n v="1.1299999999999999"/>
    <s v="000X"/>
    <n v="4936"/>
    <s v="N"/>
    <x v="106"/>
    <s v="LOOP"/>
    <m/>
    <s v="BEVERLY HILLS"/>
    <m/>
    <s v="PINE RIDGE UNIT 3 PB 8 PG 51 LOT 2 BLK 353"/>
    <n v="18050"/>
    <n v="18050"/>
    <n v="0"/>
    <n v="18050"/>
    <n v="18050"/>
    <x v="1"/>
    <x v="380"/>
    <n v="15000"/>
    <n v="1063"/>
    <n v="2029"/>
    <x v="1"/>
    <s v="WARRANTY DEED"/>
    <m/>
    <x v="6"/>
    <x v="2"/>
    <x v="2"/>
    <m/>
    <m/>
    <m/>
    <x v="2"/>
    <x v="1"/>
    <n v="0"/>
    <m/>
    <m/>
    <m/>
    <m/>
    <s v="KIBIR SULPICIO S"/>
    <s v="KIBIR AGUEDA N"/>
    <s v="1184 S EAST AVE"/>
    <s v="OAKPARK IL 60304 2143"/>
  </r>
  <r>
    <x v="1838"/>
    <s v="18E17S320030  03530 0060"/>
    <s v="7492"/>
    <s v="PINE RIDGE UNITS 3 &amp; 4"/>
    <s v="0100"/>
    <s v="Single Family Residential"/>
    <s v="11"/>
    <s v="18S"/>
    <s v="18E"/>
    <s v="STANDARD"/>
    <x v="0"/>
    <n v="45015"/>
    <n v="1.03"/>
    <s v="000X"/>
    <n v="4762"/>
    <s v="N"/>
    <x v="107"/>
    <s v="WAY"/>
    <m/>
    <s v="BEVERLY HILLS"/>
    <m/>
    <s v="PINE RIDGE UNIT 3 PB 8 PG 51 LOT 6 BLK 353"/>
    <n v="252960"/>
    <n v="16530"/>
    <n v="236430"/>
    <n v="189468"/>
    <n v="164468"/>
    <x v="0"/>
    <x v="574"/>
    <n v="12300"/>
    <n v="1211"/>
    <n v="1759"/>
    <x v="1"/>
    <s v="WARRANTY DEED"/>
    <n v="1"/>
    <x v="11"/>
    <x v="0"/>
    <x v="0"/>
    <n v="1"/>
    <n v="2690"/>
    <n v="32"/>
    <x v="0"/>
    <x v="0"/>
    <n v="3670"/>
    <m/>
    <m/>
    <m/>
    <m/>
    <s v="THOMAS STEPHEN H"/>
    <s v="THOMAS MARILYN A"/>
    <s v="4762 N MANGROVE WAY"/>
    <s v="BEVERLY HILLS FL 34465"/>
  </r>
  <r>
    <x v="1839"/>
    <s v="18E17S320030  03540 0140"/>
    <s v="7492"/>
    <s v="PINE RIDGE UNITS 3 &amp; 4"/>
    <s v="0000"/>
    <s v="Vacant Residential"/>
    <s v="11"/>
    <s v="18S"/>
    <s v="18E"/>
    <s v="1.0 TO 2.5 ACRES HIGH"/>
    <x v="1"/>
    <n v="55333"/>
    <n v="1.27"/>
    <s v="000X"/>
    <n v="4981"/>
    <s v="N"/>
    <x v="106"/>
    <s v="LOOP"/>
    <m/>
    <s v="BEVERLY HILLS"/>
    <m/>
    <s v="PINE RIDGE UNIT 3 PB 8 PG 51 LOT 14 BLK 354"/>
    <n v="15880"/>
    <n v="15880"/>
    <n v="0"/>
    <n v="15880"/>
    <n v="15880"/>
    <x v="1"/>
    <x v="142"/>
    <n v="80000"/>
    <n v="1932"/>
    <n v="291"/>
    <x v="1"/>
    <s v="WARRANTY DEED"/>
    <m/>
    <x v="6"/>
    <x v="2"/>
    <x v="2"/>
    <m/>
    <m/>
    <m/>
    <x v="2"/>
    <x v="1"/>
    <n v="0"/>
    <m/>
    <m/>
    <m/>
    <m/>
    <s v="HA LAURA"/>
    <m/>
    <s v="763 W KRISTEN CT"/>
    <s v="PALATINE IL 60067 5907"/>
  </r>
  <r>
    <x v="1840"/>
    <s v="18E18S10      22120"/>
    <s v="7492"/>
    <s v="PINE RIDGE UNITS 3 &amp; 4"/>
    <s v="5500"/>
    <s v="Timberland, Index 80-90"/>
    <s v="10"/>
    <s v="18S"/>
    <s v="18E"/>
    <s v="10 TO 20 ACRES MED"/>
    <x v="1"/>
    <n v="264292"/>
    <n v="6.07"/>
    <s v="000X"/>
    <n v="4100"/>
    <s v="N"/>
    <x v="108"/>
    <s v="DR"/>
    <m/>
    <s v="BEVERLY HILLS"/>
    <m/>
    <s v="COM AT STAKE 660 FT N OF SE COR, TH W 210 FT, TH S 210 FT,"/>
    <n v="51570"/>
    <n v="51570"/>
    <n v="0"/>
    <n v="1456"/>
    <n v="1456"/>
    <x v="1"/>
    <x v="500"/>
    <n v="805000"/>
    <n v="1476"/>
    <n v="762"/>
    <x v="1"/>
    <s v="SALE / MORE THAN 1 PARCEL"/>
    <m/>
    <x v="6"/>
    <x v="2"/>
    <x v="2"/>
    <m/>
    <m/>
    <m/>
    <x v="2"/>
    <x v="1"/>
    <n v="0"/>
    <m/>
    <m/>
    <m/>
    <m/>
    <s v="PARKES GREGORY L AS BISHOP OF"/>
    <s v="THE DIOCESE OF ST PETERSBURG"/>
    <s v="PO BOX 40200"/>
    <s v="ST PETERSBURG FL 33743 0200"/>
  </r>
  <r>
    <x v="1841"/>
    <s v="18E17S320030  03540 0280"/>
    <s v="7492"/>
    <s v="PINE RIDGE UNITS 3 &amp; 4"/>
    <s v="0100"/>
    <s v="Single Family Residential"/>
    <s v="11"/>
    <s v="18S"/>
    <s v="18E"/>
    <s v="STANDARD"/>
    <x v="0"/>
    <n v="48671"/>
    <n v="1.1200000000000001"/>
    <s v="000X"/>
    <n v="4797"/>
    <s v="N"/>
    <x v="105"/>
    <s v="DR"/>
    <m/>
    <s v="BEVERLY HILLS"/>
    <m/>
    <s v="PINE RIDGE UNIT 3 PB 8 PG 51 LOT 28 BLK 354"/>
    <n v="218781"/>
    <n v="17880"/>
    <n v="200901"/>
    <n v="170199"/>
    <n v="145199"/>
    <x v="0"/>
    <x v="104"/>
    <n v="283000"/>
    <n v="1849"/>
    <n v="1808"/>
    <x v="0"/>
    <s v="WARRANTY DEED"/>
    <n v="1"/>
    <x v="13"/>
    <x v="1"/>
    <x v="0"/>
    <m/>
    <n v="2172"/>
    <n v="32"/>
    <x v="0"/>
    <x v="0"/>
    <n v="3292"/>
    <m/>
    <m/>
    <m/>
    <m/>
    <s v="ALVAREZ JERRY N"/>
    <s v="ALVAREZ MARY S"/>
    <s v="4797 N LENA DR"/>
    <s v="BEVERLY HILLS FL 34465 3113"/>
  </r>
  <r>
    <x v="1842"/>
    <s v="18E17S320030  02930 0120"/>
    <s v="7492"/>
    <s v="PINE RIDGE UNITS 3 &amp; 4"/>
    <s v="0000"/>
    <s v="Vacant Residential"/>
    <s v="09"/>
    <s v="18S"/>
    <s v="18E"/>
    <s v="STANDARD"/>
    <x v="1"/>
    <n v="43757"/>
    <n v="1"/>
    <s v="000X"/>
    <n v="4436"/>
    <s v="N"/>
    <x v="90"/>
    <s v="DR"/>
    <m/>
    <s v="BEVERLY HILLS"/>
    <m/>
    <s v="PINE RIDGE UNIT 3 PB 8 PG 51 LOT 12 BLK 293"/>
    <n v="16070"/>
    <n v="16070"/>
    <n v="0"/>
    <n v="16070"/>
    <n v="16070"/>
    <x v="1"/>
    <x v="107"/>
    <n v="47000"/>
    <n v="2219"/>
    <n v="796"/>
    <x v="1"/>
    <s v="WARRANTY DEED"/>
    <m/>
    <x v="6"/>
    <x v="2"/>
    <x v="2"/>
    <m/>
    <m/>
    <m/>
    <x v="2"/>
    <x v="1"/>
    <n v="0"/>
    <m/>
    <m/>
    <m/>
    <m/>
    <s v="ABBATEMARCO CHARLES V"/>
    <s v="ABBATEMARCO GRACE A"/>
    <s v="62 JULBET DR"/>
    <s v="SAYVILLE NY 11782 1451"/>
  </r>
  <r>
    <x v="1843"/>
    <s v="18E17S320030  02940 0010"/>
    <s v="7492"/>
    <s v="PINE RIDGE UNITS 3 &amp; 4"/>
    <s v="0000"/>
    <s v="Vacant Residential"/>
    <s v="09"/>
    <s v="18S"/>
    <s v="18E"/>
    <s v="STANDARD"/>
    <x v="1"/>
    <n v="47960"/>
    <n v="1.1000000000000001"/>
    <s v="000X"/>
    <n v="4668"/>
    <s v="N"/>
    <x v="94"/>
    <s v="TER"/>
    <m/>
    <s v="BEVERLY HILLS"/>
    <m/>
    <s v="PINE RIDGE UNIT 3 PB 8 PG 51 LOT 1 BLK 294"/>
    <n v="17620"/>
    <n v="17620"/>
    <n v="0"/>
    <n v="17620"/>
    <n v="17620"/>
    <x v="1"/>
    <x v="828"/>
    <n v="10407"/>
    <n v="536"/>
    <n v="679"/>
    <x v="1"/>
    <s v="FROM DEVELOPERS"/>
    <m/>
    <x v="6"/>
    <x v="2"/>
    <x v="2"/>
    <m/>
    <m/>
    <m/>
    <x v="2"/>
    <x v="1"/>
    <n v="0"/>
    <m/>
    <m/>
    <m/>
    <m/>
    <s v="BEJARANO RAFAEL E &amp; JOSE A"/>
    <m/>
    <s v="CALLE EL PALITO 89 75"/>
    <s v=" VENEZUELA"/>
  </r>
  <r>
    <x v="1844"/>
    <s v="18E17S320030  03000 0090"/>
    <s v="7492"/>
    <s v="PINE RIDGE UNITS 3 &amp; 4"/>
    <s v="0100"/>
    <s v="Single Family Residential"/>
    <s v="09"/>
    <s v="18S"/>
    <s v="18E"/>
    <s v="STANDARD"/>
    <x v="0"/>
    <n v="43750"/>
    <n v="1"/>
    <s v="000X"/>
    <n v="4330"/>
    <s v="N"/>
    <x v="91"/>
    <s v="BLVD"/>
    <m/>
    <s v="BEVERLY HILLS"/>
    <m/>
    <s v="PINE RIDGE UNIT 3 PB 8 PG 51 LOT 9 BLK 300"/>
    <n v="213025"/>
    <n v="16070"/>
    <n v="196955"/>
    <n v="155891"/>
    <n v="130891"/>
    <x v="0"/>
    <x v="415"/>
    <n v="280000"/>
    <n v="1937"/>
    <n v="866"/>
    <x v="0"/>
    <s v="WARRANTY DEED"/>
    <n v="1"/>
    <x v="16"/>
    <x v="1"/>
    <x v="0"/>
    <m/>
    <n v="1921"/>
    <n v="32"/>
    <x v="0"/>
    <x v="0"/>
    <n v="2945"/>
    <m/>
    <m/>
    <m/>
    <m/>
    <s v="DELICATO GARY"/>
    <s v="DELICATO JO A"/>
    <s v="4330 N ELKCAM BLVD"/>
    <s v="BEVERLY HILLS FL 34465"/>
  </r>
  <r>
    <x v="1845"/>
    <s v="18E17S320030  03250 0070"/>
    <s v="7492"/>
    <s v="PINE RIDGE UNITS 3 &amp; 4"/>
    <s v="0100"/>
    <s v="Single Family Residential"/>
    <s v="10"/>
    <s v="18S"/>
    <s v="18E"/>
    <s v="STANDARD"/>
    <x v="0"/>
    <n v="48643"/>
    <n v="1.1200000000000001"/>
    <s v="000X"/>
    <n v="2935"/>
    <s v="W"/>
    <x v="96"/>
    <s v="ST"/>
    <m/>
    <s v="BEVERLY HILLS"/>
    <m/>
    <s v="PINE RIDGE UNIT 3 PB 8 PG 51 LOT 7 BLK 325"/>
    <n v="231402"/>
    <n v="17870"/>
    <n v="213532"/>
    <n v="174888"/>
    <n v="149888"/>
    <x v="0"/>
    <x v="252"/>
    <n v="15000"/>
    <n v="1553"/>
    <n v="1120"/>
    <x v="1"/>
    <s v="WARRANTY DEED"/>
    <n v="1"/>
    <x v="15"/>
    <x v="1"/>
    <x v="0"/>
    <m/>
    <n v="2197"/>
    <n v="32"/>
    <x v="0"/>
    <x v="0"/>
    <n v="3116"/>
    <m/>
    <m/>
    <m/>
    <m/>
    <s v="BLAIR JAMES D"/>
    <s v="BLAIR CATHERINE NOEL"/>
    <s v="2935 W ELM BLOSSOM ST"/>
    <s v="BEVERLY HILLS FL 34465"/>
  </r>
  <r>
    <x v="1846"/>
    <s v="18E17S320030  03260 0030"/>
    <s v="7492"/>
    <s v="PINE RIDGE UNITS 3 &amp; 4"/>
    <s v="0000"/>
    <s v="Vacant Residential"/>
    <s v="09"/>
    <s v="18S"/>
    <s v="18E"/>
    <s v="1.0 TO 2.5 ACRES HIGH"/>
    <x v="1"/>
    <n v="60947"/>
    <n v="1.4"/>
    <s v="000X"/>
    <n v="4623"/>
    <s v="N"/>
    <x v="98"/>
    <s v="DR"/>
    <m/>
    <s v="BEVERLY HILLS"/>
    <m/>
    <s v="PINE RIDGE UNIT 3 PB 8 PG 51 LOT 3 BLK 326 "/>
    <n v="17490"/>
    <n v="17490"/>
    <n v="0"/>
    <n v="17490"/>
    <n v="17490"/>
    <x v="1"/>
    <x v="295"/>
    <n v="24900"/>
    <n v="2308"/>
    <n v="1237"/>
    <x v="1"/>
    <s v="TO OR FROM BANKS/LOAN CO."/>
    <m/>
    <x v="6"/>
    <x v="2"/>
    <x v="2"/>
    <m/>
    <m/>
    <m/>
    <x v="2"/>
    <x v="1"/>
    <n v="0"/>
    <m/>
    <m/>
    <m/>
    <m/>
    <s v="ABEL CAROL L"/>
    <m/>
    <s v="4141 W BONANZA DR"/>
    <s v="BEVERLY HILLS FL 34465"/>
  </r>
  <r>
    <x v="1847"/>
    <s v="18E17S320030  03330 0070"/>
    <s v="7492"/>
    <s v="PINE RIDGE UNITS 3 &amp; 4"/>
    <s v="0100"/>
    <s v="Single Family Residential"/>
    <s v="11"/>
    <s v="18S"/>
    <s v="18E"/>
    <s v="STANDARD"/>
    <x v="0"/>
    <n v="43750"/>
    <n v="1"/>
    <s v="000X"/>
    <n v="2002"/>
    <s v="W"/>
    <x v="109"/>
    <s v="DR"/>
    <m/>
    <s v="BEVERLY HILLS"/>
    <m/>
    <s v="PINE RIDGE UNIT 3 PB 8 PG 51 LOT 7 BLK 333"/>
    <n v="157308"/>
    <n v="16070"/>
    <n v="141238"/>
    <n v="114220"/>
    <n v="89220"/>
    <x v="0"/>
    <x v="7"/>
    <n v="219000"/>
    <n v="1969"/>
    <n v="667"/>
    <x v="0"/>
    <s v="WARRANTY DEED"/>
    <n v="1"/>
    <x v="2"/>
    <x v="1"/>
    <x v="0"/>
    <m/>
    <n v="1860"/>
    <n v="32"/>
    <x v="0"/>
    <x v="0"/>
    <n v="2420"/>
    <m/>
    <m/>
    <m/>
    <m/>
    <s v="HUFFMAN THOMAS M"/>
    <s v="HUFFMAN CHRISTINE M"/>
    <s v="2002 W IVORYWOOD DR"/>
    <s v="BEVERLY HILLS FL 34465"/>
  </r>
  <r>
    <x v="1848"/>
    <s v="18E17S320030  03350 0050"/>
    <s v="7492"/>
    <s v="PINE RIDGE UNITS 3 &amp; 4"/>
    <s v="0100"/>
    <s v="Single Family Residential"/>
    <s v="10"/>
    <s v="18S"/>
    <s v="18E"/>
    <s v="STANDARD"/>
    <x v="0"/>
    <n v="43872"/>
    <n v="1.01"/>
    <s v="000X"/>
    <n v="2197"/>
    <s v="W"/>
    <x v="109"/>
    <s v="DR"/>
    <m/>
    <s v="BEVERLY HILLS"/>
    <m/>
    <s v="PINE RIDGE UNIT 3 PB 8 PG 51 LOT 5 BLK 335"/>
    <n v="168056"/>
    <n v="16120"/>
    <n v="151936"/>
    <n v="120574"/>
    <n v="95574"/>
    <x v="0"/>
    <x v="142"/>
    <n v="205000"/>
    <n v="1930"/>
    <n v="203"/>
    <x v="0"/>
    <s v="WARRANTY DEED"/>
    <n v="1"/>
    <x v="11"/>
    <x v="1"/>
    <x v="0"/>
    <m/>
    <n v="1496"/>
    <n v="32"/>
    <x v="1"/>
    <x v="0"/>
    <n v="2049"/>
    <m/>
    <m/>
    <m/>
    <m/>
    <s v="WILLIAMS RICHARD W"/>
    <s v="WILLIAMS PATRICIA L"/>
    <s v="2197 W IVORYWOOD DRIVE"/>
    <s v="BEVERLY HILLS FL 34465"/>
  </r>
  <r>
    <x v="1849"/>
    <s v="18E17S320030  03350 0090"/>
    <s v="7492"/>
    <s v="PINE RIDGE UNITS 3 &amp; 4"/>
    <s v="0000"/>
    <s v="Vacant Residential"/>
    <s v="10"/>
    <s v="18S"/>
    <s v="18E"/>
    <s v="1.0 TO 2.5 ACRES HIGH"/>
    <x v="1"/>
    <n v="55820"/>
    <n v="1.28"/>
    <s v="000X"/>
    <n v="4547"/>
    <s v="N"/>
    <x v="110"/>
    <s v="DR"/>
    <m/>
    <s v="BEVERLY HILLS"/>
    <m/>
    <s v="PINE RIDGE UNIT 3 PB 8 PG 51 LOT 9 BLK 335 "/>
    <n v="16020"/>
    <n v="16020"/>
    <n v="0"/>
    <n v="16020"/>
    <n v="16020"/>
    <x v="1"/>
    <x v="23"/>
    <m/>
    <m/>
    <m/>
    <x v="2"/>
    <m/>
    <m/>
    <x v="6"/>
    <x v="2"/>
    <x v="2"/>
    <m/>
    <m/>
    <m/>
    <x v="2"/>
    <x v="1"/>
    <n v="0"/>
    <m/>
    <m/>
    <m/>
    <m/>
    <s v="PATTERSON ET AL"/>
    <m/>
    <s v="111 SADDLE DR"/>
    <s v="MIDDLETOWN DE 19709"/>
  </r>
  <r>
    <x v="1850"/>
    <s v="18E17S320030  03350 0150"/>
    <s v="7492"/>
    <s v="PINE RIDGE UNITS 3 &amp; 4"/>
    <s v="0100"/>
    <s v="Single Family Residential"/>
    <s v="10"/>
    <s v="18S"/>
    <s v="18E"/>
    <s v="1.0 TO 2.5 ACRES HIGH"/>
    <x v="0"/>
    <n v="54574"/>
    <n v="1.25"/>
    <s v="000X"/>
    <n v="2320"/>
    <s v="W"/>
    <x v="103"/>
    <s v="PL"/>
    <m/>
    <s v="BEVERLY HILLS"/>
    <m/>
    <s v="PINE RIDGE UNIT 3 PB 8 PG 51 LOT 15 BLK 335 "/>
    <n v="166366"/>
    <n v="15660"/>
    <n v="150706"/>
    <n v="120904"/>
    <n v="95904"/>
    <x v="0"/>
    <x v="311"/>
    <n v="139500"/>
    <n v="1684"/>
    <n v="2115"/>
    <x v="0"/>
    <s v="WARRANTY DEED"/>
    <n v="1"/>
    <x v="7"/>
    <x v="1"/>
    <x v="0"/>
    <m/>
    <n v="1592"/>
    <n v="32"/>
    <x v="1"/>
    <x v="0"/>
    <n v="2312"/>
    <m/>
    <m/>
    <m/>
    <m/>
    <s v="CLARK JEAN"/>
    <m/>
    <s v="PO BOX 640922"/>
    <s v="BEVERLY HILLS FL 34464 0922"/>
  </r>
  <r>
    <x v="1851"/>
    <s v="18E17S320030  03360 0020"/>
    <s v="7492"/>
    <s v="PINE RIDGE UNITS 3 &amp; 4"/>
    <s v="0100"/>
    <s v="Single Family Residential"/>
    <s v="10"/>
    <s v="18S"/>
    <s v="18E"/>
    <s v="STANDARD"/>
    <x v="0"/>
    <n v="43265"/>
    <n v="0.99"/>
    <s v="000X"/>
    <n v="2752"/>
    <s v="W"/>
    <x v="96"/>
    <s v="ST"/>
    <m/>
    <s v="BEVERLY HILLS"/>
    <m/>
    <s v="PINE RIDGE UNIT 3 PB 8 PG 51 LOT 2 BLK 336"/>
    <n v="195068"/>
    <n v="15890"/>
    <n v="179178"/>
    <n v="151978"/>
    <n v="126978"/>
    <x v="0"/>
    <x v="672"/>
    <n v="245000"/>
    <n v="2095"/>
    <n v="1270"/>
    <x v="0"/>
    <s v="WARRANTY DEED"/>
    <n v="1"/>
    <x v="1"/>
    <x v="1"/>
    <x v="0"/>
    <m/>
    <n v="1680"/>
    <n v="34"/>
    <x v="0"/>
    <x v="0"/>
    <n v="2742"/>
    <m/>
    <m/>
    <m/>
    <m/>
    <s v="OPIELSKI-GIBSON JANNIE"/>
    <m/>
    <s v="2752 W ELM BLOSSOM ST"/>
    <s v="BEVERLY HILLS FL 34465"/>
  </r>
  <r>
    <x v="1852"/>
    <s v="18E17S320030  03360 0150"/>
    <s v="7492"/>
    <s v="PINE RIDGE UNITS 3 &amp; 4"/>
    <s v="0100"/>
    <s v="Single Family Residential"/>
    <s v="10"/>
    <s v="18S"/>
    <s v="18E"/>
    <s v="STANDARD"/>
    <x v="0"/>
    <n v="50856"/>
    <n v="1.17"/>
    <s v="000X"/>
    <n v="2373"/>
    <s v="W"/>
    <x v="100"/>
    <s v="DR"/>
    <m/>
    <s v="BEVERLY HILLS"/>
    <m/>
    <s v="PINE RIDGE UNIT 3 PB 8 PG 51 LOT 15 BLK 336"/>
    <n v="203176"/>
    <n v="18680"/>
    <n v="184496"/>
    <n v="168278"/>
    <n v="143278"/>
    <x v="0"/>
    <x v="485"/>
    <n v="215000"/>
    <n v="2796"/>
    <n v="2042"/>
    <x v="0"/>
    <s v="WARRANTY DEED"/>
    <n v="1"/>
    <x v="1"/>
    <x v="1"/>
    <x v="0"/>
    <m/>
    <n v="2022"/>
    <n v="32"/>
    <x v="0"/>
    <x v="0"/>
    <n v="2849"/>
    <m/>
    <m/>
    <m/>
    <m/>
    <s v="FINNIGAN MICHAEL A"/>
    <s v="FINNIGAN STACY L"/>
    <s v="2373 W APRICOT DR"/>
    <s v="BEVERLY HILLS FL 34465 3054"/>
  </r>
  <r>
    <x v="1853"/>
    <s v="18E17S320030  03380 0050"/>
    <s v="7492"/>
    <s v="PINE RIDGE UNITS 3 &amp; 4"/>
    <s v="0100"/>
    <s v="Single Family Residential"/>
    <s v="10"/>
    <s v="18S"/>
    <s v="18E"/>
    <s v="STANDARD"/>
    <x v="0"/>
    <n v="49958"/>
    <n v="1.1499999999999999"/>
    <s v="000X"/>
    <n v="2489"/>
    <s v="W"/>
    <x v="111"/>
    <s v="DR"/>
    <m/>
    <s v="BEVERLY HILLS"/>
    <m/>
    <s v="PINE RIDGE UNIT 3 PB 8 PG 51 LOT 5 BLK 338"/>
    <n v="273507"/>
    <n v="18350"/>
    <n v="255157"/>
    <n v="214498"/>
    <n v="189498"/>
    <x v="0"/>
    <x v="172"/>
    <n v="366900"/>
    <n v="2182"/>
    <n v="2409"/>
    <x v="0"/>
    <s v="WARRANTY DEED"/>
    <n v="1"/>
    <x v="22"/>
    <x v="1"/>
    <x v="0"/>
    <m/>
    <n v="2636"/>
    <n v="32"/>
    <x v="0"/>
    <x v="0"/>
    <n v="3646"/>
    <m/>
    <m/>
    <m/>
    <m/>
    <s v="SOTO RICHARD"/>
    <s v="SOTO MARITZA R"/>
    <s v="2489 W ANGOLA DR"/>
    <s v="BEVERLY HILLS FL 34465"/>
  </r>
  <r>
    <x v="1854"/>
    <s v="18E17S320030  03410 0140"/>
    <s v="7492"/>
    <s v="PINE RIDGE UNITS 3 &amp; 4"/>
    <s v="0100"/>
    <s v="Single Family Residential"/>
    <s v="10"/>
    <s v="18S"/>
    <s v="18E"/>
    <s v="STANDARD"/>
    <x v="0"/>
    <n v="46843"/>
    <n v="1.08"/>
    <s v="000X"/>
    <n v="2541"/>
    <s v="W"/>
    <x v="102"/>
    <s v="DR"/>
    <m/>
    <s v="BEVERLY HILLS"/>
    <m/>
    <s v="PINE RIDGE UNIT 3 PB 8 PG 51 LOT 14 BLK 341"/>
    <n v="210862"/>
    <n v="17210"/>
    <n v="193652"/>
    <n v="149620"/>
    <n v="124120"/>
    <x v="0"/>
    <x v="37"/>
    <n v="143000"/>
    <n v="1417"/>
    <n v="1137"/>
    <x v="0"/>
    <s v="WARRANTY DEED"/>
    <n v="1"/>
    <x v="7"/>
    <x v="1"/>
    <x v="0"/>
    <m/>
    <n v="2257"/>
    <n v="32"/>
    <x v="1"/>
    <x v="0"/>
    <n v="3203"/>
    <m/>
    <m/>
    <m/>
    <m/>
    <s v="ALPAUGH LEWIS F"/>
    <m/>
    <s v="2541 W ALEUTS DR"/>
    <s v="BEVERLY HILLS FL 34465"/>
  </r>
  <r>
    <x v="1855"/>
    <s v="18E17S320030  03410 0160"/>
    <s v="7492"/>
    <s v="PINE RIDGE UNITS 3 &amp; 4"/>
    <s v="0100"/>
    <s v="Single Family Residential"/>
    <s v="10"/>
    <s v="18S"/>
    <s v="18E"/>
    <s v="STANDARD"/>
    <x v="0"/>
    <n v="47530"/>
    <n v="1.0900000000000001"/>
    <s v="000X"/>
    <n v="2605"/>
    <s v="W"/>
    <x v="102"/>
    <s v="DR"/>
    <m/>
    <s v="BEVERLY HILLS"/>
    <m/>
    <s v="PINE RIDGE UNIT 3 PB 8 PG 51 LOT 16 BLK 341"/>
    <n v="209890"/>
    <n v="17460"/>
    <n v="192430"/>
    <n v="171021"/>
    <n v="146021"/>
    <x v="0"/>
    <x v="829"/>
    <n v="170000"/>
    <n v="2931"/>
    <n v="937"/>
    <x v="0"/>
    <s v="TO/FROM TSTEES BANKRUPT/EXEC/GUARD"/>
    <n v="1"/>
    <x v="33"/>
    <x v="1"/>
    <x v="0"/>
    <m/>
    <n v="1848"/>
    <n v="32"/>
    <x v="0"/>
    <x v="0"/>
    <n v="2874"/>
    <m/>
    <m/>
    <m/>
    <m/>
    <s v="LEVREAULT STEPHEN P"/>
    <s v="LEVREAULT LINDA A"/>
    <s v="2605 W ALEUTS DR"/>
    <s v="BEVERLY HILLS FL 34465"/>
  </r>
  <r>
    <x v="1856"/>
    <s v="18E17S320030  03500 0090"/>
    <s v="7492"/>
    <s v="PINE RIDGE UNITS 3 &amp; 4"/>
    <s v="0100"/>
    <s v="Single Family Residential"/>
    <s v="11"/>
    <s v="18S"/>
    <s v="18E"/>
    <s v="STANDARD"/>
    <x v="0"/>
    <n v="50035"/>
    <n v="1.1499999999999999"/>
    <s v="000X"/>
    <n v="4761"/>
    <s v="N"/>
    <x v="112"/>
    <s v="WAY"/>
    <m/>
    <s v="BEVERLY HILLS"/>
    <m/>
    <s v="PINE RIDGE UNIT 3 PB 8 PG 51 LOT 9 BLK 350"/>
    <n v="345002"/>
    <n v="18380"/>
    <n v="326622"/>
    <n v="254012"/>
    <n v="229012"/>
    <x v="0"/>
    <x v="89"/>
    <n v="168000"/>
    <n v="1050"/>
    <n v="595"/>
    <x v="0"/>
    <s v="UNDEFINED"/>
    <n v="1"/>
    <x v="1"/>
    <x v="1"/>
    <x v="0"/>
    <m/>
    <n v="3779"/>
    <n v="32"/>
    <x v="0"/>
    <x v="0"/>
    <n v="5760"/>
    <m/>
    <m/>
    <m/>
    <m/>
    <s v="MIELE LOUIS ANTHONY III"/>
    <s v="CIMO JULIE MARIE"/>
    <s v="4761 N MAPLEVIEW WAY"/>
    <s v="BEVERLY HILLS FL 34465 3120"/>
  </r>
  <r>
    <x v="1857"/>
    <s v="18E17S320030  03000 0210"/>
    <s v="7492"/>
    <s v="PINE RIDGE UNITS 3 &amp; 4"/>
    <s v="0100"/>
    <s v="Single Family Residential"/>
    <s v="09"/>
    <s v="18S"/>
    <s v="18E"/>
    <s v="STANDARD"/>
    <x v="0"/>
    <n v="43750"/>
    <n v="1"/>
    <s v="000X"/>
    <n v="4467"/>
    <s v="N"/>
    <x v="88"/>
    <s v="LOOP"/>
    <m/>
    <s v="BEVERLY HILLS"/>
    <m/>
    <s v="PINE RIDGE UNIT 3 PB 8 PG 51 LOT 21 BLK 300"/>
    <n v="223449"/>
    <n v="16070"/>
    <n v="207379"/>
    <n v="166515"/>
    <n v="141515"/>
    <x v="0"/>
    <x v="260"/>
    <n v="9500"/>
    <n v="746"/>
    <n v="1786"/>
    <x v="1"/>
    <s v="WARRANTY DEED"/>
    <n v="1"/>
    <x v="13"/>
    <x v="1"/>
    <x v="0"/>
    <m/>
    <n v="2518"/>
    <n v="32"/>
    <x v="0"/>
    <x v="0"/>
    <n v="3343"/>
    <m/>
    <m/>
    <m/>
    <m/>
    <s v="BOLINSKY JOSEPH P"/>
    <m/>
    <s v="4467 N CAPISTRANO LOOP"/>
    <s v="BEVERLY HILLS FL 34465"/>
  </r>
  <r>
    <x v="1858"/>
    <s v="18E17S320030  03190 0430"/>
    <s v="7492"/>
    <s v="PINE RIDGE UNITS 3 &amp; 4"/>
    <s v="0000"/>
    <s v="Vacant Residential"/>
    <s v="09"/>
    <s v="18S"/>
    <s v="18E"/>
    <s v="STANDARD"/>
    <x v="1"/>
    <n v="45327"/>
    <n v="1.04"/>
    <s v="000X"/>
    <n v="4601"/>
    <s v="N"/>
    <x v="98"/>
    <s v="DR"/>
    <m/>
    <s v="BEVERLY HILLS"/>
    <m/>
    <s v="PINE RIDGE UNIT 3 PB 8 PG 51 LOT 43 BLK 319 "/>
    <n v="16650"/>
    <n v="16650"/>
    <n v="0"/>
    <n v="16650"/>
    <n v="16650"/>
    <x v="1"/>
    <x v="259"/>
    <n v="22500"/>
    <n v="2413"/>
    <n v="404"/>
    <x v="1"/>
    <s v="WARRANTY DEED"/>
    <m/>
    <x v="6"/>
    <x v="2"/>
    <x v="2"/>
    <m/>
    <m/>
    <m/>
    <x v="2"/>
    <x v="1"/>
    <n v="0"/>
    <m/>
    <m/>
    <m/>
    <m/>
    <s v="THOR DONALD H JR &amp;"/>
    <s v="CAROL L ABEL"/>
    <s v="4141 W BONAZA DR"/>
    <s v="BEVERLY HILLS FL 34465"/>
  </r>
  <r>
    <x v="1859"/>
    <s v="18E17S320030  03320 0010"/>
    <s v="7492"/>
    <s v="PINE RIDGE UNITS 3 &amp; 4"/>
    <s v="0100"/>
    <s v="Single Family Residential"/>
    <s v="10"/>
    <s v="18S"/>
    <s v="18E"/>
    <s v="STANDARD"/>
    <x v="0"/>
    <n v="45303"/>
    <n v="1.04"/>
    <s v="000X"/>
    <n v="4540"/>
    <s v="N"/>
    <x v="110"/>
    <s v="DR"/>
    <m/>
    <s v="BEVERLY HILLS"/>
    <m/>
    <s v="PINE RIDGE UNIT 3 PB 8 PG 51 LOT 1 BLK 332"/>
    <n v="217915"/>
    <n v="16640"/>
    <n v="201275"/>
    <n v="169905"/>
    <n v="144905"/>
    <x v="0"/>
    <x v="126"/>
    <n v="42500"/>
    <n v="1918"/>
    <n v="1329"/>
    <x v="0"/>
    <s v="SAME FAMILY/DEED FOL"/>
    <n v="1"/>
    <x v="15"/>
    <x v="1"/>
    <x v="0"/>
    <m/>
    <n v="1994"/>
    <n v="32"/>
    <x v="0"/>
    <x v="0"/>
    <n v="2871"/>
    <m/>
    <m/>
    <m/>
    <m/>
    <s v="FRINK RONALD"/>
    <s v="FRINK DONNA"/>
    <s v="4540 N GRASSTREE DR"/>
    <s v="BEVERLY HILLS FL 34465"/>
  </r>
  <r>
    <x v="1860"/>
    <s v="18E17S320030  03360 0200"/>
    <s v="7492"/>
    <s v="PINE RIDGE UNITS 3 &amp; 4"/>
    <s v="0100"/>
    <s v="Single Family Residential"/>
    <s v="10"/>
    <s v="18S"/>
    <s v="18E"/>
    <s v="STANDARD"/>
    <x v="0"/>
    <n v="46244"/>
    <n v="1.06"/>
    <s v="000X"/>
    <n v="2529"/>
    <s v="W"/>
    <x v="100"/>
    <s v="DR"/>
    <m/>
    <s v="BEVERLY HILLS"/>
    <m/>
    <s v="PINE RIDGE UNIT 3 PB 8 PG 51 LOT 20 BLK 336"/>
    <n v="263541"/>
    <n v="16990"/>
    <n v="246551"/>
    <n v="241992"/>
    <n v="216992"/>
    <x v="0"/>
    <x v="830"/>
    <n v="300000"/>
    <n v="2866"/>
    <n v="405"/>
    <x v="0"/>
    <s v="WARRANTY DEED"/>
    <n v="1"/>
    <x v="24"/>
    <x v="1"/>
    <x v="0"/>
    <m/>
    <n v="2278"/>
    <n v="32"/>
    <x v="0"/>
    <x v="0"/>
    <n v="3327"/>
    <m/>
    <m/>
    <m/>
    <m/>
    <s v="RICHARDS CHARLES A"/>
    <s v="RICHARDS NANCY M"/>
    <s v="2529 W APRICOT DR"/>
    <s v="BEVERLY HILLS FL 34465"/>
  </r>
  <r>
    <x v="1861"/>
    <s v="18E17S320030  03360 0250"/>
    <s v="7492"/>
    <s v="PINE RIDGE UNITS 3 &amp; 4"/>
    <s v="0100"/>
    <s v="Single Family Residential"/>
    <s v="10"/>
    <s v="18S"/>
    <s v="18E"/>
    <s v="STANDARD"/>
    <x v="0"/>
    <n v="46205"/>
    <n v="1.06"/>
    <s v="000X"/>
    <n v="2719"/>
    <s v="W"/>
    <x v="100"/>
    <s v="DR"/>
    <m/>
    <s v="BEVERLY HILLS"/>
    <m/>
    <s v="PINE RIDGE UNIT 3 PB 8 PG 51 LOT 25 BLK 336"/>
    <n v="194645"/>
    <n v="16970"/>
    <n v="177675"/>
    <n v="141420"/>
    <n v="116420"/>
    <x v="0"/>
    <x v="16"/>
    <n v="155000"/>
    <n v="2709"/>
    <n v="457"/>
    <x v="0"/>
    <s v="WARRANTY DEED"/>
    <n v="1"/>
    <x v="16"/>
    <x v="1"/>
    <x v="0"/>
    <m/>
    <n v="2267"/>
    <n v="32"/>
    <x v="1"/>
    <x v="0"/>
    <n v="3039"/>
    <m/>
    <m/>
    <m/>
    <m/>
    <s v="RAMOS COSME VIRGILIO"/>
    <s v="RAMOS DELORES"/>
    <s v="P O BOX 2024"/>
    <s v="INVERNESS FL 34451"/>
  </r>
  <r>
    <x v="1862"/>
    <s v="18E17S320030  03380 0180"/>
    <s v="7492"/>
    <s v="PINE RIDGE UNITS 3 &amp; 4"/>
    <s v="0100"/>
    <s v="Single Family Residential"/>
    <s v="10"/>
    <s v="18S"/>
    <s v="18E"/>
    <s v="1.0 TO 2.5 ACRES HIGH"/>
    <x v="0"/>
    <n v="57607"/>
    <n v="1.32"/>
    <s v="000X"/>
    <n v="2564"/>
    <s v="W"/>
    <x v="102"/>
    <s v="DR"/>
    <m/>
    <s v="BEVERLY HILLS"/>
    <m/>
    <s v="PINE RIDGE UNIT 3 PB 8 PG 51 LOT 18 BLK 338"/>
    <n v="192148"/>
    <n v="16530"/>
    <n v="175618"/>
    <n v="145392"/>
    <n v="120392"/>
    <x v="0"/>
    <x v="145"/>
    <n v="279900"/>
    <n v="3145"/>
    <n v="1627"/>
    <x v="0"/>
    <s v="WARRANTY DEED"/>
    <n v="1"/>
    <x v="16"/>
    <x v="1"/>
    <x v="0"/>
    <m/>
    <n v="1931"/>
    <n v="32"/>
    <x v="0"/>
    <x v="0"/>
    <n v="2815"/>
    <m/>
    <m/>
    <m/>
    <m/>
    <s v="MCKINNESS JAMES"/>
    <s v="MCKINNESS SHERRY LAVERNE"/>
    <s v="68 N FITZPATRICK AVE"/>
    <s v="INVERNESS FL 34453"/>
  </r>
  <r>
    <x v="1863"/>
    <s v="18E17S320030  03400 0330"/>
    <s v="7492"/>
    <s v="PINE RIDGE UNITS 3 &amp; 4"/>
    <s v="0000"/>
    <s v="Vacant Residential"/>
    <s v="03"/>
    <s v="18S"/>
    <s v="18E"/>
    <s v="STANDARD"/>
    <x v="1"/>
    <n v="47957"/>
    <n v="1.1000000000000001"/>
    <s v="000X"/>
    <n v="5035"/>
    <s v="N"/>
    <x v="99"/>
    <s v="DR"/>
    <m/>
    <s v="BEVERLY HILLS"/>
    <m/>
    <s v="PINE RIDGE UNIT 3 PB 8 PG 51 LOT 33 BLK 340 "/>
    <n v="17610"/>
    <n v="17610"/>
    <n v="0"/>
    <n v="17610"/>
    <n v="17610"/>
    <x v="1"/>
    <x v="104"/>
    <n v="88000"/>
    <n v="1865"/>
    <n v="2333"/>
    <x v="1"/>
    <s v="WARRANTY DEED"/>
    <m/>
    <x v="6"/>
    <x v="2"/>
    <x v="2"/>
    <m/>
    <m/>
    <m/>
    <x v="2"/>
    <x v="1"/>
    <n v="0"/>
    <m/>
    <m/>
    <m/>
    <m/>
    <s v="XAVIER JOSEPH &amp; SALAMMA J"/>
    <m/>
    <s v="2728 BRIGHTON 7TH"/>
    <s v="BROOKLYN NY 11235 5202"/>
  </r>
  <r>
    <x v="1864"/>
    <s v="18E17S320030  03520 0070"/>
    <s v="7492"/>
    <s v="PINE RIDGE UNITS 3 &amp; 4"/>
    <s v="0100"/>
    <s v="Single Family Residential"/>
    <s v="11"/>
    <s v="18S"/>
    <s v="18E"/>
    <s v="1.0 TO 2.5 ACRES HIGH"/>
    <x v="0"/>
    <n v="63320"/>
    <n v="1.45"/>
    <s v="000X"/>
    <n v="4761"/>
    <s v="N"/>
    <x v="107"/>
    <s v="WAY"/>
    <m/>
    <s v="BEVERLY HILLS"/>
    <m/>
    <s v="PINE RIDGE UNIT 3 PB 8 PG 51 LOT 7 BLK 352"/>
    <n v="238875"/>
    <n v="18170"/>
    <n v="220705"/>
    <n v="189473"/>
    <n v="164473"/>
    <x v="0"/>
    <x v="734"/>
    <n v="270000"/>
    <n v="2800"/>
    <n v="2399"/>
    <x v="0"/>
    <s v="WARRANTY DEED"/>
    <n v="1"/>
    <x v="21"/>
    <x v="0"/>
    <x v="1"/>
    <m/>
    <n v="2348"/>
    <n v="32"/>
    <x v="0"/>
    <x v="0"/>
    <n v="3324"/>
    <m/>
    <m/>
    <m/>
    <m/>
    <s v="OLAND PAUL A SR"/>
    <m/>
    <s v="4761 N MANGROVE WAY"/>
    <s v="BEVERLY HILLS FL 34465"/>
  </r>
  <r>
    <x v="1865"/>
    <s v="18E17S320030  03530 0010"/>
    <s v="7492"/>
    <s v="PINE RIDGE UNITS 3 &amp; 4"/>
    <s v="0000"/>
    <s v="Vacant Residential"/>
    <s v="11"/>
    <s v="18S"/>
    <s v="18E"/>
    <s v="1.0 TO 2.5 ACRES HIGH"/>
    <x v="1"/>
    <n v="67133"/>
    <n v="1.54"/>
    <s v="000X"/>
    <n v="4902"/>
    <s v="N"/>
    <x v="106"/>
    <s v="LOOP"/>
    <m/>
    <s v="BEVERLY HILLS"/>
    <m/>
    <s v="PINE RIDGE UNIT 3 PB 8 PG 51 LOT 1 BLK 353"/>
    <n v="19270"/>
    <n v="19270"/>
    <n v="0"/>
    <n v="19270"/>
    <n v="19270"/>
    <x v="1"/>
    <x v="831"/>
    <n v="42000"/>
    <n v="3144"/>
    <n v="868"/>
    <x v="1"/>
    <s v="WARRANTY DEED"/>
    <m/>
    <x v="6"/>
    <x v="2"/>
    <x v="2"/>
    <m/>
    <m/>
    <m/>
    <x v="2"/>
    <x v="1"/>
    <n v="0"/>
    <m/>
    <m/>
    <m/>
    <m/>
    <s v="VANDYKE JOEL R"/>
    <s v="DESIR NARLYNE P"/>
    <s v="PO BOX 952"/>
    <s v="MANZANITA OR 97130"/>
  </r>
  <r>
    <x v="1866"/>
    <s v="18E17S320030  03260 0020"/>
    <s v="7492"/>
    <s v="PINE RIDGE UNITS 3 &amp; 4"/>
    <s v="0100"/>
    <s v="Single Family Residential"/>
    <s v="09"/>
    <s v="18S"/>
    <s v="18E"/>
    <s v="1.0 TO 2.5 ACRES HIGH"/>
    <x v="0"/>
    <n v="60927"/>
    <n v="1.4"/>
    <s v="000X"/>
    <n v="2952"/>
    <s v="W"/>
    <x v="92"/>
    <s v="DR"/>
    <m/>
    <s v="BEVERLY HILLS"/>
    <m/>
    <s v="PINE RIDGE UNIT 3 PB 8 PG 51 LOT 2 BLK 326"/>
    <n v="164941"/>
    <n v="17480"/>
    <n v="147461"/>
    <n v="115865"/>
    <n v="90865"/>
    <x v="0"/>
    <x v="767"/>
    <n v="102100"/>
    <n v="1414"/>
    <n v="367"/>
    <x v="0"/>
    <s v="WARRANTY DEED"/>
    <n v="1"/>
    <x v="7"/>
    <x v="1"/>
    <x v="0"/>
    <m/>
    <n v="1777"/>
    <n v="29"/>
    <x v="1"/>
    <x v="0"/>
    <n v="2830"/>
    <m/>
    <m/>
    <m/>
    <m/>
    <s v="PAWLACZYK MICHAEL"/>
    <s v="PAWLACZYK JACQUELINE"/>
    <s v="5870 S SUNCOAST BLVD"/>
    <s v="HOMOSASSA FL 34446"/>
  </r>
  <r>
    <x v="1867"/>
    <s v="18E17S320030  03270 0200"/>
    <s v="7492"/>
    <s v="PINE RIDGE UNITS 3 &amp; 4"/>
    <s v="0100"/>
    <s v="Single Family Residential"/>
    <s v="10"/>
    <s v="18S"/>
    <s v="18E"/>
    <s v="STANDARD"/>
    <x v="0"/>
    <n v="46403"/>
    <n v="1.07"/>
    <s v="000X"/>
    <n v="2809"/>
    <s v="W"/>
    <x v="92"/>
    <s v="DR"/>
    <m/>
    <s v="BEVERLY HILLS"/>
    <m/>
    <s v="PINE RIDGE UNIT 3 PB 8 PG 51 LOT 20 BLK 327"/>
    <n v="223652"/>
    <n v="17040"/>
    <n v="206612"/>
    <n v="163029"/>
    <n v="138029"/>
    <x v="0"/>
    <x v="203"/>
    <n v="16000"/>
    <n v="1595"/>
    <n v="40"/>
    <x v="1"/>
    <s v="WARRANTY DEED"/>
    <n v="1"/>
    <x v="15"/>
    <x v="1"/>
    <x v="0"/>
    <m/>
    <n v="2245"/>
    <n v="32"/>
    <x v="1"/>
    <x v="0"/>
    <n v="3102"/>
    <m/>
    <m/>
    <m/>
    <m/>
    <s v="HOULE LEONARD A"/>
    <s v="HOULE ELIZABETH D"/>
    <s v="2809 W BEAMWOOD DR"/>
    <s v="BEVERLY HILLS FL 34465"/>
  </r>
  <r>
    <x v="1868"/>
    <s v="18E17S320030  03270 0210"/>
    <s v="7492"/>
    <s v="PINE RIDGE UNITS 3 &amp; 4"/>
    <s v="0100"/>
    <s v="Single Family Residential"/>
    <s v="10"/>
    <s v="18S"/>
    <s v="18E"/>
    <s v="STANDARD"/>
    <x v="0"/>
    <n v="46545"/>
    <n v="1.07"/>
    <s v="000X"/>
    <n v="2845"/>
    <s v="W"/>
    <x v="92"/>
    <s v="DR"/>
    <m/>
    <s v="BEVERLY HILLS"/>
    <m/>
    <s v="PINE RIDGE UNIT 3 PB 8 PG 51 LOT 21 BLK 327"/>
    <n v="239618"/>
    <n v="17100"/>
    <n v="222518"/>
    <n v="174006"/>
    <n v="149006"/>
    <x v="0"/>
    <x v="574"/>
    <n v="12000"/>
    <n v="1213"/>
    <n v="710"/>
    <x v="1"/>
    <s v="WARRANTY DEED"/>
    <n v="1"/>
    <x v="18"/>
    <x v="1"/>
    <x v="0"/>
    <m/>
    <n v="2104"/>
    <n v="32"/>
    <x v="1"/>
    <x v="0"/>
    <n v="3955"/>
    <m/>
    <m/>
    <m/>
    <m/>
    <s v="ALTERIZIO JOSEPH J"/>
    <s v="ALTERIZIO EVELYN G"/>
    <s v="2845 W BEAMWOOD DR"/>
    <s v="BEVERLY HILLS FL 34465"/>
  </r>
  <r>
    <x v="1869"/>
    <s v="18E17S320030  03370 0100"/>
    <s v="7492"/>
    <s v="PINE RIDGE UNITS 3 &amp; 4"/>
    <s v="0100"/>
    <s v="Single Family Residential"/>
    <s v="10"/>
    <s v="18S"/>
    <s v="18E"/>
    <s v="STANDARD"/>
    <x v="0"/>
    <n v="46527"/>
    <n v="1.07"/>
    <s v="000X"/>
    <n v="2549"/>
    <s v="W"/>
    <x v="96"/>
    <s v="ST"/>
    <m/>
    <s v="BEVERLY HILLS"/>
    <m/>
    <s v="PINE RIDGE UNIT 3 PB 8 PG 51 LOT 10 BLK 337"/>
    <n v="167146"/>
    <n v="17090"/>
    <n v="150056"/>
    <n v="129924"/>
    <n v="104924"/>
    <x v="0"/>
    <x v="832"/>
    <n v="175000"/>
    <n v="2690"/>
    <n v="1491"/>
    <x v="0"/>
    <s v="WARRANTY DEED"/>
    <n v="1"/>
    <x v="21"/>
    <x v="1"/>
    <x v="0"/>
    <m/>
    <n v="1568"/>
    <n v="32"/>
    <x v="0"/>
    <x v="0"/>
    <n v="2294"/>
    <m/>
    <m/>
    <m/>
    <m/>
    <s v="HERING DALE"/>
    <s v="HERING BARBARA"/>
    <s v="2549 W ELM BLOSSOM ST"/>
    <s v="BEVERLY HILLS FL 34465"/>
  </r>
  <r>
    <x v="1870"/>
    <s v="18E17S320030  03400 0140"/>
    <s v="7492"/>
    <s v="PINE RIDGE UNITS 3 &amp; 4"/>
    <s v="0100"/>
    <s v="Single Family Residential"/>
    <s v="10"/>
    <s v="18S"/>
    <s v="18E"/>
    <s v="STANDARD"/>
    <x v="0"/>
    <n v="46229"/>
    <n v="1.06"/>
    <s v="000X"/>
    <n v="2833"/>
    <s v="W"/>
    <x v="102"/>
    <s v="DR"/>
    <m/>
    <s v="BEVERLY HILLS"/>
    <m/>
    <s v="PINE RIDGE UNIT 3 PB 8 PG 51 LOT 14 BLK 340"/>
    <n v="146974"/>
    <n v="16980"/>
    <n v="129994"/>
    <n v="103921"/>
    <n v="78921"/>
    <x v="0"/>
    <x v="730"/>
    <n v="12900"/>
    <n v="1269"/>
    <n v="241"/>
    <x v="1"/>
    <s v="WARRANTY DEED"/>
    <n v="1"/>
    <x v="11"/>
    <x v="1"/>
    <x v="0"/>
    <m/>
    <n v="1502"/>
    <n v="32"/>
    <x v="1"/>
    <x v="0"/>
    <n v="2117"/>
    <m/>
    <m/>
    <m/>
    <m/>
    <s v="HINSON JIMMY L"/>
    <s v="HINSON CHERYL J"/>
    <s v="2833 W ALEUTS DR"/>
    <s v="BEVERLY HILLS FL 34465"/>
  </r>
  <r>
    <x v="1871"/>
    <s v="18E17S320030  03420 0140"/>
    <s v="7492"/>
    <s v="PINE RIDGE UNITS 3 &amp; 4"/>
    <s v="0000"/>
    <s v="Vacant Residential"/>
    <s v="10"/>
    <s v="18S"/>
    <s v="18E"/>
    <s v="1.0 TO 2.5 ACRES HIGH"/>
    <x v="1"/>
    <n v="61319"/>
    <n v="1.41"/>
    <s v="000X"/>
    <n v="2167"/>
    <s v="W"/>
    <x v="102"/>
    <s v="DR"/>
    <m/>
    <s v="BEVERLY HILLS"/>
    <m/>
    <s v="PINE RIDGE UNIT 3 PB 8 PG 51 LOT 14 BLK 342"/>
    <n v="17600"/>
    <n v="17600"/>
    <n v="0"/>
    <n v="17600"/>
    <n v="17600"/>
    <x v="1"/>
    <x v="23"/>
    <m/>
    <m/>
    <m/>
    <x v="2"/>
    <m/>
    <m/>
    <x v="6"/>
    <x v="2"/>
    <x v="2"/>
    <m/>
    <m/>
    <m/>
    <x v="2"/>
    <x v="1"/>
    <n v="0"/>
    <m/>
    <m/>
    <m/>
    <m/>
    <s v="HUNYADY JOAN HELEN"/>
    <s v="HUNYADY JUDY ANN"/>
    <s v="9340 MORTENVIEW DR"/>
    <s v="TAYLOR MI 48180 3717"/>
  </r>
  <r>
    <x v="1872"/>
    <s v="18E17S320030  03440 0080"/>
    <s v="7492"/>
    <s v="PINE RIDGE UNITS 3 &amp; 4"/>
    <s v="0100"/>
    <s v="Single Family Residential"/>
    <s v="10"/>
    <s v="18S"/>
    <s v="18E"/>
    <s v="STANDARD"/>
    <x v="0"/>
    <n v="48683"/>
    <n v="1.1200000000000001"/>
    <s v="000X"/>
    <n v="2027"/>
    <s v="W"/>
    <x v="104"/>
    <s v="DR"/>
    <m/>
    <s v="BEVERLY HILLS"/>
    <m/>
    <s v="PINE RIDGE UNIT 3 PB 8 PG 51 LOT 8 BLK 344 "/>
    <n v="144835"/>
    <n v="17880"/>
    <n v="126955"/>
    <n v="101494"/>
    <n v="76494"/>
    <x v="0"/>
    <x v="833"/>
    <n v="12000"/>
    <n v="699"/>
    <n v="1816"/>
    <x v="1"/>
    <s v="UNDEFINED"/>
    <n v="1"/>
    <x v="30"/>
    <x v="1"/>
    <x v="0"/>
    <m/>
    <n v="1600"/>
    <n v="32"/>
    <x v="1"/>
    <x v="0"/>
    <n v="2511"/>
    <m/>
    <m/>
    <m/>
    <m/>
    <s v="KURTZ JANA LYNN"/>
    <m/>
    <s v="2027 W HUNTINGTON DR"/>
    <s v="BEVERLY HILLS FL 34465"/>
  </r>
  <r>
    <x v="1873"/>
    <s v="18E17S320030  03540 0180"/>
    <s v="7492"/>
    <s v="PINE RIDGE UNITS 3 &amp; 4"/>
    <s v="0100"/>
    <s v="Single Family Residential"/>
    <s v="11"/>
    <s v="18S"/>
    <s v="18E"/>
    <s v="STANDARD"/>
    <x v="0"/>
    <n v="49366"/>
    <n v="1.1299999999999999"/>
    <s v="000X"/>
    <n v="4941"/>
    <s v="N"/>
    <x v="106"/>
    <s v="LOOP"/>
    <m/>
    <s v="BEVERLY HILLS"/>
    <m/>
    <s v="PINE RIDGE UNIT 3 PB 8 PG 51 LOT 18 BLK 354"/>
    <n v="209926"/>
    <n v="18130"/>
    <n v="191796"/>
    <n v="98491"/>
    <n v="72991"/>
    <x v="0"/>
    <x v="279"/>
    <n v="300000"/>
    <n v="2074"/>
    <n v="2083"/>
    <x v="0"/>
    <s v="WARRANTY DEED"/>
    <n v="1"/>
    <x v="45"/>
    <x v="1"/>
    <x v="0"/>
    <m/>
    <n v="2871"/>
    <n v="32"/>
    <x v="0"/>
    <x v="0"/>
    <n v="3465"/>
    <m/>
    <m/>
    <m/>
    <m/>
    <s v="MAYER RONALD L"/>
    <m/>
    <s v="PO BOX 313"/>
    <s v="LECANTO FL 34460 0313"/>
  </r>
  <r>
    <x v="1874"/>
    <s v="18E17S320030  03540 0200"/>
    <s v="7492"/>
    <s v="PINE RIDGE UNITS 3 &amp; 4"/>
    <s v="0000"/>
    <s v="Vacant Residential"/>
    <s v="11"/>
    <s v="18S"/>
    <s v="18E"/>
    <s v="STANDARD"/>
    <x v="1"/>
    <n v="46340"/>
    <n v="1.06"/>
    <s v="000X"/>
    <n v="4921"/>
    <s v="N"/>
    <x v="106"/>
    <s v="LOOP"/>
    <m/>
    <s v="BEVERLY HILLS"/>
    <m/>
    <s v="PINE RIDGE UNIT 3 PB 8 PG 51 LOT 20 BLK 354"/>
    <n v="17020"/>
    <n v="17020"/>
    <n v="0"/>
    <n v="17020"/>
    <n v="17020"/>
    <x v="1"/>
    <x v="834"/>
    <n v="22000"/>
    <n v="3019"/>
    <n v="1233"/>
    <x v="1"/>
    <s v="CORRECTIVE/QC/TD/COT"/>
    <m/>
    <x v="6"/>
    <x v="2"/>
    <x v="2"/>
    <m/>
    <m/>
    <m/>
    <x v="2"/>
    <x v="1"/>
    <n v="0"/>
    <m/>
    <m/>
    <m/>
    <m/>
    <s v="REICH MARK A"/>
    <m/>
    <s v="142 LIMIMG FARM RD"/>
    <s v="MT ORAB OH 45154"/>
  </r>
  <r>
    <x v="1875"/>
    <s v="18E17S320030  03260 0010"/>
    <s v="7492"/>
    <s v="PINE RIDGE UNITS 3 &amp; 4"/>
    <s v="0100"/>
    <s v="Single Family Residential"/>
    <s v="09"/>
    <s v="18S"/>
    <s v="18E"/>
    <s v="1.0 TO 2.5 ACRES HIGH"/>
    <x v="0"/>
    <n v="60897"/>
    <n v="1.4"/>
    <s v="000X"/>
    <n v="2958"/>
    <s v="W"/>
    <x v="92"/>
    <s v="DR"/>
    <m/>
    <s v="BEVERLY HILLS"/>
    <m/>
    <s v="PINE RIDGE UNIT 3 PB 8 PG 51 LOT 1 BLK 326"/>
    <n v="221137"/>
    <n v="17480"/>
    <n v="203657"/>
    <n v="146710"/>
    <n v="121710"/>
    <x v="0"/>
    <x v="721"/>
    <n v="10900"/>
    <n v="1092"/>
    <n v="1013"/>
    <x v="1"/>
    <s v="WARRANTY DEED"/>
    <n v="1"/>
    <x v="21"/>
    <x v="1"/>
    <x v="0"/>
    <m/>
    <n v="2223"/>
    <n v="32"/>
    <x v="0"/>
    <x v="0"/>
    <n v="3383"/>
    <m/>
    <m/>
    <m/>
    <m/>
    <s v="SEUFERT FREDERICK R"/>
    <s v="SEUFERT GERDA H"/>
    <s v="2958 W BEAMWOOD DR"/>
    <s v="BEVERLY HILLS FL 34465"/>
  </r>
  <r>
    <x v="1876"/>
    <s v="18E17S320030  03260 0040"/>
    <s v="7492"/>
    <s v="PINE RIDGE UNITS 3 &amp; 4"/>
    <s v="0100"/>
    <s v="Single Family Residential"/>
    <s v="09"/>
    <s v="18S"/>
    <s v="18E"/>
    <s v="1.0 TO 2.5 ACRES HIGH"/>
    <x v="0"/>
    <n v="54871"/>
    <n v="1.26"/>
    <s v="000X"/>
    <n v="4675"/>
    <s v="N"/>
    <x v="98"/>
    <s v="DR"/>
    <m/>
    <s v="BEVERLY HILLS"/>
    <m/>
    <s v="PINE RIDGE UNIT 3 PB 8 PG 51 LOT 4 BLK 326"/>
    <n v="348238"/>
    <n v="15750"/>
    <n v="332488"/>
    <n v="271325"/>
    <n v="246325"/>
    <x v="0"/>
    <x v="424"/>
    <n v="272000"/>
    <n v="2552"/>
    <n v="368"/>
    <x v="0"/>
    <s v="WARRANTY DEED"/>
    <n v="1"/>
    <x v="3"/>
    <x v="0"/>
    <x v="1"/>
    <m/>
    <n v="3487"/>
    <n v="32"/>
    <x v="0"/>
    <x v="0"/>
    <n v="4728"/>
    <m/>
    <m/>
    <m/>
    <m/>
    <s v="TURNEY ROGER G"/>
    <s v="TURNEY BETTY A"/>
    <s v="4675 N FICUS DR"/>
    <s v="BEVERLY HILLS FL 34465"/>
  </r>
  <r>
    <x v="1877"/>
    <s v="18E17S320030  03270 0180"/>
    <s v="7492"/>
    <s v="PINE RIDGE UNITS 3 &amp; 4"/>
    <s v="0100"/>
    <s v="Single Family Residential"/>
    <s v="10"/>
    <s v="18S"/>
    <s v="18E"/>
    <s v="STANDARD"/>
    <x v="0"/>
    <n v="42811"/>
    <n v="0.98"/>
    <s v="000X"/>
    <n v="2763"/>
    <s v="W"/>
    <x v="92"/>
    <s v="DR"/>
    <m/>
    <s v="BEVERLY HILLS"/>
    <m/>
    <s v="PINE RIDGE UNIT 3 PB 8 PG 51 LOT 18 BLK 327"/>
    <n v="234202"/>
    <n v="15720"/>
    <n v="218482"/>
    <n v="229061"/>
    <n v="204061"/>
    <x v="0"/>
    <x v="835"/>
    <n v="265000"/>
    <n v="2903"/>
    <n v="1475"/>
    <x v="0"/>
    <s v="WARRANTY DEED"/>
    <n v="1"/>
    <x v="23"/>
    <x v="1"/>
    <x v="0"/>
    <m/>
    <n v="2186"/>
    <n v="32"/>
    <x v="0"/>
    <x v="0"/>
    <n v="3180"/>
    <m/>
    <m/>
    <m/>
    <m/>
    <s v="DUMOVICH KENNETH P"/>
    <s v="DUMOVICH LAURA L"/>
    <s v="2763 BEAMWOOD DR"/>
    <s v="BEVERLY HILLS FL 34465"/>
  </r>
  <r>
    <x v="1878"/>
    <s v="18E17S320030  03270 0290"/>
    <s v="7492"/>
    <s v="PINE RIDGE UNITS 3 &amp; 4"/>
    <s v="0100"/>
    <s v="Single Family Residential"/>
    <s v="10"/>
    <s v="18S"/>
    <s v="18E"/>
    <s v="STANDARD"/>
    <x v="0"/>
    <n v="46250"/>
    <n v="1.06"/>
    <s v="000X"/>
    <n v="2931"/>
    <s v="W"/>
    <x v="92"/>
    <s v="DR"/>
    <m/>
    <s v="BEVERLY HILLS"/>
    <m/>
    <s v="PINE RIDGE UNIT 3 PB 8 PG 51 LOT 29 BLK 327"/>
    <n v="157294"/>
    <n v="16990"/>
    <n v="140304"/>
    <n v="157294"/>
    <n v="157294"/>
    <x v="0"/>
    <x v="836"/>
    <n v="189500"/>
    <n v="3087"/>
    <n v="1854"/>
    <x v="0"/>
    <s v="WARRANTY DEED"/>
    <n v="1"/>
    <x v="14"/>
    <x v="1"/>
    <x v="0"/>
    <m/>
    <n v="1447"/>
    <n v="32"/>
    <x v="1"/>
    <x v="0"/>
    <n v="1987"/>
    <m/>
    <m/>
    <m/>
    <m/>
    <s v="SIMMONS BRIAN D"/>
    <s v="MIEDEMA HINKE"/>
    <s v="2931 W BEAMWOOD DR"/>
    <s v="BEVERLY HILLS FL 34465"/>
  </r>
  <r>
    <x v="1879"/>
    <s v="18E17S320030  03360 0230"/>
    <s v="7492"/>
    <s v="PINE RIDGE UNITS 3 &amp; 4"/>
    <s v="0100"/>
    <s v="Single Family Residential"/>
    <s v="10"/>
    <s v="18S"/>
    <s v="18E"/>
    <s v="STANDARD"/>
    <x v="0"/>
    <n v="46221"/>
    <n v="1.06"/>
    <s v="000X"/>
    <n v="2663"/>
    <s v="W"/>
    <x v="100"/>
    <s v="DR"/>
    <m/>
    <s v="BEVERLY HILLS"/>
    <m/>
    <s v="PINE RIDGE UNIT 3 PB 8 PG 51 LOT 23 BLK 336"/>
    <n v="277792"/>
    <n v="16980"/>
    <n v="260812"/>
    <n v="277792"/>
    <n v="277792"/>
    <x v="0"/>
    <x v="614"/>
    <n v="369900"/>
    <n v="2998"/>
    <n v="887"/>
    <x v="0"/>
    <s v="WARRANTY DEED"/>
    <n v="1"/>
    <x v="24"/>
    <x v="0"/>
    <x v="1"/>
    <m/>
    <n v="2905"/>
    <n v="32"/>
    <x v="0"/>
    <x v="0"/>
    <n v="4037"/>
    <m/>
    <m/>
    <m/>
    <m/>
    <s v="HONEYCUTT DANIEL OWEN"/>
    <s v="HONEYCUTT TONIE ANNE"/>
    <s v="2663 W APRICOT DR"/>
    <s v="BEVERLY HILLS FL 34465 3072"/>
  </r>
  <r>
    <x v="1880"/>
    <s v="18E17S320030  03400 0090"/>
    <s v="7492"/>
    <s v="PINE RIDGE UNITS 3 &amp; 4"/>
    <s v="0100"/>
    <s v="Single Family Residential"/>
    <s v="10"/>
    <s v="18S"/>
    <s v="18E"/>
    <s v="STANDARD"/>
    <x v="0"/>
    <n v="43864"/>
    <n v="1.01"/>
    <s v="000X"/>
    <n v="2743"/>
    <s v="W"/>
    <x v="102"/>
    <s v="DR"/>
    <m/>
    <s v="BEVERLY HILLS"/>
    <m/>
    <s v="PINE RIDGE UNIT 3 PB 8 PG 51 LOT 9 BLK 340"/>
    <n v="295078"/>
    <n v="16110"/>
    <n v="278968"/>
    <n v="263656"/>
    <n v="238656"/>
    <x v="0"/>
    <x v="837"/>
    <n v="13000"/>
    <n v="2785"/>
    <n v="34"/>
    <x v="1"/>
    <s v="TO/FROM TSTEES BANKRUPT/EXEC/GUARD"/>
    <n v="1"/>
    <x v="41"/>
    <x v="1"/>
    <x v="1"/>
    <m/>
    <n v="2473"/>
    <n v="32"/>
    <x v="0"/>
    <x v="0"/>
    <n v="3809"/>
    <m/>
    <m/>
    <m/>
    <m/>
    <s v="IVES LANCE"/>
    <s v="MORGAN RYAN"/>
    <s v="2743 W ALEUTS DR"/>
    <s v="BEVERLY HILLS FL 34465"/>
  </r>
  <r>
    <x v="1881"/>
    <s v="18E17S320030  03440 0030"/>
    <s v="7492"/>
    <s v="PINE RIDGE UNITS 3 &amp; 4"/>
    <s v="0100"/>
    <s v="Single Family Residential"/>
    <s v="10"/>
    <s v="18S"/>
    <s v="18E"/>
    <s v="STANDARD"/>
    <x v="0"/>
    <n v="46628"/>
    <n v="1.07"/>
    <s v="000X"/>
    <n v="2140"/>
    <s v="W"/>
    <x v="103"/>
    <s v="PL"/>
    <m/>
    <s v="BEVERLY HILLS"/>
    <m/>
    <s v="PINE RIDGE UNIT 3 PB 8 PG 51 LOT 3 BLK 344 "/>
    <n v="146892"/>
    <n v="17130"/>
    <n v="129762"/>
    <n v="112532"/>
    <n v="87532"/>
    <x v="0"/>
    <x v="345"/>
    <n v="121000"/>
    <n v="1567"/>
    <n v="150"/>
    <x v="0"/>
    <s v="WARRANTY DEED"/>
    <n v="1"/>
    <x v="2"/>
    <x v="3"/>
    <x v="0"/>
    <m/>
    <n v="1266"/>
    <n v="32"/>
    <x v="0"/>
    <x v="0"/>
    <n v="2326"/>
    <m/>
    <m/>
    <m/>
    <m/>
    <s v="ALEXANDER DONALD C"/>
    <m/>
    <s v="2140 W HAREWOOD PL"/>
    <s v="BEVERLY HILLS FL 34465"/>
  </r>
  <r>
    <x v="1882"/>
    <s v="18E17S320030  03450 0020"/>
    <s v="7492"/>
    <s v="PINE RIDGE UNITS 3 &amp; 4"/>
    <s v="0100"/>
    <s v="Single Family Residential"/>
    <s v="10"/>
    <s v="18S"/>
    <s v="18E"/>
    <s v="STANDARD"/>
    <x v="0"/>
    <n v="48659"/>
    <n v="1.1200000000000001"/>
    <s v="000X"/>
    <n v="2136"/>
    <s v="W"/>
    <x v="104"/>
    <s v="DR"/>
    <m/>
    <s v="BEVERLY HILLS"/>
    <m/>
    <s v="PINE RIDGE UNIT 3 PB 8 PG 51 LOT 2 BLK 345"/>
    <n v="261724"/>
    <n v="17870"/>
    <n v="243854"/>
    <n v="188020"/>
    <n v="163020"/>
    <x v="0"/>
    <x v="72"/>
    <n v="25000"/>
    <n v="1700"/>
    <n v="385"/>
    <x v="1"/>
    <s v="WARRANTY DEED"/>
    <n v="1"/>
    <x v="24"/>
    <x v="0"/>
    <x v="1"/>
    <m/>
    <n v="2854"/>
    <n v="32"/>
    <x v="0"/>
    <x v="0"/>
    <n v="3850"/>
    <m/>
    <m/>
    <m/>
    <m/>
    <s v="HEYDECKER CAROL"/>
    <m/>
    <s v="2136 W HUNTINGTON DR"/>
    <s v="BEVERLY HILLS FL 34465"/>
  </r>
  <r>
    <x v="1883"/>
    <s v="18E17S320030  03510 0040"/>
    <s v="7492"/>
    <s v="PINE RIDGE UNITS 3 &amp; 4"/>
    <s v="0100"/>
    <s v="Single Family Residential"/>
    <s v="11"/>
    <s v="18S"/>
    <s v="18E"/>
    <s v="STANDARD"/>
    <x v="0"/>
    <n v="48696"/>
    <n v="1.1200000000000001"/>
    <s v="000X"/>
    <n v="4661"/>
    <s v="N"/>
    <x v="106"/>
    <s v="LOOP"/>
    <m/>
    <s v="BEVERLY HILLS"/>
    <m/>
    <s v="PINE RIDGE UNIT 3 PB 8 PG 51 LOT 4 BLK 351"/>
    <n v="201080"/>
    <n v="17890"/>
    <n v="183190"/>
    <n v="201080"/>
    <n v="176080"/>
    <x v="0"/>
    <x v="800"/>
    <n v="148000"/>
    <n v="2619"/>
    <n v="1024"/>
    <x v="0"/>
    <s v="WARRANTY DEED"/>
    <n v="1"/>
    <x v="22"/>
    <x v="1"/>
    <x v="0"/>
    <m/>
    <n v="1868"/>
    <n v="32"/>
    <x v="1"/>
    <x v="0"/>
    <n v="2828"/>
    <m/>
    <m/>
    <m/>
    <m/>
    <s v="BANTON ALVIRA D"/>
    <s v="BANTON KENTON O"/>
    <s v="4661 N MULBERRY LOOP"/>
    <s v="BEVERLY HILLS FL 34465"/>
  </r>
  <r>
    <x v="1884"/>
    <s v="18E17S320030  02940 0120"/>
    <s v="7492"/>
    <s v="PINE RIDGE UNITS 3 &amp; 4"/>
    <s v="0100"/>
    <s v="Single Family Residential"/>
    <s v="09"/>
    <s v="18S"/>
    <s v="18E"/>
    <s v="STANDARD"/>
    <x v="0"/>
    <n v="48812"/>
    <n v="1.1200000000000001"/>
    <s v="000X"/>
    <n v="4483"/>
    <s v="N"/>
    <x v="90"/>
    <s v="DR"/>
    <m/>
    <s v="BEVERLY HILLS"/>
    <m/>
    <s v="PINE RIDGE UNIT 3 PB 8 PG 51 LOT 12 BLK 294"/>
    <n v="259945"/>
    <n v="17930"/>
    <n v="242015"/>
    <n v="196595"/>
    <n v="171595"/>
    <x v="0"/>
    <x v="838"/>
    <n v="15000"/>
    <n v="1231"/>
    <n v="788"/>
    <x v="1"/>
    <s v="WARRANTY DEED"/>
    <n v="1"/>
    <x v="11"/>
    <x v="0"/>
    <x v="1"/>
    <m/>
    <n v="2784"/>
    <n v="32"/>
    <x v="0"/>
    <x v="0"/>
    <n v="3672"/>
    <m/>
    <m/>
    <m/>
    <m/>
    <s v="CORTRIGHT EARLE D JR"/>
    <s v="CORTRIGHT PATRICIA A"/>
    <s v="4483 N CANDLEWOOD DR"/>
    <s v="BEVERLY HILLS FL 34465 8907"/>
  </r>
  <r>
    <x v="1885"/>
    <s v="18E17S320030  02940 0130"/>
    <s v="7492"/>
    <s v="PINE RIDGE UNITS 3 &amp; 4"/>
    <s v="0100"/>
    <s v="Single Family Residential"/>
    <s v="09"/>
    <s v="18S"/>
    <s v="18E"/>
    <s v="STANDARD"/>
    <x v="0"/>
    <n v="46299"/>
    <n v="1.06"/>
    <s v="000X"/>
    <n v="4535"/>
    <s v="N"/>
    <x v="90"/>
    <s v="DR"/>
    <m/>
    <s v="BEVERLY HILLS"/>
    <m/>
    <s v="PINE RIDGE UNIT 3 PB 8 PG 51 LOT 13 BLK 294"/>
    <n v="237930"/>
    <n v="17010"/>
    <n v="220920"/>
    <n v="181846"/>
    <n v="156846"/>
    <x v="0"/>
    <x v="88"/>
    <n v="12000"/>
    <n v="1251"/>
    <n v="378"/>
    <x v="1"/>
    <s v="WARRANTY DEED"/>
    <n v="1"/>
    <x v="11"/>
    <x v="1"/>
    <x v="0"/>
    <m/>
    <n v="2368"/>
    <n v="32"/>
    <x v="0"/>
    <x v="0"/>
    <n v="3455"/>
    <m/>
    <m/>
    <m/>
    <m/>
    <s v="CUSHING ROBIN"/>
    <s v="CUSHING KAREN L"/>
    <s v="4535 N CANDLEWOOD DR"/>
    <s v="BEVERLY HILLS FL 34465"/>
  </r>
  <r>
    <x v="1886"/>
    <s v="18E17S320030  03200 0080"/>
    <s v="7492"/>
    <s v="PINE RIDGE UNITS 3 &amp; 4"/>
    <s v="0100"/>
    <s v="Single Family Residential"/>
    <s v="09"/>
    <s v="18S"/>
    <s v="18E"/>
    <s v="STANDARD"/>
    <x v="0"/>
    <n v="46103"/>
    <n v="1.06"/>
    <s v="000X"/>
    <n v="4332"/>
    <s v="N"/>
    <x v="98"/>
    <s v="DR"/>
    <m/>
    <s v="BEVERLY HILLS"/>
    <m/>
    <s v="PINE RIDGE UNIT 3 PB 8 PG 51 LOT 8 BLK 320"/>
    <n v="263015"/>
    <n v="16930"/>
    <n v="246085"/>
    <n v="263015"/>
    <n v="263015"/>
    <x v="1"/>
    <x v="839"/>
    <n v="276500"/>
    <n v="2752"/>
    <n v="377"/>
    <x v="0"/>
    <s v="WARRANTY DEED"/>
    <n v="1"/>
    <x v="0"/>
    <x v="1"/>
    <x v="0"/>
    <m/>
    <n v="2231"/>
    <n v="32"/>
    <x v="0"/>
    <x v="0"/>
    <n v="3951"/>
    <m/>
    <m/>
    <m/>
    <m/>
    <s v="WAMELING DAVID T"/>
    <s v="WAMELING SHARON L"/>
    <s v="8476 TUTTLE RD"/>
    <s v="BRIDGEPORT NY 13030"/>
  </r>
  <r>
    <x v="1887"/>
    <s v="18E17S320030  03200 0090"/>
    <s v="7492"/>
    <s v="PINE RIDGE UNITS 3 &amp; 4"/>
    <s v="0000"/>
    <s v="Vacant Residential"/>
    <s v="09"/>
    <s v="18S"/>
    <s v="18E"/>
    <s v="STANDARD"/>
    <x v="1"/>
    <n v="45962"/>
    <n v="1.06"/>
    <s v="000X"/>
    <n v="4300"/>
    <s v="N"/>
    <x v="98"/>
    <s v="DR"/>
    <m/>
    <s v="BEVERLY HILLS"/>
    <m/>
    <s v="PINE RIDGE UNIT 3 PB 8 PG 51 LOT 9 BLK 320"/>
    <n v="16880"/>
    <n v="16880"/>
    <n v="0"/>
    <n v="16880"/>
    <n v="16880"/>
    <x v="1"/>
    <x v="23"/>
    <m/>
    <m/>
    <m/>
    <x v="2"/>
    <m/>
    <m/>
    <x v="6"/>
    <x v="2"/>
    <x v="2"/>
    <m/>
    <m/>
    <m/>
    <x v="2"/>
    <x v="1"/>
    <n v="0"/>
    <m/>
    <m/>
    <m/>
    <m/>
    <s v="CONSING TIMOTEO JR"/>
    <m/>
    <s v="2 LOPEZ JAENA ST MOLO"/>
    <s v=" 5000 PHILIPPINES"/>
  </r>
  <r>
    <x v="1888"/>
    <s v="18E17S320030  03350 0060"/>
    <s v="7492"/>
    <s v="PINE RIDGE UNITS 3 &amp; 4"/>
    <s v="0100"/>
    <s v="Single Family Residential"/>
    <s v="10"/>
    <s v="18S"/>
    <s v="18E"/>
    <s v="STANDARD"/>
    <x v="0"/>
    <n v="44181"/>
    <n v="1.01"/>
    <s v="000X"/>
    <n v="4455"/>
    <s v="N"/>
    <x v="110"/>
    <s v="DR"/>
    <m/>
    <s v="BEVERLY HILLS"/>
    <m/>
    <s v="PINE RIDGE UNIT 3 PB 8 PG 51 LOT 6 BLK 335"/>
    <n v="164923"/>
    <n v="16230"/>
    <n v="148693"/>
    <n v="131942"/>
    <n v="0"/>
    <x v="0"/>
    <x v="461"/>
    <n v="8000"/>
    <n v="1205"/>
    <n v="1342"/>
    <x v="1"/>
    <s v="WARRANTY DEED"/>
    <n v="1"/>
    <x v="18"/>
    <x v="1"/>
    <x v="0"/>
    <m/>
    <n v="1359"/>
    <n v="32"/>
    <x v="0"/>
    <x v="0"/>
    <n v="2595"/>
    <m/>
    <m/>
    <m/>
    <m/>
    <s v="STOOR BRYAN"/>
    <s v="STOOR GUOLAN L"/>
    <s v="4455 N GRASSTREE DR"/>
    <s v="BEVERLY HILLS FL 34465"/>
  </r>
  <r>
    <x v="1889"/>
    <s v="18E17S320030  03390 0150"/>
    <s v="7492"/>
    <s v="PINE RIDGE UNITS 3 &amp; 4"/>
    <s v="0100"/>
    <s v="Single Family Residential"/>
    <s v="10"/>
    <s v="18S"/>
    <s v="18E"/>
    <s v="STANDARD"/>
    <x v="0"/>
    <n v="44151"/>
    <n v="1.01"/>
    <s v="000X"/>
    <n v="2834"/>
    <s v="W"/>
    <x v="102"/>
    <s v="DR"/>
    <m/>
    <s v="BEVERLY HILLS"/>
    <m/>
    <s v="PINE RIDGE UNIT 3 PB 8 PG 51 LOT 15 BLK 339"/>
    <n v="221273"/>
    <n v="16220"/>
    <n v="205053"/>
    <n v="181947"/>
    <n v="156947"/>
    <x v="0"/>
    <x v="532"/>
    <n v="160000"/>
    <n v="1360"/>
    <n v="2350"/>
    <x v="0"/>
    <s v="WARRANTY DEED"/>
    <n v="1"/>
    <x v="10"/>
    <x v="1"/>
    <x v="0"/>
    <m/>
    <n v="1763"/>
    <n v="32"/>
    <x v="0"/>
    <x v="0"/>
    <n v="2655"/>
    <m/>
    <m/>
    <m/>
    <m/>
    <s v="CHASTAIN JOHN STEPHEN"/>
    <s v="CHASTAIN TEREASA K"/>
    <s v="2834 W ALEUTS DR"/>
    <s v="BEVERLY HILLS FL 34465"/>
  </r>
  <r>
    <x v="1890"/>
    <s v="18E17S320030  03400 0270"/>
    <s v="7492"/>
    <s v="PINE RIDGE UNITS 3 &amp; 4"/>
    <s v="0100"/>
    <s v="Single Family Residential"/>
    <s v="10"/>
    <s v="18S"/>
    <s v="18E"/>
    <s v="STANDARD"/>
    <x v="0"/>
    <n v="43906"/>
    <n v="1.01"/>
    <s v="000X"/>
    <n v="4817"/>
    <s v="N"/>
    <x v="99"/>
    <s v="DR"/>
    <m/>
    <s v="BEVERLY HILLS"/>
    <m/>
    <s v="PINE RIDGE UNIT 3 PB 8 PG 51 LOT 27 BLK 340"/>
    <n v="222205"/>
    <n v="16130"/>
    <n v="206075"/>
    <n v="160447"/>
    <n v="135447"/>
    <x v="0"/>
    <x v="838"/>
    <n v="12500"/>
    <n v="1228"/>
    <n v="1915"/>
    <x v="1"/>
    <s v="WARRANTY DEED"/>
    <n v="1"/>
    <x v="5"/>
    <x v="1"/>
    <x v="0"/>
    <m/>
    <n v="2043"/>
    <n v="32"/>
    <x v="0"/>
    <x v="0"/>
    <n v="2918"/>
    <m/>
    <m/>
    <m/>
    <m/>
    <s v="KIMPEL CHARLENE M"/>
    <m/>
    <s v="4817 N BAYWOOD DR"/>
    <s v="BEVERLY HILLS FL 34465"/>
  </r>
  <r>
    <x v="1891"/>
    <s v="18E17S320030  03480 0120"/>
    <s v="7492"/>
    <s v="PINE RIDGE UNITS 3 &amp; 4"/>
    <s v="0000"/>
    <s v="Vacant Residential"/>
    <s v="11"/>
    <s v="18S"/>
    <s v="18E"/>
    <s v="STANDARD"/>
    <x v="1"/>
    <n v="49279"/>
    <n v="1.1299999999999999"/>
    <s v="000X"/>
    <n v="4571"/>
    <s v="N"/>
    <x v="113"/>
    <s v="LOOP"/>
    <m/>
    <s v="BEVERLY HILLS"/>
    <m/>
    <s v="PINE RIDGE UNIT 3 PB 8 PG 51 LOT 12 BLK 348 "/>
    <n v="18100"/>
    <n v="18100"/>
    <n v="0"/>
    <n v="18100"/>
    <n v="18100"/>
    <x v="1"/>
    <x v="23"/>
    <m/>
    <m/>
    <m/>
    <x v="2"/>
    <m/>
    <m/>
    <x v="6"/>
    <x v="2"/>
    <x v="2"/>
    <m/>
    <m/>
    <m/>
    <x v="2"/>
    <x v="1"/>
    <n v="0"/>
    <m/>
    <m/>
    <m/>
    <m/>
    <s v="HASSANI AKRAM"/>
    <m/>
    <s v="12 THE PINES"/>
    <s v="OLD WESTBURY NY 11568 1127"/>
  </r>
  <r>
    <x v="1892"/>
    <s v="18E17S320030  03530 0090"/>
    <s v="7492"/>
    <s v="PINE RIDGE UNITS 3 &amp; 4"/>
    <s v="0000"/>
    <s v="Vacant Residential"/>
    <s v="11"/>
    <s v="18S"/>
    <s v="18E"/>
    <s v="STANDARD"/>
    <x v="1"/>
    <n v="45982"/>
    <n v="1.06"/>
    <s v="000X"/>
    <n v="4830"/>
    <s v="N"/>
    <x v="106"/>
    <s v="LOOP"/>
    <m/>
    <s v="BEVERLY HILLS"/>
    <m/>
    <s v="PINE RIDGE UNIT 3 PB 8 PG 51 LOT 9 BLK 353 "/>
    <n v="16890"/>
    <n v="16890"/>
    <n v="0"/>
    <n v="16890"/>
    <n v="16890"/>
    <x v="1"/>
    <x v="11"/>
    <n v="15500"/>
    <n v="1628"/>
    <n v="690"/>
    <x v="1"/>
    <s v="WARRANTY DEED"/>
    <m/>
    <x v="6"/>
    <x v="2"/>
    <x v="2"/>
    <m/>
    <m/>
    <m/>
    <x v="2"/>
    <x v="1"/>
    <n v="0"/>
    <m/>
    <m/>
    <m/>
    <m/>
    <s v="DAWKINS NORMA"/>
    <m/>
    <s v="4211 NW 44TH ST"/>
    <s v="LAUDERDALE LAKES FL 33319"/>
  </r>
  <r>
    <x v="1893"/>
    <s v="18E17S320030  03540 0220"/>
    <s v="7492"/>
    <s v="PINE RIDGE UNITS 3 &amp; 4"/>
    <s v="0100"/>
    <s v="Single Family Residential"/>
    <s v="11"/>
    <s v="18S"/>
    <s v="18E"/>
    <s v="1.0 TO 2.5 ACRES HIGH"/>
    <x v="0"/>
    <n v="94950"/>
    <n v="2.1800000000000002"/>
    <s v="000X"/>
    <n v="4901"/>
    <s v="N"/>
    <x v="106"/>
    <s v="LOOP"/>
    <m/>
    <s v="BEVERLY HILLS"/>
    <m/>
    <s v="PINE RIDGE UNIT 3 PB 8 PG 51 LOT 22 BLK 354"/>
    <n v="199420"/>
    <n v="27250"/>
    <n v="172170"/>
    <n v="148970"/>
    <n v="123470"/>
    <x v="1"/>
    <x v="720"/>
    <n v="295000"/>
    <n v="3148"/>
    <n v="417"/>
    <x v="0"/>
    <s v="WARRANTY DEED"/>
    <n v="1"/>
    <x v="22"/>
    <x v="1"/>
    <x v="0"/>
    <m/>
    <n v="1602"/>
    <n v="32"/>
    <x v="1"/>
    <x v="0"/>
    <n v="2426"/>
    <m/>
    <m/>
    <m/>
    <m/>
    <s v="MCMINDS MICHAEL"/>
    <m/>
    <s v="10235 W OHIO DR"/>
    <s v="EDDINGTON ME 04428"/>
  </r>
  <r>
    <x v="1894"/>
    <s v="18E17S320030  03540 0300"/>
    <s v="7492"/>
    <s v="PINE RIDGE UNITS 3 &amp; 4"/>
    <s v="0100"/>
    <s v="Single Family Residential"/>
    <s v="10"/>
    <s v="18S"/>
    <s v="18E"/>
    <s v="STANDARD"/>
    <x v="0"/>
    <n v="48838"/>
    <n v="1.1200000000000001"/>
    <s v="000X"/>
    <n v="4851"/>
    <s v="N"/>
    <x v="105"/>
    <s v="DR"/>
    <m/>
    <s v="BEVERLY HILLS"/>
    <m/>
    <s v="PINE RIDGE UNIT 3 PB 8 PG 51 LOT 30 BLK 354"/>
    <n v="242853"/>
    <n v="17940"/>
    <n v="224913"/>
    <n v="242853"/>
    <n v="217853"/>
    <x v="0"/>
    <x v="840"/>
    <n v="325000"/>
    <n v="2958"/>
    <n v="1711"/>
    <x v="0"/>
    <s v="WARRANTY DEED"/>
    <n v="1"/>
    <x v="41"/>
    <x v="1"/>
    <x v="0"/>
    <m/>
    <n v="1982"/>
    <n v="32"/>
    <x v="0"/>
    <x v="0"/>
    <n v="2684"/>
    <m/>
    <m/>
    <m/>
    <m/>
    <s v="EDMUNDS DANNY J"/>
    <s v="EDMUNDS JULIE ANN"/>
    <s v="4851 N LENA DR"/>
    <s v="BEVERLY HILLS FL 34465"/>
  </r>
  <r>
    <x v="1895"/>
    <s v="18E17S320030  03540 0310"/>
    <s v="7492"/>
    <s v="PINE RIDGE UNITS 3 &amp; 4"/>
    <s v="0000"/>
    <s v="Vacant Residential"/>
    <s v="10"/>
    <s v="18S"/>
    <s v="18E"/>
    <s v="STANDARD"/>
    <x v="1"/>
    <n v="53281"/>
    <n v="1.22"/>
    <s v="000X"/>
    <n v="4865"/>
    <s v="N"/>
    <x v="105"/>
    <s v="DR"/>
    <m/>
    <s v="BEVERLY HILLS"/>
    <m/>
    <s v="PINE RIDGE UNIT 3 PB 8 PG 51 LOT 31 BLK 354 "/>
    <n v="19570"/>
    <n v="19570"/>
    <n v="0"/>
    <n v="19570"/>
    <n v="19570"/>
    <x v="1"/>
    <x v="23"/>
    <m/>
    <m/>
    <m/>
    <x v="2"/>
    <m/>
    <m/>
    <x v="6"/>
    <x v="2"/>
    <x v="2"/>
    <m/>
    <m/>
    <m/>
    <x v="2"/>
    <x v="1"/>
    <n v="0"/>
    <m/>
    <m/>
    <m/>
    <m/>
    <s v="SULAK GERALD &amp; GIROLAMA"/>
    <m/>
    <s v="15651 GARY LN"/>
    <s v="LIVONIA MI 48154 2329"/>
  </r>
  <r>
    <x v="1896"/>
    <s v="18E18S15      11000"/>
    <s v="7492"/>
    <s v="PINE RIDGE UNITS 3 &amp; 4"/>
    <s v="0100"/>
    <s v="Single Family Residential"/>
    <s v="15"/>
    <s v="18S"/>
    <s v="18E"/>
    <s v="10 TO 20 ACRES MED"/>
    <x v="0"/>
    <n v="1771411"/>
    <n v="40.67"/>
    <s v="000B"/>
    <n v="3908"/>
    <s v="N"/>
    <x v="114"/>
    <s v="HWY"/>
    <m/>
    <s v="BEVERLY HILLS"/>
    <m/>
    <s v="PT OF N3/4 OF NE1/4 15-18-18 W &amp; N OF W R/W LN OF SR 491 "/>
    <n v="467133"/>
    <n v="241090"/>
    <n v="226043"/>
    <n v="373979"/>
    <n v="348479"/>
    <x v="0"/>
    <x v="23"/>
    <m/>
    <m/>
    <m/>
    <x v="2"/>
    <m/>
    <n v="1"/>
    <x v="44"/>
    <x v="1"/>
    <x v="1"/>
    <n v="1"/>
    <n v="3230"/>
    <n v="32"/>
    <x v="1"/>
    <x v="0"/>
    <n v="4722"/>
    <m/>
    <m/>
    <m/>
    <m/>
    <s v="GARDINER ELOUISE KELLY TRUSTEE"/>
    <m/>
    <s v="3908 N LECANTO HWY"/>
    <s v="BEVERLY HILLS FL 34465 3516"/>
  </r>
  <r>
    <x v="1897"/>
    <s v="18E17S320030  02940 0170"/>
    <s v="7492"/>
    <s v="PINE RIDGE UNITS 3 &amp; 4"/>
    <s v="0000"/>
    <s v="Vacant Residential"/>
    <s v="09"/>
    <s v="18S"/>
    <s v="18E"/>
    <s v="STANDARD"/>
    <x v="1"/>
    <n v="45665"/>
    <n v="1.05"/>
    <s v="000X"/>
    <n v="4643"/>
    <s v="N"/>
    <x v="90"/>
    <s v="DR"/>
    <m/>
    <s v="BEVERLY HILLS"/>
    <m/>
    <s v="PINE RIDGE UNIT 3 PB 8 PG 51 LOT 17 BLK 294"/>
    <n v="16770"/>
    <n v="16770"/>
    <n v="0"/>
    <n v="16770"/>
    <n v="16770"/>
    <x v="1"/>
    <x v="132"/>
    <n v="10400"/>
    <n v="534"/>
    <n v="809"/>
    <x v="1"/>
    <s v="FROM DEVELOPERS"/>
    <m/>
    <x v="6"/>
    <x v="2"/>
    <x v="2"/>
    <m/>
    <m/>
    <m/>
    <x v="2"/>
    <x v="1"/>
    <n v="0"/>
    <m/>
    <m/>
    <m/>
    <m/>
    <s v="KHAN SHALELA SALLY"/>
    <m/>
    <s v="811 271 PLATTS LN"/>
    <s v=" N6H 0J6 CANADA"/>
  </r>
  <r>
    <x v="1898"/>
    <s v="18E17S320030  03190 0420"/>
    <s v="7492"/>
    <s v="PINE RIDGE UNITS 3 &amp; 4"/>
    <s v="0100"/>
    <s v="Single Family Residential"/>
    <s v="09"/>
    <s v="18S"/>
    <s v="18E"/>
    <s v="STANDARD"/>
    <x v="0"/>
    <n v="43634"/>
    <n v="1"/>
    <s v="000X"/>
    <n v="4565"/>
    <s v="N"/>
    <x v="98"/>
    <s v="DR"/>
    <m/>
    <s v="BEVERLY HILLS"/>
    <m/>
    <s v="PINE RIDGE UNIT 3 PB 8 PG 51 LOT 42 BLK 319"/>
    <n v="124696"/>
    <n v="16030"/>
    <n v="108666"/>
    <n v="86711"/>
    <n v="61211"/>
    <x v="0"/>
    <x v="682"/>
    <n v="86000"/>
    <n v="1187"/>
    <n v="1701"/>
    <x v="0"/>
    <s v="WARRANTY DEED"/>
    <n v="1"/>
    <x v="30"/>
    <x v="3"/>
    <x v="0"/>
    <m/>
    <n v="1319"/>
    <n v="32"/>
    <x v="1"/>
    <x v="0"/>
    <n v="1987"/>
    <m/>
    <m/>
    <m/>
    <m/>
    <s v="RIEHL BARBARA J"/>
    <s v="PAWLACZYK JACQUELINE"/>
    <s v="4565 N FICUS DR"/>
    <s v="BEVERLY HILLS FL 34465"/>
  </r>
  <r>
    <x v="1899"/>
    <s v="18E17S320030  03270 0190"/>
    <s v="7492"/>
    <s v="PINE RIDGE UNITS 3 &amp; 4"/>
    <s v="0100"/>
    <s v="Single Family Residential"/>
    <s v="10"/>
    <s v="18S"/>
    <s v="18E"/>
    <s v="STANDARD"/>
    <x v="0"/>
    <n v="46181"/>
    <n v="1.06"/>
    <s v="000X"/>
    <n v="2771"/>
    <s v="W"/>
    <x v="92"/>
    <s v="DR"/>
    <m/>
    <s v="BEVERLY HILLS"/>
    <m/>
    <s v="PINE RIDGE UNIT 3 PB 8 PG 51 LOT 19 BLK 327"/>
    <n v="152730"/>
    <n v="16960"/>
    <n v="135770"/>
    <n v="111117"/>
    <n v="86117"/>
    <x v="0"/>
    <x v="142"/>
    <n v="20000"/>
    <n v="1930"/>
    <n v="134"/>
    <x v="0"/>
    <s v="SAME FAMILY/DEED FOL"/>
    <n v="1"/>
    <x v="30"/>
    <x v="1"/>
    <x v="0"/>
    <m/>
    <n v="1700"/>
    <n v="32"/>
    <x v="0"/>
    <x v="0"/>
    <n v="2200"/>
    <m/>
    <m/>
    <m/>
    <m/>
    <s v="HART LORRAINE I"/>
    <s v="HART LORRAINE I"/>
    <s v="2771 W BEAMWOOD DR"/>
    <s v="BEVERLY HILLS FL 34465"/>
  </r>
  <r>
    <x v="1900"/>
    <s v="18E17S320030  03270 0220"/>
    <s v="7492"/>
    <s v="PINE RIDGE UNITS 3 &amp; 4"/>
    <s v="0100"/>
    <s v="Single Family Residential"/>
    <s v="10"/>
    <s v="18S"/>
    <s v="18E"/>
    <s v="STANDARD"/>
    <x v="0"/>
    <n v="46605"/>
    <n v="1.07"/>
    <s v="000X"/>
    <n v="2861"/>
    <s v="W"/>
    <x v="92"/>
    <s v="DR"/>
    <m/>
    <s v="BEVERLY HILLS"/>
    <m/>
    <s v="PINE RIDGE UNIT 3 PB 8 PG 51 LOT 22 BLK 327"/>
    <n v="178791"/>
    <n v="17120"/>
    <n v="161671"/>
    <n v="140163"/>
    <n v="114663"/>
    <x v="0"/>
    <x v="401"/>
    <n v="134000"/>
    <n v="2651"/>
    <n v="2057"/>
    <x v="0"/>
    <s v="WARRANTY DEED"/>
    <n v="1"/>
    <x v="1"/>
    <x v="1"/>
    <x v="0"/>
    <m/>
    <n v="1982"/>
    <n v="32"/>
    <x v="1"/>
    <x v="0"/>
    <n v="2552"/>
    <m/>
    <m/>
    <m/>
    <m/>
    <s v="DEKALB DOUGLAS A"/>
    <s v="DEKALB LOIS A"/>
    <s v="2861 W BEAMWOOD DR"/>
    <s v="BEVERLY HILLS FL 34465 3066"/>
  </r>
  <r>
    <x v="1901"/>
    <s v="18E17S320030  03360 0240"/>
    <s v="7492"/>
    <s v="PINE RIDGE UNITS 3 &amp; 4"/>
    <s v="0100"/>
    <s v="Single Family Residential"/>
    <s v="10"/>
    <s v="18S"/>
    <s v="18E"/>
    <s v="STANDARD"/>
    <x v="0"/>
    <n v="46213"/>
    <n v="1.06"/>
    <s v="000X"/>
    <n v="2685"/>
    <s v="W"/>
    <x v="100"/>
    <s v="DR"/>
    <m/>
    <s v="BEVERLY HILLS"/>
    <m/>
    <s v="PINE RIDGE UNIT 3 PB 8 PG 51 LOT 24 BLK 336"/>
    <n v="212165"/>
    <n v="16970"/>
    <n v="195195"/>
    <n v="212165"/>
    <n v="212165"/>
    <x v="1"/>
    <x v="230"/>
    <n v="223400"/>
    <n v="2966"/>
    <n v="23"/>
    <x v="0"/>
    <s v="WARRANTY DEED"/>
    <n v="1"/>
    <x v="18"/>
    <x v="1"/>
    <x v="0"/>
    <m/>
    <n v="2012"/>
    <n v="32"/>
    <x v="0"/>
    <x v="0"/>
    <n v="2787"/>
    <m/>
    <m/>
    <m/>
    <m/>
    <s v="CARATTINI HERIBERTO TORRES SR"/>
    <m/>
    <s v="2685 W APRICOT DR"/>
    <s v="BEVERLY HILLS FL 34465"/>
  </r>
  <r>
    <x v="1902"/>
    <s v="18E17S320030  03360 0260"/>
    <s v="7492"/>
    <s v="PINE RIDGE UNITS 3 &amp; 4"/>
    <s v="0100"/>
    <s v="Single Family Residential"/>
    <s v="10"/>
    <s v="18S"/>
    <s v="18E"/>
    <s v="STANDARD"/>
    <x v="0"/>
    <n v="46197"/>
    <n v="1.06"/>
    <s v="000X"/>
    <n v="2743"/>
    <s v="W"/>
    <x v="100"/>
    <s v="DR"/>
    <m/>
    <s v="BEVERLY HILLS"/>
    <m/>
    <s v="PINE RIDGE UNIT 3 PB 8 PG 51 LOT 26 BLK 336"/>
    <n v="157457"/>
    <n v="16970"/>
    <n v="140487"/>
    <n v="112609"/>
    <n v="87609"/>
    <x v="0"/>
    <x v="327"/>
    <n v="102500"/>
    <n v="2588"/>
    <n v="94"/>
    <x v="0"/>
    <s v="WARRANTY DEED"/>
    <n v="1"/>
    <x v="1"/>
    <x v="3"/>
    <x v="0"/>
    <n v="1"/>
    <n v="1758"/>
    <n v="32"/>
    <x v="1"/>
    <x v="0"/>
    <n v="2709"/>
    <m/>
    <m/>
    <m/>
    <m/>
    <s v="HENDRICKSON MICHAEL"/>
    <s v="HENDRICKSON NANCY"/>
    <s v="2743 W APRICOT DR"/>
    <s v="BEVERLY HILLS FL 34465"/>
  </r>
  <r>
    <x v="1903"/>
    <s v="18E17S320030  03380 0170"/>
    <s v="7492"/>
    <s v="PINE RIDGE UNITS 3 &amp; 4"/>
    <s v="0100"/>
    <s v="Single Family Residential"/>
    <s v="10"/>
    <s v="18S"/>
    <s v="18E"/>
    <s v="1.0 TO 2.5 ACRES HIGH"/>
    <x v="0"/>
    <n v="58054"/>
    <n v="1.33"/>
    <s v="000X"/>
    <n v="4821"/>
    <s v="N"/>
    <x v="115"/>
    <s v="PT"/>
    <m/>
    <s v="BEVERLY HILLS"/>
    <m/>
    <s v="PINE RIDGE UNIT 3 PB 8 PG 51 LOT 17 BLK 338"/>
    <n v="221846"/>
    <n v="16650"/>
    <n v="205196"/>
    <n v="167546"/>
    <n v="142546"/>
    <x v="1"/>
    <x v="841"/>
    <n v="275000"/>
    <n v="3127"/>
    <n v="1016"/>
    <x v="0"/>
    <s v="WARRANTY DEED"/>
    <n v="1"/>
    <x v="24"/>
    <x v="1"/>
    <x v="0"/>
    <m/>
    <n v="2096"/>
    <n v="32"/>
    <x v="1"/>
    <x v="0"/>
    <n v="3314"/>
    <m/>
    <m/>
    <m/>
    <m/>
    <s v="MCNEILY FAITH"/>
    <s v="GAFFNEY ERROLL"/>
    <s v="4821 N AIR POINT"/>
    <s v="BEVERLY HILLS FL 34465"/>
  </r>
  <r>
    <x v="1904"/>
    <s v="18E17S320030  03400 0280"/>
    <s v="7492"/>
    <s v="PINE RIDGE UNITS 3 &amp; 4"/>
    <s v="0100"/>
    <s v="Single Family Residential"/>
    <s v="10"/>
    <s v="18S"/>
    <s v="18E"/>
    <s v="STANDARD"/>
    <x v="0"/>
    <n v="46435"/>
    <n v="1.07"/>
    <s v="000X"/>
    <n v="4851"/>
    <s v="N"/>
    <x v="99"/>
    <s v="DR"/>
    <m/>
    <s v="BEVERLY HILLS"/>
    <m/>
    <s v="PINE RIDGE UNIT 3 PB 8 PG 51 LOT 28 BLK 340"/>
    <n v="208501"/>
    <n v="17060"/>
    <n v="191441"/>
    <n v="166800"/>
    <n v="141800"/>
    <x v="0"/>
    <x v="842"/>
    <n v="220000"/>
    <n v="2720"/>
    <n v="2437"/>
    <x v="0"/>
    <s v="WARRANTY DEED"/>
    <n v="1"/>
    <x v="7"/>
    <x v="1"/>
    <x v="0"/>
    <n v="1"/>
    <n v="1839"/>
    <n v="32"/>
    <x v="0"/>
    <x v="0"/>
    <n v="2677"/>
    <m/>
    <m/>
    <m/>
    <m/>
    <s v="PISANI JAMES E"/>
    <s v="PISANI PATRICIA HARR"/>
    <s v="4851 N BAYWOOD DR"/>
    <s v="BEVERLY HILLS FL 34465"/>
  </r>
  <r>
    <x v="1905"/>
    <s v="18E17S320030  03460 0070"/>
    <s v="7492"/>
    <s v="PINE RIDGE UNITS 3 &amp; 4"/>
    <s v="0100"/>
    <s v="Single Family Residential"/>
    <s v="11"/>
    <s v="18S"/>
    <s v="18E"/>
    <s v="STANDARD"/>
    <x v="0"/>
    <n v="48178"/>
    <n v="1.1100000000000001"/>
    <s v="000X"/>
    <n v="1843"/>
    <s v="W"/>
    <x v="109"/>
    <s v="DR"/>
    <m/>
    <s v="BEVERLY HILLS"/>
    <m/>
    <s v="PINE RIDGE UNIT 3 PB 8 PG 51 LOT 7 BLK 346"/>
    <n v="203774"/>
    <n v="17700"/>
    <n v="186074"/>
    <n v="147145"/>
    <n v="122145"/>
    <x v="0"/>
    <x v="252"/>
    <n v="15500"/>
    <n v="1549"/>
    <n v="1000"/>
    <x v="1"/>
    <s v="WARRANTY DEED"/>
    <n v="1"/>
    <x v="22"/>
    <x v="1"/>
    <x v="0"/>
    <m/>
    <n v="2004"/>
    <n v="32"/>
    <x v="1"/>
    <x v="0"/>
    <n v="2902"/>
    <m/>
    <m/>
    <m/>
    <m/>
    <s v="MCRAE RICHARD E"/>
    <s v="MCRAE RUTH A"/>
    <s v="1843 W IVORYWOOD DR"/>
    <s v="BEVERLY HILLS FL 34465"/>
  </r>
  <r>
    <x v="1906"/>
    <s v="18E17S320030  03470 0210"/>
    <s v="7492"/>
    <s v="PINE RIDGE UNITS 3 &amp; 4"/>
    <s v="0000"/>
    <s v="Vacant Residential"/>
    <s v="11"/>
    <s v="18S"/>
    <s v="18E"/>
    <s v="STANDARD"/>
    <x v="1"/>
    <n v="46081"/>
    <n v="1.06"/>
    <s v="000X"/>
    <n v="4414"/>
    <s v="N"/>
    <x v="105"/>
    <s v="DR"/>
    <m/>
    <s v="BEVERLY HILLS"/>
    <m/>
    <s v="PINE RIDGE UNIT 3 PB 8 PG 51 LOT 21 BLK 347 "/>
    <n v="16930"/>
    <n v="16930"/>
    <n v="0"/>
    <n v="16930"/>
    <n v="16930"/>
    <x v="1"/>
    <x v="596"/>
    <n v="23500"/>
    <n v="3105"/>
    <n v="33"/>
    <x v="1"/>
    <s v="WARRANTY DEED"/>
    <m/>
    <x v="6"/>
    <x v="2"/>
    <x v="2"/>
    <m/>
    <m/>
    <m/>
    <x v="2"/>
    <x v="1"/>
    <n v="0"/>
    <m/>
    <m/>
    <m/>
    <m/>
    <s v="DANZEISEN DYLAN"/>
    <m/>
    <s v="6188 E PEACH ST"/>
    <s v="INVERNESS FL 34452"/>
  </r>
  <r>
    <x v="1907"/>
    <s v="18E17S320030  03520 0080"/>
    <s v="7492"/>
    <s v="PINE RIDGE UNITS 3 &amp; 4"/>
    <s v="0100"/>
    <s v="Single Family Residential"/>
    <s v="11"/>
    <s v="18S"/>
    <s v="18E"/>
    <s v="STANDARD"/>
    <x v="0"/>
    <n v="54225"/>
    <n v="1.24"/>
    <s v="000X"/>
    <n v="4787"/>
    <s v="N"/>
    <x v="107"/>
    <s v="WAY"/>
    <m/>
    <s v="BEVERLY HILLS"/>
    <m/>
    <s v="PINE RIDGE UNIT 3 PB 8 PG 51 LOT 8 BLK 352"/>
    <n v="312425"/>
    <n v="19920"/>
    <n v="292505"/>
    <n v="240868"/>
    <n v="215868"/>
    <x v="0"/>
    <x v="294"/>
    <n v="187500"/>
    <n v="999"/>
    <n v="607"/>
    <x v="0"/>
    <s v="WARRANTY DEED"/>
    <n v="1"/>
    <x v="1"/>
    <x v="0"/>
    <x v="1"/>
    <n v="1"/>
    <n v="3436"/>
    <n v="32"/>
    <x v="0"/>
    <x v="0"/>
    <n v="4840"/>
    <m/>
    <m/>
    <m/>
    <m/>
    <s v="WELDON A AMERINE AND FLORIENE J AMERINE"/>
    <s v="INTER VIVOS TRUST OF SEPTEMBER 11 2014"/>
    <s v="4787 N MANGROVE WAY"/>
    <s v="BEVERLY HILLS FL 34465 3128"/>
  </r>
  <r>
    <x v="1908"/>
    <s v="18E17S320030  03540 0270"/>
    <s v="7492"/>
    <s v="PINE RIDGE UNITS 3 &amp; 4"/>
    <s v="0100"/>
    <s v="Single Family Residential"/>
    <s v="11"/>
    <s v="18S"/>
    <s v="18E"/>
    <s v="STANDARD"/>
    <x v="0"/>
    <n v="51825"/>
    <n v="1.19"/>
    <s v="000X"/>
    <n v="4761"/>
    <s v="N"/>
    <x v="105"/>
    <s v="DR"/>
    <m/>
    <s v="BEVERLY HILLS"/>
    <m/>
    <s v="PINE RIDGE UNIT 3 PB 8 PG 51 LOT 27 BLK 354"/>
    <n v="213663"/>
    <n v="19040"/>
    <n v="194623"/>
    <n v="182135"/>
    <n v="157135"/>
    <x v="0"/>
    <x v="843"/>
    <n v="228500"/>
    <n v="2864"/>
    <n v="1627"/>
    <x v="0"/>
    <s v="WARRANTY DEED"/>
    <n v="1"/>
    <x v="1"/>
    <x v="1"/>
    <x v="1"/>
    <m/>
    <n v="2278"/>
    <n v="32"/>
    <x v="0"/>
    <x v="0"/>
    <n v="3434"/>
    <m/>
    <m/>
    <m/>
    <m/>
    <s v="GRINSTEAD GARY"/>
    <s v="GRINSTEAD DEBRA"/>
    <s v="4761 N LENA DR"/>
    <s v="BEVERLY HILLS FL 34465"/>
  </r>
  <r>
    <x v="1909"/>
    <s v="18E17S320030  02880 0040"/>
    <s v="7492"/>
    <s v="PINE RIDGE UNITS 3 &amp; 4"/>
    <s v="0100"/>
    <s v="Single Family Residential"/>
    <s v="09"/>
    <s v="18S"/>
    <s v="18E"/>
    <s v="STANDARD"/>
    <x v="0"/>
    <n v="52469"/>
    <n v="1.2"/>
    <s v="000X"/>
    <n v="3750"/>
    <s v="W"/>
    <x v="89"/>
    <s v="CIR"/>
    <m/>
    <s v="BEVERLY HILLS"/>
    <m/>
    <s v="PINE RIDGE UNIT 3 PB 8 PG 51 LOT 4 BLK 288"/>
    <n v="229345"/>
    <n v="19270"/>
    <n v="210075"/>
    <n v="117641"/>
    <n v="92641"/>
    <x v="0"/>
    <x v="436"/>
    <n v="235000"/>
    <n v="2324"/>
    <n v="1360"/>
    <x v="0"/>
    <s v="WARRANTY DEED"/>
    <n v="1"/>
    <x v="22"/>
    <x v="1"/>
    <x v="0"/>
    <m/>
    <n v="2120"/>
    <n v="32"/>
    <x v="1"/>
    <x v="0"/>
    <n v="2969"/>
    <m/>
    <m/>
    <m/>
    <m/>
    <s v="BAUER DOUGLAS G"/>
    <s v="BAUER JANET E"/>
    <s v="3750 W COGWOOD CIR"/>
    <s v="BEVERLY HILLS FL 34465"/>
  </r>
  <r>
    <x v="1910"/>
    <s v="18E17S320030  03270 0020"/>
    <s v="7492"/>
    <s v="PINE RIDGE UNITS 3 &amp; 4"/>
    <s v="0000"/>
    <s v="Vacant Residential"/>
    <s v="10"/>
    <s v="18S"/>
    <s v="18E"/>
    <s v="STANDARD"/>
    <x v="1"/>
    <n v="43750"/>
    <n v="1"/>
    <s v="000X"/>
    <n v="4580"/>
    <s v="N"/>
    <x v="99"/>
    <s v="DR"/>
    <m/>
    <s v="BEVERLY HILLS"/>
    <m/>
    <s v="PINE RIDGE UNIT 3 PB 8 PG 51 LOT 2 BLK 327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WHITE BARRY L"/>
    <s v="WHITE LAUREL ANN"/>
    <s v="2641 SE IBIS AVE"/>
    <s v="PORT SAINT LUCIE FL 34952 7293"/>
  </r>
  <r>
    <x v="1911"/>
    <s v="18E17S320030  03320 0120"/>
    <s v="7492"/>
    <s v="PINE RIDGE UNITS 3 &amp; 4"/>
    <s v="0100"/>
    <s v="Single Family Residential"/>
    <s v="10"/>
    <s v="18S"/>
    <s v="18E"/>
    <s v="STANDARD"/>
    <x v="0"/>
    <n v="43681"/>
    <n v="1"/>
    <s v="000X"/>
    <n v="4467"/>
    <s v="N"/>
    <x v="101"/>
    <s v="AVE"/>
    <m/>
    <s v="BEVERLY HILLS"/>
    <m/>
    <s v="PINE RIDGE UNIT 3 PB 8 PG 51 LOT 12 BLK 332"/>
    <n v="226119"/>
    <n v="16040"/>
    <n v="210079"/>
    <n v="226119"/>
    <n v="226119"/>
    <x v="1"/>
    <x v="844"/>
    <n v="245500"/>
    <n v="2893"/>
    <n v="2448"/>
    <x v="0"/>
    <s v="WARRANTY DEED"/>
    <n v="1"/>
    <x v="7"/>
    <x v="1"/>
    <x v="0"/>
    <m/>
    <n v="2366"/>
    <n v="32"/>
    <x v="1"/>
    <x v="0"/>
    <n v="3132"/>
    <m/>
    <m/>
    <m/>
    <m/>
    <s v="PARSONS CHRISTOPHER S"/>
    <s v="PARSONS CATHERINE"/>
    <s v="4467 N APPLE VALLEY"/>
    <s v="BEVERLY HILLS FL 34465"/>
  </r>
  <r>
    <x v="1912"/>
    <s v="18E17S320030  03360 0010"/>
    <s v="7492"/>
    <s v="PINE RIDGE UNITS 3 &amp; 4"/>
    <s v="0100"/>
    <s v="Single Family Residential"/>
    <s v="10"/>
    <s v="18S"/>
    <s v="18E"/>
    <s v="STANDARD"/>
    <x v="0"/>
    <n v="45571"/>
    <n v="1.05"/>
    <s v="000X"/>
    <n v="2788"/>
    <s v="W"/>
    <x v="96"/>
    <s v="ST"/>
    <m/>
    <s v="BEVERLY HILLS"/>
    <m/>
    <s v="PINE RIDGE UNIT 3 PB 8 PG 51 LOT 1 BLK 336 "/>
    <n v="176572"/>
    <n v="16740"/>
    <n v="159832"/>
    <n v="117264"/>
    <n v="91764"/>
    <x v="0"/>
    <x v="531"/>
    <n v="11000"/>
    <n v="786"/>
    <n v="1112"/>
    <x v="1"/>
    <s v="WARRANTY DEED"/>
    <n v="1"/>
    <x v="2"/>
    <x v="1"/>
    <x v="0"/>
    <m/>
    <n v="1963"/>
    <n v="32"/>
    <x v="1"/>
    <x v="0"/>
    <n v="2633"/>
    <m/>
    <m/>
    <m/>
    <m/>
    <s v="ROBERTS ROSE M"/>
    <m/>
    <s v="304 S JEFFERSON ST"/>
    <s v="BEVERLY HILLS FL 34465 4075"/>
  </r>
  <r>
    <x v="1913"/>
    <s v="18E17S320030  03390 0110"/>
    <s v="7492"/>
    <s v="PINE RIDGE UNITS 3 &amp; 4"/>
    <s v="0100"/>
    <s v="Single Family Residential"/>
    <s v="10"/>
    <s v="18S"/>
    <s v="18E"/>
    <s v="STANDARD"/>
    <x v="0"/>
    <n v="43835"/>
    <n v="1.01"/>
    <s v="000X"/>
    <n v="2868"/>
    <s v="W"/>
    <x v="102"/>
    <s v="DR"/>
    <m/>
    <s v="BEVERLY HILLS"/>
    <m/>
    <s v="PINE RIDGE UNIT 3 PB 8 PG 51 LOT 11 BLK 339 "/>
    <n v="222093"/>
    <n v="16100"/>
    <n v="205993"/>
    <n v="163978"/>
    <n v="138978"/>
    <x v="0"/>
    <x v="0"/>
    <n v="135000"/>
    <n v="2545"/>
    <n v="1723"/>
    <x v="0"/>
    <s v="WARRANTY DEED"/>
    <n v="1"/>
    <x v="23"/>
    <x v="1"/>
    <x v="0"/>
    <m/>
    <n v="2193"/>
    <n v="32"/>
    <x v="0"/>
    <x v="0"/>
    <n v="3150"/>
    <m/>
    <m/>
    <m/>
    <m/>
    <s v="TOLLE BRANDON E"/>
    <m/>
    <s v="2868 W ALEUTS DR"/>
    <s v="BEVERLY HILLS FL 34465 3022"/>
  </r>
  <r>
    <x v="1914"/>
    <s v="18E17S320030  03400 0300"/>
    <s v="7492"/>
    <s v="PINE RIDGE UNITS 3 &amp; 4"/>
    <s v="0100"/>
    <s v="Single Family Residential"/>
    <s v="10"/>
    <s v="18S"/>
    <s v="18E"/>
    <s v="STANDARD"/>
    <x v="0"/>
    <n v="43963"/>
    <n v="1.01"/>
    <s v="000X"/>
    <n v="4919"/>
    <s v="N"/>
    <x v="99"/>
    <s v="DR"/>
    <m/>
    <s v="BEVERLY HILLS"/>
    <m/>
    <s v="PINE RIDGE UNIT 3 PB 8 PG 51 LOT 30 BLK 340"/>
    <n v="211043"/>
    <n v="16150"/>
    <n v="194893"/>
    <n v="211043"/>
    <n v="211043"/>
    <x v="1"/>
    <x v="845"/>
    <n v="225000"/>
    <n v="2767"/>
    <n v="2374"/>
    <x v="0"/>
    <s v="WARRANTY DEED"/>
    <n v="1"/>
    <x v="13"/>
    <x v="1"/>
    <x v="0"/>
    <m/>
    <n v="2072"/>
    <n v="32"/>
    <x v="0"/>
    <x v="0"/>
    <n v="2815"/>
    <m/>
    <m/>
    <m/>
    <m/>
    <s v="DOBSON DLON K"/>
    <m/>
    <s v="8321 W PROMENADE DR"/>
    <s v="HOMOSASSA FL 34448 1954"/>
  </r>
  <r>
    <x v="1915"/>
    <s v="18E17S320030  03410 0150"/>
    <s v="7492"/>
    <s v="PINE RIDGE UNITS 3 &amp; 4"/>
    <s v="0100"/>
    <s v="Single Family Residential"/>
    <s v="10"/>
    <s v="18S"/>
    <s v="18E"/>
    <s v="STANDARD"/>
    <x v="0"/>
    <n v="46454"/>
    <n v="1.07"/>
    <s v="000X"/>
    <n v="2573"/>
    <s v="W"/>
    <x v="102"/>
    <s v="DR"/>
    <m/>
    <s v="BEVERLY HILLS"/>
    <m/>
    <s v="PINE RIDGE UNIT 3 PB 8 PG 51 LOT 15 BLK 341"/>
    <n v="239709"/>
    <n v="17060"/>
    <n v="222649"/>
    <n v="235138"/>
    <n v="210138"/>
    <x v="0"/>
    <x v="719"/>
    <n v="269000"/>
    <n v="2888"/>
    <n v="1986"/>
    <x v="0"/>
    <s v="WARRANTY DEED"/>
    <n v="1"/>
    <x v="10"/>
    <x v="1"/>
    <x v="0"/>
    <n v="1"/>
    <n v="2421"/>
    <n v="32"/>
    <x v="1"/>
    <x v="0"/>
    <n v="3547"/>
    <m/>
    <m/>
    <m/>
    <m/>
    <s v="THOMSON THOMAS N"/>
    <s v="THOMSON KATHRYN D"/>
    <s v="2573 W ALEUTS DR"/>
    <s v="BEVERLY HILLS FL 34465"/>
  </r>
  <r>
    <x v="1916"/>
    <s v="18E17S320030  03420 0080"/>
    <s v="7492"/>
    <s v="PINE RIDGE UNITS 3 &amp; 4"/>
    <s v="0100"/>
    <s v="Single Family Residential"/>
    <s v="10"/>
    <s v="18S"/>
    <s v="18E"/>
    <s v="1.0 TO 2.5 ACRES HIGH"/>
    <x v="0"/>
    <n v="67584"/>
    <n v="1.55"/>
    <s v="000X"/>
    <n v="4946"/>
    <s v="N"/>
    <x v="105"/>
    <s v="DR"/>
    <m/>
    <s v="BEVERLY HILLS"/>
    <m/>
    <s v="PINE RIDGE UNIT 3 PB 8 PG 51 LOT 8 BLK 342"/>
    <n v="398858"/>
    <n v="19390"/>
    <n v="379468"/>
    <n v="334129"/>
    <n v="308629"/>
    <x v="0"/>
    <x v="548"/>
    <n v="12000"/>
    <n v="855"/>
    <n v="2114"/>
    <x v="1"/>
    <s v="WARRANTY DEED"/>
    <n v="2"/>
    <x v="3"/>
    <x v="1"/>
    <x v="4"/>
    <m/>
    <n v="3788"/>
    <n v="32"/>
    <x v="0"/>
    <x v="0"/>
    <n v="5465"/>
    <m/>
    <m/>
    <m/>
    <m/>
    <s v="TAMARAZZO VITO"/>
    <s v="TAMARAZZO VICTOR"/>
    <s v="4946 N LENA DR"/>
    <s v="BEVERLY HILLS FL 34465"/>
  </r>
  <r>
    <x v="1917"/>
    <s v="18E17S320030  03420 0090"/>
    <s v="7492"/>
    <s v="PINE RIDGE UNITS 3 &amp; 4"/>
    <s v="0100"/>
    <s v="Single Family Residential"/>
    <s v="10"/>
    <s v="18S"/>
    <s v="18E"/>
    <s v="STANDARD"/>
    <x v="0"/>
    <n v="53873"/>
    <n v="1.24"/>
    <s v="000X"/>
    <n v="4900"/>
    <s v="N"/>
    <x v="105"/>
    <s v="DR"/>
    <m/>
    <s v="BEVERLY HILLS"/>
    <m/>
    <s v="PINE RIDGE UNIT 3 PB 8 PG 51 LOT 9 BLK 342"/>
    <n v="199172"/>
    <n v="19790"/>
    <n v="179382"/>
    <n v="148739"/>
    <n v="123739"/>
    <x v="0"/>
    <x v="88"/>
    <n v="139000"/>
    <n v="1251"/>
    <n v="1544"/>
    <x v="0"/>
    <s v="WARRANTY DEED"/>
    <n v="1"/>
    <x v="18"/>
    <x v="1"/>
    <x v="0"/>
    <m/>
    <n v="1840"/>
    <n v="32"/>
    <x v="0"/>
    <x v="0"/>
    <n v="2671"/>
    <m/>
    <m/>
    <m/>
    <m/>
    <s v="ISASI PHILLIP R"/>
    <s v="ISASI KATHLEEN A"/>
    <s v="4900 LENA DR"/>
    <s v="BEVERLY HILLS FL 34465"/>
  </r>
  <r>
    <x v="1918"/>
    <s v="18E17S320030  03450 0060"/>
    <s v="7492"/>
    <s v="PINE RIDGE UNITS 3 &amp; 4"/>
    <s v="0000"/>
    <s v="Vacant Residential"/>
    <s v="10"/>
    <s v="18S"/>
    <s v="18E"/>
    <s v="STANDARD"/>
    <x v="1"/>
    <n v="43579"/>
    <n v="1"/>
    <s v="000X"/>
    <n v="2020"/>
    <s v="W"/>
    <x v="104"/>
    <s v="DR"/>
    <m/>
    <s v="BEVERLY HILLS"/>
    <m/>
    <s v="PINE RIDGE UNIT 3 PB 8 PG 51 LOT 6 BLK 345 "/>
    <n v="16010"/>
    <n v="16010"/>
    <n v="0"/>
    <n v="16010"/>
    <n v="16010"/>
    <x v="1"/>
    <x v="472"/>
    <n v="59000"/>
    <n v="2121"/>
    <n v="1444"/>
    <x v="1"/>
    <s v="WARRANTY DEED"/>
    <m/>
    <x v="6"/>
    <x v="2"/>
    <x v="2"/>
    <m/>
    <m/>
    <m/>
    <x v="2"/>
    <x v="1"/>
    <n v="0"/>
    <m/>
    <m/>
    <m/>
    <m/>
    <s v="PAZMINO OSWALDO M"/>
    <m/>
    <s v="30 PAYAN AVENUE"/>
    <s v="VALLEY STREAM NY 11580"/>
  </r>
  <r>
    <x v="1919"/>
    <s v="18E17S320030  03450 0110"/>
    <s v="7492"/>
    <s v="PINE RIDGE UNITS 3 &amp; 4"/>
    <s v="0100"/>
    <s v="Single Family Residential"/>
    <s v="10"/>
    <s v="18S"/>
    <s v="18E"/>
    <s v="STANDARD"/>
    <x v="0"/>
    <n v="45873"/>
    <n v="1.05"/>
    <s v="000X"/>
    <n v="2049"/>
    <s v="W"/>
    <x v="116"/>
    <s v="DR"/>
    <m/>
    <s v="BEVERLY HILLS"/>
    <m/>
    <s v="PINE RIDGE UNIT 3 PB 8 PG 51 LOT 11 BLK 345"/>
    <n v="211371"/>
    <n v="16850"/>
    <n v="194521"/>
    <n v="166924"/>
    <n v="141924"/>
    <x v="0"/>
    <x v="846"/>
    <n v="158000"/>
    <n v="2715"/>
    <n v="2475"/>
    <x v="0"/>
    <s v="TO OR FROM BANKS/LOAN CO."/>
    <n v="2"/>
    <x v="14"/>
    <x v="1"/>
    <x v="0"/>
    <m/>
    <n v="2619"/>
    <n v="29"/>
    <x v="1"/>
    <x v="0"/>
    <n v="3668"/>
    <m/>
    <m/>
    <m/>
    <m/>
    <s v="PETERSEN STEPHEN D"/>
    <s v="PETERSEN HILARY A"/>
    <s v="2049 W GRAYWOOD DR"/>
    <s v="BEVERLY HILLS FL 34465"/>
  </r>
  <r>
    <x v="1920"/>
    <s v="18E17S320030  03480 0070"/>
    <s v="7492"/>
    <s v="PINE RIDGE UNITS 3 &amp; 4"/>
    <s v="0100"/>
    <s v="Single Family Residential"/>
    <s v="11"/>
    <s v="18S"/>
    <s v="18E"/>
    <s v="1.0 TO 2.5 ACRES HIGH"/>
    <x v="0"/>
    <n v="58062"/>
    <n v="1.33"/>
    <s v="000X"/>
    <n v="4631"/>
    <s v="N"/>
    <x v="113"/>
    <s v="LOOP"/>
    <m/>
    <s v="BEVERLY HILLS"/>
    <m/>
    <s v="PINE RIDGE UNIT 3 PB 8 PG 51 LOT 7 BLK 348"/>
    <n v="229490"/>
    <n v="16660"/>
    <n v="212830"/>
    <n v="229490"/>
    <n v="229490"/>
    <x v="0"/>
    <x v="847"/>
    <n v="290000"/>
    <n v="3070"/>
    <n v="433"/>
    <x v="0"/>
    <s v="WARRANTY DEED"/>
    <n v="1"/>
    <x v="41"/>
    <x v="1"/>
    <x v="0"/>
    <m/>
    <n v="2023"/>
    <n v="32"/>
    <x v="1"/>
    <x v="0"/>
    <n v="2815"/>
    <m/>
    <m/>
    <m/>
    <m/>
    <s v="PINNER JASON"/>
    <s v="PINNER KRISTA"/>
    <s v="4631 N RUSHMORE LOOP"/>
    <s v="BEVERLY HILLS FL 34465"/>
  </r>
  <r>
    <x v="1921"/>
    <s v="18E17S320030  03530 0050"/>
    <s v="7492"/>
    <s v="PINE RIDGE UNITS 3 &amp; 4"/>
    <s v="0100"/>
    <s v="Single Family Residential"/>
    <s v="11"/>
    <s v="18S"/>
    <s v="18E"/>
    <s v="STANDARD"/>
    <x v="0"/>
    <n v="44956"/>
    <n v="1.03"/>
    <s v="000X"/>
    <n v="4802"/>
    <s v="N"/>
    <x v="107"/>
    <s v="WAY"/>
    <m/>
    <s v="BEVERLY HILLS"/>
    <m/>
    <s v="PINE RIDGE UNIT 3 PB 8 PG 51 LOT 5 BLK 353"/>
    <n v="214484"/>
    <n v="16510"/>
    <n v="197974"/>
    <n v="148032"/>
    <n v="123032"/>
    <x v="0"/>
    <x v="94"/>
    <n v="11000"/>
    <n v="1098"/>
    <n v="2048"/>
    <x v="1"/>
    <s v="WARRANTY DEED"/>
    <n v="1"/>
    <x v="7"/>
    <x v="1"/>
    <x v="0"/>
    <m/>
    <n v="2394"/>
    <n v="32"/>
    <x v="1"/>
    <x v="0"/>
    <n v="3336"/>
    <m/>
    <m/>
    <m/>
    <m/>
    <s v="BONARD JUDITH A"/>
    <s v="BONARD JEAN P"/>
    <s v="4802 N MANGROVE WAY"/>
    <s v="BEVERLY HILLS FL 34465"/>
  </r>
  <r>
    <x v="1922"/>
    <s v="18E17S320030  03540 0120"/>
    <s v="7492"/>
    <s v="PINE RIDGE UNITS 3 &amp; 4"/>
    <s v="0100"/>
    <s v="Single Family Residential"/>
    <s v="11"/>
    <s v="18S"/>
    <s v="18E"/>
    <s v="STANDARD"/>
    <x v="0"/>
    <n v="46750"/>
    <n v="1.07"/>
    <s v="000X"/>
    <n v="4826"/>
    <s v="N"/>
    <x v="112"/>
    <s v="WAY"/>
    <m/>
    <s v="BEVERLY HILLS"/>
    <m/>
    <s v="PINE RIDGE UNIT 3 PB 8 PG 51 LOT 12 BLK 354 "/>
    <n v="192946"/>
    <n v="17170"/>
    <n v="175776"/>
    <n v="143396"/>
    <n v="118396"/>
    <x v="0"/>
    <x v="116"/>
    <n v="168000"/>
    <n v="2315"/>
    <n v="1355"/>
    <x v="0"/>
    <s v="WARRANTY DEED"/>
    <n v="1"/>
    <x v="44"/>
    <x v="1"/>
    <x v="0"/>
    <n v="1"/>
    <n v="2128"/>
    <n v="32"/>
    <x v="0"/>
    <x v="0"/>
    <n v="3210"/>
    <m/>
    <m/>
    <m/>
    <m/>
    <s v="ROCKNEY VAUGHN D"/>
    <m/>
    <s v="4826 N MAPLEVIEW WAY"/>
    <s v="BEVERLY HILLS FL 34465"/>
  </r>
  <r>
    <x v="1923"/>
    <s v="18E17S320030  03540 0260"/>
    <s v="7492"/>
    <s v="PINE RIDGE UNITS 3 &amp; 4"/>
    <s v="0100"/>
    <s v="Single Family Residential"/>
    <s v="11"/>
    <s v="18S"/>
    <s v="18E"/>
    <s v="STANDARD"/>
    <x v="0"/>
    <n v="49907"/>
    <n v="1.1499999999999999"/>
    <s v="000X"/>
    <n v="1905"/>
    <s v="W"/>
    <x v="104"/>
    <s v="DR"/>
    <m/>
    <s v="BEVERLY HILLS"/>
    <m/>
    <s v="PINE RIDGE UNIT 3 PB 8 PG 51 LOT 26 BLK 354 "/>
    <n v="192061"/>
    <n v="18330"/>
    <n v="173731"/>
    <n v="134417"/>
    <n v="0"/>
    <x v="0"/>
    <x v="222"/>
    <n v="140000"/>
    <n v="1388"/>
    <n v="777"/>
    <x v="0"/>
    <s v="WARRANTY DEED"/>
    <n v="1"/>
    <x v="33"/>
    <x v="1"/>
    <x v="0"/>
    <m/>
    <n v="2084"/>
    <n v="32"/>
    <x v="0"/>
    <x v="0"/>
    <n v="2950"/>
    <m/>
    <m/>
    <m/>
    <m/>
    <s v="STINO RICHARD J"/>
    <m/>
    <s v="1905 W HUNTINGTON DR"/>
    <s v="BEVERLY HILLS FL 34465 3148"/>
  </r>
  <r>
    <x v="1924"/>
    <s v="18E18S10      22110"/>
    <s v="7492"/>
    <s v="PINE RIDGE UNITS 3 &amp; 4"/>
    <s v="5500"/>
    <s v="Timberland, Index 80-90"/>
    <s v="10"/>
    <s v="18S"/>
    <s v="18E"/>
    <s v="10 TO 20 ACRES MED"/>
    <x v="1"/>
    <n v="435653"/>
    <n v="10"/>
    <s v="000X"/>
    <n v="0"/>
    <s v="N"/>
    <x v="108"/>
    <s v="DR"/>
    <m/>
    <s v="BEVERLY HILLS"/>
    <m/>
    <s v="N1/2 OF N1/2 OF SE1/4 OF SE1/4 10-18-18 LESS W 105 FT DESC"/>
    <n v="85010"/>
    <n v="85010"/>
    <n v="0"/>
    <n v="2400"/>
    <n v="2400"/>
    <x v="1"/>
    <x v="500"/>
    <n v="805000"/>
    <n v="1476"/>
    <n v="762"/>
    <x v="1"/>
    <s v="SALE / MORE THAN 1 PARCEL"/>
    <m/>
    <x v="6"/>
    <x v="2"/>
    <x v="2"/>
    <m/>
    <m/>
    <m/>
    <x v="2"/>
    <x v="1"/>
    <n v="0"/>
    <m/>
    <m/>
    <m/>
    <m/>
    <s v="PARKES GREGORY L AS BISHOP OF"/>
    <s v="THE DIOCESE OF ST PETERSBURG"/>
    <s v="PO BOX 40200"/>
    <s v="ST PETERSBURG FL 33743 0200"/>
  </r>
  <r>
    <x v="1925"/>
    <s v="18E17S320030  02940 0160"/>
    <s v="7492"/>
    <s v="PINE RIDGE UNITS 3 &amp; 4"/>
    <s v="0100"/>
    <s v="Single Family Residential"/>
    <s v="09"/>
    <s v="18S"/>
    <s v="18E"/>
    <s v="STANDARD"/>
    <x v="0"/>
    <n v="48767"/>
    <n v="1.1200000000000001"/>
    <s v="000X"/>
    <n v="4609"/>
    <s v="N"/>
    <x v="90"/>
    <s v="DR"/>
    <m/>
    <s v="BEVERLY HILLS"/>
    <m/>
    <s v="PINE RIDGE UNIT 3 PB 8 PG 51 LOT 16 BLK 294"/>
    <n v="218359"/>
    <n v="17910"/>
    <n v="200449"/>
    <n v="140283"/>
    <n v="115283"/>
    <x v="0"/>
    <x v="848"/>
    <n v="13500"/>
    <n v="882"/>
    <n v="201"/>
    <x v="1"/>
    <s v="WARRANTY DEED"/>
    <n v="2"/>
    <x v="16"/>
    <x v="1"/>
    <x v="1"/>
    <m/>
    <n v="2704"/>
    <n v="32"/>
    <x v="1"/>
    <x v="0"/>
    <n v="3188"/>
    <m/>
    <m/>
    <m/>
    <m/>
    <s v="HOLLAND AUBREY B"/>
    <s v="HOLLAND SUSAN R"/>
    <s v="4609 N CANDLEWOOD DR"/>
    <s v="BEVERLY HILLS FL 34465"/>
  </r>
  <r>
    <x v="1926"/>
    <s v="18E17S320030  03020 0110"/>
    <s v="7492"/>
    <s v="PINE RIDGE UNITS 3 &amp; 4"/>
    <s v="0100"/>
    <s v="Single Family Residential"/>
    <s v="09"/>
    <s v="18S"/>
    <s v="18E"/>
    <s v="STANDARD"/>
    <x v="0"/>
    <n v="46250"/>
    <n v="1.06"/>
    <s v="000X"/>
    <n v="3504"/>
    <s v="W"/>
    <x v="65"/>
    <s v="BLVD"/>
    <m/>
    <s v="BEVERLY HILLS"/>
    <m/>
    <s v="PINE RIDGE UNIT 3 PB 8 PG 51 LOT 11 BLK 302"/>
    <n v="259721"/>
    <n v="16990"/>
    <n v="242731"/>
    <n v="178461"/>
    <n v="152961"/>
    <x v="0"/>
    <x v="849"/>
    <n v="340000"/>
    <n v="3106"/>
    <n v="2340"/>
    <x v="0"/>
    <s v="WARRANTY DEED"/>
    <n v="1"/>
    <x v="14"/>
    <x v="1"/>
    <x v="0"/>
    <m/>
    <n v="2739"/>
    <n v="32"/>
    <x v="0"/>
    <x v="0"/>
    <n v="3922"/>
    <m/>
    <m/>
    <m/>
    <m/>
    <s v="LAYNE ANTHONY M"/>
    <s v="PATERACKI RAYMOND KENNETH"/>
    <s v="3504 W MUSTANG BLVD"/>
    <s v="BEVERLY HILLS FL 34465"/>
  </r>
  <r>
    <x v="1927"/>
    <s v="18E17S320030  03020 0090"/>
    <s v="7492"/>
    <s v="PINE RIDGE UNITS 3 &amp; 4"/>
    <s v="0100"/>
    <s v="Single Family Residential"/>
    <s v="09"/>
    <s v="18S"/>
    <s v="18E"/>
    <s v="STANDARD"/>
    <x v="0"/>
    <n v="46250"/>
    <n v="1.06"/>
    <s v="000X"/>
    <n v="3580"/>
    <s v="W"/>
    <x v="65"/>
    <s v="BLVD"/>
    <m/>
    <s v="BEVERLY HILLS"/>
    <m/>
    <s v="PINE RIDGE UNIT 3 PB 8 PG 51 LOT 9 BLK 302 "/>
    <n v="205477"/>
    <n v="16990"/>
    <n v="188487"/>
    <n v="148983"/>
    <n v="123483"/>
    <x v="0"/>
    <x v="398"/>
    <n v="9900"/>
    <n v="1090"/>
    <n v="1260"/>
    <x v="1"/>
    <s v="WARRANTY DEED"/>
    <n v="1"/>
    <x v="7"/>
    <x v="1"/>
    <x v="0"/>
    <n v="1"/>
    <n v="2034"/>
    <n v="32"/>
    <x v="0"/>
    <x v="0"/>
    <n v="2694"/>
    <m/>
    <m/>
    <m/>
    <m/>
    <s v="BORELLI SHERRY L"/>
    <m/>
    <s v="3580 W MUSTANG BLVD"/>
    <s v="BEVERLY HILLS FL 34465"/>
  </r>
  <r>
    <x v="1928"/>
    <s v="18E17S320030  03470 0160"/>
    <s v="7492"/>
    <s v="PINE RIDGE UNITS 3 &amp; 4"/>
    <s v="0100"/>
    <s v="Single Family Residential"/>
    <s v="11"/>
    <s v="18S"/>
    <s v="18E"/>
    <s v="STANDARD"/>
    <x v="0"/>
    <n v="44526"/>
    <n v="1.02"/>
    <s v="000X"/>
    <n v="1852"/>
    <s v="W"/>
    <x v="109"/>
    <s v="DR"/>
    <m/>
    <s v="BEVERLY HILLS"/>
    <m/>
    <s v="PINE RIDGE UNIT 3 PB 8 PG 51 LOT 16 BLK 347"/>
    <n v="211594"/>
    <n v="16360"/>
    <n v="195234"/>
    <n v="167605"/>
    <n v="142605"/>
    <x v="0"/>
    <x v="387"/>
    <n v="185000"/>
    <n v="2662"/>
    <n v="1278"/>
    <x v="0"/>
    <s v="WARRANTY DEED"/>
    <n v="1"/>
    <x v="10"/>
    <x v="1"/>
    <x v="0"/>
    <m/>
    <n v="2097"/>
    <n v="32"/>
    <x v="0"/>
    <x v="0"/>
    <n v="3062"/>
    <m/>
    <m/>
    <m/>
    <m/>
    <s v="GACH CHARLES B"/>
    <s v="GACH DEBORAH A"/>
    <s v="1852 W IVORYWOOD DR"/>
    <s v="BEVERLY HILLS FL 34465"/>
  </r>
  <r>
    <x v="1929"/>
    <s v="18E17S320030  03400 0200"/>
    <s v="7492"/>
    <s v="PINE RIDGE UNITS 3 &amp; 4"/>
    <s v="0000"/>
    <s v="Vacant Residential"/>
    <s v="10"/>
    <s v="18S"/>
    <s v="18E"/>
    <s v="STANDARD"/>
    <x v="1"/>
    <n v="46112"/>
    <n v="1.06"/>
    <s v="000X"/>
    <n v="2883"/>
    <s v="W"/>
    <x v="102"/>
    <s v="DR"/>
    <m/>
    <s v="BEVERLY HILLS"/>
    <m/>
    <s v="PINE RIDGE UNIT 3 PB 8 PG 51 LOT 20 BLK 340 "/>
    <n v="16940"/>
    <n v="16940"/>
    <n v="0"/>
    <n v="16940"/>
    <n v="16940"/>
    <x v="1"/>
    <x v="469"/>
    <n v="88000"/>
    <n v="1906"/>
    <n v="426"/>
    <x v="1"/>
    <s v="WARRANTY DEED"/>
    <m/>
    <x v="6"/>
    <x v="2"/>
    <x v="2"/>
    <m/>
    <m/>
    <m/>
    <x v="2"/>
    <x v="1"/>
    <n v="0"/>
    <m/>
    <m/>
    <m/>
    <m/>
    <s v="GREGORY VENETA"/>
    <m/>
    <s v="11236 EDGEWATER CIR"/>
    <s v="WELLINGTON FL 33414"/>
  </r>
  <r>
    <x v="1930"/>
    <s v="18E17S320030  00030 0020"/>
    <s v="7492"/>
    <s v="PINE RIDGE UNITS 3 &amp; 4"/>
    <s v="0000"/>
    <s v="Vacant Residential"/>
    <s v="11"/>
    <s v="18S"/>
    <s v="18E"/>
    <s v="STANDARD"/>
    <x v="1"/>
    <n v="46250"/>
    <n v="1.06"/>
    <s v="000X"/>
    <n v="5000"/>
    <s v="N"/>
    <x v="117"/>
    <s v="DR"/>
    <m/>
    <s v="BEVERLY HILLS"/>
    <m/>
    <s v="PINE RIDGE UNIT 3 PB 8 PG 51 LOT 2 BLK 3"/>
    <n v="16990"/>
    <n v="16990"/>
    <n v="0"/>
    <n v="16990"/>
    <n v="16990"/>
    <x v="1"/>
    <x v="443"/>
    <n v="34000"/>
    <n v="2897"/>
    <n v="593"/>
    <x v="1"/>
    <s v="SALE / MORE THAN 1 PARCEL"/>
    <m/>
    <x v="6"/>
    <x v="2"/>
    <x v="2"/>
    <m/>
    <m/>
    <m/>
    <x v="2"/>
    <x v="1"/>
    <n v="0"/>
    <m/>
    <m/>
    <m/>
    <m/>
    <s v="DOMENIC LOMBARDI REALTY INC"/>
    <m/>
    <s v="PO BOX 456"/>
    <s v="WEST WARWICK RI 02893"/>
  </r>
  <r>
    <x v="1931"/>
    <s v="18E17S320030  00030 0080"/>
    <s v="7492"/>
    <s v="PINE RIDGE UNITS 3 &amp; 4"/>
    <s v="0000"/>
    <s v="Vacant Residential"/>
    <s v="11"/>
    <s v="18S"/>
    <s v="18E"/>
    <s v="STANDARD"/>
    <x v="1"/>
    <n v="43760"/>
    <n v="1"/>
    <s v="000X"/>
    <n v="4845"/>
    <s v="N"/>
    <x v="118"/>
    <s v="DR"/>
    <m/>
    <s v="BEVERLY HILLS"/>
    <m/>
    <s v="PINE RIDGE UNIT 3 PB 8 PG 51 LOT 8 BLK 3"/>
    <n v="16070"/>
    <n v="16070"/>
    <n v="0"/>
    <n v="16070"/>
    <n v="16070"/>
    <x v="1"/>
    <x v="339"/>
    <n v="20000"/>
    <n v="3020"/>
    <n v="2157"/>
    <x v="1"/>
    <s v="WARRANTY DEED"/>
    <m/>
    <x v="6"/>
    <x v="2"/>
    <x v="2"/>
    <m/>
    <m/>
    <m/>
    <x v="2"/>
    <x v="1"/>
    <n v="0"/>
    <m/>
    <m/>
    <m/>
    <m/>
    <s v="HORMELL PATRICK FLOYD"/>
    <s v="HORMELL PHYLLIS RUTH"/>
    <s v="10227 SW 53RD CT"/>
    <s v="DAVIE FL 33328"/>
  </r>
  <r>
    <x v="1932"/>
    <s v="18E17S320030  00040 0080"/>
    <s v="7492"/>
    <s v="PINE RIDGE UNITS 3 &amp; 4"/>
    <s v="0100"/>
    <s v="Single Family Residential"/>
    <s v="02"/>
    <s v="18S"/>
    <s v="18E"/>
    <s v="STANDARD"/>
    <x v="0"/>
    <n v="45759"/>
    <n v="1.05"/>
    <s v="000X"/>
    <n v="4990"/>
    <s v="N"/>
    <x v="119"/>
    <s v="DR"/>
    <m/>
    <s v="BEVERLY HILLS"/>
    <m/>
    <s v="PINE RIDGE UNIT 3 PB 8 PG 51 LOT 8 BLK 4"/>
    <n v="224574"/>
    <n v="16810"/>
    <n v="207764"/>
    <n v="165082"/>
    <n v="140082"/>
    <x v="0"/>
    <x v="23"/>
    <m/>
    <m/>
    <m/>
    <x v="2"/>
    <m/>
    <n v="1"/>
    <x v="18"/>
    <x v="1"/>
    <x v="1"/>
    <m/>
    <n v="2164"/>
    <n v="32"/>
    <x v="0"/>
    <x v="0"/>
    <n v="3220"/>
    <m/>
    <m/>
    <m/>
    <m/>
    <s v="BALDIN GINO W"/>
    <s v="BALDIN ERIKA E"/>
    <s v="4990 N SANDALWOOD DR"/>
    <s v="BEVERLY HILLS FL 34465"/>
  </r>
  <r>
    <x v="1933"/>
    <s v="18E17S320030  00040 0090"/>
    <s v="7492"/>
    <s v="PINE RIDGE UNITS 3 &amp; 4"/>
    <s v="0000"/>
    <s v="Vacant Residential"/>
    <s v="02"/>
    <s v="18S"/>
    <s v="18E"/>
    <s v="STANDARD"/>
    <x v="1"/>
    <n v="44156"/>
    <n v="1.01"/>
    <s v="000X"/>
    <n v="5005"/>
    <s v="N"/>
    <x v="117"/>
    <s v="DR"/>
    <m/>
    <s v="BEVERLY HILLS"/>
    <m/>
    <s v="PINE RIDGE UNIT 3 PB 8 PG 51 LOT 9 BLK 4"/>
    <n v="16220"/>
    <n v="16220"/>
    <n v="0"/>
    <n v="16220"/>
    <n v="16220"/>
    <x v="1"/>
    <x v="8"/>
    <n v="14400"/>
    <n v="1120"/>
    <n v="1757"/>
    <x v="1"/>
    <s v="UNDEFINED"/>
    <m/>
    <x v="6"/>
    <x v="2"/>
    <x v="2"/>
    <m/>
    <m/>
    <m/>
    <x v="2"/>
    <x v="1"/>
    <n v="0"/>
    <m/>
    <m/>
    <m/>
    <m/>
    <s v="CHOW MICHAEL K"/>
    <s v="CHOW LINDA K"/>
    <s v="3510 BELMONT SHORE LN"/>
    <s v="MISSOURI CITY TX 77459 4700"/>
  </r>
  <r>
    <x v="1934"/>
    <s v="18E17S320030  00040 0130"/>
    <s v="7492"/>
    <s v="PINE RIDGE UNITS 3 &amp; 4"/>
    <s v="0000"/>
    <s v="Vacant Residential"/>
    <s v="02"/>
    <s v="18S"/>
    <s v="18E"/>
    <s v="1.0 TO 2.5 ACRES HIGH"/>
    <x v="1"/>
    <n v="63408"/>
    <n v="1.46"/>
    <s v="000X"/>
    <n v="5137"/>
    <s v="N"/>
    <x v="117"/>
    <s v="DR"/>
    <m/>
    <s v="BEVERLY HILLS"/>
    <m/>
    <s v="PINE RIDGE UNIT 3 PB 8 PG 51 LOT 13 BLK 4 "/>
    <n v="18200"/>
    <n v="18200"/>
    <n v="0"/>
    <n v="18200"/>
    <n v="18200"/>
    <x v="1"/>
    <x v="850"/>
    <n v="28700"/>
    <n v="1067"/>
    <n v="1422"/>
    <x v="1"/>
    <s v="FROM DEVELOPERS"/>
    <m/>
    <x v="6"/>
    <x v="2"/>
    <x v="2"/>
    <m/>
    <m/>
    <m/>
    <x v="2"/>
    <x v="1"/>
    <n v="0"/>
    <m/>
    <m/>
    <m/>
    <m/>
    <s v="DAZA ILUMINADA H TRUSTEE"/>
    <m/>
    <s v="1937 W WABANSIA AVE"/>
    <s v="CHICAGO IL 60622 1343"/>
  </r>
  <r>
    <x v="1935"/>
    <s v="18E17S320030  00050 0200"/>
    <s v="7492"/>
    <s v="PINE RIDGE UNITS 3 &amp; 4"/>
    <s v="0000"/>
    <s v="Vacant Residential"/>
    <s v="02"/>
    <s v="18S"/>
    <s v="18E"/>
    <s v="1.0 TO 2.5 ACRES HIGH"/>
    <x v="1"/>
    <n v="65081"/>
    <n v="1.49"/>
    <s v="000X"/>
    <n v="5095"/>
    <s v="N"/>
    <x v="120"/>
    <s v="DR"/>
    <m/>
    <s v="BEVERLY HILLS"/>
    <m/>
    <s v="PINE RIDGE UNIT 3 PB 8 PG 51 LOT 20 BLK 5"/>
    <n v="18680"/>
    <n v="18680"/>
    <n v="0"/>
    <n v="18680"/>
    <n v="18680"/>
    <x v="1"/>
    <x v="384"/>
    <n v="28000"/>
    <n v="3099"/>
    <n v="530"/>
    <x v="1"/>
    <s v="WARRANTY DEED"/>
    <m/>
    <x v="6"/>
    <x v="2"/>
    <x v="2"/>
    <m/>
    <m/>
    <m/>
    <x v="2"/>
    <x v="1"/>
    <n v="0"/>
    <m/>
    <m/>
    <m/>
    <m/>
    <s v="ADAMS HOMES OF NORTHWEST FLORIDA INC"/>
    <s v="MOLDENHAUER JANN"/>
    <s v="3000 GULF BREEZE PKWY"/>
    <s v="GULF BREEZE FL 32563"/>
  </r>
  <r>
    <x v="1936"/>
    <s v="18E17S320030  00060 0010"/>
    <s v="7492"/>
    <s v="PINE RIDGE UNITS 3 &amp; 4"/>
    <s v="0100"/>
    <s v="Single Family Residential"/>
    <s v="02"/>
    <s v="18S"/>
    <s v="18E"/>
    <s v="STANDARD"/>
    <x v="0"/>
    <n v="49294"/>
    <n v="1.1299999999999999"/>
    <s v="000X"/>
    <n v="5222"/>
    <s v="N"/>
    <x v="121"/>
    <s v="PT"/>
    <m/>
    <s v="BEVERLY HILLS"/>
    <m/>
    <s v="PINE RIDGE UNIT 3 PB 8 PG 51 LOT 1 BLK 6"/>
    <n v="243474"/>
    <n v="18110"/>
    <n v="225364"/>
    <n v="184946"/>
    <n v="159946"/>
    <x v="0"/>
    <x v="222"/>
    <n v="13500"/>
    <n v="1390"/>
    <n v="1370"/>
    <x v="1"/>
    <s v="WARRANTY DEED"/>
    <n v="1"/>
    <x v="22"/>
    <x v="1"/>
    <x v="0"/>
    <m/>
    <n v="2341"/>
    <n v="32"/>
    <x v="0"/>
    <x v="0"/>
    <n v="3356"/>
    <m/>
    <m/>
    <m/>
    <m/>
    <s v="SEIFERT SCOTT A"/>
    <s v="SEIFERT CAROLE"/>
    <s v="5222 N RED RIBBON PT"/>
    <s v="BEVERLY HILLS FL 34465"/>
  </r>
  <r>
    <x v="1937"/>
    <s v="18E17S320030  03280 0240"/>
    <s v="7492"/>
    <s v="PINE RIDGE UNITS 3 &amp; 4"/>
    <s v="0100"/>
    <s v="Single Family Residential"/>
    <s v="10"/>
    <s v="18S"/>
    <s v="18E"/>
    <s v="STANDARD"/>
    <x v="0"/>
    <n v="43281"/>
    <n v="0.99"/>
    <s v="000X"/>
    <n v="2491"/>
    <s v="W"/>
    <x v="122"/>
    <s v="DR"/>
    <m/>
    <s v="BEVERLY HILLS"/>
    <m/>
    <s v="PINE RIDGE UNIT 3 PB 8 PG 51 LOT 24 BLK 328"/>
    <n v="182571"/>
    <n v="15900"/>
    <n v="166671"/>
    <n v="131506"/>
    <n v="106506"/>
    <x v="0"/>
    <x v="130"/>
    <n v="134900"/>
    <n v="1499"/>
    <n v="338"/>
    <x v="0"/>
    <s v="WARRANTY DEED"/>
    <n v="1"/>
    <x v="13"/>
    <x v="1"/>
    <x v="0"/>
    <m/>
    <n v="1809"/>
    <n v="32"/>
    <x v="1"/>
    <x v="0"/>
    <n v="2805"/>
    <m/>
    <m/>
    <m/>
    <m/>
    <s v="GRAFTON GLENN H"/>
    <m/>
    <s v="2491 W AXELWOOD DR"/>
    <s v="BEVERLY HILLS FL 34465"/>
  </r>
  <r>
    <x v="1938"/>
    <s v="18E17S320030  02780 0010"/>
    <s v="7492"/>
    <s v="PINE RIDGE UNITS 3 &amp; 4"/>
    <s v="0100"/>
    <s v="Single Family Residential"/>
    <s v="04"/>
    <s v="18S"/>
    <s v="18E"/>
    <s v="STANDARD"/>
    <x v="0"/>
    <n v="44602"/>
    <n v="1.02"/>
    <s v="000X"/>
    <n v="3838"/>
    <s v="W"/>
    <x v="11"/>
    <s v="BLVD"/>
    <m/>
    <s v="BEVERLY HILLS"/>
    <m/>
    <s v="PINE RIDGE UNIT 3 PB 8 PG 51 LOT 1 BLK 278"/>
    <n v="277879"/>
    <n v="16380"/>
    <n v="261499"/>
    <n v="223183"/>
    <n v="198183"/>
    <x v="0"/>
    <x v="851"/>
    <n v="234900"/>
    <n v="2845"/>
    <n v="574"/>
    <x v="0"/>
    <s v="WARRANTY DEED"/>
    <n v="1"/>
    <x v="18"/>
    <x v="1"/>
    <x v="0"/>
    <m/>
    <n v="2626"/>
    <n v="32"/>
    <x v="0"/>
    <x v="0"/>
    <n v="3560"/>
    <m/>
    <m/>
    <m/>
    <m/>
    <s v="LAPIERRE DONALD E"/>
    <s v="LAPIERRE VICKI"/>
    <s v="3838 W PINE RIDGE BLVD"/>
    <s v="BEVERLY HILLS FL 34465"/>
  </r>
  <r>
    <x v="1939"/>
    <s v="18E17S320030  02880 0050"/>
    <s v="7492"/>
    <s v="PINE RIDGE UNITS 3 &amp; 4"/>
    <s v="0100"/>
    <s v="Single Family Residential"/>
    <s v="09"/>
    <s v="18S"/>
    <s v="18E"/>
    <s v="STANDARD"/>
    <x v="0"/>
    <n v="53930"/>
    <n v="1.24"/>
    <s v="000X"/>
    <n v="3740"/>
    <s v="W"/>
    <x v="89"/>
    <s v="CIR"/>
    <m/>
    <s v="BEVERLY HILLS"/>
    <m/>
    <s v="PINE RIDGE UNIT 3 PB 8 PG 51 LOT 5 BLK 288"/>
    <n v="145561"/>
    <n v="19810"/>
    <n v="125751"/>
    <n v="115741"/>
    <n v="90741"/>
    <x v="0"/>
    <x v="839"/>
    <n v="165000"/>
    <n v="2752"/>
    <n v="2184"/>
    <x v="0"/>
    <s v="WARRANTY DEED"/>
    <n v="1"/>
    <x v="48"/>
    <x v="1"/>
    <x v="0"/>
    <m/>
    <n v="1688"/>
    <n v="32"/>
    <x v="1"/>
    <x v="0"/>
    <n v="2291"/>
    <m/>
    <m/>
    <m/>
    <m/>
    <s v="HUSSEL REINHARD"/>
    <s v="SILBER SUSAN"/>
    <s v="3740 W COGWOOD CIR"/>
    <s v="BEVERLY HILLS FL 34465"/>
  </r>
  <r>
    <x v="1940"/>
    <s v="18E17S320030  02910 0070"/>
    <s v="7492"/>
    <s v="PINE RIDGE UNITS 3 &amp; 4"/>
    <s v="0100"/>
    <s v="Single Family Residential"/>
    <s v="09"/>
    <s v="18S"/>
    <s v="18E"/>
    <s v="1.0 TO 2.5 ACRES HIGH"/>
    <x v="0"/>
    <n v="75065"/>
    <n v="1.72"/>
    <s v="000X"/>
    <n v="3650"/>
    <s v="W"/>
    <x v="89"/>
    <s v="CIR"/>
    <m/>
    <s v="BEVERLY HILLS"/>
    <m/>
    <s v="PINE RIDGE UNIT 3 PB 8 PG 51 LOT 7 BLK 291"/>
    <n v="225904"/>
    <n v="21540"/>
    <n v="204364"/>
    <n v="173793"/>
    <n v="148793"/>
    <x v="0"/>
    <x v="43"/>
    <n v="240000"/>
    <n v="1809"/>
    <n v="856"/>
    <x v="0"/>
    <s v="WARRANTY DEED"/>
    <n v="1"/>
    <x v="13"/>
    <x v="1"/>
    <x v="0"/>
    <m/>
    <n v="2202"/>
    <n v="32"/>
    <x v="0"/>
    <x v="0"/>
    <n v="3369"/>
    <m/>
    <m/>
    <m/>
    <m/>
    <s v="NEWTON DAVID M"/>
    <s v="NEWTON DYLAN L"/>
    <s v="3650 W COGWOOD CIR"/>
    <s v="BEVERLY HILLS FL 34465 2986"/>
  </r>
  <r>
    <x v="1941"/>
    <s v="18E17S320030  03270 0310"/>
    <s v="7492"/>
    <s v="PINE RIDGE UNITS 3 &amp; 4"/>
    <s v="0000"/>
    <s v="Vacant Residential"/>
    <s v="10"/>
    <s v="18S"/>
    <s v="18E"/>
    <s v="STANDARD"/>
    <x v="1"/>
    <n v="46250"/>
    <n v="1.06"/>
    <s v="000X"/>
    <n v="2941"/>
    <s v="W"/>
    <x v="92"/>
    <s v="DR"/>
    <m/>
    <s v="BEVERLY HILLS"/>
    <m/>
    <s v="PINE RIDGE UNIT 3 PB 8 PG 51 LOT 31 BLK 327"/>
    <n v="16990"/>
    <n v="16990"/>
    <n v="0"/>
    <n v="16990"/>
    <n v="16990"/>
    <x v="1"/>
    <x v="625"/>
    <n v="8000"/>
    <n v="1412"/>
    <n v="812"/>
    <x v="1"/>
    <s v="WARRANTY DEED"/>
    <m/>
    <x v="6"/>
    <x v="2"/>
    <x v="2"/>
    <m/>
    <m/>
    <m/>
    <x v="2"/>
    <x v="1"/>
    <n v="0"/>
    <m/>
    <m/>
    <m/>
    <m/>
    <s v="EDEN INVESTMENTS LIMITED"/>
    <m/>
    <s v="PO BOX 46"/>
    <s v=" 3700 AA NETHERLANDS"/>
  </r>
  <r>
    <x v="1942"/>
    <s v="18E17S320030  00020 0020"/>
    <s v="7492"/>
    <s v="PINE RIDGE UNITS 3 &amp; 4"/>
    <s v="0000"/>
    <s v="Vacant Residential"/>
    <s v="11"/>
    <s v="18S"/>
    <s v="18E"/>
    <s v="STANDARD"/>
    <x v="1"/>
    <n v="43709"/>
    <n v="1"/>
    <s v="000X"/>
    <n v="4934"/>
    <s v="N"/>
    <x v="118"/>
    <s v="DR"/>
    <m/>
    <s v="BEVERLY HILLS"/>
    <m/>
    <s v="PINE RIDGE UNIT 3 PB 8 PG 51 LOT 2 BLK 2"/>
    <n v="16050"/>
    <n v="16050"/>
    <n v="0"/>
    <n v="16050"/>
    <n v="16050"/>
    <x v="1"/>
    <x v="56"/>
    <n v="11000"/>
    <n v="1426"/>
    <n v="1878"/>
    <x v="1"/>
    <s v="WARRANTY DEED"/>
    <m/>
    <x v="6"/>
    <x v="2"/>
    <x v="2"/>
    <m/>
    <m/>
    <m/>
    <x v="2"/>
    <x v="1"/>
    <n v="0"/>
    <m/>
    <m/>
    <m/>
    <m/>
    <s v="ISHAK HAMID"/>
    <s v="ISHAK JAMEER"/>
    <s v="92 02 212TH ST"/>
    <s v="QUEENS VILLAGE NY 11428"/>
  </r>
  <r>
    <x v="1943"/>
    <s v="18E17S320030  00030 0040"/>
    <s v="7492"/>
    <s v="PINE RIDGE UNITS 3 &amp; 4"/>
    <s v="0000"/>
    <s v="Vacant Residential"/>
    <s v="11"/>
    <s v="18S"/>
    <s v="18E"/>
    <s v="STANDARD"/>
    <x v="1"/>
    <n v="46250"/>
    <n v="1.06"/>
    <s v="000X"/>
    <n v="4960"/>
    <s v="N"/>
    <x v="117"/>
    <s v="DR"/>
    <m/>
    <s v="BEVERLY HILLS"/>
    <m/>
    <s v="PINE RIDGE UNIT 3 PB 8 PG 51 LOT 4 BLK 3"/>
    <n v="16990"/>
    <n v="16990"/>
    <n v="0"/>
    <n v="16990"/>
    <n v="16990"/>
    <x v="1"/>
    <x v="852"/>
    <n v="23500"/>
    <n v="3108"/>
    <n v="1115"/>
    <x v="1"/>
    <s v="WARRANTY DEED"/>
    <m/>
    <x v="6"/>
    <x v="2"/>
    <x v="2"/>
    <m/>
    <m/>
    <m/>
    <x v="2"/>
    <x v="1"/>
    <n v="0"/>
    <m/>
    <m/>
    <m/>
    <m/>
    <s v="FIFE RANDOLPH"/>
    <s v="FIFE NANCY"/>
    <s v="4841 N CRESTLINE DR"/>
    <s v="BEVERLY HILLS FL 34465"/>
  </r>
  <r>
    <x v="1944"/>
    <s v="18E17S320030  00030 0090"/>
    <s v="7492"/>
    <s v="PINE RIDGE UNITS 3 &amp; 4"/>
    <s v="0100"/>
    <s v="Single Family Residential"/>
    <s v="11"/>
    <s v="18S"/>
    <s v="18E"/>
    <s v="STANDARD"/>
    <x v="0"/>
    <n v="43760"/>
    <n v="1"/>
    <s v="000X"/>
    <n v="4871"/>
    <s v="N"/>
    <x v="118"/>
    <s v="DR"/>
    <m/>
    <s v="BEVERLY HILLS"/>
    <m/>
    <s v="PINE RIDGE UNIT 3 PB 8 PG 51 LOT 9 BLK 3"/>
    <n v="152280"/>
    <n v="16070"/>
    <n v="136210"/>
    <n v="152280"/>
    <n v="152280"/>
    <x v="1"/>
    <x v="127"/>
    <n v="23800"/>
    <n v="784"/>
    <n v="1961"/>
    <x v="1"/>
    <s v="UNDEFINED"/>
    <n v="1"/>
    <x v="2"/>
    <x v="1"/>
    <x v="0"/>
    <m/>
    <n v="1578"/>
    <n v="32"/>
    <x v="0"/>
    <x v="0"/>
    <n v="2558"/>
    <m/>
    <m/>
    <m/>
    <m/>
    <s v="GALARZA JUAN R"/>
    <s v="GALARZA CONSUELO"/>
    <s v="4871 N PEPPERMINT DR"/>
    <s v="BEVERLY HILLS FL 34465 2455"/>
  </r>
  <r>
    <x v="1945"/>
    <s v="18E17S320030  00030 0100"/>
    <s v="7492"/>
    <s v="PINE RIDGE UNITS 3 &amp; 4"/>
    <s v="0100"/>
    <s v="Single Family Residential"/>
    <s v="11"/>
    <s v="18S"/>
    <s v="18E"/>
    <s v="STANDARD"/>
    <x v="0"/>
    <n v="43760"/>
    <n v="1"/>
    <s v="000X"/>
    <n v="4889"/>
    <s v="N"/>
    <x v="118"/>
    <s v="DR"/>
    <m/>
    <s v="BEVERLY HILLS"/>
    <m/>
    <s v="PINE RIDGE UNIT 3 PB 8 PG 51 LOT 10 BLK 3"/>
    <n v="161255"/>
    <n v="16070"/>
    <n v="145185"/>
    <n v="112147"/>
    <n v="87147"/>
    <x v="0"/>
    <x v="69"/>
    <n v="136000"/>
    <n v="2523"/>
    <n v="1194"/>
    <x v="0"/>
    <s v="WARRANTY DEED"/>
    <n v="1"/>
    <x v="20"/>
    <x v="1"/>
    <x v="0"/>
    <m/>
    <n v="1631"/>
    <n v="32"/>
    <x v="1"/>
    <x v="0"/>
    <n v="2307"/>
    <m/>
    <m/>
    <m/>
    <m/>
    <s v="ROOKS ALAN"/>
    <s v="ROOKS SCARLET"/>
    <s v="4889 N PEPPERMINT DR"/>
    <s v="BEVERLY HILLS FL 34465"/>
  </r>
  <r>
    <x v="1946"/>
    <s v="18E17S320030  00040 0070"/>
    <s v="7492"/>
    <s v="PINE RIDGE UNITS 3 &amp; 4"/>
    <s v="0100"/>
    <s v="Single Family Residential"/>
    <s v="02"/>
    <s v="18S"/>
    <s v="18E"/>
    <s v="STANDARD"/>
    <x v="0"/>
    <n v="44585"/>
    <n v="1.02"/>
    <s v="000X"/>
    <n v="5070"/>
    <s v="N"/>
    <x v="119"/>
    <s v="DR"/>
    <m/>
    <s v="BEVERLY HILLS"/>
    <m/>
    <s v="PINE RIDGE UNIT 3 PB 8 PG 51 LOT 7 BLK 4"/>
    <n v="176861"/>
    <n v="16380"/>
    <n v="160481"/>
    <n v="176861"/>
    <n v="176861"/>
    <x v="1"/>
    <x v="853"/>
    <n v="209500"/>
    <n v="2949"/>
    <n v="2423"/>
    <x v="0"/>
    <s v="WARRANTY DEED"/>
    <n v="1"/>
    <x v="21"/>
    <x v="1"/>
    <x v="0"/>
    <m/>
    <n v="1743"/>
    <n v="32"/>
    <x v="0"/>
    <x v="0"/>
    <n v="2645"/>
    <m/>
    <m/>
    <m/>
    <m/>
    <s v="COOPER ELISE N"/>
    <m/>
    <s v="5726 W CORRAL PL"/>
    <s v="BEVERLY HILLS FL 34465"/>
  </r>
  <r>
    <x v="1947"/>
    <s v="18E17S320030  00050 0060"/>
    <s v="7492"/>
    <s v="PINE RIDGE UNITS 3 &amp; 4"/>
    <s v="0100"/>
    <s v="Single Family Residential"/>
    <s v="01"/>
    <s v="18S"/>
    <s v="18E"/>
    <s v="1.0 TO 2.5 ACRES HIGH"/>
    <x v="0"/>
    <n v="75838"/>
    <n v="1.74"/>
    <s v="000X"/>
    <n v="5015"/>
    <s v="N"/>
    <x v="121"/>
    <s v="PT"/>
    <m/>
    <s v="BEVERLY HILLS"/>
    <m/>
    <s v="PINE RIDGE UNIT 3 PB 8 PG 51 LOT 6 BLK 5"/>
    <n v="170473"/>
    <n v="21760"/>
    <n v="148713"/>
    <n v="170473"/>
    <n v="170473"/>
    <x v="1"/>
    <x v="854"/>
    <n v="135000"/>
    <n v="2659"/>
    <n v="1042"/>
    <x v="0"/>
    <s v="WARRANTY DEED"/>
    <n v="1"/>
    <x v="1"/>
    <x v="3"/>
    <x v="0"/>
    <m/>
    <n v="1802"/>
    <n v="32"/>
    <x v="0"/>
    <x v="0"/>
    <n v="2583"/>
    <m/>
    <m/>
    <m/>
    <m/>
    <s v="STAHM CHARLES RAYMOND"/>
    <s v="STAHM JANE ALICE"/>
    <s v="16922 KEENEY MILL RD"/>
    <s v="NEW FREEDOM PA 17349"/>
  </r>
  <r>
    <x v="1948"/>
    <s v="18E17S320030  00050 0260"/>
    <s v="7492"/>
    <s v="PINE RIDGE UNITS 3 &amp; 4"/>
    <s v="7000"/>
    <s v="Vacant Institutional"/>
    <s v="11"/>
    <s v="18S"/>
    <s v="18E"/>
    <s v="1.0 TO 2.5 ACRES HIGH"/>
    <x v="1"/>
    <n v="58110"/>
    <n v="1.33"/>
    <s v="000X"/>
    <n v="4939"/>
    <s v="N"/>
    <x v="117"/>
    <s v="DR"/>
    <m/>
    <s v="BEVERLY HILLS"/>
    <m/>
    <s v="PINE RIDGE UNIT 3 PB 8 PG 51 LOT 26 BLK 5 "/>
    <n v="16680"/>
    <n v="16680"/>
    <n v="0"/>
    <n v="16680"/>
    <n v="16680"/>
    <x v="0"/>
    <x v="33"/>
    <n v="30000"/>
    <n v="2295"/>
    <n v="387"/>
    <x v="1"/>
    <s v="TO OR FROM BANKS/LOAN CO."/>
    <m/>
    <x v="6"/>
    <x v="2"/>
    <x v="2"/>
    <m/>
    <m/>
    <m/>
    <x v="2"/>
    <x v="1"/>
    <n v="0"/>
    <m/>
    <m/>
    <m/>
    <m/>
    <s v="FIRST BAPTIST CHURCH BEVERLY"/>
    <s v="HILLS FLORIDA INC"/>
    <s v="4950 N LECANTO HWY"/>
    <s v="BEVERLY HILLS FL 34465"/>
  </r>
  <r>
    <x v="1949"/>
    <s v="18E17S320030  00060 0050"/>
    <s v="7492"/>
    <s v="PINE RIDGE UNITS 3 &amp; 4"/>
    <s v="0100"/>
    <s v="Single Family Residential"/>
    <s v="02"/>
    <s v="18S"/>
    <s v="18E"/>
    <s v="STANDARD"/>
    <x v="0"/>
    <n v="46427"/>
    <n v="1.07"/>
    <s v="000X"/>
    <n v="5090"/>
    <s v="N"/>
    <x v="120"/>
    <s v="DR"/>
    <m/>
    <s v="BEVERLY HILLS"/>
    <m/>
    <s v="PINE RIDGE UNIT 3 PB 8 PG 51 LOT 5 BLK 6"/>
    <n v="195201"/>
    <n v="17050"/>
    <n v="178151"/>
    <n v="167501"/>
    <n v="142501"/>
    <x v="0"/>
    <x v="573"/>
    <n v="240000"/>
    <n v="3058"/>
    <n v="1807"/>
    <x v="0"/>
    <s v="WARRANTY DEED"/>
    <n v="1"/>
    <x v="29"/>
    <x v="1"/>
    <x v="0"/>
    <m/>
    <n v="1826"/>
    <n v="32"/>
    <x v="1"/>
    <x v="0"/>
    <n v="2564"/>
    <m/>
    <m/>
    <m/>
    <m/>
    <s v="CURRY KADY"/>
    <m/>
    <s v="5090 N PRINCEWOOD DR"/>
    <s v="BEVERLY HILLS FL 34465"/>
  </r>
  <r>
    <x v="1950"/>
    <s v="18E17S320030  03020 0120"/>
    <s v="7492"/>
    <s v="PINE RIDGE UNITS 3 &amp; 4"/>
    <s v="0100"/>
    <s v="Single Family Residential"/>
    <s v="09"/>
    <s v="18S"/>
    <s v="18E"/>
    <s v="STANDARD"/>
    <x v="0"/>
    <n v="46938"/>
    <n v="1.08"/>
    <s v="000X"/>
    <n v="4244"/>
    <s v="N"/>
    <x v="95"/>
    <s v="AVE"/>
    <m/>
    <s v="BEVERLY HILLS"/>
    <m/>
    <s v="PINE RIDGE UNIT 3 PB 8 PG 51 LOT 12 BLK 302"/>
    <n v="266171"/>
    <n v="17240"/>
    <n v="248931"/>
    <n v="266171"/>
    <n v="266171"/>
    <x v="1"/>
    <x v="193"/>
    <n v="220000"/>
    <n v="1652"/>
    <n v="1207"/>
    <x v="0"/>
    <s v="WARRANTY DEED"/>
    <n v="1"/>
    <x v="10"/>
    <x v="1"/>
    <x v="0"/>
    <m/>
    <n v="2517"/>
    <n v="32"/>
    <x v="0"/>
    <x v="0"/>
    <n v="3609"/>
    <m/>
    <m/>
    <m/>
    <m/>
    <s v="HELLICKSON ROBERT G"/>
    <s v="HELLICKSON ELEANOR B"/>
    <s v="6400 STEVENS SCHOOL RD"/>
    <s v="WHITESVILLE KY 42378 9769"/>
  </r>
  <r>
    <x v="1951"/>
    <s v="18E17S320030  03200 0130"/>
    <s v="7492"/>
    <s v="PINE RIDGE UNITS 3 &amp; 4"/>
    <s v="0000"/>
    <s v="Vacant Residential"/>
    <s v="09"/>
    <s v="18S"/>
    <s v="18E"/>
    <s v="STANDARD"/>
    <x v="1"/>
    <n v="43667"/>
    <n v="1"/>
    <s v="000X"/>
    <n v="4399"/>
    <s v="N"/>
    <x v="91"/>
    <s v="BLVD"/>
    <m/>
    <s v="BEVERLY HILLS"/>
    <m/>
    <s v="PINE RIDGE UNIT 3 PB 8 PG 51 LOT 13 BLK 320"/>
    <n v="16040"/>
    <n v="16040"/>
    <n v="0"/>
    <n v="16040"/>
    <n v="16040"/>
    <x v="1"/>
    <x v="855"/>
    <n v="23500"/>
    <n v="2936"/>
    <n v="474"/>
    <x v="1"/>
    <s v="WARRANTY DEED"/>
    <m/>
    <x v="6"/>
    <x v="2"/>
    <x v="2"/>
    <m/>
    <m/>
    <m/>
    <x v="2"/>
    <x v="1"/>
    <n v="0"/>
    <m/>
    <m/>
    <m/>
    <m/>
    <s v="LEIGH DENNIS"/>
    <s v="LEIGH MICHELLE"/>
    <s v="4361 N ELKCAM BLVD"/>
    <s v="BEVERLY HILLS FL 34465"/>
  </r>
  <r>
    <x v="1952"/>
    <s v="18E17S320030  03320 0030"/>
    <s v="7492"/>
    <s v="PINE RIDGE UNITS 3 &amp; 4"/>
    <s v="0100"/>
    <s v="Single Family Residential"/>
    <s v="10"/>
    <s v="18S"/>
    <s v="18E"/>
    <s v="STANDARD"/>
    <x v="0"/>
    <n v="43750"/>
    <n v="1"/>
    <s v="000X"/>
    <n v="4454"/>
    <s v="N"/>
    <x v="110"/>
    <s v="DR"/>
    <m/>
    <s v="BEVERLY HILLS"/>
    <m/>
    <s v="PINE RIDGE UNIT 3 PB 8 PG 51 LOT 3 BLK 332"/>
    <n v="190677"/>
    <n v="16070"/>
    <n v="174607"/>
    <n v="140621"/>
    <n v="115621"/>
    <x v="0"/>
    <x v="176"/>
    <n v="255000"/>
    <n v="2004"/>
    <n v="381"/>
    <x v="0"/>
    <s v="WARRANTY DEED"/>
    <n v="1"/>
    <x v="16"/>
    <x v="1"/>
    <x v="0"/>
    <n v="1"/>
    <n v="1889"/>
    <n v="32"/>
    <x v="0"/>
    <x v="0"/>
    <n v="2741"/>
    <m/>
    <m/>
    <m/>
    <m/>
    <s v="RYAN THOMAS"/>
    <s v="KURSCH BARBARA"/>
    <s v="4454 N GRASSTREE DR"/>
    <s v="BEVERLY HILLS FL 34465 3145"/>
  </r>
  <r>
    <x v="1953"/>
    <s v="18E17S320030  03000 0030"/>
    <s v="7492"/>
    <s v="PINE RIDGE UNITS 3 &amp; 4"/>
    <s v="0000"/>
    <s v="Vacant Residential"/>
    <s v="09"/>
    <s v="18S"/>
    <s v="18E"/>
    <s v="STANDARD"/>
    <x v="1"/>
    <n v="46250"/>
    <n v="1.06"/>
    <s v="000X"/>
    <n v="4538"/>
    <s v="N"/>
    <x v="91"/>
    <s v="BLVD"/>
    <m/>
    <s v="BEVERLY HILLS"/>
    <m/>
    <s v="PINE RIDGE UNIT 3 PB 8 PG 51 LOT 3 BLK 300 "/>
    <n v="16990"/>
    <n v="16990"/>
    <n v="0"/>
    <n v="16990"/>
    <n v="16990"/>
    <x v="1"/>
    <x v="41"/>
    <n v="15000"/>
    <n v="2564"/>
    <n v="1097"/>
    <x v="1"/>
    <s v="WARRANTY DEED"/>
    <m/>
    <x v="6"/>
    <x v="2"/>
    <x v="2"/>
    <m/>
    <m/>
    <m/>
    <x v="2"/>
    <x v="1"/>
    <n v="0"/>
    <m/>
    <m/>
    <m/>
    <m/>
    <s v="HULBERT CONSTRUCTION"/>
    <m/>
    <s v="PO BOX 665"/>
    <s v="CRYSTAL RIVER FL 34423"/>
  </r>
  <r>
    <x v="1954"/>
    <s v="18E17S320030  03530 0080"/>
    <s v="7492"/>
    <s v="PINE RIDGE UNITS 3 &amp; 4"/>
    <s v="0100"/>
    <s v="Single Family Residential"/>
    <s v="11"/>
    <s v="18S"/>
    <s v="18E"/>
    <s v="STANDARD"/>
    <x v="0"/>
    <n v="50639"/>
    <n v="1.1599999999999999"/>
    <s v="000X"/>
    <n v="4802"/>
    <s v="N"/>
    <x v="106"/>
    <s v="LOOP"/>
    <m/>
    <s v="BEVERLY HILLS"/>
    <m/>
    <s v="PINE RIDGE UNIT 3 PB 8 PG 51 LOT 8 BLK 353"/>
    <n v="342751"/>
    <n v="18600"/>
    <n v="324151"/>
    <n v="258690"/>
    <n v="0"/>
    <x v="0"/>
    <x v="856"/>
    <n v="430000"/>
    <n v="3150"/>
    <n v="635"/>
    <x v="0"/>
    <s v="WARRANTY DEED"/>
    <n v="2"/>
    <x v="24"/>
    <x v="0"/>
    <x v="5"/>
    <m/>
    <n v="4102"/>
    <n v="32"/>
    <x v="0"/>
    <x v="0"/>
    <n v="5067"/>
    <m/>
    <m/>
    <m/>
    <m/>
    <s v="MCGANN MICHAEL D"/>
    <s v="MCGANN SHELLY M"/>
    <s v="4802 N MULBERRY LOOP"/>
    <s v="BEVERLY HILLS FL 34465 3132"/>
  </r>
  <r>
    <x v="1955"/>
    <s v="18E17S320030  02820 0020"/>
    <s v="7492"/>
    <s v="PINE RIDGE UNITS 3 &amp; 4"/>
    <s v="0000"/>
    <s v="Vacant Residential"/>
    <s v="04"/>
    <s v="18S"/>
    <s v="18E"/>
    <s v="STANDARD"/>
    <x v="1"/>
    <n v="43746"/>
    <n v="1"/>
    <s v="000X"/>
    <n v="5090"/>
    <s v="N"/>
    <x v="123"/>
    <s v="TER"/>
    <m/>
    <s v="BEVERLY HILLS"/>
    <m/>
    <s v="PINE RIDGE UNIT 3 PB 8 PG 51 LOT 2 BLK 282"/>
    <n v="16070"/>
    <n v="16070"/>
    <n v="0"/>
    <n v="16070"/>
    <n v="16070"/>
    <x v="1"/>
    <x v="83"/>
    <n v="12000"/>
    <n v="757"/>
    <n v="1261"/>
    <x v="1"/>
    <s v="UNDEFINED"/>
    <m/>
    <x v="6"/>
    <x v="2"/>
    <x v="2"/>
    <m/>
    <m/>
    <m/>
    <x v="2"/>
    <x v="1"/>
    <n v="0"/>
    <m/>
    <m/>
    <m/>
    <m/>
    <s v="RIVERA ROBERTO &amp; ANNA I"/>
    <m/>
    <s v="8829 155TH AVE"/>
    <s v="HOWARD BEACH NY 11414 2139"/>
  </r>
  <r>
    <x v="1956"/>
    <s v="18E17S320030  00030 0030"/>
    <s v="7492"/>
    <s v="PINE RIDGE UNITS 3 &amp; 4"/>
    <s v="0100"/>
    <s v="Single Family Residential"/>
    <s v="11"/>
    <s v="18S"/>
    <s v="18E"/>
    <s v="STANDARD"/>
    <x v="0"/>
    <n v="46250"/>
    <n v="1.06"/>
    <s v="000X"/>
    <n v="4980"/>
    <s v="N"/>
    <x v="117"/>
    <s v="DR"/>
    <m/>
    <s v="BEVERLY HILLS"/>
    <m/>
    <s v="PINE RIDGE UNIT 3 PB 8 PG 51"/>
    <n v="233840"/>
    <n v="16990"/>
    <n v="216850"/>
    <n v="146530"/>
    <n v="121530"/>
    <x v="0"/>
    <x v="857"/>
    <n v="319900"/>
    <n v="2954"/>
    <n v="319"/>
    <x v="0"/>
    <s v="WARRANTY DEED"/>
    <n v="1"/>
    <x v="12"/>
    <x v="1"/>
    <x v="0"/>
    <m/>
    <n v="2092"/>
    <n v="32"/>
    <x v="0"/>
    <x v="0"/>
    <n v="2859"/>
    <m/>
    <m/>
    <m/>
    <m/>
    <s v="MOORE DONNA L"/>
    <m/>
    <s v="4980 N PERSIMMON DR"/>
    <s v="BEVERLY HILLS FL 34465"/>
  </r>
  <r>
    <x v="1957"/>
    <s v="18E17S320030  00030 0060"/>
    <s v="7492"/>
    <s v="PINE RIDGE UNITS 3 &amp; 4"/>
    <s v="0100"/>
    <s v="Single Family Residential"/>
    <s v="11"/>
    <s v="18S"/>
    <s v="18E"/>
    <s v="1.0 TO 2.5 ACRES HIGH"/>
    <x v="0"/>
    <n v="55337"/>
    <n v="1.27"/>
    <s v="000X"/>
    <n v="4890"/>
    <s v="N"/>
    <x v="117"/>
    <s v="DR"/>
    <m/>
    <s v="BEVERLY HILLS"/>
    <m/>
    <s v="PINE RIDGE UNIT 3 PB 8 PG 51 LOT 6 BLK 3"/>
    <n v="275845"/>
    <n v="15880"/>
    <n v="259965"/>
    <n v="275845"/>
    <n v="275845"/>
    <x v="0"/>
    <x v="858"/>
    <n v="330000"/>
    <n v="2966"/>
    <n v="356"/>
    <x v="0"/>
    <s v="WARRANTY DEED"/>
    <n v="1"/>
    <x v="15"/>
    <x v="1"/>
    <x v="1"/>
    <m/>
    <n v="2717"/>
    <n v="32"/>
    <x v="0"/>
    <x v="0"/>
    <n v="4106"/>
    <m/>
    <m/>
    <m/>
    <m/>
    <s v="GALE GARY"/>
    <s v="GALE PATTI L"/>
    <s v="4890 N PERSIMMON DR"/>
    <s v="BEVERLY HILLS FL 34465"/>
  </r>
  <r>
    <x v="1958"/>
    <s v="18E17S320030  00030 0130"/>
    <s v="7492"/>
    <s v="PINE RIDGE UNITS 3 &amp; 4"/>
    <s v="0000"/>
    <s v="Vacant Residential"/>
    <s v="11"/>
    <s v="18S"/>
    <s v="18E"/>
    <s v="STANDARD"/>
    <x v="1"/>
    <n v="44070"/>
    <n v="1.01"/>
    <s v="000X"/>
    <n v="4951"/>
    <s v="N"/>
    <x v="118"/>
    <s v="DR"/>
    <m/>
    <s v="BEVERLY HILLS"/>
    <m/>
    <s v="PINE RIDGE UNIT 3 PB 8 PG 51 LOT 13 BLK 3"/>
    <n v="16190"/>
    <n v="16190"/>
    <n v="0"/>
    <n v="16190"/>
    <n v="16190"/>
    <x v="1"/>
    <x v="859"/>
    <n v="10600"/>
    <n v="600"/>
    <n v="38"/>
    <x v="1"/>
    <s v="FROM DEVELOPERS"/>
    <m/>
    <x v="6"/>
    <x v="2"/>
    <x v="2"/>
    <m/>
    <m/>
    <m/>
    <x v="2"/>
    <x v="1"/>
    <n v="0"/>
    <m/>
    <m/>
    <m/>
    <m/>
    <s v="ECHEVARRIA JUAN"/>
    <m/>
    <s v="COND PLAYA SERENA"/>
    <s v="CAROLINA PR 09979"/>
  </r>
  <r>
    <x v="1959"/>
    <s v="18E17S320030  00050 0110"/>
    <s v="7492"/>
    <s v="PINE RIDGE UNITS 3 &amp; 4"/>
    <s v="0000"/>
    <s v="Vacant Residential"/>
    <s v="01"/>
    <s v="18S"/>
    <s v="18E"/>
    <s v="STANDARD"/>
    <x v="1"/>
    <n v="46395"/>
    <n v="1.07"/>
    <s v="000X"/>
    <n v="5100"/>
    <s v="N"/>
    <x v="121"/>
    <s v="PT"/>
    <m/>
    <s v="BEVERLY HILLS"/>
    <m/>
    <s v="PINE RIDGE UNIT 3 PB 8 PG 51 LOT 11 BLK 5 "/>
    <n v="17040"/>
    <n v="17040"/>
    <n v="0"/>
    <n v="17040"/>
    <n v="17040"/>
    <x v="1"/>
    <x v="221"/>
    <n v="18500"/>
    <n v="1179"/>
    <n v="2137"/>
    <x v="1"/>
    <s v="FROM DEVELOPERS"/>
    <m/>
    <x v="6"/>
    <x v="2"/>
    <x v="2"/>
    <m/>
    <m/>
    <m/>
    <x v="2"/>
    <x v="1"/>
    <n v="0"/>
    <m/>
    <m/>
    <m/>
    <m/>
    <s v="DY ANITA T EST"/>
    <s v="ATTN ORVILLE-JUDE DY SOLUREN"/>
    <s v="20405 RAMBLEWOOD DR"/>
    <s v="MACOMB TOWNSHIP MI 48044"/>
  </r>
  <r>
    <x v="1960"/>
    <s v="18E17S320030  00050 0120"/>
    <s v="7492"/>
    <s v="PINE RIDGE UNITS 3 &amp; 4"/>
    <s v="0000"/>
    <s v="Vacant Residential"/>
    <s v="02"/>
    <s v="18S"/>
    <s v="18E"/>
    <s v="STANDARD"/>
    <x v="1"/>
    <n v="46520"/>
    <n v="1.07"/>
    <s v="000X"/>
    <n v="5120"/>
    <s v="N"/>
    <x v="121"/>
    <s v="PT"/>
    <m/>
    <s v="BEVERLY HILLS"/>
    <m/>
    <s v="PINE RIDGE UNIT 3 PB 8 PG 51 LOT 12 BLK 5"/>
    <n v="17090"/>
    <n v="17090"/>
    <n v="0"/>
    <n v="17090"/>
    <n v="17090"/>
    <x v="1"/>
    <x v="9"/>
    <n v="20000"/>
    <n v="1046"/>
    <n v="635"/>
    <x v="1"/>
    <s v="FROM DEVELOPERS"/>
    <m/>
    <x v="6"/>
    <x v="2"/>
    <x v="2"/>
    <m/>
    <m/>
    <m/>
    <x v="2"/>
    <x v="1"/>
    <n v="0"/>
    <m/>
    <m/>
    <m/>
    <m/>
    <s v="CRUZ EFREN"/>
    <s v="CRUZ ZENAIDA S"/>
    <s v="13928 PRESTON DR"/>
    <s v="ORLAND PARK IL 60462"/>
  </r>
  <r>
    <x v="1961"/>
    <s v="18E17S320030  00050 0160"/>
    <s v="7492"/>
    <s v="PINE RIDGE UNITS 3 &amp; 4"/>
    <s v="0100"/>
    <s v="Single Family Residential"/>
    <s v="02"/>
    <s v="18S"/>
    <s v="18E"/>
    <s v="1.0 TO 2.5 ACRES HIGH"/>
    <x v="0"/>
    <n v="54323"/>
    <n v="1.25"/>
    <s v="000X"/>
    <n v="5200"/>
    <s v="N"/>
    <x v="121"/>
    <s v="PT"/>
    <m/>
    <s v="BEVERLY HILLS"/>
    <m/>
    <s v="PINE RIDGE UNIT 3 PB 8 PG 51 LOT 16 BLK 5"/>
    <n v="172094"/>
    <n v="15590"/>
    <n v="156504"/>
    <n v="120326"/>
    <n v="95326"/>
    <x v="0"/>
    <x v="505"/>
    <n v="236900"/>
    <n v="2907"/>
    <n v="2341"/>
    <x v="0"/>
    <s v="WARRANTY DEED"/>
    <n v="1"/>
    <x v="12"/>
    <x v="1"/>
    <x v="0"/>
    <m/>
    <n v="1738"/>
    <n v="32"/>
    <x v="1"/>
    <x v="0"/>
    <n v="2456"/>
    <m/>
    <m/>
    <m/>
    <m/>
    <s v="LYLE JOHN H"/>
    <s v="LYLE BETHANY M"/>
    <s v="5200 N RED RIBBON PT"/>
    <s v="BEVERLY HILLS FL 34465"/>
  </r>
  <r>
    <x v="1962"/>
    <s v="18E17S320030  00050 0170"/>
    <s v="7492"/>
    <s v="PINE RIDGE UNITS 3 &amp; 4"/>
    <s v="0000"/>
    <s v="Vacant Residential"/>
    <s v="02"/>
    <s v="18S"/>
    <s v="18E"/>
    <s v="STANDARD"/>
    <x v="1"/>
    <n v="45499"/>
    <n v="1.04"/>
    <s v="000X"/>
    <n v="5175"/>
    <s v="N"/>
    <x v="120"/>
    <s v="DR"/>
    <m/>
    <s v="BEVERLY HILLS"/>
    <m/>
    <s v="PINE RIDGE UNIT 3 PB 8 PG 51 LOT 17 BLK 5"/>
    <n v="16710"/>
    <n v="16710"/>
    <n v="0"/>
    <n v="16710"/>
    <n v="16710"/>
    <x v="1"/>
    <x v="22"/>
    <n v="19930"/>
    <n v="1037"/>
    <n v="1751"/>
    <x v="1"/>
    <s v="FROM DEVELOPERS"/>
    <m/>
    <x v="6"/>
    <x v="2"/>
    <x v="2"/>
    <m/>
    <m/>
    <m/>
    <x v="2"/>
    <x v="1"/>
    <n v="0"/>
    <m/>
    <m/>
    <m/>
    <m/>
    <s v="CRUZ ROSITA A"/>
    <s v="CRUZ GINA"/>
    <s v="8733 S WASHTENAW AVE"/>
    <s v="EVERGREEN PARK IL 60805"/>
  </r>
  <r>
    <x v="1963"/>
    <s v="18E17S320030  00050 0210"/>
    <s v="7492"/>
    <s v="PINE RIDGE UNITS 3 &amp; 4"/>
    <s v="0000"/>
    <s v="Vacant Residential"/>
    <s v="02"/>
    <s v="18S"/>
    <s v="18E"/>
    <s v="1.0 TO 2.5 ACRES HIGH"/>
    <x v="1"/>
    <n v="70777"/>
    <n v="1.62"/>
    <s v="000X"/>
    <n v="5085"/>
    <s v="N"/>
    <x v="120"/>
    <s v="DR"/>
    <m/>
    <s v="BEVERLY HILLS"/>
    <m/>
    <s v="PINE RIDGE UNIT 3 PB 8 PG 51 LOT 21 BLK 5"/>
    <n v="20310"/>
    <n v="20310"/>
    <n v="0"/>
    <n v="20310"/>
    <n v="20310"/>
    <x v="1"/>
    <x v="699"/>
    <n v="20000"/>
    <n v="2673"/>
    <n v="2333"/>
    <x v="1"/>
    <s v="WARRANTY DEED"/>
    <m/>
    <x v="6"/>
    <x v="2"/>
    <x v="2"/>
    <m/>
    <m/>
    <m/>
    <x v="2"/>
    <x v="1"/>
    <n v="0"/>
    <m/>
    <m/>
    <m/>
    <m/>
    <s v="MILLS WALTER"/>
    <s v="LAPIERRE JULIANNE"/>
    <s v="331 NEW DURHAM RD"/>
    <s v="MIDDLETON NH 03887"/>
  </r>
  <r>
    <x v="1964"/>
    <s v="18E17S320030  00050 0220"/>
    <s v="7492"/>
    <s v="PINE RIDGE UNITS 3 &amp; 4"/>
    <s v="0000"/>
    <s v="Vacant Residential"/>
    <s v="02"/>
    <s v="18S"/>
    <s v="18E"/>
    <s v="STANDARD"/>
    <x v="1"/>
    <n v="47632"/>
    <n v="1.0900000000000001"/>
    <s v="000X"/>
    <n v="5075"/>
    <s v="N"/>
    <x v="120"/>
    <s v="DR"/>
    <m/>
    <s v="BEVERLY HILLS"/>
    <m/>
    <s v="PINE RIDGE UNIT 3 PB 8 PG 51 LOT 22 BLK 5"/>
    <n v="17500"/>
    <n v="17500"/>
    <n v="0"/>
    <n v="17500"/>
    <n v="17500"/>
    <x v="1"/>
    <x v="162"/>
    <n v="21500"/>
    <n v="824"/>
    <n v="1616"/>
    <x v="1"/>
    <s v="UNDEFINED"/>
    <m/>
    <x v="6"/>
    <x v="2"/>
    <x v="2"/>
    <m/>
    <m/>
    <m/>
    <x v="2"/>
    <x v="1"/>
    <n v="0"/>
    <m/>
    <m/>
    <m/>
    <m/>
    <s v="HWANG SHUOH-SHIUN"/>
    <m/>
    <s v="2F NR 147 SEC 2 TING CHOU RD"/>
    <s v="REPUBLIC OF CHINA CHINA"/>
  </r>
  <r>
    <x v="1965"/>
    <s v="18E17S320030  00050 0240"/>
    <s v="7492"/>
    <s v="PINE RIDGE UNITS 3 &amp; 4"/>
    <s v="0100"/>
    <s v="Single Family Residential"/>
    <s v="02"/>
    <s v="18S"/>
    <s v="18E"/>
    <s v="STANDARD"/>
    <x v="0"/>
    <n v="52433"/>
    <n v="1.2"/>
    <s v="000X"/>
    <n v="5055"/>
    <s v="N"/>
    <x v="120"/>
    <s v="DR"/>
    <m/>
    <s v="BEVERLY HILLS"/>
    <m/>
    <s v="PINE RIDGE UNIT 3 PB 8 PG 51 LOT 24 BLK 5"/>
    <n v="363552"/>
    <n v="19260"/>
    <n v="344292"/>
    <n v="363552"/>
    <n v="0"/>
    <x v="0"/>
    <x v="860"/>
    <n v="17000"/>
    <n v="2739"/>
    <n v="521"/>
    <x v="1"/>
    <s v="WARRANTY DEED"/>
    <n v="1"/>
    <x v="12"/>
    <x v="1"/>
    <x v="0"/>
    <m/>
    <n v="3598"/>
    <n v="32"/>
    <x v="0"/>
    <x v="0"/>
    <n v="4596"/>
    <m/>
    <m/>
    <m/>
    <m/>
    <s v="GHANER RUSSELL"/>
    <s v="GHANER SUSAN"/>
    <s v="5055 N PRINCEWOOD DR"/>
    <s v="BEVERLY HILLS FL 34465"/>
  </r>
  <r>
    <x v="1966"/>
    <s v="18E17S320030  00050 0250"/>
    <s v="7492"/>
    <s v="PINE RIDGE UNITS 3 &amp; 4"/>
    <s v="0100"/>
    <s v="Single Family Residential"/>
    <s v="11"/>
    <s v="18S"/>
    <s v="18E"/>
    <s v="1.0 TO 2.5 ACRES HIGH"/>
    <x v="0"/>
    <n v="58112"/>
    <n v="1.33"/>
    <s v="000X"/>
    <n v="4961"/>
    <s v="N"/>
    <x v="117"/>
    <s v="DR"/>
    <m/>
    <s v="BEVERLY HILLS"/>
    <m/>
    <s v="PINE RIDGE UNIT 3 PB 8 PG 51 LOT 25 BLK 5"/>
    <n v="287082"/>
    <n v="16680"/>
    <n v="270402"/>
    <n v="287082"/>
    <n v="287082"/>
    <x v="0"/>
    <x v="22"/>
    <n v="22780"/>
    <n v="1038"/>
    <n v="1083"/>
    <x v="1"/>
    <s v="FROM DEVELOPERS"/>
    <n v="1"/>
    <x v="37"/>
    <x v="1"/>
    <x v="0"/>
    <m/>
    <n v="2668"/>
    <n v="32"/>
    <x v="0"/>
    <x v="0"/>
    <n v="3862"/>
    <m/>
    <m/>
    <m/>
    <m/>
    <s v="GALASON KENNETH C"/>
    <s v="GALASON VIRGINIA B"/>
    <s v="4961 N PERSIMMON DR"/>
    <s v="BEVERLY HILLS FL 34465"/>
  </r>
  <r>
    <x v="1967"/>
    <s v="18E17S320030  03270 0240"/>
    <s v="7492"/>
    <s v="PINE RIDGE UNITS 3 &amp; 4"/>
    <s v="0100"/>
    <s v="Single Family Residential"/>
    <s v="10"/>
    <s v="18S"/>
    <s v="18E"/>
    <s v="STANDARD"/>
    <x v="0"/>
    <n v="43312"/>
    <n v="0.99"/>
    <s v="000X"/>
    <n v="2905"/>
    <s v="W"/>
    <x v="92"/>
    <s v="DR"/>
    <m/>
    <s v="BEVERLY HILLS"/>
    <m/>
    <s v="PINE RIDGE UNIT 3 PB 8 PG 51 LOT 24 BLK 327"/>
    <n v="228864"/>
    <n v="15910"/>
    <n v="212954"/>
    <n v="228864"/>
    <n v="228864"/>
    <x v="1"/>
    <x v="861"/>
    <n v="277000"/>
    <n v="2875"/>
    <n v="1923"/>
    <x v="0"/>
    <s v="TO OR FROM BANKS/LOAN CO."/>
    <n v="1"/>
    <x v="20"/>
    <x v="1"/>
    <x v="0"/>
    <m/>
    <n v="2138"/>
    <n v="32"/>
    <x v="0"/>
    <x v="0"/>
    <n v="3295"/>
    <m/>
    <m/>
    <m/>
    <m/>
    <s v="ANDERSON TRAVIS E"/>
    <s v="ANDERSON JERI L"/>
    <s v="2905 W BEAMWOOD DR"/>
    <s v="BEVERLY HILLS FL 34465"/>
  </r>
  <r>
    <x v="1968"/>
    <s v="18E17S320030  03350 0110"/>
    <s v="7492"/>
    <s v="PINE RIDGE UNITS 3 &amp; 4"/>
    <s v="0000"/>
    <s v="Vacant Residential"/>
    <s v="10"/>
    <s v="18S"/>
    <s v="18E"/>
    <s v="STANDARD"/>
    <x v="1"/>
    <n v="44876"/>
    <n v="1.03"/>
    <s v="000X"/>
    <n v="4571"/>
    <s v="N"/>
    <x v="110"/>
    <s v="DR"/>
    <m/>
    <s v="BEVERLY HILLS"/>
    <m/>
    <s v="PINE RIDGE UNIT 3 PB 8 PG 51 LOT 11 BLK 335"/>
    <n v="16480"/>
    <n v="16480"/>
    <n v="0"/>
    <n v="16480"/>
    <n v="16480"/>
    <x v="1"/>
    <x v="251"/>
    <n v="7900"/>
    <n v="850"/>
    <n v="2028"/>
    <x v="1"/>
    <s v="WARRANTY DEED"/>
    <m/>
    <x v="6"/>
    <x v="2"/>
    <x v="2"/>
    <m/>
    <m/>
    <m/>
    <x v="2"/>
    <x v="1"/>
    <n v="0"/>
    <m/>
    <m/>
    <m/>
    <m/>
    <s v="GARONE MICHAEL"/>
    <s v="GARONE KATHLEEN"/>
    <s v="2810 COURT ST"/>
    <s v="N BELLMORE NY 11710 2857"/>
  </r>
  <r>
    <x v="1969"/>
    <s v="18E17S320030  02780 0020"/>
    <s v="7492"/>
    <s v="PINE RIDGE UNITS 3 &amp; 4"/>
    <s v="0100"/>
    <s v="Single Family Residential"/>
    <s v="04"/>
    <s v="18S"/>
    <s v="18E"/>
    <s v="STANDARD"/>
    <x v="0"/>
    <n v="44359"/>
    <n v="1.02"/>
    <s v="000X"/>
    <n v="3794"/>
    <s v="W"/>
    <x v="11"/>
    <s v="BLVD"/>
    <m/>
    <s v="BEVERLY HILLS"/>
    <m/>
    <s v="PINE RIDGE UNIT 3 PB 8 PG 51 LOT 2 BLK 278"/>
    <n v="246634"/>
    <n v="16290"/>
    <n v="230344"/>
    <n v="222831"/>
    <n v="197831"/>
    <x v="0"/>
    <x v="862"/>
    <n v="279000"/>
    <n v="2832"/>
    <n v="614"/>
    <x v="0"/>
    <s v="WARRANTY DEED"/>
    <n v="1"/>
    <x v="5"/>
    <x v="1"/>
    <x v="0"/>
    <m/>
    <n v="2510"/>
    <n v="32"/>
    <x v="0"/>
    <x v="0"/>
    <n v="3405"/>
    <m/>
    <m/>
    <m/>
    <m/>
    <s v="JARDINELLA ROBERT"/>
    <m/>
    <s v="3794 W PINE RIDGE BLVD"/>
    <s v="BEVERLY HILLS FL 34465"/>
  </r>
  <r>
    <x v="1970"/>
    <s v="18E17S320030  00040 0030"/>
    <s v="7492"/>
    <s v="PINE RIDGE UNITS 3 &amp; 4"/>
    <s v="0000"/>
    <s v="Vacant Residential"/>
    <s v="02"/>
    <s v="18S"/>
    <s v="18E"/>
    <s v="STANDARD"/>
    <x v="1"/>
    <n v="44312"/>
    <n v="1.02"/>
    <s v="000X"/>
    <n v="5188"/>
    <s v="N"/>
    <x v="119"/>
    <s v="DR"/>
    <m/>
    <s v="BEVERLY HILLS"/>
    <m/>
    <s v="PINE RIDGE UNIT 3 PB 8 PG 51 LOT 3 BLK 4 "/>
    <n v="16280"/>
    <n v="16280"/>
    <n v="0"/>
    <n v="16280"/>
    <n v="16280"/>
    <x v="1"/>
    <x v="23"/>
    <m/>
    <m/>
    <m/>
    <x v="2"/>
    <m/>
    <m/>
    <x v="6"/>
    <x v="2"/>
    <x v="2"/>
    <m/>
    <m/>
    <m/>
    <x v="2"/>
    <x v="1"/>
    <n v="0"/>
    <m/>
    <m/>
    <m/>
    <m/>
    <s v="SIPLE HOWARD &amp;"/>
    <s v="MARION SIPLE"/>
    <s v="200 W MAIN ST"/>
    <s v="OYSTER BAY NY 11771"/>
  </r>
  <r>
    <x v="1971"/>
    <s v="18E17S320030  00040 0100"/>
    <s v="7492"/>
    <s v="PINE RIDGE UNITS 3 &amp; 4"/>
    <s v="0100"/>
    <s v="Single Family Residential"/>
    <s v="02"/>
    <s v="18S"/>
    <s v="18E"/>
    <s v="STANDARD"/>
    <x v="0"/>
    <n v="43955"/>
    <n v="1.01"/>
    <s v="000X"/>
    <n v="5027"/>
    <s v="N"/>
    <x v="117"/>
    <s v="DR"/>
    <m/>
    <s v="BEVERLY HILLS"/>
    <m/>
    <s v="PINE RIDGE UNIT 3 PB 8 PG 51 LOT 10 BLK 4"/>
    <n v="244559"/>
    <n v="16150"/>
    <n v="228409"/>
    <n v="190050"/>
    <n v="0"/>
    <x v="0"/>
    <x v="315"/>
    <n v="288000"/>
    <n v="1756"/>
    <n v="470"/>
    <x v="0"/>
    <s v="WARRANTY DEED"/>
    <n v="1"/>
    <x v="5"/>
    <x v="1"/>
    <x v="0"/>
    <m/>
    <n v="2500"/>
    <n v="32"/>
    <x v="1"/>
    <x v="0"/>
    <n v="3777"/>
    <m/>
    <m/>
    <m/>
    <m/>
    <s v="SAUNDERS JOSEPH L"/>
    <s v="SAUNDERS LORETTA C"/>
    <s v="5027 N PERSIMMON DR"/>
    <s v="BEVERLY HILLS FL 34465"/>
  </r>
  <r>
    <x v="1972"/>
    <s v="18E17S320030  00040 0140"/>
    <s v="7492"/>
    <s v="PINE RIDGE UNITS 3 &amp; 4"/>
    <s v="0100"/>
    <s v="Single Family Residential"/>
    <s v="02"/>
    <s v="18S"/>
    <s v="18E"/>
    <s v="1.0 TO 2.5 ACRES HIGH"/>
    <x v="0"/>
    <n v="66799"/>
    <n v="1.53"/>
    <s v="000X"/>
    <n v="1484"/>
    <s v="W"/>
    <x v="124"/>
    <s v="DR"/>
    <m/>
    <s v="BEVERLY HILLS"/>
    <m/>
    <s v="PINE RIDGE UNIT 3 PB 8 PG 51 LOT 14 BLK 4"/>
    <n v="275793"/>
    <n v="19170"/>
    <n v="256623"/>
    <n v="206239"/>
    <n v="181239"/>
    <x v="0"/>
    <x v="51"/>
    <n v="220000"/>
    <n v="1549"/>
    <n v="183"/>
    <x v="0"/>
    <s v="WARRANTY DEED"/>
    <n v="1"/>
    <x v="33"/>
    <x v="1"/>
    <x v="0"/>
    <m/>
    <n v="2850"/>
    <n v="32"/>
    <x v="0"/>
    <x v="0"/>
    <n v="4877"/>
    <m/>
    <m/>
    <m/>
    <m/>
    <s v="WALL MAYNARD JR"/>
    <s v="WALL CAROLYN M"/>
    <s v="1484 W PINEHILL DR"/>
    <s v="BEVERLY HILLS FL 34465"/>
  </r>
  <r>
    <x v="1973"/>
    <s v="18E17S320030  00050 0020"/>
    <s v="7492"/>
    <s v="PINE RIDGE UNITS 3 &amp; 4"/>
    <s v="0100"/>
    <s v="Single Family Residential"/>
    <s v="02"/>
    <s v="18S"/>
    <s v="18E"/>
    <s v="STANDARD"/>
    <x v="0"/>
    <n v="51182"/>
    <n v="1.17"/>
    <s v="000X"/>
    <n v="5109"/>
    <s v="N"/>
    <x v="121"/>
    <s v="PT"/>
    <m/>
    <s v="BEVERLY HILLS"/>
    <m/>
    <s v="PINE RIDGE UNIT 3 PB 8 PG 51 LOT 2 BLK 5"/>
    <n v="281363"/>
    <n v="18800"/>
    <n v="262563"/>
    <n v="256566"/>
    <n v="231566"/>
    <x v="0"/>
    <x v="863"/>
    <n v="255000"/>
    <n v="2671"/>
    <n v="2254"/>
    <x v="0"/>
    <s v="WARRANTY DEED"/>
    <n v="1"/>
    <x v="3"/>
    <x v="1"/>
    <x v="0"/>
    <m/>
    <n v="2325"/>
    <n v="32"/>
    <x v="0"/>
    <x v="0"/>
    <n v="3612"/>
    <m/>
    <m/>
    <m/>
    <m/>
    <s v="FISETTE MICHAEL PETER"/>
    <s v="FISETTE ELAINE ODILE"/>
    <s v="5109 N RED RIBBON PT"/>
    <s v="BEVERLY HILLS FL 34465 2409"/>
  </r>
  <r>
    <x v="1974"/>
    <s v="18E17S320030  00050 0040"/>
    <s v="7492"/>
    <s v="PINE RIDGE UNITS 3 &amp; 4"/>
    <s v="0000"/>
    <s v="Vacant Residential"/>
    <s v="01"/>
    <s v="18S"/>
    <s v="18E"/>
    <s v="STANDARD"/>
    <x v="1"/>
    <n v="51461"/>
    <n v="1.18"/>
    <s v="000X"/>
    <n v="5065"/>
    <s v="N"/>
    <x v="121"/>
    <s v="PT"/>
    <m/>
    <s v="BEVERLY HILLS"/>
    <m/>
    <s v="PINE RIDGE UNIT 3 PB 8 PG 51 LOT 4 BLK 5 "/>
    <n v="18900"/>
    <n v="18900"/>
    <n v="0"/>
    <n v="18900"/>
    <n v="18900"/>
    <x v="1"/>
    <x v="486"/>
    <n v="24095"/>
    <n v="1043"/>
    <n v="2190"/>
    <x v="1"/>
    <s v="FROM DEVELOPERS"/>
    <m/>
    <x v="6"/>
    <x v="2"/>
    <x v="2"/>
    <m/>
    <m/>
    <m/>
    <x v="2"/>
    <x v="1"/>
    <n v="0"/>
    <m/>
    <m/>
    <m/>
    <m/>
    <s v="PEZZULO ELIZABETH D"/>
    <m/>
    <s v="4 RAY ST"/>
    <s v="LYNN MA 01905 2716"/>
  </r>
  <r>
    <x v="1975"/>
    <s v="18E17S320030  00050 0090"/>
    <s v="7492"/>
    <s v="PINE RIDGE UNITS 3 &amp; 4"/>
    <s v="0000"/>
    <s v="Vacant Residential"/>
    <s v="01"/>
    <s v="18S"/>
    <s v="18E"/>
    <s v="STANDARD"/>
    <x v="1"/>
    <n v="46241"/>
    <n v="1.06"/>
    <s v="000X"/>
    <n v="5060"/>
    <s v="N"/>
    <x v="121"/>
    <s v="PT"/>
    <m/>
    <s v="BEVERLY HILLS"/>
    <m/>
    <s v="PINE RIDGE UNIT 3 PB 8 PG 51 LOT 9 BLK 5"/>
    <n v="16980"/>
    <n v="16980"/>
    <n v="0"/>
    <n v="16980"/>
    <n v="16980"/>
    <x v="1"/>
    <x v="864"/>
    <n v="18000"/>
    <n v="2997"/>
    <n v="106"/>
    <x v="1"/>
    <s v="WARRANTY DEED"/>
    <m/>
    <x v="6"/>
    <x v="2"/>
    <x v="2"/>
    <m/>
    <m/>
    <m/>
    <x v="2"/>
    <x v="1"/>
    <n v="0"/>
    <m/>
    <m/>
    <m/>
    <m/>
    <s v="WATKINS MICHAEL"/>
    <s v="WATKINS SANDRA"/>
    <s v="1619 LAKELET LOOP"/>
    <s v="OVIEDO FL 32765"/>
  </r>
  <r>
    <x v="1976"/>
    <s v="18E17S320030  00050 0130"/>
    <s v="7492"/>
    <s v="PINE RIDGE UNITS 3 &amp; 4"/>
    <s v="0000"/>
    <s v="Vacant Residential"/>
    <s v="02"/>
    <s v="18S"/>
    <s v="18E"/>
    <s v="STANDARD"/>
    <x v="1"/>
    <n v="52093"/>
    <n v="1.2"/>
    <s v="000X"/>
    <n v="5140"/>
    <s v="N"/>
    <x v="121"/>
    <s v="PT"/>
    <m/>
    <s v="BEVERLY HILLS"/>
    <m/>
    <s v="PINE RIDGE UNIT 3 PB 8 PG 51 LOT 13 BLK 5 "/>
    <n v="19130"/>
    <n v="19130"/>
    <n v="0"/>
    <n v="19130"/>
    <n v="19130"/>
    <x v="1"/>
    <x v="686"/>
    <n v="18500"/>
    <n v="1160"/>
    <n v="1607"/>
    <x v="1"/>
    <s v="FROM DEVELOPERS"/>
    <m/>
    <x v="6"/>
    <x v="2"/>
    <x v="2"/>
    <m/>
    <m/>
    <m/>
    <x v="2"/>
    <x v="1"/>
    <n v="0"/>
    <m/>
    <m/>
    <m/>
    <m/>
    <s v="GARRETT ANTONIA R"/>
    <m/>
    <s v="1059 SAN PABLO CIR"/>
    <s v="COSTA MESA CA 92626"/>
  </r>
  <r>
    <x v="1977"/>
    <s v="18E17S320030  00060 0030"/>
    <s v="7492"/>
    <s v="PINE RIDGE UNITS 3 &amp; 4"/>
    <s v="0100"/>
    <s v="Single Family Residential"/>
    <s v="02"/>
    <s v="18S"/>
    <s v="18E"/>
    <s v="1.0 TO 2.5 ACRES HIGH"/>
    <x v="0"/>
    <n v="74383"/>
    <n v="1.71"/>
    <s v="000X"/>
    <n v="5162"/>
    <s v="N"/>
    <x v="120"/>
    <s v="DR"/>
    <m/>
    <s v="BEVERLY HILLS"/>
    <m/>
    <s v="PINE RIDGE UNIT 3 PB 8 PG 51 LOT 3 BLK 6"/>
    <n v="21350"/>
    <n v="21350"/>
    <n v="0"/>
    <n v="21350"/>
    <n v="21350"/>
    <x v="0"/>
    <x v="865"/>
    <n v="30000"/>
    <n v="2929"/>
    <n v="2153"/>
    <x v="1"/>
    <s v="WARRANTY DEED"/>
    <n v="1"/>
    <x v="31"/>
    <x v="5"/>
    <x v="1"/>
    <m/>
    <n v="3931"/>
    <n v="32"/>
    <x v="1"/>
    <x v="0"/>
    <n v="5253"/>
    <m/>
    <m/>
    <m/>
    <m/>
    <s v="ROWTHORN NICHOLAS"/>
    <s v="SHORT ALICIA"/>
    <s v="PO BOX 459"/>
    <s v="HOLDER FL 34445"/>
  </r>
  <r>
    <x v="1978"/>
    <s v="18E17S320030  00060 0040"/>
    <s v="7492"/>
    <s v="PINE RIDGE UNITS 3 &amp; 4"/>
    <s v="0000"/>
    <s v="Vacant Residential"/>
    <s v="02"/>
    <s v="18S"/>
    <s v="18E"/>
    <s v="1.0 TO 2.5 ACRES HIGH"/>
    <x v="1"/>
    <n v="88772"/>
    <n v="2.04"/>
    <s v="000X"/>
    <n v="5120"/>
    <s v="N"/>
    <x v="120"/>
    <s v="DR"/>
    <m/>
    <s v="BEVERLY HILLS"/>
    <m/>
    <s v="PINE RIDGE UNIT 3 PB 8 PG 51 LOT 4 BLK 6"/>
    <n v="25470"/>
    <n v="25470"/>
    <n v="0"/>
    <n v="25470"/>
    <n v="25470"/>
    <x v="1"/>
    <x v="721"/>
    <n v="17100"/>
    <n v="1095"/>
    <n v="914"/>
    <x v="1"/>
    <s v="UNDEFINED"/>
    <m/>
    <x v="6"/>
    <x v="2"/>
    <x v="2"/>
    <m/>
    <m/>
    <m/>
    <x v="2"/>
    <x v="1"/>
    <n v="0"/>
    <m/>
    <m/>
    <m/>
    <m/>
    <s v="BUENO JOSE E"/>
    <m/>
    <s v="18 BAY 34TH ST APT 2"/>
    <s v="BROOKLYN NY 11214 4236"/>
  </r>
  <r>
    <x v="1979"/>
    <s v="18E17S320030  02940 0030"/>
    <s v="7492"/>
    <s v="PINE RIDGE UNITS 3 &amp; 4"/>
    <s v="0100"/>
    <s v="Single Family Residential"/>
    <s v="09"/>
    <s v="18S"/>
    <s v="18E"/>
    <s v="STANDARD"/>
    <x v="0"/>
    <n v="48074"/>
    <n v="1.1000000000000001"/>
    <s v="000X"/>
    <n v="4588"/>
    <s v="N"/>
    <x v="94"/>
    <s v="TER"/>
    <m/>
    <s v="BEVERLY HILLS"/>
    <m/>
    <s v="PINE RIDGE UNIT 3 PB 8 PG 51 LOT 3 BLK 294"/>
    <n v="247945"/>
    <n v="17660"/>
    <n v="230285"/>
    <n v="184115"/>
    <n v="159115"/>
    <x v="0"/>
    <x v="461"/>
    <n v="10000"/>
    <n v="1204"/>
    <n v="508"/>
    <x v="1"/>
    <s v="WARRANTY DEED"/>
    <n v="1"/>
    <x v="18"/>
    <x v="1"/>
    <x v="0"/>
    <m/>
    <n v="2312"/>
    <n v="32"/>
    <x v="0"/>
    <x v="0"/>
    <n v="3692"/>
    <m/>
    <m/>
    <m/>
    <m/>
    <s v="HOWARD WILLIAM F JR"/>
    <s v="HOWARD ELIZABETH H"/>
    <s v="4588 N CANARYWOOD TERR"/>
    <s v="BEVERLY HILLS FL 34465"/>
  </r>
  <r>
    <x v="1980"/>
    <s v="18E17S320030  02950 0050"/>
    <s v="7492"/>
    <s v="PINE RIDGE UNITS 3 &amp; 4"/>
    <s v="0000"/>
    <s v="Vacant Residential"/>
    <s v="09"/>
    <s v="18S"/>
    <s v="18E"/>
    <s v="STANDARD"/>
    <x v="1"/>
    <n v="45099"/>
    <n v="1.04"/>
    <s v="000X"/>
    <n v="4302"/>
    <s v="N"/>
    <x v="94"/>
    <s v="TER"/>
    <m/>
    <s v="BEVERLY HILLS"/>
    <m/>
    <s v="PINE RIDGE UNIT 3 PB 8 PG 51 LOT 5 BLK 295"/>
    <n v="16560"/>
    <n v="16560"/>
    <n v="0"/>
    <n v="16560"/>
    <n v="16560"/>
    <x v="1"/>
    <x v="155"/>
    <n v="11000"/>
    <n v="544"/>
    <n v="1236"/>
    <x v="1"/>
    <s v="FROM DEVELOPERS"/>
    <m/>
    <x v="6"/>
    <x v="2"/>
    <x v="2"/>
    <m/>
    <m/>
    <m/>
    <x v="2"/>
    <x v="1"/>
    <n v="0"/>
    <m/>
    <m/>
    <m/>
    <m/>
    <s v="HUNG WINNIE C"/>
    <s v="HUNG JOHN Y"/>
    <s v="141 ZENGEL DR"/>
    <s v="CENTERVILLE OH 45459 4411"/>
  </r>
  <r>
    <x v="1981"/>
    <s v="18E17S320030  02950 0080"/>
    <s v="7492"/>
    <s v="PINE RIDGE UNITS 3 &amp; 4"/>
    <s v="0000"/>
    <s v="Vacant Residential"/>
    <s v="09"/>
    <s v="18S"/>
    <s v="18E"/>
    <s v="STANDARD"/>
    <x v="1"/>
    <n v="43872"/>
    <n v="1.01"/>
    <s v="000X"/>
    <n v="4299"/>
    <s v="N"/>
    <x v="90"/>
    <s v="DR"/>
    <m/>
    <s v="BEVERLY HILLS"/>
    <m/>
    <s v="PINE RIDGE UNIT 3 PB 8 PG 51 LOT 8 BLK 295 "/>
    <n v="16120"/>
    <n v="16120"/>
    <n v="0"/>
    <n v="16120"/>
    <n v="16120"/>
    <x v="1"/>
    <x v="208"/>
    <n v="80000"/>
    <n v="1977"/>
    <n v="2017"/>
    <x v="1"/>
    <s v="WARRANTY DEED"/>
    <m/>
    <x v="6"/>
    <x v="2"/>
    <x v="2"/>
    <m/>
    <m/>
    <m/>
    <x v="2"/>
    <x v="1"/>
    <n v="0"/>
    <m/>
    <m/>
    <m/>
    <m/>
    <s v="FLYNN BUILDERS INC"/>
    <m/>
    <s v="PO BOX 640370"/>
    <s v="BEVERLY HILLS FL 34464"/>
  </r>
  <r>
    <x v="1982"/>
    <s v="18E17S320030  03460 0060"/>
    <s v="7492"/>
    <s v="PINE RIDGE UNITS 3 &amp; 4"/>
    <s v="0100"/>
    <s v="Single Family Residential"/>
    <s v="11"/>
    <s v="18S"/>
    <s v="18E"/>
    <s v="1.0 TO 2.5 ACRES HIGH"/>
    <x v="0"/>
    <n v="56439"/>
    <n v="1.3"/>
    <s v="000X"/>
    <n v="1787"/>
    <s v="W"/>
    <x v="109"/>
    <s v="DR"/>
    <m/>
    <s v="BEVERLY HILLS"/>
    <m/>
    <s v="PINE RIDGE UNIT 3 PB 8 PG 51 LOT 6 BLK 346"/>
    <n v="251280"/>
    <n v="16200"/>
    <n v="235080"/>
    <n v="212593"/>
    <n v="187593"/>
    <x v="0"/>
    <x v="329"/>
    <n v="185000"/>
    <n v="2667"/>
    <n v="1057"/>
    <x v="0"/>
    <s v="WARRANTY DEED"/>
    <n v="1"/>
    <x v="5"/>
    <x v="1"/>
    <x v="0"/>
    <m/>
    <n v="1974"/>
    <n v="32"/>
    <x v="0"/>
    <x v="0"/>
    <n v="2926"/>
    <m/>
    <m/>
    <m/>
    <m/>
    <s v="HERMAN JOHN"/>
    <s v="HUYCK RACHEL"/>
    <s v="1787 W IVORYWOOD DR"/>
    <s v="BEVERLY HILLS FL 34465"/>
  </r>
  <r>
    <x v="1983"/>
    <s v="18E17S320030  02990 0020"/>
    <s v="7492"/>
    <s v="PINE RIDGE UNITS 3 &amp; 4"/>
    <s v="0100"/>
    <s v="Single Family Residential"/>
    <s v="09"/>
    <s v="18S"/>
    <s v="18E"/>
    <s v="STANDARD"/>
    <x v="0"/>
    <n v="51250"/>
    <n v="1.18"/>
    <s v="000X"/>
    <n v="4556"/>
    <s v="N"/>
    <x v="88"/>
    <s v="LOOP"/>
    <m/>
    <s v="BEVERLY HILLS"/>
    <m/>
    <s v="PINE RIDGE UNIT 3 PB 8 PG 51 LOT 2 BLK 299"/>
    <n v="286807"/>
    <n v="18820"/>
    <n v="267987"/>
    <n v="224027"/>
    <n v="199027"/>
    <x v="0"/>
    <x v="866"/>
    <n v="12000"/>
    <n v="1428"/>
    <n v="368"/>
    <x v="1"/>
    <s v="WARRANTY DEED"/>
    <n v="1"/>
    <x v="0"/>
    <x v="1"/>
    <x v="0"/>
    <n v="1"/>
    <n v="2769"/>
    <n v="32"/>
    <x v="0"/>
    <x v="0"/>
    <n v="3820"/>
    <m/>
    <m/>
    <m/>
    <m/>
    <s v="RIECHEL ROBERT P"/>
    <s v="RIECHEL ELIZABETH ANNE"/>
    <s v="4556 N CAPISTRANO LP"/>
    <s v="BEVERLY HILLS FL 34465"/>
  </r>
  <r>
    <x v="1984"/>
    <s v="18E17S320030  03280 0160"/>
    <s v="7492"/>
    <s v="PINE RIDGE UNITS 3 &amp; 4"/>
    <s v="0100"/>
    <s v="Single Family Residential"/>
    <s v="10"/>
    <s v="18S"/>
    <s v="18E"/>
    <s v="STANDARD"/>
    <x v="0"/>
    <n v="45518"/>
    <n v="1.04"/>
    <s v="000X"/>
    <n v="2462"/>
    <s v="W"/>
    <x v="100"/>
    <s v="DR"/>
    <m/>
    <s v="BEVERLY HILLS"/>
    <m/>
    <s v="PINE RIDGE UNIT 3 PB 8 PG 51 LOT 16 BLK 328 "/>
    <n v="156366"/>
    <n v="16720"/>
    <n v="139646"/>
    <n v="107100"/>
    <n v="81600"/>
    <x v="0"/>
    <x v="544"/>
    <n v="92500"/>
    <n v="1297"/>
    <n v="1833"/>
    <x v="0"/>
    <s v="WARRANTY DEED"/>
    <n v="1"/>
    <x v="36"/>
    <x v="1"/>
    <x v="0"/>
    <m/>
    <n v="1625"/>
    <n v="32"/>
    <x v="0"/>
    <x v="0"/>
    <n v="2674"/>
    <m/>
    <m/>
    <m/>
    <m/>
    <s v="YONELUNAS GLORIA JEAN"/>
    <m/>
    <s v="2462 W APRICOT DR"/>
    <s v="BEVERLY HILLS FL 34465 3056"/>
  </r>
  <r>
    <x v="1985"/>
    <s v="18E17S320030  00020 0010"/>
    <s v="7492"/>
    <s v="PINE RIDGE UNITS 3 &amp; 4"/>
    <s v="0100"/>
    <s v="Single Family Residential"/>
    <s v="11"/>
    <s v="18S"/>
    <s v="18E"/>
    <s v="STANDARD"/>
    <x v="0"/>
    <n v="43575"/>
    <n v="1"/>
    <s v="000X"/>
    <n v="4950"/>
    <s v="N"/>
    <x v="118"/>
    <s v="DR"/>
    <m/>
    <s v="BEVERLY HILLS"/>
    <m/>
    <s v="PINE RIDGE UNIT 3 PB 8 PG 51 LOT 1 BLK 2 "/>
    <n v="273952"/>
    <n v="16000"/>
    <n v="257952"/>
    <n v="208396"/>
    <n v="182896"/>
    <x v="0"/>
    <x v="61"/>
    <n v="20000"/>
    <n v="1637"/>
    <n v="1722"/>
    <x v="1"/>
    <s v="WARRANTY DEED"/>
    <n v="1"/>
    <x v="0"/>
    <x v="1"/>
    <x v="0"/>
    <n v="1"/>
    <n v="2800"/>
    <n v="32"/>
    <x v="0"/>
    <x v="0"/>
    <n v="3860"/>
    <m/>
    <m/>
    <m/>
    <m/>
    <s v="GALLEGO JUANITO D"/>
    <m/>
    <s v="4950 N PEPPERMINT DR"/>
    <s v="BEVERLY HILLS FL 34465"/>
  </r>
  <r>
    <x v="1986"/>
    <s v="18E17S320030  00030 0010"/>
    <s v="7492"/>
    <s v="PINE RIDGE UNITS 3 &amp; 4"/>
    <s v="0100"/>
    <s v="Single Family Residential"/>
    <s v="02"/>
    <s v="18S"/>
    <s v="18E"/>
    <s v="STANDARD"/>
    <x v="0"/>
    <n v="53616"/>
    <n v="1.23"/>
    <s v="000X"/>
    <n v="5019"/>
    <s v="N"/>
    <x v="112"/>
    <s v="WAY"/>
    <m/>
    <s v="BEVERLY HILLS"/>
    <m/>
    <s v="PINE RIDGE UNIT 3 PB 8 PG 51 LOT 1 BLK 3"/>
    <n v="262333"/>
    <n v="19690"/>
    <n v="242643"/>
    <n v="262333"/>
    <n v="262333"/>
    <x v="1"/>
    <x v="318"/>
    <n v="339000"/>
    <n v="2247"/>
    <n v="784"/>
    <x v="0"/>
    <s v="WARRANTY DEED"/>
    <n v="1"/>
    <x v="18"/>
    <x v="1"/>
    <x v="1"/>
    <m/>
    <n v="2851"/>
    <n v="32"/>
    <x v="0"/>
    <x v="0"/>
    <n v="3806"/>
    <m/>
    <m/>
    <m/>
    <m/>
    <s v="SNOWDEN RANDY C"/>
    <s v="SNOWDEN KIMBERLY A"/>
    <s v="6757 OAKFIELD NORTH RD NW"/>
    <s v="BRISTOLVILLE OH 44402"/>
  </r>
  <r>
    <x v="1987"/>
    <s v="18E17S320030  00030 0050"/>
    <s v="7492"/>
    <s v="PINE RIDGE UNITS 3 &amp; 4"/>
    <s v="0100"/>
    <s v="Single Family Residential"/>
    <s v="11"/>
    <s v="18S"/>
    <s v="18E"/>
    <s v="STANDARD"/>
    <x v="0"/>
    <n v="46250"/>
    <n v="1.06"/>
    <s v="000X"/>
    <n v="4938"/>
    <s v="N"/>
    <x v="117"/>
    <s v="DR"/>
    <m/>
    <s v="BEVERLY HILLS"/>
    <m/>
    <s v="PINE RIDGE UNIT 3 PB 8 PG 51 LOT 5 BLK 3"/>
    <n v="178381"/>
    <n v="16990"/>
    <n v="161391"/>
    <n v="125975"/>
    <n v="95975"/>
    <x v="0"/>
    <x v="318"/>
    <n v="160000"/>
    <n v="2247"/>
    <n v="360"/>
    <x v="0"/>
    <s v="WARRANTY DEED"/>
    <n v="1"/>
    <x v="2"/>
    <x v="1"/>
    <x v="0"/>
    <m/>
    <n v="2132"/>
    <n v="32"/>
    <x v="0"/>
    <x v="0"/>
    <n v="3092"/>
    <m/>
    <m/>
    <m/>
    <m/>
    <s v="GAY KEVIN W"/>
    <s v="GAY SHERRY L"/>
    <s v="4938 N PERSIMMON DR"/>
    <s v="BEVERLY HILLS FL 34465"/>
  </r>
  <r>
    <x v="1988"/>
    <s v="18E17S320030  00030 0070"/>
    <s v="7492"/>
    <s v="PINE RIDGE UNITS 3 &amp; 4"/>
    <s v="0100"/>
    <s v="Single Family Residential"/>
    <s v="11"/>
    <s v="18S"/>
    <s v="18E"/>
    <s v="STANDARD"/>
    <x v="0"/>
    <n v="44360"/>
    <n v="1.02"/>
    <s v="000X"/>
    <n v="4819"/>
    <s v="N"/>
    <x v="118"/>
    <s v="DR"/>
    <m/>
    <s v="BEVERLY HILLS"/>
    <m/>
    <s v="PINE RIDGE UNIT 3 PB 8 PG 51 LOT 7 BLK 3"/>
    <n v="284436"/>
    <n v="16290"/>
    <n v="268146"/>
    <n v="275111"/>
    <n v="249111"/>
    <x v="0"/>
    <x v="867"/>
    <n v="306000"/>
    <n v="3050"/>
    <n v="544"/>
    <x v="0"/>
    <s v="WARRANTY DEED"/>
    <n v="1"/>
    <x v="24"/>
    <x v="1"/>
    <x v="1"/>
    <m/>
    <n v="2931"/>
    <n v="32"/>
    <x v="0"/>
    <x v="0"/>
    <n v="3776"/>
    <m/>
    <m/>
    <m/>
    <m/>
    <s v="ECHEVARRIA JUAN"/>
    <m/>
    <s v="4819 N PEPPERMINT DR"/>
    <s v="BEVERLY HILLS FL 34465"/>
  </r>
  <r>
    <x v="1989"/>
    <s v="18E17S320030  00030 0120"/>
    <s v="7492"/>
    <s v="PINE RIDGE UNITS 3 &amp; 4"/>
    <s v="0100"/>
    <s v="Single Family Residential"/>
    <s v="11"/>
    <s v="18S"/>
    <s v="18E"/>
    <s v="STANDARD"/>
    <x v="0"/>
    <n v="43760"/>
    <n v="1"/>
    <s v="000X"/>
    <n v="4935"/>
    <s v="N"/>
    <x v="118"/>
    <s v="DR"/>
    <m/>
    <s v="BEVERLY HILLS"/>
    <m/>
    <s v="PINE RIDGE UNIT 3 PB 8 PG 51 LOT 12 BLK 3"/>
    <n v="157078"/>
    <n v="16070"/>
    <n v="141008"/>
    <n v="119265"/>
    <n v="93765"/>
    <x v="0"/>
    <x v="424"/>
    <n v="137000"/>
    <n v="2552"/>
    <n v="66"/>
    <x v="0"/>
    <s v="WARRANTY DEED"/>
    <n v="1"/>
    <x v="2"/>
    <x v="1"/>
    <x v="0"/>
    <m/>
    <n v="1620"/>
    <n v="32"/>
    <x v="0"/>
    <x v="0"/>
    <n v="2524"/>
    <m/>
    <m/>
    <m/>
    <m/>
    <s v="WILSON ROBERT A"/>
    <m/>
    <s v="4935 N PEPPERMINT DR"/>
    <s v="BEVERLY HILLS FL 34465"/>
  </r>
  <r>
    <x v="1990"/>
    <s v="18E17S320030  00040 0010"/>
    <s v="7492"/>
    <s v="PINE RIDGE UNITS 3 &amp; 4"/>
    <s v="0100"/>
    <s v="Single Family Residential"/>
    <s v="02"/>
    <s v="18S"/>
    <s v="18E"/>
    <s v="STANDARD"/>
    <x v="0"/>
    <n v="54050"/>
    <n v="1.24"/>
    <s v="000X"/>
    <n v="5224"/>
    <s v="N"/>
    <x v="119"/>
    <s v="DR"/>
    <m/>
    <s v="BEVERLY HILLS"/>
    <m/>
    <s v="PINE RIDGE UNIT 3 PB 8 PG 51 LOT 1 BLK 4"/>
    <n v="203704"/>
    <n v="19850"/>
    <n v="183854"/>
    <n v="155297"/>
    <n v="129797"/>
    <x v="0"/>
    <x v="868"/>
    <n v="90000"/>
    <n v="1111"/>
    <n v="1858"/>
    <x v="0"/>
    <s v="WARRANTY DEED"/>
    <n v="1"/>
    <x v="1"/>
    <x v="1"/>
    <x v="0"/>
    <m/>
    <n v="1943"/>
    <n v="32"/>
    <x v="0"/>
    <x v="0"/>
    <n v="3380"/>
    <m/>
    <m/>
    <m/>
    <m/>
    <s v="MILLER MARIE W"/>
    <s v="MILLER DUANE ALAN"/>
    <s v="5224 N SANDLEWOOD DR"/>
    <s v="BEVERLY HILLS FL 34465"/>
  </r>
  <r>
    <x v="1991"/>
    <s v="18E17S320030  00040 0040"/>
    <s v="7492"/>
    <s v="PINE RIDGE UNITS 3 &amp; 4"/>
    <s v="0100"/>
    <s v="Single Family Residential"/>
    <s v="02"/>
    <s v="18S"/>
    <s v="18E"/>
    <s v="STANDARD"/>
    <x v="0"/>
    <n v="43651"/>
    <n v="1"/>
    <s v="000X"/>
    <n v="5164"/>
    <s v="N"/>
    <x v="119"/>
    <s v="DR"/>
    <m/>
    <s v="BEVERLY HILLS"/>
    <m/>
    <s v="PINE RIDGE UNIT 3 PB 8 PG 51 LOT 4 BLK 4"/>
    <n v="263075"/>
    <n v="16030"/>
    <n v="247045"/>
    <n v="233693"/>
    <n v="208693"/>
    <x v="0"/>
    <x v="869"/>
    <n v="235000"/>
    <n v="2821"/>
    <n v="635"/>
    <x v="0"/>
    <s v="WARRANTY DEED"/>
    <n v="1"/>
    <x v="23"/>
    <x v="1"/>
    <x v="1"/>
    <m/>
    <n v="2770"/>
    <n v="32"/>
    <x v="0"/>
    <x v="0"/>
    <n v="3679"/>
    <m/>
    <m/>
    <m/>
    <m/>
    <s v="BERGDOLL KENNETH R III"/>
    <m/>
    <s v="5164 N SANDALWOOD DR"/>
    <s v="BEVERLY HILLS FL 34465"/>
  </r>
  <r>
    <x v="1992"/>
    <s v="18E17S320030  00050 0140"/>
    <s v="7492"/>
    <s v="PINE RIDGE UNITS 3 &amp; 4"/>
    <s v="0000"/>
    <s v="Vacant Residential"/>
    <s v="02"/>
    <s v="18S"/>
    <s v="18E"/>
    <s v="STANDARD"/>
    <x v="1"/>
    <n v="44995"/>
    <n v="1.03"/>
    <s v="000X"/>
    <n v="5160"/>
    <s v="N"/>
    <x v="121"/>
    <s v="PT"/>
    <m/>
    <s v="BEVERLY HILLS"/>
    <m/>
    <s v="PINE RIDGE UNIT 3 PB 8 PG 51 LOT 14 BLK 5"/>
    <n v="16110"/>
    <n v="16110"/>
    <n v="0"/>
    <n v="16110"/>
    <n v="16110"/>
    <x v="1"/>
    <x v="870"/>
    <n v="19500"/>
    <n v="1104"/>
    <n v="1476"/>
    <x v="1"/>
    <s v="FROM DEVELOPERS"/>
    <m/>
    <x v="6"/>
    <x v="2"/>
    <x v="2"/>
    <m/>
    <m/>
    <m/>
    <x v="2"/>
    <x v="1"/>
    <n v="0"/>
    <m/>
    <m/>
    <m/>
    <m/>
    <s v="CRUZ LORIMER A"/>
    <m/>
    <s v="8733 S WASHTENAW AVE"/>
    <s v="EVERGREEN PARK IL 60805"/>
  </r>
  <r>
    <x v="1993"/>
    <s v="18E17S320030  03510 0140"/>
    <s v="7492"/>
    <s v="PINE RIDGE UNITS 3 &amp; 4"/>
    <s v="0100"/>
    <s v="Single Family Residential"/>
    <s v="11"/>
    <s v="18S"/>
    <s v="18E"/>
    <s v="STANDARD"/>
    <x v="0"/>
    <n v="45627"/>
    <n v="1.05"/>
    <s v="000X"/>
    <n v="4621"/>
    <s v="N"/>
    <x v="105"/>
    <s v="DR"/>
    <m/>
    <s v="BEVERLY HILLS"/>
    <m/>
    <s v="PINE RIDGE UNIT 3 PB 8 PG 51 LOT 14 BLK 351"/>
    <n v="169545"/>
    <n v="16760"/>
    <n v="152785"/>
    <n v="126737"/>
    <n v="101737"/>
    <x v="0"/>
    <x v="295"/>
    <n v="130000"/>
    <n v="2315"/>
    <n v="1230"/>
    <x v="0"/>
    <s v="TO OR FROM BANKS/LOAN CO."/>
    <n v="1"/>
    <x v="2"/>
    <x v="1"/>
    <x v="0"/>
    <m/>
    <n v="1957"/>
    <n v="32"/>
    <x v="0"/>
    <x v="0"/>
    <n v="2832"/>
    <m/>
    <m/>
    <m/>
    <m/>
    <s v="PACE JOHNNY D"/>
    <s v="PACE MARCELLA R"/>
    <s v="4621 N LENA DR"/>
    <s v="BEVERLY HILLS FL 34465"/>
  </r>
  <r>
    <x v="1994"/>
    <s v="18E17S320030  02990 0100"/>
    <s v="7492"/>
    <s v="PINE RIDGE UNITS 3 &amp; 4"/>
    <s v="0100"/>
    <s v="Single Family Residential"/>
    <s v="09"/>
    <s v="18S"/>
    <s v="18E"/>
    <s v="STANDARD"/>
    <x v="0"/>
    <n v="43750"/>
    <n v="1"/>
    <s v="000X"/>
    <n v="4501"/>
    <s v="N"/>
    <x v="95"/>
    <s v="AVE"/>
    <m/>
    <s v="BEVERLY HILLS"/>
    <m/>
    <s v="PINE RIDGE UNIT 3 PB 8 PG 51 LOT 10 BLK 299"/>
    <n v="204654"/>
    <n v="16070"/>
    <n v="188584"/>
    <n v="155991"/>
    <n v="130991"/>
    <x v="0"/>
    <x v="38"/>
    <n v="19000"/>
    <n v="1827"/>
    <n v="158"/>
    <x v="0"/>
    <s v="MIN DOC STAMP ($100)"/>
    <n v="1"/>
    <x v="7"/>
    <x v="1"/>
    <x v="0"/>
    <m/>
    <n v="1908"/>
    <n v="32"/>
    <x v="0"/>
    <x v="0"/>
    <n v="2885"/>
    <m/>
    <m/>
    <m/>
    <m/>
    <s v="EDWARDS NANCY L"/>
    <s v="BULCOCK GORDON"/>
    <s v="4501 N BUTTERNUT AVE"/>
    <s v="BEVERLY HILLS FL 34465"/>
  </r>
  <r>
    <x v="1995"/>
    <s v="18E17S320030  03510 0110"/>
    <s v="7492"/>
    <s v="PINE RIDGE UNITS 3 &amp; 4"/>
    <s v="0100"/>
    <s v="Single Family Residential"/>
    <s v="11"/>
    <s v="18S"/>
    <s v="18E"/>
    <s v="STANDARD"/>
    <x v="0"/>
    <n v="45868"/>
    <n v="1.05"/>
    <s v="000X"/>
    <n v="4545"/>
    <s v="N"/>
    <x v="105"/>
    <s v="DR"/>
    <m/>
    <s v="BEVERLY HILLS"/>
    <m/>
    <s v="PINE RIDGE UNIT 3 PB 8 PG 51 LOT 11 BLK 351 "/>
    <n v="172438"/>
    <n v="16850"/>
    <n v="155588"/>
    <n v="122840"/>
    <n v="97840"/>
    <x v="0"/>
    <x v="212"/>
    <n v="29400"/>
    <n v="1297"/>
    <n v="1287"/>
    <x v="0"/>
    <s v="SAME FAMILY/DEED FOL"/>
    <n v="1"/>
    <x v="4"/>
    <x v="1"/>
    <x v="0"/>
    <m/>
    <n v="1720"/>
    <n v="32"/>
    <x v="0"/>
    <x v="0"/>
    <n v="2584"/>
    <m/>
    <m/>
    <m/>
    <m/>
    <s v="DAVID RANDY J"/>
    <m/>
    <s v="4545 N LENA DR"/>
    <s v="BEVERLY HILLS FL 34465 3112"/>
  </r>
  <r>
    <x v="1996"/>
    <s v="18E17S320030  00020 0030"/>
    <s v="7492"/>
    <s v="PINE RIDGE UNITS 3 &amp; 4"/>
    <s v="0100"/>
    <s v="Single Family Residential"/>
    <s v="11"/>
    <s v="18S"/>
    <s v="18E"/>
    <s v="STANDARD"/>
    <x v="0"/>
    <n v="43702"/>
    <n v="1"/>
    <s v="000X"/>
    <n v="4916"/>
    <s v="N"/>
    <x v="118"/>
    <s v="DR"/>
    <m/>
    <s v="BEVERLY HILLS"/>
    <m/>
    <s v="PINE RIDGE UNIT 3 PB 8 PG 51 LOT 3 BLK 2"/>
    <n v="269356"/>
    <n v="16050"/>
    <n v="253306"/>
    <n v="204820"/>
    <n v="179820"/>
    <x v="0"/>
    <x v="196"/>
    <n v="12500"/>
    <n v="1529"/>
    <n v="2107"/>
    <x v="1"/>
    <s v="WARRANTY DEED"/>
    <n v="1"/>
    <x v="24"/>
    <x v="1"/>
    <x v="1"/>
    <m/>
    <n v="2375"/>
    <n v="32"/>
    <x v="0"/>
    <x v="0"/>
    <n v="3750"/>
    <m/>
    <m/>
    <m/>
    <m/>
    <s v="SPALLA FRANCIS"/>
    <s v="SPALLA GLORIA"/>
    <s v="4916 N PEPPERMINT DR"/>
    <s v="BEVERLY HILLS FL 34465 2454"/>
  </r>
  <r>
    <x v="1997"/>
    <s v="18E17S320030  00040 0120"/>
    <s v="7492"/>
    <s v="PINE RIDGE UNITS 3 &amp; 4"/>
    <s v="0100"/>
    <s v="Single Family Residential"/>
    <s v="02"/>
    <s v="18S"/>
    <s v="18E"/>
    <s v="STANDARD"/>
    <x v="0"/>
    <n v="43733"/>
    <n v="1"/>
    <s v="000X"/>
    <n v="5085"/>
    <s v="N"/>
    <x v="117"/>
    <s v="DR"/>
    <m/>
    <s v="BEVERLY HILLS"/>
    <m/>
    <s v="PINE RIDGE UNIT 3 PB 8 PG 51 LOT 12 BLK 4"/>
    <n v="183892"/>
    <n v="16060"/>
    <n v="167832"/>
    <n v="135548"/>
    <n v="110548"/>
    <x v="0"/>
    <x v="222"/>
    <n v="96000"/>
    <n v="1389"/>
    <n v="81"/>
    <x v="0"/>
    <s v="TO OR FROM BANKS/LOAN CO."/>
    <n v="1"/>
    <x v="1"/>
    <x v="1"/>
    <x v="0"/>
    <m/>
    <n v="2051"/>
    <n v="34"/>
    <x v="0"/>
    <x v="0"/>
    <n v="2947"/>
    <m/>
    <m/>
    <m/>
    <m/>
    <s v="REIBER WILLIAM C"/>
    <s v="REIBER MARY EVELYN"/>
    <s v="5085 N PERSIMMON DR"/>
    <s v="BEVERLY HILLS FL 34465"/>
  </r>
  <r>
    <x v="1998"/>
    <s v="18E17S320030  00050 0010"/>
    <s v="7492"/>
    <s v="PINE RIDGE UNITS 3 &amp; 4"/>
    <s v="0100"/>
    <s v="Single Family Residential"/>
    <s v="02"/>
    <s v="18S"/>
    <s v="18E"/>
    <s v="STANDARD"/>
    <x v="0"/>
    <n v="53391"/>
    <n v="1.23"/>
    <s v="000X"/>
    <n v="5159"/>
    <s v="N"/>
    <x v="121"/>
    <s v="PT"/>
    <m/>
    <s v="BEVERLY HILLS"/>
    <m/>
    <s v="PINE RIDGE UNIT 3 PB 8 PG 51 LOT 1 BLK 5"/>
    <n v="210262"/>
    <n v="19610"/>
    <n v="190652"/>
    <n v="171923"/>
    <n v="146923"/>
    <x v="0"/>
    <x v="140"/>
    <n v="10000"/>
    <n v="1243"/>
    <n v="347"/>
    <x v="1"/>
    <s v="WARRANTY DEED"/>
    <n v="1"/>
    <x v="5"/>
    <x v="1"/>
    <x v="0"/>
    <m/>
    <n v="1769"/>
    <n v="32"/>
    <x v="0"/>
    <x v="0"/>
    <n v="2541"/>
    <m/>
    <m/>
    <m/>
    <m/>
    <s v="JOHNSON DALE E"/>
    <s v="JOHNSON CAROL L"/>
    <s v="5159 N RED RIBBON PT"/>
    <s v="BEVERLY HILLS FL 34465"/>
  </r>
  <r>
    <x v="1999"/>
    <s v="18E17S320030  00050 0050"/>
    <s v="7492"/>
    <s v="PINE RIDGE UNITS 3 &amp; 4"/>
    <s v="0000"/>
    <s v="Vacant Residential"/>
    <s v="01"/>
    <s v="18S"/>
    <s v="18E"/>
    <s v="STANDARD"/>
    <x v="1"/>
    <n v="50719"/>
    <n v="1.1599999999999999"/>
    <s v="000X"/>
    <n v="5043"/>
    <s v="N"/>
    <x v="121"/>
    <s v="PT"/>
    <m/>
    <s v="BEVERLY HILLS"/>
    <m/>
    <s v="PINE RIDGE UNIT 3 PB 8 PG 51 LOT 5 BLK 5"/>
    <n v="18630"/>
    <n v="18630"/>
    <n v="0"/>
    <n v="18630"/>
    <n v="18630"/>
    <x v="1"/>
    <x v="871"/>
    <n v="21000"/>
    <n v="3048"/>
    <n v="775"/>
    <x v="1"/>
    <s v="WARRANTY DEED"/>
    <m/>
    <x v="6"/>
    <x v="2"/>
    <x v="2"/>
    <m/>
    <m/>
    <m/>
    <x v="2"/>
    <x v="1"/>
    <n v="0"/>
    <m/>
    <m/>
    <m/>
    <m/>
    <s v="THOR DONALD H JR"/>
    <m/>
    <s v="4141 W BONANZA DR"/>
    <s v="BEVERLY HILLS FL 34465"/>
  </r>
  <r>
    <x v="2000"/>
    <s v="18E17S320030  00050 0070"/>
    <s v="7492"/>
    <s v="PINE RIDGE UNITS 3 &amp; 4"/>
    <s v="0000"/>
    <s v="Vacant Residential"/>
    <s v="01"/>
    <s v="18S"/>
    <s v="18E"/>
    <s v="1.0 TO 2.5 ACRES HIGH"/>
    <x v="1"/>
    <n v="68335"/>
    <n v="1.57"/>
    <s v="000X"/>
    <n v="5020"/>
    <s v="N"/>
    <x v="121"/>
    <s v="PT"/>
    <m/>
    <s v="BEVERLY HILLS"/>
    <m/>
    <s v="PINE RIDGE UNIT 3 PB 8 PG 51 LOT 7 BLK 5"/>
    <n v="19610"/>
    <n v="19610"/>
    <n v="0"/>
    <n v="19610"/>
    <n v="19610"/>
    <x v="1"/>
    <x v="872"/>
    <n v="14900"/>
    <n v="2733"/>
    <n v="1389"/>
    <x v="1"/>
    <s v="WARRANTY DEED"/>
    <m/>
    <x v="6"/>
    <x v="2"/>
    <x v="2"/>
    <m/>
    <m/>
    <m/>
    <x v="2"/>
    <x v="1"/>
    <n v="0"/>
    <m/>
    <m/>
    <m/>
    <m/>
    <s v="WATKINS LINDA"/>
    <s v="WATKINS WINZALO"/>
    <s v="852 W SILVER MEADOW LOOP"/>
    <s v="HERNANDO FL 34442"/>
  </r>
  <r>
    <x v="2001"/>
    <s v="18E17S320030  00050 0100"/>
    <s v="7492"/>
    <s v="PINE RIDGE UNITS 3 &amp; 4"/>
    <s v="0000"/>
    <s v="Vacant Residential"/>
    <s v="01"/>
    <s v="18S"/>
    <s v="18E"/>
    <s v="STANDARD"/>
    <x v="1"/>
    <n v="46318"/>
    <n v="1.06"/>
    <s v="000X"/>
    <n v="5080"/>
    <s v="N"/>
    <x v="121"/>
    <s v="PT"/>
    <m/>
    <s v="BEVERLY HILLS"/>
    <m/>
    <s v="PINE RIDGE UNIT 3 PB 8 PG 51 LOT 10 BLK 5"/>
    <n v="17010"/>
    <n v="17010"/>
    <n v="0"/>
    <n v="17010"/>
    <n v="17010"/>
    <x v="1"/>
    <x v="873"/>
    <n v="20000"/>
    <n v="3115"/>
    <n v="345"/>
    <x v="1"/>
    <s v="WARRANTY DEED"/>
    <m/>
    <x v="6"/>
    <x v="2"/>
    <x v="2"/>
    <m/>
    <m/>
    <m/>
    <x v="2"/>
    <x v="1"/>
    <n v="0"/>
    <m/>
    <m/>
    <m/>
    <m/>
    <s v="WATKINS MICHAEL"/>
    <s v="WATKINS SANDRA"/>
    <s v="1619 LAKELET LOOP"/>
    <s v="OVIEDO FL 32765"/>
  </r>
  <r>
    <x v="2002"/>
    <s v="18E17S320030  00050 0150"/>
    <s v="7492"/>
    <s v="PINE RIDGE UNITS 3 &amp; 4"/>
    <s v="0100"/>
    <s v="Single Family Residential"/>
    <s v="02"/>
    <s v="18S"/>
    <s v="18E"/>
    <s v="1.0 TO 2.5 ACRES HIGH"/>
    <x v="0"/>
    <n v="54628"/>
    <n v="1.25"/>
    <s v="000X"/>
    <n v="5180"/>
    <s v="N"/>
    <x v="121"/>
    <s v="PT"/>
    <m/>
    <s v="BEVERLY HILLS"/>
    <m/>
    <s v="PINE RIDGE UNIT 3 PB 8 PG 51 LOT 15 BLK 5"/>
    <n v="237351"/>
    <n v="15680"/>
    <n v="221671"/>
    <n v="180336"/>
    <n v="155336"/>
    <x v="1"/>
    <x v="874"/>
    <n v="260000"/>
    <n v="3082"/>
    <n v="460"/>
    <x v="0"/>
    <s v="WARRANTY DEED"/>
    <n v="1"/>
    <x v="20"/>
    <x v="1"/>
    <x v="0"/>
    <m/>
    <n v="2210"/>
    <n v="32"/>
    <x v="0"/>
    <x v="0"/>
    <n v="3433"/>
    <m/>
    <m/>
    <m/>
    <m/>
    <s v="LUNDEEN RAECHELLE"/>
    <s v="MEISSNER SHERRY"/>
    <s v="5180 N RED RIBBON PT"/>
    <s v="BEVERLY HILLS FL 34465"/>
  </r>
  <r>
    <x v="2003"/>
    <s v="18E17S320030  00060 0020"/>
    <s v="7492"/>
    <s v="PINE RIDGE UNITS 3 &amp; 4"/>
    <s v="0000"/>
    <s v="Vacant Residential"/>
    <s v="02"/>
    <s v="18S"/>
    <s v="18E"/>
    <s v="STANDARD"/>
    <x v="1"/>
    <n v="50404"/>
    <n v="1.1599999999999999"/>
    <s v="000X"/>
    <n v="5184"/>
    <s v="N"/>
    <x v="120"/>
    <s v="DR"/>
    <m/>
    <s v="BEVERLY HILLS"/>
    <m/>
    <s v="PINE RIDGE UNIT 3 PB 8 PG 51 LOT 2 BLK 6"/>
    <n v="18510"/>
    <n v="18510"/>
    <n v="0"/>
    <n v="18510"/>
    <n v="18510"/>
    <x v="1"/>
    <x v="875"/>
    <n v="13500"/>
    <n v="2662"/>
    <n v="2154"/>
    <x v="1"/>
    <s v="WARRANTY DEED"/>
    <m/>
    <x v="6"/>
    <x v="2"/>
    <x v="2"/>
    <m/>
    <m/>
    <m/>
    <x v="2"/>
    <x v="1"/>
    <n v="0"/>
    <m/>
    <m/>
    <m/>
    <m/>
    <s v="HSE AMERICA LLC"/>
    <m/>
    <s v="402 COLUMBIA RD"/>
    <s v="ARCADIA CA 91007"/>
  </r>
  <r>
    <x v="2004"/>
    <s v="18E17S320030  03380 0150"/>
    <s v="7492"/>
    <s v="PINE RIDGE UNITS 3 &amp; 4"/>
    <s v="0000"/>
    <s v="Vacant Residential"/>
    <s v="10"/>
    <s v="18S"/>
    <s v="18E"/>
    <s v="1.0 TO 2.5 ACRES HIGH"/>
    <x v="1"/>
    <n v="68719"/>
    <n v="1.58"/>
    <s v="000X"/>
    <n v="4854"/>
    <s v="N"/>
    <x v="115"/>
    <s v="PT"/>
    <m/>
    <s v="BEVERLY HILLS"/>
    <m/>
    <s v="PINE RIDGE UNIT 3 PB 8 PG 51 LOT 15 BLK 338"/>
    <n v="19720"/>
    <n v="19720"/>
    <n v="0"/>
    <n v="19720"/>
    <n v="19720"/>
    <x v="1"/>
    <x v="876"/>
    <n v="13700"/>
    <n v="539"/>
    <n v="2046"/>
    <x v="1"/>
    <s v="FROM DEVELOPERS"/>
    <m/>
    <x v="6"/>
    <x v="2"/>
    <x v="2"/>
    <m/>
    <m/>
    <m/>
    <x v="2"/>
    <x v="1"/>
    <n v="0"/>
    <m/>
    <m/>
    <m/>
    <m/>
    <s v="HAUTIER JEAN"/>
    <m/>
    <s v="LES RESIDENCES DU GOLFE DE LAVA"/>
    <s v=" 20167 FRANCE"/>
  </r>
  <r>
    <x v="2005"/>
    <s v="18E17S320030  02820 0030"/>
    <s v="7492"/>
    <s v="PINE RIDGE UNITS 3 &amp; 4"/>
    <s v="0100"/>
    <s v="Single Family Residential"/>
    <s v="04"/>
    <s v="18S"/>
    <s v="18E"/>
    <s v="STANDARD"/>
    <x v="0"/>
    <n v="43743"/>
    <n v="1"/>
    <s v="000X"/>
    <n v="5050"/>
    <s v="N"/>
    <x v="123"/>
    <s v="TER"/>
    <m/>
    <s v="BEVERLY HILLS"/>
    <m/>
    <s v="PINE RIDGE UNIT 3 PB 8 PG 51 LOT 3 BLK 282"/>
    <n v="191286"/>
    <n v="16070"/>
    <n v="175216"/>
    <n v="146730"/>
    <n v="121730"/>
    <x v="0"/>
    <x v="358"/>
    <n v="125000"/>
    <n v="1054"/>
    <n v="1736"/>
    <x v="0"/>
    <s v="WARRANTY DEED"/>
    <n v="1"/>
    <x v="2"/>
    <x v="1"/>
    <x v="0"/>
    <n v="1"/>
    <n v="2181"/>
    <n v="32"/>
    <x v="0"/>
    <x v="0"/>
    <n v="3214"/>
    <m/>
    <m/>
    <m/>
    <m/>
    <s v="LEVER ROBERT E"/>
    <s v="LEVER MADELINE"/>
    <s v="5050 N COCONUT TER"/>
    <s v="BEVERLY HILLS FL 34465 2903"/>
  </r>
  <r>
    <x v="2006"/>
    <s v="18E17S320030  03000 0190"/>
    <s v="7492"/>
    <s v="PINE RIDGE UNITS 3 &amp; 4"/>
    <s v="0100"/>
    <s v="Single Family Residential"/>
    <s v="09"/>
    <s v="18S"/>
    <s v="18E"/>
    <s v="STANDARD"/>
    <x v="0"/>
    <n v="48349"/>
    <n v="1.1100000000000001"/>
    <s v="000X"/>
    <n v="4403"/>
    <s v="N"/>
    <x v="88"/>
    <s v="LOOP"/>
    <m/>
    <s v="BEVERLY HILLS"/>
    <m/>
    <s v="PINE RIDGE UNIT 3 PB 8 PG 51 LOT 19 BLK 300"/>
    <n v="251682"/>
    <n v="17760"/>
    <n v="233922"/>
    <n v="201851"/>
    <n v="176851"/>
    <x v="0"/>
    <x v="683"/>
    <n v="17500"/>
    <n v="2330"/>
    <n v="1795"/>
    <x v="1"/>
    <s v="TO OR FROM BANKS/LOAN CO."/>
    <n v="1"/>
    <x v="39"/>
    <x v="1"/>
    <x v="0"/>
    <m/>
    <n v="2187"/>
    <n v="32"/>
    <x v="0"/>
    <x v="0"/>
    <n v="3244"/>
    <m/>
    <m/>
    <m/>
    <m/>
    <s v="WEBER GLENN M"/>
    <s v="WEBER KATHLEEN M"/>
    <s v="4403 N CAPISTRANO LOOP"/>
    <s v="BEVERLY HILLS FL 34465"/>
  </r>
  <r>
    <x v="2007"/>
    <s v="18E17S320030  03200 0060"/>
    <s v="7492"/>
    <s v="PINE RIDGE UNITS 3 &amp; 4"/>
    <s v="0100"/>
    <s v="Single Family Residential"/>
    <s v="09"/>
    <s v="18S"/>
    <s v="18E"/>
    <s v="STANDARD"/>
    <x v="0"/>
    <n v="43629"/>
    <n v="1"/>
    <s v="000X"/>
    <n v="4406"/>
    <s v="N"/>
    <x v="98"/>
    <s v="DR"/>
    <m/>
    <s v="BEVERLY HILLS"/>
    <m/>
    <s v="PINE RIDGE UNIT 3 PB 8 PG 51 LOT 6 BLK 320"/>
    <n v="250640"/>
    <n v="16030"/>
    <n v="234610"/>
    <n v="182135"/>
    <n v="156635"/>
    <x v="0"/>
    <x v="150"/>
    <n v="14900"/>
    <n v="1599"/>
    <n v="1751"/>
    <x v="1"/>
    <s v="WARRANTY DEED"/>
    <n v="1"/>
    <x v="15"/>
    <x v="1"/>
    <x v="1"/>
    <m/>
    <n v="2650"/>
    <n v="32"/>
    <x v="1"/>
    <x v="0"/>
    <n v="3651"/>
    <m/>
    <m/>
    <m/>
    <m/>
    <s v="HANWELL RONALD T"/>
    <s v="HANWELL LEONA"/>
    <s v="PO BOX 640543"/>
    <s v="BEVERLY HILLS FL 34464"/>
  </r>
  <r>
    <x v="2008"/>
    <s v="18E17S320030  03200 0120"/>
    <s v="7492"/>
    <s v="PINE RIDGE UNITS 3 &amp; 4"/>
    <s v="0100"/>
    <s v="Single Family Residential"/>
    <s v="09"/>
    <s v="18S"/>
    <s v="18E"/>
    <s v="STANDARD"/>
    <x v="0"/>
    <n v="43658"/>
    <n v="1"/>
    <s v="000X"/>
    <n v="4361"/>
    <s v="N"/>
    <x v="91"/>
    <s v="BLVD"/>
    <m/>
    <s v="BEVERLY HILLS"/>
    <m/>
    <s v="PINE RIDGE UNIT 3 PB 8 PG 51 LOT 12 BLK 320"/>
    <n v="167767"/>
    <n v="16040"/>
    <n v="151727"/>
    <n v="158656"/>
    <n v="128656"/>
    <x v="0"/>
    <x v="877"/>
    <n v="201000"/>
    <n v="2918"/>
    <n v="2421"/>
    <x v="0"/>
    <s v="WARRANTY DEED"/>
    <n v="1"/>
    <x v="7"/>
    <x v="1"/>
    <x v="0"/>
    <m/>
    <n v="1781"/>
    <n v="32"/>
    <x v="1"/>
    <x v="0"/>
    <n v="2686"/>
    <m/>
    <m/>
    <m/>
    <m/>
    <s v="LEIGH DENNIS"/>
    <s v="LEIGH MICHELLE"/>
    <s v="4361 N ELKCAM BLVD"/>
    <s v="BEVERLY HILLS FL 34465"/>
  </r>
  <r>
    <x v="2009"/>
    <s v="18E17S320030  00030 0110"/>
    <s v="7492"/>
    <s v="PINE RIDGE UNITS 3 &amp; 4"/>
    <s v="0000"/>
    <s v="Vacant Residential"/>
    <s v="11"/>
    <s v="18S"/>
    <s v="18E"/>
    <s v="STANDARD"/>
    <x v="1"/>
    <n v="43761"/>
    <n v="1"/>
    <s v="000X"/>
    <n v="4917"/>
    <s v="N"/>
    <x v="118"/>
    <s v="DR"/>
    <m/>
    <s v="BEVERLY HILLS"/>
    <m/>
    <s v="PINE RIDGE UNIT 3 PB 8 PG 51 LOT 11 BLK 3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IROM FAROKH"/>
    <m/>
    <s v="24050 HILLHURST DR"/>
    <s v="WEST HILLS CA 91307 5284"/>
  </r>
  <r>
    <x v="2010"/>
    <s v="18E17S320030  00040 0060"/>
    <s v="7492"/>
    <s v="PINE RIDGE UNITS 3 &amp; 4"/>
    <s v="0000"/>
    <s v="Vacant Residential"/>
    <s v="02"/>
    <s v="18S"/>
    <s v="18E"/>
    <s v="STANDARD"/>
    <x v="1"/>
    <n v="43695"/>
    <n v="1"/>
    <s v="000X"/>
    <n v="5096"/>
    <s v="N"/>
    <x v="119"/>
    <s v="DR"/>
    <m/>
    <s v="BEVERLY HILLS"/>
    <m/>
    <s v="PINE RIDGE UNIT 3 PB 8 PG 51 LOT 6 BLK 4"/>
    <n v="16050"/>
    <n v="16050"/>
    <n v="0"/>
    <n v="16050"/>
    <n v="16050"/>
    <x v="1"/>
    <x v="8"/>
    <n v="10800"/>
    <n v="1122"/>
    <n v="1335"/>
    <x v="1"/>
    <s v="UNDEFINED"/>
    <m/>
    <x v="6"/>
    <x v="2"/>
    <x v="2"/>
    <m/>
    <m/>
    <m/>
    <x v="2"/>
    <x v="1"/>
    <n v="0"/>
    <m/>
    <m/>
    <m/>
    <m/>
    <s v="CHOW CHING KWONG"/>
    <s v="CHOW LYNN WU"/>
    <s v="3614 DOUBLE LAKE DR"/>
    <s v="MISSOURI CITY TX 77459 3800"/>
  </r>
  <r>
    <x v="2011"/>
    <s v="18E17S320030  00050 0180"/>
    <s v="7492"/>
    <s v="PINE RIDGE UNITS 3 &amp; 4"/>
    <s v="0100"/>
    <s v="Single Family Residential"/>
    <s v="02"/>
    <s v="18S"/>
    <s v="18E"/>
    <s v="STANDARD"/>
    <x v="0"/>
    <n v="43669"/>
    <n v="1"/>
    <s v="000X"/>
    <n v="5117"/>
    <s v="N"/>
    <x v="120"/>
    <s v="DR"/>
    <m/>
    <s v="BEVERLY HILLS"/>
    <m/>
    <s v="PINE RIDGE UNIT 3 PB 8 PG 51 LOT 18 BLK 5"/>
    <n v="225950"/>
    <n v="16040"/>
    <n v="209910"/>
    <n v="225950"/>
    <n v="225950"/>
    <x v="1"/>
    <x v="9"/>
    <n v="14900"/>
    <n v="1051"/>
    <n v="398"/>
    <x v="1"/>
    <s v="FROM DEVELOPERS"/>
    <n v="1"/>
    <x v="5"/>
    <x v="1"/>
    <x v="0"/>
    <n v="1"/>
    <n v="2372"/>
    <n v="32"/>
    <x v="0"/>
    <x v="0"/>
    <n v="3278"/>
    <m/>
    <m/>
    <m/>
    <m/>
    <s v="COMPERE JEAN CLAUDE"/>
    <s v="COMPERE MARIE CARMEL"/>
    <s v="216-63 114TH AVE"/>
    <s v="CAMBRIA HEIGHTS NY 11411 1102"/>
  </r>
  <r>
    <x v="2012"/>
    <s v="18E17S320030  00050 0190"/>
    <s v="7492"/>
    <s v="PINE RIDGE UNITS 3 &amp; 4"/>
    <s v="0000"/>
    <s v="Vacant Residential"/>
    <s v="02"/>
    <s v="18S"/>
    <s v="18E"/>
    <s v="STANDARD"/>
    <x v="1"/>
    <n v="44438"/>
    <n v="1.02"/>
    <s v="000X"/>
    <n v="5105"/>
    <s v="N"/>
    <x v="120"/>
    <s v="DR"/>
    <m/>
    <s v="BEVERLY HILLS"/>
    <m/>
    <s v="PINE RIDGE UNIT 3 PB 8 PG 51 LOT 19 BLK 5"/>
    <n v="16320"/>
    <n v="16320"/>
    <n v="0"/>
    <n v="16320"/>
    <n v="16320"/>
    <x v="1"/>
    <x v="628"/>
    <n v="24000"/>
    <n v="1028"/>
    <n v="677"/>
    <x v="1"/>
    <s v="FROM DEVELOPERS"/>
    <m/>
    <x v="6"/>
    <x v="2"/>
    <x v="2"/>
    <m/>
    <m/>
    <m/>
    <x v="2"/>
    <x v="1"/>
    <n v="0"/>
    <m/>
    <m/>
    <m/>
    <m/>
    <s v="CATOLOS THERESA-JEMA S"/>
    <m/>
    <s v="7315 BROMPTON ST UNIT 240 B"/>
    <s v="HOUSTON TX 77025"/>
  </r>
  <r>
    <x v="2013"/>
    <s v="18E17S320030  00050 0230"/>
    <s v="7492"/>
    <s v="PINE RIDGE UNITS 3 &amp; 4"/>
    <s v="0100"/>
    <s v="Single Family Residential"/>
    <s v="02"/>
    <s v="18S"/>
    <s v="18E"/>
    <s v="STANDARD"/>
    <x v="0"/>
    <n v="44949"/>
    <n v="1.03"/>
    <s v="000X"/>
    <n v="5065"/>
    <s v="N"/>
    <x v="120"/>
    <s v="DR"/>
    <m/>
    <s v="BEVERLY HILLS"/>
    <m/>
    <s v="PINE RIDGE UNIT 3 PB 8 PG 51 LOT 23 BLK 5"/>
    <n v="189770"/>
    <n v="16510"/>
    <n v="173260"/>
    <n v="110532"/>
    <n v="85032"/>
    <x v="0"/>
    <x v="878"/>
    <n v="260000"/>
    <n v="3113"/>
    <n v="2007"/>
    <x v="0"/>
    <s v="WARRANTY DEED"/>
    <n v="1"/>
    <x v="13"/>
    <x v="1"/>
    <x v="0"/>
    <n v="1"/>
    <n v="1824"/>
    <n v="32"/>
    <x v="0"/>
    <x v="0"/>
    <n v="2541"/>
    <m/>
    <m/>
    <m/>
    <m/>
    <s v="GLYNN JOSEPH A"/>
    <s v="GLYNN KATHLEEN F"/>
    <s v="5065 N PRINCEWOOD DR"/>
    <s v="BEVERLY HILLS FL 34465"/>
  </r>
  <r>
    <x v="2014"/>
    <s v="18E17S320030  03270 0230"/>
    <s v="7492"/>
    <s v="PINE RIDGE UNITS 3 &amp; 4"/>
    <s v="0100"/>
    <s v="Single Family Residential"/>
    <s v="10"/>
    <s v="18S"/>
    <s v="18E"/>
    <s v="STANDARD"/>
    <x v="0"/>
    <n v="46703"/>
    <n v="1.07"/>
    <s v="000X"/>
    <n v="2893"/>
    <s v="W"/>
    <x v="92"/>
    <s v="DR"/>
    <m/>
    <s v="BEVERLY HILLS"/>
    <m/>
    <s v="PINE RIDGE UNIT 3 PB 8 PG 51 LOT 23 BLK 327"/>
    <n v="254183"/>
    <n v="17160"/>
    <n v="237023"/>
    <n v="254183"/>
    <n v="254183"/>
    <x v="1"/>
    <x v="331"/>
    <n v="320000"/>
    <n v="2918"/>
    <n v="2467"/>
    <x v="0"/>
    <s v="WARRANTY DEED"/>
    <n v="1"/>
    <x v="15"/>
    <x v="1"/>
    <x v="0"/>
    <m/>
    <n v="2253"/>
    <n v="32"/>
    <x v="0"/>
    <x v="0"/>
    <n v="3315"/>
    <m/>
    <m/>
    <m/>
    <m/>
    <s v="BERGEN JEFFREY C"/>
    <s v="BERGEN LAUREL E"/>
    <s v="176 N LN"/>
    <s v="GRANVILLE MA 01034"/>
  </r>
  <r>
    <x v="2015"/>
    <s v="18E17S320030  03280 0030"/>
    <s v="7492"/>
    <s v="PINE RIDGE UNITS 3 &amp; 4"/>
    <s v="0000"/>
    <s v="Vacant Residential"/>
    <s v="10"/>
    <s v="18S"/>
    <s v="18E"/>
    <s v="1.0 TO 2.5 ACRES HIGH"/>
    <x v="1"/>
    <n v="57468"/>
    <n v="1.32"/>
    <s v="000X"/>
    <n v="2798"/>
    <s v="W"/>
    <x v="100"/>
    <s v="DR"/>
    <m/>
    <s v="BEVERLY HILLS"/>
    <m/>
    <s v="PINE RIDGE UNIT 3 PB 8 PG 51 LOT 3 BLK 328"/>
    <n v="16490"/>
    <n v="16490"/>
    <n v="0"/>
    <n v="16490"/>
    <n v="16490"/>
    <x v="1"/>
    <x v="879"/>
    <n v="8200"/>
    <n v="538"/>
    <n v="60"/>
    <x v="1"/>
    <s v="FROM DEVELOPERS"/>
    <m/>
    <x v="6"/>
    <x v="2"/>
    <x v="2"/>
    <m/>
    <m/>
    <m/>
    <x v="2"/>
    <x v="1"/>
    <n v="0"/>
    <m/>
    <m/>
    <m/>
    <m/>
    <s v="SANIBEL PROPERTIES LLC"/>
    <m/>
    <s v="1145 PACIFIC BEACH DRIVE UNIT # 306"/>
    <s v="SAN DIEGO CA 92109"/>
  </r>
  <r>
    <x v="2016"/>
    <s v="18E17S320030  03350 0100"/>
    <s v="7492"/>
    <s v="PINE RIDGE UNITS 3 &amp; 4"/>
    <s v="0100"/>
    <s v="Single Family Residential"/>
    <s v="10"/>
    <s v="18S"/>
    <s v="18E"/>
    <s v="STANDARD"/>
    <x v="0"/>
    <n v="46082"/>
    <n v="1.06"/>
    <s v="000X"/>
    <n v="4559"/>
    <s v="N"/>
    <x v="110"/>
    <s v="DR"/>
    <m/>
    <s v="BEVERLY HILLS"/>
    <m/>
    <s v="PINE RIDGE UNIT 3 PB 8 PG 51 LOT 10 BLK 335"/>
    <n v="272280"/>
    <n v="16930"/>
    <n v="255350"/>
    <n v="224419"/>
    <n v="199419"/>
    <x v="0"/>
    <x v="800"/>
    <n v="275000"/>
    <n v="2619"/>
    <n v="763"/>
    <x v="0"/>
    <s v="WARRANTY DEED"/>
    <n v="1"/>
    <x v="15"/>
    <x v="1"/>
    <x v="0"/>
    <n v="1"/>
    <n v="2476"/>
    <n v="32"/>
    <x v="0"/>
    <x v="0"/>
    <n v="3414"/>
    <m/>
    <m/>
    <m/>
    <m/>
    <s v="VELAZQUEZ MARCO A"/>
    <s v="VELAZQUEZ KIMBERLY"/>
    <s v="4559 N GRASSTREE DR"/>
    <s v="BEVERLY HILLS FL 34465"/>
  </r>
  <r>
    <x v="2017"/>
    <s v="18E17S320030  03000 0230"/>
    <s v="7492"/>
    <s v="PINE RIDGE UNITS 3 &amp; 4"/>
    <s v="0100"/>
    <s v="Single Family Residential"/>
    <s v="09"/>
    <s v="18S"/>
    <s v="18E"/>
    <s v="STANDARD"/>
    <x v="0"/>
    <n v="43750"/>
    <n v="1"/>
    <s v="000X"/>
    <n v="4537"/>
    <s v="N"/>
    <x v="88"/>
    <s v="LOOP"/>
    <m/>
    <s v="BEVERLY HILLS"/>
    <m/>
    <s v="PINE RIDGE UNIT 3 PB 8 PG 51 LOT 23 BLK 300 "/>
    <n v="187766"/>
    <n v="16070"/>
    <n v="171696"/>
    <n v="135492"/>
    <n v="105492"/>
    <x v="0"/>
    <x v="280"/>
    <n v="163500"/>
    <n v="2493"/>
    <n v="172"/>
    <x v="0"/>
    <s v="WARRANTY DEED"/>
    <n v="1"/>
    <x v="22"/>
    <x v="1"/>
    <x v="0"/>
    <m/>
    <n v="1664"/>
    <n v="32"/>
    <x v="1"/>
    <x v="0"/>
    <n v="2611"/>
    <m/>
    <m/>
    <m/>
    <m/>
    <s v="HEBERT MARTIN J"/>
    <m/>
    <s v="4537 N CAPISTRANO LP"/>
    <s v="BEVERLY HILLS  FL 34465"/>
  </r>
  <r>
    <x v="2018"/>
    <s v="18E17S320030  03190 0150"/>
    <s v="7492"/>
    <s v="PINE RIDGE UNITS 3 &amp; 4"/>
    <s v="0100"/>
    <s v="Single Family Residential"/>
    <s v="10"/>
    <s v="18S"/>
    <s v="18E"/>
    <s v="STANDARD"/>
    <x v="0"/>
    <n v="43602"/>
    <n v="1"/>
    <s v="000X"/>
    <n v="2804"/>
    <s v="W"/>
    <x v="92"/>
    <s v="DR"/>
    <m/>
    <s v="BEVERLY HILLS"/>
    <m/>
    <s v="LOT 15 BLK 319 PINE RIDGE UNIT 3 ACC TO THE PLAT THEREOF REC"/>
    <n v="192462"/>
    <n v="16020"/>
    <n v="176442"/>
    <n v="139183"/>
    <n v="113683"/>
    <x v="0"/>
    <x v="10"/>
    <n v="158500"/>
    <n v="2508"/>
    <n v="1000"/>
    <x v="0"/>
    <s v="WARRANTY DEED"/>
    <n v="1"/>
    <x v="23"/>
    <x v="1"/>
    <x v="0"/>
    <m/>
    <n v="2000"/>
    <n v="32"/>
    <x v="1"/>
    <x v="0"/>
    <n v="2762"/>
    <m/>
    <m/>
    <m/>
    <m/>
    <s v="BARBARA D BECKER"/>
    <m/>
    <s v="2804 W BEAMWOOD DR"/>
    <s v="BEVERLY HILLS FL 34465"/>
  </r>
  <r>
    <x v="2019"/>
    <s v="18E17S320030  03250 0080"/>
    <s v="7492"/>
    <s v="PINE RIDGE UNITS 3 &amp; 4"/>
    <s v="0100"/>
    <s v="Single Family Residential"/>
    <s v="10"/>
    <s v="18S"/>
    <s v="18E"/>
    <s v="STANDARD"/>
    <x v="0"/>
    <n v="48610"/>
    <n v="1.1200000000000001"/>
    <s v="000X"/>
    <n v="2951"/>
    <s v="W"/>
    <x v="92"/>
    <s v="DR"/>
    <m/>
    <s v="BEVERLY HILLS"/>
    <m/>
    <s v="PINE RIDGE UNIT 3 PB 8 PG 51 LOT 8 BLK 325"/>
    <n v="194747"/>
    <n v="17850"/>
    <n v="176897"/>
    <n v="145803"/>
    <n v="120803"/>
    <x v="0"/>
    <x v="814"/>
    <n v="14600"/>
    <n v="929"/>
    <n v="980"/>
    <x v="1"/>
    <s v="WARRANTY DEED"/>
    <n v="1"/>
    <x v="26"/>
    <x v="1"/>
    <x v="0"/>
    <m/>
    <n v="2022"/>
    <n v="32"/>
    <x v="0"/>
    <x v="0"/>
    <n v="2820"/>
    <m/>
    <m/>
    <m/>
    <m/>
    <s v="FITZGERALD RICHARD F"/>
    <s v="FITZGERALD VIRGINIA H"/>
    <s v="2951 W BEAMWOOD DR"/>
    <s v="BEVERLY HILLS FL 34465"/>
  </r>
  <r>
    <x v="2020"/>
    <s v="18E17S320030  00020 0040"/>
    <s v="7492"/>
    <s v="PINE RIDGE UNITS 3 &amp; 4"/>
    <s v="0100"/>
    <s v="Single Family Residential"/>
    <s v="11"/>
    <s v="18S"/>
    <s v="18E"/>
    <s v="STANDARD"/>
    <x v="0"/>
    <n v="43567"/>
    <n v="1"/>
    <s v="000X"/>
    <n v="4888"/>
    <s v="N"/>
    <x v="118"/>
    <s v="DR"/>
    <m/>
    <s v="BEVERLY HILLS"/>
    <m/>
    <s v="PINE RIDGE UNIT 3 PB 8 PG 51 LOT 4 BLK 2"/>
    <n v="239338"/>
    <n v="16000"/>
    <n v="223338"/>
    <n v="174902"/>
    <n v="144902"/>
    <x v="0"/>
    <x v="53"/>
    <n v="9000"/>
    <n v="1328"/>
    <n v="846"/>
    <x v="1"/>
    <s v="WARRANTY DEED"/>
    <n v="1"/>
    <x v="23"/>
    <x v="1"/>
    <x v="1"/>
    <m/>
    <n v="2178"/>
    <n v="32"/>
    <x v="0"/>
    <x v="0"/>
    <n v="3398"/>
    <m/>
    <m/>
    <m/>
    <m/>
    <s v="SALTERS ROOSEVELT JR"/>
    <s v="SALTERS ESTHER"/>
    <s v="4888 N PEPPERMINT DR"/>
    <s v="BEVERLY HILLS FL 34465"/>
  </r>
  <r>
    <x v="2021"/>
    <s v="18E17S320030  00040 0020"/>
    <s v="7492"/>
    <s v="PINE RIDGE UNITS 3 &amp; 4"/>
    <s v="0100"/>
    <s v="Single Family Residential"/>
    <s v="02"/>
    <s v="18S"/>
    <s v="18E"/>
    <s v="STANDARD"/>
    <x v="0"/>
    <n v="47330"/>
    <n v="1.0900000000000001"/>
    <s v="000X"/>
    <n v="5196"/>
    <s v="N"/>
    <x v="119"/>
    <s v="DR"/>
    <m/>
    <s v="BEVERLY HILLS"/>
    <m/>
    <s v="PINE RIDGE UNIT 3 PB 8 PG 51 LOT 2 BLK 4"/>
    <n v="187567"/>
    <n v="17380"/>
    <n v="170187"/>
    <n v="187567"/>
    <n v="187567"/>
    <x v="1"/>
    <x v="880"/>
    <n v="190000"/>
    <n v="2797"/>
    <n v="71"/>
    <x v="0"/>
    <s v="WARRANTY DEED"/>
    <n v="1"/>
    <x v="20"/>
    <x v="1"/>
    <x v="0"/>
    <m/>
    <n v="1776"/>
    <n v="32"/>
    <x v="1"/>
    <x v="0"/>
    <n v="2506"/>
    <m/>
    <m/>
    <m/>
    <m/>
    <s v="AGTUCA PHILIP R"/>
    <m/>
    <s v="48 POWELL AVE"/>
    <s v="BETHPAGE NY 11714 3114"/>
  </r>
  <r>
    <x v="2022"/>
    <s v="18E17S320030  00040 0050"/>
    <s v="7492"/>
    <s v="PINE RIDGE UNITS 3 &amp; 4"/>
    <s v="0100"/>
    <s v="Single Family Residential"/>
    <s v="02"/>
    <s v="18S"/>
    <s v="18E"/>
    <s v="STANDARD"/>
    <x v="0"/>
    <n v="43611"/>
    <n v="1"/>
    <s v="000X"/>
    <n v="5132"/>
    <s v="N"/>
    <x v="119"/>
    <s v="DR"/>
    <m/>
    <s v="BEVERLY HILLS"/>
    <m/>
    <s v="PINE RIDGE UNIT 3 PB 8 PG 51 LOT 5 BLK 4"/>
    <n v="214295"/>
    <n v="16020"/>
    <n v="198275"/>
    <n v="162820"/>
    <n v="137820"/>
    <x v="0"/>
    <x v="563"/>
    <n v="10500"/>
    <n v="1345"/>
    <n v="1432"/>
    <x v="1"/>
    <s v="WARRANTY DEED"/>
    <n v="1"/>
    <x v="5"/>
    <x v="1"/>
    <x v="0"/>
    <m/>
    <n v="2180"/>
    <n v="32"/>
    <x v="0"/>
    <x v="0"/>
    <n v="3045"/>
    <m/>
    <m/>
    <m/>
    <m/>
    <s v="WICKS CARL"/>
    <s v="WICKS JEAN"/>
    <s v="5132 N SANDALWOOD DR"/>
    <s v="BEVERLY HILLS FL 34465"/>
  </r>
  <r>
    <x v="2023"/>
    <s v="18E17S320030  00040 0110"/>
    <s v="7492"/>
    <s v="PINE RIDGE UNITS 3 &amp; 4"/>
    <s v="0100"/>
    <s v="Single Family Residential"/>
    <s v="02"/>
    <s v="18S"/>
    <s v="18E"/>
    <s v="STANDARD"/>
    <x v="0"/>
    <n v="44170"/>
    <n v="1.01"/>
    <s v="000X"/>
    <n v="5051"/>
    <s v="N"/>
    <x v="117"/>
    <s v="DR"/>
    <m/>
    <s v="BEVERLY HILLS"/>
    <m/>
    <s v="PINE RIDGE UNIT 3 PB 8 PG 51 LOT 11 BLK 4"/>
    <n v="16220"/>
    <n v="16220"/>
    <n v="0"/>
    <n v="16220"/>
    <n v="16220"/>
    <x v="0"/>
    <x v="596"/>
    <n v="275000"/>
    <n v="3105"/>
    <n v="2217"/>
    <x v="0"/>
    <s v="WARRANTY DEED"/>
    <n v="1"/>
    <x v="31"/>
    <x v="1"/>
    <x v="0"/>
    <m/>
    <n v="1976"/>
    <n v="32"/>
    <x v="1"/>
    <x v="0"/>
    <n v="2669"/>
    <m/>
    <m/>
    <m/>
    <m/>
    <s v="SERON RAUL"/>
    <s v="SERON GLORIA"/>
    <s v="5051 N PERSIMMON DR"/>
    <s v="BEVERLY HILLS FL 34465"/>
  </r>
  <r>
    <x v="2024"/>
    <s v="18E17S320030  00050 0030"/>
    <s v="7492"/>
    <s v="PINE RIDGE UNITS 3 &amp; 4"/>
    <s v="0100"/>
    <s v="Single Family Residential"/>
    <s v="02"/>
    <s v="18S"/>
    <s v="18E"/>
    <s v="STANDARD"/>
    <x v="0"/>
    <n v="51562"/>
    <n v="1.18"/>
    <s v="000X"/>
    <n v="5089"/>
    <s v="N"/>
    <x v="121"/>
    <s v="PT"/>
    <m/>
    <s v="BEVERLY HILLS"/>
    <m/>
    <s v="PINE RIDGE UNIT 3 PB 8 PG 51 LOT 3 BLK 5"/>
    <n v="234752"/>
    <n v="18940"/>
    <n v="215812"/>
    <n v="234752"/>
    <n v="209752"/>
    <x v="0"/>
    <x v="881"/>
    <n v="317000"/>
    <n v="2977"/>
    <n v="1614"/>
    <x v="0"/>
    <s v="WARRANTY DEED"/>
    <n v="1"/>
    <x v="22"/>
    <x v="1"/>
    <x v="0"/>
    <m/>
    <n v="1986"/>
    <n v="32"/>
    <x v="0"/>
    <x v="0"/>
    <n v="2917"/>
    <m/>
    <m/>
    <m/>
    <m/>
    <s v="CHAPPELL LINDA L"/>
    <m/>
    <s v="5089 N RED RIBBON PT"/>
    <s v="BEVERLY HILLS FL 34465"/>
  </r>
  <r>
    <x v="2025"/>
    <s v="18E17S320030  00050 0080"/>
    <s v="7492"/>
    <s v="PINE RIDGE UNITS 3 &amp; 4"/>
    <s v="0000"/>
    <s v="Vacant Residential"/>
    <s v="01"/>
    <s v="18S"/>
    <s v="18E"/>
    <s v="STANDARD"/>
    <x v="1"/>
    <n v="46518"/>
    <n v="1.07"/>
    <s v="000X"/>
    <n v="5040"/>
    <s v="N"/>
    <x v="121"/>
    <s v="PT"/>
    <m/>
    <s v="BEVERLY HILLS"/>
    <m/>
    <s v="PINE RIDGE UNIT 3 PB 8 PG 51 LOT 8 BLK 5"/>
    <n v="17090"/>
    <n v="17090"/>
    <n v="0"/>
    <n v="17090"/>
    <n v="17090"/>
    <x v="1"/>
    <x v="766"/>
    <n v="16000"/>
    <n v="2988"/>
    <n v="609"/>
    <x v="1"/>
    <s v="WARRANTY DEED"/>
    <m/>
    <x v="6"/>
    <x v="2"/>
    <x v="2"/>
    <m/>
    <m/>
    <m/>
    <x v="2"/>
    <x v="1"/>
    <n v="0"/>
    <m/>
    <m/>
    <m/>
    <m/>
    <s v="WATKINS WINZALO"/>
    <s v="WATKINS LINDA"/>
    <s v="852 W SILVER MEADOW LP"/>
    <s v="HERNANDO FL 34442"/>
  </r>
  <r>
    <x v="2026"/>
    <s v="18E17S320030  00060 0100"/>
    <s v="7492"/>
    <s v="PINE RIDGE UNITS 3 &amp; 4"/>
    <s v="0100"/>
    <s v="Single Family Residential"/>
    <s v="02"/>
    <s v="18S"/>
    <s v="18E"/>
    <s v="STANDARD"/>
    <x v="0"/>
    <n v="44442"/>
    <n v="1.02"/>
    <s v="000X"/>
    <n v="5189"/>
    <s v="N"/>
    <x v="125"/>
    <s v="WAY"/>
    <m/>
    <s v="BEVERLY HILLS"/>
    <m/>
    <s v="PINE RIDGE UNIT 3 PB 8 PG 51 LOT 10 BLK 6 "/>
    <n v="154924"/>
    <n v="16320"/>
    <n v="138604"/>
    <n v="154924"/>
    <n v="154924"/>
    <x v="1"/>
    <x v="114"/>
    <n v="95000"/>
    <n v="1395"/>
    <n v="1204"/>
    <x v="0"/>
    <s v="WARRANTY DEED"/>
    <n v="1"/>
    <x v="10"/>
    <x v="1"/>
    <x v="0"/>
    <m/>
    <n v="1550"/>
    <n v="32"/>
    <x v="1"/>
    <x v="0"/>
    <n v="2282"/>
    <m/>
    <m/>
    <m/>
    <m/>
    <s v="DAVIDSON STEPHANIE A"/>
    <m/>
    <s v="6854 W SENTINEL POST PATH"/>
    <s v="BEVERLY HILLS FL 34465"/>
  </r>
  <r>
    <x v="2027"/>
    <s v="18E17S320030  00070 0070"/>
    <s v="7492"/>
    <s v="PINE RIDGE UNITS 3 &amp; 4"/>
    <s v="0100"/>
    <s v="Single Family Residential"/>
    <s v="02"/>
    <s v="18S"/>
    <s v="18E"/>
    <s v="1.0 TO 2.5 ACRES HIGH"/>
    <x v="0"/>
    <n v="60912"/>
    <n v="1.4"/>
    <s v="000X"/>
    <n v="1440"/>
    <s v="W"/>
    <x v="124"/>
    <s v="DR"/>
    <m/>
    <s v="BEVERLY HILLS"/>
    <m/>
    <s v="PINE RIDGE UNIT 3 PB 8 PG 51 LOT 7 BLK 7"/>
    <n v="272178"/>
    <n v="17480"/>
    <n v="254698"/>
    <n v="241763"/>
    <n v="216763"/>
    <x v="0"/>
    <x v="497"/>
    <n v="332000"/>
    <n v="2212"/>
    <n v="1339"/>
    <x v="0"/>
    <s v="LIFE ESTATE"/>
    <n v="1"/>
    <x v="0"/>
    <x v="1"/>
    <x v="0"/>
    <m/>
    <n v="2634"/>
    <n v="32"/>
    <x v="0"/>
    <x v="0"/>
    <n v="3745"/>
    <m/>
    <m/>
    <m/>
    <m/>
    <s v="CONN DAVID G"/>
    <m/>
    <s v="1440 W PINEHILL DR"/>
    <s v="BEVERLY HILLS FL 34465"/>
  </r>
  <r>
    <x v="2028"/>
    <s v="18E17S320030  00080 0030"/>
    <s v="7492"/>
    <s v="PINE RIDGE UNITS 3 &amp; 4"/>
    <s v="0100"/>
    <s v="Single Family Residential"/>
    <s v="02"/>
    <s v="18S"/>
    <s v="18E"/>
    <s v="STANDARD"/>
    <x v="0"/>
    <n v="43769"/>
    <n v="1"/>
    <s v="000X"/>
    <n v="5326"/>
    <s v="N"/>
    <x v="121"/>
    <s v="PT"/>
    <m/>
    <s v="BEVERLY HILLS"/>
    <m/>
    <s v="PINE RIDGE UNIT 3 PB 8 PG 51 LOT 3 BLK 8"/>
    <n v="262067"/>
    <n v="16080"/>
    <n v="245987"/>
    <n v="194335"/>
    <n v="169335"/>
    <x v="0"/>
    <x v="532"/>
    <n v="12400"/>
    <n v="1359"/>
    <n v="1320"/>
    <x v="1"/>
    <s v="WARRANTY DEED"/>
    <n v="1"/>
    <x v="23"/>
    <x v="1"/>
    <x v="1"/>
    <m/>
    <n v="2599"/>
    <n v="32"/>
    <x v="0"/>
    <x v="0"/>
    <n v="3777"/>
    <m/>
    <m/>
    <m/>
    <m/>
    <s v="LECOUR JOSE"/>
    <s v="LECOUR LUCY"/>
    <s v="5326 N RED RIBBON PT"/>
    <s v="BEVERLY HILLS FL 34465"/>
  </r>
  <r>
    <x v="2029"/>
    <s v="18E17S320030  00080 0070"/>
    <s v="7492"/>
    <s v="PINE RIDGE UNITS 3 &amp; 4"/>
    <s v="0000"/>
    <s v="Vacant Residential"/>
    <s v="02"/>
    <s v="18S"/>
    <s v="18E"/>
    <s v="STANDARD"/>
    <x v="1"/>
    <n v="43807"/>
    <n v="1.01"/>
    <s v="000X"/>
    <n v="1355"/>
    <s v="W"/>
    <x v="126"/>
    <s v="PL"/>
    <m/>
    <s v="BEVERLY HILLS"/>
    <m/>
    <s v="PINE RIDGE UNIT 3 PB 8 PG 51 LOT 7 BLK 8 "/>
    <n v="16090"/>
    <n v="16090"/>
    <n v="0"/>
    <n v="16090"/>
    <n v="16090"/>
    <x v="1"/>
    <x v="201"/>
    <n v="12500"/>
    <n v="1647"/>
    <n v="2105"/>
    <x v="1"/>
    <s v="WARRANTY DEED"/>
    <m/>
    <x v="6"/>
    <x v="2"/>
    <x v="2"/>
    <m/>
    <m/>
    <m/>
    <x v="2"/>
    <x v="1"/>
    <n v="0"/>
    <m/>
    <m/>
    <m/>
    <m/>
    <s v="NOCITO RUGGIERO C &amp; LAURA ANN TRUSTEES"/>
    <m/>
    <s v="5097 NW 121ST DR"/>
    <s v="CORAL SPRINGS FL 33076 3501"/>
  </r>
  <r>
    <x v="2030"/>
    <s v="18E17S320030  00090 0010"/>
    <s v="7492"/>
    <s v="PINE RIDGE UNITS 3 &amp; 4"/>
    <s v="0000"/>
    <s v="Vacant Residential"/>
    <s v="02"/>
    <s v="18S"/>
    <s v="18E"/>
    <s v="STANDARD"/>
    <x v="1"/>
    <n v="50659"/>
    <n v="1.1599999999999999"/>
    <s v="000X"/>
    <n v="5398"/>
    <s v="N"/>
    <x v="121"/>
    <s v="PT"/>
    <m/>
    <s v="BEVERLY HILLS"/>
    <m/>
    <s v="PINE RIDGE UNIT 3 PB 8 PG 51 LOT 1 BLK 9"/>
    <n v="18610"/>
    <n v="18610"/>
    <n v="0"/>
    <n v="18610"/>
    <n v="18610"/>
    <x v="1"/>
    <x v="436"/>
    <n v="25000"/>
    <n v="2325"/>
    <n v="2100"/>
    <x v="1"/>
    <s v="WARRANTY DEED"/>
    <m/>
    <x v="6"/>
    <x v="2"/>
    <x v="2"/>
    <m/>
    <m/>
    <m/>
    <x v="2"/>
    <x v="1"/>
    <n v="0"/>
    <m/>
    <m/>
    <m/>
    <m/>
    <s v="ABEL CAROL L"/>
    <s v="THOR DONALD H JR"/>
    <s v="4141 W BONANZA DR"/>
    <s v="BEVERLY HILLS FL 34465"/>
  </r>
  <r>
    <x v="2031"/>
    <s v="18E17S320030  00090 0020"/>
    <s v="7492"/>
    <s v="PINE RIDGE UNITS 3 &amp; 4"/>
    <s v="0000"/>
    <s v="Vacant Residential"/>
    <s v="02"/>
    <s v="18S"/>
    <s v="18E"/>
    <s v="STANDARD"/>
    <x v="1"/>
    <n v="45825"/>
    <n v="1.05"/>
    <s v="000X"/>
    <n v="1373"/>
    <s v="W"/>
    <x v="124"/>
    <s v="DR"/>
    <m/>
    <s v="BEVERLY HILLS"/>
    <m/>
    <s v="PINE RIDGE UNIT 3 PB 8 PG 51 LOT 2 BLK 9 "/>
    <n v="16830"/>
    <n v="16830"/>
    <n v="0"/>
    <n v="16830"/>
    <n v="16830"/>
    <x v="1"/>
    <x v="442"/>
    <n v="23500"/>
    <n v="1078"/>
    <n v="1179"/>
    <x v="1"/>
    <s v="FROM DEVELOPERS"/>
    <m/>
    <x v="6"/>
    <x v="2"/>
    <x v="2"/>
    <m/>
    <m/>
    <m/>
    <x v="2"/>
    <x v="1"/>
    <n v="0"/>
    <m/>
    <m/>
    <m/>
    <m/>
    <s v="RAMIREZ ERNESTO &amp; MARGARITA"/>
    <m/>
    <s v="1255 W 53RD ST APT 101"/>
    <s v="HIALEAH FL 33012"/>
  </r>
  <r>
    <x v="2032"/>
    <s v="18E17S320030  00090 0080"/>
    <s v="7492"/>
    <s v="PINE RIDGE UNITS 3 &amp; 4"/>
    <s v="0100"/>
    <s v="Single Family Residential"/>
    <s v="02"/>
    <s v="18S"/>
    <s v="18E"/>
    <s v="STANDARD"/>
    <x v="0"/>
    <n v="47648"/>
    <n v="1.0900000000000001"/>
    <s v="000X"/>
    <n v="5431"/>
    <s v="N"/>
    <x v="117"/>
    <s v="DR"/>
    <m/>
    <s v="BEVERLY HILLS"/>
    <m/>
    <s v="PINE RIDGE UNIT 3 PB 8 PG 51 LOT 8 BLK 9"/>
    <n v="268100"/>
    <n v="17500"/>
    <n v="250600"/>
    <n v="259527"/>
    <n v="234527"/>
    <x v="0"/>
    <x v="39"/>
    <n v="21000"/>
    <n v="2572"/>
    <n v="1592"/>
    <x v="1"/>
    <s v="WARRANTY DEED"/>
    <n v="1"/>
    <x v="40"/>
    <x v="1"/>
    <x v="0"/>
    <m/>
    <n v="2050"/>
    <n v="32"/>
    <x v="0"/>
    <x v="0"/>
    <n v="3091"/>
    <m/>
    <m/>
    <m/>
    <m/>
    <s v="ALA RICHARD G"/>
    <m/>
    <s v="5431 N PERSIMMON DR"/>
    <s v="BEVERLY HILLS FL 34465"/>
  </r>
  <r>
    <x v="2033"/>
    <s v="18E17S320030  00100 0030"/>
    <s v="7492"/>
    <s v="PINE RIDGE UNITS 3 &amp; 4"/>
    <s v="0100"/>
    <s v="Single Family Residential"/>
    <s v="02"/>
    <s v="18S"/>
    <s v="18E"/>
    <s v="STANDARD"/>
    <x v="0"/>
    <n v="43775"/>
    <n v="1"/>
    <s v="000X"/>
    <n v="1256"/>
    <s v="W"/>
    <x v="127"/>
    <s v="PL"/>
    <m/>
    <s v="BEVERLY HILLS"/>
    <m/>
    <s v="PINE RIDGE UNIT 3 PB 8 PG 51 LOT 3 BLK 10"/>
    <n v="291404"/>
    <n v="16080"/>
    <n v="275324"/>
    <n v="242772"/>
    <n v="0"/>
    <x v="0"/>
    <x v="716"/>
    <n v="454000"/>
    <n v="3150"/>
    <n v="1376"/>
    <x v="1"/>
    <s v="SALE / MORE THAN 1 PARCEL"/>
    <n v="1"/>
    <x v="37"/>
    <x v="0"/>
    <x v="0"/>
    <n v="1"/>
    <n v="2676"/>
    <n v="32"/>
    <x v="0"/>
    <x v="0"/>
    <n v="3556"/>
    <m/>
    <m/>
    <m/>
    <m/>
    <s v="BETTS SAM FRANKLIN JR"/>
    <s v="VIOLA  EILEEN P"/>
    <s v="1256 W SPHERE PL"/>
    <s v="BEVERLY HILLS FL 34465"/>
  </r>
  <r>
    <x v="2034"/>
    <s v="18E17S320030  00100 0060"/>
    <s v="7492"/>
    <s v="PINE RIDGE UNITS 3 &amp; 4"/>
    <s v="0000"/>
    <s v="Vacant Residential"/>
    <s v="02"/>
    <s v="18S"/>
    <s v="18E"/>
    <s v="STANDARD"/>
    <x v="1"/>
    <n v="43775"/>
    <n v="1"/>
    <s v="000X"/>
    <n v="1208"/>
    <s v="W"/>
    <x v="127"/>
    <s v="PL"/>
    <m/>
    <s v="BEVERLY HILLS"/>
    <m/>
    <s v="PINE RIDGE UNIT 3 PB 8 PG 51 LOT 6 BLK 10"/>
    <n v="16080"/>
    <n v="16080"/>
    <n v="0"/>
    <n v="16080"/>
    <n v="16080"/>
    <x v="1"/>
    <x v="882"/>
    <n v="25000"/>
    <n v="3125"/>
    <n v="1737"/>
    <x v="1"/>
    <s v="WARRANTY DEED"/>
    <m/>
    <x v="6"/>
    <x v="2"/>
    <x v="2"/>
    <m/>
    <m/>
    <m/>
    <x v="2"/>
    <x v="1"/>
    <n v="0"/>
    <m/>
    <m/>
    <m/>
    <m/>
    <s v="ADAMS HOMES OF NORTHWEST FLORIDA INC"/>
    <s v="BREWIS JOAN M"/>
    <s v="3000 GULF BREEZE PKWY"/>
    <s v="GULF BREEZE FL 32563"/>
  </r>
  <r>
    <x v="2035"/>
    <s v="18E17S320030  00100 0080"/>
    <s v="7492"/>
    <s v="PINE RIDGE UNITS 3 &amp; 4"/>
    <s v="0100"/>
    <s v="Single Family Residential"/>
    <s v="02"/>
    <s v="18S"/>
    <s v="18E"/>
    <s v="STANDARD"/>
    <x v="0"/>
    <n v="43789"/>
    <n v="1.01"/>
    <s v="000X"/>
    <n v="1144"/>
    <s v="W"/>
    <x v="127"/>
    <s v="PL"/>
    <m/>
    <s v="BEVERLY HILLS"/>
    <m/>
    <s v="PINE RIDGE UNIT 3 PB 8 PG 51 LOT 8 BLK 10"/>
    <n v="189067"/>
    <n v="16080"/>
    <n v="172987"/>
    <n v="137422"/>
    <n v="112422"/>
    <x v="0"/>
    <x v="212"/>
    <n v="23500"/>
    <n v="1295"/>
    <n v="1762"/>
    <x v="1"/>
    <s v="FROM DEVELOPERS"/>
    <n v="1"/>
    <x v="24"/>
    <x v="1"/>
    <x v="0"/>
    <m/>
    <n v="1793"/>
    <n v="32"/>
    <x v="1"/>
    <x v="0"/>
    <n v="2526"/>
    <m/>
    <m/>
    <m/>
    <m/>
    <s v="SMITH STEPHEN J"/>
    <s v="SMITH MAUREEN L"/>
    <s v="1144 W SPHERE PL"/>
    <s v="BEVERLY HILLS FL 34465 2417"/>
  </r>
  <r>
    <x v="2036"/>
    <s v="18E17S320030  00110 0030"/>
    <s v="7492"/>
    <s v="PINE RIDGE UNITS 3 &amp; 4"/>
    <s v="0100"/>
    <s v="Single Family Residential"/>
    <s v="02"/>
    <s v="18S"/>
    <s v="18E"/>
    <s v="1.0 TO 2.5 ACRES HIGH"/>
    <x v="0"/>
    <n v="55946"/>
    <n v="1.28"/>
    <s v="000X"/>
    <n v="5588"/>
    <s v="N"/>
    <x v="120"/>
    <s v="DR"/>
    <m/>
    <s v="BEVERLY HILLS"/>
    <m/>
    <s v="PINE RIDGE UNIT 3 PB 8 PG 51 LOT 3 BLK 11"/>
    <n v="232951"/>
    <n v="16050"/>
    <n v="216901"/>
    <n v="223447"/>
    <n v="198447"/>
    <x v="0"/>
    <x v="883"/>
    <n v="22000"/>
    <n v="2727"/>
    <n v="1392"/>
    <x v="1"/>
    <s v="WARRANTY DEED"/>
    <n v="1"/>
    <x v="17"/>
    <x v="3"/>
    <x v="0"/>
    <m/>
    <n v="2044"/>
    <n v="32"/>
    <x v="1"/>
    <x v="0"/>
    <n v="2881"/>
    <m/>
    <m/>
    <m/>
    <m/>
    <s v="DALEY JAMES E"/>
    <s v="DALEY RUTH"/>
    <s v="5588 N PRINCEWOOD DR"/>
    <s v="BEVERLY HILLS FL 34465"/>
  </r>
  <r>
    <x v="2037"/>
    <s v="18E17S320030  00130 0030"/>
    <s v="7492"/>
    <s v="PINE RIDGE UNITS 3 &amp; 4"/>
    <s v="0100"/>
    <s v="Single Family Residential"/>
    <s v="02"/>
    <s v="18S"/>
    <s v="18E"/>
    <s v="STANDARD"/>
    <x v="0"/>
    <n v="46124"/>
    <n v="1.06"/>
    <s v="000X"/>
    <n v="5730"/>
    <s v="N"/>
    <x v="120"/>
    <s v="DR"/>
    <m/>
    <s v="BEVERLY HILLS"/>
    <m/>
    <s v="PINE RIDGE UNIT 3 PB 8 PG 51 LOT 3 BLK 13 "/>
    <n v="197365"/>
    <n v="16940"/>
    <n v="180425"/>
    <n v="156739"/>
    <n v="131239"/>
    <x v="0"/>
    <x v="318"/>
    <n v="195000"/>
    <n v="2249"/>
    <n v="1374"/>
    <x v="0"/>
    <s v="TO OR FROM BANKS/LOAN CO."/>
    <n v="1"/>
    <x v="23"/>
    <x v="1"/>
    <x v="0"/>
    <m/>
    <n v="1742"/>
    <n v="32"/>
    <x v="0"/>
    <x v="0"/>
    <n v="2520"/>
    <m/>
    <m/>
    <m/>
    <m/>
    <s v="WALKER JOHN M"/>
    <m/>
    <s v="5730 N PRINCEWOOD DR"/>
    <s v="BEVERLY HILLS FL 34465 2422"/>
  </r>
  <r>
    <x v="2038"/>
    <s v="18E17S320030  00130 0080"/>
    <s v="7492"/>
    <s v="PINE RIDGE UNITS 3 &amp; 4"/>
    <s v="0000"/>
    <s v="Vacant Residential"/>
    <s v="02"/>
    <s v="18S"/>
    <s v="18E"/>
    <s v="STANDARD"/>
    <x v="1"/>
    <n v="46594"/>
    <n v="1.07"/>
    <s v="000X"/>
    <n v="1318"/>
    <s v="W"/>
    <x v="127"/>
    <s v="PL"/>
    <m/>
    <s v="BEVERLY HILLS"/>
    <m/>
    <s v="PINE RIDGE UNIT 3 PB 8 PG 51 LOT 8 BLK 13 "/>
    <n v="17120"/>
    <n v="17120"/>
    <n v="0"/>
    <n v="17120"/>
    <n v="17120"/>
    <x v="1"/>
    <x v="23"/>
    <m/>
    <m/>
    <m/>
    <x v="2"/>
    <m/>
    <m/>
    <x v="6"/>
    <x v="2"/>
    <x v="2"/>
    <m/>
    <m/>
    <m/>
    <x v="2"/>
    <x v="1"/>
    <n v="0"/>
    <m/>
    <m/>
    <m/>
    <m/>
    <s v="VEZZI FRANK &amp; CARMELA"/>
    <s v="ATTN NICHOLAS VEZZI"/>
    <s v="63 CHARLES AV"/>
    <s v="MASSAPEQUA PARK NY 11762 2823"/>
  </r>
  <r>
    <x v="2039"/>
    <s v="18E17S320030  00130 0120"/>
    <s v="7492"/>
    <s v="PINE RIDGE UNITS 3 &amp; 4"/>
    <s v="0000"/>
    <s v="Vacant Residential"/>
    <s v="02"/>
    <s v="18S"/>
    <s v="18E"/>
    <s v="STANDARD"/>
    <x v="1"/>
    <n v="46075"/>
    <n v="1.06"/>
    <s v="000X"/>
    <n v="5555"/>
    <s v="N"/>
    <x v="121"/>
    <s v="PT"/>
    <m/>
    <s v="BEVERLY HILLS"/>
    <m/>
    <s v="PINE RIDGE UNIT 3 PB 8 PG 51 LOT 12 BLK 13"/>
    <n v="16920"/>
    <n v="16920"/>
    <n v="0"/>
    <n v="16920"/>
    <n v="16920"/>
    <x v="1"/>
    <x v="767"/>
    <n v="15000"/>
    <n v="1406"/>
    <n v="1335"/>
    <x v="1"/>
    <s v="WARRANTY DEED"/>
    <m/>
    <x v="6"/>
    <x v="2"/>
    <x v="2"/>
    <m/>
    <m/>
    <m/>
    <x v="2"/>
    <x v="1"/>
    <n v="0"/>
    <m/>
    <m/>
    <m/>
    <m/>
    <s v="COSBY MARTHA P"/>
    <m/>
    <s v="5511 RED RIBBON"/>
    <s v="BEVERLY HILLS FL 34465"/>
  </r>
  <r>
    <x v="2040"/>
    <s v="18E17S320030  00060 0110"/>
    <s v="7492"/>
    <s v="PINE RIDGE UNITS 3 &amp; 4"/>
    <s v="0100"/>
    <s v="Single Family Residential"/>
    <s v="02"/>
    <s v="18S"/>
    <s v="18E"/>
    <s v="STANDARD"/>
    <x v="0"/>
    <n v="44234"/>
    <n v="1.02"/>
    <s v="000X"/>
    <n v="5217"/>
    <s v="N"/>
    <x v="125"/>
    <s v="WAY"/>
    <m/>
    <s v="BEVERLY HILLS"/>
    <m/>
    <s v="PINE RIDGE UNIT 3 PB 8 PG 51 LOT 11 BLK 6"/>
    <n v="212400"/>
    <n v="16250"/>
    <n v="196150"/>
    <n v="161029"/>
    <n v="0"/>
    <x v="0"/>
    <x v="196"/>
    <n v="179400"/>
    <n v="1530"/>
    <n v="2110"/>
    <x v="0"/>
    <s v="WARRANTY DEED"/>
    <n v="1"/>
    <x v="5"/>
    <x v="1"/>
    <x v="0"/>
    <m/>
    <n v="2132"/>
    <n v="32"/>
    <x v="0"/>
    <x v="0"/>
    <n v="3010"/>
    <m/>
    <m/>
    <m/>
    <m/>
    <s v="FRANK AND DONNA STUTZMAN REVOCABLE TRUST"/>
    <s v="DATED NOVEMBER 21ST 2019"/>
    <s v="5217 N TEAK WAY"/>
    <s v="BEVERLY HILLS FL 34465"/>
  </r>
  <r>
    <x v="2041"/>
    <s v="18E17S320030  00070 0010"/>
    <s v="7492"/>
    <s v="PINE RIDGE UNITS 3 &amp; 4"/>
    <s v="0000"/>
    <s v="Vacant Residential"/>
    <s v="02"/>
    <s v="18S"/>
    <s v="18E"/>
    <s v="STANDARD"/>
    <x v="1"/>
    <n v="45651"/>
    <n v="1.05"/>
    <s v="000X"/>
    <n v="1386"/>
    <s v="W"/>
    <x v="126"/>
    <s v="PL"/>
    <m/>
    <s v="BEVERLY HILLS"/>
    <m/>
    <s v="PINE RIDGE UNIT 3 PB 8 PG 51 LOT 1 BLK 7"/>
    <n v="16770"/>
    <n v="16770"/>
    <n v="0"/>
    <n v="16770"/>
    <n v="16770"/>
    <x v="1"/>
    <x v="884"/>
    <n v="17000"/>
    <n v="2747"/>
    <n v="1868"/>
    <x v="1"/>
    <s v="FROM DEVELOPERS"/>
    <m/>
    <x v="6"/>
    <x v="2"/>
    <x v="2"/>
    <m/>
    <m/>
    <m/>
    <x v="2"/>
    <x v="1"/>
    <n v="0"/>
    <m/>
    <m/>
    <m/>
    <m/>
    <s v="SUGARMILL INVESTMENT LLC"/>
    <m/>
    <s v="3 CYPRESS RUN UNIT 32C"/>
    <s v="HOMOSASSA FL 34446"/>
  </r>
  <r>
    <x v="2042"/>
    <s v="18E17S320030  00080 0060"/>
    <s v="7492"/>
    <s v="PINE RIDGE UNITS 3 &amp; 4"/>
    <s v="0100"/>
    <s v="Single Family Residential"/>
    <s v="02"/>
    <s v="18S"/>
    <s v="18E"/>
    <s v="STANDARD"/>
    <x v="0"/>
    <n v="43807"/>
    <n v="1.01"/>
    <s v="000X"/>
    <n v="1325"/>
    <s v="W"/>
    <x v="126"/>
    <s v="PL"/>
    <m/>
    <s v="BEVERLY HILLS"/>
    <m/>
    <s v="PINE RIDGE UNIT 3 PB 8 PG 51 LOT 6 BLK 8"/>
    <n v="274266"/>
    <n v="16090"/>
    <n v="258176"/>
    <n v="274266"/>
    <n v="274266"/>
    <x v="0"/>
    <x v="368"/>
    <n v="330000"/>
    <n v="2890"/>
    <n v="1461"/>
    <x v="0"/>
    <s v="WARRANTY DEED"/>
    <n v="2"/>
    <x v="21"/>
    <x v="5"/>
    <x v="1"/>
    <m/>
    <n v="2992"/>
    <n v="32"/>
    <x v="0"/>
    <x v="0"/>
    <n v="3454"/>
    <m/>
    <m/>
    <m/>
    <m/>
    <s v="MEDEIROS JENNIFER LOUVIERE"/>
    <m/>
    <s v="1325 W PLUM PL"/>
    <s v="BEVERLY HILLS FL 34465"/>
  </r>
  <r>
    <x v="2043"/>
    <s v="18E17S320030  00090 0050"/>
    <s v="7492"/>
    <s v="PINE RIDGE UNITS 3 &amp; 4"/>
    <s v="0100"/>
    <s v="Single Family Residential"/>
    <s v="02"/>
    <s v="18S"/>
    <s v="18E"/>
    <s v="STANDARD"/>
    <x v="0"/>
    <n v="47569"/>
    <n v="1.0900000000000001"/>
    <s v="000X"/>
    <n v="1457"/>
    <s v="W"/>
    <x v="124"/>
    <s v="DR"/>
    <m/>
    <s v="BEVERLY HILLS"/>
    <m/>
    <s v="PINE RIDGE UNIT 3 PB 8 PG 51 LOT 5 BLK 9"/>
    <n v="280060"/>
    <n v="17470"/>
    <n v="262590"/>
    <n v="236360"/>
    <n v="210860"/>
    <x v="0"/>
    <x v="218"/>
    <n v="253000"/>
    <n v="2585"/>
    <n v="1461"/>
    <x v="0"/>
    <s v="WARRANTY DEED"/>
    <n v="1"/>
    <x v="23"/>
    <x v="1"/>
    <x v="0"/>
    <m/>
    <n v="2489"/>
    <n v="32"/>
    <x v="0"/>
    <x v="0"/>
    <n v="3730"/>
    <m/>
    <m/>
    <m/>
    <m/>
    <s v="FRIEDRICH JOHNNYE L"/>
    <s v="JOHNNYE L FREDRICH FAMILY TRUST DTD"/>
    <s v="1457 W PINEHILL DR"/>
    <s v="BEVERLY HILLS FL 34465"/>
  </r>
  <r>
    <x v="2044"/>
    <s v="18E17S320030  00100 0110"/>
    <s v="7492"/>
    <s v="PINE RIDGE UNITS 3 &amp; 4"/>
    <s v="0100"/>
    <s v="Single Family Residential"/>
    <s v="02"/>
    <s v="18S"/>
    <s v="18E"/>
    <s v="STANDARD"/>
    <x v="0"/>
    <n v="48726"/>
    <n v="1.1200000000000001"/>
    <s v="000X"/>
    <n v="5221"/>
    <s v="N"/>
    <x v="121"/>
    <s v="PT"/>
    <m/>
    <s v="BEVERLY HILLS"/>
    <m/>
    <s v="PINE RIDGE UNIT 3 PB 8 PG 51 LOT 11 BLK 10"/>
    <n v="196523"/>
    <n v="17900"/>
    <n v="178623"/>
    <n v="196523"/>
    <n v="196523"/>
    <x v="0"/>
    <x v="683"/>
    <n v="25000"/>
    <n v="2327"/>
    <n v="642"/>
    <x v="1"/>
    <s v="TO OR FROM BANKS/LOAN CO."/>
    <n v="1"/>
    <x v="29"/>
    <x v="3"/>
    <x v="0"/>
    <m/>
    <n v="1852"/>
    <n v="32"/>
    <x v="0"/>
    <x v="0"/>
    <n v="2665"/>
    <m/>
    <m/>
    <m/>
    <m/>
    <s v="LOWE TINA-MARIE ELLEN"/>
    <m/>
    <s v="5221 N RED RIBBON PT"/>
    <s v="BEVERLY HILLS FL 34465"/>
  </r>
  <r>
    <x v="2045"/>
    <s v="18E17S320030  00100 0160"/>
    <s v="7492"/>
    <s v="PINE RIDGE UNITS 3 &amp; 4"/>
    <s v="0100"/>
    <s v="Single Family Residential"/>
    <s v="02"/>
    <s v="18S"/>
    <s v="18E"/>
    <s v="STANDARD"/>
    <x v="0"/>
    <n v="43749"/>
    <n v="1"/>
    <s v="000X"/>
    <n v="5371"/>
    <s v="N"/>
    <x v="121"/>
    <s v="PT"/>
    <m/>
    <s v="BEVERLY HILLS"/>
    <m/>
    <s v="PINE RIDGE UNIT 3 PB 8 PG 51 LOT 16 BLK 10"/>
    <n v="214046"/>
    <n v="16070"/>
    <n v="197976"/>
    <n v="178595"/>
    <n v="0"/>
    <x v="0"/>
    <x v="885"/>
    <n v="216200"/>
    <n v="2674"/>
    <n v="505"/>
    <x v="0"/>
    <s v="WARRANTY DEED"/>
    <n v="1"/>
    <x v="5"/>
    <x v="1"/>
    <x v="0"/>
    <m/>
    <n v="1886"/>
    <n v="32"/>
    <x v="0"/>
    <x v="0"/>
    <n v="3173"/>
    <m/>
    <m/>
    <m/>
    <m/>
    <s v="RUGG WILLIAM JR"/>
    <s v="RUGG JEAN"/>
    <s v="5371 N RED RIBBON PT"/>
    <s v="BEVERLY HILLS FL 34465 2415"/>
  </r>
  <r>
    <x v="2046"/>
    <s v="18E17S320030  00110 0080"/>
    <s v="7492"/>
    <s v="PINE RIDGE UNITS 3 &amp; 4"/>
    <s v="0000"/>
    <s v="Vacant Residential"/>
    <s v="02"/>
    <s v="18S"/>
    <s v="18E"/>
    <s v="STANDARD"/>
    <x v="1"/>
    <n v="47596"/>
    <n v="1.0900000000000001"/>
    <s v="000X"/>
    <n v="5468"/>
    <s v="N"/>
    <x v="120"/>
    <s v="DR"/>
    <m/>
    <s v="BEVERLY HILLS"/>
    <m/>
    <s v="PINE RIDGE UNIT 3 PB 8 PG 51 LOT 8 BLK 11"/>
    <n v="17480"/>
    <n v="17480"/>
    <n v="0"/>
    <n v="17480"/>
    <n v="17480"/>
    <x v="1"/>
    <x v="167"/>
    <n v="23700"/>
    <n v="1385"/>
    <n v="984"/>
    <x v="1"/>
    <s v="FROM DEVELOPERS"/>
    <m/>
    <x v="6"/>
    <x v="2"/>
    <x v="2"/>
    <m/>
    <m/>
    <m/>
    <x v="2"/>
    <x v="1"/>
    <n v="0"/>
    <m/>
    <m/>
    <m/>
    <m/>
    <s v="HUNG LIN CHUN"/>
    <m/>
    <s v="NO 7 LANE 82 FUYI RD"/>
    <s v=" 411 TAIWAN"/>
  </r>
  <r>
    <x v="2047"/>
    <s v="18E17S320030  00120 0050"/>
    <s v="7492"/>
    <s v="PINE RIDGE UNITS 3 &amp; 4"/>
    <s v="0000"/>
    <s v="Vacant Residential"/>
    <s v="02"/>
    <s v="18S"/>
    <s v="18E"/>
    <s v="STANDARD"/>
    <x v="1"/>
    <n v="46260"/>
    <n v="1.06"/>
    <s v="000X"/>
    <n v="5623"/>
    <s v="N"/>
    <x v="120"/>
    <s v="DR"/>
    <m/>
    <s v="BEVERLY HILLS"/>
    <m/>
    <s v="PINE RIDGE UNIT 3 PB 8 PG 51 LOT 5 BLK 12 "/>
    <n v="16990"/>
    <n v="16990"/>
    <n v="0"/>
    <n v="16990"/>
    <n v="16990"/>
    <x v="1"/>
    <x v="22"/>
    <n v="20215"/>
    <n v="1037"/>
    <n v="1014"/>
    <x v="1"/>
    <s v="FROM DEVELOPERS"/>
    <m/>
    <x v="6"/>
    <x v="2"/>
    <x v="2"/>
    <m/>
    <m/>
    <m/>
    <x v="2"/>
    <x v="1"/>
    <n v="0"/>
    <m/>
    <m/>
    <m/>
    <m/>
    <s v="PAYNOR MARIANNE A"/>
    <m/>
    <s v="9256 CLIFFSIDE LA"/>
    <s v="ORLAND PARK IL 60462 7790"/>
  </r>
  <r>
    <x v="2048"/>
    <s v="18E17S320030  00120 0070"/>
    <s v="7492"/>
    <s v="PINE RIDGE UNITS 3 &amp; 4"/>
    <s v="0100"/>
    <s v="Single Family Residential"/>
    <s v="02"/>
    <s v="18S"/>
    <s v="18E"/>
    <s v="STANDARD"/>
    <x v="0"/>
    <n v="46125"/>
    <n v="1.06"/>
    <s v="000X"/>
    <n v="5575"/>
    <s v="N"/>
    <x v="120"/>
    <s v="DR"/>
    <m/>
    <s v="BEVERLY HILLS"/>
    <m/>
    <s v="PINE RIDGE UNIT 3 PB 8 PG 51 LOT 7 BLK 12"/>
    <n v="154649"/>
    <n v="16940"/>
    <n v="137709"/>
    <n v="154649"/>
    <n v="154649"/>
    <x v="1"/>
    <x v="9"/>
    <n v="21595"/>
    <n v="1045"/>
    <n v="2048"/>
    <x v="1"/>
    <s v="FROM DEVELOPERS"/>
    <n v="1"/>
    <x v="21"/>
    <x v="1"/>
    <x v="0"/>
    <m/>
    <n v="1490"/>
    <n v="32"/>
    <x v="1"/>
    <x v="0"/>
    <n v="2069"/>
    <m/>
    <m/>
    <m/>
    <m/>
    <s v="PARKER JEANNE A"/>
    <s v="JEANNE A PARKER REV TRUST A NEW HAMPSHIR"/>
    <s v="64 EASTMEADOW WAY"/>
    <s v="MANCHESTER NH 03109 5911"/>
  </r>
  <r>
    <x v="2049"/>
    <s v="18E17S320030  00130 0100"/>
    <s v="7492"/>
    <s v="PINE RIDGE UNITS 3 &amp; 4"/>
    <s v="0000"/>
    <s v="Vacant Residential"/>
    <s v="02"/>
    <s v="18S"/>
    <s v="18E"/>
    <s v="STANDARD"/>
    <x v="1"/>
    <n v="48252"/>
    <n v="1.1100000000000001"/>
    <s v="000X"/>
    <n v="5467"/>
    <s v="N"/>
    <x v="121"/>
    <s v="PT"/>
    <m/>
    <s v="BEVERLY HILLS"/>
    <m/>
    <s v="PINE RIDGE UNIT 3 PB 8 PG 51 LOT 10 BLK 13"/>
    <n v="17720"/>
    <n v="17720"/>
    <n v="0"/>
    <n v="17720"/>
    <n v="17720"/>
    <x v="1"/>
    <x v="210"/>
    <n v="28500"/>
    <n v="3118"/>
    <n v="1302"/>
    <x v="1"/>
    <s v="WARRANTY DEED"/>
    <m/>
    <x v="6"/>
    <x v="2"/>
    <x v="2"/>
    <m/>
    <m/>
    <m/>
    <x v="2"/>
    <x v="1"/>
    <n v="0"/>
    <m/>
    <m/>
    <m/>
    <m/>
    <s v="BRUCE KAUFMAN INC"/>
    <m/>
    <s v="7299 S PEACH PT"/>
    <s v="HOMOSASSA FL 34446"/>
  </r>
  <r>
    <x v="2050"/>
    <s v="18E17S320030  00060 0060"/>
    <s v="7492"/>
    <s v="PINE RIDGE UNITS 3 &amp; 4"/>
    <s v="0100"/>
    <s v="Single Family Residential"/>
    <s v="02"/>
    <s v="18S"/>
    <s v="18E"/>
    <s v="STANDARD"/>
    <x v="0"/>
    <n v="45702"/>
    <n v="1.05"/>
    <s v="000X"/>
    <n v="5060"/>
    <s v="N"/>
    <x v="120"/>
    <s v="DR"/>
    <m/>
    <s v="BEVERLY HILLS"/>
    <m/>
    <s v="PINE RIDGE UNIT 3 PB 8 PG 51 LOT 6 BLK 6"/>
    <n v="280138"/>
    <n v="16790"/>
    <n v="263348"/>
    <n v="211662"/>
    <n v="186662"/>
    <x v="0"/>
    <x v="414"/>
    <n v="41000"/>
    <n v="1714"/>
    <n v="355"/>
    <x v="1"/>
    <s v="WARRANTY DEED"/>
    <n v="1"/>
    <x v="3"/>
    <x v="0"/>
    <x v="1"/>
    <m/>
    <n v="2878"/>
    <n v="32"/>
    <x v="0"/>
    <x v="0"/>
    <n v="3824"/>
    <m/>
    <m/>
    <m/>
    <m/>
    <s v="BENO THOMAS"/>
    <s v="BENO NOELIA C"/>
    <s v="5060 N PRINCEWOOD DR"/>
    <s v="BEVERLY HILLS FL 34465 2420"/>
  </r>
  <r>
    <x v="2051"/>
    <s v="18E17S320030  00070 0030"/>
    <s v="7492"/>
    <s v="PINE RIDGE UNITS 3 &amp; 4"/>
    <s v="0100"/>
    <s v="Single Family Residential"/>
    <s v="02"/>
    <s v="18S"/>
    <s v="18E"/>
    <s v="STANDARD"/>
    <x v="0"/>
    <n v="43910"/>
    <n v="1.01"/>
    <s v="000X"/>
    <n v="1320"/>
    <s v="W"/>
    <x v="126"/>
    <s v="PL"/>
    <m/>
    <s v="BEVERLY HILLS"/>
    <m/>
    <s v="PINE RIDGE UNIT 3 PB 8 PG 51 LOT 3 BLK 7"/>
    <n v="169275"/>
    <n v="16130"/>
    <n v="153145"/>
    <n v="128336"/>
    <n v="102836"/>
    <x v="0"/>
    <x v="380"/>
    <n v="14300"/>
    <n v="1060"/>
    <n v="910"/>
    <x v="1"/>
    <s v="WARRANTY DEED"/>
    <n v="1"/>
    <x v="21"/>
    <x v="1"/>
    <x v="0"/>
    <n v="1"/>
    <n v="1566"/>
    <n v="32"/>
    <x v="0"/>
    <x v="0"/>
    <n v="2208"/>
    <m/>
    <m/>
    <m/>
    <m/>
    <s v="WITTER HANS J"/>
    <s v="WITTER EVELYN J"/>
    <s v="1320 PLUM PL"/>
    <s v="BEVERLY HILLS FL 34465"/>
  </r>
  <r>
    <x v="2052"/>
    <s v="18E17S320030  00080 0080"/>
    <s v="7492"/>
    <s v="PINE RIDGE UNITS 3 &amp; 4"/>
    <s v="0100"/>
    <s v="Single Family Residential"/>
    <s v="02"/>
    <s v="18S"/>
    <s v="18E"/>
    <s v="STANDARD"/>
    <x v="0"/>
    <n v="44031"/>
    <n v="1.01"/>
    <s v="000X"/>
    <n v="1388"/>
    <s v="W"/>
    <x v="124"/>
    <s v="DR"/>
    <m/>
    <s v="BEVERLY HILLS"/>
    <m/>
    <s v="PINE RIDGE UNIT 3 PB 8 PG 51 LOT 8 BLK 8 "/>
    <n v="280790"/>
    <n v="16170"/>
    <n v="264620"/>
    <n v="198458"/>
    <n v="172958"/>
    <x v="0"/>
    <x v="696"/>
    <n v="21200"/>
    <n v="1192"/>
    <n v="834"/>
    <x v="1"/>
    <s v="FROM DEVELOPERS"/>
    <n v="1"/>
    <x v="22"/>
    <x v="1"/>
    <x v="0"/>
    <n v="1"/>
    <n v="3111"/>
    <n v="34"/>
    <x v="0"/>
    <x v="0"/>
    <n v="4338"/>
    <m/>
    <m/>
    <m/>
    <m/>
    <s v="FORTIER ROSEMARY A"/>
    <m/>
    <s v="1388 W PINEHILL DR"/>
    <s v="BEVERLY HILLS FL 34465"/>
  </r>
  <r>
    <x v="2053"/>
    <s v="18E17S320030  00090 0040"/>
    <s v="7492"/>
    <s v="PINE RIDGE UNITS 3 &amp; 4"/>
    <s v="0000"/>
    <s v="Vacant Residential"/>
    <s v="02"/>
    <s v="18S"/>
    <s v="18E"/>
    <s v="STANDARD"/>
    <x v="1"/>
    <n v="46202"/>
    <n v="1.06"/>
    <s v="000X"/>
    <n v="1425"/>
    <s v="W"/>
    <x v="124"/>
    <s v="DR"/>
    <m/>
    <s v="BEVERLY HILLS"/>
    <m/>
    <s v="PINE RIDGE UNIT 3 PB 8 PG 51 LOT 4 BLK 9 "/>
    <n v="16970"/>
    <n v="16970"/>
    <n v="0"/>
    <n v="16970"/>
    <n v="16970"/>
    <x v="1"/>
    <x v="245"/>
    <n v="8500"/>
    <n v="579"/>
    <n v="1003"/>
    <x v="1"/>
    <s v="WARRANTY DEED"/>
    <m/>
    <x v="6"/>
    <x v="2"/>
    <x v="2"/>
    <m/>
    <m/>
    <m/>
    <x v="2"/>
    <x v="1"/>
    <n v="0"/>
    <m/>
    <m/>
    <m/>
    <m/>
    <s v="OLIMPO SANNY &amp; NANCY"/>
    <m/>
    <s v="234 RED MAPLE DR"/>
    <s v="KISSIMMEE FL 34743 8415"/>
  </r>
  <r>
    <x v="2054"/>
    <s v="18E17S320030  00090 0070"/>
    <s v="7492"/>
    <s v="PINE RIDGE UNITS 3 &amp; 4"/>
    <s v="0100"/>
    <s v="Single Family Residential"/>
    <s v="02"/>
    <s v="18S"/>
    <s v="18E"/>
    <s v="STANDARD"/>
    <x v="0"/>
    <n v="53972"/>
    <n v="1.24"/>
    <s v="000X"/>
    <n v="5317"/>
    <s v="N"/>
    <x v="117"/>
    <s v="DR"/>
    <m/>
    <s v="BEVERLY HILLS"/>
    <m/>
    <s v="PINE RIDGE UNIT 3 PB 8 PG 51 LOT 7 BLK 9"/>
    <n v="190879"/>
    <n v="19820"/>
    <n v="171059"/>
    <n v="190879"/>
    <n v="190879"/>
    <x v="1"/>
    <x v="886"/>
    <n v="224900"/>
    <n v="2867"/>
    <n v="1405"/>
    <x v="0"/>
    <s v="WARRANTY DEED"/>
    <n v="2"/>
    <x v="11"/>
    <x v="1"/>
    <x v="0"/>
    <n v="1"/>
    <n v="1621"/>
    <n v="32"/>
    <x v="0"/>
    <x v="0"/>
    <n v="2250"/>
    <m/>
    <m/>
    <m/>
    <m/>
    <s v="JOHNSON KEVIN E"/>
    <s v="STOCKER MARIA"/>
    <s v="5317 N PERSIMMON DR"/>
    <s v="BEVERLY HILLS FL 34465"/>
  </r>
  <r>
    <x v="2055"/>
    <s v="18E17S320030  00100 0010"/>
    <s v="7492"/>
    <s v="PINE RIDGE UNITS 3 &amp; 4"/>
    <s v="0100"/>
    <s v="Single Family Residential"/>
    <s v="02"/>
    <s v="18S"/>
    <s v="18E"/>
    <s v="STANDARD"/>
    <x v="0"/>
    <n v="47332"/>
    <n v="1.0900000000000001"/>
    <s v="000X"/>
    <n v="5531"/>
    <s v="N"/>
    <x v="117"/>
    <s v="DR"/>
    <m/>
    <s v="BEVERLY HILLS"/>
    <m/>
    <s v="PINE RIDGE UNIT 3 PB 8 PG 51 LOT 1 BLK 10 "/>
    <n v="161315"/>
    <n v="17390"/>
    <n v="143925"/>
    <n v="114790"/>
    <n v="89790"/>
    <x v="0"/>
    <x v="682"/>
    <n v="94000"/>
    <n v="1190"/>
    <n v="748"/>
    <x v="0"/>
    <s v="TO OR FROM BANKS/LOAN CO."/>
    <n v="1"/>
    <x v="16"/>
    <x v="1"/>
    <x v="0"/>
    <m/>
    <n v="1628"/>
    <n v="32"/>
    <x v="0"/>
    <x v="0"/>
    <n v="2342"/>
    <m/>
    <m/>
    <m/>
    <m/>
    <s v="MRAMOR JOANN K TRUSTEE"/>
    <s v="JOANN K MRAMOR TRUST"/>
    <s v="5531 N PERSIMMON DR"/>
    <s v="BEVERLY HILLS FL 34465"/>
  </r>
  <r>
    <x v="2056"/>
    <s v="18E17S320030  00100 0090"/>
    <s v="7492"/>
    <s v="PINE RIDGE UNITS 3 &amp; 4"/>
    <s v="0000"/>
    <s v="Vacant Residential"/>
    <s v="02"/>
    <s v="18S"/>
    <s v="18E"/>
    <s v="STANDARD"/>
    <x v="1"/>
    <n v="43819"/>
    <n v="1.01"/>
    <s v="000X"/>
    <n v="1122"/>
    <s v="W"/>
    <x v="127"/>
    <s v="PL"/>
    <m/>
    <s v="BEVERLY HILLS"/>
    <m/>
    <s v="PINE RIDGE UNIT 3 PB 8 PG 51 LOT 9 BLK 10"/>
    <n v="16090"/>
    <n v="16090"/>
    <n v="0"/>
    <n v="16090"/>
    <n v="16090"/>
    <x v="1"/>
    <x v="887"/>
    <n v="24500"/>
    <n v="3129"/>
    <n v="1028"/>
    <x v="1"/>
    <s v="WARRANTY DEED"/>
    <m/>
    <x v="6"/>
    <x v="2"/>
    <x v="2"/>
    <m/>
    <m/>
    <m/>
    <x v="2"/>
    <x v="1"/>
    <n v="0"/>
    <m/>
    <m/>
    <m/>
    <m/>
    <s v="TRADEMARK BUILDING GROUP LLC"/>
    <m/>
    <s v="1411 NW 19TH ST"/>
    <s v="CRYSTAL RIVER FL 34428"/>
  </r>
  <r>
    <x v="2057"/>
    <s v="18E17S320030  00110 0050"/>
    <s v="7492"/>
    <s v="PINE RIDGE UNITS 3 &amp; 4"/>
    <s v="0000"/>
    <s v="Vacant Residential"/>
    <s v="02"/>
    <s v="18S"/>
    <s v="18E"/>
    <s v="STANDARD"/>
    <x v="1"/>
    <n v="49420"/>
    <n v="1.1299999999999999"/>
    <s v="000X"/>
    <n v="5504"/>
    <s v="N"/>
    <x v="120"/>
    <s v="DR"/>
    <m/>
    <s v="BEVERLY HILLS"/>
    <m/>
    <s v="PINE RIDGE UNIT 3 PB 8 PG 51 LOT 5 BLK 11"/>
    <n v="18150"/>
    <n v="18150"/>
    <n v="0"/>
    <n v="18150"/>
    <n v="18150"/>
    <x v="1"/>
    <x v="888"/>
    <n v="22000"/>
    <n v="3061"/>
    <n v="825"/>
    <x v="1"/>
    <s v="WARRANTY DEED"/>
    <m/>
    <x v="6"/>
    <x v="2"/>
    <x v="2"/>
    <m/>
    <m/>
    <m/>
    <x v="2"/>
    <x v="1"/>
    <n v="0"/>
    <m/>
    <m/>
    <m/>
    <m/>
    <s v="KING FRANCIS"/>
    <s v="KING LILIA"/>
    <s v="1225 W SPHERE PL"/>
    <s v="BEVERLY HILLS FL 34465"/>
  </r>
  <r>
    <x v="2058"/>
    <s v="18E17S320030  00110 0140"/>
    <s v="7492"/>
    <s v="PINE RIDGE UNITS 3 &amp; 4"/>
    <s v="0100"/>
    <s v="Single Family Residential"/>
    <s v="02"/>
    <s v="18S"/>
    <s v="18E"/>
    <s v="STANDARD"/>
    <x v="0"/>
    <n v="48399"/>
    <n v="1.1100000000000001"/>
    <s v="000X"/>
    <n v="1177"/>
    <s v="W"/>
    <x v="127"/>
    <s v="PL"/>
    <m/>
    <s v="BEVERLY HILLS"/>
    <m/>
    <s v="PINE RIDGE UNIT 3 PB 8 PG 51 LOT 14 BLK 11"/>
    <n v="272916"/>
    <n v="17780"/>
    <n v="255136"/>
    <n v="204457"/>
    <n v="179457"/>
    <x v="0"/>
    <x v="288"/>
    <n v="340000"/>
    <n v="1823"/>
    <n v="131"/>
    <x v="0"/>
    <s v="WARRANTY DEED"/>
    <n v="1"/>
    <x v="20"/>
    <x v="0"/>
    <x v="0"/>
    <n v="1"/>
    <n v="2792"/>
    <n v="32"/>
    <x v="0"/>
    <x v="0"/>
    <n v="3995"/>
    <m/>
    <m/>
    <m/>
    <m/>
    <s v="FREDERICKS DAVID"/>
    <s v="FREDERICKS ROBYN"/>
    <s v="1177 W SPHERE PL"/>
    <s v="BEVERLY HILLS FL 34465"/>
  </r>
  <r>
    <x v="2059"/>
    <s v="18E17S320030  00110 0180"/>
    <s v="7492"/>
    <s v="PINE RIDGE UNITS 3 &amp; 4"/>
    <s v="0000"/>
    <s v="Vacant Residential"/>
    <s v="02"/>
    <s v="18S"/>
    <s v="18E"/>
    <s v="STANDARD"/>
    <x v="1"/>
    <n v="46456"/>
    <n v="1.07"/>
    <s v="000X"/>
    <n v="1269"/>
    <s v="W"/>
    <x v="127"/>
    <s v="PL"/>
    <m/>
    <s v="BEVERLY HILLS"/>
    <m/>
    <s v="PINE RIDGE UNIT 3 PB 8 PG 51 LOT 18 BLK 11"/>
    <n v="17060"/>
    <n v="17060"/>
    <n v="0"/>
    <n v="17060"/>
    <n v="17060"/>
    <x v="1"/>
    <x v="295"/>
    <n v="50000"/>
    <n v="2307"/>
    <n v="644"/>
    <x v="1"/>
    <s v="WARRANTY DEED"/>
    <m/>
    <x v="6"/>
    <x v="2"/>
    <x v="2"/>
    <m/>
    <m/>
    <m/>
    <x v="2"/>
    <x v="1"/>
    <n v="0"/>
    <m/>
    <m/>
    <m/>
    <m/>
    <s v="COURTER BARBARA M"/>
    <m/>
    <s v="253 LAKE BREEZE LDG"/>
    <s v="RUTLEDGE TN 37861 4904"/>
  </r>
  <r>
    <x v="2060"/>
    <s v="18E17S320030  00110 0200"/>
    <s v="7492"/>
    <s v="PINE RIDGE UNITS 3 &amp; 4"/>
    <s v="0100"/>
    <s v="Single Family Residential"/>
    <s v="02"/>
    <s v="18S"/>
    <s v="18E"/>
    <s v="STANDARD"/>
    <x v="0"/>
    <n v="43753"/>
    <n v="1"/>
    <s v="000X"/>
    <n v="1309"/>
    <s v="W"/>
    <x v="127"/>
    <s v="PL"/>
    <m/>
    <s v="BEVERLY HILLS"/>
    <m/>
    <s v="PINE RIDGE UNIT 3 PB 8 PG 51 LOT 20 BLK 11"/>
    <n v="322899"/>
    <n v="16070"/>
    <n v="306829"/>
    <n v="251856"/>
    <n v="225856"/>
    <x v="0"/>
    <x v="261"/>
    <n v="90000"/>
    <n v="1879"/>
    <n v="45"/>
    <x v="1"/>
    <s v="WARRANTY DEED"/>
    <n v="1"/>
    <x v="3"/>
    <x v="1"/>
    <x v="1"/>
    <n v="1"/>
    <n v="2885"/>
    <n v="32"/>
    <x v="0"/>
    <x v="0"/>
    <n v="4679"/>
    <m/>
    <m/>
    <m/>
    <m/>
    <s v="BRUNJES RICHARD"/>
    <s v="RICHARD BRUNJES LIVING TRUST"/>
    <s v="1309 W SPHERE PL"/>
    <s v="BEVERLY HILLS FL 34465"/>
  </r>
  <r>
    <x v="2061"/>
    <s v="18E17S320030  00120 0010"/>
    <s v="7492"/>
    <s v="PINE RIDGE UNITS 3 &amp; 4"/>
    <s v="0000"/>
    <s v="Vacant Residential"/>
    <s v="02"/>
    <s v="18S"/>
    <s v="18E"/>
    <s v="STANDARD"/>
    <x v="1"/>
    <n v="48093"/>
    <n v="1.1000000000000001"/>
    <s v="000X"/>
    <n v="5731"/>
    <s v="N"/>
    <x v="120"/>
    <s v="DR"/>
    <m/>
    <s v="BEVERLY HILLS"/>
    <m/>
    <s v="PINE RIDGE UNIT 3 PB 8 PG 51 LOT 1 BLK 12"/>
    <n v="17670"/>
    <n v="17670"/>
    <n v="0"/>
    <n v="17670"/>
    <n v="17670"/>
    <x v="1"/>
    <x v="300"/>
    <n v="70000"/>
    <n v="1848"/>
    <n v="1389"/>
    <x v="1"/>
    <s v="WARRANTY DEED"/>
    <m/>
    <x v="6"/>
    <x v="2"/>
    <x v="2"/>
    <m/>
    <m/>
    <m/>
    <x v="2"/>
    <x v="1"/>
    <n v="0"/>
    <m/>
    <m/>
    <m/>
    <m/>
    <s v="GRANT NOEL J"/>
    <s v="GRANT FRANCES L"/>
    <s v="7150 HACIENDA DR"/>
    <s v="GRANT FL 32949"/>
  </r>
  <r>
    <x v="2062"/>
    <s v="18E17S320030  00120 0140"/>
    <s v="7492"/>
    <s v="PINE RIDGE UNITS 3 &amp; 4"/>
    <s v="0000"/>
    <s v="Vacant Residential"/>
    <s v="01"/>
    <s v="18S"/>
    <s v="18E"/>
    <s v="1.0 TO 2.5 ACRES HIGH"/>
    <x v="1"/>
    <n v="57636"/>
    <n v="1.32"/>
    <s v="000X"/>
    <n v="5421"/>
    <s v="N"/>
    <x v="120"/>
    <s v="DR"/>
    <m/>
    <s v="BEVERLY HILLS"/>
    <m/>
    <s v="PINE RIDGE UNIT 3 PB 8 PG 51 LOT 14 BLK 12 "/>
    <n v="16540"/>
    <n v="16540"/>
    <n v="0"/>
    <n v="16540"/>
    <n v="16540"/>
    <x v="1"/>
    <x v="72"/>
    <n v="24000"/>
    <n v="1700"/>
    <n v="1222"/>
    <x v="1"/>
    <s v="WARRANTY DEED"/>
    <m/>
    <x v="6"/>
    <x v="2"/>
    <x v="2"/>
    <m/>
    <m/>
    <m/>
    <x v="2"/>
    <x v="1"/>
    <n v="0"/>
    <m/>
    <m/>
    <m/>
    <m/>
    <s v="NGUYEN KEN"/>
    <m/>
    <s v="2145 POINCIANA DR"/>
    <s v="CLEARWATER FL 33760"/>
  </r>
  <r>
    <x v="2063"/>
    <s v="18E17S320030  00120 0200"/>
    <s v="7492"/>
    <s v="PINE RIDGE UNITS 3 &amp; 4"/>
    <s v="0100"/>
    <s v="Single Family Residential"/>
    <s v="02"/>
    <s v="18S"/>
    <s v="18E"/>
    <s v="STANDARD"/>
    <x v="0"/>
    <n v="46308"/>
    <n v="1.06"/>
    <s v="000X"/>
    <n v="5251"/>
    <s v="N"/>
    <x v="120"/>
    <s v="DR"/>
    <m/>
    <s v="BEVERLY HILLS"/>
    <m/>
    <s v="PINE RIDGE UNIT 3 PB 8 PG 51 LOT 20 BLK 12"/>
    <n v="233522"/>
    <n v="17010"/>
    <n v="216512"/>
    <n v="182715"/>
    <n v="157715"/>
    <x v="0"/>
    <x v="414"/>
    <n v="200000"/>
    <n v="1708"/>
    <n v="1125"/>
    <x v="0"/>
    <s v="WARRANTY DEED"/>
    <n v="1"/>
    <x v="15"/>
    <x v="1"/>
    <x v="0"/>
    <m/>
    <n v="2165"/>
    <n v="32"/>
    <x v="0"/>
    <x v="0"/>
    <n v="3083"/>
    <m/>
    <m/>
    <m/>
    <m/>
    <s v="LEVESQUE MICHAEL S"/>
    <s v="LEVESQUE LORRAINE E"/>
    <s v="5251 N PRINCEWOOD DR"/>
    <s v="BEVERLY HILLS FL 34465"/>
  </r>
  <r>
    <x v="2064"/>
    <s v="18E17S320030  00130 0070"/>
    <s v="7492"/>
    <s v="PINE RIDGE UNITS 3 &amp; 4"/>
    <s v="0100"/>
    <s v="Single Family Residential"/>
    <s v="02"/>
    <s v="18S"/>
    <s v="18E"/>
    <s v="STANDARD"/>
    <x v="0"/>
    <n v="51648"/>
    <n v="1.19"/>
    <s v="000X"/>
    <n v="1324"/>
    <s v="W"/>
    <x v="127"/>
    <s v="PL"/>
    <m/>
    <s v="BEVERLY HILLS"/>
    <m/>
    <s v="PINE RIDGE UNIT 3 PB 8 PG 51 LOT 7 BLK 13"/>
    <n v="197373"/>
    <n v="18970"/>
    <n v="178403"/>
    <n v="148480"/>
    <n v="123480"/>
    <x v="0"/>
    <x v="299"/>
    <n v="9000"/>
    <n v="895"/>
    <n v="1350"/>
    <x v="1"/>
    <s v="WARRANTY DEED"/>
    <n v="1"/>
    <x v="14"/>
    <x v="1"/>
    <x v="0"/>
    <m/>
    <n v="1901"/>
    <n v="32"/>
    <x v="0"/>
    <x v="0"/>
    <n v="2989"/>
    <m/>
    <m/>
    <m/>
    <m/>
    <s v="ALLWOOD ALAN A"/>
    <s v="ALLWOOD NANCY"/>
    <s v="PO BOX 640442"/>
    <s v="BEVERLY HILLS FL 34464 0442"/>
  </r>
  <r>
    <x v="2065"/>
    <s v="18E17S320030  00090 0060"/>
    <s v="7492"/>
    <s v="PINE RIDGE UNITS 3 &amp; 4"/>
    <s v="0100"/>
    <s v="Single Family Residential"/>
    <s v="02"/>
    <s v="18S"/>
    <s v="18E"/>
    <s v="STANDARD"/>
    <x v="0"/>
    <n v="48715"/>
    <n v="1.1200000000000001"/>
    <s v="000X"/>
    <n v="1483"/>
    <s v="W"/>
    <x v="124"/>
    <s v="DR"/>
    <m/>
    <s v="BEVERLY HILLS"/>
    <m/>
    <s v="PINE RIDGE UNIT 3 PB 8 PG 51 LOT 6 BLK 9"/>
    <n v="253060"/>
    <n v="17890"/>
    <n v="235170"/>
    <n v="202694"/>
    <n v="177694"/>
    <x v="0"/>
    <x v="126"/>
    <n v="84000"/>
    <n v="1925"/>
    <n v="747"/>
    <x v="1"/>
    <s v="WARRANTY DEED"/>
    <n v="1"/>
    <x v="3"/>
    <x v="1"/>
    <x v="0"/>
    <m/>
    <n v="2172"/>
    <n v="32"/>
    <x v="0"/>
    <x v="0"/>
    <n v="3201"/>
    <m/>
    <m/>
    <m/>
    <m/>
    <s v="KEELE SANDRA"/>
    <s v="KEELE CHRISTINE L"/>
    <s v="1483 W PINEHILL DR"/>
    <s v="BEVERLY HILLS FL 34465"/>
  </r>
  <r>
    <x v="2066"/>
    <s v="18E17S320030  00100 0020"/>
    <s v="7492"/>
    <s v="PINE RIDGE UNITS 3 &amp; 4"/>
    <s v="0000"/>
    <s v="Vacant Residential"/>
    <s v="02"/>
    <s v="18S"/>
    <s v="18E"/>
    <s v="STANDARD"/>
    <x v="1"/>
    <n v="43775"/>
    <n v="1"/>
    <s v="000X"/>
    <n v="1278"/>
    <s v="W"/>
    <x v="127"/>
    <s v="PL"/>
    <m/>
    <s v="BEVERLY HILLS"/>
    <m/>
    <s v="PINE RIDGE UNIT 3 PB 8 PG 51 LOT 2 BLK 10"/>
    <n v="16080"/>
    <n v="16080"/>
    <n v="0"/>
    <n v="16080"/>
    <n v="16080"/>
    <x v="1"/>
    <x v="716"/>
    <n v="454000"/>
    <n v="3150"/>
    <n v="1376"/>
    <x v="1"/>
    <s v="SALE / MORE THAN 1 PARCEL"/>
    <m/>
    <x v="6"/>
    <x v="2"/>
    <x v="2"/>
    <m/>
    <m/>
    <m/>
    <x v="2"/>
    <x v="1"/>
    <n v="0"/>
    <m/>
    <m/>
    <m/>
    <m/>
    <s v="BETTS SAM FRANKLIN JR"/>
    <s v="VIOLA EILEEN P"/>
    <s v="1256 W SPHERE PL"/>
    <s v="BEVERLY HILLS FL 34465"/>
  </r>
  <r>
    <x v="2067"/>
    <s v="18E17S320030  00100 0120"/>
    <s v="7492"/>
    <s v="PINE RIDGE UNITS 3 &amp; 4"/>
    <s v="0100"/>
    <s v="Single Family Residential"/>
    <s v="02"/>
    <s v="18S"/>
    <s v="18E"/>
    <s v="STANDARD"/>
    <x v="0"/>
    <n v="43748"/>
    <n v="1"/>
    <s v="000X"/>
    <n v="5263"/>
    <s v="N"/>
    <x v="121"/>
    <s v="PT"/>
    <m/>
    <s v="BEVERLY HILLS"/>
    <m/>
    <s v="PINE RIDGE UNIT 3 PB 8 PG 51 LOT 12 BLK 10"/>
    <n v="198021"/>
    <n v="16070"/>
    <n v="181951"/>
    <n v="147325"/>
    <n v="122325"/>
    <x v="0"/>
    <x v="88"/>
    <n v="10000"/>
    <n v="1249"/>
    <n v="1679"/>
    <x v="1"/>
    <s v="WARRANTY DEED"/>
    <n v="1"/>
    <x v="24"/>
    <x v="1"/>
    <x v="0"/>
    <m/>
    <n v="1895"/>
    <n v="32"/>
    <x v="1"/>
    <x v="0"/>
    <n v="2745"/>
    <m/>
    <m/>
    <m/>
    <m/>
    <s v="IRIZARRY BENJAMIN SR"/>
    <s v="IRIZARRY MARIANN"/>
    <s v="5263 N RED RIBBON PT"/>
    <s v="BEVERLY HILLS FL 34465"/>
  </r>
  <r>
    <x v="2068"/>
    <s v="18E17S320030  00110 0100"/>
    <s v="7492"/>
    <s v="PINE RIDGE UNITS 3 &amp; 4"/>
    <s v="0100"/>
    <s v="Single Family Residential"/>
    <s v="02"/>
    <s v="18S"/>
    <s v="18E"/>
    <s v="STANDARD"/>
    <x v="0"/>
    <n v="54152"/>
    <n v="1.24"/>
    <s v="000X"/>
    <n v="5402"/>
    <s v="N"/>
    <x v="120"/>
    <s v="DR"/>
    <m/>
    <s v="BEVERLY HILLS"/>
    <m/>
    <s v="PINE RIDGE UNIT 3 PB 8 PG 51 LOT 10 BLK 11 "/>
    <n v="208183"/>
    <n v="19890"/>
    <n v="188293"/>
    <n v="208183"/>
    <n v="208183"/>
    <x v="1"/>
    <x v="186"/>
    <n v="190000"/>
    <n v="2362"/>
    <n v="723"/>
    <x v="0"/>
    <s v="WARRANTY DEED"/>
    <n v="1"/>
    <x v="5"/>
    <x v="3"/>
    <x v="0"/>
    <m/>
    <n v="1868"/>
    <n v="32"/>
    <x v="0"/>
    <x v="0"/>
    <n v="2707"/>
    <m/>
    <m/>
    <m/>
    <m/>
    <s v="GUZMAN LONG JOSEPHINE R"/>
    <m/>
    <s v="5402 N PINCEWOOD DR"/>
    <s v="BEVERLY HILLS FL 34465"/>
  </r>
  <r>
    <x v="2069"/>
    <s v="18E17S320030  00110 0110"/>
    <s v="7492"/>
    <s v="PINE RIDGE UNITS 3 &amp; 4"/>
    <s v="0000"/>
    <s v="Vacant Residential"/>
    <s v="02"/>
    <s v="18S"/>
    <s v="18E"/>
    <s v="STANDARD"/>
    <x v="1"/>
    <n v="51071"/>
    <n v="1.17"/>
    <s v="000X"/>
    <n v="1099"/>
    <s v="W"/>
    <x v="127"/>
    <s v="PL"/>
    <m/>
    <s v="BEVERLY HILLS"/>
    <m/>
    <s v="PINE RIDGE UNIT 3 PB 8 PG 51 LOT 11 BLK 11 "/>
    <n v="18760"/>
    <n v="18760"/>
    <n v="0"/>
    <n v="18760"/>
    <n v="18760"/>
    <x v="1"/>
    <x v="385"/>
    <n v="55000"/>
    <n v="2027"/>
    <n v="1437"/>
    <x v="1"/>
    <s v="WARRANTY DEED"/>
    <m/>
    <x v="6"/>
    <x v="2"/>
    <x v="2"/>
    <m/>
    <m/>
    <m/>
    <x v="2"/>
    <x v="1"/>
    <n v="0"/>
    <m/>
    <m/>
    <m/>
    <m/>
    <s v="ROGERS RAWLYN J SR &amp; JOANN"/>
    <s v="TRUSTEES ROGERS REV TRUST"/>
    <s v="421 BELLEVIEW BLVD"/>
    <s v="BELLEAIR FL 33756"/>
  </r>
  <r>
    <x v="2070"/>
    <s v="18E17S320030  00110 0130"/>
    <s v="7492"/>
    <s v="PINE RIDGE UNITS 3 &amp; 4"/>
    <s v="0000"/>
    <s v="Vacant Residential"/>
    <s v="02"/>
    <s v="18S"/>
    <s v="18E"/>
    <s v="STANDARD"/>
    <x v="1"/>
    <n v="48571"/>
    <n v="1.1200000000000001"/>
    <s v="000X"/>
    <n v="1149"/>
    <s v="W"/>
    <x v="127"/>
    <s v="PL"/>
    <m/>
    <s v="BEVERLY HILLS"/>
    <m/>
    <s v="PINE RIDGE UNIT 3 PB 8 PG 51 LOT 13 BLK 11"/>
    <n v="17840"/>
    <n v="17840"/>
    <n v="0"/>
    <n v="17840"/>
    <n v="17840"/>
    <x v="1"/>
    <x v="288"/>
    <n v="50000"/>
    <n v="1823"/>
    <n v="130"/>
    <x v="1"/>
    <s v="WARRANTY DEED"/>
    <m/>
    <x v="6"/>
    <x v="2"/>
    <x v="2"/>
    <m/>
    <m/>
    <m/>
    <x v="2"/>
    <x v="1"/>
    <n v="0"/>
    <m/>
    <m/>
    <m/>
    <m/>
    <s v="FREDERICKS DAVID"/>
    <s v="FREDERICKS ROBYN"/>
    <s v="1177 W SPHERE PL"/>
    <s v="BEVERLY HILLS FL 34465"/>
  </r>
  <r>
    <x v="2071"/>
    <s v="18E17S320030  00120 0040"/>
    <s v="7492"/>
    <s v="PINE RIDGE UNITS 3 &amp; 4"/>
    <s v="0100"/>
    <s v="Single Family Residential"/>
    <s v="02"/>
    <s v="18S"/>
    <s v="18E"/>
    <s v="STANDARD"/>
    <x v="0"/>
    <n v="46260"/>
    <n v="1.06"/>
    <s v="000X"/>
    <n v="5635"/>
    <s v="N"/>
    <x v="120"/>
    <s v="DR"/>
    <m/>
    <s v="BEVERLY HILLS"/>
    <m/>
    <s v="PINE RIDGE UNIT 3 PB 8 PG 51 LOT 4 BLK 12"/>
    <n v="251018"/>
    <n v="16990"/>
    <n v="234028"/>
    <n v="197665"/>
    <n v="167165"/>
    <x v="0"/>
    <x v="259"/>
    <n v="219700"/>
    <n v="2419"/>
    <n v="915"/>
    <x v="0"/>
    <s v="WARRANTY DEED"/>
    <n v="1"/>
    <x v="15"/>
    <x v="1"/>
    <x v="0"/>
    <m/>
    <n v="2280"/>
    <n v="32"/>
    <x v="0"/>
    <x v="0"/>
    <n v="3534"/>
    <m/>
    <m/>
    <m/>
    <m/>
    <s v="STEUTERMAN DIANA F"/>
    <m/>
    <s v="5635 N PRINCEWOOD DR"/>
    <s v="BEVERLY HILLS FL 34465"/>
  </r>
  <r>
    <x v="2072"/>
    <s v="18E17S320030  00120 0080"/>
    <s v="7492"/>
    <s v="PINE RIDGE UNITS 3 &amp; 4"/>
    <s v="0100"/>
    <s v="Single Family Residential"/>
    <s v="02"/>
    <s v="18S"/>
    <s v="18E"/>
    <s v="STANDARD"/>
    <x v="0"/>
    <n v="46011"/>
    <n v="1.06"/>
    <s v="000X"/>
    <n v="5553"/>
    <s v="N"/>
    <x v="120"/>
    <s v="DR"/>
    <m/>
    <s v="BEVERLY HILLS"/>
    <m/>
    <s v="PINE RIDGE UNIT 3 PB 8 PG 51 LOT 8 BLK 12"/>
    <n v="204378"/>
    <n v="16900"/>
    <n v="187478"/>
    <n v="204378"/>
    <n v="174378"/>
    <x v="0"/>
    <x v="889"/>
    <n v="165000"/>
    <n v="2449"/>
    <n v="82"/>
    <x v="0"/>
    <s v="WARRANTY DEED"/>
    <n v="1"/>
    <x v="15"/>
    <x v="1"/>
    <x v="0"/>
    <m/>
    <n v="1753"/>
    <n v="32"/>
    <x v="0"/>
    <x v="0"/>
    <n v="2661"/>
    <m/>
    <m/>
    <m/>
    <m/>
    <s v="ADAMS GARTH L"/>
    <s v="ADAMS GLORIA S"/>
    <s v="5553 N PRINCEWOOD DR"/>
    <s v="BEVERLY HILLS FL 34465"/>
  </r>
  <r>
    <x v="2073"/>
    <s v="18E17S320030  00120 0090"/>
    <s v="7492"/>
    <s v="PINE RIDGE UNITS 3 &amp; 4"/>
    <s v="0000"/>
    <s v="Vacant Residential"/>
    <s v="02"/>
    <s v="18S"/>
    <s v="18E"/>
    <s v="STANDARD"/>
    <x v="1"/>
    <n v="45987"/>
    <n v="1.06"/>
    <s v="000X"/>
    <n v="5497"/>
    <s v="N"/>
    <x v="120"/>
    <s v="DR"/>
    <m/>
    <s v="BEVERLY HILLS"/>
    <m/>
    <s v="PINE RIDGE UNIT 3 PB 8 PG 51 LOT 9 BLK 12"/>
    <n v="16890"/>
    <n v="16890"/>
    <n v="0"/>
    <n v="16890"/>
    <n v="16890"/>
    <x v="1"/>
    <x v="569"/>
    <n v="295000"/>
    <n v="3133"/>
    <n v="1729"/>
    <x v="0"/>
    <s v="WARRANTY DEED"/>
    <m/>
    <x v="6"/>
    <x v="2"/>
    <x v="2"/>
    <m/>
    <m/>
    <m/>
    <x v="2"/>
    <x v="1"/>
    <n v="0"/>
    <m/>
    <m/>
    <m/>
    <m/>
    <s v="SMITH GERALD"/>
    <s v="SMITH HELEN"/>
    <s v="5497 N PRINCEWOOD DR"/>
    <s v="BEVERLY HILLS FL 34465"/>
  </r>
  <r>
    <x v="2074"/>
    <s v="18E17S320030  00120 0150"/>
    <s v="7492"/>
    <s v="PINE RIDGE UNITS 3 &amp; 4"/>
    <s v="0000"/>
    <s v="Vacant Residential"/>
    <s v="01"/>
    <s v="18S"/>
    <s v="18E"/>
    <s v="1.0 TO 2.5 ACRES HIGH"/>
    <x v="1"/>
    <n v="73057"/>
    <n v="1.68"/>
    <s v="000X"/>
    <n v="5403"/>
    <s v="N"/>
    <x v="120"/>
    <s v="DR"/>
    <m/>
    <s v="BEVERLY HILLS"/>
    <m/>
    <s v="PINE RIDGE UNIT 3 PB 8 PG 51 LOT 15 BLK 12"/>
    <n v="20970"/>
    <n v="20970"/>
    <n v="0"/>
    <n v="20970"/>
    <n v="20970"/>
    <x v="1"/>
    <x v="384"/>
    <n v="33000"/>
    <n v="3100"/>
    <n v="839"/>
    <x v="1"/>
    <s v="WARRANTY DEED"/>
    <m/>
    <x v="6"/>
    <x v="2"/>
    <x v="2"/>
    <m/>
    <m/>
    <m/>
    <x v="2"/>
    <x v="1"/>
    <n v="0"/>
    <m/>
    <m/>
    <m/>
    <m/>
    <s v="PATEL NITINBHAI"/>
    <s v="COOPER SALLY"/>
    <s v="5403 N PRINCEWOOD DR"/>
    <s v="BEVERLY HILLS FL 34465"/>
  </r>
  <r>
    <x v="2075"/>
    <s v="18E17S320030  00120 0210"/>
    <s v="7492"/>
    <s v="PINE RIDGE UNITS 3 &amp; 4"/>
    <s v="0100"/>
    <s v="Single Family Residential"/>
    <s v="02"/>
    <s v="18S"/>
    <s v="18E"/>
    <s v="STANDARD"/>
    <x v="0"/>
    <n v="48637"/>
    <n v="1.1200000000000001"/>
    <s v="000X"/>
    <n v="5209"/>
    <s v="N"/>
    <x v="121"/>
    <s v="PT"/>
    <m/>
    <s v="BEVERLY HILLS"/>
    <m/>
    <s v="PINE RIDGE UNIT 3 PB 8 PG 51 LOT 21 BLK 12"/>
    <n v="216354"/>
    <n v="17870"/>
    <n v="198484"/>
    <n v="158703"/>
    <n v="133703"/>
    <x v="0"/>
    <x v="41"/>
    <n v="203000"/>
    <n v="2570"/>
    <n v="286"/>
    <x v="0"/>
    <s v="WARRANTY DEED"/>
    <n v="1"/>
    <x v="33"/>
    <x v="1"/>
    <x v="0"/>
    <m/>
    <n v="2322"/>
    <n v="32"/>
    <x v="0"/>
    <x v="0"/>
    <n v="3262"/>
    <m/>
    <m/>
    <m/>
    <m/>
    <s v="BRASSILL KEITH S"/>
    <m/>
    <s v="5209 N RED RIBBON PT"/>
    <s v="BEVERLY HILLS FL 34465"/>
  </r>
  <r>
    <x v="2076"/>
    <s v="18E17S320030  00130 0020"/>
    <s v="7492"/>
    <s v="PINE RIDGE UNITS 3 &amp; 4"/>
    <s v="0100"/>
    <s v="Single Family Residential"/>
    <s v="02"/>
    <s v="18S"/>
    <s v="18E"/>
    <s v="STANDARD"/>
    <x v="0"/>
    <n v="43754"/>
    <n v="1"/>
    <s v="000X"/>
    <n v="5705"/>
    <s v="N"/>
    <x v="128"/>
    <s v="BLVD"/>
    <m/>
    <s v="BEVERLY HILLS"/>
    <m/>
    <s v="PINE RIDGE UNIT 3 PB 8 PG 51 LOT 2 BLK 13"/>
    <n v="299560"/>
    <n v="16070"/>
    <n v="283490"/>
    <n v="299560"/>
    <n v="299560"/>
    <x v="1"/>
    <x v="178"/>
    <n v="252000"/>
    <n v="2532"/>
    <n v="535"/>
    <x v="0"/>
    <s v="TO OR FROM BANKS/LOAN CO."/>
    <n v="1"/>
    <x v="3"/>
    <x v="1"/>
    <x v="1"/>
    <m/>
    <n v="2676"/>
    <n v="32"/>
    <x v="0"/>
    <x v="0"/>
    <n v="3976"/>
    <m/>
    <m/>
    <m/>
    <m/>
    <s v="BRADLEY ANTHONEY B"/>
    <s v="BRADLEY JENNIFER M"/>
    <s v="LITTLE WOODEN CLAYFORD RD"/>
    <s v=" SA68 0RR UK"/>
  </r>
  <r>
    <x v="2077"/>
    <s v="18E17S320030  00130 0110"/>
    <s v="7492"/>
    <s v="PINE RIDGE UNITS 3 &amp; 4"/>
    <s v="0100"/>
    <s v="Single Family Residential"/>
    <s v="02"/>
    <s v="18S"/>
    <s v="18E"/>
    <s v="STANDARD"/>
    <x v="0"/>
    <n v="43966"/>
    <n v="1.01"/>
    <s v="000X"/>
    <n v="5511"/>
    <s v="N"/>
    <x v="121"/>
    <s v="PT"/>
    <m/>
    <s v="BEVERLY HILLS"/>
    <m/>
    <s v="PINE RIDGE UNIT 3 PB 8 PG 51 LOT 11 BLK 13"/>
    <n v="211862"/>
    <n v="16150"/>
    <n v="195712"/>
    <n v="211862"/>
    <n v="211862"/>
    <x v="1"/>
    <x v="167"/>
    <n v="165000"/>
    <n v="1385"/>
    <n v="1543"/>
    <x v="0"/>
    <s v="WARRANTY DEED"/>
    <n v="2"/>
    <x v="1"/>
    <x v="1"/>
    <x v="1"/>
    <m/>
    <n v="2678"/>
    <n v="29"/>
    <x v="1"/>
    <x v="0"/>
    <n v="3580"/>
    <m/>
    <m/>
    <m/>
    <m/>
    <s v="SHEEHAN SUE COSBY"/>
    <m/>
    <s v="5511 N RED RIBBON PT"/>
    <s v="BEVERLY HILLS FL 34465 2416"/>
  </r>
  <r>
    <x v="2078"/>
    <s v="18E17S320030  00060 0090"/>
    <s v="7492"/>
    <s v="PINE RIDGE UNITS 3 &amp; 4"/>
    <s v="0100"/>
    <s v="Single Family Residential"/>
    <s v="02"/>
    <s v="18S"/>
    <s v="18E"/>
    <s v="STANDARD"/>
    <x v="0"/>
    <n v="44649"/>
    <n v="1.03"/>
    <s v="000X"/>
    <n v="5161"/>
    <s v="N"/>
    <x v="125"/>
    <s v="WAY"/>
    <m/>
    <s v="BEVERLY HILLS"/>
    <m/>
    <s v="PINE RIDGE UNIT 3 PB 8 PG 51 LOT 9 BLK 6"/>
    <n v="145952"/>
    <n v="16400"/>
    <n v="129552"/>
    <n v="145952"/>
    <n v="145952"/>
    <x v="1"/>
    <x v="512"/>
    <n v="219900"/>
    <n v="3146"/>
    <n v="799"/>
    <x v="0"/>
    <s v="WARRANTY DEED"/>
    <n v="1"/>
    <x v="7"/>
    <x v="1"/>
    <x v="0"/>
    <m/>
    <n v="1348"/>
    <n v="32"/>
    <x v="1"/>
    <x v="0"/>
    <n v="2104"/>
    <m/>
    <m/>
    <m/>
    <m/>
    <s v="KANDRA KEVIN"/>
    <s v="DEARDEN ROBIN L"/>
    <s v="1845 S MICHIGAN AVE  601"/>
    <s v="CHICAGO IL 60616"/>
  </r>
  <r>
    <x v="2079"/>
    <s v="18E17S320030  00060 0120"/>
    <s v="7492"/>
    <s v="PINE RIDGE UNITS 3 &amp; 4"/>
    <s v="0100"/>
    <s v="Single Family Residential"/>
    <s v="02"/>
    <s v="18S"/>
    <s v="18E"/>
    <s v="STANDARD"/>
    <x v="0"/>
    <n v="44026"/>
    <n v="1.01"/>
    <s v="000X"/>
    <n v="5245"/>
    <s v="N"/>
    <x v="125"/>
    <s v="WAY"/>
    <m/>
    <s v="BEVERLY HILLS"/>
    <m/>
    <s v="PINE RIDGE UNIT 3 PB 8 PG 51 LOT 12 BLK 6"/>
    <n v="177809"/>
    <n v="16170"/>
    <n v="161639"/>
    <n v="125996"/>
    <n v="100996"/>
    <x v="0"/>
    <x v="890"/>
    <n v="9800"/>
    <n v="612"/>
    <n v="414"/>
    <x v="0"/>
    <s v="FROM DEVELOPERS"/>
    <n v="1"/>
    <x v="2"/>
    <x v="0"/>
    <x v="0"/>
    <m/>
    <n v="2091"/>
    <n v="32"/>
    <x v="0"/>
    <x v="0"/>
    <n v="2964"/>
    <m/>
    <m/>
    <m/>
    <m/>
    <s v="SEEGER MONIKA E"/>
    <m/>
    <s v="5245 N TEAK WAY"/>
    <s v="BEVERLY HILLS FL 34465 2432"/>
  </r>
  <r>
    <x v="2080"/>
    <s v="18E17S320030  00060 0130"/>
    <s v="7492"/>
    <s v="PINE RIDGE UNITS 3 &amp; 4"/>
    <s v="0000"/>
    <s v="Vacant Residential"/>
    <s v="02"/>
    <s v="18S"/>
    <s v="18E"/>
    <s v="STANDARD"/>
    <x v="1"/>
    <n v="44933"/>
    <n v="1.03"/>
    <s v="000X"/>
    <n v="5279"/>
    <s v="N"/>
    <x v="125"/>
    <s v="WAY"/>
    <m/>
    <s v="BEVERLY HILLS"/>
    <m/>
    <s v="PINE RIDGE UNIT 3 PB 8 PG 51 LOT 13 BLK 6"/>
    <n v="16500"/>
    <n v="16500"/>
    <n v="0"/>
    <n v="16500"/>
    <n v="16500"/>
    <x v="1"/>
    <x v="587"/>
    <n v="23000"/>
    <n v="2963"/>
    <n v="147"/>
    <x v="1"/>
    <s v="WARRANTY DEED"/>
    <m/>
    <x v="6"/>
    <x v="2"/>
    <x v="2"/>
    <m/>
    <m/>
    <m/>
    <x v="2"/>
    <x v="1"/>
    <n v="0"/>
    <m/>
    <m/>
    <m/>
    <m/>
    <s v="LADA CONSTRUCTION INC"/>
    <m/>
    <s v="5786 N HAZELWOOD DR"/>
    <s v="BEVERLY HILLS FL 34465"/>
  </r>
  <r>
    <x v="2081"/>
    <s v="18E17S320030  00080 0010"/>
    <s v="7492"/>
    <s v="PINE RIDGE UNITS 3 &amp; 4"/>
    <s v="0100"/>
    <s v="Single Family Residential"/>
    <s v="02"/>
    <s v="18S"/>
    <s v="18E"/>
    <s v="STANDARD"/>
    <x v="0"/>
    <n v="43873"/>
    <n v="1.01"/>
    <s v="000X"/>
    <n v="5368"/>
    <s v="N"/>
    <x v="121"/>
    <s v="PT"/>
    <m/>
    <s v="BEVERLY HILLS"/>
    <m/>
    <s v="PINE RIDGE UNIT 3 PB 8 PG 51 LOT 1 BLK 8"/>
    <n v="188550"/>
    <n v="16120"/>
    <n v="172430"/>
    <n v="178844"/>
    <n v="148844"/>
    <x v="0"/>
    <x v="891"/>
    <n v="230000"/>
    <n v="2912"/>
    <n v="664"/>
    <x v="0"/>
    <s v="WARRANTY DEED"/>
    <n v="1"/>
    <x v="21"/>
    <x v="1"/>
    <x v="0"/>
    <m/>
    <n v="1738"/>
    <n v="32"/>
    <x v="0"/>
    <x v="0"/>
    <n v="2505"/>
    <m/>
    <m/>
    <m/>
    <m/>
    <s v="LANGWORTHY RANDALL B"/>
    <s v="LANGWORTHY CONNIE K"/>
    <s v="5368 N RED RIBBON PT"/>
    <s v="BEVERLY HILLS FL 34465"/>
  </r>
  <r>
    <x v="2082"/>
    <s v="18E17S320030  00080 0020"/>
    <s v="7492"/>
    <s v="PINE RIDGE UNITS 3 &amp; 4"/>
    <s v="0100"/>
    <s v="Single Family Residential"/>
    <s v="02"/>
    <s v="18S"/>
    <s v="18E"/>
    <s v="STANDARD"/>
    <x v="0"/>
    <n v="43769"/>
    <n v="1"/>
    <s v="000X"/>
    <n v="5356"/>
    <s v="N"/>
    <x v="121"/>
    <s v="PT"/>
    <m/>
    <s v="BEVERLY HILLS"/>
    <m/>
    <s v="PINE RIDGE UNIT 3 PB 8 PG 51 LOT 2 BLK 8"/>
    <n v="261299"/>
    <n v="16080"/>
    <n v="245219"/>
    <n v="204559"/>
    <n v="179559"/>
    <x v="0"/>
    <x v="41"/>
    <n v="220000"/>
    <n v="2559"/>
    <n v="2251"/>
    <x v="0"/>
    <s v="WARRANTY DEED"/>
    <n v="1"/>
    <x v="15"/>
    <x v="1"/>
    <x v="1"/>
    <m/>
    <n v="2321"/>
    <n v="32"/>
    <x v="0"/>
    <x v="0"/>
    <n v="3560"/>
    <m/>
    <m/>
    <m/>
    <m/>
    <s v="KNECHT JUDITH A"/>
    <s v="KNECHT GARY D"/>
    <s v="5356 N RED RIBBON PT"/>
    <s v="BEVERLY HILLS FL 34465"/>
  </r>
  <r>
    <x v="2083"/>
    <s v="18E17S320030  00090 0030"/>
    <s v="7492"/>
    <s v="PINE RIDGE UNITS 3 &amp; 4"/>
    <s v="0000"/>
    <s v="Vacant Residential"/>
    <s v="02"/>
    <s v="18S"/>
    <s v="18E"/>
    <s v="STANDARD"/>
    <x v="1"/>
    <n v="46235"/>
    <n v="1.06"/>
    <s v="000X"/>
    <n v="1401"/>
    <s v="W"/>
    <x v="124"/>
    <s v="DR"/>
    <m/>
    <s v="BEVERLY HILLS"/>
    <m/>
    <s v="PINE RIDGE UNIT 3 PB 8 PG 51 LOT 3 BLK 9 "/>
    <n v="16980"/>
    <n v="16980"/>
    <n v="0"/>
    <n v="16980"/>
    <n v="16980"/>
    <x v="1"/>
    <x v="290"/>
    <n v="8200"/>
    <n v="1128"/>
    <n v="1882"/>
    <x v="1"/>
    <s v="CORRECTIVE/QC/TD/COT"/>
    <m/>
    <x v="6"/>
    <x v="2"/>
    <x v="2"/>
    <m/>
    <m/>
    <m/>
    <x v="2"/>
    <x v="1"/>
    <n v="0"/>
    <m/>
    <m/>
    <m/>
    <m/>
    <s v="TANCREDI DORIS LENNON THOMPSON"/>
    <m/>
    <s v="10 SOMERSET PT"/>
    <s v="BLUFFTON SC 29910 4905"/>
  </r>
  <r>
    <x v="2084"/>
    <s v="18E17S320030  00090 0090"/>
    <s v="7492"/>
    <s v="PINE RIDGE UNITS 3 &amp; 4"/>
    <s v="0000"/>
    <s v="Vacant Residential"/>
    <s v="02"/>
    <s v="18S"/>
    <s v="18E"/>
    <s v="1.0 TO 2.5 ACRES HIGH"/>
    <x v="1"/>
    <n v="62538"/>
    <n v="1.44"/>
    <s v="000X"/>
    <n v="5426"/>
    <s v="N"/>
    <x v="121"/>
    <s v="PT"/>
    <m/>
    <s v="BEVERLY HILLS"/>
    <m/>
    <s v="PINE RIDGE UNIT 3 PB 8 PG 51 LOT 9 BLK 9 "/>
    <n v="17950"/>
    <n v="17950"/>
    <n v="0"/>
    <n v="17950"/>
    <n v="17950"/>
    <x v="1"/>
    <x v="275"/>
    <n v="59900"/>
    <n v="1750"/>
    <n v="1840"/>
    <x v="1"/>
    <s v="WARRANTY DEED"/>
    <m/>
    <x v="6"/>
    <x v="2"/>
    <x v="2"/>
    <m/>
    <m/>
    <m/>
    <x v="2"/>
    <x v="1"/>
    <n v="0"/>
    <m/>
    <m/>
    <m/>
    <m/>
    <s v="RAMSEY WILLIAM L JR &amp; MAGGIE R"/>
    <m/>
    <s v="1110 ROYAL OAKS DR APT 37"/>
    <s v="MONROVIA CA 91016"/>
  </r>
  <r>
    <x v="2085"/>
    <s v="18E17S320030  00100 0070"/>
    <s v="7492"/>
    <s v="PINE RIDGE UNITS 3 &amp; 4"/>
    <s v="0100"/>
    <s v="Single Family Residential"/>
    <s v="02"/>
    <s v="18S"/>
    <s v="18E"/>
    <s v="STANDARD"/>
    <x v="0"/>
    <n v="43775"/>
    <n v="1"/>
    <s v="000X"/>
    <n v="1166"/>
    <s v="W"/>
    <x v="127"/>
    <s v="PL"/>
    <m/>
    <s v="BEVERLY HILLS"/>
    <m/>
    <s v="PINE RIDGE UNIT 3 PB 8 PG 51 LOT 7 BLK 10"/>
    <n v="223701"/>
    <n v="16080"/>
    <n v="207621"/>
    <n v="173773"/>
    <n v="148773"/>
    <x v="0"/>
    <x v="114"/>
    <n v="9500"/>
    <n v="1397"/>
    <n v="787"/>
    <x v="1"/>
    <s v="WARRANTY DEED"/>
    <n v="1"/>
    <x v="0"/>
    <x v="1"/>
    <x v="0"/>
    <m/>
    <n v="2090"/>
    <n v="32"/>
    <x v="0"/>
    <x v="0"/>
    <n v="2812"/>
    <m/>
    <m/>
    <m/>
    <m/>
    <s v="STOVALL CHARLES E"/>
    <s v="STOVALL JEANETTE"/>
    <s v="1166 W SPHERE PL"/>
    <s v="BEVERLY HILLS FL 34465 2417"/>
  </r>
  <r>
    <x v="2086"/>
    <s v="18E17S320030  00110 0010"/>
    <s v="7492"/>
    <s v="PINE RIDGE UNITS 3 &amp; 4"/>
    <s v="0100"/>
    <s v="Single Family Residential"/>
    <s v="02"/>
    <s v="18S"/>
    <s v="18E"/>
    <s v="1.0 TO 2.5 ACRES HIGH"/>
    <x v="0"/>
    <n v="63987"/>
    <n v="1.47"/>
    <s v="000X"/>
    <n v="5634"/>
    <s v="N"/>
    <x v="120"/>
    <s v="DR"/>
    <m/>
    <s v="BEVERLY HILLS"/>
    <m/>
    <s v="PINE RIDGE UNIT 3 PB 8 PG 51 LOT 1 BLK 11 "/>
    <n v="260860"/>
    <n v="18360"/>
    <n v="242500"/>
    <n v="260860"/>
    <n v="260860"/>
    <x v="1"/>
    <x v="80"/>
    <n v="194000"/>
    <n v="2487"/>
    <n v="1238"/>
    <x v="0"/>
    <s v="WARRANTY DEED"/>
    <n v="1"/>
    <x v="15"/>
    <x v="1"/>
    <x v="0"/>
    <m/>
    <n v="2250"/>
    <n v="32"/>
    <x v="0"/>
    <x v="0"/>
    <n v="3475"/>
    <m/>
    <m/>
    <m/>
    <m/>
    <s v="DEWOODY JULIE"/>
    <m/>
    <s v="5634 N PRINCEWOOD DR"/>
    <s v="BEVERLY HILLS FL 34465"/>
  </r>
  <r>
    <x v="2087"/>
    <s v="18E17S320030  00110 0070"/>
    <s v="7492"/>
    <s v="PINE RIDGE UNITS 3 &amp; 4"/>
    <s v="0100"/>
    <s v="Single Family Residential"/>
    <s v="02"/>
    <s v="18S"/>
    <s v="18E"/>
    <s v="STANDARD"/>
    <x v="0"/>
    <n v="46179"/>
    <n v="1.06"/>
    <s v="000X"/>
    <n v="5480"/>
    <s v="N"/>
    <x v="120"/>
    <s v="DR"/>
    <m/>
    <s v="BEVERLY HILLS"/>
    <m/>
    <s v="PINE RIDGE UNIT 3 PB 8 PG 51 LOT 7 BLK 11"/>
    <n v="259974"/>
    <n v="16960"/>
    <n v="243014"/>
    <n v="214183"/>
    <n v="189183"/>
    <x v="0"/>
    <x v="892"/>
    <n v="254000"/>
    <n v="2833"/>
    <n v="243"/>
    <x v="0"/>
    <s v="WARRANTY DEED"/>
    <n v="1"/>
    <x v="37"/>
    <x v="1"/>
    <x v="0"/>
    <m/>
    <n v="2701"/>
    <n v="32"/>
    <x v="0"/>
    <x v="0"/>
    <n v="3814"/>
    <m/>
    <m/>
    <m/>
    <m/>
    <s v="JONES MICHAEL E"/>
    <s v="JONES ANGELA L"/>
    <s v="5480 N PRINCEWOOD DR"/>
    <s v="BEVERLY HILLS FL 34465"/>
  </r>
  <r>
    <x v="2088"/>
    <s v="18E17S320030  00110 0150"/>
    <s v="7492"/>
    <s v="PINE RIDGE UNITS 3 &amp; 4"/>
    <s v="0000"/>
    <s v="Vacant Residential"/>
    <s v="02"/>
    <s v="18S"/>
    <s v="18E"/>
    <s v="STANDARD"/>
    <x v="1"/>
    <n v="46435"/>
    <n v="1.07"/>
    <s v="000X"/>
    <n v="1213"/>
    <s v="W"/>
    <x v="127"/>
    <s v="PL"/>
    <m/>
    <s v="BEVERLY HILLS"/>
    <m/>
    <s v="PINE RIDGE UNIT 3 PB 8 PG 51 LOT 15 BLK 11"/>
    <n v="17060"/>
    <n v="17060"/>
    <n v="0"/>
    <n v="17060"/>
    <n v="17060"/>
    <x v="1"/>
    <x v="893"/>
    <n v="137000"/>
    <n v="2949"/>
    <n v="35"/>
    <x v="1"/>
    <s v="SALE / MORE THAN 1 PARCEL"/>
    <m/>
    <x v="6"/>
    <x v="2"/>
    <x v="2"/>
    <m/>
    <m/>
    <m/>
    <x v="2"/>
    <x v="1"/>
    <n v="0"/>
    <m/>
    <m/>
    <m/>
    <m/>
    <s v="PASTORE CUSTOM BUILDERS INC"/>
    <m/>
    <s v="5170 MARINER BLVD"/>
    <s v="SPRING HILL FL 34609"/>
  </r>
  <r>
    <x v="2089"/>
    <s v="18E17S320030  00110 0190"/>
    <s v="7492"/>
    <s v="PINE RIDGE UNITS 3 &amp; 4"/>
    <s v="0000"/>
    <s v="Vacant Residential"/>
    <s v="02"/>
    <s v="18S"/>
    <s v="18E"/>
    <s v="STANDARD"/>
    <x v="1"/>
    <n v="46144"/>
    <n v="1.06"/>
    <s v="000X"/>
    <n v="1285"/>
    <s v="W"/>
    <x v="127"/>
    <s v="PL"/>
    <m/>
    <s v="BEVERLY HILLS"/>
    <m/>
    <s v="PINE RIDGE UNIT 3 PB 8 PG 51 LOT 19 BLK 11 "/>
    <n v="16950"/>
    <n v="16950"/>
    <n v="0"/>
    <n v="16950"/>
    <n v="16950"/>
    <x v="1"/>
    <x v="23"/>
    <m/>
    <m/>
    <m/>
    <x v="2"/>
    <m/>
    <m/>
    <x v="6"/>
    <x v="2"/>
    <x v="2"/>
    <m/>
    <m/>
    <m/>
    <x v="2"/>
    <x v="1"/>
    <n v="0"/>
    <m/>
    <m/>
    <m/>
    <m/>
    <s v="TREGLIA ROBERT &amp; JOYCE"/>
    <m/>
    <s v="250 LINCOLN AVE"/>
    <s v="STATEN ISLAND NY 10306 3357"/>
  </r>
  <r>
    <x v="2090"/>
    <s v="18E17S320030  00120 0020"/>
    <s v="7492"/>
    <s v="PINE RIDGE UNITS 3 &amp; 4"/>
    <s v="0100"/>
    <s v="Single Family Residential"/>
    <s v="02"/>
    <s v="18S"/>
    <s v="18E"/>
    <s v="STANDARD"/>
    <x v="0"/>
    <n v="46269"/>
    <n v="1.06"/>
    <s v="000X"/>
    <n v="5709"/>
    <s v="N"/>
    <x v="120"/>
    <s v="DR"/>
    <m/>
    <s v="BEVERLY HILLS"/>
    <m/>
    <s v="PINE RIDGE UNIT 3 PB 8 PG 51 LOT 2 BLK 12"/>
    <n v="281161"/>
    <n v="17000"/>
    <n v="264161"/>
    <n v="217023"/>
    <n v="192023"/>
    <x v="0"/>
    <x v="322"/>
    <n v="40000"/>
    <n v="1717"/>
    <n v="1634"/>
    <x v="1"/>
    <s v="WARRANTY DEED"/>
    <n v="1"/>
    <x v="24"/>
    <x v="1"/>
    <x v="1"/>
    <m/>
    <n v="2658"/>
    <n v="32"/>
    <x v="0"/>
    <x v="0"/>
    <n v="3810"/>
    <m/>
    <m/>
    <m/>
    <m/>
    <s v="KIRK JAMES W"/>
    <s v="KIRK YVONNE KENKINS"/>
    <s v="5709 N PRINCEWOOD DR"/>
    <s v="BEVERLY HILLS FL 34465"/>
  </r>
  <r>
    <x v="2091"/>
    <s v="18E17S320030  00120 0060"/>
    <s v="7492"/>
    <s v="PINE RIDGE UNITS 3 &amp; 4"/>
    <s v="0000"/>
    <s v="Vacant Residential"/>
    <s v="02"/>
    <s v="18S"/>
    <s v="18E"/>
    <s v="STANDARD"/>
    <x v="1"/>
    <n v="46260"/>
    <n v="1.06"/>
    <s v="000X"/>
    <n v="5597"/>
    <s v="N"/>
    <x v="120"/>
    <s v="DR"/>
    <m/>
    <s v="BEVERLY HILLS"/>
    <m/>
    <s v="PINE RIDGE UNIT 3 PB 8 PG 51 LOT 6 BLK 12 "/>
    <n v="16990"/>
    <n v="16990"/>
    <n v="0"/>
    <n v="16990"/>
    <n v="16990"/>
    <x v="1"/>
    <x v="486"/>
    <n v="20215"/>
    <n v="1043"/>
    <n v="632"/>
    <x v="1"/>
    <s v="FROM DEVELOPERS"/>
    <m/>
    <x v="6"/>
    <x v="2"/>
    <x v="2"/>
    <m/>
    <m/>
    <m/>
    <x v="2"/>
    <x v="1"/>
    <n v="0"/>
    <m/>
    <m/>
    <m/>
    <m/>
    <s v="MCCOO TERESITA FILOMENO"/>
    <m/>
    <s v="10741 LONG AVE"/>
    <s v="OAKLAWN IL 60453 5049"/>
  </r>
  <r>
    <x v="2092"/>
    <s v="18E17S320030  00120 0190"/>
    <s v="7492"/>
    <s v="PINE RIDGE UNITS 3 &amp; 4"/>
    <s v="0100"/>
    <s v="Single Family Residential"/>
    <s v="02"/>
    <s v="18S"/>
    <s v="18E"/>
    <s v="STANDARD"/>
    <x v="0"/>
    <n v="46345"/>
    <n v="1.06"/>
    <s v="000X"/>
    <n v="5297"/>
    <s v="N"/>
    <x v="120"/>
    <s v="DR"/>
    <m/>
    <s v="BEVERLY HILLS"/>
    <m/>
    <s v="PINE RIDGE UNIT 3 PB 8 PG 51 LOT 19 BLK 12"/>
    <n v="219980"/>
    <n v="17020"/>
    <n v="202960"/>
    <n v="166855"/>
    <n v="141855"/>
    <x v="0"/>
    <x v="464"/>
    <n v="290000"/>
    <n v="2111"/>
    <n v="1687"/>
    <x v="0"/>
    <s v="WARRANTY DEED"/>
    <n v="1"/>
    <x v="15"/>
    <x v="1"/>
    <x v="0"/>
    <m/>
    <n v="2109"/>
    <n v="32"/>
    <x v="0"/>
    <x v="0"/>
    <n v="2998"/>
    <m/>
    <m/>
    <m/>
    <m/>
    <s v="SUAREZ FRANCISCO"/>
    <s v="SUAREZ FRANCINE"/>
    <s v="5297 N PRINCEWOOD DR"/>
    <s v="BEVERLY HILLS FL 34465 2424"/>
  </r>
  <r>
    <x v="2093"/>
    <s v="18E17S320030  00130 0010"/>
    <s v="7492"/>
    <s v="PINE RIDGE UNITS 3 &amp; 4"/>
    <s v="0100"/>
    <s v="Single Family Residential"/>
    <s v="02"/>
    <s v="18S"/>
    <s v="18E"/>
    <s v="STANDARD"/>
    <x v="0"/>
    <n v="43751"/>
    <n v="1"/>
    <s v="000X"/>
    <n v="5683"/>
    <s v="N"/>
    <x v="128"/>
    <s v="BLVD"/>
    <m/>
    <s v="BEVERLY HILLS"/>
    <m/>
    <s v="PINE RIDGE UNIT 3 PB 8 PG 51 LOT 1 BLK 13"/>
    <n v="282969"/>
    <n v="16070"/>
    <n v="266899"/>
    <n v="230588"/>
    <n v="205588"/>
    <x v="0"/>
    <x v="894"/>
    <n v="263000"/>
    <n v="2663"/>
    <n v="392"/>
    <x v="0"/>
    <s v="WARRANTY DEED"/>
    <n v="1"/>
    <x v="24"/>
    <x v="1"/>
    <x v="0"/>
    <m/>
    <n v="2509"/>
    <n v="32"/>
    <x v="0"/>
    <x v="0"/>
    <n v="3421"/>
    <m/>
    <m/>
    <m/>
    <m/>
    <s v="HIGGINS FRANCIS SAMUEL"/>
    <s v="HIGGINS BARBARA LYNN"/>
    <s v="5683 N BEDSTROW BLVD"/>
    <s v="BEVERLY HILLS FL 34465"/>
  </r>
  <r>
    <x v="2094"/>
    <s v="18E17S320030  00070 0040"/>
    <s v="7492"/>
    <s v="PINE RIDGE UNITS 3 &amp; 4"/>
    <s v="0000"/>
    <s v="Vacant Residential"/>
    <s v="02"/>
    <s v="18S"/>
    <s v="18E"/>
    <s v="STANDARD"/>
    <x v="1"/>
    <n v="42374"/>
    <n v="0.97"/>
    <s v="000X"/>
    <n v="1308"/>
    <s v="W"/>
    <x v="126"/>
    <s v="PL"/>
    <m/>
    <s v="BEVERLY HILLS"/>
    <m/>
    <s v="PINE RIDGE UNIT 3 PB 8 PG 51 LOT 4 BLK 7 "/>
    <n v="15560"/>
    <n v="15560"/>
    <n v="0"/>
    <n v="15560"/>
    <n v="15560"/>
    <x v="1"/>
    <x v="85"/>
    <n v="49900"/>
    <n v="1778"/>
    <n v="2257"/>
    <x v="1"/>
    <s v="WARRANTY DEED"/>
    <m/>
    <x v="6"/>
    <x v="2"/>
    <x v="2"/>
    <m/>
    <m/>
    <m/>
    <x v="2"/>
    <x v="1"/>
    <n v="0"/>
    <m/>
    <m/>
    <m/>
    <m/>
    <s v="RHODES ALBERTA"/>
    <m/>
    <s v="9357 NW 53RD CT"/>
    <s v="SUNRISE FL 33351"/>
  </r>
  <r>
    <x v="2095"/>
    <s v="18E17S320030  00070 0050"/>
    <s v="7492"/>
    <s v="PINE RIDGE UNITS 3 &amp; 4"/>
    <s v="0100"/>
    <s v="Single Family Residential"/>
    <s v="02"/>
    <s v="18S"/>
    <s v="18E"/>
    <s v="STANDARD"/>
    <x v="0"/>
    <n v="45304"/>
    <n v="1.04"/>
    <s v="000X"/>
    <n v="5161"/>
    <s v="N"/>
    <x v="119"/>
    <s v="DR"/>
    <m/>
    <s v="BEVERLY HILLS"/>
    <m/>
    <s v="PINE RIDGE UNIT 3 PB 8 PG 51 LOT 5 BLK 7"/>
    <n v="231069"/>
    <n v="16640"/>
    <n v="214429"/>
    <n v="174932"/>
    <n v="149932"/>
    <x v="0"/>
    <x v="895"/>
    <n v="220200"/>
    <n v="2238"/>
    <n v="349"/>
    <x v="0"/>
    <s v="WARRANTY DEED"/>
    <n v="1"/>
    <x v="37"/>
    <x v="1"/>
    <x v="0"/>
    <m/>
    <n v="2364"/>
    <n v="32"/>
    <x v="1"/>
    <x v="0"/>
    <n v="3166"/>
    <m/>
    <m/>
    <m/>
    <m/>
    <s v="LANDRY PAUL E JR"/>
    <s v="LANDRY PATRICIA M"/>
    <s v="5161 N SANDALWOOD DR"/>
    <s v="BEVERLY HILLS FL 34465"/>
  </r>
  <r>
    <x v="2096"/>
    <s v="18E17S320030  00080 0050"/>
    <s v="7492"/>
    <s v="PINE RIDGE UNITS 3 &amp; 4"/>
    <s v="0000"/>
    <s v="Vacant Residential"/>
    <s v="02"/>
    <s v="18S"/>
    <s v="18E"/>
    <s v="STANDARD"/>
    <x v="1"/>
    <n v="43226"/>
    <n v="0.99"/>
    <s v="000X"/>
    <n v="1309"/>
    <s v="W"/>
    <x v="126"/>
    <s v="PL"/>
    <m/>
    <s v="BEVERLY HILLS"/>
    <m/>
    <s v="PINE RIDGE UNIT 3 PB 8 PG 51 LOT 5 BLK 8 "/>
    <n v="15880"/>
    <n v="15880"/>
    <n v="0"/>
    <n v="15880"/>
    <n v="15880"/>
    <x v="1"/>
    <x v="616"/>
    <n v="25000"/>
    <n v="3145"/>
    <n v="257"/>
    <x v="1"/>
    <s v="WARRANTY DEED"/>
    <m/>
    <x v="6"/>
    <x v="2"/>
    <x v="2"/>
    <m/>
    <m/>
    <m/>
    <x v="2"/>
    <x v="1"/>
    <n v="0"/>
    <m/>
    <m/>
    <m/>
    <m/>
    <s v="MARONDA HOMES LLC"/>
    <m/>
    <s v="9416 CAMDEN FIELD PKWY"/>
    <s v="RIVERVIEW FL 33569"/>
  </r>
  <r>
    <x v="2097"/>
    <s v="18E17S320030  00100 0100"/>
    <s v="7492"/>
    <s v="PINE RIDGE UNITS 3 &amp; 4"/>
    <s v="0100"/>
    <s v="Single Family Residential"/>
    <s v="02"/>
    <s v="18S"/>
    <s v="18E"/>
    <s v="STANDARD"/>
    <x v="0"/>
    <n v="43498"/>
    <n v="1"/>
    <s v="000X"/>
    <n v="5296"/>
    <s v="N"/>
    <x v="120"/>
    <s v="DR"/>
    <m/>
    <s v="BEVERLY HILLS"/>
    <m/>
    <s v="PINE RIDGE UNIT 3 PB 8 PG 51 LOT 10 BLK 10"/>
    <n v="350436"/>
    <n v="15980"/>
    <n v="334456"/>
    <n v="303240"/>
    <n v="277240"/>
    <x v="0"/>
    <x v="91"/>
    <n v="23500"/>
    <n v="971"/>
    <n v="1942"/>
    <x v="1"/>
    <s v="FROM DEVELOPERS"/>
    <n v="1"/>
    <x v="37"/>
    <x v="0"/>
    <x v="1"/>
    <m/>
    <n v="3064"/>
    <n v="32"/>
    <x v="0"/>
    <x v="0"/>
    <n v="3862"/>
    <m/>
    <m/>
    <m/>
    <m/>
    <s v="NIGRO PATRICIA ELLEN"/>
    <s v="PATRICIA ELLEN NIGRO REVOCABLE TRUST"/>
    <s v="5296 N PRINCEWOOD DR"/>
    <s v="BEVERLY HILLS FL 34465"/>
  </r>
  <r>
    <x v="2098"/>
    <s v="18E17S320030  00100 0180"/>
    <s v="7492"/>
    <s v="PINE RIDGE UNITS 3 &amp; 4"/>
    <s v="0100"/>
    <s v="Single Family Residential"/>
    <s v="02"/>
    <s v="18S"/>
    <s v="18E"/>
    <s v="STANDARD"/>
    <x v="0"/>
    <n v="43749"/>
    <n v="1"/>
    <s v="000X"/>
    <n v="5415"/>
    <s v="N"/>
    <x v="121"/>
    <s v="PT"/>
    <m/>
    <s v="BEVERLY HILLS"/>
    <m/>
    <s v="PINE RIDGE UNIT 3 PB 8 PG 51 LOT 18 BLK 10"/>
    <n v="280835"/>
    <n v="16070"/>
    <n v="264765"/>
    <n v="222527"/>
    <n v="197527"/>
    <x v="0"/>
    <x v="500"/>
    <n v="13000"/>
    <n v="1471"/>
    <n v="2037"/>
    <x v="1"/>
    <s v="WARRANTY DEED"/>
    <n v="1"/>
    <x v="20"/>
    <x v="0"/>
    <x v="1"/>
    <m/>
    <n v="2771"/>
    <n v="32"/>
    <x v="0"/>
    <x v="0"/>
    <n v="3739"/>
    <m/>
    <m/>
    <m/>
    <m/>
    <s v="COLON JOSE A"/>
    <s v="COLON MARIA J"/>
    <s v="PO BOX 640907"/>
    <s v="BEVERLY HILLS FL 34464 0907"/>
  </r>
  <r>
    <x v="2099"/>
    <s v="18E17S320030  00110 0210"/>
    <s v="7492"/>
    <s v="PINE RIDGE UNITS 3 &amp; 4"/>
    <s v="0100"/>
    <s v="Single Family Residential"/>
    <s v="02"/>
    <s v="18S"/>
    <s v="18E"/>
    <s v="STANDARD"/>
    <x v="0"/>
    <n v="51585"/>
    <n v="1.18"/>
    <s v="000X"/>
    <n v="1325"/>
    <s v="W"/>
    <x v="127"/>
    <s v="PL"/>
    <m/>
    <s v="BEVERLY HILLS"/>
    <m/>
    <s v="PINE RIDGE UNIT 3 PB 8 PG 51 LOT 21 BLK 11"/>
    <n v="281962"/>
    <n v="18950"/>
    <n v="263012"/>
    <n v="281962"/>
    <n v="256962"/>
    <x v="0"/>
    <x v="225"/>
    <n v="330000"/>
    <n v="2987"/>
    <n v="1935"/>
    <x v="0"/>
    <s v="WARRANTY DEED"/>
    <n v="1"/>
    <x v="3"/>
    <x v="1"/>
    <x v="1"/>
    <m/>
    <n v="2709"/>
    <n v="32"/>
    <x v="0"/>
    <x v="0"/>
    <n v="3707"/>
    <m/>
    <m/>
    <m/>
    <m/>
    <s v="LADOUCER SUSAN"/>
    <s v="LADOUCER JERRY KENNETH"/>
    <s v="1325 W SPHERE PL"/>
    <s v="BEVERLY HILLS FL 34465"/>
  </r>
  <r>
    <x v="2100"/>
    <s v="18E17S320030  00120 0030"/>
    <s v="7492"/>
    <s v="PINE RIDGE UNITS 3 &amp; 4"/>
    <s v="0000"/>
    <s v="Vacant Residential"/>
    <s v="02"/>
    <s v="18S"/>
    <s v="18E"/>
    <s v="STANDARD"/>
    <x v="1"/>
    <n v="46260"/>
    <n v="1.06"/>
    <s v="000X"/>
    <n v="5677"/>
    <s v="N"/>
    <x v="120"/>
    <s v="DR"/>
    <m/>
    <s v="BEVERLY HILLS"/>
    <m/>
    <s v="PINE RIDGE UNIT 3 PB 8 PG 51 LOT 3 BLK 12"/>
    <n v="16990"/>
    <n v="16990"/>
    <n v="0"/>
    <n v="16990"/>
    <n v="16990"/>
    <x v="1"/>
    <x v="896"/>
    <n v="19500"/>
    <n v="2715"/>
    <n v="661"/>
    <x v="1"/>
    <s v="WARRANTY DEED"/>
    <m/>
    <x v="6"/>
    <x v="2"/>
    <x v="2"/>
    <m/>
    <m/>
    <m/>
    <x v="2"/>
    <x v="1"/>
    <n v="0"/>
    <m/>
    <m/>
    <m/>
    <m/>
    <s v="KIRK JAMES W"/>
    <s v="JENKINS-KIRK YVONNE"/>
    <s v="5709 N PRINCEWOOD DR"/>
    <s v="BEVERLY HILLS FL 34465"/>
  </r>
  <r>
    <x v="2101"/>
    <s v="18E17S320030  00120 0100"/>
    <s v="7492"/>
    <s v="PINE RIDGE UNITS 3 &amp; 4"/>
    <s v="0000"/>
    <s v="Vacant Residential"/>
    <s v="02"/>
    <s v="18S"/>
    <s v="18E"/>
    <s v="STANDARD"/>
    <x v="1"/>
    <n v="45987"/>
    <n v="1.06"/>
    <s v="000X"/>
    <n v="5485"/>
    <s v="N"/>
    <x v="120"/>
    <s v="DR"/>
    <m/>
    <s v="BEVERLY HILLS"/>
    <m/>
    <s v="PINE RIDGE UNIT 3 PB 8 PG 51 LOT 10 BLK 12"/>
    <n v="16890"/>
    <n v="16890"/>
    <n v="0"/>
    <n v="16890"/>
    <n v="16890"/>
    <x v="1"/>
    <x v="856"/>
    <n v="38000"/>
    <n v="3150"/>
    <n v="977"/>
    <x v="1"/>
    <s v="WARRANTY DEED"/>
    <m/>
    <x v="6"/>
    <x v="2"/>
    <x v="2"/>
    <m/>
    <m/>
    <m/>
    <x v="2"/>
    <x v="1"/>
    <n v="0"/>
    <m/>
    <m/>
    <m/>
    <m/>
    <s v="JENTANA CONSTRUCTION LLC"/>
    <m/>
    <s v="1226 MOSSY OAK DR"/>
    <s v="INVERNESS FL 34450"/>
  </r>
  <r>
    <x v="2102"/>
    <s v="18E17S320030  00120 0130"/>
    <s v="7492"/>
    <s v="PINE RIDGE UNITS 3 &amp; 4"/>
    <s v="0000"/>
    <s v="Vacant Residential"/>
    <s v="02"/>
    <s v="18S"/>
    <s v="18E"/>
    <s v="STANDARD"/>
    <x v="1"/>
    <n v="43255"/>
    <n v="0.99"/>
    <s v="000X"/>
    <n v="5443"/>
    <s v="N"/>
    <x v="120"/>
    <s v="DR"/>
    <m/>
    <s v="BEVERLY HILLS"/>
    <m/>
    <s v="PINE RIDGE UNIT 3 PB 8 PG 51 LOT 13 BLK 12 "/>
    <n v="15890"/>
    <n v="15890"/>
    <n v="0"/>
    <n v="15890"/>
    <n v="15890"/>
    <x v="1"/>
    <x v="53"/>
    <n v="22300"/>
    <n v="1327"/>
    <n v="1523"/>
    <x v="1"/>
    <s v="FROM DEVELOPERS"/>
    <m/>
    <x v="6"/>
    <x v="2"/>
    <x v="2"/>
    <m/>
    <m/>
    <m/>
    <x v="2"/>
    <x v="1"/>
    <n v="0"/>
    <m/>
    <m/>
    <m/>
    <m/>
    <s v="DAEZ KATHY ROSE"/>
    <m/>
    <s v="2207 CAMDEN LN"/>
    <s v="HANOVER PARK IL 60133"/>
  </r>
  <r>
    <x v="2103"/>
    <s v="18E17S320030  00120 0160"/>
    <s v="7492"/>
    <s v="PINE RIDGE UNITS 3 &amp; 4"/>
    <s v="0100"/>
    <s v="Single Family Residential"/>
    <s v="01"/>
    <s v="18S"/>
    <s v="18E"/>
    <s v="STANDARD"/>
    <x v="0"/>
    <n v="48951"/>
    <n v="1.1200000000000001"/>
    <s v="000X"/>
    <n v="5379"/>
    <s v="N"/>
    <x v="120"/>
    <s v="DR"/>
    <m/>
    <s v="BEVERLY HILLS"/>
    <m/>
    <s v="PINE RIDGE UNIT 3 PB 8 PG 51 LOT 16 BLK 12"/>
    <n v="257485"/>
    <n v="17980"/>
    <n v="239505"/>
    <n v="192403"/>
    <n v="166903"/>
    <x v="0"/>
    <x v="300"/>
    <n v="238900"/>
    <n v="1850"/>
    <n v="1771"/>
    <x v="0"/>
    <s v="WARRANTY DEED"/>
    <n v="1"/>
    <x v="24"/>
    <x v="0"/>
    <x v="1"/>
    <m/>
    <n v="2769"/>
    <n v="32"/>
    <x v="0"/>
    <x v="0"/>
    <n v="3219"/>
    <m/>
    <m/>
    <m/>
    <m/>
    <s v="PARKER CURTIS"/>
    <s v="PARKER MARIE"/>
    <s v="5379 N PRINCEWOOD DR"/>
    <s v="BEVERLY HILLS FL 34465"/>
  </r>
  <r>
    <x v="2104"/>
    <s v="18E17S320030  00120 0180"/>
    <s v="7492"/>
    <s v="PINE RIDGE UNITS 3 &amp; 4"/>
    <s v="0100"/>
    <s v="Single Family Residential"/>
    <s v="02"/>
    <s v="18S"/>
    <s v="18E"/>
    <s v="STANDARD"/>
    <x v="0"/>
    <n v="46382"/>
    <n v="1.06"/>
    <s v="000X"/>
    <n v="5315"/>
    <s v="N"/>
    <x v="120"/>
    <s v="DR"/>
    <m/>
    <s v="BEVERLY HILLS"/>
    <m/>
    <s v="PINE RIDGE UNIT 3 PB 8 PG 51 LOT 18 BLK 12 "/>
    <n v="209793"/>
    <n v="17040"/>
    <n v="192753"/>
    <n v="159754"/>
    <n v="134254"/>
    <x v="0"/>
    <x v="767"/>
    <n v="11700"/>
    <n v="1403"/>
    <n v="1194"/>
    <x v="1"/>
    <s v="WARRANTY DEED"/>
    <n v="1"/>
    <x v="20"/>
    <x v="1"/>
    <x v="0"/>
    <m/>
    <n v="1895"/>
    <n v="32"/>
    <x v="0"/>
    <x v="0"/>
    <n v="2589"/>
    <m/>
    <m/>
    <m/>
    <m/>
    <s v="ROBERTS SUSAN L CO TRUSTEE"/>
    <m/>
    <s v="5315 N PRINCEWOOD DR"/>
    <s v="BEVERLY HILLS FL 34465"/>
  </r>
  <r>
    <x v="2105"/>
    <s v="18E17S320030  00130 0060"/>
    <s v="7492"/>
    <s v="PINE RIDGE UNITS 3 &amp; 4"/>
    <s v="0000"/>
    <s v="Vacant Residential"/>
    <s v="02"/>
    <s v="18S"/>
    <s v="18E"/>
    <s v="STANDARD"/>
    <x v="1"/>
    <n v="53710"/>
    <n v="1.23"/>
    <s v="000X"/>
    <n v="1330"/>
    <s v="W"/>
    <x v="127"/>
    <s v="PL"/>
    <m/>
    <s v="BEVERLY HILLS"/>
    <m/>
    <s v="PINE RIDGE UNIT 3 PB 8 PG 51 LOT 6 BLK 13 "/>
    <n v="19730"/>
    <n v="19730"/>
    <n v="0"/>
    <n v="19730"/>
    <n v="19730"/>
    <x v="1"/>
    <x v="23"/>
    <m/>
    <m/>
    <m/>
    <x v="2"/>
    <m/>
    <m/>
    <x v="6"/>
    <x v="2"/>
    <x v="2"/>
    <m/>
    <m/>
    <m/>
    <x v="2"/>
    <x v="1"/>
    <n v="0"/>
    <m/>
    <m/>
    <m/>
    <m/>
    <s v="MOYNIHAN STEPHEN E"/>
    <m/>
    <s v="80 BRIDLE PATH DR"/>
    <s v="SOMERS CT 06071"/>
  </r>
  <r>
    <x v="2106"/>
    <s v="18E17S320030  00070 0060"/>
    <s v="7492"/>
    <s v="PINE RIDGE UNITS 3 &amp; 4"/>
    <s v="0100"/>
    <s v="Single Family Residential"/>
    <s v="02"/>
    <s v="18S"/>
    <s v="18E"/>
    <s v="STANDARD"/>
    <x v="0"/>
    <n v="45820"/>
    <n v="1.05"/>
    <s v="000X"/>
    <n v="5185"/>
    <s v="N"/>
    <x v="119"/>
    <s v="DR"/>
    <m/>
    <s v="BEVERLY HILLS"/>
    <m/>
    <s v="PINE RIDGE UNIT 3 PB 8 PG 51 LOT 6 BLK 7"/>
    <n v="270884"/>
    <n v="16830"/>
    <n v="254054"/>
    <n v="198238"/>
    <n v="172738"/>
    <x v="0"/>
    <x v="129"/>
    <n v="255000"/>
    <n v="1740"/>
    <n v="1062"/>
    <x v="0"/>
    <s v="WARRANTY DEED"/>
    <n v="1"/>
    <x v="14"/>
    <x v="1"/>
    <x v="0"/>
    <n v="1"/>
    <n v="2560"/>
    <n v="32"/>
    <x v="0"/>
    <x v="0"/>
    <n v="3612"/>
    <m/>
    <m/>
    <m/>
    <m/>
    <s v="PARKS SHARON"/>
    <m/>
    <s v="5185 N SANDALWOOD DR"/>
    <s v="BEVERLY HILLS FL 34465"/>
  </r>
  <r>
    <x v="2107"/>
    <s v="18E17S320030  00080 0040"/>
    <s v="7492"/>
    <s v="PINE RIDGE UNITS 3 &amp; 4"/>
    <s v="0100"/>
    <s v="Single Family Residential"/>
    <s v="02"/>
    <s v="18S"/>
    <s v="18E"/>
    <s v="STANDARD"/>
    <x v="0"/>
    <n v="43456"/>
    <n v="1"/>
    <s v="000X"/>
    <n v="5300"/>
    <s v="N"/>
    <x v="121"/>
    <s v="PT"/>
    <m/>
    <s v="BEVERLY HILLS"/>
    <m/>
    <s v="PINE RIDGE UNIT 3 PB 8 PG 51 LOT 4 BLK 8"/>
    <n v="181058"/>
    <n v="15960"/>
    <n v="165098"/>
    <n v="129732"/>
    <n v="104732"/>
    <x v="0"/>
    <x v="897"/>
    <n v="15000"/>
    <n v="905"/>
    <n v="35"/>
    <x v="1"/>
    <s v="WARRANTY DEED"/>
    <n v="1"/>
    <x v="16"/>
    <x v="3"/>
    <x v="0"/>
    <m/>
    <n v="1923"/>
    <n v="32"/>
    <x v="0"/>
    <x v="0"/>
    <n v="2757"/>
    <m/>
    <m/>
    <m/>
    <m/>
    <s v="GENNETT VIVIAN E"/>
    <m/>
    <s v="5300 N RED RIBBON PT"/>
    <s v="BEVERLY HILLS FL 34465 2411"/>
  </r>
  <r>
    <x v="2108"/>
    <s v="18E17S320030  00100 0040"/>
    <s v="7492"/>
    <s v="PINE RIDGE UNITS 3 &amp; 4"/>
    <s v="0100"/>
    <s v="Single Family Residential"/>
    <s v="02"/>
    <s v="18S"/>
    <s v="18E"/>
    <s v="STANDARD"/>
    <x v="0"/>
    <n v="43775"/>
    <n v="1"/>
    <s v="000X"/>
    <n v="1234"/>
    <s v="W"/>
    <x v="127"/>
    <s v="PL"/>
    <m/>
    <s v="BEVERLY HILLS"/>
    <m/>
    <s v="PINE RIDGE UNIT 3 PB 8 PG 51 LOT 4 BLK 10"/>
    <n v="290698"/>
    <n v="16080"/>
    <n v="274618"/>
    <n v="221767"/>
    <n v="186267"/>
    <x v="0"/>
    <x v="311"/>
    <n v="20000"/>
    <n v="1683"/>
    <n v="682"/>
    <x v="1"/>
    <s v="WARRANTY DEED"/>
    <n v="1"/>
    <x v="15"/>
    <x v="1"/>
    <x v="1"/>
    <m/>
    <n v="2775"/>
    <n v="32"/>
    <x v="0"/>
    <x v="0"/>
    <n v="4095"/>
    <m/>
    <m/>
    <m/>
    <m/>
    <s v="DECKER DONALD C"/>
    <s v="DONALD C AND CARLA G DECKER LIVING TRUST"/>
    <s v="1234 W SPHERE PL"/>
    <s v="BEVERLY HILLS FL 34465"/>
  </r>
  <r>
    <x v="2109"/>
    <s v="18E17S320030  00100 0050"/>
    <s v="7492"/>
    <s v="PINE RIDGE UNITS 3 &amp; 4"/>
    <s v="0100"/>
    <s v="Single Family Residential"/>
    <s v="02"/>
    <s v="18S"/>
    <s v="18E"/>
    <s v="STANDARD"/>
    <x v="0"/>
    <n v="43775"/>
    <n v="1"/>
    <s v="000X"/>
    <n v="1218"/>
    <s v="W"/>
    <x v="127"/>
    <s v="PL"/>
    <m/>
    <s v="BEVERLY HILLS"/>
    <m/>
    <s v="PINE RIDGE UNIT 3 PB 8 PG 51 LOT 5 BLK 10"/>
    <n v="161268"/>
    <n v="16080"/>
    <n v="145188"/>
    <n v="121094"/>
    <n v="96094"/>
    <x v="0"/>
    <x v="625"/>
    <n v="132000"/>
    <n v="1406"/>
    <n v="1486"/>
    <x v="0"/>
    <s v="WARRANTY DEED"/>
    <n v="1"/>
    <x v="16"/>
    <x v="1"/>
    <x v="0"/>
    <m/>
    <n v="1616"/>
    <n v="32"/>
    <x v="1"/>
    <x v="0"/>
    <n v="2448"/>
    <m/>
    <m/>
    <m/>
    <m/>
    <s v="BREWIS WILLIAM R"/>
    <s v="BREWIS JOAN M"/>
    <s v="1218 W SPHERE PL"/>
    <s v="BEVERLY HILLS FL 34465"/>
  </r>
  <r>
    <x v="2110"/>
    <s v="18E17S320030  00100 0150"/>
    <s v="7492"/>
    <s v="PINE RIDGE UNITS 3 &amp; 4"/>
    <s v="0100"/>
    <s v="Single Family Residential"/>
    <s v="02"/>
    <s v="18S"/>
    <s v="18E"/>
    <s v="STANDARD"/>
    <x v="0"/>
    <n v="43749"/>
    <n v="1"/>
    <s v="000X"/>
    <n v="5355"/>
    <s v="N"/>
    <x v="121"/>
    <s v="PT"/>
    <m/>
    <s v="BEVERLY HILLS"/>
    <m/>
    <s v="PINE RIDGE UNIT 3 PB 8 PG 51 LOT 15 BLK 10"/>
    <n v="179133"/>
    <n v="16070"/>
    <n v="163063"/>
    <n v="179133"/>
    <n v="154133"/>
    <x v="0"/>
    <x v="898"/>
    <n v="235000"/>
    <n v="2991"/>
    <n v="2225"/>
    <x v="0"/>
    <s v="WARRANTY DEED"/>
    <n v="1"/>
    <x v="33"/>
    <x v="3"/>
    <x v="1"/>
    <m/>
    <n v="1770"/>
    <n v="32"/>
    <x v="0"/>
    <x v="0"/>
    <n v="2728"/>
    <m/>
    <m/>
    <m/>
    <m/>
    <s v="JENNINGS JOHN T"/>
    <s v="JENNINGS CYNTHIA L"/>
    <s v="5355 N RED RIBBON PT"/>
    <s v="BEVERLY HILLS FL 34465"/>
  </r>
  <r>
    <x v="2111"/>
    <s v="18E17S320030  00110 0060"/>
    <s v="7492"/>
    <s v="PINE RIDGE UNITS 3 &amp; 4"/>
    <s v="0100"/>
    <s v="Single Family Residential"/>
    <s v="02"/>
    <s v="18S"/>
    <s v="18E"/>
    <s v="STANDARD"/>
    <x v="0"/>
    <n v="44762"/>
    <n v="1.03"/>
    <s v="000X"/>
    <n v="5492"/>
    <s v="N"/>
    <x v="120"/>
    <s v="DR"/>
    <m/>
    <s v="BEVERLY HILLS"/>
    <m/>
    <s v="PINE RIDGE UNIT 3 PB 8 PG 51 LOT 6 BLK 11 "/>
    <n v="151070"/>
    <n v="16440"/>
    <n v="134630"/>
    <n v="110903"/>
    <n v="85903"/>
    <x v="0"/>
    <x v="407"/>
    <n v="18500"/>
    <n v="1263"/>
    <n v="2139"/>
    <x v="1"/>
    <s v="FROM DEVELOPERS"/>
    <n v="1"/>
    <x v="11"/>
    <x v="1"/>
    <x v="0"/>
    <m/>
    <n v="1434"/>
    <n v="32"/>
    <x v="0"/>
    <x v="0"/>
    <n v="1924"/>
    <m/>
    <m/>
    <m/>
    <m/>
    <s v="PROULX JEANNE"/>
    <m/>
    <s v="5492 N PRINCEWOOD DR"/>
    <s v="BEVERLY HILLS FL 34465"/>
  </r>
  <r>
    <x v="2112"/>
    <s v="18E17S320030  00110 0090"/>
    <s v="7492"/>
    <s v="PINE RIDGE UNITS 3 &amp; 4"/>
    <s v="0100"/>
    <s v="Single Family Residential"/>
    <s v="02"/>
    <s v="18S"/>
    <s v="18E"/>
    <s v="STANDARD"/>
    <x v="0"/>
    <n v="49014"/>
    <n v="1.1299999999999999"/>
    <s v="000X"/>
    <n v="5452"/>
    <s v="N"/>
    <x v="120"/>
    <s v="DR"/>
    <m/>
    <s v="BEVERLY HILLS"/>
    <m/>
    <s v="PINE RIDGE UNIT 3 PB 8 PG 51 LOT 9 BLK 11"/>
    <n v="229786"/>
    <n v="18000"/>
    <n v="211786"/>
    <n v="141820"/>
    <n v="116320"/>
    <x v="0"/>
    <x v="899"/>
    <n v="234000"/>
    <n v="2843"/>
    <n v="1894"/>
    <x v="0"/>
    <s v="WARRANTY DEED"/>
    <n v="1"/>
    <x v="24"/>
    <x v="1"/>
    <x v="0"/>
    <m/>
    <n v="1812"/>
    <n v="32"/>
    <x v="0"/>
    <x v="0"/>
    <n v="2961"/>
    <m/>
    <m/>
    <m/>
    <m/>
    <s v="SLOAN CHARLES S SR"/>
    <s v="SLOAN ELSPETH D"/>
    <s v="5452 N PRINCEWOOD"/>
    <s v="BEVERLY HILLS FL 34465"/>
  </r>
  <r>
    <x v="2113"/>
    <s v="18E17S320030  00110 0120"/>
    <s v="7492"/>
    <s v="PINE RIDGE UNITS 3 &amp; 4"/>
    <s v="0000"/>
    <s v="Vacant Residential"/>
    <s v="02"/>
    <s v="18S"/>
    <s v="18E"/>
    <s v="STANDARD"/>
    <x v="1"/>
    <n v="49194"/>
    <n v="1.1299999999999999"/>
    <s v="000X"/>
    <n v="1127"/>
    <s v="W"/>
    <x v="127"/>
    <s v="PL"/>
    <m/>
    <s v="BEVERLY HILLS"/>
    <m/>
    <s v="PINE RIDGE UNIT 3 PB 8 PG 51 LOT 12 BLK 11"/>
    <n v="18070"/>
    <n v="18070"/>
    <n v="0"/>
    <n v="18070"/>
    <n v="18070"/>
    <x v="1"/>
    <x v="72"/>
    <n v="29900"/>
    <n v="1694"/>
    <n v="1275"/>
    <x v="1"/>
    <s v="WARRANTY DEED"/>
    <m/>
    <x v="6"/>
    <x v="2"/>
    <x v="2"/>
    <m/>
    <m/>
    <m/>
    <x v="2"/>
    <x v="1"/>
    <n v="0"/>
    <m/>
    <m/>
    <m/>
    <m/>
    <s v="EARL ARTHUR C"/>
    <s v="EARL GERTRUDE T"/>
    <s v="102 STONEBEND DR"/>
    <s v="POWELL OH 43065"/>
  </r>
  <r>
    <x v="2114"/>
    <s v="18E17S320030  00120 0170"/>
    <s v="7492"/>
    <s v="PINE RIDGE UNITS 3 &amp; 4"/>
    <s v="0100"/>
    <s v="Single Family Residential"/>
    <s v="02"/>
    <s v="18S"/>
    <s v="18E"/>
    <s v="STANDARD"/>
    <x v="0"/>
    <n v="47229"/>
    <n v="1.08"/>
    <s v="000X"/>
    <n v="5343"/>
    <s v="N"/>
    <x v="120"/>
    <s v="DR"/>
    <m/>
    <s v="BEVERLY HILLS"/>
    <m/>
    <s v="PINE RIDGE UNIT 3 PB 8 PG 51 LOT 17 BLK 12"/>
    <n v="244822"/>
    <n v="17350"/>
    <n v="227472"/>
    <n v="244822"/>
    <n v="244822"/>
    <x v="1"/>
    <x v="900"/>
    <n v="295000"/>
    <n v="2891"/>
    <n v="765"/>
    <x v="0"/>
    <s v="WARRANTY DEED"/>
    <n v="1"/>
    <x v="24"/>
    <x v="1"/>
    <x v="0"/>
    <m/>
    <n v="2213"/>
    <n v="32"/>
    <x v="0"/>
    <x v="0"/>
    <n v="3282"/>
    <m/>
    <m/>
    <m/>
    <m/>
    <s v="HOBAN ROBERT L"/>
    <s v="HOBAN ELAINE M"/>
    <s v="4112 DELLBROOK DR"/>
    <s v="TAMPA FL 33624"/>
  </r>
  <r>
    <x v="2115"/>
    <s v="18E17S320030  00140 0010"/>
    <s v="7492"/>
    <s v="PINE RIDGE UNITS 3 &amp; 4"/>
    <s v="0100"/>
    <s v="Single Family Residential"/>
    <s v="02"/>
    <s v="18S"/>
    <s v="18E"/>
    <s v="STANDARD"/>
    <x v="0"/>
    <n v="51196"/>
    <n v="1.18"/>
    <s v="000X"/>
    <n v="5498"/>
    <s v="N"/>
    <x v="118"/>
    <s v="DR"/>
    <m/>
    <s v="BEVERLY HILLS"/>
    <m/>
    <s v="PINE RIDGE UNIT 3 PB 8 PG 51 LOT 1 BLK 14"/>
    <n v="275686"/>
    <n v="18800"/>
    <n v="256886"/>
    <n v="275686"/>
    <n v="250686"/>
    <x v="0"/>
    <x v="901"/>
    <n v="24000"/>
    <n v="2942"/>
    <n v="895"/>
    <x v="1"/>
    <s v="WARRANTY DEED"/>
    <n v="1"/>
    <x v="41"/>
    <x v="1"/>
    <x v="1"/>
    <m/>
    <n v="2031"/>
    <n v="32"/>
    <x v="0"/>
    <x v="0"/>
    <n v="3449"/>
    <m/>
    <m/>
    <m/>
    <m/>
    <s v="EMERY JASON"/>
    <s v="EMERY JAMIE"/>
    <s v="5498 N PEPPERMINT DR"/>
    <s v="BEVERLY HILLS FL 34465 2451"/>
  </r>
  <r>
    <x v="2116"/>
    <s v="18E17S320030  00070 0020"/>
    <s v="7492"/>
    <s v="PINE RIDGE UNITS 3 &amp; 4"/>
    <s v="0100"/>
    <s v="Single Family Residential"/>
    <s v="02"/>
    <s v="18S"/>
    <s v="18E"/>
    <s v="STANDARD"/>
    <x v="0"/>
    <n v="44348"/>
    <n v="1.02"/>
    <s v="000X"/>
    <n v="1354"/>
    <s v="W"/>
    <x v="126"/>
    <s v="PL"/>
    <m/>
    <s v="BEVERLY HILLS"/>
    <m/>
    <s v="PINE RIDGE UNIT 3 PB 8 PG 51 LOT 2 BLK 7"/>
    <n v="264476"/>
    <n v="16290"/>
    <n v="248186"/>
    <n v="225901"/>
    <n v="195401"/>
    <x v="0"/>
    <x v="15"/>
    <n v="205000"/>
    <n v="2632"/>
    <n v="1267"/>
    <x v="0"/>
    <s v="WARRANTY DEED"/>
    <n v="1"/>
    <x v="24"/>
    <x v="0"/>
    <x v="0"/>
    <m/>
    <n v="2136"/>
    <n v="32"/>
    <x v="0"/>
    <x v="0"/>
    <n v="3244"/>
    <m/>
    <m/>
    <m/>
    <m/>
    <s v="MANNINO VINCENT"/>
    <s v="MANNINO MARILYN L"/>
    <s v="1354 W PLUM PL"/>
    <s v="BEVERLY HILLS FL 34465 2428"/>
  </r>
  <r>
    <x v="2117"/>
    <s v="18E17S320030  00100 0170"/>
    <s v="7492"/>
    <s v="PINE RIDGE UNITS 3 &amp; 4"/>
    <s v="0100"/>
    <s v="Single Family Residential"/>
    <s v="02"/>
    <s v="18S"/>
    <s v="18E"/>
    <s v="STANDARD"/>
    <x v="0"/>
    <n v="43749"/>
    <n v="1"/>
    <s v="000X"/>
    <n v="5395"/>
    <s v="N"/>
    <x v="121"/>
    <s v="PT"/>
    <m/>
    <s v="BEVERLY HILLS"/>
    <m/>
    <s v="PINE RIDGE UNIT 3 PB 8 PG 51 LOT 17 BLK 10"/>
    <n v="226718"/>
    <n v="16070"/>
    <n v="210648"/>
    <n v="161847"/>
    <n v="136847"/>
    <x v="0"/>
    <x v="10"/>
    <n v="165000"/>
    <n v="2505"/>
    <n v="1624"/>
    <x v="0"/>
    <s v="WARRANTY DEED"/>
    <n v="1"/>
    <x v="23"/>
    <x v="1"/>
    <x v="1"/>
    <m/>
    <n v="2299"/>
    <n v="32"/>
    <x v="1"/>
    <x v="0"/>
    <n v="3266"/>
    <m/>
    <m/>
    <m/>
    <m/>
    <s v="ALDEN-LASSITER HEATHER D"/>
    <m/>
    <s v="5395 N RED RIBBON PT"/>
    <s v="BEVERLY HILLS FL 34465"/>
  </r>
  <r>
    <x v="2118"/>
    <s v="18E17S320030  00100 0190"/>
    <s v="7492"/>
    <s v="PINE RIDGE UNITS 3 &amp; 4"/>
    <s v="0100"/>
    <s v="Single Family Residential"/>
    <s v="02"/>
    <s v="18S"/>
    <s v="18E"/>
    <s v="STANDARD"/>
    <x v="0"/>
    <n v="47398"/>
    <n v="1.0900000000000001"/>
    <s v="000X"/>
    <n v="5435"/>
    <s v="N"/>
    <x v="121"/>
    <s v="PT"/>
    <m/>
    <s v="BEVERLY HILLS"/>
    <m/>
    <s v="PINE RIDGE UNIT 3 PB 8 PG 51 LOT 19 BLK 10"/>
    <n v="222374"/>
    <n v="17410"/>
    <n v="204964"/>
    <n v="160192"/>
    <n v="135192"/>
    <x v="0"/>
    <x v="532"/>
    <n v="160000"/>
    <n v="1362"/>
    <n v="1180"/>
    <x v="0"/>
    <s v="WARRANTY DEED"/>
    <n v="1"/>
    <x v="33"/>
    <x v="1"/>
    <x v="0"/>
    <m/>
    <n v="2402"/>
    <n v="32"/>
    <x v="0"/>
    <x v="0"/>
    <n v="3289"/>
    <m/>
    <m/>
    <m/>
    <m/>
    <s v="FRY CLIFFORD M"/>
    <s v="FRY NANCY L"/>
    <s v="5435 N RED RIBBON PT"/>
    <s v="BEVERLY HILLS FL 34465 2415"/>
  </r>
  <r>
    <x v="2119"/>
    <s v="18E17S320030  00110 0020"/>
    <s v="7492"/>
    <s v="PINE RIDGE UNITS 3 &amp; 4"/>
    <s v="0000"/>
    <s v="Vacant Residential"/>
    <s v="02"/>
    <s v="18S"/>
    <s v="18E"/>
    <s v="1.0 TO 2.5 ACRES HIGH"/>
    <x v="1"/>
    <n v="59031"/>
    <n v="1.36"/>
    <s v="000X"/>
    <n v="5602"/>
    <s v="N"/>
    <x v="120"/>
    <s v="DR"/>
    <m/>
    <s v="BEVERLY HILLS"/>
    <m/>
    <s v="PINE RIDGE UNIT 3 PB 8 PG 51 LOT 2 BLK 11 "/>
    <n v="16940"/>
    <n v="16940"/>
    <n v="0"/>
    <n v="16940"/>
    <n v="16940"/>
    <x v="1"/>
    <x v="312"/>
    <n v="21000"/>
    <n v="1515"/>
    <n v="628"/>
    <x v="1"/>
    <s v="FROM DEVELOPERS"/>
    <m/>
    <x v="6"/>
    <x v="2"/>
    <x v="2"/>
    <m/>
    <m/>
    <m/>
    <x v="2"/>
    <x v="1"/>
    <n v="0"/>
    <m/>
    <m/>
    <m/>
    <m/>
    <s v="DIAMOY NENITA D"/>
    <m/>
    <s v="4027 CASCADA CIR"/>
    <s v="COOPER CITY FL 33324"/>
  </r>
  <r>
    <x v="2120"/>
    <s v="18E17S320030  00110 0040"/>
    <s v="7492"/>
    <s v="PINE RIDGE UNITS 3 &amp; 4"/>
    <s v="0000"/>
    <s v="Vacant Residential"/>
    <s v="02"/>
    <s v="18S"/>
    <s v="18E"/>
    <s v="1.0 TO 2.5 ACRES HIGH"/>
    <x v="1"/>
    <n v="55689"/>
    <n v="1.28"/>
    <s v="000X"/>
    <n v="5566"/>
    <s v="N"/>
    <x v="120"/>
    <s v="DR"/>
    <m/>
    <s v="BEVERLY HILLS"/>
    <m/>
    <s v="PINE RIDGE UNIT 3 PB 8 PG 51 LOT 4 BLK 11"/>
    <n v="15980"/>
    <n v="15980"/>
    <n v="0"/>
    <n v="15980"/>
    <n v="15980"/>
    <x v="1"/>
    <x v="902"/>
    <n v="21500"/>
    <n v="3049"/>
    <n v="308"/>
    <x v="1"/>
    <s v="WARRANTY DEED"/>
    <m/>
    <x v="6"/>
    <x v="2"/>
    <x v="2"/>
    <m/>
    <m/>
    <m/>
    <x v="2"/>
    <x v="1"/>
    <n v="0"/>
    <m/>
    <m/>
    <m/>
    <m/>
    <s v="THOR DONALD H JR"/>
    <m/>
    <s v="4141 W BONANZA DR"/>
    <s v="BEVERLY HILLS FL 34465"/>
  </r>
  <r>
    <x v="2121"/>
    <s v="18E17S320030  00120 0110"/>
    <s v="7492"/>
    <s v="PINE RIDGE UNITS 3 &amp; 4"/>
    <s v="0000"/>
    <s v="Vacant Residential"/>
    <s v="02"/>
    <s v="18S"/>
    <s v="18E"/>
    <s v="STANDARD"/>
    <x v="1"/>
    <n v="45987"/>
    <n v="1.06"/>
    <s v="000X"/>
    <n v="5477"/>
    <s v="N"/>
    <x v="120"/>
    <s v="DR"/>
    <m/>
    <s v="BEVERLY HILLS"/>
    <m/>
    <s v="PINE RIDGE UNIT 3 PB 8 PG 51 LOT 11 BLK 12 "/>
    <n v="16890"/>
    <n v="16890"/>
    <n v="0"/>
    <n v="16890"/>
    <n v="16890"/>
    <x v="1"/>
    <x v="49"/>
    <n v="85000"/>
    <n v="1967"/>
    <n v="1432"/>
    <x v="1"/>
    <s v="WARRANTY DEED"/>
    <m/>
    <x v="6"/>
    <x v="2"/>
    <x v="2"/>
    <m/>
    <m/>
    <m/>
    <x v="2"/>
    <x v="1"/>
    <n v="0"/>
    <m/>
    <m/>
    <m/>
    <m/>
    <s v="REYES RONALD L &amp; KIM E"/>
    <m/>
    <s v="332 VENTURA DR"/>
    <s v="OLDSMAR FL 34677 4600"/>
  </r>
  <r>
    <x v="2122"/>
    <s v="18E17S320030  00120 0120"/>
    <s v="7492"/>
    <s v="PINE RIDGE UNITS 3 &amp; 4"/>
    <s v="0100"/>
    <s v="Single Family Residential"/>
    <s v="02"/>
    <s v="18S"/>
    <s v="18E"/>
    <s v="STANDARD"/>
    <x v="0"/>
    <n v="43638"/>
    <n v="1"/>
    <s v="000X"/>
    <n v="5465"/>
    <s v="N"/>
    <x v="120"/>
    <s v="DR"/>
    <m/>
    <s v="BEVERLY HILLS"/>
    <m/>
    <s v="PINE RIDGE UNIT 3 PB 8 PG 51 LOT 12 BLK 12 "/>
    <n v="233573"/>
    <n v="16030"/>
    <n v="217543"/>
    <n v="186151"/>
    <n v="161151"/>
    <x v="0"/>
    <x v="293"/>
    <n v="184000"/>
    <n v="2626"/>
    <n v="1008"/>
    <x v="0"/>
    <s v="TO OR FROM BANKS/LOAN CO."/>
    <n v="1"/>
    <x v="37"/>
    <x v="0"/>
    <x v="0"/>
    <n v="1"/>
    <n v="2618"/>
    <n v="32"/>
    <x v="1"/>
    <x v="0"/>
    <n v="3627"/>
    <m/>
    <m/>
    <m/>
    <m/>
    <s v="NOA JENNIFER L"/>
    <m/>
    <s v="5465 N PRINCEWOOD DR"/>
    <s v="BEVERLY HILLS FL 34465 2425"/>
  </r>
  <r>
    <x v="2123"/>
    <s v="18E17S320030  00130 0040"/>
    <s v="7492"/>
    <s v="PINE RIDGE UNITS 3 &amp; 4"/>
    <s v="0000"/>
    <s v="Vacant Residential"/>
    <s v="02"/>
    <s v="18S"/>
    <s v="18E"/>
    <s v="STANDARD"/>
    <x v="1"/>
    <n v="45521"/>
    <n v="1.05"/>
    <s v="000X"/>
    <n v="1344"/>
    <s v="W"/>
    <x v="127"/>
    <s v="PL"/>
    <m/>
    <s v="BEVERLY HILLS"/>
    <m/>
    <s v="PINE RIDGE UNIT 3 PB 8 PG 51 LOT 4 BLK 13"/>
    <n v="16720"/>
    <n v="16720"/>
    <n v="0"/>
    <n v="16720"/>
    <n v="16720"/>
    <x v="1"/>
    <x v="630"/>
    <n v="19000"/>
    <n v="1227"/>
    <n v="288"/>
    <x v="1"/>
    <s v="FROM DEVELOPERS"/>
    <m/>
    <x v="6"/>
    <x v="2"/>
    <x v="2"/>
    <m/>
    <m/>
    <m/>
    <x v="2"/>
    <x v="1"/>
    <n v="0"/>
    <m/>
    <m/>
    <m/>
    <m/>
    <s v="TING MANUEL G"/>
    <s v="TING MARILYN E"/>
    <s v="2033 ARMOUR DR"/>
    <s v="WILMINGTON DE 19808"/>
  </r>
  <r>
    <x v="2124"/>
    <s v="18E17S320030  00130 0050"/>
    <s v="7492"/>
    <s v="PINE RIDGE UNITS 3 &amp; 4"/>
    <s v="0100"/>
    <s v="Single Family Residential"/>
    <s v="02"/>
    <s v="18S"/>
    <s v="18E"/>
    <s v="STANDARD"/>
    <x v="0"/>
    <n v="48597"/>
    <n v="1.1200000000000001"/>
    <s v="000X"/>
    <n v="1338"/>
    <s v="W"/>
    <x v="127"/>
    <s v="PL"/>
    <m/>
    <s v="BEVERLY HILLS"/>
    <m/>
    <s v="PINE RIDGE UNIT 3 PB 8 PG 51 LOT 5 BLK 13"/>
    <n v="261768"/>
    <n v="17850"/>
    <n v="243918"/>
    <n v="210065"/>
    <n v="185065"/>
    <x v="0"/>
    <x v="424"/>
    <n v="227500"/>
    <n v="2551"/>
    <n v="1048"/>
    <x v="0"/>
    <s v="WARRANTY DEED"/>
    <n v="1"/>
    <x v="24"/>
    <x v="0"/>
    <x v="0"/>
    <m/>
    <n v="2182"/>
    <n v="32"/>
    <x v="0"/>
    <x v="0"/>
    <n v="3272"/>
    <m/>
    <m/>
    <m/>
    <m/>
    <s v="MATTHEWS SHIRLEY A"/>
    <s v="MATTHEWS WILLIAM"/>
    <s v="1338 W SPHERE PL"/>
    <s v="BEVERLY HILLS FL 34465"/>
  </r>
  <r>
    <x v="2125"/>
    <s v="18E17S320030  00130 0090"/>
    <s v="7492"/>
    <s v="PINE RIDGE UNITS 3 &amp; 4"/>
    <s v="0100"/>
    <s v="Single Family Residential"/>
    <s v="02"/>
    <s v="18S"/>
    <s v="18E"/>
    <s v="STANDARD"/>
    <x v="0"/>
    <n v="44443"/>
    <n v="1.02"/>
    <s v="000X"/>
    <n v="1312"/>
    <s v="W"/>
    <x v="127"/>
    <s v="PL"/>
    <m/>
    <s v="BEVERLY HILLS"/>
    <m/>
    <s v="PINE RIDGE UNIT 3 PB 8 PG 51 LOT 9 BLK 13"/>
    <n v="236284"/>
    <n v="16320"/>
    <n v="219964"/>
    <n v="229657"/>
    <n v="199657"/>
    <x v="0"/>
    <x v="111"/>
    <n v="250000"/>
    <n v="2825"/>
    <n v="805"/>
    <x v="0"/>
    <s v="WARRANTY DEED"/>
    <n v="1"/>
    <x v="22"/>
    <x v="0"/>
    <x v="0"/>
    <m/>
    <n v="2207"/>
    <n v="32"/>
    <x v="0"/>
    <x v="0"/>
    <n v="3070"/>
    <m/>
    <m/>
    <m/>
    <m/>
    <s v="COCHRAN TERESA L"/>
    <s v="FABER GARY L"/>
    <s v="1312 W SPHERE PL"/>
    <s v="BEVERLY HILLS FL 34465"/>
  </r>
  <r>
    <x v="2126"/>
    <s v="18E17S320030  00140 0040"/>
    <s v="7492"/>
    <s v="PINE RIDGE UNITS 3 &amp; 4"/>
    <s v="0100"/>
    <s v="Single Family Residential"/>
    <s v="02"/>
    <s v="18S"/>
    <s v="18E"/>
    <s v="STANDARD"/>
    <x v="0"/>
    <n v="46251"/>
    <n v="1.06"/>
    <s v="000X"/>
    <n v="5440"/>
    <s v="N"/>
    <x v="118"/>
    <s v="DR"/>
    <m/>
    <s v="BEVERLY HILLS"/>
    <m/>
    <s v="PINE RIDGE UNIT 3 PB 8 PG 51 LOT 4 BLK 14"/>
    <n v="151240"/>
    <n v="16990"/>
    <n v="134250"/>
    <n v="134245"/>
    <n v="109245"/>
    <x v="0"/>
    <x v="903"/>
    <n v="159500"/>
    <n v="2834"/>
    <n v="2161"/>
    <x v="0"/>
    <s v="WARRANTY DEED"/>
    <n v="1"/>
    <x v="7"/>
    <x v="3"/>
    <x v="0"/>
    <m/>
    <n v="1377"/>
    <n v="32"/>
    <x v="0"/>
    <x v="0"/>
    <n v="1878"/>
    <m/>
    <m/>
    <m/>
    <m/>
    <s v="ERB MICHAEL J"/>
    <s v="ERB ELVA L"/>
    <s v="5440 N PEPPERMINT DR"/>
    <s v="BEVERLY HILLS FL 34465"/>
  </r>
  <r>
    <x v="2127"/>
    <s v="18E17S320030  00140 0060"/>
    <s v="7492"/>
    <s v="PINE RIDGE UNITS 3 &amp; 4"/>
    <s v="0000"/>
    <s v="Vacant Residential"/>
    <s v="02"/>
    <s v="18S"/>
    <s v="18E"/>
    <s v="STANDARD"/>
    <x v="1"/>
    <n v="46251"/>
    <n v="1.06"/>
    <s v="000X"/>
    <n v="5396"/>
    <s v="N"/>
    <x v="118"/>
    <s v="DR"/>
    <m/>
    <s v="BEVERLY HILLS"/>
    <m/>
    <s v="PINE RIDGE UNIT 3 PB 8 PG 51 LOT 6 BLK 14 "/>
    <n v="16990"/>
    <n v="16990"/>
    <n v="0"/>
    <n v="16990"/>
    <n v="16990"/>
    <x v="1"/>
    <x v="23"/>
    <m/>
    <m/>
    <m/>
    <x v="2"/>
    <m/>
    <m/>
    <x v="6"/>
    <x v="2"/>
    <x v="2"/>
    <m/>
    <m/>
    <m/>
    <x v="2"/>
    <x v="1"/>
    <n v="0"/>
    <m/>
    <m/>
    <m/>
    <m/>
    <s v="LEE YOUNG SIK &amp; HWA HEE"/>
    <m/>
    <s v="32 SANDPIPER STRAND"/>
    <s v="CORONADO CA 92118"/>
  </r>
  <r>
    <x v="2128"/>
    <s v="18E17S320030  00160 0010"/>
    <s v="7492"/>
    <s v="PINE RIDGE UNITS 3 &amp; 4"/>
    <s v="0000"/>
    <s v="Vacant Residential"/>
    <s v="02"/>
    <s v="18S"/>
    <s v="18E"/>
    <s v="STANDARD"/>
    <x v="1"/>
    <n v="52171"/>
    <n v="1.2"/>
    <s v="000X"/>
    <n v="5216"/>
    <s v="N"/>
    <x v="117"/>
    <s v="DR"/>
    <m/>
    <s v="BEVERLY HILLS"/>
    <m/>
    <s v="PINE RIDGE UNIT 3 PB 8 PG 51 LOT 1 BLK 16 "/>
    <n v="19160"/>
    <n v="19160"/>
    <n v="0"/>
    <n v="19160"/>
    <n v="19160"/>
    <x v="1"/>
    <x v="23"/>
    <m/>
    <m/>
    <m/>
    <x v="2"/>
    <m/>
    <m/>
    <x v="6"/>
    <x v="2"/>
    <x v="2"/>
    <m/>
    <m/>
    <m/>
    <x v="2"/>
    <x v="1"/>
    <n v="0"/>
    <m/>
    <m/>
    <m/>
    <m/>
    <s v="MALABANAN ERLINDA O"/>
    <m/>
    <s v="11 JUNIPER GLN"/>
    <s v="CORNWALL NY 12518"/>
  </r>
  <r>
    <x v="2129"/>
    <s v="18E17S320030  00160 0020"/>
    <s v="7492"/>
    <s v="PINE RIDGE UNITS 3 &amp; 4"/>
    <s v="0100"/>
    <s v="Single Family Residential"/>
    <s v="02"/>
    <s v="18S"/>
    <s v="18E"/>
    <s v="STANDARD"/>
    <x v="0"/>
    <n v="46217"/>
    <n v="1.06"/>
    <s v="000X"/>
    <n v="5182"/>
    <s v="N"/>
    <x v="117"/>
    <s v="DR"/>
    <m/>
    <s v="BEVERLY HILLS"/>
    <m/>
    <s v="PINE RIDGE UNIT 3 PB 8 PG 51 LOT 2 BLK 16"/>
    <n v="235370"/>
    <n v="16980"/>
    <n v="218390"/>
    <n v="176015"/>
    <n v="0"/>
    <x v="0"/>
    <x v="630"/>
    <n v="165000"/>
    <n v="1225"/>
    <n v="1947"/>
    <x v="0"/>
    <s v="WARRANTY DEED"/>
    <n v="1"/>
    <x v="10"/>
    <x v="1"/>
    <x v="1"/>
    <m/>
    <n v="2308"/>
    <n v="32"/>
    <x v="0"/>
    <x v="0"/>
    <n v="3370"/>
    <m/>
    <m/>
    <m/>
    <m/>
    <s v="GUGUDAN CHARLES R"/>
    <s v="GUGUDAN JUDITH E"/>
    <s v="5182 N PERSIMMON DR"/>
    <s v="BEVERLY HILLS FL 34465 2444"/>
  </r>
  <r>
    <x v="2130"/>
    <s v="18E17S320030  00160 0030"/>
    <s v="7492"/>
    <s v="PINE RIDGE UNITS 3 &amp; 4"/>
    <s v="0000"/>
    <s v="Vacant Residential"/>
    <s v="02"/>
    <s v="18S"/>
    <s v="18E"/>
    <s v="STANDARD"/>
    <x v="1"/>
    <n v="46788"/>
    <n v="1.07"/>
    <s v="000X"/>
    <n v="5148"/>
    <s v="N"/>
    <x v="117"/>
    <s v="DR"/>
    <m/>
    <s v="BEVERLY HILLS"/>
    <m/>
    <s v="PINE RIDGE UNIT 3 PB 8 PG 51 LOT 3 BLK 16"/>
    <n v="17190"/>
    <n v="17190"/>
    <n v="0"/>
    <n v="17190"/>
    <n v="17190"/>
    <x v="1"/>
    <x v="904"/>
    <n v="50500"/>
    <n v="3131"/>
    <n v="446"/>
    <x v="1"/>
    <s v="SALE / MORE THAN 1 PARCEL"/>
    <m/>
    <x v="6"/>
    <x v="2"/>
    <x v="2"/>
    <m/>
    <m/>
    <m/>
    <x v="2"/>
    <x v="1"/>
    <n v="0"/>
    <m/>
    <m/>
    <m/>
    <m/>
    <s v="ADAMS HOMES OF NORTHWEST FLORIDA INC"/>
    <m/>
    <s v="3000 GULF BREEZE PKWY"/>
    <s v="GULF BREEZE FL 32563"/>
  </r>
  <r>
    <x v="2131"/>
    <s v="18E17S320030  00160 0070"/>
    <s v="7492"/>
    <s v="PINE RIDGE UNITS 3 &amp; 4"/>
    <s v="0100"/>
    <s v="Single Family Residential"/>
    <s v="02"/>
    <s v="18S"/>
    <s v="18E"/>
    <s v="STANDARD"/>
    <x v="0"/>
    <n v="50109"/>
    <n v="1.1499999999999999"/>
    <s v="000X"/>
    <n v="5054"/>
    <s v="N"/>
    <x v="117"/>
    <s v="DR"/>
    <m/>
    <s v="BEVERLY HILLS"/>
    <m/>
    <s v="PINE RIDGE UNIT 3 PB 8 PG 51 LOT 7 BLK 16"/>
    <n v="255174"/>
    <n v="18400"/>
    <n v="236774"/>
    <n v="198346"/>
    <n v="173346"/>
    <x v="0"/>
    <x v="11"/>
    <n v="265000"/>
    <n v="1624"/>
    <n v="1604"/>
    <x v="0"/>
    <s v="WARRANTY DEED"/>
    <n v="1"/>
    <x v="5"/>
    <x v="1"/>
    <x v="0"/>
    <n v="1"/>
    <n v="2429"/>
    <n v="32"/>
    <x v="0"/>
    <x v="0"/>
    <n v="3628"/>
    <m/>
    <m/>
    <m/>
    <m/>
    <s v="DEPP JOHN C"/>
    <s v="DEPP JUNE W"/>
    <s v="5054 N PERSIMMON DR"/>
    <s v="BEVERLY HILLS FL 34465"/>
  </r>
  <r>
    <x v="2132"/>
    <s v="18E17S320030  00160 0160"/>
    <s v="7492"/>
    <s v="PINE RIDGE UNITS 3 &amp; 4"/>
    <s v="0000"/>
    <s v="Vacant Residential"/>
    <s v="02"/>
    <s v="18S"/>
    <s v="18E"/>
    <s v="STANDARD"/>
    <x v="1"/>
    <n v="44365"/>
    <n v="1.02"/>
    <s v="000X"/>
    <n v="5213"/>
    <s v="N"/>
    <x v="118"/>
    <s v="DR"/>
    <m/>
    <s v="BEVERLY HILLS"/>
    <m/>
    <s v="PINE RIDGE UNIT 3 PB 8 PG 51 LOT 16 BLK 16 "/>
    <n v="16300"/>
    <n v="16300"/>
    <n v="0"/>
    <n v="16300"/>
    <n v="16300"/>
    <x v="1"/>
    <x v="23"/>
    <m/>
    <m/>
    <m/>
    <x v="2"/>
    <m/>
    <m/>
    <x v="6"/>
    <x v="2"/>
    <x v="2"/>
    <m/>
    <m/>
    <m/>
    <x v="2"/>
    <x v="1"/>
    <n v="0"/>
    <m/>
    <m/>
    <m/>
    <m/>
    <s v="GEOMAR HOLDINGS LTD"/>
    <s v="ATTN MARTA PILAPIL"/>
    <s v="6948 HAYTER DR"/>
    <s v="LAKELAND FL 33813"/>
  </r>
  <r>
    <x v="2133"/>
    <s v="18E17S320030  00170 0050"/>
    <s v="7492"/>
    <s v="PINE RIDGE UNITS 3 &amp; 4"/>
    <s v="0100"/>
    <s v="Single Family Residential"/>
    <s v="02"/>
    <s v="18S"/>
    <s v="18E"/>
    <s v="STANDARD"/>
    <x v="0"/>
    <n v="46542"/>
    <n v="1.07"/>
    <s v="000X"/>
    <n v="5086"/>
    <s v="N"/>
    <x v="118"/>
    <s v="DR"/>
    <m/>
    <s v="BEVERLY HILLS"/>
    <m/>
    <s v="PINE RIDGE UNIT 3 PB 8 PG 51 LOT 5 BLK 17"/>
    <n v="172539"/>
    <n v="17100"/>
    <n v="155439"/>
    <n v="133433"/>
    <n v="103433"/>
    <x v="0"/>
    <x v="69"/>
    <n v="144300"/>
    <n v="2523"/>
    <n v="1251"/>
    <x v="0"/>
    <s v="WARRANTY DEED"/>
    <n v="1"/>
    <x v="1"/>
    <x v="1"/>
    <x v="0"/>
    <m/>
    <n v="1716"/>
    <n v="32"/>
    <x v="0"/>
    <x v="0"/>
    <n v="2720"/>
    <m/>
    <m/>
    <m/>
    <m/>
    <s v="MURRAY MAURICE A"/>
    <s v="MURRAY VIRGINIA M"/>
    <s v="5086 N PEPPERMINT DR"/>
    <s v="BEVERLY HILLS FL 34465"/>
  </r>
  <r>
    <x v="2134"/>
    <s v="18E17S320030  00170 0100"/>
    <s v="7492"/>
    <s v="PINE RIDGE UNITS 3 &amp; 4"/>
    <s v="0100"/>
    <s v="Single Family Residential"/>
    <s v="11"/>
    <s v="18S"/>
    <s v="18E"/>
    <s v="1.0 TO 2.5 ACRES HIGH"/>
    <x v="0"/>
    <n v="57533"/>
    <n v="1.32"/>
    <s v="000X"/>
    <n v="4926"/>
    <s v="N"/>
    <x v="112"/>
    <s v="WAY"/>
    <m/>
    <s v="BEVERLY HILLS"/>
    <m/>
    <s v="PINE RIDGE UNIT 3 PB 8 PG 51 LOT 10 BLK 17"/>
    <n v="242652"/>
    <n v="16510"/>
    <n v="226142"/>
    <n v="175506"/>
    <n v="150506"/>
    <x v="0"/>
    <x v="557"/>
    <n v="330000"/>
    <n v="3054"/>
    <n v="48"/>
    <x v="0"/>
    <s v="WARRANTY DEED"/>
    <n v="1"/>
    <x v="11"/>
    <x v="1"/>
    <x v="0"/>
    <n v="1"/>
    <n v="2403"/>
    <n v="32"/>
    <x v="0"/>
    <x v="0"/>
    <n v="3368"/>
    <m/>
    <m/>
    <m/>
    <m/>
    <s v="BRAMMER GREGORY"/>
    <m/>
    <s v="4936 N MAPLEVIEW WAY"/>
    <s v="BEVERLY HILLS FL 34465"/>
  </r>
  <r>
    <x v="2135"/>
    <s v="18E17S320030  00180 0060"/>
    <s v="7492"/>
    <s v="PINE RIDGE UNITS 3 &amp; 4"/>
    <s v="0000"/>
    <s v="Vacant Residential"/>
    <s v="02"/>
    <s v="18S"/>
    <s v="18E"/>
    <s v="STANDARD"/>
    <x v="1"/>
    <n v="46922"/>
    <n v="1.08"/>
    <s v="000X"/>
    <n v="1899"/>
    <s v="W"/>
    <x v="129"/>
    <s v="DR"/>
    <m/>
    <s v="BEVERLY HILLS"/>
    <m/>
    <s v="PINE RIDGE UNIT 3 PB 8 PG 51 LOT 6 BLK 18"/>
    <n v="17240"/>
    <n v="17240"/>
    <n v="0"/>
    <n v="17240"/>
    <n v="17240"/>
    <x v="1"/>
    <x v="23"/>
    <m/>
    <m/>
    <m/>
    <x v="2"/>
    <m/>
    <m/>
    <x v="6"/>
    <x v="2"/>
    <x v="2"/>
    <m/>
    <m/>
    <m/>
    <x v="2"/>
    <x v="1"/>
    <n v="0"/>
    <m/>
    <m/>
    <m/>
    <m/>
    <s v="SCHERER FREDERICK W &amp; KATHLEEN"/>
    <m/>
    <s v="16 POST RD"/>
    <s v="HOOKSETT NH 03106"/>
  </r>
  <r>
    <x v="2136"/>
    <s v="18E17S320030  00190 0090"/>
    <s v="7492"/>
    <s v="PINE RIDGE UNITS 3 &amp; 4"/>
    <s v="0100"/>
    <s v="Single Family Residential"/>
    <s v="02"/>
    <s v="18S"/>
    <s v="18E"/>
    <s v="STANDARD"/>
    <x v="0"/>
    <n v="46933"/>
    <n v="1.08"/>
    <s v="000X"/>
    <n v="1890"/>
    <s v="W"/>
    <x v="130"/>
    <s v="DR"/>
    <m/>
    <s v="BEVERLY HILLS"/>
    <m/>
    <s v="PINE RIDGE UNIT 3 PB 8 PG 51 LOT 9 BLK 19"/>
    <n v="198174"/>
    <n v="17240"/>
    <n v="180934"/>
    <n v="198174"/>
    <n v="198174"/>
    <x v="0"/>
    <x v="905"/>
    <n v="215000"/>
    <n v="3034"/>
    <n v="173"/>
    <x v="0"/>
    <s v="WARRANTY DEED"/>
    <n v="1"/>
    <x v="16"/>
    <x v="1"/>
    <x v="0"/>
    <m/>
    <n v="1928"/>
    <n v="32"/>
    <x v="0"/>
    <x v="0"/>
    <n v="2880"/>
    <m/>
    <m/>
    <m/>
    <m/>
    <s v="MECHLEY RICHARD A"/>
    <s v="MECHLEY PATRICIA L"/>
    <s v="1890 W TALL OAKS DR"/>
    <s v="BEVERLY HILLS FL 34465"/>
  </r>
  <r>
    <x v="2137"/>
    <s v="18E17S320030  00140 0030"/>
    <s v="7492"/>
    <s v="PINE RIDGE UNITS 3 &amp; 4"/>
    <s v="0000"/>
    <s v="Vacant Residential"/>
    <s v="02"/>
    <s v="18S"/>
    <s v="18E"/>
    <s v="STANDARD"/>
    <x v="1"/>
    <n v="48851"/>
    <n v="1.1200000000000001"/>
    <s v="000X"/>
    <n v="5464"/>
    <s v="N"/>
    <x v="118"/>
    <s v="DR"/>
    <m/>
    <s v="BEVERLY HILLS"/>
    <m/>
    <s v="PINE RIDGE UNIT 3 PB 8 PG 51 LOT 3 BLK 14"/>
    <n v="17940"/>
    <n v="17940"/>
    <n v="0"/>
    <n v="17940"/>
    <n v="17940"/>
    <x v="1"/>
    <x v="23"/>
    <m/>
    <m/>
    <m/>
    <x v="2"/>
    <m/>
    <m/>
    <x v="6"/>
    <x v="2"/>
    <x v="2"/>
    <m/>
    <m/>
    <m/>
    <x v="2"/>
    <x v="1"/>
    <n v="0"/>
    <m/>
    <m/>
    <m/>
    <m/>
    <s v="SPRUILL MILFORD F &amp;"/>
    <s v="SHARON J SPRUILL"/>
    <s v="14539 CUTSTONE WAY"/>
    <s v="SILVER SPRING MD 20905 7432"/>
  </r>
  <r>
    <x v="2138"/>
    <s v="18E17S320030  00140 0080"/>
    <s v="7492"/>
    <s v="PINE RIDGE UNITS 3 &amp; 4"/>
    <s v="0000"/>
    <s v="Vacant Residential"/>
    <s v="02"/>
    <s v="18S"/>
    <s v="18E"/>
    <s v="STANDARD"/>
    <x v="1"/>
    <n v="46846"/>
    <n v="1.08"/>
    <s v="000X"/>
    <n v="5330"/>
    <s v="N"/>
    <x v="118"/>
    <s v="DR"/>
    <m/>
    <s v="BEVERLY HILLS"/>
    <m/>
    <s v="PINE RIDGE UNIT 3 PB 8 PG 51 LOT 8 BLK 14 "/>
    <n v="17210"/>
    <n v="17210"/>
    <n v="0"/>
    <n v="17210"/>
    <n v="17210"/>
    <x v="1"/>
    <x v="23"/>
    <m/>
    <m/>
    <m/>
    <x v="2"/>
    <m/>
    <m/>
    <x v="6"/>
    <x v="2"/>
    <x v="2"/>
    <m/>
    <m/>
    <m/>
    <x v="2"/>
    <x v="1"/>
    <n v="0"/>
    <m/>
    <m/>
    <m/>
    <m/>
    <s v="TUNG RANDY W &amp; ANNIE A"/>
    <m/>
    <s v="445 LONE PINE RD"/>
    <s v="BLOOMFIELD HILLS MI 48304"/>
  </r>
  <r>
    <x v="2139"/>
    <s v="18E17S320030  00140 0130"/>
    <s v="7492"/>
    <s v="PINE RIDGE UNITS 3 &amp; 4"/>
    <s v="0100"/>
    <s v="Single Family Residential"/>
    <s v="02"/>
    <s v="18S"/>
    <s v="18E"/>
    <s v="STANDARD"/>
    <x v="0"/>
    <n v="44337"/>
    <n v="1.02"/>
    <s v="000X"/>
    <n v="5373"/>
    <s v="N"/>
    <x v="128"/>
    <s v="BLVD"/>
    <m/>
    <s v="BEVERLY HILLS"/>
    <m/>
    <s v="PINE RIDGE UNIT 3 PB 8 PG 51 LOT 13 BLK 14"/>
    <n v="321060"/>
    <n v="16280"/>
    <n v="304780"/>
    <n v="275502"/>
    <n v="250502"/>
    <x v="0"/>
    <x v="288"/>
    <n v="59000"/>
    <n v="1817"/>
    <n v="2096"/>
    <x v="1"/>
    <s v="WARRANTY DEED"/>
    <n v="1"/>
    <x v="3"/>
    <x v="1"/>
    <x v="1"/>
    <m/>
    <n v="2825"/>
    <n v="32"/>
    <x v="0"/>
    <x v="0"/>
    <n v="3936"/>
    <m/>
    <m/>
    <m/>
    <m/>
    <s v="CARUSO FRANK L"/>
    <s v="CARUSO MAUREEN A"/>
    <s v="5373 N BEDSTROW BLVD"/>
    <s v="BEVERLY HILLS FL 34465"/>
  </r>
  <r>
    <x v="2140"/>
    <s v="18E17S320030  00150 0040"/>
    <s v="7492"/>
    <s v="PINE RIDGE UNITS 3 &amp; 4"/>
    <s v="0000"/>
    <s v="Vacant Residential"/>
    <s v="02"/>
    <s v="18S"/>
    <s v="18E"/>
    <s v="STANDARD"/>
    <x v="1"/>
    <n v="44002"/>
    <n v="1.01"/>
    <s v="000X"/>
    <n v="5374"/>
    <s v="N"/>
    <x v="117"/>
    <s v="DR"/>
    <m/>
    <s v="BEVERLY HILLS"/>
    <m/>
    <s v="PINE RIDGE UNIT 3 PB 8 PG 51 LOT 4 BLK 15 "/>
    <n v="16160"/>
    <n v="16160"/>
    <n v="0"/>
    <n v="16160"/>
    <n v="16160"/>
    <x v="1"/>
    <x v="272"/>
    <n v="22000"/>
    <n v="1688"/>
    <n v="677"/>
    <x v="1"/>
    <s v="WARRANTY DEED"/>
    <m/>
    <x v="6"/>
    <x v="2"/>
    <x v="2"/>
    <m/>
    <m/>
    <m/>
    <x v="2"/>
    <x v="1"/>
    <n v="0"/>
    <m/>
    <m/>
    <m/>
    <m/>
    <s v="D ACCORDO ARMANDO &amp; LAURA"/>
    <m/>
    <s v="108 BAYVIEW AVE"/>
    <s v="BAYPORT NY 11705"/>
  </r>
  <r>
    <x v="2141"/>
    <s v="18E17S320030  00160 0090"/>
    <s v="7492"/>
    <s v="PINE RIDGE UNITS 3 &amp; 4"/>
    <s v="0100"/>
    <s v="Single Family Residential"/>
    <s v="02"/>
    <s v="18S"/>
    <s v="18E"/>
    <s v="STANDARD"/>
    <x v="0"/>
    <n v="44097"/>
    <n v="1.01"/>
    <s v="000X"/>
    <n v="5005"/>
    <s v="N"/>
    <x v="118"/>
    <s v="DR"/>
    <m/>
    <s v="BEVERLY HILLS"/>
    <m/>
    <s v="PINE RIDGE UNIT 3 PB 8 PG 51 LOT 9 BLK 16"/>
    <n v="16200"/>
    <n v="16200"/>
    <n v="0"/>
    <n v="16200"/>
    <n v="16200"/>
    <x v="0"/>
    <x v="902"/>
    <n v="370000"/>
    <n v="3048"/>
    <n v="258"/>
    <x v="0"/>
    <s v="WARRANTY DEED"/>
    <n v="1"/>
    <x v="31"/>
    <x v="1"/>
    <x v="0"/>
    <m/>
    <n v="2445"/>
    <n v="32"/>
    <x v="0"/>
    <x v="0"/>
    <n v="3572"/>
    <m/>
    <m/>
    <m/>
    <m/>
    <s v="HEPNER ELIZABETH"/>
    <s v="HEPNER JAMES E"/>
    <s v="5005 N PEPPERMINT DR"/>
    <s v="BEVERLY HILLS FL 34465"/>
  </r>
  <r>
    <x v="2142"/>
    <s v="18E17S320030  00160 0110"/>
    <s v="7492"/>
    <s v="PINE RIDGE UNITS 3 &amp; 4"/>
    <s v="0000"/>
    <s v="Vacant Residential"/>
    <s v="02"/>
    <s v="18S"/>
    <s v="18E"/>
    <s v="STANDARD"/>
    <x v="1"/>
    <n v="44291"/>
    <n v="1.02"/>
    <s v="000X"/>
    <n v="5039"/>
    <s v="N"/>
    <x v="118"/>
    <s v="DR"/>
    <m/>
    <s v="BEVERLY HILLS"/>
    <m/>
    <s v="PINE RIDGE UNIT 3 PB 8 PG 51 LOT 11 BLK 16 "/>
    <n v="16270"/>
    <n v="16270"/>
    <n v="0"/>
    <n v="16270"/>
    <n v="16270"/>
    <x v="1"/>
    <x v="23"/>
    <m/>
    <m/>
    <m/>
    <x v="2"/>
    <m/>
    <m/>
    <x v="6"/>
    <x v="2"/>
    <x v="2"/>
    <m/>
    <m/>
    <m/>
    <x v="2"/>
    <x v="1"/>
    <n v="0"/>
    <m/>
    <m/>
    <m/>
    <m/>
    <s v="SUMETANON SUPIN"/>
    <m/>
    <s v="4912 SEASONS DR"/>
    <s v="TROY MI 48098 6623"/>
  </r>
  <r>
    <x v="2143"/>
    <s v="18E17S320030  00170 0070"/>
    <s v="7492"/>
    <s v="PINE RIDGE UNITS 3 &amp; 4"/>
    <s v="0100"/>
    <s v="Single Family Residential"/>
    <s v="02"/>
    <s v="18S"/>
    <s v="18E"/>
    <s v="STANDARD"/>
    <x v="0"/>
    <n v="45972"/>
    <n v="1.06"/>
    <s v="000X"/>
    <n v="5042"/>
    <s v="N"/>
    <x v="118"/>
    <s v="DR"/>
    <m/>
    <s v="BEVERLY HILLS"/>
    <m/>
    <s v="PINE RIDGE UNIT 3 PB 8 PG 51 LOT 7 BLK 17"/>
    <n v="189160"/>
    <n v="16890"/>
    <n v="172270"/>
    <n v="145355"/>
    <n v="120355"/>
    <x v="0"/>
    <x v="730"/>
    <n v="142900"/>
    <n v="1270"/>
    <n v="1363"/>
    <x v="0"/>
    <s v="WARRANTY DEED"/>
    <n v="1"/>
    <x v="7"/>
    <x v="1"/>
    <x v="0"/>
    <m/>
    <n v="1833"/>
    <n v="32"/>
    <x v="0"/>
    <x v="0"/>
    <n v="2720"/>
    <m/>
    <m/>
    <m/>
    <m/>
    <s v="MYERS MARY A"/>
    <m/>
    <s v="5042 N PEPPERMINT DR"/>
    <s v="BEVERLY HILLS FL 34465"/>
  </r>
  <r>
    <x v="2144"/>
    <s v="18E17S320030  00170 0120"/>
    <s v="7492"/>
    <s v="PINE RIDGE UNITS 3 &amp; 4"/>
    <s v="0100"/>
    <s v="Single Family Residential"/>
    <s v="11"/>
    <s v="18S"/>
    <s v="18E"/>
    <s v="STANDARD"/>
    <x v="0"/>
    <n v="50596"/>
    <n v="1.1599999999999999"/>
    <s v="000X"/>
    <n v="1641"/>
    <s v="W"/>
    <x v="11"/>
    <s v="BLVD"/>
    <m/>
    <s v="BEVERLY HILLS"/>
    <m/>
    <s v="PINE RIDGE UNIT 3 PB 8 PG 51 LOT 12 BLK 17"/>
    <n v="154717"/>
    <n v="18580"/>
    <n v="136137"/>
    <n v="154717"/>
    <n v="154717"/>
    <x v="1"/>
    <x v="23"/>
    <m/>
    <m/>
    <m/>
    <x v="2"/>
    <m/>
    <n v="1"/>
    <x v="49"/>
    <x v="1"/>
    <x v="0"/>
    <m/>
    <n v="1930"/>
    <n v="38"/>
    <x v="1"/>
    <x v="0"/>
    <n v="2698"/>
    <m/>
    <m/>
    <m/>
    <m/>
    <s v="MEIER FRIEDHELM"/>
    <s v="MEIER MARGARETE"/>
    <s v="ELLERNBRUCHWEG 8"/>
    <s v=" 32760 GERMANY"/>
  </r>
  <r>
    <x v="2145"/>
    <s v="18E17S320030  00170 0180"/>
    <s v="7492"/>
    <s v="PINE RIDGE UNITS 3 &amp; 4"/>
    <s v="0000"/>
    <s v="Vacant Residential"/>
    <s v="02"/>
    <s v="18S"/>
    <s v="18E"/>
    <s v="1.0 TO 2.5 ACRES HIGH"/>
    <x v="1"/>
    <n v="64679"/>
    <n v="1.48"/>
    <s v="000X"/>
    <n v="5089"/>
    <s v="N"/>
    <x v="128"/>
    <s v="BLVD"/>
    <m/>
    <s v="BEVERLY HILLS"/>
    <m/>
    <s v="PINE RIDGE UNIT 3 PB 8 PG 51 LOT 18 BLK 17"/>
    <n v="18560"/>
    <n v="18560"/>
    <n v="0"/>
    <n v="18560"/>
    <n v="18560"/>
    <x v="1"/>
    <x v="737"/>
    <n v="28500"/>
    <n v="3114"/>
    <n v="842"/>
    <x v="1"/>
    <s v="WARRANTY DEED"/>
    <m/>
    <x v="6"/>
    <x v="2"/>
    <x v="2"/>
    <m/>
    <m/>
    <m/>
    <x v="2"/>
    <x v="1"/>
    <n v="0"/>
    <m/>
    <m/>
    <m/>
    <m/>
    <s v="LEIVA LUIS E"/>
    <s v="LEIVA IRIS MARLEN"/>
    <s v="664 E JINNITA ST"/>
    <s v="HERNANDO FL 34442"/>
  </r>
  <r>
    <x v="2146"/>
    <s v="18E17S320030  00180 0010"/>
    <s v="7492"/>
    <s v="PINE RIDGE UNITS 3 &amp; 4"/>
    <s v="0100"/>
    <s v="Single Family Residential"/>
    <s v="03"/>
    <s v="18S"/>
    <s v="18E"/>
    <s v="STANDARD"/>
    <x v="0"/>
    <n v="49291"/>
    <n v="1.1299999999999999"/>
    <s v="000X"/>
    <n v="5093"/>
    <s v="N"/>
    <x v="105"/>
    <s v="DR"/>
    <m/>
    <s v="BEVERLY HILLS"/>
    <m/>
    <s v="PINE RIDGE UNIT 3 PB 8 PG 51 LOT 1 BLK 18"/>
    <n v="265762"/>
    <n v="18110"/>
    <n v="247652"/>
    <n v="222949"/>
    <n v="197949"/>
    <x v="0"/>
    <x v="397"/>
    <n v="300000"/>
    <n v="2706"/>
    <n v="2371"/>
    <x v="0"/>
    <s v="WARRANTY DEED"/>
    <n v="1"/>
    <x v="20"/>
    <x v="1"/>
    <x v="0"/>
    <m/>
    <n v="2387"/>
    <n v="32"/>
    <x v="0"/>
    <x v="0"/>
    <n v="3139"/>
    <m/>
    <m/>
    <m/>
    <m/>
    <s v="VOGEL ALBERT R"/>
    <s v="VOGEL PATRICIA M"/>
    <s v="5093 N LENA DR"/>
    <s v="BEVERLY HILLS FL 34465"/>
  </r>
  <r>
    <x v="2147"/>
    <s v="18E17S320030  00180 0080"/>
    <s v="7492"/>
    <s v="PINE RIDGE UNITS 3 &amp; 4"/>
    <s v="0100"/>
    <s v="Single Family Residential"/>
    <s v="02"/>
    <s v="18S"/>
    <s v="18E"/>
    <s v="STANDARD"/>
    <x v="0"/>
    <n v="46749"/>
    <n v="1.07"/>
    <s v="000X"/>
    <n v="1820"/>
    <s v="W"/>
    <x v="129"/>
    <s v="DR"/>
    <m/>
    <s v="BEVERLY HILLS"/>
    <m/>
    <s v="PINE RIDGE UNIT 3 PB 8 PG 51 LOT 8 BLK 18"/>
    <n v="186962"/>
    <n v="17170"/>
    <n v="169792"/>
    <n v="144371"/>
    <n v="119371"/>
    <x v="0"/>
    <x v="34"/>
    <n v="130000"/>
    <n v="2597"/>
    <n v="1996"/>
    <x v="0"/>
    <s v="WARRANTY DEED"/>
    <n v="1"/>
    <x v="26"/>
    <x v="1"/>
    <x v="0"/>
    <m/>
    <n v="1744"/>
    <n v="32"/>
    <x v="0"/>
    <x v="0"/>
    <n v="2560"/>
    <m/>
    <m/>
    <m/>
    <m/>
    <s v="MALETICH KELLY R"/>
    <s v="MALETICH SAVA"/>
    <s v="1820 W BEGONIA DR"/>
    <s v="BEVERLY HILLS FL 34465"/>
  </r>
  <r>
    <x v="2148"/>
    <s v="18E17S320030  00180 0150"/>
    <s v="7492"/>
    <s v="PINE RIDGE UNITS 3 &amp; 4"/>
    <s v="0100"/>
    <s v="Single Family Residential"/>
    <s v="02"/>
    <s v="18S"/>
    <s v="18E"/>
    <s v="STANDARD"/>
    <x v="0"/>
    <n v="45175"/>
    <n v="1.04"/>
    <s v="000X"/>
    <n v="1983"/>
    <s v="W"/>
    <x v="11"/>
    <s v="BLVD"/>
    <m/>
    <s v="BEVERLY HILLS"/>
    <m/>
    <s v="PINE RIDGE UNIT 3 PB 8 PG 51 LOT 15 BLK 18"/>
    <n v="303375"/>
    <n v="16590"/>
    <n v="286785"/>
    <n v="303375"/>
    <n v="303375"/>
    <x v="1"/>
    <x v="48"/>
    <n v="27500"/>
    <n v="1491"/>
    <n v="2441"/>
    <x v="1"/>
    <s v="WARRANTY DEED"/>
    <n v="1"/>
    <x v="20"/>
    <x v="1"/>
    <x v="1"/>
    <m/>
    <n v="3475"/>
    <n v="32"/>
    <x v="0"/>
    <x v="0"/>
    <n v="4049"/>
    <m/>
    <m/>
    <m/>
    <m/>
    <s v="VOLLGRAFF ROY"/>
    <s v="VOLLGRAFF MARY"/>
    <s v="76 S HOWELL AVE"/>
    <s v="FARMINGVILLE NY 11738"/>
  </r>
  <r>
    <x v="2149"/>
    <s v="18E17S320030  00180 0170"/>
    <s v="7492"/>
    <s v="PINE RIDGE UNITS 3 &amp; 4"/>
    <s v="0100"/>
    <s v="Single Family Residential"/>
    <s v="03"/>
    <s v="18S"/>
    <s v="18E"/>
    <s v="STANDARD"/>
    <x v="0"/>
    <n v="50380"/>
    <n v="1.1599999999999999"/>
    <s v="000X"/>
    <n v="5051"/>
    <s v="N"/>
    <x v="105"/>
    <s v="DR"/>
    <m/>
    <s v="BEVERLY HILLS"/>
    <m/>
    <s v="PINE RIDGE UNIT 3 PB 8 PG 51 LOT 17 BLK 18"/>
    <n v="297446"/>
    <n v="18510"/>
    <n v="278936"/>
    <n v="270265"/>
    <n v="245265"/>
    <x v="0"/>
    <x v="906"/>
    <n v="424000"/>
    <n v="2965"/>
    <n v="1942"/>
    <x v="0"/>
    <s v="WARRANTY DEED"/>
    <n v="1"/>
    <x v="12"/>
    <x v="1"/>
    <x v="0"/>
    <m/>
    <n v="2243"/>
    <n v="32"/>
    <x v="0"/>
    <x v="0"/>
    <n v="3864"/>
    <m/>
    <m/>
    <m/>
    <m/>
    <s v="MILLER WAYNE H"/>
    <s v="MILLER NIXIE I"/>
    <s v="5051 N LENA DR"/>
    <s v="BEVERLY HILLS FL 34465"/>
  </r>
  <r>
    <x v="2150"/>
    <s v="18E17S320030  00190 0040"/>
    <s v="7492"/>
    <s v="PINE RIDGE UNITS 3 &amp; 4"/>
    <s v="0100"/>
    <s v="Single Family Residential"/>
    <s v="03"/>
    <s v="18S"/>
    <s v="18E"/>
    <s v="1.0 TO 2.5 ACRES HIGH"/>
    <x v="0"/>
    <n v="57473"/>
    <n v="1.32"/>
    <s v="000X"/>
    <n v="1940"/>
    <s v="W"/>
    <x v="130"/>
    <s v="DR"/>
    <m/>
    <s v="BEVERLY HILLS"/>
    <m/>
    <s v="PINE RIDGE UNIT 3 PB 8 PG 51 LOT 4 BLK 19"/>
    <n v="232083"/>
    <n v="16490"/>
    <n v="215593"/>
    <n v="193540"/>
    <n v="168540"/>
    <x v="0"/>
    <x v="274"/>
    <n v="10000"/>
    <n v="1523"/>
    <n v="504"/>
    <x v="1"/>
    <s v="WARRANTY DEED"/>
    <n v="1"/>
    <x v="15"/>
    <x v="1"/>
    <x v="0"/>
    <m/>
    <n v="1782"/>
    <n v="32"/>
    <x v="0"/>
    <x v="0"/>
    <n v="3167"/>
    <m/>
    <m/>
    <m/>
    <m/>
    <s v="BELTOWSKI DANIEL"/>
    <s v="BELTOWSKI JUDITH"/>
    <s v="1940 W TALL OAKS DR"/>
    <s v="BEVERLY HILLS FL 34465"/>
  </r>
  <r>
    <x v="2151"/>
    <s v="18E17S320030  00190 0110"/>
    <s v="7492"/>
    <s v="PINE RIDGE UNITS 3 &amp; 4"/>
    <s v="0100"/>
    <s v="Single Family Residential"/>
    <s v="02"/>
    <s v="18S"/>
    <s v="18E"/>
    <s v="1.0 TO 2.5 ACRES HIGH"/>
    <x v="0"/>
    <n v="55914"/>
    <n v="1.28"/>
    <s v="000X"/>
    <n v="1870"/>
    <s v="W"/>
    <x v="130"/>
    <s v="DR"/>
    <m/>
    <s v="BEVERLY HILLS"/>
    <m/>
    <s v="PINE RIDGE UNIT 3 PB 8 PG 51 LOT 11 BLK 19"/>
    <n v="217242"/>
    <n v="16050"/>
    <n v="201192"/>
    <n v="176278"/>
    <n v="145278"/>
    <x v="0"/>
    <x v="907"/>
    <n v="215000"/>
    <n v="2767"/>
    <n v="1854"/>
    <x v="0"/>
    <s v="WARRANTY DEED"/>
    <n v="1"/>
    <x v="7"/>
    <x v="1"/>
    <x v="1"/>
    <m/>
    <n v="2198"/>
    <n v="32"/>
    <x v="0"/>
    <x v="0"/>
    <n v="3130"/>
    <m/>
    <m/>
    <m/>
    <m/>
    <s v="HAGIN FRANCIS"/>
    <s v="HAGIN ROSWITHA"/>
    <s v="1870 W TALL OAKS DR"/>
    <s v="BEVERLY HILLS FL 34465"/>
  </r>
  <r>
    <x v="2152"/>
    <s v="18E17S320030  00140 0050"/>
    <s v="7492"/>
    <s v="PINE RIDGE UNITS 3 &amp; 4"/>
    <s v="0100"/>
    <s v="Single Family Residential"/>
    <s v="02"/>
    <s v="18S"/>
    <s v="18E"/>
    <s v="STANDARD"/>
    <x v="0"/>
    <n v="46251"/>
    <n v="1.06"/>
    <s v="000X"/>
    <n v="5408"/>
    <s v="N"/>
    <x v="118"/>
    <s v="DR"/>
    <m/>
    <s v="BEVERLY HILLS"/>
    <m/>
    <s v="PINE RIDGE UNIT 3 PB 8 PG 51 LOT 5 BLK 14"/>
    <n v="211679"/>
    <n v="16990"/>
    <n v="194689"/>
    <n v="172222"/>
    <n v="146722"/>
    <x v="0"/>
    <x v="129"/>
    <n v="194900"/>
    <n v="1739"/>
    <n v="1031"/>
    <x v="0"/>
    <s v="WARRANTY DEED"/>
    <n v="1"/>
    <x v="23"/>
    <x v="1"/>
    <x v="0"/>
    <m/>
    <n v="1792"/>
    <n v="32"/>
    <x v="1"/>
    <x v="0"/>
    <n v="2323"/>
    <m/>
    <m/>
    <m/>
    <m/>
    <s v="LAFERRIERE CLAYTON R"/>
    <s v="LAFERRIERE MICHELINE"/>
    <s v="5408 N PEPPERMINT DR"/>
    <s v="BEVERLY HILLS FL 34465"/>
  </r>
  <r>
    <x v="2153"/>
    <s v="18E17S320030  00140 0170"/>
    <s v="7492"/>
    <s v="PINE RIDGE UNITS 3 &amp; 4"/>
    <s v="0000"/>
    <s v="Vacant Residential"/>
    <s v="02"/>
    <s v="18S"/>
    <s v="18E"/>
    <s v="STANDARD"/>
    <x v="1"/>
    <n v="43720"/>
    <n v="1"/>
    <s v="000X"/>
    <n v="5519"/>
    <s v="N"/>
    <x v="128"/>
    <s v="BLVD"/>
    <m/>
    <s v="BEVERLY HILLS"/>
    <m/>
    <s v="PINE RIDGE UNIT 3 PB 8 PG 51 LOT 17 BLK 14 "/>
    <n v="16060"/>
    <n v="16060"/>
    <n v="0"/>
    <n v="16060"/>
    <n v="16060"/>
    <x v="1"/>
    <x v="460"/>
    <n v="18000"/>
    <n v="1195"/>
    <n v="714"/>
    <x v="1"/>
    <s v="FROM DEVELOPERS"/>
    <m/>
    <x v="6"/>
    <x v="2"/>
    <x v="2"/>
    <m/>
    <m/>
    <m/>
    <x v="2"/>
    <x v="1"/>
    <n v="0"/>
    <m/>
    <m/>
    <m/>
    <m/>
    <s v="JUGUILON AUGUSTO"/>
    <m/>
    <s v="8320 OAK KNOLL CT"/>
    <s v="N ROYALTON OH 44133"/>
  </r>
  <r>
    <x v="2154"/>
    <s v="18E17S320030  00140 0190"/>
    <s v="7492"/>
    <s v="PINE RIDGE UNITS 3 &amp; 4"/>
    <s v="0000"/>
    <s v="Vacant Residential"/>
    <s v="02"/>
    <s v="18S"/>
    <s v="18E"/>
    <s v="STANDARD"/>
    <x v="1"/>
    <n v="43625"/>
    <n v="1"/>
    <s v="000X"/>
    <n v="5573"/>
    <s v="N"/>
    <x v="128"/>
    <s v="BLVD"/>
    <m/>
    <s v="BEVERLY HILLS"/>
    <m/>
    <s v="PINE RIDGE UNIT 3 PB 8 PG 51 LOT 19 BLK 14"/>
    <n v="16020"/>
    <n v="16020"/>
    <n v="0"/>
    <n v="16020"/>
    <n v="16020"/>
    <x v="1"/>
    <x v="574"/>
    <n v="10000"/>
    <n v="1210"/>
    <n v="1437"/>
    <x v="1"/>
    <s v="WARRANTY DEED"/>
    <m/>
    <x v="6"/>
    <x v="2"/>
    <x v="2"/>
    <m/>
    <m/>
    <m/>
    <x v="2"/>
    <x v="1"/>
    <n v="0"/>
    <m/>
    <m/>
    <m/>
    <m/>
    <s v="SPRUILL SHARON J"/>
    <m/>
    <s v="14539 CUTSTONE WAY"/>
    <s v="SILVER SPRING MD 20905 7432"/>
  </r>
  <r>
    <x v="2155"/>
    <s v="18E17S320030  00150 0170"/>
    <s v="7492"/>
    <s v="PINE RIDGE UNITS 3 &amp; 4"/>
    <s v="0100"/>
    <s v="Single Family Residential"/>
    <s v="02"/>
    <s v="18S"/>
    <s v="18E"/>
    <s v="STANDARD"/>
    <x v="0"/>
    <n v="47555"/>
    <n v="1.0900000000000001"/>
    <s v="000X"/>
    <n v="5499"/>
    <s v="N"/>
    <x v="118"/>
    <s v="DR"/>
    <m/>
    <s v="BEVERLY HILLS"/>
    <m/>
    <s v="PINE RIDGE UNIT 3 PB 8 PG 51 LOT 17 BLK 15"/>
    <n v="259015"/>
    <n v="17470"/>
    <n v="241545"/>
    <n v="199505"/>
    <n v="174505"/>
    <x v="0"/>
    <x v="288"/>
    <n v="209100"/>
    <n v="1833"/>
    <n v="252"/>
    <x v="0"/>
    <s v="WARRANTY DEED"/>
    <n v="1"/>
    <x v="24"/>
    <x v="0"/>
    <x v="1"/>
    <m/>
    <n v="2572"/>
    <n v="32"/>
    <x v="0"/>
    <x v="0"/>
    <n v="3269"/>
    <m/>
    <m/>
    <m/>
    <m/>
    <s v="KORALEWSKI ALVIN A JR"/>
    <s v="KORALEWSKI KAREN E"/>
    <s v="5499 N PEPPERMINT DR"/>
    <s v="BEVERLY HILLS FL 34465"/>
  </r>
  <r>
    <x v="2156"/>
    <s v="18E17S320030  00160 0120"/>
    <s v="7492"/>
    <s v="PINE RIDGE UNITS 3 &amp; 4"/>
    <s v="0000"/>
    <s v="Vacant Residential"/>
    <s v="02"/>
    <s v="18S"/>
    <s v="18E"/>
    <s v="STANDARD"/>
    <x v="1"/>
    <n v="48537"/>
    <n v="1.1100000000000001"/>
    <s v="000X"/>
    <n v="5063"/>
    <s v="N"/>
    <x v="118"/>
    <s v="DR"/>
    <m/>
    <s v="BEVERLY HILLS"/>
    <m/>
    <s v="PINE RIDGE UNIT 3 PB 8 PG 51 LOT 12 BLK 16"/>
    <n v="17830"/>
    <n v="17830"/>
    <n v="0"/>
    <n v="17830"/>
    <n v="17830"/>
    <x v="1"/>
    <x v="61"/>
    <n v="14900"/>
    <n v="1634"/>
    <n v="59"/>
    <x v="1"/>
    <s v="WARRANTY DEED"/>
    <m/>
    <x v="6"/>
    <x v="2"/>
    <x v="2"/>
    <m/>
    <m/>
    <m/>
    <x v="2"/>
    <x v="1"/>
    <n v="0"/>
    <m/>
    <m/>
    <m/>
    <m/>
    <s v="BURKE VINCENT M"/>
    <m/>
    <s v="PO BOX 556"/>
    <s v="WARRENTON VA 20188 0556"/>
  </r>
  <r>
    <x v="2157"/>
    <s v="18E17S320030  00170 0130"/>
    <s v="7492"/>
    <s v="PINE RIDGE UNITS 3 &amp; 4"/>
    <s v="0100"/>
    <s v="Single Family Residential"/>
    <s v="11"/>
    <s v="18S"/>
    <s v="18E"/>
    <s v="1.0 TO 2.5 ACRES HIGH"/>
    <x v="0"/>
    <n v="56359"/>
    <n v="1.29"/>
    <s v="000X"/>
    <n v="1665"/>
    <s v="W"/>
    <x v="11"/>
    <s v="BLVD"/>
    <m/>
    <s v="BEVERLY HILLS"/>
    <m/>
    <s v="PINE RIDGE UNIT 3 PB 8 PG 51 LOT 13 BLK 17 "/>
    <n v="139158"/>
    <n v="16170"/>
    <n v="122988"/>
    <n v="94151"/>
    <n v="68651"/>
    <x v="0"/>
    <x v="908"/>
    <n v="65900"/>
    <n v="690"/>
    <n v="111"/>
    <x v="0"/>
    <s v="WARRANTY DEED"/>
    <n v="1"/>
    <x v="25"/>
    <x v="3"/>
    <x v="0"/>
    <m/>
    <n v="1500"/>
    <n v="32"/>
    <x v="1"/>
    <x v="0"/>
    <n v="2540"/>
    <m/>
    <m/>
    <m/>
    <m/>
    <s v="HARKOVICH DORYCE MARJORIE"/>
    <m/>
    <s v="1665 W PINE RIDGE BLVD"/>
    <s v="BEVERLY HILLS FL 34465 3172"/>
  </r>
  <r>
    <x v="2158"/>
    <s v="18E17S320030  00170 0140"/>
    <s v="7492"/>
    <s v="PINE RIDGE UNITS 3 &amp; 4"/>
    <s v="0100"/>
    <s v="Single Family Residential"/>
    <s v="02"/>
    <s v="18S"/>
    <s v="18E"/>
    <s v="1.0 TO 2.5 ACRES HIGH"/>
    <x v="0"/>
    <n v="60844"/>
    <n v="1.4"/>
    <s v="000X"/>
    <n v="1709"/>
    <s v="W"/>
    <x v="11"/>
    <s v="BLVD"/>
    <m/>
    <s v="BEVERLY HILLS"/>
    <m/>
    <s v="PINE RIDGE UNIT 3 PB 8 PG 51 LOT 14 BLK 17"/>
    <n v="265653"/>
    <n v="17460"/>
    <n v="248193"/>
    <n v="240068"/>
    <n v="215068"/>
    <x v="0"/>
    <x v="687"/>
    <n v="224500"/>
    <n v="2711"/>
    <n v="1087"/>
    <x v="0"/>
    <s v="WARRANTY DEED"/>
    <n v="1"/>
    <x v="10"/>
    <x v="3"/>
    <x v="0"/>
    <m/>
    <n v="2249"/>
    <n v="32"/>
    <x v="0"/>
    <x v="0"/>
    <n v="3244"/>
    <m/>
    <m/>
    <m/>
    <m/>
    <s v="GODDARD DAVID LEE"/>
    <s v="GODDARD MARGARET T"/>
    <s v="1709 W PINE RIDGE BLVD"/>
    <s v="BEVERLY HILLS FL 34465"/>
  </r>
  <r>
    <x v="2159"/>
    <s v="18E17S320030  00170 0150"/>
    <s v="7492"/>
    <s v="PINE RIDGE UNITS 3 &amp; 4"/>
    <s v="0100"/>
    <s v="Single Family Residential"/>
    <s v="02"/>
    <s v="18S"/>
    <s v="18E"/>
    <s v="1.0 TO 2.5 ACRES HIGH"/>
    <x v="0"/>
    <n v="73954"/>
    <n v="1.7"/>
    <s v="000X"/>
    <n v="1741"/>
    <s v="W"/>
    <x v="11"/>
    <s v="BLVD"/>
    <m/>
    <s v="BEVERLY HILLS"/>
    <m/>
    <s v="PINE RIDGE UNIT 3 PB 8 PG 51 LOT 15 BLK 17"/>
    <n v="264735"/>
    <n v="21220"/>
    <n v="243515"/>
    <n v="207357"/>
    <n v="182357"/>
    <x v="0"/>
    <x v="186"/>
    <n v="206000"/>
    <n v="2360"/>
    <n v="660"/>
    <x v="0"/>
    <s v="WARRANTY DEED"/>
    <n v="1"/>
    <x v="18"/>
    <x v="1"/>
    <x v="0"/>
    <n v="1"/>
    <n v="2507"/>
    <n v="32"/>
    <x v="0"/>
    <x v="0"/>
    <n v="3885"/>
    <m/>
    <m/>
    <m/>
    <m/>
    <s v="MASZOTA MARGARET V"/>
    <s v="MASZOTA RICHARD"/>
    <s v="1741 W PINE RIDGE BLVD"/>
    <s v="BEVERLY HILLS FL 34465"/>
  </r>
  <r>
    <x v="2160"/>
    <s v="18E17S320030  00170 0170"/>
    <s v="7492"/>
    <s v="PINE RIDGE UNITS 3 &amp; 4"/>
    <s v="0100"/>
    <s v="Single Family Residential"/>
    <s v="02"/>
    <s v="18S"/>
    <s v="18E"/>
    <s v="STANDARD"/>
    <x v="0"/>
    <n v="53455"/>
    <n v="1.23"/>
    <s v="000X"/>
    <n v="5051"/>
    <s v="N"/>
    <x v="128"/>
    <s v="BLVD"/>
    <m/>
    <s v="BEVERLY HILLS"/>
    <m/>
    <s v="PINE RIDGE UNIT 3 PB 8 PG 51 LOT 17 BLK 17 "/>
    <n v="226988"/>
    <n v="19640"/>
    <n v="207348"/>
    <n v="164377"/>
    <n v="139377"/>
    <x v="0"/>
    <x v="802"/>
    <n v="181000"/>
    <n v="2383"/>
    <n v="1875"/>
    <x v="0"/>
    <s v="WARRANTY DEED"/>
    <n v="1"/>
    <x v="21"/>
    <x v="0"/>
    <x v="1"/>
    <m/>
    <n v="2265"/>
    <n v="32"/>
    <x v="0"/>
    <x v="0"/>
    <n v="3181"/>
    <m/>
    <m/>
    <m/>
    <m/>
    <s v="BRAUN NATALIE T TRUSTEE"/>
    <s v="NATALIE T BRAUN TRUST"/>
    <s v="5051 NORTH BEDSTROW BLVD"/>
    <s v="BEVERLY HILLS FL 34465"/>
  </r>
  <r>
    <x v="2161"/>
    <s v="18E17S320030  00190 0100"/>
    <s v="7492"/>
    <s v="PINE RIDGE UNITS 3 &amp; 4"/>
    <s v="0100"/>
    <s v="Single Family Residential"/>
    <s v="02"/>
    <s v="18S"/>
    <s v="18E"/>
    <s v="1.0 TO 2.5 ACRES HIGH"/>
    <x v="0"/>
    <n v="58250"/>
    <n v="1.34"/>
    <s v="000X"/>
    <n v="1880"/>
    <s v="W"/>
    <x v="130"/>
    <s v="DR"/>
    <m/>
    <s v="BEVERLY HILLS"/>
    <m/>
    <s v="PINE RIDGE UNIT 3 PB 8 PG 51 LOT 10 BLK 19"/>
    <n v="198858"/>
    <n v="16720"/>
    <n v="182138"/>
    <n v="135944"/>
    <n v="110944"/>
    <x v="0"/>
    <x v="23"/>
    <m/>
    <m/>
    <m/>
    <x v="2"/>
    <m/>
    <n v="1"/>
    <x v="2"/>
    <x v="0"/>
    <x v="0"/>
    <m/>
    <n v="2233"/>
    <n v="32"/>
    <x v="1"/>
    <x v="0"/>
    <n v="3746"/>
    <m/>
    <m/>
    <m/>
    <m/>
    <s v="KAPPLER JOHN R"/>
    <m/>
    <s v="1880 W TALL OAKS DR"/>
    <s v="BEVERLY HILLS FL 34465 2346"/>
  </r>
  <r>
    <x v="2162"/>
    <s v="18E17S320030  00140 0020"/>
    <s v="7492"/>
    <s v="PINE RIDGE UNITS 3 &amp; 4"/>
    <s v="0100"/>
    <s v="Single Family Residential"/>
    <s v="02"/>
    <s v="18S"/>
    <s v="18E"/>
    <s v="STANDARD"/>
    <x v="0"/>
    <n v="48781"/>
    <n v="1.1200000000000001"/>
    <s v="000X"/>
    <n v="5486"/>
    <s v="N"/>
    <x v="118"/>
    <s v="DR"/>
    <m/>
    <s v="BEVERLY HILLS"/>
    <m/>
    <s v="PINE RIDGE UNIT 3 PB 8 PG 51 LOT 2 BLK 14"/>
    <n v="266194"/>
    <n v="17920"/>
    <n v="248274"/>
    <n v="190583"/>
    <n v="165583"/>
    <x v="0"/>
    <x v="272"/>
    <n v="26500"/>
    <n v="1690"/>
    <n v="781"/>
    <x v="1"/>
    <s v="WARRANTY DEED"/>
    <n v="1"/>
    <x v="24"/>
    <x v="1"/>
    <x v="0"/>
    <m/>
    <n v="2442"/>
    <n v="32"/>
    <x v="1"/>
    <x v="0"/>
    <n v="3690"/>
    <m/>
    <m/>
    <m/>
    <m/>
    <s v="HRICA KENNETH S"/>
    <s v="HRICA LAURA"/>
    <s v="PO BOX 640537"/>
    <s v="BEVERLY HILLS FL 34464 0537"/>
  </r>
  <r>
    <x v="2163"/>
    <s v="18E17S320030  00140 0090"/>
    <s v="7492"/>
    <s v="PINE RIDGE UNITS 3 &amp; 4"/>
    <s v="0100"/>
    <s v="Single Family Residential"/>
    <s v="02"/>
    <s v="18S"/>
    <s v="18E"/>
    <s v="STANDARD"/>
    <x v="0"/>
    <n v="48341"/>
    <n v="1.1100000000000001"/>
    <s v="000X"/>
    <n v="5298"/>
    <s v="N"/>
    <x v="118"/>
    <s v="DR"/>
    <m/>
    <s v="BEVERLY HILLS"/>
    <m/>
    <s v="PINE RIDGE UNIT 3 PB 8 PG 51 LOT 9 BLK 14"/>
    <n v="282468"/>
    <n v="17760"/>
    <n v="264708"/>
    <n v="233165"/>
    <n v="208165"/>
    <x v="0"/>
    <x v="392"/>
    <n v="240000"/>
    <n v="2277"/>
    <n v="2374"/>
    <x v="0"/>
    <s v="WARRANTY DEED"/>
    <n v="1"/>
    <x v="5"/>
    <x v="1"/>
    <x v="0"/>
    <n v="1"/>
    <n v="2533"/>
    <n v="32"/>
    <x v="0"/>
    <x v="0"/>
    <n v="3745"/>
    <m/>
    <m/>
    <m/>
    <m/>
    <s v="REHFELD MICHAEL R"/>
    <s v="REHFELD ANNE ELIZABETH"/>
    <s v="5298 N PEPPERMINT DR"/>
    <s v="BEVERLY HILLS FL 34465 2451"/>
  </r>
  <r>
    <x v="2164"/>
    <s v="18E17S320030  00150 0020"/>
    <s v="7492"/>
    <s v="PINE RIDGE UNITS 3 &amp; 4"/>
    <s v="0000"/>
    <s v="Vacant Residential"/>
    <s v="02"/>
    <s v="18S"/>
    <s v="18E"/>
    <s v="STANDARD"/>
    <x v="1"/>
    <n v="43613"/>
    <n v="1"/>
    <s v="000X"/>
    <n v="5428"/>
    <s v="N"/>
    <x v="117"/>
    <s v="DR"/>
    <m/>
    <s v="BEVERLY HILLS"/>
    <m/>
    <s v="PINE RIDGE UNIT 3 PB 8 PG 51 LOT 2 BLK 15"/>
    <n v="16020"/>
    <n v="16020"/>
    <n v="0"/>
    <n v="16020"/>
    <n v="16020"/>
    <x v="1"/>
    <x v="420"/>
    <n v="19500"/>
    <n v="1277"/>
    <n v="2492"/>
    <x v="1"/>
    <s v="FROM DEVELOPERS"/>
    <m/>
    <x v="6"/>
    <x v="2"/>
    <x v="2"/>
    <m/>
    <m/>
    <m/>
    <x v="2"/>
    <x v="1"/>
    <n v="0"/>
    <m/>
    <m/>
    <m/>
    <m/>
    <s v="KONOPACKI GRACIELA"/>
    <s v="KONOPACKI DANIEL E"/>
    <s v="1532 N PATTON AVE"/>
    <s v="ARLINGTON HEIGHTS IL 60004"/>
  </r>
  <r>
    <x v="2165"/>
    <s v="18E17S320030  00150 0050"/>
    <s v="7492"/>
    <s v="PINE RIDGE UNITS 3 &amp; 4"/>
    <s v="0000"/>
    <s v="Vacant Residential"/>
    <s v="02"/>
    <s v="18S"/>
    <s v="18E"/>
    <s v="STANDARD"/>
    <x v="1"/>
    <n v="43427"/>
    <n v="1"/>
    <s v="000X"/>
    <n v="5346"/>
    <s v="N"/>
    <x v="117"/>
    <s v="DR"/>
    <m/>
    <s v="BEVERLY HILLS"/>
    <m/>
    <s v="PINE RIDGE UNIT 3 PB 8 PG 51 LOT 5 BLK 15"/>
    <n v="15950"/>
    <n v="15950"/>
    <n v="0"/>
    <n v="15950"/>
    <n v="15950"/>
    <x v="1"/>
    <x v="901"/>
    <n v="18000"/>
    <n v="2942"/>
    <n v="1921"/>
    <x v="1"/>
    <s v="WARRANTY DEED"/>
    <m/>
    <x v="6"/>
    <x v="2"/>
    <x v="2"/>
    <m/>
    <m/>
    <m/>
    <x v="2"/>
    <x v="1"/>
    <n v="0"/>
    <m/>
    <m/>
    <m/>
    <m/>
    <s v="DAVIS-CLARKE ODETTA O"/>
    <m/>
    <s v="5346 N PERSIMMON DR"/>
    <s v="BEVERLY HILLS FL 34465"/>
  </r>
  <r>
    <x v="2166"/>
    <s v="18E17S320030  00150 0130"/>
    <s v="7492"/>
    <s v="PINE RIDGE UNITS 3 &amp; 4"/>
    <s v="0000"/>
    <s v="Vacant Residential"/>
    <s v="02"/>
    <s v="18S"/>
    <s v="18E"/>
    <s v="STANDARD"/>
    <x v="1"/>
    <n v="43752"/>
    <n v="1"/>
    <s v="000X"/>
    <n v="5403"/>
    <s v="N"/>
    <x v="118"/>
    <s v="DR"/>
    <m/>
    <s v="BEVERLY HILLS"/>
    <m/>
    <s v="PINE RIDGE UNIT 3 PB 8 PG 51 LOT 13 BLK 15 "/>
    <n v="16070"/>
    <n v="16070"/>
    <n v="0"/>
    <n v="16070"/>
    <n v="16070"/>
    <x v="1"/>
    <x v="322"/>
    <n v="37000"/>
    <n v="1726"/>
    <n v="1750"/>
    <x v="1"/>
    <s v="WARRANTY DEED"/>
    <m/>
    <x v="6"/>
    <x v="2"/>
    <x v="2"/>
    <m/>
    <m/>
    <m/>
    <x v="2"/>
    <x v="1"/>
    <n v="0"/>
    <m/>
    <m/>
    <m/>
    <m/>
    <s v="TRAN AKKARAPAK"/>
    <m/>
    <s v="8211 SW 4TH ST"/>
    <s v="N LAUDERDALE FL 33068"/>
  </r>
  <r>
    <x v="2167"/>
    <s v="18E17S320030  00150 0140"/>
    <s v="7492"/>
    <s v="PINE RIDGE UNITS 3 &amp; 4"/>
    <s v="0000"/>
    <s v="Vacant Residential"/>
    <s v="02"/>
    <s v="18S"/>
    <s v="18E"/>
    <s v="STANDARD"/>
    <x v="1"/>
    <n v="43754"/>
    <n v="1"/>
    <s v="000X"/>
    <n v="5439"/>
    <s v="N"/>
    <x v="118"/>
    <s v="DR"/>
    <m/>
    <s v="BEVERLY HILLS"/>
    <m/>
    <s v="PINE RIDGE UNIT 3 PB 8 PG 51 LOT 14 BLK 15"/>
    <n v="16070"/>
    <n v="16070"/>
    <n v="0"/>
    <n v="16070"/>
    <n v="16070"/>
    <x v="1"/>
    <x v="311"/>
    <n v="16500"/>
    <n v="1686"/>
    <n v="71"/>
    <x v="1"/>
    <s v="WARRANTY DEED"/>
    <m/>
    <x v="6"/>
    <x v="2"/>
    <x v="2"/>
    <m/>
    <m/>
    <m/>
    <x v="2"/>
    <x v="1"/>
    <n v="0"/>
    <m/>
    <m/>
    <m/>
    <m/>
    <s v="BROWN LANCELOT I"/>
    <s v="BROWN ELIZABETH A"/>
    <s v="5129 HARTWELL LOOP"/>
    <s v="LAND O LAKES FL 34638"/>
  </r>
  <r>
    <x v="2168"/>
    <s v="18E17S320030  00150 0150"/>
    <s v="7492"/>
    <s v="PINE RIDGE UNITS 3 &amp; 4"/>
    <s v="0000"/>
    <s v="Vacant Residential"/>
    <s v="02"/>
    <s v="18S"/>
    <s v="18E"/>
    <s v="STANDARD"/>
    <x v="1"/>
    <n v="45862"/>
    <n v="1.05"/>
    <s v="000X"/>
    <n v="5465"/>
    <s v="N"/>
    <x v="118"/>
    <s v="DR"/>
    <m/>
    <s v="BEVERLY HILLS"/>
    <m/>
    <s v="PINE RIDGE UNIT 3 PB 8 PG 51 LOT 15 BLK 15"/>
    <n v="16840"/>
    <n v="16840"/>
    <n v="0"/>
    <n v="16840"/>
    <n v="16840"/>
    <x v="1"/>
    <x v="311"/>
    <n v="33000"/>
    <n v="1686"/>
    <n v="75"/>
    <x v="1"/>
    <s v="SALE / MORE THAN 1 PARCEL"/>
    <m/>
    <x v="6"/>
    <x v="2"/>
    <x v="2"/>
    <m/>
    <m/>
    <m/>
    <x v="2"/>
    <x v="1"/>
    <n v="0"/>
    <m/>
    <m/>
    <m/>
    <m/>
    <s v="BROWN DON DAVID"/>
    <m/>
    <s v="18103 SW 20TH ST"/>
    <s v="MIRAMAR FL 33029"/>
  </r>
  <r>
    <x v="2169"/>
    <s v="18E17S320030  00160 0050"/>
    <s v="7492"/>
    <s v="PINE RIDGE UNITS 3 &amp; 4"/>
    <s v="0100"/>
    <s v="Single Family Residential"/>
    <s v="02"/>
    <s v="18S"/>
    <s v="18E"/>
    <s v="STANDARD"/>
    <x v="0"/>
    <n v="46529"/>
    <n v="1.07"/>
    <s v="000X"/>
    <n v="5096"/>
    <s v="N"/>
    <x v="117"/>
    <s v="DR"/>
    <m/>
    <s v="BEVERLY HILLS"/>
    <m/>
    <s v="PINE RIDGE UNIT 3 PB 8 PG 51 LOT 5 BLK 16"/>
    <n v="226908"/>
    <n v="17090"/>
    <n v="209818"/>
    <n v="182308"/>
    <n v="157308"/>
    <x v="0"/>
    <x v="7"/>
    <n v="325000"/>
    <n v="1953"/>
    <n v="312"/>
    <x v="0"/>
    <s v="WARRANTY DEED"/>
    <n v="1"/>
    <x v="20"/>
    <x v="1"/>
    <x v="0"/>
    <m/>
    <n v="1988"/>
    <n v="32"/>
    <x v="0"/>
    <x v="0"/>
    <n v="3044"/>
    <m/>
    <m/>
    <m/>
    <m/>
    <s v="NADAL VINCENT T"/>
    <s v="NADAL MICHELLE L"/>
    <s v="5096 N PERSIMMON DR"/>
    <s v="BEVERLY HILLS FL 34465"/>
  </r>
  <r>
    <x v="2170"/>
    <s v="18E17S320030  00160 0130"/>
    <s v="7492"/>
    <s v="PINE RIDGE UNITS 3 &amp; 4"/>
    <s v="0000"/>
    <s v="Vacant Residential"/>
    <s v="02"/>
    <s v="18S"/>
    <s v="18E"/>
    <s v="STANDARD"/>
    <x v="1"/>
    <n v="49563"/>
    <n v="1.1399999999999999"/>
    <s v="000X"/>
    <n v="5105"/>
    <s v="N"/>
    <x v="118"/>
    <s v="DR"/>
    <m/>
    <s v="BEVERLY HILLS"/>
    <m/>
    <s v="PINE RIDGE UNIT 3 PB 8 PG 51 LOT 13 BLK 16 "/>
    <n v="18200"/>
    <n v="18200"/>
    <n v="0"/>
    <n v="18200"/>
    <n v="18200"/>
    <x v="1"/>
    <x v="23"/>
    <m/>
    <m/>
    <m/>
    <x v="2"/>
    <m/>
    <m/>
    <x v="6"/>
    <x v="2"/>
    <x v="2"/>
    <m/>
    <m/>
    <m/>
    <x v="2"/>
    <x v="1"/>
    <n v="0"/>
    <m/>
    <m/>
    <m/>
    <m/>
    <s v="GARCIA JOSE G JR &amp; HENEDINA C"/>
    <m/>
    <s v="180 COMMONWEALTH AVE APT 3"/>
    <s v="BOSTON MA 02116"/>
  </r>
  <r>
    <x v="2171"/>
    <s v="18E17S320030  00170 0020"/>
    <s v="7492"/>
    <s v="PINE RIDGE UNITS 3 &amp; 4"/>
    <s v="0000"/>
    <s v="Vacant Residential"/>
    <s v="02"/>
    <s v="18S"/>
    <s v="18E"/>
    <s v="STANDARD"/>
    <x v="1"/>
    <n v="46997"/>
    <n v="1.08"/>
    <s v="000X"/>
    <n v="5178"/>
    <s v="N"/>
    <x v="118"/>
    <s v="DR"/>
    <m/>
    <s v="BEVERLY HILLS"/>
    <m/>
    <s v="PINE RIDGE UNIT 3 PB 8 PG 51 LOT 2 BLK 17"/>
    <n v="17260"/>
    <n v="17260"/>
    <n v="0"/>
    <n v="17260"/>
    <n v="17260"/>
    <x v="1"/>
    <x v="909"/>
    <n v="9400"/>
    <n v="602"/>
    <n v="315"/>
    <x v="1"/>
    <s v="WARRANTY DEED"/>
    <m/>
    <x v="6"/>
    <x v="2"/>
    <x v="2"/>
    <m/>
    <m/>
    <m/>
    <x v="2"/>
    <x v="1"/>
    <n v="0"/>
    <m/>
    <m/>
    <m/>
    <m/>
    <s v="WEBER ROBERT W"/>
    <s v="WEBER LORETTA J"/>
    <s v="356 RIVER EDGE RD"/>
    <s v="JUPITER FL 33477"/>
  </r>
  <r>
    <x v="2172"/>
    <s v="18E17S320030  00170 0030"/>
    <s v="7492"/>
    <s v="PINE RIDGE UNITS 3 &amp; 4"/>
    <s v="0000"/>
    <s v="Vacant Residential"/>
    <s v="02"/>
    <s v="18S"/>
    <s v="18E"/>
    <s v="STANDARD"/>
    <x v="1"/>
    <n v="46545"/>
    <n v="1.07"/>
    <s v="000X"/>
    <n v="5146"/>
    <s v="N"/>
    <x v="118"/>
    <s v="DR"/>
    <m/>
    <s v="BEVERLY HILLS"/>
    <m/>
    <s v="PINE RIDGE UNIT 3 PB 8 PG 51 LOT 3 BLK 17 "/>
    <n v="17100"/>
    <n v="17100"/>
    <n v="0"/>
    <n v="17100"/>
    <n v="17100"/>
    <x v="1"/>
    <x v="23"/>
    <m/>
    <m/>
    <m/>
    <x v="2"/>
    <m/>
    <m/>
    <x v="6"/>
    <x v="2"/>
    <x v="2"/>
    <m/>
    <m/>
    <m/>
    <x v="2"/>
    <x v="1"/>
    <n v="0"/>
    <m/>
    <m/>
    <m/>
    <m/>
    <s v="CLAY RICHARD M"/>
    <m/>
    <s v="3917 WOODBINE ST"/>
    <s v="CHEVY CASE MD 20815"/>
  </r>
  <r>
    <x v="2173"/>
    <s v="18E17S320030  00170 0040"/>
    <s v="7492"/>
    <s v="PINE RIDGE UNITS 3 &amp; 4"/>
    <s v="0100"/>
    <s v="Single Family Residential"/>
    <s v="02"/>
    <s v="18S"/>
    <s v="18E"/>
    <s v="STANDARD"/>
    <x v="0"/>
    <n v="46747"/>
    <n v="1.07"/>
    <s v="000X"/>
    <n v="5104"/>
    <s v="N"/>
    <x v="118"/>
    <s v="DR"/>
    <m/>
    <s v="BEVERLY HILLS"/>
    <m/>
    <s v="PINE RIDGE UNIT 3 PB 8 PG 51 LOT 4 BLK 17"/>
    <n v="277229"/>
    <n v="17170"/>
    <n v="260059"/>
    <n v="228960"/>
    <n v="203960"/>
    <x v="0"/>
    <x v="43"/>
    <n v="51000"/>
    <n v="1807"/>
    <n v="1346"/>
    <x v="1"/>
    <s v="WARRANTY DEED"/>
    <n v="1"/>
    <x v="0"/>
    <x v="1"/>
    <x v="0"/>
    <m/>
    <n v="2413"/>
    <n v="32"/>
    <x v="0"/>
    <x v="0"/>
    <n v="3618"/>
    <m/>
    <m/>
    <m/>
    <m/>
    <s v="PAWLEY ROBERT A"/>
    <s v="PAWLEY JUDITH J"/>
    <s v="5104 N PEPPERMINT DR"/>
    <s v="BEVERLY HILLS FL 34465"/>
  </r>
  <r>
    <x v="2174"/>
    <s v="18E17S320030  00170 0090"/>
    <s v="7492"/>
    <s v="PINE RIDGE UNITS 3 &amp; 4"/>
    <s v="0000"/>
    <s v="Vacant Residential"/>
    <s v="11"/>
    <s v="18S"/>
    <s v="18E"/>
    <s v="STANDARD"/>
    <x v="1"/>
    <n v="45971"/>
    <n v="1.06"/>
    <s v="000X"/>
    <n v="4990"/>
    <s v="N"/>
    <x v="118"/>
    <s v="DR"/>
    <m/>
    <s v="BEVERLY HILLS"/>
    <m/>
    <s v="PINE RIDGE UNIT 3 PB 8 PG 51 LOT 9 BLK 17 "/>
    <n v="16880"/>
    <n v="16880"/>
    <n v="0"/>
    <n v="16880"/>
    <n v="16880"/>
    <x v="1"/>
    <x v="822"/>
    <n v="15300"/>
    <n v="971"/>
    <n v="744"/>
    <x v="1"/>
    <s v="WARRANTY DEED"/>
    <m/>
    <x v="6"/>
    <x v="2"/>
    <x v="2"/>
    <m/>
    <m/>
    <m/>
    <x v="2"/>
    <x v="1"/>
    <n v="0"/>
    <m/>
    <m/>
    <m/>
    <m/>
    <s v="PONCE MIGUEL &amp; LEONOR"/>
    <m/>
    <s v="5 POND VIEW RD"/>
    <s v="NEWTOWN CT 06470"/>
  </r>
  <r>
    <x v="2175"/>
    <s v="18E17S320030  00170 0210"/>
    <s v="7492"/>
    <s v="PINE RIDGE UNITS 3 &amp; 4"/>
    <s v="0100"/>
    <s v="Single Family Residential"/>
    <s v="02"/>
    <s v="18S"/>
    <s v="18E"/>
    <s v="STANDARD"/>
    <x v="0"/>
    <n v="44903"/>
    <n v="1.03"/>
    <s v="000X"/>
    <n v="5185"/>
    <s v="N"/>
    <x v="128"/>
    <s v="BLVD"/>
    <m/>
    <s v="BEVERLY HILLS"/>
    <m/>
    <s v="PINE RIDGE UNIT 3 PB 8 PG 51 LOT 21 BLK 17"/>
    <n v="156828"/>
    <n v="16490"/>
    <n v="140338"/>
    <n v="156828"/>
    <n v="156828"/>
    <x v="1"/>
    <x v="318"/>
    <n v="163000"/>
    <n v="2251"/>
    <n v="220"/>
    <x v="0"/>
    <s v="WARRANTY DEED"/>
    <n v="1"/>
    <x v="2"/>
    <x v="1"/>
    <x v="0"/>
    <m/>
    <n v="1735"/>
    <n v="32"/>
    <x v="1"/>
    <x v="0"/>
    <n v="2508"/>
    <m/>
    <m/>
    <m/>
    <m/>
    <s v="SAFER ELIOT J"/>
    <s v="5185 TRUST DATED OCTOBER 24TH 2008"/>
    <s v="4348 SOUTHPOINT BLVD UNIT 101"/>
    <s v="JACKSONVILLE FL 32216"/>
  </r>
  <r>
    <x v="2176"/>
    <s v="18E17S320030  00180 0090"/>
    <s v="7492"/>
    <s v="PINE RIDGE UNITS 3 &amp; 4"/>
    <s v="0000"/>
    <s v="Vacant Residential"/>
    <s v="02"/>
    <s v="18S"/>
    <s v="18E"/>
    <s v="STANDARD"/>
    <x v="1"/>
    <n v="49196"/>
    <n v="1.1299999999999999"/>
    <s v="000X"/>
    <n v="1750"/>
    <s v="W"/>
    <x v="129"/>
    <s v="DR"/>
    <m/>
    <s v="BEVERLY HILLS"/>
    <m/>
    <s v="PINE RIDGE UNIT 3 PB 8 PG 51 LOT 9 BLK 18 "/>
    <n v="18070"/>
    <n v="18070"/>
    <n v="0"/>
    <n v="18070"/>
    <n v="18070"/>
    <x v="1"/>
    <x v="822"/>
    <n v="19100"/>
    <n v="971"/>
    <n v="743"/>
    <x v="1"/>
    <s v="WARRANTY DEED"/>
    <m/>
    <x v="6"/>
    <x v="2"/>
    <x v="2"/>
    <m/>
    <m/>
    <m/>
    <x v="2"/>
    <x v="1"/>
    <n v="0"/>
    <m/>
    <m/>
    <m/>
    <m/>
    <s v="PONCE MIGUEL &amp; LEONOR"/>
    <m/>
    <s v="5 POND VIEW RD"/>
    <s v="NEWTOWN CT 06470"/>
  </r>
  <r>
    <x v="2177"/>
    <s v="18E17S320030  00190 0120"/>
    <s v="7492"/>
    <s v="PINE RIDGE UNITS 3 &amp; 4"/>
    <s v="0100"/>
    <s v="Single Family Residential"/>
    <s v="02"/>
    <s v="18S"/>
    <s v="18E"/>
    <s v="STANDARD"/>
    <x v="0"/>
    <n v="44434"/>
    <n v="1.02"/>
    <s v="000X"/>
    <n v="1860"/>
    <s v="W"/>
    <x v="130"/>
    <s v="DR"/>
    <m/>
    <s v="BEVERLY HILLS"/>
    <m/>
    <s v="PINE RIDGE UNIT 3 PB 8 PG 51 LOT 12 BLK 19"/>
    <n v="236791"/>
    <n v="16320"/>
    <n v="220471"/>
    <n v="236791"/>
    <n v="211791"/>
    <x v="0"/>
    <x v="106"/>
    <n v="269000"/>
    <n v="2980"/>
    <n v="473"/>
    <x v="0"/>
    <s v="WARRANTY DEED"/>
    <n v="1"/>
    <x v="23"/>
    <x v="1"/>
    <x v="0"/>
    <m/>
    <n v="2312"/>
    <n v="32"/>
    <x v="0"/>
    <x v="0"/>
    <n v="3312"/>
    <m/>
    <m/>
    <m/>
    <m/>
    <s v="CRAIGHEAD MICHAEL H"/>
    <s v="CRAIGHEAD NANETTE L"/>
    <s v="1860 W TALL OAKS DR"/>
    <s v="BEVERLY HILLS FL 34465"/>
  </r>
  <r>
    <x v="2178"/>
    <s v="18E17S320030  00190 0130"/>
    <s v="7492"/>
    <s v="PINE RIDGE UNITS 3 &amp; 4"/>
    <s v="0000"/>
    <s v="Vacant Residential"/>
    <s v="02"/>
    <s v="18S"/>
    <s v="18E"/>
    <s v="STANDARD"/>
    <x v="1"/>
    <n v="48922"/>
    <n v="1.1200000000000001"/>
    <s v="000X"/>
    <n v="1850"/>
    <s v="W"/>
    <x v="130"/>
    <s v="DR"/>
    <m/>
    <s v="BEVERLY HILLS"/>
    <m/>
    <s v="PINE RIDGE UNIT 3 PB 8 PG 51 LOT 13 BLK 19"/>
    <n v="17970"/>
    <n v="17970"/>
    <n v="0"/>
    <n v="17970"/>
    <n v="17970"/>
    <x v="1"/>
    <x v="15"/>
    <n v="11600"/>
    <n v="2637"/>
    <n v="640"/>
    <x v="1"/>
    <s v="TO OR FROM BANKS/LOAN CO."/>
    <m/>
    <x v="6"/>
    <x v="2"/>
    <x v="2"/>
    <m/>
    <m/>
    <m/>
    <x v="2"/>
    <x v="1"/>
    <n v="0"/>
    <m/>
    <m/>
    <m/>
    <m/>
    <s v="HERITAGE CENTERS II LLC"/>
    <m/>
    <s v="8635 COMMODITY CIR STE 100"/>
    <s v="ORLANDO FL 32819"/>
  </r>
  <r>
    <x v="2179"/>
    <s v="18E17S320030  00140 0110"/>
    <s v="7492"/>
    <s v="PINE RIDGE UNITS 3 &amp; 4"/>
    <s v="0100"/>
    <s v="Single Family Residential"/>
    <s v="02"/>
    <s v="18S"/>
    <s v="18E"/>
    <s v="STANDARD"/>
    <x v="0"/>
    <n v="48332"/>
    <n v="1.1100000000000001"/>
    <s v="000X"/>
    <n v="1709"/>
    <s v="W"/>
    <x v="124"/>
    <s v="DR"/>
    <m/>
    <s v="BEVERLY HILLS"/>
    <m/>
    <s v="PINE RIDGE UNIT 3 PB 8 PG 51 LOT 11 BLK 14"/>
    <n v="316345"/>
    <n v="17750"/>
    <n v="298595"/>
    <n v="316345"/>
    <n v="290845"/>
    <x v="0"/>
    <x v="910"/>
    <n v="330000"/>
    <n v="2742"/>
    <n v="551"/>
    <x v="0"/>
    <s v="WARRANTY DEED"/>
    <n v="1"/>
    <x v="11"/>
    <x v="1"/>
    <x v="1"/>
    <m/>
    <n v="2593"/>
    <n v="32"/>
    <x v="0"/>
    <x v="0"/>
    <n v="3850"/>
    <m/>
    <m/>
    <m/>
    <m/>
    <s v="CANALES ALBERT C"/>
    <s v="CANALES CONNIE L"/>
    <s v="1709 W PINEHILL DR"/>
    <s v="BEVERLY HILLS FL 34465"/>
  </r>
  <r>
    <x v="2180"/>
    <s v="18E17S320030  00140 0160"/>
    <s v="7492"/>
    <s v="PINE RIDGE UNITS 3 &amp; 4"/>
    <s v="0000"/>
    <s v="Vacant Residential"/>
    <s v="02"/>
    <s v="18S"/>
    <s v="18E"/>
    <s v="STANDARD"/>
    <x v="1"/>
    <n v="43751"/>
    <n v="1"/>
    <s v="000X"/>
    <n v="5487"/>
    <s v="N"/>
    <x v="128"/>
    <s v="BLVD"/>
    <m/>
    <s v="BEVERLY HILLS"/>
    <m/>
    <s v="PINE RIDGE UNIT 3 PB 8 PG 51 LOT 16 BLK 14"/>
    <n v="16070"/>
    <n v="16070"/>
    <n v="0"/>
    <n v="16070"/>
    <n v="16070"/>
    <x v="1"/>
    <x v="21"/>
    <n v="20500"/>
    <n v="1072"/>
    <n v="1983"/>
    <x v="1"/>
    <s v="FROM DEVELOPERS"/>
    <m/>
    <x v="6"/>
    <x v="2"/>
    <x v="2"/>
    <m/>
    <m/>
    <m/>
    <x v="2"/>
    <x v="1"/>
    <n v="0"/>
    <m/>
    <m/>
    <m/>
    <m/>
    <s v="KALLIPOLITES JOHN G"/>
    <s v="KALLIPOLITES KAREN"/>
    <s v="31 ELAINE MARY DR"/>
    <s v="WINDSOR CT 06095 1714"/>
  </r>
  <r>
    <x v="2181"/>
    <s v="18E17S320030  00150 0010"/>
    <s v="7492"/>
    <s v="PINE RIDGE UNITS 3 &amp; 4"/>
    <s v="0100"/>
    <s v="Single Family Residential"/>
    <s v="02"/>
    <s v="18S"/>
    <s v="18E"/>
    <s v="STANDARD"/>
    <x v="0"/>
    <n v="49527"/>
    <n v="1.1399999999999999"/>
    <s v="000X"/>
    <n v="5436"/>
    <s v="N"/>
    <x v="117"/>
    <s v="DR"/>
    <m/>
    <s v="BEVERLY HILLS"/>
    <m/>
    <s v="PINE RIDGE UNIT 3 PB 8 PG 51 LOT 1 BLK 15"/>
    <n v="239270"/>
    <n v="18190"/>
    <n v="221080"/>
    <n v="200654"/>
    <n v="175654"/>
    <x v="0"/>
    <x v="788"/>
    <n v="22500"/>
    <n v="2952"/>
    <n v="60"/>
    <x v="1"/>
    <s v="WARRANTY DEED"/>
    <n v="1"/>
    <x v="41"/>
    <x v="1"/>
    <x v="0"/>
    <m/>
    <n v="2153"/>
    <n v="32"/>
    <x v="1"/>
    <x v="0"/>
    <n v="2886"/>
    <m/>
    <m/>
    <m/>
    <m/>
    <s v="ENGELKEN WALTER"/>
    <s v="ENGELKEN AMY"/>
    <s v="5436 N PERSIMMON DR"/>
    <s v="BEVERLY HILLS FL 34465"/>
  </r>
  <r>
    <x v="2182"/>
    <s v="18E17S320030  00150 0060"/>
    <s v="7492"/>
    <s v="PINE RIDGE UNITS 3 &amp; 4"/>
    <s v="0100"/>
    <s v="Single Family Residential"/>
    <s v="02"/>
    <s v="18S"/>
    <s v="18E"/>
    <s v="STANDARD"/>
    <x v="0"/>
    <n v="43492"/>
    <n v="1"/>
    <s v="000X"/>
    <n v="5328"/>
    <s v="N"/>
    <x v="117"/>
    <s v="DR"/>
    <m/>
    <s v="BEVERLY HILLS"/>
    <m/>
    <s v="PINE RIDGE UNIT 3 PB 8 PG 51 LOT 6 BLK 15"/>
    <n v="201522"/>
    <n v="15970"/>
    <n v="185552"/>
    <n v="147959"/>
    <n v="122959"/>
    <x v="0"/>
    <x v="11"/>
    <n v="15000"/>
    <n v="1646"/>
    <n v="2109"/>
    <x v="1"/>
    <s v="WARRANTY DEED"/>
    <n v="1"/>
    <x v="15"/>
    <x v="1"/>
    <x v="0"/>
    <m/>
    <n v="1861"/>
    <n v="32"/>
    <x v="1"/>
    <x v="0"/>
    <n v="2882"/>
    <m/>
    <m/>
    <m/>
    <m/>
    <s v="VOTTELER ALVIN R"/>
    <s v="VOTTELER ROSEANN"/>
    <s v="5328 NORTH PERSIMMON DRIVE"/>
    <s v="BEVERLY HILLS FL 34465"/>
  </r>
  <r>
    <x v="2183"/>
    <s v="18E17S320030  00150 0110"/>
    <s v="7492"/>
    <s v="PINE RIDGE UNITS 3 &amp; 4"/>
    <s v="0000"/>
    <s v="Vacant Residential"/>
    <s v="02"/>
    <s v="18S"/>
    <s v="18E"/>
    <s v="STANDARD"/>
    <x v="1"/>
    <n v="46244"/>
    <n v="1.06"/>
    <s v="000X"/>
    <n v="5329"/>
    <s v="N"/>
    <x v="118"/>
    <s v="DR"/>
    <m/>
    <s v="BEVERLY HILLS"/>
    <m/>
    <s v="PINE RIDGE UNIT 3 PB 8 PG 51 LOT 11 BLK 15 "/>
    <n v="16990"/>
    <n v="16990"/>
    <n v="0"/>
    <n v="16990"/>
    <n v="16990"/>
    <x v="1"/>
    <x v="322"/>
    <n v="36000"/>
    <n v="1726"/>
    <n v="247"/>
    <x v="1"/>
    <s v="WARRANTY DEED"/>
    <m/>
    <x v="6"/>
    <x v="2"/>
    <x v="2"/>
    <m/>
    <m/>
    <m/>
    <x v="2"/>
    <x v="1"/>
    <n v="0"/>
    <m/>
    <m/>
    <m/>
    <m/>
    <s v="TRAN AKKARAPAK"/>
    <m/>
    <s v="8211 SW 4TH ST"/>
    <s v="N LAUDERDALE FL 33068"/>
  </r>
  <r>
    <x v="2184"/>
    <s v="18E17S320030  00160 0060"/>
    <s v="7492"/>
    <s v="PINE RIDGE UNITS 3 &amp; 4"/>
    <s v="0000"/>
    <s v="Vacant Residential"/>
    <s v="02"/>
    <s v="18S"/>
    <s v="18E"/>
    <s v="STANDARD"/>
    <x v="1"/>
    <n v="46590"/>
    <n v="1.07"/>
    <s v="000X"/>
    <n v="5088"/>
    <s v="N"/>
    <x v="117"/>
    <s v="DR"/>
    <m/>
    <s v="BEVERLY HILLS"/>
    <m/>
    <s v="PINE RIDGE UNIT 3 PB 8 PG 51 LOT 6 BLK 16"/>
    <n v="17110"/>
    <n v="17110"/>
    <n v="0"/>
    <n v="17110"/>
    <n v="17110"/>
    <x v="1"/>
    <x v="23"/>
    <m/>
    <m/>
    <m/>
    <x v="2"/>
    <m/>
    <m/>
    <x v="6"/>
    <x v="2"/>
    <x v="2"/>
    <m/>
    <m/>
    <m/>
    <x v="2"/>
    <x v="1"/>
    <n v="0"/>
    <m/>
    <m/>
    <m/>
    <m/>
    <s v="GUPTA GAURISHANKAR"/>
    <m/>
    <s v="19 BECMEAD AVE"/>
    <s v=" S W 16 ENGLAND"/>
  </r>
  <r>
    <x v="2185"/>
    <s v="18E17S320030  00170 0010"/>
    <s v="7492"/>
    <s v="PINE RIDGE UNITS 3 &amp; 4"/>
    <s v="0000"/>
    <s v="Vacant Residential"/>
    <s v="02"/>
    <s v="18S"/>
    <s v="18E"/>
    <s v="STANDARD"/>
    <x v="1"/>
    <n v="49631"/>
    <n v="1.1399999999999999"/>
    <s v="000X"/>
    <n v="5212"/>
    <s v="N"/>
    <x v="118"/>
    <s v="DR"/>
    <m/>
    <s v="BEVERLY HILLS"/>
    <m/>
    <s v="PINE RIDGE UNIT 3 PB 8 PG 51 LOT 1 BLK 17 "/>
    <n v="18230"/>
    <n v="18230"/>
    <n v="0"/>
    <n v="18230"/>
    <n v="18230"/>
    <x v="1"/>
    <x v="23"/>
    <m/>
    <m/>
    <m/>
    <x v="2"/>
    <m/>
    <m/>
    <x v="6"/>
    <x v="2"/>
    <x v="2"/>
    <m/>
    <m/>
    <m/>
    <x v="2"/>
    <x v="1"/>
    <n v="0"/>
    <m/>
    <m/>
    <m/>
    <m/>
    <s v="ADRIANO WILFREDO F &amp; LUZVIMIN"/>
    <m/>
    <s v="870 SALISBURY PARK DR"/>
    <s v="WESTBURY NY 11590"/>
  </r>
  <r>
    <x v="2186"/>
    <s v="18E17S320030  00180 0050"/>
    <s v="7492"/>
    <s v="PINE RIDGE UNITS 3 &amp; 4"/>
    <s v="0100"/>
    <s v="Single Family Residential"/>
    <s v="02"/>
    <s v="18S"/>
    <s v="18E"/>
    <s v="STANDARD"/>
    <x v="0"/>
    <n v="47060"/>
    <n v="1.08"/>
    <s v="000X"/>
    <n v="1924"/>
    <s v="W"/>
    <x v="129"/>
    <s v="DR"/>
    <m/>
    <s v="BEVERLY HILLS"/>
    <m/>
    <s v="PINE RIDGE UNIT 3 PB 8 PG 51 LOT 5 BLK 18"/>
    <n v="356411"/>
    <n v="17280"/>
    <n v="339131"/>
    <n v="356411"/>
    <n v="356411"/>
    <x v="1"/>
    <x v="749"/>
    <n v="412000"/>
    <n v="2897"/>
    <n v="2104"/>
    <x v="0"/>
    <s v="WARRANTY DEED"/>
    <n v="1"/>
    <x v="24"/>
    <x v="0"/>
    <x v="1"/>
    <m/>
    <n v="3143"/>
    <n v="32"/>
    <x v="0"/>
    <x v="0"/>
    <n v="4588"/>
    <m/>
    <m/>
    <m/>
    <m/>
    <s v="BUSCHMILLER DONALD A"/>
    <s v="BUSCHMILLER TANA C"/>
    <s v="5262 TURNEY GROVE RD"/>
    <s v="BYRDSTOWN TN 38549"/>
  </r>
  <r>
    <x v="2187"/>
    <s v="18E17S320030  00180 0110"/>
    <s v="7492"/>
    <s v="PINE RIDGE UNITS 3 &amp; 4"/>
    <s v="0100"/>
    <s v="Single Family Residential"/>
    <s v="02"/>
    <s v="18S"/>
    <s v="18E"/>
    <s v="STANDARD"/>
    <x v="0"/>
    <n v="48894"/>
    <n v="1.1200000000000001"/>
    <s v="000X"/>
    <n v="1843"/>
    <s v="W"/>
    <x v="11"/>
    <s v="BLVD"/>
    <m/>
    <s v="BEVERLY HILLS"/>
    <m/>
    <s v="PINE RIDGE UNIT 3 PB 8 PG 51 LOT 11 BLK 18"/>
    <n v="172890"/>
    <n v="17960"/>
    <n v="154930"/>
    <n v="165794"/>
    <n v="135294"/>
    <x v="0"/>
    <x v="105"/>
    <n v="243000"/>
    <n v="3072"/>
    <n v="59"/>
    <x v="0"/>
    <s v="WARRANTY DEED"/>
    <n v="1"/>
    <x v="2"/>
    <x v="1"/>
    <x v="0"/>
    <n v="1"/>
    <n v="1920"/>
    <n v="34"/>
    <x v="0"/>
    <x v="0"/>
    <n v="2612"/>
    <m/>
    <m/>
    <m/>
    <m/>
    <s v="WATKINS ROBERT DALE"/>
    <m/>
    <s v="1843 W PINE RIDGE BLVD"/>
    <s v="BEVERLY HILLS FL 34465"/>
  </r>
  <r>
    <x v="2188"/>
    <s v="18E17S320030  00180 0130"/>
    <s v="7492"/>
    <s v="PINE RIDGE UNITS 3 &amp; 4"/>
    <s v="0100"/>
    <s v="Single Family Residential"/>
    <s v="02"/>
    <s v="18S"/>
    <s v="18E"/>
    <s v="STANDARD"/>
    <x v="0"/>
    <n v="48451"/>
    <n v="1.1100000000000001"/>
    <s v="000X"/>
    <n v="1917"/>
    <s v="W"/>
    <x v="11"/>
    <s v="BLVD"/>
    <m/>
    <s v="BEVERLY HILLS"/>
    <m/>
    <s v="PINE RIDGE UNIT 3 PB 8 PG 51 LOT 13 BLK 18"/>
    <n v="251598"/>
    <n v="17800"/>
    <n v="233798"/>
    <n v="196027"/>
    <n v="170527"/>
    <x v="0"/>
    <x v="727"/>
    <n v="410000"/>
    <n v="3152"/>
    <n v="2383"/>
    <x v="0"/>
    <s v="WARRANTY DEED"/>
    <n v="1"/>
    <x v="21"/>
    <x v="1"/>
    <x v="0"/>
    <m/>
    <n v="2449"/>
    <n v="32"/>
    <x v="0"/>
    <x v="0"/>
    <n v="3693"/>
    <m/>
    <m/>
    <m/>
    <m/>
    <s v="SOBEL ALLEN I"/>
    <s v="HAAKE BONNIE L T"/>
    <s v="1917 W PINE RIDGE BLVD"/>
    <s v="BEVERLY HILLS FL 34465"/>
  </r>
  <r>
    <x v="2189"/>
    <s v="18E17S320030  00140 0100"/>
    <s v="7492"/>
    <s v="PINE RIDGE UNITS 3 &amp; 4"/>
    <s v="0100"/>
    <s v="Single Family Residential"/>
    <s v="02"/>
    <s v="18S"/>
    <s v="18E"/>
    <s v="STANDARD"/>
    <x v="0"/>
    <n v="52838"/>
    <n v="1.21"/>
    <s v="000X"/>
    <n v="1651"/>
    <s v="W"/>
    <x v="124"/>
    <s v="DR"/>
    <m/>
    <s v="BEVERLY HILLS"/>
    <m/>
    <s v="PINE RIDGE UNIT 3 PB 8 PG 51 LOT 10 BLK 14"/>
    <n v="214969"/>
    <n v="19410"/>
    <n v="195559"/>
    <n v="206517"/>
    <n v="176517"/>
    <x v="0"/>
    <x v="911"/>
    <n v="248000"/>
    <n v="2884"/>
    <n v="454"/>
    <x v="0"/>
    <s v="WARRANTY DEED"/>
    <n v="1"/>
    <x v="2"/>
    <x v="1"/>
    <x v="1"/>
    <m/>
    <n v="2281"/>
    <n v="34"/>
    <x v="1"/>
    <x v="0"/>
    <n v="3179"/>
    <m/>
    <m/>
    <m/>
    <m/>
    <s v="JAROSZEWSKI JARED W"/>
    <s v="JAROSZEWSKI KAMRYN L"/>
    <s v="1651 W PINEHILL DR"/>
    <s v="BEVERLY HILLS FL 34465"/>
  </r>
  <r>
    <x v="2190"/>
    <s v="18E17S320030  00140 0180"/>
    <s v="7492"/>
    <s v="PINE RIDGE UNITS 3 &amp; 4"/>
    <s v="0000"/>
    <s v="Vacant Residential"/>
    <s v="02"/>
    <s v="18S"/>
    <s v="18E"/>
    <s v="STANDARD"/>
    <x v="1"/>
    <n v="44062"/>
    <n v="1.01"/>
    <s v="000X"/>
    <n v="5545"/>
    <s v="N"/>
    <x v="128"/>
    <s v="BLVD"/>
    <m/>
    <s v="BEVERLY HILLS"/>
    <m/>
    <s v="PINE RIDGE UNIT 3 PB 8 PG 51 LOT 18 BLK 14"/>
    <n v="16180"/>
    <n v="16180"/>
    <n v="0"/>
    <n v="16180"/>
    <n v="16180"/>
    <x v="1"/>
    <x v="460"/>
    <n v="18000"/>
    <n v="1195"/>
    <n v="723"/>
    <x v="1"/>
    <s v="FROM DEVELOPERS"/>
    <m/>
    <x v="6"/>
    <x v="2"/>
    <x v="2"/>
    <m/>
    <m/>
    <m/>
    <x v="2"/>
    <x v="1"/>
    <n v="0"/>
    <m/>
    <m/>
    <m/>
    <m/>
    <s v="JUGUILON JESUS"/>
    <s v="CHRISTY LINDA"/>
    <s v="8241 CLARIDGE CT"/>
    <s v="NORTH ROYALTON OH 44133 7214"/>
  </r>
  <r>
    <x v="2191"/>
    <s v="18E17S320030  00150 0070"/>
    <s v="7492"/>
    <s v="PINE RIDGE UNITS 3 &amp; 4"/>
    <s v="0100"/>
    <s v="Single Family Residential"/>
    <s v="02"/>
    <s v="18S"/>
    <s v="18E"/>
    <s v="STANDARD"/>
    <x v="0"/>
    <n v="43750"/>
    <n v="1"/>
    <s v="000X"/>
    <n v="5296"/>
    <s v="N"/>
    <x v="117"/>
    <s v="DR"/>
    <m/>
    <s v="BEVERLY HILLS"/>
    <m/>
    <s v="PINE RIDGE UNIT 3 PB 8 PG 51 LOT 7 BLK 15"/>
    <n v="241878"/>
    <n v="16070"/>
    <n v="225808"/>
    <n v="182166"/>
    <n v="157166"/>
    <x v="0"/>
    <x v="72"/>
    <n v="23900"/>
    <n v="1704"/>
    <n v="565"/>
    <x v="1"/>
    <s v="WARRANTY DEED"/>
    <n v="1"/>
    <x v="24"/>
    <x v="1"/>
    <x v="1"/>
    <m/>
    <n v="2310"/>
    <n v="32"/>
    <x v="0"/>
    <x v="0"/>
    <n v="3096"/>
    <m/>
    <m/>
    <m/>
    <m/>
    <s v="ALTCHEK EDWARD M"/>
    <s v="KERCHNER ROCHELLE"/>
    <s v="5296 N PERSIMMON DR"/>
    <s v="BEVERLY HILLS FL 34465"/>
  </r>
  <r>
    <x v="2192"/>
    <s v="18E17S320030  00150 0160"/>
    <s v="7492"/>
    <s v="PINE RIDGE UNITS 3 &amp; 4"/>
    <s v="0000"/>
    <s v="Vacant Residential"/>
    <s v="02"/>
    <s v="18S"/>
    <s v="18E"/>
    <s v="STANDARD"/>
    <x v="1"/>
    <n v="45806"/>
    <n v="1.05"/>
    <s v="000X"/>
    <n v="5487"/>
    <s v="N"/>
    <x v="118"/>
    <s v="DR"/>
    <m/>
    <s v="BEVERLY HILLS"/>
    <m/>
    <s v="PINE RIDGE UNIT 3 PB 8 PG 51 LOT 16 BLK 15"/>
    <n v="16830"/>
    <n v="16830"/>
    <n v="0"/>
    <n v="16830"/>
    <n v="16830"/>
    <x v="1"/>
    <x v="311"/>
    <n v="33000"/>
    <n v="1686"/>
    <n v="75"/>
    <x v="1"/>
    <s v="SALE / MORE THAN 1 PARCEL"/>
    <m/>
    <x v="6"/>
    <x v="2"/>
    <x v="2"/>
    <m/>
    <m/>
    <m/>
    <x v="2"/>
    <x v="1"/>
    <n v="0"/>
    <m/>
    <m/>
    <m/>
    <m/>
    <s v="BROWN DON D"/>
    <s v="BROWN PATRICIA A"/>
    <s v="18103 SW 20 ST"/>
    <s v="MIRAMAR FL 33029"/>
  </r>
  <r>
    <x v="2193"/>
    <s v="18E17S320030  00160 0040"/>
    <s v="7492"/>
    <s v="PINE RIDGE UNITS 3 &amp; 4"/>
    <s v="0000"/>
    <s v="Vacant Residential"/>
    <s v="02"/>
    <s v="18S"/>
    <s v="18E"/>
    <s v="STANDARD"/>
    <x v="1"/>
    <n v="45433"/>
    <n v="1.04"/>
    <s v="000X"/>
    <n v="5114"/>
    <s v="N"/>
    <x v="117"/>
    <s v="DR"/>
    <m/>
    <s v="BEVERLY HILLS"/>
    <m/>
    <s v="PINE RIDGE UNIT 3 PB 8 PG 51 LOT 4 BLK 16"/>
    <n v="16690"/>
    <n v="16690"/>
    <n v="0"/>
    <n v="16690"/>
    <n v="16690"/>
    <x v="1"/>
    <x v="904"/>
    <n v="50500"/>
    <n v="3131"/>
    <n v="446"/>
    <x v="1"/>
    <s v="SALE / MORE THAN 1 PARCEL"/>
    <m/>
    <x v="6"/>
    <x v="2"/>
    <x v="2"/>
    <m/>
    <m/>
    <m/>
    <x v="2"/>
    <x v="1"/>
    <n v="0"/>
    <m/>
    <m/>
    <m/>
    <m/>
    <s v="ADAMS HOMES OF NORTHWEST FLORIDA INC"/>
    <m/>
    <s v="3000 GULF BREEZE PKWY"/>
    <s v="GULF BREEZE FL 32563"/>
  </r>
  <r>
    <x v="2194"/>
    <s v="18E17S320030  00160 0080"/>
    <s v="7492"/>
    <s v="PINE RIDGE UNITS 3 &amp; 4"/>
    <s v="0100"/>
    <s v="Single Family Residential"/>
    <s v="02"/>
    <s v="18S"/>
    <s v="18E"/>
    <s v="STANDARD"/>
    <x v="0"/>
    <n v="42550"/>
    <n v="0.98"/>
    <s v="000X"/>
    <n v="4997"/>
    <s v="N"/>
    <x v="118"/>
    <s v="DR"/>
    <m/>
    <s v="BEVERLY HILLS"/>
    <m/>
    <s v="PINE RIDGE UNIT 3 PB 8 PG 51 LOT 8 BLK 16"/>
    <n v="229249"/>
    <n v="15630"/>
    <n v="213619"/>
    <n v="175893"/>
    <n v="150893"/>
    <x v="0"/>
    <x v="129"/>
    <n v="228500"/>
    <n v="1740"/>
    <n v="825"/>
    <x v="0"/>
    <s v="WARRANTY DEED"/>
    <n v="1"/>
    <x v="23"/>
    <x v="1"/>
    <x v="0"/>
    <m/>
    <n v="2090"/>
    <n v="32"/>
    <x v="0"/>
    <x v="0"/>
    <n v="3349"/>
    <m/>
    <m/>
    <m/>
    <m/>
    <s v="HOST JASON L"/>
    <s v="HOST LEIGH ANN"/>
    <s v="4997 N PEPPERMINT DR"/>
    <s v="BEVERLY HILLS FL 34465"/>
  </r>
  <r>
    <x v="2195"/>
    <s v="18E17S320030  00170 0110"/>
    <s v="7492"/>
    <s v="PINE RIDGE UNITS 3 &amp; 4"/>
    <s v="0100"/>
    <s v="Single Family Residential"/>
    <s v="11"/>
    <s v="18S"/>
    <s v="18E"/>
    <s v="STANDARD"/>
    <x v="0"/>
    <n v="46794"/>
    <n v="1.07"/>
    <s v="000X"/>
    <n v="1619"/>
    <s v="W"/>
    <x v="11"/>
    <s v="BLVD"/>
    <m/>
    <s v="BEVERLY HILLS"/>
    <m/>
    <s v="PINE RIDGE UNIT 3 PB 8 PG 51 LOT 11 BLK 17 "/>
    <n v="156681"/>
    <n v="17190"/>
    <n v="139491"/>
    <n v="106183"/>
    <n v="80683"/>
    <x v="0"/>
    <x v="23"/>
    <m/>
    <m/>
    <m/>
    <x v="2"/>
    <m/>
    <n v="1"/>
    <x v="49"/>
    <x v="1"/>
    <x v="0"/>
    <m/>
    <n v="1921"/>
    <n v="34"/>
    <x v="1"/>
    <x v="0"/>
    <n v="2591"/>
    <m/>
    <m/>
    <m/>
    <m/>
    <s v="OLIVIERI MARIA"/>
    <m/>
    <s v="1619 W PINE RIDGE BLVD"/>
    <s v="BEVERLY HILLS FL 34465"/>
  </r>
  <r>
    <x v="2196"/>
    <s v="18E17S320030  00170 0160"/>
    <s v="7492"/>
    <s v="PINE RIDGE UNITS 3 &amp; 4"/>
    <s v="0100"/>
    <s v="Single Family Residential"/>
    <s v="02"/>
    <s v="18S"/>
    <s v="18E"/>
    <s v="STANDARD"/>
    <x v="0"/>
    <n v="51403"/>
    <n v="1.18"/>
    <s v="000X"/>
    <n v="5023"/>
    <s v="N"/>
    <x v="128"/>
    <s v="BLVD"/>
    <m/>
    <s v="BEVERLY HILLS"/>
    <m/>
    <s v="PINE RIDGE UNIT 3 PB 8 PG 51 LOT 16 BLK 17"/>
    <n v="240666"/>
    <n v="18880"/>
    <n v="221786"/>
    <n v="169550"/>
    <n v="0"/>
    <x v="0"/>
    <x v="323"/>
    <n v="178000"/>
    <n v="1116"/>
    <n v="1043"/>
    <x v="0"/>
    <s v="UNDEFINED"/>
    <n v="1"/>
    <x v="21"/>
    <x v="1"/>
    <x v="0"/>
    <m/>
    <n v="2205"/>
    <n v="32"/>
    <x v="0"/>
    <x v="0"/>
    <n v="3282"/>
    <m/>
    <m/>
    <m/>
    <m/>
    <s v="WADDELL FRANK S"/>
    <s v="WADDELL KATHLEEN E"/>
    <s v="5023 N BEDSTROW BLVD"/>
    <s v="BEVERLY HILLS FL 34465"/>
  </r>
  <r>
    <x v="2197"/>
    <s v="18E17S320030  00180 0070"/>
    <s v="7492"/>
    <s v="PINE RIDGE UNITS 3 &amp; 4"/>
    <s v="0100"/>
    <s v="Single Family Residential"/>
    <s v="02"/>
    <s v="18S"/>
    <s v="18E"/>
    <s v="STANDARD"/>
    <x v="0"/>
    <n v="46818"/>
    <n v="1.07"/>
    <s v="000X"/>
    <n v="1854"/>
    <s v="W"/>
    <x v="129"/>
    <s v="DR"/>
    <m/>
    <s v="BEVERLY HILLS"/>
    <m/>
    <s v="PINE RIDGE UNIT 3 PB 8 PG 51 LOT 7 BLK 18"/>
    <n v="258434"/>
    <n v="17200"/>
    <n v="241234"/>
    <n v="205902"/>
    <n v="175402"/>
    <x v="1"/>
    <x v="912"/>
    <n v="291000"/>
    <n v="3089"/>
    <n v="1772"/>
    <x v="0"/>
    <s v="WARRANTY DEED"/>
    <n v="1"/>
    <x v="5"/>
    <x v="1"/>
    <x v="1"/>
    <m/>
    <n v="2411"/>
    <n v="32"/>
    <x v="0"/>
    <x v="0"/>
    <n v="3568"/>
    <m/>
    <m/>
    <m/>
    <m/>
    <s v="NEWLAND BLAINE"/>
    <s v="COLEMAN FAMILY TRUST UTA DTD MAY 11 2001"/>
    <s v="5340 STONEBORO RD"/>
    <s v="HEATH SPRINGS SC 29058"/>
  </r>
  <r>
    <x v="2198"/>
    <s v="18E17S320030  00180 0120"/>
    <s v="7492"/>
    <s v="PINE RIDGE UNITS 3 &amp; 4"/>
    <s v="0100"/>
    <s v="Single Family Residential"/>
    <s v="02"/>
    <s v="18S"/>
    <s v="18E"/>
    <s v="STANDARD"/>
    <x v="0"/>
    <n v="47955"/>
    <n v="1.1000000000000001"/>
    <s v="000X"/>
    <n v="1879"/>
    <s v="W"/>
    <x v="11"/>
    <s v="BLVD"/>
    <m/>
    <s v="BEVERLY HILLS"/>
    <m/>
    <s v="PINE RIDGE UNIT 3 PB 8 PG 51 LOT 12 BLK 18"/>
    <n v="277339"/>
    <n v="17610"/>
    <n v="259729"/>
    <n v="213243"/>
    <n v="188243"/>
    <x v="0"/>
    <x v="203"/>
    <n v="310000"/>
    <n v="1589"/>
    <n v="2100"/>
    <x v="0"/>
    <s v="WARRANTY DEED"/>
    <n v="1"/>
    <x v="23"/>
    <x v="1"/>
    <x v="0"/>
    <m/>
    <n v="2756"/>
    <n v="32"/>
    <x v="0"/>
    <x v="0"/>
    <n v="3994"/>
    <m/>
    <m/>
    <m/>
    <m/>
    <s v="PADGETT RUTH B"/>
    <s v="PADGETT GARY S"/>
    <s v="1879 W PINE RIDGE BLVD"/>
    <s v="BEVERLY HILLS FL 34465"/>
  </r>
  <r>
    <x v="2199"/>
    <s v="18E17S320030  00180 0140"/>
    <s v="7492"/>
    <s v="PINE RIDGE UNITS 3 &amp; 4"/>
    <s v="0100"/>
    <s v="Single Family Residential"/>
    <s v="02"/>
    <s v="18S"/>
    <s v="18E"/>
    <s v="STANDARD"/>
    <x v="0"/>
    <n v="46570"/>
    <n v="1.07"/>
    <s v="000X"/>
    <n v="1951"/>
    <s v="W"/>
    <x v="11"/>
    <s v="BLVD"/>
    <m/>
    <s v="BEVERLY HILLS"/>
    <m/>
    <s v="PINE RIDGE UNIT 3 PB 8 PG 51 LOT 14 BLK 18"/>
    <n v="208415"/>
    <n v="17110"/>
    <n v="191305"/>
    <n v="202144"/>
    <n v="177144"/>
    <x v="0"/>
    <x v="913"/>
    <n v="209000"/>
    <n v="2904"/>
    <n v="2040"/>
    <x v="0"/>
    <s v="WARRANTY DEED"/>
    <n v="1"/>
    <x v="10"/>
    <x v="1"/>
    <x v="0"/>
    <m/>
    <n v="2045"/>
    <n v="32"/>
    <x v="0"/>
    <x v="0"/>
    <n v="2939"/>
    <m/>
    <m/>
    <m/>
    <m/>
    <s v="SCHLENZ ROBERT BRUNO"/>
    <s v="TREZONA KARRI FRANCES"/>
    <s v="1951 W PINE RIDGE BLVD"/>
    <s v="BEVERLY HILLS FL 34465"/>
  </r>
  <r>
    <x v="2200"/>
    <s v="18E17S320030  00190 0050"/>
    <s v="7492"/>
    <s v="PINE RIDGE UNITS 3 &amp; 4"/>
    <s v="0100"/>
    <s v="Single Family Residential"/>
    <s v="03"/>
    <s v="18S"/>
    <s v="18E"/>
    <s v="STANDARD"/>
    <x v="0"/>
    <n v="50347"/>
    <n v="1.1599999999999999"/>
    <s v="000X"/>
    <n v="1930"/>
    <s v="W"/>
    <x v="130"/>
    <s v="DR"/>
    <m/>
    <s v="BEVERLY HILLS"/>
    <m/>
    <s v="PINE RIDGE UNIT 3 PB 8 PG 51 LOT 5 BLK 19"/>
    <n v="258950"/>
    <n v="18490"/>
    <n v="240460"/>
    <n v="183343"/>
    <n v="158343"/>
    <x v="0"/>
    <x v="742"/>
    <n v="43000"/>
    <n v="2230"/>
    <n v="1823"/>
    <x v="1"/>
    <s v="WARRANTY DEED"/>
    <n v="1"/>
    <x v="42"/>
    <x v="1"/>
    <x v="0"/>
    <m/>
    <n v="2054"/>
    <n v="32"/>
    <x v="1"/>
    <x v="0"/>
    <n v="3057"/>
    <m/>
    <m/>
    <m/>
    <m/>
    <s v="MAUK LAWRENCE T"/>
    <s v="LONG DOROTHY"/>
    <s v="1930 W TALL OAKS DR"/>
    <s v="BEVERLY HILLS FL 34465 2346"/>
  </r>
  <r>
    <x v="2201"/>
    <s v="18E17S320030  00190 0080"/>
    <s v="7492"/>
    <s v="PINE RIDGE UNITS 3 &amp; 4"/>
    <s v="0100"/>
    <s v="Single Family Residential"/>
    <s v="02"/>
    <s v="18S"/>
    <s v="18E"/>
    <s v="STANDARD"/>
    <x v="0"/>
    <n v="44566"/>
    <n v="1.02"/>
    <s v="000X"/>
    <n v="1900"/>
    <s v="W"/>
    <x v="130"/>
    <s v="DR"/>
    <m/>
    <s v="BEVERLY HILLS"/>
    <m/>
    <s v="PINE RIDGE UNIT 3 PB 8 PG 51 LOT 8 BLK 19"/>
    <n v="253917"/>
    <n v="16370"/>
    <n v="237547"/>
    <n v="195630"/>
    <n v="170630"/>
    <x v="0"/>
    <x v="383"/>
    <n v="18000"/>
    <n v="1282"/>
    <n v="432"/>
    <x v="1"/>
    <s v="WARRANTY DEED"/>
    <n v="1"/>
    <x v="23"/>
    <x v="1"/>
    <x v="0"/>
    <m/>
    <n v="2279"/>
    <n v="32"/>
    <x v="0"/>
    <x v="0"/>
    <n v="3739"/>
    <m/>
    <m/>
    <m/>
    <m/>
    <s v="HADERER WILLIAM F"/>
    <s v="HADERER SUSAN L"/>
    <s v="1900 W TALL OAKS DR"/>
    <s v="BEVERLY HILLS FL 34465"/>
  </r>
  <r>
    <x v="2202"/>
    <s v="18E17S320030  00140 0070"/>
    <s v="7492"/>
    <s v="PINE RIDGE UNITS 3 &amp; 4"/>
    <s v="0000"/>
    <s v="Vacant Residential"/>
    <s v="02"/>
    <s v="18S"/>
    <s v="18E"/>
    <s v="STANDARD"/>
    <x v="1"/>
    <n v="46251"/>
    <n v="1.06"/>
    <s v="000X"/>
    <n v="5358"/>
    <s v="N"/>
    <x v="118"/>
    <s v="DR"/>
    <m/>
    <s v="BEVERLY HILLS"/>
    <m/>
    <s v="PINE RIDGE UNIT 3 PB 8 PG 51 LOT 7 BLK 14 "/>
    <n v="16990"/>
    <n v="16990"/>
    <n v="0"/>
    <n v="16990"/>
    <n v="16990"/>
    <x v="1"/>
    <x v="9"/>
    <n v="18300"/>
    <n v="1045"/>
    <n v="1159"/>
    <x v="1"/>
    <s v="FROM DEVELOPERS"/>
    <m/>
    <x v="6"/>
    <x v="2"/>
    <x v="2"/>
    <m/>
    <m/>
    <m/>
    <x v="2"/>
    <x v="1"/>
    <n v="0"/>
    <m/>
    <m/>
    <m/>
    <m/>
    <s v="REED PETER M TRUSTEE &amp;"/>
    <s v="CAROL B REED TRUSTEE"/>
    <s v="10111 NW 1ST MANOR"/>
    <s v="CORAL SPRINGS FL 33071 7325"/>
  </r>
  <r>
    <x v="2203"/>
    <s v="18E17S320030  00140 0120"/>
    <s v="7492"/>
    <s v="PINE RIDGE UNITS 3 &amp; 4"/>
    <s v="0000"/>
    <s v="Vacant Residential"/>
    <s v="02"/>
    <s v="18S"/>
    <s v="18E"/>
    <s v="STANDARD"/>
    <x v="1"/>
    <n v="46024"/>
    <n v="1.06"/>
    <s v="000X"/>
    <n v="5287"/>
    <s v="N"/>
    <x v="128"/>
    <s v="BLVD"/>
    <m/>
    <s v="BEVERLY HILLS"/>
    <m/>
    <s v="PINE RIDGE UNIT 3 PB 8 PG 51 LOT 12 BLK 14"/>
    <n v="16910"/>
    <n v="16910"/>
    <n v="0"/>
    <n v="16910"/>
    <n v="16910"/>
    <x v="1"/>
    <x v="258"/>
    <n v="15000"/>
    <n v="1485"/>
    <n v="1626"/>
    <x v="1"/>
    <s v="WARRANTY DEED"/>
    <m/>
    <x v="6"/>
    <x v="2"/>
    <x v="2"/>
    <m/>
    <m/>
    <m/>
    <x v="2"/>
    <x v="1"/>
    <n v="0"/>
    <m/>
    <m/>
    <m/>
    <m/>
    <s v="ROBERTS BLYNN"/>
    <s v="ROBERTS LOUISE C"/>
    <s v="45 EAGLE RD"/>
    <s v="ACTON ME 04001 5231"/>
  </r>
  <r>
    <x v="2204"/>
    <s v="18E17S320030  00140 0140"/>
    <s v="7492"/>
    <s v="PINE RIDGE UNITS 3 &amp; 4"/>
    <s v="0100"/>
    <s v="Single Family Residential"/>
    <s v="02"/>
    <s v="18S"/>
    <s v="18E"/>
    <s v="STANDARD"/>
    <x v="0"/>
    <n v="44375"/>
    <n v="1.02"/>
    <s v="000X"/>
    <n v="5405"/>
    <s v="N"/>
    <x v="128"/>
    <s v="BLVD"/>
    <m/>
    <s v="BEVERLY HILLS"/>
    <m/>
    <s v="PINE RIDGE UNIT 3 PB 8 PG 51 LOT 14 BLK 14"/>
    <n v="161868"/>
    <n v="16300"/>
    <n v="145568"/>
    <n v="96950"/>
    <n v="71950"/>
    <x v="0"/>
    <x v="914"/>
    <n v="186000"/>
    <n v="2808"/>
    <n v="2085"/>
    <x v="0"/>
    <s v="WARRANTY DEED"/>
    <n v="1"/>
    <x v="2"/>
    <x v="1"/>
    <x v="0"/>
    <n v="1"/>
    <n v="1777"/>
    <n v="32"/>
    <x v="0"/>
    <x v="0"/>
    <n v="2635"/>
    <m/>
    <m/>
    <m/>
    <m/>
    <s v="CELESTINO SALVATORE A"/>
    <s v="GRILLO BETTY ANNE"/>
    <s v="5405 N BEDSTROW BLVD"/>
    <s v="BEVERLY HILLS FL 34465"/>
  </r>
  <r>
    <x v="2205"/>
    <s v="18E17S320030  00150 0030"/>
    <s v="7492"/>
    <s v="PINE RIDGE UNITS 3 &amp; 4"/>
    <s v="0100"/>
    <s v="Single Family Residential"/>
    <s v="02"/>
    <s v="18S"/>
    <s v="18E"/>
    <s v="STANDARD"/>
    <x v="0"/>
    <n v="43658"/>
    <n v="1"/>
    <s v="000X"/>
    <n v="5392"/>
    <s v="N"/>
    <x v="117"/>
    <s v="DR"/>
    <m/>
    <s v="BEVERLY HILLS"/>
    <m/>
    <s v="PINE RIDGE UNIT 3 PB 8 PG 51 LOT 3 BLK 15"/>
    <n v="16040"/>
    <n v="16040"/>
    <n v="0"/>
    <n v="16040"/>
    <n v="16040"/>
    <x v="0"/>
    <x v="915"/>
    <n v="345000"/>
    <n v="3088"/>
    <n v="725"/>
    <x v="0"/>
    <s v="WARRANTY DEED"/>
    <n v="1"/>
    <x v="31"/>
    <x v="1"/>
    <x v="0"/>
    <m/>
    <n v="1972"/>
    <n v="32"/>
    <x v="0"/>
    <x v="0"/>
    <n v="2727"/>
    <m/>
    <m/>
    <m/>
    <m/>
    <s v="HATTERSLEY MICHAEL A"/>
    <s v="HATTERSLEY SHELLENE MARIE"/>
    <s v="5392 N PERSIMMON DR"/>
    <s v="BEVERLY HILLS FL 34465"/>
  </r>
  <r>
    <x v="2206"/>
    <s v="18E17S320030  00150 0100"/>
    <s v="7492"/>
    <s v="PINE RIDGE UNITS 3 &amp; 4"/>
    <s v="0100"/>
    <s v="Single Family Residential"/>
    <s v="02"/>
    <s v="18S"/>
    <s v="18E"/>
    <s v="STANDARD"/>
    <x v="0"/>
    <n v="46250"/>
    <n v="1.06"/>
    <s v="000X"/>
    <n v="5297"/>
    <s v="N"/>
    <x v="118"/>
    <s v="DR"/>
    <m/>
    <s v="BEVERLY HILLS"/>
    <m/>
    <s v="PINE RIDGE UNIT 3 PB 8 PG 51 LOT 10 BLK 15 "/>
    <n v="179138"/>
    <n v="16990"/>
    <n v="162148"/>
    <n v="131629"/>
    <n v="106129"/>
    <x v="0"/>
    <x v="76"/>
    <n v="15000"/>
    <n v="1667"/>
    <n v="2060"/>
    <x v="1"/>
    <s v="WARRANTY DEED"/>
    <n v="1"/>
    <x v="24"/>
    <x v="1"/>
    <x v="0"/>
    <m/>
    <n v="1620"/>
    <n v="34"/>
    <x v="1"/>
    <x v="0"/>
    <n v="2285"/>
    <m/>
    <m/>
    <m/>
    <m/>
    <s v="BRADSHAW ROSEANN"/>
    <m/>
    <s v="5297 N PEPPERMINT DR"/>
    <s v="BEVERLY HILLS FL 34465 2453"/>
  </r>
  <r>
    <x v="2207"/>
    <s v="18E17S320030  00160 0100"/>
    <s v="7492"/>
    <s v="PINE RIDGE UNITS 3 &amp; 4"/>
    <s v="0000"/>
    <s v="Vacant Residential"/>
    <s v="02"/>
    <s v="18S"/>
    <s v="18E"/>
    <s v="STANDARD"/>
    <x v="1"/>
    <n v="44204"/>
    <n v="1.01"/>
    <s v="000X"/>
    <n v="5017"/>
    <s v="N"/>
    <x v="118"/>
    <s v="DR"/>
    <m/>
    <s v="BEVERLY HILLS"/>
    <m/>
    <s v="PINE RIDGE UNIT 3 PB 8 PG 51 LOT 10 BLK 16 "/>
    <n v="16240"/>
    <n v="16240"/>
    <n v="0"/>
    <n v="16240"/>
    <n v="16240"/>
    <x v="1"/>
    <x v="23"/>
    <m/>
    <m/>
    <m/>
    <x v="2"/>
    <m/>
    <m/>
    <x v="6"/>
    <x v="2"/>
    <x v="2"/>
    <m/>
    <m/>
    <m/>
    <x v="2"/>
    <x v="1"/>
    <n v="0"/>
    <m/>
    <m/>
    <m/>
    <m/>
    <s v="SENLAMAI YONGYUTH &amp; WANLLEE"/>
    <m/>
    <s v="1539 BRANDYWINE DR"/>
    <s v="BLOOMFIELD HILLS MI 48304 1107"/>
  </r>
  <r>
    <x v="2208"/>
    <s v="18E17S320030  00170 0060"/>
    <s v="7492"/>
    <s v="PINE RIDGE UNITS 3 &amp; 4"/>
    <s v="0000"/>
    <s v="Vacant Residential"/>
    <s v="02"/>
    <s v="18S"/>
    <s v="18E"/>
    <s v="STANDARD"/>
    <x v="1"/>
    <n v="46262"/>
    <n v="1.06"/>
    <s v="000X"/>
    <n v="5064"/>
    <s v="N"/>
    <x v="118"/>
    <s v="DR"/>
    <m/>
    <s v="BEVERLY HILLS"/>
    <m/>
    <s v="PINE RIDGE UNIT 3 PB 8 PG 51 LOT 6 BLK 17"/>
    <n v="16990"/>
    <n v="16990"/>
    <n v="0"/>
    <n v="16990"/>
    <n v="16990"/>
    <x v="1"/>
    <x v="18"/>
    <n v="42800"/>
    <n v="1767"/>
    <n v="1734"/>
    <x v="1"/>
    <s v="WARRANTY DEED"/>
    <m/>
    <x v="6"/>
    <x v="2"/>
    <x v="2"/>
    <m/>
    <m/>
    <m/>
    <x v="2"/>
    <x v="1"/>
    <n v="0"/>
    <m/>
    <m/>
    <m/>
    <m/>
    <s v="KUSHNER ARTHUR A &amp; KRISTINA TRUSTEES"/>
    <m/>
    <s v="5540 SW 104 TER"/>
    <s v="COOPER CITY FL 33328"/>
  </r>
  <r>
    <x v="2209"/>
    <s v="18E17S320030  00170 0200"/>
    <s v="7492"/>
    <s v="PINE RIDGE UNITS 3 &amp; 4"/>
    <s v="0100"/>
    <s v="Single Family Residential"/>
    <s v="02"/>
    <s v="18S"/>
    <s v="18E"/>
    <s v="STANDARD"/>
    <x v="0"/>
    <n v="49649"/>
    <n v="1.1399999999999999"/>
    <s v="000X"/>
    <n v="5149"/>
    <s v="N"/>
    <x v="128"/>
    <s v="BLVD"/>
    <m/>
    <s v="BEVERLY HILLS"/>
    <m/>
    <s v="PINE RIDGE UNIT 3 PB 8 PG 51 LOT 20 BLK 17"/>
    <n v="202554"/>
    <n v="18240"/>
    <n v="184314"/>
    <n v="148635"/>
    <n v="123135"/>
    <x v="0"/>
    <x v="497"/>
    <n v="207000"/>
    <n v="2209"/>
    <n v="40"/>
    <x v="0"/>
    <s v="WARRANTY DEED"/>
    <n v="1"/>
    <x v="14"/>
    <x v="1"/>
    <x v="0"/>
    <m/>
    <n v="1682"/>
    <n v="34"/>
    <x v="0"/>
    <x v="0"/>
    <n v="2994"/>
    <m/>
    <m/>
    <m/>
    <m/>
    <s v="HORRIGAN-MASLANKA PAMELA"/>
    <m/>
    <s v="5149 N BEDSTROW BLVD"/>
    <s v="BEVERLY HILLS FL 34465"/>
  </r>
  <r>
    <x v="2210"/>
    <s v="18E17S320030  00170 0220"/>
    <s v="7492"/>
    <s v="PINE RIDGE UNITS 3 &amp; 4"/>
    <s v="0100"/>
    <s v="Single Family Residential"/>
    <s v="02"/>
    <s v="18S"/>
    <s v="18E"/>
    <s v="STANDARD"/>
    <x v="0"/>
    <n v="42872"/>
    <n v="0.98"/>
    <s v="000X"/>
    <n v="1710"/>
    <s v="W"/>
    <x v="124"/>
    <s v="DR"/>
    <m/>
    <s v="BEVERLY HILLS"/>
    <m/>
    <s v="PINE RIDGE UNIT 3 PB 8 PG 51 LOT 22 BLK 17"/>
    <n v="289129"/>
    <n v="15750"/>
    <n v="273379"/>
    <n v="224331"/>
    <n v="199331"/>
    <x v="0"/>
    <x v="916"/>
    <n v="330000"/>
    <n v="3103"/>
    <n v="297"/>
    <x v="0"/>
    <s v="WARRANTY DEED"/>
    <n v="1"/>
    <x v="23"/>
    <x v="3"/>
    <x v="0"/>
    <m/>
    <n v="3103"/>
    <n v="32"/>
    <x v="0"/>
    <x v="0"/>
    <n v="4002"/>
    <m/>
    <m/>
    <m/>
    <m/>
    <s v="KOBROSKY ALBERT SAMUEL"/>
    <s v="MALPHRUS LYNETTE M"/>
    <s v="1710 W PINEHILL DR"/>
    <s v="BEVERLY HILLS FL 34465"/>
  </r>
  <r>
    <x v="2211"/>
    <s v="18E17S320030  00180 0100"/>
    <s v="7492"/>
    <s v="PINE RIDGE UNITS 3 &amp; 4"/>
    <s v="0100"/>
    <s v="Single Family Residential"/>
    <s v="02"/>
    <s v="18S"/>
    <s v="18E"/>
    <s v="STANDARD"/>
    <x v="0"/>
    <n v="50065"/>
    <n v="1.1499999999999999"/>
    <s v="000X"/>
    <n v="5036"/>
    <s v="N"/>
    <x v="128"/>
    <s v="BLVD"/>
    <m/>
    <s v="BEVERLY HILLS"/>
    <m/>
    <s v="PINE RIDGE UNIT 3 PB 8 PG 51 LOT 10 BLK 18"/>
    <n v="217685"/>
    <n v="18390"/>
    <n v="199295"/>
    <n v="161099"/>
    <n v="136099"/>
    <x v="0"/>
    <x v="536"/>
    <n v="205000"/>
    <n v="1451"/>
    <n v="1032"/>
    <x v="0"/>
    <s v="WARRANTY DEED"/>
    <n v="1"/>
    <x v="10"/>
    <x v="1"/>
    <x v="0"/>
    <m/>
    <n v="2046"/>
    <n v="32"/>
    <x v="0"/>
    <x v="0"/>
    <n v="3312"/>
    <m/>
    <m/>
    <m/>
    <m/>
    <s v="FINNELL JEFFREY L"/>
    <s v="FINNELL MARGARET M"/>
    <s v="5036 N BEDSTROW BLVD"/>
    <s v="BEVERLY HILLS FL 34465"/>
  </r>
  <r>
    <x v="2212"/>
    <s v="18E17S320030  00180 0160"/>
    <s v="7492"/>
    <s v="PINE RIDGE UNITS 3 &amp; 4"/>
    <s v="0100"/>
    <s v="Single Family Residential"/>
    <s v="03"/>
    <s v="18S"/>
    <s v="18E"/>
    <s v="STANDARD"/>
    <x v="0"/>
    <n v="46081"/>
    <n v="1.06"/>
    <s v="000X"/>
    <n v="2025"/>
    <s v="W"/>
    <x v="11"/>
    <s v="BLVD"/>
    <m/>
    <s v="BEVERLY HILLS"/>
    <m/>
    <s v="PINE RIDGE UNIT 3 PB 8 PG 51 LOT 16 BLK 18"/>
    <n v="181786"/>
    <n v="16930"/>
    <n v="164856"/>
    <n v="171471"/>
    <n v="146471"/>
    <x v="0"/>
    <x v="917"/>
    <n v="254000"/>
    <n v="2994"/>
    <n v="1627"/>
    <x v="0"/>
    <s v="WARRANTY DEED"/>
    <n v="1"/>
    <x v="13"/>
    <x v="1"/>
    <x v="0"/>
    <m/>
    <n v="1827"/>
    <n v="32"/>
    <x v="0"/>
    <x v="0"/>
    <n v="2689"/>
    <m/>
    <m/>
    <m/>
    <m/>
    <s v="HECOX SHAWN D"/>
    <s v="HECOX DEBRA A HAGERTY"/>
    <s v="2025 W PINE RIDGE BLVD"/>
    <s v="BEVERLY HILLS FL 34465"/>
  </r>
  <r>
    <x v="2213"/>
    <s v="18E17S320030  00140 0150"/>
    <s v="7492"/>
    <s v="PINE RIDGE UNITS 3 &amp; 4"/>
    <s v="0100"/>
    <s v="Single Family Residential"/>
    <s v="02"/>
    <s v="18S"/>
    <s v="18E"/>
    <s v="STANDARD"/>
    <x v="0"/>
    <n v="43982"/>
    <n v="1.01"/>
    <s v="000X"/>
    <n v="5441"/>
    <s v="N"/>
    <x v="128"/>
    <s v="BLVD"/>
    <m/>
    <s v="BEVERLY HILLS"/>
    <m/>
    <s v="PINE RIDGE UNIT 3 PB 8 PG 51 LOT 15 BLK 14"/>
    <n v="216385"/>
    <n v="16160"/>
    <n v="200225"/>
    <n v="160749"/>
    <n v="135749"/>
    <x v="0"/>
    <x v="421"/>
    <n v="254000"/>
    <n v="2141"/>
    <n v="2"/>
    <x v="0"/>
    <s v="WARRANTY DEED"/>
    <n v="1"/>
    <x v="1"/>
    <x v="1"/>
    <x v="1"/>
    <m/>
    <n v="2348"/>
    <n v="32"/>
    <x v="0"/>
    <x v="0"/>
    <n v="3122"/>
    <m/>
    <m/>
    <m/>
    <m/>
    <s v="ERSKINE ANDREW G"/>
    <s v="ERSKINE DIANA M"/>
    <s v="5441 N BEDSTROW BLVD"/>
    <s v="BEVERLY HILLS FL 34465"/>
  </r>
  <r>
    <x v="2214"/>
    <s v="18E17S320030  00150 0080"/>
    <s v="7492"/>
    <s v="PINE RIDGE UNITS 3 &amp; 4"/>
    <s v="0100"/>
    <s v="Single Family Residential"/>
    <s v="02"/>
    <s v="18S"/>
    <s v="18E"/>
    <s v="STANDARD"/>
    <x v="0"/>
    <n v="46116"/>
    <n v="1.06"/>
    <s v="000X"/>
    <n v="1543"/>
    <s v="W"/>
    <x v="124"/>
    <s v="DR"/>
    <m/>
    <s v="BEVERLY HILLS"/>
    <m/>
    <s v="PINE RIDGE UNIT 3 PB 8 PG 51 LOT 8 BLK 15"/>
    <n v="238925"/>
    <n v="16940"/>
    <n v="221985"/>
    <n v="176222"/>
    <n v="151222"/>
    <x v="1"/>
    <x v="918"/>
    <n v="329000"/>
    <n v="3055"/>
    <n v="1473"/>
    <x v="0"/>
    <s v="WARRANTY DEED"/>
    <n v="1"/>
    <x v="13"/>
    <x v="1"/>
    <x v="1"/>
    <m/>
    <n v="2734"/>
    <n v="32"/>
    <x v="0"/>
    <x v="0"/>
    <n v="3407"/>
    <m/>
    <m/>
    <m/>
    <m/>
    <s v="SPANN WILLIAM EDWARD III"/>
    <m/>
    <s v="1543 W PINEHILL DR"/>
    <s v="BEVERLY HILLS FL 34465"/>
  </r>
  <r>
    <x v="2215"/>
    <s v="18E17S320030  00150 0090"/>
    <s v="7492"/>
    <s v="PINE RIDGE UNITS 3 &amp; 4"/>
    <s v="0100"/>
    <s v="Single Family Residential"/>
    <s v="02"/>
    <s v="18S"/>
    <s v="18E"/>
    <s v="STANDARD"/>
    <x v="0"/>
    <n v="46116"/>
    <n v="1.06"/>
    <s v="000X"/>
    <n v="1575"/>
    <s v="W"/>
    <x v="124"/>
    <s v="DR"/>
    <m/>
    <s v="BEVERLY HILLS"/>
    <m/>
    <s v="PINE RIDGE UNIT 3 PB 8 PG 51 LOT 9 BLK 15"/>
    <n v="402874"/>
    <n v="16940"/>
    <n v="385934"/>
    <n v="326337"/>
    <n v="301337"/>
    <x v="0"/>
    <x v="423"/>
    <n v="18000"/>
    <n v="2440"/>
    <n v="806"/>
    <x v="1"/>
    <s v="WARRANTY DEED"/>
    <n v="1"/>
    <x v="43"/>
    <x v="1"/>
    <x v="0"/>
    <n v="1"/>
    <n v="3183"/>
    <n v="32"/>
    <x v="0"/>
    <x v="0"/>
    <n v="4690"/>
    <m/>
    <m/>
    <m/>
    <m/>
    <s v="LAURITZEN ROBERT H"/>
    <s v="LAURITZEN GRACE R"/>
    <s v="1575 W PINE HILL DR"/>
    <s v="BEVERLY HILLS FL 34465"/>
  </r>
  <r>
    <x v="2216"/>
    <s v="18E17S320030  00150 0120"/>
    <s v="7492"/>
    <s v="PINE RIDGE UNITS 3 &amp; 4"/>
    <s v="0000"/>
    <s v="Vacant Residential"/>
    <s v="02"/>
    <s v="18S"/>
    <s v="18E"/>
    <s v="STANDARD"/>
    <x v="1"/>
    <n v="43749"/>
    <n v="1"/>
    <s v="000X"/>
    <n v="5361"/>
    <s v="N"/>
    <x v="118"/>
    <s v="DR"/>
    <m/>
    <s v="BEVERLY HILLS"/>
    <m/>
    <s v="PINE RIDGE UNIT 3 PB 8 PG 51 LOT 12 BLK 15 "/>
    <n v="16070"/>
    <n v="16070"/>
    <n v="0"/>
    <n v="16070"/>
    <n v="16070"/>
    <x v="1"/>
    <x v="43"/>
    <n v="43900"/>
    <n v="1810"/>
    <n v="842"/>
    <x v="1"/>
    <s v="WARRANTY DEED"/>
    <m/>
    <x v="6"/>
    <x v="2"/>
    <x v="2"/>
    <m/>
    <m/>
    <m/>
    <x v="2"/>
    <x v="1"/>
    <n v="0"/>
    <m/>
    <m/>
    <m/>
    <m/>
    <s v="BOURQUE HORTENSE &amp;"/>
    <s v="ELSA R GREEN &amp; ET AL"/>
    <s v="7424 HIGHLAND AVE"/>
    <s v="KANSAS CITY MO 64131"/>
  </r>
  <r>
    <x v="2217"/>
    <s v="18E17S320030  00170 0080"/>
    <s v="7492"/>
    <s v="PINE RIDGE UNITS 3 &amp; 4"/>
    <s v="0000"/>
    <s v="Vacant Residential"/>
    <s v="02"/>
    <s v="18S"/>
    <s v="18E"/>
    <s v="STANDARD"/>
    <x v="1"/>
    <n v="45971"/>
    <n v="1.06"/>
    <s v="000X"/>
    <n v="5020"/>
    <s v="N"/>
    <x v="118"/>
    <s v="DR"/>
    <m/>
    <s v="BEVERLY HILLS"/>
    <m/>
    <s v="PINE RIDGE UNIT 3 PB 8 PG 51 LOT 8 BLK 17"/>
    <n v="16880"/>
    <n v="16880"/>
    <n v="0"/>
    <n v="16880"/>
    <n v="16880"/>
    <x v="1"/>
    <x v="23"/>
    <m/>
    <m/>
    <m/>
    <x v="2"/>
    <m/>
    <m/>
    <x v="6"/>
    <x v="2"/>
    <x v="2"/>
    <m/>
    <m/>
    <m/>
    <x v="2"/>
    <x v="1"/>
    <n v="0"/>
    <m/>
    <m/>
    <m/>
    <m/>
    <s v="FRINTZILAS GEORGE"/>
    <s v="FRINTZILAS LORETTA"/>
    <s v="815 TAFT ST"/>
    <s v="N BELLMORE NY 11710 1219"/>
  </r>
  <r>
    <x v="2218"/>
    <s v="18E17S320030  00170 0190"/>
    <s v="7492"/>
    <s v="PINE RIDGE UNITS 3 &amp; 4"/>
    <s v="0100"/>
    <s v="Single Family Residential"/>
    <s v="02"/>
    <s v="18S"/>
    <s v="18E"/>
    <s v="1.0 TO 2.5 ACRES HIGH"/>
    <x v="0"/>
    <n v="58500"/>
    <n v="1.34"/>
    <s v="000X"/>
    <n v="5121"/>
    <s v="N"/>
    <x v="128"/>
    <s v="BLVD"/>
    <m/>
    <s v="BEVERLY HILLS"/>
    <m/>
    <s v="PINE RIDGE UNIT 3 PB 8 PG 51 LOT 19 BLK 17 "/>
    <n v="209551"/>
    <n v="16790"/>
    <n v="192761"/>
    <n v="123552"/>
    <n v="98552"/>
    <x v="0"/>
    <x v="119"/>
    <n v="15000"/>
    <n v="913"/>
    <n v="111"/>
    <x v="1"/>
    <s v="WARRANTY DEED"/>
    <n v="1"/>
    <x v="21"/>
    <x v="1"/>
    <x v="0"/>
    <m/>
    <n v="2122"/>
    <n v="32"/>
    <x v="0"/>
    <x v="0"/>
    <n v="2964"/>
    <m/>
    <m/>
    <m/>
    <m/>
    <s v="WEEKS EDMOND"/>
    <m/>
    <s v="5121 N BEDSTROW BLVD"/>
    <s v="BEVERLY HILLS FL 34465"/>
  </r>
  <r>
    <x v="2219"/>
    <s v="18E17S320030  00180 0020"/>
    <s v="7492"/>
    <s v="PINE RIDGE UNITS 3 &amp; 4"/>
    <s v="0000"/>
    <s v="Vacant Residential"/>
    <s v="03"/>
    <s v="18S"/>
    <s v="18E"/>
    <s v="STANDARD"/>
    <x v="1"/>
    <n v="45101"/>
    <n v="1.04"/>
    <s v="000X"/>
    <n v="2048"/>
    <s v="W"/>
    <x v="129"/>
    <s v="DR"/>
    <m/>
    <s v="BEVERLY HILLS"/>
    <m/>
    <s v="PINE RIDGE UNIT 3 PB 8 PG 51 LOT 2 BLK 18 "/>
    <n v="16570"/>
    <n v="16570"/>
    <n v="0"/>
    <n v="16570"/>
    <n v="16570"/>
    <x v="1"/>
    <x v="23"/>
    <m/>
    <m/>
    <m/>
    <x v="2"/>
    <m/>
    <m/>
    <x v="6"/>
    <x v="2"/>
    <x v="2"/>
    <m/>
    <m/>
    <m/>
    <x v="2"/>
    <x v="1"/>
    <n v="0"/>
    <m/>
    <m/>
    <m/>
    <m/>
    <s v="PARRELLA FLORENCE E &amp;"/>
    <s v="ELIZABETH A PARRELLA TRUSTEES"/>
    <s v="175 LINDBERG ST"/>
    <s v="MANHASSET NY 11030 1933"/>
  </r>
  <r>
    <x v="2220"/>
    <s v="18E17S320030  00180 0030"/>
    <s v="7492"/>
    <s v="PINE RIDGE UNITS 3 &amp; 4"/>
    <s v="0100"/>
    <s v="Single Family Residential"/>
    <s v="03"/>
    <s v="18S"/>
    <s v="18E"/>
    <s v="STANDARD"/>
    <x v="0"/>
    <n v="47438"/>
    <n v="1.0900000000000001"/>
    <s v="000X"/>
    <n v="2000"/>
    <s v="W"/>
    <x v="129"/>
    <s v="DR"/>
    <m/>
    <s v="BEVERLY HILLS"/>
    <m/>
    <s v="PINE RIDGE UNIT 3 PB 8 PG 51 LOT 3 BLK 18"/>
    <n v="235039"/>
    <n v="17420"/>
    <n v="217619"/>
    <n v="215200"/>
    <n v="190200"/>
    <x v="0"/>
    <x v="919"/>
    <n v="275000"/>
    <n v="2833"/>
    <n v="827"/>
    <x v="0"/>
    <s v="WARRANTY DEED"/>
    <n v="1"/>
    <x v="24"/>
    <x v="0"/>
    <x v="0"/>
    <m/>
    <n v="2170"/>
    <n v="32"/>
    <x v="0"/>
    <x v="0"/>
    <n v="2868"/>
    <m/>
    <m/>
    <m/>
    <m/>
    <s v="CARLISLE GARY LEE"/>
    <s v="GARY LEE CARLISLE LIVING TRUST DATED 9TH"/>
    <s v="2000 W BEGONIA WAY"/>
    <s v="BEVERLY HILLS FL 34465"/>
  </r>
  <r>
    <x v="2221"/>
    <s v="18E17S320030  00180 0040"/>
    <s v="7492"/>
    <s v="PINE RIDGE UNITS 3 &amp; 4"/>
    <s v="0000"/>
    <s v="Vacant Residential"/>
    <s v="02"/>
    <s v="18S"/>
    <s v="18E"/>
    <s v="STANDARD"/>
    <x v="1"/>
    <n v="47233"/>
    <n v="1.08"/>
    <s v="000X"/>
    <n v="1958"/>
    <s v="W"/>
    <x v="129"/>
    <s v="DR"/>
    <m/>
    <s v="BEVERLY HILLS"/>
    <m/>
    <s v="PINE RIDGE UNIT 3 PB 8 PG 51 LOT 4 BLK 18 "/>
    <n v="17350"/>
    <n v="17350"/>
    <n v="0"/>
    <n v="17350"/>
    <n v="17350"/>
    <x v="1"/>
    <x v="207"/>
    <n v="55000"/>
    <n v="1785"/>
    <n v="1093"/>
    <x v="1"/>
    <s v="WARRANTY DEED"/>
    <m/>
    <x v="6"/>
    <x v="2"/>
    <x v="2"/>
    <m/>
    <m/>
    <m/>
    <x v="2"/>
    <x v="1"/>
    <n v="0"/>
    <m/>
    <m/>
    <m/>
    <m/>
    <s v="SANDAIRE JOHNNY"/>
    <m/>
    <s v="1701 EARL ST"/>
    <s v="UNION NJ 07083"/>
  </r>
  <r>
    <x v="2222"/>
    <s v="18E17S320030  00190 0010"/>
    <s v="7492"/>
    <s v="PINE RIDGE UNITS 3 &amp; 4"/>
    <s v="0100"/>
    <s v="Single Family Residential"/>
    <s v="03"/>
    <s v="18S"/>
    <s v="18E"/>
    <s v="1.0 TO 2.5 ACRES HIGH"/>
    <x v="0"/>
    <n v="57566"/>
    <n v="1.32"/>
    <s v="000X"/>
    <n v="2110"/>
    <s v="W"/>
    <x v="131"/>
    <s v="PL"/>
    <m/>
    <s v="BEVERLY HILLS"/>
    <m/>
    <s v="PINE RIDGE UNIT 3 PB 8 PG 51 LOT 1 BLK 19"/>
    <n v="212640"/>
    <n v="16520"/>
    <n v="196120"/>
    <n v="212640"/>
    <n v="187640"/>
    <x v="0"/>
    <x v="920"/>
    <n v="230000"/>
    <n v="2994"/>
    <n v="1798"/>
    <x v="0"/>
    <s v="WARRANTY DEED"/>
    <n v="1"/>
    <x v="14"/>
    <x v="1"/>
    <x v="0"/>
    <m/>
    <n v="2084"/>
    <n v="32"/>
    <x v="1"/>
    <x v="0"/>
    <n v="2968"/>
    <m/>
    <m/>
    <m/>
    <m/>
    <s v="REBISH RONALD P"/>
    <s v="BUSSIERE LOUISE R"/>
    <s v="2110 W FIR PL"/>
    <s v="BEVERLY HILLS FL 34465"/>
  </r>
  <r>
    <x v="2223"/>
    <s v="18E17S320030  00190 0020"/>
    <s v="7492"/>
    <s v="PINE RIDGE UNITS 3 &amp; 4"/>
    <s v="0000"/>
    <s v="Vacant Residential"/>
    <s v="03"/>
    <s v="18S"/>
    <s v="18E"/>
    <s v="STANDARD"/>
    <x v="1"/>
    <n v="52737"/>
    <n v="1.21"/>
    <s v="000X"/>
    <n v="1960"/>
    <s v="W"/>
    <x v="130"/>
    <s v="DR"/>
    <m/>
    <s v="BEVERLY HILLS"/>
    <m/>
    <s v="PINE RIDGE UNIT 3 PB 8 PG 51 LOT 2 BLK 19"/>
    <n v="19370"/>
    <n v="19370"/>
    <n v="0"/>
    <n v="19370"/>
    <n v="19370"/>
    <x v="1"/>
    <x v="921"/>
    <n v="25000"/>
    <n v="891"/>
    <n v="1491"/>
    <x v="1"/>
    <s v="UNDEFINED"/>
    <m/>
    <x v="6"/>
    <x v="2"/>
    <x v="2"/>
    <m/>
    <m/>
    <m/>
    <x v="2"/>
    <x v="1"/>
    <n v="0"/>
    <m/>
    <m/>
    <m/>
    <m/>
    <s v="FRASER WILLIAM C"/>
    <s v="FRASER BARBARA J"/>
    <s v="PO BOX 812788"/>
    <s v="WELLESLEY MA 02482 0025"/>
  </r>
  <r>
    <x v="2224"/>
    <s v="18E17S320030  00190 0060"/>
    <s v="7492"/>
    <s v="PINE RIDGE UNITS 3 &amp; 4"/>
    <s v="0100"/>
    <s v="Single Family Residential"/>
    <s v="02"/>
    <s v="18S"/>
    <s v="18E"/>
    <s v="STANDARD"/>
    <x v="0"/>
    <n v="44554"/>
    <n v="1.02"/>
    <s v="000X"/>
    <n v="1920"/>
    <s v="W"/>
    <x v="130"/>
    <s v="DR"/>
    <m/>
    <s v="BEVERLY HILLS"/>
    <m/>
    <s v="PINE RIDGE UNIT 3 PB 8 PG 51 LOT 6 BLK 19"/>
    <n v="249165"/>
    <n v="16360"/>
    <n v="232805"/>
    <n v="249165"/>
    <n v="249165"/>
    <x v="1"/>
    <x v="658"/>
    <n v="345000"/>
    <n v="2090"/>
    <n v="400"/>
    <x v="0"/>
    <s v="WARRANTY DEED"/>
    <n v="1"/>
    <x v="0"/>
    <x v="1"/>
    <x v="0"/>
    <m/>
    <n v="2177"/>
    <n v="32"/>
    <x v="0"/>
    <x v="0"/>
    <n v="3370"/>
    <m/>
    <m/>
    <m/>
    <m/>
    <s v="GREINER SCOTT"/>
    <s v="GREINER LOIS"/>
    <s v="4769 SE ROCKY POINT WAY"/>
    <s v="STUART FL 34997 6968"/>
  </r>
  <r>
    <x v="2225"/>
    <s v="18E17S320030  00190 0070"/>
    <s v="7492"/>
    <s v="PINE RIDGE UNITS 3 &amp; 4"/>
    <s v="0100"/>
    <s v="Single Family Residential"/>
    <s v="02"/>
    <s v="18S"/>
    <s v="18E"/>
    <s v="STANDARD"/>
    <x v="0"/>
    <n v="44560"/>
    <n v="1.02"/>
    <s v="000X"/>
    <n v="1910"/>
    <s v="W"/>
    <x v="130"/>
    <s v="DR"/>
    <m/>
    <s v="BEVERLY HILLS"/>
    <m/>
    <s v="PINE RIDGE UNIT 3 PB 8 PG 51 LOT 7 BLK 19 "/>
    <n v="316566"/>
    <n v="16370"/>
    <n v="300196"/>
    <n v="296936"/>
    <n v="271936"/>
    <x v="0"/>
    <x v="120"/>
    <n v="25000"/>
    <n v="2516"/>
    <n v="1370"/>
    <x v="1"/>
    <s v="WARRANTY DEED"/>
    <n v="1"/>
    <x v="40"/>
    <x v="0"/>
    <x v="0"/>
    <m/>
    <n v="2335"/>
    <n v="32"/>
    <x v="0"/>
    <x v="0"/>
    <n v="3616"/>
    <m/>
    <m/>
    <m/>
    <m/>
    <s v="VOLLGRAFF THERESA A"/>
    <m/>
    <s v="PO BOX 641464"/>
    <s v="BEVERLY HILLS FL 34464"/>
  </r>
  <r>
    <x v="2226"/>
    <s v="18E17S320030  00190 0140"/>
    <s v="7492"/>
    <s v="PINE RIDGE UNITS 3 &amp; 4"/>
    <s v="0100"/>
    <s v="Single Family Residential"/>
    <s v="02"/>
    <s v="18S"/>
    <s v="18E"/>
    <s v="STANDARD"/>
    <x v="0"/>
    <n v="48146"/>
    <n v="1.1100000000000001"/>
    <s v="000X"/>
    <n v="5342"/>
    <s v="N"/>
    <x v="132"/>
    <s v="DR"/>
    <m/>
    <s v="BEVERLY HILLS"/>
    <m/>
    <s v="PINE RIDGE UNIT 3 PB 8 PG 51 LOT 14 BLK 19"/>
    <n v="230978"/>
    <n v="17680"/>
    <n v="213298"/>
    <n v="179184"/>
    <n v="153684"/>
    <x v="0"/>
    <x v="85"/>
    <n v="231000"/>
    <n v="1776"/>
    <n v="2054"/>
    <x v="0"/>
    <s v="WARRANTY DEED"/>
    <n v="1"/>
    <x v="7"/>
    <x v="1"/>
    <x v="0"/>
    <m/>
    <n v="2439"/>
    <n v="32"/>
    <x v="0"/>
    <x v="0"/>
    <n v="3260"/>
    <m/>
    <m/>
    <m/>
    <m/>
    <s v="MARTIN LAWRENCE E"/>
    <s v="MARTIN EILEEN M"/>
    <s v="5342 N LAMPOST DR"/>
    <s v="BEVERLY HILLS FL 34465"/>
  </r>
  <r>
    <x v="2227"/>
    <s v="18E17S320030  00190 0160"/>
    <s v="7492"/>
    <s v="PINE RIDGE UNITS 3 &amp; 4"/>
    <s v="0100"/>
    <s v="Single Family Residential"/>
    <s v="02"/>
    <s v="18S"/>
    <s v="18E"/>
    <s v="STANDARD"/>
    <x v="0"/>
    <n v="44156"/>
    <n v="1.01"/>
    <s v="000X"/>
    <n v="5250"/>
    <s v="N"/>
    <x v="128"/>
    <s v="BLVD"/>
    <m/>
    <s v="BEVERLY HILLS"/>
    <m/>
    <s v="PINE RIDGE UNIT 3 PB 8 PG 51 LOT 16 BLK 19"/>
    <n v="210083"/>
    <n v="16220"/>
    <n v="193863"/>
    <n v="210083"/>
    <n v="210083"/>
    <x v="1"/>
    <x v="268"/>
    <n v="315000"/>
    <n v="3043"/>
    <n v="1754"/>
    <x v="0"/>
    <s v="WARRANTY DEED"/>
    <n v="1"/>
    <x v="33"/>
    <x v="1"/>
    <x v="0"/>
    <n v="1"/>
    <n v="2227"/>
    <n v="32"/>
    <x v="0"/>
    <x v="0"/>
    <n v="3184"/>
    <m/>
    <m/>
    <m/>
    <m/>
    <s v="WALLACE PAMELA F"/>
    <m/>
    <s v="8297 CHULA CREEK RD"/>
    <s v="CHATTANOOGA TN 37421"/>
  </r>
  <r>
    <x v="2228"/>
    <s v="18E17S320030  00190 0270"/>
    <s v="7492"/>
    <s v="PINE RIDGE UNITS 3 &amp; 4"/>
    <s v="0100"/>
    <s v="Single Family Residential"/>
    <s v="03"/>
    <s v="18S"/>
    <s v="18E"/>
    <s v="1.0 TO 2.5 ACRES HIGH"/>
    <x v="0"/>
    <n v="64515"/>
    <n v="1.48"/>
    <s v="000X"/>
    <n v="5155"/>
    <s v="N"/>
    <x v="105"/>
    <s v="DR"/>
    <m/>
    <s v="BEVERLY HILLS"/>
    <m/>
    <s v="PINE RIDGE UNIT 3 PB 8 PG 51 LOT 27 BLK 19"/>
    <n v="247611"/>
    <n v="18510"/>
    <n v="229101"/>
    <n v="172801"/>
    <n v="147801"/>
    <x v="0"/>
    <x v="161"/>
    <n v="240000"/>
    <n v="1558"/>
    <n v="1617"/>
    <x v="0"/>
    <s v="WARRANTY DEED"/>
    <n v="2"/>
    <x v="16"/>
    <x v="0"/>
    <x v="0"/>
    <n v="1"/>
    <n v="2550"/>
    <n v="32"/>
    <x v="0"/>
    <x v="0"/>
    <n v="3422"/>
    <m/>
    <m/>
    <m/>
    <m/>
    <s v="BATO CECILIA"/>
    <s v="BATO CAPISTRANO"/>
    <s v="5155 N LENA DR"/>
    <s v="BEVERLY HILLS FL 34465"/>
  </r>
  <r>
    <x v="2229"/>
    <s v="18E17S320030  00190 0300"/>
    <s v="7492"/>
    <s v="PINE RIDGE UNITS 3 &amp; 4"/>
    <s v="0100"/>
    <s v="Single Family Residential"/>
    <s v="03"/>
    <s v="18S"/>
    <s v="18E"/>
    <s v="STANDARD"/>
    <x v="0"/>
    <n v="45685"/>
    <n v="1.05"/>
    <s v="000X"/>
    <n v="5245"/>
    <s v="N"/>
    <x v="105"/>
    <s v="DR"/>
    <m/>
    <s v="BEVERLY HILLS"/>
    <m/>
    <s v="PINE RIDGE UNIT 3 PB 8 PG 51 LOT 30 BLK 19"/>
    <n v="417143"/>
    <n v="16780"/>
    <n v="400363"/>
    <n v="337685"/>
    <n v="312685"/>
    <x v="0"/>
    <x v="530"/>
    <n v="345000"/>
    <n v="2394"/>
    <n v="610"/>
    <x v="0"/>
    <s v="WARRANTY DEED"/>
    <n v="1"/>
    <x v="3"/>
    <x v="1"/>
    <x v="0"/>
    <n v="1"/>
    <n v="3822"/>
    <n v="32"/>
    <x v="0"/>
    <x v="0"/>
    <n v="6126"/>
    <m/>
    <m/>
    <m/>
    <m/>
    <s v="YOUNG CHARLES DENNIS P"/>
    <s v="YOUNG GUSTINE O LIU"/>
    <s v="PO BOX 72"/>
    <s v="CRYSTAL RIVER FL 34423 0072"/>
  </r>
  <r>
    <x v="2230"/>
    <s v="18E17S320030  00200 0060"/>
    <s v="7492"/>
    <s v="PINE RIDGE UNITS 3 &amp; 4"/>
    <s v="0100"/>
    <s v="Single Family Residential"/>
    <s v="03"/>
    <s v="18S"/>
    <s v="18E"/>
    <s v="STANDARD"/>
    <x v="0"/>
    <n v="48616"/>
    <n v="1.1200000000000001"/>
    <s v="000X"/>
    <n v="1980"/>
    <s v="W"/>
    <x v="130"/>
    <s v="DR"/>
    <m/>
    <s v="BEVERLY HILLS"/>
    <m/>
    <s v="PINE RIDGE UNIT 3 PB 8 PG 51 LOT 6 BLK 20"/>
    <n v="228703"/>
    <n v="17860"/>
    <n v="210843"/>
    <n v="179623"/>
    <n v="154623"/>
    <x v="0"/>
    <x v="15"/>
    <n v="199900"/>
    <n v="2635"/>
    <n v="2192"/>
    <x v="0"/>
    <s v="WARRANTY DEED"/>
    <n v="1"/>
    <x v="18"/>
    <x v="1"/>
    <x v="0"/>
    <n v="1"/>
    <n v="2335"/>
    <n v="32"/>
    <x v="0"/>
    <x v="0"/>
    <n v="3232"/>
    <m/>
    <m/>
    <m/>
    <m/>
    <s v="DRAKE STEPHEN M"/>
    <s v="DRAKE DIANE M"/>
    <s v="1980 W TALL OAKS DR"/>
    <s v="BEVERLY HILLS FL 34465"/>
  </r>
  <r>
    <x v="2231"/>
    <s v="18E17S320030  00210 0010"/>
    <s v="7492"/>
    <s v="PINE RIDGE UNITS 3 &amp; 4"/>
    <s v="0100"/>
    <s v="Single Family Residential"/>
    <s v="03"/>
    <s v="18S"/>
    <s v="18E"/>
    <s v="STANDARD"/>
    <x v="0"/>
    <n v="48529"/>
    <n v="1.1100000000000001"/>
    <s v="000X"/>
    <n v="2136"/>
    <s v="W"/>
    <x v="133"/>
    <s v="PL"/>
    <m/>
    <s v="BEVERLY HILLS"/>
    <m/>
    <s v="PINE RIDGE UNIT 3 PB 8 PG 51 LOT 1 BLK 21"/>
    <n v="241525"/>
    <n v="17830"/>
    <n v="223695"/>
    <n v="183529"/>
    <n v="158529"/>
    <x v="0"/>
    <x v="311"/>
    <n v="214900"/>
    <n v="1682"/>
    <n v="788"/>
    <x v="0"/>
    <s v="WARRANTY DEED"/>
    <n v="1"/>
    <x v="22"/>
    <x v="1"/>
    <x v="0"/>
    <m/>
    <n v="2186"/>
    <n v="32"/>
    <x v="0"/>
    <x v="0"/>
    <n v="3343"/>
    <m/>
    <m/>
    <m/>
    <m/>
    <s v="WITFOTH JASON J"/>
    <s v="WITFOTH SUSAN L"/>
    <s v="2136 W LEARWOOD PL"/>
    <s v="BEVERLY HILLS FL 34465"/>
  </r>
  <r>
    <x v="2232"/>
    <s v="18E17S320030  00210 0030"/>
    <s v="7492"/>
    <s v="PINE RIDGE UNITS 3 &amp; 4"/>
    <s v="0100"/>
    <s v="Single Family Residential"/>
    <s v="03"/>
    <s v="18S"/>
    <s v="18E"/>
    <s v="STANDARD"/>
    <x v="0"/>
    <n v="43930"/>
    <n v="1.01"/>
    <s v="000X"/>
    <n v="5554"/>
    <s v="N"/>
    <x v="132"/>
    <s v="DR"/>
    <m/>
    <s v="BEVERLY HILLS"/>
    <m/>
    <s v="PINE RIDGE UNIT 3 PB 8 PG 51 LOT 3 BLK 21"/>
    <n v="260261"/>
    <n v="16140"/>
    <n v="244121"/>
    <n v="224653"/>
    <n v="0"/>
    <x v="0"/>
    <x v="922"/>
    <n v="285000"/>
    <n v="2912"/>
    <n v="1835"/>
    <x v="0"/>
    <s v="WARRANTY DEED"/>
    <n v="1"/>
    <x v="0"/>
    <x v="1"/>
    <x v="0"/>
    <m/>
    <n v="2281"/>
    <n v="32"/>
    <x v="0"/>
    <x v="0"/>
    <n v="3253"/>
    <m/>
    <m/>
    <m/>
    <m/>
    <s v="HIGGINS JOHN J"/>
    <s v="HIGGINS DENISE"/>
    <s v="PO BOX 641476"/>
    <s v="BEVERLY HILLS FL 34464"/>
  </r>
  <r>
    <x v="2233"/>
    <s v="18E17S320030  00210 0130"/>
    <s v="7492"/>
    <s v="PINE RIDGE UNITS 3 &amp; 4"/>
    <s v="0000"/>
    <s v="Vacant Residential"/>
    <s v="02"/>
    <s v="18S"/>
    <s v="18E"/>
    <s v="STANDARD"/>
    <x v="1"/>
    <n v="49678"/>
    <n v="1.1399999999999999"/>
    <s v="000X"/>
    <n v="5366"/>
    <s v="N"/>
    <x v="132"/>
    <s v="DR"/>
    <m/>
    <s v="BEVERLY HILLS"/>
    <m/>
    <s v="PINE RIDGE UNIT 3 PB 8 PG 51 LOT 13 BLK 21 "/>
    <n v="18250"/>
    <n v="18250"/>
    <n v="0"/>
    <n v="18250"/>
    <n v="18250"/>
    <x v="1"/>
    <x v="23"/>
    <m/>
    <m/>
    <m/>
    <x v="2"/>
    <m/>
    <m/>
    <x v="6"/>
    <x v="2"/>
    <x v="2"/>
    <m/>
    <m/>
    <m/>
    <x v="2"/>
    <x v="1"/>
    <n v="0"/>
    <m/>
    <m/>
    <m/>
    <m/>
    <s v="MERCURI PATRICIA E &amp; ANTHONY C"/>
    <m/>
    <s v="24 HITCHINS DR"/>
    <s v="DEDHAM MA 02026"/>
  </r>
  <r>
    <x v="2234"/>
    <s v="18E17S320030  00230 0020"/>
    <s v="7492"/>
    <s v="PINE RIDGE UNITS 3 &amp; 4"/>
    <s v="0100"/>
    <s v="Single Family Residential"/>
    <s v="03"/>
    <s v="18S"/>
    <s v="18E"/>
    <s v="STANDARD"/>
    <x v="0"/>
    <n v="49955"/>
    <n v="1.1499999999999999"/>
    <s v="000X"/>
    <n v="2056"/>
    <s v="W"/>
    <x v="133"/>
    <s v="PL"/>
    <m/>
    <s v="BEVERLY HILLS"/>
    <m/>
    <s v="PINE RIDGE UNIT 3 PB 8 PG 51 LOT 2 BLK 23"/>
    <n v="271499"/>
    <n v="18350"/>
    <n v="253149"/>
    <n v="271499"/>
    <n v="246499"/>
    <x v="0"/>
    <x v="923"/>
    <n v="257500"/>
    <n v="3000"/>
    <n v="1885"/>
    <x v="0"/>
    <s v="TO/FROM TSTEES BANKRUPT/EXEC/GUARD"/>
    <n v="1"/>
    <x v="3"/>
    <x v="0"/>
    <x v="1"/>
    <m/>
    <n v="3109"/>
    <n v="32"/>
    <x v="1"/>
    <x v="0"/>
    <n v="3967"/>
    <m/>
    <m/>
    <m/>
    <m/>
    <s v="BROWN TIMOTHY J"/>
    <s v="BROWN ZINA L"/>
    <s v="2056 W LEARWOOD PL"/>
    <s v="BEVERLY HILLS FL 34465"/>
  </r>
  <r>
    <x v="2235"/>
    <s v="18E17S320030  00230 0130"/>
    <s v="7492"/>
    <s v="PINE RIDGE UNITS 3 &amp; 4"/>
    <s v="0100"/>
    <s v="Single Family Residential"/>
    <s v="02"/>
    <s v="18S"/>
    <s v="18E"/>
    <s v="STANDARD"/>
    <x v="0"/>
    <n v="46425"/>
    <n v="1.07"/>
    <s v="000X"/>
    <n v="1989"/>
    <s v="W"/>
    <x v="134"/>
    <s v="DR"/>
    <m/>
    <s v="BEVERLY HILLS"/>
    <m/>
    <s v="PINE RIDGE UNIT 3 PB 8 PG 51 LOT 13 BLK 23"/>
    <n v="198752"/>
    <n v="17050"/>
    <n v="181702"/>
    <n v="147192"/>
    <n v="0"/>
    <x v="0"/>
    <x v="586"/>
    <n v="10000"/>
    <n v="994"/>
    <n v="350"/>
    <x v="1"/>
    <s v="UNDEFINED"/>
    <n v="1"/>
    <x v="13"/>
    <x v="1"/>
    <x v="0"/>
    <m/>
    <n v="1825"/>
    <n v="32"/>
    <x v="0"/>
    <x v="0"/>
    <n v="2836"/>
    <m/>
    <m/>
    <m/>
    <m/>
    <s v="DUNCAN RALPH E"/>
    <s v="DUNCAN SHIRLEY J"/>
    <s v="1989 W MATCHWOOD DR"/>
    <s v="BEVERLY HILLS FL 34465 2317"/>
  </r>
  <r>
    <x v="2236"/>
    <s v="18E17S320030  00240 0230"/>
    <s v="7492"/>
    <s v="PINE RIDGE UNITS 3 &amp; 4"/>
    <s v="0000"/>
    <s v="Vacant Residential"/>
    <s v="02"/>
    <s v="18S"/>
    <s v="18E"/>
    <s v="STANDARD"/>
    <x v="1"/>
    <n v="46051"/>
    <n v="1.06"/>
    <s v="000X"/>
    <n v="1869"/>
    <s v="W"/>
    <x v="135"/>
    <s v="CIR"/>
    <m/>
    <s v="BEVERLY HILLS"/>
    <m/>
    <s v="PINE RIDGE UNIT 3 PB 8 PG 51 LOT 23 BLK 24"/>
    <n v="16920"/>
    <n v="16920"/>
    <n v="0"/>
    <n v="16920"/>
    <n v="16920"/>
    <x v="1"/>
    <x v="328"/>
    <n v="25000"/>
    <n v="2850"/>
    <n v="264"/>
    <x v="1"/>
    <s v="WARRANTY DEED"/>
    <m/>
    <x v="6"/>
    <x v="2"/>
    <x v="2"/>
    <m/>
    <m/>
    <m/>
    <x v="2"/>
    <x v="1"/>
    <n v="0"/>
    <m/>
    <m/>
    <m/>
    <m/>
    <s v="MACKEY BENJAMIN A"/>
    <s v="MACKEY JUDITH L"/>
    <s v="1857 W LA BONTE CIR"/>
    <s v="BEVERLY HILLS FL 34465"/>
  </r>
  <r>
    <x v="2237"/>
    <s v="18E17S320030  00190 0170"/>
    <s v="7492"/>
    <s v="PINE RIDGE UNITS 3 &amp; 4"/>
    <s v="0000"/>
    <s v="Vacant Residential"/>
    <s v="02"/>
    <s v="18S"/>
    <s v="18E"/>
    <s v="STANDARD"/>
    <x v="1"/>
    <n v="52870"/>
    <n v="1.21"/>
    <s v="000X"/>
    <n v="5298"/>
    <s v="N"/>
    <x v="128"/>
    <s v="BLVD"/>
    <m/>
    <s v="BEVERLY HILLS"/>
    <m/>
    <s v="PINE RIDGE UNIT 3 PB 8 PG 51 LOT 17 BLK 19 "/>
    <n v="19420"/>
    <n v="19420"/>
    <n v="0"/>
    <n v="19420"/>
    <n v="19420"/>
    <x v="1"/>
    <x v="23"/>
    <m/>
    <m/>
    <m/>
    <x v="2"/>
    <m/>
    <m/>
    <x v="6"/>
    <x v="2"/>
    <x v="2"/>
    <m/>
    <m/>
    <m/>
    <x v="2"/>
    <x v="1"/>
    <n v="0"/>
    <m/>
    <m/>
    <m/>
    <m/>
    <s v="ALCANTARA SOLOMON V &amp; BERTILIA"/>
    <m/>
    <s v="360 HILLVIEW TER"/>
    <s v="FRANKLIN LAKES NJ 07417 1013"/>
  </r>
  <r>
    <x v="2238"/>
    <s v="18E17S320030  00190 0220"/>
    <s v="7492"/>
    <s v="PINE RIDGE UNITS 3 &amp; 4"/>
    <s v="0100"/>
    <s v="Single Family Residential"/>
    <s v="02"/>
    <s v="18S"/>
    <s v="18E"/>
    <s v="STANDARD"/>
    <x v="0"/>
    <n v="45546"/>
    <n v="1.05"/>
    <s v="000X"/>
    <n v="1889"/>
    <s v="W"/>
    <x v="129"/>
    <s v="DR"/>
    <m/>
    <s v="BEVERLY HILLS"/>
    <m/>
    <s v="PINE RIDGE UNIT 3 PB 8 PG 51 LOT 22 BLK 19"/>
    <n v="287949"/>
    <n v="16730"/>
    <n v="271219"/>
    <n v="192596"/>
    <n v="167596"/>
    <x v="0"/>
    <x v="486"/>
    <n v="138000"/>
    <n v="1044"/>
    <n v="338"/>
    <x v="0"/>
    <s v="UNDEFINED"/>
    <n v="1"/>
    <x v="44"/>
    <x v="5"/>
    <x v="1"/>
    <m/>
    <n v="3753"/>
    <n v="32"/>
    <x v="0"/>
    <x v="0"/>
    <n v="4777"/>
    <m/>
    <m/>
    <m/>
    <m/>
    <s v="SMITH KENNETH D"/>
    <m/>
    <s v="1889 W BEGONIA DR"/>
    <s v="BEVERLY HILLS FL 34465 4509"/>
  </r>
  <r>
    <x v="2239"/>
    <s v="18E17S320030  00190 0250"/>
    <s v="7492"/>
    <s v="PINE RIDGE UNITS 3 &amp; 4"/>
    <s v="0100"/>
    <s v="Single Family Residential"/>
    <s v="02"/>
    <s v="18S"/>
    <s v="18E"/>
    <s v="STANDARD"/>
    <x v="0"/>
    <n v="44124"/>
    <n v="1.01"/>
    <s v="000X"/>
    <n v="1997"/>
    <s v="W"/>
    <x v="129"/>
    <s v="DR"/>
    <m/>
    <s v="BEVERLY HILLS"/>
    <m/>
    <s v="PINE RIDGE UNIT 3 PB 8 PG 51 LOT 25 BLK 19"/>
    <n v="270035"/>
    <n v="16210"/>
    <n v="253825"/>
    <n v="215676"/>
    <n v="190676"/>
    <x v="0"/>
    <x v="257"/>
    <n v="12000"/>
    <n v="1331"/>
    <n v="2052"/>
    <x v="1"/>
    <s v="WARRANTY DEED"/>
    <n v="1"/>
    <x v="22"/>
    <x v="1"/>
    <x v="0"/>
    <m/>
    <n v="2612"/>
    <n v="32"/>
    <x v="0"/>
    <x v="0"/>
    <n v="3331"/>
    <m/>
    <m/>
    <m/>
    <m/>
    <s v="RUSSELL ROBERT W"/>
    <s v="RUSSELL BARBARA A"/>
    <s v="1997 W BEGONIA DR"/>
    <s v="BEVERLY HILLS FL 34465 4509"/>
  </r>
  <r>
    <x v="2240"/>
    <s v="18E17S320030  00200 0010"/>
    <s v="7492"/>
    <s v="PINE RIDGE UNITS 3 &amp; 4"/>
    <s v="0000"/>
    <s v="Vacant Residential"/>
    <s v="03"/>
    <s v="18S"/>
    <s v="18E"/>
    <s v="STANDARD"/>
    <x v="1"/>
    <n v="51858"/>
    <n v="1.19"/>
    <s v="000X"/>
    <n v="2030"/>
    <s v="W"/>
    <x v="130"/>
    <s v="DR"/>
    <m/>
    <s v="BEVERLY HILLS"/>
    <m/>
    <s v="PINE RIDGE UNIT 3 PB 8 PG 51 LOT 1 BLK 20 "/>
    <n v="19050"/>
    <n v="19050"/>
    <n v="0"/>
    <n v="19050"/>
    <n v="19050"/>
    <x v="1"/>
    <x v="632"/>
    <n v="15000"/>
    <n v="1321"/>
    <n v="2344"/>
    <x v="1"/>
    <s v="WARRANTY DEED"/>
    <m/>
    <x v="6"/>
    <x v="2"/>
    <x v="2"/>
    <m/>
    <m/>
    <m/>
    <x v="2"/>
    <x v="1"/>
    <n v="0"/>
    <m/>
    <m/>
    <m/>
    <m/>
    <s v="BERNASCONI OLETTA"/>
    <m/>
    <s v="28 CINDERELLA LN"/>
    <s v="EAST SETAUKET NY 11733"/>
  </r>
  <r>
    <x v="2241"/>
    <s v="18E17S320030  00210 0090"/>
    <s v="7492"/>
    <s v="PINE RIDGE UNITS 3 &amp; 4"/>
    <s v="0100"/>
    <s v="Single Family Residential"/>
    <s v="03"/>
    <s v="18S"/>
    <s v="18E"/>
    <s v="STANDARD"/>
    <x v="0"/>
    <n v="44394"/>
    <n v="1.02"/>
    <s v="000X"/>
    <n v="5392"/>
    <s v="N"/>
    <x v="132"/>
    <s v="DR"/>
    <m/>
    <s v="BEVERLY HILLS"/>
    <m/>
    <s v="PINE RIDGE UNIT 3 PB 8 PG 51 LOT 9 BLK 21"/>
    <n v="190509"/>
    <n v="16310"/>
    <n v="174199"/>
    <n v="129279"/>
    <n v="104279"/>
    <x v="0"/>
    <x v="8"/>
    <n v="12000"/>
    <n v="1119"/>
    <n v="1355"/>
    <x v="1"/>
    <s v="WARRANTY DEED"/>
    <n v="1"/>
    <x v="7"/>
    <x v="0"/>
    <x v="0"/>
    <n v="1"/>
    <n v="2018"/>
    <n v="32"/>
    <x v="0"/>
    <x v="0"/>
    <n v="2787"/>
    <m/>
    <m/>
    <m/>
    <m/>
    <s v="KOHLER ROBERT C"/>
    <s v="KOHLER JOAN F"/>
    <s v="5392 N LAMPPOST DR"/>
    <s v="BEVERLY HILLS FL 34465"/>
  </r>
  <r>
    <x v="2242"/>
    <s v="18E17S320030  00210 0250"/>
    <s v="7492"/>
    <s v="PINE RIDGE UNITS 3 &amp; 4"/>
    <s v="0000"/>
    <s v="Vacant Residential"/>
    <s v="03"/>
    <s v="18S"/>
    <s v="18E"/>
    <s v="STANDARD"/>
    <x v="1"/>
    <n v="46261"/>
    <n v="1.06"/>
    <s v="000X"/>
    <n v="2025"/>
    <s v="W"/>
    <x v="130"/>
    <s v="DR"/>
    <m/>
    <s v="BEVERLY HILLS"/>
    <m/>
    <s v="PINE RIDGE UNIT 3 PB 8 PG 51 LOT 25 BLK 21 "/>
    <n v="16990"/>
    <n v="16990"/>
    <n v="0"/>
    <n v="16990"/>
    <n v="16990"/>
    <x v="1"/>
    <x v="361"/>
    <n v="10000"/>
    <n v="1467"/>
    <n v="1965"/>
    <x v="1"/>
    <s v="WARRANTY DEED"/>
    <m/>
    <x v="6"/>
    <x v="2"/>
    <x v="2"/>
    <m/>
    <m/>
    <m/>
    <x v="2"/>
    <x v="1"/>
    <n v="0"/>
    <m/>
    <m/>
    <m/>
    <m/>
    <s v="BRUCKS LINDA P TRUSTEE"/>
    <s v="LINDA P BRUCKS FAM/REV TRUST"/>
    <s v="2180 W LEARWOOD PL"/>
    <s v="BEVERLY HILLS FL 34465"/>
  </r>
  <r>
    <x v="2243"/>
    <s v="18E17S320030  00220 0050"/>
    <s v="7492"/>
    <s v="PINE RIDGE UNITS 3 &amp; 4"/>
    <s v="0100"/>
    <s v="Single Family Residential"/>
    <s v="02"/>
    <s v="18S"/>
    <s v="18E"/>
    <s v="STANDARD"/>
    <x v="0"/>
    <n v="51038"/>
    <n v="1.17"/>
    <s v="000X"/>
    <n v="1918"/>
    <s v="W"/>
    <x v="134"/>
    <s v="DR"/>
    <m/>
    <s v="BEVERLY HILLS"/>
    <m/>
    <s v="PINE RIDGE UNIT 3 PB 8 PG 51 LOT 5 BLK 22"/>
    <n v="257761"/>
    <n v="18750"/>
    <n v="239011"/>
    <n v="208138"/>
    <n v="182638"/>
    <x v="0"/>
    <x v="523"/>
    <n v="343000"/>
    <n v="3051"/>
    <n v="2367"/>
    <x v="0"/>
    <s v="WARRANTY DEED"/>
    <n v="1"/>
    <x v="37"/>
    <x v="1"/>
    <x v="0"/>
    <m/>
    <n v="2176"/>
    <n v="32"/>
    <x v="0"/>
    <x v="0"/>
    <n v="3371"/>
    <m/>
    <m/>
    <m/>
    <m/>
    <s v="KISSAM JOHN DANIEL"/>
    <s v="KISSAM CARLA DENISE"/>
    <s v="1918 W MATCHWOOD DR"/>
    <s v="BEVERLY HILLS FL 34465"/>
  </r>
  <r>
    <x v="2244"/>
    <s v="18E17S320030  00220 0080"/>
    <s v="7492"/>
    <s v="PINE RIDGE UNITS 3 &amp; 4"/>
    <s v="0100"/>
    <s v="Single Family Residential"/>
    <s v="02"/>
    <s v="18S"/>
    <s v="18E"/>
    <s v="1.0 TO 2.5 ACRES HIGH"/>
    <x v="0"/>
    <n v="57796"/>
    <n v="1.33"/>
    <s v="000X"/>
    <n v="1812"/>
    <s v="W"/>
    <x v="135"/>
    <s v="CIR"/>
    <m/>
    <s v="BEVERLY HILLS"/>
    <m/>
    <s v="PINE RIDGE UNIT 3 PB 8 PG 51 LOT 8 BLK 22"/>
    <n v="366661"/>
    <n v="16590"/>
    <n v="350071"/>
    <n v="306574"/>
    <n v="281574"/>
    <x v="0"/>
    <x v="318"/>
    <n v="50000"/>
    <n v="2249"/>
    <n v="2388"/>
    <x v="1"/>
    <s v="WARRANTY DEED"/>
    <n v="1"/>
    <x v="46"/>
    <x v="0"/>
    <x v="1"/>
    <m/>
    <n v="3472"/>
    <n v="32"/>
    <x v="0"/>
    <x v="0"/>
    <n v="4702"/>
    <m/>
    <m/>
    <m/>
    <m/>
    <s v="MORAN JOHN A"/>
    <s v="MORAN KAREN L"/>
    <s v="1812 W LA BONTE CIR"/>
    <s v="BEVERLY HILLS FL 34465"/>
  </r>
  <r>
    <x v="2245"/>
    <s v="18E17S320030  00230 0060"/>
    <s v="7492"/>
    <s v="PINE RIDGE UNITS 3 &amp; 4"/>
    <s v="0100"/>
    <s v="Single Family Residential"/>
    <s v="02"/>
    <s v="18S"/>
    <s v="18E"/>
    <s v="STANDARD"/>
    <x v="0"/>
    <n v="46118"/>
    <n v="1.06"/>
    <s v="000X"/>
    <n v="1950"/>
    <s v="W"/>
    <x v="135"/>
    <s v="CIR"/>
    <m/>
    <s v="BEVERLY HILLS"/>
    <m/>
    <s v="PINE RIDGE UNIT 3 PB 8 PG 51 LOT 6 BLK 23"/>
    <n v="232509"/>
    <n v="16940"/>
    <n v="215569"/>
    <n v="232509"/>
    <n v="232509"/>
    <x v="1"/>
    <x v="924"/>
    <n v="239000"/>
    <n v="2965"/>
    <n v="73"/>
    <x v="0"/>
    <s v="WARRANTY DEED"/>
    <n v="1"/>
    <x v="23"/>
    <x v="1"/>
    <x v="1"/>
    <m/>
    <n v="2315"/>
    <n v="32"/>
    <x v="0"/>
    <x v="0"/>
    <n v="2869"/>
    <m/>
    <m/>
    <m/>
    <m/>
    <s v="ERLANDSON JAMES P"/>
    <s v="ERLANDSON CAROLE Y"/>
    <s v="412 STORRS RD"/>
    <s v="MANSFIELD CENTER CT 06250"/>
  </r>
  <r>
    <x v="2246"/>
    <s v="18E17S320030  00230 0070"/>
    <s v="7492"/>
    <s v="PINE RIDGE UNITS 3 &amp; 4"/>
    <s v="0100"/>
    <s v="Single Family Residential"/>
    <s v="02"/>
    <s v="18S"/>
    <s v="18E"/>
    <s v="STANDARD"/>
    <x v="0"/>
    <n v="43752"/>
    <n v="1"/>
    <s v="000X"/>
    <n v="1938"/>
    <s v="W"/>
    <x v="135"/>
    <s v="CIR"/>
    <m/>
    <s v="BEVERLY HILLS"/>
    <m/>
    <s v="PINE RIDGE UNIT 3 PB 8 PG 51 LOT 7 BLK 23"/>
    <n v="249595"/>
    <n v="16070"/>
    <n v="233525"/>
    <n v="249595"/>
    <n v="224595"/>
    <x v="0"/>
    <x v="152"/>
    <n v="288800"/>
    <n v="2982"/>
    <n v="1724"/>
    <x v="0"/>
    <s v="WARRANTY DEED"/>
    <n v="1"/>
    <x v="3"/>
    <x v="1"/>
    <x v="0"/>
    <m/>
    <n v="2163"/>
    <n v="32"/>
    <x v="0"/>
    <x v="0"/>
    <n v="3370"/>
    <m/>
    <m/>
    <m/>
    <m/>
    <s v="COLE DAVID C"/>
    <m/>
    <s v="1938 W LA BONTE CIR"/>
    <s v="BEVERLY HILLS FL 34465"/>
  </r>
  <r>
    <x v="2247"/>
    <s v="18E17S320030  00230 0080"/>
    <s v="7492"/>
    <s v="PINE RIDGE UNITS 3 &amp; 4"/>
    <s v="0100"/>
    <s v="Single Family Residential"/>
    <s v="02"/>
    <s v="18S"/>
    <s v="18E"/>
    <s v="STANDARD"/>
    <x v="0"/>
    <n v="43752"/>
    <n v="1"/>
    <s v="000X"/>
    <n v="1928"/>
    <s v="W"/>
    <x v="135"/>
    <s v="CIR"/>
    <m/>
    <s v="BEVERLY HILLS"/>
    <m/>
    <s v="PINE RIDGE UNIT 3 PB 8 PG 51 LOT 8 BLK 23"/>
    <n v="302483"/>
    <n v="16070"/>
    <n v="286413"/>
    <n v="302483"/>
    <n v="277483"/>
    <x v="0"/>
    <x v="925"/>
    <n v="27000"/>
    <n v="2901"/>
    <n v="2450"/>
    <x v="1"/>
    <s v="WARRANTY DEED"/>
    <n v="1"/>
    <x v="41"/>
    <x v="1"/>
    <x v="0"/>
    <m/>
    <n v="2554"/>
    <n v="32"/>
    <x v="0"/>
    <x v="0"/>
    <n v="3671"/>
    <m/>
    <m/>
    <m/>
    <m/>
    <s v="DAVIS MICHAEL A"/>
    <s v="DAVIS DELORES K"/>
    <s v="1928 W LA BONTE CIR"/>
    <s v="BEVERLY HILLS FL 34465"/>
  </r>
  <r>
    <x v="2248"/>
    <s v="18E17S320030  00240 0110"/>
    <s v="7492"/>
    <s v="PINE RIDGE UNITS 3 &amp; 4"/>
    <s v="0100"/>
    <s v="Single Family Residential"/>
    <s v="02"/>
    <s v="18S"/>
    <s v="18E"/>
    <s v="STANDARD"/>
    <x v="0"/>
    <n v="46255"/>
    <n v="1.06"/>
    <s v="000X"/>
    <n v="5538"/>
    <s v="N"/>
    <x v="136"/>
    <s v="DR"/>
    <m/>
    <s v="BEVERLY HILLS"/>
    <m/>
    <s v="PINE RIDGE UNIT 3 PB 8 PG 51 LOT 11 BLK 24"/>
    <n v="225795"/>
    <n v="16990"/>
    <n v="208805"/>
    <n v="225795"/>
    <n v="225795"/>
    <x v="0"/>
    <x v="926"/>
    <n v="319000"/>
    <n v="3023"/>
    <n v="590"/>
    <x v="0"/>
    <s v="WARRANTY DEED"/>
    <n v="1"/>
    <x v="12"/>
    <x v="1"/>
    <x v="0"/>
    <m/>
    <n v="1758"/>
    <n v="32"/>
    <x v="0"/>
    <x v="0"/>
    <n v="2518"/>
    <m/>
    <m/>
    <m/>
    <m/>
    <s v="TISDALE MICHAEL K"/>
    <s v="TISDALE CYNTHIA S"/>
    <s v="5538 N NAKOMA DR"/>
    <s v="BEVERLY HILLS FL 34465"/>
  </r>
  <r>
    <x v="2249"/>
    <s v="18E17S320030  00190 0240"/>
    <s v="7492"/>
    <s v="PINE RIDGE UNITS 3 &amp; 4"/>
    <s v="0000"/>
    <s v="Vacant Residential"/>
    <s v="02"/>
    <s v="18S"/>
    <s v="18E"/>
    <s v="STANDARD"/>
    <x v="1"/>
    <n v="42772"/>
    <n v="0.98"/>
    <s v="000X"/>
    <n v="1955"/>
    <s v="W"/>
    <x v="129"/>
    <s v="DR"/>
    <m/>
    <s v="BEVERLY HILLS"/>
    <m/>
    <s v="PINE RIDGE UNIT 3 PB 8 PG 51 LOT 24 BLK 19 "/>
    <n v="15710"/>
    <n v="15710"/>
    <n v="0"/>
    <n v="15710"/>
    <n v="15710"/>
    <x v="1"/>
    <x v="129"/>
    <n v="20000"/>
    <n v="1741"/>
    <n v="1825"/>
    <x v="1"/>
    <s v="WARRANTY DEED"/>
    <m/>
    <x v="6"/>
    <x v="2"/>
    <x v="2"/>
    <m/>
    <m/>
    <m/>
    <x v="2"/>
    <x v="1"/>
    <n v="0"/>
    <m/>
    <m/>
    <m/>
    <m/>
    <s v="RUSSELL ROBERT W &amp; BARBARA A"/>
    <m/>
    <s v="1997 W BEGONIA DR"/>
    <s v="BEVERLY HILLS FL 34465"/>
  </r>
  <r>
    <x v="2250"/>
    <s v="18E17S320030  00200 0040"/>
    <s v="7492"/>
    <s v="PINE RIDGE UNITS 3 &amp; 4"/>
    <s v="0100"/>
    <s v="Single Family Residential"/>
    <s v="03"/>
    <s v="18S"/>
    <s v="18E"/>
    <s v="STANDARD"/>
    <x v="0"/>
    <n v="43750"/>
    <n v="1"/>
    <s v="000X"/>
    <n v="2000"/>
    <s v="W"/>
    <x v="130"/>
    <s v="DR"/>
    <m/>
    <s v="BEVERLY HILLS"/>
    <m/>
    <s v="PINE RIDGE UNIT 3 PB 8 PG 51 LOT 4 BLK 20 "/>
    <n v="204361"/>
    <n v="16070"/>
    <n v="188291"/>
    <n v="155937"/>
    <n v="130937"/>
    <x v="0"/>
    <x v="340"/>
    <n v="12000"/>
    <n v="1460"/>
    <n v="1929"/>
    <x v="1"/>
    <s v="WARRANTY DEED"/>
    <n v="1"/>
    <x v="20"/>
    <x v="1"/>
    <x v="0"/>
    <m/>
    <n v="1878"/>
    <n v="32"/>
    <x v="0"/>
    <x v="0"/>
    <n v="2594"/>
    <m/>
    <m/>
    <m/>
    <m/>
    <s v="NICHOLS MARK V"/>
    <m/>
    <s v="2000 W TALL OAKS DR"/>
    <s v="BEVERLY HILLS FL 34465 2347"/>
  </r>
  <r>
    <x v="2251"/>
    <s v="18E17S320030  00200 0050"/>
    <s v="7492"/>
    <s v="PINE RIDGE UNITS 3 &amp; 4"/>
    <s v="0100"/>
    <s v="Single Family Residential"/>
    <s v="03"/>
    <s v="18S"/>
    <s v="18E"/>
    <s v="STANDARD"/>
    <x v="0"/>
    <n v="43750"/>
    <n v="1"/>
    <s v="000X"/>
    <n v="1990"/>
    <s v="W"/>
    <x v="130"/>
    <s v="DR"/>
    <m/>
    <s v="BEVERLY HILLS"/>
    <m/>
    <s v="PINE RIDGE UNIT 3 PB 8 PG 51 LOT 5 BLK 20"/>
    <n v="223116"/>
    <n v="16070"/>
    <n v="207046"/>
    <n v="166318"/>
    <n v="141318"/>
    <x v="0"/>
    <x v="911"/>
    <n v="245000"/>
    <n v="2883"/>
    <n v="1328"/>
    <x v="0"/>
    <s v="WARRANTY DEED"/>
    <n v="1"/>
    <x v="0"/>
    <x v="1"/>
    <x v="0"/>
    <m/>
    <n v="2229"/>
    <n v="32"/>
    <x v="1"/>
    <x v="0"/>
    <n v="3185"/>
    <m/>
    <m/>
    <m/>
    <m/>
    <s v="CALLIS CHARLES W"/>
    <s v="CALLIS LINDA S"/>
    <s v="1990 W TALL OAKS DR"/>
    <s v="BEVERLY HILLS FL 34465 2347"/>
  </r>
  <r>
    <x v="2252"/>
    <s v="18E17S320030  00230 0040"/>
    <s v="7492"/>
    <s v="PINE RIDGE UNITS 3 &amp; 4"/>
    <s v="0100"/>
    <s v="Single Family Residential"/>
    <s v="02"/>
    <s v="18S"/>
    <s v="18E"/>
    <s v="1.0 TO 2.5 ACRES HIGH"/>
    <x v="0"/>
    <n v="54957"/>
    <n v="1.26"/>
    <s v="000X"/>
    <n v="2000"/>
    <s v="W"/>
    <x v="133"/>
    <s v="PL"/>
    <m/>
    <s v="BEVERLY HILLS"/>
    <m/>
    <s v="PINE RIDGE UNIT 3 PB 8 PG 51 LOT 4 BLK 23"/>
    <n v="230249"/>
    <n v="15770"/>
    <n v="214479"/>
    <n v="193541"/>
    <n v="168541"/>
    <x v="0"/>
    <x v="230"/>
    <n v="278000"/>
    <n v="2965"/>
    <n v="2011"/>
    <x v="0"/>
    <s v="WARRANTY DEED"/>
    <n v="1"/>
    <x v="18"/>
    <x v="1"/>
    <x v="1"/>
    <m/>
    <n v="2233"/>
    <n v="32"/>
    <x v="0"/>
    <x v="0"/>
    <n v="2932"/>
    <m/>
    <m/>
    <m/>
    <m/>
    <s v="DOYLE NANCY S"/>
    <m/>
    <s v="2000 W LEARWOOD PLACE"/>
    <s v="BEVERLY HILLS FL 34465"/>
  </r>
  <r>
    <x v="2253"/>
    <s v="18E17S320030  00240 0120"/>
    <s v="7492"/>
    <s v="PINE RIDGE UNITS 3 &amp; 4"/>
    <s v="0000"/>
    <s v="Vacant Residential"/>
    <s v="02"/>
    <s v="18S"/>
    <s v="18E"/>
    <s v="STANDARD"/>
    <x v="1"/>
    <n v="46246"/>
    <n v="1.06"/>
    <s v="000X"/>
    <n v="5476"/>
    <s v="N"/>
    <x v="136"/>
    <s v="DR"/>
    <m/>
    <s v="BEVERLY HILLS"/>
    <m/>
    <s v="PINE RIDGE UNIT 3 PB 8 PG 51 LOT 12 BLK 24 "/>
    <n v="16990"/>
    <n v="16990"/>
    <n v="0"/>
    <n v="16990"/>
    <n v="16990"/>
    <x v="1"/>
    <x v="23"/>
    <m/>
    <m/>
    <m/>
    <x v="2"/>
    <m/>
    <m/>
    <x v="6"/>
    <x v="2"/>
    <x v="2"/>
    <m/>
    <m/>
    <m/>
    <x v="2"/>
    <x v="1"/>
    <n v="0"/>
    <m/>
    <m/>
    <m/>
    <m/>
    <s v="CAPUANO FRANK"/>
    <m/>
    <s v="124 BROOKSITE DR"/>
    <s v="SMITHTOWN NY 11787"/>
  </r>
  <r>
    <x v="2254"/>
    <s v="18E17S320030  00240 0180"/>
    <s v="7492"/>
    <s v="PINE RIDGE UNITS 3 &amp; 4"/>
    <s v="0100"/>
    <s v="Single Family Residential"/>
    <s v="02"/>
    <s v="18S"/>
    <s v="18E"/>
    <s v="STANDARD"/>
    <x v="0"/>
    <n v="48486"/>
    <n v="1.1100000000000001"/>
    <s v="000X"/>
    <n v="1811"/>
    <s v="W"/>
    <x v="135"/>
    <s v="CIR"/>
    <m/>
    <s v="BEVERLY HILLS"/>
    <m/>
    <s v="PINE RIDGE UNIT 3 PB 8 PG 51 LOT 18 BLK 24"/>
    <n v="17810"/>
    <n v="17810"/>
    <n v="0"/>
    <n v="17810"/>
    <n v="17810"/>
    <x v="0"/>
    <x v="927"/>
    <n v="390000"/>
    <n v="3061"/>
    <n v="750"/>
    <x v="0"/>
    <s v="WARRANTY DEED"/>
    <n v="1"/>
    <x v="31"/>
    <x v="1"/>
    <x v="0"/>
    <n v="1"/>
    <n v="2439"/>
    <n v="32"/>
    <x v="0"/>
    <x v="0"/>
    <n v="3749"/>
    <m/>
    <m/>
    <m/>
    <m/>
    <s v="PILCHER DWAYNE STEVEN"/>
    <s v="PILCHER WANDA MARIE"/>
    <s v="1811 W LABONTE CIR"/>
    <s v="BEVERLY HILLS FL 34465"/>
  </r>
  <r>
    <x v="2255"/>
    <s v="18E17S320030  00240 0260"/>
    <s v="7492"/>
    <s v="PINE RIDGE UNITS 3 &amp; 4"/>
    <s v="0100"/>
    <s v="Single Family Residential"/>
    <s v="02"/>
    <s v="18S"/>
    <s v="18E"/>
    <s v="1.0 TO 2.5 ACRES HIGH"/>
    <x v="0"/>
    <n v="66670"/>
    <n v="1.53"/>
    <s v="000X"/>
    <n v="1903"/>
    <s v="W"/>
    <x v="135"/>
    <s v="CIR"/>
    <m/>
    <s v="BEVERLY HILLS"/>
    <m/>
    <s v="PINE RIDGE UNIT 3 PB 8 PG 51 LOT 26 BLK 24"/>
    <n v="19130"/>
    <n v="19130"/>
    <n v="0"/>
    <n v="19130"/>
    <n v="19130"/>
    <x v="0"/>
    <x v="673"/>
    <n v="390000"/>
    <n v="3114"/>
    <n v="2131"/>
    <x v="0"/>
    <s v="WARRANTY DEED"/>
    <n v="1"/>
    <x v="31"/>
    <x v="1"/>
    <x v="0"/>
    <m/>
    <n v="1736"/>
    <n v="32"/>
    <x v="0"/>
    <x v="0"/>
    <n v="2897"/>
    <m/>
    <m/>
    <m/>
    <m/>
    <s v="FILER DAVID"/>
    <s v="FILER DEBORAH"/>
    <s v="1903 WEST LA BONTE CIR"/>
    <s v="BEVERLY HILLS FL 34465"/>
  </r>
  <r>
    <x v="2256"/>
    <s v="18E17S320030  00190 0280"/>
    <s v="7492"/>
    <s v="PINE RIDGE UNITS 3 &amp; 4"/>
    <s v="0100"/>
    <s v="Single Family Residential"/>
    <s v="03"/>
    <s v="18S"/>
    <s v="18E"/>
    <s v="STANDARD"/>
    <x v="0"/>
    <n v="54184"/>
    <n v="1.24"/>
    <s v="000X"/>
    <n v="5181"/>
    <s v="N"/>
    <x v="105"/>
    <s v="DR"/>
    <m/>
    <s v="BEVERLY HILLS"/>
    <m/>
    <s v="PINE RIDGE UNIT 3 PB 8 PG 51 LOT 28 BLK 19 "/>
    <n v="225315"/>
    <n v="19900"/>
    <n v="205415"/>
    <n v="170553"/>
    <n v="145053"/>
    <x v="0"/>
    <x v="465"/>
    <n v="16000"/>
    <n v="1144"/>
    <n v="339"/>
    <x v="1"/>
    <s v="WARRANTY DEED"/>
    <n v="1"/>
    <x v="10"/>
    <x v="1"/>
    <x v="0"/>
    <m/>
    <n v="2255"/>
    <n v="32"/>
    <x v="0"/>
    <x v="0"/>
    <n v="3282"/>
    <m/>
    <m/>
    <m/>
    <m/>
    <s v="REDLING ANNA"/>
    <m/>
    <s v="5181 N LENA DR"/>
    <s v="BEVERLY HILLS  FL 34465"/>
  </r>
  <r>
    <x v="2257"/>
    <s v="18E17S320030  00210 0100"/>
    <s v="7492"/>
    <s v="PINE RIDGE UNITS 3 &amp; 4"/>
    <s v="0000"/>
    <s v="Vacant Residential"/>
    <s v="02"/>
    <s v="18S"/>
    <s v="18E"/>
    <s v="STANDARD"/>
    <x v="1"/>
    <n v="51235"/>
    <n v="1.18"/>
    <s v="000X"/>
    <n v="5388"/>
    <s v="N"/>
    <x v="132"/>
    <s v="DR"/>
    <m/>
    <s v="BEVERLY HILLS"/>
    <m/>
    <s v="PINE RIDGE UNIT 3 PB 8 PG 51 LOT 10 BLK 21 "/>
    <n v="18820"/>
    <n v="18820"/>
    <n v="0"/>
    <n v="18820"/>
    <n v="18820"/>
    <x v="1"/>
    <x v="23"/>
    <m/>
    <m/>
    <m/>
    <x v="2"/>
    <m/>
    <m/>
    <x v="6"/>
    <x v="2"/>
    <x v="2"/>
    <m/>
    <m/>
    <m/>
    <x v="2"/>
    <x v="1"/>
    <n v="0"/>
    <m/>
    <m/>
    <m/>
    <m/>
    <s v="HASENFLUE MARGIE A TRUSTEE"/>
    <s v="MARGIE A HASENFLUE TRUST"/>
    <s v="2781 FENTON RD"/>
    <s v="HARTLAND MI 48353 3115"/>
  </r>
  <r>
    <x v="2258"/>
    <s v="18E17S320030  00210 0200"/>
    <s v="7492"/>
    <s v="PINE RIDGE UNITS 3 &amp; 4"/>
    <s v="0100"/>
    <s v="Single Family Residential"/>
    <s v="03"/>
    <s v="18S"/>
    <s v="18E"/>
    <s v="STANDARD"/>
    <x v="0"/>
    <n v="43866"/>
    <n v="1.01"/>
    <s v="000X"/>
    <n v="1971"/>
    <s v="W"/>
    <x v="130"/>
    <s v="DR"/>
    <m/>
    <s v="BEVERLY HILLS"/>
    <m/>
    <s v="PINE RIDGE UNIT 3 PB 8 PG 51 LOT 20 BLK 21"/>
    <n v="258397"/>
    <n v="16110"/>
    <n v="242287"/>
    <n v="214368"/>
    <n v="184368"/>
    <x v="0"/>
    <x v="143"/>
    <n v="329000"/>
    <n v="1895"/>
    <n v="1344"/>
    <x v="0"/>
    <s v="WARRANTY DEED"/>
    <n v="1"/>
    <x v="5"/>
    <x v="1"/>
    <x v="0"/>
    <m/>
    <n v="2292"/>
    <n v="32"/>
    <x v="0"/>
    <x v="0"/>
    <n v="3413"/>
    <m/>
    <m/>
    <m/>
    <m/>
    <s v="PRESNELL RICHARD H"/>
    <s v="PRESNELL ELLEN H"/>
    <s v="1971 W TALL OAKS DR"/>
    <s v="BEVERLY HILLS FL 34465 2350"/>
  </r>
  <r>
    <x v="2259"/>
    <s v="18E17S320030  00220 0020"/>
    <s v="7492"/>
    <s v="PINE RIDGE UNITS 3 &amp; 4"/>
    <s v="0000"/>
    <s v="Vacant Residential"/>
    <s v="03"/>
    <s v="18S"/>
    <s v="18E"/>
    <s v="STANDARD"/>
    <x v="1"/>
    <n v="43985"/>
    <n v="1.01"/>
    <s v="000X"/>
    <n v="2030"/>
    <s v="W"/>
    <x v="134"/>
    <s v="DR"/>
    <m/>
    <s v="BEVERLY HILLS"/>
    <m/>
    <s v="PINE RIDGE UNIT 3 PB 8 PG 51 LOT 2 BLK 22"/>
    <n v="16160"/>
    <n v="16160"/>
    <n v="0"/>
    <n v="16160"/>
    <n v="16160"/>
    <x v="1"/>
    <x v="23"/>
    <m/>
    <m/>
    <m/>
    <x v="2"/>
    <m/>
    <m/>
    <x v="6"/>
    <x v="2"/>
    <x v="2"/>
    <m/>
    <m/>
    <m/>
    <x v="2"/>
    <x v="1"/>
    <n v="0"/>
    <m/>
    <m/>
    <m/>
    <m/>
    <s v="SAIDHA BALWANTRAI &amp;"/>
    <s v="KRISHNADEVI"/>
    <s v="534 GREEN ST"/>
    <s v=" E139DA ENGLAND"/>
  </r>
  <r>
    <x v="2260"/>
    <s v="18E17S320030  00230 0010"/>
    <s v="7492"/>
    <s v="PINE RIDGE UNITS 3 &amp; 4"/>
    <s v="0000"/>
    <s v="Vacant Residential"/>
    <s v="03"/>
    <s v="18S"/>
    <s v="18E"/>
    <s v="1.0 TO 2.5 ACRES HIGH"/>
    <x v="1"/>
    <n v="54610"/>
    <n v="1.25"/>
    <s v="000X"/>
    <n v="2098"/>
    <s v="W"/>
    <x v="133"/>
    <s v="PL"/>
    <m/>
    <s v="BEVERLY HILLS"/>
    <m/>
    <s v="PINE RIDGE UNIT 3 PB 8 PG 51 LOT 1 BLK 23"/>
    <n v="15670"/>
    <n v="15670"/>
    <n v="0"/>
    <n v="15670"/>
    <n v="15670"/>
    <x v="1"/>
    <x v="23"/>
    <m/>
    <m/>
    <m/>
    <x v="2"/>
    <m/>
    <m/>
    <x v="6"/>
    <x v="2"/>
    <x v="2"/>
    <m/>
    <m/>
    <m/>
    <x v="2"/>
    <x v="1"/>
    <n v="0"/>
    <m/>
    <m/>
    <m/>
    <m/>
    <s v="KALINGKING ROSALIE"/>
    <m/>
    <s v="3553 MARVELL RD"/>
    <s v="VIRGINIA BEACH VA 23462"/>
  </r>
  <r>
    <x v="2261"/>
    <s v="18E17S320030  00230 0030"/>
    <s v="7492"/>
    <s v="PINE RIDGE UNITS 3 &amp; 4"/>
    <s v="0100"/>
    <s v="Single Family Residential"/>
    <s v="03"/>
    <s v="18S"/>
    <s v="18E"/>
    <s v="STANDARD"/>
    <x v="0"/>
    <n v="51884"/>
    <n v="1.19"/>
    <s v="000X"/>
    <n v="2024"/>
    <s v="W"/>
    <x v="133"/>
    <s v="PL"/>
    <m/>
    <s v="BEVERLY HILLS"/>
    <m/>
    <s v="PINE RIDGE UNIT 3 PB 8 PG 51 LOT 3 BLK 23"/>
    <n v="285786"/>
    <n v="19060"/>
    <n v="266726"/>
    <n v="221953"/>
    <n v="196953"/>
    <x v="0"/>
    <x v="208"/>
    <n v="87500"/>
    <n v="1974"/>
    <n v="2139"/>
    <x v="1"/>
    <s v="WARRANTY DEED"/>
    <n v="1"/>
    <x v="3"/>
    <x v="1"/>
    <x v="1"/>
    <m/>
    <n v="2566"/>
    <n v="32"/>
    <x v="0"/>
    <x v="0"/>
    <n v="3885"/>
    <m/>
    <m/>
    <m/>
    <m/>
    <s v="GEER EDWARD W"/>
    <s v="GEER PRISCILLA M"/>
    <s v="2024 W LEARWOOD PL"/>
    <s v="BEVERLY HILLS FL 34465"/>
  </r>
  <r>
    <x v="2262"/>
    <s v="18E17S320030  00230 0120"/>
    <s v="7492"/>
    <s v="PINE RIDGE UNITS 3 &amp; 4"/>
    <s v="0000"/>
    <s v="Vacant Residential"/>
    <s v="02"/>
    <s v="18S"/>
    <s v="18E"/>
    <s v="STANDARD"/>
    <x v="1"/>
    <n v="49396"/>
    <n v="1.1299999999999999"/>
    <s v="000X"/>
    <n v="1943"/>
    <s v="W"/>
    <x v="134"/>
    <s v="DR"/>
    <m/>
    <s v="BEVERLY HILLS"/>
    <m/>
    <s v="PINE RIDGE UNIT 3 PB 8 PG 51 LOT 12 BLK 23"/>
    <n v="18140"/>
    <n v="18140"/>
    <n v="0"/>
    <n v="18140"/>
    <n v="18140"/>
    <x v="1"/>
    <x v="37"/>
    <n v="65000"/>
    <n v="1413"/>
    <n v="1976"/>
    <x v="1"/>
    <s v="SALE / MORE THAN 1 PARCEL"/>
    <m/>
    <x v="6"/>
    <x v="2"/>
    <x v="2"/>
    <m/>
    <m/>
    <m/>
    <x v="2"/>
    <x v="1"/>
    <n v="0"/>
    <m/>
    <m/>
    <m/>
    <m/>
    <s v="HAID HERBERT"/>
    <m/>
    <s v="2463 WORTHINGTON DR"/>
    <s v="MT PLEASANT SC 29466"/>
  </r>
  <r>
    <x v="2263"/>
    <s v="18E17S320030  00240 0010"/>
    <s v="7492"/>
    <s v="PINE RIDGE UNITS 3 &amp; 4"/>
    <s v="0100"/>
    <s v="Single Family Residential"/>
    <s v="02"/>
    <s v="18S"/>
    <s v="18E"/>
    <s v="STANDARD"/>
    <x v="0"/>
    <n v="48858"/>
    <n v="1.1200000000000001"/>
    <s v="000X"/>
    <n v="1850"/>
    <s v="W"/>
    <x v="133"/>
    <s v="PL"/>
    <m/>
    <s v="BEVERLY HILLS"/>
    <m/>
    <s v="PINE RIDGE UNIT 3 PB 8 PG 51 LOT 1 BLK 24"/>
    <n v="316981"/>
    <n v="17950"/>
    <n v="299031"/>
    <n v="234450"/>
    <n v="209450"/>
    <x v="0"/>
    <x v="500"/>
    <n v="22000"/>
    <n v="1470"/>
    <n v="435"/>
    <x v="1"/>
    <s v="WARRANTY DEED"/>
    <n v="1"/>
    <x v="24"/>
    <x v="1"/>
    <x v="1"/>
    <m/>
    <n v="3175"/>
    <n v="32"/>
    <x v="0"/>
    <x v="0"/>
    <n v="4547"/>
    <m/>
    <m/>
    <m/>
    <m/>
    <s v="JORIF DOUGLAS S"/>
    <s v="JORIF LUZ M"/>
    <s v="1850 W LEARWOOD PL"/>
    <s v="BEVERLY HILLS FL 34465"/>
  </r>
  <r>
    <x v="2264"/>
    <s v="18E17S320030  00240 0080"/>
    <s v="7492"/>
    <s v="PINE RIDGE UNITS 3 &amp; 4"/>
    <s v="0100"/>
    <s v="Single Family Residential"/>
    <s v="02"/>
    <s v="18S"/>
    <s v="18E"/>
    <s v="STANDARD"/>
    <x v="0"/>
    <n v="48741"/>
    <n v="1.1200000000000001"/>
    <s v="000X"/>
    <n v="5592"/>
    <s v="N"/>
    <x v="136"/>
    <s v="DR"/>
    <m/>
    <s v="BEVERLY HILLS"/>
    <m/>
    <s v="PINE RIDGE UNIT 3 PB 8 PG 51 LOT 8 BLK 24"/>
    <n v="234625"/>
    <n v="17900"/>
    <n v="216725"/>
    <n v="220753"/>
    <n v="195753"/>
    <x v="0"/>
    <x v="928"/>
    <n v="299900"/>
    <n v="2932"/>
    <n v="1782"/>
    <x v="0"/>
    <s v="WARRANTY DEED"/>
    <n v="1"/>
    <x v="0"/>
    <x v="1"/>
    <x v="0"/>
    <m/>
    <n v="2073"/>
    <n v="32"/>
    <x v="0"/>
    <x v="0"/>
    <n v="2861"/>
    <m/>
    <m/>
    <m/>
    <m/>
    <s v="JONES DAVID"/>
    <s v="JONES JENNIFER LYNN"/>
    <s v="5592 N NAKOMA DR"/>
    <s v="BEVERLY HILLS FL 34465"/>
  </r>
  <r>
    <x v="2265"/>
    <s v="18E17S320030  00240 0090"/>
    <s v="7492"/>
    <s v="PINE RIDGE UNITS 3 &amp; 4"/>
    <s v="0000"/>
    <s v="Vacant Residential"/>
    <s v="02"/>
    <s v="18S"/>
    <s v="18E"/>
    <s v="STANDARD"/>
    <x v="1"/>
    <n v="45521"/>
    <n v="1.05"/>
    <s v="000X"/>
    <n v="5584"/>
    <s v="N"/>
    <x v="136"/>
    <s v="DR"/>
    <m/>
    <s v="BEVERLY HILLS"/>
    <m/>
    <s v="PINE RIDGE UNIT 3 PB 8 PG 51 LOT 9 BLK 24"/>
    <n v="16720"/>
    <n v="16720"/>
    <n v="0"/>
    <n v="16720"/>
    <n v="16720"/>
    <x v="1"/>
    <x v="881"/>
    <n v="13800"/>
    <n v="2976"/>
    <n v="1050"/>
    <x v="1"/>
    <s v="WARRANTY DEED"/>
    <m/>
    <x v="6"/>
    <x v="2"/>
    <x v="2"/>
    <m/>
    <m/>
    <m/>
    <x v="2"/>
    <x v="1"/>
    <n v="0"/>
    <m/>
    <m/>
    <m/>
    <m/>
    <s v="FLEITES FRANK"/>
    <m/>
    <s v="7769 N PARIS DR"/>
    <s v="CITRUS SPRINGS FL 34434"/>
  </r>
  <r>
    <x v="2266"/>
    <s v="18E17S320030  00240 0140"/>
    <s v="7492"/>
    <s v="PINE RIDGE UNITS 3 &amp; 4"/>
    <s v="0100"/>
    <s v="Single Family Residential"/>
    <s v="02"/>
    <s v="18S"/>
    <s v="18E"/>
    <s v="STANDARD"/>
    <x v="0"/>
    <n v="49144"/>
    <n v="1.1299999999999999"/>
    <s v="000X"/>
    <n v="5418"/>
    <s v="N"/>
    <x v="136"/>
    <s v="DR"/>
    <m/>
    <s v="BEVERLY HILLS"/>
    <m/>
    <s v="PINE RIDGE UNIT 3 PB 8 PG 51 LOT 14 BLK 24"/>
    <n v="139633"/>
    <n v="18050"/>
    <n v="121583"/>
    <n v="97820"/>
    <n v="72820"/>
    <x v="0"/>
    <x v="584"/>
    <n v="92000"/>
    <n v="1217"/>
    <n v="921"/>
    <x v="0"/>
    <s v="WARRANTY DEED"/>
    <n v="1"/>
    <x v="1"/>
    <x v="1"/>
    <x v="0"/>
    <m/>
    <n v="1498"/>
    <n v="32"/>
    <x v="1"/>
    <x v="0"/>
    <n v="2167"/>
    <m/>
    <m/>
    <m/>
    <m/>
    <s v="ROBINSON MARK A"/>
    <s v="ROBINSON DE ANN"/>
    <s v="5418 N NAKOMA DR"/>
    <s v="BEVERLY HILLS FL 34465 2324"/>
  </r>
  <r>
    <x v="2267"/>
    <s v="18E17S320030  00240 0170"/>
    <s v="7492"/>
    <s v="PINE RIDGE UNITS 3 &amp; 4"/>
    <s v="0000"/>
    <s v="Vacant Residential"/>
    <s v="02"/>
    <s v="18S"/>
    <s v="18E"/>
    <s v="STANDARD"/>
    <x v="1"/>
    <n v="43643"/>
    <n v="1"/>
    <s v="000X"/>
    <n v="5387"/>
    <s v="N"/>
    <x v="132"/>
    <s v="DR"/>
    <m/>
    <s v="BEVERLY HILLS"/>
    <m/>
    <s v="PINE RIDGE UNIT 3 PB 8 PG 51 LOT 17 BLK 24"/>
    <n v="16030"/>
    <n v="16030"/>
    <n v="0"/>
    <n v="16030"/>
    <n v="16030"/>
    <x v="1"/>
    <x v="48"/>
    <n v="19500"/>
    <n v="1494"/>
    <n v="190"/>
    <x v="1"/>
    <s v="FROM DEVELOPERS"/>
    <m/>
    <x v="6"/>
    <x v="2"/>
    <x v="2"/>
    <m/>
    <m/>
    <m/>
    <x v="2"/>
    <x v="1"/>
    <n v="0"/>
    <m/>
    <m/>
    <m/>
    <m/>
    <s v="KAWULA EDWARD"/>
    <s v="KAWULA GENOWEFA"/>
    <s v="10721 S MEADOW LN"/>
    <s v="PALOS HILLS IL 60465"/>
  </r>
  <r>
    <x v="2268"/>
    <s v="18E17S320030  00240 0200"/>
    <s v="7492"/>
    <s v="PINE RIDGE UNITS 3 &amp; 4"/>
    <s v="0100"/>
    <s v="Single Family Residential"/>
    <s v="02"/>
    <s v="18S"/>
    <s v="18E"/>
    <s v="STANDARD"/>
    <x v="0"/>
    <n v="46537"/>
    <n v="1.07"/>
    <s v="000X"/>
    <n v="1835"/>
    <s v="W"/>
    <x v="135"/>
    <s v="CIR"/>
    <m/>
    <s v="BEVERLY HILLS"/>
    <m/>
    <s v="PINE RIDGE UNIT 3 PB 8 PG 51 LOT 20 BLK 24"/>
    <n v="246559"/>
    <n v="17090"/>
    <n v="229469"/>
    <n v="188058"/>
    <n v="163058"/>
    <x v="0"/>
    <x v="1"/>
    <n v="335000"/>
    <n v="2061"/>
    <n v="1220"/>
    <x v="0"/>
    <s v="WARRANTY DEED"/>
    <n v="1"/>
    <x v="22"/>
    <x v="1"/>
    <x v="0"/>
    <m/>
    <n v="2245"/>
    <n v="32"/>
    <x v="0"/>
    <x v="0"/>
    <n v="3432"/>
    <m/>
    <m/>
    <m/>
    <m/>
    <s v="LANGEVIN PAUL"/>
    <s v="LANGEVIN VIRGINIA"/>
    <s v="1835 W LA BONTE CIR"/>
    <s v="BEVERLY HILLS FL 34465"/>
  </r>
  <r>
    <x v="2269"/>
    <s v="18E17S320030  00240 0250"/>
    <s v="7492"/>
    <s v="PINE RIDGE UNITS 3 &amp; 4"/>
    <s v="0000"/>
    <s v="Vacant Residential"/>
    <s v="02"/>
    <s v="18S"/>
    <s v="18E"/>
    <s v="STANDARD"/>
    <x v="1"/>
    <n v="51595"/>
    <n v="1.18"/>
    <s v="000X"/>
    <n v="1891"/>
    <s v="W"/>
    <x v="135"/>
    <s v="CIR"/>
    <m/>
    <s v="BEVERLY HILLS"/>
    <m/>
    <s v="PINE RIDGE UNIT 3 PB 8 PG 51 LOT 25 BLK 24 "/>
    <n v="18950"/>
    <n v="18950"/>
    <n v="0"/>
    <n v="18950"/>
    <n v="18950"/>
    <x v="1"/>
    <x v="139"/>
    <n v="25000"/>
    <n v="3035"/>
    <n v="1955"/>
    <x v="1"/>
    <s v="WARRANTY DEED"/>
    <m/>
    <x v="6"/>
    <x v="2"/>
    <x v="2"/>
    <m/>
    <m/>
    <m/>
    <x v="2"/>
    <x v="1"/>
    <n v="0"/>
    <m/>
    <m/>
    <m/>
    <m/>
    <s v="UNDERWOOD RESIDENTIAL GC LLC"/>
    <m/>
    <s v="1342 HIGH ST"/>
    <s v="EUGENE OR 97401"/>
  </r>
  <r>
    <x v="2270"/>
    <s v="18E17S320030  00190 0190"/>
    <s v="7492"/>
    <s v="PINE RIDGE UNITS 3 &amp; 4"/>
    <s v="0000"/>
    <s v="Vacant Residential"/>
    <s v="02"/>
    <s v="18S"/>
    <s v="18E"/>
    <s v="1.0 TO 2.5 ACRES HIGH"/>
    <x v="1"/>
    <n v="62640"/>
    <n v="1.44"/>
    <s v="000X"/>
    <n v="5134"/>
    <s v="N"/>
    <x v="128"/>
    <s v="BLVD"/>
    <m/>
    <s v="BEVERLY HILLS"/>
    <m/>
    <s v="PINE RIDGE UNIT 3 PB 8 PG 51 LOT 19 BLK 19"/>
    <n v="17980"/>
    <n v="17980"/>
    <n v="0"/>
    <n v="17980"/>
    <n v="17980"/>
    <x v="1"/>
    <x v="300"/>
    <n v="77500"/>
    <n v="1845"/>
    <n v="2206"/>
    <x v="1"/>
    <s v="WARRANTY DEED"/>
    <m/>
    <x v="6"/>
    <x v="2"/>
    <x v="2"/>
    <m/>
    <m/>
    <m/>
    <x v="2"/>
    <x v="1"/>
    <n v="0"/>
    <m/>
    <m/>
    <m/>
    <m/>
    <s v="FRIDAY CLARENCE T"/>
    <s v="FRIDAY KIMBERLY A"/>
    <s v="5049 SW 88TH TER"/>
    <s v="COOPER CITY FL 33328"/>
  </r>
  <r>
    <x v="2271"/>
    <s v="18E17S320030  00190 0260"/>
    <s v="7492"/>
    <s v="PINE RIDGE UNITS 3 &amp; 4"/>
    <s v="0100"/>
    <s v="Single Family Residential"/>
    <s v="03"/>
    <s v="18S"/>
    <s v="18E"/>
    <s v="STANDARD"/>
    <x v="0"/>
    <n v="47157"/>
    <n v="1.08"/>
    <s v="000X"/>
    <n v="2025"/>
    <s v="W"/>
    <x v="129"/>
    <s v="DR"/>
    <m/>
    <s v="BEVERLY HILLS"/>
    <m/>
    <s v="PINE RIDGE UNIT 3 PB 8 PG 51 LOT 26 BLK 19"/>
    <n v="289214"/>
    <n v="17320"/>
    <n v="271894"/>
    <n v="282726"/>
    <n v="257726"/>
    <x v="0"/>
    <x v="231"/>
    <n v="240000"/>
    <n v="2902"/>
    <n v="23"/>
    <x v="0"/>
    <s v="WARRANTY DEED"/>
    <n v="1"/>
    <x v="11"/>
    <x v="1"/>
    <x v="0"/>
    <m/>
    <n v="2134"/>
    <n v="32"/>
    <x v="0"/>
    <x v="0"/>
    <n v="3057"/>
    <m/>
    <m/>
    <m/>
    <m/>
    <s v="ZAK GREGORY W"/>
    <s v="OLEARY SUSAN A"/>
    <s v="2025 W BEGONIA DR"/>
    <s v="BEVERLY HILLS FL 34465"/>
  </r>
  <r>
    <x v="2272"/>
    <s v="18E17S320030  00190 0320"/>
    <s v="7492"/>
    <s v="PINE RIDGE UNITS 3 &amp; 4"/>
    <s v="0100"/>
    <s v="Single Family Residential"/>
    <s v="03"/>
    <s v="18S"/>
    <s v="18E"/>
    <s v="STANDARD"/>
    <x v="0"/>
    <n v="51701"/>
    <n v="1.19"/>
    <s v="000X"/>
    <n v="2154"/>
    <s v="W"/>
    <x v="131"/>
    <s v="PL"/>
    <m/>
    <s v="BEVERLY HILLS"/>
    <m/>
    <s v="PINE RIDGE UNIT 3 PB 8 PG 51 LOT 32 BLK 19"/>
    <n v="18990"/>
    <n v="18990"/>
    <n v="0"/>
    <n v="18990"/>
    <n v="18990"/>
    <x v="0"/>
    <x v="929"/>
    <n v="26000"/>
    <n v="2980"/>
    <n v="1006"/>
    <x v="1"/>
    <s v="WARRANTY DEED"/>
    <n v="1"/>
    <x v="31"/>
    <x v="1"/>
    <x v="0"/>
    <m/>
    <n v="2480"/>
    <n v="32"/>
    <x v="0"/>
    <x v="0"/>
    <n v="3384"/>
    <m/>
    <m/>
    <m/>
    <m/>
    <s v="CELADA RAYMOND R"/>
    <s v="CELADA MONICA"/>
    <s v="2154 W FIR PL"/>
    <s v="BEVERLY HILLS FL 34465 2344"/>
  </r>
  <r>
    <x v="2273"/>
    <s v="18E17S320030  00210 0120"/>
    <s v="7492"/>
    <s v="PINE RIDGE UNITS 3 &amp; 4"/>
    <s v="0100"/>
    <s v="Single Family Residential"/>
    <s v="02"/>
    <s v="18S"/>
    <s v="18E"/>
    <s v="STANDARD"/>
    <x v="0"/>
    <n v="45729"/>
    <n v="1.05"/>
    <s v="000X"/>
    <n v="5378"/>
    <s v="N"/>
    <x v="132"/>
    <s v="DR"/>
    <m/>
    <s v="BEVERLY HILLS"/>
    <m/>
    <s v="PINE RIDGE UNIT 3 PB 8 PG 51 LOT 12 BLK 21"/>
    <n v="291925"/>
    <n v="10920"/>
    <n v="281005"/>
    <n v="261136"/>
    <n v="236136"/>
    <x v="0"/>
    <x v="930"/>
    <n v="429900"/>
    <n v="3140"/>
    <n v="281"/>
    <x v="0"/>
    <s v="WARRANTY DEED"/>
    <n v="1"/>
    <x v="3"/>
    <x v="0"/>
    <x v="1"/>
    <m/>
    <n v="2794"/>
    <n v="32"/>
    <x v="0"/>
    <x v="0"/>
    <n v="4044"/>
    <m/>
    <m/>
    <m/>
    <m/>
    <s v="RITZAU HERMAN PAUL"/>
    <s v="STROUSE KAREN W"/>
    <s v="5378 N LAMP POST DR"/>
    <s v="BEVERLY HILLS FL 34465"/>
  </r>
  <r>
    <x v="2274"/>
    <s v="18E17S320030  00210 0180"/>
    <s v="7492"/>
    <s v="PINE RIDGE UNITS 3 &amp; 4"/>
    <s v="0100"/>
    <s v="Single Family Residential"/>
    <s v="03"/>
    <s v="18S"/>
    <s v="18E"/>
    <s v="STANDARD"/>
    <x v="0"/>
    <n v="43803"/>
    <n v="1.01"/>
    <s v="000X"/>
    <n v="1957"/>
    <s v="W"/>
    <x v="130"/>
    <s v="DR"/>
    <m/>
    <s v="BEVERLY HILLS"/>
    <m/>
    <s v="PINE RIDGE UNIT 3 PB 8 PG 51 LOT 18 BLK 21 "/>
    <n v="229903"/>
    <n v="16090"/>
    <n v="213813"/>
    <n v="164275"/>
    <n v="138775"/>
    <x v="0"/>
    <x v="290"/>
    <n v="11500"/>
    <n v="1127"/>
    <n v="1832"/>
    <x v="1"/>
    <s v="WARRANTY DEED"/>
    <n v="1"/>
    <x v="10"/>
    <x v="1"/>
    <x v="0"/>
    <n v="1"/>
    <n v="2301"/>
    <n v="32"/>
    <x v="0"/>
    <x v="0"/>
    <n v="3328"/>
    <m/>
    <m/>
    <m/>
    <m/>
    <s v="COVINGTON CORA M"/>
    <m/>
    <s v="1957 W TALL OAKS DR"/>
    <s v="BEVERLY HILLS FL 34465"/>
  </r>
  <r>
    <x v="2275"/>
    <s v="18E17S320030  00210 0190"/>
    <s v="7492"/>
    <s v="PINE RIDGE UNITS 3 &amp; 4"/>
    <s v="0100"/>
    <s v="Single Family Residential"/>
    <s v="03"/>
    <s v="18S"/>
    <s v="18E"/>
    <s v="STANDARD"/>
    <x v="0"/>
    <n v="43880"/>
    <n v="1.01"/>
    <s v="000X"/>
    <n v="1965"/>
    <s v="W"/>
    <x v="130"/>
    <s v="DR"/>
    <m/>
    <s v="BEVERLY HILLS"/>
    <m/>
    <s v="PINE RIDGE UNIT 3 PB 8 PG 51 LOT 19 BLK 21"/>
    <n v="227083"/>
    <n v="16120"/>
    <n v="210963"/>
    <n v="164289"/>
    <n v="139289"/>
    <x v="0"/>
    <x v="721"/>
    <n v="13000"/>
    <n v="1099"/>
    <n v="1418"/>
    <x v="1"/>
    <s v="WARRANTY DEED"/>
    <n v="1"/>
    <x v="7"/>
    <x v="1"/>
    <x v="0"/>
    <m/>
    <n v="2282"/>
    <n v="32"/>
    <x v="0"/>
    <x v="0"/>
    <n v="3334"/>
    <m/>
    <m/>
    <m/>
    <m/>
    <s v="DOWNER DERMOT"/>
    <s v="DOWNER PEARLIE D"/>
    <s v="1965 W TALL OAKS DR"/>
    <s v="BEVERLY HILLS FL 34465"/>
  </r>
  <r>
    <x v="2276"/>
    <s v="18E17S320030  00220 0010"/>
    <s v="7492"/>
    <s v="PINE RIDGE UNITS 3 &amp; 4"/>
    <s v="0100"/>
    <s v="Single Family Residential"/>
    <s v="03"/>
    <s v="18S"/>
    <s v="18E"/>
    <s v="STANDARD"/>
    <x v="0"/>
    <n v="44595"/>
    <n v="1.02"/>
    <s v="000X"/>
    <n v="5531"/>
    <s v="N"/>
    <x v="132"/>
    <s v="DR"/>
    <m/>
    <s v="BEVERLY HILLS"/>
    <m/>
    <s v="PINE RIDGE UNIT 3 PB 8 PG 51 LOT 1 BLK 22"/>
    <n v="239155"/>
    <n v="16380"/>
    <n v="222775"/>
    <n v="182664"/>
    <n v="157664"/>
    <x v="0"/>
    <x v="201"/>
    <n v="18000"/>
    <n v="1650"/>
    <n v="220"/>
    <x v="1"/>
    <s v="WARRANTY DEED"/>
    <n v="1"/>
    <x v="24"/>
    <x v="0"/>
    <x v="0"/>
    <m/>
    <n v="2294"/>
    <n v="32"/>
    <x v="0"/>
    <x v="0"/>
    <n v="3056"/>
    <m/>
    <m/>
    <m/>
    <m/>
    <s v="ROMANELLI RONALD A"/>
    <s v="ROMANELLI ROSANNE"/>
    <s v="5531 N LAMP POST DR"/>
    <s v="BEVERLY HILLS FL 34465"/>
  </r>
  <r>
    <x v="2277"/>
    <s v="18E17S320030  00220 0040"/>
    <s v="7492"/>
    <s v="PINE RIDGE UNITS 3 &amp; 4"/>
    <s v="0100"/>
    <s v="Single Family Residential"/>
    <s v="02"/>
    <s v="18S"/>
    <s v="18E"/>
    <s v="STANDARD"/>
    <x v="0"/>
    <n v="42996"/>
    <n v="0.99"/>
    <s v="000X"/>
    <n v="1942"/>
    <s v="W"/>
    <x v="134"/>
    <s v="DR"/>
    <m/>
    <s v="BEVERLY HILLS"/>
    <m/>
    <s v="PINE RIDGE UNIT 3 PB 8 PG 51 LOT 4 BLK 22"/>
    <n v="178451"/>
    <n v="15790"/>
    <n v="162661"/>
    <n v="132829"/>
    <n v="107829"/>
    <x v="0"/>
    <x v="797"/>
    <n v="12000"/>
    <n v="1165"/>
    <n v="553"/>
    <x v="1"/>
    <s v="WARRANTY DEED"/>
    <n v="1"/>
    <x v="11"/>
    <x v="1"/>
    <x v="0"/>
    <m/>
    <n v="1919"/>
    <n v="32"/>
    <x v="0"/>
    <x v="0"/>
    <n v="2907"/>
    <m/>
    <m/>
    <m/>
    <m/>
    <s v="JENSEN HENRY J"/>
    <s v="JENSEN CHRISTINA"/>
    <s v="1942 W MATCHWOOD DR"/>
    <s v="BEVERLY HILLS FL 34465"/>
  </r>
  <r>
    <x v="2278"/>
    <s v="18E17S320030  00220 0060"/>
    <s v="7492"/>
    <s v="PINE RIDGE UNITS 3 &amp; 4"/>
    <s v="0100"/>
    <s v="Single Family Residential"/>
    <s v="02"/>
    <s v="18S"/>
    <s v="18E"/>
    <s v="STANDARD"/>
    <x v="0"/>
    <n v="53063"/>
    <n v="1.22"/>
    <s v="000X"/>
    <n v="1846"/>
    <s v="W"/>
    <x v="135"/>
    <s v="CIR"/>
    <m/>
    <s v="BEVERLY HILLS"/>
    <m/>
    <s v="PINE RIDGE UNIT 3 PB 8 PG 51 LOT 6 BLK 22"/>
    <n v="232962"/>
    <n v="19490"/>
    <n v="213472"/>
    <n v="232962"/>
    <n v="232962"/>
    <x v="1"/>
    <x v="931"/>
    <n v="294000"/>
    <n v="3120"/>
    <n v="842"/>
    <x v="0"/>
    <s v="WARRANTY DEED"/>
    <n v="1"/>
    <x v="24"/>
    <x v="1"/>
    <x v="0"/>
    <m/>
    <n v="2143"/>
    <n v="32"/>
    <x v="0"/>
    <x v="0"/>
    <n v="3124"/>
    <m/>
    <m/>
    <m/>
    <m/>
    <s v="KIESTER WILLIAM"/>
    <s v="GAUTHIER NANCY A"/>
    <s v="10901 BRUCKER AVE"/>
    <s v="GRANT MI 49327 9745"/>
  </r>
  <r>
    <x v="2279"/>
    <s v="18E17S320030  00230 0090"/>
    <s v="7492"/>
    <s v="PINE RIDGE UNITS 3 &amp; 4"/>
    <s v="0100"/>
    <s v="Single Family Residential"/>
    <s v="02"/>
    <s v="18S"/>
    <s v="18E"/>
    <s v="STANDARD"/>
    <x v="0"/>
    <n v="49559"/>
    <n v="1.1399999999999999"/>
    <s v="000X"/>
    <n v="1904"/>
    <s v="W"/>
    <x v="135"/>
    <s v="CIR"/>
    <m/>
    <s v="BEVERLY HILLS"/>
    <m/>
    <s v="PINE RIDGE UNIT 3 PB 8 PG 51 LOT 9 BLK 23"/>
    <n v="313824"/>
    <n v="18200"/>
    <n v="295624"/>
    <n v="313824"/>
    <n v="288824"/>
    <x v="0"/>
    <x v="932"/>
    <n v="22500"/>
    <n v="2705"/>
    <n v="213"/>
    <x v="1"/>
    <s v="WARRANTY DEED"/>
    <n v="1"/>
    <x v="29"/>
    <x v="1"/>
    <x v="0"/>
    <m/>
    <n v="3052"/>
    <n v="32"/>
    <x v="1"/>
    <x v="0"/>
    <n v="4077"/>
    <m/>
    <m/>
    <m/>
    <m/>
    <s v="RENSING PAUL J"/>
    <s v="RENSING LINDA K"/>
    <s v="1904 W LA BONTE CIR"/>
    <s v="BEVERLY HILLS FL 34465 2318"/>
  </r>
  <r>
    <x v="2280"/>
    <s v="18E17S320030  00230 0150"/>
    <s v="7492"/>
    <s v="PINE RIDGE UNITS 3 &amp; 4"/>
    <s v="0000"/>
    <s v="Vacant Residential"/>
    <s v="03"/>
    <s v="18S"/>
    <s v="18E"/>
    <s v="STANDARD"/>
    <x v="1"/>
    <n v="51704"/>
    <n v="1.19"/>
    <s v="000X"/>
    <n v="2055"/>
    <s v="W"/>
    <x v="134"/>
    <s v="DR"/>
    <m/>
    <s v="BEVERLY HILLS"/>
    <m/>
    <s v="PINE RIDGE UNIT 3 PB 8 PG 51 LOT 15 BLK 23 "/>
    <n v="18990"/>
    <n v="18990"/>
    <n v="0"/>
    <n v="18990"/>
    <n v="18990"/>
    <x v="1"/>
    <x v="850"/>
    <n v="22900"/>
    <n v="1066"/>
    <n v="1839"/>
    <x v="1"/>
    <s v="FROM DEVELOPERS"/>
    <m/>
    <x v="6"/>
    <x v="2"/>
    <x v="2"/>
    <m/>
    <m/>
    <m/>
    <x v="2"/>
    <x v="1"/>
    <n v="0"/>
    <m/>
    <m/>
    <m/>
    <m/>
    <s v="STEFANIK MARK R &amp; LIANA J"/>
    <m/>
    <s v="19 SHORES EDGE"/>
    <s v="PEMBROKE MA 02359 2119"/>
  </r>
  <r>
    <x v="2281"/>
    <s v="18E17S320030  00240 0030"/>
    <s v="7492"/>
    <s v="PINE RIDGE UNITS 3 &amp; 4"/>
    <s v="0100"/>
    <s v="Single Family Residential"/>
    <s v="02"/>
    <s v="18S"/>
    <s v="18E"/>
    <s v="STANDARD"/>
    <x v="0"/>
    <n v="43722"/>
    <n v="1"/>
    <s v="000X"/>
    <n v="5756"/>
    <s v="N"/>
    <x v="137"/>
    <s v="DR"/>
    <m/>
    <s v="BEVERLY HILLS"/>
    <m/>
    <s v="PINE RIDGE UNIT 3 PB 8 PG 51 LOT 3 BLK 24"/>
    <n v="306127"/>
    <n v="16060"/>
    <n v="290067"/>
    <n v="279415"/>
    <n v="254415"/>
    <x v="0"/>
    <x v="490"/>
    <n v="313000"/>
    <n v="2805"/>
    <n v="2269"/>
    <x v="0"/>
    <s v="WARRANTY DEED"/>
    <n v="1"/>
    <x v="0"/>
    <x v="1"/>
    <x v="0"/>
    <n v="1"/>
    <n v="2961"/>
    <n v="32"/>
    <x v="0"/>
    <x v="0"/>
    <n v="4536"/>
    <m/>
    <m/>
    <m/>
    <m/>
    <s v="ANDERSON DARRELL E"/>
    <s v="ANDERSON JULIE R"/>
    <s v="5756 N OAKMONT DR"/>
    <s v="BEVERLY HILLS FL 34465"/>
  </r>
  <r>
    <x v="2282"/>
    <s v="18E17S320030  00240 0070"/>
    <s v="7492"/>
    <s v="PINE RIDGE UNITS 3 &amp; 4"/>
    <s v="0000"/>
    <s v="Vacant Residential"/>
    <s v="02"/>
    <s v="18S"/>
    <s v="18E"/>
    <s v="STANDARD"/>
    <x v="1"/>
    <n v="47677"/>
    <n v="1.0900000000000001"/>
    <s v="000X"/>
    <n v="5656"/>
    <s v="N"/>
    <x v="137"/>
    <s v="DR"/>
    <m/>
    <s v="BEVERLY HILLS"/>
    <m/>
    <s v="PINE RIDGE UNIT 3 PB 8 PG 51 LOT 7 BLK 24"/>
    <n v="17510"/>
    <n v="17510"/>
    <n v="0"/>
    <n v="17510"/>
    <n v="17510"/>
    <x v="1"/>
    <x v="677"/>
    <n v="25000"/>
    <n v="3018"/>
    <n v="1195"/>
    <x v="1"/>
    <s v="WARRANTY DEED"/>
    <m/>
    <x v="6"/>
    <x v="2"/>
    <x v="2"/>
    <m/>
    <m/>
    <m/>
    <x v="2"/>
    <x v="1"/>
    <n v="0"/>
    <m/>
    <m/>
    <m/>
    <m/>
    <s v="ODOUGHERTY JOHN C"/>
    <s v="ODOUGHERTY ROSEMARIE"/>
    <s v="28 N COTTAGE ST"/>
    <s v="VALLEY STREAM NY 11580"/>
  </r>
  <r>
    <x v="2283"/>
    <s v="18E17S320030  00240 0160"/>
    <s v="7492"/>
    <s v="PINE RIDGE UNITS 3 &amp; 4"/>
    <s v="0000"/>
    <s v="Vacant Residential"/>
    <s v="02"/>
    <s v="18S"/>
    <s v="18E"/>
    <s v="STANDARD"/>
    <x v="1"/>
    <n v="43864"/>
    <n v="1.01"/>
    <s v="000X"/>
    <n v="5377"/>
    <s v="N"/>
    <x v="132"/>
    <s v="DR"/>
    <m/>
    <s v="BEVERLY HILLS"/>
    <m/>
    <s v="PINE RIDGE UNIT 3 PB 8 PG 51 LOT 16 BLK 24 "/>
    <n v="16110"/>
    <n v="16110"/>
    <n v="0"/>
    <n v="16110"/>
    <n v="16110"/>
    <x v="1"/>
    <x v="246"/>
    <n v="52000"/>
    <n v="2007"/>
    <n v="1804"/>
    <x v="1"/>
    <s v="CORRECTIVE/QC/TD/COT"/>
    <m/>
    <x v="6"/>
    <x v="2"/>
    <x v="2"/>
    <m/>
    <m/>
    <m/>
    <x v="2"/>
    <x v="1"/>
    <n v="0"/>
    <m/>
    <m/>
    <m/>
    <m/>
    <s v="HUTCHINGS WILLIAM S &amp;"/>
    <s v="KAREN B HUTCHINGS TRUSTEES"/>
    <s v="3354 NORCOSSE RD"/>
    <s v="THE VILLAGES FL 32163 6373"/>
  </r>
  <r>
    <x v="2284"/>
    <s v="18E17S320030  00240 0190"/>
    <s v="7492"/>
    <s v="PINE RIDGE UNITS 3 &amp; 4"/>
    <s v="0000"/>
    <s v="Vacant Residential"/>
    <s v="02"/>
    <s v="18S"/>
    <s v="18E"/>
    <s v="STANDARD"/>
    <x v="1"/>
    <n v="48346"/>
    <n v="1.1100000000000001"/>
    <s v="000X"/>
    <n v="1823"/>
    <s v="W"/>
    <x v="135"/>
    <s v="CIR"/>
    <m/>
    <s v="BEVERLY HILLS"/>
    <m/>
    <s v="PINE RIDGE UNIT 3 PB 8 PG 51 LOT 19 BLK 24"/>
    <n v="17760"/>
    <n v="17760"/>
    <n v="0"/>
    <n v="17760"/>
    <n v="17760"/>
    <x v="1"/>
    <x v="933"/>
    <n v="33000"/>
    <n v="3133"/>
    <n v="2074"/>
    <x v="1"/>
    <s v="WARRANTY DEED"/>
    <m/>
    <x v="6"/>
    <x v="2"/>
    <x v="2"/>
    <m/>
    <m/>
    <m/>
    <x v="2"/>
    <x v="1"/>
    <n v="0"/>
    <m/>
    <m/>
    <m/>
    <m/>
    <s v="LADA CONSTRUCTION INC"/>
    <s v="CLONTS SUSAN D"/>
    <s v="PO BOX 641206"/>
    <s v="BEVERLY HILLS FL 34464"/>
  </r>
  <r>
    <x v="2285"/>
    <s v="18E17S320030  00190 0230"/>
    <s v="7492"/>
    <s v="PINE RIDGE UNITS 3 &amp; 4"/>
    <s v="0100"/>
    <s v="Single Family Residential"/>
    <s v="02"/>
    <s v="18S"/>
    <s v="18E"/>
    <s v="STANDARD"/>
    <x v="0"/>
    <n v="44225"/>
    <n v="1.02"/>
    <s v="000X"/>
    <n v="1923"/>
    <s v="W"/>
    <x v="129"/>
    <s v="DR"/>
    <m/>
    <s v="BEVERLY HILLS"/>
    <m/>
    <s v="PINE RIDGE UNIT 3 PB 8 PG 51 LOT 23 BLK 19"/>
    <n v="245435"/>
    <n v="16240"/>
    <n v="229195"/>
    <n v="207163"/>
    <n v="182163"/>
    <x v="0"/>
    <x v="550"/>
    <n v="177000"/>
    <n v="2692"/>
    <n v="723"/>
    <x v="0"/>
    <s v="TO OR FROM BANKS/LOAN CO."/>
    <n v="1"/>
    <x v="5"/>
    <x v="1"/>
    <x v="0"/>
    <m/>
    <n v="2247"/>
    <n v="32"/>
    <x v="0"/>
    <x v="0"/>
    <n v="3104"/>
    <m/>
    <m/>
    <m/>
    <m/>
    <s v="THIBEAULT JERRY"/>
    <s v="THIBEAULT SANDRA"/>
    <s v="1923 W BEGONIA DRIVE"/>
    <s v="BEVERLY HILLS FL 34465"/>
  </r>
  <r>
    <x v="2286"/>
    <s v="18E17S320030  00200 0030"/>
    <s v="7492"/>
    <s v="PINE RIDGE UNITS 3 &amp; 4"/>
    <s v="0000"/>
    <s v="Vacant Residential"/>
    <s v="03"/>
    <s v="18S"/>
    <s v="18E"/>
    <s v="STANDARD"/>
    <x v="1"/>
    <n v="43750"/>
    <n v="1"/>
    <s v="000X"/>
    <n v="2010"/>
    <s v="W"/>
    <x v="130"/>
    <s v="DR"/>
    <m/>
    <s v="BEVERLY HILLS"/>
    <m/>
    <s v="PINE RIDGE UNIT 3 PB 8 PG 51 LOT 3 BLK 20"/>
    <n v="16070"/>
    <n v="16070"/>
    <n v="0"/>
    <n v="16070"/>
    <n v="16070"/>
    <x v="1"/>
    <x v="618"/>
    <n v="24500"/>
    <n v="3074"/>
    <n v="1977"/>
    <x v="1"/>
    <s v="WARRANTY DEED"/>
    <m/>
    <x v="6"/>
    <x v="2"/>
    <x v="2"/>
    <m/>
    <m/>
    <m/>
    <x v="2"/>
    <x v="1"/>
    <n v="0"/>
    <m/>
    <m/>
    <m/>
    <m/>
    <s v="FAIR WINDS CAPITAL LLC"/>
    <m/>
    <s v="10155 HOOVER ST"/>
    <s v="SPRING HILL FL 34608"/>
  </r>
  <r>
    <x v="2287"/>
    <s v="18E17S320030  00200 0110"/>
    <s v="7492"/>
    <s v="PINE RIDGE UNITS 3 &amp; 4"/>
    <s v="0000"/>
    <s v="Vacant Residential"/>
    <s v="03"/>
    <s v="18S"/>
    <s v="18E"/>
    <s v="STANDARD"/>
    <x v="1"/>
    <n v="43750"/>
    <n v="1"/>
    <s v="000X"/>
    <n v="5477"/>
    <s v="N"/>
    <x v="105"/>
    <s v="DR"/>
    <m/>
    <s v="BEVERLY HILLS"/>
    <m/>
    <s v="PINE RIDGE UNIT 3 PB 8 PG 51 LOT 11 BLK 20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GALLO MICHAEL C 3RD &amp; CONSTANCE"/>
    <m/>
    <s v="154 POLKVILLE RD"/>
    <s v="COLUMBIA NJ 07832 2419"/>
  </r>
  <r>
    <x v="2288"/>
    <s v="18E17S320030  00210 0040"/>
    <s v="7492"/>
    <s v="PINE RIDGE UNITS 3 &amp; 4"/>
    <s v="0100"/>
    <s v="Single Family Residential"/>
    <s v="03"/>
    <s v="18S"/>
    <s v="18E"/>
    <s v="STANDARD"/>
    <x v="0"/>
    <n v="43712"/>
    <n v="1"/>
    <s v="000X"/>
    <n v="5530"/>
    <s v="N"/>
    <x v="132"/>
    <s v="DR"/>
    <m/>
    <s v="BEVERLY HILLS"/>
    <m/>
    <s v="PINE RIDGE UNIT 3 PB 8 PG 51 LOT 4 BLK 21"/>
    <n v="164594"/>
    <n v="16060"/>
    <n v="148534"/>
    <n v="105022"/>
    <n v="80022"/>
    <x v="0"/>
    <x v="66"/>
    <n v="10500"/>
    <n v="1058"/>
    <n v="952"/>
    <x v="1"/>
    <s v="WARRANTY DEED"/>
    <n v="1"/>
    <x v="21"/>
    <x v="1"/>
    <x v="0"/>
    <m/>
    <n v="1692"/>
    <n v="32"/>
    <x v="1"/>
    <x v="0"/>
    <n v="2369"/>
    <m/>
    <m/>
    <m/>
    <m/>
    <s v="GARCIA CALIXTO J"/>
    <s v="GARCIA TERRI L"/>
    <s v="5530 N LAMP POST DR"/>
    <s v="BEVERLY HILLS FL 34465"/>
  </r>
  <r>
    <x v="2289"/>
    <s v="18E17S320030  00210 0110"/>
    <s v="7492"/>
    <s v="PINE RIDGE UNITS 3 &amp; 4"/>
    <s v="0100"/>
    <s v="Single Family Residential"/>
    <s v="02"/>
    <s v="18S"/>
    <s v="18E"/>
    <s v="STANDARD"/>
    <x v="0"/>
    <n v="50246"/>
    <n v="1.1499999999999999"/>
    <s v="000X"/>
    <n v="5386"/>
    <s v="N"/>
    <x v="132"/>
    <s v="DR"/>
    <m/>
    <s v="BEVERLY HILLS"/>
    <m/>
    <s v="PINE RIDGE UNIT 3 PB 8 PG 51 LOT 11 BLK 21"/>
    <n v="243384"/>
    <n v="18460"/>
    <n v="224924"/>
    <n v="198685"/>
    <n v="173685"/>
    <x v="0"/>
    <x v="169"/>
    <n v="325000"/>
    <n v="3119"/>
    <n v="998"/>
    <x v="0"/>
    <s v="WARRANTY DEED"/>
    <n v="1"/>
    <x v="15"/>
    <x v="1"/>
    <x v="0"/>
    <m/>
    <n v="2315"/>
    <n v="32"/>
    <x v="0"/>
    <x v="0"/>
    <n v="3501"/>
    <m/>
    <m/>
    <m/>
    <m/>
    <s v="CRUZ AMILCAR"/>
    <s v="FRANCIS D SHANAHAN JR REV TRUST DTD"/>
    <s v="5386 N LAMP POST DR"/>
    <s v="BEVERLY HILLS FL 34465"/>
  </r>
  <r>
    <x v="2290"/>
    <s v="18E17S320030  00210 0140"/>
    <s v="7492"/>
    <s v="PINE RIDGE UNITS 3 &amp; 4"/>
    <s v="0000"/>
    <s v="Vacant Residential"/>
    <s v="02"/>
    <s v="18S"/>
    <s v="18E"/>
    <s v="STANDARD"/>
    <x v="1"/>
    <n v="43789"/>
    <n v="1.01"/>
    <s v="000X"/>
    <n v="1905"/>
    <s v="W"/>
    <x v="130"/>
    <s v="DR"/>
    <m/>
    <s v="BEVERLY HILLS"/>
    <m/>
    <s v="PINE RIDGE UNIT 3 PB 8 PG 51 LOT 14 BLK 21 "/>
    <n v="16080"/>
    <n v="16080"/>
    <n v="0"/>
    <n v="16080"/>
    <n v="16080"/>
    <x v="1"/>
    <x v="143"/>
    <n v="90000"/>
    <n v="1896"/>
    <n v="305"/>
    <x v="1"/>
    <s v="WARRANTY DEED"/>
    <m/>
    <x v="6"/>
    <x v="2"/>
    <x v="2"/>
    <m/>
    <m/>
    <m/>
    <x v="2"/>
    <x v="1"/>
    <n v="0"/>
    <m/>
    <m/>
    <m/>
    <m/>
    <s v="UVA DOMINICK JR TRUSTEE"/>
    <s v="DOMINICK UVA JR REVOCABLE TRST"/>
    <s v="110 LARCHMONT TER"/>
    <s v="SEBASTIAN FL 32958 6260"/>
  </r>
  <r>
    <x v="2291"/>
    <s v="18E17S320030  00210 0170"/>
    <s v="7492"/>
    <s v="PINE RIDGE UNITS 3 &amp; 4"/>
    <s v="0100"/>
    <s v="Single Family Residential"/>
    <s v="03"/>
    <s v="18S"/>
    <s v="18E"/>
    <s v="STANDARD"/>
    <x v="0"/>
    <n v="49065"/>
    <n v="1.1299999999999999"/>
    <s v="000X"/>
    <n v="1949"/>
    <s v="W"/>
    <x v="130"/>
    <s v="DR"/>
    <m/>
    <s v="BEVERLY HILLS"/>
    <m/>
    <s v="PINE RIDGE UNIT 3 PB 8 PG 51 LOT 17 BLK 21"/>
    <n v="282827"/>
    <n v="18020"/>
    <n v="264807"/>
    <n v="218765"/>
    <n v="193765"/>
    <x v="0"/>
    <x v="76"/>
    <n v="21000"/>
    <n v="1666"/>
    <n v="170"/>
    <x v="1"/>
    <s v="WARRANTY DEED"/>
    <n v="1"/>
    <x v="0"/>
    <x v="1"/>
    <x v="1"/>
    <m/>
    <n v="2690"/>
    <n v="32"/>
    <x v="0"/>
    <x v="0"/>
    <n v="3832"/>
    <m/>
    <m/>
    <m/>
    <m/>
    <s v="FORBIS KEITH L"/>
    <s v="FORBIS JOANNE E"/>
    <s v="1949 W TALL OAKS DR"/>
    <s v="BEVERLY HILLS FL 34465"/>
  </r>
  <r>
    <x v="2292"/>
    <s v="18E17S320030  00210 0210"/>
    <s v="7492"/>
    <s v="PINE RIDGE UNITS 3 &amp; 4"/>
    <s v="0100"/>
    <s v="Single Family Residential"/>
    <s v="03"/>
    <s v="18S"/>
    <s v="18E"/>
    <s v="STANDARD"/>
    <x v="0"/>
    <n v="46351"/>
    <n v="1.06"/>
    <s v="000X"/>
    <n v="1981"/>
    <s v="W"/>
    <x v="130"/>
    <s v="DR"/>
    <m/>
    <s v="BEVERLY HILLS"/>
    <m/>
    <s v="PINE RIDGE UNIT 3 PB 8 PG 51 LOT 21 BLK 21"/>
    <n v="237805"/>
    <n v="17030"/>
    <n v="220775"/>
    <n v="237805"/>
    <n v="237805"/>
    <x v="1"/>
    <x v="480"/>
    <n v="329000"/>
    <n v="3071"/>
    <n v="551"/>
    <x v="0"/>
    <s v="WARRANTY DEED"/>
    <n v="1"/>
    <x v="22"/>
    <x v="1"/>
    <x v="0"/>
    <m/>
    <n v="2146"/>
    <n v="32"/>
    <x v="0"/>
    <x v="0"/>
    <n v="3371"/>
    <m/>
    <m/>
    <m/>
    <m/>
    <s v="FENNEMA DANIELLE PAULINE"/>
    <m/>
    <s v="1981 W TALL OAKS DR"/>
    <s v="BEVERLY HILLS FL 34465"/>
  </r>
  <r>
    <x v="2293"/>
    <s v="18E17S320030  00220 0030"/>
    <s v="7492"/>
    <s v="PINE RIDGE UNITS 3 &amp; 4"/>
    <s v="0100"/>
    <s v="Single Family Residential"/>
    <s v="02"/>
    <s v="18S"/>
    <s v="18E"/>
    <s v="STANDARD"/>
    <x v="0"/>
    <n v="43985"/>
    <n v="1.01"/>
    <s v="000X"/>
    <n v="1990"/>
    <s v="W"/>
    <x v="134"/>
    <s v="DR"/>
    <m/>
    <s v="BEVERLY HILLS"/>
    <m/>
    <s v="PINE RIDGE UNIT 3 PB 8 PG 51 LOT 3 BLK 22"/>
    <n v="256885"/>
    <n v="16160"/>
    <n v="240725"/>
    <n v="214144"/>
    <n v="189144"/>
    <x v="0"/>
    <x v="61"/>
    <n v="20000"/>
    <n v="1629"/>
    <n v="1516"/>
    <x v="1"/>
    <s v="WARRANTY DEED"/>
    <n v="1"/>
    <x v="15"/>
    <x v="1"/>
    <x v="0"/>
    <m/>
    <n v="2315"/>
    <n v="32"/>
    <x v="0"/>
    <x v="0"/>
    <n v="3445"/>
    <m/>
    <m/>
    <m/>
    <m/>
    <s v="HEINDEL JOHN F"/>
    <s v="HEINDEL KATHERINE H"/>
    <s v="1990 W MATCHWOOD DR"/>
    <s v="BEVERLY HILLS FL 34465"/>
  </r>
  <r>
    <x v="2294"/>
    <s v="18E17S320030  00230 0140"/>
    <s v="7492"/>
    <s v="PINE RIDGE UNITS 3 &amp; 4"/>
    <s v="0100"/>
    <s v="Single Family Residential"/>
    <s v="03"/>
    <s v="18S"/>
    <s v="18E"/>
    <s v="STANDARD"/>
    <x v="0"/>
    <n v="48068"/>
    <n v="1.1000000000000001"/>
    <s v="000X"/>
    <n v="2027"/>
    <s v="W"/>
    <x v="134"/>
    <s v="DR"/>
    <m/>
    <s v="BEVERLY HILLS"/>
    <m/>
    <s v="PINE RIDGE UNIT 3 PB 8 PG 51 LOT 14 BLK 23"/>
    <n v="284969"/>
    <n v="17660"/>
    <n v="267309"/>
    <n v="205185"/>
    <n v="179685"/>
    <x v="0"/>
    <x v="401"/>
    <n v="61500"/>
    <n v="2652"/>
    <n v="2104"/>
    <x v="0"/>
    <s v="SAME FAMILY/DEED FOL"/>
    <n v="1"/>
    <x v="23"/>
    <x v="1"/>
    <x v="1"/>
    <m/>
    <n v="2943"/>
    <n v="32"/>
    <x v="0"/>
    <x v="0"/>
    <n v="3616"/>
    <m/>
    <m/>
    <m/>
    <m/>
    <s v="SMITH WALTER E"/>
    <m/>
    <s v="2027 W MATCHWOOD DR"/>
    <s v="BEVERLY HILLS FL 34465"/>
  </r>
  <r>
    <x v="2295"/>
    <s v="18E17S320030  00240 0100"/>
    <s v="7492"/>
    <s v="PINE RIDGE UNITS 3 &amp; 4"/>
    <s v="0100"/>
    <s v="Single Family Residential"/>
    <s v="02"/>
    <s v="18S"/>
    <s v="18E"/>
    <s v="STANDARD"/>
    <x v="0"/>
    <n v="46228"/>
    <n v="1.06"/>
    <s v="000X"/>
    <n v="5552"/>
    <s v="N"/>
    <x v="136"/>
    <s v="DR"/>
    <m/>
    <s v="BEVERLY HILLS"/>
    <m/>
    <s v="PINE RIDGE UNIT 3 PB 8 PG 51 LOT 10 BLK 24"/>
    <n v="249675"/>
    <n v="16980"/>
    <n v="232695"/>
    <n v="195911"/>
    <n v="170911"/>
    <x v="0"/>
    <x v="275"/>
    <n v="46000"/>
    <n v="1746"/>
    <n v="2447"/>
    <x v="1"/>
    <s v="WARRANTY DEED"/>
    <n v="1"/>
    <x v="24"/>
    <x v="1"/>
    <x v="0"/>
    <m/>
    <n v="2270"/>
    <n v="32"/>
    <x v="0"/>
    <x v="0"/>
    <n v="3462"/>
    <m/>
    <m/>
    <m/>
    <m/>
    <s v="MILLER GERALD J JR"/>
    <s v="MILLER GINA M"/>
    <s v="5552 N NAKOMA DR"/>
    <s v="BEVERLY HILLS FL 34465"/>
  </r>
  <r>
    <x v="2296"/>
    <s v="18E17S320030  00240 0220"/>
    <s v="7492"/>
    <s v="PINE RIDGE UNITS 3 &amp; 4"/>
    <s v="0100"/>
    <s v="Single Family Residential"/>
    <s v="02"/>
    <s v="18S"/>
    <s v="18E"/>
    <s v="STANDARD"/>
    <x v="0"/>
    <n v="46537"/>
    <n v="1.07"/>
    <s v="000X"/>
    <n v="1857"/>
    <s v="W"/>
    <x v="135"/>
    <s v="CIR"/>
    <m/>
    <s v="BEVERLY HILLS"/>
    <m/>
    <s v="PINE RIDGE UNIT 3 PB 8 PG 51 LOT 22 BLK 24"/>
    <n v="270495"/>
    <n v="17090"/>
    <n v="253405"/>
    <n v="209654"/>
    <n v="184654"/>
    <x v="0"/>
    <x v="415"/>
    <n v="324900"/>
    <n v="1935"/>
    <n v="1393"/>
    <x v="0"/>
    <s v="WARRANTY DEED"/>
    <n v="1"/>
    <x v="18"/>
    <x v="1"/>
    <x v="0"/>
    <m/>
    <n v="2413"/>
    <n v="29"/>
    <x v="0"/>
    <x v="0"/>
    <n v="3892"/>
    <m/>
    <m/>
    <m/>
    <m/>
    <s v="MACKEY BENJAMIN A"/>
    <s v="MACKEY JUDITH L"/>
    <s v="1857 W LA BONTE CIR"/>
    <s v="BEVERLY HILLS FL 34465"/>
  </r>
  <r>
    <x v="2297"/>
    <s v="18E17S320030  00190 0150"/>
    <s v="7492"/>
    <s v="PINE RIDGE UNITS 3 &amp; 4"/>
    <s v="0100"/>
    <s v="Single Family Residential"/>
    <s v="02"/>
    <s v="18S"/>
    <s v="18E"/>
    <s v="STANDARD"/>
    <x v="0"/>
    <n v="46183"/>
    <n v="1.06"/>
    <s v="000X"/>
    <n v="5274"/>
    <s v="N"/>
    <x v="128"/>
    <s v="BLVD"/>
    <m/>
    <s v="BEVERLY HILLS"/>
    <m/>
    <s v="PINE RIDGE UNIT 3 PB 8 PG 51 LOT 15 BLK 19 "/>
    <n v="337807"/>
    <n v="16960"/>
    <n v="320847"/>
    <n v="260019"/>
    <n v="235019"/>
    <x v="0"/>
    <x v="469"/>
    <n v="89000"/>
    <n v="1903"/>
    <n v="1295"/>
    <x v="1"/>
    <s v="WARRANTY DEED"/>
    <n v="1"/>
    <x v="3"/>
    <x v="0"/>
    <x v="1"/>
    <m/>
    <n v="3485"/>
    <n v="32"/>
    <x v="0"/>
    <x v="0"/>
    <n v="4760"/>
    <m/>
    <m/>
    <m/>
    <m/>
    <s v="JOHN NICK J"/>
    <m/>
    <s v="5274 N BEDSTOW BLVD"/>
    <s v="BEVERLY HILLS FL 34465"/>
  </r>
  <r>
    <x v="2298"/>
    <s v="18E17S320030  00190 0200"/>
    <s v="7492"/>
    <s v="PINE RIDGE UNITS 3 &amp; 4"/>
    <s v="0100"/>
    <s v="Single Family Residential"/>
    <s v="02"/>
    <s v="18S"/>
    <s v="18E"/>
    <s v="1.0 TO 2.5 ACRES HIGH"/>
    <x v="0"/>
    <n v="66095"/>
    <n v="1.52"/>
    <s v="000X"/>
    <n v="1821"/>
    <s v="W"/>
    <x v="129"/>
    <s v="DR"/>
    <m/>
    <s v="BEVERLY HILLS"/>
    <m/>
    <s v="PINE RIDGE UNIT 3 PB 8 PG 51 LOT 20 BLK 19"/>
    <n v="217702"/>
    <n v="18970"/>
    <n v="198732"/>
    <n v="135644"/>
    <n v="110644"/>
    <x v="0"/>
    <x v="466"/>
    <n v="45000"/>
    <n v="2601"/>
    <n v="1426"/>
    <x v="0"/>
    <s v="SAME FAMILY/DEED FOL"/>
    <n v="1"/>
    <x v="26"/>
    <x v="1"/>
    <x v="0"/>
    <m/>
    <n v="2028"/>
    <n v="32"/>
    <x v="0"/>
    <x v="0"/>
    <n v="2970"/>
    <m/>
    <m/>
    <m/>
    <m/>
    <s v="SCHMIEDEL ROGER P"/>
    <s v="BUKINA TATIANA N"/>
    <s v="1821 W BEGONIA DR"/>
    <s v="BEVERLY HILLS FL 34465"/>
  </r>
  <r>
    <x v="2299"/>
    <s v="18E17S320030  00200 0020"/>
    <s v="7492"/>
    <s v="PINE RIDGE UNITS 3 &amp; 4"/>
    <s v="0100"/>
    <s v="Single Family Residential"/>
    <s v="03"/>
    <s v="18S"/>
    <s v="18E"/>
    <s v="STANDARD"/>
    <x v="0"/>
    <n v="43750"/>
    <n v="1"/>
    <s v="000X"/>
    <n v="2020"/>
    <s v="W"/>
    <x v="130"/>
    <s v="DR"/>
    <m/>
    <s v="BEVERLY HILLS"/>
    <m/>
    <s v="PINE RIDGE UNIT 3 PB 8 PG 51 LOT 2 BLK 20"/>
    <n v="271964"/>
    <n v="16070"/>
    <n v="255894"/>
    <n v="234253"/>
    <n v="209253"/>
    <x v="0"/>
    <x v="847"/>
    <n v="390000"/>
    <n v="3070"/>
    <n v="1594"/>
    <x v="0"/>
    <s v="WARRANTY DEED"/>
    <n v="1"/>
    <x v="3"/>
    <x v="1"/>
    <x v="0"/>
    <m/>
    <n v="2228"/>
    <n v="32"/>
    <x v="0"/>
    <x v="0"/>
    <n v="3400"/>
    <m/>
    <m/>
    <m/>
    <m/>
    <s v="OGLE ROBERT L"/>
    <m/>
    <s v="2020 W TALL OAKS DR"/>
    <s v="BEVERLY HILLS FL 34465"/>
  </r>
  <r>
    <x v="2300"/>
    <s v="18E17S320030  00200 0070"/>
    <s v="7492"/>
    <s v="PINE RIDGE UNITS 3 &amp; 4"/>
    <s v="0100"/>
    <s v="Single Family Residential"/>
    <s v="03"/>
    <s v="18S"/>
    <s v="18E"/>
    <s v="STANDARD"/>
    <x v="0"/>
    <n v="48617"/>
    <n v="1.1200000000000001"/>
    <s v="000X"/>
    <n v="2155"/>
    <s v="W"/>
    <x v="131"/>
    <s v="PL"/>
    <m/>
    <s v="BEVERLY HILLS"/>
    <m/>
    <s v="PINE RIDGE UNIT 3 PB 8 PG 51 LOT 7 BLK 20"/>
    <n v="269242"/>
    <n v="17860"/>
    <n v="251382"/>
    <n v="269242"/>
    <n v="0"/>
    <x v="0"/>
    <x v="320"/>
    <n v="260000"/>
    <n v="2883"/>
    <n v="2401"/>
    <x v="0"/>
    <s v="WARRANTY DEED"/>
    <n v="1"/>
    <x v="20"/>
    <x v="1"/>
    <x v="1"/>
    <m/>
    <n v="2535"/>
    <n v="32"/>
    <x v="0"/>
    <x v="0"/>
    <n v="3897"/>
    <m/>
    <m/>
    <m/>
    <m/>
    <s v="IWANIEC JOHN EDWARD"/>
    <s v="IWANIEC ELIZABETH"/>
    <s v="2155 W FIR PL"/>
    <s v="BEVERLY HILLS FL 34465"/>
  </r>
  <r>
    <x v="2301"/>
    <s v="18E17S320030  00200 0090"/>
    <s v="7492"/>
    <s v="PINE RIDGE UNITS 3 &amp; 4"/>
    <s v="0100"/>
    <s v="Single Family Residential"/>
    <s v="03"/>
    <s v="18S"/>
    <s v="18E"/>
    <s v="STANDARD"/>
    <x v="0"/>
    <n v="43750"/>
    <n v="1"/>
    <s v="000X"/>
    <n v="5387"/>
    <s v="N"/>
    <x v="105"/>
    <s v="DR"/>
    <m/>
    <s v="BEVERLY HILLS"/>
    <m/>
    <s v="PINE RIDGE UNIT 3 PB 8 PG 51 LOT 9 BLK 20"/>
    <n v="251172"/>
    <n v="16070"/>
    <n v="235102"/>
    <n v="218003"/>
    <n v="193003"/>
    <x v="0"/>
    <x v="934"/>
    <n v="255000"/>
    <n v="2780"/>
    <n v="822"/>
    <x v="0"/>
    <s v="WARRANTY DEED"/>
    <n v="1"/>
    <x v="24"/>
    <x v="1"/>
    <x v="0"/>
    <m/>
    <n v="2190"/>
    <n v="32"/>
    <x v="0"/>
    <x v="0"/>
    <n v="3416"/>
    <m/>
    <m/>
    <m/>
    <m/>
    <s v="BONKOWSKI JANUSZ"/>
    <s v="BONKOWSKI MARTA"/>
    <s v="5387 N LENA DR"/>
    <s v="BEVERLY HILLS FL 34465 4545"/>
  </r>
  <r>
    <x v="2302"/>
    <s v="18E17S320030  00200 0100"/>
    <s v="7492"/>
    <s v="PINE RIDGE UNITS 3 &amp; 4"/>
    <s v="0000"/>
    <s v="Vacant Residential"/>
    <s v="03"/>
    <s v="18S"/>
    <s v="18E"/>
    <s v="STANDARD"/>
    <x v="1"/>
    <n v="43750"/>
    <n v="1"/>
    <s v="000X"/>
    <n v="5425"/>
    <s v="N"/>
    <x v="105"/>
    <s v="DR"/>
    <m/>
    <s v="BEVERLY HILLS"/>
    <m/>
    <s v="PINE RIDGE UNIT 3 PB 8 PG 51 LOT 10 BLK 20 "/>
    <n v="16070"/>
    <n v="16070"/>
    <n v="0"/>
    <n v="16070"/>
    <n v="16070"/>
    <x v="1"/>
    <x v="464"/>
    <n v="56000"/>
    <n v="2106"/>
    <n v="1149"/>
    <x v="1"/>
    <s v="TO OR FROM BANKS/LOAN CO."/>
    <m/>
    <x v="6"/>
    <x v="2"/>
    <x v="2"/>
    <m/>
    <m/>
    <m/>
    <x v="2"/>
    <x v="1"/>
    <n v="0"/>
    <m/>
    <m/>
    <m/>
    <m/>
    <s v="BERNIE PHILIP &amp; KARYN E TRUSTEES"/>
    <m/>
    <s v="4140 GRANITE GLEN LP"/>
    <s v="WESLEY CHAPEL FL 33544 8868"/>
  </r>
  <r>
    <x v="2303"/>
    <s v="18E17S320030  00210 0020"/>
    <s v="7492"/>
    <s v="PINE RIDGE UNITS 3 &amp; 4"/>
    <s v="0000"/>
    <s v="Vacant Residential"/>
    <s v="03"/>
    <s v="18S"/>
    <s v="18E"/>
    <s v="STANDARD"/>
    <x v="1"/>
    <n v="46372"/>
    <n v="1.06"/>
    <s v="000X"/>
    <n v="5596"/>
    <s v="N"/>
    <x v="132"/>
    <s v="DR"/>
    <m/>
    <s v="BEVERLY HILLS"/>
    <m/>
    <s v="PINE RIDGE UNIT 3 PB 8 PG 51 LOT 2 BLK 21 "/>
    <n v="17030"/>
    <n v="17030"/>
    <n v="0"/>
    <n v="17030"/>
    <n v="17030"/>
    <x v="1"/>
    <x v="23"/>
    <m/>
    <m/>
    <m/>
    <x v="2"/>
    <m/>
    <m/>
    <x v="6"/>
    <x v="2"/>
    <x v="2"/>
    <m/>
    <m/>
    <m/>
    <x v="2"/>
    <x v="1"/>
    <n v="0"/>
    <m/>
    <m/>
    <m/>
    <m/>
    <s v="DEMBINSKI EDWARD &amp; EMILY H"/>
    <m/>
    <s v="89 COCKLE HILL RD"/>
    <s v="SALEM CT 06420 3621"/>
  </r>
  <r>
    <x v="2304"/>
    <s v="18E17S320030  00220 0070"/>
    <s v="7492"/>
    <s v="PINE RIDGE UNITS 3 &amp; 4"/>
    <s v="0100"/>
    <s v="Single Family Residential"/>
    <s v="02"/>
    <s v="18S"/>
    <s v="18E"/>
    <s v="STANDARD"/>
    <x v="0"/>
    <n v="49736"/>
    <n v="1.1399999999999999"/>
    <s v="000X"/>
    <n v="1830"/>
    <s v="W"/>
    <x v="135"/>
    <s v="CIR"/>
    <m/>
    <s v="BEVERLY HILLS"/>
    <m/>
    <s v="PINE RIDGE UNIT 3 PB 8 PG 51 LOT 7 BLK 22"/>
    <n v="250446"/>
    <n v="18270"/>
    <n v="232176"/>
    <n v="187843"/>
    <n v="162843"/>
    <x v="0"/>
    <x v="140"/>
    <n v="13000"/>
    <n v="1250"/>
    <n v="2436"/>
    <x v="1"/>
    <s v="WARRANTY DEED"/>
    <n v="1"/>
    <x v="18"/>
    <x v="1"/>
    <x v="0"/>
    <m/>
    <n v="2242"/>
    <n v="32"/>
    <x v="0"/>
    <x v="0"/>
    <n v="3309"/>
    <m/>
    <m/>
    <m/>
    <m/>
    <s v="HILL LESTER"/>
    <s v="HILL LISA"/>
    <s v="1830 W LA BONTE CIR"/>
    <s v="BEVERLY HILLS FL 34465"/>
  </r>
  <r>
    <x v="2305"/>
    <s v="18E17S320030  00230 0100"/>
    <s v="7492"/>
    <s v="PINE RIDGE UNITS 3 &amp; 4"/>
    <s v="0000"/>
    <s v="Vacant Residential"/>
    <s v="02"/>
    <s v="18S"/>
    <s v="18E"/>
    <s v="1.0 TO 2.5 ACRES HIGH"/>
    <x v="1"/>
    <n v="57032"/>
    <n v="1.31"/>
    <s v="000X"/>
    <n v="1880"/>
    <s v="W"/>
    <x v="135"/>
    <s v="CIR"/>
    <m/>
    <s v="BEVERLY HILLS"/>
    <m/>
    <s v="PINE RIDGE UNIT 3 PB 8 PG 51 LOT 10 BLK 23"/>
    <n v="16370"/>
    <n v="16370"/>
    <n v="0"/>
    <n v="16370"/>
    <n v="16370"/>
    <x v="1"/>
    <x v="407"/>
    <n v="24600"/>
    <n v="1263"/>
    <n v="2138"/>
    <x v="1"/>
    <s v="FROM DEVELOPERS"/>
    <m/>
    <x v="6"/>
    <x v="2"/>
    <x v="2"/>
    <m/>
    <m/>
    <m/>
    <x v="2"/>
    <x v="1"/>
    <n v="0"/>
    <m/>
    <m/>
    <m/>
    <m/>
    <s v="HILCHEY JOSEPH &amp; GEORGIANA TRUSTEES"/>
    <m/>
    <s v="9596 SW 95TH LOOP"/>
    <s v="OCALA FL 34481"/>
  </r>
  <r>
    <x v="2306"/>
    <s v="18E17S320030  00240 0020"/>
    <s v="7492"/>
    <s v="PINE RIDGE UNITS 3 &amp; 4"/>
    <s v="0100"/>
    <s v="Single Family Residential"/>
    <s v="02"/>
    <s v="18S"/>
    <s v="18E"/>
    <s v="STANDARD"/>
    <x v="0"/>
    <n v="44087"/>
    <n v="1.01"/>
    <s v="000X"/>
    <n v="5798"/>
    <s v="N"/>
    <x v="137"/>
    <s v="DR"/>
    <m/>
    <s v="BEVERLY HILLS"/>
    <m/>
    <s v="PINE RIDGE UNIT 3 PB 8 PG 51 LOT 2 BLK 24"/>
    <n v="292181"/>
    <n v="16190"/>
    <n v="275991"/>
    <n v="249965"/>
    <n v="224965"/>
    <x v="0"/>
    <x v="935"/>
    <n v="266500"/>
    <n v="2698"/>
    <n v="841"/>
    <x v="0"/>
    <s v="WARRANTY DEED"/>
    <n v="1"/>
    <x v="42"/>
    <x v="1"/>
    <x v="0"/>
    <m/>
    <n v="2436"/>
    <n v="32"/>
    <x v="0"/>
    <x v="0"/>
    <n v="3700"/>
    <m/>
    <m/>
    <m/>
    <m/>
    <s v="AFT ADAM B"/>
    <s v="AFT ELIZABETH A"/>
    <s v="5798 N OAKMONT DRIVE"/>
    <s v="BEVERLY HILLS FL 34465"/>
  </r>
  <r>
    <x v="2307"/>
    <s v="18E17S320030  00240 0040"/>
    <s v="7492"/>
    <s v="PINE RIDGE UNITS 3 &amp; 4"/>
    <s v="0100"/>
    <s v="Single Family Residential"/>
    <s v="02"/>
    <s v="18S"/>
    <s v="18E"/>
    <s v="STANDARD"/>
    <x v="0"/>
    <n v="43156"/>
    <n v="0.99"/>
    <s v="000X"/>
    <n v="5734"/>
    <s v="N"/>
    <x v="137"/>
    <s v="DR"/>
    <m/>
    <s v="BEVERLY HILLS"/>
    <m/>
    <s v="PINE RIDGE UNIT 3 LOT 4 BLK 24"/>
    <n v="238778"/>
    <n v="15850"/>
    <n v="222928"/>
    <n v="225332"/>
    <n v="200332"/>
    <x v="0"/>
    <x v="635"/>
    <n v="285000"/>
    <n v="2790"/>
    <n v="1627"/>
    <x v="0"/>
    <s v="FROM DEVELOPERS"/>
    <n v="1"/>
    <x v="17"/>
    <x v="1"/>
    <x v="0"/>
    <m/>
    <n v="2249"/>
    <n v="32"/>
    <x v="1"/>
    <x v="0"/>
    <n v="3525"/>
    <m/>
    <m/>
    <m/>
    <m/>
    <s v="MURPHY KIMBERLY TERESE"/>
    <m/>
    <s v="5734 N OAKMONT DR"/>
    <s v="BEVERLY HILLS FL 34465"/>
  </r>
  <r>
    <x v="2308"/>
    <s v="18E17S320030  00240 0050"/>
    <s v="7492"/>
    <s v="PINE RIDGE UNITS 3 &amp; 4"/>
    <s v="0000"/>
    <s v="Vacant Residential"/>
    <s v="02"/>
    <s v="18S"/>
    <s v="18E"/>
    <s v="STANDARD"/>
    <x v="1"/>
    <n v="43801"/>
    <n v="1.01"/>
    <s v="000X"/>
    <n v="5720"/>
    <s v="N"/>
    <x v="137"/>
    <s v="DR"/>
    <m/>
    <s v="BEVERLY HILLS"/>
    <m/>
    <s v="PINE RIDGE UNIT 3 PB 8 PG 51 LOT 5 BLK 24 "/>
    <n v="16090"/>
    <n v="16090"/>
    <n v="0"/>
    <n v="16090"/>
    <n v="16090"/>
    <x v="1"/>
    <x v="23"/>
    <m/>
    <m/>
    <m/>
    <x v="2"/>
    <m/>
    <m/>
    <x v="6"/>
    <x v="2"/>
    <x v="2"/>
    <m/>
    <m/>
    <m/>
    <x v="2"/>
    <x v="1"/>
    <n v="0"/>
    <m/>
    <m/>
    <m/>
    <m/>
    <s v="QUINONES RAFAEL SANTIAGO"/>
    <m/>
    <s v="PO BOX 620"/>
    <s v="SAN GERMAN PR 00683 0620"/>
  </r>
  <r>
    <x v="2309"/>
    <s v="18E17S320030  00240 0150"/>
    <s v="7492"/>
    <s v="PINE RIDGE UNITS 3 &amp; 4"/>
    <s v="0100"/>
    <s v="Single Family Residential"/>
    <s v="02"/>
    <s v="18S"/>
    <s v="18E"/>
    <s v="STANDARD"/>
    <x v="0"/>
    <n v="47103"/>
    <n v="1.08"/>
    <s v="000X"/>
    <n v="5376"/>
    <s v="N"/>
    <x v="136"/>
    <s v="DR"/>
    <m/>
    <s v="BEVERLY HILLS"/>
    <m/>
    <s v="PINE RIDGE UNIT 3 PB 8 PG 51 LOT 15 BLK 24"/>
    <n v="270353"/>
    <n v="17300"/>
    <n v="253053"/>
    <n v="211717"/>
    <n v="186217"/>
    <x v="0"/>
    <x v="148"/>
    <n v="17500"/>
    <n v="1585"/>
    <n v="1434"/>
    <x v="1"/>
    <s v="WARRANTY DEED"/>
    <n v="1"/>
    <x v="15"/>
    <x v="0"/>
    <x v="1"/>
    <m/>
    <n v="2643"/>
    <n v="32"/>
    <x v="1"/>
    <x v="0"/>
    <n v="3690"/>
    <m/>
    <m/>
    <m/>
    <m/>
    <s v="SULLIVAN LILLIAN M"/>
    <s v="LILLIAN M SULLIVAN DECLARATION OF TRUST"/>
    <s v="5376 N NAKOMA DR"/>
    <s v="BEVERLY HILLS FL 34465"/>
  </r>
  <r>
    <x v="2310"/>
    <s v="18E17S320030  00240 0240"/>
    <s v="7492"/>
    <s v="PINE RIDGE UNITS 3 &amp; 4"/>
    <s v="0100"/>
    <s v="Single Family Residential"/>
    <s v="02"/>
    <s v="18S"/>
    <s v="18E"/>
    <s v="STANDARD"/>
    <x v="0"/>
    <n v="46231"/>
    <n v="1.06"/>
    <s v="000X"/>
    <n v="1881"/>
    <s v="W"/>
    <x v="135"/>
    <s v="CIR"/>
    <m/>
    <s v="BEVERLY HILLS"/>
    <m/>
    <s v="PINE RIDGE UNIT 3 PB 8 PG 51 LOT 24 BLK 24"/>
    <n v="245854"/>
    <n v="16980"/>
    <n v="228874"/>
    <n v="193545"/>
    <n v="168545"/>
    <x v="0"/>
    <x v="280"/>
    <n v="184900"/>
    <n v="2493"/>
    <n v="45"/>
    <x v="0"/>
    <s v="TO OR FROM BANKS/LOAN CO."/>
    <n v="1"/>
    <x v="15"/>
    <x v="1"/>
    <x v="0"/>
    <m/>
    <n v="2177"/>
    <n v="32"/>
    <x v="0"/>
    <x v="0"/>
    <n v="3373"/>
    <m/>
    <m/>
    <m/>
    <m/>
    <s v="TRUCHINSKI ROBERT L"/>
    <s v="TRUCHINSKI KIM L"/>
    <s v="1881 W LABONTE CIR"/>
    <s v="BEVERLY HILLS FL 34465"/>
  </r>
  <r>
    <x v="2311"/>
    <s v="18E17S320030  00190 0180"/>
    <s v="7492"/>
    <s v="PINE RIDGE UNITS 3 &amp; 4"/>
    <s v="0100"/>
    <s v="Single Family Residential"/>
    <s v="02"/>
    <s v="18S"/>
    <s v="18E"/>
    <s v="STANDARD"/>
    <x v="0"/>
    <n v="52134"/>
    <n v="1.2"/>
    <s v="000X"/>
    <n v="5182"/>
    <s v="N"/>
    <x v="128"/>
    <s v="BLVD"/>
    <m/>
    <s v="BEVERLY HILLS"/>
    <m/>
    <s v="PINE RIDGE UNIT 3 PB 8 PG 51 LOT 18 BLK 19"/>
    <n v="241319"/>
    <n v="19150"/>
    <n v="222169"/>
    <n v="190230"/>
    <n v="165230"/>
    <x v="0"/>
    <x v="18"/>
    <n v="255000"/>
    <n v="1782"/>
    <n v="359"/>
    <x v="0"/>
    <s v="WARRANTY DEED"/>
    <n v="1"/>
    <x v="20"/>
    <x v="1"/>
    <x v="0"/>
    <m/>
    <n v="2253"/>
    <n v="32"/>
    <x v="0"/>
    <x v="0"/>
    <n v="3112"/>
    <m/>
    <m/>
    <m/>
    <m/>
    <s v="JAMES WILLIAM L"/>
    <s v="JAMES MARY ANNE"/>
    <s v="5182 N BEDSTROW BLVD"/>
    <s v="BEVERLY HILLS FL 34465"/>
  </r>
  <r>
    <x v="2312"/>
    <s v="18E17S320030  00190 0210"/>
    <s v="7492"/>
    <s v="PINE RIDGE UNITS 3 &amp; 4"/>
    <s v="0000"/>
    <s v="Vacant Residential"/>
    <s v="02"/>
    <s v="18S"/>
    <s v="18E"/>
    <s v="STANDARD"/>
    <x v="1"/>
    <n v="50484"/>
    <n v="1.1599999999999999"/>
    <s v="000X"/>
    <n v="1857"/>
    <s v="W"/>
    <x v="129"/>
    <s v="DR"/>
    <m/>
    <s v="BEVERLY HILLS"/>
    <m/>
    <s v="PINE RIDGE UNIT 3 PB 8 PG 51 LOT 21 BLK 19"/>
    <n v="18540"/>
    <n v="18540"/>
    <n v="0"/>
    <n v="18540"/>
    <n v="18540"/>
    <x v="1"/>
    <x v="23"/>
    <m/>
    <m/>
    <m/>
    <x v="2"/>
    <m/>
    <m/>
    <x v="6"/>
    <x v="2"/>
    <x v="2"/>
    <m/>
    <m/>
    <m/>
    <x v="2"/>
    <x v="1"/>
    <n v="0"/>
    <m/>
    <m/>
    <m/>
    <m/>
    <s v="HSU MING I &amp; QUEI SHIOW"/>
    <m/>
    <s v="PO BOX 422"/>
    <s v="HIGHLAND MD 20777"/>
  </r>
  <r>
    <x v="2313"/>
    <s v="18E17S320030  00190 0290"/>
    <s v="7492"/>
    <s v="PINE RIDGE UNITS 3 &amp; 4"/>
    <s v="0000"/>
    <s v="Vacant Residential"/>
    <s v="03"/>
    <s v="18S"/>
    <s v="18E"/>
    <s v="STANDARD"/>
    <x v="1"/>
    <n v="46463"/>
    <n v="1.07"/>
    <s v="000X"/>
    <n v="5213"/>
    <s v="N"/>
    <x v="105"/>
    <s v="DR"/>
    <m/>
    <s v="BEVERLY HILLS"/>
    <m/>
    <s v="PINE RIDGE UNIT 3 PB 8 PG 51 LOT 29 BLK 19 "/>
    <n v="17070"/>
    <n v="17070"/>
    <n v="0"/>
    <n v="17070"/>
    <n v="17070"/>
    <x v="1"/>
    <x v="23"/>
    <m/>
    <m/>
    <m/>
    <x v="2"/>
    <m/>
    <m/>
    <x v="6"/>
    <x v="2"/>
    <x v="2"/>
    <m/>
    <m/>
    <m/>
    <x v="2"/>
    <x v="1"/>
    <n v="0"/>
    <m/>
    <m/>
    <m/>
    <m/>
    <s v="DE ANGELIS WILLIAM R"/>
    <m/>
    <s v="14 PICKERING DR"/>
    <s v="ROBBINSVILLE NJ 08691"/>
  </r>
  <r>
    <x v="2314"/>
    <s v="18E17S320030  00190 0310"/>
    <s v="7492"/>
    <s v="PINE RIDGE UNITS 3 &amp; 4"/>
    <s v="0100"/>
    <s v="Single Family Residential"/>
    <s v="03"/>
    <s v="18S"/>
    <s v="18E"/>
    <s v="STANDARD"/>
    <x v="0"/>
    <n v="46431"/>
    <n v="1.07"/>
    <s v="000X"/>
    <n v="5287"/>
    <s v="N"/>
    <x v="105"/>
    <s v="DR"/>
    <m/>
    <s v="BEVERLY HILLS"/>
    <m/>
    <s v="PINE RIDGE UNIT 3 PB 8 PG 51 LOT 31 BLK 19"/>
    <n v="289021"/>
    <n v="17050"/>
    <n v="271971"/>
    <n v="224032"/>
    <n v="199032"/>
    <x v="0"/>
    <x v="936"/>
    <n v="26500"/>
    <n v="2849"/>
    <n v="1699"/>
    <x v="1"/>
    <s v="WARRANTY DEED"/>
    <n v="1"/>
    <x v="12"/>
    <x v="1"/>
    <x v="0"/>
    <m/>
    <n v="2530"/>
    <n v="32"/>
    <x v="0"/>
    <x v="0"/>
    <n v="3385"/>
    <m/>
    <m/>
    <m/>
    <m/>
    <s v="BOYD JOHN D JR"/>
    <s v="BOYD JOAN T"/>
    <s v="5287 N LENA DR"/>
    <s v="BEVERLY HILLS FL 34465"/>
  </r>
  <r>
    <x v="2315"/>
    <s v="18E17S320030  00200 0080"/>
    <s v="7492"/>
    <s v="PINE RIDGE UNITS 3 &amp; 4"/>
    <s v="0000"/>
    <s v="Vacant Residential"/>
    <s v="03"/>
    <s v="18S"/>
    <s v="18E"/>
    <s v="STANDARD"/>
    <x v="1"/>
    <n v="43750"/>
    <n v="1"/>
    <s v="000X"/>
    <n v="5359"/>
    <s v="N"/>
    <x v="105"/>
    <s v="DR"/>
    <m/>
    <s v="BEVERLY HILLS"/>
    <m/>
    <s v="PINE RIDGE UNIT 3 PB 8 PG 51 LOT 8 BLK 20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GARRISON ROBERT W"/>
    <s v="GARRISON SHU K"/>
    <s v="5800 OLD PROVIDENCE RD"/>
    <s v="CHARLOTTE NC 28226 6903"/>
  </r>
  <r>
    <x v="2316"/>
    <s v="18E17S320030  00200 0120"/>
    <s v="7492"/>
    <s v="PINE RIDGE UNITS 3 &amp; 4"/>
    <s v="0100"/>
    <s v="Single Family Residential"/>
    <s v="03"/>
    <s v="18S"/>
    <s v="18E"/>
    <s v="STANDARD"/>
    <x v="0"/>
    <n v="48119"/>
    <n v="1.1000000000000001"/>
    <s v="000X"/>
    <n v="2278"/>
    <s v="W"/>
    <x v="133"/>
    <s v="PL"/>
    <m/>
    <s v="BEVERLY HILLS"/>
    <m/>
    <s v="PINE RIDGE UNIT 3 PB 8 PG 51 LOT 12 BLK 20"/>
    <n v="255032"/>
    <n v="17680"/>
    <n v="237352"/>
    <n v="255032"/>
    <n v="230032"/>
    <x v="0"/>
    <x v="937"/>
    <n v="299000"/>
    <n v="2980"/>
    <n v="1149"/>
    <x v="0"/>
    <s v="WARRANTY DEED"/>
    <n v="1"/>
    <x v="22"/>
    <x v="1"/>
    <x v="0"/>
    <m/>
    <n v="2337"/>
    <n v="32"/>
    <x v="0"/>
    <x v="0"/>
    <n v="3485"/>
    <m/>
    <m/>
    <m/>
    <m/>
    <s v="KIMBALL JILL E"/>
    <s v="KIMBALL WILLIAM C JR"/>
    <s v="2278 W LEARWOOD PL"/>
    <s v="BEVERLY HILLS FL 34465"/>
  </r>
  <r>
    <x v="2317"/>
    <s v="18E17S320030  00210 0080"/>
    <s v="7492"/>
    <s v="PINE RIDGE UNITS 3 &amp; 4"/>
    <s v="0100"/>
    <s v="Single Family Residential"/>
    <s v="03"/>
    <s v="18S"/>
    <s v="18E"/>
    <s v="STANDARD"/>
    <x v="0"/>
    <n v="43428"/>
    <n v="1"/>
    <s v="000X"/>
    <n v="5414"/>
    <s v="N"/>
    <x v="132"/>
    <s v="DR"/>
    <m/>
    <s v="BEVERLY HILLS"/>
    <m/>
    <s v="PINE RIDGE UNIT 3 PB 8 PG 51 LOT 8 BLK 21"/>
    <n v="238383"/>
    <n v="15950"/>
    <n v="222433"/>
    <n v="185743"/>
    <n v="160743"/>
    <x v="0"/>
    <x v="683"/>
    <n v="195000"/>
    <n v="2330"/>
    <n v="2399"/>
    <x v="0"/>
    <s v="WARRANTY DEED"/>
    <n v="1"/>
    <x v="23"/>
    <x v="1"/>
    <x v="0"/>
    <m/>
    <n v="2286"/>
    <n v="32"/>
    <x v="0"/>
    <x v="0"/>
    <n v="3054"/>
    <m/>
    <m/>
    <m/>
    <m/>
    <s v="ROSENBAUM WILLIAM B"/>
    <s v="ROSENBAUM JOSEPHINE PAMELA"/>
    <s v="5414 N LAMP POST DR"/>
    <s v="BEVERLY HILLS FL 34465"/>
  </r>
  <r>
    <x v="2318"/>
    <s v="18E17S320030  00210 0150"/>
    <s v="7492"/>
    <s v="PINE RIDGE UNITS 3 &amp; 4"/>
    <s v="0100"/>
    <s v="Single Family Residential"/>
    <s v="02"/>
    <s v="18S"/>
    <s v="18E"/>
    <s v="STANDARD"/>
    <x v="0"/>
    <n v="43763"/>
    <n v="1"/>
    <s v="000X"/>
    <n v="1915"/>
    <s v="W"/>
    <x v="130"/>
    <s v="DR"/>
    <m/>
    <s v="BEVERLY HILLS"/>
    <m/>
    <s v="PINE RIDGE UNIT 3 PB 8 PG 51 LOT 15 BLK 21"/>
    <n v="168130"/>
    <n v="16080"/>
    <n v="152050"/>
    <n v="168130"/>
    <n v="168130"/>
    <x v="1"/>
    <x v="938"/>
    <n v="219900"/>
    <n v="2934"/>
    <n v="992"/>
    <x v="0"/>
    <s v="WARRANTY DEED"/>
    <n v="1"/>
    <x v="5"/>
    <x v="1"/>
    <x v="0"/>
    <m/>
    <n v="1640"/>
    <n v="29"/>
    <x v="1"/>
    <x v="0"/>
    <n v="2384"/>
    <m/>
    <m/>
    <m/>
    <m/>
    <s v="WILKESMAN DONNA M"/>
    <m/>
    <s v="85 WEST ST APT A"/>
    <s v="WINDSOR LOCKS CT 06096"/>
  </r>
  <r>
    <x v="2319"/>
    <s v="18E17S320030  00210 0160"/>
    <s v="7492"/>
    <s v="PINE RIDGE UNITS 3 &amp; 4"/>
    <s v="0000"/>
    <s v="Vacant Residential"/>
    <s v="02"/>
    <s v="18S"/>
    <s v="18E"/>
    <s v="1.0 TO 2.5 ACRES HIGH"/>
    <x v="1"/>
    <n v="54780"/>
    <n v="1.26"/>
    <s v="000X"/>
    <n v="1925"/>
    <s v="W"/>
    <x v="130"/>
    <s v="DR"/>
    <m/>
    <s v="BEVERLY HILLS"/>
    <m/>
    <s v="PINE RIDGE UNIT 3 PB 8 PG 51 LOT 16 BLK 21"/>
    <n v="15720"/>
    <n v="15720"/>
    <n v="0"/>
    <n v="15720"/>
    <n v="15720"/>
    <x v="1"/>
    <x v="212"/>
    <n v="25300"/>
    <n v="1292"/>
    <n v="59"/>
    <x v="1"/>
    <s v="FROM DEVELOPERS"/>
    <m/>
    <x v="6"/>
    <x v="2"/>
    <x v="2"/>
    <m/>
    <m/>
    <m/>
    <x v="2"/>
    <x v="1"/>
    <n v="0"/>
    <m/>
    <m/>
    <m/>
    <m/>
    <s v="WEI TSU KAO"/>
    <m/>
    <s v="NO 480 CHUNG SAN ROAD"/>
    <s v="TAINAN ROC 714 TAIWAN"/>
  </r>
  <r>
    <x v="2320"/>
    <s v="18E17S320030  00210 0260"/>
    <s v="7492"/>
    <s v="PINE RIDGE UNITS 3 &amp; 4"/>
    <s v="0100"/>
    <s v="Single Family Residential"/>
    <s v="03"/>
    <s v="18S"/>
    <s v="18E"/>
    <s v="STANDARD"/>
    <x v="0"/>
    <n v="48682"/>
    <n v="1.1200000000000001"/>
    <s v="000X"/>
    <n v="2180"/>
    <s v="W"/>
    <x v="133"/>
    <s v="PL"/>
    <m/>
    <s v="BEVERLY HILLS"/>
    <m/>
    <s v="PINE RIDGE UNIT 3 PB 8 PG 51 LOT 26 BLK 21 "/>
    <n v="143346"/>
    <n v="17880"/>
    <n v="125466"/>
    <n v="106384"/>
    <n v="81384"/>
    <x v="0"/>
    <x v="175"/>
    <n v="113000"/>
    <n v="1439"/>
    <n v="1133"/>
    <x v="0"/>
    <s v="WARRANTY DEED"/>
    <n v="1"/>
    <x v="1"/>
    <x v="3"/>
    <x v="0"/>
    <m/>
    <n v="1352"/>
    <n v="32"/>
    <x v="0"/>
    <x v="0"/>
    <n v="2059"/>
    <m/>
    <m/>
    <m/>
    <m/>
    <s v="BRUCKS LINDA P TRUSTEE"/>
    <m/>
    <s v="2180 W LEARWOOD PL"/>
    <s v="BEVERLY HILLS FL 34465 2342"/>
  </r>
  <r>
    <x v="2321"/>
    <s v="18E17S320030  00230 0050"/>
    <s v="7492"/>
    <s v="PINE RIDGE UNITS 3 &amp; 4"/>
    <s v="0000"/>
    <s v="Vacant Residential"/>
    <s v="02"/>
    <s v="18S"/>
    <s v="18E"/>
    <s v="1.0 TO 2.5 ACRES HIGH"/>
    <x v="1"/>
    <n v="58616"/>
    <n v="1.35"/>
    <s v="000X"/>
    <n v="1984"/>
    <s v="W"/>
    <x v="133"/>
    <s v="PL"/>
    <m/>
    <s v="BEVERLY HILLS"/>
    <m/>
    <s v="PINE RIDGE UNIT 3 PB 8 PG 51 LOT 5 BLK 23"/>
    <n v="16820"/>
    <n v="16820"/>
    <n v="0"/>
    <n v="16820"/>
    <n v="16820"/>
    <x v="1"/>
    <x v="167"/>
    <n v="25600"/>
    <n v="1385"/>
    <n v="983"/>
    <x v="1"/>
    <s v="FROM DEVELOPERS"/>
    <m/>
    <x v="6"/>
    <x v="2"/>
    <x v="2"/>
    <m/>
    <m/>
    <m/>
    <x v="2"/>
    <x v="1"/>
    <n v="0"/>
    <m/>
    <m/>
    <m/>
    <m/>
    <s v="BAXTER ROBERT C"/>
    <s v="BAXTER DIANE F"/>
    <s v="11185 102ND ST N"/>
    <s v="LARGO FL 33773"/>
  </r>
  <r>
    <x v="2322"/>
    <s v="18E17S320030  00230 0110"/>
    <s v="7492"/>
    <s v="PINE RIDGE UNITS 3 &amp; 4"/>
    <s v="0000"/>
    <s v="Vacant Residential"/>
    <s v="02"/>
    <s v="18S"/>
    <s v="18E"/>
    <s v="1.0 TO 2.5 ACRES HIGH"/>
    <x v="1"/>
    <n v="61438"/>
    <n v="1.41"/>
    <s v="000X"/>
    <n v="1941"/>
    <s v="W"/>
    <x v="134"/>
    <s v="DR"/>
    <m/>
    <s v="BEVERLY HILLS"/>
    <m/>
    <s v="PINE RIDGE UNIT 3 PB 8 PG 51 LOT 11 BLK 23"/>
    <n v="17630"/>
    <n v="17630"/>
    <n v="0"/>
    <n v="17630"/>
    <n v="17630"/>
    <x v="1"/>
    <x v="4"/>
    <n v="26500"/>
    <n v="1253"/>
    <n v="829"/>
    <x v="1"/>
    <s v="FROM DEVELOPERS"/>
    <m/>
    <x v="6"/>
    <x v="2"/>
    <x v="2"/>
    <m/>
    <m/>
    <m/>
    <x v="2"/>
    <x v="1"/>
    <n v="0"/>
    <m/>
    <m/>
    <m/>
    <m/>
    <s v="HILCHEY JOSEPH &amp; GEORGIANA TRUSTEES"/>
    <m/>
    <s v="9596 SW 95TH LOOP"/>
    <s v="OCALA FL 34481"/>
  </r>
  <r>
    <x v="2323"/>
    <s v="18E17S320030  00240 0060"/>
    <s v="7492"/>
    <s v="PINE RIDGE UNITS 3 &amp; 4"/>
    <s v="0100"/>
    <s v="Single Family Residential"/>
    <s v="02"/>
    <s v="18S"/>
    <s v="18E"/>
    <s v="STANDARD"/>
    <x v="0"/>
    <n v="43935"/>
    <n v="1.01"/>
    <s v="000X"/>
    <n v="5688"/>
    <s v="N"/>
    <x v="137"/>
    <s v="DR"/>
    <m/>
    <s v="BEVERLY HILLS"/>
    <m/>
    <s v="PINE RIDGE UNIT 3 PB 8 PG 51 LOT 6 BLK 24 "/>
    <n v="226470"/>
    <n v="16140"/>
    <n v="210330"/>
    <n v="160172"/>
    <n v="135172"/>
    <x v="0"/>
    <x v="477"/>
    <n v="59000"/>
    <n v="2125"/>
    <n v="1203"/>
    <x v="1"/>
    <s v="WARRANTY DEED"/>
    <n v="1"/>
    <x v="3"/>
    <x v="0"/>
    <x v="1"/>
    <m/>
    <n v="2626"/>
    <n v="32"/>
    <x v="1"/>
    <x v="0"/>
    <n v="3268"/>
    <m/>
    <m/>
    <m/>
    <m/>
    <s v="ATWELL DONALD"/>
    <m/>
    <s v="PO BOX 640414"/>
    <s v="BEVERLY HILLS FL 34464"/>
  </r>
  <r>
    <x v="2324"/>
    <s v="18E17S320030  00240 0130"/>
    <s v="7492"/>
    <s v="PINE RIDGE UNITS 3 &amp; 4"/>
    <s v="0100"/>
    <s v="Single Family Residential"/>
    <s v="02"/>
    <s v="18S"/>
    <s v="18E"/>
    <s v="STANDARD"/>
    <x v="0"/>
    <n v="46246"/>
    <n v="1.06"/>
    <s v="000X"/>
    <n v="5436"/>
    <s v="N"/>
    <x v="136"/>
    <s v="DR"/>
    <m/>
    <s v="BEVERLY HILLS"/>
    <m/>
    <s v="PINE RIDGE UNIT 3 PB 8 PG 51 LOT 13 BLK 24"/>
    <n v="244121"/>
    <n v="16990"/>
    <n v="227131"/>
    <n v="210947"/>
    <n v="185947"/>
    <x v="0"/>
    <x v="939"/>
    <n v="241500"/>
    <n v="2767"/>
    <n v="2187"/>
    <x v="0"/>
    <s v="WARRANTY DEED"/>
    <n v="1"/>
    <x v="22"/>
    <x v="1"/>
    <x v="0"/>
    <m/>
    <n v="2160"/>
    <n v="32"/>
    <x v="0"/>
    <x v="0"/>
    <n v="3371"/>
    <m/>
    <m/>
    <m/>
    <m/>
    <s v="MAJESKI PAUL"/>
    <s v="MAJESKI ADRIANA"/>
    <s v="5436 N NAKOMA DR"/>
    <s v="BEVERLY HILLS FL 34465"/>
  </r>
  <r>
    <x v="2325"/>
    <s v="18E17S320030  00240 0210"/>
    <s v="7492"/>
    <s v="PINE RIDGE UNITS 3 &amp; 4"/>
    <s v="0100"/>
    <s v="Single Family Residential"/>
    <s v="02"/>
    <s v="18S"/>
    <s v="18E"/>
    <s v="STANDARD"/>
    <x v="0"/>
    <n v="45907"/>
    <n v="1.05"/>
    <s v="000X"/>
    <n v="1845"/>
    <s v="W"/>
    <x v="135"/>
    <s v="CIR"/>
    <m/>
    <s v="BEVERLY HILLS"/>
    <m/>
    <s v="PINE RIDGE UNIT 3 PB 8 PG 51 LOT 21 BLK 24"/>
    <n v="220281"/>
    <n v="16860"/>
    <n v="203421"/>
    <n v="110561"/>
    <n v="85561"/>
    <x v="0"/>
    <x v="940"/>
    <n v="259000"/>
    <n v="2949"/>
    <n v="1023"/>
    <x v="0"/>
    <s v="WARRANTY DEED"/>
    <n v="1"/>
    <x v="18"/>
    <x v="1"/>
    <x v="0"/>
    <m/>
    <n v="2036"/>
    <n v="32"/>
    <x v="0"/>
    <x v="0"/>
    <n v="2763"/>
    <m/>
    <m/>
    <m/>
    <m/>
    <s v="WEBER FREDERICK A"/>
    <s v="TACKETT MYRA K"/>
    <s v="1845 W LABONTE CIR"/>
    <s v="BEVERLY HILLS FL 34465"/>
  </r>
  <r>
    <x v="2326"/>
    <s v="18E17S320030  00260 0190"/>
    <s v="7492"/>
    <s v="PINE RIDGE UNITS 3 &amp; 4"/>
    <s v="0100"/>
    <s v="Single Family Residential"/>
    <s v="02"/>
    <s v="18S"/>
    <s v="18E"/>
    <s v="STANDARD"/>
    <x v="0"/>
    <n v="46275"/>
    <n v="1.06"/>
    <s v="000X"/>
    <n v="5774"/>
    <s v="N"/>
    <x v="128"/>
    <s v="BLVD"/>
    <m/>
    <s v="BEVERLY HILLS"/>
    <m/>
    <s v="PINE RIDGE UNIT 3 PB 8 PG 51 LOT 19 BLK 26"/>
    <n v="305285"/>
    <n v="17000"/>
    <n v="288285"/>
    <n v="235061"/>
    <n v="210061"/>
    <x v="0"/>
    <x v="386"/>
    <n v="74000"/>
    <n v="2026"/>
    <n v="428"/>
    <x v="1"/>
    <s v="WARRANTY DEED"/>
    <n v="1"/>
    <x v="37"/>
    <x v="1"/>
    <x v="1"/>
    <m/>
    <n v="3003"/>
    <n v="32"/>
    <x v="0"/>
    <x v="0"/>
    <n v="3902"/>
    <m/>
    <m/>
    <m/>
    <m/>
    <s v="PRESTON CARL R"/>
    <s v="PRESTON MIRIAM A"/>
    <s v="5774 N BEDSTROW BLVD"/>
    <s v="BEVERLY HILLS FL 34465"/>
  </r>
  <r>
    <x v="2327"/>
    <s v="18E17S320030  00270 0020"/>
    <s v="7492"/>
    <s v="PINE RIDGE UNITS 3 &amp; 4"/>
    <s v="0100"/>
    <s v="Single Family Residential"/>
    <s v="02"/>
    <s v="18S"/>
    <s v="18E"/>
    <s v="STANDARD"/>
    <x v="0"/>
    <n v="43750"/>
    <n v="1"/>
    <s v="000X"/>
    <n v="5856"/>
    <s v="N"/>
    <x v="138"/>
    <s v="WAY"/>
    <m/>
    <s v="BEVERLY HILLS"/>
    <m/>
    <s v="PINE RIDGE UNIT 3 PB 8 PG 51 LOT 2 BLK 27"/>
    <n v="209784"/>
    <n v="16070"/>
    <n v="193714"/>
    <n v="153037"/>
    <n v="128037"/>
    <x v="0"/>
    <x v="193"/>
    <n v="21500"/>
    <n v="1659"/>
    <n v="2044"/>
    <x v="1"/>
    <s v="WARRANTY DEED"/>
    <n v="1"/>
    <x v="15"/>
    <x v="1"/>
    <x v="0"/>
    <m/>
    <n v="2079"/>
    <n v="32"/>
    <x v="1"/>
    <x v="0"/>
    <n v="2936"/>
    <m/>
    <m/>
    <m/>
    <m/>
    <s v="WILSON JAMES P JR"/>
    <s v="WILSON ROSALINE T"/>
    <s v="5856 N PECAN WAY"/>
    <s v="BEVERLY HILLS FL 34465"/>
  </r>
  <r>
    <x v="2328"/>
    <s v="18E17S320030  00270 0080"/>
    <s v="7492"/>
    <s v="PINE RIDGE UNITS 3 &amp; 4"/>
    <s v="0100"/>
    <s v="Single Family Residential"/>
    <s v="02"/>
    <s v="18S"/>
    <s v="18E"/>
    <s v="STANDARD"/>
    <x v="0"/>
    <n v="47366"/>
    <n v="1.0900000000000001"/>
    <s v="000X"/>
    <n v="5657"/>
    <s v="N"/>
    <x v="137"/>
    <s v="DR"/>
    <m/>
    <s v="BEVERLY HILLS"/>
    <m/>
    <s v="PINE RIDGE UNIT 3 PB 8 PG 51 LOT 8 BLK 27"/>
    <n v="259805"/>
    <n v="17400"/>
    <n v="242405"/>
    <n v="192965"/>
    <n v="167965"/>
    <x v="0"/>
    <x v="941"/>
    <n v="389900"/>
    <n v="3135"/>
    <n v="1006"/>
    <x v="0"/>
    <s v="WARRANTY DEED"/>
    <n v="1"/>
    <x v="20"/>
    <x v="0"/>
    <x v="1"/>
    <m/>
    <n v="2673"/>
    <n v="32"/>
    <x v="0"/>
    <x v="0"/>
    <n v="3659"/>
    <m/>
    <m/>
    <m/>
    <m/>
    <s v="WELIEVER KENNETH W SR"/>
    <s v="MILTON ROSALIND"/>
    <s v="5657 N OAKMONT DR"/>
    <s v="BEVERLY HILLS FL 34465"/>
  </r>
  <r>
    <x v="2329"/>
    <s v="18E17S320030  00270 0100"/>
    <s v="7492"/>
    <s v="PINE RIDGE UNITS 3 &amp; 4"/>
    <s v="0100"/>
    <s v="Single Family Residential"/>
    <s v="02"/>
    <s v="18S"/>
    <s v="18E"/>
    <s v="STANDARD"/>
    <x v="0"/>
    <n v="43750"/>
    <n v="1"/>
    <s v="000X"/>
    <n v="5721"/>
    <s v="N"/>
    <x v="137"/>
    <s v="DR"/>
    <m/>
    <s v="BEVERLY HILLS"/>
    <m/>
    <s v="PINE RIDGE UNIT 3 PB 8 PG 51 LOT 10 BLK 27"/>
    <n v="163796"/>
    <n v="16070"/>
    <n v="147726"/>
    <n v="131990"/>
    <n v="106990"/>
    <x v="0"/>
    <x v="205"/>
    <n v="148500"/>
    <n v="2552"/>
    <n v="2056"/>
    <x v="0"/>
    <s v="WARRANTY DEED"/>
    <n v="1"/>
    <x v="21"/>
    <x v="1"/>
    <x v="0"/>
    <m/>
    <n v="1561"/>
    <n v="32"/>
    <x v="0"/>
    <x v="0"/>
    <n v="2320"/>
    <m/>
    <m/>
    <m/>
    <m/>
    <s v="FRYE RICHARD J"/>
    <s v="FRYE KATHLEEN M"/>
    <s v="5721 N OAKMONT DR"/>
    <s v="BEVERLY HILLS FL 34465 2308"/>
  </r>
  <r>
    <x v="2330"/>
    <s v="18E17S320030  00290 0190"/>
    <s v="7492"/>
    <s v="PINE RIDGE UNITS 3 &amp; 4"/>
    <s v="0100"/>
    <s v="Single Family Residential"/>
    <s v="02"/>
    <s v="18S"/>
    <s v="18E"/>
    <s v="STANDARD"/>
    <x v="0"/>
    <n v="43916"/>
    <n v="1.01"/>
    <s v="000X"/>
    <n v="5953"/>
    <s v="N"/>
    <x v="139"/>
    <s v="WAY"/>
    <m/>
    <s v="BEVERLY HILLS"/>
    <m/>
    <s v="PINE RIDGE UNIT 3 PB 8 PG 51 LOT 19 BLK 29"/>
    <n v="197089"/>
    <n v="16130"/>
    <n v="180959"/>
    <n v="197089"/>
    <n v="0"/>
    <x v="0"/>
    <x v="942"/>
    <n v="255000"/>
    <n v="2984"/>
    <n v="784"/>
    <x v="0"/>
    <s v="WARRANTY DEED"/>
    <n v="1"/>
    <x v="13"/>
    <x v="1"/>
    <x v="0"/>
    <m/>
    <n v="1793"/>
    <n v="32"/>
    <x v="0"/>
    <x v="0"/>
    <n v="2517"/>
    <m/>
    <m/>
    <m/>
    <m/>
    <s v="SPINA JERROD CLINTON"/>
    <m/>
    <s v="5953 N MAROON WAY"/>
    <s v="BEVERLY HILLS FL 34465"/>
  </r>
  <r>
    <x v="2331"/>
    <s v="18E17S320030  00300 0040"/>
    <s v="7492"/>
    <s v="PINE RIDGE UNITS 3 &amp; 4"/>
    <s v="0000"/>
    <s v="Vacant Residential"/>
    <s v="34"/>
    <s v="17S"/>
    <s v="18E"/>
    <s v="STANDARD"/>
    <x v="1"/>
    <n v="43596"/>
    <n v="1"/>
    <s v="000X"/>
    <n v="2310"/>
    <s v="W"/>
    <x v="130"/>
    <s v="DR"/>
    <m/>
    <s v="BEVERLY HILLS"/>
    <m/>
    <s v="PINE RIDGE UNIT 3 PB 8 PG 51 LOT 4 BLK 30"/>
    <n v="16010"/>
    <n v="16010"/>
    <n v="0"/>
    <n v="16010"/>
    <n v="16010"/>
    <x v="1"/>
    <x v="902"/>
    <n v="23000"/>
    <n v="3048"/>
    <n v="1459"/>
    <x v="1"/>
    <s v="WARRANTY DEED"/>
    <m/>
    <x v="6"/>
    <x v="2"/>
    <x v="2"/>
    <m/>
    <m/>
    <m/>
    <x v="2"/>
    <x v="1"/>
    <n v="0"/>
    <m/>
    <m/>
    <m/>
    <m/>
    <s v="THOR DONALD H JR"/>
    <m/>
    <s v="4141 W BONANZA DR"/>
    <s v="BEVERLY HILLS FL 34465"/>
  </r>
  <r>
    <x v="2332"/>
    <s v="18E17S320030  00300 0100"/>
    <s v="7492"/>
    <s v="PINE RIDGE UNITS 3 &amp; 4"/>
    <s v="0100"/>
    <s v="Single Family Residential"/>
    <s v="34"/>
    <s v="17S"/>
    <s v="18E"/>
    <s v="STANDARD"/>
    <x v="0"/>
    <n v="43422"/>
    <n v="1"/>
    <s v="000X"/>
    <n v="2370"/>
    <s v="W"/>
    <x v="130"/>
    <s v="DR"/>
    <m/>
    <s v="BEVERLY HILLS"/>
    <m/>
    <s v="PINE RIDGE UNIT 3 PB 8 PG 51 LOT 10 BLK 30"/>
    <n v="304776"/>
    <n v="15950"/>
    <n v="288826"/>
    <n v="304776"/>
    <n v="304776"/>
    <x v="1"/>
    <x v="150"/>
    <n v="14000"/>
    <n v="1605"/>
    <n v="1159"/>
    <x v="1"/>
    <s v="WARRANTY DEED"/>
    <n v="1"/>
    <x v="24"/>
    <x v="0"/>
    <x v="1"/>
    <m/>
    <n v="3163"/>
    <n v="32"/>
    <x v="0"/>
    <x v="0"/>
    <n v="4283"/>
    <m/>
    <m/>
    <m/>
    <m/>
    <s v="LAWRENCE CLAIRE G"/>
    <m/>
    <s v="75 MIDDLE TPKE W APT A"/>
    <s v="MANCHESTER CT 06040 4076"/>
  </r>
  <r>
    <x v="2333"/>
    <s v="18E17S320030  00300 0110"/>
    <s v="7492"/>
    <s v="PINE RIDGE UNITS 3 &amp; 4"/>
    <s v="0100"/>
    <s v="Single Family Residential"/>
    <s v="34"/>
    <s v="17S"/>
    <s v="18E"/>
    <s v="STANDARD"/>
    <x v="0"/>
    <n v="43391"/>
    <n v="1"/>
    <s v="000X"/>
    <n v="2380"/>
    <s v="W"/>
    <x v="130"/>
    <s v="DR"/>
    <m/>
    <s v="BEVERLY HILLS"/>
    <m/>
    <s v="PINE RIDGE UNIT 3 PB 8 PG 51 LOT 11 BLK 30"/>
    <n v="257900"/>
    <n v="15940"/>
    <n v="241960"/>
    <n v="257900"/>
    <n v="257900"/>
    <x v="1"/>
    <x v="18"/>
    <n v="239900"/>
    <n v="1776"/>
    <n v="2301"/>
    <x v="0"/>
    <s v="WARRANTY DEED"/>
    <n v="1"/>
    <x v="15"/>
    <x v="1"/>
    <x v="0"/>
    <m/>
    <n v="2170"/>
    <n v="32"/>
    <x v="0"/>
    <x v="0"/>
    <n v="3365"/>
    <m/>
    <m/>
    <m/>
    <m/>
    <s v="ETTINGER MICHAEL"/>
    <s v="RABITO FAMILY IRREVOCABLE TRUST"/>
    <s v="1350 ADMIRAL LN"/>
    <s v="UNIONDALE NY 11553"/>
  </r>
  <r>
    <x v="2334"/>
    <s v="18E17S320030  00300 0130"/>
    <s v="7492"/>
    <s v="PINE RIDGE UNITS 3 &amp; 4"/>
    <s v="0000"/>
    <s v="Vacant Residential"/>
    <s v="35"/>
    <s v="17S"/>
    <s v="18E"/>
    <s v="STANDARD"/>
    <x v="1"/>
    <n v="43326"/>
    <n v="0.99"/>
    <s v="000X"/>
    <n v="2400"/>
    <s v="W"/>
    <x v="130"/>
    <s v="DR"/>
    <m/>
    <s v="BEVERLY HILLS"/>
    <m/>
    <s v="PINE RIDGE UNIT 3 PB 8 PG 51 LOT 13 BLK 30 "/>
    <n v="15910"/>
    <n v="15910"/>
    <n v="0"/>
    <n v="15910"/>
    <n v="15910"/>
    <x v="1"/>
    <x v="258"/>
    <n v="21200"/>
    <n v="1489"/>
    <n v="1662"/>
    <x v="1"/>
    <s v="FROM DEVELOPERS"/>
    <m/>
    <x v="6"/>
    <x v="2"/>
    <x v="2"/>
    <m/>
    <m/>
    <m/>
    <x v="2"/>
    <x v="1"/>
    <n v="0"/>
    <m/>
    <m/>
    <m/>
    <m/>
    <s v="CHOI YOUNG SHIN"/>
    <m/>
    <s v="505 N LAKESHORE DR #215"/>
    <s v="CHICAGO IL 60611"/>
  </r>
  <r>
    <x v="2335"/>
    <s v="18E17S320030  00240 0270"/>
    <s v="7492"/>
    <s v="PINE RIDGE UNITS 3 &amp; 4"/>
    <s v="0000"/>
    <s v="Vacant Residential"/>
    <s v="02"/>
    <s v="18S"/>
    <s v="18E"/>
    <s v="STANDARD"/>
    <x v="1"/>
    <n v="47853"/>
    <n v="1.1000000000000001"/>
    <s v="000X"/>
    <n v="1915"/>
    <s v="W"/>
    <x v="135"/>
    <s v="CIR"/>
    <m/>
    <s v="BEVERLY HILLS"/>
    <m/>
    <s v="PINE RIDGE UNIT 3 PB 8 PG 51 LOT 27 BLK 24 "/>
    <n v="17580"/>
    <n v="17580"/>
    <n v="0"/>
    <n v="17580"/>
    <n v="17580"/>
    <x v="1"/>
    <x v="23"/>
    <m/>
    <m/>
    <m/>
    <x v="2"/>
    <m/>
    <m/>
    <x v="6"/>
    <x v="2"/>
    <x v="2"/>
    <m/>
    <m/>
    <m/>
    <x v="2"/>
    <x v="1"/>
    <n v="0"/>
    <m/>
    <m/>
    <m/>
    <m/>
    <s v="PERREAULT NORMAN &amp; ROSE M"/>
    <m/>
    <s v="31 PARK DR S"/>
    <s v="RYE NY 10580 1826"/>
  </r>
  <r>
    <x v="2336"/>
    <s v="18E17S320030  00240 0300"/>
    <s v="7492"/>
    <s v="PINE RIDGE UNITS 3 &amp; 4"/>
    <s v="0100"/>
    <s v="Single Family Residential"/>
    <s v="02"/>
    <s v="18S"/>
    <s v="18E"/>
    <s v="STANDARD"/>
    <x v="0"/>
    <n v="49101"/>
    <n v="1.1299999999999999"/>
    <s v="000X"/>
    <n v="1949"/>
    <s v="W"/>
    <x v="135"/>
    <s v="CIR"/>
    <m/>
    <s v="BEVERLY HILLS"/>
    <m/>
    <s v="PINE RIDGE UNIT 3 PB 8 PG 51 LOT 30 BLK 24"/>
    <n v="232002"/>
    <n v="18040"/>
    <n v="213962"/>
    <n v="181009"/>
    <n v="156009"/>
    <x v="0"/>
    <x v="61"/>
    <n v="19900"/>
    <n v="1653"/>
    <n v="521"/>
    <x v="1"/>
    <s v="WARRANTY DEED"/>
    <n v="1"/>
    <x v="15"/>
    <x v="1"/>
    <x v="0"/>
    <m/>
    <n v="2151"/>
    <n v="32"/>
    <x v="0"/>
    <x v="0"/>
    <n v="3093"/>
    <m/>
    <m/>
    <m/>
    <m/>
    <s v="SEARLES WILLIAM"/>
    <s v="SEARLES SHELIA"/>
    <s v="1949 W LA BONTE CIR"/>
    <s v="BEVERLY HILLS FL 34465"/>
  </r>
  <r>
    <x v="2337"/>
    <s v="18E17S320030  00260 0030"/>
    <s v="7492"/>
    <s v="PINE RIDGE UNITS 3 &amp; 4"/>
    <s v="0000"/>
    <s v="Vacant Residential"/>
    <s v="02"/>
    <s v="18S"/>
    <s v="18E"/>
    <s v="STANDARD"/>
    <x v="1"/>
    <n v="43961"/>
    <n v="1.01"/>
    <s v="000X"/>
    <n v="5773"/>
    <s v="N"/>
    <x v="136"/>
    <s v="DR"/>
    <m/>
    <s v="BEVERLY HILLS"/>
    <m/>
    <s v="PINE RIDGE UNIT 3 PB 8 PG 51 LOT 3 BLK 26"/>
    <n v="16150"/>
    <n v="16150"/>
    <n v="0"/>
    <n v="16150"/>
    <n v="16150"/>
    <x v="1"/>
    <x v="943"/>
    <n v="30000"/>
    <n v="4558"/>
    <n v="2155"/>
    <x v="1"/>
    <s v="WARRANTY DEED"/>
    <m/>
    <x v="6"/>
    <x v="2"/>
    <x v="2"/>
    <m/>
    <m/>
    <m/>
    <x v="2"/>
    <x v="1"/>
    <n v="0"/>
    <m/>
    <m/>
    <m/>
    <m/>
    <s v="ADAMS HOMES OF NORTHWEST FLORIDA INC"/>
    <s v="STIRLING JEANNE A"/>
    <s v="3000 GULF BREEZE PKWY"/>
    <s v="GULF BREEZE FL 32563"/>
  </r>
  <r>
    <x v="2338"/>
    <s v="18E17S320030  00260 0060"/>
    <s v="7492"/>
    <s v="PINE RIDGE UNITS 3 &amp; 4"/>
    <s v="0100"/>
    <s v="Single Family Residential"/>
    <s v="02"/>
    <s v="18S"/>
    <s v="18E"/>
    <s v="STANDARD"/>
    <x v="0"/>
    <n v="43677"/>
    <n v="1"/>
    <s v="000X"/>
    <n v="5725"/>
    <s v="N"/>
    <x v="136"/>
    <s v="DR"/>
    <m/>
    <s v="BEVERLY HILLS"/>
    <m/>
    <s v="PINE RIDGE UNIT 3 PB 8 PG 51 LOT 6 BLK 26"/>
    <n v="209571"/>
    <n v="16040"/>
    <n v="193531"/>
    <n v="147236"/>
    <n v="122236"/>
    <x v="0"/>
    <x v="140"/>
    <n v="8500"/>
    <n v="1246"/>
    <n v="1241"/>
    <x v="1"/>
    <s v="WARRANTY DEED"/>
    <n v="1"/>
    <x v="11"/>
    <x v="1"/>
    <x v="0"/>
    <m/>
    <n v="2112"/>
    <n v="32"/>
    <x v="1"/>
    <x v="0"/>
    <n v="3107"/>
    <m/>
    <m/>
    <m/>
    <m/>
    <s v="BREEDING BARTLEY B"/>
    <s v="BREEDING MARTHA R"/>
    <s v="5725 N NAKOMA DR"/>
    <s v="BEVERLY HILLS FL 34465 2480"/>
  </r>
  <r>
    <x v="2339"/>
    <s v="18E17S320030  00260 0130"/>
    <s v="7492"/>
    <s v="PINE RIDGE UNITS 3 &amp; 4"/>
    <s v="0000"/>
    <s v="Vacant Residential"/>
    <s v="02"/>
    <s v="18S"/>
    <s v="18E"/>
    <s v="STANDARD"/>
    <x v="1"/>
    <n v="48727"/>
    <n v="1.1200000000000001"/>
    <s v="000X"/>
    <n v="5644"/>
    <s v="N"/>
    <x v="128"/>
    <s v="BLVD"/>
    <m/>
    <s v="BEVERLY HILLS"/>
    <m/>
    <s v="PINE RIDGE UNIT 3 PB 8 PG 51 LOT 13 BLK 26"/>
    <n v="17900"/>
    <n v="17900"/>
    <n v="0"/>
    <n v="17900"/>
    <n v="17900"/>
    <x v="1"/>
    <x v="23"/>
    <m/>
    <m/>
    <m/>
    <x v="2"/>
    <m/>
    <m/>
    <x v="6"/>
    <x v="2"/>
    <x v="2"/>
    <m/>
    <m/>
    <m/>
    <x v="2"/>
    <x v="1"/>
    <n v="0"/>
    <m/>
    <m/>
    <m/>
    <m/>
    <s v="HSU MING I"/>
    <s v="HSU JEAN FONG"/>
    <s v="PO BOX 422"/>
    <s v="HIGHLAND MD 20777"/>
  </r>
  <r>
    <x v="2340"/>
    <s v="18E17S320030  00260 0140"/>
    <s v="7492"/>
    <s v="PINE RIDGE UNITS 3 &amp; 4"/>
    <s v="0000"/>
    <s v="Vacant Residential"/>
    <s v="02"/>
    <s v="18S"/>
    <s v="18E"/>
    <s v="STANDARD"/>
    <x v="1"/>
    <n v="48735"/>
    <n v="1.1200000000000001"/>
    <s v="000X"/>
    <n v="5668"/>
    <s v="N"/>
    <x v="128"/>
    <s v="BLVD"/>
    <m/>
    <s v="BEVERLY HILLS"/>
    <m/>
    <s v="PINE RIDGE UNIT 3 PB 8 PG 51 LOT 14 BLK 26 "/>
    <n v="17900"/>
    <n v="17900"/>
    <n v="0"/>
    <n v="17900"/>
    <n v="17900"/>
    <x v="1"/>
    <x v="23"/>
    <m/>
    <m/>
    <m/>
    <x v="2"/>
    <m/>
    <m/>
    <x v="6"/>
    <x v="2"/>
    <x v="2"/>
    <m/>
    <m/>
    <m/>
    <x v="2"/>
    <x v="1"/>
    <n v="0"/>
    <m/>
    <m/>
    <m/>
    <m/>
    <s v="HSU QUEI SHIOW &amp; MING I"/>
    <m/>
    <s v="PO BOX 422"/>
    <s v="HIGHLAND MD 20777"/>
  </r>
  <r>
    <x v="2341"/>
    <s v="18E17S320030  00270 0140"/>
    <s v="7492"/>
    <s v="PINE RIDGE UNITS 3 &amp; 4"/>
    <s v="0100"/>
    <s v="Single Family Residential"/>
    <s v="02"/>
    <s v="18S"/>
    <s v="18E"/>
    <s v="STANDARD"/>
    <x v="0"/>
    <n v="47366"/>
    <n v="1.0900000000000001"/>
    <s v="000X"/>
    <n v="1800"/>
    <s v="W"/>
    <x v="133"/>
    <s v="PL"/>
    <m/>
    <s v="BEVERLY HILLS"/>
    <m/>
    <s v="PINE RIDGE UNIT 3 PB 8 PG 51 LOT 14 BLK 27"/>
    <n v="258945"/>
    <n v="17400"/>
    <n v="241545"/>
    <n v="210622"/>
    <n v="185622"/>
    <x v="0"/>
    <x v="944"/>
    <n v="292000"/>
    <n v="2757"/>
    <n v="2022"/>
    <x v="0"/>
    <s v="WARRANTY DEED"/>
    <n v="1"/>
    <x v="42"/>
    <x v="1"/>
    <x v="1"/>
    <m/>
    <n v="2169"/>
    <n v="32"/>
    <x v="0"/>
    <x v="0"/>
    <n v="3201"/>
    <m/>
    <m/>
    <m/>
    <m/>
    <s v="TOMLINSON ALFRED ROBERT"/>
    <s v="OBERRY SUSAN EILEEN"/>
    <s v="1800 W LEARWOOD PL"/>
    <s v="BEVERLY HILLS FL 34465"/>
  </r>
  <r>
    <x v="2342"/>
    <s v="18E17S320030  00280 0020"/>
    <s v="7492"/>
    <s v="PINE RIDGE UNITS 3 &amp; 4"/>
    <s v="0100"/>
    <s v="Single Family Residential"/>
    <s v="02"/>
    <s v="18S"/>
    <s v="18E"/>
    <s v="STANDARD"/>
    <x v="0"/>
    <n v="43750"/>
    <n v="1"/>
    <s v="000X"/>
    <n v="5924"/>
    <s v="N"/>
    <x v="139"/>
    <s v="WAY"/>
    <m/>
    <s v="BEVERLY HILLS"/>
    <m/>
    <s v="PINE RIDGE UNIT 3 PB 8 PG 51 LOT 2 BLK 28 "/>
    <n v="231405"/>
    <n v="16070"/>
    <n v="215335"/>
    <n v="168081"/>
    <n v="143081"/>
    <x v="0"/>
    <x v="23"/>
    <m/>
    <m/>
    <m/>
    <x v="2"/>
    <m/>
    <n v="1"/>
    <x v="15"/>
    <x v="1"/>
    <x v="0"/>
    <m/>
    <n v="2518"/>
    <n v="32"/>
    <x v="1"/>
    <x v="0"/>
    <n v="3462"/>
    <m/>
    <m/>
    <m/>
    <m/>
    <s v="PAURIS JEAN C L"/>
    <m/>
    <s v="5924 N MAROON WAY"/>
    <s v="BEVERLY HILLS FL 34465"/>
  </r>
  <r>
    <x v="2343"/>
    <s v="18E17S320030  00280 0030"/>
    <s v="7492"/>
    <s v="PINE RIDGE UNITS 3 &amp; 4"/>
    <s v="0000"/>
    <s v="Vacant Residential"/>
    <s v="02"/>
    <s v="18S"/>
    <s v="18E"/>
    <s v="STANDARD"/>
    <x v="1"/>
    <n v="43750"/>
    <n v="1"/>
    <s v="000X"/>
    <n v="5898"/>
    <s v="N"/>
    <x v="139"/>
    <s v="WAY"/>
    <m/>
    <s v="BEVERLY HILLS"/>
    <m/>
    <s v="PINE RIDGE UNIT 3 PB 8 PG 51 LOT 3 BLK 28 "/>
    <n v="16070"/>
    <n v="16070"/>
    <n v="0"/>
    <n v="16070"/>
    <n v="16070"/>
    <x v="1"/>
    <x v="288"/>
    <n v="62900"/>
    <n v="1816"/>
    <n v="168"/>
    <x v="1"/>
    <s v="WARRANTY DEED"/>
    <m/>
    <x v="6"/>
    <x v="2"/>
    <x v="2"/>
    <m/>
    <m/>
    <m/>
    <x v="2"/>
    <x v="1"/>
    <n v="0"/>
    <m/>
    <m/>
    <m/>
    <m/>
    <s v="SCHULTHEISS RAYMOND G JR"/>
    <s v="SCHULTHEISS DIANE M"/>
    <s v="6051 N MAHOGANY TER"/>
    <s v="BEVERLY HILLS FL 34465"/>
  </r>
  <r>
    <x v="2344"/>
    <s v="18E17S320030  00280 0050"/>
    <s v="7492"/>
    <s v="PINE RIDGE UNITS 3 &amp; 4"/>
    <s v="0100"/>
    <s v="Single Family Residential"/>
    <s v="02"/>
    <s v="18S"/>
    <s v="18E"/>
    <s v="STANDARD"/>
    <x v="0"/>
    <n v="43750"/>
    <n v="1"/>
    <s v="000X"/>
    <n v="5840"/>
    <s v="N"/>
    <x v="139"/>
    <s v="WAY"/>
    <m/>
    <s v="BEVERLY HILLS"/>
    <m/>
    <s v="PINE RIDGE UNIT 3 PB 8 PG 51 LOT 5 BLK 28"/>
    <n v="202873"/>
    <n v="16070"/>
    <n v="186803"/>
    <n v="202873"/>
    <n v="202873"/>
    <x v="1"/>
    <x v="392"/>
    <n v="170000"/>
    <n v="2274"/>
    <n v="1914"/>
    <x v="0"/>
    <s v="WARRANTY DEED"/>
    <n v="1"/>
    <x v="10"/>
    <x v="1"/>
    <x v="0"/>
    <m/>
    <n v="1967"/>
    <n v="32"/>
    <x v="0"/>
    <x v="0"/>
    <n v="2974"/>
    <m/>
    <m/>
    <m/>
    <m/>
    <s v="GENTEMANN HERMANN"/>
    <s v="VAN DER ENT KARIN A"/>
    <s v="1204 AVOCADO ISLE"/>
    <s v="FORT LAUDERDALE FL 33315"/>
  </r>
  <r>
    <x v="2345"/>
    <s v="18E17S320030  00280 0090"/>
    <s v="7492"/>
    <s v="PINE RIDGE UNITS 3 &amp; 4"/>
    <s v="0100"/>
    <s v="Single Family Residential"/>
    <s v="02"/>
    <s v="18S"/>
    <s v="18E"/>
    <s v="STANDARD"/>
    <x v="0"/>
    <n v="43750"/>
    <n v="1"/>
    <s v="000X"/>
    <n v="5747"/>
    <s v="N"/>
    <x v="138"/>
    <s v="WAY"/>
    <m/>
    <s v="BEVERLY HILLS"/>
    <m/>
    <s v="PINE RIDGE UNIT 3 PB 8 PG 51 LOT 9 BLK 28"/>
    <n v="306333"/>
    <n v="16070"/>
    <n v="290263"/>
    <n v="245647"/>
    <n v="220647"/>
    <x v="0"/>
    <x v="883"/>
    <n v="260000"/>
    <n v="2726"/>
    <n v="1734"/>
    <x v="0"/>
    <s v="TO OR FROM BANKS/LOAN CO."/>
    <n v="1"/>
    <x v="24"/>
    <x v="1"/>
    <x v="1"/>
    <m/>
    <n v="2598"/>
    <n v="32"/>
    <x v="0"/>
    <x v="0"/>
    <n v="3848"/>
    <m/>
    <m/>
    <m/>
    <m/>
    <s v="COOK KENNITH WAYNE"/>
    <s v="COOK PAMELAN LUTZ"/>
    <s v="5747 N PECAN WAY"/>
    <s v="BEVERLY HILLS FL 34465 2474"/>
  </r>
  <r>
    <x v="2346"/>
    <s v="18E17S320030  00290 0180"/>
    <s v="7492"/>
    <s v="PINE RIDGE UNITS 3 &amp; 4"/>
    <s v="0000"/>
    <s v="Vacant Residential"/>
    <s v="02"/>
    <s v="18S"/>
    <s v="18E"/>
    <s v="STANDARD"/>
    <x v="1"/>
    <n v="43927"/>
    <n v="1.01"/>
    <s v="000X"/>
    <n v="5925"/>
    <s v="N"/>
    <x v="139"/>
    <s v="WAY"/>
    <m/>
    <s v="BEVERLY HILLS"/>
    <m/>
    <s v="PINE RIDGE UNIT 3 PB 8 PG 51 LOT 18 BLK 29"/>
    <n v="16130"/>
    <n v="16130"/>
    <n v="0"/>
    <n v="16130"/>
    <n v="16130"/>
    <x v="1"/>
    <x v="365"/>
    <n v="33000"/>
    <n v="3096"/>
    <n v="593"/>
    <x v="1"/>
    <s v="WARRANTY DEED"/>
    <m/>
    <x v="6"/>
    <x v="2"/>
    <x v="2"/>
    <m/>
    <m/>
    <m/>
    <x v="2"/>
    <x v="1"/>
    <n v="0"/>
    <m/>
    <m/>
    <m/>
    <m/>
    <s v="MAIGNE FRANCK JEAN-JAQUES"/>
    <s v="ANDRADE MARIA MARTHA"/>
    <s v="5236 S RIVERVIEW CIR"/>
    <s v="HOMOSASSA FL 34448"/>
  </r>
  <r>
    <x v="2347"/>
    <s v="18E17S320030  00290 0200"/>
    <s v="7492"/>
    <s v="PINE RIDGE UNITS 3 &amp; 4"/>
    <s v="0100"/>
    <s v="Single Family Residential"/>
    <s v="02"/>
    <s v="18S"/>
    <s v="18E"/>
    <s v="STANDARD"/>
    <x v="0"/>
    <n v="43559"/>
    <n v="1"/>
    <s v="000X"/>
    <n v="5975"/>
    <s v="N"/>
    <x v="139"/>
    <s v="WAY"/>
    <m/>
    <s v="BEVERLY HILLS"/>
    <m/>
    <s v="PINE RIDGE UNIT 3 PB 8 PG 51 LOT 20 BLK 29"/>
    <n v="196543"/>
    <n v="16000"/>
    <n v="180543"/>
    <n v="196543"/>
    <n v="171543"/>
    <x v="0"/>
    <x v="945"/>
    <n v="235000"/>
    <n v="2996"/>
    <n v="627"/>
    <x v="0"/>
    <s v="WARRANTY DEED"/>
    <n v="1"/>
    <x v="15"/>
    <x v="1"/>
    <x v="0"/>
    <m/>
    <n v="1733"/>
    <n v="32"/>
    <x v="0"/>
    <x v="0"/>
    <n v="2480"/>
    <m/>
    <m/>
    <m/>
    <m/>
    <s v="ANGELL CHRISTINA"/>
    <m/>
    <s v="5975 N MAROON WAY"/>
    <s v="BEVERLY HILLS FL 34465"/>
  </r>
  <r>
    <x v="2348"/>
    <s v="18E17S320030  00300 0020"/>
    <s v="7492"/>
    <s v="PINE RIDGE UNITS 3 &amp; 4"/>
    <s v="0100"/>
    <s v="Single Family Residential"/>
    <s v="34"/>
    <s v="17S"/>
    <s v="18E"/>
    <s v="STANDARD"/>
    <x v="0"/>
    <n v="43637"/>
    <n v="1"/>
    <s v="000X"/>
    <n v="2290"/>
    <s v="W"/>
    <x v="130"/>
    <s v="DR"/>
    <m/>
    <s v="BEVERLY HILLS"/>
    <m/>
    <s v="PINE RIDGE UNIT 3 PB 8 PG 51 LOT 2 BLK 30"/>
    <n v="256606"/>
    <n v="16030"/>
    <n v="240576"/>
    <n v="163436"/>
    <n v="0"/>
    <x v="0"/>
    <x v="946"/>
    <n v="269000"/>
    <n v="2804"/>
    <n v="1643"/>
    <x v="0"/>
    <s v="WARRANTY DEED"/>
    <n v="1"/>
    <x v="0"/>
    <x v="1"/>
    <x v="0"/>
    <m/>
    <n v="2701"/>
    <n v="32"/>
    <x v="1"/>
    <x v="0"/>
    <n v="3718"/>
    <m/>
    <m/>
    <m/>
    <m/>
    <s v="GARDINER DONNA M"/>
    <m/>
    <s v="2290 W TALL OAKS DR"/>
    <s v="BEVERLY HILLS FL 34465 8410"/>
  </r>
  <r>
    <x v="2349"/>
    <s v="18E17S320030  00300 0090"/>
    <s v="7492"/>
    <s v="PINE RIDGE UNITS 3 &amp; 4"/>
    <s v="0000"/>
    <s v="Vacant Residential"/>
    <s v="34"/>
    <s v="17S"/>
    <s v="18E"/>
    <s v="STANDARD"/>
    <x v="1"/>
    <n v="43456"/>
    <n v="1"/>
    <s v="000X"/>
    <n v="2360"/>
    <s v="W"/>
    <x v="130"/>
    <s v="DR"/>
    <m/>
    <s v="BEVERLY HILLS"/>
    <m/>
    <s v="PINE RIDGE UNIT 3 PB 8 PG 51 LOT 9 BLK 30"/>
    <n v="15960"/>
    <n v="15960"/>
    <n v="0"/>
    <n v="15960"/>
    <n v="15960"/>
    <x v="1"/>
    <x v="23"/>
    <m/>
    <m/>
    <m/>
    <x v="2"/>
    <m/>
    <m/>
    <x v="6"/>
    <x v="2"/>
    <x v="2"/>
    <m/>
    <m/>
    <m/>
    <x v="2"/>
    <x v="1"/>
    <n v="0"/>
    <m/>
    <m/>
    <m/>
    <m/>
    <s v="GERMEK JOSEPH J &amp; ANNE Y"/>
    <m/>
    <s v="1 HILLIER CT"/>
    <s v=" L9Z 1J8 CANADA"/>
  </r>
  <r>
    <x v="2350"/>
    <s v="18E17S320030  00300 0140"/>
    <s v="7492"/>
    <s v="PINE RIDGE UNITS 3 &amp; 4"/>
    <s v="0100"/>
    <s v="Single Family Residential"/>
    <s v="35"/>
    <s v="17S"/>
    <s v="18E"/>
    <s v="STANDARD"/>
    <x v="0"/>
    <n v="43266"/>
    <n v="0.99"/>
    <s v="000X"/>
    <n v="2410"/>
    <s v="W"/>
    <x v="130"/>
    <s v="DR"/>
    <m/>
    <s v="BEVERLY HILLS"/>
    <m/>
    <s v="PINE RIDGE UNIT 3 PB 8 PG 51 LOT 14 BLK 30"/>
    <n v="154074"/>
    <n v="15890"/>
    <n v="138184"/>
    <n v="106539"/>
    <n v="81539"/>
    <x v="0"/>
    <x v="434"/>
    <n v="135000"/>
    <n v="2301"/>
    <n v="1785"/>
    <x v="0"/>
    <s v="WARRANTY DEED"/>
    <n v="1"/>
    <x v="21"/>
    <x v="1"/>
    <x v="0"/>
    <m/>
    <n v="1519"/>
    <n v="32"/>
    <x v="1"/>
    <x v="0"/>
    <n v="2156"/>
    <m/>
    <m/>
    <m/>
    <m/>
    <s v="FERRIS LYNN"/>
    <s v="ROMANO VINCENT JR"/>
    <s v="2410 W TALL OAKS DDR"/>
    <s v="BEVERLY HILLS FL 34465"/>
  </r>
  <r>
    <x v="2351"/>
    <s v="18E17S320030  00250 0080"/>
    <s v="7492"/>
    <s v="PINE RIDGE UNITS 3 &amp; 4"/>
    <s v="0000"/>
    <s v="Vacant Residential"/>
    <s v="02"/>
    <s v="18S"/>
    <s v="18E"/>
    <s v="STANDARD"/>
    <x v="1"/>
    <n v="52704"/>
    <n v="1.21"/>
    <s v="000X"/>
    <n v="5353"/>
    <s v="N"/>
    <x v="132"/>
    <s v="DR"/>
    <m/>
    <s v="BEVERLY HILLS"/>
    <m/>
    <s v="PINE RIDGE UNIT 3 PB 8 PG 51 LOT 8 BLK 25"/>
    <n v="19360"/>
    <n v="19360"/>
    <n v="0"/>
    <n v="19360"/>
    <n v="19360"/>
    <x v="1"/>
    <x v="257"/>
    <n v="25000"/>
    <n v="1329"/>
    <n v="983"/>
    <x v="1"/>
    <s v="FROM DEVELOPERS"/>
    <m/>
    <x v="6"/>
    <x v="2"/>
    <x v="2"/>
    <m/>
    <m/>
    <m/>
    <x v="2"/>
    <x v="1"/>
    <n v="0"/>
    <m/>
    <m/>
    <m/>
    <m/>
    <s v="SHIH-JEI HSU"/>
    <s v="LI-CHING YEH LEE"/>
    <s v="3F NO 9 LANE 99 I TUNG STREET"/>
    <s v=" 104 TAIWAN"/>
  </r>
  <r>
    <x v="2352"/>
    <s v="18E17S320030  00250 0100"/>
    <s v="7492"/>
    <s v="PINE RIDGE UNITS 3 &amp; 4"/>
    <s v="0000"/>
    <s v="Vacant Residential"/>
    <s v="02"/>
    <s v="18S"/>
    <s v="18E"/>
    <s v="STANDARD"/>
    <x v="1"/>
    <n v="46283"/>
    <n v="1.06"/>
    <s v="000X"/>
    <n v="5443"/>
    <s v="N"/>
    <x v="136"/>
    <s v="DR"/>
    <m/>
    <s v="BEVERLY HILLS"/>
    <m/>
    <s v="PINE RIDGE UNIT 3 PB 8 PG 51 LOT 10 BLK 25"/>
    <n v="17000"/>
    <n v="17000"/>
    <n v="0"/>
    <n v="17000"/>
    <n v="17000"/>
    <x v="1"/>
    <x v="563"/>
    <n v="21000"/>
    <n v="1343"/>
    <n v="2379"/>
    <x v="1"/>
    <s v="FROM DEVELOPERS"/>
    <m/>
    <x v="6"/>
    <x v="2"/>
    <x v="2"/>
    <m/>
    <m/>
    <m/>
    <x v="2"/>
    <x v="1"/>
    <n v="0"/>
    <m/>
    <m/>
    <m/>
    <m/>
    <s v="SHIH JEI HSU &amp;"/>
    <s v="YEH LEE LI CHING"/>
    <s v="3F NO 9 LANE 99 I TUNG STREET"/>
    <s v=" 104 TAIWAN"/>
  </r>
  <r>
    <x v="2353"/>
    <s v="18E17S320030  00250 0130"/>
    <s v="7492"/>
    <s v="PINE RIDGE UNITS 3 &amp; 4"/>
    <s v="0000"/>
    <s v="Vacant Residential"/>
    <s v="02"/>
    <s v="18S"/>
    <s v="18E"/>
    <s v="STANDARD"/>
    <x v="1"/>
    <n v="48765"/>
    <n v="1.1200000000000001"/>
    <s v="000X"/>
    <n v="5569"/>
    <s v="N"/>
    <x v="136"/>
    <s v="DR"/>
    <m/>
    <s v="BEVERLY HILLS"/>
    <m/>
    <s v="PINE RIDGE UNIT 3 PB 8 PG 51 LOT 13 BLK 25 "/>
    <n v="17910"/>
    <n v="17910"/>
    <n v="0"/>
    <n v="17910"/>
    <n v="17910"/>
    <x v="1"/>
    <x v="23"/>
    <m/>
    <m/>
    <m/>
    <x v="2"/>
    <m/>
    <m/>
    <x v="6"/>
    <x v="2"/>
    <x v="2"/>
    <m/>
    <m/>
    <m/>
    <x v="2"/>
    <x v="1"/>
    <n v="0"/>
    <m/>
    <m/>
    <m/>
    <m/>
    <s v="CHAIRATANA NONGKRAN TRUSTEE"/>
    <s v="NONGKRAN CHAIRATANA LIV/TRST"/>
    <s v="2576 HOMEWOOD DR"/>
    <s v="TROY MI 48098 2302"/>
  </r>
  <r>
    <x v="2354"/>
    <s v="18E17S320030  00260 0070"/>
    <s v="7492"/>
    <s v="PINE RIDGE UNITS 3 &amp; 4"/>
    <s v="0100"/>
    <s v="Single Family Residential"/>
    <s v="02"/>
    <s v="18S"/>
    <s v="18E"/>
    <s v="STANDARD"/>
    <x v="0"/>
    <n v="43746"/>
    <n v="1"/>
    <s v="000X"/>
    <n v="5693"/>
    <s v="N"/>
    <x v="136"/>
    <s v="DR"/>
    <m/>
    <s v="BEVERLY HILLS"/>
    <m/>
    <s v="PINE RIDGE UNIT 3 PB 8 PG 51 LOT 7 BLK 26"/>
    <n v="229882"/>
    <n v="16070"/>
    <n v="213812"/>
    <n v="192637"/>
    <n v="167637"/>
    <x v="0"/>
    <x v="342"/>
    <n v="220000"/>
    <n v="2638"/>
    <n v="84"/>
    <x v="0"/>
    <s v="WARRANTY DEED"/>
    <n v="1"/>
    <x v="20"/>
    <x v="1"/>
    <x v="0"/>
    <m/>
    <n v="2098"/>
    <n v="32"/>
    <x v="0"/>
    <x v="0"/>
    <n v="3292"/>
    <m/>
    <m/>
    <m/>
    <m/>
    <s v="SAJDAK DEBORAH"/>
    <s v="SAJDAK RAYMOND"/>
    <s v="5693 N NAKOMA DR"/>
    <s v="BEVERLY HILLS FL 34465"/>
  </r>
  <r>
    <x v="2355"/>
    <s v="18E17S320030  00260 0080"/>
    <s v="7492"/>
    <s v="PINE RIDGE UNITS 3 &amp; 4"/>
    <s v="0100"/>
    <s v="Single Family Residential"/>
    <s v="02"/>
    <s v="18S"/>
    <s v="18E"/>
    <s v="STANDARD"/>
    <x v="0"/>
    <n v="43456"/>
    <n v="1"/>
    <s v="000X"/>
    <n v="5677"/>
    <s v="N"/>
    <x v="136"/>
    <s v="DR"/>
    <m/>
    <s v="BEVERLY HILLS"/>
    <m/>
    <s v="PINE RIDGE UNIT 3 PB 8 PG 51 LOT 8 BLK 26"/>
    <n v="161768"/>
    <n v="15960"/>
    <n v="145808"/>
    <n v="122338"/>
    <n v="96838"/>
    <x v="0"/>
    <x v="50"/>
    <n v="118000"/>
    <n v="1349"/>
    <n v="2294"/>
    <x v="0"/>
    <s v="WARRANTY DEED"/>
    <n v="1"/>
    <x v="1"/>
    <x v="1"/>
    <x v="0"/>
    <m/>
    <n v="1705"/>
    <n v="32"/>
    <x v="0"/>
    <x v="0"/>
    <n v="2480"/>
    <m/>
    <m/>
    <m/>
    <m/>
    <s v="SOWARDS CURTIS"/>
    <s v="SOWARDS JUDITH A"/>
    <s v="5677 N NAKOMA"/>
    <s v="BEVERLY HILLS FL 34465"/>
  </r>
  <r>
    <x v="2356"/>
    <s v="18E17S320030  00260 0100"/>
    <s v="7492"/>
    <s v="PINE RIDGE UNITS 3 &amp; 4"/>
    <s v="0100"/>
    <s v="Single Family Residential"/>
    <s v="02"/>
    <s v="18S"/>
    <s v="18E"/>
    <s v="STANDARD"/>
    <x v="0"/>
    <n v="51065"/>
    <n v="1.17"/>
    <s v="000X"/>
    <n v="5595"/>
    <s v="N"/>
    <x v="137"/>
    <s v="DR"/>
    <m/>
    <s v="BEVERLY HILLS"/>
    <m/>
    <s v="PINE RIDGE UNIT 3 PB 8 PG 51 LOT 10 BLK 26"/>
    <n v="287012"/>
    <n v="18760"/>
    <n v="268252"/>
    <n v="205511"/>
    <n v="180511"/>
    <x v="0"/>
    <x v="730"/>
    <n v="14500"/>
    <n v="1272"/>
    <n v="1219"/>
    <x v="1"/>
    <s v="WARRANTY DEED"/>
    <n v="1"/>
    <x v="5"/>
    <x v="1"/>
    <x v="1"/>
    <m/>
    <n v="2307"/>
    <n v="32"/>
    <x v="0"/>
    <x v="0"/>
    <n v="4415"/>
    <m/>
    <m/>
    <m/>
    <m/>
    <s v="HINES EDWARD F"/>
    <s v="HINES ELLEN M"/>
    <s v="5595 N OAKMONT DR"/>
    <s v="BEVERLY HILLS FL 34465"/>
  </r>
  <r>
    <x v="2357"/>
    <s v="18E17S320030  00260 0150"/>
    <s v="7492"/>
    <s v="PINE RIDGE UNITS 3 &amp; 4"/>
    <s v="0000"/>
    <s v="Vacant Residential"/>
    <s v="02"/>
    <s v="18S"/>
    <s v="18E"/>
    <s v="STANDARD"/>
    <x v="1"/>
    <n v="48744"/>
    <n v="1.1200000000000001"/>
    <s v="000X"/>
    <n v="5696"/>
    <s v="N"/>
    <x v="128"/>
    <s v="BLVD"/>
    <m/>
    <s v="BEVERLY HILLS"/>
    <m/>
    <s v="PINE RIDGE UNIT 3 PB 8 PG 51 LOT 15 BLK 26 "/>
    <n v="17900"/>
    <n v="17900"/>
    <n v="0"/>
    <n v="17900"/>
    <n v="17900"/>
    <x v="1"/>
    <x v="23"/>
    <m/>
    <m/>
    <m/>
    <x v="2"/>
    <m/>
    <m/>
    <x v="6"/>
    <x v="2"/>
    <x v="2"/>
    <m/>
    <m/>
    <m/>
    <x v="2"/>
    <x v="1"/>
    <n v="0"/>
    <m/>
    <m/>
    <m/>
    <m/>
    <s v="HUANG CHENG LE CHARLES &amp;"/>
    <s v="MEI HSIA ALICE HUANG TRUSTEES"/>
    <s v="8895 YELLOW HAMMER DR"/>
    <s v="GAINESVILLE VA 20155"/>
  </r>
  <r>
    <x v="2358"/>
    <s v="18E17S320030  00270 0060"/>
    <s v="7492"/>
    <s v="PINE RIDGE UNITS 3 &amp; 4"/>
    <s v="0100"/>
    <s v="Single Family Residential"/>
    <s v="02"/>
    <s v="18S"/>
    <s v="18E"/>
    <s v="STANDARD"/>
    <x v="0"/>
    <n v="43750"/>
    <n v="1"/>
    <s v="000X"/>
    <n v="5746"/>
    <s v="N"/>
    <x v="138"/>
    <s v="WAY"/>
    <m/>
    <s v="BEVERLY HILLS"/>
    <m/>
    <s v="PINE RIDGE UNIT 3 PB 8 PG 51 LOT 6 BLK 27"/>
    <n v="249092"/>
    <n v="16070"/>
    <n v="233022"/>
    <n v="249092"/>
    <n v="249092"/>
    <x v="0"/>
    <x v="643"/>
    <n v="200000"/>
    <n v="2530"/>
    <n v="1966"/>
    <x v="0"/>
    <s v="TO/FROM TSTEES BANKRUPT/EXEC/GUARD"/>
    <n v="1"/>
    <x v="15"/>
    <x v="1"/>
    <x v="0"/>
    <m/>
    <n v="2170"/>
    <n v="32"/>
    <x v="0"/>
    <x v="0"/>
    <n v="3361"/>
    <m/>
    <m/>
    <m/>
    <m/>
    <s v="WALKER MARLENE"/>
    <s v="GAGNON THOMAS"/>
    <s v="5746 N PECAN WAY"/>
    <s v="BEVERLY HILLS FL 34465"/>
  </r>
  <r>
    <x v="2359"/>
    <s v="18E17S320030  00270 0110"/>
    <s v="7492"/>
    <s v="PINE RIDGE UNITS 3 &amp; 4"/>
    <s v="0100"/>
    <s v="Single Family Residential"/>
    <s v="02"/>
    <s v="18S"/>
    <s v="18E"/>
    <s v="STANDARD"/>
    <x v="0"/>
    <n v="43750"/>
    <n v="1"/>
    <s v="000X"/>
    <n v="5735"/>
    <s v="N"/>
    <x v="137"/>
    <s v="DR"/>
    <m/>
    <s v="BEVERLY HILLS"/>
    <m/>
    <s v="PINE RIDGE UNIT 3 PB 8 PG 51 LOT 11 BLK 27"/>
    <n v="292822"/>
    <n v="16070"/>
    <n v="276752"/>
    <n v="235035"/>
    <n v="205035"/>
    <x v="0"/>
    <x v="338"/>
    <n v="14500"/>
    <n v="1572"/>
    <n v="44"/>
    <x v="1"/>
    <s v="WARRANTY DEED"/>
    <n v="1"/>
    <x v="24"/>
    <x v="0"/>
    <x v="1"/>
    <m/>
    <n v="2671"/>
    <n v="32"/>
    <x v="0"/>
    <x v="0"/>
    <n v="3883"/>
    <m/>
    <m/>
    <m/>
    <m/>
    <s v="STERLING HARRY O JR"/>
    <s v="STERLING ETHEL E"/>
    <s v="5735 N OAKMONT DR"/>
    <s v="BEVERLY HILLS FL 34465"/>
  </r>
  <r>
    <x v="2360"/>
    <s v="18E17S320030  00280 0070"/>
    <s v="7492"/>
    <s v="PINE RIDGE UNITS 3 &amp; 4"/>
    <s v="0100"/>
    <s v="Single Family Residential"/>
    <s v="02"/>
    <s v="18S"/>
    <s v="18E"/>
    <s v="STANDARD"/>
    <x v="0"/>
    <n v="46116"/>
    <n v="1.06"/>
    <s v="000X"/>
    <n v="5804"/>
    <s v="N"/>
    <x v="139"/>
    <s v="WAY"/>
    <m/>
    <s v="BEVERLY HILLS"/>
    <m/>
    <s v="PINE RIDGE UNIT 3 PB 8 PG 51 LOT 7 BLK 28"/>
    <n v="289413"/>
    <n v="16940"/>
    <n v="272473"/>
    <n v="289413"/>
    <n v="289413"/>
    <x v="1"/>
    <x v="11"/>
    <n v="19500"/>
    <n v="1629"/>
    <n v="275"/>
    <x v="1"/>
    <s v="WARRANTY DEED"/>
    <n v="1"/>
    <x v="37"/>
    <x v="0"/>
    <x v="0"/>
    <n v="1"/>
    <n v="2824"/>
    <n v="32"/>
    <x v="0"/>
    <x v="0"/>
    <n v="3831"/>
    <m/>
    <m/>
    <m/>
    <m/>
    <s v="RIVERA ROBERTO"/>
    <s v="RIVERA ANNA I"/>
    <s v="88 29 155TH AVE"/>
    <s v="QUEENS NY 11414"/>
  </r>
  <r>
    <x v="2361"/>
    <s v="18E17S320030  00290 0010"/>
    <s v="7492"/>
    <s v="PINE RIDGE UNITS 3 &amp; 4"/>
    <s v="0000"/>
    <s v="Vacant Residential"/>
    <s v="35"/>
    <s v="17S"/>
    <s v="18E"/>
    <s v="STANDARD"/>
    <x v="1"/>
    <n v="50346"/>
    <n v="1.1599999999999999"/>
    <s v="000X"/>
    <n v="6170"/>
    <s v="N"/>
    <x v="136"/>
    <s v="DR"/>
    <m/>
    <s v="BEVERLY HILLS"/>
    <m/>
    <s v="PINE RIDGE UNIT 3 PB 8 PG 51 LOT 1 BLK 29"/>
    <n v="18490"/>
    <n v="18490"/>
    <n v="0"/>
    <n v="18490"/>
    <n v="18490"/>
    <x v="1"/>
    <x v="947"/>
    <n v="24691"/>
    <n v="848"/>
    <n v="836"/>
    <x v="1"/>
    <s v="UNDEFINED"/>
    <m/>
    <x v="6"/>
    <x v="2"/>
    <x v="2"/>
    <m/>
    <m/>
    <m/>
    <x v="2"/>
    <x v="1"/>
    <n v="0"/>
    <m/>
    <m/>
    <m/>
    <m/>
    <s v="BLACK KENNETH V"/>
    <s v="BLACK BARBARA A"/>
    <s v="3 10TH ST"/>
    <s v="SALISBURY MA 01952 1704"/>
  </r>
  <r>
    <x v="2362"/>
    <s v="18E17S320030  00290 0040"/>
    <s v="7492"/>
    <s v="PINE RIDGE UNITS 3 &amp; 4"/>
    <s v="0100"/>
    <s v="Single Family Residential"/>
    <s v="35"/>
    <s v="17S"/>
    <s v="18E"/>
    <s v="STANDARD"/>
    <x v="0"/>
    <n v="46242"/>
    <n v="1.06"/>
    <s v="000X"/>
    <n v="6064"/>
    <s v="N"/>
    <x v="136"/>
    <s v="DR"/>
    <m/>
    <s v="BEVERLY HILLS"/>
    <m/>
    <s v="PINE RIDGE UNIT 3 PB 8 PG 51 LOT 4 BLK 29"/>
    <n v="282074"/>
    <n v="16990"/>
    <n v="265084"/>
    <n v="224867"/>
    <n v="199867"/>
    <x v="0"/>
    <x v="272"/>
    <n v="25000"/>
    <n v="1687"/>
    <n v="781"/>
    <x v="1"/>
    <s v="WARRANTY DEED"/>
    <n v="1"/>
    <x v="0"/>
    <x v="1"/>
    <x v="0"/>
    <n v="1"/>
    <n v="2447"/>
    <n v="32"/>
    <x v="0"/>
    <x v="0"/>
    <n v="3704"/>
    <m/>
    <m/>
    <m/>
    <m/>
    <s v="MURFIN HERBERT L"/>
    <s v="MURFIN DELPHINE C"/>
    <s v="6064 N NAKOMA DR"/>
    <s v="BEVERLY HILLS FL 34465"/>
  </r>
  <r>
    <x v="2363"/>
    <s v="18E17S320030  00290 0050"/>
    <s v="7492"/>
    <s v="PINE RIDGE UNITS 3 &amp; 4"/>
    <s v="0100"/>
    <s v="Single Family Residential"/>
    <s v="35"/>
    <s v="17S"/>
    <s v="18E"/>
    <s v="STANDARD"/>
    <x v="0"/>
    <n v="43782"/>
    <n v="1.01"/>
    <s v="000X"/>
    <n v="6040"/>
    <s v="N"/>
    <x v="136"/>
    <s v="DR"/>
    <m/>
    <s v="BEVERLY HILLS"/>
    <m/>
    <s v="PINE RIDGE UNIT 3 PB 8 PG 51 LOT 5 BLK 29"/>
    <n v="361093"/>
    <n v="16080"/>
    <n v="345013"/>
    <n v="319919"/>
    <n v="294419"/>
    <x v="0"/>
    <x v="288"/>
    <n v="60000"/>
    <n v="1834"/>
    <n v="547"/>
    <x v="1"/>
    <s v="WARRANTY DEED"/>
    <n v="1"/>
    <x v="3"/>
    <x v="1"/>
    <x v="1"/>
    <n v="1"/>
    <n v="2655"/>
    <n v="32"/>
    <x v="0"/>
    <x v="0"/>
    <n v="3674"/>
    <m/>
    <m/>
    <m/>
    <m/>
    <s v="DININNO JOAN F"/>
    <s v="ROBERT G AND JOAN F DININNO LIVING TRUST"/>
    <s v="6040 N NAKOMA DR"/>
    <s v="BEVERLY HILLS FL 34465"/>
  </r>
  <r>
    <x v="2364"/>
    <s v="18E17S320030  00290 0090"/>
    <s v="7492"/>
    <s v="PINE RIDGE UNITS 3 &amp; 4"/>
    <s v="0000"/>
    <s v="Vacant Residential"/>
    <s v="02"/>
    <s v="18S"/>
    <s v="18E"/>
    <s v="STANDARD"/>
    <x v="1"/>
    <n v="43753"/>
    <n v="1"/>
    <s v="000X"/>
    <n v="5944"/>
    <s v="N"/>
    <x v="136"/>
    <s v="DR"/>
    <m/>
    <s v="BEVERLY HILLS"/>
    <m/>
    <s v="PINE RIDGE UNIT 3 PB 8 PG 51 LOT 9 BLK 29 "/>
    <n v="16070"/>
    <n v="16070"/>
    <n v="0"/>
    <n v="16070"/>
    <n v="16070"/>
    <x v="1"/>
    <x v="874"/>
    <n v="32000"/>
    <n v="3083"/>
    <n v="1535"/>
    <x v="1"/>
    <s v="WARRANTY DEED"/>
    <m/>
    <x v="6"/>
    <x v="2"/>
    <x v="2"/>
    <m/>
    <m/>
    <m/>
    <x v="2"/>
    <x v="1"/>
    <n v="0"/>
    <m/>
    <m/>
    <m/>
    <m/>
    <s v="SEXTON MICHAEL A"/>
    <s v="SEXTON BRENDA M"/>
    <s v="31534 TANSY BND"/>
    <s v="WESLEY CHAPEL FL 33545"/>
  </r>
  <r>
    <x v="2365"/>
    <s v="18E17S320030  00290 0110"/>
    <s v="7492"/>
    <s v="PINE RIDGE UNITS 3 &amp; 4"/>
    <s v="0000"/>
    <s v="Vacant Residential"/>
    <s v="02"/>
    <s v="18S"/>
    <s v="18E"/>
    <s v="STANDARD"/>
    <x v="1"/>
    <n v="43753"/>
    <n v="1"/>
    <s v="000X"/>
    <n v="5876"/>
    <s v="N"/>
    <x v="136"/>
    <s v="DR"/>
    <m/>
    <s v="BEVERLY HILLS"/>
    <m/>
    <s v="PINE RIDGE UNIT 3 PB 8 PG 51 LOT 11 BLK 29"/>
    <n v="16070"/>
    <n v="16070"/>
    <n v="0"/>
    <n v="16070"/>
    <n v="16070"/>
    <x v="1"/>
    <x v="486"/>
    <n v="19400"/>
    <n v="1040"/>
    <n v="1934"/>
    <x v="1"/>
    <s v="FROM DEVELOPERS"/>
    <m/>
    <x v="6"/>
    <x v="2"/>
    <x v="2"/>
    <m/>
    <m/>
    <m/>
    <x v="2"/>
    <x v="1"/>
    <n v="0"/>
    <m/>
    <m/>
    <m/>
    <m/>
    <s v="REGIDOR ANTONIA V"/>
    <s v="ANTONIA V REGIDOR REVOCABLE LIVING TRUST"/>
    <s v="581 TOYON AVE"/>
    <s v="SAN JOSE CA 95127"/>
  </r>
  <r>
    <x v="2366"/>
    <s v="18E17S320030  00290 0150"/>
    <s v="7492"/>
    <s v="PINE RIDGE UNITS 3 &amp; 4"/>
    <s v="0000"/>
    <s v="Vacant Residential"/>
    <s v="02"/>
    <s v="18S"/>
    <s v="18E"/>
    <s v="STANDARD"/>
    <x v="1"/>
    <n v="43697"/>
    <n v="1"/>
    <s v="000X"/>
    <n v="5839"/>
    <s v="N"/>
    <x v="139"/>
    <s v="WAY"/>
    <m/>
    <s v="BEVERLY HILLS"/>
    <m/>
    <s v="PINE RIDGE UNIT 3 PB 8 PG 51 LOT 15 BLK 29 "/>
    <n v="16050"/>
    <n v="16050"/>
    <n v="0"/>
    <n v="16050"/>
    <n v="16050"/>
    <x v="1"/>
    <x v="56"/>
    <n v="10000"/>
    <n v="1426"/>
    <n v="1900"/>
    <x v="1"/>
    <s v="WARRANTY DEED"/>
    <m/>
    <x v="6"/>
    <x v="2"/>
    <x v="2"/>
    <m/>
    <m/>
    <m/>
    <x v="2"/>
    <x v="1"/>
    <n v="0"/>
    <m/>
    <m/>
    <m/>
    <m/>
    <s v="ISHAK HAMID &amp;"/>
    <s v="NAZIM KHAN &amp; BIBI KHAN"/>
    <s v="4815 SW 107TH LN"/>
    <s v="OCALA FL 34476"/>
  </r>
  <r>
    <x v="2367"/>
    <s v="18E17S320030  00290 0210"/>
    <s v="7492"/>
    <s v="PINE RIDGE UNITS 3 &amp; 4"/>
    <s v="0100"/>
    <s v="Single Family Residential"/>
    <s v="35"/>
    <s v="17S"/>
    <s v="18E"/>
    <s v="STANDARD"/>
    <x v="0"/>
    <n v="43959"/>
    <n v="1.01"/>
    <s v="000X"/>
    <n v="6009"/>
    <s v="N"/>
    <x v="139"/>
    <s v="WAY"/>
    <m/>
    <s v="BEVERLY HILLS"/>
    <m/>
    <s v="PINE RIDGE UNIT 3 PB 8 PG 51 LOT 21 BLK 29"/>
    <n v="156401"/>
    <n v="16150"/>
    <n v="140251"/>
    <n v="156401"/>
    <n v="156401"/>
    <x v="0"/>
    <x v="948"/>
    <n v="260000"/>
    <n v="3082"/>
    <n v="277"/>
    <x v="0"/>
    <s v="WARRANTY DEED"/>
    <n v="1"/>
    <x v="33"/>
    <x v="1"/>
    <x v="0"/>
    <m/>
    <n v="1578"/>
    <n v="32"/>
    <x v="0"/>
    <x v="0"/>
    <n v="2272"/>
    <m/>
    <m/>
    <m/>
    <m/>
    <s v="CASEY JAMES C"/>
    <s v="CASEY JANET L"/>
    <s v="6009 N MAROON WAY"/>
    <s v="BEVERLY HILLS FL 34465"/>
  </r>
  <r>
    <x v="2368"/>
    <s v="18E17S320030  00300 0030"/>
    <s v="7492"/>
    <s v="PINE RIDGE UNITS 3 &amp; 4"/>
    <s v="0100"/>
    <s v="Single Family Residential"/>
    <s v="34"/>
    <s v="17S"/>
    <s v="18E"/>
    <s v="STANDARD"/>
    <x v="0"/>
    <n v="43617"/>
    <n v="1"/>
    <s v="000X"/>
    <n v="2300"/>
    <s v="W"/>
    <x v="130"/>
    <s v="DR"/>
    <m/>
    <s v="BEVERLY HILLS"/>
    <m/>
    <s v="PINE RIDGE UNIT 3 PB 8 PG 51 LOT 3 BLK 30 "/>
    <n v="232427"/>
    <n v="16020"/>
    <n v="216407"/>
    <n v="211625"/>
    <n v="186625"/>
    <x v="0"/>
    <x v="423"/>
    <n v="185000"/>
    <n v="2439"/>
    <n v="2017"/>
    <x v="0"/>
    <s v="TO OR FROM BANKS/LOAN CO."/>
    <n v="1"/>
    <x v="37"/>
    <x v="0"/>
    <x v="0"/>
    <n v="1"/>
    <n v="2656"/>
    <n v="32"/>
    <x v="1"/>
    <x v="0"/>
    <n v="3560"/>
    <m/>
    <m/>
    <m/>
    <m/>
    <s v="BOWDEN SHARON D"/>
    <m/>
    <s v="2300 W TALL OAKS DR"/>
    <s v="BEVERLY HILLS FL 34465"/>
  </r>
  <r>
    <x v="2369"/>
    <s v="18E17S320030  00240 0280"/>
    <s v="7492"/>
    <s v="PINE RIDGE UNITS 3 &amp; 4"/>
    <s v="0100"/>
    <s v="Single Family Residential"/>
    <s v="02"/>
    <s v="18S"/>
    <s v="18E"/>
    <s v="STANDARD"/>
    <x v="0"/>
    <n v="46248"/>
    <n v="1.06"/>
    <s v="000X"/>
    <n v="1927"/>
    <s v="W"/>
    <x v="135"/>
    <s v="CIR"/>
    <m/>
    <s v="BEVERLY HILLS"/>
    <m/>
    <s v="PINE RIDGE UNIT 3 PB 8 PG 51 LOT 28 BLK 24"/>
    <n v="234285"/>
    <n v="16990"/>
    <n v="217295"/>
    <n v="234285"/>
    <n v="209285"/>
    <x v="0"/>
    <x v="185"/>
    <n v="275000"/>
    <n v="2989"/>
    <n v="948"/>
    <x v="0"/>
    <s v="WARRANTY DEED"/>
    <n v="1"/>
    <x v="0"/>
    <x v="1"/>
    <x v="0"/>
    <m/>
    <n v="2093"/>
    <n v="32"/>
    <x v="0"/>
    <x v="0"/>
    <n v="2965"/>
    <m/>
    <m/>
    <m/>
    <m/>
    <s v="DEVORE JOHN"/>
    <s v="PHELPS NANCY"/>
    <s v="1927 W LA BONTE CIR"/>
    <s v="BEVERLY HILLS FL 34465"/>
  </r>
  <r>
    <x v="2370"/>
    <s v="18E17S320030  00250 0010"/>
    <s v="7492"/>
    <s v="PINE RIDGE UNITS 3 &amp; 4"/>
    <s v="0100"/>
    <s v="Single Family Residential"/>
    <s v="02"/>
    <s v="18S"/>
    <s v="18E"/>
    <s v="STANDARD"/>
    <x v="0"/>
    <n v="50737"/>
    <n v="1.1599999999999999"/>
    <s v="000X"/>
    <n v="5580"/>
    <s v="N"/>
    <x v="137"/>
    <s v="DR"/>
    <m/>
    <s v="BEVERLY HILLS"/>
    <m/>
    <s v="PINE RIDGE UNIT 3 PB 8 PG 51 LOT 1 BLK 25"/>
    <n v="207983"/>
    <n v="18640"/>
    <n v="189343"/>
    <n v="207983"/>
    <n v="207983"/>
    <x v="0"/>
    <x v="949"/>
    <n v="230000"/>
    <n v="2869"/>
    <n v="1131"/>
    <x v="0"/>
    <s v="WARRANTY DEED"/>
    <n v="1"/>
    <x v="10"/>
    <x v="1"/>
    <x v="0"/>
    <m/>
    <n v="2026"/>
    <n v="32"/>
    <x v="0"/>
    <x v="0"/>
    <n v="2811"/>
    <m/>
    <m/>
    <m/>
    <m/>
    <s v="HICKEY EDWARD J"/>
    <s v="BURKHARDT JACINTA M"/>
    <s v="5580 N OAKMONT DR"/>
    <s v="BEVERLY HILLS FL 34465 2303"/>
  </r>
  <r>
    <x v="2371"/>
    <s v="18E17S320030  00250 0020"/>
    <s v="7492"/>
    <s v="PINE RIDGE UNITS 3 &amp; 4"/>
    <s v="0100"/>
    <s v="Single Family Residential"/>
    <s v="02"/>
    <s v="18S"/>
    <s v="18E"/>
    <s v="STANDARD"/>
    <x v="0"/>
    <n v="46438"/>
    <n v="1.07"/>
    <s v="000X"/>
    <n v="5534"/>
    <s v="N"/>
    <x v="128"/>
    <s v="BLVD"/>
    <m/>
    <s v="BEVERLY HILLS"/>
    <m/>
    <s v="PINE RIDGE UNIT 3 PB 8 PG 51 LOT 2 BLK 25"/>
    <n v="217238"/>
    <n v="17060"/>
    <n v="200178"/>
    <n v="156977"/>
    <n v="131977"/>
    <x v="0"/>
    <x v="125"/>
    <n v="175500"/>
    <n v="1673"/>
    <n v="1362"/>
    <x v="0"/>
    <s v="WARRANTY DEED"/>
    <n v="1"/>
    <x v="18"/>
    <x v="1"/>
    <x v="0"/>
    <m/>
    <n v="2189"/>
    <n v="32"/>
    <x v="0"/>
    <x v="0"/>
    <n v="2955"/>
    <m/>
    <m/>
    <m/>
    <m/>
    <s v="CONROY JOHN J"/>
    <s v="CONROY MARYANN"/>
    <s v="5534 N BEDSTROW BLVD"/>
    <s v="BEVERLY HILLS FL 34465"/>
  </r>
  <r>
    <x v="2372"/>
    <s v="18E17S320030  00250 0140"/>
    <s v="7492"/>
    <s v="PINE RIDGE UNITS 3 &amp; 4"/>
    <s v="0000"/>
    <s v="Vacant Residential"/>
    <s v="02"/>
    <s v="18S"/>
    <s v="18E"/>
    <s v="STANDARD"/>
    <x v="1"/>
    <n v="48765"/>
    <n v="1.1200000000000001"/>
    <s v="000X"/>
    <n v="5591"/>
    <s v="N"/>
    <x v="136"/>
    <s v="DR"/>
    <m/>
    <s v="BEVERLY HILLS"/>
    <m/>
    <s v="PINE RIDGE UNIT 3 PB 8 PG 51 LOT 14 BLK 25"/>
    <n v="17910"/>
    <n v="17910"/>
    <n v="0"/>
    <n v="17910"/>
    <n v="17910"/>
    <x v="1"/>
    <x v="386"/>
    <n v="85000"/>
    <n v="2021"/>
    <n v="145"/>
    <x v="1"/>
    <s v="WARRANTY DEED"/>
    <m/>
    <x v="6"/>
    <x v="2"/>
    <x v="2"/>
    <m/>
    <m/>
    <m/>
    <x v="2"/>
    <x v="1"/>
    <n v="0"/>
    <m/>
    <m/>
    <m/>
    <m/>
    <s v="STARNELLA VINCENT"/>
    <m/>
    <s v="6329 MISTY OAK TER"/>
    <s v="BEVERLY HILLS FL 34465"/>
  </r>
  <r>
    <x v="2373"/>
    <s v="18E17S320030  00260 0040"/>
    <s v="7492"/>
    <s v="PINE RIDGE UNITS 3 &amp; 4"/>
    <s v="0100"/>
    <s v="Single Family Residential"/>
    <s v="02"/>
    <s v="18S"/>
    <s v="18E"/>
    <s v="STANDARD"/>
    <x v="0"/>
    <n v="43778"/>
    <n v="1.01"/>
    <s v="000X"/>
    <n v="5759"/>
    <s v="N"/>
    <x v="136"/>
    <s v="DR"/>
    <m/>
    <s v="BEVERLY HILLS"/>
    <m/>
    <s v="PINE RIDGE UNIT 3 PB 8 PG 51 LOT 4 BLK 26"/>
    <n v="268458"/>
    <n v="16080"/>
    <n v="252378"/>
    <n v="184883"/>
    <n v="159383"/>
    <x v="0"/>
    <x v="176"/>
    <n v="87500"/>
    <n v="2004"/>
    <n v="16"/>
    <x v="1"/>
    <s v="WARRANTY DEED"/>
    <n v="1"/>
    <x v="3"/>
    <x v="1"/>
    <x v="0"/>
    <m/>
    <n v="2772"/>
    <n v="32"/>
    <x v="0"/>
    <x v="0"/>
    <n v="3607"/>
    <m/>
    <m/>
    <m/>
    <m/>
    <s v="NELSON EDITH"/>
    <m/>
    <s v="5759 N NAKOMA DR"/>
    <s v="BEVERLY HILLS FL 34465"/>
  </r>
  <r>
    <x v="2374"/>
    <s v="18E17S320030  00260 0160"/>
    <s v="7492"/>
    <s v="PINE RIDGE UNITS 3 &amp; 4"/>
    <s v="0000"/>
    <s v="Vacant Residential"/>
    <s v="02"/>
    <s v="18S"/>
    <s v="18E"/>
    <s v="STANDARD"/>
    <x v="1"/>
    <n v="46252"/>
    <n v="1.06"/>
    <s v="000X"/>
    <n v="5702"/>
    <s v="N"/>
    <x v="128"/>
    <s v="BLVD"/>
    <m/>
    <s v="BEVERLY HILLS"/>
    <m/>
    <s v="PINE RIDGE UNIT 3 PB 8 PG 51 LOT 16 BLK 26"/>
    <n v="16990"/>
    <n v="16990"/>
    <n v="0"/>
    <n v="16990"/>
    <n v="16990"/>
    <x v="1"/>
    <x v="477"/>
    <n v="70000"/>
    <n v="2128"/>
    <n v="1330"/>
    <x v="1"/>
    <s v="WARRANTY DEED"/>
    <m/>
    <x v="6"/>
    <x v="2"/>
    <x v="2"/>
    <m/>
    <m/>
    <m/>
    <x v="2"/>
    <x v="1"/>
    <n v="0"/>
    <m/>
    <m/>
    <m/>
    <m/>
    <s v="MCNAMARA MARGARET D"/>
    <s v="MCNAMARA MICHAEL"/>
    <s v="79 FLINT RD APT I231"/>
    <s v="MILLBROOK NY 12545"/>
  </r>
  <r>
    <x v="2375"/>
    <s v="18E17S320030  00260 0170"/>
    <s v="7492"/>
    <s v="PINE RIDGE UNITS 3 &amp; 4"/>
    <s v="0000"/>
    <s v="Vacant Residential"/>
    <s v="02"/>
    <s v="18S"/>
    <s v="18E"/>
    <s v="STANDARD"/>
    <x v="1"/>
    <n v="46259"/>
    <n v="1.06"/>
    <s v="000X"/>
    <n v="5720"/>
    <s v="N"/>
    <x v="128"/>
    <s v="BLVD"/>
    <m/>
    <s v="BEVERLY HILLS"/>
    <m/>
    <s v="PINE RIDGE UNIT 3 PB 8 PG 51 LOT 17 BLK 26"/>
    <n v="16990"/>
    <n v="16990"/>
    <n v="0"/>
    <n v="16990"/>
    <n v="16990"/>
    <x v="1"/>
    <x v="446"/>
    <n v="19000"/>
    <n v="1258"/>
    <n v="1816"/>
    <x v="1"/>
    <s v="FROM DEVELOPERS"/>
    <m/>
    <x v="6"/>
    <x v="2"/>
    <x v="2"/>
    <m/>
    <m/>
    <m/>
    <x v="2"/>
    <x v="1"/>
    <n v="0"/>
    <m/>
    <m/>
    <m/>
    <m/>
    <s v="IBRAHIM ADLY T"/>
    <s v="IBRAHIM HELEN D"/>
    <s v="551 NORCROSS DR"/>
    <s v="BATAVIA IL 60510"/>
  </r>
  <r>
    <x v="2376"/>
    <s v="18E17S320030  00270 0030"/>
    <s v="7492"/>
    <s v="PINE RIDGE UNITS 3 &amp; 4"/>
    <s v="0100"/>
    <s v="Single Family Residential"/>
    <s v="02"/>
    <s v="18S"/>
    <s v="18E"/>
    <s v="STANDARD"/>
    <x v="0"/>
    <n v="43750"/>
    <n v="1"/>
    <s v="000X"/>
    <n v="5824"/>
    <s v="N"/>
    <x v="138"/>
    <s v="WAY"/>
    <m/>
    <s v="BEVERLY HILLS"/>
    <m/>
    <s v="PINE RIDGE UNIT 3 PB 8 PG 51 LOT 3 BLK 27"/>
    <n v="207424"/>
    <n v="16070"/>
    <n v="191354"/>
    <n v="155756"/>
    <n v="130756"/>
    <x v="0"/>
    <x v="950"/>
    <n v="199500"/>
    <n v="2419"/>
    <n v="2148"/>
    <x v="0"/>
    <s v="WARRANTY DEED"/>
    <n v="1"/>
    <x v="5"/>
    <x v="1"/>
    <x v="0"/>
    <m/>
    <n v="1905"/>
    <n v="32"/>
    <x v="0"/>
    <x v="0"/>
    <n v="3114"/>
    <m/>
    <m/>
    <m/>
    <m/>
    <s v="SAVAGE RAYMOND M"/>
    <s v="SAVAGE DOROTHY DIANE"/>
    <s v="5824 N PECAN WAY"/>
    <s v="BEVERLY HILLS FL 34465"/>
  </r>
  <r>
    <x v="2377"/>
    <s v="18E17S320030  00270 0070"/>
    <s v="7492"/>
    <s v="PINE RIDGE UNITS 3 &amp; 4"/>
    <s v="0000"/>
    <s v="Vacant Residential"/>
    <s v="02"/>
    <s v="18S"/>
    <s v="18E"/>
    <s v="STANDARD"/>
    <x v="1"/>
    <n v="47366"/>
    <n v="1.0900000000000001"/>
    <s v="000X"/>
    <n v="5724"/>
    <s v="N"/>
    <x v="138"/>
    <s v="WAY"/>
    <m/>
    <s v="BEVERLY HILLS"/>
    <m/>
    <s v="PINE RIDGE UNIT 3 PB 8 PG 51 LOT 7 BLK 27"/>
    <n v="17400"/>
    <n v="17400"/>
    <n v="0"/>
    <n v="17400"/>
    <n v="17400"/>
    <x v="1"/>
    <x v="951"/>
    <n v="23900"/>
    <n v="3030"/>
    <n v="929"/>
    <x v="1"/>
    <s v="WARRANTY DEED"/>
    <m/>
    <x v="6"/>
    <x v="2"/>
    <x v="2"/>
    <m/>
    <m/>
    <m/>
    <x v="2"/>
    <x v="1"/>
    <n v="0"/>
    <m/>
    <m/>
    <m/>
    <m/>
    <s v="GAGNON THOMAS"/>
    <s v="WALKER MARLENE"/>
    <s v="5746 N PECAN WAY"/>
    <s v="BEVERLY HILLS FL 34465"/>
  </r>
  <r>
    <x v="2378"/>
    <s v="18E17S320030  00300 0050"/>
    <s v="7492"/>
    <s v="PINE RIDGE UNITS 3 &amp; 4"/>
    <s v="0000"/>
    <s v="Vacant Residential"/>
    <s v="34"/>
    <s v="17S"/>
    <s v="18E"/>
    <s v="STANDARD"/>
    <x v="1"/>
    <n v="43575"/>
    <n v="1"/>
    <s v="000X"/>
    <n v="2320"/>
    <s v="W"/>
    <x v="130"/>
    <s v="DR"/>
    <m/>
    <s v="BEVERLY HILLS"/>
    <m/>
    <s v="PINE RIDGE UNIT 3 PB 8 PG 51 LOT 5 BLK 30 "/>
    <n v="16000"/>
    <n v="16000"/>
    <n v="0"/>
    <n v="16000"/>
    <n v="16000"/>
    <x v="1"/>
    <x v="275"/>
    <n v="44000"/>
    <n v="1742"/>
    <n v="2188"/>
    <x v="1"/>
    <s v="WARRANTY DEED"/>
    <m/>
    <x v="6"/>
    <x v="2"/>
    <x v="2"/>
    <m/>
    <m/>
    <m/>
    <x v="2"/>
    <x v="1"/>
    <n v="0"/>
    <m/>
    <m/>
    <m/>
    <m/>
    <s v="DORSAINVILLE NATALIE &amp;"/>
    <s v="ANDREA STOUTH ET AL"/>
    <s v="PO BOX 202"/>
    <s v="BRONX NY 10471"/>
  </r>
  <r>
    <x v="2379"/>
    <s v="18E17S320030  00300 0120"/>
    <s v="7492"/>
    <s v="PINE RIDGE UNITS 3 &amp; 4"/>
    <s v="0100"/>
    <s v="Single Family Residential"/>
    <s v="35"/>
    <s v="17S"/>
    <s v="18E"/>
    <s v="STANDARD"/>
    <x v="0"/>
    <n v="43386"/>
    <n v="1"/>
    <s v="000X"/>
    <n v="2390"/>
    <s v="W"/>
    <x v="130"/>
    <s v="DR"/>
    <m/>
    <s v="BEVERLY HILLS"/>
    <m/>
    <s v="PINE RIDGE UNIT 3 PB 8 PG 51 LOT 12 BLK 30"/>
    <n v="248983"/>
    <n v="15940"/>
    <n v="233043"/>
    <n v="192932"/>
    <n v="167932"/>
    <x v="0"/>
    <x v="18"/>
    <n v="44900"/>
    <n v="1772"/>
    <n v="881"/>
    <x v="1"/>
    <s v="WARRANTY DEED"/>
    <n v="1"/>
    <x v="0"/>
    <x v="1"/>
    <x v="1"/>
    <m/>
    <n v="2262"/>
    <n v="32"/>
    <x v="0"/>
    <x v="0"/>
    <n v="3163"/>
    <m/>
    <m/>
    <m/>
    <m/>
    <s v="DEFRONZO CRAIG"/>
    <s v="DEFRONZO KERI"/>
    <s v="2390 W TALL OAKS DR"/>
    <s v="BEVERLY HILLS FL 34465"/>
  </r>
  <r>
    <x v="2380"/>
    <s v="18E17S320030  00250 0030"/>
    <s v="7492"/>
    <s v="PINE RIDGE UNITS 3 &amp; 4"/>
    <s v="0100"/>
    <s v="Single Family Residential"/>
    <s v="02"/>
    <s v="18S"/>
    <s v="18E"/>
    <s v="STANDARD"/>
    <x v="0"/>
    <n v="46788"/>
    <n v="1.07"/>
    <s v="000X"/>
    <n v="5502"/>
    <s v="N"/>
    <x v="128"/>
    <s v="BLVD"/>
    <m/>
    <s v="BEVERLY HILLS"/>
    <m/>
    <s v="PINE RIDGE UNIT 3 PB 8 PG 51 LOT 3 BLK 25"/>
    <n v="256929"/>
    <n v="17190"/>
    <n v="239739"/>
    <n v="196792"/>
    <n v="171792"/>
    <x v="0"/>
    <x v="257"/>
    <n v="11500"/>
    <n v="1331"/>
    <n v="1747"/>
    <x v="1"/>
    <s v="WARRANTY DEED"/>
    <n v="1"/>
    <x v="23"/>
    <x v="1"/>
    <x v="1"/>
    <n v="1"/>
    <n v="2383"/>
    <n v="32"/>
    <x v="0"/>
    <x v="0"/>
    <n v="3484"/>
    <m/>
    <m/>
    <m/>
    <m/>
    <s v="CREECH CHARLES RICHARD"/>
    <m/>
    <s v="5502 N BEDSTROW BLVD"/>
    <s v="BEVERLY HILLS FL 34465 2466"/>
  </r>
  <r>
    <x v="2381"/>
    <s v="18E17S320030  00250 0040"/>
    <s v="7492"/>
    <s v="PINE RIDGE UNITS 3 &amp; 4"/>
    <s v="0000"/>
    <s v="Vacant Residential"/>
    <s v="02"/>
    <s v="18S"/>
    <s v="18E"/>
    <s v="STANDARD"/>
    <x v="1"/>
    <n v="48199"/>
    <n v="1.1100000000000001"/>
    <s v="000X"/>
    <n v="5474"/>
    <s v="N"/>
    <x v="128"/>
    <s v="BLVD"/>
    <m/>
    <s v="BEVERLY HILLS"/>
    <m/>
    <s v="PINE RIDGE UNIT 3 PB 8 PG 51 LOT 4 BLK 25"/>
    <n v="17700"/>
    <n v="17700"/>
    <n v="0"/>
    <n v="17700"/>
    <n v="17700"/>
    <x v="1"/>
    <x v="107"/>
    <n v="40000"/>
    <n v="2219"/>
    <n v="1424"/>
    <x v="1"/>
    <s v="WARRANTY DEED"/>
    <m/>
    <x v="6"/>
    <x v="2"/>
    <x v="2"/>
    <m/>
    <m/>
    <m/>
    <x v="2"/>
    <x v="1"/>
    <n v="0"/>
    <m/>
    <m/>
    <m/>
    <m/>
    <s v="INGA CLEMENTE"/>
    <s v="INGA ERIN LYNN"/>
    <s v="167 SW WALKING PATH"/>
    <s v="STUART FL 34997"/>
  </r>
  <r>
    <x v="2382"/>
    <s v="18E17S320030  00250 0050"/>
    <s v="7492"/>
    <s v="PINE RIDGE UNITS 3 &amp; 4"/>
    <s v="0000"/>
    <s v="Vacant Residential"/>
    <s v="02"/>
    <s v="18S"/>
    <s v="18E"/>
    <s v="STANDARD"/>
    <x v="1"/>
    <n v="46404"/>
    <n v="1.07"/>
    <s v="000X"/>
    <n v="5426"/>
    <s v="N"/>
    <x v="128"/>
    <s v="BLVD"/>
    <m/>
    <s v="BEVERLY HILLS"/>
    <m/>
    <s v="PINE RIDGE UNIT 3 PB 8 PG 51 LOT 5 BLK 25"/>
    <n v="17040"/>
    <n v="17040"/>
    <n v="0"/>
    <n v="17040"/>
    <n v="17040"/>
    <x v="1"/>
    <x v="50"/>
    <n v="21000"/>
    <n v="1349"/>
    <n v="508"/>
    <x v="1"/>
    <s v="FROM DEVELOPERS"/>
    <m/>
    <x v="6"/>
    <x v="2"/>
    <x v="2"/>
    <m/>
    <m/>
    <m/>
    <x v="2"/>
    <x v="1"/>
    <n v="0"/>
    <m/>
    <m/>
    <m/>
    <m/>
    <s v="WU MEI CHEN"/>
    <m/>
    <s v="3F NO 9 LANE 99 I TUNG STREET"/>
    <s v=" TAIWAN ROC"/>
  </r>
  <r>
    <x v="2383"/>
    <s v="18E17S320030  00250 0060"/>
    <s v="7492"/>
    <s v="PINE RIDGE UNITS 3 &amp; 4"/>
    <s v="0100"/>
    <s v="Single Family Residential"/>
    <s v="02"/>
    <s v="18S"/>
    <s v="18E"/>
    <s v="STANDARD"/>
    <x v="0"/>
    <n v="46393"/>
    <n v="1.07"/>
    <s v="000X"/>
    <n v="5398"/>
    <s v="N"/>
    <x v="128"/>
    <s v="BLVD"/>
    <m/>
    <s v="BEVERLY HILLS"/>
    <m/>
    <s v="PINE RIDGE UNIT 3 PB 8 PG 51 LOT 6 BLK 25"/>
    <n v="234208"/>
    <n v="17040"/>
    <n v="217168"/>
    <n v="198218"/>
    <n v="173218"/>
    <x v="0"/>
    <x v="540"/>
    <n v="229900"/>
    <n v="2847"/>
    <n v="471"/>
    <x v="0"/>
    <s v="TO OR FROM BANKS/LOAN CO."/>
    <n v="1"/>
    <x v="23"/>
    <x v="1"/>
    <x v="0"/>
    <m/>
    <n v="2149"/>
    <n v="32"/>
    <x v="0"/>
    <x v="0"/>
    <n v="3413"/>
    <m/>
    <m/>
    <m/>
    <m/>
    <s v="SEABROOK JONATHAN L"/>
    <s v="SEABROOK SHERRY G"/>
    <s v="5398 N BEDSTROW BLVD"/>
    <s v="BEVERLY HILLS FL 34465"/>
  </r>
  <r>
    <x v="2384"/>
    <s v="18E17S320030  00250 0110"/>
    <s v="7492"/>
    <s v="PINE RIDGE UNITS 3 &amp; 4"/>
    <s v="0100"/>
    <s v="Single Family Residential"/>
    <s v="02"/>
    <s v="18S"/>
    <s v="18E"/>
    <s v="STANDARD"/>
    <x v="0"/>
    <n v="45236"/>
    <n v="1.04"/>
    <s v="000X"/>
    <n v="5479"/>
    <s v="N"/>
    <x v="136"/>
    <s v="DR"/>
    <m/>
    <s v="BEVERLY HILLS"/>
    <m/>
    <s v="PINE RIDGE UNIT 3 PB 8 PG 51 LOT 11 BLK 25"/>
    <n v="222609"/>
    <n v="16620"/>
    <n v="205989"/>
    <n v="222609"/>
    <n v="197109"/>
    <x v="0"/>
    <x v="952"/>
    <n v="227000"/>
    <n v="2968"/>
    <n v="1946"/>
    <x v="0"/>
    <s v="TO/FROM TSTEES BANKRUPT/EXEC/GUARD"/>
    <n v="1"/>
    <x v="20"/>
    <x v="1"/>
    <x v="0"/>
    <m/>
    <n v="2406"/>
    <n v="32"/>
    <x v="1"/>
    <x v="0"/>
    <n v="2946"/>
    <m/>
    <m/>
    <m/>
    <m/>
    <s v="ZEULI LEISHA DAWN"/>
    <m/>
    <s v="5479 N NAKOMA DR"/>
    <s v="BEVERLY HILLS FL 34465"/>
  </r>
  <r>
    <x v="2385"/>
    <s v="18E17S320030  00250 0120"/>
    <s v="7492"/>
    <s v="PINE RIDGE UNITS 3 &amp; 4"/>
    <s v="0000"/>
    <s v="Vacant Residential"/>
    <s v="02"/>
    <s v="18S"/>
    <s v="18E"/>
    <s v="STANDARD"/>
    <x v="1"/>
    <n v="48765"/>
    <n v="1.1200000000000001"/>
    <s v="000X"/>
    <n v="5547"/>
    <s v="N"/>
    <x v="136"/>
    <s v="DR"/>
    <m/>
    <s v="BEVERLY HILLS"/>
    <m/>
    <s v="PINE RIDGE UNIT 3 PB 8 PG 51 LOT 12 BLK 25"/>
    <n v="17910"/>
    <n v="17910"/>
    <n v="0"/>
    <n v="17910"/>
    <n v="17910"/>
    <x v="1"/>
    <x v="199"/>
    <n v="24500"/>
    <n v="2891"/>
    <n v="643"/>
    <x v="1"/>
    <s v="WARRANTY DEED"/>
    <m/>
    <x v="6"/>
    <x v="2"/>
    <x v="2"/>
    <m/>
    <m/>
    <m/>
    <x v="2"/>
    <x v="1"/>
    <n v="0"/>
    <m/>
    <m/>
    <m/>
    <m/>
    <s v="WISNOSKY CARL J"/>
    <s v="CZERWINSKA ALICJA T"/>
    <s v="190 BRADFORD CORNER RD"/>
    <s v="WOODSTOCK VALLEY CT 06282"/>
  </r>
  <r>
    <x v="2386"/>
    <s v="18E17S320030  00250 0150"/>
    <s v="7492"/>
    <s v="PINE RIDGE UNITS 3 &amp; 4"/>
    <s v="0000"/>
    <s v="Vacant Residential"/>
    <s v="02"/>
    <s v="18S"/>
    <s v="18E"/>
    <s v="STANDARD"/>
    <x v="1"/>
    <n v="52708"/>
    <n v="1.21"/>
    <s v="000X"/>
    <n v="5613"/>
    <s v="N"/>
    <x v="136"/>
    <s v="DR"/>
    <m/>
    <s v="BEVERLY HILLS"/>
    <m/>
    <s v="PINE RIDGE UNIT 3 PB 8 PG 51 LOT 15 BLK 25"/>
    <n v="19360"/>
    <n v="19360"/>
    <n v="0"/>
    <n v="19360"/>
    <n v="19360"/>
    <x v="1"/>
    <x v="480"/>
    <n v="29600"/>
    <n v="3074"/>
    <n v="2477"/>
    <x v="1"/>
    <s v="WARRANTY DEED"/>
    <m/>
    <x v="6"/>
    <x v="2"/>
    <x v="2"/>
    <m/>
    <m/>
    <m/>
    <x v="2"/>
    <x v="1"/>
    <n v="0"/>
    <m/>
    <m/>
    <m/>
    <m/>
    <s v="HICKEY EDWARD J"/>
    <s v="BURKHARDT JACINTA M"/>
    <s v="5580 N OAKMONT DR"/>
    <s v="BEVERLY HILLS FL 34465"/>
  </r>
  <r>
    <x v="2387"/>
    <s v="18E17S320030  00260 0110"/>
    <s v="7492"/>
    <s v="PINE RIDGE UNITS 3 &amp; 4"/>
    <s v="0100"/>
    <s v="Single Family Residential"/>
    <s v="02"/>
    <s v="18S"/>
    <s v="18E"/>
    <s v="STANDARD"/>
    <x v="0"/>
    <n v="48710"/>
    <n v="1.1200000000000001"/>
    <s v="000X"/>
    <n v="5592"/>
    <s v="N"/>
    <x v="128"/>
    <s v="BLVD"/>
    <m/>
    <s v="BEVERLY HILLS"/>
    <m/>
    <s v="PINE RIDGE UNIT 3 PB 8 PG 51 LOT 11 BLK 26"/>
    <n v="298242"/>
    <n v="17890"/>
    <n v="280352"/>
    <n v="265107"/>
    <n v="240107"/>
    <x v="0"/>
    <x v="186"/>
    <n v="300000"/>
    <n v="2366"/>
    <n v="436"/>
    <x v="0"/>
    <s v="WARRANTY DEED"/>
    <n v="1"/>
    <x v="0"/>
    <x v="1"/>
    <x v="1"/>
    <m/>
    <n v="2210"/>
    <n v="32"/>
    <x v="0"/>
    <x v="0"/>
    <n v="3415"/>
    <m/>
    <m/>
    <m/>
    <m/>
    <s v="GURRY MICHAEL L"/>
    <s v="GURRY ELAINE M"/>
    <s v="5592 N BEDSTROW BLVD"/>
    <s v="BEVERLY HILLS FL 34465"/>
  </r>
  <r>
    <x v="2388"/>
    <s v="18E17S320030  00280 0060"/>
    <s v="7492"/>
    <s v="PINE RIDGE UNITS 3 &amp; 4"/>
    <s v="0100"/>
    <s v="Single Family Residential"/>
    <s v="02"/>
    <s v="18S"/>
    <s v="18E"/>
    <s v="STANDARD"/>
    <x v="0"/>
    <n v="43750"/>
    <n v="1"/>
    <s v="000X"/>
    <n v="5826"/>
    <s v="N"/>
    <x v="139"/>
    <s v="WAY"/>
    <m/>
    <s v="BEVERLY HILLS"/>
    <m/>
    <s v="PINE RIDGE UNIT 3 PB 8 PG 51 LOT 6 BLK 28"/>
    <n v="282108"/>
    <n v="16070"/>
    <n v="266038"/>
    <n v="282108"/>
    <n v="257108"/>
    <x v="0"/>
    <x v="134"/>
    <n v="308000"/>
    <n v="3012"/>
    <n v="1939"/>
    <x v="0"/>
    <s v="WARRANTY DEED"/>
    <n v="1"/>
    <x v="15"/>
    <x v="1"/>
    <x v="0"/>
    <n v="1"/>
    <n v="2648"/>
    <n v="32"/>
    <x v="1"/>
    <x v="0"/>
    <n v="4155"/>
    <m/>
    <m/>
    <m/>
    <m/>
    <s v="LEMKE SANDRA F"/>
    <m/>
    <s v="5826 N MAROON WAY"/>
    <s v="BEVERLY HILLS FL 34465"/>
  </r>
  <r>
    <x v="2389"/>
    <s v="18E17S320030  00280 0100"/>
    <s v="7492"/>
    <s v="PINE RIDGE UNITS 3 &amp; 4"/>
    <s v="0100"/>
    <s v="Single Family Residential"/>
    <s v="02"/>
    <s v="18S"/>
    <s v="18E"/>
    <s v="STANDARD"/>
    <x v="0"/>
    <n v="43750"/>
    <n v="1"/>
    <s v="000X"/>
    <n v="5781"/>
    <s v="N"/>
    <x v="138"/>
    <s v="WAY"/>
    <m/>
    <s v="BEVERLY HILLS"/>
    <m/>
    <s v="PINE RIDGE UNIT 3 PB 8 PG 51 LOT 10 BLK 28 "/>
    <n v="168742"/>
    <n v="16070"/>
    <n v="152672"/>
    <n v="124956"/>
    <n v="99956"/>
    <x v="0"/>
    <x v="94"/>
    <n v="125000"/>
    <n v="1098"/>
    <n v="1310"/>
    <x v="0"/>
    <s v="WARRANTY DEED"/>
    <n v="1"/>
    <x v="13"/>
    <x v="1"/>
    <x v="0"/>
    <m/>
    <n v="1758"/>
    <n v="32"/>
    <x v="0"/>
    <x v="0"/>
    <n v="2686"/>
    <m/>
    <m/>
    <m/>
    <m/>
    <s v="EVERINGHAM J F"/>
    <m/>
    <s v="5781 N PECAN WAY"/>
    <s v="BEVERLY HILLS FL 34465"/>
  </r>
  <r>
    <x v="2390"/>
    <s v="18E17S320030  00290 0070"/>
    <s v="7492"/>
    <s v="PINE RIDGE UNITS 3 &amp; 4"/>
    <s v="0100"/>
    <s v="Single Family Residential"/>
    <s v="02"/>
    <s v="18S"/>
    <s v="18E"/>
    <s v="STANDARD"/>
    <x v="0"/>
    <n v="43753"/>
    <n v="1"/>
    <s v="000X"/>
    <n v="5998"/>
    <s v="N"/>
    <x v="136"/>
    <s v="DR"/>
    <m/>
    <s v="BEVERLY HILLS"/>
    <m/>
    <s v="PINE RIDGE UNIT 3 PB 8 PG 51 LOT 7 BLK 29"/>
    <n v="254225"/>
    <n v="16070"/>
    <n v="238155"/>
    <n v="187649"/>
    <n v="162649"/>
    <x v="0"/>
    <x v="625"/>
    <n v="16500"/>
    <n v="1407"/>
    <n v="173"/>
    <x v="1"/>
    <s v="WARRANTY DEED"/>
    <n v="1"/>
    <x v="23"/>
    <x v="1"/>
    <x v="0"/>
    <n v="1"/>
    <n v="2445"/>
    <n v="32"/>
    <x v="0"/>
    <x v="0"/>
    <n v="3421"/>
    <m/>
    <m/>
    <m/>
    <m/>
    <s v="IMES RICHARD R"/>
    <s v="IMES JACQUELINE M"/>
    <s v="5998 N NAKOMA DR"/>
    <s v="BEVERLY HILLS FL 34465"/>
  </r>
  <r>
    <x v="2391"/>
    <s v="18E17S320030  00290 0100"/>
    <s v="7492"/>
    <s v="PINE RIDGE UNITS 3 &amp; 4"/>
    <s v="0100"/>
    <s v="Single Family Residential"/>
    <s v="02"/>
    <s v="18S"/>
    <s v="18E"/>
    <s v="STANDARD"/>
    <x v="0"/>
    <n v="43753"/>
    <n v="1"/>
    <s v="000X"/>
    <n v="5918"/>
    <s v="N"/>
    <x v="136"/>
    <s v="DR"/>
    <m/>
    <s v="BEVERLY HILLS"/>
    <m/>
    <s v="PINE RIDGE UNIT 3 PB 8 PG 51 LOT 10 BLK 29"/>
    <n v="167368"/>
    <n v="16070"/>
    <n v="151298"/>
    <n v="125102"/>
    <n v="100102"/>
    <x v="0"/>
    <x v="60"/>
    <n v="21800"/>
    <n v="1309"/>
    <n v="540"/>
    <x v="1"/>
    <s v="FROM DEVELOPERS"/>
    <n v="1"/>
    <x v="5"/>
    <x v="1"/>
    <x v="0"/>
    <m/>
    <n v="1649"/>
    <n v="32"/>
    <x v="0"/>
    <x v="0"/>
    <n v="2328"/>
    <m/>
    <m/>
    <m/>
    <m/>
    <s v="SINIAWSKI NORBERTO"/>
    <s v="SINIAWSKI NANCY R"/>
    <s v="5918 N NAKOMA DR"/>
    <s v="BEVERLY HILLS FL 34465"/>
  </r>
  <r>
    <x v="2392"/>
    <s v="18E17S320030  00290 0160"/>
    <s v="7492"/>
    <s v="PINE RIDGE UNITS 3 &amp; 4"/>
    <s v="0100"/>
    <s v="Single Family Residential"/>
    <s v="02"/>
    <s v="18S"/>
    <s v="18E"/>
    <s v="STANDARD"/>
    <x v="0"/>
    <n v="43352"/>
    <n v="1"/>
    <s v="000X"/>
    <n v="5875"/>
    <s v="N"/>
    <x v="139"/>
    <s v="WAY"/>
    <m/>
    <s v="BEVERLY HILLS"/>
    <m/>
    <s v="PINE RIDGE UNIT 3 PB 8 PG 51 LOT 16 BLK 29"/>
    <n v="232609"/>
    <n v="15920"/>
    <n v="216689"/>
    <n v="228013"/>
    <n v="203013"/>
    <x v="0"/>
    <x v="84"/>
    <n v="248000"/>
    <n v="2907"/>
    <n v="1279"/>
    <x v="0"/>
    <s v="WARRANTY DEED"/>
    <n v="1"/>
    <x v="1"/>
    <x v="0"/>
    <x v="1"/>
    <m/>
    <n v="1888"/>
    <n v="32"/>
    <x v="0"/>
    <x v="0"/>
    <n v="2703"/>
    <m/>
    <m/>
    <m/>
    <m/>
    <s v="JARVIS MICHAEL L"/>
    <s v="JARVIS BONNIE ANN"/>
    <s v="5875 N MAROON WAY"/>
    <s v="BEVERLY HILLS FL 34465 2496"/>
  </r>
  <r>
    <x v="2393"/>
    <s v="18E17S320030  00260 0090"/>
    <s v="7492"/>
    <s v="PINE RIDGE UNITS 3 &amp; 4"/>
    <s v="0100"/>
    <s v="Single Family Residential"/>
    <s v="02"/>
    <s v="18S"/>
    <s v="18E"/>
    <s v="STANDARD"/>
    <x v="0"/>
    <n v="45664"/>
    <n v="1.05"/>
    <s v="000X"/>
    <n v="5655"/>
    <s v="N"/>
    <x v="136"/>
    <s v="DR"/>
    <m/>
    <s v="BEVERLY HILLS"/>
    <m/>
    <s v="PINE RIDGE UNIT 3 PB 8 PG 51 LOT 9 BLK 26"/>
    <n v="216641"/>
    <n v="16770"/>
    <n v="199871"/>
    <n v="152397"/>
    <n v="127397"/>
    <x v="0"/>
    <x v="267"/>
    <n v="10000"/>
    <n v="1240"/>
    <n v="638"/>
    <x v="1"/>
    <s v="WARRANTY DEED"/>
    <n v="1"/>
    <x v="23"/>
    <x v="1"/>
    <x v="0"/>
    <n v="1"/>
    <n v="2180"/>
    <n v="32"/>
    <x v="1"/>
    <x v="0"/>
    <n v="3136"/>
    <m/>
    <m/>
    <m/>
    <m/>
    <s v="WILDER HERBERT C"/>
    <s v="WILDER BEVERLY A"/>
    <s v="2408 GILWOOD DR"/>
    <s v="JOPPA MD 21085"/>
  </r>
  <r>
    <x v="2394"/>
    <s v="18E17S320030  00260 0180"/>
    <s v="7492"/>
    <s v="PINE RIDGE UNITS 3 &amp; 4"/>
    <s v="0000"/>
    <s v="Vacant Residential"/>
    <s v="02"/>
    <s v="18S"/>
    <s v="18E"/>
    <s v="STANDARD"/>
    <x v="1"/>
    <n v="46267"/>
    <n v="1.06"/>
    <s v="000X"/>
    <n v="5756"/>
    <s v="N"/>
    <x v="128"/>
    <s v="BLVD"/>
    <m/>
    <s v="BEVERLY HILLS"/>
    <m/>
    <s v="PINE RIDGE UNIT 3 PB 8 PG 51 LOT 18 BLK 26"/>
    <n v="16990"/>
    <n v="16990"/>
    <n v="0"/>
    <n v="16990"/>
    <n v="16990"/>
    <x v="1"/>
    <x v="407"/>
    <n v="23000"/>
    <n v="1263"/>
    <n v="501"/>
    <x v="1"/>
    <s v="FROM DEVELOPERS"/>
    <m/>
    <x v="6"/>
    <x v="2"/>
    <x v="2"/>
    <m/>
    <m/>
    <m/>
    <x v="2"/>
    <x v="1"/>
    <n v="0"/>
    <m/>
    <m/>
    <m/>
    <m/>
    <s v="HERON CLIVE A PROVOST"/>
    <s v="PROVOST HERON ELANA D"/>
    <s v="14810 NEWCASTLE LN"/>
    <s v="DAVIE FL 33331"/>
  </r>
  <r>
    <x v="2395"/>
    <s v="18E17S320030  00270 0040"/>
    <s v="7492"/>
    <s v="PINE RIDGE UNITS 3 &amp; 4"/>
    <s v="0100"/>
    <s v="Single Family Residential"/>
    <s v="02"/>
    <s v="18S"/>
    <s v="18E"/>
    <s v="STANDARD"/>
    <x v="0"/>
    <n v="43750"/>
    <n v="1"/>
    <s v="000X"/>
    <n v="5812"/>
    <s v="N"/>
    <x v="138"/>
    <s v="WAY"/>
    <m/>
    <s v="BEVERLY HILLS"/>
    <m/>
    <s v="PINE RIDGE UNIT 3 PB 8 PG 51 LOT 4 BLK 27"/>
    <n v="213935"/>
    <n v="16070"/>
    <n v="197865"/>
    <n v="162324"/>
    <n v="137324"/>
    <x v="0"/>
    <x v="338"/>
    <n v="14500"/>
    <n v="1571"/>
    <n v="1834"/>
    <x v="1"/>
    <s v="WARRANTY DEED"/>
    <n v="1"/>
    <x v="22"/>
    <x v="1"/>
    <x v="0"/>
    <m/>
    <n v="1920"/>
    <n v="32"/>
    <x v="1"/>
    <x v="0"/>
    <n v="3012"/>
    <m/>
    <m/>
    <m/>
    <m/>
    <s v="SAKAL JOANNE S"/>
    <m/>
    <s v="5812 N PECAN WAY"/>
    <s v="BEVERLY HILLS FL 34465"/>
  </r>
  <r>
    <x v="2396"/>
    <s v="18E17S320030  00270 0090"/>
    <s v="7492"/>
    <s v="PINE RIDGE UNITS 3 &amp; 4"/>
    <s v="0000"/>
    <s v="Vacant Residential"/>
    <s v="02"/>
    <s v="18S"/>
    <s v="18E"/>
    <s v="STANDARD"/>
    <x v="1"/>
    <n v="43750"/>
    <n v="1"/>
    <s v="000X"/>
    <n v="5689"/>
    <s v="N"/>
    <x v="137"/>
    <s v="DR"/>
    <m/>
    <s v="BEVERLY HILLS"/>
    <m/>
    <s v="PINE RIDGE UNIT 3 PB 8 PG 51 LOT 9 BLK 27"/>
    <n v="16070"/>
    <n v="16070"/>
    <n v="0"/>
    <n v="16070"/>
    <n v="16070"/>
    <x v="1"/>
    <x v="327"/>
    <n v="23000"/>
    <n v="2587"/>
    <n v="1021"/>
    <x v="1"/>
    <s v="WARRANTY DEED"/>
    <m/>
    <x v="6"/>
    <x v="2"/>
    <x v="2"/>
    <m/>
    <m/>
    <m/>
    <x v="2"/>
    <x v="1"/>
    <n v="0"/>
    <m/>
    <m/>
    <m/>
    <m/>
    <s v="FRYE RICHARD J"/>
    <s v="FRYE KATHLEEN M"/>
    <s v="5712 N OAKMONT DR"/>
    <s v="BEVERLY HILLS FL 34465"/>
  </r>
  <r>
    <x v="2397"/>
    <s v="18E17S320030  00270 0120"/>
    <s v="7492"/>
    <s v="PINE RIDGE UNITS 3 &amp; 4"/>
    <s v="0100"/>
    <s v="Single Family Residential"/>
    <s v="02"/>
    <s v="18S"/>
    <s v="18E"/>
    <s v="STANDARD"/>
    <x v="0"/>
    <n v="43750"/>
    <n v="1"/>
    <s v="000X"/>
    <n v="5757"/>
    <s v="N"/>
    <x v="137"/>
    <s v="DR"/>
    <m/>
    <s v="BEVERLY HILLS"/>
    <m/>
    <s v="PINE RIDGE UNIT 3 PB 8 PG 51 LOT 12 BLK 27"/>
    <n v="236617"/>
    <n v="16070"/>
    <n v="220547"/>
    <n v="236617"/>
    <n v="206617"/>
    <x v="0"/>
    <x v="517"/>
    <n v="254700"/>
    <n v="2804"/>
    <n v="1045"/>
    <x v="0"/>
    <s v="WARRANTY DEED"/>
    <n v="1"/>
    <x v="17"/>
    <x v="0"/>
    <x v="1"/>
    <m/>
    <n v="2027"/>
    <n v="32"/>
    <x v="1"/>
    <x v="0"/>
    <n v="3197"/>
    <m/>
    <m/>
    <m/>
    <m/>
    <s v="GOULETTE DANIEL L"/>
    <s v="GOULETTE JANIS L"/>
    <s v="5757 N OAKMONT DR"/>
    <s v="BEVERLY HILLS FL 34465"/>
  </r>
  <r>
    <x v="2398"/>
    <s v="18E17S320030  00280 0130"/>
    <s v="7492"/>
    <s v="PINE RIDGE UNITS 3 &amp; 4"/>
    <s v="0100"/>
    <s v="Single Family Residential"/>
    <s v="02"/>
    <s v="18S"/>
    <s v="18E"/>
    <s v="STANDARD"/>
    <x v="0"/>
    <n v="43750"/>
    <n v="1"/>
    <s v="000X"/>
    <n v="5857"/>
    <s v="N"/>
    <x v="138"/>
    <s v="WAY"/>
    <m/>
    <s v="BEVERLY HILLS"/>
    <m/>
    <s v="PINE RIDGE UNIT 3 PB 8 PG 51 LOT 13 BLK 28"/>
    <n v="322019"/>
    <n v="16070"/>
    <n v="305949"/>
    <n v="310843"/>
    <n v="285843"/>
    <x v="0"/>
    <x v="570"/>
    <n v="420000"/>
    <n v="2943"/>
    <n v="2257"/>
    <x v="0"/>
    <s v="WARRANTY DEED"/>
    <n v="1"/>
    <x v="17"/>
    <x v="1"/>
    <x v="0"/>
    <m/>
    <n v="2307"/>
    <n v="32"/>
    <x v="0"/>
    <x v="0"/>
    <n v="3564"/>
    <m/>
    <m/>
    <m/>
    <m/>
    <s v="EICHLER FRED A"/>
    <s v="EICHLER JO"/>
    <s v="5857 N PECAN WAY"/>
    <s v="BEVERLY HILLS FL 34465"/>
  </r>
  <r>
    <x v="2399"/>
    <s v="18E17S320030  00290 0080"/>
    <s v="7492"/>
    <s v="PINE RIDGE UNITS 3 &amp; 4"/>
    <s v="0000"/>
    <s v="Vacant Residential"/>
    <s v="02"/>
    <s v="18S"/>
    <s v="18E"/>
    <s v="STANDARD"/>
    <x v="1"/>
    <n v="43753"/>
    <n v="1"/>
    <s v="000X"/>
    <n v="5986"/>
    <s v="N"/>
    <x v="136"/>
    <s v="DR"/>
    <m/>
    <s v="BEVERLY HILLS"/>
    <m/>
    <s v="PINE RIDGE UNIT 3 PB 8 PG 51 LOT 8 BLK 29"/>
    <n v="16070"/>
    <n v="16070"/>
    <n v="0"/>
    <n v="16070"/>
    <n v="16070"/>
    <x v="1"/>
    <x v="933"/>
    <n v="37000"/>
    <n v="3138"/>
    <n v="2439"/>
    <x v="1"/>
    <s v="WARRANTY DEED"/>
    <m/>
    <x v="6"/>
    <x v="2"/>
    <x v="2"/>
    <m/>
    <m/>
    <m/>
    <x v="2"/>
    <x v="1"/>
    <n v="0"/>
    <m/>
    <m/>
    <m/>
    <m/>
    <s v="THOMPSON JEFFERY A"/>
    <s v="THOMPSON ROBIN M"/>
    <s v="5899 N MAROON WAY"/>
    <s v="BEVERY HILLS FL 34465"/>
  </r>
  <r>
    <x v="2400"/>
    <s v="18E17S320030  00290 0170"/>
    <s v="7492"/>
    <s v="PINE RIDGE UNITS 3 &amp; 4"/>
    <s v="0100"/>
    <s v="Single Family Residential"/>
    <s v="02"/>
    <s v="18S"/>
    <s v="18E"/>
    <s v="STANDARD"/>
    <x v="0"/>
    <n v="43896"/>
    <n v="1.01"/>
    <s v="000X"/>
    <n v="5899"/>
    <s v="N"/>
    <x v="139"/>
    <s v="WAY"/>
    <m/>
    <s v="BEVERLY HILLS"/>
    <m/>
    <s v="PINE RIDGE UNIT 3 PB 8 PG 51 LOT 17 BLK 29"/>
    <n v="316296"/>
    <n v="16120"/>
    <n v="300176"/>
    <n v="244205"/>
    <n v="219205"/>
    <x v="0"/>
    <x v="953"/>
    <n v="297000"/>
    <n v="2823"/>
    <n v="885"/>
    <x v="0"/>
    <s v="WARRANTY DEED"/>
    <n v="1"/>
    <x v="0"/>
    <x v="0"/>
    <x v="1"/>
    <m/>
    <n v="2629"/>
    <n v="32"/>
    <x v="0"/>
    <x v="0"/>
    <n v="3763"/>
    <m/>
    <m/>
    <m/>
    <m/>
    <s v="THOMPSON JEFFERY A"/>
    <s v="THOMPSON ROBIN M"/>
    <s v="5899 N MAROON WAY"/>
    <s v="BEVERLY HILLS FL 34465"/>
  </r>
  <r>
    <x v="2401"/>
    <s v="18E17S320030  00250 0070"/>
    <s v="7492"/>
    <s v="PINE RIDGE UNITS 3 &amp; 4"/>
    <s v="0000"/>
    <s v="Vacant Residential"/>
    <s v="02"/>
    <s v="18S"/>
    <s v="18E"/>
    <s v="STANDARD"/>
    <x v="1"/>
    <n v="51442"/>
    <n v="1.18"/>
    <s v="000X"/>
    <n v="5341"/>
    <s v="N"/>
    <x v="132"/>
    <s v="DR"/>
    <m/>
    <s v="BEVERLY HILLS"/>
    <m/>
    <s v="PINE RIDGE UNIT 3 PB 8 PG 51 LOT 7 BLK 25"/>
    <n v="18790"/>
    <n v="18790"/>
    <n v="0"/>
    <n v="18790"/>
    <n v="18790"/>
    <x v="1"/>
    <x v="486"/>
    <n v="23896"/>
    <n v="1040"/>
    <n v="1918"/>
    <x v="1"/>
    <s v="FROM DEVELOPERS"/>
    <m/>
    <x v="6"/>
    <x v="2"/>
    <x v="2"/>
    <m/>
    <m/>
    <m/>
    <x v="2"/>
    <x v="1"/>
    <n v="0"/>
    <m/>
    <m/>
    <m/>
    <m/>
    <s v="DICKEY RAYMOND P"/>
    <s v="DICKEY BRENDA"/>
    <s v="41 SOUTH RD"/>
    <s v="LONDONDERRY NH 03053 3814"/>
  </r>
  <r>
    <x v="2402"/>
    <s v="18E17S320030  00250 0090"/>
    <s v="7492"/>
    <s v="PINE RIDGE UNITS 3 &amp; 4"/>
    <s v="0000"/>
    <s v="Vacant Residential"/>
    <s v="02"/>
    <s v="18S"/>
    <s v="18E"/>
    <s v="STANDARD"/>
    <x v="1"/>
    <n v="46100"/>
    <n v="1.06"/>
    <s v="000X"/>
    <n v="5421"/>
    <s v="N"/>
    <x v="136"/>
    <s v="DR"/>
    <m/>
    <s v="BEVERLY HILLS"/>
    <m/>
    <s v="PINE RIDGE UNIT 3 PB 8 PG 51 LOT 9 BLK 25"/>
    <n v="16930"/>
    <n v="16930"/>
    <n v="0"/>
    <n v="16930"/>
    <n v="16930"/>
    <x v="1"/>
    <x v="257"/>
    <n v="21000"/>
    <n v="1329"/>
    <n v="984"/>
    <x v="1"/>
    <s v="FROM DEVELOPERS"/>
    <m/>
    <x v="6"/>
    <x v="2"/>
    <x v="2"/>
    <m/>
    <m/>
    <m/>
    <x v="2"/>
    <x v="1"/>
    <n v="0"/>
    <m/>
    <m/>
    <m/>
    <m/>
    <s v="SHIH-JEI HSU"/>
    <s v="LI-CHING YEH LEE"/>
    <s v="3F NO 9 LANE 99 I TUNG STREET"/>
    <s v=" 104 TAIWAN"/>
  </r>
  <r>
    <x v="2403"/>
    <s v="18E17S320030  00260 0050"/>
    <s v="7492"/>
    <s v="PINE RIDGE UNITS 3 &amp; 4"/>
    <s v="0100"/>
    <s v="Single Family Residential"/>
    <s v="02"/>
    <s v="18S"/>
    <s v="18E"/>
    <s v="STANDARD"/>
    <x v="0"/>
    <n v="43800"/>
    <n v="1.01"/>
    <s v="000X"/>
    <n v="5737"/>
    <s v="N"/>
    <x v="136"/>
    <s v="DR"/>
    <m/>
    <s v="BEVERLY HILLS"/>
    <m/>
    <s v="PINE RIDGE UNIT 3 PB 8 PG 51 LOT 5 BLK 26"/>
    <n v="218644"/>
    <n v="16090"/>
    <n v="202554"/>
    <n v="154188"/>
    <n v="129188"/>
    <x v="0"/>
    <x v="94"/>
    <n v="9000"/>
    <n v="1100"/>
    <n v="1479"/>
    <x v="1"/>
    <s v="WARRANTY DEED"/>
    <n v="1"/>
    <x v="23"/>
    <x v="1"/>
    <x v="0"/>
    <m/>
    <n v="2339"/>
    <n v="32"/>
    <x v="1"/>
    <x v="0"/>
    <n v="3253"/>
    <m/>
    <m/>
    <m/>
    <m/>
    <s v="MARTIN ROBERT L"/>
    <s v="MARTIN BEVERLY B"/>
    <s v="5737 N NAKOMA DR"/>
    <s v="BEVERLY HILLS FL 34465"/>
  </r>
  <r>
    <x v="2404"/>
    <s v="18E17S320030  00260 0120"/>
    <s v="7492"/>
    <s v="PINE RIDGE UNITS 3 &amp; 4"/>
    <s v="0000"/>
    <s v="Vacant Residential"/>
    <s v="02"/>
    <s v="18S"/>
    <s v="18E"/>
    <s v="STANDARD"/>
    <x v="1"/>
    <n v="48719"/>
    <n v="1.1200000000000001"/>
    <s v="000X"/>
    <n v="5626"/>
    <s v="N"/>
    <x v="128"/>
    <s v="BLVD"/>
    <m/>
    <s v="BEVERLY HILLS"/>
    <m/>
    <s v="PINE RIDGE UNIT 3 PB 8 PG 51 LOT 12 BLK 26 "/>
    <n v="17890"/>
    <n v="17890"/>
    <n v="0"/>
    <n v="17890"/>
    <n v="17890"/>
    <x v="1"/>
    <x v="345"/>
    <n v="12000"/>
    <n v="1569"/>
    <n v="378"/>
    <x v="1"/>
    <s v="SAME FAMILY/DEED FOL"/>
    <m/>
    <x v="6"/>
    <x v="2"/>
    <x v="2"/>
    <m/>
    <m/>
    <m/>
    <x v="2"/>
    <x v="1"/>
    <n v="0"/>
    <m/>
    <m/>
    <m/>
    <m/>
    <s v="PASNO FRED T &amp; SUSAN M"/>
    <m/>
    <s v="721 210TH AVE"/>
    <s v="SOMERSET WI 54025"/>
  </r>
  <r>
    <x v="2405"/>
    <s v="18E17S320030  00270 0050"/>
    <s v="7492"/>
    <s v="PINE RIDGE UNITS 3 &amp; 4"/>
    <s v="0100"/>
    <s v="Single Family Residential"/>
    <s v="02"/>
    <s v="18S"/>
    <s v="18E"/>
    <s v="STANDARD"/>
    <x v="0"/>
    <n v="43750"/>
    <n v="1"/>
    <s v="000X"/>
    <n v="5780"/>
    <s v="N"/>
    <x v="138"/>
    <s v="WAY"/>
    <m/>
    <s v="BEVERLY HILLS"/>
    <m/>
    <s v="PINE RIDGE UNIT 3 PB 8 PG 51 LOT 5 BLK 27"/>
    <n v="193903"/>
    <n v="16070"/>
    <n v="177833"/>
    <n v="142607"/>
    <n v="117107"/>
    <x v="0"/>
    <x v="682"/>
    <n v="11500"/>
    <n v="1184"/>
    <n v="616"/>
    <x v="1"/>
    <s v="WARRANTY DEED"/>
    <n v="1"/>
    <x v="10"/>
    <x v="1"/>
    <x v="0"/>
    <m/>
    <n v="1872"/>
    <n v="32"/>
    <x v="1"/>
    <x v="0"/>
    <n v="2824"/>
    <m/>
    <m/>
    <m/>
    <m/>
    <s v="REMIGIO CARLOS"/>
    <s v="REMIGIO ESTHER M"/>
    <s v="5780 N PECAN WAY"/>
    <s v="BEVERLY HILLS FL 34465"/>
  </r>
  <r>
    <x v="2406"/>
    <s v="18E17S320030  00270 0130"/>
    <s v="7492"/>
    <s v="PINE RIDGE UNITS 3 &amp; 4"/>
    <s v="0100"/>
    <s v="Single Family Residential"/>
    <s v="02"/>
    <s v="18S"/>
    <s v="18E"/>
    <s v="STANDARD"/>
    <x v="0"/>
    <n v="43750"/>
    <n v="1"/>
    <s v="000X"/>
    <n v="5799"/>
    <s v="N"/>
    <x v="137"/>
    <s v="DR"/>
    <m/>
    <s v="BEVERLY HILLS"/>
    <m/>
    <s v="PINE RIDGE UNIT 3 PB 8 PG 51 LOT 13 BLK 27"/>
    <n v="257856"/>
    <n v="16070"/>
    <n v="241786"/>
    <n v="198815"/>
    <n v="173815"/>
    <x v="0"/>
    <x v="203"/>
    <n v="15000"/>
    <n v="1594"/>
    <n v="335"/>
    <x v="1"/>
    <s v="WARRANTY DEED"/>
    <n v="1"/>
    <x v="15"/>
    <x v="1"/>
    <x v="0"/>
    <m/>
    <n v="2428"/>
    <n v="32"/>
    <x v="0"/>
    <x v="0"/>
    <n v="3584"/>
    <m/>
    <m/>
    <m/>
    <m/>
    <s v="SKINNER DEAN W"/>
    <s v="SKINNER GEORGIA C"/>
    <s v="5799 N OAKMONT DR"/>
    <s v="BEVERLY HILLS FL 34465"/>
  </r>
  <r>
    <x v="2407"/>
    <s v="18E17S320030  00280 0040"/>
    <s v="7492"/>
    <s v="PINE RIDGE UNITS 3 &amp; 4"/>
    <s v="0100"/>
    <s v="Single Family Residential"/>
    <s v="02"/>
    <s v="18S"/>
    <s v="18E"/>
    <s v="STANDARD"/>
    <x v="0"/>
    <n v="43750"/>
    <n v="1"/>
    <s v="000X"/>
    <n v="5876"/>
    <s v="N"/>
    <x v="139"/>
    <s v="WAY"/>
    <m/>
    <s v="BEVERLY HILLS"/>
    <m/>
    <s v="PINE RIDGE UNIT 3 PB 8 PG 51 LOT 4 BLK 28"/>
    <n v="191291"/>
    <n v="16070"/>
    <n v="175221"/>
    <n v="147437"/>
    <n v="122437"/>
    <x v="0"/>
    <x v="193"/>
    <n v="168000"/>
    <n v="1661"/>
    <n v="213"/>
    <x v="0"/>
    <s v="WARRANTY DEED"/>
    <n v="1"/>
    <x v="10"/>
    <x v="1"/>
    <x v="0"/>
    <m/>
    <n v="1756"/>
    <n v="32"/>
    <x v="0"/>
    <x v="0"/>
    <n v="2563"/>
    <m/>
    <m/>
    <m/>
    <m/>
    <s v="BROWN RICHARD W"/>
    <s v="BROWN CHERYL A"/>
    <s v="5876 N MAROON WAY"/>
    <s v="BEVERLY HILLS FL 34465 2470"/>
  </r>
  <r>
    <x v="2408"/>
    <s v="18E17S320030  00280 0080"/>
    <s v="7492"/>
    <s v="PINE RIDGE UNITS 3 &amp; 4"/>
    <s v="0100"/>
    <s v="Single Family Residential"/>
    <s v="02"/>
    <s v="18S"/>
    <s v="18E"/>
    <s v="STANDARD"/>
    <x v="0"/>
    <n v="46117"/>
    <n v="1.06"/>
    <s v="000X"/>
    <n v="5725"/>
    <s v="N"/>
    <x v="138"/>
    <s v="WAY"/>
    <m/>
    <s v="BEVERLY HILLS"/>
    <m/>
    <s v="PINE RIDGE UNIT 3 PB 8 PG 51 LOT 8 BLK 28"/>
    <n v="319037"/>
    <n v="16940"/>
    <n v="302097"/>
    <n v="319037"/>
    <n v="319037"/>
    <x v="1"/>
    <x v="11"/>
    <n v="19500"/>
    <n v="1629"/>
    <n v="270"/>
    <x v="1"/>
    <s v="WARRANTY DEED"/>
    <n v="1"/>
    <x v="42"/>
    <x v="1"/>
    <x v="0"/>
    <m/>
    <n v="3208"/>
    <n v="32"/>
    <x v="0"/>
    <x v="0"/>
    <n v="4553"/>
    <m/>
    <m/>
    <m/>
    <m/>
    <s v="NARVAEZ DIANA"/>
    <s v="LUCY AND ILDEFONSO NARVAEZ TRUST"/>
    <s v="6035 BROADWAY 7E"/>
    <s v="BRONX NY 10471"/>
  </r>
  <r>
    <x v="2409"/>
    <s v="18E17S320030  00280 0110"/>
    <s v="7492"/>
    <s v="PINE RIDGE UNITS 3 &amp; 4"/>
    <s v="0000"/>
    <s v="Vacant Residential"/>
    <s v="02"/>
    <s v="18S"/>
    <s v="18E"/>
    <s v="STANDARD"/>
    <x v="1"/>
    <n v="43750"/>
    <n v="1"/>
    <s v="000X"/>
    <n v="5813"/>
    <s v="N"/>
    <x v="138"/>
    <s v="WAY"/>
    <m/>
    <s v="BEVERLY HILLS"/>
    <m/>
    <s v="PINE RIDGE UNIT 3 PB 8 PG 51 LOT 11 BLK 28"/>
    <n v="16070"/>
    <n v="16070"/>
    <n v="0"/>
    <n v="16070"/>
    <n v="16070"/>
    <x v="1"/>
    <x v="414"/>
    <n v="29900"/>
    <n v="1719"/>
    <n v="1201"/>
    <x v="1"/>
    <s v="DEEDS CONVEYING PARTIAL INTEREST"/>
    <m/>
    <x v="6"/>
    <x v="2"/>
    <x v="2"/>
    <m/>
    <m/>
    <m/>
    <x v="2"/>
    <x v="1"/>
    <n v="0"/>
    <m/>
    <m/>
    <m/>
    <m/>
    <s v="BUENANO ANGELA EVANS"/>
    <s v="BUENANO ANDREA L"/>
    <s v="10073 SW 55 LN"/>
    <s v="COOPER CITY FL 33328"/>
  </r>
  <r>
    <x v="2410"/>
    <s v="18E17S320030  00280 0140"/>
    <s v="7492"/>
    <s v="PINE RIDGE UNITS 3 &amp; 4"/>
    <s v="0000"/>
    <s v="Vacant Residential"/>
    <s v="02"/>
    <s v="18S"/>
    <s v="18E"/>
    <s v="STANDARD"/>
    <x v="1"/>
    <n v="46116"/>
    <n v="1.06"/>
    <s v="000X"/>
    <n v="5899"/>
    <s v="N"/>
    <x v="138"/>
    <s v="WAY"/>
    <m/>
    <s v="BEVERLY HILLS"/>
    <m/>
    <s v="PINE RIDGE UNIT 3 PB 8 PG 51 LOT 14 BLK 28"/>
    <n v="16940"/>
    <n v="16940"/>
    <n v="0"/>
    <n v="16940"/>
    <n v="16940"/>
    <x v="1"/>
    <x v="954"/>
    <n v="22000"/>
    <n v="1372"/>
    <n v="1942"/>
    <x v="1"/>
    <s v="FROM DEVELOPERS"/>
    <m/>
    <x v="6"/>
    <x v="2"/>
    <x v="2"/>
    <m/>
    <m/>
    <m/>
    <x v="2"/>
    <x v="1"/>
    <n v="0"/>
    <m/>
    <m/>
    <m/>
    <m/>
    <s v="HSU WHEI HSU LIN"/>
    <m/>
    <s v="8F 1 36 SECTION 3"/>
    <s v="TAIPEI ROC 106 TAIWAN"/>
  </r>
  <r>
    <x v="2411"/>
    <s v="18E17S320030  00290 0030"/>
    <s v="7492"/>
    <s v="PINE RIDGE UNITS 3 &amp; 4"/>
    <s v="0100"/>
    <s v="Single Family Residential"/>
    <s v="35"/>
    <s v="17S"/>
    <s v="18E"/>
    <s v="1.0 TO 2.5 ACRES HIGH"/>
    <x v="0"/>
    <n v="55365"/>
    <n v="1.27"/>
    <s v="000X"/>
    <n v="6120"/>
    <s v="N"/>
    <x v="136"/>
    <s v="DR"/>
    <m/>
    <s v="BEVERLY HILLS"/>
    <m/>
    <s v="PINE RIDGE UNIT 3 PB 8 PG 51  LOT 3 BLK 29"/>
    <n v="234383"/>
    <n v="15890"/>
    <n v="218493"/>
    <n v="234383"/>
    <n v="234383"/>
    <x v="0"/>
    <x v="955"/>
    <n v="257000"/>
    <n v="2963"/>
    <n v="2159"/>
    <x v="0"/>
    <s v="TO/FROM RELIG/CHAR/OR BENEVOLENT"/>
    <n v="1"/>
    <x v="3"/>
    <x v="1"/>
    <x v="0"/>
    <m/>
    <n v="2274"/>
    <n v="32"/>
    <x v="1"/>
    <x v="0"/>
    <n v="3566"/>
    <m/>
    <m/>
    <m/>
    <m/>
    <s v="HABER DAVID"/>
    <s v="HABER LILIYA"/>
    <s v="6120 N NAKOMA DR"/>
    <s v="BEVERLY HILLS FL 34465"/>
  </r>
  <r>
    <x v="2412"/>
    <s v="18E17S320030  00290 0060"/>
    <s v="7492"/>
    <s v="PINE RIDGE UNITS 3 &amp; 4"/>
    <s v="0100"/>
    <s v="Single Family Residential"/>
    <s v="02"/>
    <s v="18S"/>
    <s v="18E"/>
    <s v="STANDARD"/>
    <x v="0"/>
    <n v="43753"/>
    <n v="1"/>
    <s v="000X"/>
    <n v="6012"/>
    <s v="N"/>
    <x v="136"/>
    <s v="DR"/>
    <m/>
    <s v="BEVERLY HILLS"/>
    <m/>
    <s v="PINE RIDGE UNIT 3 PB 8 PG 51 LOT 6 BLK 29"/>
    <n v="326312"/>
    <n v="16070"/>
    <n v="310242"/>
    <n v="247930"/>
    <n v="222930"/>
    <x v="0"/>
    <x v="288"/>
    <n v="60000"/>
    <n v="1811"/>
    <n v="1942"/>
    <x v="1"/>
    <s v="WARRANTY DEED"/>
    <n v="1"/>
    <x v="0"/>
    <x v="0"/>
    <x v="4"/>
    <m/>
    <n v="3328"/>
    <n v="32"/>
    <x v="0"/>
    <x v="0"/>
    <n v="4539"/>
    <m/>
    <m/>
    <m/>
    <m/>
    <s v="COCHRAN STANLEY C"/>
    <s v="COCHRAN ALINA D"/>
    <s v="6012 N NAKOMA DR"/>
    <s v="BEVERLY HILLS FL 34465"/>
  </r>
  <r>
    <x v="2413"/>
    <s v="18E17S320030  00290 0120"/>
    <s v="7492"/>
    <s v="PINE RIDGE UNITS 3 &amp; 4"/>
    <s v="0100"/>
    <s v="Single Family Residential"/>
    <s v="02"/>
    <s v="18S"/>
    <s v="18E"/>
    <s v="STANDARD"/>
    <x v="0"/>
    <n v="43799"/>
    <n v="1.01"/>
    <s v="000X"/>
    <n v="5834"/>
    <s v="N"/>
    <x v="136"/>
    <s v="DR"/>
    <m/>
    <s v="BEVERLY HILLS"/>
    <m/>
    <s v="PINE RIDGE UNIT 3 PB 8 PG 51 LOT 12 BLK 29"/>
    <n v="333797"/>
    <n v="16090"/>
    <n v="317707"/>
    <n v="271790"/>
    <n v="246790"/>
    <x v="0"/>
    <x v="386"/>
    <n v="95000"/>
    <n v="2031"/>
    <n v="1811"/>
    <x v="1"/>
    <s v="WARRANTY DEED"/>
    <n v="1"/>
    <x v="37"/>
    <x v="1"/>
    <x v="1"/>
    <m/>
    <n v="3263"/>
    <n v="32"/>
    <x v="0"/>
    <x v="0"/>
    <n v="4240"/>
    <m/>
    <m/>
    <m/>
    <m/>
    <s v="LEE WANDA"/>
    <m/>
    <s v="5834 N NAKOMA DR"/>
    <s v="BEVERLY HILLS FL 34465"/>
  </r>
  <r>
    <x v="2414"/>
    <s v="18E17S320030  00290 0130"/>
    <s v="7492"/>
    <s v="PINE RIDGE UNITS 3 &amp; 4"/>
    <s v="0000"/>
    <s v="Vacant Residential"/>
    <s v="02"/>
    <s v="18S"/>
    <s v="18E"/>
    <s v="STANDARD"/>
    <x v="1"/>
    <n v="45994"/>
    <n v="1.06"/>
    <s v="000X"/>
    <n v="5803"/>
    <s v="N"/>
    <x v="139"/>
    <s v="WAY"/>
    <m/>
    <s v="BEVERLY HILLS"/>
    <m/>
    <s v="PINE RIDGE UNIT 3 PB 8 PG 51 LOT 13 BLK 29 "/>
    <n v="16890"/>
    <n v="16890"/>
    <n v="0"/>
    <n v="16890"/>
    <n v="16890"/>
    <x v="1"/>
    <x v="325"/>
    <n v="21900"/>
    <n v="872"/>
    <n v="2126"/>
    <x v="1"/>
    <s v="UNDEFINED"/>
    <m/>
    <x v="6"/>
    <x v="2"/>
    <x v="2"/>
    <m/>
    <m/>
    <m/>
    <x v="2"/>
    <x v="1"/>
    <n v="0"/>
    <m/>
    <m/>
    <m/>
    <m/>
    <s v="CHEN TIEN MIEN"/>
    <m/>
    <s v="18416 PARADISE COVE TER"/>
    <s v="OLNEY MD 20832 3039"/>
  </r>
  <r>
    <x v="2415"/>
    <s v="18E17S320030  00290 0220"/>
    <s v="7492"/>
    <s v="PINE RIDGE UNITS 3 &amp; 4"/>
    <s v="0000"/>
    <s v="Vacant Residential"/>
    <s v="35"/>
    <s v="17S"/>
    <s v="18E"/>
    <s v="STANDARD"/>
    <x v="1"/>
    <n v="43959"/>
    <n v="1.01"/>
    <s v="000X"/>
    <n v="6025"/>
    <s v="N"/>
    <x v="139"/>
    <s v="WAY"/>
    <m/>
    <s v="BEVERLY HILLS"/>
    <m/>
    <s v="PINE RIDGE UNIT 3 PB 8 PG 51 LOT 22 BLK 29"/>
    <n v="16150"/>
    <n v="16150"/>
    <n v="0"/>
    <n v="16150"/>
    <n v="16150"/>
    <x v="1"/>
    <x v="956"/>
    <n v="22000"/>
    <n v="3069"/>
    <n v="1446"/>
    <x v="1"/>
    <s v="TO/FROM RELIG/CHAR/OR BENEVOLENT"/>
    <m/>
    <x v="6"/>
    <x v="2"/>
    <x v="2"/>
    <m/>
    <m/>
    <m/>
    <x v="2"/>
    <x v="1"/>
    <n v="0"/>
    <m/>
    <m/>
    <m/>
    <m/>
    <s v="BROOKSVILLE UNIVERSAL CHURCH INC"/>
    <m/>
    <s v="6120 N NAKOMAS DR"/>
    <s v="BEVERLY HILLS FL 33465"/>
  </r>
  <r>
    <x v="2416"/>
    <s v="18E17S320030  00300 0080"/>
    <s v="7492"/>
    <s v="PINE RIDGE UNITS 3 &amp; 4"/>
    <s v="0100"/>
    <s v="Single Family Residential"/>
    <s v="34"/>
    <s v="17S"/>
    <s v="18E"/>
    <s v="STANDARD"/>
    <x v="0"/>
    <n v="43487"/>
    <n v="1"/>
    <s v="000X"/>
    <n v="2350"/>
    <s v="W"/>
    <x v="130"/>
    <s v="DR"/>
    <m/>
    <s v="BEVERLY HILLS"/>
    <m/>
    <s v="PINE RIDGE UNIT 3 PB 8 PG 51 LOT 8 BLK 30"/>
    <n v="429507"/>
    <n v="15970"/>
    <n v="413537"/>
    <n v="305484"/>
    <n v="280484"/>
    <x v="0"/>
    <x v="51"/>
    <n v="13000"/>
    <n v="1543"/>
    <n v="1963"/>
    <x v="1"/>
    <s v="WARRANTY DEED"/>
    <n v="2"/>
    <x v="24"/>
    <x v="0"/>
    <x v="4"/>
    <m/>
    <n v="5894"/>
    <n v="14"/>
    <x v="0"/>
    <x v="0"/>
    <n v="7551"/>
    <m/>
    <m/>
    <m/>
    <m/>
    <s v="LEVENGOOD JERROLD"/>
    <s v="LEVENGOOD MARYLYNN"/>
    <s v="2350 W TALL OAKS DR"/>
    <s v="BEVERLY HILLS FL 34465"/>
  </r>
  <r>
    <x v="2417"/>
    <s v="18E17S320030  00240 0290"/>
    <s v="7492"/>
    <s v="PINE RIDGE UNITS 3 &amp; 4"/>
    <s v="0100"/>
    <s v="Single Family Residential"/>
    <s v="02"/>
    <s v="18S"/>
    <s v="18E"/>
    <s v="STANDARD"/>
    <x v="0"/>
    <n v="46248"/>
    <n v="1.06"/>
    <s v="000X"/>
    <n v="1937"/>
    <s v="W"/>
    <x v="135"/>
    <s v="CIR"/>
    <m/>
    <s v="BEVERLY HILLS"/>
    <m/>
    <s v="PINE RIDGE UNIT 3 PB 8 PG 51 -LOT 29 BLK 24"/>
    <n v="180578"/>
    <n v="16990"/>
    <n v="163588"/>
    <n v="177649"/>
    <n v="152649"/>
    <x v="0"/>
    <x v="957"/>
    <n v="193000"/>
    <n v="2891"/>
    <n v="441"/>
    <x v="0"/>
    <s v="WARRANTY DEED"/>
    <n v="1"/>
    <x v="21"/>
    <x v="1"/>
    <x v="0"/>
    <m/>
    <n v="1628"/>
    <n v="32"/>
    <x v="0"/>
    <x v="0"/>
    <n v="2540"/>
    <m/>
    <m/>
    <m/>
    <m/>
    <s v="MARTIN AMANDA"/>
    <m/>
    <s v="1937 W LA BONTE CIR"/>
    <s v="BEVERLY HILLS FL 34465"/>
  </r>
  <r>
    <x v="2418"/>
    <s v="18E17S320030  00270 0010"/>
    <s v="7492"/>
    <s v="PINE RIDGE UNITS 3 &amp; 4"/>
    <s v="0100"/>
    <s v="Single Family Residential"/>
    <s v="02"/>
    <s v="18S"/>
    <s v="18E"/>
    <s v="STANDARD"/>
    <x v="0"/>
    <n v="47366"/>
    <n v="1.0900000000000001"/>
    <s v="000X"/>
    <n v="1750"/>
    <s v="W"/>
    <x v="133"/>
    <s v="PL"/>
    <m/>
    <s v="BEVERLY HILLS"/>
    <m/>
    <s v="PINE RIDGE UNIT 3 PB 8 PG 51 LOT 1 BLK 27"/>
    <n v="156106"/>
    <n v="17400"/>
    <n v="138706"/>
    <n v="114447"/>
    <n v="84447"/>
    <x v="0"/>
    <x v="90"/>
    <n v="169500"/>
    <n v="2842"/>
    <n v="106"/>
    <x v="0"/>
    <s v="TO/FROM TSTEES BANKRUPT/EXEC/GUARD"/>
    <n v="1"/>
    <x v="33"/>
    <x v="1"/>
    <x v="0"/>
    <m/>
    <n v="1706"/>
    <n v="32"/>
    <x v="1"/>
    <x v="0"/>
    <n v="2309"/>
    <m/>
    <m/>
    <m/>
    <m/>
    <s v="DEPASQUALE JOSEPH A"/>
    <s v="DEPASQUALE ELIZABETH R"/>
    <s v="1750 W LEANWOOD PL"/>
    <s v="BEVERLY HILLS FL 34465"/>
  </r>
  <r>
    <x v="2419"/>
    <s v="18E17S320030  00280 0010"/>
    <s v="7492"/>
    <s v="PINE RIDGE UNITS 3 &amp; 4"/>
    <s v="0100"/>
    <s v="Single Family Residential"/>
    <s v="02"/>
    <s v="18S"/>
    <s v="18E"/>
    <s v="STANDARD"/>
    <x v="0"/>
    <n v="46116"/>
    <n v="1.06"/>
    <s v="000X"/>
    <n v="1680"/>
    <s v="W"/>
    <x v="133"/>
    <s v="PL"/>
    <m/>
    <s v="BEVERLY HILLS"/>
    <m/>
    <s v="PINE RIDGE UNIT 3 PB 8 PG 51 LOT 1 BLK 28"/>
    <n v="236391"/>
    <n v="16940"/>
    <n v="219451"/>
    <n v="195418"/>
    <n v="169918"/>
    <x v="0"/>
    <x v="615"/>
    <n v="214500"/>
    <n v="2785"/>
    <n v="1560"/>
    <x v="0"/>
    <s v="WARRANTY DEED"/>
    <n v="1"/>
    <x v="7"/>
    <x v="1"/>
    <x v="0"/>
    <m/>
    <n v="2454"/>
    <n v="32"/>
    <x v="1"/>
    <x v="0"/>
    <n v="3503"/>
    <m/>
    <m/>
    <m/>
    <m/>
    <s v="VERDI JOSEPH C"/>
    <s v="ENGLERT JUDITH A"/>
    <s v="1680 W LEARWOOD PL"/>
    <s v="BEVERLY HILLS FL 34465 2483"/>
  </r>
  <r>
    <x v="2420"/>
    <s v="18E17S320030  00280 0120"/>
    <s v="7492"/>
    <s v="PINE RIDGE UNITS 3 &amp; 4"/>
    <s v="0000"/>
    <s v="Vacant Residential"/>
    <s v="02"/>
    <s v="18S"/>
    <s v="18E"/>
    <s v="STANDARD"/>
    <x v="1"/>
    <n v="43750"/>
    <n v="1"/>
    <s v="000X"/>
    <n v="5825"/>
    <s v="N"/>
    <x v="138"/>
    <s v="WAY"/>
    <m/>
    <s v="BEVERLY HILLS"/>
    <m/>
    <s v="PINE RIDGE UNIT 3 PB 8 PG 51 LOT 12 BLK 28 "/>
    <n v="16070"/>
    <n v="16070"/>
    <n v="0"/>
    <n v="16070"/>
    <n v="16070"/>
    <x v="1"/>
    <x v="37"/>
    <n v="12000"/>
    <n v="1417"/>
    <n v="1908"/>
    <x v="1"/>
    <s v="WARRANTY DEED"/>
    <m/>
    <x v="6"/>
    <x v="2"/>
    <x v="2"/>
    <m/>
    <m/>
    <m/>
    <x v="2"/>
    <x v="1"/>
    <n v="0"/>
    <m/>
    <m/>
    <m/>
    <m/>
    <s v="YE LINDA &amp; DANNY WANG"/>
    <m/>
    <s v="111 36 43RD AVE"/>
    <s v="FLUSHING NY 11368"/>
  </r>
  <r>
    <x v="2421"/>
    <s v="18E17S320030  00290 0020"/>
    <s v="7492"/>
    <s v="PINE RIDGE UNITS 3 &amp; 4"/>
    <s v="0100"/>
    <s v="Single Family Residential"/>
    <s v="35"/>
    <s v="17S"/>
    <s v="18E"/>
    <s v="STANDARD"/>
    <x v="0"/>
    <n v="48377"/>
    <n v="1.1100000000000001"/>
    <s v="000X"/>
    <n v="6148"/>
    <s v="N"/>
    <x v="136"/>
    <s v="DR"/>
    <m/>
    <s v="BEVERLY HILLS"/>
    <m/>
    <s v="PINE RIDGE UNIT 3 PB 8 PG 51 LOT 2 BLK 29"/>
    <n v="291035"/>
    <n v="17770"/>
    <n v="273265"/>
    <n v="216587"/>
    <n v="191087"/>
    <x v="0"/>
    <x v="315"/>
    <n v="56000"/>
    <n v="1756"/>
    <n v="454"/>
    <x v="1"/>
    <s v="WARRANTY DEED"/>
    <n v="1"/>
    <x v="0"/>
    <x v="1"/>
    <x v="1"/>
    <m/>
    <n v="2704"/>
    <n v="32"/>
    <x v="0"/>
    <x v="0"/>
    <n v="3799"/>
    <m/>
    <m/>
    <m/>
    <m/>
    <s v="TORRES AMIDES"/>
    <s v="ROSA PIERRE E"/>
    <s v="6148 N NAKOMA DR"/>
    <s v="BEVERLY HILLS FL 34465"/>
  </r>
  <r>
    <x v="2422"/>
    <s v="18E17S320030  00290 0140"/>
    <s v="7492"/>
    <s v="PINE RIDGE UNITS 3 &amp; 4"/>
    <s v="0100"/>
    <s v="Single Family Residential"/>
    <s v="02"/>
    <s v="18S"/>
    <s v="18E"/>
    <s v="STANDARD"/>
    <x v="0"/>
    <n v="43856"/>
    <n v="1.01"/>
    <s v="000X"/>
    <n v="5825"/>
    <s v="N"/>
    <x v="139"/>
    <s v="WAY"/>
    <m/>
    <s v="BEVERLY HILLS"/>
    <m/>
    <s v="PINE RIDGE UNIT 3 PB 8 PG 51 LOT 14 BLK 29 "/>
    <n v="239238"/>
    <n v="16110"/>
    <n v="223128"/>
    <n v="172833"/>
    <n v="147833"/>
    <x v="0"/>
    <x v="563"/>
    <n v="68500"/>
    <n v="1381"/>
    <n v="663"/>
    <x v="0"/>
    <s v="CORRECTIVE/QC/TD/COT"/>
    <n v="1"/>
    <x v="18"/>
    <x v="1"/>
    <x v="0"/>
    <m/>
    <n v="2574"/>
    <n v="32"/>
    <x v="0"/>
    <x v="0"/>
    <n v="3496"/>
    <m/>
    <m/>
    <m/>
    <m/>
    <s v="SIMPSON G CALVIN"/>
    <m/>
    <s v="1849 W LEARWOOD PL"/>
    <s v="BEVERLY HILLS FL 34465"/>
  </r>
  <r>
    <x v="2423"/>
    <s v="18E17S320030  00300 0010"/>
    <s v="7492"/>
    <s v="PINE RIDGE UNITS 3 &amp; 4"/>
    <s v="0100"/>
    <s v="Single Family Residential"/>
    <s v="34"/>
    <s v="17S"/>
    <s v="18E"/>
    <s v="STANDARD"/>
    <x v="0"/>
    <n v="43482"/>
    <n v="1"/>
    <s v="000X"/>
    <n v="2280"/>
    <s v="W"/>
    <x v="130"/>
    <s v="DR"/>
    <m/>
    <s v="BEVERLY HILLS"/>
    <m/>
    <s v="PINE RIDGE UNIT 3 PB 8 PG 51 LOT 1 BLK 30"/>
    <n v="267253"/>
    <n v="15970"/>
    <n v="251283"/>
    <n v="207901"/>
    <n v="182901"/>
    <x v="0"/>
    <x v="353"/>
    <n v="13500"/>
    <n v="1535"/>
    <n v="564"/>
    <x v="1"/>
    <s v="WARRANTY DEED"/>
    <n v="1"/>
    <x v="15"/>
    <x v="0"/>
    <x v="0"/>
    <m/>
    <n v="2788"/>
    <n v="32"/>
    <x v="0"/>
    <x v="0"/>
    <n v="3833"/>
    <m/>
    <m/>
    <m/>
    <m/>
    <s v="PROCTOR DANIEL E"/>
    <s v="PROCTOR DEBORAH L"/>
    <s v="2280 W TALL OAKS DR"/>
    <s v="BEVERLY HILLS FL 34465"/>
  </r>
  <r>
    <x v="2424"/>
    <s v="18E17S320030  00300 0060"/>
    <s v="7492"/>
    <s v="PINE RIDGE UNITS 3 &amp; 4"/>
    <s v="0100"/>
    <s v="Single Family Residential"/>
    <s v="34"/>
    <s v="17S"/>
    <s v="18E"/>
    <s v="STANDARD"/>
    <x v="0"/>
    <n v="43549"/>
    <n v="1"/>
    <s v="000X"/>
    <n v="2330"/>
    <s v="W"/>
    <x v="130"/>
    <s v="DR"/>
    <m/>
    <s v="BEVERLY HILLS"/>
    <m/>
    <s v="PINE RIDGE UNIT 3 PB 8 PG 51 LOT 6 BLK 30"/>
    <n v="244196"/>
    <n v="16000"/>
    <n v="228196"/>
    <n v="198312"/>
    <n v="173312"/>
    <x v="0"/>
    <x v="207"/>
    <n v="275600"/>
    <n v="1795"/>
    <n v="329"/>
    <x v="0"/>
    <s v="WARRANTY DEED"/>
    <n v="1"/>
    <x v="15"/>
    <x v="1"/>
    <x v="0"/>
    <m/>
    <n v="2177"/>
    <n v="32"/>
    <x v="0"/>
    <x v="0"/>
    <n v="3370"/>
    <m/>
    <m/>
    <m/>
    <m/>
    <s v="SHEPHERD RAYMOND J JR"/>
    <s v="SHEPHERD ARLINE R"/>
    <s v="2330 W TALL OAKS DR"/>
    <s v="BEVERLY HILLS FL 34465"/>
  </r>
  <r>
    <x v="2425"/>
    <s v="18E17S320030  00300 0070"/>
    <s v="7492"/>
    <s v="PINE RIDGE UNITS 3 &amp; 4"/>
    <s v="0100"/>
    <s v="Single Family Residential"/>
    <s v="34"/>
    <s v="17S"/>
    <s v="18E"/>
    <s v="STANDARD"/>
    <x v="0"/>
    <n v="43518"/>
    <n v="1"/>
    <s v="000X"/>
    <n v="2340"/>
    <s v="W"/>
    <x v="130"/>
    <s v="DR"/>
    <m/>
    <s v="BEVERLY HILLS"/>
    <m/>
    <s v="PINE RIDGE UNIT 3 PB 8 PG 51 LOT 7 BLK 30"/>
    <n v="203509"/>
    <n v="15980"/>
    <n v="187529"/>
    <n v="174987"/>
    <n v="149987"/>
    <x v="0"/>
    <x v="958"/>
    <n v="185500"/>
    <n v="2765"/>
    <n v="63"/>
    <x v="0"/>
    <s v="WARRANTY DEED"/>
    <n v="1"/>
    <x v="15"/>
    <x v="1"/>
    <x v="0"/>
    <m/>
    <n v="2083"/>
    <n v="32"/>
    <x v="1"/>
    <x v="0"/>
    <n v="2597"/>
    <m/>
    <m/>
    <m/>
    <m/>
    <s v="SOTO EDWARD"/>
    <s v="SOTO EVA"/>
    <s v="2340 W TALL OAKS DR"/>
    <s v="BEVERLY HILLS FL 34465"/>
  </r>
  <r>
    <x v="2426"/>
    <s v="18E17S320030  00300 0230"/>
    <s v="7492"/>
    <s v="PINE RIDGE UNITS 3 &amp; 4"/>
    <s v="0100"/>
    <s v="Single Family Residential"/>
    <s v="35"/>
    <s v="17S"/>
    <s v="18E"/>
    <s v="STANDARD"/>
    <x v="0"/>
    <n v="42950"/>
    <n v="0.99"/>
    <s v="000X"/>
    <n v="6135"/>
    <s v="N"/>
    <x v="136"/>
    <s v="DR"/>
    <m/>
    <s v="BEVERLY HILLS"/>
    <m/>
    <s v="PINE RIDGE UNIT 3 PB 8 PG 51 LOT 23 BLK 30"/>
    <n v="245675"/>
    <n v="15780"/>
    <n v="229895"/>
    <n v="190713"/>
    <n v="165713"/>
    <x v="0"/>
    <x v="288"/>
    <n v="61000"/>
    <n v="1826"/>
    <n v="2411"/>
    <x v="1"/>
    <s v="WARRANTY DEED"/>
    <n v="1"/>
    <x v="3"/>
    <x v="1"/>
    <x v="0"/>
    <m/>
    <n v="2346"/>
    <n v="32"/>
    <x v="0"/>
    <x v="0"/>
    <n v="3205"/>
    <m/>
    <m/>
    <m/>
    <m/>
    <s v="DERA MARK"/>
    <s v="DERA ANNE M"/>
    <s v="1 DR MARTIN LUTHER KING JR AVE"/>
    <s v="INVERNESS FL 34450"/>
  </r>
  <r>
    <x v="2427"/>
    <s v="18E17S320030  00300 0250"/>
    <s v="7492"/>
    <s v="PINE RIDGE UNITS 3 &amp; 4"/>
    <s v="0100"/>
    <s v="Single Family Residential"/>
    <s v="35"/>
    <s v="17S"/>
    <s v="18E"/>
    <s v="STANDARD"/>
    <x v="0"/>
    <n v="43777"/>
    <n v="1"/>
    <s v="000X"/>
    <n v="6071"/>
    <s v="N"/>
    <x v="136"/>
    <s v="DR"/>
    <m/>
    <s v="BEVERLY HILLS"/>
    <m/>
    <s v="PINE RIDGE UNIT 3 PB 8 PG 51 LOT 25 BLK 30"/>
    <n v="193491"/>
    <n v="16080"/>
    <n v="177411"/>
    <n v="142758"/>
    <n v="117758"/>
    <x v="0"/>
    <x v="294"/>
    <n v="21295"/>
    <n v="998"/>
    <n v="574"/>
    <x v="1"/>
    <s v="CORRECTIVE/QC/TD/COT"/>
    <n v="1"/>
    <x v="13"/>
    <x v="1"/>
    <x v="1"/>
    <m/>
    <n v="2033"/>
    <n v="32"/>
    <x v="0"/>
    <x v="0"/>
    <n v="2873"/>
    <m/>
    <m/>
    <m/>
    <m/>
    <s v="JARRELL BETH"/>
    <s v="BETH JARRELL LIVING TRUST DATED THE"/>
    <s v="306 E FALCONRY CT"/>
    <s v="HERNANDO FL 34442"/>
  </r>
  <r>
    <x v="2428"/>
    <s v="18E17S320030  00300 0260"/>
    <s v="7492"/>
    <s v="PINE RIDGE UNITS 3 &amp; 4"/>
    <s v="0000"/>
    <s v="Vacant Residential"/>
    <s v="35"/>
    <s v="17S"/>
    <s v="18E"/>
    <s v="STANDARD"/>
    <x v="1"/>
    <n v="43749"/>
    <n v="1"/>
    <s v="000X"/>
    <n v="6059"/>
    <s v="N"/>
    <x v="136"/>
    <s v="DR"/>
    <m/>
    <s v="BEVERLY HILLS"/>
    <m/>
    <s v="PINE RIDGE UNIT 3 PB 8 PG 51 LOT 26 BLK 30"/>
    <n v="16070"/>
    <n v="16070"/>
    <n v="0"/>
    <n v="16070"/>
    <n v="16070"/>
    <x v="1"/>
    <x v="486"/>
    <n v="20000"/>
    <n v="1043"/>
    <n v="1004"/>
    <x v="1"/>
    <s v="FROM DEVELOPERS"/>
    <m/>
    <x v="6"/>
    <x v="2"/>
    <x v="2"/>
    <m/>
    <m/>
    <m/>
    <x v="2"/>
    <x v="1"/>
    <n v="0"/>
    <m/>
    <m/>
    <m/>
    <m/>
    <s v="ONG ROSELIE A"/>
    <s v="ROSELIE A ONG REVOCABLE TRUST"/>
    <s v="1645 STEINER ST NW"/>
    <s v="NORTH CANTON OH 44720 6179"/>
  </r>
  <r>
    <x v="2429"/>
    <s v="18E17S320030  00300 0270"/>
    <s v="7492"/>
    <s v="PINE RIDGE UNITS 3 &amp; 4"/>
    <s v="0100"/>
    <s v="Single Family Residential"/>
    <s v="35"/>
    <s v="17S"/>
    <s v="18E"/>
    <s v="STANDARD"/>
    <x v="0"/>
    <n v="43748"/>
    <n v="1"/>
    <s v="000X"/>
    <n v="6027"/>
    <s v="N"/>
    <x v="136"/>
    <s v="DR"/>
    <m/>
    <s v="BEVERLY HILLS"/>
    <m/>
    <s v="PINE RIDGE UNIT 3 PB 8 PG 51 LOT 27 BLK 30"/>
    <n v="300083"/>
    <n v="16070"/>
    <n v="284013"/>
    <n v="277997"/>
    <n v="252997"/>
    <x v="0"/>
    <x v="959"/>
    <n v="218800"/>
    <n v="2794"/>
    <n v="1879"/>
    <x v="0"/>
    <s v="TO/FROM FED/STATE/LOCAL GOVT/TIITF"/>
    <n v="1"/>
    <x v="24"/>
    <x v="0"/>
    <x v="1"/>
    <m/>
    <n v="2838"/>
    <n v="32"/>
    <x v="0"/>
    <x v="0"/>
    <n v="3887"/>
    <m/>
    <m/>
    <m/>
    <m/>
    <s v="HUNTER CRAIG"/>
    <m/>
    <s v="6027 N NAKOMA DR"/>
    <s v="BEVERLY HILLS FL 34465"/>
  </r>
  <r>
    <x v="2430"/>
    <s v="18E17S320030  03010 0020"/>
    <s v="7492"/>
    <s v="PINE RIDGE UNITS 3 &amp; 4"/>
    <s v="0100"/>
    <s v="Single Family Residential"/>
    <s v="09"/>
    <s v="18S"/>
    <s v="18E"/>
    <s v="STANDARD"/>
    <x v="0"/>
    <n v="43685"/>
    <n v="1"/>
    <s v="000X"/>
    <n v="3382"/>
    <s v="W"/>
    <x v="65"/>
    <s v="BLVD"/>
    <m/>
    <s v="BEVERLY HILLS"/>
    <m/>
    <s v="PINE RIDGE UNIT 3 PB 8 PG 51 LOT 2 BLK 301"/>
    <n v="262556"/>
    <n v="16050"/>
    <n v="246506"/>
    <n v="199013"/>
    <n v="174013"/>
    <x v="0"/>
    <x v="272"/>
    <n v="28000"/>
    <n v="1697"/>
    <n v="1665"/>
    <x v="1"/>
    <s v="WARRANTY DEED"/>
    <n v="1"/>
    <x v="24"/>
    <x v="1"/>
    <x v="0"/>
    <m/>
    <n v="2673"/>
    <n v="32"/>
    <x v="0"/>
    <x v="0"/>
    <n v="3744"/>
    <m/>
    <m/>
    <m/>
    <m/>
    <s v="JENKINS HARVEY L"/>
    <s v="JENKINS MARSHA"/>
    <s v="3382 W MUSTANG BLVD"/>
    <s v="BEVERLY HILLS FL 34465"/>
  </r>
  <r>
    <x v="2431"/>
    <s v="18E17S320030  00310 0120"/>
    <s v="7492"/>
    <s v="PINE RIDGE UNITS 3 &amp; 4"/>
    <s v="0000"/>
    <s v="Vacant Residential"/>
    <s v="02"/>
    <s v="18S"/>
    <s v="18E"/>
    <s v="STANDARD"/>
    <x v="1"/>
    <n v="48542"/>
    <n v="1.1100000000000001"/>
    <s v="000X"/>
    <n v="5957"/>
    <s v="N"/>
    <x v="138"/>
    <s v="WAY"/>
    <m/>
    <s v="BEVERLY HILLS"/>
    <m/>
    <s v="PINE RIDGE UNIT 3 PB 8 PG 51 LOT 12 BLK 31"/>
    <n v="17830"/>
    <n v="17830"/>
    <n v="0"/>
    <n v="17830"/>
    <n v="17830"/>
    <x v="1"/>
    <x v="850"/>
    <n v="20000"/>
    <n v="1068"/>
    <n v="18"/>
    <x v="1"/>
    <s v="FROM DEVELOPERS"/>
    <m/>
    <x v="6"/>
    <x v="2"/>
    <x v="2"/>
    <m/>
    <m/>
    <m/>
    <x v="2"/>
    <x v="1"/>
    <n v="0"/>
    <m/>
    <m/>
    <m/>
    <m/>
    <s v="CALUBAYAN NILO F"/>
    <s v="CALUBAYAN AMOR A"/>
    <s v="3140 EAGLE VALLEY DR"/>
    <s v="WOODBURY MN 55129"/>
  </r>
  <r>
    <x v="2432"/>
    <s v="18E17S320030  00310 0180"/>
    <s v="7492"/>
    <s v="PINE RIDGE UNITS 3 &amp; 4"/>
    <s v="0100"/>
    <s v="Single Family Residential"/>
    <s v="35"/>
    <s v="17S"/>
    <s v="18E"/>
    <s v="STANDARD"/>
    <x v="0"/>
    <n v="52443"/>
    <n v="1.2"/>
    <s v="000X"/>
    <n v="6077"/>
    <s v="N"/>
    <x v="140"/>
    <s v="TER"/>
    <m/>
    <s v="BEVERLY HILLS"/>
    <m/>
    <s v="PINE RIDGE UNIT 3 PB 8 PG 51 LOT 18 BLK 31"/>
    <n v="292273"/>
    <n v="19260"/>
    <n v="273013"/>
    <n v="217557"/>
    <n v="192557"/>
    <x v="0"/>
    <x v="53"/>
    <n v="18000"/>
    <n v="1325"/>
    <n v="530"/>
    <x v="1"/>
    <s v="WARRANTY DEED"/>
    <n v="1"/>
    <x v="5"/>
    <x v="0"/>
    <x v="1"/>
    <n v="1"/>
    <n v="3186"/>
    <n v="32"/>
    <x v="0"/>
    <x v="0"/>
    <n v="4261"/>
    <m/>
    <m/>
    <m/>
    <m/>
    <s v="ROUSSEL RICHARD A"/>
    <s v="ROUSSEL JAMIE B"/>
    <s v="6077 N PEARDALE TER"/>
    <s v="BEVERLY HILLS FL 34465 2302"/>
  </r>
  <r>
    <x v="2433"/>
    <s v="18E17S320030  00320 0070"/>
    <s v="7492"/>
    <s v="PINE RIDGE UNITS 3 &amp; 4"/>
    <s v="0000"/>
    <s v="Vacant Residential"/>
    <s v="02"/>
    <s v="18S"/>
    <s v="18E"/>
    <s v="STANDARD"/>
    <x v="1"/>
    <n v="46116"/>
    <n v="1.06"/>
    <s v="000X"/>
    <n v="5928"/>
    <s v="N"/>
    <x v="138"/>
    <s v="WAY"/>
    <m/>
    <s v="BEVERLY HILLS"/>
    <m/>
    <s v="PINE RIDGE UNIT 3 PB 8 PG 51 LOT 7 BLK 32"/>
    <n v="16940"/>
    <n v="16940"/>
    <n v="0"/>
    <n v="16940"/>
    <n v="16940"/>
    <x v="1"/>
    <x v="268"/>
    <n v="20000"/>
    <n v="3042"/>
    <n v="731"/>
    <x v="1"/>
    <s v="WARRANTY DEED"/>
    <m/>
    <x v="6"/>
    <x v="2"/>
    <x v="2"/>
    <m/>
    <m/>
    <m/>
    <x v="2"/>
    <x v="1"/>
    <n v="0"/>
    <m/>
    <m/>
    <m/>
    <m/>
    <s v="PILCHER DWAYNE S"/>
    <s v="PILCHER WANDA M"/>
    <s v="1811 W LA BONTE CIR"/>
    <s v="BEVERLY HILLS FL 34465 2366"/>
  </r>
  <r>
    <x v="2434"/>
    <s v="18E17S320030  03010 0040"/>
    <s v="7492"/>
    <s v="PINE RIDGE UNITS 3 &amp; 4"/>
    <s v="0000"/>
    <s v="Vacant Residential"/>
    <s v="09"/>
    <s v="18S"/>
    <s v="18E"/>
    <s v="STANDARD"/>
    <x v="1"/>
    <n v="43686"/>
    <n v="1"/>
    <s v="000X"/>
    <n v="3314"/>
    <s v="W"/>
    <x v="65"/>
    <s v="BLVD"/>
    <m/>
    <s v="BEVERLY HILLS"/>
    <m/>
    <s v="PINE RIDGE UNIT 3 PB 8 PG 51 LOT 4 BLK 301"/>
    <n v="16050"/>
    <n v="16050"/>
    <n v="0"/>
    <n v="16050"/>
    <n v="16050"/>
    <x v="1"/>
    <x v="960"/>
    <n v="26000"/>
    <n v="3122"/>
    <n v="1123"/>
    <x v="1"/>
    <s v="WARRANTY DEED"/>
    <m/>
    <x v="6"/>
    <x v="2"/>
    <x v="2"/>
    <m/>
    <m/>
    <m/>
    <x v="2"/>
    <x v="1"/>
    <n v="0"/>
    <m/>
    <m/>
    <m/>
    <m/>
    <s v="CUCCARO DONALD J"/>
    <s v="ROGALA VIRGINIA B"/>
    <s v="4681 N LENA DR"/>
    <s v="BEVERLY HILLS FL 34465"/>
  </r>
  <r>
    <x v="2435"/>
    <s v="18E17S320030  00330 0110"/>
    <s v="7492"/>
    <s v="PINE RIDGE UNITS 3 &amp; 4"/>
    <s v="0100"/>
    <s v="Single Family Residential"/>
    <s v="03"/>
    <s v="18S"/>
    <s v="18E"/>
    <s v="STANDARD"/>
    <x v="0"/>
    <n v="51126"/>
    <n v="1.17"/>
    <s v="000X"/>
    <n v="2047"/>
    <s v="W"/>
    <x v="135"/>
    <s v="CIR"/>
    <m/>
    <s v="BEVERLY HILLS"/>
    <m/>
    <s v="PINE RIDGE UNIT 3 PB 8 PG 51 LOT 11 BLK 33"/>
    <n v="239532"/>
    <n v="18780"/>
    <n v="220752"/>
    <n v="196762"/>
    <n v="171762"/>
    <x v="0"/>
    <x v="212"/>
    <n v="15500"/>
    <n v="1295"/>
    <n v="2385"/>
    <x v="1"/>
    <s v="FROM DEVELOPERS"/>
    <n v="1"/>
    <x v="11"/>
    <x v="1"/>
    <x v="0"/>
    <m/>
    <n v="2202"/>
    <n v="32"/>
    <x v="0"/>
    <x v="0"/>
    <n v="3108"/>
    <m/>
    <m/>
    <m/>
    <m/>
    <s v="MORHARD ROBERT T"/>
    <s v="MORHARD URSULA M"/>
    <s v="2047 W LA BONTE CIR"/>
    <s v="BEVERLY HILLS FL 34465 2368"/>
  </r>
  <r>
    <x v="2436"/>
    <s v="18E17S320030  00340 0020"/>
    <s v="7492"/>
    <s v="PINE RIDGE UNITS 3 &amp; 4"/>
    <s v="0000"/>
    <s v="Vacant Residential"/>
    <s v="35"/>
    <s v="17S"/>
    <s v="18E"/>
    <s v="STANDARD"/>
    <x v="1"/>
    <n v="44103"/>
    <n v="1.01"/>
    <s v="000X"/>
    <n v="6098"/>
    <s v="N"/>
    <x v="140"/>
    <s v="TER"/>
    <m/>
    <s v="BEVERLY HILLS"/>
    <m/>
    <s v="PINE RIDGE UNIT 3 PB 8 PG 51 LOT 2 BLK 34"/>
    <n v="16200"/>
    <n v="16200"/>
    <n v="0"/>
    <n v="16200"/>
    <n v="16200"/>
    <x v="1"/>
    <x v="380"/>
    <n v="19700"/>
    <n v="1065"/>
    <n v="98"/>
    <x v="1"/>
    <s v="FROM DEVELOPERS"/>
    <m/>
    <x v="6"/>
    <x v="2"/>
    <x v="2"/>
    <m/>
    <m/>
    <m/>
    <x v="2"/>
    <x v="1"/>
    <n v="0"/>
    <m/>
    <m/>
    <m/>
    <m/>
    <s v="ERVAS ALBERTO G JR"/>
    <s v="ERVAS DIVINIA L"/>
    <s v="2131 SCENIC PL"/>
    <s v="SAINT PAUL MN 55119 4607"/>
  </r>
  <r>
    <x v="2437"/>
    <s v="18E17S320030  00340 0060"/>
    <s v="7492"/>
    <s v="PINE RIDGE UNITS 3 &amp; 4"/>
    <s v="0100"/>
    <s v="Single Family Residential"/>
    <s v="02"/>
    <s v="18S"/>
    <s v="18E"/>
    <s v="STANDARD"/>
    <x v="0"/>
    <n v="44790"/>
    <n v="1.03"/>
    <s v="000X"/>
    <n v="5921"/>
    <s v="N"/>
    <x v="137"/>
    <s v="DR"/>
    <m/>
    <s v="BEVERLY HILLS"/>
    <m/>
    <s v="PINE RIDGE UNIT 3 PB 8 PG 51 LOT 6 BLK 34 TOGETHER WITH"/>
    <n v="263557"/>
    <n v="16450"/>
    <n v="247107"/>
    <n v="198245"/>
    <n v="173245"/>
    <x v="0"/>
    <x v="838"/>
    <n v="162000"/>
    <n v="1230"/>
    <n v="2461"/>
    <x v="0"/>
    <s v="WARRANTY DEED"/>
    <n v="1"/>
    <x v="7"/>
    <x v="1"/>
    <x v="0"/>
    <m/>
    <n v="2895"/>
    <n v="32"/>
    <x v="0"/>
    <x v="0"/>
    <n v="4113"/>
    <m/>
    <m/>
    <m/>
    <m/>
    <s v="CURHAM JOHN J"/>
    <s v="CURHAM PAMELA J"/>
    <s v="5921 N OAKMONT DR"/>
    <s v="BEVERLY HILLS FL 34465"/>
  </r>
  <r>
    <x v="2438"/>
    <s v="18E17S320030  00340 0090"/>
    <s v="7492"/>
    <s v="PINE RIDGE UNITS 3 &amp; 4"/>
    <s v="0100"/>
    <s v="Single Family Residential"/>
    <s v="34"/>
    <s v="17S"/>
    <s v="18E"/>
    <s v="STANDARD"/>
    <x v="0"/>
    <n v="43919"/>
    <n v="1.01"/>
    <s v="000X"/>
    <n v="6025"/>
    <s v="N"/>
    <x v="141"/>
    <s v="TER"/>
    <m/>
    <s v="BEVERLY HILLS"/>
    <m/>
    <s v="PINE RIDGE UNIT 3 PB 8 PG 51 LOT 9 BLK 34"/>
    <n v="270373"/>
    <n v="16130"/>
    <n v="254243"/>
    <n v="206169"/>
    <n v="181169"/>
    <x v="0"/>
    <x v="361"/>
    <n v="15000"/>
    <n v="1466"/>
    <n v="1620"/>
    <x v="1"/>
    <s v="WARRANTY DEED"/>
    <n v="1"/>
    <x v="15"/>
    <x v="1"/>
    <x v="1"/>
    <m/>
    <n v="2607"/>
    <n v="32"/>
    <x v="0"/>
    <x v="0"/>
    <n v="3838"/>
    <m/>
    <m/>
    <m/>
    <m/>
    <s v="KOLLMANN EDWARD W"/>
    <s v="KOLLMAN PATRICIA M"/>
    <s v="6025 N MAHOGANY TER"/>
    <s v="BEVERLY HILLS FL 34465"/>
  </r>
  <r>
    <x v="2439"/>
    <s v="18E17S320030  00340 0110"/>
    <s v="7492"/>
    <s v="PINE RIDGE UNITS 3 &amp; 4"/>
    <s v="0100"/>
    <s v="Single Family Residential"/>
    <s v="34"/>
    <s v="17S"/>
    <s v="18E"/>
    <s v="STANDARD"/>
    <x v="0"/>
    <n v="44010"/>
    <n v="1.01"/>
    <s v="000X"/>
    <n v="6071"/>
    <s v="N"/>
    <x v="141"/>
    <s v="TER"/>
    <m/>
    <s v="BEVERLY HILLS"/>
    <m/>
    <s v="PINE RIDGE UNIT 3 PB 8 PG 51 LOT 11 BLK 34"/>
    <n v="210124"/>
    <n v="16160"/>
    <n v="193964"/>
    <n v="210124"/>
    <n v="210124"/>
    <x v="0"/>
    <x v="961"/>
    <n v="174000"/>
    <n v="2757"/>
    <n v="1841"/>
    <x v="0"/>
    <s v="TO OR FROM BANKS/LOAN CO."/>
    <n v="1"/>
    <x v="7"/>
    <x v="1"/>
    <x v="0"/>
    <m/>
    <n v="1994"/>
    <n v="32"/>
    <x v="0"/>
    <x v="0"/>
    <n v="3088"/>
    <m/>
    <m/>
    <m/>
    <m/>
    <s v="DUNCAN JACOB W"/>
    <s v="DUNCAN JENNIFER L"/>
    <s v="6071 N MAHOGANY TER"/>
    <s v="BEVERLY HILLS FL 34465"/>
  </r>
  <r>
    <x v="2440"/>
    <s v="18E17S320030  00300 0150"/>
    <s v="7492"/>
    <s v="PINE RIDGE UNITS 3 &amp; 4"/>
    <s v="0100"/>
    <s v="Single Family Residential"/>
    <s v="35"/>
    <s v="17S"/>
    <s v="18E"/>
    <s v="STANDARD"/>
    <x v="0"/>
    <n v="43209"/>
    <n v="0.99"/>
    <s v="000X"/>
    <n v="2420"/>
    <s v="W"/>
    <x v="130"/>
    <s v="DR"/>
    <m/>
    <s v="BEVERLY HILLS"/>
    <m/>
    <s v="PINE RIDGE UNIT 3 PB 8 PG 51 LOT 15 BLK 30"/>
    <n v="248722"/>
    <n v="15870"/>
    <n v="232852"/>
    <n v="181581"/>
    <n v="156581"/>
    <x v="0"/>
    <x v="371"/>
    <n v="21000"/>
    <n v="1308"/>
    <n v="671"/>
    <x v="1"/>
    <s v="FROM DEVELOPERS"/>
    <n v="1"/>
    <x v="42"/>
    <x v="1"/>
    <x v="0"/>
    <m/>
    <n v="2247"/>
    <n v="32"/>
    <x v="0"/>
    <x v="0"/>
    <n v="2981"/>
    <m/>
    <m/>
    <m/>
    <m/>
    <s v="BRISCOE BRADLEY"/>
    <m/>
    <s v="2420 W TALL OAKS DR"/>
    <s v="BEVERLY HILLS FL 34465"/>
  </r>
  <r>
    <x v="2441"/>
    <s v="18E17S320030  00300 0160"/>
    <s v="7492"/>
    <s v="PINE RIDGE UNITS 3 &amp; 4"/>
    <s v="0100"/>
    <s v="Single Family Residential"/>
    <s v="35"/>
    <s v="17S"/>
    <s v="18E"/>
    <s v="STANDARD"/>
    <x v="0"/>
    <n v="43153"/>
    <n v="0.99"/>
    <s v="000X"/>
    <n v="2430"/>
    <s v="W"/>
    <x v="130"/>
    <s v="DR"/>
    <m/>
    <s v="BEVERLY HILLS"/>
    <m/>
    <s v="PINE RIDGE UNIT 3 PB 8 PG 51 LOT 16 BLK 30"/>
    <n v="202561"/>
    <n v="15850"/>
    <n v="186711"/>
    <n v="202561"/>
    <n v="202561"/>
    <x v="1"/>
    <x v="261"/>
    <n v="259900"/>
    <n v="1889"/>
    <n v="817"/>
    <x v="0"/>
    <s v="WARRANTY DEED"/>
    <n v="1"/>
    <x v="1"/>
    <x v="1"/>
    <x v="0"/>
    <m/>
    <n v="2120"/>
    <n v="32"/>
    <x v="0"/>
    <x v="0"/>
    <n v="3115"/>
    <m/>
    <m/>
    <m/>
    <m/>
    <s v="RAGO JOHN"/>
    <s v="RAGO JOANN"/>
    <s v="203 KINGFISHER RD"/>
    <s v="LEVITTOWN NY 11756"/>
  </r>
  <r>
    <x v="2442"/>
    <s v="18E17S320030  00300 0320"/>
    <s v="7492"/>
    <s v="PINE RIDGE UNITS 3 &amp; 4"/>
    <s v="0100"/>
    <s v="Single Family Residential"/>
    <s v="02"/>
    <s v="18S"/>
    <s v="18E"/>
    <s v="STANDARD"/>
    <x v="0"/>
    <n v="43747"/>
    <n v="1"/>
    <s v="000X"/>
    <n v="5887"/>
    <s v="N"/>
    <x v="136"/>
    <s v="DR"/>
    <m/>
    <s v="BEVERLY HILLS"/>
    <m/>
    <s v="PINE RIDGE UNIT 3 PB 8 PG 51 LOT 32 BLK 30"/>
    <n v="189897"/>
    <n v="16070"/>
    <n v="173827"/>
    <n v="147986"/>
    <n v="122986"/>
    <x v="0"/>
    <x v="423"/>
    <n v="154000"/>
    <n v="2441"/>
    <n v="53"/>
    <x v="0"/>
    <s v="WARRANTY DEED"/>
    <n v="1"/>
    <x v="24"/>
    <x v="1"/>
    <x v="0"/>
    <m/>
    <n v="1686"/>
    <n v="32"/>
    <x v="1"/>
    <x v="0"/>
    <n v="2432"/>
    <m/>
    <m/>
    <m/>
    <m/>
    <s v="GRIPPI ALEX"/>
    <s v="GRIPPI JANET"/>
    <s v="5887 N NAKOMA DR"/>
    <s v="BEVERLY HILLS FL 34465"/>
  </r>
  <r>
    <x v="2443"/>
    <s v="18E17S320030  00300 0330"/>
    <s v="7492"/>
    <s v="PINE RIDGE UNITS 3 &amp; 4"/>
    <s v="0100"/>
    <s v="Single Family Residential"/>
    <s v="02"/>
    <s v="18S"/>
    <s v="18E"/>
    <s v="STANDARD"/>
    <x v="0"/>
    <n v="44119"/>
    <n v="1.01"/>
    <s v="000X"/>
    <n v="5855"/>
    <s v="N"/>
    <x v="136"/>
    <s v="DR"/>
    <m/>
    <s v="BEVERLY HILLS"/>
    <m/>
    <s v="PINE RIDGE UNIT 3 PB 8 PG 51 LOT 33 BLK 30"/>
    <n v="249766"/>
    <n v="16200"/>
    <n v="233566"/>
    <n v="199758"/>
    <n v="174758"/>
    <x v="0"/>
    <x v="386"/>
    <n v="369900"/>
    <n v="2027"/>
    <n v="820"/>
    <x v="0"/>
    <s v="WARRANTY DEED"/>
    <n v="1"/>
    <x v="0"/>
    <x v="1"/>
    <x v="0"/>
    <m/>
    <n v="2168"/>
    <n v="32"/>
    <x v="0"/>
    <x v="0"/>
    <n v="3373"/>
    <m/>
    <m/>
    <m/>
    <m/>
    <s v="JAMESON DONALD L"/>
    <s v="JAMESON KAREN B"/>
    <s v="5855 N NAKOMA DR"/>
    <s v="BEVERLY HILLS FL 34465"/>
  </r>
  <r>
    <x v="2444"/>
    <s v="18E17S320030  00300 0340"/>
    <s v="7492"/>
    <s v="PINE RIDGE UNITS 3 &amp; 4"/>
    <s v="0000"/>
    <s v="Vacant Residential"/>
    <s v="02"/>
    <s v="18S"/>
    <s v="18E"/>
    <s v="1.0 TO 2.5 ACRES HIGH"/>
    <x v="1"/>
    <n v="60799"/>
    <n v="1.4"/>
    <s v="000X"/>
    <n v="5843"/>
    <s v="N"/>
    <x v="136"/>
    <s v="DR"/>
    <m/>
    <s v="BEVERLY HILLS"/>
    <m/>
    <s v="PINE RIDGE UNIT 3 PB 8 PG 51 LOT 34 BLK 30 "/>
    <n v="17450"/>
    <n v="17450"/>
    <n v="0"/>
    <n v="17450"/>
    <n v="17450"/>
    <x v="1"/>
    <x v="203"/>
    <n v="9500"/>
    <n v="1589"/>
    <n v="1459"/>
    <x v="1"/>
    <s v="TO OR FROM BANKS/LOAN CO."/>
    <m/>
    <x v="6"/>
    <x v="2"/>
    <x v="2"/>
    <m/>
    <m/>
    <m/>
    <x v="2"/>
    <x v="1"/>
    <n v="0"/>
    <m/>
    <m/>
    <m/>
    <m/>
    <s v="CUNNINGHAM PHILIP"/>
    <m/>
    <s v="10 EMERSON DR"/>
    <s v="FREMONT NH 03044"/>
  </r>
  <r>
    <x v="2445"/>
    <s v="18E17S320030  00310 0010"/>
    <s v="7492"/>
    <s v="PINE RIDGE UNITS 3 &amp; 4"/>
    <s v="0100"/>
    <s v="Single Family Residential"/>
    <s v="35"/>
    <s v="17S"/>
    <s v="18E"/>
    <s v="STANDARD"/>
    <x v="0"/>
    <n v="44383"/>
    <n v="1.02"/>
    <s v="000X"/>
    <n v="6115"/>
    <s v="N"/>
    <x v="140"/>
    <s v="TER"/>
    <m/>
    <s v="BEVERLY HILLS"/>
    <m/>
    <s v="PINE RIDGE UNIT 3 PB 8 PG 51 LOT 1 BLK 31"/>
    <n v="203450"/>
    <n v="16300"/>
    <n v="187150"/>
    <n v="203450"/>
    <n v="177950"/>
    <x v="0"/>
    <x v="962"/>
    <n v="205000"/>
    <n v="2996"/>
    <n v="354"/>
    <x v="0"/>
    <s v="WARRANTY DEED"/>
    <n v="1"/>
    <x v="14"/>
    <x v="1"/>
    <x v="0"/>
    <m/>
    <n v="2236"/>
    <n v="32"/>
    <x v="0"/>
    <x v="0"/>
    <n v="3103"/>
    <m/>
    <m/>
    <m/>
    <m/>
    <s v="LEESON BRIAN C"/>
    <s v="ALEXANDER CHRISTY E"/>
    <s v="6115 N PEARDALE TER"/>
    <s v="BEVERLY HILLS FL 34465"/>
  </r>
  <r>
    <x v="2446"/>
    <s v="18E17S320030  00310 0030"/>
    <s v="7492"/>
    <s v="PINE RIDGE UNITS 3 &amp; 4"/>
    <s v="0000"/>
    <s v="Vacant Residential"/>
    <s v="35"/>
    <s v="17S"/>
    <s v="18E"/>
    <s v="STANDARD"/>
    <x v="1"/>
    <n v="43743"/>
    <n v="1"/>
    <s v="000X"/>
    <n v="2425"/>
    <s v="W"/>
    <x v="130"/>
    <s v="DR"/>
    <m/>
    <s v="BEVERLY HILLS"/>
    <m/>
    <s v="PINE RIDGE UNIT 3 PB 8 PG 51 LOT 3 BLK 31"/>
    <n v="16070"/>
    <n v="16070"/>
    <n v="0"/>
    <n v="16070"/>
    <n v="16070"/>
    <x v="1"/>
    <x v="963"/>
    <n v="34000"/>
    <n v="3137"/>
    <n v="801"/>
    <x v="1"/>
    <s v="WARRANTY DEED"/>
    <m/>
    <x v="6"/>
    <x v="2"/>
    <x v="2"/>
    <m/>
    <m/>
    <m/>
    <x v="2"/>
    <x v="1"/>
    <n v="0"/>
    <m/>
    <m/>
    <m/>
    <m/>
    <s v="KHAN AYESHA"/>
    <s v="ALAWNEH ABDALLAH"/>
    <s v="1474 W PRINGLE PL"/>
    <s v="CITRUS SPRINGS FL 34434"/>
  </r>
  <r>
    <x v="2447"/>
    <s v="18E17S320030  03010 0010"/>
    <s v="7492"/>
    <s v="PINE RIDGE UNITS 3 &amp; 4"/>
    <s v="0000"/>
    <s v="Vacant Residential"/>
    <s v="09"/>
    <s v="18S"/>
    <s v="18E"/>
    <s v="STANDARD"/>
    <x v="1"/>
    <n v="46047"/>
    <n v="1.06"/>
    <s v="000X"/>
    <n v="4245"/>
    <s v="N"/>
    <x v="95"/>
    <s v="AVE"/>
    <m/>
    <s v="BEVERLY HILLS"/>
    <m/>
    <s v="PINE RIDGE UNIT 3 PB 8 PG 51 LOT 1 BLK 301 "/>
    <n v="16910"/>
    <n v="16910"/>
    <n v="0"/>
    <n v="16910"/>
    <n v="16910"/>
    <x v="1"/>
    <x v="420"/>
    <n v="24900"/>
    <n v="1279"/>
    <n v="1992"/>
    <x v="1"/>
    <s v="FROM DEVELOPERS"/>
    <m/>
    <x v="6"/>
    <x v="2"/>
    <x v="2"/>
    <m/>
    <m/>
    <m/>
    <x v="2"/>
    <x v="1"/>
    <n v="0"/>
    <m/>
    <m/>
    <m/>
    <m/>
    <s v="VILLA JOCELYN M"/>
    <m/>
    <s v="64-34 DIETERLE CRESCENT"/>
    <s v="REGO PARK NY 11374"/>
  </r>
  <r>
    <x v="2448"/>
    <s v="18E17S320030  00320 0120"/>
    <s v="7492"/>
    <s v="PINE RIDGE UNITS 3 &amp; 4"/>
    <s v="0100"/>
    <s v="Single Family Residential"/>
    <s v="02"/>
    <s v="18S"/>
    <s v="18E"/>
    <s v="STANDARD"/>
    <x v="0"/>
    <n v="52433"/>
    <n v="1.2"/>
    <s v="000X"/>
    <n v="5909"/>
    <s v="N"/>
    <x v="137"/>
    <s v="DR"/>
    <m/>
    <s v="BEVERLY HILLS"/>
    <m/>
    <s v="PINE RIDGE UNIT 3 PB 8 PG 51 LOT 12 BLK 32"/>
    <n v="263105"/>
    <n v="19260"/>
    <n v="243845"/>
    <n v="263105"/>
    <n v="238105"/>
    <x v="0"/>
    <x v="964"/>
    <n v="245000"/>
    <n v="2992"/>
    <n v="126"/>
    <x v="0"/>
    <s v="WARRANTY DEED"/>
    <n v="1"/>
    <x v="20"/>
    <x v="1"/>
    <x v="1"/>
    <m/>
    <n v="2561"/>
    <n v="32"/>
    <x v="1"/>
    <x v="0"/>
    <n v="3726"/>
    <m/>
    <m/>
    <m/>
    <m/>
    <s v="LINVILLE DELBERT P"/>
    <m/>
    <s v="5909 N OAKMONT DR"/>
    <s v="BEVERLY HILLS FL 34465"/>
  </r>
  <r>
    <x v="2449"/>
    <s v="18E17S320030  00330 0030"/>
    <s v="7492"/>
    <s v="PINE RIDGE UNITS 3 &amp; 4"/>
    <s v="0000"/>
    <s v="Vacant Residential"/>
    <s v="02"/>
    <s v="18S"/>
    <s v="18E"/>
    <s v="STANDARD"/>
    <x v="1"/>
    <n v="44175"/>
    <n v="1.01"/>
    <s v="000X"/>
    <n v="5918"/>
    <s v="N"/>
    <x v="137"/>
    <s v="DR"/>
    <m/>
    <s v="BEVERLY HILLS"/>
    <m/>
    <s v="PINE RIDGE UNIT 3 PB 8 PG 51 LOT 3 BLK 33"/>
    <n v="16230"/>
    <n v="16230"/>
    <n v="0"/>
    <n v="16230"/>
    <n v="16230"/>
    <x v="1"/>
    <x v="8"/>
    <n v="15500"/>
    <n v="1117"/>
    <n v="1124"/>
    <x v="1"/>
    <s v="WARRANTY DEED"/>
    <m/>
    <x v="6"/>
    <x v="2"/>
    <x v="2"/>
    <m/>
    <m/>
    <m/>
    <x v="2"/>
    <x v="1"/>
    <n v="0"/>
    <m/>
    <m/>
    <m/>
    <m/>
    <s v="PILLONEL JEAN BERNARD"/>
    <m/>
    <s v="IMPASSE SUR LA VILLA 6"/>
    <s v=" 1742 SWITZERLAND"/>
  </r>
  <r>
    <x v="2450"/>
    <s v="18E17S320030  03010 0060"/>
    <s v="7492"/>
    <s v="PINE RIDGE UNITS 3 &amp; 4"/>
    <s v="0000"/>
    <s v="Vacant Residential"/>
    <s v="09"/>
    <s v="18S"/>
    <s v="18E"/>
    <s v="STANDARD"/>
    <x v="1"/>
    <n v="43687"/>
    <n v="1"/>
    <s v="000X"/>
    <n v="3228"/>
    <s v="W"/>
    <x v="65"/>
    <s v="BLVD"/>
    <m/>
    <s v="BEVERLY HILLS"/>
    <m/>
    <s v="PINE RIDGE UNIT 3 PB 8 PG 51 LOT 6 BLK 301"/>
    <n v="16050"/>
    <n v="16050"/>
    <n v="0"/>
    <n v="16050"/>
    <n v="16050"/>
    <x v="1"/>
    <x v="272"/>
    <n v="20000"/>
    <n v="1700"/>
    <n v="2111"/>
    <x v="1"/>
    <s v="WARRANTY DEED"/>
    <m/>
    <x v="6"/>
    <x v="2"/>
    <x v="2"/>
    <m/>
    <m/>
    <m/>
    <x v="2"/>
    <x v="1"/>
    <n v="0"/>
    <m/>
    <m/>
    <m/>
    <m/>
    <s v="BAKER JUDY L"/>
    <s v="LYNDE JIM I"/>
    <s v="3275 W PEBBLE BEACH CT"/>
    <s v="LECANTO FL 34461"/>
  </r>
  <r>
    <x v="2451"/>
    <s v="18E17S320030  03010 0070"/>
    <s v="7492"/>
    <s v="PINE RIDGE UNITS 3 &amp; 4"/>
    <s v="0100"/>
    <s v="Single Family Residential"/>
    <s v="09"/>
    <s v="18S"/>
    <s v="18E"/>
    <s v="STANDARD"/>
    <x v="0"/>
    <n v="43688"/>
    <n v="1"/>
    <s v="000X"/>
    <n v="3196"/>
    <s v="W"/>
    <x v="65"/>
    <s v="BLVD"/>
    <m/>
    <s v="BEVERLY HILLS"/>
    <m/>
    <s v="PINE RIDGE UNIT 3 PB 8 PG 51 LOT 7 BLK 301"/>
    <n v="16050"/>
    <n v="16050"/>
    <n v="0"/>
    <n v="16050"/>
    <n v="16050"/>
    <x v="1"/>
    <x v="965"/>
    <n v="25000"/>
    <n v="2984"/>
    <n v="429"/>
    <x v="1"/>
    <s v="WARRANTY DEED"/>
    <n v="1"/>
    <x v="31"/>
    <x v="1"/>
    <x v="0"/>
    <m/>
    <n v="2121"/>
    <n v="32"/>
    <x v="0"/>
    <x v="0"/>
    <n v="2969"/>
    <m/>
    <m/>
    <m/>
    <m/>
    <s v="LAXTON RICHARD W JR"/>
    <s v="LAXTON KATHIE"/>
    <s v="1411 NW 19TH ST"/>
    <s v="CRYSTAL RIVER FL 34428"/>
  </r>
  <r>
    <x v="2452"/>
    <s v="18E17S320030  03010 0100"/>
    <s v="7492"/>
    <s v="PINE RIDGE UNITS 3 &amp; 4"/>
    <s v="0100"/>
    <s v="Single Family Residential"/>
    <s v="09"/>
    <s v="18S"/>
    <s v="18E"/>
    <s v="STANDARD"/>
    <x v="0"/>
    <n v="46083"/>
    <n v="1.06"/>
    <s v="000X"/>
    <n v="3090"/>
    <s v="W"/>
    <x v="65"/>
    <s v="BLVD"/>
    <m/>
    <s v="BEVERLY HILLS"/>
    <m/>
    <s v="PINE RIDGE UNIT 3 PB 8 PG 51 LOT 10 BLK 301"/>
    <n v="250228"/>
    <n v="16930"/>
    <n v="233298"/>
    <n v="250228"/>
    <n v="250228"/>
    <x v="0"/>
    <x v="849"/>
    <n v="325000"/>
    <n v="3108"/>
    <n v="1003"/>
    <x v="0"/>
    <s v="WARRANTY DEED"/>
    <n v="1"/>
    <x v="37"/>
    <x v="1"/>
    <x v="0"/>
    <m/>
    <n v="2636"/>
    <n v="32"/>
    <x v="1"/>
    <x v="0"/>
    <n v="3560"/>
    <m/>
    <m/>
    <m/>
    <m/>
    <s v="MURPHY DOUGLAS M"/>
    <s v="DICKERT AMANDA CARROLL"/>
    <s v="3090 W MUSTANG BLVD"/>
    <s v="BEVERLY HILLS FL 34465"/>
  </r>
  <r>
    <x v="2453"/>
    <s v="18E17S320030  00340 0070"/>
    <s v="7492"/>
    <s v="PINE RIDGE UNITS 3 &amp; 4"/>
    <s v="0000"/>
    <s v="Vacant Residential"/>
    <s v="03"/>
    <s v="18S"/>
    <s v="18E"/>
    <s v="STANDARD"/>
    <x v="1"/>
    <n v="44869"/>
    <n v="1.03"/>
    <s v="000X"/>
    <n v="5935"/>
    <s v="N"/>
    <x v="137"/>
    <s v="DR"/>
    <m/>
    <s v="BEVERLY HILLS"/>
    <m/>
    <s v="PINE RIDGE UNIT 3 PB 8 PG 51 LOT 7 BLK 34"/>
    <n v="16480"/>
    <n v="16480"/>
    <n v="0"/>
    <n v="16480"/>
    <n v="16480"/>
    <x v="1"/>
    <x v="966"/>
    <n v="13200"/>
    <n v="791"/>
    <n v="578"/>
    <x v="1"/>
    <s v="FROM DEVELOPERS"/>
    <m/>
    <x v="6"/>
    <x v="2"/>
    <x v="2"/>
    <m/>
    <m/>
    <m/>
    <x v="2"/>
    <x v="1"/>
    <n v="0"/>
    <m/>
    <m/>
    <m/>
    <m/>
    <s v="NANOS-HINZ FRANCINE J"/>
    <m/>
    <s v="25303 W RICHMOND AVE"/>
    <s v="ANTIOCH IL 60002"/>
  </r>
  <r>
    <x v="2454"/>
    <s v="18E17S320030  03000 0100"/>
    <s v="7492"/>
    <s v="PINE RIDGE UNITS 3 &amp; 4"/>
    <s v="0000"/>
    <s v="Vacant Residential"/>
    <s v="09"/>
    <s v="18S"/>
    <s v="18E"/>
    <s v="STANDARD"/>
    <x v="1"/>
    <n v="46116"/>
    <n v="1.06"/>
    <s v="000X"/>
    <n v="3267"/>
    <s v="W"/>
    <x v="65"/>
    <s v="BLVD"/>
    <m/>
    <s v="BEVERLY HILLS"/>
    <m/>
    <s v="PINE RIDGE UNIT 3 PB 8 PG 51 LOT 10 BLK 300 "/>
    <n v="16940"/>
    <n v="16940"/>
    <n v="0"/>
    <n v="16940"/>
    <n v="16940"/>
    <x v="1"/>
    <x v="11"/>
    <n v="17000"/>
    <n v="1623"/>
    <n v="598"/>
    <x v="1"/>
    <s v="WARRANTY DEED"/>
    <m/>
    <x v="6"/>
    <x v="2"/>
    <x v="2"/>
    <m/>
    <m/>
    <m/>
    <x v="2"/>
    <x v="1"/>
    <n v="0"/>
    <m/>
    <m/>
    <m/>
    <m/>
    <s v="BAKER JUDY L"/>
    <m/>
    <s v="3275 W PEBBLE BEACH CT"/>
    <s v="LECANTO FL 34461"/>
  </r>
  <r>
    <x v="2455"/>
    <s v="18E17S320030  03000 0180"/>
    <s v="7492"/>
    <s v="PINE RIDGE UNITS 3 &amp; 4"/>
    <s v="0100"/>
    <s v="Single Family Residential"/>
    <s v="09"/>
    <s v="18S"/>
    <s v="18E"/>
    <s v="1.0 TO 2.5 ACRES HIGH"/>
    <x v="0"/>
    <n v="78591"/>
    <n v="1.8"/>
    <s v="000X"/>
    <n v="4381"/>
    <s v="N"/>
    <x v="88"/>
    <s v="LOOP"/>
    <m/>
    <s v="BEVERLY HILLS"/>
    <m/>
    <s v="PINE RIDGE UNIT 3 PB 8 PG 51 LOT 18 BLK 300"/>
    <n v="184265"/>
    <n v="22550"/>
    <n v="161715"/>
    <n v="123455"/>
    <n v="97955"/>
    <x v="0"/>
    <x v="260"/>
    <n v="6000"/>
    <n v="743"/>
    <n v="684"/>
    <x v="1"/>
    <s v="UNDEFINED"/>
    <n v="1"/>
    <x v="33"/>
    <x v="0"/>
    <x v="0"/>
    <m/>
    <n v="2291"/>
    <n v="29"/>
    <x v="1"/>
    <x v="0"/>
    <n v="3391"/>
    <m/>
    <m/>
    <m/>
    <m/>
    <s v="WIELAND CHARLOTTE R"/>
    <s v="WIELAND FAMILY REVOCABLE LIVING"/>
    <s v="4381 N CAPISTRANO LOOP"/>
    <s v="BEVERLY HILLS FL 34465 3035"/>
  </r>
  <r>
    <x v="2456"/>
    <s v="18E17S320030  00310 0080"/>
    <s v="7492"/>
    <s v="PINE RIDGE UNITS 3 &amp; 4"/>
    <s v="0000"/>
    <s v="Vacant Residential"/>
    <s v="35"/>
    <s v="17S"/>
    <s v="18E"/>
    <s v="STANDARD"/>
    <x v="1"/>
    <n v="46671"/>
    <n v="1.07"/>
    <s v="000X"/>
    <n v="6030"/>
    <s v="N"/>
    <x v="139"/>
    <s v="WAY"/>
    <m/>
    <s v="BEVERLY HILLS"/>
    <m/>
    <s v="PINE RIDGE UNIT 3 PB 8 PG 51 LOT 8 BLK 31 "/>
    <n v="17140"/>
    <n v="17140"/>
    <n v="0"/>
    <n v="17140"/>
    <n v="17140"/>
    <x v="1"/>
    <x v="325"/>
    <n v="22000"/>
    <n v="872"/>
    <n v="2116"/>
    <x v="1"/>
    <s v="UNDEFINED"/>
    <m/>
    <x v="6"/>
    <x v="2"/>
    <x v="2"/>
    <m/>
    <m/>
    <m/>
    <x v="2"/>
    <x v="1"/>
    <n v="0"/>
    <m/>
    <m/>
    <m/>
    <m/>
    <s v="CHEN TIEN MIEN"/>
    <m/>
    <s v="18416 PARADISE COVE TER"/>
    <s v="OLNEY MD 20832 3039"/>
  </r>
  <r>
    <x v="2457"/>
    <s v="18E17S320030  00320 0030"/>
    <s v="7492"/>
    <s v="PINE RIDGE UNITS 3 &amp; 4"/>
    <s v="0100"/>
    <s v="Single Family Residential"/>
    <s v="35"/>
    <s v="17S"/>
    <s v="18E"/>
    <s v="STANDARD"/>
    <x v="0"/>
    <n v="44515"/>
    <n v="1.02"/>
    <s v="000X"/>
    <n v="6052"/>
    <s v="N"/>
    <x v="138"/>
    <s v="WAY"/>
    <m/>
    <s v="BEVERLY HILLS"/>
    <m/>
    <s v="PINE RIDGE UNIT 3 PB 8 PG 51 LOT 3 BLK 32"/>
    <n v="185937"/>
    <n v="16350"/>
    <n v="169587"/>
    <n v="185937"/>
    <n v="185937"/>
    <x v="1"/>
    <x v="220"/>
    <n v="21100"/>
    <n v="777"/>
    <n v="883"/>
    <x v="1"/>
    <s v="UNDEFINED"/>
    <n v="1"/>
    <x v="2"/>
    <x v="1"/>
    <x v="0"/>
    <m/>
    <n v="2090"/>
    <n v="32"/>
    <x v="1"/>
    <x v="0"/>
    <n v="2991"/>
    <m/>
    <m/>
    <m/>
    <m/>
    <s v="CARNEY JOHN J"/>
    <s v="CARNEY FRANCES F"/>
    <s v="51 STARR ST"/>
    <s v="MYSTIC CT 06355"/>
  </r>
  <r>
    <x v="2458"/>
    <s v="18E17S320030  00320 0110"/>
    <s v="7492"/>
    <s v="PINE RIDGE UNITS 3 &amp; 4"/>
    <s v="0100"/>
    <s v="Single Family Residential"/>
    <s v="02"/>
    <s v="18S"/>
    <s v="18E"/>
    <s v="STANDARD"/>
    <x v="0"/>
    <n v="49862"/>
    <n v="1.1399999999999999"/>
    <s v="000X"/>
    <n v="5903"/>
    <s v="N"/>
    <x v="137"/>
    <s v="DR"/>
    <m/>
    <s v="BEVERLY HILLS"/>
    <m/>
    <s v="PINE RIDGE UNIT 3 PB 8 PG 51 LOT 11 BLK 32"/>
    <n v="199863"/>
    <n v="18320"/>
    <n v="181543"/>
    <n v="152922"/>
    <n v="127922"/>
    <x v="0"/>
    <x v="275"/>
    <n v="195000"/>
    <n v="1749"/>
    <n v="1857"/>
    <x v="0"/>
    <s v="WARRANTY DEED"/>
    <n v="1"/>
    <x v="13"/>
    <x v="1"/>
    <x v="0"/>
    <m/>
    <n v="1829"/>
    <n v="32"/>
    <x v="0"/>
    <x v="0"/>
    <n v="2573"/>
    <m/>
    <m/>
    <m/>
    <m/>
    <s v="ZETTLE RAY E"/>
    <s v="ZETTLE SANDRA J"/>
    <s v="5903 N OAKMONT DR"/>
    <s v="BEVERLY HILLS FL 34465 2309"/>
  </r>
  <r>
    <x v="2459"/>
    <s v="18E17S320030  00330 0010"/>
    <s v="7492"/>
    <s v="PINE RIDGE UNITS 3 &amp; 4"/>
    <s v="0100"/>
    <s v="Single Family Residential"/>
    <s v="03"/>
    <s v="18S"/>
    <s v="18E"/>
    <s v="STANDARD"/>
    <x v="0"/>
    <n v="46316"/>
    <n v="1.06"/>
    <s v="000X"/>
    <n v="5936"/>
    <s v="N"/>
    <x v="137"/>
    <s v="DR"/>
    <m/>
    <s v="BEVERLY HILLS"/>
    <m/>
    <s v="PINE RIDGE UNIT 3 PB 8 PG 51 LOT 1 BLK 33"/>
    <n v="226324"/>
    <n v="17010"/>
    <n v="209314"/>
    <n v="176584"/>
    <n v="0"/>
    <x v="0"/>
    <x v="45"/>
    <n v="229900"/>
    <n v="2647"/>
    <n v="2215"/>
    <x v="0"/>
    <s v="WARRANTY DEED"/>
    <n v="1"/>
    <x v="18"/>
    <x v="1"/>
    <x v="0"/>
    <m/>
    <n v="2284"/>
    <n v="32"/>
    <x v="0"/>
    <x v="0"/>
    <n v="3084"/>
    <m/>
    <m/>
    <m/>
    <m/>
    <s v="LA ROCHELLE PHILLIP H"/>
    <s v="LA ROCHELLE YVETTE D"/>
    <s v="5936 N OAKMONT DR"/>
    <s v="BEVERLY HILLS FL 34465"/>
  </r>
  <r>
    <x v="2460"/>
    <s v="18E17S320030  00330 0020"/>
    <s v="7492"/>
    <s v="PINE RIDGE UNITS 3 &amp; 4"/>
    <s v="0100"/>
    <s v="Single Family Residential"/>
    <s v="03"/>
    <s v="18S"/>
    <s v="18E"/>
    <s v="STANDARD"/>
    <x v="0"/>
    <n v="43675"/>
    <n v="1"/>
    <s v="000X"/>
    <n v="5928"/>
    <s v="N"/>
    <x v="137"/>
    <s v="DR"/>
    <m/>
    <s v="BEVERLY HILLS"/>
    <m/>
    <s v="PINE RIDGE UNIT 3 PB 8 PG 51 LOT 2 BLK 33 "/>
    <n v="277904"/>
    <n v="16040"/>
    <n v="261864"/>
    <n v="219218"/>
    <n v="189218"/>
    <x v="0"/>
    <x v="661"/>
    <n v="18000"/>
    <n v="1508"/>
    <n v="2471"/>
    <x v="1"/>
    <s v="WARRANTY DEED"/>
    <n v="1"/>
    <x v="20"/>
    <x v="1"/>
    <x v="1"/>
    <m/>
    <n v="2662"/>
    <n v="32"/>
    <x v="0"/>
    <x v="0"/>
    <n v="3813"/>
    <m/>
    <m/>
    <m/>
    <m/>
    <s v="BUSCH ROBERT J"/>
    <m/>
    <s v="5928 N OAKMONT DR"/>
    <s v="BEVERLY HILLS FL 34465"/>
  </r>
  <r>
    <x v="2461"/>
    <s v="18E17S320030  00330 0050"/>
    <s v="7492"/>
    <s v="PINE RIDGE UNITS 3 &amp; 4"/>
    <s v="0100"/>
    <s v="Single Family Residential"/>
    <s v="02"/>
    <s v="18S"/>
    <s v="18E"/>
    <s v="STANDARD"/>
    <x v="0"/>
    <n v="44432"/>
    <n v="1.02"/>
    <s v="000X"/>
    <n v="5900"/>
    <s v="N"/>
    <x v="137"/>
    <s v="DR"/>
    <m/>
    <s v="BEVERLY HILLS"/>
    <m/>
    <s v="PINE RIDGE UNIT 3 PB 8 PG 51 LOT 5 BLK 33"/>
    <n v="187659"/>
    <n v="16320"/>
    <n v="171339"/>
    <n v="130231"/>
    <n v="105231"/>
    <x v="0"/>
    <x v="423"/>
    <n v="148000"/>
    <n v="2445"/>
    <n v="1520"/>
    <x v="0"/>
    <s v="WARRANTY DEED"/>
    <n v="1"/>
    <x v="33"/>
    <x v="1"/>
    <x v="0"/>
    <m/>
    <n v="2196"/>
    <n v="32"/>
    <x v="0"/>
    <x v="0"/>
    <n v="2968"/>
    <m/>
    <m/>
    <m/>
    <m/>
    <s v="RIOS DONNA MARIE"/>
    <m/>
    <s v="5900 N OAKMONT DR"/>
    <s v="BEVERLY HILLS FL 34465"/>
  </r>
  <r>
    <x v="2462"/>
    <s v="18E17S320030  00330 0080"/>
    <s v="7492"/>
    <s v="PINE RIDGE UNITS 3 &amp; 4"/>
    <s v="0100"/>
    <s v="Single Family Residential"/>
    <s v="02"/>
    <s v="18S"/>
    <s v="18E"/>
    <s v="STANDARD"/>
    <x v="0"/>
    <n v="50730"/>
    <n v="1.1599999999999999"/>
    <s v="000X"/>
    <n v="1977"/>
    <s v="W"/>
    <x v="135"/>
    <s v="CIR"/>
    <m/>
    <s v="BEVERLY HILLS"/>
    <m/>
    <s v="PINE RIDGE UNIT 3 PB 8 PG 51 LOT 8 BLK 33 "/>
    <n v="209854"/>
    <n v="18630"/>
    <n v="191224"/>
    <n v="144734"/>
    <n v="119234"/>
    <x v="0"/>
    <x v="442"/>
    <n v="8900"/>
    <n v="1078"/>
    <n v="588"/>
    <x v="1"/>
    <s v="WARRANTY DEED"/>
    <n v="1"/>
    <x v="21"/>
    <x v="1"/>
    <x v="0"/>
    <m/>
    <n v="2216"/>
    <n v="32"/>
    <x v="1"/>
    <x v="0"/>
    <n v="3231"/>
    <m/>
    <m/>
    <m/>
    <m/>
    <s v="CANALE HELENE A"/>
    <m/>
    <s v="1977 W LA BONTE CIR"/>
    <s v="BEVERLY HILLS FL 34465"/>
  </r>
  <r>
    <x v="2463"/>
    <s v="18E17S320030  00330 0100"/>
    <s v="7492"/>
    <s v="PINE RIDGE UNITS 3 &amp; 4"/>
    <s v="0100"/>
    <s v="Single Family Residential"/>
    <s v="03"/>
    <s v="18S"/>
    <s v="18E"/>
    <s v="STANDARD"/>
    <x v="0"/>
    <n v="46253"/>
    <n v="1.06"/>
    <s v="000X"/>
    <n v="2009"/>
    <s v="W"/>
    <x v="135"/>
    <s v="CIR"/>
    <m/>
    <s v="BEVERLY HILLS"/>
    <m/>
    <s v="PINE RIDGE UNIT 3 PB 8 PG 51 LOT 10 BLK 33"/>
    <n v="234457"/>
    <n v="16990"/>
    <n v="217467"/>
    <n v="234457"/>
    <n v="234457"/>
    <x v="1"/>
    <x v="967"/>
    <n v="76400"/>
    <n v="2784"/>
    <n v="1672"/>
    <x v="0"/>
    <s v="DEEDS CONVEYING PARTIAL INTEREST"/>
    <n v="1"/>
    <x v="26"/>
    <x v="1"/>
    <x v="0"/>
    <m/>
    <n v="2519"/>
    <n v="32"/>
    <x v="0"/>
    <x v="0"/>
    <n v="3324"/>
    <m/>
    <m/>
    <m/>
    <m/>
    <s v="MAHN AARON"/>
    <s v="STACEY LYNN BONARD TRUST AGREEMENT"/>
    <s v="2009 W LABONTE CIR"/>
    <s v="BEVERLY HILLS FL 34465"/>
  </r>
  <r>
    <x v="2464"/>
    <s v="18E17S320030  00340 0040"/>
    <s v="7492"/>
    <s v="PINE RIDGE UNITS 3 &amp; 4"/>
    <s v="0100"/>
    <s v="Single Family Residential"/>
    <s v="35"/>
    <s v="17S"/>
    <s v="18E"/>
    <s v="STANDARD"/>
    <x v="0"/>
    <n v="43959"/>
    <n v="1.01"/>
    <s v="000X"/>
    <n v="6024"/>
    <s v="N"/>
    <x v="140"/>
    <s v="TER"/>
    <m/>
    <s v="BEVERLY HILLS"/>
    <m/>
    <s v="PINE RIDGE UNIT 3 PB 8 PG 51 LOT 4 BLK 34 "/>
    <n v="214863"/>
    <n v="16150"/>
    <n v="198713"/>
    <n v="180638"/>
    <n v="155638"/>
    <x v="0"/>
    <x v="304"/>
    <n v="215000"/>
    <n v="2385"/>
    <n v="1180"/>
    <x v="0"/>
    <s v="WARRANTY DEED"/>
    <n v="1"/>
    <x v="39"/>
    <x v="1"/>
    <x v="0"/>
    <m/>
    <n v="2218"/>
    <n v="32"/>
    <x v="1"/>
    <x v="0"/>
    <n v="3350"/>
    <m/>
    <m/>
    <m/>
    <m/>
    <s v="SHERMAN ANNETTE P"/>
    <m/>
    <s v="6024 N PEARDALE TER"/>
    <s v="BEVERLY HILLS FL 34465"/>
  </r>
  <r>
    <x v="2465"/>
    <s v="18E17S320030  03010 0130"/>
    <s v="7492"/>
    <s v="PINE RIDGE UNITS 3 &amp; 4"/>
    <s v="0100"/>
    <s v="Single Family Residential"/>
    <s v="10"/>
    <s v="18S"/>
    <s v="18E"/>
    <s v="STANDARD"/>
    <x v="0"/>
    <n v="47333"/>
    <n v="1.0900000000000001"/>
    <s v="000X"/>
    <n v="2848"/>
    <s v="W"/>
    <x v="65"/>
    <s v="BLVD"/>
    <m/>
    <s v="BEVERLY HILLS"/>
    <m/>
    <s v="PINE RIDGE UNIT 3 PB 8 PG 51 LOT 13 BLK 301"/>
    <n v="212638"/>
    <n v="17390"/>
    <n v="195248"/>
    <n v="169473"/>
    <n v="144473"/>
    <x v="0"/>
    <x v="425"/>
    <n v="212500"/>
    <n v="2701"/>
    <n v="1713"/>
    <x v="0"/>
    <s v="WARRANTY DEED"/>
    <n v="1"/>
    <x v="15"/>
    <x v="1"/>
    <x v="0"/>
    <m/>
    <n v="2100"/>
    <n v="32"/>
    <x v="1"/>
    <x v="0"/>
    <n v="2739"/>
    <m/>
    <m/>
    <m/>
    <m/>
    <s v="LESH KEVIN D"/>
    <s v="LESH DARCY"/>
    <s v="2848 W MUSTANG BLVD"/>
    <s v="BEVERLY HILLS FL 34465"/>
  </r>
  <r>
    <x v="2466"/>
    <s v="18E17S320030  03010 0180"/>
    <s v="7492"/>
    <s v="PINE RIDGE UNITS 3 &amp; 4"/>
    <s v="0100"/>
    <s v="Single Family Residential"/>
    <s v="10"/>
    <s v="18S"/>
    <s v="18E"/>
    <s v="STANDARD"/>
    <x v="0"/>
    <n v="46626"/>
    <n v="1.07"/>
    <s v="000X"/>
    <n v="2999"/>
    <s v="W"/>
    <x v="142"/>
    <s v="DR"/>
    <m/>
    <s v="BEVERLY HILLS"/>
    <m/>
    <s v="PINE RIDGE UNIT 3 PB 8 PG 51 LOT 18 BLK 301"/>
    <n v="228667"/>
    <n v="17130"/>
    <n v="211537"/>
    <n v="180358"/>
    <n v="155358"/>
    <x v="0"/>
    <x v="214"/>
    <n v="10000"/>
    <n v="1454"/>
    <n v="1914"/>
    <x v="1"/>
    <s v="WARRANTY DEED"/>
    <n v="1"/>
    <x v="20"/>
    <x v="1"/>
    <x v="0"/>
    <m/>
    <n v="2052"/>
    <n v="32"/>
    <x v="1"/>
    <x v="0"/>
    <n v="2939"/>
    <m/>
    <m/>
    <m/>
    <m/>
    <s v="LEONE JOHN B"/>
    <s v="LEONE ROSE"/>
    <s v="2999 W BIRDS NEST DR"/>
    <s v="BEVERLY HILLS FL 34465"/>
  </r>
  <r>
    <x v="2467"/>
    <s v="18E17S320030  00300 0180"/>
    <s v="7492"/>
    <s v="PINE RIDGE UNITS 3 &amp; 4"/>
    <s v="0100"/>
    <s v="Single Family Residential"/>
    <s v="35"/>
    <s v="17S"/>
    <s v="18E"/>
    <s v="STANDARD"/>
    <x v="0"/>
    <n v="42970"/>
    <n v="0.99"/>
    <s v="000X"/>
    <n v="2450"/>
    <s v="W"/>
    <x v="130"/>
    <s v="DR"/>
    <m/>
    <s v="BEVERLY HILLS"/>
    <m/>
    <s v="PINE RIDGE UNIT 3 PB 8 PG 51 LOT 18 BLK 30"/>
    <n v="213053"/>
    <n v="15780"/>
    <n v="197273"/>
    <n v="213053"/>
    <n v="188053"/>
    <x v="0"/>
    <x v="968"/>
    <n v="185000"/>
    <n v="2696"/>
    <n v="2480"/>
    <x v="0"/>
    <s v="WARRANTY DEED"/>
    <n v="1"/>
    <x v="24"/>
    <x v="1"/>
    <x v="0"/>
    <m/>
    <n v="2077"/>
    <n v="32"/>
    <x v="1"/>
    <x v="0"/>
    <n v="3133"/>
    <m/>
    <m/>
    <m/>
    <m/>
    <s v="ABELE WALTER L"/>
    <s v="ABELE DIANE K"/>
    <s v="2450 W TALL OAKS DR"/>
    <s v="BEVERLY HILLS FL 34465"/>
  </r>
  <r>
    <x v="2468"/>
    <s v="18E17S320030  00300 0290"/>
    <s v="7492"/>
    <s v="PINE RIDGE UNITS 3 &amp; 4"/>
    <s v="0100"/>
    <s v="Single Family Residential"/>
    <s v="02"/>
    <s v="18S"/>
    <s v="18E"/>
    <s v="STANDARD"/>
    <x v="0"/>
    <n v="43747"/>
    <n v="1"/>
    <s v="000X"/>
    <n v="5993"/>
    <s v="N"/>
    <x v="136"/>
    <s v="DR"/>
    <m/>
    <s v="BEVERLY HILLS"/>
    <m/>
    <s v="PINE RIDGE UNIT 3 PB 8 PG 51 LOT 29 BLK 30"/>
    <n v="256194"/>
    <n v="16070"/>
    <n v="240124"/>
    <n v="256194"/>
    <n v="256194"/>
    <x v="0"/>
    <x v="943"/>
    <n v="345000"/>
    <n v="3134"/>
    <n v="2348"/>
    <x v="0"/>
    <s v="WARRANTY DEED"/>
    <n v="1"/>
    <x v="3"/>
    <x v="1"/>
    <x v="0"/>
    <m/>
    <n v="2068"/>
    <n v="32"/>
    <x v="0"/>
    <x v="0"/>
    <n v="3093"/>
    <m/>
    <m/>
    <m/>
    <m/>
    <s v="SHORT WENDY WOLLESON"/>
    <s v="HANLEY JOSEPH"/>
    <s v="5993 N NAKOMA DR"/>
    <s v="BEVERLY HILLS FL 34465"/>
  </r>
  <r>
    <x v="2469"/>
    <s v="18E17S320030  00310 0040"/>
    <s v="7492"/>
    <s v="PINE RIDGE UNITS 3 &amp; 4"/>
    <s v="0100"/>
    <s v="Single Family Residential"/>
    <s v="35"/>
    <s v="17S"/>
    <s v="18E"/>
    <s v="STANDARD"/>
    <x v="0"/>
    <n v="43938"/>
    <n v="1.01"/>
    <s v="000X"/>
    <n v="2435"/>
    <s v="W"/>
    <x v="130"/>
    <s v="DR"/>
    <m/>
    <s v="BEVERLY HILLS"/>
    <m/>
    <s v="PINE RIDGE UNIT 3 PB 8 PG 51 LOT 4 BLK 31"/>
    <n v="198817"/>
    <n v="16140"/>
    <n v="182677"/>
    <n v="141474"/>
    <n v="115974"/>
    <x v="0"/>
    <x v="969"/>
    <n v="34600"/>
    <n v="2714"/>
    <n v="2447"/>
    <x v="0"/>
    <s v="DEEDS CONVEYING PARTIAL INTEREST"/>
    <n v="1"/>
    <x v="16"/>
    <x v="1"/>
    <x v="0"/>
    <m/>
    <n v="2184"/>
    <n v="32"/>
    <x v="1"/>
    <x v="0"/>
    <n v="2884"/>
    <m/>
    <m/>
    <m/>
    <m/>
    <s v="BALKUS JULIE A"/>
    <s v="BALKUS JULIE A"/>
    <s v="2435 W TALL OAKS DR"/>
    <s v="BEVERLY HILLS FL 34465"/>
  </r>
  <r>
    <x v="2470"/>
    <s v="18E17S320030  00310 0100"/>
    <s v="7492"/>
    <s v="PINE RIDGE UNITS 3 &amp; 4"/>
    <s v="0100"/>
    <s v="Single Family Residential"/>
    <s v="02"/>
    <s v="18S"/>
    <s v="18E"/>
    <s v="STANDARD"/>
    <x v="0"/>
    <n v="48562"/>
    <n v="1.1100000000000001"/>
    <s v="000X"/>
    <n v="5982"/>
    <s v="N"/>
    <x v="139"/>
    <s v="WAY"/>
    <m/>
    <s v="BEVERLY HILLS"/>
    <m/>
    <s v="PINE RIDGE UNIT 3 PB 8 PG 51 LOT 10 BLK 31"/>
    <n v="188495"/>
    <n v="17840"/>
    <n v="170655"/>
    <n v="188495"/>
    <n v="188495"/>
    <x v="1"/>
    <x v="970"/>
    <n v="244900"/>
    <n v="3018"/>
    <n v="984"/>
    <x v="0"/>
    <s v="WARRANTY DEED"/>
    <n v="1"/>
    <x v="16"/>
    <x v="1"/>
    <x v="0"/>
    <m/>
    <n v="1838"/>
    <n v="32"/>
    <x v="0"/>
    <x v="0"/>
    <n v="2775"/>
    <m/>
    <m/>
    <m/>
    <m/>
    <s v="WIERSMA LEONARD"/>
    <m/>
    <s v="5982 N MAROON WAY"/>
    <s v="BEVERLY HILLS FL 34465"/>
  </r>
  <r>
    <x v="2471"/>
    <s v="18E17S320030  00310 0130"/>
    <s v="7492"/>
    <s v="PINE RIDGE UNITS 3 &amp; 4"/>
    <s v="0100"/>
    <s v="Single Family Residential"/>
    <s v="35"/>
    <s v="17S"/>
    <s v="18E"/>
    <s v="STANDARD"/>
    <x v="0"/>
    <n v="46106"/>
    <n v="1.06"/>
    <s v="000X"/>
    <n v="6005"/>
    <s v="N"/>
    <x v="138"/>
    <s v="WAY"/>
    <m/>
    <s v="BEVERLY HILLS"/>
    <m/>
    <s v="PINE RIDGE UNIT 3 PB 8 PG 51 LOT 13 BLK 31"/>
    <n v="235465"/>
    <n v="16930"/>
    <n v="218535"/>
    <n v="171006"/>
    <n v="146006"/>
    <x v="0"/>
    <x v="300"/>
    <n v="275000"/>
    <n v="1849"/>
    <n v="320"/>
    <x v="0"/>
    <s v="WARRANTY DEED"/>
    <n v="1"/>
    <x v="7"/>
    <x v="1"/>
    <x v="0"/>
    <n v="1"/>
    <n v="2164"/>
    <n v="32"/>
    <x v="0"/>
    <x v="0"/>
    <n v="3346"/>
    <m/>
    <m/>
    <m/>
    <m/>
    <s v="LADD FRANK"/>
    <s v="LADD DIETLIND"/>
    <s v="6005 N PECAN WAY"/>
    <s v="BEVERLY HILLS FL 34465"/>
  </r>
  <r>
    <x v="2472"/>
    <s v="18E17S320030  00330 0040"/>
    <s v="7492"/>
    <s v="PINE RIDGE UNITS 3 &amp; 4"/>
    <s v="0000"/>
    <s v="Vacant Residential"/>
    <s v="02"/>
    <s v="18S"/>
    <s v="18E"/>
    <s v="STANDARD"/>
    <x v="1"/>
    <n v="47177"/>
    <n v="1.08"/>
    <s v="000X"/>
    <n v="5910"/>
    <s v="N"/>
    <x v="137"/>
    <s v="DR"/>
    <m/>
    <s v="BEVERLY HILLS"/>
    <m/>
    <s v="PINE RIDGE UNIT 3 PB 8 PG 51 LOT 4 BLK 33"/>
    <n v="17330"/>
    <n v="17330"/>
    <n v="0"/>
    <n v="17330"/>
    <n v="17330"/>
    <x v="1"/>
    <x v="868"/>
    <n v="16000"/>
    <n v="1114"/>
    <n v="1339"/>
    <x v="1"/>
    <s v="WARRANTY DEED"/>
    <m/>
    <x v="6"/>
    <x v="2"/>
    <x v="2"/>
    <m/>
    <m/>
    <m/>
    <x v="2"/>
    <x v="1"/>
    <n v="0"/>
    <m/>
    <m/>
    <m/>
    <m/>
    <s v="PILLONEL JEAN BERNARD"/>
    <m/>
    <s v="IMPASSE SUR LA VILLA 6"/>
    <s v=" 1742 SWITZERLAND"/>
  </r>
  <r>
    <x v="2473"/>
    <s v="18E17S320030  03010 0050"/>
    <s v="7492"/>
    <s v="PINE RIDGE UNITS 3 &amp; 4"/>
    <s v="0000"/>
    <s v="Vacant Residential"/>
    <s v="09"/>
    <s v="18S"/>
    <s v="18E"/>
    <s v="STANDARD"/>
    <x v="1"/>
    <n v="43686"/>
    <n v="1"/>
    <s v="000X"/>
    <n v="3266"/>
    <s v="W"/>
    <x v="65"/>
    <s v="BLVD"/>
    <m/>
    <s v="BEVERLY HILLS"/>
    <m/>
    <s v="PINE RIDGE UNIT 3 PB 8 PG 51  LOT 5 BLK 301"/>
    <n v="16050"/>
    <n v="16050"/>
    <n v="0"/>
    <n v="16050"/>
    <n v="16050"/>
    <x v="1"/>
    <x v="281"/>
    <n v="17000"/>
    <n v="2605"/>
    <n v="326"/>
    <x v="1"/>
    <s v="WARRANTY DEED"/>
    <m/>
    <x v="6"/>
    <x v="2"/>
    <x v="2"/>
    <m/>
    <m/>
    <m/>
    <x v="2"/>
    <x v="1"/>
    <n v="0"/>
    <m/>
    <m/>
    <m/>
    <m/>
    <s v="NIEDZIALKOWSKI MICHAEL"/>
    <m/>
    <s v="3396 N MILWAUKEE AVE"/>
    <s v="CHICAGO IL 60641"/>
  </r>
  <r>
    <x v="2474"/>
    <s v="18E17S320030  00330 0060"/>
    <s v="7492"/>
    <s v="PINE RIDGE UNITS 3 &amp; 4"/>
    <s v="0100"/>
    <s v="Single Family Residential"/>
    <s v="02"/>
    <s v="18S"/>
    <s v="18E"/>
    <s v="STANDARD"/>
    <x v="0"/>
    <n v="46015"/>
    <n v="1.06"/>
    <s v="000X"/>
    <n v="1849"/>
    <s v="W"/>
    <x v="133"/>
    <s v="PL"/>
    <m/>
    <s v="BEVERLY HILLS"/>
    <m/>
    <s v="PINE RIDGE UNIT 3 PB 8 PG 51 LOT 6 BLK 33"/>
    <n v="276662"/>
    <n v="16900"/>
    <n v="259762"/>
    <n v="197401"/>
    <n v="171901"/>
    <x v="0"/>
    <x v="137"/>
    <n v="15000"/>
    <n v="1153"/>
    <n v="1659"/>
    <x v="1"/>
    <s v="WARRANTY DEED"/>
    <n v="1"/>
    <x v="10"/>
    <x v="1"/>
    <x v="1"/>
    <m/>
    <n v="2974"/>
    <n v="32"/>
    <x v="0"/>
    <x v="0"/>
    <n v="3834"/>
    <m/>
    <m/>
    <m/>
    <m/>
    <s v="FORTH DOROTHY A"/>
    <s v="HARRIS VERONICA"/>
    <s v="1849 W LEARWOOD PL"/>
    <s v="BEVERLY HILLS FL 34465"/>
  </r>
  <r>
    <x v="2475"/>
    <s v="18E17S320030  00340 0080"/>
    <s v="7492"/>
    <s v="PINE RIDGE UNITS 3 &amp; 4"/>
    <s v="0100"/>
    <s v="Single Family Residential"/>
    <s v="03"/>
    <s v="18S"/>
    <s v="18E"/>
    <s v="STANDARD"/>
    <x v="0"/>
    <n v="43800"/>
    <n v="1.01"/>
    <s v="000X"/>
    <n v="5993"/>
    <s v="N"/>
    <x v="141"/>
    <s v="TER"/>
    <m/>
    <s v="BEVERLY HILLS"/>
    <m/>
    <s v="PINE RIDGE UNIT 3 PB 8 PG 51 LOT 8 BLK 34"/>
    <n v="231888"/>
    <n v="16090"/>
    <n v="215798"/>
    <n v="181350"/>
    <n v="156350"/>
    <x v="0"/>
    <x v="11"/>
    <n v="21000"/>
    <n v="1625"/>
    <n v="513"/>
    <x v="1"/>
    <s v="WARRANTY DEED"/>
    <n v="1"/>
    <x v="15"/>
    <x v="1"/>
    <x v="0"/>
    <m/>
    <n v="2019"/>
    <n v="32"/>
    <x v="0"/>
    <x v="0"/>
    <n v="3278"/>
    <m/>
    <m/>
    <m/>
    <m/>
    <s v="JEWELL RONALD EARL"/>
    <s v="JEWELL CAROL ANN"/>
    <s v="5993 N MAHOGANY TER"/>
    <s v="BEVERLY HILLS FL 34465 2315"/>
  </r>
  <r>
    <x v="2476"/>
    <s v="18E17S320030  00300 0170"/>
    <s v="7492"/>
    <s v="PINE RIDGE UNITS 3 &amp; 4"/>
    <s v="0000"/>
    <s v="Vacant Residential"/>
    <s v="35"/>
    <s v="17S"/>
    <s v="18E"/>
    <s v="STANDARD"/>
    <x v="1"/>
    <n v="43025"/>
    <n v="0.99"/>
    <s v="000X"/>
    <n v="2440"/>
    <s v="W"/>
    <x v="130"/>
    <s v="DR"/>
    <m/>
    <s v="BEVERLY HILLS"/>
    <m/>
    <s v="PINE RIDGE UNIT 3 PB 8 PG 51 LOT 17 BLK 30"/>
    <n v="15800"/>
    <n v="15800"/>
    <n v="0"/>
    <n v="15800"/>
    <n v="15800"/>
    <x v="1"/>
    <x v="169"/>
    <n v="25000"/>
    <n v="3116"/>
    <n v="1697"/>
    <x v="1"/>
    <s v="WARRANTY DEED"/>
    <m/>
    <x v="6"/>
    <x v="2"/>
    <x v="2"/>
    <m/>
    <m/>
    <m/>
    <x v="2"/>
    <x v="1"/>
    <n v="0"/>
    <m/>
    <m/>
    <m/>
    <m/>
    <s v="C RISE CORP"/>
    <s v="CHARETTE MARJORIE A"/>
    <s v="3214 W POSTAL LN"/>
    <s v="LECANTO FL 34461"/>
  </r>
  <r>
    <x v="2477"/>
    <s v="18E17S320030  00300 0200"/>
    <s v="7492"/>
    <s v="PINE RIDGE UNITS 3 &amp; 4"/>
    <s v="0100"/>
    <s v="Single Family Residential"/>
    <s v="35"/>
    <s v="17S"/>
    <s v="18E"/>
    <s v="STANDARD"/>
    <x v="0"/>
    <n v="42495"/>
    <n v="0.98"/>
    <s v="000X"/>
    <n v="6181"/>
    <s v="N"/>
    <x v="136"/>
    <s v="DR"/>
    <m/>
    <s v="BEVERLY HILLS"/>
    <m/>
    <s v="PINE RIDGE UNIT 3 PB 8 PG 51 LOT 20 BLK 30"/>
    <n v="199680"/>
    <n v="15610"/>
    <n v="184070"/>
    <n v="148050"/>
    <n v="122550"/>
    <x v="0"/>
    <x v="208"/>
    <n v="300000"/>
    <n v="1980"/>
    <n v="609"/>
    <x v="0"/>
    <s v="WARRANTY DEED"/>
    <n v="1"/>
    <x v="22"/>
    <x v="1"/>
    <x v="3"/>
    <m/>
    <n v="1950"/>
    <n v="32"/>
    <x v="1"/>
    <x v="0"/>
    <n v="2777"/>
    <m/>
    <m/>
    <m/>
    <m/>
    <s v="FRINK PEGGY ANN"/>
    <s v="AMATURO SANDRA"/>
    <s v="6181 N NAKOMA DR"/>
    <s v="BEVERLY HILLS FL 34465"/>
  </r>
  <r>
    <x v="2478"/>
    <s v="18E17S320030  00310 0020"/>
    <s v="7492"/>
    <s v="PINE RIDGE UNITS 3 &amp; 4"/>
    <s v="0000"/>
    <s v="Vacant Residential"/>
    <s v="35"/>
    <s v="17S"/>
    <s v="18E"/>
    <s v="STANDARD"/>
    <x v="1"/>
    <n v="43746"/>
    <n v="1"/>
    <s v="000X"/>
    <n v="2415"/>
    <s v="W"/>
    <x v="130"/>
    <s v="DR"/>
    <m/>
    <s v="BEVERLY HILLS"/>
    <m/>
    <s v="PINE RIDGE UNIT 3 PB 8 PG 51 LOT 2 BLK 31"/>
    <n v="16070"/>
    <n v="16070"/>
    <n v="0"/>
    <n v="16070"/>
    <n v="16070"/>
    <x v="1"/>
    <x v="176"/>
    <n v="85000"/>
    <n v="2008"/>
    <n v="298"/>
    <x v="1"/>
    <s v="WARRANTY DEED"/>
    <m/>
    <x v="6"/>
    <x v="2"/>
    <x v="2"/>
    <m/>
    <m/>
    <m/>
    <x v="2"/>
    <x v="1"/>
    <n v="0"/>
    <m/>
    <m/>
    <m/>
    <m/>
    <s v="BOLSEN STEFAN"/>
    <m/>
    <s v="4500 3RD AVE SW"/>
    <s v="NAPLES FL 34119"/>
  </r>
  <r>
    <x v="2479"/>
    <s v="18E17S320030  00310 0070"/>
    <s v="7492"/>
    <s v="PINE RIDGE UNITS 3 &amp; 4"/>
    <s v="0000"/>
    <s v="Vacant Residential"/>
    <s v="35"/>
    <s v="17S"/>
    <s v="18E"/>
    <s v="STANDARD"/>
    <x v="1"/>
    <n v="47942"/>
    <n v="1.1000000000000001"/>
    <s v="000X"/>
    <n v="6050"/>
    <s v="N"/>
    <x v="139"/>
    <s v="WAY"/>
    <m/>
    <s v="BEVERLY HILLS"/>
    <m/>
    <s v="PINE RIDGE UNIT 3 PB 8 PG 51 LOT 7 BLK 31"/>
    <n v="17610"/>
    <n v="17610"/>
    <n v="0"/>
    <n v="17610"/>
    <n v="17610"/>
    <x v="1"/>
    <x v="89"/>
    <n v="17000"/>
    <n v="1053"/>
    <n v="537"/>
    <x v="1"/>
    <s v="FROM DEVELOPERS"/>
    <m/>
    <x v="6"/>
    <x v="2"/>
    <x v="2"/>
    <m/>
    <m/>
    <m/>
    <x v="2"/>
    <x v="1"/>
    <n v="0"/>
    <m/>
    <m/>
    <m/>
    <m/>
    <s v="ANGELES DANILO A"/>
    <s v="ANGELES LAURA S"/>
    <s v="17215 HIGHWOOD DR"/>
    <s v="ORLAND PARK IL 60467 6030"/>
  </r>
  <r>
    <x v="2480"/>
    <s v="18E17S320030  00320 0020"/>
    <s v="7492"/>
    <s v="PINE RIDGE UNITS 3 &amp; 4"/>
    <s v="0100"/>
    <s v="Single Family Residential"/>
    <s v="35"/>
    <s v="17S"/>
    <s v="18E"/>
    <s v="STANDARD"/>
    <x v="0"/>
    <n v="45017"/>
    <n v="1.03"/>
    <s v="000X"/>
    <n v="6084"/>
    <s v="N"/>
    <x v="138"/>
    <s v="WAY"/>
    <m/>
    <s v="BEVERLY HILLS"/>
    <m/>
    <s v="PINE RIDGE UNIT 3 PB 8 PG 51 LOT 2 BLK 32"/>
    <n v="173279"/>
    <n v="16530"/>
    <n v="156749"/>
    <n v="105999"/>
    <n v="80499"/>
    <x v="1"/>
    <x v="850"/>
    <n v="20300"/>
    <n v="1067"/>
    <n v="1463"/>
    <x v="1"/>
    <s v="FROM DEVELOPERS"/>
    <n v="1"/>
    <x v="21"/>
    <x v="1"/>
    <x v="0"/>
    <m/>
    <n v="1667"/>
    <n v="32"/>
    <x v="1"/>
    <x v="0"/>
    <n v="2514"/>
    <m/>
    <m/>
    <m/>
    <m/>
    <s v="ZDUNCZYK WILLIAM D"/>
    <s v="ZDUNCZYK WILLIAM D"/>
    <s v="6084 N PECAN WAY"/>
    <s v="BEVERLY HILLS FL 34465"/>
  </r>
  <r>
    <x v="2481"/>
    <s v="18E17S320030  00320 0060"/>
    <s v="7492"/>
    <s v="PINE RIDGE UNITS 3 &amp; 4"/>
    <s v="0000"/>
    <s v="Vacant Residential"/>
    <s v="02"/>
    <s v="18S"/>
    <s v="18E"/>
    <s v="STANDARD"/>
    <x v="1"/>
    <n v="43745"/>
    <n v="1"/>
    <s v="000X"/>
    <n v="5956"/>
    <s v="N"/>
    <x v="138"/>
    <s v="WAY"/>
    <m/>
    <s v="BEVERLY HILLS"/>
    <m/>
    <s v="PINE RIDGE UNIT 3 PB 8 PG 51 LOT 6 BLK 32"/>
    <n v="16070"/>
    <n v="16070"/>
    <n v="0"/>
    <n v="16070"/>
    <n v="16070"/>
    <x v="1"/>
    <x v="208"/>
    <n v="95000"/>
    <n v="1971"/>
    <n v="2312"/>
    <x v="1"/>
    <s v="WARRANTY DEED"/>
    <m/>
    <x v="6"/>
    <x v="2"/>
    <x v="2"/>
    <m/>
    <m/>
    <m/>
    <x v="2"/>
    <x v="1"/>
    <n v="0"/>
    <m/>
    <m/>
    <m/>
    <m/>
    <s v="WELLS MICHAEL ALLEN"/>
    <s v="WELLS CHERYL JO"/>
    <s v="579 N RICKINGHAM PT"/>
    <s v="INVERNESS FL 34453"/>
  </r>
  <r>
    <x v="2482"/>
    <s v="18E17S320030  00320 0080"/>
    <s v="7492"/>
    <s v="PINE RIDGE UNITS 3 &amp; 4"/>
    <s v="0000"/>
    <s v="Vacant Residential"/>
    <s v="02"/>
    <s v="18S"/>
    <s v="18E"/>
    <s v="STANDARD"/>
    <x v="1"/>
    <n v="51502"/>
    <n v="1.18"/>
    <s v="000X"/>
    <n v="5875"/>
    <s v="N"/>
    <x v="137"/>
    <s v="DR"/>
    <m/>
    <s v="BEVERLY HILLS"/>
    <m/>
    <s v="PINE RIDGE UNIT 3 PB 8 PG 51 LOT 8 BLK 32"/>
    <n v="18920"/>
    <n v="18920"/>
    <n v="0"/>
    <n v="18920"/>
    <n v="18920"/>
    <x v="1"/>
    <x v="496"/>
    <n v="27000"/>
    <n v="3051"/>
    <n v="249"/>
    <x v="1"/>
    <s v="WARRANTY DEED"/>
    <m/>
    <x v="6"/>
    <x v="2"/>
    <x v="2"/>
    <m/>
    <m/>
    <m/>
    <x v="2"/>
    <x v="1"/>
    <n v="0"/>
    <m/>
    <m/>
    <m/>
    <m/>
    <s v="BASTURA LAWRENCE STANLEY"/>
    <s v="BASTURA MARYANN"/>
    <s v="9166 SE 135TH ST"/>
    <s v="SUMMERFIELD FL 34491"/>
  </r>
  <r>
    <x v="2483"/>
    <s v="18E17S320030  00330 0070"/>
    <s v="7492"/>
    <s v="PINE RIDGE UNITS 3 &amp; 4"/>
    <s v="0000"/>
    <s v="Vacant Residential"/>
    <s v="02"/>
    <s v="18S"/>
    <s v="18E"/>
    <s v="STANDARD"/>
    <x v="1"/>
    <n v="51740"/>
    <n v="1.19"/>
    <s v="000X"/>
    <n v="1961"/>
    <s v="W"/>
    <x v="135"/>
    <s v="CIR"/>
    <m/>
    <s v="BEVERLY HILLS"/>
    <m/>
    <s v="PINE RIDGE UNIT 3 PB 8 PG 51 LOT 7 BLK 33"/>
    <n v="19000"/>
    <n v="19000"/>
    <n v="0"/>
    <n v="19000"/>
    <n v="19000"/>
    <x v="1"/>
    <x v="124"/>
    <n v="23200"/>
    <n v="1085"/>
    <n v="51"/>
    <x v="1"/>
    <s v="FROM DEVELOPERS"/>
    <m/>
    <x v="6"/>
    <x v="2"/>
    <x v="2"/>
    <m/>
    <m/>
    <m/>
    <x v="2"/>
    <x v="1"/>
    <n v="0"/>
    <m/>
    <m/>
    <m/>
    <m/>
    <s v="SALVANI ROMEO CASTRO"/>
    <s v="SALVANI TERESITA GARRUCHO"/>
    <s v="2036 HOPKINS DR"/>
    <s v="STERLING HEIGHTS MI 48310"/>
  </r>
  <r>
    <x v="2484"/>
    <s v="18E17S320030  00340 0010"/>
    <s v="7492"/>
    <s v="PINE RIDGE UNITS 3 &amp; 4"/>
    <s v="0000"/>
    <s v="Vacant Residential"/>
    <s v="35"/>
    <s v="17S"/>
    <s v="18E"/>
    <s v="STANDARD"/>
    <x v="1"/>
    <n v="45220"/>
    <n v="1.04"/>
    <s v="000X"/>
    <n v="6114"/>
    <s v="N"/>
    <x v="140"/>
    <s v="TER"/>
    <m/>
    <s v="BEVERLY HILLS"/>
    <m/>
    <s v="PINE RIDGE UNIT 3 PB 8 PG 51 LOT 1 BLK 34"/>
    <n v="16610"/>
    <n v="16610"/>
    <n v="0"/>
    <n v="16610"/>
    <n v="16610"/>
    <x v="1"/>
    <x v="210"/>
    <n v="28500"/>
    <n v="3118"/>
    <n v="1241"/>
    <x v="1"/>
    <s v="WARRANTY DEED"/>
    <m/>
    <x v="6"/>
    <x v="2"/>
    <x v="2"/>
    <m/>
    <m/>
    <m/>
    <x v="2"/>
    <x v="1"/>
    <n v="0"/>
    <m/>
    <m/>
    <m/>
    <m/>
    <s v="BRUCE KAUFMAN INC"/>
    <m/>
    <s v="7299 S PEACH PT"/>
    <s v="HOMOSASSA FL 34446"/>
  </r>
  <r>
    <x v="2485"/>
    <s v="18E17S320030  03010 0110"/>
    <s v="7492"/>
    <s v="PINE RIDGE UNITS 3 &amp; 4"/>
    <s v="0100"/>
    <s v="Single Family Residential"/>
    <s v="09"/>
    <s v="18S"/>
    <s v="18E"/>
    <s v="STANDARD"/>
    <x v="0"/>
    <n v="43547"/>
    <n v="1"/>
    <s v="000X"/>
    <n v="3050"/>
    <s v="W"/>
    <x v="65"/>
    <s v="BLVD"/>
    <m/>
    <s v="BEVERLY HILLS"/>
    <m/>
    <s v="PINE RIDGE UNIT 3 PB 8 PG 51 LOT 11 BLK 301"/>
    <n v="408474"/>
    <n v="16000"/>
    <n v="392474"/>
    <n v="380484"/>
    <n v="350484"/>
    <x v="0"/>
    <x v="401"/>
    <n v="350000"/>
    <n v="2649"/>
    <n v="61"/>
    <x v="0"/>
    <s v="WARRANTY DEED"/>
    <n v="1"/>
    <x v="46"/>
    <x v="1"/>
    <x v="1"/>
    <m/>
    <n v="3159"/>
    <n v="32"/>
    <x v="0"/>
    <x v="0"/>
    <n v="4763"/>
    <m/>
    <m/>
    <m/>
    <m/>
    <s v="MAXWELL OTIS C"/>
    <s v="MAXWELL SHARON S"/>
    <s v="3050 W MUSTANG BLVD"/>
    <s v="BEVERLY HILLS FL 34465"/>
  </r>
  <r>
    <x v="2486"/>
    <s v="18E17S320030  03010 0140"/>
    <s v="7492"/>
    <s v="PINE RIDGE UNITS 3 &amp; 4"/>
    <s v="0100"/>
    <s v="Single Family Residential"/>
    <s v="10"/>
    <s v="18S"/>
    <s v="18E"/>
    <s v="STANDARD"/>
    <x v="0"/>
    <n v="52394"/>
    <n v="1.2"/>
    <s v="000X"/>
    <n v="2829"/>
    <s v="W"/>
    <x v="142"/>
    <s v="DR"/>
    <m/>
    <s v="BEVERLY HILLS"/>
    <m/>
    <s v="PINE RIDGE UNIT 3 PB 8 PG 51 LOT 14 BLK 301"/>
    <n v="240027"/>
    <n v="19240"/>
    <n v="220787"/>
    <n v="193586"/>
    <n v="168586"/>
    <x v="0"/>
    <x v="361"/>
    <n v="172000"/>
    <n v="1464"/>
    <n v="548"/>
    <x v="0"/>
    <s v="WARRANTY DEED"/>
    <n v="1"/>
    <x v="18"/>
    <x v="1"/>
    <x v="0"/>
    <m/>
    <n v="2171"/>
    <n v="32"/>
    <x v="0"/>
    <x v="0"/>
    <n v="3106"/>
    <m/>
    <m/>
    <m/>
    <m/>
    <s v="LANSING FREDERICK H"/>
    <s v="LANSIN SHEREE A"/>
    <s v="2829 W BIRDS NEST DR"/>
    <s v="BEVERLY HILLS FL 34465"/>
  </r>
  <r>
    <x v="2487"/>
    <s v="18E17S320030  03010 0160"/>
    <s v="7492"/>
    <s v="PINE RIDGE UNITS 3 &amp; 4"/>
    <s v="0100"/>
    <s v="Single Family Residential"/>
    <s v="10"/>
    <s v="18S"/>
    <s v="18E"/>
    <s v="STANDARD"/>
    <x v="0"/>
    <n v="44018"/>
    <n v="1.01"/>
    <s v="000X"/>
    <n v="2925"/>
    <s v="W"/>
    <x v="142"/>
    <s v="DR"/>
    <m/>
    <s v="BEVERLY HILLS"/>
    <m/>
    <s v="PINE RIDGE UNIT 3 PB 8 PG 51 LOT 16 BLK 301"/>
    <n v="129833"/>
    <n v="16170"/>
    <n v="113663"/>
    <n v="129833"/>
    <n v="104833"/>
    <x v="0"/>
    <x v="125"/>
    <n v="35200"/>
    <n v="1671"/>
    <n v="2213"/>
    <x v="0"/>
    <s v="SAME FAMILY/DEED FOL"/>
    <n v="1"/>
    <x v="2"/>
    <x v="1"/>
    <x v="0"/>
    <m/>
    <n v="1740"/>
    <n v="32"/>
    <x v="1"/>
    <x v="0"/>
    <n v="1812"/>
    <m/>
    <m/>
    <m/>
    <m/>
    <s v="COUNSIL KYRK L"/>
    <m/>
    <s v="2925 W BIRDS NEST DR"/>
    <s v="BEVERLY HILLS FL 34465"/>
  </r>
  <r>
    <x v="2488"/>
    <s v="18E17S320030  00340 0120"/>
    <s v="7492"/>
    <s v="PINE RIDGE UNITS 3 &amp; 4"/>
    <s v="0100"/>
    <s v="Single Family Residential"/>
    <s v="34"/>
    <s v="17S"/>
    <s v="18E"/>
    <s v="STANDARD"/>
    <x v="0"/>
    <n v="45182"/>
    <n v="1.04"/>
    <s v="000X"/>
    <n v="6125"/>
    <s v="N"/>
    <x v="141"/>
    <s v="TER"/>
    <m/>
    <s v="BEVERLY HILLS"/>
    <m/>
    <s v="PINE RIDGE UNIT 3 PB 8 PG 51 LOT 12 BLK 34"/>
    <n v="266758"/>
    <n v="16600"/>
    <n v="250158"/>
    <n v="235462"/>
    <n v="210462"/>
    <x v="0"/>
    <x v="99"/>
    <n v="146800"/>
    <n v="3063"/>
    <n v="367"/>
    <x v="0"/>
    <s v="SAME FAMILY/DEED FOL"/>
    <n v="1"/>
    <x v="37"/>
    <x v="1"/>
    <x v="0"/>
    <m/>
    <n v="2256"/>
    <n v="32"/>
    <x v="0"/>
    <x v="0"/>
    <n v="3046"/>
    <m/>
    <m/>
    <m/>
    <m/>
    <s v="BURTON JOHN E"/>
    <s v="HALL JEREEN T"/>
    <s v="6125 N MAHOGANY TER"/>
    <s v="BEVERLY HILLS FL 34465"/>
  </r>
  <r>
    <x v="2489"/>
    <s v="18E17S320030  03000 0120"/>
    <s v="7492"/>
    <s v="PINE RIDGE UNITS 3 &amp; 4"/>
    <s v="0000"/>
    <s v="Vacant Residential"/>
    <s v="09"/>
    <s v="18S"/>
    <s v="18E"/>
    <s v="STANDARD"/>
    <x v="1"/>
    <n v="50000"/>
    <n v="1.1499999999999999"/>
    <s v="000X"/>
    <n v="3345"/>
    <s v="W"/>
    <x v="65"/>
    <s v="BLVD"/>
    <m/>
    <s v="BEVERLY HILLS"/>
    <m/>
    <s v="PINE RIDGE UNIT 3 PB 8 PG 51 LOT 12 BLK 300 "/>
    <n v="18360"/>
    <n v="18360"/>
    <n v="0"/>
    <n v="18360"/>
    <n v="18360"/>
    <x v="1"/>
    <x v="60"/>
    <n v="22500"/>
    <n v="1308"/>
    <n v="864"/>
    <x v="1"/>
    <s v="FROM DEVELOPERS"/>
    <m/>
    <x v="6"/>
    <x v="2"/>
    <x v="2"/>
    <m/>
    <m/>
    <m/>
    <x v="2"/>
    <x v="1"/>
    <n v="0"/>
    <m/>
    <m/>
    <m/>
    <m/>
    <s v="KWAK YOUNGSOO &amp; YOUNGRO &amp; JENNY KWAK"/>
    <m/>
    <s v="4545 W ALBION AVE"/>
    <s v="LINCOLNWOOD IL 60712"/>
  </r>
  <r>
    <x v="2490"/>
    <s v="18E17S320030  00300 0300"/>
    <s v="7492"/>
    <s v="PINE RIDGE UNITS 3 &amp; 4"/>
    <s v="0000"/>
    <s v="Vacant Residential"/>
    <s v="02"/>
    <s v="18S"/>
    <s v="18E"/>
    <s v="STANDARD"/>
    <x v="1"/>
    <n v="43747"/>
    <n v="1"/>
    <s v="000X"/>
    <n v="5961"/>
    <s v="N"/>
    <x v="136"/>
    <s v="DR"/>
    <m/>
    <s v="BEVERLY HILLS"/>
    <m/>
    <s v="PINE RIDGE UNIT 3 PB 8 PG 51 LOT 30 BLK 30 "/>
    <n v="16070"/>
    <n v="16070"/>
    <n v="0"/>
    <n v="16070"/>
    <n v="16070"/>
    <x v="1"/>
    <x v="465"/>
    <n v="17500"/>
    <n v="1143"/>
    <n v="1893"/>
    <x v="1"/>
    <s v="FROM DEVELOPERS"/>
    <m/>
    <x v="6"/>
    <x v="2"/>
    <x v="2"/>
    <m/>
    <m/>
    <m/>
    <x v="2"/>
    <x v="1"/>
    <n v="0"/>
    <m/>
    <m/>
    <m/>
    <m/>
    <s v="URDIALES RAUL"/>
    <m/>
    <s v="7229 BELL ST"/>
    <s v="SCHERERVILLE IN 46375"/>
  </r>
  <r>
    <x v="2491"/>
    <s v="18E17S320030  03000 0150"/>
    <s v="7492"/>
    <s v="PINE RIDGE UNITS 3 &amp; 4"/>
    <s v="0100"/>
    <s v="Single Family Residential"/>
    <s v="09"/>
    <s v="18S"/>
    <s v="18E"/>
    <s v="STANDARD"/>
    <x v="0"/>
    <n v="48628"/>
    <n v="1.1200000000000001"/>
    <s v="000X"/>
    <n v="4319"/>
    <s v="N"/>
    <x v="88"/>
    <s v="LOOP"/>
    <m/>
    <s v="BEVERLY HILLS"/>
    <m/>
    <s v="PINE RIDGE UNIT 3 PB 8 PG 51 LOT 15 BLK 300"/>
    <n v="202248"/>
    <n v="17860"/>
    <n v="184388"/>
    <n v="148220"/>
    <n v="123220"/>
    <x v="0"/>
    <x v="830"/>
    <n v="234000"/>
    <n v="2864"/>
    <n v="1580"/>
    <x v="0"/>
    <s v="WARRANTY DEED"/>
    <n v="1"/>
    <x v="24"/>
    <x v="1"/>
    <x v="0"/>
    <m/>
    <n v="1994"/>
    <n v="32"/>
    <x v="1"/>
    <x v="0"/>
    <n v="2754"/>
    <m/>
    <m/>
    <m/>
    <m/>
    <s v="ANDALCIO HUGH M"/>
    <s v="ANDALCIO AWILDA"/>
    <s v="4319 N CAPISTRANO LOOP"/>
    <s v="BEVERLY HILLS FL 34465"/>
  </r>
  <r>
    <x v="2492"/>
    <s v="18E17S320030  00310 0060"/>
    <s v="7492"/>
    <s v="PINE RIDGE UNITS 3 &amp; 4"/>
    <s v="0000"/>
    <s v="Vacant Residential"/>
    <s v="35"/>
    <s v="17S"/>
    <s v="18E"/>
    <s v="1.0 TO 2.5 ACRES HIGH"/>
    <x v="1"/>
    <n v="64551"/>
    <n v="1.48"/>
    <s v="000X"/>
    <n v="2455"/>
    <s v="W"/>
    <x v="130"/>
    <s v="DR"/>
    <m/>
    <s v="BEVERLY HILLS"/>
    <m/>
    <s v="PINE RIDGE UNIT 3 PB 8 PG 51 LOT 6 BLK 31"/>
    <n v="18520"/>
    <n v="18520"/>
    <n v="0"/>
    <n v="18520"/>
    <n v="18520"/>
    <x v="1"/>
    <x v="89"/>
    <n v="20000"/>
    <n v="1053"/>
    <n v="531"/>
    <x v="1"/>
    <s v="FROM DEVELOPERS"/>
    <m/>
    <x v="6"/>
    <x v="2"/>
    <x v="2"/>
    <m/>
    <m/>
    <m/>
    <x v="2"/>
    <x v="1"/>
    <n v="0"/>
    <m/>
    <m/>
    <m/>
    <m/>
    <s v="ANGELES DANILO A"/>
    <s v="ANGELES LAURA S"/>
    <s v="17215 HIGHWOOD DR"/>
    <s v="ORLAND PARK IL 60467 6030"/>
  </r>
  <r>
    <x v="2493"/>
    <s v="18E17S320030  03000 0250"/>
    <s v="7492"/>
    <s v="PINE RIDGE UNITS 3 &amp; 4"/>
    <s v="0100"/>
    <s v="Single Family Residential"/>
    <s v="09"/>
    <s v="18S"/>
    <s v="18E"/>
    <s v="STANDARD"/>
    <x v="0"/>
    <n v="46122"/>
    <n v="1.06"/>
    <s v="000X"/>
    <n v="4601"/>
    <s v="N"/>
    <x v="88"/>
    <s v="LOOP"/>
    <m/>
    <s v="BEVERLY HILLS"/>
    <m/>
    <s v="PINE RIDGE UNIT 3 PB 8 PG 51 LOT 25 BLK 300"/>
    <n v="291498"/>
    <n v="16940"/>
    <n v="274558"/>
    <n v="284424"/>
    <n v="259424"/>
    <x v="0"/>
    <x v="971"/>
    <n v="365000"/>
    <n v="2914"/>
    <n v="1631"/>
    <x v="0"/>
    <s v="WARRANTY DEED"/>
    <n v="1"/>
    <x v="22"/>
    <x v="1"/>
    <x v="0"/>
    <m/>
    <n v="2811"/>
    <n v="32"/>
    <x v="0"/>
    <x v="0"/>
    <n v="3798"/>
    <m/>
    <m/>
    <m/>
    <m/>
    <s v="GORDON SCOTT L"/>
    <s v="GORDON DONNA M"/>
    <s v="4601 N CAPISTRANO LOOP"/>
    <s v="BEVERLY HILLS FL 34465"/>
  </r>
  <r>
    <x v="2494"/>
    <s v="18E17S320030  00310 0150"/>
    <s v="7492"/>
    <s v="PINE RIDGE UNITS 3 &amp; 4"/>
    <s v="0000"/>
    <s v="Vacant Residential"/>
    <s v="35"/>
    <s v="17S"/>
    <s v="18E"/>
    <s v="1.0 TO 2.5 ACRES HIGH"/>
    <x v="1"/>
    <n v="54609"/>
    <n v="1.25"/>
    <s v="000X"/>
    <n v="6043"/>
    <s v="N"/>
    <x v="138"/>
    <s v="WAY"/>
    <m/>
    <s v="BEVERLY HILLS"/>
    <m/>
    <s v="PINE RIDGE UNIT 3 PB 8 PG 51 LOT 15 BLK 31 "/>
    <n v="15670"/>
    <n v="15670"/>
    <n v="0"/>
    <n v="15670"/>
    <n v="15670"/>
    <x v="1"/>
    <x v="290"/>
    <n v="28200"/>
    <n v="1130"/>
    <n v="1928"/>
    <x v="1"/>
    <s v="FROM DEVELOPERS"/>
    <m/>
    <x v="6"/>
    <x v="2"/>
    <x v="2"/>
    <m/>
    <m/>
    <m/>
    <x v="2"/>
    <x v="1"/>
    <n v="0"/>
    <m/>
    <m/>
    <m/>
    <m/>
    <s v="MEUSE SHARON M TRUSTEE"/>
    <s v="PINE RIDGE UNIT 3 REALTY TRUST"/>
    <s v="8 PIONEER CIR"/>
    <s v="SALEM MA 01970 1225"/>
  </r>
  <r>
    <x v="2495"/>
    <s v="18E17S320030  00310 0160"/>
    <s v="7492"/>
    <s v="PINE RIDGE UNITS 3 &amp; 4"/>
    <s v="0000"/>
    <s v="Vacant Residential"/>
    <s v="35"/>
    <s v="17S"/>
    <s v="18E"/>
    <s v="STANDARD"/>
    <x v="1"/>
    <n v="49087"/>
    <n v="1.1299999999999999"/>
    <s v="000X"/>
    <n v="6061"/>
    <s v="N"/>
    <x v="138"/>
    <s v="WAY"/>
    <m/>
    <s v="BEVERLY HILLS"/>
    <m/>
    <s v="PINE RIDGE UNIT 3 PB 8 PG 51 LOT 16 BLK 31"/>
    <n v="18030"/>
    <n v="18030"/>
    <n v="0"/>
    <n v="18030"/>
    <n v="18030"/>
    <x v="1"/>
    <x v="729"/>
    <n v="25000"/>
    <n v="3089"/>
    <n v="1315"/>
    <x v="1"/>
    <s v="WARRANTY DEED"/>
    <m/>
    <x v="6"/>
    <x v="2"/>
    <x v="2"/>
    <m/>
    <m/>
    <m/>
    <x v="2"/>
    <x v="1"/>
    <n v="0"/>
    <m/>
    <m/>
    <m/>
    <m/>
    <s v="THOR DONALD H JR"/>
    <m/>
    <s v="4141 W BONANZA DR"/>
    <s v="BEVERLY HILLS FL 34465"/>
  </r>
  <r>
    <x v="2496"/>
    <s v="18E17S320030  00320 0040"/>
    <s v="7492"/>
    <s v="PINE RIDGE UNITS 3 &amp; 4"/>
    <s v="0100"/>
    <s v="Single Family Residential"/>
    <s v="02"/>
    <s v="18S"/>
    <s v="18E"/>
    <s v="STANDARD"/>
    <x v="0"/>
    <n v="45264"/>
    <n v="1.04"/>
    <s v="000X"/>
    <n v="6022"/>
    <s v="N"/>
    <x v="138"/>
    <s v="WAY"/>
    <m/>
    <s v="BEVERLY HILLS"/>
    <m/>
    <s v="PINE RIDGE UNIT 3 PB 8 PG 51 LOT 4 BLK 32"/>
    <n v="319532"/>
    <n v="16630"/>
    <n v="302902"/>
    <n v="265732"/>
    <n v="240732"/>
    <x v="0"/>
    <x v="889"/>
    <n v="302500"/>
    <n v="2448"/>
    <n v="1460"/>
    <x v="0"/>
    <s v="WARRANTY DEED"/>
    <n v="1"/>
    <x v="37"/>
    <x v="1"/>
    <x v="1"/>
    <m/>
    <n v="2960"/>
    <n v="32"/>
    <x v="0"/>
    <x v="0"/>
    <n v="4093"/>
    <m/>
    <m/>
    <m/>
    <m/>
    <s v="WHELAN ANDREW M"/>
    <m/>
    <s v="PO BOX 213"/>
    <s v="MONTCHANIN DE 19710 0213"/>
  </r>
  <r>
    <x v="2497"/>
    <s v="18E17S320030  00330 0090"/>
    <s v="7492"/>
    <s v="PINE RIDGE UNITS 3 &amp; 4"/>
    <s v="0000"/>
    <s v="Vacant Residential"/>
    <s v="02"/>
    <s v="18S"/>
    <s v="18E"/>
    <s v="STANDARD"/>
    <x v="1"/>
    <n v="46699"/>
    <n v="1.07"/>
    <s v="000X"/>
    <n v="1993"/>
    <s v="W"/>
    <x v="135"/>
    <s v="CIR"/>
    <m/>
    <s v="BEVERLY HILLS"/>
    <m/>
    <s v="PINE RIDGE UNIT 3 PB 8 PG 51 LOT 9 BLK 33"/>
    <n v="17150"/>
    <n v="17150"/>
    <n v="0"/>
    <n v="17150"/>
    <n v="17150"/>
    <x v="1"/>
    <x v="207"/>
    <n v="43500"/>
    <n v="1790"/>
    <n v="637"/>
    <x v="1"/>
    <s v="WARRANTY DEED"/>
    <m/>
    <x v="6"/>
    <x v="2"/>
    <x v="2"/>
    <m/>
    <m/>
    <m/>
    <x v="2"/>
    <x v="1"/>
    <n v="0"/>
    <m/>
    <m/>
    <m/>
    <m/>
    <s v="CORTES LEONIDAS"/>
    <s v="CORTES ELVIRA E"/>
    <s v="8257 GARDENIA VISTA RD"/>
    <s v="RIVERSIDE CA 92508 3518"/>
  </r>
  <r>
    <x v="2498"/>
    <s v="18E17S320030  03010 0090"/>
    <s v="7492"/>
    <s v="PINE RIDGE UNITS 3 &amp; 4"/>
    <s v="0100"/>
    <s v="Single Family Residential"/>
    <s v="09"/>
    <s v="18S"/>
    <s v="18E"/>
    <s v="STANDARD"/>
    <x v="0"/>
    <n v="43688"/>
    <n v="1"/>
    <s v="000X"/>
    <n v="3122"/>
    <s v="W"/>
    <x v="65"/>
    <s v="BLVD"/>
    <m/>
    <s v="BEVERLY HILLS"/>
    <m/>
    <s v="PINE RIDGE UNIT 3 PB 8 PG 51 LOT 9 BLK 301 "/>
    <n v="180595"/>
    <n v="16050"/>
    <n v="164545"/>
    <n v="180595"/>
    <n v="180595"/>
    <x v="1"/>
    <x v="222"/>
    <n v="145000"/>
    <n v="1386"/>
    <n v="2420"/>
    <x v="0"/>
    <s v="WARRANTY DEED"/>
    <n v="1"/>
    <x v="13"/>
    <x v="1"/>
    <x v="0"/>
    <m/>
    <n v="1656"/>
    <n v="32"/>
    <x v="0"/>
    <x v="0"/>
    <n v="2699"/>
    <m/>
    <m/>
    <m/>
    <m/>
    <s v="CHOUNG PHILIP"/>
    <m/>
    <s v="3122 W MUSTANG BLVD"/>
    <s v="BEVERLY HILLS FL 34465"/>
  </r>
  <r>
    <x v="2499"/>
    <s v="18E17S320030  03010 0120"/>
    <s v="7492"/>
    <s v="PINE RIDGE UNITS 3 &amp; 4"/>
    <s v="0000"/>
    <s v="Vacant Residential"/>
    <s v="09"/>
    <s v="18S"/>
    <s v="18E"/>
    <s v="STANDARD"/>
    <x v="1"/>
    <n v="43963"/>
    <n v="1.01"/>
    <s v="000X"/>
    <n v="3014"/>
    <s v="W"/>
    <x v="65"/>
    <s v="BLVD"/>
    <m/>
    <s v="BEVERLY HILLS"/>
    <m/>
    <s v="PINE RIDGE UNIT 3 PB 8 PG 51 LOT 12 BLK 301 DESC IN OR BK"/>
    <n v="16150"/>
    <n v="16150"/>
    <n v="0"/>
    <n v="16150"/>
    <n v="16150"/>
    <x v="1"/>
    <x v="303"/>
    <n v="13900"/>
    <n v="866"/>
    <n v="868"/>
    <x v="1"/>
    <s v="FROM DEVELOPERS"/>
    <m/>
    <x v="6"/>
    <x v="2"/>
    <x v="2"/>
    <m/>
    <m/>
    <m/>
    <x v="2"/>
    <x v="1"/>
    <n v="0"/>
    <m/>
    <m/>
    <m/>
    <m/>
    <s v="TERPSTRA JOHAN TH &amp; ADELA B I"/>
    <m/>
    <s v="KAREL DOORMANLAAN 166"/>
    <s v=" 1215 NS THE NETHERLANDS"/>
  </r>
  <r>
    <x v="2500"/>
    <s v="18E17S320030  03010 0150"/>
    <s v="7492"/>
    <s v="PINE RIDGE UNITS 3 &amp; 4"/>
    <s v="0100"/>
    <s v="Single Family Residential"/>
    <s v="10"/>
    <s v="18S"/>
    <s v="18E"/>
    <s v="STANDARD"/>
    <x v="0"/>
    <n v="48121"/>
    <n v="1.1000000000000001"/>
    <s v="000X"/>
    <n v="2905"/>
    <s v="W"/>
    <x v="142"/>
    <s v="DR"/>
    <m/>
    <s v="BEVERLY HILLS"/>
    <m/>
    <s v="PINE RIDGE UNIT 3 PB 8 PG 51 LOT 15 BLK 301"/>
    <n v="184921"/>
    <n v="17680"/>
    <n v="167241"/>
    <n v="81073"/>
    <n v="56073"/>
    <x v="0"/>
    <x v="472"/>
    <n v="236000"/>
    <n v="2117"/>
    <n v="2103"/>
    <x v="0"/>
    <s v="WARRANTY DEED"/>
    <n v="1"/>
    <x v="15"/>
    <x v="1"/>
    <x v="0"/>
    <m/>
    <n v="1694"/>
    <n v="32"/>
    <x v="1"/>
    <x v="0"/>
    <n v="2421"/>
    <m/>
    <m/>
    <m/>
    <m/>
    <s v="SMITH GEOFFREY H"/>
    <s v="SMITH KATHRYN A"/>
    <s v="2905 W BIRDS NEST DR"/>
    <s v="BEVERLY HILLS FL 34465"/>
  </r>
  <r>
    <x v="2501"/>
    <s v="18E17S320030  00340 0100"/>
    <s v="7492"/>
    <s v="PINE RIDGE UNITS 3 &amp; 4"/>
    <s v="0100"/>
    <s v="Single Family Residential"/>
    <s v="34"/>
    <s v="17S"/>
    <s v="18E"/>
    <s v="STANDARD"/>
    <x v="0"/>
    <n v="43965"/>
    <n v="1.01"/>
    <s v="000X"/>
    <n v="6051"/>
    <s v="N"/>
    <x v="141"/>
    <s v="TER"/>
    <m/>
    <s v="BEVERLY HILLS"/>
    <m/>
    <s v="PINE RIDGE UNIT 3 PB 8 PG 51 LOT 10 BLK 34 "/>
    <n v="347596"/>
    <n v="16150"/>
    <n v="331446"/>
    <n v="264384"/>
    <n v="239384"/>
    <x v="0"/>
    <x v="288"/>
    <n v="64900"/>
    <n v="1817"/>
    <n v="606"/>
    <x v="1"/>
    <s v="WARRANTY DEED"/>
    <n v="1"/>
    <x v="0"/>
    <x v="0"/>
    <x v="1"/>
    <m/>
    <n v="3472"/>
    <n v="32"/>
    <x v="0"/>
    <x v="0"/>
    <n v="4746"/>
    <m/>
    <m/>
    <m/>
    <m/>
    <s v="SCHULTHEISS RAYMOND G JR"/>
    <s v="SCHULTHEISS DIANE M"/>
    <s v="6051 N MAHOGANY TER"/>
    <s v="BEVERLY HILLS FL 34465"/>
  </r>
  <r>
    <x v="2502"/>
    <s v="18E17S320030  00300 0220"/>
    <s v="7492"/>
    <s v="PINE RIDGE UNITS 3 &amp; 4"/>
    <s v="0100"/>
    <s v="Single Family Residential"/>
    <s v="35"/>
    <s v="17S"/>
    <s v="18E"/>
    <s v="STANDARD"/>
    <x v="0"/>
    <n v="42667"/>
    <n v="0.98"/>
    <s v="000X"/>
    <n v="6147"/>
    <s v="N"/>
    <x v="136"/>
    <s v="DR"/>
    <m/>
    <s v="BEVERLY HILLS"/>
    <m/>
    <s v="PINE RIDGE UNIT 3 PB 8 PG 51 LOT 22 BLK 30 "/>
    <n v="259453"/>
    <n v="15670"/>
    <n v="243783"/>
    <n v="139089"/>
    <n v="114089"/>
    <x v="0"/>
    <x v="10"/>
    <n v="221700"/>
    <n v="2504"/>
    <n v="1794"/>
    <x v="0"/>
    <s v="WARRANTY DEED"/>
    <n v="1"/>
    <x v="5"/>
    <x v="1"/>
    <x v="1"/>
    <m/>
    <n v="2689"/>
    <n v="32"/>
    <x v="0"/>
    <x v="0"/>
    <n v="3570"/>
    <m/>
    <m/>
    <m/>
    <m/>
    <s v="NEFF PATRICIA"/>
    <m/>
    <s v="6147 N NAKOMA DR"/>
    <s v="BEVERLY HILLS FL 34465"/>
  </r>
  <r>
    <x v="2503"/>
    <s v="18E17S320030  00300 0310"/>
    <s v="7492"/>
    <s v="PINE RIDGE UNITS 3 &amp; 4"/>
    <s v="0000"/>
    <s v="Vacant Residential"/>
    <s v="02"/>
    <s v="18S"/>
    <s v="18E"/>
    <s v="STANDARD"/>
    <x v="1"/>
    <n v="43747"/>
    <n v="1"/>
    <s v="000X"/>
    <n v="5929"/>
    <s v="N"/>
    <x v="136"/>
    <s v="DR"/>
    <m/>
    <s v="BEVERLY HILLS"/>
    <m/>
    <s v="PINE RIDGE UNIT 3 PB 8 PG 51 LOT 31 BLK 30 "/>
    <n v="16070"/>
    <n v="16070"/>
    <n v="0"/>
    <n v="16070"/>
    <n v="16070"/>
    <x v="1"/>
    <x v="460"/>
    <n v="21200"/>
    <n v="1195"/>
    <n v="770"/>
    <x v="1"/>
    <s v="FROM DEVELOPERS"/>
    <m/>
    <x v="6"/>
    <x v="2"/>
    <x v="2"/>
    <m/>
    <m/>
    <m/>
    <x v="2"/>
    <x v="1"/>
    <n v="0"/>
    <m/>
    <m/>
    <m/>
    <m/>
    <s v="RHI INHO"/>
    <m/>
    <s v="2016 HAWKINS ST"/>
    <s v="DURHAM NC 27703"/>
  </r>
  <r>
    <x v="2504"/>
    <s v="18E17S320030  00310 0050"/>
    <s v="7492"/>
    <s v="PINE RIDGE UNITS 3 &amp; 4"/>
    <s v="0100"/>
    <s v="Single Family Residential"/>
    <s v="35"/>
    <s v="17S"/>
    <s v="18E"/>
    <s v="1.0 TO 2.5 ACRES HIGH"/>
    <x v="0"/>
    <n v="60892"/>
    <n v="1.4"/>
    <s v="000X"/>
    <n v="2445"/>
    <s v="W"/>
    <x v="130"/>
    <s v="DR"/>
    <m/>
    <s v="BEVERLY HILLS"/>
    <m/>
    <s v="PINE RIDGE UNIT 3 PB 8 PG 51 LOT 5 BLK 31"/>
    <n v="252171"/>
    <n v="17470"/>
    <n v="234701"/>
    <n v="186254"/>
    <n v="161254"/>
    <x v="0"/>
    <x v="510"/>
    <n v="14000"/>
    <n v="1219"/>
    <n v="2086"/>
    <x v="1"/>
    <s v="WARRANTY DEED"/>
    <n v="1"/>
    <x v="18"/>
    <x v="1"/>
    <x v="0"/>
    <n v="1"/>
    <n v="2500"/>
    <n v="32"/>
    <x v="0"/>
    <x v="0"/>
    <n v="3350"/>
    <m/>
    <m/>
    <m/>
    <m/>
    <s v="SWANSON FORD W"/>
    <s v="MUESSEL MARY LOUISE"/>
    <s v="2445 W TALL OAKS DR"/>
    <s v="BEVERLY HILLS FL 34465"/>
  </r>
  <r>
    <x v="2505"/>
    <s v="18E17S320030  00310 0170"/>
    <s v="7492"/>
    <s v="PINE RIDGE UNITS 3 &amp; 4"/>
    <s v="0100"/>
    <s v="Single Family Residential"/>
    <s v="35"/>
    <s v="17S"/>
    <s v="18E"/>
    <s v="STANDARD"/>
    <x v="0"/>
    <n v="46547"/>
    <n v="1.07"/>
    <s v="000X"/>
    <n v="6081"/>
    <s v="N"/>
    <x v="138"/>
    <s v="WAY"/>
    <m/>
    <s v="BEVERLY HILLS"/>
    <m/>
    <s v="PINE RIDGE UNIT 3 PB 8 PG 51 LOT 17 BLK 31"/>
    <n v="234335"/>
    <n v="17100"/>
    <n v="217235"/>
    <n v="177259"/>
    <n v="152259"/>
    <x v="0"/>
    <x v="48"/>
    <n v="17000"/>
    <n v="1498"/>
    <n v="162"/>
    <x v="1"/>
    <s v="WARRANTY DEED"/>
    <n v="1"/>
    <x v="22"/>
    <x v="1"/>
    <x v="0"/>
    <m/>
    <n v="2161"/>
    <n v="32"/>
    <x v="0"/>
    <x v="0"/>
    <n v="3376"/>
    <m/>
    <m/>
    <m/>
    <m/>
    <s v="DHILLY RONOLD E SR"/>
    <s v="DHILLY BOBBIE M"/>
    <s v="6081 N PECAN WAY"/>
    <s v="BEVERLY HILLS FL 34465"/>
  </r>
  <r>
    <x v="2506"/>
    <s v="18E17S320030  00320 0010"/>
    <s v="7492"/>
    <s v="PINE RIDGE UNITS 3 &amp; 4"/>
    <s v="0100"/>
    <s v="Single Family Residential"/>
    <s v="35"/>
    <s v="17S"/>
    <s v="18E"/>
    <s v="STANDARD"/>
    <x v="0"/>
    <n v="45928"/>
    <n v="1.05"/>
    <s v="000X"/>
    <n v="6096"/>
    <s v="N"/>
    <x v="138"/>
    <s v="WAY"/>
    <m/>
    <s v="BEVERLY HILLS"/>
    <m/>
    <s v="PINE RIDGE UNIT 3 PB 8 PG 51 LOT 1 BLK 32"/>
    <n v="278404"/>
    <n v="16870"/>
    <n v="261534"/>
    <n v="278404"/>
    <n v="278404"/>
    <x v="1"/>
    <x v="464"/>
    <n v="66000"/>
    <n v="2107"/>
    <n v="1964"/>
    <x v="1"/>
    <s v="WARRANTY DEED"/>
    <n v="1"/>
    <x v="41"/>
    <x v="1"/>
    <x v="0"/>
    <m/>
    <n v="2118"/>
    <n v="32"/>
    <x v="0"/>
    <x v="0"/>
    <n v="3195"/>
    <m/>
    <m/>
    <m/>
    <m/>
    <s v="OPP SUSAN W"/>
    <m/>
    <s v="349 S ELMWOOD LANE"/>
    <s v="PALATINE IL 60067"/>
  </r>
  <r>
    <x v="2507"/>
    <s v="18E17S320030  00320 0050"/>
    <s v="7492"/>
    <s v="PINE RIDGE UNITS 3 &amp; 4"/>
    <s v="0100"/>
    <s v="Single Family Residential"/>
    <s v="02"/>
    <s v="18S"/>
    <s v="18E"/>
    <s v="STANDARD"/>
    <x v="0"/>
    <n v="43741"/>
    <n v="1"/>
    <s v="000X"/>
    <n v="5994"/>
    <s v="N"/>
    <x v="138"/>
    <s v="WAY"/>
    <m/>
    <s v="BEVERLY HILLS"/>
    <m/>
    <s v="PINE RIDGE UNIT 3 PB 8 PG 51 LOT 5 BLK 32"/>
    <n v="225834"/>
    <n v="16070"/>
    <n v="209764"/>
    <n v="173105"/>
    <n v="148105"/>
    <x v="0"/>
    <x v="143"/>
    <n v="312000"/>
    <n v="1886"/>
    <n v="792"/>
    <x v="0"/>
    <s v="WARRANTY DEED"/>
    <n v="1"/>
    <x v="23"/>
    <x v="1"/>
    <x v="0"/>
    <m/>
    <n v="2090"/>
    <n v="32"/>
    <x v="0"/>
    <x v="0"/>
    <n v="3207"/>
    <m/>
    <m/>
    <m/>
    <m/>
    <s v="WILLINGHAM WILLIAM LANCE"/>
    <s v="WILLINGHAM DIANA LYNN"/>
    <s v="5994 N PECAN WAY"/>
    <s v="BEVERLY HILLS FL 34465"/>
  </r>
  <r>
    <x v="2508"/>
    <s v="18E17S320030  03010 0080"/>
    <s v="7492"/>
    <s v="PINE RIDGE UNITS 3 &amp; 4"/>
    <s v="0100"/>
    <s v="Single Family Residential"/>
    <s v="09"/>
    <s v="18S"/>
    <s v="18E"/>
    <s v="STANDARD"/>
    <x v="0"/>
    <n v="43688"/>
    <n v="1"/>
    <s v="000X"/>
    <n v="3150"/>
    <s v="W"/>
    <x v="65"/>
    <s v="BLVD"/>
    <m/>
    <s v="BEVERLY HILLS"/>
    <m/>
    <s v="PINE RIDGE UNIT 3 PB 8 PG 51 LOT 8 BLK 301"/>
    <n v="169596"/>
    <n v="16050"/>
    <n v="153546"/>
    <n v="116491"/>
    <n v="91491"/>
    <x v="0"/>
    <x v="9"/>
    <n v="89000"/>
    <n v="1048"/>
    <n v="1066"/>
    <x v="0"/>
    <s v="WARRANTY DEED"/>
    <n v="1"/>
    <x v="13"/>
    <x v="1"/>
    <x v="0"/>
    <m/>
    <n v="1692"/>
    <n v="32"/>
    <x v="1"/>
    <x v="0"/>
    <n v="2353"/>
    <m/>
    <m/>
    <m/>
    <m/>
    <s v="ECHEVARRIA JOSE A"/>
    <s v="ECHEVARRIA BLANCA H"/>
    <s v="3150 W MUSTANG BLVD"/>
    <s v="BEVERLY HILLS FL 34465"/>
  </r>
  <r>
    <x v="2509"/>
    <s v="18E17S320030  00340 0050"/>
    <s v="7492"/>
    <s v="PINE RIDGE UNITS 3 &amp; 4"/>
    <s v="0100"/>
    <s v="Single Family Residential"/>
    <s v="02"/>
    <s v="18S"/>
    <s v="18E"/>
    <s v="STANDARD"/>
    <x v="0"/>
    <n v="43720"/>
    <n v="1"/>
    <s v="000X"/>
    <n v="5986"/>
    <s v="N"/>
    <x v="140"/>
    <s v="TER"/>
    <m/>
    <s v="BEVERLY HILLS"/>
    <m/>
    <s v="PINE RIDGE UNIT 3 PB 8 PG 51 LOT 5 BLK 34 SUBJ TO EASM OVER"/>
    <n v="227685"/>
    <n v="16060"/>
    <n v="211625"/>
    <n v="171774"/>
    <n v="146774"/>
    <x v="0"/>
    <x v="972"/>
    <n v="156000"/>
    <n v="2682"/>
    <n v="97"/>
    <x v="0"/>
    <s v="WARRANTY DEED"/>
    <n v="1"/>
    <x v="11"/>
    <x v="1"/>
    <x v="0"/>
    <m/>
    <n v="2158"/>
    <n v="32"/>
    <x v="0"/>
    <x v="0"/>
    <n v="3163"/>
    <m/>
    <m/>
    <m/>
    <m/>
    <s v="IOVINE FRANCIS"/>
    <s v="LUCAS DAWN"/>
    <s v="5986 N PEARDALE TERR"/>
    <s v="BEVERLY HILLS FL 34465"/>
  </r>
  <r>
    <x v="2510"/>
    <s v="18E17S320030  03010 0170"/>
    <s v="7492"/>
    <s v="PINE RIDGE UNITS 3 &amp; 4"/>
    <s v="0000"/>
    <s v="Vacant Residential"/>
    <s v="10"/>
    <s v="18S"/>
    <s v="18E"/>
    <s v="STANDARD"/>
    <x v="1"/>
    <n v="43980"/>
    <n v="1.01"/>
    <s v="000X"/>
    <n v="2957"/>
    <s v="W"/>
    <x v="142"/>
    <s v="DR"/>
    <m/>
    <s v="BEVERLY HILLS"/>
    <m/>
    <s v="PINE RIDGE UNIT 3 PB 8 PG 51 LOT 17 BLK 301"/>
    <n v="16150"/>
    <n v="16150"/>
    <n v="0"/>
    <n v="16150"/>
    <n v="16150"/>
    <x v="1"/>
    <x v="23"/>
    <m/>
    <m/>
    <m/>
    <x v="2"/>
    <m/>
    <m/>
    <x v="6"/>
    <x v="2"/>
    <x v="2"/>
    <m/>
    <m/>
    <m/>
    <x v="2"/>
    <x v="1"/>
    <n v="0"/>
    <m/>
    <m/>
    <m/>
    <m/>
    <s v="CURRIER MALCOLM S REVOCABLE TRUST"/>
    <m/>
    <s v="5504 40TH AVE EAST"/>
    <s v="BRADENTON FL 34208"/>
  </r>
  <r>
    <x v="2511"/>
    <s v="18E17S320030  00300 0190"/>
    <s v="7492"/>
    <s v="PINE RIDGE UNITS 3 &amp; 4"/>
    <s v="0100"/>
    <s v="Single Family Residential"/>
    <s v="35"/>
    <s v="17S"/>
    <s v="18E"/>
    <s v="STANDARD"/>
    <x v="0"/>
    <n v="42918"/>
    <n v="0.99"/>
    <s v="000X"/>
    <n v="2460"/>
    <s v="W"/>
    <x v="130"/>
    <s v="DR"/>
    <m/>
    <s v="BEVERLY HILLS"/>
    <m/>
    <s v="PINE RIDGE UNIT 3 PB 8 PG 51 LOT 19 BLK 30 "/>
    <n v="210367"/>
    <n v="15760"/>
    <n v="194607"/>
    <n v="163443"/>
    <n v="0"/>
    <x v="0"/>
    <x v="226"/>
    <n v="165000"/>
    <n v="2451"/>
    <n v="919"/>
    <x v="0"/>
    <s v="WARRANTY DEED"/>
    <n v="1"/>
    <x v="15"/>
    <x v="1"/>
    <x v="0"/>
    <m/>
    <n v="1853"/>
    <n v="32"/>
    <x v="0"/>
    <x v="0"/>
    <n v="2784"/>
    <m/>
    <m/>
    <m/>
    <m/>
    <s v="OSTERMAN KARL L"/>
    <m/>
    <s v="2460 W TALL OAKS DR"/>
    <s v="BEVERLY HILLS FL 34465"/>
  </r>
  <r>
    <x v="2512"/>
    <s v="18E17S320030  00300 0210"/>
    <s v="7492"/>
    <s v="PINE RIDGE UNITS 3 &amp; 4"/>
    <s v="0000"/>
    <s v="Vacant Residential"/>
    <s v="35"/>
    <s v="17S"/>
    <s v="18E"/>
    <s v="STANDARD"/>
    <x v="1"/>
    <n v="42502"/>
    <n v="0.98"/>
    <s v="000X"/>
    <n v="6169"/>
    <s v="N"/>
    <x v="136"/>
    <s v="DR"/>
    <m/>
    <s v="BEVERLY HILLS"/>
    <m/>
    <s v="PINE RIDGE UNIT 3 PB 8 PG 51 LOT 21 BLK 30 "/>
    <n v="15610"/>
    <n v="15610"/>
    <n v="0"/>
    <n v="15610"/>
    <n v="15610"/>
    <x v="1"/>
    <x v="104"/>
    <n v="64000"/>
    <n v="1860"/>
    <n v="985"/>
    <x v="1"/>
    <s v="WARRANTY DEED"/>
    <m/>
    <x v="6"/>
    <x v="2"/>
    <x v="2"/>
    <m/>
    <m/>
    <m/>
    <x v="2"/>
    <x v="1"/>
    <n v="0"/>
    <m/>
    <m/>
    <m/>
    <m/>
    <s v="SHEEHAN JEFFREY &amp;"/>
    <s v="SUSAN SHEEHAN"/>
    <s v="11 OLIVE CT"/>
    <s v="ROCKVILLE CENTRE NY 11570"/>
  </r>
  <r>
    <x v="2513"/>
    <s v="18E17S320030  00300 0240"/>
    <s v="7492"/>
    <s v="PINE RIDGE UNITS 3 &amp; 4"/>
    <s v="0000"/>
    <s v="Vacant Residential"/>
    <s v="35"/>
    <s v="17S"/>
    <s v="18E"/>
    <s v="STANDARD"/>
    <x v="1"/>
    <n v="43343"/>
    <n v="1"/>
    <s v="000X"/>
    <n v="6103"/>
    <s v="N"/>
    <x v="136"/>
    <s v="DR"/>
    <m/>
    <s v="BEVERLY HILLS"/>
    <m/>
    <s v="PINE RIDGE UNIT 3 PB 8 PG 51 LOT 24 BLK 30 "/>
    <n v="15920"/>
    <n v="15920"/>
    <n v="0"/>
    <n v="15920"/>
    <n v="15920"/>
    <x v="1"/>
    <x v="104"/>
    <n v="89900"/>
    <n v="1861"/>
    <n v="2185"/>
    <x v="1"/>
    <s v="WARRANTY DEED"/>
    <m/>
    <x v="6"/>
    <x v="2"/>
    <x v="2"/>
    <m/>
    <m/>
    <m/>
    <x v="2"/>
    <x v="1"/>
    <n v="0"/>
    <m/>
    <m/>
    <m/>
    <m/>
    <s v="STARNELLA VINCENT"/>
    <m/>
    <s v="6329 N MISTY OAK TER"/>
    <s v="BEVERLY HILLS FL 34465"/>
  </r>
  <r>
    <x v="2514"/>
    <s v="18E17S320030  03000 0010"/>
    <s v="7492"/>
    <s v="PINE RIDGE UNITS 3 &amp; 4"/>
    <s v="0100"/>
    <s v="Single Family Residential"/>
    <s v="09"/>
    <s v="18S"/>
    <s v="18E"/>
    <s v="STANDARD"/>
    <x v="0"/>
    <n v="45473"/>
    <n v="1.04"/>
    <s v="000X"/>
    <n v="3256"/>
    <s v="W"/>
    <x v="96"/>
    <s v="ST"/>
    <m/>
    <s v="BEVERLY HILLS"/>
    <m/>
    <s v="PINE RIDGE UNIT 3 PB 8 PG 51 LOT 1 BLK 300"/>
    <n v="280723"/>
    <n v="16700"/>
    <n v="264023"/>
    <n v="280723"/>
    <n v="280723"/>
    <x v="1"/>
    <x v="949"/>
    <n v="22500"/>
    <n v="2869"/>
    <n v="252"/>
    <x v="1"/>
    <s v="WARRANTY DEED"/>
    <n v="1"/>
    <x v="41"/>
    <x v="0"/>
    <x v="1"/>
    <m/>
    <n v="2295"/>
    <n v="32"/>
    <x v="0"/>
    <x v="0"/>
    <n v="3314"/>
    <m/>
    <m/>
    <m/>
    <m/>
    <s v="LADA CONSTRUCTION INC"/>
    <m/>
    <s v="PO BOX 641206"/>
    <s v="BEVERLY HILLS FL 34465"/>
  </r>
  <r>
    <x v="2515"/>
    <s v="18E17S320030  03000 0080"/>
    <s v="7492"/>
    <s v="PINE RIDGE UNITS 3 &amp; 4"/>
    <s v="0100"/>
    <s v="Single Family Residential"/>
    <s v="09"/>
    <s v="18S"/>
    <s v="18E"/>
    <s v="STANDARD"/>
    <x v="0"/>
    <n v="46250"/>
    <n v="1.06"/>
    <s v="000X"/>
    <n v="4362"/>
    <s v="N"/>
    <x v="91"/>
    <s v="BLVD"/>
    <m/>
    <s v="BEVERLY HILLS"/>
    <m/>
    <s v="PINE RIDGE UNIT 3 PB 8 PG 51 LOT 8 BLK 300"/>
    <n v="272222"/>
    <n v="16990"/>
    <n v="255232"/>
    <n v="247443"/>
    <n v="222443"/>
    <x v="0"/>
    <x v="422"/>
    <n v="220000"/>
    <n v="2848"/>
    <n v="1436"/>
    <x v="0"/>
    <s v="TO/FROM FED/STATE/LOCAL GOVT/TIITF"/>
    <n v="2"/>
    <x v="3"/>
    <x v="1"/>
    <x v="0"/>
    <n v="1"/>
    <n v="2970"/>
    <n v="32"/>
    <x v="1"/>
    <x v="0"/>
    <n v="4144"/>
    <m/>
    <m/>
    <m/>
    <m/>
    <s v="INOUE OLIVIA"/>
    <m/>
    <s v="4362 N ELKCAM BLVD"/>
    <s v="BEVERLY HILLS FL 34465"/>
  </r>
  <r>
    <x v="2516"/>
    <s v="18E17S320030  00300 0280"/>
    <s v="7492"/>
    <s v="PINE RIDGE UNITS 3 &amp; 4"/>
    <s v="0000"/>
    <s v="Vacant Residential"/>
    <s v="35"/>
    <s v="17S"/>
    <s v="18E"/>
    <s v="STANDARD"/>
    <x v="1"/>
    <n v="43748"/>
    <n v="1"/>
    <s v="000X"/>
    <n v="6005"/>
    <s v="N"/>
    <x v="136"/>
    <s v="DR"/>
    <m/>
    <s v="BEVERLY HILLS"/>
    <m/>
    <s v="PINE RIDGE UNIT 3 PB 8 PG 51 LOT 28 BLK 30"/>
    <n v="16070"/>
    <n v="16070"/>
    <n v="0"/>
    <n v="16070"/>
    <n v="16070"/>
    <x v="1"/>
    <x v="486"/>
    <n v="20000"/>
    <n v="1043"/>
    <n v="999"/>
    <x v="1"/>
    <s v="FROM DEVELOPERS"/>
    <m/>
    <x v="6"/>
    <x v="2"/>
    <x v="2"/>
    <m/>
    <m/>
    <m/>
    <x v="2"/>
    <x v="1"/>
    <n v="0"/>
    <m/>
    <m/>
    <m/>
    <m/>
    <s v="MONTINOLA ANTONIO B"/>
    <s v="MONTINOLA JULIA L"/>
    <s v="2016 GRAY CT"/>
    <s v="THE VILLAGES FL 32162"/>
  </r>
  <r>
    <x v="2517"/>
    <s v="18E17S320030  03000 0110"/>
    <s v="7492"/>
    <s v="PINE RIDGE UNITS 3 &amp; 4"/>
    <s v="0100"/>
    <s v="Single Family Residential"/>
    <s v="09"/>
    <s v="18S"/>
    <s v="18E"/>
    <s v="STANDARD"/>
    <x v="0"/>
    <n v="50000"/>
    <n v="1.1499999999999999"/>
    <s v="000X"/>
    <n v="3309"/>
    <s v="W"/>
    <x v="65"/>
    <s v="BLVD"/>
    <m/>
    <s v="BEVERLY HILLS"/>
    <m/>
    <s v="PINE RIDGE UNIT 3 PB 8 PG 51 LOT 11 BLK 300"/>
    <n v="271890"/>
    <n v="18360"/>
    <n v="253530"/>
    <n v="270795"/>
    <n v="0"/>
    <x v="0"/>
    <x v="798"/>
    <n v="350000"/>
    <n v="2910"/>
    <n v="1255"/>
    <x v="0"/>
    <s v="WARRANTY DEED"/>
    <n v="1"/>
    <x v="39"/>
    <x v="1"/>
    <x v="0"/>
    <m/>
    <n v="2164"/>
    <n v="32"/>
    <x v="0"/>
    <x v="0"/>
    <n v="3358"/>
    <m/>
    <m/>
    <m/>
    <m/>
    <s v="LILLY RICHARD"/>
    <s v="LILLY STEPHANIE"/>
    <s v="3309 W MUSTANG BLVD"/>
    <s v="BEVERLY HILLS FL 34465"/>
  </r>
  <r>
    <x v="2518"/>
    <s v="18E17S320030  03000 0130"/>
    <s v="7492"/>
    <s v="PINE RIDGE UNITS 3 &amp; 4"/>
    <s v="0000"/>
    <s v="Vacant Residential"/>
    <s v="09"/>
    <s v="18S"/>
    <s v="18E"/>
    <s v="STANDARD"/>
    <x v="1"/>
    <n v="50000"/>
    <n v="1.1499999999999999"/>
    <s v="000X"/>
    <n v="3381"/>
    <s v="W"/>
    <x v="65"/>
    <s v="BLVD"/>
    <m/>
    <s v="BEVERLY HILLS"/>
    <m/>
    <s v="PINE RIDGE UNIT 3 PB 8 PG 51 LOT 13 BLK 300 "/>
    <n v="18360"/>
    <n v="18360"/>
    <n v="0"/>
    <n v="18360"/>
    <n v="18360"/>
    <x v="1"/>
    <x v="60"/>
    <n v="23600"/>
    <n v="1308"/>
    <n v="861"/>
    <x v="1"/>
    <s v="FROM DEVELOPERS"/>
    <m/>
    <x v="6"/>
    <x v="2"/>
    <x v="2"/>
    <m/>
    <m/>
    <m/>
    <x v="2"/>
    <x v="1"/>
    <n v="0"/>
    <m/>
    <m/>
    <m/>
    <m/>
    <s v="KWAK YOUNGSOO &amp; YOUNGRO &amp; JENNY KWAK"/>
    <m/>
    <s v="4545 W ALBION AVE"/>
    <s v="LINCOLNWOOD IL 60712"/>
  </r>
  <r>
    <x v="2519"/>
    <s v="18E17S320030  03000 0140"/>
    <s v="7492"/>
    <s v="PINE RIDGE UNITS 3 &amp; 4"/>
    <s v="0100"/>
    <s v="Single Family Residential"/>
    <s v="09"/>
    <s v="18S"/>
    <s v="18E"/>
    <s v="STANDARD"/>
    <x v="0"/>
    <n v="52366"/>
    <n v="1.2"/>
    <s v="000X"/>
    <n v="4279"/>
    <s v="N"/>
    <x v="95"/>
    <s v="AVE"/>
    <m/>
    <s v="BEVERLY HILLS"/>
    <m/>
    <s v="PINE RIDGE UNIT 3 PB 8 PG 51 LOT 14 BLK 300"/>
    <n v="263116"/>
    <n v="19240"/>
    <n v="243876"/>
    <n v="246534"/>
    <n v="221034"/>
    <x v="0"/>
    <x v="973"/>
    <n v="337500"/>
    <n v="2998"/>
    <n v="1073"/>
    <x v="0"/>
    <s v="WARRANTY DEED"/>
    <n v="1"/>
    <x v="28"/>
    <x v="1"/>
    <x v="0"/>
    <m/>
    <n v="2238"/>
    <n v="32"/>
    <x v="0"/>
    <x v="0"/>
    <n v="2968"/>
    <m/>
    <m/>
    <m/>
    <m/>
    <s v="HANSEN MERRY L"/>
    <s v="MERRY L HANSEN LIVING TRUST DATED MAY"/>
    <s v="4279 N BUTTERNUT AVE"/>
    <s v="BEVERLY HILLS FL 34465"/>
  </r>
  <r>
    <x v="2520"/>
    <s v="18E17S320030  03000 0170"/>
    <s v="7492"/>
    <s v="PINE RIDGE UNITS 3 &amp; 4"/>
    <s v="0000"/>
    <s v="Vacant Residential"/>
    <s v="09"/>
    <s v="18S"/>
    <s v="18E"/>
    <s v="STANDARD"/>
    <x v="1"/>
    <n v="53704"/>
    <n v="1.23"/>
    <s v="000X"/>
    <n v="4359"/>
    <s v="N"/>
    <x v="88"/>
    <s v="LOOP"/>
    <m/>
    <s v="BEVERLY HILLS"/>
    <m/>
    <s v="PINE RIDGE UNIT 3 PB 8 PG 51 LOT 17 BLK 300"/>
    <n v="19730"/>
    <n v="19730"/>
    <n v="0"/>
    <n v="19730"/>
    <n v="19730"/>
    <x v="1"/>
    <x v="37"/>
    <n v="65000"/>
    <n v="1413"/>
    <n v="1976"/>
    <x v="1"/>
    <s v="SALE / MORE THAN 1 PARCEL"/>
    <m/>
    <x v="6"/>
    <x v="2"/>
    <x v="2"/>
    <m/>
    <m/>
    <m/>
    <x v="2"/>
    <x v="1"/>
    <n v="0"/>
    <m/>
    <m/>
    <m/>
    <m/>
    <s v="HAID HERBERT"/>
    <m/>
    <s v="2463 WORTHINGTON DR"/>
    <s v="MT PLEASANT SC 29466"/>
  </r>
  <r>
    <x v="2521"/>
    <s v="18E17S320030  00310 0090"/>
    <s v="7492"/>
    <s v="PINE RIDGE UNITS 3 &amp; 4"/>
    <s v="0000"/>
    <s v="Vacant Residential"/>
    <s v="35"/>
    <s v="17S"/>
    <s v="18E"/>
    <s v="STANDARD"/>
    <x v="1"/>
    <n v="46283"/>
    <n v="1.06"/>
    <s v="000X"/>
    <n v="6020"/>
    <s v="N"/>
    <x v="139"/>
    <s v="WAY"/>
    <m/>
    <s v="BEVERLY HILLS"/>
    <m/>
    <s v="PINE RIDGE UNIT 3 PB 8 PG 51 LOT 9 BLK 31"/>
    <n v="17000"/>
    <n v="17000"/>
    <n v="0"/>
    <n v="17000"/>
    <n v="17000"/>
    <x v="1"/>
    <x v="429"/>
    <n v="23100"/>
    <n v="841"/>
    <n v="1835"/>
    <x v="1"/>
    <s v="UNDEFINED"/>
    <m/>
    <x v="6"/>
    <x v="2"/>
    <x v="2"/>
    <m/>
    <m/>
    <m/>
    <x v="2"/>
    <x v="1"/>
    <n v="0"/>
    <m/>
    <m/>
    <m/>
    <m/>
    <s v="LAI CHING RONG"/>
    <m/>
    <s v="3 4F 191 LANE KANG LO STREET"/>
    <s v="TAIPEI R O C 220 TAIWAN"/>
  </r>
  <r>
    <x v="2522"/>
    <s v="18E17S320030  00310 0110"/>
    <s v="7492"/>
    <s v="PINE RIDGE UNITS 3 &amp; 4"/>
    <s v="0100"/>
    <s v="Single Family Residential"/>
    <s v="02"/>
    <s v="18S"/>
    <s v="18E"/>
    <s v="STANDARD"/>
    <x v="0"/>
    <n v="51084"/>
    <n v="1.17"/>
    <s v="000X"/>
    <n v="5929"/>
    <s v="N"/>
    <x v="138"/>
    <s v="WAY"/>
    <m/>
    <s v="BEVERLY HILLS"/>
    <m/>
    <s v="PINE RIDGE UNIT 3 PB 8 PG 51 LOT 11 BLK 31"/>
    <n v="297791"/>
    <n v="18760"/>
    <n v="279031"/>
    <n v="247956"/>
    <n v="222956"/>
    <x v="0"/>
    <x v="530"/>
    <n v="239000"/>
    <n v="2393"/>
    <n v="298"/>
    <x v="0"/>
    <s v="WARRANTY DEED"/>
    <n v="1"/>
    <x v="5"/>
    <x v="1"/>
    <x v="0"/>
    <n v="1"/>
    <n v="2509"/>
    <n v="32"/>
    <x v="0"/>
    <x v="0"/>
    <n v="3754"/>
    <m/>
    <m/>
    <m/>
    <m/>
    <s v="COLE LAWRENCE R"/>
    <s v="COLE BONNIE B"/>
    <s v="5929 N PECAN WAY"/>
    <s v="BEVERLY HILLS FL 34465"/>
  </r>
  <r>
    <x v="2523"/>
    <s v="18E17S320030  00310 0140"/>
    <s v="7492"/>
    <s v="PINE RIDGE UNITS 3 &amp; 4"/>
    <s v="0100"/>
    <s v="Single Family Residential"/>
    <s v="35"/>
    <s v="17S"/>
    <s v="18E"/>
    <s v="STANDARD"/>
    <x v="0"/>
    <n v="46022"/>
    <n v="1.06"/>
    <s v="000X"/>
    <n v="6021"/>
    <s v="N"/>
    <x v="138"/>
    <s v="WAY"/>
    <m/>
    <s v="BEVERLY HILLS"/>
    <m/>
    <s v="PINE RIDGE UNIT 3 PB 8 PG 51 LOT 14 BLK 31"/>
    <n v="227695"/>
    <n v="16900"/>
    <n v="210795"/>
    <n v="211406"/>
    <n v="186406"/>
    <x v="0"/>
    <x v="655"/>
    <n v="275000"/>
    <n v="2805"/>
    <n v="2328"/>
    <x v="0"/>
    <s v="WARRANTY DEED"/>
    <n v="1"/>
    <x v="15"/>
    <x v="1"/>
    <x v="0"/>
    <m/>
    <n v="1655"/>
    <n v="32"/>
    <x v="0"/>
    <x v="0"/>
    <n v="2857"/>
    <m/>
    <m/>
    <m/>
    <m/>
    <s v="WILSON RICHARD A"/>
    <s v="WILSON AILYN M"/>
    <s v="6021 N PECAN WAY"/>
    <s v="BEVERLY HILLS FL 34465"/>
  </r>
  <r>
    <x v="2524"/>
    <s v="18E17S320030  03010 0030"/>
    <s v="7492"/>
    <s v="PINE RIDGE UNITS 3 &amp; 4"/>
    <s v="0100"/>
    <s v="Single Family Residential"/>
    <s v="09"/>
    <s v="18S"/>
    <s v="18E"/>
    <s v="STANDARD"/>
    <x v="0"/>
    <n v="43685"/>
    <n v="1"/>
    <s v="000X"/>
    <n v="3346"/>
    <s v="W"/>
    <x v="65"/>
    <s v="BLVD"/>
    <m/>
    <s v="BEVERLY HILLS"/>
    <m/>
    <s v="PINE RIDGE UNIT 3 PB 8 PG 51 LOT 3 BLK 301"/>
    <n v="208011"/>
    <n v="16050"/>
    <n v="191961"/>
    <n v="155343"/>
    <n v="130343"/>
    <x v="0"/>
    <x v="353"/>
    <n v="150900"/>
    <n v="1535"/>
    <n v="1503"/>
    <x v="0"/>
    <s v="WARRANTY DEED"/>
    <n v="1"/>
    <x v="23"/>
    <x v="1"/>
    <x v="0"/>
    <m/>
    <n v="1949"/>
    <n v="32"/>
    <x v="0"/>
    <x v="0"/>
    <n v="2704"/>
    <m/>
    <m/>
    <m/>
    <m/>
    <s v="SMITH THOMAS F"/>
    <s v="SMITH URSULA J"/>
    <s v="3346 W MUSTANG BLVD"/>
    <s v="BEVERLY HILLS FL 34465"/>
  </r>
  <r>
    <x v="2525"/>
    <s v="18E17S320030  00340 0030"/>
    <s v="7492"/>
    <s v="PINE RIDGE UNITS 3 &amp; 4"/>
    <s v="0100"/>
    <s v="Single Family Residential"/>
    <s v="35"/>
    <s v="17S"/>
    <s v="18E"/>
    <s v="STANDARD"/>
    <x v="0"/>
    <n v="44109"/>
    <n v="1.01"/>
    <s v="000X"/>
    <n v="6056"/>
    <s v="N"/>
    <x v="140"/>
    <s v="TER"/>
    <m/>
    <s v="BEVERLY HILLS"/>
    <m/>
    <s v="PINE RIDGE UNIT 3 PB 8 PG 51 LOT 3 BLK 34"/>
    <n v="204823"/>
    <n v="16200"/>
    <n v="188623"/>
    <n v="156830"/>
    <n v="131830"/>
    <x v="1"/>
    <x v="88"/>
    <n v="12000"/>
    <n v="1252"/>
    <n v="453"/>
    <x v="1"/>
    <s v="WARRANTY DEED"/>
    <n v="1"/>
    <x v="5"/>
    <x v="1"/>
    <x v="0"/>
    <m/>
    <n v="1925"/>
    <n v="32"/>
    <x v="0"/>
    <x v="0"/>
    <n v="2809"/>
    <m/>
    <m/>
    <m/>
    <m/>
    <s v="FERNANDEZ NELSON A"/>
    <s v="FERNANDEZ LINDA"/>
    <s v="6056 N PEARDALE TER"/>
    <s v="BEVERLY HILLS FL 34465"/>
  </r>
  <r>
    <x v="2526"/>
    <s v="18E17S320030  03010 0190"/>
    <s v="7492"/>
    <s v="PINE RIDGE UNITS 3 &amp; 4"/>
    <s v="0100"/>
    <s v="Single Family Residential"/>
    <s v="09"/>
    <s v="18S"/>
    <s v="18E"/>
    <s v="STANDARD"/>
    <x v="0"/>
    <n v="46805"/>
    <n v="1.07"/>
    <s v="000X"/>
    <n v="3029"/>
    <s v="W"/>
    <x v="143"/>
    <s v="RD"/>
    <m/>
    <s v="BEVERLY HILLS"/>
    <m/>
    <s v="PINE RIDGE UNIT 3 PB 8 PG 51 LOT 19 BLK 301"/>
    <n v="188599"/>
    <n v="17190"/>
    <n v="171409"/>
    <n v="188599"/>
    <n v="188599"/>
    <x v="1"/>
    <x v="203"/>
    <n v="17500"/>
    <n v="1603"/>
    <n v="1585"/>
    <x v="1"/>
    <s v="WARRANTY DEED"/>
    <n v="1"/>
    <x v="24"/>
    <x v="1"/>
    <x v="0"/>
    <m/>
    <n v="1711"/>
    <n v="32"/>
    <x v="1"/>
    <x v="0"/>
    <n v="2426"/>
    <m/>
    <m/>
    <m/>
    <m/>
    <s v="CORCORAN JOHN"/>
    <s v="CORCORAN ROSEMARY"/>
    <s v="7 VERMONT AVE"/>
    <s v="BROCKTON MA 02303"/>
  </r>
  <r>
    <x v="2527"/>
    <s v="18E17S320030  00350 0030"/>
    <s v="7492"/>
    <s v="PINE RIDGE UNITS 3 &amp; 4"/>
    <s v="0100"/>
    <s v="Single Family Residential"/>
    <s v="34"/>
    <s v="17S"/>
    <s v="18E"/>
    <s v="STANDARD"/>
    <x v="0"/>
    <n v="43405"/>
    <n v="1"/>
    <s v="000X"/>
    <n v="6050"/>
    <s v="N"/>
    <x v="141"/>
    <s v="TER"/>
    <m/>
    <s v="BEVERLY HILLS"/>
    <m/>
    <s v="PINE RIDGE UNIT 3 PB 8 PG 51 LOT 3 BLK 35 "/>
    <n v="210839"/>
    <n v="15940"/>
    <n v="194899"/>
    <n v="210839"/>
    <n v="210839"/>
    <x v="1"/>
    <x v="800"/>
    <n v="165900"/>
    <n v="2617"/>
    <n v="698"/>
    <x v="0"/>
    <s v="TO OR FROM BANKS/LOAN CO."/>
    <n v="1"/>
    <x v="11"/>
    <x v="0"/>
    <x v="0"/>
    <m/>
    <n v="2041"/>
    <n v="32"/>
    <x v="0"/>
    <x v="0"/>
    <n v="2897"/>
    <m/>
    <m/>
    <m/>
    <m/>
    <s v="ANNESE ANDREW"/>
    <m/>
    <s v="41 SYLVIA LN"/>
    <s v="PLAINVIEW NY 11803"/>
  </r>
  <r>
    <x v="2528"/>
    <s v="18E17S320030  03010 0250"/>
    <s v="7492"/>
    <s v="PINE RIDGE UNITS 3 &amp; 4"/>
    <s v="0000"/>
    <s v="Vacant Residential"/>
    <s v="09"/>
    <s v="18S"/>
    <s v="18E"/>
    <s v="STANDARD"/>
    <x v="1"/>
    <n v="43181"/>
    <n v="0.99"/>
    <s v="000X"/>
    <n v="3155"/>
    <s v="W"/>
    <x v="143"/>
    <s v="RD"/>
    <m/>
    <s v="BEVERLY HILLS"/>
    <m/>
    <s v="PINE RIDGE UNIT 3 PB 8 PG 51 LOT 25 BLK 301 "/>
    <n v="15860"/>
    <n v="15860"/>
    <n v="0"/>
    <n v="15860"/>
    <n v="15860"/>
    <x v="1"/>
    <x v="4"/>
    <n v="18500"/>
    <n v="1255"/>
    <n v="1455"/>
    <x v="1"/>
    <s v="FROM DEVELOPERS"/>
    <m/>
    <x v="6"/>
    <x v="2"/>
    <x v="2"/>
    <m/>
    <m/>
    <m/>
    <x v="2"/>
    <x v="1"/>
    <n v="0"/>
    <m/>
    <m/>
    <m/>
    <m/>
    <s v="REYES CORAZON A"/>
    <m/>
    <s v="17 JUPITER DR"/>
    <s v="SEWELL NJ 08080"/>
  </r>
  <r>
    <x v="2529"/>
    <s v="18E17S320030  03010 0260"/>
    <s v="7492"/>
    <s v="PINE RIDGE UNITS 3 &amp; 4"/>
    <s v="0100"/>
    <s v="Single Family Residential"/>
    <s v="09"/>
    <s v="18S"/>
    <s v="18E"/>
    <s v="STANDARD"/>
    <x v="0"/>
    <n v="43239"/>
    <n v="0.99"/>
    <s v="000X"/>
    <n v="3189"/>
    <s v="W"/>
    <x v="143"/>
    <s v="RD"/>
    <m/>
    <s v="BEVERLY HILLS"/>
    <m/>
    <s v="PINE RIDGE UNIT 3 PB 8 PG 51 LOT 26 BLK 301"/>
    <n v="239207"/>
    <n v="15880"/>
    <n v="223327"/>
    <n v="190029"/>
    <n v="165029"/>
    <x v="0"/>
    <x v="212"/>
    <n v="20000"/>
    <n v="1293"/>
    <n v="1219"/>
    <x v="1"/>
    <s v="WARRANTY DEED"/>
    <n v="1"/>
    <x v="11"/>
    <x v="1"/>
    <x v="0"/>
    <m/>
    <n v="1892"/>
    <n v="32"/>
    <x v="0"/>
    <x v="0"/>
    <n v="2850"/>
    <m/>
    <m/>
    <m/>
    <m/>
    <s v="BAUGHN WARREN"/>
    <s v="BAUGHN WAYNELLE LEVIN"/>
    <s v="3189 W BRAZILNUT RD"/>
    <s v="BEVERLY HILLS FL 34465"/>
  </r>
  <r>
    <x v="2530"/>
    <s v="18E17S320030  00350 0090"/>
    <s v="7492"/>
    <s v="PINE RIDGE UNITS 3 &amp; 4"/>
    <s v="0100"/>
    <s v="Single Family Residential"/>
    <s v="34"/>
    <s v="17S"/>
    <s v="18E"/>
    <s v="STANDARD"/>
    <x v="0"/>
    <n v="48818"/>
    <n v="1.1200000000000001"/>
    <s v="000X"/>
    <n v="6045"/>
    <s v="N"/>
    <x v="137"/>
    <s v="DR"/>
    <m/>
    <s v="BEVERLY HILLS"/>
    <m/>
    <s v="PINE RIDGE UNIT 3 PB 8 PG 51 LOT 9 BLK 35"/>
    <n v="239992"/>
    <n v="17930"/>
    <n v="222062"/>
    <n v="211424"/>
    <n v="186424"/>
    <x v="0"/>
    <x v="974"/>
    <n v="191000"/>
    <n v="2690"/>
    <n v="57"/>
    <x v="0"/>
    <s v="WARRANTY DEED"/>
    <n v="1"/>
    <x v="23"/>
    <x v="1"/>
    <x v="0"/>
    <m/>
    <n v="2018"/>
    <n v="32"/>
    <x v="1"/>
    <x v="0"/>
    <n v="3254"/>
    <m/>
    <m/>
    <m/>
    <m/>
    <s v="DITTMAR GERALD"/>
    <s v="DITTMAR RUTH M"/>
    <s v="6045 N OAKMONT DR"/>
    <s v="BEVERLY HILLS FL 34465"/>
  </r>
  <r>
    <x v="2531"/>
    <s v="18E17S320030  00360 0050"/>
    <s v="7492"/>
    <s v="PINE RIDGE UNITS 3 &amp; 4"/>
    <s v="0100"/>
    <s v="Single Family Residential"/>
    <s v="03"/>
    <s v="18S"/>
    <s v="18E"/>
    <s v="STANDARD"/>
    <x v="0"/>
    <n v="43682"/>
    <n v="1"/>
    <s v="000X"/>
    <n v="5990"/>
    <s v="N"/>
    <x v="137"/>
    <s v="DR"/>
    <m/>
    <s v="BEVERLY HILLS"/>
    <m/>
    <s v="PINE RIDGE UNIT 3 PB 8 PG 51 LOT 5 BLK 36"/>
    <n v="245952"/>
    <n v="16040"/>
    <n v="229912"/>
    <n v="192350"/>
    <n v="167350"/>
    <x v="0"/>
    <x v="300"/>
    <n v="282100"/>
    <n v="1840"/>
    <n v="1195"/>
    <x v="0"/>
    <s v="WARRANTY DEED"/>
    <n v="1"/>
    <x v="24"/>
    <x v="1"/>
    <x v="1"/>
    <m/>
    <n v="2177"/>
    <n v="32"/>
    <x v="0"/>
    <x v="0"/>
    <n v="3370"/>
    <m/>
    <m/>
    <m/>
    <m/>
    <s v="FURMAN ERIC E"/>
    <s v="FURMAN ANN C"/>
    <s v="5990 N OAKMONT DR"/>
    <s v="BEVERLY HILLS FL 34465"/>
  </r>
  <r>
    <x v="2532"/>
    <s v="18E17S320030  00360 0060"/>
    <s v="7492"/>
    <s v="PINE RIDGE UNITS 3 &amp; 4"/>
    <s v="0100"/>
    <s v="Single Family Residential"/>
    <s v="03"/>
    <s v="18S"/>
    <s v="18E"/>
    <s v="STANDARD"/>
    <x v="0"/>
    <n v="47327"/>
    <n v="1.0900000000000001"/>
    <s v="000X"/>
    <n v="5982"/>
    <s v="N"/>
    <x v="137"/>
    <s v="DR"/>
    <m/>
    <s v="BEVERLY HILLS"/>
    <m/>
    <s v="PINE RIDGE UNIT 3 PB 8 PG 51 LOT 6 BLK 36"/>
    <n v="244371"/>
    <n v="17380"/>
    <n v="226991"/>
    <n v="208078"/>
    <n v="183078"/>
    <x v="0"/>
    <x v="806"/>
    <n v="245000"/>
    <n v="2570"/>
    <n v="1991"/>
    <x v="0"/>
    <s v="WARRANTY DEED"/>
    <n v="1"/>
    <x v="24"/>
    <x v="1"/>
    <x v="0"/>
    <m/>
    <n v="2322"/>
    <n v="32"/>
    <x v="0"/>
    <x v="0"/>
    <n v="3169"/>
    <m/>
    <m/>
    <m/>
    <m/>
    <s v="MOORE SUSAN E OBENAUF"/>
    <s v="REVOCABLE TRUST AGREEMENT OF SUSAN E"/>
    <s v="5982 N OAKMONT DR"/>
    <s v="BEVERLY HILLS FL 34465"/>
  </r>
  <r>
    <x v="2533"/>
    <s v="18E17S320030  00360 0220"/>
    <s v="7492"/>
    <s v="PINE RIDGE UNITS 3 &amp; 4"/>
    <s v="0100"/>
    <s v="Single Family Residential"/>
    <s v="34"/>
    <s v="17S"/>
    <s v="18E"/>
    <s v="STANDARD"/>
    <x v="0"/>
    <n v="43305"/>
    <n v="0.99"/>
    <s v="000X"/>
    <n v="6059"/>
    <s v="N"/>
    <x v="132"/>
    <s v="DR"/>
    <m/>
    <s v="BEVERLY HILLS"/>
    <m/>
    <s v="PINE RIDGE UNIT 3 PB 8 PG 51 LOT 22 BLK 36 "/>
    <n v="168475"/>
    <n v="15910"/>
    <n v="152565"/>
    <n v="124410"/>
    <n v="99410"/>
    <x v="0"/>
    <x v="4"/>
    <n v="110000"/>
    <n v="1254"/>
    <n v="1895"/>
    <x v="0"/>
    <s v="WARRANTY DEED"/>
    <n v="1"/>
    <x v="14"/>
    <x v="1"/>
    <x v="0"/>
    <m/>
    <n v="1724"/>
    <n v="32"/>
    <x v="0"/>
    <x v="0"/>
    <n v="2550"/>
    <m/>
    <m/>
    <m/>
    <m/>
    <s v="GARDEN RHONDA J"/>
    <m/>
    <s v="6059 N LAMP POST DR"/>
    <s v="BEVERLY HILLS FL 34465 2335"/>
  </r>
  <r>
    <x v="2534"/>
    <s v="18E17S320030  00360 0230"/>
    <s v="7492"/>
    <s v="PINE RIDGE UNITS 3 &amp; 4"/>
    <s v="0100"/>
    <s v="Single Family Residential"/>
    <s v="34"/>
    <s v="17S"/>
    <s v="18E"/>
    <s v="STANDARD"/>
    <x v="0"/>
    <n v="43458"/>
    <n v="1"/>
    <s v="000X"/>
    <n v="6083"/>
    <s v="N"/>
    <x v="132"/>
    <s v="DR"/>
    <m/>
    <s v="BEVERLY HILLS"/>
    <m/>
    <s v="PINE RIDGE UNIT 3 PB 8 PG 51 LOT 23 BLK 36"/>
    <n v="300379"/>
    <n v="15960"/>
    <n v="284419"/>
    <n v="300379"/>
    <n v="275379"/>
    <x v="0"/>
    <x v="975"/>
    <n v="368000"/>
    <n v="3020"/>
    <n v="1506"/>
    <x v="0"/>
    <s v="WARRANTY DEED"/>
    <n v="1"/>
    <x v="15"/>
    <x v="1"/>
    <x v="1"/>
    <m/>
    <n v="3034"/>
    <n v="32"/>
    <x v="0"/>
    <x v="0"/>
    <n v="4152"/>
    <m/>
    <m/>
    <m/>
    <m/>
    <s v="KROLL EDWARD M"/>
    <s v="KROLL RENE J"/>
    <s v="6083 N LAMP POST DR"/>
    <s v="BEVERLY HILLS FL 34465"/>
  </r>
  <r>
    <x v="2535"/>
    <s v="18E17S320030  00370 0020"/>
    <s v="7492"/>
    <s v="PINE RIDGE UNITS 3 &amp; 4"/>
    <s v="0100"/>
    <s v="Single Family Residential"/>
    <s v="03"/>
    <s v="18S"/>
    <s v="18E"/>
    <s v="STANDARD"/>
    <x v="0"/>
    <n v="46859"/>
    <n v="1.08"/>
    <s v="000X"/>
    <n v="2188"/>
    <s v="W"/>
    <x v="135"/>
    <s v="CIR"/>
    <m/>
    <s v="BEVERLY HILLS"/>
    <m/>
    <s v="PINE RIDGE UNIT 3 PB 8 PG 51 LOT 2 BLK 37"/>
    <n v="337792"/>
    <n v="17210"/>
    <n v="320582"/>
    <n v="337792"/>
    <n v="337792"/>
    <x v="0"/>
    <x v="976"/>
    <n v="367500"/>
    <n v="3122"/>
    <n v="665"/>
    <x v="0"/>
    <s v="WARRANTY DEED"/>
    <n v="1"/>
    <x v="37"/>
    <x v="0"/>
    <x v="0"/>
    <m/>
    <n v="3912"/>
    <n v="32"/>
    <x v="1"/>
    <x v="0"/>
    <n v="5075"/>
    <m/>
    <m/>
    <m/>
    <m/>
    <s v="VICKERS KENDEL"/>
    <s v="VICKERS LAUREN T"/>
    <s v="2188 W LA BONTE CIR"/>
    <s v="BEVERLY HILLS FL 34465"/>
  </r>
  <r>
    <x v="2536"/>
    <s v="18E17S320030  03020 0190"/>
    <s v="7492"/>
    <s v="PINE RIDGE UNITS 3 &amp; 4"/>
    <s v="0100"/>
    <s v="Single Family Residential"/>
    <s v="09"/>
    <s v="18S"/>
    <s v="18E"/>
    <s v="STANDARD"/>
    <x v="0"/>
    <n v="46250"/>
    <n v="1.06"/>
    <s v="000X"/>
    <n v="3683"/>
    <s v="W"/>
    <x v="143"/>
    <s v="RD"/>
    <m/>
    <s v="BEVERLY HILLS"/>
    <m/>
    <s v="PINE RIDGE UNIT 3 PB 8 PG 51 LOT 19 BLK 302"/>
    <n v="207945"/>
    <n v="16990"/>
    <n v="190955"/>
    <n v="153014"/>
    <n v="127514"/>
    <x v="0"/>
    <x v="361"/>
    <n v="14000"/>
    <n v="1467"/>
    <n v="339"/>
    <x v="1"/>
    <s v="WARRANTY DEED"/>
    <n v="1"/>
    <x v="20"/>
    <x v="1"/>
    <x v="0"/>
    <m/>
    <n v="2253"/>
    <n v="32"/>
    <x v="1"/>
    <x v="0"/>
    <n v="3055"/>
    <m/>
    <m/>
    <m/>
    <m/>
    <s v="MURPHY SHARIMA TORRES"/>
    <m/>
    <s v="823 CURA CT"/>
    <s v="OAKLAND FL 34787 8955"/>
  </r>
  <r>
    <x v="2537"/>
    <s v="18E17S320030  00370 0050"/>
    <s v="7492"/>
    <s v="PINE RIDGE UNITS 3 &amp; 4"/>
    <s v="0100"/>
    <s v="Single Family Residential"/>
    <s v="03"/>
    <s v="18S"/>
    <s v="18E"/>
    <s v="STANDARD"/>
    <x v="0"/>
    <n v="43015"/>
    <n v="0.99"/>
    <s v="000X"/>
    <n v="2056"/>
    <s v="W"/>
    <x v="135"/>
    <s v="CIR"/>
    <m/>
    <s v="BEVERLY HILLS"/>
    <m/>
    <s v="PINE RIDGE UNIT 3 PB 8 PG 51 LOT 5 BLK 37"/>
    <n v="209007"/>
    <n v="15800"/>
    <n v="193207"/>
    <n v="116793"/>
    <n v="91793"/>
    <x v="0"/>
    <x v="977"/>
    <n v="221500"/>
    <n v="2756"/>
    <n v="2203"/>
    <x v="0"/>
    <s v="WARRANTY DEED"/>
    <n v="1"/>
    <x v="24"/>
    <x v="1"/>
    <x v="0"/>
    <m/>
    <n v="1865"/>
    <n v="32"/>
    <x v="0"/>
    <x v="0"/>
    <n v="2745"/>
    <m/>
    <m/>
    <m/>
    <m/>
    <s v="ESTEVES EDWIN"/>
    <s v="ESTEVES DIANE"/>
    <s v="2056 W LA BONTE CIR"/>
    <s v="BEVERLY HILLS FL 34465"/>
  </r>
  <r>
    <x v="2538"/>
    <s v="18E17S320030  00380 0050"/>
    <s v="7492"/>
    <s v="PINE RIDGE UNITS 3 &amp; 4"/>
    <s v="0100"/>
    <s v="Single Family Residential"/>
    <s v="03"/>
    <s v="18S"/>
    <s v="18E"/>
    <s v="STANDARD"/>
    <x v="0"/>
    <n v="46610"/>
    <n v="1.07"/>
    <s v="000X"/>
    <n v="5774"/>
    <s v="N"/>
    <x v="132"/>
    <s v="DR"/>
    <m/>
    <s v="BEVERLY HILLS"/>
    <m/>
    <s v="PINE RIDGE UNIT 3 PB 8 PG 51 LOT 5 BLK 38 "/>
    <n v="180130"/>
    <n v="17120"/>
    <n v="163010"/>
    <n v="131148"/>
    <n v="106148"/>
    <x v="0"/>
    <x v="730"/>
    <n v="110800"/>
    <n v="1272"/>
    <n v="327"/>
    <x v="0"/>
    <s v="WARRANTY DEED"/>
    <n v="1"/>
    <x v="10"/>
    <x v="1"/>
    <x v="0"/>
    <m/>
    <n v="1780"/>
    <n v="32"/>
    <x v="0"/>
    <x v="0"/>
    <n v="2610"/>
    <m/>
    <m/>
    <m/>
    <m/>
    <s v="MEEK JOSEPH C JR"/>
    <m/>
    <s v="PO BOX 3179"/>
    <s v="HOMOSASSA SPRINGS FL 34447 3179"/>
  </r>
  <r>
    <x v="2539"/>
    <s v="18E17S320030  00380 0060"/>
    <s v="7492"/>
    <s v="PINE RIDGE UNITS 3 &amp; 4"/>
    <s v="0100"/>
    <s v="Single Family Residential"/>
    <s v="03"/>
    <s v="18S"/>
    <s v="18E"/>
    <s v="STANDARD"/>
    <x v="0"/>
    <n v="45974"/>
    <n v="1.06"/>
    <s v="000X"/>
    <n v="5748"/>
    <s v="N"/>
    <x v="132"/>
    <s v="DR"/>
    <m/>
    <s v="BEVERLY HILLS"/>
    <m/>
    <s v="PINE RIDGE UNIT 3 PB 8 PG 51 LOT 6 BLK 38"/>
    <n v="278147"/>
    <n v="16890"/>
    <n v="261257"/>
    <n v="262998"/>
    <n v="232998"/>
    <x v="0"/>
    <x v="978"/>
    <n v="294000"/>
    <n v="2760"/>
    <n v="1677"/>
    <x v="0"/>
    <s v="WARRANTY DEED"/>
    <n v="1"/>
    <x v="19"/>
    <x v="1"/>
    <x v="0"/>
    <n v="1"/>
    <n v="2286"/>
    <n v="32"/>
    <x v="0"/>
    <x v="0"/>
    <n v="3500"/>
    <m/>
    <m/>
    <m/>
    <m/>
    <s v="RILEY MICHAEL J"/>
    <s v="RILEY RACHEL MARTINEZ"/>
    <s v="5748 N LAMP POST DR"/>
    <s v="BEVERLY HILLS FL 34465"/>
  </r>
  <r>
    <x v="2540"/>
    <s v="18E17S320030  00380 0100"/>
    <s v="7492"/>
    <s v="PINE RIDGE UNITS 3 &amp; 4"/>
    <s v="0000"/>
    <s v="Vacant Residential"/>
    <s v="03"/>
    <s v="18S"/>
    <s v="18E"/>
    <s v="STANDARD"/>
    <x v="1"/>
    <n v="50093"/>
    <n v="1.1499999999999999"/>
    <s v="000X"/>
    <n v="2039"/>
    <s v="W"/>
    <x v="130"/>
    <s v="DR"/>
    <m/>
    <s v="BEVERLY HILLS"/>
    <m/>
    <s v="PINE RIDGE UNIT 3 PB 8 PG 51 LOT 10 BLK 38 "/>
    <n v="18400"/>
    <n v="18400"/>
    <n v="0"/>
    <n v="18400"/>
    <n v="18400"/>
    <x v="1"/>
    <x v="9"/>
    <n v="12000"/>
    <n v="1046"/>
    <n v="1677"/>
    <x v="1"/>
    <s v="WARRANTY DEED"/>
    <m/>
    <x v="6"/>
    <x v="2"/>
    <x v="2"/>
    <m/>
    <m/>
    <m/>
    <x v="2"/>
    <x v="1"/>
    <n v="0"/>
    <m/>
    <m/>
    <m/>
    <m/>
    <s v="WILLIAMS RALPH &amp; MADGE"/>
    <m/>
    <s v="69-10 GOUVERNEUR AVE"/>
    <s v="ROCKAWAY NY 11692 1058"/>
  </r>
  <r>
    <x v="2541"/>
    <s v="18E17S320030  03010 0210"/>
    <s v="7492"/>
    <s v="PINE RIDGE UNITS 3 &amp; 4"/>
    <s v="0100"/>
    <s v="Single Family Residential"/>
    <s v="09"/>
    <s v="18S"/>
    <s v="18E"/>
    <s v="1.0 TO 2.5 ACRES HIGH"/>
    <x v="0"/>
    <n v="56894"/>
    <n v="1.31"/>
    <s v="000X"/>
    <n v="3057"/>
    <s v="W"/>
    <x v="143"/>
    <s v="RD"/>
    <m/>
    <s v="BEVERLY HILLS"/>
    <m/>
    <s v="PINE RIDGE UNIT 3 PB 8 PG 51 LOT 21 BLK 301"/>
    <n v="261324"/>
    <n v="16330"/>
    <n v="244994"/>
    <n v="261324"/>
    <n v="261324"/>
    <x v="1"/>
    <x v="267"/>
    <n v="20000"/>
    <n v="1239"/>
    <n v="2345"/>
    <x v="1"/>
    <s v="WARRANTY DEED"/>
    <n v="1"/>
    <x v="11"/>
    <x v="0"/>
    <x v="1"/>
    <m/>
    <n v="2621"/>
    <n v="32"/>
    <x v="0"/>
    <x v="0"/>
    <n v="3548"/>
    <m/>
    <m/>
    <m/>
    <m/>
    <s v="KUNNE RICHARD P"/>
    <s v="DIRK P KUNNE AND NINA KUNNE INTER VIVOS"/>
    <s v="3057 W BRAZILNUT RD"/>
    <s v="BEVERLY HILLS FL 34465"/>
  </r>
  <r>
    <x v="2542"/>
    <s v="18E17S320030  03010 0240"/>
    <s v="7492"/>
    <s v="PINE RIDGE UNITS 3 &amp; 4"/>
    <s v="0000"/>
    <s v="Vacant Residential"/>
    <s v="09"/>
    <s v="18S"/>
    <s v="18E"/>
    <s v="STANDARD"/>
    <x v="1"/>
    <n v="43122"/>
    <n v="0.99"/>
    <s v="000X"/>
    <n v="3119"/>
    <s v="W"/>
    <x v="143"/>
    <s v="RD"/>
    <m/>
    <s v="BEVERLY HILLS"/>
    <m/>
    <s v="PINE RIDGE UNIT 3 PB 8 PG 51 LOT 24 BLK 301"/>
    <n v="15840"/>
    <n v="15840"/>
    <n v="0"/>
    <n v="15840"/>
    <n v="15840"/>
    <x v="1"/>
    <x v="18"/>
    <n v="47500"/>
    <n v="1771"/>
    <n v="732"/>
    <x v="1"/>
    <s v="WARRANTY DEED"/>
    <m/>
    <x v="6"/>
    <x v="2"/>
    <x v="2"/>
    <m/>
    <m/>
    <m/>
    <x v="2"/>
    <x v="1"/>
    <n v="0"/>
    <m/>
    <m/>
    <m/>
    <m/>
    <s v="BAKER JUDY L"/>
    <s v="LYNDE JIM I"/>
    <s v="3275 W PEBBLE BEACH CT"/>
    <s v="LECANTO FL 34461"/>
  </r>
  <r>
    <x v="2543"/>
    <s v="18E17S320030  00360 0030"/>
    <s v="7492"/>
    <s v="PINE RIDGE UNITS 3 &amp; 4"/>
    <s v="0100"/>
    <s v="Single Family Residential"/>
    <s v="34"/>
    <s v="17S"/>
    <s v="18E"/>
    <s v="STANDARD"/>
    <x v="0"/>
    <n v="43428"/>
    <n v="1"/>
    <s v="000X"/>
    <n v="6060"/>
    <s v="N"/>
    <x v="137"/>
    <s v="DR"/>
    <m/>
    <s v="BEVERLY HILLS"/>
    <m/>
    <s v="PINE RIDGE UNIT 3 PB 8 PG 51 LOT 3 BLK 36"/>
    <n v="242460"/>
    <n v="15950"/>
    <n v="226510"/>
    <n v="195667"/>
    <n v="170667"/>
    <x v="0"/>
    <x v="979"/>
    <n v="225000"/>
    <n v="2708"/>
    <n v="1388"/>
    <x v="0"/>
    <s v="WARRANTY DEED"/>
    <n v="1"/>
    <x v="22"/>
    <x v="1"/>
    <x v="0"/>
    <m/>
    <n v="2188"/>
    <n v="32"/>
    <x v="0"/>
    <x v="0"/>
    <n v="3386"/>
    <m/>
    <m/>
    <m/>
    <m/>
    <s v="IOZZIA VICTORIA"/>
    <m/>
    <s v="6060 N OAKMONT DR"/>
    <s v="BEVERLY HILLS FL 34465"/>
  </r>
  <r>
    <x v="2544"/>
    <s v="18E17S320030  03020 0010"/>
    <s v="7492"/>
    <s v="PINE RIDGE UNITS 3 &amp; 4"/>
    <s v="0000"/>
    <s v="Vacant Residential"/>
    <s v="09"/>
    <s v="18S"/>
    <s v="18E"/>
    <s v="STANDARD"/>
    <x v="1"/>
    <n v="47481"/>
    <n v="1.0900000000000001"/>
    <s v="000X"/>
    <n v="4245"/>
    <s v="N"/>
    <x v="90"/>
    <s v="DR"/>
    <m/>
    <s v="BEVERLY HILLS"/>
    <m/>
    <s v="PINE RIDGE UNIT 3 PB 8 PG 51 LOT 1 BLK 302"/>
    <n v="17440"/>
    <n v="17440"/>
    <n v="0"/>
    <n v="17440"/>
    <n v="17440"/>
    <x v="1"/>
    <x v="407"/>
    <n v="18500"/>
    <n v="1263"/>
    <n v="354"/>
    <x v="1"/>
    <s v="FROM DEVELOPERS"/>
    <m/>
    <x v="6"/>
    <x v="2"/>
    <x v="2"/>
    <m/>
    <m/>
    <m/>
    <x v="2"/>
    <x v="1"/>
    <n v="0"/>
    <m/>
    <m/>
    <m/>
    <m/>
    <s v="DEJESUS ROMEO L"/>
    <s v="DEJESUS ANGELITA G"/>
    <s v="207 CHURCH RD"/>
    <s v="CHERRY HILL NJ 08002"/>
  </r>
  <r>
    <x v="2545"/>
    <s v="18E17S320030  00360 0040"/>
    <s v="7492"/>
    <s v="PINE RIDGE UNITS 3 &amp; 4"/>
    <s v="0100"/>
    <s v="Single Family Residential"/>
    <s v="34"/>
    <s v="17S"/>
    <s v="18E"/>
    <s v="STANDARD"/>
    <x v="0"/>
    <n v="44117"/>
    <n v="1.01"/>
    <s v="000X"/>
    <n v="6020"/>
    <s v="N"/>
    <x v="137"/>
    <s v="DR"/>
    <m/>
    <s v="BEVERLY HILLS"/>
    <m/>
    <s v="PINE RIDGE UNIT 3 PB 8 PG 51 LOT 4 BLK 36"/>
    <n v="184323"/>
    <n v="16200"/>
    <n v="168123"/>
    <n v="184323"/>
    <n v="184323"/>
    <x v="0"/>
    <x v="980"/>
    <n v="11000"/>
    <n v="801"/>
    <n v="1645"/>
    <x v="1"/>
    <s v="WARRANTY DEED"/>
    <n v="1"/>
    <x v="33"/>
    <x v="1"/>
    <x v="0"/>
    <m/>
    <n v="1865"/>
    <n v="32"/>
    <x v="0"/>
    <x v="0"/>
    <n v="2702"/>
    <m/>
    <m/>
    <m/>
    <m/>
    <s v="GRIEGO LOUISE"/>
    <s v="GRIEGO ELIZABETH HEIDI"/>
    <s v="6020 N OAKMONT DR"/>
    <s v="BEVERLY HILLS FL 34465"/>
  </r>
  <r>
    <x v="2546"/>
    <s v="18E17S320030  03020 0040"/>
    <s v="7492"/>
    <s v="PINE RIDGE UNITS 3 &amp; 4"/>
    <s v="0000"/>
    <s v="Vacant Residential"/>
    <s v="09"/>
    <s v="18S"/>
    <s v="18E"/>
    <s v="STANDARD"/>
    <x v="1"/>
    <n v="46250"/>
    <n v="1.06"/>
    <s v="000X"/>
    <n v="3750"/>
    <s v="W"/>
    <x v="65"/>
    <s v="BLVD"/>
    <m/>
    <s v="BEVERLY HILLS"/>
    <m/>
    <s v="PINE RIDGE UNIT 3 PB 8 PG 51 LOT 4 BLK 302"/>
    <n v="16990"/>
    <n v="16990"/>
    <n v="0"/>
    <n v="16990"/>
    <n v="16990"/>
    <x v="1"/>
    <x v="23"/>
    <m/>
    <m/>
    <m/>
    <x v="2"/>
    <m/>
    <m/>
    <x v="6"/>
    <x v="2"/>
    <x v="2"/>
    <m/>
    <m/>
    <m/>
    <x v="2"/>
    <x v="1"/>
    <n v="0"/>
    <m/>
    <m/>
    <m/>
    <m/>
    <s v="CROMWELL TERENCE"/>
    <s v="ATTN SUN CREST REALTY"/>
    <s v="PO BOX 230"/>
    <s v=" WEST INDIES"/>
  </r>
  <r>
    <x v="2547"/>
    <s v="18E17S320030  03020 0070"/>
    <s v="7492"/>
    <s v="PINE RIDGE UNITS 3 &amp; 4"/>
    <s v="0100"/>
    <s v="Single Family Residential"/>
    <s v="09"/>
    <s v="18S"/>
    <s v="18E"/>
    <s v="STANDARD"/>
    <x v="0"/>
    <n v="46250"/>
    <n v="1.06"/>
    <s v="000X"/>
    <n v="3648"/>
    <s v="W"/>
    <x v="65"/>
    <s v="BLVD"/>
    <m/>
    <s v="BEVERLY HILLS"/>
    <m/>
    <s v="PINE RIDGE UNIT 3 PB 8 PG 50 LOT 7 BLK 302"/>
    <n v="235799"/>
    <n v="16990"/>
    <n v="218809"/>
    <n v="163706"/>
    <n v="138706"/>
    <x v="0"/>
    <x v="33"/>
    <n v="210000"/>
    <n v="2296"/>
    <n v="2395"/>
    <x v="0"/>
    <s v="WARRANTY DEED"/>
    <n v="1"/>
    <x v="33"/>
    <x v="1"/>
    <x v="0"/>
    <m/>
    <n v="2983"/>
    <n v="32"/>
    <x v="0"/>
    <x v="0"/>
    <n v="3874"/>
    <m/>
    <m/>
    <m/>
    <m/>
    <s v="SHETRONE BRIAN"/>
    <m/>
    <s v="3648 W MUSTANG BLVD"/>
    <s v="BEVERLY HILLS FL 34465"/>
  </r>
  <r>
    <x v="2548"/>
    <s v="18E17S320030  03020 0230"/>
    <s v="7492"/>
    <s v="PINE RIDGE UNITS 3 &amp; 4"/>
    <s v="0100"/>
    <s v="Single Family Residential"/>
    <s v="09"/>
    <s v="18S"/>
    <s v="18E"/>
    <s v="STANDARD"/>
    <x v="0"/>
    <n v="43750"/>
    <n v="1"/>
    <s v="000X"/>
    <n v="3815"/>
    <s v="W"/>
    <x v="143"/>
    <s v="RD"/>
    <m/>
    <s v="BEVERLY HILLS"/>
    <m/>
    <s v="PINE RIDGE UNIT 3 PB 8 PG 51 LOT 23 BLK 302 "/>
    <n v="254511"/>
    <n v="16070"/>
    <n v="238441"/>
    <n v="182507"/>
    <n v="157007"/>
    <x v="0"/>
    <x v="166"/>
    <n v="12500"/>
    <n v="954"/>
    <n v="678"/>
    <x v="1"/>
    <s v="WARRANTY DEED"/>
    <n v="1"/>
    <x v="13"/>
    <x v="1"/>
    <x v="0"/>
    <n v="1"/>
    <n v="2981"/>
    <n v="32"/>
    <x v="0"/>
    <x v="0"/>
    <n v="3901"/>
    <m/>
    <m/>
    <m/>
    <m/>
    <s v="RIORDAN ELIZABETH A TRUSTEE"/>
    <m/>
    <s v="3815 W BRAZILNUT RD"/>
    <s v="BEVERLY HILLS FL 34465 3485"/>
  </r>
  <r>
    <x v="2549"/>
    <s v="18E17S320030  03020 0250"/>
    <s v="7492"/>
    <s v="PINE RIDGE UNITS 3 &amp; 4"/>
    <s v="0100"/>
    <s v="Single Family Residential"/>
    <s v="09"/>
    <s v="18S"/>
    <s v="18E"/>
    <s v="STANDARD"/>
    <x v="0"/>
    <n v="46576"/>
    <n v="1.07"/>
    <s v="000X"/>
    <n v="3889"/>
    <s v="W"/>
    <x v="143"/>
    <s v="RD"/>
    <m/>
    <s v="BEVERLY HILLS"/>
    <m/>
    <s v="PINE RIDGE UNIT 3 PB 8 PG 51 LOT 25 BLK 302"/>
    <n v="288469"/>
    <n v="17110"/>
    <n v="271359"/>
    <n v="278778"/>
    <n v="253278"/>
    <x v="0"/>
    <x v="981"/>
    <n v="25000"/>
    <n v="2847"/>
    <n v="416"/>
    <x v="1"/>
    <s v="WARRANTY DEED"/>
    <n v="1"/>
    <x v="12"/>
    <x v="1"/>
    <x v="0"/>
    <m/>
    <n v="2367"/>
    <n v="32"/>
    <x v="0"/>
    <x v="0"/>
    <n v="3447"/>
    <m/>
    <m/>
    <m/>
    <m/>
    <s v="BURDEN LARRY S"/>
    <s v="BURDEN KAREN L"/>
    <s v="3889 W BRAZILNUT RD"/>
    <s v="BEVERLY HILLS FL 34465"/>
  </r>
  <r>
    <x v="2550"/>
    <s v="18E17S320030  03030 0030"/>
    <s v="7492"/>
    <s v="PINE RIDGE UNITS 3 &amp; 4"/>
    <s v="0100"/>
    <s v="Single Family Residential"/>
    <s v="09"/>
    <s v="18S"/>
    <s v="18E"/>
    <s v="STANDARD"/>
    <x v="0"/>
    <n v="49185"/>
    <n v="1.1299999999999999"/>
    <s v="000X"/>
    <n v="4172"/>
    <s v="N"/>
    <x v="90"/>
    <s v="DR"/>
    <m/>
    <s v="BEVERLY HILLS"/>
    <m/>
    <s v="PINE RIDGE UNIT 3 PB 8 PG 51 LOT 3 BLK 303"/>
    <n v="385036"/>
    <n v="18070"/>
    <n v="366966"/>
    <n v="320531"/>
    <n v="295531"/>
    <x v="0"/>
    <x v="317"/>
    <n v="25000"/>
    <n v="2479"/>
    <n v="694"/>
    <x v="1"/>
    <s v="WARRANTY DEED"/>
    <n v="1"/>
    <x v="19"/>
    <x v="1"/>
    <x v="1"/>
    <m/>
    <n v="2827"/>
    <n v="32"/>
    <x v="0"/>
    <x v="0"/>
    <n v="5394"/>
    <m/>
    <m/>
    <m/>
    <m/>
    <s v="CROLY CURTIS M"/>
    <s v="CROLY AILEEN"/>
    <s v="4172 N CANDLEWOOD DR"/>
    <s v="BEVERLY HILLS FL 34465"/>
  </r>
  <r>
    <x v="2551"/>
    <s v="18E17S320030  00380 0040"/>
    <s v="7492"/>
    <s v="PINE RIDGE UNITS 3 &amp; 4"/>
    <s v="0100"/>
    <s v="Single Family Residential"/>
    <s v="03"/>
    <s v="18S"/>
    <s v="18E"/>
    <s v="STANDARD"/>
    <x v="0"/>
    <n v="46875"/>
    <n v="1.08"/>
    <s v="000X"/>
    <n v="5796"/>
    <s v="N"/>
    <x v="132"/>
    <s v="DR"/>
    <m/>
    <s v="BEVERLY HILLS"/>
    <m/>
    <s v="PINE RIDGE UNIT 3 PB 8 PG 51 LOT 4 BLK 38"/>
    <n v="282671"/>
    <n v="17220"/>
    <n v="265451"/>
    <n v="279520"/>
    <n v="254520"/>
    <x v="0"/>
    <x v="982"/>
    <n v="384000"/>
    <n v="3005"/>
    <n v="1340"/>
    <x v="0"/>
    <s v="WARRANTY DEED"/>
    <n v="1"/>
    <x v="41"/>
    <x v="1"/>
    <x v="0"/>
    <m/>
    <n v="1728"/>
    <n v="32"/>
    <x v="0"/>
    <x v="0"/>
    <n v="2843"/>
    <m/>
    <m/>
    <m/>
    <m/>
    <s v="WELDON THOMAS L"/>
    <s v="ELLIS JANIS S"/>
    <s v="5796 N LAMP POST DR"/>
    <s v="BEVERLY HILLS FL 34465"/>
  </r>
  <r>
    <x v="2552"/>
    <s v="18E17S320030  00350 0020"/>
    <s v="7492"/>
    <s v="PINE RIDGE UNITS 3 &amp; 4"/>
    <s v="0000"/>
    <s v="Vacant Residential"/>
    <s v="34"/>
    <s v="17S"/>
    <s v="18E"/>
    <s v="STANDARD"/>
    <x v="1"/>
    <n v="43289"/>
    <n v="0.99"/>
    <s v="000X"/>
    <n v="6070"/>
    <s v="N"/>
    <x v="141"/>
    <s v="TER"/>
    <m/>
    <s v="BEVERLY HILLS"/>
    <m/>
    <s v="PINE RIDGE UNIT 3 PB 8 PG 51 LOT 2 BLK 35"/>
    <n v="15900"/>
    <n v="15900"/>
    <n v="0"/>
    <n v="15900"/>
    <n v="15900"/>
    <x v="1"/>
    <x v="49"/>
    <n v="37400"/>
    <n v="1971"/>
    <n v="1684"/>
    <x v="1"/>
    <s v="WARRANTY DEED"/>
    <m/>
    <x v="6"/>
    <x v="2"/>
    <x v="2"/>
    <m/>
    <m/>
    <m/>
    <x v="2"/>
    <x v="1"/>
    <n v="0"/>
    <m/>
    <m/>
    <m/>
    <m/>
    <s v="ALBRITTON THEODORE A JR"/>
    <m/>
    <s v="3623 AVE MILITAR PMB 209"/>
    <s v="ISABELA PR 00662 5802"/>
  </r>
  <r>
    <x v="2553"/>
    <s v="18E17S320030  00350 0040"/>
    <s v="7492"/>
    <s v="PINE RIDGE UNITS 3 &amp; 4"/>
    <s v="0100"/>
    <s v="Single Family Residential"/>
    <s v="34"/>
    <s v="17S"/>
    <s v="18E"/>
    <s v="STANDARD"/>
    <x v="0"/>
    <n v="43521"/>
    <n v="1"/>
    <s v="000X"/>
    <n v="6024"/>
    <s v="N"/>
    <x v="141"/>
    <s v="TER"/>
    <m/>
    <s v="BEVERLY HILLS"/>
    <m/>
    <s v="PINE RIDGE UNIT 3 PB 8 PG 51 LOT 4 BLK 35"/>
    <n v="247330"/>
    <n v="15990"/>
    <n v="231340"/>
    <n v="212525"/>
    <n v="187525"/>
    <x v="0"/>
    <x v="280"/>
    <n v="164000"/>
    <n v="2492"/>
    <n v="1256"/>
    <x v="0"/>
    <s v="WARRANTY DEED"/>
    <n v="1"/>
    <x v="0"/>
    <x v="1"/>
    <x v="0"/>
    <n v="1"/>
    <n v="2173"/>
    <n v="32"/>
    <x v="0"/>
    <x v="0"/>
    <n v="3371"/>
    <m/>
    <m/>
    <m/>
    <m/>
    <s v="MASTERS ANNEMARIE P"/>
    <m/>
    <s v="6024 N MAHOGANY TER"/>
    <s v="BEVERLY HILLS FL 34465"/>
  </r>
  <r>
    <x v="2554"/>
    <s v="18E17S320030  03010 0270"/>
    <s v="7492"/>
    <s v="PINE RIDGE UNITS 3 &amp; 4"/>
    <s v="0100"/>
    <s v="Single Family Residential"/>
    <s v="09"/>
    <s v="18S"/>
    <s v="18E"/>
    <s v="STANDARD"/>
    <x v="0"/>
    <n v="43298"/>
    <n v="0.99"/>
    <s v="000X"/>
    <n v="3223"/>
    <s v="W"/>
    <x v="143"/>
    <s v="RD"/>
    <m/>
    <s v="BEVERLY HILLS"/>
    <m/>
    <s v="PINE RIDGE UNIT 3 PB 8 PG 51 LOT 27 BLK 301"/>
    <n v="239760"/>
    <n v="15900"/>
    <n v="223860"/>
    <n v="173872"/>
    <n v="148872"/>
    <x v="0"/>
    <x v="730"/>
    <n v="9000"/>
    <n v="1274"/>
    <n v="341"/>
    <x v="1"/>
    <s v="WARRANTY DEED"/>
    <n v="1"/>
    <x v="11"/>
    <x v="0"/>
    <x v="1"/>
    <m/>
    <n v="2551"/>
    <n v="32"/>
    <x v="1"/>
    <x v="0"/>
    <n v="3574"/>
    <m/>
    <m/>
    <m/>
    <m/>
    <s v="STEVENS MICHAEL"/>
    <s v="STEVENS NANCY L"/>
    <s v="3223 W BRAZIL NUT RD"/>
    <s v="BEVERLY HILLS FL 34465"/>
  </r>
  <r>
    <x v="2555"/>
    <s v="18E17S320030  00360 0010"/>
    <s v="7492"/>
    <s v="PINE RIDGE UNITS 3 &amp; 4"/>
    <s v="0100"/>
    <s v="Single Family Residential"/>
    <s v="34"/>
    <s v="17S"/>
    <s v="18E"/>
    <s v="STANDARD"/>
    <x v="0"/>
    <n v="46050"/>
    <n v="1.06"/>
    <s v="000X"/>
    <n v="2329"/>
    <s v="W"/>
    <x v="130"/>
    <s v="DR"/>
    <m/>
    <s v="BEVERLY HILLS"/>
    <m/>
    <s v="PINE RIDGE UNIT 3 PB 8 PG 51 LOT 1 BLK 36"/>
    <n v="177127"/>
    <n v="16920"/>
    <n v="160207"/>
    <n v="131879"/>
    <n v="106879"/>
    <x v="0"/>
    <x v="798"/>
    <n v="215500"/>
    <n v="2911"/>
    <n v="578"/>
    <x v="0"/>
    <s v="WARRANTY DEED"/>
    <n v="1"/>
    <x v="14"/>
    <x v="1"/>
    <x v="0"/>
    <m/>
    <n v="1540"/>
    <n v="32"/>
    <x v="0"/>
    <x v="0"/>
    <n v="2445"/>
    <m/>
    <m/>
    <m/>
    <m/>
    <s v="FITZGERALD JAMES R"/>
    <m/>
    <s v="2329 W TALL OAKS DR"/>
    <s v="BEVERLY HILLS FL 34465"/>
  </r>
  <r>
    <x v="2556"/>
    <s v="18E17S320030  03020 0130"/>
    <s v="7492"/>
    <s v="PINE RIDGE UNITS 3 &amp; 4"/>
    <s v="0100"/>
    <s v="Single Family Residential"/>
    <s v="09"/>
    <s v="18S"/>
    <s v="18E"/>
    <s v="STANDARD"/>
    <x v="0"/>
    <n v="46938"/>
    <n v="1.08"/>
    <s v="000X"/>
    <n v="3479"/>
    <s v="W"/>
    <x v="143"/>
    <s v="RD"/>
    <m/>
    <s v="BEVERLY HILLS"/>
    <m/>
    <s v="PINE RIDGE UNIT 3 PB 8 PG 51 LOT 13 BLK 302"/>
    <n v="254622"/>
    <n v="17240"/>
    <n v="237382"/>
    <n v="254622"/>
    <n v="254622"/>
    <x v="1"/>
    <x v="786"/>
    <n v="385000"/>
    <n v="3114"/>
    <n v="2147"/>
    <x v="0"/>
    <s v="WARRANTY DEED"/>
    <n v="1"/>
    <x v="46"/>
    <x v="0"/>
    <x v="0"/>
    <m/>
    <n v="2677"/>
    <n v="32"/>
    <x v="1"/>
    <x v="0"/>
    <n v="3985"/>
    <m/>
    <m/>
    <m/>
    <m/>
    <s v="MILLS RICHARD A"/>
    <s v="LAMARCHE ROLANDE M"/>
    <s v="3479 W BRAZILNUT RD"/>
    <s v="BEVERLY HILLS FL 34465"/>
  </r>
  <r>
    <x v="2557"/>
    <s v="18E17S320030  00370 0030"/>
    <s v="7492"/>
    <s v="PINE RIDGE UNITS 3 &amp; 4"/>
    <s v="0000"/>
    <s v="Vacant Residential"/>
    <s v="03"/>
    <s v="18S"/>
    <s v="18E"/>
    <s v="STANDARD"/>
    <x v="1"/>
    <n v="48080"/>
    <n v="1.1000000000000001"/>
    <s v="000X"/>
    <n v="2134"/>
    <s v="W"/>
    <x v="135"/>
    <s v="CIR"/>
    <m/>
    <s v="BEVERLY HILLS"/>
    <m/>
    <s v="PINE RIDGE UNIT 3 PB 8 PG 51 LOT 3 BLK 37"/>
    <n v="17660"/>
    <n v="17660"/>
    <n v="0"/>
    <n v="17660"/>
    <n v="17660"/>
    <x v="1"/>
    <x v="23"/>
    <m/>
    <m/>
    <m/>
    <x v="2"/>
    <m/>
    <m/>
    <x v="6"/>
    <x v="2"/>
    <x v="2"/>
    <m/>
    <m/>
    <m/>
    <x v="2"/>
    <x v="1"/>
    <n v="0"/>
    <m/>
    <m/>
    <m/>
    <m/>
    <s v="RIBES MARCEL &amp; M RIBES"/>
    <m/>
    <s v="DOMAINE DE MARE GAILLARD SIMONET 97190"/>
    <s v=" WEST INDIES"/>
  </r>
  <r>
    <x v="2558"/>
    <s v="18E17S320030  00370 0100"/>
    <s v="7492"/>
    <s v="PINE RIDGE UNITS 3 &amp; 4"/>
    <s v="0100"/>
    <s v="Single Family Residential"/>
    <s v="03"/>
    <s v="18S"/>
    <s v="18E"/>
    <s v="1.0 TO 2.5 ACRES HIGH"/>
    <x v="0"/>
    <n v="67853"/>
    <n v="1.56"/>
    <s v="000X"/>
    <n v="2037"/>
    <s v="W"/>
    <x v="133"/>
    <s v="PL"/>
    <m/>
    <s v="BEVERLY HILLS"/>
    <m/>
    <s v="PINE RIDGE UNIT 3 PB 8 PG 51 LOT 10 BLK 37"/>
    <n v="286124"/>
    <n v="19470"/>
    <n v="266654"/>
    <n v="212203"/>
    <n v="187203"/>
    <x v="0"/>
    <x v="983"/>
    <n v="10000"/>
    <n v="598"/>
    <n v="116"/>
    <x v="1"/>
    <s v="WARRANTY DEED"/>
    <n v="1"/>
    <x v="22"/>
    <x v="1"/>
    <x v="1"/>
    <m/>
    <n v="2745"/>
    <n v="32"/>
    <x v="1"/>
    <x v="0"/>
    <n v="4640"/>
    <m/>
    <m/>
    <m/>
    <m/>
    <s v="ATKINSON DONALD E"/>
    <s v="ATKINSON LEE D"/>
    <s v="2037 W LEARWOOD PL"/>
    <s v="BEVERLY HILLS FL 34465"/>
  </r>
  <r>
    <x v="2559"/>
    <s v="18E17S320030  00380 0030"/>
    <s v="7492"/>
    <s v="PINE RIDGE UNITS 3 &amp; 4"/>
    <s v="0100"/>
    <s v="Single Family Residential"/>
    <s v="03"/>
    <s v="18S"/>
    <s v="18E"/>
    <s v="STANDARD"/>
    <x v="0"/>
    <n v="48660"/>
    <n v="1.1200000000000001"/>
    <s v="000X"/>
    <n v="5844"/>
    <s v="N"/>
    <x v="132"/>
    <s v="DR"/>
    <m/>
    <s v="BEVERLY HILLS"/>
    <m/>
    <s v="PINE RIDGE UNIT 3 PB 8 PG 51 LOT 3 BLK 38"/>
    <n v="259731"/>
    <n v="17870"/>
    <n v="241861"/>
    <n v="259731"/>
    <n v="234731"/>
    <x v="0"/>
    <x v="984"/>
    <n v="294900"/>
    <n v="2849"/>
    <n v="1698"/>
    <x v="0"/>
    <s v="WARRANTY DEED"/>
    <n v="1"/>
    <x v="29"/>
    <x v="1"/>
    <x v="0"/>
    <m/>
    <n v="2244"/>
    <n v="32"/>
    <x v="0"/>
    <x v="0"/>
    <n v="3262"/>
    <m/>
    <m/>
    <m/>
    <m/>
    <s v="JAMES TERRY"/>
    <s v="JAMES SHERON ANN"/>
    <s v="5844 N LAMP POST DR"/>
    <s v="BEVERLY HILLS FL 34465"/>
  </r>
  <r>
    <x v="2560"/>
    <s v="18E17S320030  03030 0050"/>
    <s v="7492"/>
    <s v="PINE RIDGE UNITS 3 &amp; 4"/>
    <s v="0100"/>
    <s v="Single Family Residential"/>
    <s v="09"/>
    <s v="18S"/>
    <s v="18E"/>
    <s v="STANDARD"/>
    <x v="0"/>
    <n v="49153"/>
    <n v="1.1299999999999999"/>
    <s v="000X"/>
    <n v="4096"/>
    <s v="N"/>
    <x v="90"/>
    <s v="DR"/>
    <m/>
    <s v="BEVERLY HILLS"/>
    <m/>
    <s v="PINE RIDGE UNIT 3 PB 8 PG 51 LOT 5 BLK 303"/>
    <n v="150353"/>
    <n v="18050"/>
    <n v="132303"/>
    <n v="104950"/>
    <n v="79450"/>
    <x v="0"/>
    <x v="592"/>
    <n v="95000"/>
    <n v="947"/>
    <n v="1416"/>
    <x v="0"/>
    <s v="WARRANTY DEED"/>
    <n v="1"/>
    <x v="33"/>
    <x v="1"/>
    <x v="0"/>
    <m/>
    <n v="1614"/>
    <n v="32"/>
    <x v="1"/>
    <x v="0"/>
    <n v="2246"/>
    <m/>
    <m/>
    <m/>
    <m/>
    <s v="MARTIN BETTY A"/>
    <s v="MARTIN SPENCER M"/>
    <s v="4096 N CANDLEWOOD DR"/>
    <s v="BEVERLY HILLS FL 34465 3457"/>
  </r>
  <r>
    <x v="2561"/>
    <s v="18E17S320030  03040 0020"/>
    <s v="7492"/>
    <s v="PINE RIDGE UNITS 3 &amp; 4"/>
    <s v="0100"/>
    <s v="Single Family Residential"/>
    <s v="09"/>
    <s v="18S"/>
    <s v="18E"/>
    <s v="STANDARD"/>
    <x v="0"/>
    <n v="43784"/>
    <n v="1.01"/>
    <s v="000X"/>
    <n v="3850"/>
    <s v="W"/>
    <x v="143"/>
    <s v="RD"/>
    <m/>
    <s v="BEVERLY HILLS"/>
    <m/>
    <s v="PINE RIDGE UNIT 3 PB 8 PG 51 LOT 2 BLK 304"/>
    <n v="249322"/>
    <n v="16080"/>
    <n v="233242"/>
    <n v="174972"/>
    <n v="149972"/>
    <x v="0"/>
    <x v="315"/>
    <n v="260000"/>
    <n v="1761"/>
    <n v="1584"/>
    <x v="0"/>
    <s v="WARRANTY DEED"/>
    <n v="1"/>
    <x v="15"/>
    <x v="1"/>
    <x v="0"/>
    <m/>
    <n v="2567"/>
    <n v="32"/>
    <x v="1"/>
    <x v="0"/>
    <n v="3342"/>
    <m/>
    <m/>
    <m/>
    <m/>
    <s v="GANNON EDWARD J"/>
    <s v="JENNINGS DIANE B"/>
    <s v="3850 W BRAZILNUT RD"/>
    <s v="BEVERLY HILLS FL 34465"/>
  </r>
  <r>
    <x v="2562"/>
    <s v="18E17S320030  00380 0090"/>
    <s v="7492"/>
    <s v="PINE RIDGE UNITS 3 &amp; 4"/>
    <s v="0100"/>
    <s v="Single Family Residential"/>
    <s v="03"/>
    <s v="18S"/>
    <s v="18E"/>
    <s v="STANDARD"/>
    <x v="0"/>
    <n v="49600"/>
    <n v="1.1399999999999999"/>
    <s v="000X"/>
    <n v="2145"/>
    <s v="W"/>
    <x v="133"/>
    <s v="PL"/>
    <m/>
    <s v="BEVERLY HILLS"/>
    <m/>
    <s v="PINE RIDGE UNIT 3 PB 8 PG 51 LOT 9 BLK 38"/>
    <n v="335853"/>
    <n v="18220"/>
    <n v="317633"/>
    <n v="274282"/>
    <n v="249282"/>
    <x v="0"/>
    <x v="85"/>
    <n v="57500"/>
    <n v="1781"/>
    <n v="2058"/>
    <x v="1"/>
    <s v="WARRANTY DEED"/>
    <n v="1"/>
    <x v="0"/>
    <x v="0"/>
    <x v="1"/>
    <m/>
    <n v="3187"/>
    <n v="32"/>
    <x v="0"/>
    <x v="0"/>
    <n v="4710"/>
    <m/>
    <m/>
    <m/>
    <m/>
    <s v="BROCKSCHMIDT FREDRIC R"/>
    <s v="BROCKSCHMIDT BEVERLY S"/>
    <s v="2145 W LEARWOOD PL"/>
    <s v="BEVERLY HILLS FL 34465"/>
  </r>
  <r>
    <x v="2563"/>
    <s v="18E17S320030  00380 0110"/>
    <s v="7492"/>
    <s v="PINE RIDGE UNITS 3 &amp; 4"/>
    <s v="0100"/>
    <s v="Single Family Residential"/>
    <s v="03"/>
    <s v="18S"/>
    <s v="18E"/>
    <s v="STANDARD"/>
    <x v="0"/>
    <n v="46226"/>
    <n v="1.06"/>
    <s v="000X"/>
    <n v="2049"/>
    <s v="W"/>
    <x v="130"/>
    <s v="DR"/>
    <m/>
    <s v="BEVERLY HILLS"/>
    <m/>
    <s v="PINE RIDGE UNIT 3 PB 8 PG 51 LOT 11 BLK 38"/>
    <n v="258384"/>
    <n v="16980"/>
    <n v="241404"/>
    <n v="206318"/>
    <n v="181318"/>
    <x v="0"/>
    <x v="186"/>
    <n v="227500"/>
    <n v="2362"/>
    <n v="2091"/>
    <x v="0"/>
    <s v="WARRANTY DEED"/>
    <n v="1"/>
    <x v="22"/>
    <x v="1"/>
    <x v="0"/>
    <m/>
    <n v="2161"/>
    <n v="32"/>
    <x v="0"/>
    <x v="0"/>
    <n v="3370"/>
    <m/>
    <m/>
    <m/>
    <m/>
    <s v="CARR WILLIAM G"/>
    <s v="CARR DEANNA J"/>
    <s v="2049 W TALL OAKS DR"/>
    <s v="BEVERLY HILLS FL 34465 2352"/>
  </r>
  <r>
    <x v="2564"/>
    <s v="18E17S320030  00350 0010"/>
    <s v="7492"/>
    <s v="PINE RIDGE UNITS 3 &amp; 4"/>
    <s v="0000"/>
    <s v="Vacant Residential"/>
    <s v="34"/>
    <s v="17S"/>
    <s v="18E"/>
    <s v="STANDARD"/>
    <x v="1"/>
    <n v="44271"/>
    <n v="1.02"/>
    <s v="000X"/>
    <n v="6124"/>
    <s v="N"/>
    <x v="141"/>
    <s v="TER"/>
    <m/>
    <s v="BEVERLY HILLS"/>
    <m/>
    <s v="PINE RIDGE UNIT 3 PB 8 PG 51 LOT 1 BLK 35"/>
    <n v="16260"/>
    <n v="16260"/>
    <n v="0"/>
    <n v="16260"/>
    <n v="16260"/>
    <x v="1"/>
    <x v="985"/>
    <n v="16000"/>
    <n v="3006"/>
    <n v="973"/>
    <x v="1"/>
    <s v="WARRANTY DEED"/>
    <m/>
    <x v="6"/>
    <x v="2"/>
    <x v="2"/>
    <m/>
    <m/>
    <m/>
    <x v="2"/>
    <x v="1"/>
    <n v="0"/>
    <m/>
    <m/>
    <m/>
    <m/>
    <s v="SCHULTHEISS RAYMOND G JR"/>
    <m/>
    <s v="6051 N MAHOGANY TER"/>
    <s v="BEVERLY HILLS FL 34465"/>
  </r>
  <r>
    <x v="2565"/>
    <s v="18E17S320030  00350 0060"/>
    <s v="7492"/>
    <s v="PINE RIDGE UNITS 3 &amp; 4"/>
    <s v="0100"/>
    <s v="Single Family Residential"/>
    <s v="03"/>
    <s v="18S"/>
    <s v="18E"/>
    <s v="STANDARD"/>
    <x v="0"/>
    <n v="44872"/>
    <n v="1.03"/>
    <s v="000X"/>
    <n v="5945"/>
    <s v="N"/>
    <x v="137"/>
    <s v="DR"/>
    <m/>
    <s v="BEVERLY HILLS"/>
    <m/>
    <s v="PINE RIDGE UNIT 3 PB 8 PG 51 LOT 6 BLK 35"/>
    <n v="244803"/>
    <n v="16480"/>
    <n v="228323"/>
    <n v="185266"/>
    <n v="160266"/>
    <x v="0"/>
    <x v="161"/>
    <n v="16000"/>
    <n v="1557"/>
    <n v="563"/>
    <x v="1"/>
    <s v="WARRANTY DEED"/>
    <n v="1"/>
    <x v="15"/>
    <x v="1"/>
    <x v="0"/>
    <m/>
    <n v="2417"/>
    <n v="32"/>
    <x v="1"/>
    <x v="0"/>
    <n v="3596"/>
    <m/>
    <m/>
    <m/>
    <m/>
    <s v="KELLOW JAMES H"/>
    <s v="KELLOW NANCY W"/>
    <s v="5495 N OAKMONT DR"/>
    <s v="BEVERLY HILLS FL 34465"/>
  </r>
  <r>
    <x v="2566"/>
    <s v="18E17S320030  00350 0100"/>
    <s v="7492"/>
    <s v="PINE RIDGE UNITS 3 &amp; 4"/>
    <s v="0000"/>
    <s v="Vacant Residential"/>
    <s v="34"/>
    <s v="17S"/>
    <s v="18E"/>
    <s v="STANDARD"/>
    <x v="1"/>
    <n v="48591"/>
    <n v="1.1200000000000001"/>
    <s v="000X"/>
    <n v="6081"/>
    <s v="N"/>
    <x v="137"/>
    <s v="DR"/>
    <m/>
    <s v="BEVERLY HILLS"/>
    <m/>
    <s v="PINE RIDGE UNIT 3 PB 8 PG 51 LOT 10 BLK 35 "/>
    <n v="17850"/>
    <n v="17850"/>
    <n v="0"/>
    <n v="17850"/>
    <n v="17850"/>
    <x v="1"/>
    <x v="23"/>
    <m/>
    <m/>
    <m/>
    <x v="2"/>
    <m/>
    <m/>
    <x v="6"/>
    <x v="2"/>
    <x v="2"/>
    <m/>
    <m/>
    <m/>
    <x v="2"/>
    <x v="1"/>
    <n v="0"/>
    <m/>
    <m/>
    <m/>
    <m/>
    <s v="VERGARA MANUEL G &amp; MARIETTA S"/>
    <m/>
    <s v="11 KNOLLWOOD DR"/>
    <s v="GREENWICH CT 06830"/>
  </r>
  <r>
    <x v="2567"/>
    <s v="18E17S320030  03010 0300"/>
    <s v="7492"/>
    <s v="PINE RIDGE UNITS 3 &amp; 4"/>
    <s v="0100"/>
    <s v="Single Family Residential"/>
    <s v="09"/>
    <s v="18S"/>
    <s v="18E"/>
    <s v="STANDARD"/>
    <x v="0"/>
    <n v="43478"/>
    <n v="1"/>
    <s v="000X"/>
    <n v="3327"/>
    <s v="W"/>
    <x v="143"/>
    <s v="RD"/>
    <m/>
    <s v="BEVERLY HILLS"/>
    <m/>
    <s v="PINE RIDGE UNIT 3 PB 8 PG 51 LOT 30 BLK 301"/>
    <n v="153546"/>
    <n v="15970"/>
    <n v="137576"/>
    <n v="153546"/>
    <n v="153546"/>
    <x v="1"/>
    <x v="986"/>
    <n v="185000"/>
    <n v="2933"/>
    <n v="876"/>
    <x v="0"/>
    <s v="WARRANTY DEED"/>
    <n v="1"/>
    <x v="10"/>
    <x v="1"/>
    <x v="0"/>
    <m/>
    <n v="1502"/>
    <n v="32"/>
    <x v="0"/>
    <x v="0"/>
    <n v="2160"/>
    <m/>
    <m/>
    <m/>
    <m/>
    <s v="BRACKELL TERESA"/>
    <m/>
    <s v="3328 W BRAZILNUT RD"/>
    <s v="BEVERLY HILLS FL 34465"/>
  </r>
  <r>
    <x v="2568"/>
    <s v="18E17S320030  03010 0330"/>
    <s v="7492"/>
    <s v="PINE RIDGE UNITS 3 &amp; 4"/>
    <s v="0000"/>
    <s v="Vacant Residential"/>
    <s v="09"/>
    <s v="18S"/>
    <s v="18E"/>
    <s v="STANDARD"/>
    <x v="1"/>
    <n v="46014"/>
    <n v="1.06"/>
    <s v="000X"/>
    <n v="3425"/>
    <s v="W"/>
    <x v="143"/>
    <s v="RD"/>
    <m/>
    <s v="BEVERLY HILLS"/>
    <m/>
    <s v="PINE RIDGE UNIT 3 PB 8 PG 51 LOT 33 BLK 301"/>
    <n v="16900"/>
    <n v="16900"/>
    <n v="0"/>
    <n v="16900"/>
    <n v="16900"/>
    <x v="1"/>
    <x v="95"/>
    <n v="28000"/>
    <n v="3095"/>
    <n v="1718"/>
    <x v="1"/>
    <s v="WARRANTY DEED"/>
    <m/>
    <x v="6"/>
    <x v="2"/>
    <x v="2"/>
    <m/>
    <m/>
    <m/>
    <x v="2"/>
    <x v="1"/>
    <n v="0"/>
    <m/>
    <m/>
    <m/>
    <m/>
    <s v="BUTLER JOSEPH SEWARD"/>
    <s v="BALUYOT HERMENEGILDA G"/>
    <s v="5400 W YEARLING DR"/>
    <s v="BEVERLY HILLS FL 34465"/>
  </r>
  <r>
    <x v="2569"/>
    <s v="18E17S320030  03020 0030"/>
    <s v="7492"/>
    <s v="PINE RIDGE UNITS 3 &amp; 4"/>
    <s v="0000"/>
    <s v="Vacant Residential"/>
    <s v="09"/>
    <s v="18S"/>
    <s v="18E"/>
    <s v="STANDARD"/>
    <x v="1"/>
    <n v="43750"/>
    <n v="1"/>
    <s v="000X"/>
    <n v="3820"/>
    <s v="W"/>
    <x v="65"/>
    <s v="BLVD"/>
    <m/>
    <s v="BEVERLY HILLS"/>
    <m/>
    <s v="PINE RIDGE UNIT 3 PB 8 PG 51 LOT 3 BLK 302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CROMWELL TERENCE"/>
    <m/>
    <s v="PO BOX 230"/>
    <s v=" WEST INDIES"/>
  </r>
  <r>
    <x v="2570"/>
    <s v="18E17S320030  00360 0110"/>
    <s v="7492"/>
    <s v="PINE RIDGE UNITS 3 &amp; 4"/>
    <s v="0100"/>
    <s v="Single Family Residential"/>
    <s v="03"/>
    <s v="18S"/>
    <s v="18E"/>
    <s v="STANDARD"/>
    <x v="0"/>
    <n v="49859"/>
    <n v="1.1399999999999999"/>
    <s v="000X"/>
    <n v="5850"/>
    <s v="N"/>
    <x v="141"/>
    <s v="TER"/>
    <m/>
    <s v="BEVERLY HILLS"/>
    <m/>
    <s v="PINE RIDGE UNIT 3 PB 8 PG 51 LOT 11 BLK 36"/>
    <n v="169059"/>
    <n v="18310"/>
    <n v="150749"/>
    <n v="124375"/>
    <n v="99375"/>
    <x v="0"/>
    <x v="897"/>
    <n v="121000"/>
    <n v="905"/>
    <n v="974"/>
    <x v="0"/>
    <s v="UNDEFINED"/>
    <n v="1"/>
    <x v="33"/>
    <x v="1"/>
    <x v="0"/>
    <m/>
    <n v="1622"/>
    <n v="32"/>
    <x v="0"/>
    <x v="0"/>
    <n v="2366"/>
    <m/>
    <m/>
    <m/>
    <m/>
    <s v="JOERG FRANK A"/>
    <s v="JOERG SHARON C"/>
    <s v="5850 N MAHOGANY TER"/>
    <s v="BEVERLY HILLS FL 34465 2312"/>
  </r>
  <r>
    <x v="2571"/>
    <s v="18E17S320030  00360 0150"/>
    <s v="7492"/>
    <s v="PINE RIDGE UNITS 3 &amp; 4"/>
    <s v="0000"/>
    <s v="Vacant Residential"/>
    <s v="03"/>
    <s v="18S"/>
    <s v="18E"/>
    <s v="STANDARD"/>
    <x v="1"/>
    <n v="49129"/>
    <n v="1.1299999999999999"/>
    <s v="000X"/>
    <n v="2209"/>
    <s v="W"/>
    <x v="135"/>
    <s v="CIR"/>
    <m/>
    <s v="BEVERLY HILLS"/>
    <m/>
    <s v="PINE RIDGE UNIT 3 PB 8 PG 51 LOT 15 BLK 36"/>
    <n v="18040"/>
    <n v="18040"/>
    <n v="0"/>
    <n v="18040"/>
    <n v="18040"/>
    <x v="1"/>
    <x v="23"/>
    <m/>
    <m/>
    <m/>
    <x v="2"/>
    <m/>
    <m/>
    <x v="6"/>
    <x v="2"/>
    <x v="2"/>
    <m/>
    <m/>
    <m/>
    <x v="2"/>
    <x v="1"/>
    <n v="0"/>
    <m/>
    <m/>
    <m/>
    <m/>
    <s v="PACHECO MICHAEL"/>
    <s v="ATTN MRS M DE VERTEUIL"/>
    <s v="66 ROYAL PALM AVE VICTORIA GDN"/>
    <s v=" WEST INDIES"/>
  </r>
  <r>
    <x v="2572"/>
    <s v="18E17S320030  00370 0040"/>
    <s v="7492"/>
    <s v="PINE RIDGE UNITS 3 &amp; 4"/>
    <s v="0100"/>
    <s v="Single Family Residential"/>
    <s v="03"/>
    <s v="18S"/>
    <s v="18E"/>
    <s v="STANDARD"/>
    <x v="0"/>
    <n v="43801"/>
    <n v="1.01"/>
    <s v="000X"/>
    <n v="2098"/>
    <s v="W"/>
    <x v="135"/>
    <s v="CIR"/>
    <m/>
    <s v="BEVERLY HILLS"/>
    <m/>
    <s v="PINE RIDGE UNIT 3 PB 8 PG 51 LOT 4 BLK 37"/>
    <n v="238234"/>
    <n v="16090"/>
    <n v="222144"/>
    <n v="180495"/>
    <n v="155495"/>
    <x v="1"/>
    <x v="987"/>
    <n v="329000"/>
    <n v="3031"/>
    <n v="251"/>
    <x v="0"/>
    <s v="WARRANTY DEED"/>
    <n v="1"/>
    <x v="23"/>
    <x v="0"/>
    <x v="1"/>
    <m/>
    <n v="2141"/>
    <n v="32"/>
    <x v="0"/>
    <x v="0"/>
    <n v="3381"/>
    <m/>
    <m/>
    <m/>
    <m/>
    <s v="GARRITY MICHAEL"/>
    <m/>
    <s v="70 JOSEPH CT"/>
    <s v="CARMEL NY 10512"/>
  </r>
  <r>
    <x v="2573"/>
    <s v="18E17S320030  00370 0070"/>
    <s v="7492"/>
    <s v="PINE RIDGE UNITS 3 &amp; 4"/>
    <s v="0100"/>
    <s v="Single Family Residential"/>
    <s v="02"/>
    <s v="18S"/>
    <s v="18E"/>
    <s v="STANDARD"/>
    <x v="0"/>
    <n v="42918"/>
    <n v="0.99"/>
    <s v="000X"/>
    <n v="1994"/>
    <s v="W"/>
    <x v="135"/>
    <s v="CIR"/>
    <m/>
    <s v="BEVERLY HILLS"/>
    <m/>
    <s v="PINE RIDGE UNIT 3 PB 8 PG 51 LOT 7 BLK 37 "/>
    <n v="216517"/>
    <n v="15760"/>
    <n v="200757"/>
    <n v="173993"/>
    <n v="148493"/>
    <x v="0"/>
    <x v="300"/>
    <n v="84900"/>
    <n v="1852"/>
    <n v="1031"/>
    <x v="1"/>
    <s v="WARRANTY DEED"/>
    <n v="1"/>
    <x v="3"/>
    <x v="1"/>
    <x v="0"/>
    <m/>
    <n v="1819"/>
    <n v="32"/>
    <x v="0"/>
    <x v="0"/>
    <n v="2763"/>
    <m/>
    <m/>
    <m/>
    <m/>
    <s v="RAMMEL SUSAN B"/>
    <m/>
    <s v="1994 W LA BONTE CIR"/>
    <s v="BEVERLY HILLS FL 34465"/>
  </r>
  <r>
    <x v="2574"/>
    <s v="18E17S320030  00370 0120"/>
    <s v="7492"/>
    <s v="PINE RIDGE UNITS 3 &amp; 4"/>
    <s v="0000"/>
    <s v="Vacant Residential"/>
    <s v="03"/>
    <s v="18S"/>
    <s v="18E"/>
    <s v="STANDARD"/>
    <x v="1"/>
    <n v="45629"/>
    <n v="1.05"/>
    <s v="000X"/>
    <n v="5693"/>
    <s v="N"/>
    <x v="132"/>
    <s v="DR"/>
    <m/>
    <s v="BEVERLY HILLS"/>
    <m/>
    <s v="PINE RIDGE UNIT 3 PB 8 PG 51 LOT 12 BLK 37"/>
    <n v="16760"/>
    <n v="16760"/>
    <n v="0"/>
    <n v="16760"/>
    <n v="16760"/>
    <x v="1"/>
    <x v="988"/>
    <n v="8100"/>
    <n v="658"/>
    <n v="326"/>
    <x v="1"/>
    <s v="WARRANTY DEED"/>
    <m/>
    <x v="6"/>
    <x v="2"/>
    <x v="2"/>
    <m/>
    <m/>
    <m/>
    <x v="2"/>
    <x v="1"/>
    <n v="0"/>
    <m/>
    <m/>
    <m/>
    <m/>
    <s v="KOPPIKAR VIMALA D"/>
    <m/>
    <s v="2363 TOUR EIFFEL DR"/>
    <s v="TALLAHASSEE FL 32308 5931"/>
  </r>
  <r>
    <x v="2575"/>
    <s v="18E17S320030  00370 0130"/>
    <s v="7492"/>
    <s v="PINE RIDGE UNITS 3 &amp; 4"/>
    <s v="0100"/>
    <s v="Single Family Residential"/>
    <s v="03"/>
    <s v="18S"/>
    <s v="18E"/>
    <s v="1.0 TO 2.5 ACRES HIGH"/>
    <x v="0"/>
    <n v="67888"/>
    <n v="1.56"/>
    <s v="000X"/>
    <n v="5725"/>
    <s v="N"/>
    <x v="132"/>
    <s v="DR"/>
    <m/>
    <s v="BEVERLY HILLS"/>
    <m/>
    <s v="PINE RIDGE UNIT 3 PB 8 PG 51 LOT 13 BLK 37"/>
    <n v="277639"/>
    <n v="19480"/>
    <n v="258159"/>
    <n v="204284"/>
    <n v="179284"/>
    <x v="0"/>
    <x v="88"/>
    <n v="19000"/>
    <n v="1252"/>
    <n v="1916"/>
    <x v="1"/>
    <s v="FROM DEVELOPERS"/>
    <n v="1"/>
    <x v="24"/>
    <x v="1"/>
    <x v="1"/>
    <m/>
    <n v="2666"/>
    <n v="32"/>
    <x v="0"/>
    <x v="0"/>
    <n v="3722"/>
    <m/>
    <m/>
    <m/>
    <m/>
    <s v="NIELSEN MIKEN J"/>
    <s v="NIELSEN RACHEL D"/>
    <s v="5725 N LAMP POST DR"/>
    <s v="BEVERLY HILLS FL 34465"/>
  </r>
  <r>
    <x v="2576"/>
    <s v="18E17S320030  03030 0020"/>
    <s v="7492"/>
    <s v="PINE RIDGE UNITS 3 &amp; 4"/>
    <s v="0100"/>
    <s v="Single Family Residential"/>
    <s v="09"/>
    <s v="18S"/>
    <s v="18E"/>
    <s v="STANDARD"/>
    <x v="0"/>
    <n v="49201"/>
    <n v="1.1299999999999999"/>
    <s v="000X"/>
    <n v="4208"/>
    <s v="N"/>
    <x v="90"/>
    <s v="DR"/>
    <m/>
    <s v="BEVERLY HILLS"/>
    <m/>
    <s v="PINE RIDGE UNIT 3 PB 8 PG 51 LOT 2 BLK 303"/>
    <n v="299353"/>
    <n v="18070"/>
    <n v="281283"/>
    <n v="248818"/>
    <n v="223318"/>
    <x v="0"/>
    <x v="307"/>
    <n v="285000"/>
    <n v="2199"/>
    <n v="770"/>
    <x v="0"/>
    <s v="WARRANTY DEED"/>
    <n v="1"/>
    <x v="3"/>
    <x v="1"/>
    <x v="0"/>
    <m/>
    <n v="2777"/>
    <n v="32"/>
    <x v="0"/>
    <x v="0"/>
    <n v="3606"/>
    <m/>
    <m/>
    <m/>
    <m/>
    <s v="SZURLEY STANLEY W"/>
    <s v="SZURLEY LINDA A"/>
    <s v="4208 N CANDLEWOOD DR"/>
    <s v="BEVERLY HILLS FL 34465"/>
  </r>
  <r>
    <x v="2577"/>
    <s v="18E17S320030  00380 0070"/>
    <s v="7492"/>
    <s v="PINE RIDGE UNITS 3 &amp; 4"/>
    <s v="0000"/>
    <s v="Vacant Residential"/>
    <s v="03"/>
    <s v="18S"/>
    <s v="18E"/>
    <s v="STANDARD"/>
    <x v="1"/>
    <n v="43827"/>
    <n v="1.01"/>
    <s v="000X"/>
    <n v="5726"/>
    <s v="N"/>
    <x v="132"/>
    <s v="DR"/>
    <m/>
    <s v="BEVERLY HILLS"/>
    <m/>
    <s v="PINE RIDGE UNIT 3 PB 8 PG 51 LOT 7 BLK 38 "/>
    <n v="16100"/>
    <n v="16100"/>
    <n v="0"/>
    <n v="16100"/>
    <n v="16100"/>
    <x v="1"/>
    <x v="442"/>
    <n v="13000"/>
    <n v="1078"/>
    <n v="1585"/>
    <x v="1"/>
    <s v="WARRANTY DEED"/>
    <m/>
    <x v="6"/>
    <x v="2"/>
    <x v="2"/>
    <m/>
    <m/>
    <m/>
    <x v="2"/>
    <x v="1"/>
    <n v="0"/>
    <m/>
    <m/>
    <m/>
    <m/>
    <s v="TOLENTINO JANINE S"/>
    <m/>
    <s v="7421 W TUCKAWAY CREEK DR"/>
    <s v="FRANKLIN WI 53132 2703"/>
  </r>
  <r>
    <x v="2578"/>
    <s v="18E17S320030  00380 0080"/>
    <s v="7492"/>
    <s v="PINE RIDGE UNITS 3 &amp; 4"/>
    <s v="0000"/>
    <s v="Vacant Residential"/>
    <s v="03"/>
    <s v="18S"/>
    <s v="18E"/>
    <s v="STANDARD"/>
    <x v="1"/>
    <n v="43740"/>
    <n v="1"/>
    <s v="000X"/>
    <n v="5694"/>
    <s v="N"/>
    <x v="132"/>
    <s v="DR"/>
    <m/>
    <s v="BEVERLY HILLS"/>
    <m/>
    <s v="PINE RIDGE UNIT 3 PB 8 PG 51 LOT 8 BLK 38 "/>
    <n v="16070"/>
    <n v="16070"/>
    <n v="0"/>
    <n v="16070"/>
    <n v="16070"/>
    <x v="1"/>
    <x v="38"/>
    <n v="65000"/>
    <n v="1838"/>
    <n v="2089"/>
    <x v="1"/>
    <s v="WARRANTY DEED"/>
    <m/>
    <x v="6"/>
    <x v="2"/>
    <x v="2"/>
    <m/>
    <m/>
    <m/>
    <x v="2"/>
    <x v="1"/>
    <n v="0"/>
    <m/>
    <m/>
    <m/>
    <m/>
    <s v="MARANTZ GARY M"/>
    <m/>
    <s v="600 S COUNTRY OAKS TER"/>
    <s v="LECANTO FL 34461"/>
  </r>
  <r>
    <x v="2579"/>
    <s v="18E17S320030  03010 0200"/>
    <s v="7492"/>
    <s v="PINE RIDGE UNITS 3 &amp; 4"/>
    <s v="0000"/>
    <s v="Vacant Residential"/>
    <s v="09"/>
    <s v="18S"/>
    <s v="18E"/>
    <s v="STANDARD"/>
    <x v="1"/>
    <n v="54105"/>
    <n v="1.24"/>
    <s v="000X"/>
    <n v="3043"/>
    <s v="W"/>
    <x v="143"/>
    <s v="RD"/>
    <m/>
    <s v="BEVERLY HILLS"/>
    <m/>
    <s v="PINE RIDGE UNIT 3 PB 8 PG 51 LOT 20 BLK 301"/>
    <n v="19870"/>
    <n v="19870"/>
    <n v="0"/>
    <n v="19870"/>
    <n v="19870"/>
    <x v="1"/>
    <x v="300"/>
    <n v="85000"/>
    <n v="1858"/>
    <n v="1905"/>
    <x v="1"/>
    <s v="WARRANTY DEED"/>
    <m/>
    <x v="6"/>
    <x v="2"/>
    <x v="2"/>
    <m/>
    <m/>
    <m/>
    <x v="2"/>
    <x v="1"/>
    <n v="0"/>
    <m/>
    <m/>
    <m/>
    <m/>
    <s v="VOSSINAS GEORGE JR"/>
    <s v="VOSSINAS MARGARET"/>
    <s v="1627 N EAGLE RIDGE PATH"/>
    <s v="HERNANDO FL 34442"/>
  </r>
  <r>
    <x v="2580"/>
    <s v="18E17S320030  03010 0220"/>
    <s v="7492"/>
    <s v="PINE RIDGE UNITS 3 &amp; 4"/>
    <s v="0100"/>
    <s v="Single Family Residential"/>
    <s v="09"/>
    <s v="18S"/>
    <s v="18E"/>
    <s v="1.0 TO 2.5 ACRES HIGH"/>
    <x v="0"/>
    <n v="55810"/>
    <n v="1.28"/>
    <s v="000X"/>
    <n v="3071"/>
    <s v="W"/>
    <x v="143"/>
    <s v="RD"/>
    <m/>
    <s v="BEVERLY HILLS"/>
    <m/>
    <s v="PINE RIDGE UNIT 3 PB 8 PG 51 LOT 22 BLK 301"/>
    <n v="257669"/>
    <n v="16020"/>
    <n v="241649"/>
    <n v="249463"/>
    <n v="224463"/>
    <x v="0"/>
    <x v="989"/>
    <n v="260000"/>
    <n v="2974"/>
    <n v="543"/>
    <x v="0"/>
    <s v="WARRANTY DEED"/>
    <n v="1"/>
    <x v="18"/>
    <x v="1"/>
    <x v="0"/>
    <n v="1"/>
    <n v="2680"/>
    <n v="32"/>
    <x v="0"/>
    <x v="0"/>
    <n v="3535"/>
    <m/>
    <m/>
    <m/>
    <m/>
    <s v="LEFFEW MONICA"/>
    <s v="LEFFEW AARON J"/>
    <s v="3071 W BRAZILNUT RD"/>
    <s v="BEVERLY HILLS FL 34465"/>
  </r>
  <r>
    <x v="2581"/>
    <s v="18E17S320030  03010 0290"/>
    <s v="7492"/>
    <s v="PINE RIDGE UNITS 3 &amp; 4"/>
    <s v="0100"/>
    <s v="Single Family Residential"/>
    <s v="09"/>
    <s v="18S"/>
    <s v="18E"/>
    <s v="STANDARD"/>
    <x v="0"/>
    <n v="43413"/>
    <n v="1"/>
    <s v="000X"/>
    <n v="3295"/>
    <s v="W"/>
    <x v="143"/>
    <s v="RD"/>
    <m/>
    <s v="BEVERLY HILLS"/>
    <m/>
    <s v="PINE RIDGE UNIT 3 PB 8 PG 51 LOT 29 BLK 301"/>
    <n v="240043"/>
    <n v="15950"/>
    <n v="224093"/>
    <n v="217760"/>
    <n v="192760"/>
    <x v="0"/>
    <x v="990"/>
    <n v="260000"/>
    <n v="2816"/>
    <n v="80"/>
    <x v="0"/>
    <s v="WARRANTY DEED"/>
    <n v="1"/>
    <x v="15"/>
    <x v="1"/>
    <x v="0"/>
    <m/>
    <n v="2393"/>
    <n v="32"/>
    <x v="0"/>
    <x v="0"/>
    <n v="3471"/>
    <m/>
    <m/>
    <m/>
    <m/>
    <s v="MAYNARD JAY C"/>
    <s v="RUSSELL MICHELLE K"/>
    <s v="3295 W BRAZILNUT RD"/>
    <s v="BEVERLY HILLS FL 34465"/>
  </r>
  <r>
    <x v="2582"/>
    <s v="18E17S320030  00360 0100"/>
    <s v="7492"/>
    <s v="PINE RIDGE UNITS 3 &amp; 4"/>
    <s v="0100"/>
    <s v="Single Family Residential"/>
    <s v="03"/>
    <s v="18S"/>
    <s v="18E"/>
    <s v="STANDARD"/>
    <x v="0"/>
    <n v="47894"/>
    <n v="1.1000000000000001"/>
    <s v="000X"/>
    <n v="5946"/>
    <s v="N"/>
    <x v="137"/>
    <s v="DR"/>
    <m/>
    <s v="BEVERLY HILLS"/>
    <m/>
    <s v="PINE RIDGE UNIT 3 PB 8 PG 51 LOT 10 BLK 36"/>
    <n v="231113"/>
    <n v="17590"/>
    <n v="213523"/>
    <n v="224286"/>
    <n v="199286"/>
    <x v="0"/>
    <x v="991"/>
    <n v="300000"/>
    <n v="2985"/>
    <n v="2275"/>
    <x v="0"/>
    <s v="SAME FAMILY/DEED FOL"/>
    <n v="1"/>
    <x v="16"/>
    <x v="1"/>
    <x v="0"/>
    <n v="1"/>
    <n v="2536"/>
    <n v="32"/>
    <x v="0"/>
    <x v="0"/>
    <n v="3361"/>
    <m/>
    <m/>
    <m/>
    <m/>
    <s v="CLARK RORY S"/>
    <s v="CLARK ERIN"/>
    <s v="5946 N OAKMONT DR"/>
    <s v="BEVERLY HILLS FL 34465"/>
  </r>
  <r>
    <x v="2583"/>
    <s v="18E17S320030  03020 0080"/>
    <s v="7492"/>
    <s v="PINE RIDGE UNITS 3 &amp; 4"/>
    <s v="0100"/>
    <s v="Single Family Residential"/>
    <s v="09"/>
    <s v="18S"/>
    <s v="18E"/>
    <s v="STANDARD"/>
    <x v="0"/>
    <n v="43750"/>
    <n v="1"/>
    <s v="000X"/>
    <n v="3624"/>
    <s v="W"/>
    <x v="65"/>
    <s v="BLVD"/>
    <m/>
    <s v="BEVERLY HILLS"/>
    <m/>
    <s v="PINE RIDGE UNIT 3 PB 8 PG 51 LOT 8 BLK 302 "/>
    <n v="231979"/>
    <n v="16070"/>
    <n v="215909"/>
    <n v="182744"/>
    <n v="157744"/>
    <x v="0"/>
    <x v="353"/>
    <n v="12000"/>
    <n v="1542"/>
    <n v="1641"/>
    <x v="1"/>
    <s v="WARRANTY DEED"/>
    <n v="1"/>
    <x v="22"/>
    <x v="1"/>
    <x v="0"/>
    <m/>
    <n v="2232"/>
    <n v="32"/>
    <x v="0"/>
    <x v="0"/>
    <n v="3009"/>
    <m/>
    <m/>
    <m/>
    <m/>
    <s v="CALDERONE AMBROGIO"/>
    <m/>
    <s v="3624 W MUSTANG BLVD"/>
    <s v="BEVERLY HILLS FL 34465"/>
  </r>
  <r>
    <x v="2584"/>
    <s v="18E17S320030  00360 0170"/>
    <s v="7492"/>
    <s v="PINE RIDGE UNITS 3 &amp; 4"/>
    <s v="0100"/>
    <s v="Single Family Residential"/>
    <s v="03"/>
    <s v="18S"/>
    <s v="18E"/>
    <s v="STANDARD"/>
    <x v="0"/>
    <n v="47624"/>
    <n v="1.0900000000000001"/>
    <s v="000X"/>
    <n v="5885"/>
    <s v="N"/>
    <x v="132"/>
    <s v="DR"/>
    <m/>
    <s v="BEVERLY HILLS"/>
    <m/>
    <s v="PINE RIDGE UNIT 3 PB 8 PG 51 LOT 17 BLK 36"/>
    <n v="205399"/>
    <n v="17490"/>
    <n v="187909"/>
    <n v="141011"/>
    <n v="115511"/>
    <x v="0"/>
    <x v="322"/>
    <n v="180000"/>
    <n v="1731"/>
    <n v="2427"/>
    <x v="0"/>
    <s v="WARRANTY DEED"/>
    <n v="1"/>
    <x v="21"/>
    <x v="1"/>
    <x v="0"/>
    <n v="1"/>
    <n v="2163"/>
    <n v="32"/>
    <x v="0"/>
    <x v="0"/>
    <n v="3072"/>
    <m/>
    <m/>
    <m/>
    <m/>
    <s v="MALONE URSULA G"/>
    <s v="ERVIN WILLIAM FRANK"/>
    <s v="5885 N LAMP POST DR"/>
    <s v="BEVERLY HILLS FL 34465"/>
  </r>
  <r>
    <x v="2585"/>
    <s v="18E17S320030  00370 0060"/>
    <s v="7492"/>
    <s v="PINE RIDGE UNITS 3 &amp; 4"/>
    <s v="0000"/>
    <s v="Vacant Residential"/>
    <s v="03"/>
    <s v="18S"/>
    <s v="18E"/>
    <s v="STANDARD"/>
    <x v="1"/>
    <n v="43026"/>
    <n v="0.99"/>
    <s v="000X"/>
    <n v="2012"/>
    <s v="W"/>
    <x v="135"/>
    <s v="CIR"/>
    <m/>
    <s v="BEVERLY HILLS"/>
    <m/>
    <s v="PINE RIDGE UNIT 3 PB 8 PG 51 LOT 6 BLK 37 "/>
    <n v="15800"/>
    <n v="15800"/>
    <n v="0"/>
    <n v="15800"/>
    <n v="15800"/>
    <x v="1"/>
    <x v="308"/>
    <n v="18000"/>
    <n v="1156"/>
    <n v="387"/>
    <x v="1"/>
    <s v="FROM DEVELOPERS"/>
    <m/>
    <x v="6"/>
    <x v="2"/>
    <x v="2"/>
    <m/>
    <m/>
    <m/>
    <x v="2"/>
    <x v="1"/>
    <n v="0"/>
    <m/>
    <m/>
    <m/>
    <m/>
    <s v="LANGAN JOSEPHINE AMC"/>
    <m/>
    <s v="2 HAZEL GLEN LN"/>
    <s v="SAVANNAH GA 31411"/>
  </r>
  <r>
    <x v="2586"/>
    <s v="18E17S320030  03030 0040"/>
    <s v="7492"/>
    <s v="PINE RIDGE UNITS 3 &amp; 4"/>
    <s v="0100"/>
    <s v="Single Family Residential"/>
    <s v="09"/>
    <s v="18S"/>
    <s v="18E"/>
    <s v="STANDARD"/>
    <x v="0"/>
    <n v="49169"/>
    <n v="1.1299999999999999"/>
    <s v="000X"/>
    <n v="4134"/>
    <s v="N"/>
    <x v="90"/>
    <s v="DR"/>
    <m/>
    <s v="BEVERLY HILLS"/>
    <m/>
    <s v="PINE RIDGE UNIT 3 PB 8 PG 51 LOT 4 BLK 303"/>
    <n v="274852"/>
    <n v="18060"/>
    <n v="256792"/>
    <n v="198493"/>
    <n v="173493"/>
    <x v="0"/>
    <x v="590"/>
    <n v="13000"/>
    <n v="1336"/>
    <n v="2067"/>
    <x v="1"/>
    <s v="WARRANTY DEED"/>
    <n v="1"/>
    <x v="20"/>
    <x v="1"/>
    <x v="1"/>
    <n v="1"/>
    <n v="2781"/>
    <n v="32"/>
    <x v="1"/>
    <x v="0"/>
    <n v="4245"/>
    <m/>
    <m/>
    <m/>
    <m/>
    <s v="BOLIN PHILLIP D"/>
    <s v="BOLIN PHYLLIS W"/>
    <s v="4134 N CANDLEWOOD DR"/>
    <s v="BEVERLY HILLS FL 34465"/>
  </r>
  <r>
    <x v="2587"/>
    <s v="18E17S320030  03040 0030"/>
    <s v="7492"/>
    <s v="PINE RIDGE UNITS 3 &amp; 4"/>
    <s v="0100"/>
    <s v="Single Family Residential"/>
    <s v="09"/>
    <s v="18S"/>
    <s v="18E"/>
    <s v="STANDARD"/>
    <x v="0"/>
    <n v="46285"/>
    <n v="1.06"/>
    <s v="000X"/>
    <n v="3820"/>
    <s v="W"/>
    <x v="143"/>
    <s v="RD"/>
    <m/>
    <s v="BEVERLY HILLS"/>
    <m/>
    <s v="PINE RIDGE UNIT 3 PB 8 PG 51 LOT 3 BLK 304"/>
    <n v="158758"/>
    <n v="17000"/>
    <n v="141758"/>
    <n v="104636"/>
    <n v="79636"/>
    <x v="1"/>
    <x v="458"/>
    <n v="207500"/>
    <n v="3055"/>
    <n v="255"/>
    <x v="0"/>
    <s v="WARRANTY DEED"/>
    <n v="1"/>
    <x v="33"/>
    <x v="1"/>
    <x v="0"/>
    <m/>
    <n v="1855"/>
    <n v="32"/>
    <x v="1"/>
    <x v="0"/>
    <n v="2552"/>
    <m/>
    <m/>
    <m/>
    <m/>
    <s v="BRANDT PHILLIP N"/>
    <m/>
    <s v="3820 W BRAZILNUT RD"/>
    <s v="BEVERLY HILLS FL 34465"/>
  </r>
  <r>
    <x v="2588"/>
    <s v="18E17S320030  00350 0070"/>
    <s v="7492"/>
    <s v="PINE RIDGE UNITS 3 &amp; 4"/>
    <s v="0000"/>
    <s v="Vacant Residential"/>
    <s v="03"/>
    <s v="18S"/>
    <s v="18E"/>
    <s v="1.0 TO 2.5 ACRES HIGH"/>
    <x v="1"/>
    <n v="56513"/>
    <n v="1.3"/>
    <s v="000X"/>
    <n v="5973"/>
    <s v="N"/>
    <x v="137"/>
    <s v="DR"/>
    <m/>
    <s v="BEVERLY HILLS"/>
    <m/>
    <s v="PINE RIDGE UNIT 3 PB 8 PG 51 LOT 7 BLK 35 "/>
    <n v="16250"/>
    <n v="16250"/>
    <n v="0"/>
    <n v="16250"/>
    <n v="16250"/>
    <x v="1"/>
    <x v="137"/>
    <n v="18300"/>
    <n v="1151"/>
    <n v="696"/>
    <x v="1"/>
    <s v="FROM DEVELOPERS"/>
    <m/>
    <x v="6"/>
    <x v="2"/>
    <x v="2"/>
    <m/>
    <m/>
    <m/>
    <x v="2"/>
    <x v="1"/>
    <n v="0"/>
    <m/>
    <m/>
    <m/>
    <m/>
    <s v="MANZO REYNALDO M &amp; LOU SAELA M"/>
    <m/>
    <s v="13206 LARGO DR"/>
    <s v="SAVANNAH GA 31419"/>
  </r>
  <r>
    <x v="2589"/>
    <s v="18E17S320030  03020 0050"/>
    <s v="7492"/>
    <s v="PINE RIDGE UNITS 3 &amp; 4"/>
    <s v="0100"/>
    <s v="Single Family Residential"/>
    <s v="09"/>
    <s v="18S"/>
    <s v="18E"/>
    <s v="STANDARD"/>
    <x v="0"/>
    <n v="43750"/>
    <n v="1"/>
    <s v="000X"/>
    <n v="3712"/>
    <s v="W"/>
    <x v="65"/>
    <s v="BLVD"/>
    <m/>
    <s v="BEVERLY HILLS"/>
    <m/>
    <s v="PINE RIDGE UNIT 3 PB 8 PG 51 LOT 5 BLK 302"/>
    <n v="265538"/>
    <n v="16070"/>
    <n v="249468"/>
    <n v="189608"/>
    <n v="164608"/>
    <x v="0"/>
    <x v="211"/>
    <n v="375000"/>
    <n v="2191"/>
    <n v="1239"/>
    <x v="0"/>
    <s v="TO OR FROM BANKS/LOAN CO."/>
    <n v="1"/>
    <x v="0"/>
    <x v="0"/>
    <x v="1"/>
    <m/>
    <n v="2573"/>
    <n v="32"/>
    <x v="0"/>
    <x v="0"/>
    <n v="3616"/>
    <m/>
    <m/>
    <m/>
    <m/>
    <s v="PRAGLUSKI RICHARD S"/>
    <s v="PRAGLUSKI MARIA E"/>
    <s v="3712 W MUSTANG BLVD"/>
    <s v="BEVERLY HILLS FL 34465"/>
  </r>
  <r>
    <x v="2590"/>
    <s v="18E17S320030  03020 0060"/>
    <s v="7492"/>
    <s v="PINE RIDGE UNITS 3 &amp; 4"/>
    <s v="0000"/>
    <s v="Vacant Residential"/>
    <s v="09"/>
    <s v="18S"/>
    <s v="18E"/>
    <s v="STANDARD"/>
    <x v="1"/>
    <n v="46250"/>
    <n v="1.06"/>
    <s v="000X"/>
    <n v="3684"/>
    <s v="W"/>
    <x v="65"/>
    <s v="BLVD"/>
    <m/>
    <s v="BEVERLY HILLS"/>
    <m/>
    <s v="PINE RIDGE UNIT 3 PB 8 PG 51 LOT 6 BLK 302"/>
    <n v="16990"/>
    <n v="16990"/>
    <n v="0"/>
    <n v="16990"/>
    <n v="16990"/>
    <x v="1"/>
    <x v="992"/>
    <n v="23400"/>
    <n v="2695"/>
    <n v="1458"/>
    <x v="1"/>
    <s v="WARRANTY DEED"/>
    <m/>
    <x v="6"/>
    <x v="2"/>
    <x v="2"/>
    <m/>
    <m/>
    <m/>
    <x v="2"/>
    <x v="1"/>
    <n v="0"/>
    <m/>
    <m/>
    <m/>
    <m/>
    <s v="AMERICAN ESTATE AND TRUST"/>
    <s v="FBO RUSSELL JENNINGS IRA"/>
    <s v="8823 BELCARO DR"/>
    <s v="EDMOND OK 73034"/>
  </r>
  <r>
    <x v="2591"/>
    <s v="18E17S320030  00360 0140"/>
    <s v="7492"/>
    <s v="PINE RIDGE UNITS 3 &amp; 4"/>
    <s v="0100"/>
    <s v="Single Family Residential"/>
    <s v="03"/>
    <s v="18S"/>
    <s v="18E"/>
    <s v="1.0 TO 2.5 ACRES HIGH"/>
    <x v="0"/>
    <n v="66404"/>
    <n v="1.52"/>
    <s v="000X"/>
    <n v="2191"/>
    <s v="W"/>
    <x v="135"/>
    <s v="CIR"/>
    <m/>
    <s v="BEVERLY HILLS"/>
    <m/>
    <s v="PINE RIDGE UNIT 3 PB 8 PG 51 LOT 14 BLK 36"/>
    <n v="243493"/>
    <n v="19060"/>
    <n v="224433"/>
    <n v="180764"/>
    <n v="155764"/>
    <x v="0"/>
    <x v="112"/>
    <n v="202400"/>
    <n v="1617"/>
    <n v="1287"/>
    <x v="0"/>
    <s v="FROM DEVELOPERS"/>
    <n v="1"/>
    <x v="22"/>
    <x v="1"/>
    <x v="0"/>
    <m/>
    <n v="2206"/>
    <n v="32"/>
    <x v="0"/>
    <x v="0"/>
    <n v="3403"/>
    <m/>
    <m/>
    <m/>
    <m/>
    <s v="SWANDER ALLEN SCOTT"/>
    <s v="SWANDER ROBERTA T"/>
    <s v="2191 W LA BONTE CIR"/>
    <s v="BEVERLY HILLS FL 34465"/>
  </r>
  <r>
    <x v="2592"/>
    <s v="18E17S320030  03020 0100"/>
    <s v="7492"/>
    <s v="PINE RIDGE UNITS 3 &amp; 4"/>
    <s v="0000"/>
    <s v="Vacant Residential"/>
    <s v="09"/>
    <s v="18S"/>
    <s v="18E"/>
    <s v="STANDARD"/>
    <x v="1"/>
    <n v="46250"/>
    <n v="1.06"/>
    <s v="000X"/>
    <n v="3548"/>
    <s v="W"/>
    <x v="65"/>
    <s v="BLVD"/>
    <m/>
    <s v="BEVERLY HILLS"/>
    <m/>
    <s v="PINE RIDGE UNIT 3 PB 8 PG 51 LOT 10 BLK 302 "/>
    <n v="16990"/>
    <n v="16990"/>
    <n v="0"/>
    <n v="16990"/>
    <n v="16990"/>
    <x v="1"/>
    <x v="629"/>
    <n v="36500"/>
    <n v="3109"/>
    <n v="1250"/>
    <x v="1"/>
    <s v="WARRANTY DEED"/>
    <m/>
    <x v="6"/>
    <x v="2"/>
    <x v="2"/>
    <m/>
    <m/>
    <m/>
    <x v="2"/>
    <x v="1"/>
    <n v="0"/>
    <m/>
    <m/>
    <m/>
    <m/>
    <s v="VANHOOSE DENNIS"/>
    <s v="VANHOOSE BRENDA"/>
    <s v="5040 SW 150TH WAY"/>
    <s v="DAVIE FL 33331"/>
  </r>
  <r>
    <x v="2593"/>
    <s v="18E17S320030  00360 0210"/>
    <s v="7492"/>
    <s v="PINE RIDGE UNITS 3 &amp; 4"/>
    <s v="0100"/>
    <s v="Single Family Residential"/>
    <s v="34"/>
    <s v="17S"/>
    <s v="18E"/>
    <s v="STANDARD"/>
    <x v="0"/>
    <n v="43151"/>
    <n v="0.99"/>
    <s v="000X"/>
    <n v="6025"/>
    <s v="N"/>
    <x v="132"/>
    <s v="DR"/>
    <m/>
    <s v="BEVERLY HILLS"/>
    <m/>
    <s v="PINE RIDGE UNIT 3 PB 8 PG 51 LOT 21 BLK 36"/>
    <n v="175564"/>
    <n v="15850"/>
    <n v="159714"/>
    <n v="125159"/>
    <n v="100159"/>
    <x v="0"/>
    <x v="486"/>
    <n v="10500"/>
    <n v="1041"/>
    <n v="1180"/>
    <x v="1"/>
    <s v="WARRANTY DEED"/>
    <n v="1"/>
    <x v="13"/>
    <x v="1"/>
    <x v="0"/>
    <m/>
    <n v="1811"/>
    <n v="32"/>
    <x v="1"/>
    <x v="0"/>
    <n v="2739"/>
    <m/>
    <m/>
    <m/>
    <m/>
    <s v="VOIDA JOHN A"/>
    <s v="VOIDA LORETTA J"/>
    <s v="6025 N LAMP POST DR"/>
    <s v="BEVERLY HILLS FL 34465 2335"/>
  </r>
  <r>
    <x v="2594"/>
    <s v="18E17S320030  03020 0180"/>
    <s v="7492"/>
    <s v="PINE RIDGE UNITS 3 &amp; 4"/>
    <s v="0100"/>
    <s v="Single Family Residential"/>
    <s v="09"/>
    <s v="18S"/>
    <s v="18E"/>
    <s v="STANDARD"/>
    <x v="0"/>
    <n v="46250"/>
    <n v="1.06"/>
    <s v="000X"/>
    <n v="3645"/>
    <s v="W"/>
    <x v="143"/>
    <s v="RD"/>
    <m/>
    <s v="BEVERLY HILLS"/>
    <m/>
    <s v="PINE RIDGE UNIT 3 PB 8 PG 51 LOT 18 BLK 302"/>
    <n v="343074"/>
    <n v="16990"/>
    <n v="326084"/>
    <n v="255920"/>
    <n v="230920"/>
    <x v="0"/>
    <x v="266"/>
    <n v="279000"/>
    <n v="2244"/>
    <n v="1380"/>
    <x v="0"/>
    <s v="WARRANTY DEED"/>
    <n v="2"/>
    <x v="13"/>
    <x v="0"/>
    <x v="4"/>
    <n v="1"/>
    <n v="3877"/>
    <n v="29"/>
    <x v="0"/>
    <x v="0"/>
    <n v="5833"/>
    <m/>
    <m/>
    <m/>
    <m/>
    <s v="BARR JOHN"/>
    <s v="BARR JILL"/>
    <s v="3645 W BRAZILNUT RD"/>
    <s v="BEVERLY HILLS FL 34465"/>
  </r>
  <r>
    <x v="2595"/>
    <s v="18E17S320030  03010 0230"/>
    <s v="7492"/>
    <s v="PINE RIDGE UNITS 3 &amp; 4"/>
    <s v="0000"/>
    <s v="Vacant Residential"/>
    <s v="09"/>
    <s v="18S"/>
    <s v="18E"/>
    <s v="STANDARD"/>
    <x v="1"/>
    <n v="43788"/>
    <n v="1.01"/>
    <s v="000X"/>
    <n v="3085"/>
    <s v="W"/>
    <x v="143"/>
    <s v="RD"/>
    <m/>
    <s v="BEVERLY HILLS"/>
    <m/>
    <s v="PINE RIDGE UNIT 3 PB 8 PG 51 LOT 23 BLK 301 "/>
    <n v="16080"/>
    <n v="16080"/>
    <n v="0"/>
    <n v="16080"/>
    <n v="16080"/>
    <x v="1"/>
    <x v="661"/>
    <n v="14000"/>
    <n v="1506"/>
    <n v="2042"/>
    <x v="1"/>
    <s v="WARRANTY DEED"/>
    <m/>
    <x v="6"/>
    <x v="2"/>
    <x v="2"/>
    <m/>
    <m/>
    <m/>
    <x v="2"/>
    <x v="1"/>
    <n v="0"/>
    <m/>
    <m/>
    <m/>
    <m/>
    <s v="THOBOURNE LINLEY S"/>
    <m/>
    <s v="443 E 35TH ST"/>
    <s v="PATERSON NJ 07504"/>
  </r>
  <r>
    <x v="2596"/>
    <s v="18E17S320030  03010 0280"/>
    <s v="7492"/>
    <s v="PINE RIDGE UNITS 3 &amp; 4"/>
    <s v="0100"/>
    <s v="Single Family Residential"/>
    <s v="09"/>
    <s v="18S"/>
    <s v="18E"/>
    <s v="STANDARD"/>
    <x v="0"/>
    <n v="43356"/>
    <n v="1"/>
    <s v="000X"/>
    <n v="3257"/>
    <s v="W"/>
    <x v="143"/>
    <s v="RD"/>
    <m/>
    <s v="BEVERLY HILLS"/>
    <m/>
    <s v="PINE RIDGE UNIT 3 PB 8 PG 51 LOT 28 BLK 301"/>
    <n v="250184"/>
    <n v="15920"/>
    <n v="234264"/>
    <n v="250184"/>
    <n v="250184"/>
    <x v="1"/>
    <x v="100"/>
    <n v="262000"/>
    <n v="2818"/>
    <n v="169"/>
    <x v="0"/>
    <s v="WARRANTY DEED"/>
    <n v="1"/>
    <x v="17"/>
    <x v="1"/>
    <x v="0"/>
    <m/>
    <n v="2227"/>
    <n v="32"/>
    <x v="1"/>
    <x v="0"/>
    <n v="3364"/>
    <m/>
    <m/>
    <m/>
    <m/>
    <s v="PITTS TERRY W"/>
    <s v="PITTS CAROL S"/>
    <s v="14200 SALTILLO RD"/>
    <s v="BENNET NE 68317"/>
  </r>
  <r>
    <x v="2597"/>
    <s v="18E17S320030  03010 0320"/>
    <s v="7492"/>
    <s v="PINE RIDGE UNITS 3 &amp; 4"/>
    <s v="0000"/>
    <s v="Vacant Residential"/>
    <s v="09"/>
    <s v="18S"/>
    <s v="18E"/>
    <s v="STANDARD"/>
    <x v="1"/>
    <n v="43595"/>
    <n v="1"/>
    <s v="000X"/>
    <n v="3393"/>
    <s v="W"/>
    <x v="143"/>
    <s v="RD"/>
    <m/>
    <s v="BEVERLY HILLS"/>
    <m/>
    <s v="PINE RIDGE UNIT 3 PB 8 PG 51 LOT 32 BLK 301"/>
    <n v="16010"/>
    <n v="16010"/>
    <n v="0"/>
    <n v="16010"/>
    <n v="16010"/>
    <x v="1"/>
    <x v="993"/>
    <n v="25000"/>
    <n v="3147"/>
    <n v="1405"/>
    <x v="1"/>
    <s v="WARRANTY DEED"/>
    <m/>
    <x v="6"/>
    <x v="2"/>
    <x v="2"/>
    <m/>
    <m/>
    <m/>
    <x v="2"/>
    <x v="1"/>
    <n v="0"/>
    <m/>
    <m/>
    <m/>
    <m/>
    <s v="ADAMS HOMES OF NORTHWEST FLORIDA INC"/>
    <s v="AGAPITO DELFINA C"/>
    <s v="3000 GULF BREEZE PKWY"/>
    <s v="GULF BREEZE FL 32563"/>
  </r>
  <r>
    <x v="2598"/>
    <s v="18E17S320030  00360 0160"/>
    <s v="7492"/>
    <s v="PINE RIDGE UNITS 3 &amp; 4"/>
    <s v="0100"/>
    <s v="Single Family Residential"/>
    <s v="03"/>
    <s v="18S"/>
    <s v="18E"/>
    <s v="1.0 TO 2.5 ACRES HIGH"/>
    <x v="0"/>
    <n v="55579"/>
    <n v="1.28"/>
    <s v="000X"/>
    <n v="5835"/>
    <s v="N"/>
    <x v="132"/>
    <s v="DR"/>
    <m/>
    <s v="BEVERLY HILLS"/>
    <m/>
    <s v="PINE RIDGE UNIT 3 PB 8 PG 51 LOT 16 BLK 36"/>
    <n v="290063"/>
    <n v="15950"/>
    <n v="274113"/>
    <n v="290063"/>
    <n v="265063"/>
    <x v="0"/>
    <x v="994"/>
    <n v="25000"/>
    <n v="2872"/>
    <n v="372"/>
    <x v="1"/>
    <s v="WARRANTY DEED"/>
    <n v="1"/>
    <x v="41"/>
    <x v="1"/>
    <x v="0"/>
    <m/>
    <n v="2418"/>
    <n v="32"/>
    <x v="0"/>
    <x v="0"/>
    <n v="3555"/>
    <m/>
    <m/>
    <m/>
    <m/>
    <s v="MANALILI SHERWIN"/>
    <s v="MANALILI AUBREY"/>
    <s v="5835 N LAMP PORT DR"/>
    <s v="BEVERLY HILLS FL 34465"/>
  </r>
  <r>
    <x v="2599"/>
    <s v="18E17S320030  00360 0180"/>
    <s v="7492"/>
    <s v="PINE RIDGE UNITS 3 &amp; 4"/>
    <s v="0100"/>
    <s v="Single Family Residential"/>
    <s v="03"/>
    <s v="18S"/>
    <s v="18E"/>
    <s v="STANDARD"/>
    <x v="0"/>
    <n v="41904"/>
    <n v="0.96"/>
    <s v="000X"/>
    <n v="5921"/>
    <s v="N"/>
    <x v="132"/>
    <s v="DR"/>
    <m/>
    <s v="BEVERLY HILLS"/>
    <m/>
    <s v="PINE RIDGE UNIT 3 PB 8 PG 51 LOT 18 BLK 36"/>
    <n v="203590"/>
    <n v="15390"/>
    <n v="188200"/>
    <n v="144903"/>
    <n v="119903"/>
    <x v="0"/>
    <x v="682"/>
    <n v="12500"/>
    <n v="1184"/>
    <n v="207"/>
    <x v="1"/>
    <s v="WARRANTY DEED"/>
    <n v="1"/>
    <x v="10"/>
    <x v="1"/>
    <x v="0"/>
    <m/>
    <n v="1828"/>
    <n v="32"/>
    <x v="0"/>
    <x v="0"/>
    <n v="2712"/>
    <m/>
    <m/>
    <m/>
    <m/>
    <s v="GERRING JACOB P"/>
    <s v="GERRING LULA B"/>
    <s v="5921 N LAMPOST DR"/>
    <s v="BEVERLY HILLS FL 34465"/>
  </r>
  <r>
    <x v="2600"/>
    <s v="18E17S320030  03020 0140"/>
    <s v="7492"/>
    <s v="PINE RIDGE UNITS 3 &amp; 4"/>
    <s v="0100"/>
    <s v="Single Family Residential"/>
    <s v="09"/>
    <s v="18S"/>
    <s v="18E"/>
    <s v="STANDARD"/>
    <x v="0"/>
    <n v="46250"/>
    <n v="1.06"/>
    <s v="000X"/>
    <n v="3503"/>
    <s v="W"/>
    <x v="143"/>
    <s v="RD"/>
    <m/>
    <s v="BEVERLY HILLS"/>
    <m/>
    <s v="PINE RIDGE UNIT 3 PB 8 PG 51 LOT 14 BLK 302"/>
    <n v="16990"/>
    <n v="16990"/>
    <n v="0"/>
    <n v="16990"/>
    <n v="16990"/>
    <x v="0"/>
    <x v="975"/>
    <n v="27500"/>
    <n v="3021"/>
    <n v="1135"/>
    <x v="1"/>
    <s v="WARRANTY DEED"/>
    <n v="1"/>
    <x v="31"/>
    <x v="1"/>
    <x v="0"/>
    <m/>
    <n v="2066"/>
    <n v="32"/>
    <x v="1"/>
    <x v="0"/>
    <n v="2996"/>
    <m/>
    <m/>
    <m/>
    <m/>
    <s v="YOUNG  MICHAEL R"/>
    <m/>
    <s v="3503 W BRAZILNUT RD"/>
    <s v="BEVERLY HILLS FL 34465"/>
  </r>
  <r>
    <x v="2601"/>
    <s v="18E17S320030  03020 0170"/>
    <s v="7492"/>
    <s v="PINE RIDGE UNITS 3 &amp; 4"/>
    <s v="0100"/>
    <s v="Single Family Residential"/>
    <s v="09"/>
    <s v="18S"/>
    <s v="18E"/>
    <s v="STANDARD"/>
    <x v="0"/>
    <n v="43750"/>
    <n v="1"/>
    <s v="000X"/>
    <n v="3623"/>
    <s v="W"/>
    <x v="143"/>
    <s v="RD"/>
    <m/>
    <s v="BEVERLY HILLS"/>
    <m/>
    <s v="PINE RIDGE UNIT 3 PB 8 PG 51 LOT 17 BLK 302"/>
    <n v="179366"/>
    <n v="16070"/>
    <n v="163296"/>
    <n v="148759"/>
    <n v="123759"/>
    <x v="0"/>
    <x v="153"/>
    <n v="23800"/>
    <n v="2201"/>
    <n v="1674"/>
    <x v="1"/>
    <s v="FROM DEVELOPERS"/>
    <n v="1"/>
    <x v="40"/>
    <x v="3"/>
    <x v="0"/>
    <m/>
    <n v="1741"/>
    <n v="32"/>
    <x v="1"/>
    <x v="0"/>
    <n v="2157"/>
    <m/>
    <m/>
    <m/>
    <m/>
    <s v="CASAVECCHIA JOSEPH C"/>
    <s v="VELASQUEZ ELEODORA A"/>
    <s v="3623 W BRAZILNUT RD"/>
    <s v="BEVERLY HILLS FL 34465"/>
  </r>
  <r>
    <x v="2602"/>
    <s v="18E17S320030  03020 0210"/>
    <s v="7492"/>
    <s v="PINE RIDGE UNITS 3 &amp; 4"/>
    <s v="0100"/>
    <s v="Single Family Residential"/>
    <s v="09"/>
    <s v="18S"/>
    <s v="18E"/>
    <s v="STANDARD"/>
    <x v="0"/>
    <n v="46250"/>
    <n v="1.06"/>
    <s v="000X"/>
    <n v="3749"/>
    <s v="W"/>
    <x v="143"/>
    <s v="RD"/>
    <m/>
    <s v="BEVERLY HILLS"/>
    <m/>
    <s v="PINE RIDGE UNIT 3 PB 8 PG 51 LOT 21 BLK 302"/>
    <n v="288746"/>
    <n v="16990"/>
    <n v="271756"/>
    <n v="282784"/>
    <n v="257784"/>
    <x v="0"/>
    <x v="995"/>
    <n v="355000"/>
    <n v="2901"/>
    <n v="817"/>
    <x v="0"/>
    <s v="WARRANTY DEED"/>
    <n v="1"/>
    <x v="0"/>
    <x v="1"/>
    <x v="1"/>
    <m/>
    <n v="2565"/>
    <n v="32"/>
    <x v="0"/>
    <x v="0"/>
    <n v="3932"/>
    <m/>
    <m/>
    <m/>
    <m/>
    <s v="STEVENS WILLIAM B"/>
    <s v="STEVENS SHARON A"/>
    <s v="3749 W BRAZILNUT RD"/>
    <s v="BEVERLY HILLS FL 34465"/>
  </r>
  <r>
    <x v="2603"/>
    <s v="18E17S320030  03020 0220"/>
    <s v="7492"/>
    <s v="PINE RIDGE UNITS 3 &amp; 4"/>
    <s v="0000"/>
    <s v="Vacant Residential"/>
    <s v="09"/>
    <s v="18S"/>
    <s v="18E"/>
    <s v="STANDARD"/>
    <x v="1"/>
    <n v="43750"/>
    <n v="1"/>
    <s v="000X"/>
    <n v="3781"/>
    <s v="W"/>
    <x v="143"/>
    <s v="RD"/>
    <m/>
    <s v="BEVERLY HILLS"/>
    <m/>
    <s v="PINE RIDGE UNIT 3 PB 8 PG 51 LOT 22 BLK 302"/>
    <n v="16070"/>
    <n v="16070"/>
    <n v="0"/>
    <n v="16070"/>
    <n v="16070"/>
    <x v="1"/>
    <x v="300"/>
    <n v="65000"/>
    <n v="1840"/>
    <n v="2326"/>
    <x v="1"/>
    <s v="WARRANTY DEED"/>
    <m/>
    <x v="6"/>
    <x v="2"/>
    <x v="2"/>
    <m/>
    <m/>
    <m/>
    <x v="2"/>
    <x v="1"/>
    <n v="0"/>
    <m/>
    <m/>
    <m/>
    <m/>
    <s v="CHOI CATHERINE Y"/>
    <s v="SHIN JIYOUN"/>
    <s v="511 BLUE JAY CT"/>
    <s v="MOUNT PROSPECT IL 60056 6077"/>
  </r>
  <r>
    <x v="2604"/>
    <s v="18E17S320030  00370 0090"/>
    <s v="7492"/>
    <s v="PINE RIDGE UNITS 3 &amp; 4"/>
    <s v="0000"/>
    <s v="Vacant Residential"/>
    <s v="03"/>
    <s v="18S"/>
    <s v="18E"/>
    <s v="1.0 TO 2.5 ACRES HIGH"/>
    <x v="1"/>
    <n v="73456"/>
    <n v="1.69"/>
    <s v="000X"/>
    <n v="1993"/>
    <s v="W"/>
    <x v="133"/>
    <s v="PL"/>
    <m/>
    <s v="BEVERLY HILLS"/>
    <m/>
    <s v="PINE RIDGE UNIT 3 PB 8 PG 51 LOT 9 BLK 37"/>
    <n v="21080"/>
    <n v="21080"/>
    <n v="0"/>
    <n v="21080"/>
    <n v="21080"/>
    <x v="1"/>
    <x v="442"/>
    <n v="22000"/>
    <n v="1078"/>
    <n v="1944"/>
    <x v="1"/>
    <s v="FROM DEVELOPERS"/>
    <m/>
    <x v="6"/>
    <x v="2"/>
    <x v="2"/>
    <m/>
    <m/>
    <m/>
    <x v="2"/>
    <x v="1"/>
    <n v="0"/>
    <m/>
    <m/>
    <m/>
    <m/>
    <s v="MENDIOLA ROLANDO M"/>
    <s v="MENDIOLA THELMA A"/>
    <s v="5086 PENSLER ST"/>
    <s v="LAS VAGAS NV 89135 3278"/>
  </r>
  <r>
    <x v="2605"/>
    <s v="18E17S320030  03020 0240"/>
    <s v="7492"/>
    <s v="PINE RIDGE UNITS 3 &amp; 4"/>
    <s v="0100"/>
    <s v="Single Family Residential"/>
    <s v="09"/>
    <s v="18S"/>
    <s v="18E"/>
    <s v="STANDARD"/>
    <x v="0"/>
    <n v="43750"/>
    <n v="1"/>
    <s v="000X"/>
    <n v="3853"/>
    <s v="W"/>
    <x v="143"/>
    <s v="RD"/>
    <m/>
    <s v="BEVERLY HILLS"/>
    <m/>
    <s v="PINE RIDGE UNIT 3 PB 8 PG 51 LOT 24 BLK 302"/>
    <n v="209748"/>
    <n v="16070"/>
    <n v="193678"/>
    <n v="156687"/>
    <n v="131187"/>
    <x v="0"/>
    <x v="178"/>
    <n v="65400"/>
    <n v="2537"/>
    <n v="2040"/>
    <x v="0"/>
    <s v="CORRECTIVE/QC/TD/COT"/>
    <n v="1"/>
    <x v="11"/>
    <x v="1"/>
    <x v="0"/>
    <m/>
    <n v="2112"/>
    <n v="32"/>
    <x v="1"/>
    <x v="0"/>
    <n v="3086"/>
    <m/>
    <m/>
    <m/>
    <m/>
    <s v="WALKER TERO J"/>
    <s v="WALKER ANITA D"/>
    <s v="3853 BRAZILNUT RD"/>
    <s v="BEVERLY HILLS FL 34465"/>
  </r>
  <r>
    <x v="2606"/>
    <s v="18E17S320030  00370 0110"/>
    <s v="7492"/>
    <s v="PINE RIDGE UNITS 3 &amp; 4"/>
    <s v="0000"/>
    <s v="Vacant Residential"/>
    <s v="03"/>
    <s v="18S"/>
    <s v="18E"/>
    <s v="STANDARD"/>
    <x v="1"/>
    <n v="47972"/>
    <n v="1.1000000000000001"/>
    <s v="000X"/>
    <n v="5661"/>
    <s v="N"/>
    <x v="132"/>
    <s v="DR"/>
    <m/>
    <s v="BEVERLY HILLS"/>
    <m/>
    <s v="PINE RIDGE UNIT 3 PB 8 PG 51 LOT 11 BLK 37"/>
    <n v="17620"/>
    <n v="17620"/>
    <n v="0"/>
    <n v="17620"/>
    <n v="17620"/>
    <x v="1"/>
    <x v="325"/>
    <n v="22700"/>
    <n v="872"/>
    <n v="2106"/>
    <x v="1"/>
    <s v="UNDEFINED"/>
    <m/>
    <x v="6"/>
    <x v="2"/>
    <x v="2"/>
    <m/>
    <m/>
    <m/>
    <x v="2"/>
    <x v="1"/>
    <n v="0"/>
    <m/>
    <m/>
    <m/>
    <m/>
    <s v="CHEN TIEN MIEN"/>
    <m/>
    <s v="18416 PARADISE COVER TER"/>
    <s v="OLNEY MD 20832"/>
  </r>
  <r>
    <x v="2607"/>
    <s v="18E17S320030  03030 0010"/>
    <s v="7492"/>
    <s v="PINE RIDGE UNITS 3 &amp; 4"/>
    <s v="0000"/>
    <s v="Vacant Residential"/>
    <s v="09"/>
    <s v="18S"/>
    <s v="18E"/>
    <s v="STANDARD"/>
    <x v="1"/>
    <n v="49546"/>
    <n v="1.1399999999999999"/>
    <s v="000X"/>
    <n v="4246"/>
    <s v="N"/>
    <x v="90"/>
    <s v="DR"/>
    <m/>
    <s v="BEVERLY HILLS"/>
    <m/>
    <s v="PINE RIDGE UNIT 3 PB 8 PG 51 LOT 1 BLK 303"/>
    <n v="18200"/>
    <n v="18200"/>
    <n v="0"/>
    <n v="18200"/>
    <n v="18200"/>
    <x v="1"/>
    <x v="996"/>
    <n v="15600"/>
    <n v="780"/>
    <n v="33"/>
    <x v="1"/>
    <s v="FROM DEVELOPERS"/>
    <m/>
    <x v="6"/>
    <x v="2"/>
    <x v="2"/>
    <m/>
    <m/>
    <m/>
    <x v="2"/>
    <x v="1"/>
    <n v="0"/>
    <m/>
    <m/>
    <m/>
    <m/>
    <s v="ARAUJO MANUEL JR"/>
    <s v="ARAUJO SUSAN A"/>
    <s v="285 BRASSINGTON DR"/>
    <s v="DEBARY FL 32713"/>
  </r>
  <r>
    <x v="2608"/>
    <s v="18E17S320030  03030 0070"/>
    <s v="7492"/>
    <s v="PINE RIDGE UNITS 3 &amp; 4"/>
    <s v="0100"/>
    <s v="Single Family Residential"/>
    <s v="09"/>
    <s v="18S"/>
    <s v="18E"/>
    <s v="STANDARD"/>
    <x v="0"/>
    <n v="45179"/>
    <n v="1.04"/>
    <s v="000X"/>
    <n v="4020"/>
    <s v="N"/>
    <x v="90"/>
    <s v="DR"/>
    <m/>
    <s v="BEVERLY HILLS"/>
    <m/>
    <s v="PINE RIDGE UNIT 3 PB 8 PG 51 LOT 7 BLK 303"/>
    <n v="235486"/>
    <n v="16600"/>
    <n v="218886"/>
    <n v="187629"/>
    <n v="0"/>
    <x v="0"/>
    <x v="997"/>
    <n v="246000"/>
    <n v="2771"/>
    <n v="1756"/>
    <x v="0"/>
    <s v="WARRANTY DEED"/>
    <n v="1"/>
    <x v="21"/>
    <x v="0"/>
    <x v="1"/>
    <m/>
    <n v="2356"/>
    <n v="32"/>
    <x v="0"/>
    <x v="0"/>
    <n v="3184"/>
    <m/>
    <m/>
    <m/>
    <m/>
    <s v="ROBINSON MICHAEL J"/>
    <s v="ROBINSON CLAIRE"/>
    <s v="4020 N CANDLEWOOD DR"/>
    <s v="BEVERLY HILLS FL 34465"/>
  </r>
  <r>
    <x v="2609"/>
    <s v="18E17S320030  03040 0010"/>
    <s v="7492"/>
    <s v="PINE RIDGE UNITS 3 &amp; 4"/>
    <s v="0000"/>
    <s v="Vacant Residential"/>
    <s v="09"/>
    <s v="18S"/>
    <s v="18E"/>
    <s v="STANDARD"/>
    <x v="1"/>
    <n v="47522"/>
    <n v="1.0900000000000001"/>
    <s v="000X"/>
    <n v="3888"/>
    <s v="W"/>
    <x v="143"/>
    <s v="RD"/>
    <m/>
    <s v="BEVERLY HILLS"/>
    <m/>
    <s v="PINE RIDGE UNIT 3 PB 8 PG 51 LOT 1 BLK 304 "/>
    <n v="17460"/>
    <n v="17460"/>
    <n v="0"/>
    <n v="17460"/>
    <n v="17460"/>
    <x v="1"/>
    <x v="23"/>
    <m/>
    <m/>
    <m/>
    <x v="2"/>
    <m/>
    <m/>
    <x v="6"/>
    <x v="2"/>
    <x v="2"/>
    <m/>
    <m/>
    <m/>
    <x v="2"/>
    <x v="1"/>
    <n v="0"/>
    <m/>
    <m/>
    <m/>
    <m/>
    <s v="HOLT STEPHEN P &amp; MARY ELLEN TRUSTEES"/>
    <m/>
    <s v="9077 SW 117 ST"/>
    <s v="MIAMI FL 33176"/>
  </r>
  <r>
    <x v="2610"/>
    <s v="18E17S320030  00350 0050"/>
    <s v="7492"/>
    <s v="PINE RIDGE UNITS 3 &amp; 4"/>
    <s v="0000"/>
    <s v="Vacant Residential"/>
    <s v="03"/>
    <s v="18S"/>
    <s v="18E"/>
    <s v="STANDARD"/>
    <x v="1"/>
    <n v="43637"/>
    <n v="1"/>
    <s v="000X"/>
    <n v="5992"/>
    <s v="N"/>
    <x v="141"/>
    <s v="TER"/>
    <m/>
    <s v="BEVERLY HILLS"/>
    <m/>
    <s v="PINE RIDGE UNIT 3 PB 8 PG 51 LOT 5 BLK 35"/>
    <n v="16030"/>
    <n v="16030"/>
    <n v="0"/>
    <n v="16030"/>
    <n v="16030"/>
    <x v="1"/>
    <x v="23"/>
    <m/>
    <m/>
    <m/>
    <x v="2"/>
    <m/>
    <m/>
    <x v="6"/>
    <x v="2"/>
    <x v="2"/>
    <m/>
    <m/>
    <m/>
    <x v="2"/>
    <x v="1"/>
    <n v="0"/>
    <m/>
    <m/>
    <m/>
    <m/>
    <s v="LOSASSO ANTHONY C"/>
    <s v="LOSASSO GABRIELLA"/>
    <s v="55 FARNUM BLVD"/>
    <s v="FRANKLIN SQUARE NY 11010 1619"/>
  </r>
  <r>
    <x v="2611"/>
    <s v="18E17S320030  00350 0080"/>
    <s v="7492"/>
    <s v="PINE RIDGE UNITS 3 &amp; 4"/>
    <s v="0000"/>
    <s v="Vacant Residential"/>
    <s v="34"/>
    <s v="17S"/>
    <s v="18E"/>
    <s v="STANDARD"/>
    <x v="1"/>
    <n v="48844"/>
    <n v="1.1200000000000001"/>
    <s v="000X"/>
    <n v="6005"/>
    <s v="N"/>
    <x v="137"/>
    <s v="DR"/>
    <m/>
    <s v="BEVERLY HILLS"/>
    <m/>
    <s v="PINE RIDGE UNIT 3 PB 8 PG 51 LOT 8 BLK 35"/>
    <n v="17940"/>
    <n v="17940"/>
    <n v="0"/>
    <n v="17940"/>
    <n v="17940"/>
    <x v="1"/>
    <x v="49"/>
    <n v="78500"/>
    <n v="1969"/>
    <n v="54"/>
    <x v="1"/>
    <s v="WARRANTY DEED"/>
    <m/>
    <x v="6"/>
    <x v="2"/>
    <x v="2"/>
    <m/>
    <m/>
    <m/>
    <x v="2"/>
    <x v="1"/>
    <n v="0"/>
    <m/>
    <m/>
    <m/>
    <m/>
    <s v="HOFFMAN JAMES MICHAEL"/>
    <m/>
    <s v="4851 NW 13TH AVE"/>
    <s v="POMPANO BEACH FL 33064"/>
  </r>
  <r>
    <x v="2612"/>
    <s v="18E17S320030  00350 0110"/>
    <s v="7492"/>
    <s v="PINE RIDGE UNITS 3 &amp; 4"/>
    <s v="0100"/>
    <s v="Single Family Residential"/>
    <s v="34"/>
    <s v="17S"/>
    <s v="18E"/>
    <s v="1.0 TO 2.5 ACRES HIGH"/>
    <x v="0"/>
    <n v="55652"/>
    <n v="1.28"/>
    <s v="000X"/>
    <n v="6123"/>
    <s v="N"/>
    <x v="137"/>
    <s v="DR"/>
    <m/>
    <s v="BEVERLY HILLS"/>
    <m/>
    <s v="PINE RIDGE UNIT 3 PB 8 PG 51 LOT 11 BLK 35 "/>
    <n v="239683"/>
    <n v="15970"/>
    <n v="223713"/>
    <n v="183286"/>
    <n v="158286"/>
    <x v="0"/>
    <x v="456"/>
    <n v="15500"/>
    <n v="1363"/>
    <n v="1977"/>
    <x v="1"/>
    <s v="WARRANTY DEED"/>
    <n v="1"/>
    <x v="23"/>
    <x v="1"/>
    <x v="0"/>
    <m/>
    <n v="2342"/>
    <n v="32"/>
    <x v="0"/>
    <x v="0"/>
    <n v="3294"/>
    <m/>
    <m/>
    <m/>
    <m/>
    <s v="LEONHARDI JULIET TRUSTEE"/>
    <s v="JULIET LEONHARDI LIVING TRUST"/>
    <s v="6123 N OAKMONT DR"/>
    <s v="BEVERLY HILLS FL 34465 2311"/>
  </r>
  <r>
    <x v="2613"/>
    <s v="18E17S320030  03010 0310"/>
    <s v="7492"/>
    <s v="PINE RIDGE UNITS 3 &amp; 4"/>
    <s v="0100"/>
    <s v="Single Family Residential"/>
    <s v="09"/>
    <s v="18S"/>
    <s v="18E"/>
    <s v="STANDARD"/>
    <x v="0"/>
    <n v="43536"/>
    <n v="1"/>
    <s v="000X"/>
    <n v="3357"/>
    <s v="W"/>
    <x v="143"/>
    <s v="RD"/>
    <m/>
    <s v="BEVERLY HILLS"/>
    <m/>
    <s v="PINE RIDGE UNIT 3 PB 8 PG 51 LOT 31 BLK 301 "/>
    <n v="259420"/>
    <n v="15990"/>
    <n v="243430"/>
    <n v="193848"/>
    <n v="168848"/>
    <x v="0"/>
    <x v="340"/>
    <n v="12000"/>
    <n v="1462"/>
    <n v="479"/>
    <x v="1"/>
    <s v="WARRANTY DEED"/>
    <n v="1"/>
    <x v="20"/>
    <x v="0"/>
    <x v="1"/>
    <m/>
    <n v="2567"/>
    <n v="32"/>
    <x v="0"/>
    <x v="0"/>
    <n v="3577"/>
    <m/>
    <m/>
    <m/>
    <m/>
    <s v="WHITEMAN SHIRIAN IVY"/>
    <m/>
    <s v="3357 W BRAZILNUT RD"/>
    <s v="BEVERLY HILLS FL 34465 3447"/>
  </r>
  <r>
    <x v="2614"/>
    <s v="18E17S320030  00360 0020"/>
    <s v="7492"/>
    <s v="PINE RIDGE UNITS 3 &amp; 4"/>
    <s v="0100"/>
    <s v="Single Family Residential"/>
    <s v="34"/>
    <s v="17S"/>
    <s v="18E"/>
    <s v="STANDARD"/>
    <x v="0"/>
    <n v="43557"/>
    <n v="1"/>
    <s v="000X"/>
    <n v="6084"/>
    <s v="N"/>
    <x v="137"/>
    <s v="DR"/>
    <m/>
    <s v="BEVERLY HILLS"/>
    <m/>
    <s v="PINE RIDGE UNIT 3 PB 8 PG 51 LOT 2 BLK 36"/>
    <n v="199136"/>
    <n v="16000"/>
    <n v="183136"/>
    <n v="199136"/>
    <n v="174136"/>
    <x v="0"/>
    <x v="571"/>
    <n v="280000"/>
    <n v="2981"/>
    <n v="2020"/>
    <x v="0"/>
    <s v="WARRANTY DEED"/>
    <n v="1"/>
    <x v="23"/>
    <x v="1"/>
    <x v="0"/>
    <m/>
    <n v="1735"/>
    <n v="32"/>
    <x v="0"/>
    <x v="0"/>
    <n v="2696"/>
    <m/>
    <m/>
    <m/>
    <m/>
    <s v="MAHAN KEVIN M"/>
    <s v="MAHAN CHARLOTTE F"/>
    <s v="6084 N OAKMONT DR"/>
    <s v="BEVERLY HILLS FL 34465"/>
  </r>
  <r>
    <x v="2615"/>
    <s v="18E17S320030  03020 0020"/>
    <s v="7492"/>
    <s v="PINE RIDGE UNITS 3 &amp; 4"/>
    <s v="0100"/>
    <s v="Single Family Residential"/>
    <s v="09"/>
    <s v="18S"/>
    <s v="18E"/>
    <s v="STANDARD"/>
    <x v="0"/>
    <n v="43750"/>
    <n v="1"/>
    <s v="000X"/>
    <n v="3852"/>
    <s v="W"/>
    <x v="65"/>
    <s v="BLVD"/>
    <m/>
    <s v="BEVERLY HILLS"/>
    <m/>
    <s v="PINE RIDGE UNIT 3 PB 8 PG 51 LOT 2 BLK 302"/>
    <n v="186206"/>
    <n v="16070"/>
    <n v="170136"/>
    <n v="124386"/>
    <n v="98886"/>
    <x v="0"/>
    <x v="92"/>
    <n v="191000"/>
    <n v="2044"/>
    <n v="1092"/>
    <x v="0"/>
    <s v="WARRANTY DEED"/>
    <n v="1"/>
    <x v="16"/>
    <x v="3"/>
    <x v="0"/>
    <m/>
    <n v="2164"/>
    <n v="32"/>
    <x v="1"/>
    <x v="0"/>
    <n v="2658"/>
    <m/>
    <m/>
    <m/>
    <m/>
    <s v="LLOYD SHERYL A"/>
    <m/>
    <s v="3852 W MUSTANG BLVD"/>
    <s v="BEVERLY HILLS FL 34465"/>
  </r>
  <r>
    <x v="2616"/>
    <s v="18E17S320030  00360 0190"/>
    <s v="7492"/>
    <s v="PINE RIDGE UNITS 3 &amp; 4"/>
    <s v="0100"/>
    <s v="Single Family Residential"/>
    <s v="03"/>
    <s v="18S"/>
    <s v="18E"/>
    <s v="STANDARD"/>
    <x v="0"/>
    <n v="42866"/>
    <n v="0.98"/>
    <s v="000X"/>
    <n v="5949"/>
    <s v="N"/>
    <x v="132"/>
    <s v="DR"/>
    <m/>
    <s v="BEVERLY HILLS"/>
    <m/>
    <s v="PINE RIDGE UNIT 3 PB 8 PG 51 LOT 19 BLK 36"/>
    <n v="280522"/>
    <n v="15750"/>
    <n v="264772"/>
    <n v="231925"/>
    <n v="206925"/>
    <x v="0"/>
    <x v="658"/>
    <n v="78000"/>
    <n v="2087"/>
    <n v="1692"/>
    <x v="1"/>
    <s v="WARRANTY DEED"/>
    <n v="1"/>
    <x v="37"/>
    <x v="1"/>
    <x v="1"/>
    <n v="1"/>
    <n v="2248"/>
    <n v="32"/>
    <x v="0"/>
    <x v="0"/>
    <n v="3674"/>
    <m/>
    <m/>
    <m/>
    <m/>
    <s v="MITCHELL JUDITH E"/>
    <m/>
    <s v="5949 N LAMP POST DR"/>
    <s v="BEVERLY HILLS FL 34465"/>
  </r>
  <r>
    <x v="2617"/>
    <s v="18E17S320030  00360 0200"/>
    <s v="7492"/>
    <s v="PINE RIDGE UNITS 3 &amp; 4"/>
    <s v="0100"/>
    <s v="Single Family Residential"/>
    <s v="03"/>
    <s v="18S"/>
    <s v="18E"/>
    <s v="STANDARD"/>
    <x v="0"/>
    <n v="42897"/>
    <n v="0.98"/>
    <s v="000X"/>
    <n v="5983"/>
    <s v="N"/>
    <x v="132"/>
    <s v="DR"/>
    <m/>
    <s v="BEVERLY HILLS"/>
    <m/>
    <s v="PINE RIDGE UNIT 3 PB 8 PG 51 LOT 20 BLK 36"/>
    <n v="322343"/>
    <n v="15760"/>
    <n v="306583"/>
    <n v="247060"/>
    <n v="221560"/>
    <x v="0"/>
    <x v="25"/>
    <n v="340000"/>
    <n v="2908"/>
    <n v="239"/>
    <x v="0"/>
    <s v="WARRANTY DEED"/>
    <n v="1"/>
    <x v="15"/>
    <x v="0"/>
    <x v="0"/>
    <n v="1"/>
    <n v="3092"/>
    <n v="32"/>
    <x v="0"/>
    <x v="0"/>
    <n v="4335"/>
    <m/>
    <m/>
    <m/>
    <m/>
    <s v="HUDON THOMAS F"/>
    <s v="HUDON ANN"/>
    <s v="5983 N LAMP POST DR"/>
    <s v="BEVERLY HILLS FL 34465"/>
  </r>
  <r>
    <x v="2618"/>
    <s v="18E17S320030  00360 0240"/>
    <s v="7492"/>
    <s v="PINE RIDGE UNITS 3 &amp; 4"/>
    <s v="0100"/>
    <s v="Single Family Residential"/>
    <s v="34"/>
    <s v="17S"/>
    <s v="18E"/>
    <s v="STANDARD"/>
    <x v="0"/>
    <n v="47223"/>
    <n v="1.08"/>
    <s v="000X"/>
    <n v="6121"/>
    <s v="N"/>
    <x v="132"/>
    <s v="DR"/>
    <m/>
    <s v="BEVERLY HILLS"/>
    <m/>
    <s v="PINE RIDGE UNIT 3 PB 8 PG 51 LOT 24 BLK 36"/>
    <n v="159338"/>
    <n v="17350"/>
    <n v="141988"/>
    <n v="126269"/>
    <n v="101269"/>
    <x v="0"/>
    <x v="807"/>
    <n v="14500"/>
    <n v="942"/>
    <n v="438"/>
    <x v="1"/>
    <s v="WARRANTY DEED"/>
    <n v="1"/>
    <x v="24"/>
    <x v="1"/>
    <x v="0"/>
    <m/>
    <n v="1730"/>
    <n v="32"/>
    <x v="1"/>
    <x v="0"/>
    <n v="2339"/>
    <m/>
    <m/>
    <m/>
    <m/>
    <s v="DUNAWAY RICHARD L"/>
    <s v="DUNAWAY GWEN R"/>
    <s v="6121 N LAMP POST DR"/>
    <s v="BEVERLY HILLS FL 34465"/>
  </r>
  <r>
    <x v="2619"/>
    <s v="18E17S320030  00370 0010"/>
    <s v="7492"/>
    <s v="PINE RIDGE UNITS 3 &amp; 4"/>
    <s v="0000"/>
    <s v="Vacant Residential"/>
    <s v="03"/>
    <s v="18S"/>
    <s v="18E"/>
    <s v="STANDARD"/>
    <x v="1"/>
    <n v="49975"/>
    <n v="1.1499999999999999"/>
    <s v="000X"/>
    <n v="2210"/>
    <s v="W"/>
    <x v="135"/>
    <s v="CIR"/>
    <m/>
    <s v="BEVERLY HILLS"/>
    <m/>
    <s v="PINE RIDGE UNIT 3 PB 8 PG 51 LOT 1 BLK 37"/>
    <n v="18360"/>
    <n v="18360"/>
    <n v="0"/>
    <n v="18360"/>
    <n v="18360"/>
    <x v="1"/>
    <x v="23"/>
    <m/>
    <m/>
    <m/>
    <x v="2"/>
    <m/>
    <m/>
    <x v="6"/>
    <x v="2"/>
    <x v="2"/>
    <m/>
    <m/>
    <m/>
    <x v="2"/>
    <x v="1"/>
    <n v="0"/>
    <m/>
    <m/>
    <m/>
    <m/>
    <s v="CARBALLEIRA EVELIO E # 43"/>
    <m/>
    <s v="MAYAGUEZ COURT APTS"/>
    <s v="HATO REY PR 00917"/>
  </r>
  <r>
    <x v="2620"/>
    <s v="18E17S320030  03020 0200"/>
    <s v="7492"/>
    <s v="PINE RIDGE UNITS 3 &amp; 4"/>
    <s v="0100"/>
    <s v="Single Family Residential"/>
    <s v="09"/>
    <s v="18S"/>
    <s v="18E"/>
    <s v="STANDARD"/>
    <x v="0"/>
    <n v="43750"/>
    <n v="1"/>
    <s v="000X"/>
    <n v="3711"/>
    <s v="W"/>
    <x v="143"/>
    <s v="RD"/>
    <m/>
    <s v="BEVERLY HILLS"/>
    <m/>
    <s v="PINE RIDGE UNIT 3 PB 8 PG 51 LOT 20 BLK 302"/>
    <n v="196987"/>
    <n v="16070"/>
    <n v="180917"/>
    <n v="173101"/>
    <n v="148101"/>
    <x v="0"/>
    <x v="973"/>
    <n v="215000"/>
    <n v="2998"/>
    <n v="1053"/>
    <x v="0"/>
    <s v="WARRANTY DEED"/>
    <n v="1"/>
    <x v="18"/>
    <x v="1"/>
    <x v="0"/>
    <m/>
    <n v="1740"/>
    <n v="32"/>
    <x v="0"/>
    <x v="0"/>
    <n v="2652"/>
    <m/>
    <m/>
    <m/>
    <m/>
    <s v="PFANNENSTEIN DAVID"/>
    <s v="PFANNENSTEIN SHARON"/>
    <s v="3711 W BRAZILNUT RD"/>
    <s v="BEVERLY HILLS FL 34465"/>
  </r>
  <r>
    <x v="2621"/>
    <s v="18E17S320030  00370 0080"/>
    <s v="7492"/>
    <s v="PINE RIDGE UNITS 3 &amp; 4"/>
    <s v="0000"/>
    <s v="Vacant Residential"/>
    <s v="02"/>
    <s v="18S"/>
    <s v="18E"/>
    <s v="STANDARD"/>
    <x v="1"/>
    <n v="46525"/>
    <n v="1.07"/>
    <s v="000X"/>
    <n v="1962"/>
    <s v="W"/>
    <x v="135"/>
    <s v="CIR"/>
    <m/>
    <s v="BEVERLY HILLS"/>
    <m/>
    <s v="PINE RIDGE UNIT 3 PB 8 PG 51 LOT 8 BLK 37"/>
    <n v="17090"/>
    <n v="17090"/>
    <n v="0"/>
    <n v="17090"/>
    <n v="17090"/>
    <x v="1"/>
    <x v="22"/>
    <n v="21296"/>
    <n v="1039"/>
    <n v="1918"/>
    <x v="1"/>
    <s v="FROM DEVELOPERS"/>
    <m/>
    <x v="6"/>
    <x v="2"/>
    <x v="2"/>
    <m/>
    <m/>
    <m/>
    <x v="2"/>
    <x v="1"/>
    <n v="0"/>
    <m/>
    <m/>
    <m/>
    <m/>
    <s v="BURKE JOHN J"/>
    <s v="BURKE JANICE"/>
    <s v="159 HARANTIS LAKE RD"/>
    <s v="CHESTER NH 03036 4323"/>
  </r>
  <r>
    <x v="2622"/>
    <s v="18E17S320030  00380 0010"/>
    <s v="7492"/>
    <s v="PINE RIDGE UNITS 3 &amp; 4"/>
    <s v="0000"/>
    <s v="Vacant Residential"/>
    <s v="03"/>
    <s v="18S"/>
    <s v="18E"/>
    <s v="STANDARD"/>
    <x v="1"/>
    <n v="48755"/>
    <n v="1.1200000000000001"/>
    <s v="000X"/>
    <n v="5916"/>
    <s v="N"/>
    <x v="132"/>
    <s v="DR"/>
    <m/>
    <s v="BEVERLY HILLS"/>
    <m/>
    <s v="PINE RIDGE UNIT 3 PB 8 PG 51 LOT 1 BLK 38 "/>
    <n v="17910"/>
    <n v="17910"/>
    <n v="0"/>
    <n v="17910"/>
    <n v="17910"/>
    <x v="1"/>
    <x v="23"/>
    <m/>
    <m/>
    <m/>
    <x v="2"/>
    <m/>
    <m/>
    <x v="6"/>
    <x v="2"/>
    <x v="2"/>
    <m/>
    <m/>
    <m/>
    <x v="2"/>
    <x v="1"/>
    <n v="0"/>
    <m/>
    <m/>
    <m/>
    <m/>
    <s v="ROWE KEVIN S &amp; JEAN V"/>
    <m/>
    <s v="11000 PLACIDA RD APT 1404"/>
    <s v="PLACIDA FL 33946"/>
  </r>
  <r>
    <x v="2623"/>
    <s v="18E17S320030  00380 0020"/>
    <s v="7492"/>
    <s v="PINE RIDGE UNITS 3 &amp; 4"/>
    <s v="0100"/>
    <s v="Single Family Residential"/>
    <s v="03"/>
    <s v="18S"/>
    <s v="18E"/>
    <s v="STANDARD"/>
    <x v="0"/>
    <n v="46386"/>
    <n v="1.06"/>
    <s v="000X"/>
    <n v="5878"/>
    <s v="N"/>
    <x v="132"/>
    <s v="DR"/>
    <m/>
    <s v="BEVERLY HILLS"/>
    <m/>
    <s v="PINE RIDGE UNIT 3 PB 8 PG 51 LOT 2 BLK 38"/>
    <n v="240129"/>
    <n v="17040"/>
    <n v="223089"/>
    <n v="217098"/>
    <n v="192098"/>
    <x v="0"/>
    <x v="816"/>
    <n v="299500"/>
    <n v="2826"/>
    <n v="852"/>
    <x v="0"/>
    <s v="WARRANTY DEED"/>
    <n v="1"/>
    <x v="5"/>
    <x v="1"/>
    <x v="0"/>
    <m/>
    <n v="2219"/>
    <n v="32"/>
    <x v="0"/>
    <x v="0"/>
    <n v="3316"/>
    <m/>
    <m/>
    <m/>
    <m/>
    <s v="POTWIN ARTHUR L"/>
    <s v="POTWIN ANN T"/>
    <s v="5878 N LAMP POST DR"/>
    <s v="BEVERLY HILLS FL 34465"/>
  </r>
  <r>
    <x v="2624"/>
    <s v="18E17S320030  03030 0060"/>
    <s v="7492"/>
    <s v="PINE RIDGE UNITS 3 &amp; 4"/>
    <s v="8000"/>
    <s v="Vacant Governmental"/>
    <s v="09"/>
    <s v="18S"/>
    <s v="18E"/>
    <s v="GOVERNMENT"/>
    <x v="1"/>
    <n v="46615"/>
    <n v="1.07"/>
    <s v="000X"/>
    <n v="4058"/>
    <s v="N"/>
    <x v="90"/>
    <s v="DR"/>
    <m/>
    <s v="BEVERLY HILLS"/>
    <m/>
    <s v="PINE RIDGE UNIT 3 PB 8 PG 51 LOT 6 BLK 303 DESC IN OR BK "/>
    <n v="15890"/>
    <n v="15890"/>
    <n v="0"/>
    <n v="15890"/>
    <n v="1589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2625"/>
    <s v="18E17S320030  03040 0040"/>
    <s v="7492"/>
    <s v="PINE RIDGE UNITS 3 &amp; 4"/>
    <s v="0100"/>
    <s v="Single Family Residential"/>
    <s v="09"/>
    <s v="18S"/>
    <s v="18E"/>
    <s v="STANDARD"/>
    <x v="0"/>
    <n v="43784"/>
    <n v="1.01"/>
    <s v="000X"/>
    <n v="3780"/>
    <s v="W"/>
    <x v="143"/>
    <s v="RD"/>
    <m/>
    <s v="BEVERLY HILLS"/>
    <m/>
    <s v="PINE RIDGE UNIT 3 PB 8 PG 51 LOT 4 BLK 304"/>
    <n v="288396"/>
    <n v="16080"/>
    <n v="272316"/>
    <n v="217463"/>
    <n v="192463"/>
    <x v="0"/>
    <x v="34"/>
    <n v="255000"/>
    <n v="2600"/>
    <n v="382"/>
    <x v="0"/>
    <s v="WARRANTY DEED"/>
    <n v="1"/>
    <x v="11"/>
    <x v="1"/>
    <x v="0"/>
    <m/>
    <n v="2875"/>
    <n v="32"/>
    <x v="0"/>
    <x v="0"/>
    <n v="4215"/>
    <m/>
    <m/>
    <m/>
    <m/>
    <s v="RANDAZZO NICHOLAS J"/>
    <m/>
    <s v="3780 W BRAZILNUT RD"/>
    <s v="BEVERLY HILLS FL 34465"/>
  </r>
  <r>
    <x v="2626"/>
    <s v="18E17S320030  00380 0140"/>
    <s v="7492"/>
    <s v="PINE RIDGE UNITS 3 &amp; 4"/>
    <s v="0100"/>
    <s v="Single Family Residential"/>
    <s v="03"/>
    <s v="18S"/>
    <s v="18E"/>
    <s v="STANDARD"/>
    <x v="0"/>
    <n v="46096"/>
    <n v="1.06"/>
    <s v="000X"/>
    <n v="2075"/>
    <s v="W"/>
    <x v="130"/>
    <s v="DR"/>
    <m/>
    <s v="BEVERLY HILLS"/>
    <m/>
    <s v="PINE RIDGE UNIT 3 PB 8 PG 51 LOT 14 BLK 38"/>
    <n v="237233"/>
    <n v="16930"/>
    <n v="220303"/>
    <n v="197334"/>
    <n v="172334"/>
    <x v="0"/>
    <x v="345"/>
    <n v="190000"/>
    <n v="1566"/>
    <n v="259"/>
    <x v="0"/>
    <s v="WARRANTY DEED"/>
    <n v="1"/>
    <x v="20"/>
    <x v="1"/>
    <x v="0"/>
    <m/>
    <n v="1848"/>
    <n v="32"/>
    <x v="0"/>
    <x v="0"/>
    <n v="2828"/>
    <m/>
    <m/>
    <m/>
    <m/>
    <s v="KNIZER DENNIS J"/>
    <s v="KNIZER NANCY E"/>
    <s v="2075 W TALL OAKS DR"/>
    <s v="BEVERLY HILLS FL 34465"/>
  </r>
  <r>
    <x v="2627"/>
    <s v="18E17S320030  03040 0110"/>
    <s v="7492"/>
    <s v="PINE RIDGE UNITS 3 &amp; 4"/>
    <s v="0100"/>
    <s v="Single Family Residential"/>
    <s v="09"/>
    <s v="18S"/>
    <s v="18E"/>
    <s v="STANDARD"/>
    <x v="0"/>
    <n v="46283"/>
    <n v="1.06"/>
    <s v="000X"/>
    <n v="3546"/>
    <s v="W"/>
    <x v="143"/>
    <s v="RD"/>
    <m/>
    <s v="BEVERLY HILLS"/>
    <m/>
    <s v="PINE RIDGE UNIT 3 PB 8 PG 51 LOT 11 BLK 304"/>
    <n v="17000"/>
    <n v="17000"/>
    <n v="0"/>
    <n v="17000"/>
    <n v="17000"/>
    <x v="1"/>
    <x v="975"/>
    <n v="22000"/>
    <n v="4351"/>
    <n v="2182"/>
    <x v="1"/>
    <s v="WARRANTY DEED"/>
    <n v="1"/>
    <x v="31"/>
    <x v="1"/>
    <x v="1"/>
    <m/>
    <n v="2088"/>
    <n v="32"/>
    <x v="0"/>
    <x v="0"/>
    <n v="2978"/>
    <m/>
    <m/>
    <m/>
    <m/>
    <s v="WALLACE GARY C"/>
    <m/>
    <s v="3546 W BRAZILNUT RD"/>
    <s v="BEVERLY HILLS FL 34465"/>
  </r>
  <r>
    <x v="2628"/>
    <s v="18E17S320030  03040 0130"/>
    <s v="7492"/>
    <s v="PINE RIDGE UNITS 3 &amp; 4"/>
    <s v="0000"/>
    <s v="Vacant Residential"/>
    <s v="09"/>
    <s v="18S"/>
    <s v="18E"/>
    <s v="STANDARD"/>
    <x v="1"/>
    <n v="47424"/>
    <n v="1.0900000000000001"/>
    <s v="000X"/>
    <n v="3478"/>
    <s v="W"/>
    <x v="143"/>
    <s v="RD"/>
    <m/>
    <s v="BEVERLY HILLS"/>
    <m/>
    <s v="PINE RIDGE UNIT 3 PB 8 PG 51 LOT 13 BLK 304 "/>
    <n v="17420"/>
    <n v="17420"/>
    <n v="0"/>
    <n v="17420"/>
    <n v="17420"/>
    <x v="1"/>
    <x v="89"/>
    <n v="25295"/>
    <n v="1049"/>
    <n v="1370"/>
    <x v="1"/>
    <s v="FROM DEVELOPERS"/>
    <m/>
    <x v="6"/>
    <x v="2"/>
    <x v="2"/>
    <m/>
    <m/>
    <m/>
    <x v="2"/>
    <x v="1"/>
    <n v="0"/>
    <m/>
    <m/>
    <m/>
    <m/>
    <s v="GRZEGORSKI MARY ANNE"/>
    <m/>
    <s v="84 09 77TH AVE"/>
    <s v="GLENDALE NY 11385"/>
  </r>
  <r>
    <x v="2629"/>
    <s v="18E17S320030  03040 0140"/>
    <s v="7492"/>
    <s v="PINE RIDGE UNITS 3 &amp; 4"/>
    <s v="0000"/>
    <s v="Vacant Residential"/>
    <s v="09"/>
    <s v="18S"/>
    <s v="18E"/>
    <s v="STANDARD"/>
    <x v="1"/>
    <n v="47476"/>
    <n v="1.0900000000000001"/>
    <s v="000X"/>
    <n v="3477"/>
    <s v="W"/>
    <x v="142"/>
    <s v="DR"/>
    <m/>
    <s v="BEVERLY HILLS"/>
    <m/>
    <s v="PINE RIDGE UNIT 3 PB 8 PG 51 LOT 14 BLK 304"/>
    <n v="17440"/>
    <n v="17440"/>
    <n v="0"/>
    <n v="17440"/>
    <n v="17440"/>
    <x v="1"/>
    <x v="60"/>
    <n v="25300"/>
    <n v="1309"/>
    <n v="538"/>
    <x v="1"/>
    <s v="FROM DEVELOPERS"/>
    <m/>
    <x v="6"/>
    <x v="2"/>
    <x v="2"/>
    <m/>
    <m/>
    <m/>
    <x v="2"/>
    <x v="1"/>
    <n v="0"/>
    <m/>
    <m/>
    <m/>
    <m/>
    <s v="DOMINGO EVELYN"/>
    <s v="SAMBAJON LILIA"/>
    <s v="149 37 HQWTHORN AVE"/>
    <s v="FLUSHING QUEENS NY 11355 1718"/>
  </r>
  <r>
    <x v="2630"/>
    <s v="18E17S320030  00390 0070"/>
    <s v="7492"/>
    <s v="PINE RIDGE UNITS 3 &amp; 4"/>
    <s v="0000"/>
    <s v="Vacant Residential"/>
    <s v="03"/>
    <s v="18S"/>
    <s v="18E"/>
    <s v="STANDARD"/>
    <x v="1"/>
    <n v="46181"/>
    <n v="1.06"/>
    <s v="000X"/>
    <n v="5949"/>
    <s v="N"/>
    <x v="144"/>
    <s v="TER"/>
    <m/>
    <s v="BEVERLY HILLS"/>
    <m/>
    <s v="PINE RIDGE UNIT 3 PB 8 PG 51 LOT 7 BLK 39 "/>
    <n v="16960"/>
    <n v="16960"/>
    <n v="0"/>
    <n v="16960"/>
    <n v="16960"/>
    <x v="1"/>
    <x v="325"/>
    <n v="21900"/>
    <n v="872"/>
    <n v="2111"/>
    <x v="1"/>
    <s v="UNDEFINED"/>
    <m/>
    <x v="6"/>
    <x v="2"/>
    <x v="2"/>
    <m/>
    <m/>
    <m/>
    <x v="2"/>
    <x v="1"/>
    <n v="0"/>
    <m/>
    <m/>
    <m/>
    <m/>
    <s v="CHEN TIEN MIEN"/>
    <m/>
    <s v="18416 PARADISE COVE TER"/>
    <s v="OLNEY MD 20832 3039"/>
  </r>
  <r>
    <x v="2631"/>
    <s v="18E17S320030  00390 0080"/>
    <s v="7492"/>
    <s v="PINE RIDGE UNITS 3 &amp; 4"/>
    <s v="0100"/>
    <s v="Single Family Residential"/>
    <s v="03"/>
    <s v="18S"/>
    <s v="18E"/>
    <s v="STANDARD"/>
    <x v="0"/>
    <n v="43827"/>
    <n v="1.01"/>
    <s v="000X"/>
    <n v="5985"/>
    <s v="N"/>
    <x v="144"/>
    <s v="TER"/>
    <m/>
    <s v="BEVERLY HILLS"/>
    <m/>
    <s v="PINE RIDGE UNIT 3 PB 8 PG 51 LOT 8 BLK 39"/>
    <n v="184032"/>
    <n v="16100"/>
    <n v="167932"/>
    <n v="184032"/>
    <n v="184032"/>
    <x v="1"/>
    <x v="998"/>
    <n v="160000"/>
    <n v="2656"/>
    <n v="1579"/>
    <x v="0"/>
    <s v="TO OR FROM BANKS/LOAN CO."/>
    <n v="1"/>
    <x v="10"/>
    <x v="3"/>
    <x v="0"/>
    <m/>
    <n v="2098"/>
    <n v="32"/>
    <x v="1"/>
    <x v="0"/>
    <n v="2884"/>
    <m/>
    <m/>
    <m/>
    <m/>
    <s v="SCOTTI JOHN T"/>
    <m/>
    <s v="4613 SECOND TERR"/>
    <s v="BANGOR PA 18013"/>
  </r>
  <r>
    <x v="2632"/>
    <s v="18E17S320030  03040 0230"/>
    <s v="7492"/>
    <s v="PINE RIDGE UNITS 3 &amp; 4"/>
    <s v="0100"/>
    <s v="Single Family Residential"/>
    <s v="09"/>
    <s v="18S"/>
    <s v="18E"/>
    <s v="STANDARD"/>
    <x v="0"/>
    <n v="43832"/>
    <n v="1.01"/>
    <s v="000X"/>
    <n v="3783"/>
    <s v="W"/>
    <x v="142"/>
    <s v="DR"/>
    <m/>
    <s v="BEVERLY HILLS"/>
    <m/>
    <s v="PINE RIDGE UNIT 3 PB 8 PG 51 LOT 23 BLK 304"/>
    <n v="199576"/>
    <n v="16100"/>
    <n v="183476"/>
    <n v="148611"/>
    <n v="123611"/>
    <x v="0"/>
    <x v="126"/>
    <n v="354000"/>
    <n v="1914"/>
    <n v="1279"/>
    <x v="0"/>
    <s v="WARRANTY DEED"/>
    <n v="1"/>
    <x v="1"/>
    <x v="1"/>
    <x v="0"/>
    <m/>
    <n v="2466"/>
    <n v="32"/>
    <x v="0"/>
    <x v="0"/>
    <n v="2963"/>
    <m/>
    <m/>
    <m/>
    <m/>
    <s v="DIFFEE GLENN T JR"/>
    <s v="DIFFEE CAROL R"/>
    <s v="3783 W BIRDS NEST DR"/>
    <s v="BEVERLY HILLS FL 34465"/>
  </r>
  <r>
    <x v="2633"/>
    <s v="18E17S320030  03040 0250"/>
    <s v="7492"/>
    <s v="PINE RIDGE UNITS 3 &amp; 4"/>
    <s v="0100"/>
    <s v="Single Family Residential"/>
    <s v="09"/>
    <s v="18S"/>
    <s v="18E"/>
    <s v="STANDARD"/>
    <x v="0"/>
    <n v="43833"/>
    <n v="1.01"/>
    <s v="000X"/>
    <n v="3857"/>
    <s v="W"/>
    <x v="142"/>
    <s v="DR"/>
    <m/>
    <s v="BEVERLY HILLS"/>
    <m/>
    <s v="PINE RIDGE UNIT 3 PB 8 PG 51 LOT 25 BLK 304"/>
    <n v="197230"/>
    <n v="16100"/>
    <n v="181130"/>
    <n v="197230"/>
    <n v="172230"/>
    <x v="0"/>
    <x v="999"/>
    <n v="284000"/>
    <n v="2950"/>
    <n v="2487"/>
    <x v="0"/>
    <s v="WARRANTY DEED"/>
    <n v="1"/>
    <x v="12"/>
    <x v="1"/>
    <x v="0"/>
    <m/>
    <n v="1828"/>
    <n v="32"/>
    <x v="0"/>
    <x v="0"/>
    <n v="2647"/>
    <m/>
    <m/>
    <m/>
    <m/>
    <s v="BARONE KENNETH J"/>
    <m/>
    <s v="3857 W BIRDS NEST DR"/>
    <s v="BEVERLY HILLS FL 34465"/>
  </r>
  <r>
    <x v="2634"/>
    <s v="18E17S320030  00390 0120"/>
    <s v="7492"/>
    <s v="PINE RIDGE UNITS 3 &amp; 4"/>
    <s v="0100"/>
    <s v="Single Family Residential"/>
    <s v="34"/>
    <s v="17S"/>
    <s v="18E"/>
    <s v="STANDARD"/>
    <x v="0"/>
    <n v="46258"/>
    <n v="1.06"/>
    <s v="000X"/>
    <n v="2275"/>
    <s v="W"/>
    <x v="130"/>
    <s v="DR"/>
    <m/>
    <s v="BEVERLY HILLS"/>
    <m/>
    <s v="PINE RIDGE UNIT 3 PB 8 PG 51 LOT 12 BLK 39"/>
    <n v="250870"/>
    <n v="16990"/>
    <n v="233880"/>
    <n v="199235"/>
    <n v="174235"/>
    <x v="0"/>
    <x v="1000"/>
    <n v="245000"/>
    <n v="2726"/>
    <n v="1274"/>
    <x v="0"/>
    <s v="WARRANTY DEED"/>
    <n v="1"/>
    <x v="23"/>
    <x v="1"/>
    <x v="0"/>
    <n v="1"/>
    <n v="2524"/>
    <n v="32"/>
    <x v="0"/>
    <x v="0"/>
    <n v="3511"/>
    <m/>
    <m/>
    <m/>
    <m/>
    <s v="HILLER EDWARD J"/>
    <s v="HILLER NORA L"/>
    <s v="2275 W TALL OAKS DR"/>
    <s v="BEVERLY HILLS FL 34465"/>
  </r>
  <r>
    <x v="2635"/>
    <s v="18E17S320030  03040 0260"/>
    <s v="7492"/>
    <s v="PINE RIDGE UNITS 3 &amp; 4"/>
    <s v="0100"/>
    <s v="Single Family Residential"/>
    <s v="09"/>
    <s v="18S"/>
    <s v="18E"/>
    <s v="STANDARD"/>
    <x v="0"/>
    <n v="46662"/>
    <n v="1.07"/>
    <s v="000X"/>
    <n v="3883"/>
    <s v="W"/>
    <x v="142"/>
    <s v="DR"/>
    <m/>
    <s v="BEVERLY HILLS"/>
    <m/>
    <s v="PINE RIDGE UNIT 3 PB 8 PG 51 LOT 26 BLK 304"/>
    <n v="270945"/>
    <n v="17140"/>
    <n v="253805"/>
    <n v="270945"/>
    <n v="270945"/>
    <x v="0"/>
    <x v="227"/>
    <n v="365000"/>
    <n v="3027"/>
    <n v="1647"/>
    <x v="0"/>
    <s v="WARRANTY DEED"/>
    <n v="1"/>
    <x v="41"/>
    <x v="1"/>
    <x v="0"/>
    <m/>
    <n v="2149"/>
    <n v="32"/>
    <x v="0"/>
    <x v="0"/>
    <n v="3592"/>
    <m/>
    <m/>
    <m/>
    <m/>
    <s v="HUSS JAMES P"/>
    <s v="HUSS EVA"/>
    <s v="3883 W BIRDS NEST  DR"/>
    <s v="BEVERLY HILLS FL 34465"/>
  </r>
  <r>
    <x v="2636"/>
    <s v="18E17S320030  03050 0140"/>
    <s v="7492"/>
    <s v="PINE RIDGE UNITS 3 &amp; 4"/>
    <s v="0000"/>
    <s v="Vacant Residential"/>
    <s v="09"/>
    <s v="18S"/>
    <s v="18E"/>
    <s v="STANDARD"/>
    <x v="1"/>
    <n v="46217"/>
    <n v="1.06"/>
    <s v="000X"/>
    <n v="3153"/>
    <s v="W"/>
    <x v="142"/>
    <s v="DR"/>
    <m/>
    <s v="BEVERLY HILLS"/>
    <m/>
    <s v="PINE RIDGE UNIT 3 PB 8 PG 51 LOT 14 BLK 305"/>
    <n v="16980"/>
    <n v="16980"/>
    <n v="0"/>
    <n v="16980"/>
    <n v="16980"/>
    <x v="1"/>
    <x v="294"/>
    <n v="19266"/>
    <n v="998"/>
    <n v="580"/>
    <x v="1"/>
    <s v="CORRECTIVE/QC/TD/COT"/>
    <m/>
    <x v="6"/>
    <x v="2"/>
    <x v="2"/>
    <m/>
    <m/>
    <m/>
    <x v="2"/>
    <x v="1"/>
    <n v="0"/>
    <m/>
    <m/>
    <m/>
    <m/>
    <s v="KINTANAR EMMA V"/>
    <s v="KINTANAR DAVID L"/>
    <s v="481 COMMONWEALTH LN"/>
    <s v="ELMHURST IL 60126 4919"/>
  </r>
  <r>
    <x v="2637"/>
    <s v="18E17S320030  00400 0100"/>
    <s v="7492"/>
    <s v="PINE RIDGE UNITS 3 &amp; 4"/>
    <s v="0100"/>
    <s v="Single Family Residential"/>
    <s v="03"/>
    <s v="18S"/>
    <s v="18E"/>
    <s v="1.0 TO 2.5 ACRES HIGH"/>
    <x v="0"/>
    <n v="54618"/>
    <n v="1.25"/>
    <s v="000X"/>
    <n v="2145"/>
    <s v="W"/>
    <x v="130"/>
    <s v="DR"/>
    <m/>
    <s v="BEVERLY HILLS"/>
    <m/>
    <s v="PINE RIDGE UNIT 3 PB 8 PG 51  LOT 10 BLK 40"/>
    <n v="377045"/>
    <n v="15670"/>
    <n v="361375"/>
    <n v="345879"/>
    <n v="320879"/>
    <x v="0"/>
    <x v="281"/>
    <n v="23000"/>
    <n v="2604"/>
    <n v="1230"/>
    <x v="1"/>
    <s v="WARRANTY DEED"/>
    <n v="1"/>
    <x v="28"/>
    <x v="1"/>
    <x v="1"/>
    <m/>
    <n v="3646"/>
    <n v="32"/>
    <x v="0"/>
    <x v="0"/>
    <n v="4959"/>
    <m/>
    <m/>
    <m/>
    <m/>
    <s v="BERNARD WILLIAM S"/>
    <s v="BERNARD MARY E"/>
    <s v="2145 W TALL OAKS DR"/>
    <s v="BEVERLY HILLS FL 34465 2300"/>
  </r>
  <r>
    <x v="2638"/>
    <s v="18E17S320030  00400 0120"/>
    <s v="7492"/>
    <s v="PINE RIDGE UNITS 3 &amp; 4"/>
    <s v="0100"/>
    <s v="Single Family Residential"/>
    <s v="03"/>
    <s v="18S"/>
    <s v="18E"/>
    <s v="STANDARD"/>
    <x v="0"/>
    <n v="43631"/>
    <n v="1"/>
    <s v="000X"/>
    <n v="2171"/>
    <s v="W"/>
    <x v="130"/>
    <s v="DR"/>
    <m/>
    <s v="BEVERLY HILLS"/>
    <m/>
    <s v="PINE RIDGE UNIT 3 PB 8 PG 51 LOT 12 BLK 40"/>
    <n v="241351"/>
    <n v="16030"/>
    <n v="225321"/>
    <n v="220818"/>
    <n v="195818"/>
    <x v="0"/>
    <x v="1001"/>
    <n v="23000"/>
    <n v="2876"/>
    <n v="2114"/>
    <x v="1"/>
    <s v="WARRANTY DEED"/>
    <n v="1"/>
    <x v="12"/>
    <x v="1"/>
    <x v="0"/>
    <m/>
    <n v="2403"/>
    <n v="32"/>
    <x v="1"/>
    <x v="0"/>
    <n v="3264"/>
    <m/>
    <m/>
    <m/>
    <m/>
    <s v="BLODGETT LEONARD L"/>
    <m/>
    <s v="2171 W TALL OAKS DR"/>
    <s v="BEVERLY HILLS FL 34465"/>
  </r>
  <r>
    <x v="2639"/>
    <s v="18E17S320030  03050 0190"/>
    <s v="7492"/>
    <s v="PINE RIDGE UNITS 3 &amp; 4"/>
    <s v="0000"/>
    <s v="Vacant Residential"/>
    <s v="09"/>
    <s v="18S"/>
    <s v="18E"/>
    <s v="STANDARD"/>
    <x v="1"/>
    <n v="43713"/>
    <n v="1"/>
    <s v="000X"/>
    <n v="3321"/>
    <s v="W"/>
    <x v="142"/>
    <s v="DR"/>
    <m/>
    <s v="BEVERLY HILLS"/>
    <m/>
    <s v="PINE RIDGE UNIT 3 PB 8 PG 51 LOT 19 BLK 305"/>
    <n v="16060"/>
    <n v="16060"/>
    <n v="0"/>
    <n v="16060"/>
    <n v="16060"/>
    <x v="1"/>
    <x v="1002"/>
    <n v="21000"/>
    <n v="3091"/>
    <n v="2159"/>
    <x v="1"/>
    <s v="WARRANTY DEED"/>
    <m/>
    <x v="6"/>
    <x v="2"/>
    <x v="2"/>
    <m/>
    <m/>
    <m/>
    <x v="2"/>
    <x v="1"/>
    <n v="0"/>
    <m/>
    <m/>
    <m/>
    <m/>
    <s v="HARTLAND HOMES INC"/>
    <m/>
    <s v="2931 LANDOVER BLVD"/>
    <s v="SPRING HILL FL 34608"/>
  </r>
  <r>
    <x v="2640"/>
    <s v="18E17S320030  00410 0030"/>
    <s v="7492"/>
    <s v="PINE RIDGE UNITS 3 &amp; 4"/>
    <s v="0100"/>
    <s v="Single Family Residential"/>
    <s v="34"/>
    <s v="17S"/>
    <s v="18E"/>
    <s v="STANDARD"/>
    <x v="0"/>
    <n v="46523"/>
    <n v="1.07"/>
    <s v="000X"/>
    <n v="6107"/>
    <s v="N"/>
    <x v="91"/>
    <s v="BLVD"/>
    <m/>
    <s v="BEVERLY HILLS"/>
    <m/>
    <s v="PINE RIDGE UNIT 3 PB 8 PG 51 LOT 3 BLK 41"/>
    <n v="289211"/>
    <n v="17090"/>
    <n v="272121"/>
    <n v="289211"/>
    <n v="289211"/>
    <x v="1"/>
    <x v="1003"/>
    <n v="459900"/>
    <n v="3138"/>
    <n v="1971"/>
    <x v="0"/>
    <s v="WARRANTY DEED"/>
    <n v="1"/>
    <x v="28"/>
    <x v="1"/>
    <x v="0"/>
    <n v="1"/>
    <n v="2496"/>
    <n v="32"/>
    <x v="0"/>
    <x v="0"/>
    <n v="3625"/>
    <m/>
    <m/>
    <m/>
    <m/>
    <s v="SHEPHERD SUSAN A"/>
    <s v="SCHWENK MICHAEL C"/>
    <s v="6107 N ELKCAM BLVD"/>
    <s v="BEVERLY HILLS FL 34465"/>
  </r>
  <r>
    <x v="2641"/>
    <s v="18E17S320030  03060 0030"/>
    <s v="7492"/>
    <s v="PINE RIDGE UNITS 3 &amp; 4"/>
    <s v="0000"/>
    <s v="Vacant Residential"/>
    <s v="09"/>
    <s v="18S"/>
    <s v="18E"/>
    <s v="STANDARD"/>
    <x v="1"/>
    <n v="46767"/>
    <n v="1.07"/>
    <s v="000X"/>
    <n v="3818"/>
    <s v="W"/>
    <x v="142"/>
    <s v="DR"/>
    <m/>
    <s v="BEVERLY HILLS"/>
    <m/>
    <s v="PINE RIDGE UNIT 3 PB 8 PG 51 LOT 3 BLK 306 "/>
    <n v="17180"/>
    <n v="17180"/>
    <n v="0"/>
    <n v="17180"/>
    <n v="17180"/>
    <x v="1"/>
    <x v="143"/>
    <n v="90000"/>
    <n v="1885"/>
    <n v="1528"/>
    <x v="1"/>
    <s v="WARRANTY DEED"/>
    <m/>
    <x v="6"/>
    <x v="2"/>
    <x v="2"/>
    <m/>
    <m/>
    <m/>
    <x v="2"/>
    <x v="1"/>
    <n v="0"/>
    <m/>
    <m/>
    <m/>
    <m/>
    <s v="SUNNY GEORGE &amp; USHA"/>
    <m/>
    <s v="2 CULVER DR"/>
    <s v="NEW CITY NY 10956"/>
  </r>
  <r>
    <x v="2642"/>
    <s v="18E17S320030  03040 0050"/>
    <s v="7492"/>
    <s v="PINE RIDGE UNITS 3 &amp; 4"/>
    <s v="0100"/>
    <s v="Single Family Residential"/>
    <s v="09"/>
    <s v="18S"/>
    <s v="18E"/>
    <s v="STANDARD"/>
    <x v="0"/>
    <n v="46285"/>
    <n v="1.06"/>
    <s v="000X"/>
    <n v="3748"/>
    <s v="W"/>
    <x v="143"/>
    <s v="RD"/>
    <m/>
    <s v="BEVERLY HILLS"/>
    <m/>
    <s v="PINE RIDGE UNIT 3 PB 8 PG 51 LOT 5 BLK 304"/>
    <n v="245111"/>
    <n v="17000"/>
    <n v="228111"/>
    <n v="200957"/>
    <n v="175957"/>
    <x v="0"/>
    <x v="590"/>
    <n v="187500"/>
    <n v="1336"/>
    <n v="168"/>
    <x v="0"/>
    <s v="WARRANTY DEED"/>
    <n v="1"/>
    <x v="7"/>
    <x v="1"/>
    <x v="0"/>
    <m/>
    <n v="2214"/>
    <n v="32"/>
    <x v="0"/>
    <x v="0"/>
    <n v="3165"/>
    <m/>
    <m/>
    <m/>
    <m/>
    <s v="PYZIK LAWRENCE E"/>
    <s v="PYZIK MELODY"/>
    <s v="3748 W BRAZIL NUT RD"/>
    <s v="BEVERLY HILLS FL 34465"/>
  </r>
  <r>
    <x v="2643"/>
    <s v="18E17S320030  03040 0080"/>
    <s v="7492"/>
    <s v="PINE RIDGE UNITS 3 &amp; 4"/>
    <s v="0000"/>
    <s v="Vacant Residential"/>
    <s v="09"/>
    <s v="18S"/>
    <s v="18E"/>
    <s v="STANDARD"/>
    <x v="1"/>
    <n v="46284"/>
    <n v="1.06"/>
    <s v="000X"/>
    <n v="3644"/>
    <s v="W"/>
    <x v="143"/>
    <s v="RD"/>
    <m/>
    <s v="BEVERLY HILLS"/>
    <m/>
    <s v="PINE RIDGE UNIT 3 PB 8 PG 51 LOT 8 BLK 304"/>
    <n v="17000"/>
    <n v="17000"/>
    <n v="0"/>
    <n v="17000"/>
    <n v="17000"/>
    <x v="1"/>
    <x v="193"/>
    <n v="14000"/>
    <n v="1660"/>
    <n v="2255"/>
    <x v="1"/>
    <s v="WARRANTY DEED"/>
    <m/>
    <x v="6"/>
    <x v="2"/>
    <x v="2"/>
    <m/>
    <m/>
    <m/>
    <x v="2"/>
    <x v="1"/>
    <n v="0"/>
    <m/>
    <m/>
    <m/>
    <m/>
    <s v="BAZZEY JOYCE"/>
    <s v="BAZZEY DENISE"/>
    <s v="1238 OXFORD AVE"/>
    <s v="PLAINFIELD NJ 07062"/>
  </r>
  <r>
    <x v="2644"/>
    <s v="18E17S320030  00380 0160"/>
    <s v="7492"/>
    <s v="PINE RIDGE UNITS 3 &amp; 4"/>
    <s v="0100"/>
    <s v="Single Family Residential"/>
    <s v="03"/>
    <s v="18S"/>
    <s v="18E"/>
    <s v="STANDARD"/>
    <x v="0"/>
    <n v="44199"/>
    <n v="1.01"/>
    <s v="000X"/>
    <n v="2097"/>
    <s v="W"/>
    <x v="130"/>
    <s v="DR"/>
    <m/>
    <s v="BEVERLY HILLS"/>
    <m/>
    <s v="PINE RIDGE UNIT 3 PB 8 PG 51 LOT 16 BLK 38"/>
    <n v="208711"/>
    <n v="16240"/>
    <n v="192471"/>
    <n v="202959"/>
    <n v="177959"/>
    <x v="0"/>
    <x v="731"/>
    <n v="260000"/>
    <n v="2911"/>
    <n v="666"/>
    <x v="0"/>
    <s v="WARRANTY DEED"/>
    <n v="1"/>
    <x v="15"/>
    <x v="1"/>
    <x v="0"/>
    <m/>
    <n v="1938"/>
    <n v="32"/>
    <x v="0"/>
    <x v="0"/>
    <n v="2639"/>
    <m/>
    <m/>
    <m/>
    <m/>
    <s v="MURAGLIA DOMINIC A"/>
    <s v="MURAGLIA TERRI M"/>
    <s v="2097 W TALL OAKS DR"/>
    <s v="BEVERLY HILLS FL 34465"/>
  </r>
  <r>
    <x v="2645"/>
    <s v="18E17S320030  03040 0090"/>
    <s v="7492"/>
    <s v="PINE RIDGE UNITS 3 &amp; 4"/>
    <s v="0000"/>
    <s v="Vacant Residential"/>
    <s v="09"/>
    <s v="18S"/>
    <s v="18E"/>
    <s v="STANDARD"/>
    <x v="1"/>
    <n v="46283"/>
    <n v="1.06"/>
    <s v="000X"/>
    <n v="3622"/>
    <s v="W"/>
    <x v="143"/>
    <s v="RD"/>
    <m/>
    <s v="BEVERLY HILLS"/>
    <m/>
    <s v="PINE RIDGE UNIT 3 PB 8 PG 51 LOT 9 BLK 304"/>
    <n v="17000"/>
    <n v="17000"/>
    <n v="0"/>
    <n v="17000"/>
    <n v="17000"/>
    <x v="1"/>
    <x v="294"/>
    <n v="19100"/>
    <n v="1000"/>
    <n v="1503"/>
    <x v="1"/>
    <s v="FROM DEVELOPERS"/>
    <m/>
    <x v="6"/>
    <x v="2"/>
    <x v="2"/>
    <m/>
    <m/>
    <m/>
    <x v="2"/>
    <x v="1"/>
    <n v="0"/>
    <m/>
    <m/>
    <m/>
    <m/>
    <s v="BARRIDO EVELYN"/>
    <m/>
    <s v="4621 HIDDEN HIGHLAND DR NE"/>
    <s v="ROCKFORD MI 49341"/>
  </r>
  <r>
    <x v="2646"/>
    <s v="18E17S320030  03040 0120"/>
    <s v="7492"/>
    <s v="PINE RIDGE UNITS 3 &amp; 4"/>
    <s v="0000"/>
    <s v="Vacant Residential"/>
    <s v="09"/>
    <s v="18S"/>
    <s v="18E"/>
    <s v="STANDARD"/>
    <x v="1"/>
    <n v="43781"/>
    <n v="1.01"/>
    <s v="000X"/>
    <n v="3502"/>
    <s v="W"/>
    <x v="143"/>
    <s v="RD"/>
    <m/>
    <s v="BEVERLY HILLS"/>
    <m/>
    <s v="PINE RIDGE UNIT 3 PB 8 PG 51 LOT 12 BLK 304 "/>
    <n v="16080"/>
    <n v="16080"/>
    <n v="0"/>
    <n v="16080"/>
    <n v="16080"/>
    <x v="1"/>
    <x v="264"/>
    <n v="22800"/>
    <n v="1233"/>
    <n v="728"/>
    <x v="1"/>
    <s v="FROM DEVELOPERS"/>
    <m/>
    <x v="6"/>
    <x v="2"/>
    <x v="2"/>
    <m/>
    <m/>
    <m/>
    <x v="2"/>
    <x v="1"/>
    <n v="0"/>
    <m/>
    <m/>
    <m/>
    <m/>
    <s v="MEIER FRANCIS X"/>
    <m/>
    <s v="592 MAST DR"/>
    <s v="BRADENTON FL 34208"/>
  </r>
  <r>
    <x v="2647"/>
    <s v="18E17S320030  00380 0200"/>
    <s v="7492"/>
    <s v="PINE RIDGE UNITS 3 &amp; 4"/>
    <s v="0100"/>
    <s v="Single Family Residential"/>
    <s v="03"/>
    <s v="18S"/>
    <s v="18E"/>
    <s v="STANDARD"/>
    <x v="0"/>
    <n v="48192"/>
    <n v="1.1100000000000001"/>
    <s v="000X"/>
    <n v="2368"/>
    <s v="W"/>
    <x v="145"/>
    <s v="LN"/>
    <m/>
    <s v="BEVERLY HILLS"/>
    <m/>
    <s v="PINE RIDGE UNIT 3 PB 8 PG 51 LOT 20 BLK 38"/>
    <n v="245598"/>
    <n v="17700"/>
    <n v="227898"/>
    <n v="208618"/>
    <n v="183618"/>
    <x v="0"/>
    <x v="1004"/>
    <n v="240000"/>
    <n v="2792"/>
    <n v="1310"/>
    <x v="0"/>
    <s v="WARRANTY DEED"/>
    <n v="1"/>
    <x v="7"/>
    <x v="0"/>
    <x v="0"/>
    <m/>
    <n v="2428"/>
    <n v="32"/>
    <x v="0"/>
    <x v="0"/>
    <n v="3522"/>
    <m/>
    <m/>
    <m/>
    <m/>
    <s v="JUERS CLAUS W"/>
    <s v="DILLENBECK-JUERS JULIE A"/>
    <s v="2368 W JAMWOOD LN"/>
    <s v="BEVERLY HILLS FL 34465"/>
  </r>
  <r>
    <x v="2648"/>
    <s v="18E17S320030  00400 0030"/>
    <s v="7492"/>
    <s v="PINE RIDGE UNITS 3 &amp; 4"/>
    <s v="0000"/>
    <s v="Vacant Residential"/>
    <s v="34"/>
    <s v="17S"/>
    <s v="18E"/>
    <s v="STANDARD"/>
    <x v="1"/>
    <n v="43596"/>
    <n v="1"/>
    <s v="000X"/>
    <n v="6056"/>
    <s v="N"/>
    <x v="144"/>
    <s v="TER"/>
    <m/>
    <s v="BEVERLY HILLS"/>
    <m/>
    <s v="PINE RIDGE UNIT 3 PB 8 PG 51 LOT 3 BLK 40"/>
    <n v="16010"/>
    <n v="16010"/>
    <n v="0"/>
    <n v="16010"/>
    <n v="16010"/>
    <x v="1"/>
    <x v="743"/>
    <n v="25000"/>
    <n v="3114"/>
    <n v="2188"/>
    <x v="1"/>
    <s v="WARRANTY DEED"/>
    <m/>
    <x v="6"/>
    <x v="2"/>
    <x v="2"/>
    <m/>
    <m/>
    <m/>
    <x v="2"/>
    <x v="1"/>
    <n v="0"/>
    <m/>
    <m/>
    <m/>
    <m/>
    <s v="LECLAIR STEPHEN JR"/>
    <s v="LECLAIR DAISY"/>
    <s v="6056 N KINGWOOD TER"/>
    <s v="BEVERLY HILLS FL 34465"/>
  </r>
  <r>
    <x v="2649"/>
    <s v="18E17S320030  03050 0080"/>
    <s v="7492"/>
    <s v="PINE RIDGE UNITS 3 &amp; 4"/>
    <s v="0000"/>
    <s v="Vacant Residential"/>
    <s v="09"/>
    <s v="18S"/>
    <s v="18E"/>
    <s v="STANDARD"/>
    <x v="1"/>
    <n v="43815"/>
    <n v="1.01"/>
    <s v="000X"/>
    <n v="3188"/>
    <s v="W"/>
    <x v="143"/>
    <s v="RD"/>
    <m/>
    <s v="BEVERLY HILLS"/>
    <m/>
    <s v="PINE RIDGE UNIT 3 PB 8 PG 51 LOT 8 BLK 305 "/>
    <n v="16090"/>
    <n v="16090"/>
    <n v="0"/>
    <n v="16090"/>
    <n v="16090"/>
    <x v="1"/>
    <x v="500"/>
    <n v="14000"/>
    <n v="1471"/>
    <n v="993"/>
    <x v="1"/>
    <s v="WARRANTY DEED"/>
    <m/>
    <x v="6"/>
    <x v="2"/>
    <x v="2"/>
    <m/>
    <m/>
    <m/>
    <x v="2"/>
    <x v="1"/>
    <n v="0"/>
    <m/>
    <m/>
    <m/>
    <m/>
    <s v="CIRILLO RONALD A &amp;"/>
    <s v="THERESA C CIRILLO TRUSTEES"/>
    <s v="306 MODOC LN"/>
    <s v="THE VILLAGES FL 32162"/>
  </r>
  <r>
    <x v="2650"/>
    <s v="18E17S320030  00400 0050"/>
    <s v="7492"/>
    <s v="PINE RIDGE UNITS 3 &amp; 4"/>
    <s v="0100"/>
    <s v="Single Family Residential"/>
    <s v="03"/>
    <s v="18S"/>
    <s v="18E"/>
    <s v="STANDARD"/>
    <x v="0"/>
    <n v="43640"/>
    <n v="1"/>
    <s v="000X"/>
    <n v="5980"/>
    <s v="N"/>
    <x v="144"/>
    <s v="TER"/>
    <m/>
    <s v="BEVERLY HILLS"/>
    <m/>
    <s v="PINE RIDGE UNIT 3 PB 8 PG 51 LOT 5 BLK 40"/>
    <n v="169638"/>
    <n v="16030"/>
    <n v="153608"/>
    <n v="163437"/>
    <n v="138437"/>
    <x v="0"/>
    <x v="1005"/>
    <n v="265000"/>
    <n v="3102"/>
    <n v="2141"/>
    <x v="0"/>
    <s v="WARRANTY DEED"/>
    <n v="1"/>
    <x v="26"/>
    <x v="1"/>
    <x v="0"/>
    <m/>
    <n v="1658"/>
    <n v="32"/>
    <x v="0"/>
    <x v="0"/>
    <n v="2394"/>
    <m/>
    <m/>
    <m/>
    <m/>
    <s v="CALDWELL RICHARD L"/>
    <s v="CALDWELL HARRIET G"/>
    <s v="5980 N KINGWOOD TER"/>
    <s v="BEVERLY HILLS FL 34465"/>
  </r>
  <r>
    <x v="2651"/>
    <s v="18E17S320030  00400 0140"/>
    <s v="7492"/>
    <s v="PINE RIDGE UNITS 3 &amp; 4"/>
    <s v="0100"/>
    <s v="Single Family Residential"/>
    <s v="34"/>
    <s v="17S"/>
    <s v="18E"/>
    <s v="STANDARD"/>
    <x v="0"/>
    <n v="43663"/>
    <n v="1"/>
    <s v="000X"/>
    <n v="2195"/>
    <s v="W"/>
    <x v="130"/>
    <s v="DR"/>
    <m/>
    <s v="BEVERLY HILLS"/>
    <m/>
    <s v="PINE RIDGE UNIT 3 PB 8 PG 51 LOT 14 BLK 40"/>
    <n v="169132"/>
    <n v="16040"/>
    <n v="153092"/>
    <n v="127046"/>
    <n v="102046"/>
    <x v="0"/>
    <x v="552"/>
    <n v="270000"/>
    <n v="3152"/>
    <n v="360"/>
    <x v="0"/>
    <s v="WARRANTY DEED"/>
    <n v="1"/>
    <x v="10"/>
    <x v="1"/>
    <x v="0"/>
    <m/>
    <n v="1688"/>
    <n v="32"/>
    <x v="0"/>
    <x v="0"/>
    <n v="2372"/>
    <m/>
    <m/>
    <m/>
    <m/>
    <s v="CIRAULO ROSE MARY"/>
    <s v="SORVILLO DIANE M"/>
    <s v="2937 SW 171ST CT"/>
    <s v="DUNNELLON FL 34432"/>
  </r>
  <r>
    <x v="2652"/>
    <s v="18E17S320030  00410 0050"/>
    <s v="7492"/>
    <s v="PINE RIDGE UNITS 3 &amp; 4"/>
    <s v="0000"/>
    <s v="Vacant Residential"/>
    <s v="34"/>
    <s v="17S"/>
    <s v="18E"/>
    <s v="STANDARD"/>
    <x v="1"/>
    <n v="46989"/>
    <n v="1.08"/>
    <s v="000X"/>
    <n v="6043"/>
    <s v="N"/>
    <x v="91"/>
    <s v="BLVD"/>
    <m/>
    <s v="BEVERLY HILLS"/>
    <m/>
    <s v="PINE RIDGE UNIT 3 PB 8 PG 51 LOT 5 BLK 41 "/>
    <n v="17260"/>
    <n v="17260"/>
    <n v="0"/>
    <n v="17260"/>
    <n v="17260"/>
    <x v="1"/>
    <x v="23"/>
    <m/>
    <m/>
    <m/>
    <x v="2"/>
    <m/>
    <m/>
    <x v="6"/>
    <x v="2"/>
    <x v="2"/>
    <m/>
    <m/>
    <m/>
    <x v="2"/>
    <x v="1"/>
    <n v="0"/>
    <m/>
    <m/>
    <m/>
    <m/>
    <s v="DUBOIS ROSA MARIA B &amp;"/>
    <s v="LIBIA MARIA BRICENO H"/>
    <s v="13420 SW 36TH ST"/>
    <s v="MIAMI FL 33175"/>
  </r>
  <r>
    <x v="2653"/>
    <s v="18E17S320030  00410 0060"/>
    <s v="7492"/>
    <s v="PINE RIDGE UNITS 3 &amp; 4"/>
    <s v="0000"/>
    <s v="Vacant Residential"/>
    <s v="34"/>
    <s v="17S"/>
    <s v="18E"/>
    <s v="STANDARD"/>
    <x v="1"/>
    <n v="47251"/>
    <n v="1.08"/>
    <s v="000X"/>
    <n v="6001"/>
    <s v="N"/>
    <x v="91"/>
    <s v="BLVD"/>
    <m/>
    <s v="BEVERLY HILLS"/>
    <m/>
    <s v="PINE RIDGE UNIT 3 PB 8 PG 51 LOT 6 BLK 41"/>
    <n v="17360"/>
    <n v="17360"/>
    <n v="0"/>
    <n v="17360"/>
    <n v="17360"/>
    <x v="1"/>
    <x v="193"/>
    <n v="13500"/>
    <n v="1678"/>
    <n v="1565"/>
    <x v="1"/>
    <s v="WARRANTY DEED"/>
    <m/>
    <x v="6"/>
    <x v="2"/>
    <x v="2"/>
    <m/>
    <m/>
    <m/>
    <x v="2"/>
    <x v="1"/>
    <n v="0"/>
    <m/>
    <m/>
    <m/>
    <m/>
    <s v="CROSTHWAITE ELVIS A"/>
    <s v="CROSTHWAITE PRICILA"/>
    <s v="1240 W EFLAND LN"/>
    <s v="CITRUS SPRINGS FL 34434"/>
  </r>
  <r>
    <x v="2654"/>
    <s v="18E17S320030  00410 0150"/>
    <s v="7492"/>
    <s v="PINE RIDGE UNITS 3 &amp; 4"/>
    <s v="0100"/>
    <s v="Single Family Residential"/>
    <s v="03"/>
    <s v="18S"/>
    <s v="18E"/>
    <s v="STANDARD"/>
    <x v="0"/>
    <n v="49511"/>
    <n v="1.1399999999999999"/>
    <s v="000X"/>
    <n v="5735"/>
    <s v="N"/>
    <x v="105"/>
    <s v="DR"/>
    <m/>
    <s v="BEVERLY HILLS"/>
    <m/>
    <s v="PINE RIDGE UNIT 3 PB 8 PG 51 LOT 15 BLK 41"/>
    <n v="226960"/>
    <n v="18190"/>
    <n v="208770"/>
    <n v="174238"/>
    <n v="144238"/>
    <x v="0"/>
    <x v="1006"/>
    <n v="325000"/>
    <n v="3129"/>
    <n v="2033"/>
    <x v="0"/>
    <s v="WARRANTY DEED"/>
    <n v="1"/>
    <x v="20"/>
    <x v="1"/>
    <x v="1"/>
    <m/>
    <n v="2090"/>
    <n v="32"/>
    <x v="0"/>
    <x v="0"/>
    <n v="3081"/>
    <m/>
    <m/>
    <m/>
    <m/>
    <s v="RODRIGUEZ AGUSTIN"/>
    <s v="WATKINS LINDA"/>
    <s v="5735 N LENA DR"/>
    <s v="BEVERLY HILLS FL 34465"/>
  </r>
  <r>
    <x v="2655"/>
    <s v="18E17S320030  03040 0160"/>
    <s v="7492"/>
    <s v="PINE RIDGE UNITS 3 &amp; 4"/>
    <s v="0000"/>
    <s v="Vacant Residential"/>
    <s v="09"/>
    <s v="18S"/>
    <s v="18E"/>
    <s v="STANDARD"/>
    <x v="1"/>
    <n v="46334"/>
    <n v="1.06"/>
    <s v="000X"/>
    <n v="3543"/>
    <s v="W"/>
    <x v="142"/>
    <s v="DR"/>
    <m/>
    <s v="BEVERLY HILLS"/>
    <m/>
    <s v="PINE RIDGE UNIT 3 PB 8 PG 51 LOT 16 BLK 304 "/>
    <n v="17020"/>
    <n v="17020"/>
    <n v="0"/>
    <n v="17020"/>
    <n v="17020"/>
    <x v="1"/>
    <x v="49"/>
    <n v="87000"/>
    <n v="1959"/>
    <n v="2400"/>
    <x v="1"/>
    <s v="WARRANTY DEED"/>
    <m/>
    <x v="6"/>
    <x v="2"/>
    <x v="2"/>
    <m/>
    <m/>
    <m/>
    <x v="2"/>
    <x v="1"/>
    <n v="0"/>
    <m/>
    <m/>
    <m/>
    <m/>
    <s v="MONTUORI THOMAS J &amp; LUCINDA A TRUSTEES"/>
    <m/>
    <s v="4335 N DODGE CITY DR"/>
    <s v="BEVERLY HILLS FL 34465 1323"/>
  </r>
  <r>
    <x v="2656"/>
    <s v="18E17S320030  03050 0040"/>
    <s v="7492"/>
    <s v="PINE RIDGE UNITS 3 &amp; 4"/>
    <s v="0100"/>
    <s v="Single Family Residential"/>
    <s v="09"/>
    <s v="18S"/>
    <s v="18E"/>
    <s v="STANDARD"/>
    <x v="0"/>
    <n v="43759"/>
    <n v="1"/>
    <s v="000X"/>
    <n v="3328"/>
    <s v="W"/>
    <x v="143"/>
    <s v="RD"/>
    <m/>
    <s v="BEVERLY HILLS"/>
    <m/>
    <s v="PINE RIDGE UNIT 3 PB 8 PG 51 LOT 4 BLK 305"/>
    <n v="226952"/>
    <n v="16070"/>
    <n v="210882"/>
    <n v="221037"/>
    <n v="196037"/>
    <x v="0"/>
    <x v="109"/>
    <n v="298000"/>
    <n v="2920"/>
    <n v="2109"/>
    <x v="0"/>
    <s v="WARRANTY DEED"/>
    <n v="1"/>
    <x v="13"/>
    <x v="1"/>
    <x v="0"/>
    <m/>
    <n v="2482"/>
    <n v="32"/>
    <x v="0"/>
    <x v="0"/>
    <n v="3295"/>
    <m/>
    <m/>
    <m/>
    <m/>
    <s v="BRACKELL TERESA"/>
    <m/>
    <s v="3328 W BRAZILNUT RD"/>
    <s v="BEVERLY HILLS FL 34465"/>
  </r>
  <r>
    <x v="2657"/>
    <s v="18E17S320030  03050 0070"/>
    <s v="7492"/>
    <s v="PINE RIDGE UNITS 3 &amp; 4"/>
    <s v="0000"/>
    <s v="Vacant Residential"/>
    <s v="09"/>
    <s v="18S"/>
    <s v="18E"/>
    <s v="STANDARD"/>
    <x v="1"/>
    <n v="46303"/>
    <n v="1.06"/>
    <s v="000X"/>
    <n v="3222"/>
    <s v="W"/>
    <x v="143"/>
    <s v="RD"/>
    <m/>
    <s v="BEVERLY HILLS"/>
    <m/>
    <s v="PINE RIDGE UNIT 3 PB 8 PG 51 LOT 7 BLK 305"/>
    <n v="17010"/>
    <n v="17010"/>
    <n v="0"/>
    <n v="17010"/>
    <n v="17010"/>
    <x v="1"/>
    <x v="621"/>
    <n v="19700"/>
    <n v="1009"/>
    <n v="982"/>
    <x v="1"/>
    <s v="FROM DEVELOPERS"/>
    <m/>
    <x v="6"/>
    <x v="2"/>
    <x v="2"/>
    <m/>
    <m/>
    <m/>
    <x v="2"/>
    <x v="1"/>
    <n v="0"/>
    <m/>
    <m/>
    <m/>
    <m/>
    <s v="FERRER JOEL S"/>
    <s v="FERRER JOSEPHINE B"/>
    <s v="225 HAWK HOLLOW DR"/>
    <s v="BARTLETT IL 60103"/>
  </r>
  <r>
    <x v="2658"/>
    <s v="18E17S320030  03050 0110"/>
    <s v="7492"/>
    <s v="PINE RIDGE UNITS 3 &amp; 4"/>
    <s v="0000"/>
    <s v="Vacant Residential"/>
    <s v="09"/>
    <s v="18S"/>
    <s v="18E"/>
    <s v="STANDARD"/>
    <x v="1"/>
    <n v="44765"/>
    <n v="1.03"/>
    <s v="000X"/>
    <n v="3070"/>
    <s v="W"/>
    <x v="143"/>
    <s v="RD"/>
    <m/>
    <s v="BEVERLY HILLS"/>
    <m/>
    <s v="PINE RIDGE UNIT 3 PB 8 PG 51 LOT 11 BLK 305"/>
    <n v="16440"/>
    <n v="16440"/>
    <n v="0"/>
    <n v="16440"/>
    <n v="16440"/>
    <x v="1"/>
    <x v="948"/>
    <n v="25000"/>
    <n v="3091"/>
    <n v="650"/>
    <x v="1"/>
    <s v="WARRANTY DEED"/>
    <m/>
    <x v="6"/>
    <x v="2"/>
    <x v="2"/>
    <m/>
    <m/>
    <m/>
    <x v="2"/>
    <x v="1"/>
    <n v="0"/>
    <m/>
    <m/>
    <m/>
    <m/>
    <s v="WAMPLER CHESTER V II"/>
    <s v="FERENZ DONNA R"/>
    <s v="19 EDITH DR"/>
    <s v="ROCKAWAY NJ 07866"/>
  </r>
  <r>
    <x v="2659"/>
    <s v="18E17S320030  03050 0120"/>
    <s v="7492"/>
    <s v="PINE RIDGE UNITS 3 &amp; 4"/>
    <s v="0100"/>
    <s v="Single Family Residential"/>
    <s v="09"/>
    <s v="18S"/>
    <s v="18E"/>
    <s v="STANDARD"/>
    <x v="0"/>
    <n v="48248"/>
    <n v="1.1100000000000001"/>
    <s v="000X"/>
    <n v="3028"/>
    <s v="W"/>
    <x v="143"/>
    <s v="RD"/>
    <m/>
    <s v="BEVERLY HILLS"/>
    <m/>
    <s v="PINE RIDGE UNIT 3 PB 8 PG 51 LOT 12 BLK 305"/>
    <n v="223323"/>
    <n v="17720"/>
    <n v="205603"/>
    <n v="223323"/>
    <n v="193323"/>
    <x v="0"/>
    <x v="437"/>
    <n v="17500"/>
    <n v="2831"/>
    <n v="70"/>
    <x v="1"/>
    <s v="WARRANTY DEED"/>
    <n v="1"/>
    <x v="12"/>
    <x v="1"/>
    <x v="0"/>
    <m/>
    <n v="2076"/>
    <n v="32"/>
    <x v="1"/>
    <x v="0"/>
    <n v="3130"/>
    <m/>
    <m/>
    <m/>
    <m/>
    <s v="RIDGWAY JAMES F"/>
    <s v="RIDGWAY LINDA E"/>
    <s v="3028 W BRAZILNUT RD"/>
    <s v="BEVERLY HILLS FL 34465"/>
  </r>
  <r>
    <x v="2660"/>
    <s v="18E17S320030  00400 0090"/>
    <s v="7492"/>
    <s v="PINE RIDGE UNITS 3 &amp; 4"/>
    <s v="0100"/>
    <s v="Single Family Residential"/>
    <s v="03"/>
    <s v="18S"/>
    <s v="18E"/>
    <s v="STANDARD"/>
    <x v="0"/>
    <n v="50700"/>
    <n v="1.1599999999999999"/>
    <s v="000X"/>
    <n v="2121"/>
    <s v="W"/>
    <x v="130"/>
    <s v="DR"/>
    <m/>
    <s v="BEVERLY HILLS"/>
    <m/>
    <s v="PINE RIDGE UNIT 3 PB 8 PG 51 LOT 9 BLK 40"/>
    <n v="266743"/>
    <n v="18620"/>
    <n v="248123"/>
    <n v="205606"/>
    <n v="180106"/>
    <x v="0"/>
    <x v="1007"/>
    <n v="11400"/>
    <n v="664"/>
    <n v="290"/>
    <x v="0"/>
    <s v="WARRANTY DEED"/>
    <n v="1"/>
    <x v="20"/>
    <x v="1"/>
    <x v="1"/>
    <m/>
    <n v="2473"/>
    <n v="32"/>
    <x v="0"/>
    <x v="0"/>
    <n v="3754"/>
    <m/>
    <m/>
    <m/>
    <m/>
    <s v="BURFEINDT EDWARD C"/>
    <s v="BURFEINDT JANET M"/>
    <s v="2121 W TALL OAKS DR"/>
    <s v="BEVERLY HILLS FL 34465 2300"/>
  </r>
  <r>
    <x v="2661"/>
    <s v="18E17S320030  00410 0040"/>
    <s v="7492"/>
    <s v="PINE RIDGE UNITS 3 &amp; 4"/>
    <s v="0000"/>
    <s v="Vacant Residential"/>
    <s v="34"/>
    <s v="17S"/>
    <s v="18E"/>
    <s v="STANDARD"/>
    <x v="1"/>
    <n v="46756"/>
    <n v="1.07"/>
    <s v="000X"/>
    <n v="6065"/>
    <s v="N"/>
    <x v="91"/>
    <s v="BLVD"/>
    <m/>
    <s v="BEVERLY HILLS"/>
    <m/>
    <s v="PINE RIDGE UNIT 3 PB 8 PG 51 LOT 4 BLK 41"/>
    <n v="17170"/>
    <n v="17170"/>
    <n v="0"/>
    <n v="17170"/>
    <n v="17170"/>
    <x v="1"/>
    <x v="1008"/>
    <n v="15400"/>
    <n v="876"/>
    <n v="398"/>
    <x v="1"/>
    <s v="FROM DEVELOPERS"/>
    <m/>
    <x v="6"/>
    <x v="2"/>
    <x v="2"/>
    <m/>
    <m/>
    <m/>
    <x v="2"/>
    <x v="1"/>
    <n v="0"/>
    <m/>
    <m/>
    <m/>
    <m/>
    <s v="FINI THOMAS"/>
    <s v="FINI JANET"/>
    <s v="24404 THORNHILL AVE"/>
    <s v="FLUSHING NY 11362 1632"/>
  </r>
  <r>
    <x v="2662"/>
    <s v="18E17S320030  03060 0010"/>
    <s v="7492"/>
    <s v="PINE RIDGE UNITS 3 &amp; 4"/>
    <s v="0100"/>
    <s v="Single Family Residential"/>
    <s v="09"/>
    <s v="18S"/>
    <s v="18E"/>
    <s v="STANDARD"/>
    <x v="0"/>
    <n v="48139"/>
    <n v="1.1100000000000001"/>
    <s v="000X"/>
    <n v="3882"/>
    <s v="W"/>
    <x v="142"/>
    <s v="DR"/>
    <m/>
    <s v="BEVERLY HILLS"/>
    <m/>
    <s v="PINE RIDGE UNIT 3 PB 8 PG 51 LOT 1 BLK 306"/>
    <n v="203557"/>
    <n v="17680"/>
    <n v="185877"/>
    <n v="203557"/>
    <n v="203557"/>
    <x v="0"/>
    <x v="905"/>
    <n v="299900"/>
    <n v="3032"/>
    <n v="173"/>
    <x v="0"/>
    <s v="WARRANTY DEED"/>
    <n v="2"/>
    <x v="13"/>
    <x v="0"/>
    <x v="0"/>
    <n v="1"/>
    <n v="2344"/>
    <n v="29"/>
    <x v="0"/>
    <x v="0"/>
    <n v="3572"/>
    <m/>
    <m/>
    <m/>
    <m/>
    <s v="SELDEN TREVOR"/>
    <m/>
    <s v="3882 W BIRDS NEST DR"/>
    <s v="BEVERLY HILLS FL 34465"/>
  </r>
  <r>
    <x v="2663"/>
    <s v="18E17S320030  00410 0070"/>
    <s v="7492"/>
    <s v="PINE RIDGE UNITS 3 &amp; 4"/>
    <s v="0000"/>
    <s v="Vacant Residential"/>
    <s v="03"/>
    <s v="18S"/>
    <s v="18E"/>
    <s v="STANDARD"/>
    <x v="1"/>
    <n v="48584"/>
    <n v="1.1200000000000001"/>
    <s v="000X"/>
    <n v="5975"/>
    <s v="N"/>
    <x v="91"/>
    <s v="BLVD"/>
    <m/>
    <s v="BEVERLY HILLS"/>
    <m/>
    <s v="PINE RIDGE UNIT 3 PB 8 PG 51 LOT 7 BLK 41 "/>
    <n v="17840"/>
    <n v="17840"/>
    <n v="0"/>
    <n v="17840"/>
    <n v="17840"/>
    <x v="1"/>
    <x v="23"/>
    <m/>
    <m/>
    <m/>
    <x v="2"/>
    <m/>
    <m/>
    <x v="6"/>
    <x v="2"/>
    <x v="2"/>
    <m/>
    <m/>
    <m/>
    <x v="2"/>
    <x v="1"/>
    <n v="0"/>
    <m/>
    <m/>
    <m/>
    <m/>
    <s v="KIWAK FLORYAN TRUSTEE"/>
    <s v="FLORYAN KIWAK REVOC LIV TRUST"/>
    <s v="2061 S LAKE SHORE DR"/>
    <s v="LAKE LEELANAU MI 49653"/>
  </r>
  <r>
    <x v="2664"/>
    <s v="18E17S320030  00410 0130"/>
    <s v="7492"/>
    <s v="PINE RIDGE UNITS 3 &amp; 4"/>
    <s v="0100"/>
    <s v="Single Family Residential"/>
    <s v="03"/>
    <s v="18S"/>
    <s v="18E"/>
    <s v="1.0 TO 2.5 ACRES HIGH"/>
    <x v="0"/>
    <n v="63725"/>
    <n v="1.46"/>
    <s v="000X"/>
    <n v="5755"/>
    <s v="N"/>
    <x v="105"/>
    <s v="DR"/>
    <m/>
    <s v="BEVERLY HILLS"/>
    <m/>
    <s v="PINE RIDGE UNIT 3 PB 8 PG 51 LOT 13 BLK 41"/>
    <n v="265840"/>
    <n v="18290"/>
    <n v="247550"/>
    <n v="198614"/>
    <n v="173614"/>
    <x v="0"/>
    <x v="682"/>
    <n v="10000"/>
    <n v="1185"/>
    <n v="1649"/>
    <x v="1"/>
    <s v="WARRANTY DEED"/>
    <n v="1"/>
    <x v="5"/>
    <x v="1"/>
    <x v="7"/>
    <m/>
    <n v="2558"/>
    <n v="32"/>
    <x v="0"/>
    <x v="0"/>
    <n v="3558"/>
    <m/>
    <m/>
    <m/>
    <m/>
    <s v="BAKER CLOVER B"/>
    <s v="BAKER MAURICE"/>
    <s v="5755 N LENA DR"/>
    <s v="BEVERLY HILLS FL 34465 4547"/>
  </r>
  <r>
    <x v="2665"/>
    <s v="18E17S320030  00380 0120"/>
    <s v="7492"/>
    <s v="PINE RIDGE UNITS 3 &amp; 4"/>
    <s v="0100"/>
    <s v="Single Family Residential"/>
    <s v="03"/>
    <s v="18S"/>
    <s v="18E"/>
    <s v="STANDARD"/>
    <x v="0"/>
    <n v="43689"/>
    <n v="1"/>
    <s v="000X"/>
    <n v="2059"/>
    <s v="W"/>
    <x v="130"/>
    <s v="DR"/>
    <m/>
    <s v="BEVERLY HILLS"/>
    <m/>
    <s v="PINE RIDGE UNIT 3 PB 8 PG 51 LOT 12 BLK 38"/>
    <n v="199992"/>
    <n v="16050"/>
    <n v="183942"/>
    <n v="199992"/>
    <n v="199992"/>
    <x v="1"/>
    <x v="319"/>
    <n v="152000"/>
    <n v="2774"/>
    <n v="744"/>
    <x v="0"/>
    <s v="WARRANTY DEED"/>
    <n v="1"/>
    <x v="7"/>
    <x v="1"/>
    <x v="0"/>
    <n v="1"/>
    <n v="1814"/>
    <n v="32"/>
    <x v="1"/>
    <x v="0"/>
    <n v="2666"/>
    <m/>
    <m/>
    <m/>
    <m/>
    <s v="MANNING HEATHER M"/>
    <s v="HEATHER M MANNING TRUST AGREEMENT"/>
    <s v="2866 121ST CT NE"/>
    <s v="BLAINE MN 55449"/>
  </r>
  <r>
    <x v="2666"/>
    <s v="18E17S320030  03040 0060"/>
    <s v="7492"/>
    <s v="PINE RIDGE UNITS 3 &amp; 4"/>
    <s v="0000"/>
    <s v="Vacant Residential"/>
    <s v="09"/>
    <s v="18S"/>
    <s v="18E"/>
    <s v="STANDARD"/>
    <x v="1"/>
    <n v="46285"/>
    <n v="1.06"/>
    <s v="000X"/>
    <n v="3710"/>
    <s v="W"/>
    <x v="143"/>
    <s v="RD"/>
    <m/>
    <s v="BEVERLY HILLS"/>
    <m/>
    <s v="PINE RIDGE UNIT 3 PB 8 PG 51 LOT 6 BLK 304 "/>
    <n v="17740"/>
    <n v="17740"/>
    <n v="0"/>
    <n v="17740"/>
    <n v="17740"/>
    <x v="1"/>
    <x v="682"/>
    <n v="18300"/>
    <n v="1184"/>
    <n v="1325"/>
    <x v="1"/>
    <s v="FROM DEVELOPERS"/>
    <m/>
    <x v="6"/>
    <x v="2"/>
    <x v="2"/>
    <m/>
    <m/>
    <m/>
    <x v="2"/>
    <x v="1"/>
    <n v="0"/>
    <m/>
    <m/>
    <m/>
    <m/>
    <s v="MATEO SALUSTIANO A &amp; MELINDA A"/>
    <m/>
    <s v="3 THRUSH WAY"/>
    <s v="WILLINGBORO NJ 08046 3816"/>
  </r>
  <r>
    <x v="2667"/>
    <s v="18E17S320030  00380 0130"/>
    <s v="7492"/>
    <s v="PINE RIDGE UNITS 3 &amp; 4"/>
    <s v="0000"/>
    <s v="Vacant Residential"/>
    <s v="03"/>
    <s v="18S"/>
    <s v="18E"/>
    <s v="STANDARD"/>
    <x v="1"/>
    <n v="46388"/>
    <n v="1.06"/>
    <s v="000X"/>
    <n v="2067"/>
    <s v="W"/>
    <x v="130"/>
    <s v="DR"/>
    <m/>
    <s v="BEVERLY HILLS"/>
    <m/>
    <s v="PINE RIDGE UNIT 3 PB 8 PG 51 LOT 13 BLK 38"/>
    <n v="17040"/>
    <n v="17040"/>
    <n v="0"/>
    <n v="17040"/>
    <n v="17040"/>
    <x v="1"/>
    <x v="1009"/>
    <n v="22000"/>
    <n v="3043"/>
    <n v="2073"/>
    <x v="1"/>
    <s v="WARRANTY DEED"/>
    <m/>
    <x v="6"/>
    <x v="2"/>
    <x v="2"/>
    <m/>
    <m/>
    <m/>
    <x v="2"/>
    <x v="1"/>
    <n v="0"/>
    <m/>
    <m/>
    <m/>
    <m/>
    <s v="KNIZER DENNIS J"/>
    <m/>
    <s v="2075 W TALL OAKS DR"/>
    <s v="BEVERLY HILLS FL 34465"/>
  </r>
  <r>
    <x v="2668"/>
    <s v="18E17S320030  00390 0050"/>
    <s v="7492"/>
    <s v="PINE RIDGE UNITS 3 &amp; 4"/>
    <s v="0100"/>
    <s v="Single Family Residential"/>
    <s v="03"/>
    <s v="18S"/>
    <s v="18E"/>
    <s v="STANDARD"/>
    <x v="0"/>
    <n v="43795"/>
    <n v="1.01"/>
    <s v="000X"/>
    <n v="5984"/>
    <s v="N"/>
    <x v="132"/>
    <s v="DR"/>
    <m/>
    <s v="BEVERLY HILLS"/>
    <m/>
    <s v="PINE RIDGE UNIT 3 PB 8 PG 51 LOT 5 BLK 39 "/>
    <n v="313969"/>
    <n v="16090"/>
    <n v="297879"/>
    <n v="285449"/>
    <n v="260449"/>
    <x v="0"/>
    <x v="345"/>
    <n v="14000"/>
    <n v="1568"/>
    <n v="2087"/>
    <x v="1"/>
    <s v="WARRANTY DEED"/>
    <n v="1"/>
    <x v="0"/>
    <x v="1"/>
    <x v="1"/>
    <m/>
    <n v="3329"/>
    <n v="32"/>
    <x v="1"/>
    <x v="0"/>
    <n v="5035"/>
    <m/>
    <m/>
    <m/>
    <m/>
    <s v="TRIBBLE SEAN H"/>
    <m/>
    <s v="PO BOX 640520"/>
    <s v="BEVERLY HILLS FL 34464 0520"/>
  </r>
  <r>
    <x v="2669"/>
    <s v="18E17S320030  03050 0030"/>
    <s v="7492"/>
    <s v="PINE RIDGE UNITS 3 &amp; 4"/>
    <s v="0000"/>
    <s v="Vacant Residential"/>
    <s v="09"/>
    <s v="18S"/>
    <s v="18E"/>
    <s v="STANDARD"/>
    <x v="1"/>
    <n v="46244"/>
    <n v="1.06"/>
    <s v="000X"/>
    <n v="3356"/>
    <s v="W"/>
    <x v="143"/>
    <s v="RD"/>
    <m/>
    <s v="BEVERLY HILLS"/>
    <m/>
    <s v="PINE RIDGE UNIT 3 PB 8 PG 51 LOT 3 BLK 305"/>
    <n v="16990"/>
    <n v="16990"/>
    <n v="0"/>
    <n v="16990"/>
    <n v="16990"/>
    <x v="1"/>
    <x v="111"/>
    <n v="21000"/>
    <n v="2825"/>
    <n v="499"/>
    <x v="1"/>
    <s v="WARRANTY DEED"/>
    <m/>
    <x v="6"/>
    <x v="2"/>
    <x v="2"/>
    <m/>
    <m/>
    <m/>
    <x v="2"/>
    <x v="1"/>
    <n v="0"/>
    <m/>
    <m/>
    <m/>
    <m/>
    <s v="CHERRE DEAN J"/>
    <s v="CHERRE FRANCES L"/>
    <s v="3355 W BIRDS NEST DR"/>
    <s v="BEVERLY HILLS FL 34465"/>
  </r>
  <r>
    <x v="2670"/>
    <s v="18E17S320030  00400 0010"/>
    <s v="7492"/>
    <s v="PINE RIDGE UNITS 3 &amp; 4"/>
    <s v="0100"/>
    <s v="Single Family Residential"/>
    <s v="34"/>
    <s v="17S"/>
    <s v="18E"/>
    <s v="STANDARD"/>
    <x v="0"/>
    <n v="48431"/>
    <n v="1.1100000000000001"/>
    <s v="000X"/>
    <n v="2271"/>
    <s v="W"/>
    <x v="130"/>
    <s v="DR"/>
    <m/>
    <s v="BEVERLY HILLS"/>
    <m/>
    <s v="PINE RIDGE UNIT 3 PB 8 PG 51 LOT 1 BLK 40"/>
    <n v="223351"/>
    <n v="17790"/>
    <n v="205561"/>
    <n v="163020"/>
    <n v="138020"/>
    <x v="0"/>
    <x v="1010"/>
    <n v="285000"/>
    <n v="3078"/>
    <n v="582"/>
    <x v="0"/>
    <s v="WARRANTY DEED"/>
    <n v="1"/>
    <x v="21"/>
    <x v="1"/>
    <x v="0"/>
    <m/>
    <n v="2222"/>
    <n v="32"/>
    <x v="0"/>
    <x v="0"/>
    <n v="3263"/>
    <m/>
    <m/>
    <m/>
    <m/>
    <s v="BAUN TERRY RAY"/>
    <s v="WILLIAMS SHIRLEY ANN"/>
    <s v="2271 W TALL OAKS DR"/>
    <s v="BEVERLY HILLS FL 34465"/>
  </r>
  <r>
    <x v="2671"/>
    <s v="18E17S320030  03050 0130"/>
    <s v="7492"/>
    <s v="PINE RIDGE UNITS 3 &amp; 4"/>
    <s v="0000"/>
    <s v="Vacant Residential"/>
    <s v="09"/>
    <s v="18S"/>
    <s v="18E"/>
    <s v="STANDARD"/>
    <x v="1"/>
    <n v="46219"/>
    <n v="1.06"/>
    <s v="000X"/>
    <n v="3115"/>
    <s v="W"/>
    <x v="142"/>
    <s v="DR"/>
    <m/>
    <s v="BEVERLY HILLS"/>
    <m/>
    <s v="PINE RIDGE UNIT 3 PB 8 PG 51 LOT 13 BLK 305"/>
    <n v="16980"/>
    <n v="16980"/>
    <n v="0"/>
    <n v="16980"/>
    <n v="16980"/>
    <x v="1"/>
    <x v="596"/>
    <n v="25000"/>
    <n v="3107"/>
    <n v="802"/>
    <x v="1"/>
    <s v="WARRANTY DEED"/>
    <m/>
    <x v="6"/>
    <x v="2"/>
    <x v="2"/>
    <m/>
    <m/>
    <m/>
    <x v="2"/>
    <x v="1"/>
    <n v="0"/>
    <m/>
    <m/>
    <m/>
    <m/>
    <s v="HARTLAND HOMES INC"/>
    <m/>
    <s v="2931 LANDOVER BLVD"/>
    <s v="SPRING HILL FL 34608"/>
  </r>
  <r>
    <x v="2672"/>
    <s v="18E17S320030  00400 0150"/>
    <s v="7492"/>
    <s v="PINE RIDGE UNITS 3 &amp; 4"/>
    <s v="0100"/>
    <s v="Single Family Residential"/>
    <s v="34"/>
    <s v="17S"/>
    <s v="18E"/>
    <s v="STANDARD"/>
    <x v="0"/>
    <n v="43672"/>
    <n v="1"/>
    <s v="000X"/>
    <n v="2205"/>
    <s v="W"/>
    <x v="130"/>
    <s v="DR"/>
    <m/>
    <s v="BEVERLY HILLS"/>
    <m/>
    <s v="PINE RIDGE UNIT 3 PB 8 PG 51 LOT 15 BLK 40"/>
    <n v="161046"/>
    <n v="16040"/>
    <n v="145006"/>
    <n v="161046"/>
    <n v="161046"/>
    <x v="1"/>
    <x v="1011"/>
    <n v="185000"/>
    <n v="2938"/>
    <n v="1584"/>
    <x v="0"/>
    <s v="WARRANTY DEED"/>
    <n v="1"/>
    <x v="7"/>
    <x v="1"/>
    <x v="0"/>
    <m/>
    <n v="1641"/>
    <n v="29"/>
    <x v="1"/>
    <x v="0"/>
    <n v="2396"/>
    <m/>
    <m/>
    <m/>
    <m/>
    <s v="DEBRUNO RICHARD M"/>
    <m/>
    <s v="4110 RINGWOOD CIR"/>
    <s v="HERNANDO FL 34442"/>
  </r>
  <r>
    <x v="2673"/>
    <s v="18E17S320030  03050 0210"/>
    <s v="7492"/>
    <s v="PINE RIDGE UNITS 3 &amp; 4"/>
    <s v="0000"/>
    <s v="Vacant Residential"/>
    <s v="09"/>
    <s v="18S"/>
    <s v="18E"/>
    <s v="STANDARD"/>
    <x v="1"/>
    <n v="46207"/>
    <n v="1.06"/>
    <s v="000X"/>
    <n v="3387"/>
    <s v="W"/>
    <x v="142"/>
    <s v="DR"/>
    <m/>
    <s v="BEVERLY HILLS"/>
    <m/>
    <s v="PINE RIDGE UNIT 3 PB 8 PG 51 LOT 21 BLK 305"/>
    <n v="16970"/>
    <n v="16970"/>
    <n v="0"/>
    <n v="16970"/>
    <n v="16970"/>
    <x v="1"/>
    <x v="1012"/>
    <n v="17000"/>
    <n v="2924"/>
    <n v="174"/>
    <x v="1"/>
    <s v="WARRANTY DEED"/>
    <m/>
    <x v="6"/>
    <x v="2"/>
    <x v="2"/>
    <m/>
    <m/>
    <m/>
    <x v="2"/>
    <x v="1"/>
    <n v="0"/>
    <m/>
    <m/>
    <m/>
    <m/>
    <s v="CHERRE DEAN J"/>
    <s v="CHERRE FRANCES L"/>
    <s v="3355 W BIRDS NEST DR"/>
    <s v="BEVERLY HILLS FL 34465"/>
  </r>
  <r>
    <x v="2674"/>
    <s v="18E17S320030  03050 0220"/>
    <s v="7492"/>
    <s v="PINE RIDGE UNITS 3 &amp; 4"/>
    <s v="0100"/>
    <s v="Single Family Residential"/>
    <s v="09"/>
    <s v="18S"/>
    <s v="18E"/>
    <s v="STANDARD"/>
    <x v="0"/>
    <n v="46071"/>
    <n v="1.06"/>
    <s v="000X"/>
    <n v="3419"/>
    <s v="W"/>
    <x v="142"/>
    <s v="DR"/>
    <m/>
    <s v="BEVERLY HILLS"/>
    <m/>
    <s v="PINE RIDGE UNIT 3 PB 8 PG 51 LOT 22 BLK 305"/>
    <n v="259518"/>
    <n v="16920"/>
    <n v="242598"/>
    <n v="253038"/>
    <n v="227538"/>
    <x v="0"/>
    <x v="364"/>
    <n v="325000"/>
    <n v="2930"/>
    <n v="197"/>
    <x v="0"/>
    <s v="WARRANTY DEED"/>
    <n v="1"/>
    <x v="22"/>
    <x v="1"/>
    <x v="0"/>
    <m/>
    <n v="2364"/>
    <n v="32"/>
    <x v="0"/>
    <x v="0"/>
    <n v="3311"/>
    <m/>
    <m/>
    <m/>
    <m/>
    <s v="URAM MARLENE A"/>
    <m/>
    <s v="3419 W BIRDS NEST"/>
    <s v="BEVERLY HILLS FL 34465"/>
  </r>
  <r>
    <x v="2675"/>
    <s v="18E17S320030  03060 0020"/>
    <s v="7492"/>
    <s v="PINE RIDGE UNITS 3 &amp; 4"/>
    <s v="0100"/>
    <s v="Single Family Residential"/>
    <s v="09"/>
    <s v="18S"/>
    <s v="18E"/>
    <s v="STANDARD"/>
    <x v="0"/>
    <n v="44206"/>
    <n v="1.01"/>
    <s v="000X"/>
    <n v="3856"/>
    <s v="W"/>
    <x v="142"/>
    <s v="DR"/>
    <m/>
    <s v="BEVERLY HILLS"/>
    <m/>
    <s v="PINE RIDGE UNIT 3 PB 8 PG 51 LOT 2 BLK 306 "/>
    <n v="267690"/>
    <n v="16240"/>
    <n v="251450"/>
    <n v="267690"/>
    <n v="267690"/>
    <x v="1"/>
    <x v="315"/>
    <n v="48000"/>
    <n v="1759"/>
    <n v="556"/>
    <x v="1"/>
    <s v="WARRANTY DEED"/>
    <n v="1"/>
    <x v="41"/>
    <x v="0"/>
    <x v="1"/>
    <m/>
    <n v="2515"/>
    <n v="32"/>
    <x v="1"/>
    <x v="0"/>
    <n v="3392"/>
    <m/>
    <m/>
    <m/>
    <m/>
    <s v="DELGADO REYNALDO"/>
    <s v="DELGADO SELENIA"/>
    <s v="3856 W BIRDS NEST DR"/>
    <s v="BEVERLY HILLS FL 34465"/>
  </r>
  <r>
    <x v="2676"/>
    <s v="18E17S320030  00410 0120"/>
    <s v="7492"/>
    <s v="PINE RIDGE UNITS 3 &amp; 4"/>
    <s v="0100"/>
    <s v="Single Family Residential"/>
    <s v="03"/>
    <s v="18S"/>
    <s v="18E"/>
    <s v="STANDARD"/>
    <x v="0"/>
    <n v="50395"/>
    <n v="1.1599999999999999"/>
    <s v="000X"/>
    <n v="5775"/>
    <s v="N"/>
    <x v="105"/>
    <s v="DR"/>
    <m/>
    <s v="BEVERLY HILLS"/>
    <m/>
    <s v="PINE RIDGE UNIT 3 PB 8 PG 51 LOT 12 BLK 41"/>
    <n v="307065"/>
    <n v="18510"/>
    <n v="288555"/>
    <n v="307065"/>
    <n v="282065"/>
    <x v="0"/>
    <x v="1013"/>
    <n v="335000"/>
    <n v="3001"/>
    <n v="1497"/>
    <x v="0"/>
    <s v="WARRANTY DEED"/>
    <n v="1"/>
    <x v="41"/>
    <x v="1"/>
    <x v="0"/>
    <n v="1"/>
    <n v="2832"/>
    <n v="32"/>
    <x v="0"/>
    <x v="0"/>
    <n v="4115"/>
    <m/>
    <m/>
    <m/>
    <m/>
    <s v="ZIOERJEN BRUNO"/>
    <s v="ZIOERJEN THERESA"/>
    <s v="5775 N LENA DR"/>
    <s v="BEVERLY HILLS FL 34465"/>
  </r>
  <r>
    <x v="2677"/>
    <s v="18E17S320030  03060 0040"/>
    <s v="7492"/>
    <s v="PINE RIDGE UNITS 3 &amp; 4"/>
    <s v="0100"/>
    <s v="Single Family Residential"/>
    <s v="09"/>
    <s v="18S"/>
    <s v="18E"/>
    <s v="STANDARD"/>
    <x v="0"/>
    <n v="44272"/>
    <n v="1.02"/>
    <s v="000X"/>
    <n v="3784"/>
    <s v="W"/>
    <x v="142"/>
    <s v="DR"/>
    <m/>
    <s v="BEVERLY HILLS"/>
    <m/>
    <s v="PINE RIDGE UNIT 3 PB 8 PG 51 LOT 4 BLK 306"/>
    <n v="187791"/>
    <n v="16260"/>
    <n v="171531"/>
    <n v="143953"/>
    <n v="0"/>
    <x v="0"/>
    <x v="293"/>
    <n v="144000"/>
    <n v="2628"/>
    <n v="2257"/>
    <x v="0"/>
    <s v="TO OR FROM BANKS/LOAN CO."/>
    <n v="1"/>
    <x v="13"/>
    <x v="1"/>
    <x v="0"/>
    <m/>
    <n v="1824"/>
    <n v="32"/>
    <x v="0"/>
    <x v="0"/>
    <n v="2714"/>
    <m/>
    <m/>
    <m/>
    <m/>
    <s v="HARRYMAN LARRY D"/>
    <s v="HARRYMAN LOU ANN"/>
    <s v="3784 W BIRDS NEST DR"/>
    <s v="BEVERLY HILLS FL 34465"/>
  </r>
  <r>
    <x v="2678"/>
    <s v="18E17S320030  00410 0140"/>
    <s v="7492"/>
    <s v="PINE RIDGE UNITS 3 &amp; 4"/>
    <s v="0100"/>
    <s v="Single Family Residential"/>
    <s v="03"/>
    <s v="18S"/>
    <s v="18E"/>
    <s v="1.0 TO 2.5 ACRES HIGH"/>
    <x v="0"/>
    <n v="61498"/>
    <n v="1.41"/>
    <s v="000X"/>
    <n v="5745"/>
    <s v="N"/>
    <x v="105"/>
    <s v="DR"/>
    <m/>
    <s v="BEVERLY HILLS"/>
    <m/>
    <s v="PINE RIDGE UNIT 3 PB 8 PG 51 LOT 14 BLK 41"/>
    <n v="240861"/>
    <n v="17650"/>
    <n v="223211"/>
    <n v="186667"/>
    <n v="161667"/>
    <x v="0"/>
    <x v="208"/>
    <n v="370000"/>
    <n v="1979"/>
    <n v="224"/>
    <x v="0"/>
    <s v="WARRANTY DEED"/>
    <n v="1"/>
    <x v="23"/>
    <x v="1"/>
    <x v="0"/>
    <m/>
    <n v="2182"/>
    <n v="32"/>
    <x v="0"/>
    <x v="0"/>
    <n v="3346"/>
    <m/>
    <m/>
    <m/>
    <m/>
    <s v="DAGAMAC GENARO"/>
    <s v="DAGAMAC BRIDIGA C"/>
    <s v="5745 N LENA PT"/>
    <s v="BEVERLY HILLS FL 34465"/>
  </r>
  <r>
    <x v="2679"/>
    <s v="18E17S320030  03060 0080"/>
    <s v="7492"/>
    <s v="PINE RIDGE UNITS 3 &amp; 4"/>
    <s v="0000"/>
    <s v="Vacant Residential"/>
    <s v="09"/>
    <s v="18S"/>
    <s v="18E"/>
    <s v="STANDARD"/>
    <x v="1"/>
    <n v="44399"/>
    <n v="1.02"/>
    <s v="000X"/>
    <n v="3642"/>
    <s v="W"/>
    <x v="142"/>
    <s v="DR"/>
    <m/>
    <s v="BEVERLY HILLS"/>
    <m/>
    <s v="PINE RIDGE UNIT 3 PB 8 PG 51 LOT 8 BLK 306 "/>
    <n v="16310"/>
    <n v="16310"/>
    <n v="0"/>
    <n v="16310"/>
    <n v="16310"/>
    <x v="1"/>
    <x v="175"/>
    <n v="30400"/>
    <n v="1442"/>
    <n v="1356"/>
    <x v="1"/>
    <s v="SAME FAMILY/DEED FOL"/>
    <m/>
    <x v="6"/>
    <x v="2"/>
    <x v="2"/>
    <m/>
    <m/>
    <m/>
    <x v="2"/>
    <x v="1"/>
    <n v="0"/>
    <m/>
    <m/>
    <m/>
    <m/>
    <s v="YI PETER P &amp; HEASOOK YI"/>
    <m/>
    <s v="460 WAGNER RD"/>
    <s v="NORTHFIELD IL 60093"/>
  </r>
  <r>
    <x v="2680"/>
    <s v="18E17S320030  03060 0100"/>
    <s v="7492"/>
    <s v="PINE RIDGE UNITS 3 &amp; 4"/>
    <s v="0000"/>
    <s v="Vacant Residential"/>
    <s v="09"/>
    <s v="18S"/>
    <s v="18E"/>
    <s v="STANDARD"/>
    <x v="1"/>
    <n v="44463"/>
    <n v="1.02"/>
    <s v="000X"/>
    <n v="3576"/>
    <s v="W"/>
    <x v="142"/>
    <s v="DR"/>
    <m/>
    <s v="BEVERLY HILLS"/>
    <m/>
    <s v="PINE RIDGE UNIT 3 PB 8 PG 51 LOT 10 BLK 306"/>
    <n v="16330"/>
    <n v="16330"/>
    <n v="0"/>
    <n v="16330"/>
    <n v="16330"/>
    <x v="1"/>
    <x v="288"/>
    <n v="87000"/>
    <n v="1865"/>
    <n v="526"/>
    <x v="1"/>
    <s v="WARRANTY DEED"/>
    <m/>
    <x v="6"/>
    <x v="2"/>
    <x v="2"/>
    <m/>
    <m/>
    <m/>
    <x v="2"/>
    <x v="1"/>
    <n v="0"/>
    <m/>
    <m/>
    <m/>
    <m/>
    <s v="PANDZA EMIN"/>
    <s v="PANDZA JASMINKA"/>
    <s v="9431 59TH ST N"/>
    <s v="PINELLAS PARK FL 33782 3526"/>
  </r>
  <r>
    <x v="2681"/>
    <s v="18E17S320030  00380 0170"/>
    <s v="7492"/>
    <s v="PINE RIDGE UNITS 3 &amp; 4"/>
    <s v="0100"/>
    <s v="Single Family Residential"/>
    <s v="03"/>
    <s v="18S"/>
    <s v="18E"/>
    <s v="STANDARD"/>
    <x v="0"/>
    <n v="53677"/>
    <n v="1.23"/>
    <s v="000X"/>
    <n v="2105"/>
    <s v="W"/>
    <x v="130"/>
    <s v="DR"/>
    <m/>
    <s v="BEVERLY HILLS"/>
    <m/>
    <s v="PINE RIDGE UNIT 3 PB 8 PG 51 LOT 17 BLK 38"/>
    <n v="264974"/>
    <n v="19720"/>
    <n v="245254"/>
    <n v="189776"/>
    <n v="164776"/>
    <x v="0"/>
    <x v="721"/>
    <n v="15000"/>
    <n v="1096"/>
    <n v="42"/>
    <x v="1"/>
    <s v="WARRANTY DEED"/>
    <n v="1"/>
    <x v="10"/>
    <x v="1"/>
    <x v="1"/>
    <m/>
    <n v="2745"/>
    <n v="32"/>
    <x v="0"/>
    <x v="0"/>
    <n v="3770"/>
    <m/>
    <m/>
    <m/>
    <m/>
    <s v="PETERSEN BARBARA A"/>
    <s v="GRIMES BARBARA E"/>
    <s v="2105 W TALL OAKS DR"/>
    <s v="BEVERLY HILLS FL 34465"/>
  </r>
  <r>
    <x v="2682"/>
    <s v="18E17S320030  03040 0100"/>
    <s v="7492"/>
    <s v="PINE RIDGE UNITS 3 &amp; 4"/>
    <s v="0100"/>
    <s v="Single Family Residential"/>
    <s v="09"/>
    <s v="18S"/>
    <s v="18E"/>
    <s v="STANDARD"/>
    <x v="0"/>
    <n v="43781"/>
    <n v="1.01"/>
    <s v="000X"/>
    <n v="3578"/>
    <s v="W"/>
    <x v="143"/>
    <s v="RD"/>
    <m/>
    <s v="BEVERLY HILLS"/>
    <m/>
    <s v="PINE RIDGE UNIT 3 PB 8 PG 51 LOT 10 BLK 304"/>
    <n v="224618"/>
    <n v="16080"/>
    <n v="208538"/>
    <n v="189710"/>
    <n v="159210"/>
    <x v="0"/>
    <x v="233"/>
    <n v="175000"/>
    <n v="2622"/>
    <n v="1683"/>
    <x v="0"/>
    <s v="WARRANTY DEED"/>
    <n v="1"/>
    <x v="0"/>
    <x v="1"/>
    <x v="0"/>
    <m/>
    <n v="1817"/>
    <n v="32"/>
    <x v="1"/>
    <x v="0"/>
    <n v="2582"/>
    <m/>
    <m/>
    <m/>
    <m/>
    <s v="HOSMAN WILLIAM A"/>
    <s v="HOSMAN DIANE"/>
    <s v="3578 WEST BRAZILNUT RD"/>
    <s v="BEVERLY HILLS FL 34465"/>
  </r>
  <r>
    <x v="2683"/>
    <s v="18E17S320030  00390 0010"/>
    <s v="7492"/>
    <s v="PINE RIDGE UNITS 3 &amp; 4"/>
    <s v="0000"/>
    <s v="Vacant Residential"/>
    <s v="34"/>
    <s v="17S"/>
    <s v="18E"/>
    <s v="STANDARD"/>
    <x v="1"/>
    <n v="46227"/>
    <n v="1.06"/>
    <s v="000X"/>
    <n v="6120"/>
    <s v="N"/>
    <x v="132"/>
    <s v="DR"/>
    <m/>
    <s v="BEVERLY HILLS"/>
    <m/>
    <s v="PINE RIDGE UNIT 3 PB 8 PG 51 LOT 1 BLK 39"/>
    <n v="16980"/>
    <n v="16980"/>
    <n v="0"/>
    <n v="16980"/>
    <n v="16980"/>
    <x v="1"/>
    <x v="62"/>
    <n v="20900"/>
    <n v="1338"/>
    <n v="1620"/>
    <x v="1"/>
    <s v="FROM DEVELOPERS"/>
    <m/>
    <x v="6"/>
    <x v="2"/>
    <x v="2"/>
    <m/>
    <m/>
    <m/>
    <x v="2"/>
    <x v="1"/>
    <n v="0"/>
    <m/>
    <m/>
    <m/>
    <m/>
    <s v="CHIN CHENG CHIH"/>
    <m/>
    <s v="F5 NO 16 ALLEY 9 LN 2"/>
    <s v="CHUNG HO CITY TAIPEI CO TAIPEI TAIWAN"/>
  </r>
  <r>
    <x v="2684"/>
    <s v="18E17S320030  00390 0030"/>
    <s v="7492"/>
    <s v="PINE RIDGE UNITS 3 &amp; 4"/>
    <s v="0000"/>
    <s v="Vacant Residential"/>
    <s v="34"/>
    <s v="17S"/>
    <s v="18E"/>
    <s v="STANDARD"/>
    <x v="1"/>
    <n v="43824"/>
    <n v="1.01"/>
    <s v="000X"/>
    <n v="6058"/>
    <s v="N"/>
    <x v="132"/>
    <s v="DR"/>
    <m/>
    <s v="BEVERLY HILLS"/>
    <m/>
    <s v="PINE RIDGE UNIT 3 PB 8 PG 51 LOT 3 BLK 39"/>
    <n v="16100"/>
    <n v="16100"/>
    <n v="0"/>
    <n v="16100"/>
    <n v="16100"/>
    <x v="1"/>
    <x v="23"/>
    <m/>
    <m/>
    <m/>
    <x v="2"/>
    <m/>
    <m/>
    <x v="6"/>
    <x v="2"/>
    <x v="2"/>
    <m/>
    <m/>
    <m/>
    <x v="2"/>
    <x v="1"/>
    <n v="0"/>
    <m/>
    <m/>
    <m/>
    <m/>
    <s v="TRACY DORIS J"/>
    <m/>
    <s v="8211 65TH AVE"/>
    <s v="KENOSHA WI 53142"/>
  </r>
  <r>
    <x v="2685"/>
    <s v="18E17S320030  00390 0040"/>
    <s v="7492"/>
    <s v="PINE RIDGE UNITS 3 &amp; 4"/>
    <s v="0100"/>
    <s v="Single Family Residential"/>
    <s v="34"/>
    <s v="17S"/>
    <s v="18E"/>
    <s v="STANDARD"/>
    <x v="0"/>
    <n v="43809"/>
    <n v="1.01"/>
    <s v="000X"/>
    <n v="6024"/>
    <s v="N"/>
    <x v="132"/>
    <s v="DR"/>
    <m/>
    <s v="BEVERLY HILLS"/>
    <m/>
    <s v="PINE RIDGE UNIT 3 PB 8 PG 51 LOT 4 BLK 39"/>
    <n v="265953"/>
    <n v="16090"/>
    <n v="249863"/>
    <n v="192248"/>
    <n v="167248"/>
    <x v="0"/>
    <x v="120"/>
    <n v="237500"/>
    <n v="2517"/>
    <n v="2317"/>
    <x v="0"/>
    <s v="WARRANTY DEED"/>
    <n v="1"/>
    <x v="15"/>
    <x v="0"/>
    <x v="1"/>
    <m/>
    <n v="2882"/>
    <n v="32"/>
    <x v="1"/>
    <x v="0"/>
    <n v="3858"/>
    <m/>
    <m/>
    <m/>
    <m/>
    <s v="SPREEN WILLIAM FRANK"/>
    <s v="SPREEN WILLA SUE"/>
    <s v="6024 N LAMP POST DR"/>
    <s v="BEVERLY HILLS FL 34465"/>
  </r>
  <r>
    <x v="2686"/>
    <s v="18E17S320030  03040 0180"/>
    <s v="7492"/>
    <s v="PINE RIDGE UNITS 3 &amp; 4"/>
    <s v="0100"/>
    <s v="Single Family Residential"/>
    <s v="09"/>
    <s v="18S"/>
    <s v="18E"/>
    <s v="STANDARD"/>
    <x v="0"/>
    <n v="46334"/>
    <n v="1.06"/>
    <s v="000X"/>
    <n v="3617"/>
    <s v="W"/>
    <x v="142"/>
    <s v="DR"/>
    <m/>
    <s v="BEVERLY HILLS"/>
    <m/>
    <s v="PINE RIDGE UNIT 3 PB 8 PG 51 LOT 18 BLK 304"/>
    <n v="243271"/>
    <n v="17020"/>
    <n v="226251"/>
    <n v="242156"/>
    <n v="212156"/>
    <x v="0"/>
    <x v="949"/>
    <n v="259900"/>
    <n v="2869"/>
    <n v="1754"/>
    <x v="0"/>
    <s v="WARRANTY DEED"/>
    <n v="1"/>
    <x v="29"/>
    <x v="1"/>
    <x v="0"/>
    <m/>
    <n v="1955"/>
    <n v="32"/>
    <x v="0"/>
    <x v="0"/>
    <n v="3144"/>
    <m/>
    <m/>
    <m/>
    <m/>
    <s v="SAGERS JASON A"/>
    <s v="SAGERS LISA A"/>
    <s v="3617 W BIRDS NEST DR"/>
    <s v="BEVERLY HILLS FL 34465"/>
  </r>
  <r>
    <x v="2687"/>
    <s v="18E17S320030  03040 0210"/>
    <s v="7492"/>
    <s v="PINE RIDGE UNITS 3 &amp; 4"/>
    <s v="0000"/>
    <s v="Vacant Residential"/>
    <s v="09"/>
    <s v="18S"/>
    <s v="18E"/>
    <s v="STANDARD"/>
    <x v="1"/>
    <n v="46336"/>
    <n v="1.06"/>
    <s v="000X"/>
    <n v="3709"/>
    <s v="W"/>
    <x v="142"/>
    <s v="DR"/>
    <m/>
    <s v="BEVERLY HILLS"/>
    <m/>
    <s v="PINE RIDGE UNIT 3 PB 8 PG 51 LOT 21 BLK 304 "/>
    <n v="17020"/>
    <n v="17020"/>
    <n v="0"/>
    <n v="17020"/>
    <n v="17020"/>
    <x v="1"/>
    <x v="264"/>
    <n v="24000"/>
    <n v="1239"/>
    <n v="870"/>
    <x v="1"/>
    <s v="FROM DEVELOPERS"/>
    <m/>
    <x v="6"/>
    <x v="2"/>
    <x v="2"/>
    <m/>
    <m/>
    <m/>
    <x v="2"/>
    <x v="1"/>
    <n v="0"/>
    <m/>
    <m/>
    <m/>
    <m/>
    <s v="PARKHURST TAMMY A"/>
    <m/>
    <s v="273 LAKEMERE DR"/>
    <s v="SOUTHBURY CT 06488"/>
  </r>
  <r>
    <x v="2688"/>
    <s v="18E17S320030  00400 0040"/>
    <s v="7492"/>
    <s v="PINE RIDGE UNITS 3 &amp; 4"/>
    <s v="0100"/>
    <s v="Single Family Residential"/>
    <s v="34"/>
    <s v="17S"/>
    <s v="18E"/>
    <s v="STANDARD"/>
    <x v="0"/>
    <n v="44254"/>
    <n v="1.02"/>
    <s v="000X"/>
    <n v="6014"/>
    <s v="N"/>
    <x v="144"/>
    <s v="TER"/>
    <m/>
    <s v="BEVERLY HILLS"/>
    <m/>
    <s v="PINE RIDGE UNIT 3 PB 8 PG 51 LOT 4 BLK 40"/>
    <n v="233326"/>
    <n v="16250"/>
    <n v="217076"/>
    <n v="171037"/>
    <n v="146037"/>
    <x v="0"/>
    <x v="1014"/>
    <n v="10000"/>
    <n v="901"/>
    <n v="1728"/>
    <x v="1"/>
    <s v="WARRANTY DEED"/>
    <n v="1"/>
    <x v="14"/>
    <x v="1"/>
    <x v="0"/>
    <m/>
    <n v="2270"/>
    <n v="32"/>
    <x v="0"/>
    <x v="0"/>
    <n v="3527"/>
    <m/>
    <m/>
    <m/>
    <m/>
    <s v="MORRIS GENE R"/>
    <s v="MORRIS REBECCA A"/>
    <s v="6014 N KINGWOOD TER"/>
    <s v="BEVERLY HILLS FL 34465 2359"/>
  </r>
  <r>
    <x v="2689"/>
    <s v="18E17S320030  00400 0080"/>
    <s v="7492"/>
    <s v="PINE RIDGE UNITS 3 &amp; 4"/>
    <s v="0100"/>
    <s v="Single Family Residential"/>
    <s v="03"/>
    <s v="18S"/>
    <s v="18E"/>
    <s v="STANDARD"/>
    <x v="0"/>
    <n v="47254"/>
    <n v="1.08"/>
    <s v="000X"/>
    <n v="5892"/>
    <s v="N"/>
    <x v="144"/>
    <s v="TER"/>
    <m/>
    <s v="BEVERLY HILLS"/>
    <m/>
    <s v="PINE RIDGE UNIT 3 PB 8 PG 51 LOT 8 BLK 40"/>
    <n v="250249"/>
    <n v="17360"/>
    <n v="232889"/>
    <n v="199041"/>
    <n v="174041"/>
    <x v="0"/>
    <x v="407"/>
    <n v="12000"/>
    <n v="1263"/>
    <n v="1569"/>
    <x v="1"/>
    <s v="WARRANTY DEED"/>
    <n v="1"/>
    <x v="11"/>
    <x v="1"/>
    <x v="0"/>
    <m/>
    <n v="2489"/>
    <n v="32"/>
    <x v="0"/>
    <x v="0"/>
    <n v="3866"/>
    <m/>
    <m/>
    <m/>
    <m/>
    <s v="MACKEY MICHAEL T"/>
    <s v="MACKEY BURNETT DEBRA E"/>
    <s v="PO BOX 641450"/>
    <s v="BEVERLY HILLS FL 34464"/>
  </r>
  <r>
    <x v="2690"/>
    <s v="18E17S320030  03050 0170"/>
    <s v="7492"/>
    <s v="PINE RIDGE UNITS 3 &amp; 4"/>
    <s v="0100"/>
    <s v="Single Family Residential"/>
    <s v="09"/>
    <s v="18S"/>
    <s v="18E"/>
    <s v="STANDARD"/>
    <x v="0"/>
    <n v="43715"/>
    <n v="1"/>
    <s v="000X"/>
    <n v="3253"/>
    <s v="W"/>
    <x v="142"/>
    <s v="DR"/>
    <m/>
    <s v="BEVERLY HILLS"/>
    <m/>
    <s v="PINE RIDGE UNIT 3 PB 8 PG 51 LOT 17 BLK 305"/>
    <n v="301541"/>
    <n v="16060"/>
    <n v="285481"/>
    <n v="271039"/>
    <n v="246039"/>
    <x v="0"/>
    <x v="163"/>
    <n v="335000"/>
    <n v="2825"/>
    <n v="1559"/>
    <x v="0"/>
    <s v="WARRANTY DEED"/>
    <n v="1"/>
    <x v="15"/>
    <x v="1"/>
    <x v="1"/>
    <m/>
    <n v="2637"/>
    <n v="32"/>
    <x v="0"/>
    <x v="0"/>
    <n v="3723"/>
    <m/>
    <m/>
    <m/>
    <m/>
    <s v="SMUTKO DOUGLAS R"/>
    <s v="SMUTKO MICHELLE R"/>
    <s v="3253 W BIRDS NEST DR"/>
    <s v="BEVERLY HILLS FL 34465"/>
  </r>
  <r>
    <x v="2691"/>
    <s v="18E17S320030  03060 0070"/>
    <s v="7492"/>
    <s v="PINE RIDGE UNITS 3 &amp; 4"/>
    <s v="0100"/>
    <s v="Single Family Residential"/>
    <s v="09"/>
    <s v="18S"/>
    <s v="18E"/>
    <s v="STANDARD"/>
    <x v="0"/>
    <n v="44368"/>
    <n v="1.02"/>
    <s v="000X"/>
    <n v="3686"/>
    <s v="W"/>
    <x v="142"/>
    <s v="DR"/>
    <m/>
    <s v="BEVERLY HILLS"/>
    <m/>
    <s v="PINE RIDGE UNIT 3 PB 8 PG 51 LOT 7 BLK 306"/>
    <n v="292643"/>
    <n v="16300"/>
    <n v="276343"/>
    <n v="222403"/>
    <n v="192403"/>
    <x v="0"/>
    <x v="201"/>
    <n v="20000"/>
    <n v="1647"/>
    <n v="513"/>
    <x v="1"/>
    <s v="WARRANTY DEED"/>
    <n v="1"/>
    <x v="24"/>
    <x v="0"/>
    <x v="0"/>
    <m/>
    <n v="2951"/>
    <n v="32"/>
    <x v="0"/>
    <x v="0"/>
    <n v="4132"/>
    <m/>
    <m/>
    <m/>
    <m/>
    <s v="VALERO ALBERT J"/>
    <s v="VALERO BEATRICE"/>
    <s v="3686 W BIRDS NEST DR"/>
    <s v="BEVERLY HILLS FL 34465"/>
  </r>
  <r>
    <x v="2692"/>
    <s v="18E17S320030  03060 0090"/>
    <s v="7492"/>
    <s v="PINE RIDGE UNITS 3 &amp; 4"/>
    <s v="0000"/>
    <s v="Vacant Residential"/>
    <s v="09"/>
    <s v="18S"/>
    <s v="18E"/>
    <s v="STANDARD"/>
    <x v="1"/>
    <n v="44432"/>
    <n v="1.02"/>
    <s v="000X"/>
    <n v="3618"/>
    <s v="W"/>
    <x v="142"/>
    <s v="DR"/>
    <m/>
    <s v="BEVERLY HILLS"/>
    <m/>
    <s v="PINE RIDGE UNIT 3 PB 8 PG 51 LOT 9 BLK 306 "/>
    <n v="16320"/>
    <n v="16320"/>
    <n v="0"/>
    <n v="16320"/>
    <n v="16320"/>
    <x v="1"/>
    <x v="611"/>
    <n v="19000"/>
    <n v="1166"/>
    <n v="1421"/>
    <x v="1"/>
    <s v="FROM DEVELOPERS"/>
    <m/>
    <x v="6"/>
    <x v="2"/>
    <x v="2"/>
    <m/>
    <m/>
    <m/>
    <x v="2"/>
    <x v="1"/>
    <n v="0"/>
    <m/>
    <m/>
    <m/>
    <m/>
    <s v="DIAZ BARBARA JANE H"/>
    <m/>
    <s v="16249 SW 93RD ST"/>
    <s v="MIAMI FL 33196 4918"/>
  </r>
  <r>
    <x v="2693"/>
    <s v="18E17S320030  00390 0020"/>
    <s v="7492"/>
    <s v="PINE RIDGE UNITS 3 &amp; 4"/>
    <s v="0100"/>
    <s v="Single Family Residential"/>
    <s v="34"/>
    <s v="17S"/>
    <s v="18E"/>
    <s v="STANDARD"/>
    <x v="0"/>
    <n v="43838"/>
    <n v="1.01"/>
    <s v="000X"/>
    <n v="6082"/>
    <s v="N"/>
    <x v="132"/>
    <s v="DR"/>
    <m/>
    <s v="BEVERLY HILLS"/>
    <m/>
    <s v="PINE RIDGE UNIT 3 PB 8 PG 51 LOT 2 BLK 39"/>
    <n v="318099"/>
    <n v="16100"/>
    <n v="301999"/>
    <n v="248898"/>
    <n v="223898"/>
    <x v="0"/>
    <x v="561"/>
    <n v="354000"/>
    <n v="2824"/>
    <n v="1769"/>
    <x v="0"/>
    <s v="WARRANTY DEED"/>
    <n v="1"/>
    <x v="40"/>
    <x v="1"/>
    <x v="0"/>
    <m/>
    <n v="2428"/>
    <n v="32"/>
    <x v="0"/>
    <x v="0"/>
    <n v="3549"/>
    <m/>
    <m/>
    <m/>
    <m/>
    <s v="TINSLEY-FORD DEBORAH"/>
    <m/>
    <s v="6082 N LAMP POST DR"/>
    <s v="BEVERLY HILLS FL 34465"/>
  </r>
  <r>
    <x v="2694"/>
    <s v="18E17S320030  00390 0090"/>
    <s v="7492"/>
    <s v="PINE RIDGE UNITS 3 &amp; 4"/>
    <s v="0100"/>
    <s v="Single Family Residential"/>
    <s v="34"/>
    <s v="17S"/>
    <s v="18E"/>
    <s v="STANDARD"/>
    <x v="0"/>
    <n v="43841"/>
    <n v="1.01"/>
    <s v="000X"/>
    <n v="6015"/>
    <s v="N"/>
    <x v="144"/>
    <s v="TER"/>
    <m/>
    <s v="BEVERLY HILLS"/>
    <m/>
    <s v="PINE RIDGE UNIT 3 PB 8 PG 51 LOT 9 BLK 39"/>
    <n v="202399"/>
    <n v="16100"/>
    <n v="186299"/>
    <n v="147158"/>
    <n v="122158"/>
    <x v="0"/>
    <x v="420"/>
    <n v="146000"/>
    <n v="1281"/>
    <n v="1994"/>
    <x v="0"/>
    <s v="WARRANTY DEED"/>
    <n v="1"/>
    <x v="7"/>
    <x v="1"/>
    <x v="0"/>
    <m/>
    <n v="1970"/>
    <n v="32"/>
    <x v="0"/>
    <x v="0"/>
    <n v="2835"/>
    <m/>
    <m/>
    <m/>
    <m/>
    <s v="NICHOLS JOSEPH H"/>
    <s v="NICHOLS GLORIA C"/>
    <s v="6015 N KINGWOOD TER"/>
    <s v="BEVERLY HILLS FL 34465"/>
  </r>
  <r>
    <x v="2695"/>
    <s v="18E17S320030  03040 0220"/>
    <s v="7492"/>
    <s v="PINE RIDGE UNITS 3 &amp; 4"/>
    <s v="0000"/>
    <s v="Vacant Residential"/>
    <s v="09"/>
    <s v="18S"/>
    <s v="18E"/>
    <s v="STANDARD"/>
    <x v="1"/>
    <n v="46336"/>
    <n v="1.06"/>
    <s v="000X"/>
    <n v="3747"/>
    <s v="W"/>
    <x v="142"/>
    <s v="DR"/>
    <m/>
    <s v="BEVERLY HILLS"/>
    <m/>
    <s v="PINE RIDGE UNIT 3 PB 8 PG 51 LOT 22 BLK 304 "/>
    <n v="17020"/>
    <n v="17020"/>
    <n v="0"/>
    <n v="17020"/>
    <n v="17020"/>
    <x v="1"/>
    <x v="104"/>
    <n v="89900"/>
    <n v="1904"/>
    <n v="789"/>
    <x v="1"/>
    <s v="WARRANTY DEED"/>
    <m/>
    <x v="6"/>
    <x v="2"/>
    <x v="2"/>
    <m/>
    <m/>
    <m/>
    <x v="2"/>
    <x v="1"/>
    <n v="0"/>
    <m/>
    <m/>
    <m/>
    <m/>
    <s v="VARGHESE SEAN VALLIATH"/>
    <s v="VARGHESE LINDSEY"/>
    <s v="1746 WICKHAM REACH DR"/>
    <s v="SPRING TX 77386"/>
  </r>
  <r>
    <x v="2696"/>
    <s v="18E17S320030  00390 0110"/>
    <s v="7492"/>
    <s v="PINE RIDGE UNITS 3 &amp; 4"/>
    <s v="0100"/>
    <s v="Single Family Residential"/>
    <s v="34"/>
    <s v="17S"/>
    <s v="18E"/>
    <s v="STANDARD"/>
    <x v="0"/>
    <n v="43870"/>
    <n v="1.01"/>
    <s v="000X"/>
    <n v="6081"/>
    <s v="N"/>
    <x v="144"/>
    <s v="TER"/>
    <m/>
    <s v="BEVERLY HILLS"/>
    <m/>
    <s v="PINE RIDGE UNIT 3 PB 8 PG 51 LOT 11 BLK 39"/>
    <n v="221286"/>
    <n v="16110"/>
    <n v="205176"/>
    <n v="179687"/>
    <n v="154687"/>
    <x v="0"/>
    <x v="45"/>
    <n v="197500"/>
    <n v="2644"/>
    <n v="1093"/>
    <x v="0"/>
    <s v="WARRANTY DEED"/>
    <n v="1"/>
    <x v="10"/>
    <x v="1"/>
    <x v="0"/>
    <m/>
    <n v="1943"/>
    <n v="32"/>
    <x v="0"/>
    <x v="0"/>
    <n v="2687"/>
    <m/>
    <m/>
    <m/>
    <m/>
    <s v="KOVAK CHARLES"/>
    <s v="KOVAK LORETTA"/>
    <s v="6081 N KINGWOOD TER"/>
    <s v="BEVERLY HILLS FL 34465"/>
  </r>
  <r>
    <x v="2697"/>
    <s v="18E17S320030  03050 0050"/>
    <s v="7492"/>
    <s v="PINE RIDGE UNITS 3 &amp; 4"/>
    <s v="0100"/>
    <s v="Single Family Residential"/>
    <s v="09"/>
    <s v="18S"/>
    <s v="18E"/>
    <s v="STANDARD"/>
    <x v="0"/>
    <n v="46274"/>
    <n v="1.06"/>
    <s v="000X"/>
    <n v="3294"/>
    <s v="W"/>
    <x v="143"/>
    <s v="RD"/>
    <m/>
    <s v="BEVERLY HILLS"/>
    <m/>
    <s v="PINE RIDGE UNIT 3 PB 8 PG 51 LOT 5 BLK 305"/>
    <n v="264584"/>
    <n v="17000"/>
    <n v="247584"/>
    <n v="264584"/>
    <n v="264584"/>
    <x v="0"/>
    <x v="702"/>
    <n v="289000"/>
    <n v="2978"/>
    <n v="1553"/>
    <x v="0"/>
    <s v="WARRANTY DEED"/>
    <n v="1"/>
    <x v="22"/>
    <x v="1"/>
    <x v="0"/>
    <n v="1"/>
    <n v="2616"/>
    <n v="32"/>
    <x v="0"/>
    <x v="0"/>
    <n v="3678"/>
    <m/>
    <m/>
    <m/>
    <m/>
    <s v="CARRIGAN GEORGE"/>
    <s v="CARRIGAN JEANINE"/>
    <s v="3294 W BRAZILNUT RD"/>
    <s v="BEVERLY HILLS FL 34465"/>
  </r>
  <r>
    <x v="2698"/>
    <s v="18E17S320030  00400 0130"/>
    <s v="7492"/>
    <s v="PINE RIDGE UNITS 3 &amp; 4"/>
    <s v="0000"/>
    <s v="Vacant Residential"/>
    <s v="03"/>
    <s v="18S"/>
    <s v="18E"/>
    <s v="STANDARD"/>
    <x v="1"/>
    <n v="43649"/>
    <n v="1"/>
    <s v="000X"/>
    <n v="2181"/>
    <s v="W"/>
    <x v="130"/>
    <s v="DR"/>
    <m/>
    <s v="BEVERLY HILLS"/>
    <m/>
    <s v="PINE RIDGE UNIT 3 PB 8 PG 51 LOT 13 BLK 40"/>
    <n v="16030"/>
    <n v="16030"/>
    <n v="0"/>
    <n v="16030"/>
    <n v="16030"/>
    <x v="1"/>
    <x v="23"/>
    <m/>
    <m/>
    <m/>
    <x v="2"/>
    <m/>
    <m/>
    <x v="6"/>
    <x v="2"/>
    <x v="2"/>
    <m/>
    <m/>
    <m/>
    <x v="2"/>
    <x v="1"/>
    <n v="0"/>
    <m/>
    <m/>
    <m/>
    <m/>
    <s v="LLOYD EDWARD"/>
    <m/>
    <s v="13 HEATH ROW"/>
    <s v=" AB313UZ SCOTLAND"/>
  </r>
  <r>
    <x v="2699"/>
    <s v="18E17S320030  00400 0170"/>
    <s v="7492"/>
    <s v="PINE RIDGE UNITS 3 &amp; 4"/>
    <s v="0000"/>
    <s v="Vacant Residential"/>
    <s v="34"/>
    <s v="17S"/>
    <s v="18E"/>
    <s v="STANDARD"/>
    <x v="1"/>
    <n v="46227"/>
    <n v="1.06"/>
    <s v="000X"/>
    <n v="2245"/>
    <s v="W"/>
    <x v="130"/>
    <s v="DR"/>
    <m/>
    <s v="BEVERLY HILLS"/>
    <m/>
    <s v="PINE RIDGE UNIT 3 PB 8 PG 51 LOT 17 BLK 40"/>
    <n v="16980"/>
    <n v="16980"/>
    <n v="0"/>
    <n v="16980"/>
    <n v="16980"/>
    <x v="1"/>
    <x v="37"/>
    <n v="16000"/>
    <n v="1420"/>
    <n v="235"/>
    <x v="1"/>
    <s v="WARRANTY DEED"/>
    <m/>
    <x v="6"/>
    <x v="2"/>
    <x v="2"/>
    <m/>
    <m/>
    <m/>
    <x v="2"/>
    <x v="1"/>
    <n v="0"/>
    <m/>
    <m/>
    <m/>
    <m/>
    <s v="CLARKE VINCENT G"/>
    <s v="BARROWES MARGARET J"/>
    <s v="42 W MORINGSIDE ST"/>
    <s v="HARTFORD CT 06112"/>
  </r>
  <r>
    <x v="2700"/>
    <s v="18E17S320030  00410 0010"/>
    <s v="7492"/>
    <s v="PINE RIDGE UNITS 3 &amp; 4"/>
    <s v="0000"/>
    <s v="Vacant Residential"/>
    <s v="34"/>
    <s v="17S"/>
    <s v="18E"/>
    <s v="STANDARD"/>
    <x v="1"/>
    <n v="47823"/>
    <n v="1.1000000000000001"/>
    <s v="000X"/>
    <n v="6157"/>
    <s v="N"/>
    <x v="91"/>
    <s v="BLVD"/>
    <m/>
    <s v="BEVERLY HILLS"/>
    <m/>
    <s v="PINE RIDGE UNIT 3 PB 8 PG 51 LOT 1 BLK 41"/>
    <n v="17570"/>
    <n v="17570"/>
    <n v="0"/>
    <n v="17570"/>
    <n v="17570"/>
    <x v="1"/>
    <x v="156"/>
    <n v="55000"/>
    <n v="1989"/>
    <n v="1420"/>
    <x v="0"/>
    <s v="CORRECTIVE/QC/TD/COT"/>
    <m/>
    <x v="6"/>
    <x v="2"/>
    <x v="2"/>
    <m/>
    <m/>
    <m/>
    <x v="2"/>
    <x v="1"/>
    <n v="0"/>
    <m/>
    <m/>
    <m/>
    <m/>
    <s v="BURKE MOJI MICHAEL"/>
    <s v="BURKE VINCENT M"/>
    <s v="4797 WELLESLEY DR"/>
    <s v="WOODBRIDGE VA 22192"/>
  </r>
  <r>
    <x v="2701"/>
    <s v="18E17S320030  03040 0190"/>
    <s v="7492"/>
    <s v="PINE RIDGE UNITS 3 &amp; 4"/>
    <s v="0000"/>
    <s v="Vacant Residential"/>
    <s v="09"/>
    <s v="18S"/>
    <s v="18E"/>
    <s v="STANDARD"/>
    <x v="1"/>
    <n v="46335"/>
    <n v="1.06"/>
    <s v="000X"/>
    <n v="3641"/>
    <s v="W"/>
    <x v="142"/>
    <s v="DR"/>
    <m/>
    <s v="BEVERLY HILLS"/>
    <m/>
    <s v="PINE RIDGE UNIT 3 PB 8 PG 51 LOT 19 BLK 304"/>
    <n v="17020"/>
    <n v="17020"/>
    <n v="0"/>
    <n v="17020"/>
    <n v="17020"/>
    <x v="1"/>
    <x v="38"/>
    <n v="79900"/>
    <n v="1844"/>
    <n v="2102"/>
    <x v="1"/>
    <s v="WARRANTY DEED"/>
    <m/>
    <x v="6"/>
    <x v="2"/>
    <x v="2"/>
    <m/>
    <m/>
    <m/>
    <x v="2"/>
    <x v="1"/>
    <n v="0"/>
    <m/>
    <m/>
    <m/>
    <m/>
    <s v="BROWN EARL PATRICK JR"/>
    <m/>
    <s v="2015 RIDGE SPRING DR"/>
    <s v="THE VILLAGES FL 32162 1441"/>
  </r>
  <r>
    <x v="2702"/>
    <s v="18E17S320030  03050 0020"/>
    <s v="7492"/>
    <s v="PINE RIDGE UNITS 3 &amp; 4"/>
    <s v="0100"/>
    <s v="Single Family Residential"/>
    <s v="09"/>
    <s v="18S"/>
    <s v="18E"/>
    <s v="STANDARD"/>
    <x v="0"/>
    <n v="46229"/>
    <n v="1.06"/>
    <s v="000X"/>
    <n v="3392"/>
    <s v="W"/>
    <x v="143"/>
    <s v="RD"/>
    <m/>
    <s v="BEVERLY HILLS"/>
    <m/>
    <s v="PINE RIDGE UNIT 3 PB 8 PG 51 LOT 2 BLK 305 "/>
    <n v="364863"/>
    <n v="16980"/>
    <n v="347883"/>
    <n v="364863"/>
    <n v="339863"/>
    <x v="0"/>
    <x v="41"/>
    <n v="14500"/>
    <n v="2563"/>
    <n v="527"/>
    <x v="1"/>
    <s v="TO/FROM TSTEES BANKRUPT/EXEC/GUARD"/>
    <n v="1"/>
    <x v="29"/>
    <x v="0"/>
    <x v="1"/>
    <m/>
    <n v="3264"/>
    <n v="32"/>
    <x v="0"/>
    <x v="0"/>
    <n v="4619"/>
    <m/>
    <m/>
    <m/>
    <m/>
    <s v="QUARLES JOHNNELL L"/>
    <s v="QUARLES SHARON L"/>
    <s v="PO BOX 641083"/>
    <s v="BEVERLY HILLS FL 34464"/>
  </r>
  <r>
    <x v="2703"/>
    <s v="18E17S320030  00400 0070"/>
    <s v="7492"/>
    <s v="PINE RIDGE UNITS 3 &amp; 4"/>
    <s v="0100"/>
    <s v="Single Family Residential"/>
    <s v="03"/>
    <s v="18S"/>
    <s v="18E"/>
    <s v="STANDARD"/>
    <x v="0"/>
    <n v="43047"/>
    <n v="0.99"/>
    <s v="000X"/>
    <n v="5920"/>
    <s v="N"/>
    <x v="144"/>
    <s v="TER"/>
    <m/>
    <s v="BEVERLY HILLS"/>
    <m/>
    <s v="PINE RIDGE UNIT 3 PB 8 PG 51 LOT 7 BLK 40"/>
    <n v="255913"/>
    <n v="15810"/>
    <n v="240103"/>
    <n v="193986"/>
    <n v="168986"/>
    <x v="0"/>
    <x v="8"/>
    <n v="13500"/>
    <n v="1119"/>
    <n v="169"/>
    <x v="1"/>
    <s v="WARRANTY DEED"/>
    <n v="1"/>
    <x v="11"/>
    <x v="1"/>
    <x v="0"/>
    <m/>
    <n v="2627"/>
    <n v="32"/>
    <x v="0"/>
    <x v="0"/>
    <n v="3824"/>
    <m/>
    <m/>
    <m/>
    <m/>
    <s v="SNELL JAMES ERNEST"/>
    <s v="SNELL LINDA RICE"/>
    <s v="5920 N KINGWOOD TER"/>
    <s v="BEVERLY HILLS FL 34465"/>
  </r>
  <r>
    <x v="2704"/>
    <s v="18E17S320030  00400 0110"/>
    <s v="7492"/>
    <s v="PINE RIDGE UNITS 3 &amp; 4"/>
    <s v="0000"/>
    <s v="Vacant Residential"/>
    <s v="03"/>
    <s v="18S"/>
    <s v="18E"/>
    <s v="STANDARD"/>
    <x v="1"/>
    <n v="46106"/>
    <n v="1.06"/>
    <s v="000X"/>
    <n v="2161"/>
    <s v="W"/>
    <x v="130"/>
    <s v="DR"/>
    <m/>
    <s v="BEVERLY HILLS"/>
    <m/>
    <s v="PINE RIDGE UNIT 3 PB 8 PG 51 LOT 11 BLK 40"/>
    <n v="16930"/>
    <n v="16930"/>
    <n v="0"/>
    <n v="16930"/>
    <n v="16930"/>
    <x v="1"/>
    <x v="23"/>
    <m/>
    <m/>
    <m/>
    <x v="2"/>
    <m/>
    <m/>
    <x v="6"/>
    <x v="2"/>
    <x v="2"/>
    <m/>
    <m/>
    <m/>
    <x v="2"/>
    <x v="1"/>
    <n v="0"/>
    <m/>
    <m/>
    <m/>
    <m/>
    <s v="HSIA SONG L"/>
    <s v="HSIA LINA C"/>
    <s v="3219 CARR DR"/>
    <s v="OCEANSIDE CA 92056"/>
  </r>
  <r>
    <x v="2705"/>
    <s v="18E17S320030  03050 0200"/>
    <s v="7492"/>
    <s v="PINE RIDGE UNITS 3 &amp; 4"/>
    <s v="0100"/>
    <s v="Single Family Residential"/>
    <s v="09"/>
    <s v="18S"/>
    <s v="18E"/>
    <s v="STANDARD"/>
    <x v="0"/>
    <n v="46209"/>
    <n v="1.06"/>
    <s v="000X"/>
    <n v="3355"/>
    <s v="W"/>
    <x v="142"/>
    <s v="DR"/>
    <m/>
    <s v="BEVERLY HILLS"/>
    <m/>
    <s v="PINE RIDGE UNIT 3 PB 8 PG 51 LOT 20 BLK 305"/>
    <n v="243243"/>
    <n v="16970"/>
    <n v="226273"/>
    <n v="158524"/>
    <n v="133524"/>
    <x v="0"/>
    <x v="205"/>
    <n v="189000"/>
    <n v="2554"/>
    <n v="1226"/>
    <x v="0"/>
    <s v="TO OR FROM BANKS/LOAN CO."/>
    <n v="1"/>
    <x v="10"/>
    <x v="1"/>
    <x v="0"/>
    <n v="1"/>
    <n v="2308"/>
    <n v="32"/>
    <x v="0"/>
    <x v="0"/>
    <n v="3396"/>
    <m/>
    <m/>
    <m/>
    <m/>
    <s v="CHERRE DEAN J"/>
    <s v="CHERRE FRANCES L"/>
    <s v="3355 W BIRDS NEST DR"/>
    <s v="BEVERLY HILLS FL 34465"/>
  </r>
  <r>
    <x v="2706"/>
    <s v="18E17S320030  00410 0020"/>
    <s v="7492"/>
    <s v="PINE RIDGE UNITS 3 &amp; 4"/>
    <s v="0100"/>
    <s v="Single Family Residential"/>
    <s v="34"/>
    <s v="17S"/>
    <s v="18E"/>
    <s v="STANDARD"/>
    <x v="0"/>
    <n v="46290"/>
    <n v="1.06"/>
    <s v="000X"/>
    <n v="6139"/>
    <s v="N"/>
    <x v="91"/>
    <s v="BLVD"/>
    <m/>
    <s v="BEVERLY HILLS"/>
    <m/>
    <s v="PINE RIDGE UNIT 3 PB 8 PG 51 LOT 2 BLK 41"/>
    <n v="157204"/>
    <n v="17000"/>
    <n v="140204"/>
    <n v="157204"/>
    <n v="157204"/>
    <x v="1"/>
    <x v="42"/>
    <n v="175000"/>
    <n v="1797"/>
    <n v="1807"/>
    <x v="0"/>
    <s v="WARRANTY DEED"/>
    <n v="1"/>
    <x v="14"/>
    <x v="1"/>
    <x v="0"/>
    <m/>
    <n v="1554"/>
    <n v="32"/>
    <x v="0"/>
    <x v="0"/>
    <n v="2205"/>
    <m/>
    <m/>
    <m/>
    <m/>
    <s v="RICHARDS WILLIAM G"/>
    <s v="WALT LISA C"/>
    <s v="2230 W TALL OAKS DR"/>
    <s v="BEVERLY HILLS FL 34465"/>
  </r>
  <r>
    <x v="2707"/>
    <s v="18E17S320030  00410 0080"/>
    <s v="7492"/>
    <s v="PINE RIDGE UNITS 3 &amp; 4"/>
    <s v="0000"/>
    <s v="Vacant Residential"/>
    <s v="03"/>
    <s v="18S"/>
    <s v="18E"/>
    <s v="STANDARD"/>
    <x v="1"/>
    <n v="53034"/>
    <n v="1.22"/>
    <s v="000X"/>
    <n v="5937"/>
    <s v="N"/>
    <x v="91"/>
    <s v="BLVD"/>
    <m/>
    <s v="BEVERLY HILLS"/>
    <m/>
    <s v="PINE RIDGE UNIT 3 PB 8 PG 51 LOT 8 BLK 41"/>
    <n v="19480"/>
    <n v="19480"/>
    <n v="0"/>
    <n v="19480"/>
    <n v="19480"/>
    <x v="1"/>
    <x v="1015"/>
    <n v="24500"/>
    <n v="3085"/>
    <n v="1395"/>
    <x v="1"/>
    <s v="WARRANTY DEED"/>
    <m/>
    <x v="6"/>
    <x v="2"/>
    <x v="2"/>
    <m/>
    <m/>
    <m/>
    <x v="2"/>
    <x v="1"/>
    <n v="0"/>
    <m/>
    <m/>
    <m/>
    <m/>
    <s v="CARON ADRIEN"/>
    <s v="MASLANKA THOMAS B JR"/>
    <s v="3695 W COACHWOOD ST"/>
    <s v="BEVERLY HILLS FL 34465"/>
  </r>
  <r>
    <x v="2708"/>
    <s v="18E17S320030  00410 0110"/>
    <s v="7492"/>
    <s v="PINE RIDGE UNITS 3 &amp; 4"/>
    <s v="0000"/>
    <s v="Vacant Residential"/>
    <s v="03"/>
    <s v="18S"/>
    <s v="18E"/>
    <s v="STANDARD"/>
    <x v="1"/>
    <n v="47382"/>
    <n v="1.0900000000000001"/>
    <s v="000X"/>
    <n v="5847"/>
    <s v="N"/>
    <x v="91"/>
    <s v="BLVD"/>
    <m/>
    <s v="BEVERLY HILLS"/>
    <m/>
    <s v="PINE RIDGE UNIT 3 PB 8 PG 51 LOT 11 BLK 41 "/>
    <n v="17400"/>
    <n v="17400"/>
    <n v="0"/>
    <n v="17400"/>
    <n v="17400"/>
    <x v="1"/>
    <x v="464"/>
    <n v="51000"/>
    <n v="2109"/>
    <n v="2210"/>
    <x v="1"/>
    <s v="WARRANTY DEED"/>
    <m/>
    <x v="6"/>
    <x v="2"/>
    <x v="2"/>
    <m/>
    <m/>
    <m/>
    <x v="2"/>
    <x v="1"/>
    <n v="0"/>
    <m/>
    <m/>
    <m/>
    <m/>
    <s v="TRANPHUOC ANH V &amp;"/>
    <s v="PHANHOA P TRAN"/>
    <s v="5804 TANGLEWOOD DR"/>
    <s v="RALEIGH NC 27616"/>
  </r>
  <r>
    <x v="2709"/>
    <s v="18E17S320030  03060 0060"/>
    <s v="7492"/>
    <s v="PINE RIDGE UNITS 3 &amp; 4"/>
    <s v="0000"/>
    <s v="Vacant Residential"/>
    <s v="09"/>
    <s v="18S"/>
    <s v="18E"/>
    <s v="STANDARD"/>
    <x v="1"/>
    <n v="44336"/>
    <n v="1.02"/>
    <s v="000X"/>
    <n v="3708"/>
    <s v="W"/>
    <x v="142"/>
    <s v="DR"/>
    <m/>
    <s v="BEVERLY HILLS"/>
    <m/>
    <s v="PINE RIDGE UNIT 3 PB 8 PG 51 LOT 6 BLK 306 "/>
    <n v="16280"/>
    <n v="16280"/>
    <n v="0"/>
    <n v="16280"/>
    <n v="16280"/>
    <x v="1"/>
    <x v="6"/>
    <n v="18000"/>
    <n v="1127"/>
    <n v="404"/>
    <x v="1"/>
    <s v="FROM DEVELOPERS"/>
    <m/>
    <x v="6"/>
    <x v="2"/>
    <x v="2"/>
    <m/>
    <m/>
    <m/>
    <x v="2"/>
    <x v="1"/>
    <n v="0"/>
    <m/>
    <m/>
    <m/>
    <m/>
    <s v="SANDOVAL ALICIA C"/>
    <m/>
    <s v="621 BRIGHTON DR"/>
    <s v="THE VILLAGES FL 32162 6327"/>
  </r>
  <r>
    <x v="2710"/>
    <s v="18E17S320030  03040 0070"/>
    <s v="7492"/>
    <s v="PINE RIDGE UNITS 3 &amp; 4"/>
    <s v="0100"/>
    <s v="Single Family Residential"/>
    <s v="09"/>
    <s v="18S"/>
    <s v="18E"/>
    <s v="STANDARD"/>
    <x v="0"/>
    <n v="46284"/>
    <n v="1.06"/>
    <s v="000X"/>
    <n v="3682"/>
    <s v="W"/>
    <x v="143"/>
    <s v="RD"/>
    <m/>
    <s v="BEVERLY HILLS"/>
    <m/>
    <s v="PINE RIDGE UNIT 3 PB 8 PG 51 LOT 7 BLK 304 "/>
    <n v="211608"/>
    <n v="17000"/>
    <n v="194608"/>
    <n v="161299"/>
    <n v="135799"/>
    <x v="0"/>
    <x v="383"/>
    <n v="13000"/>
    <n v="1285"/>
    <n v="239"/>
    <x v="1"/>
    <s v="WARRANTY DEED"/>
    <n v="1"/>
    <x v="5"/>
    <x v="1"/>
    <x v="0"/>
    <m/>
    <n v="2009"/>
    <n v="32"/>
    <x v="0"/>
    <x v="0"/>
    <n v="2877"/>
    <m/>
    <m/>
    <m/>
    <m/>
    <s v="MASSEY DALE TRUSTEE"/>
    <s v="DALE MASSEY REVOC TRUST"/>
    <s v="3682 W BRAZIILNUT RD"/>
    <s v="BEVERLY HILLS FL 34465"/>
  </r>
  <r>
    <x v="2711"/>
    <s v="18E17S320030  03040 0150"/>
    <s v="7492"/>
    <s v="PINE RIDGE UNITS 3 &amp; 4"/>
    <s v="0100"/>
    <s v="Single Family Residential"/>
    <s v="09"/>
    <s v="18S"/>
    <s v="18E"/>
    <s v="STANDARD"/>
    <x v="0"/>
    <n v="43829"/>
    <n v="1.01"/>
    <s v="000X"/>
    <n v="3501"/>
    <s v="W"/>
    <x v="142"/>
    <s v="DR"/>
    <m/>
    <s v="BEVERLY HILLS"/>
    <m/>
    <s v="PINE RIDGE UNIT 3 PB 8 PG 51 LOT 15 BLK 304"/>
    <n v="220515"/>
    <n v="16100"/>
    <n v="204415"/>
    <n v="220515"/>
    <n v="220515"/>
    <x v="0"/>
    <x v="1016"/>
    <n v="286000"/>
    <n v="3000"/>
    <n v="380"/>
    <x v="0"/>
    <s v="WARRANTY DEED"/>
    <n v="1"/>
    <x v="41"/>
    <x v="3"/>
    <x v="0"/>
    <m/>
    <n v="1856"/>
    <n v="32"/>
    <x v="1"/>
    <x v="0"/>
    <n v="2786"/>
    <m/>
    <m/>
    <m/>
    <m/>
    <s v="LOWRY STEPHEN"/>
    <s v="LOWRY ROBIN R"/>
    <s v="3501 W BIRDS NEST DR"/>
    <s v="BEVERLY HILLS FL 34465"/>
  </r>
  <r>
    <x v="2712"/>
    <s v="18E17S320030  03040 0170"/>
    <s v="7492"/>
    <s v="PINE RIDGE UNITS 3 &amp; 4"/>
    <s v="0000"/>
    <s v="Vacant Residential"/>
    <s v="09"/>
    <s v="18S"/>
    <s v="18E"/>
    <s v="STANDARD"/>
    <x v="1"/>
    <n v="43830"/>
    <n v="1.01"/>
    <s v="000X"/>
    <n v="3575"/>
    <s v="W"/>
    <x v="142"/>
    <s v="DR"/>
    <m/>
    <s v="BEVERLY HILLS"/>
    <m/>
    <s v="PINE RIDGE UNIT 3 PB 8 PG 51 LOT 17 BLK 304 "/>
    <n v="16100"/>
    <n v="16100"/>
    <n v="0"/>
    <n v="16100"/>
    <n v="16100"/>
    <x v="1"/>
    <x v="358"/>
    <n v="19000"/>
    <n v="1058"/>
    <n v="1190"/>
    <x v="1"/>
    <s v="FROM DEVELOPERS"/>
    <m/>
    <x v="6"/>
    <x v="2"/>
    <x v="2"/>
    <m/>
    <m/>
    <m/>
    <x v="2"/>
    <x v="1"/>
    <n v="0"/>
    <m/>
    <m/>
    <m/>
    <m/>
    <s v="MARANAN LUCIANO E &amp; CARMELITA"/>
    <m/>
    <s v="6745 SPARROW HILL"/>
    <s v="SYLVANIA OH 43560"/>
  </r>
  <r>
    <x v="2713"/>
    <s v="18E17S320030  00390 0060"/>
    <s v="7492"/>
    <s v="PINE RIDGE UNITS 3 &amp; 4"/>
    <s v="0100"/>
    <s v="Single Family Residential"/>
    <s v="03"/>
    <s v="18S"/>
    <s v="18E"/>
    <s v="STANDARD"/>
    <x v="0"/>
    <n v="46147"/>
    <n v="1.06"/>
    <s v="000X"/>
    <n v="5950"/>
    <s v="N"/>
    <x v="132"/>
    <s v="DR"/>
    <m/>
    <s v="BEVERLY HILLS"/>
    <m/>
    <s v="PINE RIDGE UNIT 3 PB 8 PG 51 LOT 6 BLK 39"/>
    <n v="219222"/>
    <n v="16950"/>
    <n v="202272"/>
    <n v="219222"/>
    <n v="219222"/>
    <x v="1"/>
    <x v="1017"/>
    <n v="250000"/>
    <n v="2861"/>
    <n v="786"/>
    <x v="0"/>
    <s v="WARRANTY DEED"/>
    <n v="1"/>
    <x v="10"/>
    <x v="1"/>
    <x v="0"/>
    <m/>
    <n v="2003"/>
    <n v="32"/>
    <x v="0"/>
    <x v="0"/>
    <n v="3325"/>
    <m/>
    <m/>
    <m/>
    <m/>
    <s v="CROCKETT MARY M"/>
    <s v="PHILLPOTTS VIVIAN"/>
    <s v="5950 N LAMP POST DR"/>
    <s v="BEVERLY HILLS FL 34465 2329"/>
  </r>
  <r>
    <x v="2714"/>
    <s v="18E17S320030  03040 0200"/>
    <s v="7492"/>
    <s v="PINE RIDGE UNITS 3 &amp; 4"/>
    <s v="0000"/>
    <s v="Vacant Residential"/>
    <s v="09"/>
    <s v="18S"/>
    <s v="18E"/>
    <s v="STANDARD"/>
    <x v="1"/>
    <n v="46335"/>
    <n v="1.06"/>
    <s v="000X"/>
    <n v="3685"/>
    <s v="W"/>
    <x v="142"/>
    <s v="DR"/>
    <m/>
    <s v="BEVERLY HILLS"/>
    <m/>
    <s v="PINE RIDGE UNIT 3 PB 8 PG 51 LOT 20 BLK 304"/>
    <n v="17020"/>
    <n v="17020"/>
    <n v="0"/>
    <n v="17020"/>
    <n v="17020"/>
    <x v="1"/>
    <x v="696"/>
    <n v="25000"/>
    <n v="1192"/>
    <n v="835"/>
    <x v="1"/>
    <s v="FROM DEVELOPERS"/>
    <m/>
    <x v="6"/>
    <x v="2"/>
    <x v="2"/>
    <m/>
    <m/>
    <m/>
    <x v="2"/>
    <x v="1"/>
    <n v="0"/>
    <m/>
    <m/>
    <m/>
    <m/>
    <s v="CHOI DAE S"/>
    <s v="CHOI YOUN S"/>
    <s v="9239 ROBINSON LN"/>
    <s v="CORONA CA 92883 9246"/>
  </r>
  <r>
    <x v="2715"/>
    <s v="18E17S320030  00390 0100"/>
    <s v="7492"/>
    <s v="PINE RIDGE UNITS 3 &amp; 4"/>
    <s v="0000"/>
    <s v="Vacant Residential"/>
    <s v="34"/>
    <s v="17S"/>
    <s v="18E"/>
    <s v="STANDARD"/>
    <x v="1"/>
    <n v="43856"/>
    <n v="1.01"/>
    <s v="000X"/>
    <n v="6057"/>
    <s v="N"/>
    <x v="144"/>
    <s v="TER"/>
    <m/>
    <s v="BEVERLY HILLS"/>
    <m/>
    <s v="PINE RIDGE UNIT 3 PB 8 PG 51 LOT 10 BLK 39"/>
    <n v="16110"/>
    <n v="16110"/>
    <n v="0"/>
    <n v="16110"/>
    <n v="16110"/>
    <x v="1"/>
    <x v="196"/>
    <n v="14000"/>
    <n v="1535"/>
    <n v="463"/>
    <x v="1"/>
    <s v="WARRANTY DEED"/>
    <m/>
    <x v="6"/>
    <x v="2"/>
    <x v="2"/>
    <m/>
    <m/>
    <m/>
    <x v="2"/>
    <x v="1"/>
    <n v="0"/>
    <m/>
    <m/>
    <m/>
    <m/>
    <s v="HANCHAK JOHN"/>
    <s v="HANCHAK REBECCA E"/>
    <s v="290 WILSON AVE"/>
    <s v="SATELLITE BEACH FL 32937"/>
  </r>
  <r>
    <x v="2716"/>
    <s v="18E17S320030  03050 0010"/>
    <s v="7492"/>
    <s v="PINE RIDGE UNITS 3 &amp; 4"/>
    <s v="0100"/>
    <s v="Single Family Residential"/>
    <s v="09"/>
    <s v="18S"/>
    <s v="18E"/>
    <s v="STANDARD"/>
    <x v="0"/>
    <n v="46081"/>
    <n v="1.06"/>
    <s v="000X"/>
    <n v="4125"/>
    <s v="N"/>
    <x v="95"/>
    <s v="AVE"/>
    <m/>
    <s v="BEVERLY HILLS"/>
    <m/>
    <s v="PINE RIDGE UNIT 3 PB 8 PG 51 LOT 1 BLK 305"/>
    <n v="287732"/>
    <n v="16930"/>
    <n v="270802"/>
    <n v="287732"/>
    <n v="287732"/>
    <x v="1"/>
    <x v="1018"/>
    <n v="18000"/>
    <n v="2775"/>
    <n v="2045"/>
    <x v="1"/>
    <s v="TO/FROM RELIG/CHAR/OR BENEVOLENT"/>
    <n v="1"/>
    <x v="12"/>
    <x v="4"/>
    <x v="7"/>
    <n v="1"/>
    <n v="2780"/>
    <n v="32"/>
    <x v="1"/>
    <x v="0"/>
    <n v="3214"/>
    <m/>
    <m/>
    <m/>
    <m/>
    <s v="CITRUS COUNTY ASSOCIATION FOR RETARDED"/>
    <s v="CITIZENS INC"/>
    <s v="5399 W GULF TO LAKE HWY"/>
    <s v="LECANTO FL 34461"/>
  </r>
  <r>
    <x v="2717"/>
    <s v="18E17S320030  00400 0020"/>
    <s v="7492"/>
    <s v="PINE RIDGE UNITS 3 &amp; 4"/>
    <s v="0100"/>
    <s v="Single Family Residential"/>
    <s v="34"/>
    <s v="17S"/>
    <s v="18E"/>
    <s v="STANDARD"/>
    <x v="0"/>
    <n v="46082"/>
    <n v="1.06"/>
    <s v="000X"/>
    <n v="6080"/>
    <s v="N"/>
    <x v="144"/>
    <s v="TER"/>
    <m/>
    <s v="BEVERLY HILLS"/>
    <m/>
    <s v="PINE RIDGE UNIT 3 PB 8 PG 51 LOT 2 BLK 40"/>
    <n v="260636"/>
    <n v="16930"/>
    <n v="243706"/>
    <n v="217440"/>
    <n v="192440"/>
    <x v="0"/>
    <x v="82"/>
    <n v="235000"/>
    <n v="2703"/>
    <n v="1422"/>
    <x v="0"/>
    <s v="WARRANTY DEED"/>
    <n v="1"/>
    <x v="22"/>
    <x v="1"/>
    <x v="0"/>
    <m/>
    <n v="2341"/>
    <n v="32"/>
    <x v="0"/>
    <x v="0"/>
    <n v="3404"/>
    <m/>
    <m/>
    <m/>
    <m/>
    <s v="WETZEL RONALD L"/>
    <s v="WETZEL LAURA L"/>
    <s v="6080 N KINGWOOD TER"/>
    <s v="BEVERLY HILLS FL 34465"/>
  </r>
  <r>
    <x v="2718"/>
    <s v="18E17S320030  03050 0060"/>
    <s v="7492"/>
    <s v="PINE RIDGE UNITS 3 &amp; 4"/>
    <s v="0000"/>
    <s v="Vacant Residential"/>
    <s v="09"/>
    <s v="18S"/>
    <s v="18E"/>
    <s v="STANDARD"/>
    <x v="1"/>
    <n v="43786"/>
    <n v="1.01"/>
    <s v="000X"/>
    <n v="3256"/>
    <s v="W"/>
    <x v="143"/>
    <s v="RD"/>
    <m/>
    <s v="BEVERLY HILLS"/>
    <m/>
    <s v="PINE RIDGE UNIT 3 PB 8 PG 51 LOT 6 BLK 305"/>
    <n v="16080"/>
    <n v="16080"/>
    <n v="0"/>
    <n v="16080"/>
    <n v="16080"/>
    <x v="1"/>
    <x v="311"/>
    <n v="23500"/>
    <n v="1679"/>
    <n v="2216"/>
    <x v="1"/>
    <s v="WARRANTY DEED"/>
    <m/>
    <x v="6"/>
    <x v="2"/>
    <x v="2"/>
    <m/>
    <m/>
    <m/>
    <x v="2"/>
    <x v="1"/>
    <n v="0"/>
    <m/>
    <m/>
    <m/>
    <m/>
    <s v="BUCARO TERRY S"/>
    <s v="BUCARO MILDRED A"/>
    <s v="3456 W BLOSSOM DR"/>
    <s v="BEVERLY HILLS FL 34465"/>
  </r>
  <r>
    <x v="2719"/>
    <s v="18E17S320030  00400 0060"/>
    <s v="7492"/>
    <s v="PINE RIDGE UNITS 3 &amp; 4"/>
    <s v="0100"/>
    <s v="Single Family Residential"/>
    <s v="03"/>
    <s v="18S"/>
    <s v="18E"/>
    <s v="STANDARD"/>
    <x v="0"/>
    <n v="43655"/>
    <n v="1"/>
    <s v="000X"/>
    <n v="5948"/>
    <s v="N"/>
    <x v="144"/>
    <s v="TER"/>
    <m/>
    <s v="BEVERLY HILLS"/>
    <m/>
    <s v="PINE RIDGE UNIT 3 PB 8 PG 51 LOT 6 BLK 40"/>
    <n v="203706"/>
    <n v="16040"/>
    <n v="187666"/>
    <n v="203706"/>
    <n v="203706"/>
    <x v="1"/>
    <x v="1019"/>
    <n v="207000"/>
    <n v="2771"/>
    <n v="1962"/>
    <x v="0"/>
    <s v="WARRANTY DEED"/>
    <n v="1"/>
    <x v="5"/>
    <x v="1"/>
    <x v="0"/>
    <m/>
    <n v="1820"/>
    <n v="32"/>
    <x v="1"/>
    <x v="0"/>
    <n v="2814"/>
    <m/>
    <m/>
    <m/>
    <m/>
    <s v="SCIOLINO FRANK"/>
    <m/>
    <s v="5948 N KINGWOOD TER"/>
    <s v="BEVERLY HILLS FL 34465"/>
  </r>
  <r>
    <x v="2720"/>
    <s v="18E17S320030  03050 0180"/>
    <s v="7492"/>
    <s v="PINE RIDGE UNITS 3 &amp; 4"/>
    <s v="0000"/>
    <s v="Vacant Residential"/>
    <s v="09"/>
    <s v="18S"/>
    <s v="18E"/>
    <s v="STANDARD"/>
    <x v="1"/>
    <n v="46212"/>
    <n v="1.06"/>
    <s v="000X"/>
    <n v="3287"/>
    <s v="W"/>
    <x v="142"/>
    <s v="DR"/>
    <m/>
    <s v="BEVERLY HILLS"/>
    <m/>
    <s v="PINE RIDGE UNIT 3 PB 8 PG 51 LOT 18 BLK 305"/>
    <n v="16970"/>
    <n v="16970"/>
    <n v="0"/>
    <n v="16970"/>
    <n v="16970"/>
    <x v="1"/>
    <x v="171"/>
    <n v="3000"/>
    <n v="2840"/>
    <n v="28"/>
    <x v="1"/>
    <s v="WARRANTY DEED"/>
    <m/>
    <x v="6"/>
    <x v="2"/>
    <x v="2"/>
    <m/>
    <m/>
    <m/>
    <x v="2"/>
    <x v="1"/>
    <n v="0"/>
    <m/>
    <m/>
    <m/>
    <m/>
    <s v="REBISH RONALD"/>
    <s v="BUSSIERE LOUISE"/>
    <s v="2110 W FIR PL"/>
    <s v="BEVERLY HILLS FL 34465 2344"/>
  </r>
  <r>
    <x v="2721"/>
    <s v="18E17S320030  00400 0160"/>
    <s v="7492"/>
    <s v="PINE RIDGE UNITS 3 &amp; 4"/>
    <s v="0100"/>
    <s v="Single Family Residential"/>
    <s v="34"/>
    <s v="17S"/>
    <s v="18E"/>
    <s v="STANDARD"/>
    <x v="0"/>
    <n v="43681"/>
    <n v="1"/>
    <s v="000X"/>
    <n v="2215"/>
    <s v="W"/>
    <x v="130"/>
    <s v="DR"/>
    <m/>
    <s v="BEVERLY HILLS"/>
    <m/>
    <s v="PINE RIDGE UNIT 3 PB 8 PG 51 LOT 16 BLK 40"/>
    <n v="265866"/>
    <n v="16040"/>
    <n v="249826"/>
    <n v="213670"/>
    <n v="188670"/>
    <x v="0"/>
    <x v="149"/>
    <n v="22000"/>
    <n v="1381"/>
    <n v="631"/>
    <x v="1"/>
    <s v="FROM DEVELOPERS"/>
    <n v="1"/>
    <x v="0"/>
    <x v="1"/>
    <x v="0"/>
    <m/>
    <n v="2385"/>
    <n v="32"/>
    <x v="0"/>
    <x v="0"/>
    <n v="3661"/>
    <m/>
    <m/>
    <m/>
    <m/>
    <s v="MARTOCCIA RAYMOND"/>
    <s v="MARTOCCIA JOANNE"/>
    <s v="2215 W TALL OAKS DR"/>
    <s v="BEVERLY HILLS FL 34465"/>
  </r>
  <r>
    <x v="2722"/>
    <s v="18E17S320030  00410 0090"/>
    <s v="7492"/>
    <s v="PINE RIDGE UNITS 3 &amp; 4"/>
    <s v="0100"/>
    <s v="Single Family Residential"/>
    <s v="03"/>
    <s v="18S"/>
    <s v="18E"/>
    <s v="1.0 TO 2.5 ACRES HIGH"/>
    <x v="0"/>
    <n v="61118"/>
    <n v="1.4"/>
    <s v="000X"/>
    <n v="5909"/>
    <s v="N"/>
    <x v="91"/>
    <s v="BLVD"/>
    <m/>
    <s v="BEVERLY HILLS"/>
    <m/>
    <s v="PINE RIDGE UNIT 3 PB 8 PG 51 LOT 9 BLK 41"/>
    <n v="278307"/>
    <n v="17540"/>
    <n v="260767"/>
    <n v="211024"/>
    <n v="186024"/>
    <x v="0"/>
    <x v="312"/>
    <n v="217500"/>
    <n v="1514"/>
    <n v="1341"/>
    <x v="0"/>
    <s v="WARRANTY DEED"/>
    <n v="1"/>
    <x v="20"/>
    <x v="1"/>
    <x v="1"/>
    <m/>
    <n v="2875"/>
    <n v="32"/>
    <x v="0"/>
    <x v="0"/>
    <n v="3802"/>
    <m/>
    <m/>
    <m/>
    <m/>
    <s v="SHELTON ROBERT W"/>
    <s v="SHELTON ALFRIEDA L"/>
    <s v="5909 N ELKCAM BLVD"/>
    <s v="BEVERLY HILLS FL 34465"/>
  </r>
  <r>
    <x v="2723"/>
    <s v="18E17S320030  00410 0100"/>
    <s v="7492"/>
    <s v="PINE RIDGE UNITS 3 &amp; 4"/>
    <s v="0100"/>
    <s v="Single Family Residential"/>
    <s v="03"/>
    <s v="18S"/>
    <s v="18E"/>
    <s v="1.0 TO 2.5 ACRES HIGH"/>
    <x v="0"/>
    <n v="73346"/>
    <n v="1.68"/>
    <s v="000X"/>
    <n v="5875"/>
    <s v="N"/>
    <x v="91"/>
    <s v="BLVD"/>
    <m/>
    <s v="BEVERLY HILLS"/>
    <m/>
    <s v="PINE RIDGE UNIT 3 PB 8 PG 51 LOT 10 BLK 41 "/>
    <n v="149563"/>
    <n v="21050"/>
    <n v="128513"/>
    <n v="149563"/>
    <n v="149563"/>
    <x v="1"/>
    <x v="436"/>
    <n v="110000"/>
    <n v="2327"/>
    <n v="177"/>
    <x v="0"/>
    <s v="WARRANTY DEED"/>
    <n v="1"/>
    <x v="1"/>
    <x v="1"/>
    <x v="0"/>
    <m/>
    <n v="1523"/>
    <n v="32"/>
    <x v="1"/>
    <x v="0"/>
    <n v="2084"/>
    <m/>
    <m/>
    <m/>
    <m/>
    <s v="HULBERT WILLIAM"/>
    <m/>
    <s v="PO BOX 665"/>
    <s v="CRYSTAL RIVER FL 34423"/>
  </r>
  <r>
    <x v="2724"/>
    <s v="18E17S320030  03060 0050"/>
    <s v="7492"/>
    <s v="PINE RIDGE UNITS 3 &amp; 4"/>
    <s v="0100"/>
    <s v="Single Family Residential"/>
    <s v="09"/>
    <s v="18S"/>
    <s v="18E"/>
    <s v="STANDARD"/>
    <x v="0"/>
    <n v="44304"/>
    <n v="1.02"/>
    <s v="000X"/>
    <n v="3746"/>
    <s v="W"/>
    <x v="142"/>
    <s v="DR"/>
    <m/>
    <s v="BEVERLY HILLS"/>
    <m/>
    <s v="PINE RIDGE UNIT 3 PB 8 PG 51 LOT 5 BLK 306"/>
    <n v="244020"/>
    <n v="16270"/>
    <n v="227750"/>
    <n v="215284"/>
    <n v="190284"/>
    <x v="0"/>
    <x v="967"/>
    <n v="260000"/>
    <n v="2784"/>
    <n v="2389"/>
    <x v="0"/>
    <s v="WARRANTY DEED"/>
    <n v="1"/>
    <x v="3"/>
    <x v="1"/>
    <x v="0"/>
    <m/>
    <n v="1948"/>
    <n v="32"/>
    <x v="0"/>
    <x v="0"/>
    <n v="3070"/>
    <m/>
    <m/>
    <m/>
    <m/>
    <s v="MORENO WILLIAM JR"/>
    <m/>
    <s v="3746 W BIRDS NEST DR"/>
    <s v="BEVERLY HILLS FL 34465 3483"/>
  </r>
  <r>
    <x v="2725"/>
    <s v="18E17S320030  03060 0110"/>
    <s v="7492"/>
    <s v="PINE RIDGE UNITS 3 &amp; 4"/>
    <s v="0100"/>
    <s v="Single Family Residential"/>
    <s v="09"/>
    <s v="18S"/>
    <s v="18E"/>
    <s v="STANDARD"/>
    <x v="0"/>
    <n v="44495"/>
    <n v="1.02"/>
    <s v="000X"/>
    <n v="3544"/>
    <s v="W"/>
    <x v="142"/>
    <s v="DR"/>
    <m/>
    <s v="BEVERLY HILLS"/>
    <m/>
    <s v="PINE RIDGE UNIT 3 PB 8 PG 51 LOT 11 BLK 306 "/>
    <n v="16340"/>
    <n v="16340"/>
    <n v="0"/>
    <n v="16340"/>
    <n v="16340"/>
    <x v="0"/>
    <x v="1020"/>
    <n v="294000"/>
    <n v="3078"/>
    <n v="560"/>
    <x v="0"/>
    <s v="WARRANTY DEED"/>
    <n v="1"/>
    <x v="31"/>
    <x v="1"/>
    <x v="0"/>
    <m/>
    <n v="1902"/>
    <n v="32"/>
    <x v="1"/>
    <x v="0"/>
    <n v="2764"/>
    <m/>
    <m/>
    <m/>
    <m/>
    <s v="TAYLOR STUART A"/>
    <s v="TAYLOR GAIL"/>
    <s v="3544  WEST BIRDS NEST DR"/>
    <s v="BEVERLY HILLS FL 34465"/>
  </r>
  <r>
    <x v="2726"/>
    <s v="18E17S320030  00410 0160"/>
    <s v="7492"/>
    <s v="PINE RIDGE UNITS 3 &amp; 4"/>
    <s v="0100"/>
    <s v="Single Family Residential"/>
    <s v="03"/>
    <s v="18S"/>
    <s v="18E"/>
    <s v="STANDARD"/>
    <x v="0"/>
    <n v="51249"/>
    <n v="1.18"/>
    <s v="000X"/>
    <n v="5725"/>
    <s v="N"/>
    <x v="105"/>
    <s v="DR"/>
    <m/>
    <s v="BEVERLY HILLS"/>
    <m/>
    <s v="PINE RIDGE UNIT 3 PB 8 PG 51 LOT 16 BLK 41"/>
    <n v="244614"/>
    <n v="18820"/>
    <n v="225794"/>
    <n v="244614"/>
    <n v="244614"/>
    <x v="1"/>
    <x v="1021"/>
    <n v="307000"/>
    <n v="2995"/>
    <n v="1179"/>
    <x v="0"/>
    <s v="WARRANTY DEED"/>
    <n v="1"/>
    <x v="22"/>
    <x v="1"/>
    <x v="0"/>
    <m/>
    <n v="2149"/>
    <n v="32"/>
    <x v="0"/>
    <x v="0"/>
    <n v="3364"/>
    <m/>
    <m/>
    <m/>
    <m/>
    <s v="WOODYARD MICHAEL"/>
    <s v="WOODYARD BARBARA"/>
    <s v="5725 N LENA DR"/>
    <s v="BEVERLY HILLS FL 34465 4547"/>
  </r>
  <r>
    <x v="2727"/>
    <s v="18E17S320030  00410 0220"/>
    <s v="7492"/>
    <s v="PINE RIDGE UNITS 3 &amp; 4"/>
    <s v="0100"/>
    <s v="Single Family Residential"/>
    <s v="03"/>
    <s v="18S"/>
    <s v="18E"/>
    <s v="STANDARD"/>
    <x v="0"/>
    <n v="42407"/>
    <n v="0.97"/>
    <s v="000X"/>
    <n v="2180"/>
    <s v="W"/>
    <x v="130"/>
    <s v="DR"/>
    <m/>
    <s v="BEVERLY HILLS"/>
    <m/>
    <s v="PINE RIDGE UNIT 3 PB 8 PG 51 LOT 22 BLK 41"/>
    <n v="212838"/>
    <n v="15580"/>
    <n v="197258"/>
    <n v="195225"/>
    <n v="170225"/>
    <x v="0"/>
    <x v="1022"/>
    <n v="254000"/>
    <n v="2814"/>
    <n v="1860"/>
    <x v="0"/>
    <s v="FROM DEVELOPERS"/>
    <n v="1"/>
    <x v="29"/>
    <x v="3"/>
    <x v="0"/>
    <m/>
    <n v="1582"/>
    <n v="32"/>
    <x v="1"/>
    <x v="0"/>
    <n v="2700"/>
    <m/>
    <m/>
    <m/>
    <m/>
    <s v="STULIR FREDERICK D"/>
    <s v="STULIR MARINE L"/>
    <s v="2180 W TALL OAKS DR"/>
    <s v="BEVERLY HILLS FL 34465"/>
  </r>
  <r>
    <x v="2728"/>
    <s v="18E17S320030  00410 0260"/>
    <s v="7492"/>
    <s v="PINE RIDGE UNITS 3 &amp; 4"/>
    <s v="0000"/>
    <s v="Vacant Residential"/>
    <s v="34"/>
    <s v="17S"/>
    <s v="18E"/>
    <s v="STANDARD"/>
    <x v="1"/>
    <n v="46743"/>
    <n v="1.07"/>
    <s v="000X"/>
    <n v="2220"/>
    <s v="W"/>
    <x v="130"/>
    <s v="DR"/>
    <m/>
    <s v="BEVERLY HILLS"/>
    <m/>
    <s v="PINE RIDGE UNIT 3 PB 8 PG 51 LOT 26 BLK 41 "/>
    <n v="17170"/>
    <n v="17170"/>
    <n v="0"/>
    <n v="17170"/>
    <n v="17170"/>
    <x v="1"/>
    <x v="1008"/>
    <n v="8000"/>
    <n v="873"/>
    <n v="62"/>
    <x v="1"/>
    <s v="WARRANTY DEED"/>
    <m/>
    <x v="6"/>
    <x v="2"/>
    <x v="2"/>
    <m/>
    <m/>
    <m/>
    <x v="2"/>
    <x v="1"/>
    <n v="0"/>
    <m/>
    <m/>
    <m/>
    <m/>
    <s v="GAMBILL EVELYN P &amp; LEONARD H TRUSTEES"/>
    <m/>
    <s v="821 CORTEZ AVE"/>
    <s v="LADY LAKE FL 32159 3051"/>
  </r>
  <r>
    <x v="2729"/>
    <s v="18E17S320030  00410 0290"/>
    <s v="7492"/>
    <s v="PINE RIDGE UNITS 3 &amp; 4"/>
    <s v="0100"/>
    <s v="Single Family Residential"/>
    <s v="34"/>
    <s v="17S"/>
    <s v="18E"/>
    <s v="STANDARD"/>
    <x v="0"/>
    <n v="45802"/>
    <n v="1.05"/>
    <s v="000X"/>
    <n v="2250"/>
    <s v="W"/>
    <x v="130"/>
    <s v="DR"/>
    <m/>
    <s v="BEVERLY HILLS"/>
    <m/>
    <s v="PINE RIDGE UNIT 3 PB 8 PG 51 LOT 29 BLK 41"/>
    <n v="237487"/>
    <n v="16820"/>
    <n v="220667"/>
    <n v="237487"/>
    <n v="212487"/>
    <x v="0"/>
    <x v="425"/>
    <n v="15000"/>
    <n v="2705"/>
    <n v="2426"/>
    <x v="1"/>
    <s v="WARRANTY DEED"/>
    <n v="1"/>
    <x v="12"/>
    <x v="1"/>
    <x v="1"/>
    <m/>
    <n v="1752"/>
    <n v="32"/>
    <x v="0"/>
    <x v="0"/>
    <n v="2618"/>
    <m/>
    <m/>
    <m/>
    <m/>
    <s v="GARCIA MARIA K"/>
    <m/>
    <s v="2250 W TALL OAKS DR"/>
    <s v="BEVERLY HILLS FL 34465"/>
  </r>
  <r>
    <x v="2730"/>
    <s v="18E17S320030  00420 0030"/>
    <s v="7492"/>
    <s v="PINE RIDGE UNITS 3 &amp; 4"/>
    <s v="0000"/>
    <s v="Vacant Residential"/>
    <s v="03"/>
    <s v="18S"/>
    <s v="18E"/>
    <s v="STANDARD"/>
    <x v="1"/>
    <n v="46389"/>
    <n v="1.06"/>
    <s v="000X"/>
    <n v="2090"/>
    <s v="W"/>
    <x v="130"/>
    <s v="DR"/>
    <m/>
    <s v="BEVERLY HILLS"/>
    <m/>
    <s v="PINE RIDGE UNIT 3 PB 8 PG 51 LOT 3 BLK 42"/>
    <n v="17040"/>
    <n v="17040"/>
    <n v="0"/>
    <n v="17040"/>
    <n v="17040"/>
    <x v="1"/>
    <x v="63"/>
    <n v="14000"/>
    <n v="2446"/>
    <n v="1844"/>
    <x v="1"/>
    <s v="SAME FAMILY/DEED FOL"/>
    <m/>
    <x v="6"/>
    <x v="2"/>
    <x v="2"/>
    <m/>
    <m/>
    <m/>
    <x v="2"/>
    <x v="1"/>
    <n v="0"/>
    <m/>
    <m/>
    <m/>
    <m/>
    <s v="SCHLIFFSKI STEPHANIE"/>
    <m/>
    <s v="57A CHEMIN DES MARAIS"/>
    <s v=" 1255 SWITZERLAND"/>
  </r>
  <r>
    <x v="2731"/>
    <s v="18E17S320030  03060 0240"/>
    <s v="7492"/>
    <s v="PINE RIDGE UNITS 3 &amp; 4"/>
    <s v="0100"/>
    <s v="Single Family Residential"/>
    <s v="09"/>
    <s v="18S"/>
    <s v="18E"/>
    <s v="STANDARD"/>
    <x v="0"/>
    <n v="47530"/>
    <n v="1.0900000000000001"/>
    <s v="000X"/>
    <n v="3114"/>
    <s v="W"/>
    <x v="142"/>
    <s v="DR"/>
    <m/>
    <s v="BEVERLY HILLS"/>
    <m/>
    <s v="PINE RIDGE UNIT 3 PB 8 PG 51 LOT 24 BLK 306"/>
    <n v="193715"/>
    <n v="17460"/>
    <n v="176255"/>
    <n v="193715"/>
    <n v="0"/>
    <x v="0"/>
    <x v="1023"/>
    <n v="224900"/>
    <n v="2886"/>
    <n v="648"/>
    <x v="0"/>
    <s v="WARRANTY DEED"/>
    <n v="1"/>
    <x v="12"/>
    <x v="1"/>
    <x v="0"/>
    <m/>
    <n v="1800"/>
    <n v="32"/>
    <x v="1"/>
    <x v="0"/>
    <n v="2518"/>
    <m/>
    <m/>
    <m/>
    <m/>
    <s v="BIRLEY PAUL"/>
    <s v="BIRLEY JACLYN"/>
    <s v="3114 W BIRDS NEST DR"/>
    <s v="BEVERLY HILLS FL 34465"/>
  </r>
  <r>
    <x v="2732"/>
    <s v="18E17S320030  03060 0250"/>
    <s v="7492"/>
    <s v="PINE RIDGE UNITS 3 &amp; 4"/>
    <s v="0100"/>
    <s v="Single Family Residential"/>
    <s v="09"/>
    <s v="18S"/>
    <s v="18E"/>
    <s v="STANDARD"/>
    <x v="0"/>
    <n v="47432"/>
    <n v="1.0900000000000001"/>
    <s v="000X"/>
    <n v="3016"/>
    <s v="W"/>
    <x v="143"/>
    <s v="RD"/>
    <m/>
    <s v="BEVERLY HILLS"/>
    <m/>
    <s v="PINE RIDGE UNIT 3 PB 8 PG 51 LOT 25 BLK 306"/>
    <n v="306607"/>
    <n v="17420"/>
    <n v="289187"/>
    <n v="251504"/>
    <n v="226504"/>
    <x v="0"/>
    <x v="1024"/>
    <n v="20000"/>
    <n v="2719"/>
    <n v="1576"/>
    <x v="1"/>
    <s v="WARRANTY DEED"/>
    <n v="1"/>
    <x v="17"/>
    <x v="1"/>
    <x v="0"/>
    <m/>
    <n v="2204"/>
    <n v="32"/>
    <x v="1"/>
    <x v="0"/>
    <n v="3421"/>
    <m/>
    <m/>
    <m/>
    <m/>
    <s v="COOPER GEORGE C"/>
    <s v="COOPER SANDRA L"/>
    <s v="3016 W BRAZILNUT RD"/>
    <s v="BEVERLY HILLS FL 34465 3488"/>
  </r>
  <r>
    <x v="2733"/>
    <s v="18E17S320030  00430 0020"/>
    <s v="7492"/>
    <s v="PINE RIDGE UNITS 3 &amp; 4"/>
    <s v="0100"/>
    <s v="Single Family Residential"/>
    <s v="03"/>
    <s v="18S"/>
    <s v="18E"/>
    <s v="GOLF"/>
    <x v="0"/>
    <n v="47423"/>
    <n v="1.0900000000000001"/>
    <s v="000X"/>
    <n v="5725"/>
    <s v="N"/>
    <x v="91"/>
    <s v="BLVD"/>
    <m/>
    <s v="BEVERLY HILLS"/>
    <m/>
    <s v="PINE RIDGE UNIT 3 PB 8 PG 51 LOT 2 BLK 43"/>
    <n v="274643"/>
    <n v="25990"/>
    <n v="248653"/>
    <n v="239455"/>
    <n v="214455"/>
    <x v="0"/>
    <x v="361"/>
    <n v="22000"/>
    <n v="1468"/>
    <n v="1809"/>
    <x v="1"/>
    <s v="WARRANTY DEED"/>
    <n v="1"/>
    <x v="20"/>
    <x v="1"/>
    <x v="0"/>
    <m/>
    <n v="2210"/>
    <n v="32"/>
    <x v="0"/>
    <x v="0"/>
    <n v="3621"/>
    <m/>
    <m/>
    <m/>
    <m/>
    <s v="BRESNAHAN FREDERICK G"/>
    <s v="BRESNAHAN MELINDA A"/>
    <s v="5725 N ELKCAM BLVD"/>
    <s v="BEVERLY HILLS FL 34465"/>
  </r>
  <r>
    <x v="2734"/>
    <s v="18E17S320030  00430 0030"/>
    <s v="7492"/>
    <s v="PINE RIDGE UNITS 3 &amp; 4"/>
    <s v="0100"/>
    <s v="Single Family Residential"/>
    <s v="03"/>
    <s v="18S"/>
    <s v="18E"/>
    <s v="GOLF"/>
    <x v="0"/>
    <n v="52670"/>
    <n v="1.21"/>
    <s v="000X"/>
    <n v="5741"/>
    <s v="N"/>
    <x v="91"/>
    <s v="BLVD"/>
    <m/>
    <s v="BEVERLY HILLS"/>
    <m/>
    <s v="PINE RIDGE UNIT 3 PB 8 PG 51 LOT 3 BLK 43"/>
    <n v="230216"/>
    <n v="26610"/>
    <n v="203606"/>
    <n v="196184"/>
    <n v="171184"/>
    <x v="0"/>
    <x v="242"/>
    <n v="215000"/>
    <n v="2614"/>
    <n v="948"/>
    <x v="0"/>
    <s v="WARRANTY DEED"/>
    <n v="1"/>
    <x v="5"/>
    <x v="1"/>
    <x v="0"/>
    <m/>
    <n v="1989"/>
    <n v="32"/>
    <x v="0"/>
    <x v="0"/>
    <n v="3335"/>
    <m/>
    <m/>
    <m/>
    <m/>
    <s v="SANDLER KENNETH R"/>
    <s v="SANDLER LISA C"/>
    <s v="5741 N ELKCAM BLVD"/>
    <s v="BEVERLY HILLS FL 34465"/>
  </r>
  <r>
    <x v="2735"/>
    <s v="18E17S320030  00430 0070"/>
    <s v="7492"/>
    <s v="PINE RIDGE UNITS 3 &amp; 4"/>
    <s v="0100"/>
    <s v="Single Family Residential"/>
    <s v="03"/>
    <s v="18S"/>
    <s v="18E"/>
    <s v="GOLF"/>
    <x v="0"/>
    <n v="43615"/>
    <n v="1"/>
    <s v="000X"/>
    <n v="5750"/>
    <s v="N"/>
    <x v="105"/>
    <s v="DR"/>
    <m/>
    <s v="BEVERLY HILLS"/>
    <m/>
    <s v="PINE RIDGE UNIT 3 PB 8 PG 51 LOT 7 BLK 43"/>
    <n v="365394"/>
    <n v="25310"/>
    <n v="340084"/>
    <n v="334125"/>
    <n v="309125"/>
    <x v="0"/>
    <x v="11"/>
    <n v="32500"/>
    <n v="1632"/>
    <n v="2354"/>
    <x v="1"/>
    <s v="WARRANTY DEED"/>
    <n v="1"/>
    <x v="0"/>
    <x v="1"/>
    <x v="0"/>
    <m/>
    <n v="3242"/>
    <n v="32"/>
    <x v="0"/>
    <x v="0"/>
    <n v="4456"/>
    <m/>
    <m/>
    <m/>
    <m/>
    <s v="RUSAW ERNEST G"/>
    <s v="RUSAW BRIGITTE"/>
    <s v="5750 N LENA DR"/>
    <s v="BEVERLY HILLS FL 34465"/>
  </r>
  <r>
    <x v="2736"/>
    <s v="18E17S320030  00430 0080"/>
    <s v="7492"/>
    <s v="PINE RIDGE UNITS 3 &amp; 4"/>
    <s v="0100"/>
    <s v="Single Family Residential"/>
    <s v="03"/>
    <s v="18S"/>
    <s v="18E"/>
    <s v="GOLF"/>
    <x v="0"/>
    <n v="43634"/>
    <n v="1"/>
    <s v="000X"/>
    <n v="5740"/>
    <s v="N"/>
    <x v="105"/>
    <s v="DR"/>
    <m/>
    <s v="BEVERLY HILLS"/>
    <m/>
    <s v="PINE RIDGE UNIT 3 PB 8 PG 51 LOT 8 BLK 43 "/>
    <n v="258177"/>
    <n v="24710"/>
    <n v="233467"/>
    <n v="213422"/>
    <n v="187922"/>
    <x v="0"/>
    <x v="61"/>
    <n v="36000"/>
    <n v="1653"/>
    <n v="406"/>
    <x v="1"/>
    <s v="WARRANTY DEED"/>
    <n v="1"/>
    <x v="0"/>
    <x v="1"/>
    <x v="1"/>
    <m/>
    <n v="2252"/>
    <n v="32"/>
    <x v="0"/>
    <x v="0"/>
    <n v="3407"/>
    <m/>
    <m/>
    <m/>
    <m/>
    <s v="MC DONALD CATHERINE"/>
    <m/>
    <s v="5740 N LENA AVE"/>
    <s v="BEVERLY HILLS FL 34465"/>
  </r>
  <r>
    <x v="2737"/>
    <s v="18E17S320030  00430 0170"/>
    <s v="7492"/>
    <s v="PINE RIDGE UNITS 3 &amp; 4"/>
    <s v="0100"/>
    <s v="Single Family Residential"/>
    <s v="03"/>
    <s v="18S"/>
    <s v="18E"/>
    <s v="GOLF"/>
    <x v="0"/>
    <n v="46274"/>
    <n v="1.06"/>
    <s v="000X"/>
    <n v="5522"/>
    <s v="N"/>
    <x v="105"/>
    <s v="DR"/>
    <m/>
    <s v="BEVERLY HILLS"/>
    <m/>
    <s v="PINE RIDGE UNIT 3 PB 8 PG 51 LOT 17 BLK 43"/>
    <n v="365186"/>
    <n v="25270"/>
    <n v="339916"/>
    <n v="365186"/>
    <n v="365186"/>
    <x v="0"/>
    <x v="1025"/>
    <n v="340000"/>
    <n v="2592"/>
    <n v="2029"/>
    <x v="0"/>
    <s v="WARRANTY DEED"/>
    <n v="1"/>
    <x v="22"/>
    <x v="1"/>
    <x v="1"/>
    <m/>
    <n v="3443"/>
    <n v="32"/>
    <x v="0"/>
    <x v="0"/>
    <n v="5115"/>
    <m/>
    <m/>
    <m/>
    <m/>
    <s v="SIMEK JOHN G"/>
    <m/>
    <s v="5522 N LENA DR"/>
    <s v="BEVERLY HILLS FL 34465"/>
  </r>
  <r>
    <x v="2738"/>
    <s v="18E17S320030  00440 0010"/>
    <s v="7492"/>
    <s v="PINE RIDGE UNITS 3 &amp; 4"/>
    <s v="0000"/>
    <s v="Vacant Residential"/>
    <s v="03"/>
    <s v="18S"/>
    <s v="18E"/>
    <s v="GOLF"/>
    <x v="1"/>
    <n v="50075"/>
    <n v="1.1499999999999999"/>
    <s v="000X"/>
    <n v="5589"/>
    <s v="N"/>
    <x v="146"/>
    <s v="CIR"/>
    <m/>
    <s v="BEVERLY HILLS"/>
    <m/>
    <s v="PINE RIDGE UNIT 3 PB 8 PG 51 LOT 1 BLK 44 "/>
    <n v="25900"/>
    <n v="25900"/>
    <n v="0"/>
    <n v="25900"/>
    <n v="25900"/>
    <x v="1"/>
    <x v="104"/>
    <n v="120000"/>
    <n v="1853"/>
    <n v="48"/>
    <x v="1"/>
    <s v="WARRANTY DEED"/>
    <m/>
    <x v="6"/>
    <x v="2"/>
    <x v="2"/>
    <m/>
    <m/>
    <m/>
    <x v="2"/>
    <x v="1"/>
    <n v="0"/>
    <m/>
    <m/>
    <m/>
    <m/>
    <s v="RETZKO PETER Q &amp; MARGARET E &amp;"/>
    <s v="PETER Q RETZKO JR"/>
    <s v="9298 FAR HILLS LN W"/>
    <s v="CRYSTAL RIVER FL 34428"/>
  </r>
  <r>
    <x v="2739"/>
    <s v="18E17S320030  00440 0080"/>
    <s v="7492"/>
    <s v="PINE RIDGE UNITS 3 &amp; 4"/>
    <s v="0000"/>
    <s v="Vacant Residential"/>
    <s v="03"/>
    <s v="18S"/>
    <s v="18E"/>
    <s v="GOLF"/>
    <x v="1"/>
    <n v="43735"/>
    <n v="1"/>
    <s v="000X"/>
    <n v="5509"/>
    <s v="N"/>
    <x v="146"/>
    <s v="CIR"/>
    <m/>
    <s v="BEVERLY HILLS"/>
    <m/>
    <s v="PINE RIDGE UNIT 3 LOT 8 BLK 44"/>
    <n v="25870"/>
    <n v="25870"/>
    <n v="0"/>
    <n v="25870"/>
    <n v="25870"/>
    <x v="1"/>
    <x v="60"/>
    <n v="25000"/>
    <n v="1315"/>
    <n v="1160"/>
    <x v="1"/>
    <s v="WARRANTY DEED"/>
    <m/>
    <x v="6"/>
    <x v="2"/>
    <x v="2"/>
    <m/>
    <m/>
    <m/>
    <x v="2"/>
    <x v="1"/>
    <n v="0"/>
    <m/>
    <m/>
    <m/>
    <m/>
    <s v="LIEBMANN DEBORAH K"/>
    <m/>
    <s v="6 STUART DR"/>
    <s v="MECHANICVILLE NY 12118 3605"/>
  </r>
  <r>
    <x v="2740"/>
    <s v="18E17S320030  00440 0140"/>
    <s v="7492"/>
    <s v="PINE RIDGE UNITS 3 &amp; 4"/>
    <s v="0000"/>
    <s v="Vacant Residential"/>
    <s v="03"/>
    <s v="18S"/>
    <s v="18E"/>
    <s v="GOLF"/>
    <x v="1"/>
    <n v="43750"/>
    <n v="1"/>
    <s v="000X"/>
    <n v="5441"/>
    <s v="N"/>
    <x v="146"/>
    <s v="CIR"/>
    <m/>
    <s v="BEVERLY HILLS"/>
    <m/>
    <s v="PINE RIDGE UNIT 3 PB 8 PG 51 LOT 14 BLK 44"/>
    <n v="25900"/>
    <n v="25900"/>
    <n v="0"/>
    <n v="25900"/>
    <n v="25900"/>
    <x v="1"/>
    <x v="40"/>
    <n v="40000"/>
    <n v="2972"/>
    <n v="2296"/>
    <x v="1"/>
    <s v="WARRANTY DEED"/>
    <m/>
    <x v="6"/>
    <x v="2"/>
    <x v="2"/>
    <m/>
    <m/>
    <m/>
    <x v="2"/>
    <x v="1"/>
    <n v="0"/>
    <m/>
    <m/>
    <m/>
    <m/>
    <s v="RESCH KERIN K"/>
    <s v="SUTTON PAULA G"/>
    <s v="5429 N MALLOWS CIR"/>
    <s v="BEVERLY HILLS FL 34465"/>
  </r>
  <r>
    <x v="2741"/>
    <s v="18E17S320030  00450 0090"/>
    <s v="7492"/>
    <s v="PINE RIDGE UNITS 3 &amp; 4"/>
    <s v="0100"/>
    <s v="Single Family Residential"/>
    <s v="03"/>
    <s v="18S"/>
    <s v="18E"/>
    <s v="STANDARD"/>
    <x v="0"/>
    <n v="46287"/>
    <n v="1.06"/>
    <s v="000X"/>
    <n v="5334"/>
    <s v="N"/>
    <x v="147"/>
    <s v="DR"/>
    <m/>
    <s v="BEVERLY HILLS"/>
    <m/>
    <s v="PINE RIDGE UNIT 3 PB 8 PGS 51-67 LOT 9 BLK 45"/>
    <n v="272884"/>
    <n v="21340"/>
    <n v="251544"/>
    <n v="203918"/>
    <n v="178918"/>
    <x v="0"/>
    <x v="67"/>
    <n v="8000"/>
    <n v="938"/>
    <n v="127"/>
    <x v="1"/>
    <s v="WARRANTY DEED"/>
    <n v="1"/>
    <x v="10"/>
    <x v="1"/>
    <x v="0"/>
    <n v="1"/>
    <n v="2852"/>
    <n v="32"/>
    <x v="0"/>
    <x v="0"/>
    <n v="3838"/>
    <m/>
    <m/>
    <m/>
    <m/>
    <s v="CHAPMAN DARRYL D"/>
    <s v="CHAPMAN MARIE G"/>
    <s v="5334 N CLIFF DR"/>
    <s v="BEVERLY HILLS FL 34465"/>
  </r>
  <r>
    <x v="2742"/>
    <s v="18E17S320030  00410 0250"/>
    <s v="7492"/>
    <s v="PINE RIDGE UNITS 3 &amp; 4"/>
    <s v="0100"/>
    <s v="Single Family Residential"/>
    <s v="34"/>
    <s v="17S"/>
    <s v="18E"/>
    <s v="STANDARD"/>
    <x v="0"/>
    <n v="46659"/>
    <n v="1.07"/>
    <s v="000X"/>
    <n v="2210"/>
    <s v="W"/>
    <x v="130"/>
    <s v="DR"/>
    <m/>
    <s v="BEVERLY HILLS"/>
    <m/>
    <s v="PINE RIDGE UNIT 3 PB 8 PG 51 LOT 25 BLK 41"/>
    <n v="195536"/>
    <n v="17140"/>
    <n v="178396"/>
    <n v="146060"/>
    <n v="121060"/>
    <x v="0"/>
    <x v="117"/>
    <n v="159000"/>
    <n v="2472"/>
    <n v="2178"/>
    <x v="0"/>
    <s v="WARRANTY DEED"/>
    <n v="1"/>
    <x v="2"/>
    <x v="0"/>
    <x v="1"/>
    <m/>
    <n v="2277"/>
    <n v="32"/>
    <x v="0"/>
    <x v="0"/>
    <n v="2653"/>
    <m/>
    <m/>
    <m/>
    <m/>
    <s v="CLAYPOOL JEREMY"/>
    <s v="CLAYPOOL COLLEEN"/>
    <s v="2210 W TALL OAKS DR"/>
    <s v="BEVERLY HILLS FL 34465"/>
  </r>
  <r>
    <x v="2743"/>
    <s v="18E17S320030  00420 0020"/>
    <s v="7492"/>
    <s v="PINE RIDGE UNITS 3 &amp; 4"/>
    <s v="0100"/>
    <s v="Single Family Residential"/>
    <s v="03"/>
    <s v="18S"/>
    <s v="18E"/>
    <s v="STANDARD"/>
    <x v="0"/>
    <n v="46384"/>
    <n v="1.06"/>
    <s v="000X"/>
    <n v="2100"/>
    <s v="W"/>
    <x v="130"/>
    <s v="DR"/>
    <m/>
    <s v="BEVERLY HILLS"/>
    <m/>
    <s v="PINE RIDGE UNIT 3 PB 8 PG 51 LOT 2 BLK 42 "/>
    <n v="156731"/>
    <n v="17040"/>
    <n v="139691"/>
    <n v="106439"/>
    <n v="81439"/>
    <x v="0"/>
    <x v="1026"/>
    <n v="11000"/>
    <n v="1278"/>
    <n v="984"/>
    <x v="1"/>
    <s v="WARRANTY DEED"/>
    <n v="1"/>
    <x v="11"/>
    <x v="1"/>
    <x v="0"/>
    <m/>
    <n v="1495"/>
    <n v="32"/>
    <x v="1"/>
    <x v="0"/>
    <n v="2203"/>
    <m/>
    <m/>
    <m/>
    <m/>
    <s v="DE PRATTER ROBERT E 3RD TRUSTEE"/>
    <m/>
    <s v="2100 W TALL OAKS DR"/>
    <s v="BEVERLY HILLS FL 34465 2348"/>
  </r>
  <r>
    <x v="2744"/>
    <s v="18E17S320030  03060 0230"/>
    <s v="7492"/>
    <s v="PINE RIDGE UNITS 3 &amp; 4"/>
    <s v="0100"/>
    <s v="Single Family Residential"/>
    <s v="09"/>
    <s v="18S"/>
    <s v="18E"/>
    <s v="STANDARD"/>
    <x v="0"/>
    <n v="44928"/>
    <n v="1.03"/>
    <s v="000X"/>
    <n v="3152"/>
    <s v="W"/>
    <x v="142"/>
    <s v="DR"/>
    <m/>
    <s v="BEVERLY HILLS"/>
    <m/>
    <s v="PINE RIDGE UNIT 3 PB 8 PG 51 LOT 23 BLK 306"/>
    <n v="213205"/>
    <n v="16500"/>
    <n v="196705"/>
    <n v="172453"/>
    <n v="147453"/>
    <x v="0"/>
    <x v="528"/>
    <n v="260000"/>
    <n v="2163"/>
    <n v="185"/>
    <x v="0"/>
    <s v="WARRANTY DEED"/>
    <n v="1"/>
    <x v="13"/>
    <x v="1"/>
    <x v="0"/>
    <m/>
    <n v="2074"/>
    <n v="32"/>
    <x v="0"/>
    <x v="0"/>
    <n v="3005"/>
    <m/>
    <m/>
    <m/>
    <m/>
    <s v="CONNELLY SHIRLEY A"/>
    <s v="MARCHETTI FRANK"/>
    <s v="3152 W BIRDS NEST DR"/>
    <s v="BEVERLY HILLS FL 34465"/>
  </r>
  <r>
    <x v="2745"/>
    <s v="18E17S320030  03070 0010"/>
    <s v="7492"/>
    <s v="PINE RIDGE UNITS 3 &amp; 4"/>
    <s v="0100"/>
    <s v="Single Family Residential"/>
    <s v="09"/>
    <s v="18S"/>
    <s v="18E"/>
    <s v="1.0 TO 2.5 ACRES HIGH"/>
    <x v="0"/>
    <n v="56356"/>
    <n v="1.29"/>
    <s v="000X"/>
    <n v="3015"/>
    <s v="W"/>
    <x v="143"/>
    <s v="RD"/>
    <m/>
    <s v="BEVERLY HILLS"/>
    <m/>
    <s v="PINE RIDGE UNIT 3 PB 8 PG 51 LOT 1 BLK 307"/>
    <n v="260526"/>
    <n v="16170"/>
    <n v="244356"/>
    <n v="149963"/>
    <n v="124963"/>
    <x v="0"/>
    <x v="742"/>
    <n v="330000"/>
    <n v="2233"/>
    <n v="2294"/>
    <x v="0"/>
    <s v="WARRANTY DEED"/>
    <n v="1"/>
    <x v="22"/>
    <x v="1"/>
    <x v="0"/>
    <m/>
    <n v="2564"/>
    <n v="32"/>
    <x v="0"/>
    <x v="0"/>
    <n v="3611"/>
    <m/>
    <m/>
    <m/>
    <m/>
    <s v="LITTLE DAVID R"/>
    <s v="LITTLE MARGARET S"/>
    <s v="3015 W BRAZILNUT RD"/>
    <s v="BEVERLY HILLS FL 34465"/>
  </r>
  <r>
    <x v="2746"/>
    <s v="18E17S320030  03070 0050"/>
    <s v="7492"/>
    <s v="PINE RIDGE UNITS 3 &amp; 4"/>
    <s v="0000"/>
    <s v="Vacant Residential"/>
    <s v="15"/>
    <s v="18S"/>
    <s v="18E"/>
    <s v="STANDARD"/>
    <x v="1"/>
    <n v="43863"/>
    <n v="1.01"/>
    <s v="000X"/>
    <n v="3916"/>
    <s v="N"/>
    <x v="148"/>
    <s v="PT"/>
    <m/>
    <s v="BEVERLY HILLS"/>
    <m/>
    <s v="PINE RIDGE UNIT 3 PB 8 PG 51 LOT 5 BLK 307"/>
    <n v="16110"/>
    <n v="16110"/>
    <n v="0"/>
    <n v="16110"/>
    <n v="16110"/>
    <x v="1"/>
    <x v="60"/>
    <n v="20000"/>
    <n v="1308"/>
    <n v="869"/>
    <x v="1"/>
    <s v="FROM DEVELOPERS"/>
    <m/>
    <x v="6"/>
    <x v="2"/>
    <x v="2"/>
    <m/>
    <m/>
    <m/>
    <x v="2"/>
    <x v="1"/>
    <n v="0"/>
    <m/>
    <m/>
    <m/>
    <m/>
    <s v="PING SHUN YEN"/>
    <m/>
    <s v="F1 NO 20 LANE 222"/>
    <s v="TAIPEI ROC TAIWAN"/>
  </r>
  <r>
    <x v="2747"/>
    <s v="18E17S320030  00430 0100"/>
    <s v="7492"/>
    <s v="PINE RIDGE UNITS 3 &amp; 4"/>
    <s v="0000"/>
    <s v="Vacant Residential"/>
    <s v="03"/>
    <s v="18S"/>
    <s v="18E"/>
    <s v="GOLF"/>
    <x v="1"/>
    <n v="43702"/>
    <n v="1"/>
    <s v="000X"/>
    <n v="5720"/>
    <s v="N"/>
    <x v="105"/>
    <s v="DR"/>
    <m/>
    <s v="BEVERLY HILLS"/>
    <m/>
    <s v="PINE RIDGE UNIT 3 PB 8 PG 51 LOT 10 BLK 43"/>
    <n v="21530"/>
    <n v="21530"/>
    <n v="0"/>
    <n v="21530"/>
    <n v="21530"/>
    <x v="1"/>
    <x v="1027"/>
    <n v="425000"/>
    <n v="3139"/>
    <n v="2280"/>
    <x v="0"/>
    <s v="WARRANTY DEED"/>
    <m/>
    <x v="6"/>
    <x v="2"/>
    <x v="2"/>
    <m/>
    <m/>
    <m/>
    <x v="2"/>
    <x v="1"/>
    <n v="0"/>
    <m/>
    <m/>
    <m/>
    <m/>
    <s v="PARNELL CHARLES R"/>
    <s v="PARNALL BONNIE L"/>
    <s v="5720 N LENA DR"/>
    <s v="BEVERLY HILLS FL 34465"/>
  </r>
  <r>
    <x v="2748"/>
    <s v="18E17S320030  00440 0070"/>
    <s v="7492"/>
    <s v="PINE RIDGE UNITS 3 &amp; 4"/>
    <s v="0000"/>
    <s v="Vacant Residential"/>
    <s v="03"/>
    <s v="18S"/>
    <s v="18E"/>
    <s v="GOLF"/>
    <x v="1"/>
    <n v="43951"/>
    <n v="1.01"/>
    <s v="000X"/>
    <n v="5521"/>
    <s v="N"/>
    <x v="146"/>
    <s v="CIR"/>
    <m/>
    <s v="BEVERLY HILLS"/>
    <m/>
    <s v="PINE RIDGE UNIT 3 PB 8 PG 51 LOT 7 BLK 44"/>
    <n v="23980"/>
    <n v="23980"/>
    <n v="0"/>
    <n v="23980"/>
    <n v="23980"/>
    <x v="1"/>
    <x v="905"/>
    <n v="30000"/>
    <n v="3031"/>
    <n v="2254"/>
    <x v="1"/>
    <s v="WARRANTY DEED"/>
    <m/>
    <x v="6"/>
    <x v="2"/>
    <x v="2"/>
    <m/>
    <m/>
    <m/>
    <x v="2"/>
    <x v="1"/>
    <n v="0"/>
    <m/>
    <m/>
    <m/>
    <m/>
    <s v="LAPHAM KEVIN"/>
    <s v="LAPHAM CARRIE"/>
    <s v="PO BOX 7638"/>
    <s v="NORTH PORT FL 34290"/>
  </r>
  <r>
    <x v="2749"/>
    <s v="18E17S320030  00440 0110"/>
    <s v="7492"/>
    <s v="PINE RIDGE UNITS 3 &amp; 4"/>
    <s v="0100"/>
    <s v="Single Family Residential"/>
    <s v="03"/>
    <s v="18S"/>
    <s v="18E"/>
    <s v="GOLF"/>
    <x v="0"/>
    <n v="44010"/>
    <n v="1.01"/>
    <s v="000X"/>
    <n v="5475"/>
    <s v="N"/>
    <x v="146"/>
    <s v="CIR"/>
    <m/>
    <s v="BEVERLY HILLS"/>
    <m/>
    <s v="PINE RIDGE UNIT 3 PB 8 PG 51 LOT 11 BLK 44"/>
    <n v="271479"/>
    <n v="25200"/>
    <n v="246279"/>
    <n v="271479"/>
    <n v="241479"/>
    <x v="0"/>
    <x v="1028"/>
    <n v="335000"/>
    <n v="2875"/>
    <n v="1868"/>
    <x v="0"/>
    <s v="WARRANTY DEED"/>
    <n v="1"/>
    <x v="14"/>
    <x v="0"/>
    <x v="0"/>
    <m/>
    <n v="2564"/>
    <n v="32"/>
    <x v="0"/>
    <x v="0"/>
    <n v="3434"/>
    <m/>
    <m/>
    <m/>
    <m/>
    <s v="THOMPSON ROBERT MICHAEL"/>
    <s v="THOMPSON SANDRA K"/>
    <s v="5475 N MALLOWS CIR"/>
    <s v="BEVERLY HILLS FL 34465"/>
  </r>
  <r>
    <x v="2750"/>
    <s v="18E17S320030  00440 0150"/>
    <s v="7492"/>
    <s v="PINE RIDGE UNITS 3 &amp; 4"/>
    <s v="0100"/>
    <s v="Single Family Residential"/>
    <s v="03"/>
    <s v="18S"/>
    <s v="18E"/>
    <s v="GOLF"/>
    <x v="0"/>
    <n v="43541"/>
    <n v="1"/>
    <s v="000X"/>
    <n v="5429"/>
    <s v="N"/>
    <x v="146"/>
    <s v="CIR"/>
    <m/>
    <s v="BEVERLY HILLS"/>
    <m/>
    <s v="PINE RIDGE UNIT 3 PB 8 PG 51 LOT 15 BLK 44"/>
    <n v="287375"/>
    <n v="25310"/>
    <n v="262065"/>
    <n v="287375"/>
    <n v="287375"/>
    <x v="0"/>
    <x v="1029"/>
    <n v="407500"/>
    <n v="2967"/>
    <n v="797"/>
    <x v="0"/>
    <s v="WARRANTY DEED"/>
    <n v="1"/>
    <x v="37"/>
    <x v="1"/>
    <x v="1"/>
    <m/>
    <n v="2598"/>
    <n v="32"/>
    <x v="0"/>
    <x v="0"/>
    <n v="4132"/>
    <m/>
    <m/>
    <m/>
    <m/>
    <s v="RESCH KERIN K"/>
    <s v="SUTTON PAULA G"/>
    <s v="5429 N MALLOWS CIR"/>
    <s v="BEVERLY HILLS FL 34465"/>
  </r>
  <r>
    <x v="2751"/>
    <s v="18E17S320030  00440 0160"/>
    <s v="7492"/>
    <s v="PINE RIDGE UNITS 3 &amp; 4"/>
    <s v="0100"/>
    <s v="Single Family Residential"/>
    <s v="03"/>
    <s v="18S"/>
    <s v="18E"/>
    <s v="GOLF"/>
    <x v="0"/>
    <n v="45915"/>
    <n v="1.05"/>
    <s v="000X"/>
    <n v="5419"/>
    <s v="N"/>
    <x v="146"/>
    <s v="CIR"/>
    <m/>
    <s v="BEVERLY HILLS"/>
    <m/>
    <s v="PINE RIDGE UNIT 3 PB 8 PG 51 LOT 16 BLK 44"/>
    <n v="251815"/>
    <n v="25380"/>
    <n v="226435"/>
    <n v="251815"/>
    <n v="251815"/>
    <x v="1"/>
    <x v="1030"/>
    <n v="202500"/>
    <n v="2756"/>
    <n v="2372"/>
    <x v="0"/>
    <s v="TO OR FROM BANKS/LOAN CO."/>
    <n v="1"/>
    <x v="22"/>
    <x v="1"/>
    <x v="1"/>
    <m/>
    <n v="2512"/>
    <n v="32"/>
    <x v="1"/>
    <x v="0"/>
    <n v="3532"/>
    <m/>
    <m/>
    <m/>
    <m/>
    <s v="WARD JAMES R"/>
    <m/>
    <s v="7965 S ROME CT"/>
    <s v="AURORA CO 80016 7213"/>
  </r>
  <r>
    <x v="2752"/>
    <s v="18E17S320030  00440 0180"/>
    <s v="7492"/>
    <s v="PINE RIDGE UNITS 3 &amp; 4"/>
    <s v="0100"/>
    <s v="Single Family Residential"/>
    <s v="03"/>
    <s v="18S"/>
    <s v="18E"/>
    <s v="GOLF"/>
    <x v="0"/>
    <n v="45892"/>
    <n v="1.05"/>
    <s v="000X"/>
    <n v="5395"/>
    <s v="N"/>
    <x v="146"/>
    <s v="CIR"/>
    <m/>
    <s v="BEVERLY HILLS"/>
    <m/>
    <s v="PINE RIDGE UNIT 3 PB 8 PG 51 LOT 18 BLK 44"/>
    <n v="260261"/>
    <n v="25380"/>
    <n v="234881"/>
    <n v="236394"/>
    <n v="211394"/>
    <x v="0"/>
    <x v="1031"/>
    <n v="285000"/>
    <n v="2839"/>
    <n v="642"/>
    <x v="0"/>
    <s v="WARRANTY DEED"/>
    <n v="1"/>
    <x v="18"/>
    <x v="1"/>
    <x v="0"/>
    <m/>
    <n v="2464"/>
    <n v="32"/>
    <x v="0"/>
    <x v="0"/>
    <n v="3488"/>
    <m/>
    <m/>
    <m/>
    <m/>
    <s v="WARDLOW ROBERT C"/>
    <s v="WARDLOW JANIS A"/>
    <s v="5395 N MALLOWS CIR"/>
    <s v="BEVERLY HILLS FL 34465"/>
  </r>
  <r>
    <x v="2753"/>
    <s v="18E17S320030  00450 0030"/>
    <s v="7492"/>
    <s v="PINE RIDGE UNITS 3 &amp; 4"/>
    <s v="0000"/>
    <s v="Vacant Residential"/>
    <s v="03"/>
    <s v="18S"/>
    <s v="18E"/>
    <s v="STANDARD"/>
    <x v="1"/>
    <n v="43264"/>
    <n v="0.99"/>
    <s v="000X"/>
    <n v="5412"/>
    <s v="N"/>
    <x v="146"/>
    <s v="CIR"/>
    <m/>
    <s v="BEVERLY HILLS"/>
    <m/>
    <s v="PINE RIDGE UNIT 3 PB 8 PG 51 LOT 3 BLK 45"/>
    <n v="20350"/>
    <n v="20350"/>
    <n v="0"/>
    <n v="20350"/>
    <n v="20350"/>
    <x v="1"/>
    <x v="464"/>
    <n v="83900"/>
    <n v="2105"/>
    <n v="1459"/>
    <x v="1"/>
    <s v="WARRANTY DEED"/>
    <m/>
    <x v="6"/>
    <x v="2"/>
    <x v="2"/>
    <m/>
    <m/>
    <m/>
    <x v="2"/>
    <x v="1"/>
    <n v="0"/>
    <m/>
    <m/>
    <m/>
    <m/>
    <s v="FLYNN ROBERT D"/>
    <s v="FLYNN CHRISTINE"/>
    <s v="1303 RIVERVIEW RUN LN"/>
    <s v="SUWANEE GA 30024 3888"/>
  </r>
  <r>
    <x v="2754"/>
    <s v="18E17S320030  03060 0130"/>
    <s v="7492"/>
    <s v="PINE RIDGE UNITS 3 &amp; 4"/>
    <s v="0100"/>
    <s v="Single Family Residential"/>
    <s v="09"/>
    <s v="18S"/>
    <s v="18E"/>
    <s v="STANDARD"/>
    <x v="0"/>
    <n v="44604"/>
    <n v="1.02"/>
    <s v="000X"/>
    <n v="3484"/>
    <s v="W"/>
    <x v="142"/>
    <s v="DR"/>
    <m/>
    <s v="BEVERLY HILLS"/>
    <m/>
    <s v="PINE RIDGE UNIT 3 PB 8 PG 51 LOT 13 BLK 306"/>
    <n v="258411"/>
    <n v="16380"/>
    <n v="242031"/>
    <n v="199513"/>
    <n v="169013"/>
    <x v="0"/>
    <x v="656"/>
    <n v="18000"/>
    <n v="1433"/>
    <n v="2476"/>
    <x v="1"/>
    <s v="WARRANTY DEED"/>
    <n v="1"/>
    <x v="0"/>
    <x v="1"/>
    <x v="0"/>
    <n v="1"/>
    <n v="2363"/>
    <n v="32"/>
    <x v="0"/>
    <x v="0"/>
    <n v="3526"/>
    <m/>
    <m/>
    <m/>
    <m/>
    <s v="WOODLEY RAYMOND A JR"/>
    <s v="WOODLEY DIANE S"/>
    <s v="3484 W BIRDS NEST DR"/>
    <s v="BEVERLY HILLS FL 34465"/>
  </r>
  <r>
    <x v="2755"/>
    <s v="18E17S320030  03060 0150"/>
    <s v="7492"/>
    <s v="PINE RIDGE UNITS 3 &amp; 4"/>
    <s v="0100"/>
    <s v="Single Family Residential"/>
    <s v="09"/>
    <s v="18S"/>
    <s v="18E"/>
    <s v="STANDARD"/>
    <x v="0"/>
    <n v="44668"/>
    <n v="1.03"/>
    <s v="000X"/>
    <n v="3418"/>
    <s v="W"/>
    <x v="142"/>
    <s v="DR"/>
    <m/>
    <s v="BEVERLY HILLS"/>
    <m/>
    <s v="PINE RIDGE UNIT 3 PB 8 PG 51 LOT 15 BLK 306"/>
    <n v="185260"/>
    <n v="16410"/>
    <n v="168850"/>
    <n v="134950"/>
    <n v="109450"/>
    <x v="0"/>
    <x v="205"/>
    <n v="19000"/>
    <n v="2557"/>
    <n v="1518"/>
    <x v="1"/>
    <s v="WARRANTY DEED"/>
    <n v="1"/>
    <x v="40"/>
    <x v="1"/>
    <x v="0"/>
    <m/>
    <n v="1946"/>
    <n v="32"/>
    <x v="1"/>
    <x v="0"/>
    <n v="2796"/>
    <m/>
    <m/>
    <m/>
    <m/>
    <s v="MCCARTHY ROBERT J"/>
    <s v="MCCARTHY GAEL D"/>
    <s v="3418 W BIRDS NEST DR"/>
    <s v="BEVERLY HILLS FL 34465"/>
  </r>
  <r>
    <x v="2756"/>
    <s v="18E17S320030  03060 0170"/>
    <s v="7492"/>
    <s v="PINE RIDGE UNITS 3 &amp; 4"/>
    <s v="8000"/>
    <s v="Vacant Governmental"/>
    <s v="09"/>
    <s v="18S"/>
    <s v="18E"/>
    <s v="GOVERNMENT"/>
    <x v="1"/>
    <n v="44736"/>
    <n v="1.03"/>
    <s v="000X"/>
    <n v="3354"/>
    <s v="W"/>
    <x v="142"/>
    <s v="DR"/>
    <m/>
    <s v="BEVERLY HILLS"/>
    <m/>
    <s v="PINE RIDGE UNIT 3 PB 8 PG 51 LOT 17 BLK 306 "/>
    <n v="15250"/>
    <n v="15250"/>
    <n v="0"/>
    <n v="15250"/>
    <n v="1525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2757"/>
    <s v="18E17S320030  03060 0190"/>
    <s v="7492"/>
    <s v="PINE RIDGE UNITS 3 &amp; 4"/>
    <s v="0000"/>
    <s v="Vacant Residential"/>
    <s v="09"/>
    <s v="18S"/>
    <s v="18E"/>
    <s v="STANDARD"/>
    <x v="1"/>
    <n v="44800"/>
    <n v="1.03"/>
    <s v="000X"/>
    <n v="3286"/>
    <s v="W"/>
    <x v="142"/>
    <s v="DR"/>
    <m/>
    <s v="BEVERLY HILLS"/>
    <m/>
    <s v="PINE RIDGE UNIT 3 PB 8 PG 51 LOT 19 BLK 306"/>
    <n v="16460"/>
    <n v="16460"/>
    <n v="0"/>
    <n v="16460"/>
    <n v="16460"/>
    <x v="1"/>
    <x v="149"/>
    <n v="22000"/>
    <n v="1381"/>
    <n v="632"/>
    <x v="1"/>
    <s v="FROM DEVELOPERS"/>
    <m/>
    <x v="6"/>
    <x v="2"/>
    <x v="2"/>
    <m/>
    <m/>
    <m/>
    <x v="2"/>
    <x v="1"/>
    <n v="0"/>
    <m/>
    <m/>
    <m/>
    <m/>
    <s v="HSU CHEN HSIU YUAN"/>
    <m/>
    <s v="NO 19 1F CHUNG HSIAO ST"/>
    <s v="TAOYUAN  R O C 244 TAIWAN"/>
  </r>
  <r>
    <x v="2758"/>
    <s v="18E17S320030  00420 0050"/>
    <s v="7492"/>
    <s v="PINE RIDGE UNITS 3 &amp; 4"/>
    <s v="0100"/>
    <s v="Single Family Residential"/>
    <s v="03"/>
    <s v="18S"/>
    <s v="18E"/>
    <s v="STANDARD"/>
    <x v="0"/>
    <n v="46336"/>
    <n v="1.06"/>
    <s v="000X"/>
    <n v="2070"/>
    <s v="W"/>
    <x v="130"/>
    <s v="DR"/>
    <m/>
    <s v="BEVERLY HILLS"/>
    <m/>
    <s v="PINE RIDGE UNIT 3 PB 8 PG 51 LOT 5 BLK 42"/>
    <n v="253735"/>
    <n v="17020"/>
    <n v="236715"/>
    <n v="218147"/>
    <n v="193147"/>
    <x v="0"/>
    <x v="907"/>
    <n v="255000"/>
    <n v="2763"/>
    <n v="2044"/>
    <x v="0"/>
    <s v="WARRANTY DEED"/>
    <n v="1"/>
    <x v="0"/>
    <x v="0"/>
    <x v="1"/>
    <m/>
    <n v="2255"/>
    <n v="32"/>
    <x v="0"/>
    <x v="0"/>
    <n v="3348"/>
    <m/>
    <m/>
    <m/>
    <m/>
    <s v="HUNTLEY BRUCE M"/>
    <s v="HUNTLEY JENNIFER L"/>
    <s v="2070 W TALL OAKS DR"/>
    <s v="BEVERLY HILLS FL 34465"/>
  </r>
  <r>
    <x v="2759"/>
    <s v="18E17S320030  00420 0090"/>
    <s v="7492"/>
    <s v="PINE RIDGE UNITS 3 &amp; 4"/>
    <s v="0100"/>
    <s v="Single Family Residential"/>
    <s v="03"/>
    <s v="18S"/>
    <s v="18E"/>
    <s v="STANDARD"/>
    <x v="0"/>
    <n v="51715"/>
    <n v="1.19"/>
    <s v="000X"/>
    <n v="2279"/>
    <s v="W"/>
    <x v="133"/>
    <s v="PL"/>
    <m/>
    <s v="BEVERLY HILLS"/>
    <m/>
    <s v="PINE RIDGE UNIT 3 PB 8 PG 51 LOT 9 BLK 42"/>
    <n v="202092"/>
    <n v="19000"/>
    <n v="183092"/>
    <n v="161520"/>
    <n v="136520"/>
    <x v="0"/>
    <x v="767"/>
    <n v="180000"/>
    <n v="1402"/>
    <n v="2258"/>
    <x v="0"/>
    <s v="WARRANTY DEED"/>
    <n v="1"/>
    <x v="13"/>
    <x v="1"/>
    <x v="0"/>
    <m/>
    <n v="1867"/>
    <n v="32"/>
    <x v="0"/>
    <x v="0"/>
    <n v="2872"/>
    <m/>
    <m/>
    <m/>
    <m/>
    <s v="PURSLEY DOUGLAS G"/>
    <s v="PURSLEY LINDA"/>
    <s v="2279 W LEARWOOD PL"/>
    <s v="BEVERLY HILLS FL 34465 2339"/>
  </r>
  <r>
    <x v="2760"/>
    <s v="18E17S320030  00420 0130"/>
    <s v="7492"/>
    <s v="PINE RIDGE UNITS 3 &amp; 4"/>
    <s v="0000"/>
    <s v="Vacant Residential"/>
    <s v="03"/>
    <s v="18S"/>
    <s v="18E"/>
    <s v="STANDARD"/>
    <x v="1"/>
    <n v="49217"/>
    <n v="1.1299999999999999"/>
    <s v="000X"/>
    <n v="5663"/>
    <s v="N"/>
    <x v="105"/>
    <s v="DR"/>
    <m/>
    <s v="BEVERLY HILLS"/>
    <m/>
    <s v="PINE RIDGE UNIT 3 PB 8 PG 51 LOT 13 BLK 42 "/>
    <n v="18040"/>
    <n v="18040"/>
    <n v="0"/>
    <n v="18040"/>
    <n v="18040"/>
    <x v="1"/>
    <x v="23"/>
    <m/>
    <m/>
    <m/>
    <x v="2"/>
    <m/>
    <m/>
    <x v="6"/>
    <x v="2"/>
    <x v="2"/>
    <m/>
    <m/>
    <m/>
    <x v="2"/>
    <x v="1"/>
    <n v="0"/>
    <m/>
    <m/>
    <m/>
    <m/>
    <s v="SCHWEIZER CHARLES W &amp; MARIA W G"/>
    <m/>
    <s v="2480 S CAMANO DR"/>
    <s v="CAMANO ISLAND WA 98282"/>
  </r>
  <r>
    <x v="2761"/>
    <s v="18E17S320030  00420 0140"/>
    <s v="7492"/>
    <s v="PINE RIDGE UNITS 3 &amp; 4"/>
    <s v="0100"/>
    <s v="Single Family Residential"/>
    <s v="03"/>
    <s v="18S"/>
    <s v="18E"/>
    <s v="STANDARD"/>
    <x v="0"/>
    <n v="46285"/>
    <n v="1.06"/>
    <s v="000X"/>
    <n v="5687"/>
    <s v="N"/>
    <x v="105"/>
    <s v="DR"/>
    <m/>
    <s v="BEVERLY HILLS"/>
    <m/>
    <s v="PINE RIDGE UNIT 3 PB 8 PG 51 LOT 14 BLK 42"/>
    <n v="196897"/>
    <n v="17000"/>
    <n v="179897"/>
    <n v="147528"/>
    <n v="122528"/>
    <x v="0"/>
    <x v="889"/>
    <n v="175000"/>
    <n v="2447"/>
    <n v="1373"/>
    <x v="0"/>
    <s v="WARRANTY DEED"/>
    <n v="1"/>
    <x v="23"/>
    <x v="1"/>
    <x v="0"/>
    <m/>
    <n v="1786"/>
    <n v="32"/>
    <x v="0"/>
    <x v="0"/>
    <n v="2573"/>
    <m/>
    <m/>
    <m/>
    <m/>
    <s v="BUKAS MARISSA A"/>
    <m/>
    <s v="370 E GLASSBORO CT APT 4B"/>
    <s v="HERNANDO FL 34442 3382"/>
  </r>
  <r>
    <x v="2762"/>
    <s v="18E17S320030  00430 0090"/>
    <s v="7492"/>
    <s v="PINE RIDGE UNITS 3 &amp; 4"/>
    <s v="0000"/>
    <s v="Vacant Residential"/>
    <s v="03"/>
    <s v="18S"/>
    <s v="18E"/>
    <s v="GOLF"/>
    <x v="1"/>
    <n v="43702"/>
    <n v="1"/>
    <s v="000X"/>
    <n v="5730"/>
    <s v="N"/>
    <x v="105"/>
    <s v="DR"/>
    <m/>
    <s v="BEVERLY HILLS"/>
    <m/>
    <s v="PINE RIDGE UNIT 3 PB 8 PG 51 LOT 9 BLK 43"/>
    <n v="21530"/>
    <n v="21530"/>
    <n v="0"/>
    <n v="21530"/>
    <n v="21530"/>
    <x v="1"/>
    <x v="23"/>
    <m/>
    <m/>
    <m/>
    <x v="2"/>
    <m/>
    <m/>
    <x v="6"/>
    <x v="2"/>
    <x v="2"/>
    <m/>
    <m/>
    <m/>
    <x v="2"/>
    <x v="1"/>
    <n v="0"/>
    <m/>
    <m/>
    <m/>
    <m/>
    <s v="FINE DOROTHY D &amp;"/>
    <s v="JOSEPH G FINE &amp; KAREN E FINE"/>
    <s v="42266 FULTON CIR"/>
    <s v="NOVI MI 48377"/>
  </r>
  <r>
    <x v="2763"/>
    <s v="18E17S320030  00440 0060"/>
    <s v="7492"/>
    <s v="PINE RIDGE UNITS 3 &amp; 4"/>
    <s v="0100"/>
    <s v="Single Family Residential"/>
    <s v="03"/>
    <s v="18S"/>
    <s v="18E"/>
    <s v="GOLF"/>
    <x v="0"/>
    <n v="43951"/>
    <n v="1.01"/>
    <s v="000X"/>
    <n v="5531"/>
    <s v="N"/>
    <x v="146"/>
    <s v="CIR"/>
    <m/>
    <s v="BEVERLY HILLS"/>
    <m/>
    <s v="PINE RIDGE UNIT 3 PB 8 PG 51 LOT 6 BLK 44"/>
    <n v="179509"/>
    <n v="23980"/>
    <n v="155529"/>
    <n v="135812"/>
    <n v="110812"/>
    <x v="0"/>
    <x v="728"/>
    <n v="136000"/>
    <n v="2695"/>
    <n v="1446"/>
    <x v="0"/>
    <s v="TO OR FROM BANKS/LOAN CO."/>
    <n v="1"/>
    <x v="16"/>
    <x v="1"/>
    <x v="0"/>
    <m/>
    <n v="1898"/>
    <n v="32"/>
    <x v="0"/>
    <x v="0"/>
    <n v="2640"/>
    <m/>
    <m/>
    <m/>
    <m/>
    <s v="HILL DAVID"/>
    <s v="HILL LINDA"/>
    <s v="5531 N MALLOWS CIR"/>
    <s v="BEVERLY HILLS FL 34465"/>
  </r>
  <r>
    <x v="2764"/>
    <s v="18E17S320030  00450 0040"/>
    <s v="7492"/>
    <s v="PINE RIDGE UNITS 3 &amp; 4"/>
    <s v="0100"/>
    <s v="Single Family Residential"/>
    <s v="03"/>
    <s v="18S"/>
    <s v="18E"/>
    <s v="STANDARD"/>
    <x v="0"/>
    <n v="43362"/>
    <n v="1"/>
    <s v="000X"/>
    <n v="5400"/>
    <s v="N"/>
    <x v="146"/>
    <s v="CIR"/>
    <m/>
    <s v="BEVERLY HILLS"/>
    <m/>
    <s v="PINE RIDGE UNIT 3 PB 8 PG 51 LOT 4 BLK 45"/>
    <n v="241485"/>
    <n v="20350"/>
    <n v="221135"/>
    <n v="180226"/>
    <n v="155226"/>
    <x v="0"/>
    <x v="214"/>
    <n v="16000"/>
    <n v="1455"/>
    <n v="1416"/>
    <x v="1"/>
    <s v="WARRANTY DEED"/>
    <n v="1"/>
    <x v="22"/>
    <x v="1"/>
    <x v="0"/>
    <m/>
    <n v="2105"/>
    <n v="32"/>
    <x v="0"/>
    <x v="0"/>
    <n v="3319"/>
    <m/>
    <m/>
    <m/>
    <m/>
    <s v="STEFAN WAYNE E"/>
    <s v="STEFAN-JASAITIA DALE K"/>
    <s v="5400 N MALLOWS CIR"/>
    <s v="BEVERLY HILLS FL 34465"/>
  </r>
  <r>
    <x v="2765"/>
    <s v="18E17S320030  00450 0060"/>
    <s v="7492"/>
    <s v="PINE RIDGE UNITS 3 &amp; 4"/>
    <s v="0100"/>
    <s v="Single Family Residential"/>
    <s v="03"/>
    <s v="18S"/>
    <s v="18E"/>
    <s v="STANDARD"/>
    <x v="0"/>
    <n v="43570"/>
    <n v="1"/>
    <s v="000X"/>
    <n v="5376"/>
    <s v="N"/>
    <x v="146"/>
    <s v="CIR"/>
    <m/>
    <s v="BEVERLY HILLS"/>
    <m/>
    <s v="PINE RIDGE UNIT 3 PB 8 PG 51 LOT 6 BLK 45"/>
    <n v="208212"/>
    <n v="20350"/>
    <n v="187862"/>
    <n v="149220"/>
    <n v="124220"/>
    <x v="0"/>
    <x v="143"/>
    <n v="275000"/>
    <n v="1882"/>
    <n v="1804"/>
    <x v="0"/>
    <s v="WARRANTY DEED"/>
    <n v="1"/>
    <x v="22"/>
    <x v="1"/>
    <x v="0"/>
    <m/>
    <n v="1834"/>
    <n v="32"/>
    <x v="1"/>
    <x v="0"/>
    <n v="2990"/>
    <m/>
    <m/>
    <m/>
    <m/>
    <s v="HOSACK HARVEY E"/>
    <s v="HOSACK DIANE M"/>
    <s v="5376 N MALLOWS CIR"/>
    <s v="BEVERLY HILLS FL 34465 4572"/>
  </r>
  <r>
    <x v="2766"/>
    <s v="18E17S320030  00450 0070"/>
    <s v="7492"/>
    <s v="PINE RIDGE UNITS 3 &amp; 4"/>
    <s v="0100"/>
    <s v="Single Family Residential"/>
    <s v="03"/>
    <s v="18S"/>
    <s v="18E"/>
    <s v="STANDARD"/>
    <x v="0"/>
    <n v="43668"/>
    <n v="1"/>
    <s v="000X"/>
    <n v="5364"/>
    <s v="N"/>
    <x v="146"/>
    <s v="CIR"/>
    <m/>
    <s v="BEVERLY HILLS"/>
    <m/>
    <s v="PINE RIDGE UNIT 3 PB 8 PG 51 LOT 7 BLK 45"/>
    <n v="216461"/>
    <n v="20350"/>
    <n v="196111"/>
    <n v="157999"/>
    <n v="132999"/>
    <x v="0"/>
    <x v="4"/>
    <n v="12500"/>
    <n v="1258"/>
    <n v="2418"/>
    <x v="1"/>
    <s v="WARRANTY DEED"/>
    <n v="1"/>
    <x v="11"/>
    <x v="1"/>
    <x v="0"/>
    <m/>
    <n v="2119"/>
    <n v="32"/>
    <x v="0"/>
    <x v="0"/>
    <n v="2936"/>
    <m/>
    <m/>
    <m/>
    <m/>
    <s v="LIEVAL RICHARD J"/>
    <s v="LIEVAL HELEN F"/>
    <s v="5364 N MALLOWS CIR"/>
    <s v="BEVERLY HILLS FL 34465"/>
  </r>
  <r>
    <x v="2767"/>
    <s v="18E17S320030  00410 0180"/>
    <s v="7492"/>
    <s v="PINE RIDGE UNITS 3 &amp; 4"/>
    <s v="0100"/>
    <s v="Single Family Residential"/>
    <s v="03"/>
    <s v="18S"/>
    <s v="18E"/>
    <s v="STANDARD"/>
    <x v="0"/>
    <n v="50722"/>
    <n v="1.1599999999999999"/>
    <s v="000X"/>
    <n v="2130"/>
    <s v="W"/>
    <x v="130"/>
    <s v="DR"/>
    <m/>
    <s v="BEVERLY HILLS"/>
    <m/>
    <s v="PINE RIDGE UNIT 3 PB 8 PG 51 LOT 18 BLK 41"/>
    <n v="217182"/>
    <n v="18630"/>
    <n v="198552"/>
    <n v="162599"/>
    <n v="137599"/>
    <x v="0"/>
    <x v="384"/>
    <n v="300000"/>
    <n v="3098"/>
    <n v="1263"/>
    <x v="0"/>
    <s v="WARRANTY DEED"/>
    <n v="1"/>
    <x v="11"/>
    <x v="1"/>
    <x v="0"/>
    <m/>
    <n v="2129"/>
    <n v="32"/>
    <x v="0"/>
    <x v="0"/>
    <n v="3058"/>
    <m/>
    <m/>
    <m/>
    <m/>
    <s v="BROOKS LANNIE T"/>
    <s v="MAK ZHANG YAN"/>
    <s v="2130 W TALL OAKS DR"/>
    <s v="BEVERLY HILLS FL 34465"/>
  </r>
  <r>
    <x v="2768"/>
    <s v="18E17S320030  03060 0140"/>
    <s v="7492"/>
    <s v="PINE RIDGE UNITS 3 &amp; 4"/>
    <s v="0100"/>
    <s v="Single Family Residential"/>
    <s v="09"/>
    <s v="18S"/>
    <s v="18E"/>
    <s v="STANDARD"/>
    <x v="0"/>
    <n v="44637"/>
    <n v="1.02"/>
    <s v="000X"/>
    <n v="3452"/>
    <s v="W"/>
    <x v="142"/>
    <s v="DR"/>
    <m/>
    <s v="BEVERLY HILLS"/>
    <m/>
    <s v="PINE RIDGE UNIT 3 PB 8 PG 51 LOT 14 BLK 306"/>
    <n v="230442"/>
    <n v="16400"/>
    <n v="214042"/>
    <n v="175459"/>
    <n v="150459"/>
    <x v="0"/>
    <x v="264"/>
    <n v="18000"/>
    <n v="1237"/>
    <n v="257"/>
    <x v="1"/>
    <s v="WARRANTY DEED"/>
    <n v="1"/>
    <x v="11"/>
    <x v="1"/>
    <x v="0"/>
    <n v="1"/>
    <n v="2197"/>
    <n v="32"/>
    <x v="0"/>
    <x v="0"/>
    <n v="3181"/>
    <m/>
    <m/>
    <m/>
    <m/>
    <s v="ROWE DONALD D"/>
    <s v="ROWE REBECCA F"/>
    <s v="3452 W BIRDS NEST DR"/>
    <s v="BEVERLY HILLS FL 34465"/>
  </r>
  <r>
    <x v="2769"/>
    <s v="18E17S320030  03060 0210"/>
    <s v="7492"/>
    <s v="PINE RIDGE UNITS 3 &amp; 4"/>
    <s v="0000"/>
    <s v="Vacant Residential"/>
    <s v="09"/>
    <s v="18S"/>
    <s v="18E"/>
    <s v="STANDARD"/>
    <x v="1"/>
    <n v="44864"/>
    <n v="1.03"/>
    <s v="000X"/>
    <n v="3220"/>
    <s v="W"/>
    <x v="142"/>
    <s v="DR"/>
    <m/>
    <s v="BEVERLY HILLS"/>
    <m/>
    <s v="PINE RIDGE UNIT 3 PB 8 PG 51 LOT 21 BLK 306 "/>
    <n v="16480"/>
    <n v="16480"/>
    <n v="0"/>
    <n v="16480"/>
    <n v="16480"/>
    <x v="1"/>
    <x v="267"/>
    <n v="18000"/>
    <n v="1239"/>
    <n v="1453"/>
    <x v="1"/>
    <s v="FROM DEVELOPERS"/>
    <m/>
    <x v="6"/>
    <x v="2"/>
    <x v="2"/>
    <m/>
    <m/>
    <m/>
    <x v="2"/>
    <x v="1"/>
    <n v="0"/>
    <m/>
    <m/>
    <m/>
    <m/>
    <s v="CRUZ MELVA M TRUSTEE"/>
    <m/>
    <s v="195 DILLROSE DR"/>
    <s v="NORTHWOOD OH 43619"/>
  </r>
  <r>
    <x v="2770"/>
    <s v="18E17S320030  03070 0030"/>
    <s v="7492"/>
    <s v="PINE RIDGE UNITS 3 &amp; 4"/>
    <s v="0000"/>
    <s v="Vacant Residential"/>
    <s v="15"/>
    <s v="18S"/>
    <s v="18E"/>
    <s v="STANDARD"/>
    <x v="1"/>
    <n v="53065"/>
    <n v="1.22"/>
    <s v="000X"/>
    <n v="3984"/>
    <s v="N"/>
    <x v="148"/>
    <s v="PT"/>
    <m/>
    <s v="BEVERLY HILLS"/>
    <m/>
    <s v="PINE RIDGE UNIT 3 PB 8 PG 51 LOT 3 BLK 307"/>
    <n v="19490"/>
    <n v="19490"/>
    <n v="0"/>
    <n v="19490"/>
    <n v="19490"/>
    <x v="1"/>
    <x v="88"/>
    <n v="21700"/>
    <n v="1249"/>
    <n v="34"/>
    <x v="1"/>
    <s v="FROM DEVELOPERS"/>
    <m/>
    <x v="6"/>
    <x v="2"/>
    <x v="2"/>
    <m/>
    <m/>
    <m/>
    <x v="2"/>
    <x v="1"/>
    <n v="0"/>
    <m/>
    <m/>
    <m/>
    <m/>
    <s v="BUDUAN RODRIGO P"/>
    <s v="BUDUAN LORNA L"/>
    <s v="758 CONCORD CT"/>
    <s v="LINDENHURST IL 60046 4981"/>
  </r>
  <r>
    <x v="2771"/>
    <s v="18E17S320030  03070 0110"/>
    <s v="7492"/>
    <s v="PINE RIDGE UNITS 3 &amp; 4"/>
    <s v="0100"/>
    <s v="Single Family Residential"/>
    <s v="15"/>
    <s v="18S"/>
    <s v="18E"/>
    <s v="STANDARD"/>
    <x v="0"/>
    <n v="46942"/>
    <n v="1.08"/>
    <s v="000X"/>
    <n v="3710"/>
    <s v="N"/>
    <x v="148"/>
    <s v="PT"/>
    <m/>
    <s v="BEVERLY HILLS"/>
    <m/>
    <s v="PINE RIDGE UNIT 3 PB 8 PG 51 LOT 11 BLK 307"/>
    <n v="271646"/>
    <n v="17240"/>
    <n v="254406"/>
    <n v="227200"/>
    <n v="202200"/>
    <x v="0"/>
    <x v="1032"/>
    <n v="20000"/>
    <n v="2866"/>
    <n v="2141"/>
    <x v="1"/>
    <s v="WARRANTY DEED"/>
    <n v="1"/>
    <x v="41"/>
    <x v="1"/>
    <x v="0"/>
    <m/>
    <n v="2511"/>
    <n v="32"/>
    <x v="1"/>
    <x v="0"/>
    <n v="3550"/>
    <m/>
    <m/>
    <m/>
    <m/>
    <s v="BURNETT JEFFREY M"/>
    <s v="BURNETT THERESE F"/>
    <s v="3710 N BUCKWHEAT PT"/>
    <s v="BEVERLY HILLS FL 34465"/>
  </r>
  <r>
    <x v="2772"/>
    <s v="18E17S320030  00420 0080"/>
    <s v="7492"/>
    <s v="PINE RIDGE UNITS 3 &amp; 4"/>
    <s v="0000"/>
    <s v="Vacant Residential"/>
    <s v="03"/>
    <s v="18S"/>
    <s v="18E"/>
    <s v="STANDARD"/>
    <x v="1"/>
    <n v="48219"/>
    <n v="1.1100000000000001"/>
    <s v="000X"/>
    <n v="2040"/>
    <s v="W"/>
    <x v="130"/>
    <s v="DR"/>
    <m/>
    <s v="BEVERLY HILLS"/>
    <m/>
    <s v="PINE RIDGE UNIT 3 PB 8 PG 51 LOT 8 BLK 42"/>
    <n v="17710"/>
    <n v="17710"/>
    <n v="0"/>
    <n v="17710"/>
    <n v="17710"/>
    <x v="1"/>
    <x v="76"/>
    <n v="21000"/>
    <n v="1661"/>
    <n v="1081"/>
    <x v="1"/>
    <s v="WARRANTY DEED"/>
    <m/>
    <x v="6"/>
    <x v="2"/>
    <x v="2"/>
    <m/>
    <m/>
    <m/>
    <x v="2"/>
    <x v="1"/>
    <n v="0"/>
    <m/>
    <m/>
    <m/>
    <m/>
    <s v="HENRY RUSSELL E"/>
    <s v="HENRY CARMETA"/>
    <s v="11454 SUMMIT ROCK CT"/>
    <s v="PARRISH FL 34219"/>
  </r>
  <r>
    <x v="2773"/>
    <s v="18E17S320030  00420 0110"/>
    <s v="7492"/>
    <s v="PINE RIDGE UNITS 3 &amp; 4"/>
    <s v="0100"/>
    <s v="Single Family Residential"/>
    <s v="03"/>
    <s v="18S"/>
    <s v="18E"/>
    <s v="STANDARD"/>
    <x v="0"/>
    <n v="49168"/>
    <n v="1.1299999999999999"/>
    <s v="000X"/>
    <n v="5619"/>
    <s v="N"/>
    <x v="105"/>
    <s v="DR"/>
    <m/>
    <s v="BEVERLY HILLS"/>
    <m/>
    <s v="PINE RIDGE UNIT 3 PB 8 PG 51 LOT 11 BLK 42 "/>
    <n v="241535"/>
    <n v="18060"/>
    <n v="223475"/>
    <n v="187871"/>
    <n v="162871"/>
    <x v="0"/>
    <x v="317"/>
    <n v="168000"/>
    <n v="2484"/>
    <n v="1232"/>
    <x v="0"/>
    <s v="WARRANTY DEED"/>
    <n v="1"/>
    <x v="20"/>
    <x v="0"/>
    <x v="0"/>
    <m/>
    <n v="2318"/>
    <n v="32"/>
    <x v="0"/>
    <x v="0"/>
    <n v="3359"/>
    <m/>
    <m/>
    <m/>
    <m/>
    <s v="COLLINS WALTER G"/>
    <m/>
    <s v="5619 N LENA DR"/>
    <s v="BEVERLY HILLS FL 34465"/>
  </r>
  <r>
    <x v="2774"/>
    <s v="18E17S320030  00420 0120"/>
    <s v="7492"/>
    <s v="PINE RIDGE UNITS 3 &amp; 4"/>
    <s v="0100"/>
    <s v="Single Family Residential"/>
    <s v="03"/>
    <s v="18S"/>
    <s v="18E"/>
    <s v="STANDARD"/>
    <x v="0"/>
    <n v="48774"/>
    <n v="1.1200000000000001"/>
    <s v="000X"/>
    <n v="5647"/>
    <s v="N"/>
    <x v="105"/>
    <s v="DR"/>
    <m/>
    <s v="BEVERLY HILLS"/>
    <m/>
    <s v="PINE RIDGE UNIT 3 PB 8 PG 51 LOT 12 BLK 42"/>
    <n v="252289"/>
    <n v="17920"/>
    <n v="234369"/>
    <n v="231869"/>
    <n v="201869"/>
    <x v="0"/>
    <x v="726"/>
    <n v="298000"/>
    <n v="2823"/>
    <n v="1953"/>
    <x v="0"/>
    <s v="WARRANTY DEED"/>
    <n v="1"/>
    <x v="5"/>
    <x v="1"/>
    <x v="0"/>
    <m/>
    <n v="2303"/>
    <n v="32"/>
    <x v="0"/>
    <x v="0"/>
    <n v="3323"/>
    <m/>
    <m/>
    <m/>
    <m/>
    <s v="KING GREGORY WILLIAM"/>
    <s v="KING TAMMY LYNNETTE"/>
    <s v="5647 N LENA DR"/>
    <s v="BEVERLY HILLS FL 34465"/>
  </r>
  <r>
    <x v="2775"/>
    <s v="18E17S320030  00430 0010"/>
    <s v="7492"/>
    <s v="PINE RIDGE UNITS 3 &amp; 4"/>
    <s v="0100"/>
    <s v="Single Family Residential"/>
    <s v="03"/>
    <s v="18S"/>
    <s v="18E"/>
    <s v="GOLF"/>
    <x v="0"/>
    <n v="44360"/>
    <n v="1.02"/>
    <s v="000X"/>
    <n v="5685"/>
    <s v="N"/>
    <x v="91"/>
    <s v="BLVD"/>
    <m/>
    <s v="BEVERLY HILLS"/>
    <m/>
    <s v="PINE RIDGE UNIT 3 PB 8 PG 51 LOT 1 BLK 43"/>
    <n v="205530"/>
    <n v="25200"/>
    <n v="180330"/>
    <n v="205530"/>
    <n v="205530"/>
    <x v="1"/>
    <x v="1033"/>
    <n v="200000"/>
    <n v="2794"/>
    <n v="1851"/>
    <x v="0"/>
    <s v="WARRANTY DEED"/>
    <n v="1"/>
    <x v="30"/>
    <x v="1"/>
    <x v="0"/>
    <n v="1"/>
    <n v="2173"/>
    <n v="32"/>
    <x v="0"/>
    <x v="0"/>
    <n v="3129"/>
    <m/>
    <m/>
    <m/>
    <m/>
    <s v="HICKS ROBERT GARY"/>
    <s v="HICKS RHONDA FREEMAN"/>
    <s v="5685 N ELKCAM BLVD"/>
    <s v="BEVERLY HILLS FL 34465"/>
  </r>
  <r>
    <x v="2776"/>
    <s v="18E17S320030  00430 0050"/>
    <s v="7492"/>
    <s v="PINE RIDGE UNITS 3 &amp; 4"/>
    <s v="0000"/>
    <s v="Vacant Residential"/>
    <s v="03"/>
    <s v="18S"/>
    <s v="18E"/>
    <s v="STANDARD"/>
    <x v="1"/>
    <n v="47161"/>
    <n v="1.08"/>
    <s v="000X"/>
    <n v="5780"/>
    <s v="N"/>
    <x v="105"/>
    <s v="DR"/>
    <m/>
    <s v="BEVERLY HILLS"/>
    <m/>
    <s v="PINE RIDGE UNIT 3 PB 8 PG 51 LOT 5 BLK 43"/>
    <n v="17320"/>
    <n v="17320"/>
    <n v="0"/>
    <n v="17320"/>
    <n v="17320"/>
    <x v="1"/>
    <x v="1034"/>
    <n v="22000"/>
    <n v="2975"/>
    <n v="1295"/>
    <x v="1"/>
    <s v="WARRANTY DEED"/>
    <m/>
    <x v="6"/>
    <x v="2"/>
    <x v="2"/>
    <m/>
    <m/>
    <m/>
    <x v="2"/>
    <x v="1"/>
    <n v="0"/>
    <m/>
    <m/>
    <m/>
    <m/>
    <s v="COLON JUAN R"/>
    <s v="MORALES-COLON ROSA M"/>
    <s v="26698 OTTER CREEK LN"/>
    <s v="LEESBURG FL 34748"/>
  </r>
  <r>
    <x v="2777"/>
    <s v="18E17S320030  00430 0120"/>
    <s v="7492"/>
    <s v="PINE RIDGE UNITS 3 &amp; 4"/>
    <s v="0100"/>
    <s v="Single Family Residential"/>
    <s v="03"/>
    <s v="18S"/>
    <s v="18E"/>
    <s v="GOLF"/>
    <x v="0"/>
    <n v="46282"/>
    <n v="1.06"/>
    <s v="000X"/>
    <n v="5674"/>
    <s v="N"/>
    <x v="105"/>
    <s v="DR"/>
    <m/>
    <s v="BEVERLY HILLS"/>
    <m/>
    <s v="PINE RIDGE UNIT 3 PB 8 PG 51 LOT 12 BLK 43"/>
    <n v="519533"/>
    <n v="25310"/>
    <n v="494223"/>
    <n v="435266"/>
    <n v="410266"/>
    <x v="0"/>
    <x v="257"/>
    <n v="19900"/>
    <n v="1333"/>
    <n v="1839"/>
    <x v="1"/>
    <s v="WARRANTY DEED"/>
    <n v="2"/>
    <x v="24"/>
    <x v="0"/>
    <x v="5"/>
    <m/>
    <n v="4965"/>
    <n v="32"/>
    <x v="0"/>
    <x v="0"/>
    <n v="6839"/>
    <m/>
    <m/>
    <m/>
    <m/>
    <s v="CURRAN DALE W"/>
    <s v="CURRAN BRINDA J"/>
    <s v="5674 N LENA DR"/>
    <s v="BEVERLY HILLS FL 34465"/>
  </r>
  <r>
    <x v="2778"/>
    <s v="18E17S320030  00430 0160"/>
    <s v="7492"/>
    <s v="PINE RIDGE UNITS 3 &amp; 4"/>
    <s v="0000"/>
    <s v="Vacant Residential"/>
    <s v="03"/>
    <s v="18S"/>
    <s v="18E"/>
    <s v="GOLF"/>
    <x v="1"/>
    <n v="46274"/>
    <n v="1.06"/>
    <s v="000X"/>
    <n v="5554"/>
    <s v="N"/>
    <x v="105"/>
    <s v="DR"/>
    <m/>
    <s v="BEVERLY HILLS"/>
    <m/>
    <s v="PINE RIDGE UNIT 3 PB 8 PG 51 LOT 16 BLK 43 "/>
    <n v="25270"/>
    <n v="25270"/>
    <n v="0"/>
    <n v="25270"/>
    <n v="25270"/>
    <x v="1"/>
    <x v="105"/>
    <n v="35000"/>
    <n v="3076"/>
    <n v="1320"/>
    <x v="1"/>
    <s v="WARRANTY DEED"/>
    <m/>
    <x v="6"/>
    <x v="2"/>
    <x v="2"/>
    <m/>
    <m/>
    <m/>
    <x v="2"/>
    <x v="1"/>
    <n v="0"/>
    <m/>
    <m/>
    <m/>
    <m/>
    <s v="MEEK DEVELOPMENT AND INVESTMENT LLC"/>
    <m/>
    <s v="PO BOX 640507"/>
    <s v="BEVERLY HILLS FL 34464"/>
  </r>
  <r>
    <x v="2779"/>
    <s v="18E17S320030  00440 0040"/>
    <s v="7492"/>
    <s v="PINE RIDGE UNITS 3 &amp; 4"/>
    <s v="0100"/>
    <s v="Single Family Residential"/>
    <s v="03"/>
    <s v="18S"/>
    <s v="18E"/>
    <s v="GOLF"/>
    <x v="0"/>
    <n v="46462"/>
    <n v="1.07"/>
    <s v="000X"/>
    <n v="5553"/>
    <s v="N"/>
    <x v="146"/>
    <s v="CIR"/>
    <m/>
    <s v="BEVERLY HILLS"/>
    <m/>
    <s v="PINE RIDGE UNIT 3 PB 8 PG 51 LOT 4 BLK 44"/>
    <n v="200345"/>
    <n v="25380"/>
    <n v="174965"/>
    <n v="157497"/>
    <n v="127497"/>
    <x v="0"/>
    <x v="258"/>
    <n v="150000"/>
    <n v="1485"/>
    <n v="2090"/>
    <x v="0"/>
    <s v="WARRANTY DEED"/>
    <n v="1"/>
    <x v="1"/>
    <x v="1"/>
    <x v="1"/>
    <n v="1"/>
    <n v="2017"/>
    <n v="32"/>
    <x v="0"/>
    <x v="0"/>
    <n v="3324"/>
    <m/>
    <m/>
    <m/>
    <m/>
    <s v="JONES DAVID SCOTT"/>
    <s v="JONES DARLA L"/>
    <s v="5553 N MALLOWS CIR"/>
    <s v="BEVERLY HILLS FL 34465"/>
  </r>
  <r>
    <x v="2780"/>
    <s v="18E17S320030  00440 0100"/>
    <s v="7492"/>
    <s v="PINE RIDGE UNITS 3 &amp; 4"/>
    <s v="0100"/>
    <s v="Single Family Residential"/>
    <s v="03"/>
    <s v="18S"/>
    <s v="18E"/>
    <s v="GOLF"/>
    <x v="0"/>
    <n v="43728"/>
    <n v="1"/>
    <s v="000X"/>
    <n v="5487"/>
    <s v="N"/>
    <x v="146"/>
    <s v="CIR"/>
    <m/>
    <s v="BEVERLY HILLS"/>
    <m/>
    <s v="PINE RIDGE UNIT 3 PB 8 PG 51 LOT 10 BLK 44"/>
    <n v="334368"/>
    <n v="25900"/>
    <n v="308468"/>
    <n v="276557"/>
    <n v="251557"/>
    <x v="0"/>
    <x v="656"/>
    <n v="23000"/>
    <n v="1434"/>
    <n v="919"/>
    <x v="1"/>
    <s v="WARRANTY DEED"/>
    <n v="1"/>
    <x v="24"/>
    <x v="1"/>
    <x v="1"/>
    <m/>
    <n v="3226"/>
    <n v="32"/>
    <x v="0"/>
    <x v="0"/>
    <n v="4661"/>
    <m/>
    <m/>
    <m/>
    <m/>
    <s v="GASKILL WAYNE G"/>
    <s v="GASKILL JEAN M"/>
    <s v="5487 N MALLOWS CIR"/>
    <s v="BEVERLY HILLS FL 34465"/>
  </r>
  <r>
    <x v="2781"/>
    <s v="18E17S320030  00450 0010"/>
    <s v="7492"/>
    <s v="PINE RIDGE UNITS 3 &amp; 4"/>
    <s v="0100"/>
    <s v="Single Family Residential"/>
    <s v="03"/>
    <s v="18S"/>
    <s v="18E"/>
    <s v="STANDARD"/>
    <x v="0"/>
    <n v="43568"/>
    <n v="1"/>
    <s v="000X"/>
    <n v="5454"/>
    <s v="N"/>
    <x v="146"/>
    <s v="CIR"/>
    <m/>
    <s v="BEVERLY HILLS"/>
    <m/>
    <s v="PINE RIDGE UNIT 3 PB 8 PG 51 LOT 1 BLK 45 "/>
    <n v="270735"/>
    <n v="23690"/>
    <n v="247045"/>
    <n v="204185"/>
    <n v="178685"/>
    <x v="0"/>
    <x v="72"/>
    <n v="31900"/>
    <n v="1714"/>
    <n v="60"/>
    <x v="1"/>
    <s v="WARRANTY DEED"/>
    <n v="1"/>
    <x v="0"/>
    <x v="1"/>
    <x v="1"/>
    <m/>
    <n v="2574"/>
    <n v="32"/>
    <x v="0"/>
    <x v="0"/>
    <n v="3556"/>
    <m/>
    <m/>
    <m/>
    <m/>
    <s v="BERDAN DOLORES A"/>
    <m/>
    <s v="5454 N MALLOWS CIR"/>
    <s v="BEVERLY HILLS FL 34465 4584"/>
  </r>
  <r>
    <x v="2782"/>
    <s v="18E17S320030  00450 0020"/>
    <s v="7492"/>
    <s v="PINE RIDGE UNITS 3 &amp; 4"/>
    <s v="0100"/>
    <s v="Single Family Residential"/>
    <s v="03"/>
    <s v="18S"/>
    <s v="18E"/>
    <s v="STANDARD"/>
    <x v="0"/>
    <n v="43166"/>
    <n v="0.99"/>
    <s v="000X"/>
    <n v="5424"/>
    <s v="N"/>
    <x v="146"/>
    <s v="CIR"/>
    <m/>
    <s v="BEVERLY HILLS"/>
    <m/>
    <s v="PINE RIDGE UNIT 3 PB 8 PG 51 LOT 2 BLK 45"/>
    <n v="198051"/>
    <n v="20350"/>
    <n v="177701"/>
    <n v="126344"/>
    <n v="101344"/>
    <x v="0"/>
    <x v="66"/>
    <n v="103000"/>
    <n v="1057"/>
    <n v="1733"/>
    <x v="0"/>
    <s v="WARRANTY DEED"/>
    <n v="1"/>
    <x v="14"/>
    <x v="1"/>
    <x v="0"/>
    <m/>
    <n v="2066"/>
    <n v="32"/>
    <x v="1"/>
    <x v="0"/>
    <n v="3001"/>
    <m/>
    <m/>
    <m/>
    <m/>
    <s v="GROSS FREDERICK E"/>
    <s v="GROSS CINDY JOY"/>
    <s v="5424 MALLOWS CIRCLE N"/>
    <s v="BEVERLY HILLS FL 34465 4572"/>
  </r>
  <r>
    <x v="2783"/>
    <s v="18E17S320030  00410 0270"/>
    <s v="7492"/>
    <s v="PINE RIDGE UNITS 3 &amp; 4"/>
    <s v="0100"/>
    <s v="Single Family Residential"/>
    <s v="34"/>
    <s v="17S"/>
    <s v="18E"/>
    <s v="1.0 TO 2.5 ACRES HIGH"/>
    <x v="0"/>
    <n v="62096"/>
    <n v="1.43"/>
    <s v="000X"/>
    <n v="2230"/>
    <s v="W"/>
    <x v="130"/>
    <s v="DR"/>
    <m/>
    <s v="BEVERLY HILLS"/>
    <m/>
    <s v="PINE RIDGE UNIT 3 PB 8 PG 51 LOT 27 BLK 41"/>
    <n v="17820"/>
    <n v="17820"/>
    <n v="0"/>
    <n v="17820"/>
    <n v="17820"/>
    <x v="0"/>
    <x v="1035"/>
    <n v="26500"/>
    <n v="2854"/>
    <n v="479"/>
    <x v="1"/>
    <s v="WARRANTY DEED"/>
    <n v="1"/>
    <x v="31"/>
    <x v="0"/>
    <x v="1"/>
    <m/>
    <n v="2781"/>
    <n v="32"/>
    <x v="0"/>
    <x v="0"/>
    <n v="3664"/>
    <m/>
    <m/>
    <m/>
    <m/>
    <s v="WALT LISA"/>
    <s v="RICHARDS WILLIAM"/>
    <s v="2230 W TALL OAKS DR"/>
    <s v="BEVERLY HILLS FL 34465"/>
  </r>
  <r>
    <x v="2784"/>
    <s v="18E17S320030  00410 0280"/>
    <s v="7492"/>
    <s v="PINE RIDGE UNITS 3 &amp; 4"/>
    <s v="0000"/>
    <s v="Vacant Residential"/>
    <s v="34"/>
    <s v="17S"/>
    <s v="18E"/>
    <s v="1.0 TO 2.5 ACRES HIGH"/>
    <x v="1"/>
    <n v="73960"/>
    <n v="1.7"/>
    <s v="000X"/>
    <n v="2240"/>
    <s v="W"/>
    <x v="130"/>
    <s v="DR"/>
    <m/>
    <s v="BEVERLY HILLS"/>
    <m/>
    <s v="PINE RIDGE UNIT 3 PB 8 PG 51 LOT 28 BLK 41"/>
    <n v="21220"/>
    <n v="21220"/>
    <n v="0"/>
    <n v="21220"/>
    <n v="21220"/>
    <x v="1"/>
    <x v="398"/>
    <n v="10500"/>
    <n v="1090"/>
    <n v="1894"/>
    <x v="1"/>
    <s v="WARRANTY DEED"/>
    <m/>
    <x v="6"/>
    <x v="2"/>
    <x v="2"/>
    <m/>
    <m/>
    <m/>
    <x v="2"/>
    <x v="1"/>
    <n v="0"/>
    <m/>
    <m/>
    <m/>
    <m/>
    <s v="RICHARDS DONALD E &amp; BRENDA S"/>
    <m/>
    <s v="8063 FIAT AVE"/>
    <s v="BROOKSVILLE FL 34613 5776"/>
  </r>
  <r>
    <x v="2785"/>
    <s v="18E17S320030  00420 0010"/>
    <s v="7492"/>
    <s v="PINE RIDGE UNITS 3 &amp; 4"/>
    <s v="0100"/>
    <s v="Single Family Residential"/>
    <s v="03"/>
    <s v="18S"/>
    <s v="18E"/>
    <s v="STANDARD"/>
    <x v="0"/>
    <n v="48631"/>
    <n v="1.1200000000000001"/>
    <s v="000X"/>
    <n v="5785"/>
    <s v="N"/>
    <x v="144"/>
    <s v="TER"/>
    <m/>
    <s v="BEVERLY HILLS"/>
    <m/>
    <s v="PINE RIDGE UNIT 3 PB 8 PG 51 LOT 1 BLK 42"/>
    <n v="150445"/>
    <n v="17860"/>
    <n v="132585"/>
    <n v="107764"/>
    <n v="82764"/>
    <x v="0"/>
    <x v="257"/>
    <n v="102500"/>
    <n v="1334"/>
    <n v="2222"/>
    <x v="0"/>
    <s v="WARRANTY DEED"/>
    <n v="1"/>
    <x v="2"/>
    <x v="1"/>
    <x v="0"/>
    <n v="1"/>
    <n v="1539"/>
    <n v="32"/>
    <x v="0"/>
    <x v="0"/>
    <n v="2303"/>
    <m/>
    <m/>
    <m/>
    <m/>
    <s v="JOHNSON JOANNE C"/>
    <s v="JOHNSON JOANNE C"/>
    <s v="5785 N KINGWOOD TER"/>
    <s v="BEVERLY HILLS FL 34465 2355"/>
  </r>
  <r>
    <x v="2786"/>
    <s v="18E17S320030  03070 0060"/>
    <s v="7492"/>
    <s v="PINE RIDGE UNITS 3 &amp; 4"/>
    <s v="0100"/>
    <s v="Single Family Residential"/>
    <s v="15"/>
    <s v="18S"/>
    <s v="18E"/>
    <s v="STANDARD"/>
    <x v="0"/>
    <n v="43687"/>
    <n v="1"/>
    <s v="000X"/>
    <n v="3884"/>
    <s v="N"/>
    <x v="148"/>
    <s v="PT"/>
    <m/>
    <s v="BEVERLY HILLS"/>
    <m/>
    <s v="PINE RIDGE UNIT 3 PB 8 PG 51 LOT 6 BLK 307 "/>
    <n v="169281"/>
    <n v="16050"/>
    <n v="153231"/>
    <n v="122978"/>
    <n v="97978"/>
    <x v="0"/>
    <x v="203"/>
    <n v="18500"/>
    <n v="1590"/>
    <n v="1109"/>
    <x v="1"/>
    <s v="WARRANTY DEED"/>
    <n v="1"/>
    <x v="3"/>
    <x v="1"/>
    <x v="0"/>
    <m/>
    <n v="1737"/>
    <n v="32"/>
    <x v="1"/>
    <x v="0"/>
    <n v="2229"/>
    <m/>
    <m/>
    <m/>
    <m/>
    <s v="ZUNIGA RIGOBERTO"/>
    <m/>
    <s v="3884 N BUCKWHEAT PT"/>
    <s v="BEVERLY HILLS FL 34465"/>
  </r>
  <r>
    <x v="2787"/>
    <s v="18E17S320030  00430 0110"/>
    <s v="7492"/>
    <s v="PINE RIDGE UNITS 3 &amp; 4"/>
    <s v="0100"/>
    <s v="Single Family Residential"/>
    <s v="03"/>
    <s v="18S"/>
    <s v="18E"/>
    <s v="GOLF"/>
    <x v="0"/>
    <n v="43702"/>
    <n v="1"/>
    <s v="000X"/>
    <n v="5698"/>
    <s v="N"/>
    <x v="105"/>
    <s v="DR"/>
    <m/>
    <s v="BEVERLY HILLS"/>
    <m/>
    <s v="PINE RIDGE UNIT 3 PB 8 PG 51 LOT 11 BLK 43"/>
    <n v="232686"/>
    <n v="21530"/>
    <n v="211156"/>
    <n v="232686"/>
    <n v="232686"/>
    <x v="1"/>
    <x v="38"/>
    <n v="285000"/>
    <n v="1838"/>
    <n v="2015"/>
    <x v="0"/>
    <s v="WARRANTY DEED"/>
    <n v="1"/>
    <x v="18"/>
    <x v="1"/>
    <x v="0"/>
    <m/>
    <n v="2297"/>
    <n v="32"/>
    <x v="0"/>
    <x v="0"/>
    <n v="3323"/>
    <m/>
    <m/>
    <m/>
    <m/>
    <s v="MCEACHRON MARK D"/>
    <s v="MCEACHRON MARY S"/>
    <s v="10 VERSAILLES LN"/>
    <s v="ASHEVILLE NC 28804"/>
  </r>
  <r>
    <x v="2788"/>
    <s v="18E17S320030  00440 0170"/>
    <s v="7492"/>
    <s v="PINE RIDGE UNITS 3 &amp; 4"/>
    <s v="0100"/>
    <s v="Single Family Residential"/>
    <s v="03"/>
    <s v="18S"/>
    <s v="18E"/>
    <s v="GOLF"/>
    <x v="0"/>
    <n v="45904"/>
    <n v="1.05"/>
    <s v="000X"/>
    <n v="5407"/>
    <s v="N"/>
    <x v="146"/>
    <s v="CIR"/>
    <m/>
    <s v="BEVERLY HILLS"/>
    <m/>
    <s v="PINE RIDGE UNIT 3 PB 8 PGS 51-67 LOT 17 BLK 44"/>
    <n v="297167"/>
    <n v="25380"/>
    <n v="271787"/>
    <n v="246368"/>
    <n v="221368"/>
    <x v="0"/>
    <x v="361"/>
    <n v="18000"/>
    <n v="1469"/>
    <n v="700"/>
    <x v="1"/>
    <s v="WARRANTY DEED"/>
    <n v="1"/>
    <x v="22"/>
    <x v="1"/>
    <x v="0"/>
    <m/>
    <n v="2811"/>
    <n v="32"/>
    <x v="0"/>
    <x v="0"/>
    <n v="4339"/>
    <m/>
    <m/>
    <m/>
    <m/>
    <s v="SHIELDS GARY L"/>
    <s v="SHIELDS CAROLYN A"/>
    <s v="5407 N MALLOWS CIR"/>
    <s v="BEVERLY HILLS FL 34465"/>
  </r>
  <r>
    <x v="2789"/>
    <s v="18E17S320030  00440 0200"/>
    <s v="7492"/>
    <s v="PINE RIDGE UNITS 3 &amp; 4"/>
    <s v="0100"/>
    <s v="Single Family Residential"/>
    <s v="03"/>
    <s v="18S"/>
    <s v="18E"/>
    <s v="GOLF"/>
    <x v="0"/>
    <n v="45870"/>
    <n v="1.05"/>
    <s v="000X"/>
    <n v="5371"/>
    <s v="N"/>
    <x v="146"/>
    <s v="CIR"/>
    <m/>
    <s v="BEVERLY HILLS"/>
    <m/>
    <s v="PINE RIDGE UNIT 3 PB 8 PG 51 LOT 20 BLK 44"/>
    <n v="262905"/>
    <n v="25380"/>
    <n v="237525"/>
    <n v="224383"/>
    <n v="199383"/>
    <x v="0"/>
    <x v="1036"/>
    <n v="200000"/>
    <n v="2813"/>
    <n v="1464"/>
    <x v="0"/>
    <s v="WARRANTY DEED"/>
    <n v="1"/>
    <x v="18"/>
    <x v="1"/>
    <x v="0"/>
    <m/>
    <n v="2627"/>
    <n v="32"/>
    <x v="0"/>
    <x v="0"/>
    <n v="3807"/>
    <m/>
    <m/>
    <m/>
    <m/>
    <s v="HONEGGAR ALBERT"/>
    <s v="HONEGGAR JAMIE N"/>
    <s v="5371 N MALLOW CIR"/>
    <s v="BEVERLY HILLS FL 34465"/>
  </r>
  <r>
    <x v="2790"/>
    <s v="18E17S320030  00450 0110"/>
    <s v="7492"/>
    <s v="PINE RIDGE UNITS 3 &amp; 4"/>
    <s v="0100"/>
    <s v="Single Family Residential"/>
    <s v="03"/>
    <s v="18S"/>
    <s v="18E"/>
    <s v="STANDARD"/>
    <x v="0"/>
    <n v="43922"/>
    <n v="1.01"/>
    <s v="000X"/>
    <n v="5568"/>
    <s v="N"/>
    <x v="146"/>
    <s v="CIR"/>
    <m/>
    <s v="BEVERLY HILLS"/>
    <m/>
    <s v="PINE RIDGE UNIT 3 PB 8 PG 51 LOT 11 BLK 45"/>
    <n v="245602"/>
    <n v="20350"/>
    <n v="225252"/>
    <n v="245602"/>
    <n v="220602"/>
    <x v="0"/>
    <x v="929"/>
    <n v="300000"/>
    <n v="2980"/>
    <n v="1548"/>
    <x v="0"/>
    <s v="WARRANTY DEED"/>
    <n v="1"/>
    <x v="15"/>
    <x v="1"/>
    <x v="0"/>
    <m/>
    <n v="2149"/>
    <n v="32"/>
    <x v="0"/>
    <x v="0"/>
    <n v="3364"/>
    <m/>
    <m/>
    <m/>
    <m/>
    <s v="STIEGHORST GREG A"/>
    <s v="STIEGHORST PATRICIA"/>
    <s v="5568 N MALLOWS CIR"/>
    <s v="BEVERLY HILLS FL 34465"/>
  </r>
  <r>
    <x v="2791"/>
    <s v="18E17S320030  03060 0120"/>
    <s v="7492"/>
    <s v="PINE RIDGE UNITS 3 &amp; 4"/>
    <s v="0000"/>
    <s v="Vacant Residential"/>
    <s v="09"/>
    <s v="18S"/>
    <s v="18E"/>
    <s v="STANDARD"/>
    <x v="1"/>
    <n v="44527"/>
    <n v="1.02"/>
    <s v="000X"/>
    <n v="3502"/>
    <s v="W"/>
    <x v="142"/>
    <s v="DR"/>
    <m/>
    <s v="BEVERLY HILLS"/>
    <m/>
    <s v="PINE RIDGE UNIT 3 PB 8 PG 51 LOT 12 BLK 306"/>
    <n v="16360"/>
    <n v="16360"/>
    <n v="0"/>
    <n v="16360"/>
    <n v="16360"/>
    <x v="1"/>
    <x v="60"/>
    <n v="28500"/>
    <n v="1317"/>
    <n v="2124"/>
    <x v="1"/>
    <s v="FROM DEVELOPERS"/>
    <m/>
    <x v="6"/>
    <x v="2"/>
    <x v="2"/>
    <m/>
    <m/>
    <m/>
    <x v="2"/>
    <x v="1"/>
    <n v="0"/>
    <m/>
    <m/>
    <m/>
    <m/>
    <s v="BRUZZESE SALVATORE"/>
    <s v="BRUZZESE ALBINA"/>
    <s v="72 BUCKNAM ST"/>
    <s v="EVERETT MA 02149"/>
  </r>
  <r>
    <x v="2792"/>
    <s v="18E17S320030  00410 0210"/>
    <s v="7492"/>
    <s v="PINE RIDGE UNITS 3 &amp; 4"/>
    <s v="0000"/>
    <s v="Vacant Residential"/>
    <s v="03"/>
    <s v="18S"/>
    <s v="18E"/>
    <s v="STANDARD"/>
    <x v="1"/>
    <n v="44867"/>
    <n v="1.03"/>
    <s v="000X"/>
    <n v="2170"/>
    <s v="W"/>
    <x v="130"/>
    <s v="DR"/>
    <m/>
    <s v="BEVERLY HILLS"/>
    <m/>
    <s v="PINE RIDGE UNIT 3 PB 8 PG 51 LOT 21 BLK 41"/>
    <n v="16480"/>
    <n v="16480"/>
    <n v="0"/>
    <n v="16480"/>
    <n v="16480"/>
    <x v="1"/>
    <x v="1037"/>
    <n v="18800"/>
    <n v="3016"/>
    <n v="2212"/>
    <x v="1"/>
    <s v="WARRANTY DEED"/>
    <m/>
    <x v="6"/>
    <x v="2"/>
    <x v="2"/>
    <m/>
    <m/>
    <m/>
    <x v="2"/>
    <x v="1"/>
    <n v="0"/>
    <m/>
    <m/>
    <m/>
    <m/>
    <s v="MANCIL CONSTRUCTION LLC"/>
    <m/>
    <s v="1900 SW 80TH ST"/>
    <s v="OCALA FL 34476"/>
  </r>
  <r>
    <x v="2793"/>
    <s v="18E17S320030  00410 0240"/>
    <s v="7492"/>
    <s v="PINE RIDGE UNITS 3 &amp; 4"/>
    <s v="0100"/>
    <s v="Single Family Residential"/>
    <s v="34"/>
    <s v="17S"/>
    <s v="18E"/>
    <s v="STANDARD"/>
    <x v="0"/>
    <n v="46665"/>
    <n v="1.07"/>
    <s v="000X"/>
    <n v="2200"/>
    <s v="W"/>
    <x v="130"/>
    <s v="DR"/>
    <m/>
    <s v="BEVERLY HILLS"/>
    <m/>
    <s v="PINE RIDGE UNIT 3 PB 8 PG 51 LOT 24 BLK 41"/>
    <n v="244064"/>
    <n v="17140"/>
    <n v="226924"/>
    <n v="210601"/>
    <n v="185601"/>
    <x v="0"/>
    <x v="1038"/>
    <n v="158000"/>
    <n v="2466"/>
    <n v="1408"/>
    <x v="0"/>
    <s v="TO OR FROM BANKS/LOAN CO."/>
    <n v="1"/>
    <x v="10"/>
    <x v="1"/>
    <x v="0"/>
    <n v="1"/>
    <n v="2151"/>
    <n v="32"/>
    <x v="0"/>
    <x v="0"/>
    <n v="3089"/>
    <m/>
    <m/>
    <m/>
    <m/>
    <s v="SMITH ALLEN L TRUSTEE"/>
    <s v="FUQUA MELANIE M TRUSTEE"/>
    <s v="2200 W TALL OAKS DR"/>
    <s v="BEVERLY HILLS FL 34465 2351"/>
  </r>
  <r>
    <x v="2794"/>
    <s v="18E17S320030  00410 0300"/>
    <s v="7492"/>
    <s v="PINE RIDGE UNITS 3 &amp; 4"/>
    <s v="0100"/>
    <s v="Single Family Residential"/>
    <s v="34"/>
    <s v="17S"/>
    <s v="18E"/>
    <s v="STANDARD"/>
    <x v="0"/>
    <n v="43520"/>
    <n v="1"/>
    <s v="000X"/>
    <n v="2260"/>
    <s v="W"/>
    <x v="130"/>
    <s v="DR"/>
    <m/>
    <s v="BEVERLY HILLS"/>
    <m/>
    <s v="PINE RIDGE UNIT 3 PB 8 PG 51 LOT 30 BLK 41"/>
    <n v="240379"/>
    <n v="15990"/>
    <n v="224389"/>
    <n v="179469"/>
    <n v="154469"/>
    <x v="0"/>
    <x v="486"/>
    <n v="10000"/>
    <n v="1044"/>
    <n v="1004"/>
    <x v="1"/>
    <s v="WARRANTY DEED"/>
    <n v="1"/>
    <x v="21"/>
    <x v="1"/>
    <x v="0"/>
    <m/>
    <n v="2542"/>
    <n v="32"/>
    <x v="0"/>
    <x v="0"/>
    <n v="3691"/>
    <m/>
    <m/>
    <m/>
    <m/>
    <s v="MALIZIA ROBERT B"/>
    <s v="MALIZIA ELLEN J"/>
    <s v="2260 W TALL OAKS DR"/>
    <s v="BEVERLY HILLS FL 34465"/>
  </r>
  <r>
    <x v="2795"/>
    <s v="18E17S320030  03060 0220"/>
    <s v="7492"/>
    <s v="PINE RIDGE UNITS 3 &amp; 4"/>
    <s v="0100"/>
    <s v="Single Family Residential"/>
    <s v="09"/>
    <s v="18S"/>
    <s v="18E"/>
    <s v="STANDARD"/>
    <x v="0"/>
    <n v="44896"/>
    <n v="1.03"/>
    <s v="000X"/>
    <n v="3186"/>
    <s v="W"/>
    <x v="142"/>
    <s v="DR"/>
    <m/>
    <s v="BEVERLY HILLS"/>
    <m/>
    <s v="PINE RIDGE UNIT 3 PB 8 PG 51 LOT 22 BLK 306"/>
    <n v="233334"/>
    <n v="16490"/>
    <n v="216844"/>
    <n v="193112"/>
    <n v="168112"/>
    <x v="0"/>
    <x v="164"/>
    <n v="306000"/>
    <n v="3097"/>
    <n v="1008"/>
    <x v="0"/>
    <s v="WARRANTY DEED"/>
    <n v="1"/>
    <x v="5"/>
    <x v="1"/>
    <x v="0"/>
    <m/>
    <n v="2197"/>
    <n v="32"/>
    <x v="0"/>
    <x v="0"/>
    <n v="3131"/>
    <m/>
    <m/>
    <m/>
    <m/>
    <s v="HAMILTON NEAL A"/>
    <s v="HAMILTON SUZAN E"/>
    <s v="3186 W BIRDS NEST DR"/>
    <s v="BEVERLY HILLS FL 34465"/>
  </r>
  <r>
    <x v="2796"/>
    <s v="18E17S320030  03070 0090"/>
    <s v="7492"/>
    <s v="PINE RIDGE UNITS 3 &amp; 4"/>
    <s v="0100"/>
    <s v="Single Family Residential"/>
    <s v="15"/>
    <s v="18S"/>
    <s v="18E"/>
    <s v="STANDARD"/>
    <x v="0"/>
    <n v="44143"/>
    <n v="1.01"/>
    <s v="000X"/>
    <n v="3786"/>
    <s v="N"/>
    <x v="148"/>
    <s v="PT"/>
    <m/>
    <s v="BEVERLY HILLS"/>
    <m/>
    <s v="PINE RIDGE UNIT 3 PB 8 PG 51 LOT 9 BLK 307"/>
    <n v="287506"/>
    <n v="16210"/>
    <n v="271296"/>
    <n v="222196"/>
    <n v="197196"/>
    <x v="0"/>
    <x v="469"/>
    <n v="95000"/>
    <n v="1903"/>
    <n v="1268"/>
    <x v="1"/>
    <s v="WARRANTY DEED"/>
    <n v="1"/>
    <x v="3"/>
    <x v="1"/>
    <x v="1"/>
    <m/>
    <n v="2778"/>
    <n v="32"/>
    <x v="0"/>
    <x v="0"/>
    <n v="3854"/>
    <m/>
    <m/>
    <m/>
    <m/>
    <s v="ROTH MICHAEL"/>
    <s v="ROTH YVONNE M"/>
    <s v="3786 N BUCKWHEAT PT"/>
    <s v="BEVERLY HILLS FL 34465"/>
  </r>
  <r>
    <x v="2797"/>
    <s v="18E17S320030  00430 0140"/>
    <s v="7492"/>
    <s v="PINE RIDGE UNITS 3 &amp; 4"/>
    <s v="0100"/>
    <s v="Single Family Residential"/>
    <s v="03"/>
    <s v="18S"/>
    <s v="18E"/>
    <s v="GOLF"/>
    <x v="0"/>
    <n v="46296"/>
    <n v="1.06"/>
    <s v="000X"/>
    <n v="5628"/>
    <s v="N"/>
    <x v="105"/>
    <s v="DR"/>
    <m/>
    <s v="BEVERLY HILLS"/>
    <m/>
    <s v="PINE RIDGE UNIT 3 PB 8 PG 51 LOT 14 BLK 43"/>
    <n v="270029"/>
    <n v="25380"/>
    <n v="244649"/>
    <n v="222863"/>
    <n v="196863"/>
    <x v="0"/>
    <x v="1039"/>
    <n v="260000"/>
    <n v="2659"/>
    <n v="113"/>
    <x v="0"/>
    <s v="WARRANTY DEED"/>
    <n v="1"/>
    <x v="5"/>
    <x v="1"/>
    <x v="1"/>
    <m/>
    <n v="2627"/>
    <n v="32"/>
    <x v="0"/>
    <x v="0"/>
    <n v="3841"/>
    <m/>
    <m/>
    <m/>
    <m/>
    <s v="MC CLELLAND JAN"/>
    <s v="MC CLELLAND DANA A"/>
    <s v="5628 N LENA DR"/>
    <s v="BEVERLY HILLS FL 34465"/>
  </r>
  <r>
    <x v="2798"/>
    <s v="18E17S320030  00440 0030"/>
    <s v="7492"/>
    <s v="PINE RIDGE UNITS 3 &amp; 4"/>
    <s v="0100"/>
    <s v="Single Family Residential"/>
    <s v="03"/>
    <s v="18S"/>
    <s v="18E"/>
    <s v="GOLF"/>
    <x v="0"/>
    <n v="46462"/>
    <n v="1.07"/>
    <s v="000X"/>
    <n v="5567"/>
    <s v="N"/>
    <x v="146"/>
    <s v="CIR"/>
    <m/>
    <s v="BEVERLY HILLS"/>
    <m/>
    <s v="PINE RIDGE UNIT 3 PB 8 PG 51 LOT 3 BLK 44"/>
    <n v="303418"/>
    <n v="25380"/>
    <n v="278038"/>
    <n v="270087"/>
    <n v="245087"/>
    <x v="0"/>
    <x v="80"/>
    <n v="310000"/>
    <n v="2486"/>
    <n v="2203"/>
    <x v="0"/>
    <s v="WARRANTY DEED"/>
    <n v="1"/>
    <x v="15"/>
    <x v="1"/>
    <x v="0"/>
    <m/>
    <n v="2826"/>
    <n v="32"/>
    <x v="0"/>
    <x v="0"/>
    <n v="3941"/>
    <m/>
    <m/>
    <m/>
    <m/>
    <s v="CHRETIEN GEORGE L"/>
    <s v="CHRETIEN DONNA L"/>
    <s v="5567 N MALLOWS CIR"/>
    <s v="BEVERLY HILLS FL 34465"/>
  </r>
  <r>
    <x v="2799"/>
    <s v="18E17S320030  00450 0080"/>
    <s v="7492"/>
    <s v="PINE RIDGE UNITS 3 &amp; 4"/>
    <s v="0100"/>
    <s v="Single Family Residential"/>
    <s v="03"/>
    <s v="18S"/>
    <s v="18E"/>
    <s v="STANDARD"/>
    <x v="0"/>
    <n v="46136"/>
    <n v="1.06"/>
    <s v="000X"/>
    <n v="5354"/>
    <s v="N"/>
    <x v="146"/>
    <s v="CIR"/>
    <m/>
    <s v="BEVERLY HILLS"/>
    <m/>
    <s v="PINE RIDGE UNIT 3 PB 8 PG 51 LOT 8 BLK 45"/>
    <n v="198231"/>
    <n v="21340"/>
    <n v="176891"/>
    <n v="191510"/>
    <n v="166010"/>
    <x v="0"/>
    <x v="1040"/>
    <n v="180000"/>
    <n v="2943"/>
    <n v="2053"/>
    <x v="0"/>
    <s v="WARRANTY DEED"/>
    <n v="1"/>
    <x v="7"/>
    <x v="1"/>
    <x v="0"/>
    <m/>
    <n v="1989"/>
    <n v="32"/>
    <x v="1"/>
    <x v="0"/>
    <n v="2514"/>
    <m/>
    <m/>
    <m/>
    <m/>
    <s v="TUTTLE CAROLYN A"/>
    <s v="GROSS CINDY J"/>
    <s v="5354 N MALLOWS CIR"/>
    <s v="BEVERLY HILLS FL 34465"/>
  </r>
  <r>
    <x v="2800"/>
    <s v="18E17S320030  00410 0190"/>
    <s v="7492"/>
    <s v="PINE RIDGE UNITS 3 &amp; 4"/>
    <s v="0100"/>
    <s v="Single Family Residential"/>
    <s v="03"/>
    <s v="18S"/>
    <s v="18E"/>
    <s v="STANDARD"/>
    <x v="0"/>
    <n v="49768"/>
    <n v="1.1399999999999999"/>
    <s v="000X"/>
    <n v="2150"/>
    <s v="W"/>
    <x v="130"/>
    <s v="DR"/>
    <m/>
    <s v="BEVERLY HILLS"/>
    <m/>
    <s v="PINE RIDGE UNIT 3 PB 8 PG 51 LOT 19 BLK 41"/>
    <n v="213665"/>
    <n v="18280"/>
    <n v="195385"/>
    <n v="167959"/>
    <n v="142959"/>
    <x v="0"/>
    <x v="261"/>
    <n v="275000"/>
    <n v="1862"/>
    <n v="2163"/>
    <x v="0"/>
    <s v="WARRANTY DEED"/>
    <n v="1"/>
    <x v="22"/>
    <x v="1"/>
    <x v="0"/>
    <m/>
    <n v="1860"/>
    <n v="32"/>
    <x v="1"/>
    <x v="0"/>
    <n v="2741"/>
    <m/>
    <m/>
    <m/>
    <m/>
    <s v="FRIED ROGER"/>
    <m/>
    <s v="2150 W TALL OAKS DR"/>
    <s v="BEVERLY HILLS FL 34465"/>
  </r>
  <r>
    <x v="2801"/>
    <s v="18E17S320030  00410 0200"/>
    <s v="7492"/>
    <s v="PINE RIDGE UNITS 3 &amp; 4"/>
    <s v="0100"/>
    <s v="Single Family Residential"/>
    <s v="03"/>
    <s v="18S"/>
    <s v="18E"/>
    <s v="STANDARD"/>
    <x v="0"/>
    <n v="46940"/>
    <n v="1.08"/>
    <s v="000X"/>
    <n v="2160"/>
    <s v="W"/>
    <x v="130"/>
    <s v="DR"/>
    <m/>
    <s v="BEVERLY HILLS"/>
    <m/>
    <s v="PINE RIDGE UNIT 3 PB 8 PG 51 LOT 20 BLK 41"/>
    <n v="286107"/>
    <n v="17240"/>
    <n v="268867"/>
    <n v="225902"/>
    <n v="200902"/>
    <x v="0"/>
    <x v="38"/>
    <n v="61000"/>
    <n v="1825"/>
    <n v="1375"/>
    <x v="1"/>
    <s v="WARRANTY DEED"/>
    <n v="1"/>
    <x v="0"/>
    <x v="1"/>
    <x v="1"/>
    <m/>
    <n v="2784"/>
    <n v="32"/>
    <x v="0"/>
    <x v="0"/>
    <n v="3899"/>
    <m/>
    <m/>
    <m/>
    <m/>
    <s v="TRENCHARD WILLIAM A"/>
    <s v="TRENCHARD JOYCE L"/>
    <s v="2160 W TALL OAKS DR"/>
    <s v="BEVERLY HILLS FL 34465"/>
  </r>
  <r>
    <x v="2802"/>
    <s v="18E17S320030  03060 0180"/>
    <s v="7492"/>
    <s v="PINE RIDGE UNITS 3 &amp; 4"/>
    <s v="0000"/>
    <s v="Vacant Residential"/>
    <s v="09"/>
    <s v="18S"/>
    <s v="18E"/>
    <s v="STANDARD"/>
    <x v="1"/>
    <n v="44768"/>
    <n v="1.03"/>
    <s v="000X"/>
    <n v="3320"/>
    <s v="W"/>
    <x v="142"/>
    <s v="DR"/>
    <m/>
    <s v="BEVERLY HILLS"/>
    <m/>
    <s v="PINE RIDGE UNIT 3 PB 8 PG 51 LOT 18 BLK 306"/>
    <n v="16440"/>
    <n v="16440"/>
    <n v="0"/>
    <n v="16440"/>
    <n v="16440"/>
    <x v="1"/>
    <x v="149"/>
    <n v="22000"/>
    <n v="1380"/>
    <n v="1550"/>
    <x v="1"/>
    <s v="FROM DEVELOPERS"/>
    <m/>
    <x v="6"/>
    <x v="2"/>
    <x v="2"/>
    <m/>
    <m/>
    <m/>
    <x v="2"/>
    <x v="1"/>
    <n v="0"/>
    <m/>
    <m/>
    <m/>
    <m/>
    <s v="HUANG I LUNG"/>
    <m/>
    <s v="NO 35 TAO YUAN ST"/>
    <s v=" TAIWAN R O C"/>
  </r>
  <r>
    <x v="2803"/>
    <s v="18E17S320030  03060 0200"/>
    <s v="7492"/>
    <s v="PINE RIDGE UNITS 3 &amp; 4"/>
    <s v="0000"/>
    <s v="Vacant Residential"/>
    <s v="09"/>
    <s v="18S"/>
    <s v="18E"/>
    <s v="STANDARD"/>
    <x v="1"/>
    <n v="44832"/>
    <n v="1.03"/>
    <s v="000X"/>
    <n v="3252"/>
    <s v="W"/>
    <x v="142"/>
    <s v="DR"/>
    <m/>
    <s v="BEVERLY HILLS"/>
    <m/>
    <s v="PINE RIDGE UNIT 3 PB 8 PG 51 LOT 20 BLK 306"/>
    <n v="16470"/>
    <n v="16470"/>
    <n v="0"/>
    <n v="16470"/>
    <n v="16470"/>
    <x v="1"/>
    <x v="23"/>
    <m/>
    <m/>
    <m/>
    <x v="2"/>
    <m/>
    <m/>
    <x v="6"/>
    <x v="2"/>
    <x v="2"/>
    <m/>
    <m/>
    <m/>
    <x v="2"/>
    <x v="1"/>
    <n v="0"/>
    <m/>
    <m/>
    <m/>
    <m/>
    <s v="PANESAR HARDEN SINGH &amp;"/>
    <s v="INDERJEET KAUR PANESAR"/>
    <s v="3 CORDWALLIS RD MAIDENHEAD"/>
    <s v=" SL67DQ ENGLAND"/>
  </r>
  <r>
    <x v="2804"/>
    <s v="18E17S320030  03070 0020"/>
    <s v="7492"/>
    <s v="PINE RIDGE UNITS 3 &amp; 4"/>
    <s v="0000"/>
    <s v="Vacant Residential"/>
    <s v="10"/>
    <s v="18S"/>
    <s v="18E"/>
    <s v="1.0 TO 2.5 ACRES HIGH"/>
    <x v="1"/>
    <n v="66215"/>
    <n v="1.52"/>
    <s v="000X"/>
    <n v="2998"/>
    <s v="W"/>
    <x v="142"/>
    <s v="DR"/>
    <m/>
    <s v="BEVERLY HILLS"/>
    <m/>
    <s v="PINE RIDGE UNIT 3 PB 8 PG 51 LOT 2 BLK 307"/>
    <n v="19000"/>
    <n v="19000"/>
    <n v="0"/>
    <n v="19000"/>
    <n v="19000"/>
    <x v="1"/>
    <x v="822"/>
    <n v="23100"/>
    <n v="969"/>
    <n v="582"/>
    <x v="1"/>
    <s v="FROM DEVELOPERS"/>
    <m/>
    <x v="6"/>
    <x v="2"/>
    <x v="2"/>
    <m/>
    <m/>
    <m/>
    <x v="2"/>
    <x v="1"/>
    <n v="0"/>
    <m/>
    <m/>
    <m/>
    <m/>
    <s v="ANDERSON JOHN"/>
    <s v="ANDERSON NORMA"/>
    <s v="7601 ROHRER DR"/>
    <s v="DOWNERS GROVE IL 60516 4417"/>
  </r>
  <r>
    <x v="2805"/>
    <s v="18E17S320030  03070 0070"/>
    <s v="7492"/>
    <s v="PINE RIDGE UNITS 3 &amp; 4"/>
    <s v="0100"/>
    <s v="Single Family Residential"/>
    <s v="15"/>
    <s v="18S"/>
    <s v="18E"/>
    <s v="STANDARD"/>
    <x v="0"/>
    <n v="43701"/>
    <n v="1"/>
    <s v="000X"/>
    <n v="3852"/>
    <s v="N"/>
    <x v="148"/>
    <s v="PT"/>
    <m/>
    <s v="BEVERLY HILLS"/>
    <m/>
    <s v="PINE RIDGE UNIT 3 PB 8 PG 51 LOT 7 BLK 307"/>
    <n v="286259"/>
    <n v="16050"/>
    <n v="270209"/>
    <n v="222935"/>
    <n v="197935"/>
    <x v="0"/>
    <x v="353"/>
    <n v="20000"/>
    <n v="1533"/>
    <n v="1913"/>
    <x v="1"/>
    <s v="WARRANTY DEED"/>
    <n v="1"/>
    <x v="0"/>
    <x v="1"/>
    <x v="1"/>
    <m/>
    <n v="2756"/>
    <n v="32"/>
    <x v="0"/>
    <x v="0"/>
    <n v="3924"/>
    <m/>
    <m/>
    <m/>
    <m/>
    <s v="PIAZZA JOHN A"/>
    <s v="PIAZZA LORRAINE"/>
    <s v="3852 N BUCKWHEAT PT"/>
    <s v="BEVERLY HILLS FL 34465"/>
  </r>
  <r>
    <x v="2806"/>
    <s v="18E17S320030  03070 0100"/>
    <s v="7492"/>
    <s v="PINE RIDGE UNITS 3 &amp; 4"/>
    <s v="0000"/>
    <s v="Vacant Residential"/>
    <s v="15"/>
    <s v="18S"/>
    <s v="18E"/>
    <s v="STANDARD"/>
    <x v="1"/>
    <n v="44125"/>
    <n v="1.01"/>
    <s v="000X"/>
    <n v="3754"/>
    <s v="N"/>
    <x v="148"/>
    <s v="PT"/>
    <m/>
    <s v="BEVERLY HILLS"/>
    <m/>
    <s v="PINE RIDGE UNIT 3 PB 8 PG 51 LOT 10 BLK 307"/>
    <n v="16210"/>
    <n v="16210"/>
    <n v="0"/>
    <n v="16210"/>
    <n v="16210"/>
    <x v="1"/>
    <x v="264"/>
    <n v="17500"/>
    <n v="1235"/>
    <n v="1810"/>
    <x v="1"/>
    <s v="FROM DEVELOPERS"/>
    <m/>
    <x v="6"/>
    <x v="2"/>
    <x v="2"/>
    <m/>
    <m/>
    <m/>
    <x v="2"/>
    <x v="1"/>
    <n v="0"/>
    <m/>
    <m/>
    <m/>
    <m/>
    <s v="AGUILAR EULOGIO G"/>
    <s v="AGUILAR LOTA C"/>
    <s v="720 CLEVELAND ST"/>
    <s v="FENNIMORE WI 53809"/>
  </r>
  <r>
    <x v="2807"/>
    <s v="18E17S320030  00430 0060"/>
    <s v="7492"/>
    <s v="PINE RIDGE UNITS 3 &amp; 4"/>
    <s v="0000"/>
    <s v="Vacant Residential"/>
    <s v="03"/>
    <s v="18S"/>
    <s v="18E"/>
    <s v="GOLF"/>
    <x v="1"/>
    <n v="43533"/>
    <n v="1"/>
    <s v="000X"/>
    <n v="5760"/>
    <s v="N"/>
    <x v="105"/>
    <s v="DR"/>
    <m/>
    <s v="BEVERLY HILLS"/>
    <m/>
    <s v="PINE RIDGE UNIT 3 PB 8 PG 51 LOT 6 BLK 43"/>
    <n v="25310"/>
    <n v="25310"/>
    <n v="0"/>
    <n v="25310"/>
    <n v="25310"/>
    <x v="1"/>
    <x v="507"/>
    <n v="30000"/>
    <n v="3096"/>
    <n v="649"/>
    <x v="1"/>
    <s v="WARRANTY DEED"/>
    <m/>
    <x v="6"/>
    <x v="2"/>
    <x v="2"/>
    <m/>
    <m/>
    <m/>
    <x v="2"/>
    <x v="1"/>
    <n v="0"/>
    <m/>
    <m/>
    <m/>
    <m/>
    <s v="BRUCE KAUFMAN INC"/>
    <m/>
    <s v="7299 S PEACH PT"/>
    <s v="HOMOSASSA FL 34446"/>
  </r>
  <r>
    <x v="2808"/>
    <s v="18E17S320030  00440 0020"/>
    <s v="7492"/>
    <s v="PINE RIDGE UNITS 3 &amp; 4"/>
    <s v="0000"/>
    <s v="Vacant Residential"/>
    <s v="03"/>
    <s v="18S"/>
    <s v="18E"/>
    <s v="GOLF"/>
    <x v="1"/>
    <n v="46462"/>
    <n v="1.07"/>
    <s v="000X"/>
    <n v="5579"/>
    <s v="N"/>
    <x v="146"/>
    <s v="CIR"/>
    <m/>
    <s v="BEVERLY HILLS"/>
    <m/>
    <s v="PINE RIDGE UNIT 3 PB 8 PG 51 LOT 2 BLK 44"/>
    <n v="25380"/>
    <n v="25380"/>
    <n v="0"/>
    <n v="25380"/>
    <n v="25380"/>
    <x v="1"/>
    <x v="23"/>
    <m/>
    <m/>
    <m/>
    <x v="2"/>
    <m/>
    <m/>
    <x v="6"/>
    <x v="2"/>
    <x v="2"/>
    <m/>
    <m/>
    <m/>
    <x v="2"/>
    <x v="1"/>
    <n v="0"/>
    <m/>
    <m/>
    <m/>
    <m/>
    <s v="GAIERO MARIA CRISTINA"/>
    <s v="REINHARDT AILEN"/>
    <s v="LA PAMPA 2056 6 PISO DEP C"/>
    <s v=" 1428 ARGENTINA"/>
  </r>
  <r>
    <x v="2809"/>
    <s v="18E17S320030  00440 0190"/>
    <s v="7492"/>
    <s v="PINE RIDGE UNITS 3 &amp; 4"/>
    <s v="0100"/>
    <s v="Single Family Residential"/>
    <s v="03"/>
    <s v="18S"/>
    <s v="18E"/>
    <s v="GOLF"/>
    <x v="0"/>
    <n v="45881"/>
    <n v="1.05"/>
    <s v="000X"/>
    <n v="5383"/>
    <s v="N"/>
    <x v="146"/>
    <s v="CIR"/>
    <m/>
    <s v="BEVERLY HILLS"/>
    <m/>
    <s v="PINE RIDGE UNIT 3 PB 8 PG 51 LOT 19 BLK 44"/>
    <n v="272665"/>
    <n v="25380"/>
    <n v="247285"/>
    <n v="236154"/>
    <n v="211154"/>
    <x v="0"/>
    <x v="950"/>
    <n v="50000"/>
    <n v="2421"/>
    <n v="413"/>
    <x v="1"/>
    <s v="WARRANTY DEED"/>
    <n v="1"/>
    <x v="43"/>
    <x v="0"/>
    <x v="1"/>
    <m/>
    <n v="2347"/>
    <n v="32"/>
    <x v="0"/>
    <x v="0"/>
    <n v="3169"/>
    <m/>
    <m/>
    <m/>
    <m/>
    <s v="ARGOTE EFREN A"/>
    <s v="ARGOTE LINA C"/>
    <s v="5383 N MALLOWS CIR"/>
    <s v="BEVERLY HILLS FL 34465"/>
  </r>
  <r>
    <x v="2810"/>
    <s v="18E17S320030  00450 0100"/>
    <s v="7492"/>
    <s v="PINE RIDGE UNITS 3 &amp; 4"/>
    <s v="0100"/>
    <s v="Single Family Residential"/>
    <s v="03"/>
    <s v="18S"/>
    <s v="18E"/>
    <s v="STANDARD"/>
    <x v="0"/>
    <n v="43918"/>
    <n v="1.01"/>
    <s v="000X"/>
    <n v="5580"/>
    <s v="N"/>
    <x v="146"/>
    <s v="CIR"/>
    <m/>
    <s v="BEVERLY HILLS"/>
    <m/>
    <s v="PINE RIDGE UNIT 3 PB 8 PG 51 LOT 10 BLK 45"/>
    <n v="244915"/>
    <n v="20350"/>
    <n v="224565"/>
    <n v="175371"/>
    <n v="145371"/>
    <x v="0"/>
    <x v="166"/>
    <n v="12000"/>
    <n v="952"/>
    <n v="1015"/>
    <x v="1"/>
    <s v="WARRANTY DEED"/>
    <n v="1"/>
    <x v="13"/>
    <x v="1"/>
    <x v="0"/>
    <m/>
    <n v="2249"/>
    <n v="32"/>
    <x v="0"/>
    <x v="0"/>
    <n v="3359"/>
    <m/>
    <m/>
    <m/>
    <m/>
    <s v="PAPPAS GARY P"/>
    <s v="PAPPAS GERALDINE J"/>
    <s v="5580 N MALLOWS CIRCLE"/>
    <s v="BEVERLY HILLS FL 34465 4572"/>
  </r>
  <r>
    <x v="2811"/>
    <s v="18E17S320030  00410 0170"/>
    <s v="7492"/>
    <s v="PINE RIDGE UNITS 3 &amp; 4"/>
    <s v="0000"/>
    <s v="Vacant Residential"/>
    <s v="03"/>
    <s v="18S"/>
    <s v="18E"/>
    <s v="STANDARD"/>
    <x v="1"/>
    <n v="47520"/>
    <n v="1.0900000000000001"/>
    <s v="000X"/>
    <n v="2120"/>
    <s v="W"/>
    <x v="130"/>
    <s v="DR"/>
    <m/>
    <s v="BEVERLY HILLS"/>
    <m/>
    <s v="PINE RIDGE UNIT 3 PB 8 PG 51 LOT 17 BLK 41"/>
    <n v="17450"/>
    <n v="17450"/>
    <n v="0"/>
    <n v="17450"/>
    <n v="17450"/>
    <x v="1"/>
    <x v="251"/>
    <n v="16000"/>
    <n v="859"/>
    <n v="97"/>
    <x v="1"/>
    <s v="FROM DEVELOPERS"/>
    <m/>
    <x v="6"/>
    <x v="2"/>
    <x v="2"/>
    <m/>
    <m/>
    <m/>
    <x v="2"/>
    <x v="1"/>
    <n v="0"/>
    <m/>
    <m/>
    <m/>
    <m/>
    <s v="PANTIN ALBERT &amp; ANNE MARIE"/>
    <m/>
    <s v="BAYSIDE MANOR UNIT 10"/>
    <s v=" WEST INDIES"/>
  </r>
  <r>
    <x v="2812"/>
    <s v="18E17S320030  00410 0230"/>
    <s v="7492"/>
    <s v="PINE RIDGE UNITS 3 &amp; 4"/>
    <s v="0100"/>
    <s v="Single Family Residential"/>
    <s v="34"/>
    <s v="17S"/>
    <s v="18E"/>
    <s v="STANDARD"/>
    <x v="0"/>
    <n v="44197"/>
    <n v="1.01"/>
    <s v="000X"/>
    <n v="2190"/>
    <s v="W"/>
    <x v="130"/>
    <s v="DR"/>
    <m/>
    <s v="BEVERLY HILLS"/>
    <m/>
    <s v="PINE RIDGE UNIT 3 PB 8 PG 51 LOT 23 BLK 41"/>
    <n v="267672"/>
    <n v="16230"/>
    <n v="251442"/>
    <n v="219740"/>
    <n v="189740"/>
    <x v="0"/>
    <x v="176"/>
    <n v="39000"/>
    <n v="2001"/>
    <n v="1227"/>
    <x v="0"/>
    <s v="UNDEFINED"/>
    <n v="1"/>
    <x v="24"/>
    <x v="1"/>
    <x v="1"/>
    <m/>
    <n v="2432"/>
    <n v="32"/>
    <x v="0"/>
    <x v="0"/>
    <n v="3728"/>
    <m/>
    <m/>
    <m/>
    <m/>
    <s v="HORCH THOMAS JR"/>
    <s v="HORCH MARGRIT"/>
    <s v="3 GALAHAD LANE"/>
    <s v="NESCONSET NY 11767"/>
  </r>
  <r>
    <x v="2813"/>
    <s v="18E17S320030  03060 0160"/>
    <s v="7492"/>
    <s v="PINE RIDGE UNITS 3 &amp; 4"/>
    <s v="0100"/>
    <s v="Single Family Residential"/>
    <s v="09"/>
    <s v="18S"/>
    <s v="18E"/>
    <s v="STANDARD"/>
    <x v="0"/>
    <n v="44700"/>
    <n v="1.03"/>
    <s v="000X"/>
    <n v="3386"/>
    <s v="W"/>
    <x v="142"/>
    <s v="DR"/>
    <m/>
    <s v="BEVERLY HILLS"/>
    <m/>
    <s v="PINE RIDGE UNIT 3 PB 8 PG 51 LOT 16 BLK 306"/>
    <n v="287592"/>
    <n v="16420"/>
    <n v="271172"/>
    <n v="226563"/>
    <n v="201563"/>
    <x v="0"/>
    <x v="295"/>
    <n v="25000"/>
    <n v="2310"/>
    <n v="1159"/>
    <x v="1"/>
    <s v="TO/FROM TSTEES BANKRUPT/EXEC/GUARD"/>
    <n v="1"/>
    <x v="39"/>
    <x v="0"/>
    <x v="1"/>
    <m/>
    <n v="2746"/>
    <n v="32"/>
    <x v="0"/>
    <x v="0"/>
    <n v="3830"/>
    <m/>
    <m/>
    <m/>
    <m/>
    <s v="ONEILL CHRISTOPHER"/>
    <s v="ONEILL LAURA J"/>
    <s v="3386 W BIRDS NEST AVE"/>
    <s v="BEVERLY HILLS FL 34465"/>
  </r>
  <r>
    <x v="2814"/>
    <s v="18E17S320030  00420 0040"/>
    <s v="7492"/>
    <s v="PINE RIDGE UNITS 3 &amp; 4"/>
    <s v="0100"/>
    <s v="Single Family Residential"/>
    <s v="03"/>
    <s v="18S"/>
    <s v="18E"/>
    <s v="STANDARD"/>
    <x v="0"/>
    <n v="46172"/>
    <n v="1.06"/>
    <s v="000X"/>
    <n v="2080"/>
    <s v="W"/>
    <x v="130"/>
    <s v="DR"/>
    <m/>
    <s v="BEVERLY HILLS"/>
    <m/>
    <s v="PINE RIDGE UNIT 3 PB 8 PG 51 LOT 4 BLK 42"/>
    <n v="215054"/>
    <n v="16960"/>
    <n v="198094"/>
    <n v="148965"/>
    <n v="123965"/>
    <x v="0"/>
    <x v="264"/>
    <n v="8500"/>
    <n v="1234"/>
    <n v="1512"/>
    <x v="1"/>
    <s v="WARRANTY DEED"/>
    <n v="1"/>
    <x v="11"/>
    <x v="1"/>
    <x v="0"/>
    <m/>
    <n v="2112"/>
    <n v="32"/>
    <x v="1"/>
    <x v="0"/>
    <n v="3070"/>
    <m/>
    <m/>
    <m/>
    <m/>
    <s v="CARL ROBERT F"/>
    <s v="CARL GILLIAN L"/>
    <s v="2080 W TALL OAKS DR"/>
    <s v="BEVERLY HILLS FL 34465"/>
  </r>
  <r>
    <x v="2815"/>
    <s v="18E17S320030  03070 0040"/>
    <s v="7492"/>
    <s v="PINE RIDGE UNITS 3 &amp; 4"/>
    <s v="0100"/>
    <s v="Single Family Residential"/>
    <s v="15"/>
    <s v="18S"/>
    <s v="18E"/>
    <s v="STANDARD"/>
    <x v="0"/>
    <n v="43973"/>
    <n v="1.01"/>
    <s v="000X"/>
    <n v="3948"/>
    <s v="N"/>
    <x v="148"/>
    <s v="PT"/>
    <m/>
    <s v="BEVERLY HILLS"/>
    <m/>
    <s v="PINE RIDGE UNIT 3 PB 8 PG 51 LOT 4 BLK 307"/>
    <n v="186966"/>
    <n v="16150"/>
    <n v="170816"/>
    <n v="186966"/>
    <n v="161966"/>
    <x v="0"/>
    <x v="1041"/>
    <n v="199000"/>
    <n v="3012"/>
    <n v="2358"/>
    <x v="0"/>
    <s v="WARRANTY DEED"/>
    <n v="1"/>
    <x v="18"/>
    <x v="1"/>
    <x v="0"/>
    <m/>
    <n v="1717"/>
    <n v="32"/>
    <x v="0"/>
    <x v="0"/>
    <n v="2431"/>
    <m/>
    <m/>
    <m/>
    <m/>
    <s v="WILLIAMS MARVIN K"/>
    <m/>
    <s v="3948 N BUCKWHEAT PT"/>
    <s v="BEVERLY HILLS FL 34465"/>
  </r>
  <r>
    <x v="2816"/>
    <s v="18E17S320030  03070 0080"/>
    <s v="7492"/>
    <s v="PINE RIDGE UNITS 3 &amp; 4"/>
    <s v="0000"/>
    <s v="Vacant Residential"/>
    <s v="15"/>
    <s v="18S"/>
    <s v="18E"/>
    <s v="STANDARD"/>
    <x v="1"/>
    <n v="43877"/>
    <n v="1.01"/>
    <s v="000X"/>
    <n v="3818"/>
    <s v="N"/>
    <x v="148"/>
    <s v="PT"/>
    <m/>
    <s v="BEVERLY HILLS"/>
    <m/>
    <s v="PINE RIDGE UNIT 3 PB 8 PG 51 LOT 8 BLK 307"/>
    <n v="16120"/>
    <n v="16120"/>
    <n v="0"/>
    <n v="16120"/>
    <n v="16120"/>
    <x v="1"/>
    <x v="1042"/>
    <n v="39000"/>
    <n v="3145"/>
    <n v="1646"/>
    <x v="1"/>
    <s v="WARRANTY DEED"/>
    <m/>
    <x v="6"/>
    <x v="2"/>
    <x v="2"/>
    <m/>
    <m/>
    <m/>
    <x v="2"/>
    <x v="1"/>
    <n v="0"/>
    <m/>
    <m/>
    <m/>
    <m/>
    <s v="HORN RICHARD"/>
    <s v="CARDILLO LINDA"/>
    <s v="5931 N BROOKGREEN DR"/>
    <s v="CRYSTAL RIVER FL 34428"/>
  </r>
  <r>
    <x v="2817"/>
    <s v="18E17S320030  00420 0100"/>
    <s v="7492"/>
    <s v="PINE RIDGE UNITS 3 &amp; 4"/>
    <s v="0100"/>
    <s v="Single Family Residential"/>
    <s v="03"/>
    <s v="18S"/>
    <s v="18E"/>
    <s v="STANDARD"/>
    <x v="0"/>
    <n v="48953"/>
    <n v="1.1200000000000001"/>
    <s v="000X"/>
    <n v="5577"/>
    <s v="N"/>
    <x v="105"/>
    <s v="DR"/>
    <m/>
    <s v="BEVERLY HILLS"/>
    <m/>
    <s v="PINE RIDGE UNIT 3 PB 8 PG 51 LOT 10 BLK 42 "/>
    <n v="260176"/>
    <n v="17980"/>
    <n v="242196"/>
    <n v="191391"/>
    <n v="165891"/>
    <x v="0"/>
    <x v="311"/>
    <n v="260000"/>
    <n v="1684"/>
    <n v="880"/>
    <x v="0"/>
    <s v="UNDEFINED"/>
    <n v="1"/>
    <x v="23"/>
    <x v="1"/>
    <x v="1"/>
    <m/>
    <n v="2683"/>
    <n v="32"/>
    <x v="0"/>
    <x v="0"/>
    <n v="3669"/>
    <m/>
    <m/>
    <m/>
    <m/>
    <s v="CHEATHAM SUSAN A"/>
    <s v="ROONEY CHRISTOPHER"/>
    <s v="5577 N LENA DR"/>
    <s v="BEVERLY HILLS FL 34465"/>
  </r>
  <r>
    <x v="2818"/>
    <s v="18E17S320030  00420 0150"/>
    <s v="7492"/>
    <s v="PINE RIDGE UNITS 3 &amp; 4"/>
    <s v="0100"/>
    <s v="Single Family Residential"/>
    <s v="03"/>
    <s v="18S"/>
    <s v="18E"/>
    <s v="STANDARD"/>
    <x v="0"/>
    <n v="52066"/>
    <n v="1.2"/>
    <s v="000X"/>
    <n v="5721"/>
    <s v="N"/>
    <x v="144"/>
    <s v="TER"/>
    <m/>
    <s v="BEVERLY HILLS"/>
    <m/>
    <s v="PINE RIDGE UNIT 3 PB 8 PG 51 LOT 15 BLK 42"/>
    <n v="271859"/>
    <n v="19120"/>
    <n v="252739"/>
    <n v="271859"/>
    <n v="271859"/>
    <x v="1"/>
    <x v="312"/>
    <n v="17500"/>
    <n v="1516"/>
    <n v="2046"/>
    <x v="1"/>
    <s v="WARRANTY DEED"/>
    <n v="1"/>
    <x v="3"/>
    <x v="1"/>
    <x v="0"/>
    <m/>
    <n v="2191"/>
    <n v="32"/>
    <x v="0"/>
    <x v="0"/>
    <n v="3340"/>
    <m/>
    <m/>
    <m/>
    <m/>
    <s v="CONNOR JOHN"/>
    <s v="CONNOR PEGGY"/>
    <s v="5721 N KINGWOOD TER"/>
    <s v="BEVERLY HILLS FL 34465"/>
  </r>
  <r>
    <x v="2819"/>
    <s v="18E17S320030  00430 0040"/>
    <s v="7492"/>
    <s v="PINE RIDGE UNITS 3 &amp; 4"/>
    <s v="0100"/>
    <s v="Single Family Residential"/>
    <s v="03"/>
    <s v="18S"/>
    <s v="18E"/>
    <s v="GOLF"/>
    <x v="0"/>
    <n v="49290"/>
    <n v="1.1299999999999999"/>
    <s v="000X"/>
    <n v="5769"/>
    <s v="N"/>
    <x v="91"/>
    <s v="BLVD"/>
    <m/>
    <s v="BEVERLY HILLS"/>
    <m/>
    <s v="PINE RIDGE UNIT 3 PB 8 PG 51 LOT 4 BLK 43"/>
    <n v="284338"/>
    <n v="17540"/>
    <n v="266798"/>
    <n v="284338"/>
    <n v="284338"/>
    <x v="1"/>
    <x v="193"/>
    <n v="24000"/>
    <n v="1674"/>
    <n v="39"/>
    <x v="1"/>
    <s v="WARRANTY DEED"/>
    <n v="1"/>
    <x v="3"/>
    <x v="1"/>
    <x v="1"/>
    <m/>
    <n v="2751"/>
    <n v="32"/>
    <x v="0"/>
    <x v="0"/>
    <n v="3703"/>
    <m/>
    <m/>
    <m/>
    <m/>
    <s v="CALLUENG DAVID A G"/>
    <s v="ZINNIA G CALLUENG AND JOSE A D CALLUENG"/>
    <s v="5769 N ELKCAM BLVD"/>
    <s v="BEVERLY HILLS FL 34465"/>
  </r>
  <r>
    <x v="2820"/>
    <s v="18E17S320030  00430 0130"/>
    <s v="7492"/>
    <s v="PINE RIDGE UNITS 3 &amp; 4"/>
    <s v="0000"/>
    <s v="Vacant Residential"/>
    <s v="03"/>
    <s v="18S"/>
    <s v="18E"/>
    <s v="GOLF"/>
    <x v="1"/>
    <n v="46296"/>
    <n v="1.06"/>
    <s v="000X"/>
    <n v="5656"/>
    <s v="N"/>
    <x v="105"/>
    <s v="DR"/>
    <m/>
    <s v="BEVERLY HILLS"/>
    <m/>
    <s v="PINE RIDGE UNIT 3 PB 8 PG 51 LOT 13 BLK 43 "/>
    <n v="25380"/>
    <n v="25380"/>
    <n v="0"/>
    <n v="25380"/>
    <n v="25380"/>
    <x v="1"/>
    <x v="414"/>
    <n v="59900"/>
    <n v="1733"/>
    <n v="2292"/>
    <x v="1"/>
    <s v="WARRANTY DEED"/>
    <m/>
    <x v="6"/>
    <x v="2"/>
    <x v="2"/>
    <m/>
    <m/>
    <m/>
    <x v="2"/>
    <x v="1"/>
    <n v="0"/>
    <m/>
    <m/>
    <m/>
    <m/>
    <s v="MC CASKILL ALTON R &amp;"/>
    <s v="KAREN E MC CASKILL"/>
    <s v="2454 GRASSLANDS CT"/>
    <s v="SPRING HILL FL 34606 7232"/>
  </r>
  <r>
    <x v="2821"/>
    <s v="18E17S320030  00430 0150"/>
    <s v="7492"/>
    <s v="PINE RIDGE UNITS 3 &amp; 4"/>
    <s v="0100"/>
    <s v="Single Family Residential"/>
    <s v="03"/>
    <s v="18S"/>
    <s v="18E"/>
    <s v="GOLF"/>
    <x v="0"/>
    <n v="46260"/>
    <n v="1.06"/>
    <s v="000X"/>
    <n v="5586"/>
    <s v="N"/>
    <x v="105"/>
    <s v="DR"/>
    <m/>
    <s v="BEVERLY HILLS"/>
    <m/>
    <s v="PINE RIDGE UNIT 3 PB 8 PG 51 LOT 15 BLK 43 "/>
    <n v="256202"/>
    <n v="25270"/>
    <n v="230932"/>
    <n v="203746"/>
    <n v="178746"/>
    <x v="0"/>
    <x v="800"/>
    <n v="239000"/>
    <n v="2615"/>
    <n v="2239"/>
    <x v="0"/>
    <s v="WARRANTY DEED"/>
    <n v="1"/>
    <x v="18"/>
    <x v="1"/>
    <x v="0"/>
    <m/>
    <n v="2575"/>
    <n v="32"/>
    <x v="0"/>
    <x v="0"/>
    <n v="3437"/>
    <m/>
    <m/>
    <m/>
    <m/>
    <s v="DESROSIERS ROLAND J"/>
    <m/>
    <s v="5586 N LENA DR"/>
    <s v="BEVERLY HILLS FL 34465 4542"/>
  </r>
  <r>
    <x v="2822"/>
    <s v="18E17S320030  00440 0050"/>
    <s v="7492"/>
    <s v="PINE RIDGE UNITS 3 &amp; 4"/>
    <s v="0100"/>
    <s v="Single Family Residential"/>
    <s v="03"/>
    <s v="18S"/>
    <s v="18E"/>
    <s v="GOLF"/>
    <x v="0"/>
    <n v="43951"/>
    <n v="1.01"/>
    <s v="000X"/>
    <n v="5543"/>
    <s v="N"/>
    <x v="146"/>
    <s v="CIR"/>
    <m/>
    <s v="BEVERLY HILLS"/>
    <m/>
    <s v="PINE RIDGE UNIT 3 PB 8 PG 51 LOT 5 BLK 44"/>
    <n v="324280"/>
    <n v="23980"/>
    <n v="300300"/>
    <n v="239524"/>
    <n v="214524"/>
    <x v="0"/>
    <x v="1041"/>
    <n v="400000"/>
    <n v="3014"/>
    <n v="652"/>
    <x v="0"/>
    <s v="WARRANTY DEED"/>
    <n v="1"/>
    <x v="28"/>
    <x v="1"/>
    <x v="0"/>
    <m/>
    <n v="2476"/>
    <n v="32"/>
    <x v="0"/>
    <x v="0"/>
    <n v="4233"/>
    <m/>
    <m/>
    <m/>
    <m/>
    <s v="OLSTAD DANNY L"/>
    <m/>
    <s v="5543 N MALLOWS CIR"/>
    <s v="BEVERLY HILLS FL 34465"/>
  </r>
  <r>
    <x v="2823"/>
    <s v="18E17S320030  00440 0090"/>
    <s v="7492"/>
    <s v="PINE RIDGE UNITS 3 &amp; 4"/>
    <s v="0000"/>
    <s v="Vacant Residential"/>
    <s v="03"/>
    <s v="18S"/>
    <s v="18E"/>
    <s v="GOLF"/>
    <x v="1"/>
    <n v="43728"/>
    <n v="1"/>
    <s v="000X"/>
    <n v="5499"/>
    <s v="N"/>
    <x v="146"/>
    <s v="CIR"/>
    <m/>
    <s v="BEVERLY HILLS"/>
    <m/>
    <s v="PINE RIDGE UNIT 3 PB 8 PG 51 LOT 9 BLK 44"/>
    <n v="25900"/>
    <n v="25900"/>
    <n v="0"/>
    <n v="25900"/>
    <n v="25900"/>
    <x v="1"/>
    <x v="272"/>
    <n v="43000"/>
    <n v="1690"/>
    <n v="907"/>
    <x v="1"/>
    <s v="WARRANTY DEED"/>
    <m/>
    <x v="6"/>
    <x v="2"/>
    <x v="2"/>
    <m/>
    <m/>
    <m/>
    <x v="2"/>
    <x v="1"/>
    <n v="0"/>
    <m/>
    <m/>
    <m/>
    <m/>
    <s v="POLSTEIN MICHAEL"/>
    <m/>
    <s v="863 STRATHMORE DR"/>
    <s v="ORLANDO FL 32803 6941"/>
  </r>
  <r>
    <x v="2824"/>
    <s v="18E17S320030  00440 0120"/>
    <s v="7492"/>
    <s v="PINE RIDGE UNITS 3 &amp; 4"/>
    <s v="0000"/>
    <s v="Vacant Residential"/>
    <s v="03"/>
    <s v="18S"/>
    <s v="18E"/>
    <s v="GOLF"/>
    <x v="1"/>
    <n v="43794"/>
    <n v="1.01"/>
    <s v="000X"/>
    <n v="5463"/>
    <s v="N"/>
    <x v="146"/>
    <s v="CIR"/>
    <m/>
    <s v="BEVERLY HILLS"/>
    <m/>
    <s v="PINE RIDGE UNIT 3 PB 8 PG 51 LOT 12 BLK 44"/>
    <n v="25760"/>
    <n v="25760"/>
    <n v="0"/>
    <n v="25760"/>
    <n v="25760"/>
    <x v="1"/>
    <x v="340"/>
    <n v="28000"/>
    <n v="1460"/>
    <n v="1979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2825"/>
    <s v="18E17S320030  00450 0050"/>
    <s v="7492"/>
    <s v="PINE RIDGE UNITS 3 &amp; 4"/>
    <s v="0100"/>
    <s v="Single Family Residential"/>
    <s v="03"/>
    <s v="18S"/>
    <s v="18E"/>
    <s v="STANDARD"/>
    <x v="0"/>
    <n v="43460"/>
    <n v="1"/>
    <s v="000X"/>
    <n v="5388"/>
    <s v="N"/>
    <x v="146"/>
    <s v="CIR"/>
    <m/>
    <s v="BEVERLY HILLS"/>
    <m/>
    <s v="PINE RIDGE UNIT 3 PB 8 PG 51 LOT 5 BLK 45"/>
    <n v="268562"/>
    <n v="20350"/>
    <n v="248212"/>
    <n v="212882"/>
    <n v="182882"/>
    <x v="0"/>
    <x v="806"/>
    <n v="277000"/>
    <n v="2570"/>
    <n v="822"/>
    <x v="0"/>
    <s v="WARRANTY DEED"/>
    <n v="1"/>
    <x v="23"/>
    <x v="1"/>
    <x v="0"/>
    <n v="1"/>
    <n v="2675"/>
    <n v="32"/>
    <x v="0"/>
    <x v="0"/>
    <n v="3647"/>
    <m/>
    <m/>
    <m/>
    <m/>
    <s v="FULLER CRAIG"/>
    <m/>
    <s v="5388 N MALLOWS CIR"/>
    <s v="BEVERLY HILLS FL 34465"/>
  </r>
  <r>
    <x v="2826"/>
    <s v="18E17S320030  00460 0010"/>
    <s v="7492"/>
    <s v="PINE RIDGE UNITS 3 &amp; 4"/>
    <s v="0100"/>
    <s v="Single Family Residential"/>
    <s v="03"/>
    <s v="18S"/>
    <s v="18E"/>
    <s v="STANDARD"/>
    <x v="0"/>
    <n v="47726"/>
    <n v="1.1000000000000001"/>
    <s v="000X"/>
    <n v="5342"/>
    <s v="N"/>
    <x v="146"/>
    <s v="CIR"/>
    <m/>
    <s v="BEVERLY HILLS"/>
    <m/>
    <s v="PINE RIDGE UNIT 3 PB 8 PG 51 LOT 1 BLK 46"/>
    <n v="348893"/>
    <n v="21910"/>
    <n v="326983"/>
    <n v="342930"/>
    <n v="317930"/>
    <x v="0"/>
    <x v="1043"/>
    <n v="525000"/>
    <n v="3148"/>
    <n v="2154"/>
    <x v="0"/>
    <s v="WARRANTY DEED"/>
    <n v="1"/>
    <x v="0"/>
    <x v="5"/>
    <x v="4"/>
    <m/>
    <n v="3067"/>
    <n v="32"/>
    <x v="0"/>
    <x v="0"/>
    <n v="4723"/>
    <m/>
    <m/>
    <m/>
    <m/>
    <s v="HALL ROY"/>
    <s v="JOHNSON ELIZABETH E"/>
    <s v="5342 N MALLOWS CIR"/>
    <s v="BEVERLY HILLS FL 34465"/>
  </r>
  <r>
    <x v="2827"/>
    <s v="18E17S320030  00460 0020"/>
    <s v="7492"/>
    <s v="PINE RIDGE UNITS 3 &amp; 4"/>
    <s v="0100"/>
    <s v="Single Family Residential"/>
    <s v="03"/>
    <s v="18S"/>
    <s v="18E"/>
    <s v="STANDARD"/>
    <x v="0"/>
    <n v="46790"/>
    <n v="1.07"/>
    <s v="000X"/>
    <n v="5332"/>
    <s v="N"/>
    <x v="146"/>
    <s v="CIR"/>
    <m/>
    <s v="BEVERLY HILLS"/>
    <m/>
    <s v="PINE RIDGE UNIT 3 PB 8 PG 51 LOT 2 BLK 46"/>
    <n v="207344"/>
    <n v="21340"/>
    <n v="186004"/>
    <n v="154507"/>
    <n v="124507"/>
    <x v="0"/>
    <x v="625"/>
    <n v="16500"/>
    <n v="1406"/>
    <n v="1243"/>
    <x v="1"/>
    <s v="WARRANTY DEED"/>
    <n v="1"/>
    <x v="23"/>
    <x v="1"/>
    <x v="0"/>
    <m/>
    <n v="1836"/>
    <n v="32"/>
    <x v="0"/>
    <x v="0"/>
    <n v="2590"/>
    <m/>
    <m/>
    <m/>
    <m/>
    <s v="DUNLAP SAMUEL N"/>
    <s v="DUNLAP JEAN L"/>
    <s v="5332 N MALLOWS CIR"/>
    <s v="BEVERLY HILLS FL 34465"/>
  </r>
  <r>
    <x v="2828"/>
    <s v="18E17S320030  00470 0010"/>
    <s v="7492"/>
    <s v="PINE RIDGE UNITS 3 &amp; 4"/>
    <s v="0000"/>
    <s v="Vacant Residential"/>
    <s v="03"/>
    <s v="18S"/>
    <s v="18E"/>
    <s v="GOLF"/>
    <x v="1"/>
    <n v="45935"/>
    <n v="1.05"/>
    <s v="000X"/>
    <n v="5349"/>
    <s v="N"/>
    <x v="146"/>
    <s v="CIR"/>
    <m/>
    <s v="BEVERLY HILLS"/>
    <m/>
    <s v="PINE RIDGE UNIT 3 PB 8 PG 51 LOT 1 BLK 47 DESC IN OR BK 935 "/>
    <n v="25380"/>
    <n v="25380"/>
    <n v="0"/>
    <n v="25380"/>
    <n v="25380"/>
    <x v="1"/>
    <x v="559"/>
    <n v="12500"/>
    <n v="930"/>
    <n v="472"/>
    <x v="1"/>
    <s v="UNDEFINED"/>
    <m/>
    <x v="6"/>
    <x v="2"/>
    <x v="2"/>
    <m/>
    <m/>
    <m/>
    <x v="2"/>
    <x v="1"/>
    <n v="0"/>
    <m/>
    <m/>
    <m/>
    <m/>
    <s v="MAYER DONALD F JR &amp; JUDITH I"/>
    <s v="TRUSTEES OF JUDITH MAYER TRST"/>
    <s v="205 SHERWOOD DR"/>
    <s v="CHAMBERSBURG PA 17201 4454"/>
  </r>
  <r>
    <x v="2829"/>
    <s v="18E17S320030  00470 0020"/>
    <s v="7492"/>
    <s v="PINE RIDGE UNITS 3 &amp; 4"/>
    <s v="0000"/>
    <s v="Vacant Residential"/>
    <s v="03"/>
    <s v="18S"/>
    <s v="18E"/>
    <s v="GOLF"/>
    <x v="1"/>
    <n v="45954"/>
    <n v="1.05"/>
    <s v="000X"/>
    <n v="5337"/>
    <s v="N"/>
    <x v="146"/>
    <s v="CIR"/>
    <m/>
    <s v="BEVERLY HILLS"/>
    <m/>
    <s v="PINE RIDGE UNIT 3 PB 8 PG 51 LOT 2 BLK 47"/>
    <n v="25380"/>
    <n v="25380"/>
    <n v="0"/>
    <n v="25380"/>
    <n v="25380"/>
    <x v="1"/>
    <x v="227"/>
    <n v="19000"/>
    <n v="3027"/>
    <n v="1010"/>
    <x v="1"/>
    <s v="WARRANTY DEED"/>
    <m/>
    <x v="6"/>
    <x v="2"/>
    <x v="2"/>
    <m/>
    <m/>
    <m/>
    <x v="2"/>
    <x v="1"/>
    <n v="0"/>
    <m/>
    <m/>
    <m/>
    <m/>
    <s v="POLSTEIN JASON"/>
    <m/>
    <s v="838 STRATHMORE DR"/>
    <s v="ORLANDO FL 32803"/>
  </r>
  <r>
    <x v="2830"/>
    <s v="18E17S320030  00470 0030"/>
    <s v="7492"/>
    <s v="PINE RIDGE UNITS 3 &amp; 4"/>
    <s v="0100"/>
    <s v="Single Family Residential"/>
    <s v="03"/>
    <s v="18S"/>
    <s v="18E"/>
    <s v="GOLF"/>
    <x v="0"/>
    <n v="43917"/>
    <n v="1.01"/>
    <s v="000X"/>
    <n v="5327"/>
    <s v="N"/>
    <x v="146"/>
    <s v="CIR"/>
    <m/>
    <s v="BEVERLY HILLS"/>
    <m/>
    <s v="PINE RIDGE UNIT 3 LOT 3 BLK 47 DESC IN OR BK 822 PG 1423"/>
    <n v="25200"/>
    <n v="25200"/>
    <n v="0"/>
    <n v="25200"/>
    <n v="25200"/>
    <x v="0"/>
    <x v="662"/>
    <n v="405000"/>
    <n v="3050"/>
    <n v="1708"/>
    <x v="0"/>
    <s v="WARRANTY DEED"/>
    <n v="1"/>
    <x v="31"/>
    <x v="1"/>
    <x v="1"/>
    <m/>
    <n v="2266"/>
    <n v="32"/>
    <x v="0"/>
    <x v="0"/>
    <n v="3302"/>
    <m/>
    <m/>
    <m/>
    <m/>
    <s v="PALAZZOLO TERRY A"/>
    <m/>
    <s v="5327 N MALLOWS CIR"/>
    <s v="BEVERLY HILLS FL 34465"/>
  </r>
  <r>
    <x v="2831"/>
    <s v="18E17S320030  00470 0060"/>
    <s v="7492"/>
    <s v="PINE RIDGE UNITS 3 &amp; 4"/>
    <s v="0100"/>
    <s v="Single Family Residential"/>
    <s v="03"/>
    <s v="18S"/>
    <s v="18E"/>
    <s v="GOLF"/>
    <x v="0"/>
    <n v="43309"/>
    <n v="0.99"/>
    <s v="000X"/>
    <n v="5291"/>
    <s v="N"/>
    <x v="146"/>
    <s v="CIR"/>
    <m/>
    <s v="BEVERLY HILLS"/>
    <m/>
    <s v="PINE RIDGE UNIT 3 PB 8 PG 51 LOT 6 BLK 47"/>
    <n v="251098"/>
    <n v="24960"/>
    <n v="226138"/>
    <n v="209550"/>
    <n v="184550"/>
    <x v="0"/>
    <x v="915"/>
    <n v="360000"/>
    <n v="3087"/>
    <n v="270"/>
    <x v="0"/>
    <s v="WARRANTY DEED"/>
    <n v="1"/>
    <x v="26"/>
    <x v="1"/>
    <x v="0"/>
    <m/>
    <n v="2517"/>
    <n v="32"/>
    <x v="0"/>
    <x v="0"/>
    <n v="3803"/>
    <m/>
    <m/>
    <m/>
    <m/>
    <s v="DEUEL STEVEN RONALD"/>
    <s v="WELLS TARA R"/>
    <s v="5291 N MALLOWS CIR"/>
    <s v="BEVERLY HILLS FL 34465"/>
  </r>
  <r>
    <x v="2832"/>
    <s v="18E17S320030  00480 0040"/>
    <s v="7492"/>
    <s v="PINE RIDGE UNITS 3 &amp; 4"/>
    <s v="0000"/>
    <s v="Vacant Residential"/>
    <s v="03"/>
    <s v="18S"/>
    <s v="18E"/>
    <s v="GOLF"/>
    <x v="1"/>
    <n v="46513"/>
    <n v="1.07"/>
    <s v="000X"/>
    <n v="5334"/>
    <s v="N"/>
    <x v="105"/>
    <s v="DR"/>
    <m/>
    <s v="BEVERLY HILLS"/>
    <m/>
    <s v="PINE RIDGE UNIT 3 LOT 4 BLK 48"/>
    <n v="25380"/>
    <n v="25380"/>
    <n v="0"/>
    <n v="25380"/>
    <n v="25380"/>
    <x v="1"/>
    <x v="464"/>
    <n v="105000"/>
    <n v="2105"/>
    <n v="1272"/>
    <x v="1"/>
    <s v="WARRANTY DEED"/>
    <m/>
    <x v="6"/>
    <x v="2"/>
    <x v="2"/>
    <m/>
    <m/>
    <m/>
    <x v="2"/>
    <x v="1"/>
    <n v="0"/>
    <m/>
    <m/>
    <m/>
    <m/>
    <s v="SECOND AMENDED AND RESTATED REVOCABLE"/>
    <s v="LIVING TRUST AGREEMENT DTD MARCH 21 2006"/>
    <s v="496 N AFTERGLOW CIR"/>
    <s v="CRYSTAL RIVER FL 34429"/>
  </r>
  <r>
    <x v="2833"/>
    <s v="18E17S320030  00480 0050"/>
    <s v="7492"/>
    <s v="PINE RIDGE UNITS 3 &amp; 4"/>
    <s v="0000"/>
    <s v="Vacant Residential"/>
    <s v="03"/>
    <s v="18S"/>
    <s v="18E"/>
    <s v="GOLF"/>
    <x v="1"/>
    <n v="46482"/>
    <n v="1.07"/>
    <s v="000X"/>
    <n v="5320"/>
    <s v="N"/>
    <x v="105"/>
    <s v="DR"/>
    <m/>
    <s v="BEVERLY HILLS"/>
    <m/>
    <s v="PINE RIDGE UNIT 3 PB 8 PG 51 LOT 5 BLK 48"/>
    <n v="25380"/>
    <n v="25380"/>
    <n v="0"/>
    <n v="25380"/>
    <n v="25380"/>
    <x v="1"/>
    <x v="1044"/>
    <n v="38500"/>
    <n v="2934"/>
    <n v="1259"/>
    <x v="1"/>
    <s v="WARRANTY DEED"/>
    <m/>
    <x v="6"/>
    <x v="2"/>
    <x v="2"/>
    <m/>
    <m/>
    <m/>
    <x v="2"/>
    <x v="1"/>
    <n v="0"/>
    <m/>
    <m/>
    <m/>
    <m/>
    <s v="DAVIS BENJAMIN C"/>
    <s v="DAVIS DIANE E"/>
    <s v="2163 W SAILORS HAVEN CT"/>
    <s v="BEVERLY HILLS FL 34465"/>
  </r>
  <r>
    <x v="2834"/>
    <s v="18E17S320030  00480 0090"/>
    <s v="7492"/>
    <s v="PINE RIDGE UNITS 3 &amp; 4"/>
    <s v="0100"/>
    <s v="Single Family Residential"/>
    <s v="03"/>
    <s v="18S"/>
    <s v="18E"/>
    <s v="GOLF"/>
    <x v="0"/>
    <n v="68387"/>
    <n v="1.57"/>
    <s v="000X"/>
    <n v="2210"/>
    <s v="W"/>
    <x v="149"/>
    <s v="CT"/>
    <m/>
    <s v="BEVERLY HILLS"/>
    <m/>
    <s v="PINE RIDGE UNIT 3 PB 8 PG 51 LOT 9 BLK 48"/>
    <n v="202532"/>
    <n v="29310"/>
    <n v="173222"/>
    <n v="202532"/>
    <n v="202532"/>
    <x v="1"/>
    <x v="818"/>
    <n v="235000"/>
    <n v="2962"/>
    <n v="1153"/>
    <x v="0"/>
    <s v="WARRANTY DEED"/>
    <n v="1"/>
    <x v="14"/>
    <x v="1"/>
    <x v="0"/>
    <m/>
    <n v="1847"/>
    <n v="32"/>
    <x v="0"/>
    <x v="0"/>
    <n v="2580"/>
    <m/>
    <m/>
    <m/>
    <m/>
    <s v="CHODAN MARY ANN"/>
    <m/>
    <s v="2210 W SAILORS HAVEN CT"/>
    <s v="BEVERLY HILLS FL 34465 4548"/>
  </r>
  <r>
    <x v="2835"/>
    <s v="18E17S320030  00480 0140"/>
    <s v="7492"/>
    <s v="PINE RIDGE UNITS 3 &amp; 4"/>
    <s v="0000"/>
    <s v="Vacant Residential"/>
    <s v="03"/>
    <s v="18S"/>
    <s v="18E"/>
    <s v="VIEW"/>
    <x v="1"/>
    <n v="45468"/>
    <n v="1.04"/>
    <s v="000X"/>
    <n v="2201"/>
    <s v="W"/>
    <x v="129"/>
    <s v="DR"/>
    <m/>
    <s v="BEVERLY HILLS"/>
    <m/>
    <s v="PINE RIDGE UNIT 3 PB 8 PG 51 LOT 14 BLK 48"/>
    <n v="15500"/>
    <n v="15500"/>
    <n v="0"/>
    <n v="15500"/>
    <n v="15500"/>
    <x v="1"/>
    <x v="11"/>
    <n v="24000"/>
    <n v="1620"/>
    <n v="1111"/>
    <x v="1"/>
    <s v="WARRANTY DEED"/>
    <m/>
    <x v="6"/>
    <x v="2"/>
    <x v="2"/>
    <m/>
    <m/>
    <m/>
    <x v="2"/>
    <x v="1"/>
    <n v="0"/>
    <m/>
    <m/>
    <m/>
    <m/>
    <s v="BUTTERKLEE NEIL H"/>
    <s v="BUTTERKLEE ARLENE"/>
    <s v="56 13TH AVE"/>
    <s v="RONKONKOMA NY 11779"/>
  </r>
  <r>
    <x v="2836"/>
    <s v="18E17S320030  00480 0280"/>
    <s v="7492"/>
    <s v="PINE RIDGE UNITS 3 &amp; 4"/>
    <s v="0100"/>
    <s v="Single Family Residential"/>
    <s v="03"/>
    <s v="18S"/>
    <s v="18E"/>
    <s v="STANDARD"/>
    <x v="0"/>
    <n v="45915"/>
    <n v="1.05"/>
    <s v="000X"/>
    <n v="2675"/>
    <s v="W"/>
    <x v="129"/>
    <s v="DR"/>
    <m/>
    <s v="BEVERLY HILLS"/>
    <m/>
    <s v="PINE RIDGE UNIT 3 PB 8 PG 51 LOT 28 BLK 48"/>
    <n v="215888"/>
    <n v="16870"/>
    <n v="199018"/>
    <n v="165622"/>
    <n v="140622"/>
    <x v="0"/>
    <x v="1025"/>
    <n v="218400"/>
    <n v="2593"/>
    <n v="1554"/>
    <x v="0"/>
    <s v="WARRANTY DEED"/>
    <n v="1"/>
    <x v="11"/>
    <x v="1"/>
    <x v="0"/>
    <m/>
    <n v="2066"/>
    <n v="32"/>
    <x v="0"/>
    <x v="0"/>
    <n v="3034"/>
    <m/>
    <m/>
    <m/>
    <m/>
    <s v="HRESCHAK PETER S"/>
    <s v="HRESCHAK GAIL J"/>
    <s v="2675 W BEGONIA DR"/>
    <s v="BEVERLY HILLS FL 34465"/>
  </r>
  <r>
    <x v="2837"/>
    <s v="18E17S320030  00480 0300"/>
    <s v="7492"/>
    <s v="PINE RIDGE UNITS 3 &amp; 4"/>
    <s v="0100"/>
    <s v="Single Family Residential"/>
    <s v="03"/>
    <s v="18S"/>
    <s v="18E"/>
    <s v="STANDARD"/>
    <x v="0"/>
    <n v="47601"/>
    <n v="1.0900000000000001"/>
    <s v="000X"/>
    <n v="5235"/>
    <s v="N"/>
    <x v="147"/>
    <s v="DR"/>
    <m/>
    <s v="BEVERLY HILLS"/>
    <m/>
    <s v="PINE RIDGE UNIT 3 PB 8 PG 51 LOT 30 BLK 48"/>
    <n v="314325"/>
    <n v="17480"/>
    <n v="296845"/>
    <n v="314325"/>
    <n v="314325"/>
    <x v="1"/>
    <x v="1045"/>
    <n v="300000"/>
    <n v="3070"/>
    <n v="1079"/>
    <x v="0"/>
    <s v="WARRANTY DEED"/>
    <n v="1"/>
    <x v="21"/>
    <x v="0"/>
    <x v="1"/>
    <m/>
    <n v="2677"/>
    <n v="32"/>
    <x v="0"/>
    <x v="0"/>
    <n v="4607"/>
    <m/>
    <m/>
    <m/>
    <m/>
    <s v="RENSHAW RICHARD E"/>
    <m/>
    <s v="5235 N CLIFF DR"/>
    <s v="BEVERLY HILLS FL 34465"/>
  </r>
  <r>
    <x v="2838"/>
    <s v="18E17S320030  00490 0050"/>
    <s v="7492"/>
    <s v="PINE RIDGE UNITS 3 &amp; 4"/>
    <s v="0100"/>
    <s v="Single Family Residential"/>
    <s v="03"/>
    <s v="18S"/>
    <s v="18E"/>
    <s v="STANDARD"/>
    <x v="0"/>
    <n v="43405"/>
    <n v="1"/>
    <s v="000X"/>
    <n v="2294"/>
    <s v="W"/>
    <x v="129"/>
    <s v="DR"/>
    <m/>
    <s v="BEVERLY HILLS"/>
    <m/>
    <s v="PINE RIDGE UNIT 3 PB 8 PG 51 LOT 5 BLK 49"/>
    <n v="317680"/>
    <n v="15940"/>
    <n v="301740"/>
    <n v="299649"/>
    <n v="274149"/>
    <x v="0"/>
    <x v="1046"/>
    <n v="23900"/>
    <n v="2669"/>
    <n v="1004"/>
    <x v="1"/>
    <s v="WARRANTY DEED"/>
    <n v="1"/>
    <x v="17"/>
    <x v="1"/>
    <x v="0"/>
    <m/>
    <n v="2674"/>
    <n v="32"/>
    <x v="0"/>
    <x v="0"/>
    <n v="4032"/>
    <m/>
    <m/>
    <m/>
    <m/>
    <s v="TERRAVECCHIA TROY"/>
    <s v="TERRAVECCHIA CHRISTINE"/>
    <s v="2294 W BEGONIA DR"/>
    <s v="BEVERLY HILLS FL 34465"/>
  </r>
  <r>
    <x v="2839"/>
    <s v="18E17S320030  00490 0090"/>
    <s v="7492"/>
    <s v="PINE RIDGE UNITS 3 &amp; 4"/>
    <s v="0100"/>
    <s v="Single Family Residential"/>
    <s v="03"/>
    <s v="18S"/>
    <s v="18E"/>
    <s v="STANDARD"/>
    <x v="0"/>
    <n v="43857"/>
    <n v="1.01"/>
    <s v="000X"/>
    <n v="2168"/>
    <s v="W"/>
    <x v="129"/>
    <s v="DR"/>
    <m/>
    <s v="BEVERLY HILLS"/>
    <m/>
    <s v="PINE RIDGE UNIT 3 PB 8 PG 51 LOT 9 BLK 49"/>
    <n v="212593"/>
    <n v="16110"/>
    <n v="196483"/>
    <n v="168809"/>
    <n v="143809"/>
    <x v="0"/>
    <x v="261"/>
    <n v="289900"/>
    <n v="1865"/>
    <n v="2413"/>
    <x v="0"/>
    <s v="WARRANTY DEED"/>
    <n v="1"/>
    <x v="11"/>
    <x v="1"/>
    <x v="0"/>
    <m/>
    <n v="2012"/>
    <n v="32"/>
    <x v="0"/>
    <x v="0"/>
    <n v="2859"/>
    <m/>
    <m/>
    <m/>
    <m/>
    <s v="BORROMEO AZAEL P"/>
    <s v="BORROMEA MEREDITH D"/>
    <s v="2168 W BEGONIA DR"/>
    <s v="BEVERLY HILLS FL 34465"/>
  </r>
  <r>
    <x v="2840"/>
    <s v="18E17S320030  00490 0120"/>
    <s v="7492"/>
    <s v="PINE RIDGE UNITS 3 &amp; 4"/>
    <s v="0100"/>
    <s v="Single Family Residential"/>
    <s v="03"/>
    <s v="18S"/>
    <s v="18E"/>
    <s v="STANDARD"/>
    <x v="0"/>
    <n v="46389"/>
    <n v="1.06"/>
    <s v="000X"/>
    <n v="2137"/>
    <s v="W"/>
    <x v="11"/>
    <s v="BLVD"/>
    <m/>
    <s v="BEVERLY HILLS"/>
    <m/>
    <s v="PINE RIDGE UNIT 3 PB 8 PG 51 LOT 12 BL 49"/>
    <n v="233073"/>
    <n v="17040"/>
    <n v="216033"/>
    <n v="175187"/>
    <n v="150187"/>
    <x v="0"/>
    <x v="544"/>
    <n v="160000"/>
    <n v="1303"/>
    <n v="1383"/>
    <x v="0"/>
    <s v="WARRANTY DEED"/>
    <n v="1"/>
    <x v="18"/>
    <x v="1"/>
    <x v="0"/>
    <m/>
    <n v="2321"/>
    <n v="32"/>
    <x v="0"/>
    <x v="0"/>
    <n v="3369"/>
    <m/>
    <m/>
    <m/>
    <m/>
    <s v="MINNECI PHILIP"/>
    <s v="MINNECI FRANCES M"/>
    <s v="PO BOX 640712"/>
    <s v="BEVERLY HILLS FL 34464"/>
  </r>
  <r>
    <x v="2841"/>
    <s v="18E17S320030  03100 0100"/>
    <s v="7492"/>
    <s v="PINE RIDGE UNITS 3 &amp; 4"/>
    <s v="0100"/>
    <s v="Single Family Residential"/>
    <s v="15"/>
    <s v="18S"/>
    <s v="18E"/>
    <s v="STANDARD"/>
    <x v="0"/>
    <n v="44236"/>
    <n v="1.02"/>
    <s v="000X"/>
    <n v="3925"/>
    <s v="N"/>
    <x v="150"/>
    <s v="DR"/>
    <m/>
    <s v="BEVERLY HILLS"/>
    <m/>
    <s v="PINE RIDGE UNIT 3 PB 8 PG 51 LOT 10 BLK 310"/>
    <n v="203198"/>
    <n v="16250"/>
    <n v="186948"/>
    <n v="155635"/>
    <n v="130635"/>
    <x v="0"/>
    <x v="87"/>
    <n v="190000"/>
    <n v="2410"/>
    <n v="1925"/>
    <x v="0"/>
    <s v="TO OR FROM BANKS/LOAN CO."/>
    <n v="1"/>
    <x v="5"/>
    <x v="1"/>
    <x v="0"/>
    <m/>
    <n v="1922"/>
    <n v="32"/>
    <x v="0"/>
    <x v="0"/>
    <n v="2884"/>
    <m/>
    <m/>
    <m/>
    <m/>
    <s v="POCHIS STEPHEN E"/>
    <s v="POCHIS JENNIFER C"/>
    <s v="3925 N CALEDONIA DR"/>
    <s v="BEVERLY HILLS FL 32665"/>
  </r>
  <r>
    <x v="2842"/>
    <s v="18E17S320030  00500 0080"/>
    <s v="7492"/>
    <s v="PINE RIDGE UNITS 3 &amp; 4"/>
    <s v="0100"/>
    <s v="Single Family Residential"/>
    <s v="03"/>
    <s v="18S"/>
    <s v="18E"/>
    <s v="STANDARD"/>
    <x v="0"/>
    <n v="48908"/>
    <n v="1.1200000000000001"/>
    <s v="000X"/>
    <n v="2498"/>
    <s v="W"/>
    <x v="129"/>
    <s v="DR"/>
    <m/>
    <s v="BEVERLY HILLS"/>
    <m/>
    <s v="PINE RIDGE UNIT 3 PB 8 PG 51 LOT 8 BLK 50"/>
    <n v="217140"/>
    <n v="17960"/>
    <n v="199180"/>
    <n v="217140"/>
    <n v="217140"/>
    <x v="1"/>
    <x v="85"/>
    <n v="220000"/>
    <n v="1776"/>
    <n v="1755"/>
    <x v="0"/>
    <s v="WARRANTY DEED"/>
    <n v="1"/>
    <x v="18"/>
    <x v="1"/>
    <x v="0"/>
    <m/>
    <n v="1999"/>
    <n v="32"/>
    <x v="0"/>
    <x v="0"/>
    <n v="2986"/>
    <m/>
    <m/>
    <m/>
    <m/>
    <s v="HUSTON SAMUEL W"/>
    <s v="HUSTON VIOLET"/>
    <s v="278 N FULTON AVE"/>
    <s v="MOUNT VERNON NY 10552 3302"/>
  </r>
  <r>
    <x v="2843"/>
    <s v="18E17S320030  00500 0170"/>
    <s v="7492"/>
    <s v="PINE RIDGE UNITS 3 &amp; 4"/>
    <s v="0100"/>
    <s v="Single Family Residential"/>
    <s v="03"/>
    <s v="18S"/>
    <s v="18E"/>
    <s v="STANDARD"/>
    <x v="0"/>
    <n v="43775"/>
    <n v="1"/>
    <s v="000X"/>
    <n v="2725"/>
    <s v="W"/>
    <x v="11"/>
    <s v="BLVD"/>
    <m/>
    <s v="BEVERLY HILLS"/>
    <m/>
    <s v="PINE RIDGE UNIT 3 PB 8 PG 51 LOT 17 BLK 50 "/>
    <n v="225710"/>
    <n v="16080"/>
    <n v="209630"/>
    <n v="225710"/>
    <n v="225710"/>
    <x v="1"/>
    <x v="212"/>
    <n v="158000"/>
    <n v="1294"/>
    <n v="2281"/>
    <x v="0"/>
    <s v="WARRANTY DEED"/>
    <n v="1"/>
    <x v="18"/>
    <x v="1"/>
    <x v="0"/>
    <m/>
    <n v="2155"/>
    <n v="32"/>
    <x v="0"/>
    <x v="0"/>
    <n v="2995"/>
    <m/>
    <m/>
    <m/>
    <m/>
    <s v="RODRIGUEZ GIPSY K"/>
    <m/>
    <s v="1616 COLUMBUS PL"/>
    <s v="RAHWAY NJ 07065 5130"/>
  </r>
  <r>
    <x v="2844"/>
    <s v="18E17S320030  00510 0020"/>
    <s v="7492"/>
    <s v="PINE RIDGE UNITS 3 &amp; 4"/>
    <s v="0100"/>
    <s v="Single Family Residential"/>
    <s v="03"/>
    <s v="18S"/>
    <s v="18E"/>
    <s v="1.0 TO 2.5 ACRES HIGH"/>
    <x v="0"/>
    <n v="56620"/>
    <n v="1.3"/>
    <s v="000X"/>
    <n v="5440"/>
    <s v="N"/>
    <x v="151"/>
    <s v="PT"/>
    <m/>
    <s v="BEVERLY HILLS"/>
    <m/>
    <s v="PINE RIDGE UNIT 3 PB 8 PG 51 LOT 2 BLK 51"/>
    <n v="252858"/>
    <n v="16250"/>
    <n v="236608"/>
    <n v="208660"/>
    <n v="183660"/>
    <x v="0"/>
    <x v="611"/>
    <n v="13000"/>
    <n v="1167"/>
    <n v="1451"/>
    <x v="1"/>
    <s v="WARRANTY DEED"/>
    <n v="1"/>
    <x v="11"/>
    <x v="0"/>
    <x v="0"/>
    <m/>
    <n v="2167"/>
    <n v="32"/>
    <x v="0"/>
    <x v="0"/>
    <n v="3619"/>
    <m/>
    <m/>
    <m/>
    <m/>
    <s v="WELLBROCK WALTER JOHN"/>
    <s v="WELLBROCK THERESA ANN"/>
    <s v="5440 N MINT PT"/>
    <s v="BEVERLY HILLS FL 34465"/>
  </r>
  <r>
    <x v="2845"/>
    <s v="18E17S320030  00510 0050"/>
    <s v="7492"/>
    <s v="PINE RIDGE UNITS 3 &amp; 4"/>
    <s v="0100"/>
    <s v="Single Family Residential"/>
    <s v="03"/>
    <s v="18S"/>
    <s v="18E"/>
    <s v="GOLF"/>
    <x v="0"/>
    <n v="44640"/>
    <n v="1.02"/>
    <s v="000X"/>
    <n v="5439"/>
    <s v="N"/>
    <x v="151"/>
    <s v="PT"/>
    <m/>
    <s v="BEVERLY HILLS"/>
    <m/>
    <s v="PINE RIDGE UNIT 3 PB 8 PGS 51-67 LOT 5 BLK 51"/>
    <n v="285378"/>
    <n v="26150"/>
    <n v="259228"/>
    <n v="232932"/>
    <n v="207932"/>
    <x v="0"/>
    <x v="252"/>
    <n v="28000"/>
    <n v="1557"/>
    <n v="602"/>
    <x v="1"/>
    <s v="WARRANTY DEED"/>
    <n v="1"/>
    <x v="15"/>
    <x v="1"/>
    <x v="1"/>
    <m/>
    <n v="2801"/>
    <n v="32"/>
    <x v="0"/>
    <x v="0"/>
    <n v="3749"/>
    <m/>
    <m/>
    <m/>
    <m/>
    <s v="LOUQUE HERBERT J"/>
    <s v="LOUQUE PATRICIA M"/>
    <s v="5439 N MINT PT"/>
    <s v="BEVERLY HILLS FL 34465"/>
  </r>
  <r>
    <x v="2846"/>
    <s v="18E17S320030  00460 0050"/>
    <s v="7492"/>
    <s v="PINE RIDGE UNITS 3 &amp; 4"/>
    <s v="0100"/>
    <s v="Single Family Residential"/>
    <s v="03"/>
    <s v="18S"/>
    <s v="18E"/>
    <s v="STANDARD"/>
    <x v="0"/>
    <n v="43725"/>
    <n v="1"/>
    <s v="000X"/>
    <n v="5222"/>
    <s v="N"/>
    <x v="146"/>
    <s v="CIR"/>
    <m/>
    <s v="BEVERLY HILLS"/>
    <m/>
    <s v="PINE RIDGE UNIT 3 PB 8 PG 51 LOT 5 BLK 46"/>
    <n v="265421"/>
    <n v="20350"/>
    <n v="245071"/>
    <n v="186340"/>
    <n v="161340"/>
    <x v="0"/>
    <x v="456"/>
    <n v="18000"/>
    <n v="1363"/>
    <n v="2081"/>
    <x v="1"/>
    <s v="WARRANTY DEED"/>
    <n v="1"/>
    <x v="23"/>
    <x v="1"/>
    <x v="0"/>
    <n v="1"/>
    <n v="2713"/>
    <n v="32"/>
    <x v="1"/>
    <x v="0"/>
    <n v="4194"/>
    <m/>
    <m/>
    <m/>
    <m/>
    <s v="MOSELEY ROBERT"/>
    <s v="MOSELEY DIANE"/>
    <s v="5222 N MALLOWS CIR"/>
    <s v="BEVERLY HILLS FL 34465"/>
  </r>
  <r>
    <x v="2847"/>
    <s v="18E17S320030  00460 0060"/>
    <s v="7492"/>
    <s v="PINE RIDGE UNITS 3 &amp; 4"/>
    <s v="0100"/>
    <s v="Single Family Residential"/>
    <s v="03"/>
    <s v="18S"/>
    <s v="18E"/>
    <s v="STANDARD"/>
    <x v="0"/>
    <n v="43733"/>
    <n v="1"/>
    <s v="000X"/>
    <n v="5214"/>
    <s v="N"/>
    <x v="146"/>
    <s v="CIR"/>
    <m/>
    <s v="BEVERLY HILLS"/>
    <m/>
    <s v="PINE RIDGE UNIT 3 PB 8 PG 51 LOT 6 BLK 46"/>
    <n v="265939"/>
    <n v="20350"/>
    <n v="245589"/>
    <n v="200974"/>
    <n v="175974"/>
    <x v="0"/>
    <x v="208"/>
    <n v="94900"/>
    <n v="1980"/>
    <n v="812"/>
    <x v="1"/>
    <s v="WARRANTY DEED"/>
    <n v="1"/>
    <x v="3"/>
    <x v="1"/>
    <x v="0"/>
    <n v="1"/>
    <n v="2379"/>
    <n v="32"/>
    <x v="0"/>
    <x v="0"/>
    <n v="3613"/>
    <m/>
    <m/>
    <m/>
    <m/>
    <s v="SHINGLETON RICHARD L"/>
    <s v="SHINGLETON ALICE H"/>
    <s v="5214 N MALLOWS CIR"/>
    <s v="BEVERLY HILLS FL 34465"/>
  </r>
  <r>
    <x v="2848"/>
    <s v="18E17S320030  00470 0050"/>
    <s v="7492"/>
    <s v="PINE RIDGE UNITS 3 &amp; 4"/>
    <s v="0000"/>
    <s v="Vacant Residential"/>
    <s v="03"/>
    <s v="18S"/>
    <s v="18E"/>
    <s v="GOLF"/>
    <x v="1"/>
    <n v="43759"/>
    <n v="1"/>
    <s v="000X"/>
    <n v="5301"/>
    <s v="N"/>
    <x v="146"/>
    <s v="CIR"/>
    <m/>
    <s v="BEVERLY HILLS"/>
    <m/>
    <s v="PINE RIDGE UNIT 3 LOT 5 BLK 47 DESC IN OR BK 715 PG 1739 "/>
    <n v="25620"/>
    <n v="25620"/>
    <n v="0"/>
    <n v="25620"/>
    <n v="25620"/>
    <x v="1"/>
    <x v="1047"/>
    <n v="13000"/>
    <n v="715"/>
    <n v="1739"/>
    <x v="1"/>
    <s v="UNDEFINED"/>
    <m/>
    <x v="6"/>
    <x v="2"/>
    <x v="2"/>
    <m/>
    <m/>
    <m/>
    <x v="2"/>
    <x v="1"/>
    <n v="0"/>
    <m/>
    <m/>
    <m/>
    <m/>
    <s v="LYONS SAMUEL H"/>
    <m/>
    <s v="2340 DORCHESTER CT"/>
    <s v="SPRING HILL FL 34606 3467"/>
  </r>
  <r>
    <x v="2849"/>
    <s v="18E17S320030  00470 0130"/>
    <s v="7492"/>
    <s v="PINE RIDGE UNITS 3 &amp; 4"/>
    <s v="0100"/>
    <s v="Single Family Residential"/>
    <s v="03"/>
    <s v="18S"/>
    <s v="18E"/>
    <s v="GOLF"/>
    <x v="0"/>
    <n v="43867"/>
    <n v="1.01"/>
    <s v="000X"/>
    <n v="5211"/>
    <s v="N"/>
    <x v="146"/>
    <s v="CIR"/>
    <m/>
    <s v="BEVERLY HILLS"/>
    <m/>
    <s v="PINE RIDGE UNIT 3 PB 8 PG 51 LOT 13 BLK 47 "/>
    <n v="209672"/>
    <n v="23980"/>
    <n v="185692"/>
    <n v="161533"/>
    <n v="136033"/>
    <x v="0"/>
    <x v="359"/>
    <n v="23000"/>
    <n v="1021"/>
    <n v="1522"/>
    <x v="1"/>
    <s v="WARRANTY DEED"/>
    <n v="1"/>
    <x v="13"/>
    <x v="1"/>
    <x v="0"/>
    <n v="1"/>
    <n v="2248"/>
    <n v="32"/>
    <x v="1"/>
    <x v="0"/>
    <n v="3119"/>
    <m/>
    <m/>
    <m/>
    <m/>
    <s v="BRUBAKER PATRICIA E TRUSTEE"/>
    <m/>
    <s v="5211 N MALLOWS CIR"/>
    <s v="BEVERLY HILLS FL 34465 4573"/>
  </r>
  <r>
    <x v="2850"/>
    <s v="18E17S320030  00480 0060"/>
    <s v="7492"/>
    <s v="PINE RIDGE UNITS 3 &amp; 4"/>
    <s v="0100"/>
    <s v="Single Family Residential"/>
    <s v="03"/>
    <s v="18S"/>
    <s v="18E"/>
    <s v="STANDARD"/>
    <x v="0"/>
    <n v="52022"/>
    <n v="1.19"/>
    <s v="000X"/>
    <n v="2163"/>
    <s v="W"/>
    <x v="149"/>
    <s v="CT"/>
    <m/>
    <s v="BEVERLY HILLS"/>
    <m/>
    <s v="PINE RIDGE UNIT 3 PB 8 PG 51 LOT 6 BLK 48"/>
    <n v="257408"/>
    <n v="19110"/>
    <n v="238298"/>
    <n v="193666"/>
    <n v="168166"/>
    <x v="0"/>
    <x v="63"/>
    <n v="248000"/>
    <n v="2446"/>
    <n v="825"/>
    <x v="0"/>
    <s v="WARRANTY DEED"/>
    <n v="1"/>
    <x v="5"/>
    <x v="1"/>
    <x v="0"/>
    <n v="1"/>
    <n v="2694"/>
    <n v="32"/>
    <x v="0"/>
    <x v="0"/>
    <n v="3685"/>
    <m/>
    <m/>
    <m/>
    <m/>
    <s v="DAVIS BENJAMIN C"/>
    <s v="DAVIS DIANE E"/>
    <s v="2163 W SAILORS HAVEN CT"/>
    <s v="BEVERLY HILLS FL 34465"/>
  </r>
  <r>
    <x v="2851"/>
    <s v="18E17S320030  00480 0210"/>
    <s v="7492"/>
    <s v="PINE RIDGE UNITS 3 &amp; 4"/>
    <s v="0100"/>
    <s v="Single Family Residential"/>
    <s v="03"/>
    <s v="18S"/>
    <s v="18E"/>
    <s v="GOLF"/>
    <x v="0"/>
    <n v="43066"/>
    <n v="0.99"/>
    <s v="000X"/>
    <n v="2469"/>
    <s v="W"/>
    <x v="129"/>
    <s v="DR"/>
    <m/>
    <s v="BEVERLY HILLS"/>
    <m/>
    <s v="PINE RIDGE UNIT 3 PB 8 PG 51 LOT 21 BLK 48"/>
    <n v="280916"/>
    <n v="24470"/>
    <n v="256446"/>
    <n v="228229"/>
    <n v="203229"/>
    <x v="0"/>
    <x v="345"/>
    <n v="280000"/>
    <n v="1571"/>
    <n v="31"/>
    <x v="0"/>
    <s v="WARRANTY DEED"/>
    <n v="1"/>
    <x v="23"/>
    <x v="1"/>
    <x v="0"/>
    <n v="1"/>
    <n v="2709"/>
    <n v="32"/>
    <x v="0"/>
    <x v="0"/>
    <n v="3993"/>
    <m/>
    <m/>
    <m/>
    <m/>
    <s v="HAVRANEK THOMAS P"/>
    <s v="HAVRANEK SUSAN I"/>
    <s v="2469 W BEGONIA DR"/>
    <s v="BEVERLY HILLS FL 34465"/>
  </r>
  <r>
    <x v="2852"/>
    <s v="18E17S320030  00480 0310"/>
    <s v="7492"/>
    <s v="PINE RIDGE UNITS 3 &amp; 4"/>
    <s v="0100"/>
    <s v="Single Family Residential"/>
    <s v="03"/>
    <s v="18S"/>
    <s v="18E"/>
    <s v="STANDARD"/>
    <x v="0"/>
    <n v="44245"/>
    <n v="1.02"/>
    <s v="000X"/>
    <n v="5255"/>
    <s v="N"/>
    <x v="147"/>
    <s v="DR"/>
    <m/>
    <s v="BEVERLY HILLS"/>
    <m/>
    <s v="PINE RIDGE UNIT 3 PB 8 PG 51 LOT 31 BLK 48"/>
    <n v="228618"/>
    <n v="16250"/>
    <n v="212368"/>
    <n v="175777"/>
    <n v="150777"/>
    <x v="0"/>
    <x v="175"/>
    <n v="18000"/>
    <n v="1442"/>
    <n v="514"/>
    <x v="1"/>
    <s v="WARRANTY DEED"/>
    <n v="1"/>
    <x v="20"/>
    <x v="1"/>
    <x v="0"/>
    <m/>
    <n v="2133"/>
    <n v="32"/>
    <x v="0"/>
    <x v="0"/>
    <n v="3327"/>
    <m/>
    <m/>
    <m/>
    <m/>
    <s v="KORNFEIND JOHN F"/>
    <s v="KORNFEIND SHIRLEY A"/>
    <s v="5255 N CLIFF DR"/>
    <s v="BEVERLY HILLS FL 34465"/>
  </r>
  <r>
    <x v="2853"/>
    <s v="18E17S320030  00480 0320"/>
    <s v="7492"/>
    <s v="PINE RIDGE UNITS 3 &amp; 4"/>
    <s v="0100"/>
    <s v="Single Family Residential"/>
    <s v="03"/>
    <s v="18S"/>
    <s v="18E"/>
    <s v="GOLF"/>
    <x v="0"/>
    <n v="55087"/>
    <n v="1.26"/>
    <s v="000X"/>
    <n v="5263"/>
    <s v="N"/>
    <x v="147"/>
    <s v="DR"/>
    <m/>
    <s v="BEVERLY HILLS"/>
    <m/>
    <s v="PINE RIDGE UNIT 3 PB 8 PG 51 LOT 32 BLK 48"/>
    <n v="22450"/>
    <n v="22450"/>
    <n v="0"/>
    <n v="22450"/>
    <n v="22450"/>
    <x v="1"/>
    <x v="141"/>
    <n v="29000"/>
    <n v="2925"/>
    <n v="2135"/>
    <x v="1"/>
    <s v="WARRANTY DEED"/>
    <n v="1"/>
    <x v="31"/>
    <x v="0"/>
    <x v="1"/>
    <m/>
    <n v="3484"/>
    <n v="32"/>
    <x v="0"/>
    <x v="0"/>
    <n v="4648"/>
    <m/>
    <m/>
    <m/>
    <m/>
    <s v="KELLAM STEVE"/>
    <s v="KELLAM NANCY"/>
    <s v="799 SPRUCE DR"/>
    <s v="CARMEL IN 46030 9496"/>
  </r>
  <r>
    <x v="2854"/>
    <s v="18E17S320030  03100 0050"/>
    <s v="7492"/>
    <s v="PINE RIDGE UNITS 3 &amp; 4"/>
    <s v="0000"/>
    <s v="Vacant Residential"/>
    <s v="10"/>
    <s v="18S"/>
    <s v="18E"/>
    <s v="STANDARD"/>
    <x v="1"/>
    <n v="43841"/>
    <n v="1.01"/>
    <s v="000X"/>
    <n v="2588"/>
    <s v="W"/>
    <x v="152"/>
    <s v="DR"/>
    <m/>
    <s v="BEVERLY HILLS"/>
    <m/>
    <s v="PINE RIDGE UNIT 3 PB 8 PG 51 LOT 5 BLK 310"/>
    <n v="16100"/>
    <n v="16100"/>
    <n v="0"/>
    <n v="16100"/>
    <n v="16100"/>
    <x v="1"/>
    <x v="23"/>
    <m/>
    <m/>
    <m/>
    <x v="2"/>
    <m/>
    <m/>
    <x v="6"/>
    <x v="2"/>
    <x v="2"/>
    <m/>
    <m/>
    <m/>
    <x v="2"/>
    <x v="1"/>
    <n v="0"/>
    <m/>
    <m/>
    <m/>
    <m/>
    <s v="GEZLEV YUSUF"/>
    <s v="GEZLEV SAHIZER"/>
    <s v="16 WASHINGTON AVE"/>
    <s v="WEST SAYVILLE NY 11796"/>
  </r>
  <r>
    <x v="2855"/>
    <s v="18E17S320030  03100 0060"/>
    <s v="7492"/>
    <s v="PINE RIDGE UNITS 3 &amp; 4"/>
    <s v="0000"/>
    <s v="Vacant Residential"/>
    <s v="10"/>
    <s v="18S"/>
    <s v="18E"/>
    <s v="STANDARD"/>
    <x v="1"/>
    <n v="51589"/>
    <n v="1.18"/>
    <s v="000X"/>
    <n v="2590"/>
    <s v="W"/>
    <x v="152"/>
    <s v="DR"/>
    <m/>
    <s v="BEVERLY HILLS"/>
    <m/>
    <s v="PINE RIDGE UNIT 3 PB 8 PG 51 LOT 6 BLK 310"/>
    <n v="18950"/>
    <n v="18950"/>
    <n v="0"/>
    <n v="18950"/>
    <n v="18950"/>
    <x v="1"/>
    <x v="1048"/>
    <n v="28500"/>
    <n v="3105"/>
    <n v="1026"/>
    <x v="1"/>
    <s v="WARRANTY DEED"/>
    <m/>
    <x v="6"/>
    <x v="2"/>
    <x v="2"/>
    <m/>
    <m/>
    <m/>
    <x v="2"/>
    <x v="1"/>
    <n v="0"/>
    <m/>
    <m/>
    <m/>
    <m/>
    <s v="WRIGHT ALBERT"/>
    <s v="WRIGHT DENISE"/>
    <s v="8961 N LANSEN WAY"/>
    <s v="CITRUS SPRINGS FL 34433"/>
  </r>
  <r>
    <x v="2856"/>
    <s v="18E17S320030  00490 0140"/>
    <s v="7492"/>
    <s v="PINE RIDGE UNITS 3 &amp; 4"/>
    <s v="0100"/>
    <s v="Single Family Residential"/>
    <s v="03"/>
    <s v="18S"/>
    <s v="18E"/>
    <s v="STANDARD"/>
    <x v="0"/>
    <n v="46778"/>
    <n v="1.07"/>
    <s v="000X"/>
    <n v="2205"/>
    <s v="W"/>
    <x v="11"/>
    <s v="BLVD"/>
    <m/>
    <s v="BEVERLY HILLS"/>
    <m/>
    <s v="PINE RIDGE UNIT 3 PB 8 PG 51 LOT 14 BLK 49 "/>
    <n v="291445"/>
    <n v="17180"/>
    <n v="274265"/>
    <n v="251770"/>
    <n v="226770"/>
    <x v="0"/>
    <x v="307"/>
    <n v="2500"/>
    <n v="2196"/>
    <n v="1835"/>
    <x v="0"/>
    <s v="SAME FAMILY/DEED FOL"/>
    <n v="1"/>
    <x v="10"/>
    <x v="1"/>
    <x v="0"/>
    <m/>
    <n v="2324"/>
    <n v="32"/>
    <x v="0"/>
    <x v="0"/>
    <n v="3336"/>
    <m/>
    <m/>
    <m/>
    <m/>
    <s v="HARDING ELWOOD R JR TRUSTEE"/>
    <s v="ELWOOD R HARDING JR LIV TRUST"/>
    <s v="2205 W PINE RIDGE BLVD"/>
    <s v="BEVERLY HILLS FL 34465"/>
  </r>
  <r>
    <x v="2857"/>
    <s v="18E17S320030  00500 0090"/>
    <s v="7492"/>
    <s v="PINE RIDGE UNITS 3 &amp; 4"/>
    <s v="0100"/>
    <s v="Single Family Residential"/>
    <s v="03"/>
    <s v="18S"/>
    <s v="18E"/>
    <s v="STANDARD"/>
    <x v="0"/>
    <n v="51595"/>
    <n v="1.18"/>
    <s v="000X"/>
    <n v="2470"/>
    <s v="W"/>
    <x v="129"/>
    <s v="DR"/>
    <m/>
    <s v="BEVERLY HILLS"/>
    <m/>
    <s v="PINE RIDGE UNIT 3 PB 8 PG 51 LOT 9 BLK 50"/>
    <n v="231030"/>
    <n v="18950"/>
    <n v="212080"/>
    <n v="231030"/>
    <n v="205530"/>
    <x v="0"/>
    <x v="745"/>
    <n v="262000"/>
    <n v="2998"/>
    <n v="974"/>
    <x v="0"/>
    <s v="WARRANTY DEED"/>
    <n v="1"/>
    <x v="10"/>
    <x v="1"/>
    <x v="0"/>
    <m/>
    <n v="2231"/>
    <n v="32"/>
    <x v="0"/>
    <x v="0"/>
    <n v="3226"/>
    <m/>
    <m/>
    <m/>
    <m/>
    <s v="BARRETT BRUCE"/>
    <s v="BARRETT CYNTHIA"/>
    <s v="2470 W BEGONIA DR"/>
    <s v="BEVERLY HILLS FL 34465"/>
  </r>
  <r>
    <x v="2858"/>
    <s v="18E17S320030  00500 0110"/>
    <s v="7492"/>
    <s v="PINE RIDGE UNITS 3 &amp; 4"/>
    <s v="0100"/>
    <s v="Single Family Residential"/>
    <s v="03"/>
    <s v="18S"/>
    <s v="18E"/>
    <s v="STANDARD"/>
    <x v="0"/>
    <n v="43762"/>
    <n v="1"/>
    <s v="000X"/>
    <n v="2515"/>
    <s v="W"/>
    <x v="11"/>
    <s v="BLVD"/>
    <m/>
    <s v="BEVERLY HILLS"/>
    <m/>
    <s v="PINE RIDGE UNIT 3 PB 8 PG 51 LOT 11 BLK 50"/>
    <n v="162917"/>
    <n v="16070"/>
    <n v="146847"/>
    <n v="125204"/>
    <n v="100204"/>
    <x v="0"/>
    <x v="306"/>
    <n v="225000"/>
    <n v="2227"/>
    <n v="517"/>
    <x v="0"/>
    <s v="WARRANTY DEED"/>
    <n v="1"/>
    <x v="2"/>
    <x v="1"/>
    <x v="0"/>
    <m/>
    <n v="1804"/>
    <n v="32"/>
    <x v="0"/>
    <x v="0"/>
    <n v="2284"/>
    <m/>
    <m/>
    <m/>
    <m/>
    <s v="BASALYGA NICHOLAS G"/>
    <s v="BASALYGA THERESA A"/>
    <s v="2515 W PINE RIDGE BLVD"/>
    <s v="BEVERLY HILLS FL 34465"/>
  </r>
  <r>
    <x v="2859"/>
    <s v="18E17S320030  00500 0120"/>
    <s v="7492"/>
    <s v="PINE RIDGE UNITS 3 &amp; 4"/>
    <s v="0100"/>
    <s v="Single Family Residential"/>
    <s v="03"/>
    <s v="18S"/>
    <s v="18E"/>
    <s v="STANDARD"/>
    <x v="0"/>
    <n v="43764"/>
    <n v="1"/>
    <s v="000X"/>
    <n v="2545"/>
    <s v="W"/>
    <x v="11"/>
    <s v="BLVD"/>
    <m/>
    <s v="BEVERLY HILLS"/>
    <m/>
    <s v="PINE RIDGE UNIT 3 PB 8 PG 51 LOT 12 BLK 50 DESC IN OR BK"/>
    <n v="188353"/>
    <n v="16080"/>
    <n v="172273"/>
    <n v="188353"/>
    <n v="188353"/>
    <x v="1"/>
    <x v="285"/>
    <n v="150000"/>
    <n v="2795"/>
    <n v="2378"/>
    <x v="0"/>
    <s v="WARRANTY DEED"/>
    <n v="1"/>
    <x v="1"/>
    <x v="1"/>
    <x v="0"/>
    <m/>
    <n v="2131"/>
    <n v="34"/>
    <x v="1"/>
    <x v="0"/>
    <n v="3039"/>
    <m/>
    <m/>
    <m/>
    <m/>
    <s v="JOHNSON ROGER R"/>
    <m/>
    <s v="5148 W ANGUS DR"/>
    <s v="BEVERLY HILLS FL 34465"/>
  </r>
  <r>
    <x v="2860"/>
    <s v="18E17S320030  00510 0010"/>
    <s v="7492"/>
    <s v="PINE RIDGE UNITS 3 &amp; 4"/>
    <s v="0100"/>
    <s v="Single Family Residential"/>
    <s v="03"/>
    <s v="18S"/>
    <s v="18E"/>
    <s v="GOLF"/>
    <x v="0"/>
    <n v="52767"/>
    <n v="1.21"/>
    <s v="000X"/>
    <n v="2979"/>
    <s v="W"/>
    <x v="153"/>
    <s v="PL"/>
    <m/>
    <s v="BEVERLY HILLS"/>
    <m/>
    <s v="PINE RIDGE UNIT 3 PB 8 PG 51 LOT 1 BLK 51"/>
    <n v="219921"/>
    <n v="25010"/>
    <n v="194911"/>
    <n v="169648"/>
    <n v="144648"/>
    <x v="0"/>
    <x v="1049"/>
    <n v="203000"/>
    <n v="3058"/>
    <n v="653"/>
    <x v="0"/>
    <s v="WARRANTY DEED"/>
    <n v="1"/>
    <x v="13"/>
    <x v="1"/>
    <x v="0"/>
    <m/>
    <n v="2457"/>
    <n v="32"/>
    <x v="0"/>
    <x v="0"/>
    <n v="3467"/>
    <m/>
    <m/>
    <m/>
    <m/>
    <s v="WRIGHT ROBIN W"/>
    <m/>
    <s v="2979 W VERBENA PL"/>
    <s v="BEVERLY HILLS FL 34465"/>
  </r>
  <r>
    <x v="2861"/>
    <s v="18E17S320030  00460 0070"/>
    <s v="7492"/>
    <s v="PINE RIDGE UNITS 3 &amp; 4"/>
    <s v="0000"/>
    <s v="Vacant Residential"/>
    <s v="03"/>
    <s v="18S"/>
    <s v="18E"/>
    <s v="STANDARD"/>
    <x v="1"/>
    <n v="46107"/>
    <n v="1.06"/>
    <s v="000X"/>
    <n v="5208"/>
    <s v="N"/>
    <x v="146"/>
    <s v="CIR"/>
    <m/>
    <s v="BEVERLY HILLS"/>
    <m/>
    <s v="PINE RIDGE UNIT 3 PG 8 PG 51 LOT 7 BLK 46 "/>
    <n v="21340"/>
    <n v="21340"/>
    <n v="0"/>
    <n v="21340"/>
    <n v="21340"/>
    <x v="1"/>
    <x v="23"/>
    <m/>
    <m/>
    <m/>
    <x v="2"/>
    <m/>
    <m/>
    <x v="6"/>
    <x v="2"/>
    <x v="2"/>
    <m/>
    <m/>
    <m/>
    <x v="2"/>
    <x v="1"/>
    <n v="0"/>
    <m/>
    <m/>
    <m/>
    <m/>
    <s v="BULTINCK ENTERPRISES INC"/>
    <m/>
    <s v="PO BOX 11452"/>
    <s v="NAPLES FL 34101"/>
  </r>
  <r>
    <x v="2862"/>
    <s v="18E17S320030  00480 0100"/>
    <s v="7492"/>
    <s v="PINE RIDGE UNITS 3 &amp; 4"/>
    <s v="0000"/>
    <s v="Vacant Residential"/>
    <s v="03"/>
    <s v="18S"/>
    <s v="18E"/>
    <s v="STANDARD"/>
    <x v="1"/>
    <n v="44205"/>
    <n v="1.01"/>
    <s v="000X"/>
    <n v="2186"/>
    <s v="W"/>
    <x v="149"/>
    <s v="CT"/>
    <m/>
    <s v="BEVERLY HILLS"/>
    <m/>
    <s v="PINE RIDGE UNIT 3 LOT 10 BLK 48 DESC IN OR BK 651 PG 1429 "/>
    <n v="16240"/>
    <n v="16240"/>
    <n v="0"/>
    <n v="16240"/>
    <n v="16240"/>
    <x v="1"/>
    <x v="23"/>
    <m/>
    <m/>
    <m/>
    <x v="2"/>
    <m/>
    <m/>
    <x v="6"/>
    <x v="2"/>
    <x v="2"/>
    <m/>
    <m/>
    <m/>
    <x v="2"/>
    <x v="1"/>
    <n v="0"/>
    <m/>
    <m/>
    <m/>
    <m/>
    <s v="CHINN DAVID W &amp; SHARON S"/>
    <m/>
    <s v="5601 LAGUNA PARK DR"/>
    <s v="ELK GROVE CA 95758 5309"/>
  </r>
  <r>
    <x v="2863"/>
    <s v="18E17S320030  00480 0160"/>
    <s v="7492"/>
    <s v="PINE RIDGE UNITS 3 &amp; 4"/>
    <s v="0100"/>
    <s v="Single Family Residential"/>
    <s v="03"/>
    <s v="18S"/>
    <s v="18E"/>
    <s v="GOLF"/>
    <x v="0"/>
    <n v="46125"/>
    <n v="1.06"/>
    <s v="000X"/>
    <n v="2261"/>
    <s v="W"/>
    <x v="129"/>
    <s v="DR"/>
    <m/>
    <s v="BEVERLY HILLS"/>
    <m/>
    <s v="PINE RIDGE UNIT 3 PB 8 PG 51 LOT 16 BLK 48"/>
    <n v="347179"/>
    <n v="23450"/>
    <n v="323729"/>
    <n v="299970"/>
    <n v="274970"/>
    <x v="0"/>
    <x v="472"/>
    <n v="80000"/>
    <n v="2117"/>
    <n v="250"/>
    <x v="1"/>
    <s v="WARRANTY DEED"/>
    <n v="1"/>
    <x v="37"/>
    <x v="0"/>
    <x v="0"/>
    <n v="1"/>
    <n v="3117"/>
    <n v="32"/>
    <x v="0"/>
    <x v="0"/>
    <n v="4211"/>
    <m/>
    <m/>
    <m/>
    <m/>
    <s v="LARSON RICHARD A"/>
    <s v="LARSON CAROLYN A"/>
    <s v="2261 WEST BEGONIA LANE"/>
    <s v="BEVERLY HILLS FL 34465"/>
  </r>
  <r>
    <x v="2864"/>
    <s v="18E17S320030  00480 0230"/>
    <s v="7492"/>
    <s v="PINE RIDGE UNITS 3 &amp; 4"/>
    <s v="0000"/>
    <s v="Vacant Residential"/>
    <s v="03"/>
    <s v="18S"/>
    <s v="18E"/>
    <s v="GOLF"/>
    <x v="1"/>
    <n v="42991"/>
    <n v="0.99"/>
    <s v="000X"/>
    <n v="2527"/>
    <s v="W"/>
    <x v="129"/>
    <s v="DR"/>
    <m/>
    <s v="BEVERLY HILLS"/>
    <m/>
    <s v="PINE RIDGE UNIT 3 LOT 23 BLK 48 OR BK 706 PG 1313"/>
    <n v="23980"/>
    <n v="23980"/>
    <n v="0"/>
    <n v="23980"/>
    <n v="23980"/>
    <x v="1"/>
    <x v="1050"/>
    <n v="70000"/>
    <n v="3041"/>
    <n v="709"/>
    <x v="1"/>
    <s v="WARRANTY DEED"/>
    <m/>
    <x v="6"/>
    <x v="2"/>
    <x v="2"/>
    <m/>
    <m/>
    <m/>
    <x v="2"/>
    <x v="1"/>
    <n v="0"/>
    <m/>
    <m/>
    <m/>
    <m/>
    <s v="KETSDEVER JEROME"/>
    <m/>
    <s v="4602 RIDGECLIFF DR"/>
    <s v="BRANDON FL 33511"/>
  </r>
  <r>
    <x v="2865"/>
    <s v="18E17S320030  03100 0010"/>
    <s v="7492"/>
    <s v="PINE RIDGE UNITS 3 &amp; 4"/>
    <s v="0100"/>
    <s v="Single Family Residential"/>
    <s v="10"/>
    <s v="18S"/>
    <s v="18E"/>
    <s v="STANDARD"/>
    <x v="0"/>
    <n v="45351"/>
    <n v="1.04"/>
    <s v="000X"/>
    <n v="2474"/>
    <s v="W"/>
    <x v="92"/>
    <s v="DR"/>
    <m/>
    <s v="BEVERLY HILLS"/>
    <m/>
    <s v="PINE RIDGE UNIT 3 PB 8 PG 51 LOT 1 BLK 310"/>
    <n v="203800"/>
    <n v="16660"/>
    <n v="187140"/>
    <n v="145633"/>
    <n v="120633"/>
    <x v="1"/>
    <x v="806"/>
    <n v="229500"/>
    <n v="2567"/>
    <n v="691"/>
    <x v="0"/>
    <s v="WARRANTY DEED"/>
    <n v="1"/>
    <x v="19"/>
    <x v="1"/>
    <x v="0"/>
    <m/>
    <n v="2214"/>
    <n v="32"/>
    <x v="0"/>
    <x v="0"/>
    <n v="3348"/>
    <m/>
    <m/>
    <m/>
    <m/>
    <s v="KADLECEK KRISTIN M"/>
    <s v="KADLECEK MARK ANDREW"/>
    <s v="2474 W BEAMWOOD DR"/>
    <s v="BEVERLY HILLS FL 34465"/>
  </r>
  <r>
    <x v="2866"/>
    <s v="18E17S320030  00490 0150"/>
    <s v="7492"/>
    <s v="PINE RIDGE UNITS 3 &amp; 4"/>
    <s v="0000"/>
    <s v="Vacant Residential"/>
    <s v="10"/>
    <s v="18S"/>
    <s v="18E"/>
    <s v="STANDARD"/>
    <x v="1"/>
    <n v="47179"/>
    <n v="1.08"/>
    <s v="000X"/>
    <n v="2317"/>
    <s v="W"/>
    <x v="11"/>
    <s v="BLVD"/>
    <m/>
    <s v="BEVERLY HILLS"/>
    <m/>
    <s v="PINE RIDGE UNIT 3 PB 8 PG 51 LOT 15 BLK 49"/>
    <n v="17330"/>
    <n v="17330"/>
    <n v="0"/>
    <n v="17330"/>
    <n v="17330"/>
    <x v="1"/>
    <x v="715"/>
    <n v="45000"/>
    <n v="2270"/>
    <n v="2214"/>
    <x v="1"/>
    <s v="WARRANTY DEED"/>
    <m/>
    <x v="6"/>
    <x v="2"/>
    <x v="2"/>
    <m/>
    <m/>
    <m/>
    <x v="2"/>
    <x v="1"/>
    <n v="0"/>
    <m/>
    <m/>
    <m/>
    <m/>
    <s v="HARDING ELWOOD R JR"/>
    <s v="ELWOOD R HARDING JR LIVING TRUST DATED"/>
    <s v="2205 W PINE RIDGE BLVD"/>
    <s v="BEVERLY HILLS FL 34465"/>
  </r>
  <r>
    <x v="2867"/>
    <s v="18E17S320030  00490 0170"/>
    <s v="7492"/>
    <s v="PINE RIDGE UNITS 3 &amp; 4"/>
    <s v="0000"/>
    <s v="Vacant Residential"/>
    <s v="10"/>
    <s v="18S"/>
    <s v="18E"/>
    <s v="STANDARD"/>
    <x v="1"/>
    <n v="47014"/>
    <n v="1.08"/>
    <s v="000X"/>
    <n v="2317"/>
    <s v="W"/>
    <x v="11"/>
    <s v="BLVD"/>
    <m/>
    <s v="BEVERLY HILLS"/>
    <m/>
    <s v="PINE RIDGE UNIT 3 PB 8 PGS 51-67 LOT 17 BLK 49"/>
    <n v="17270"/>
    <n v="17270"/>
    <n v="0"/>
    <n v="17270"/>
    <n v="17270"/>
    <x v="1"/>
    <x v="1051"/>
    <n v="10000"/>
    <n v="2680"/>
    <n v="1890"/>
    <x v="1"/>
    <s v="WARRANTY DEED"/>
    <m/>
    <x v="6"/>
    <x v="2"/>
    <x v="2"/>
    <m/>
    <m/>
    <m/>
    <x v="2"/>
    <x v="1"/>
    <n v="0"/>
    <m/>
    <m/>
    <m/>
    <m/>
    <s v="WALLACE HAYWARD"/>
    <m/>
    <s v="15531 SW 133 PL 708"/>
    <s v="MIAMI FL 33177"/>
  </r>
  <r>
    <x v="2868"/>
    <s v="18E17S320030  00460 0030"/>
    <s v="7492"/>
    <s v="PINE RIDGE UNITS 3 &amp; 4"/>
    <s v="0100"/>
    <s v="Single Family Residential"/>
    <s v="03"/>
    <s v="18S"/>
    <s v="18E"/>
    <s v="STANDARD"/>
    <x v="0"/>
    <n v="56824"/>
    <n v="1.3"/>
    <s v="000X"/>
    <n v="5314"/>
    <s v="N"/>
    <x v="146"/>
    <s v="CIR"/>
    <m/>
    <s v="BEVERLY HILLS"/>
    <m/>
    <s v="PINE RIDGE UNIT 3 PB 8 PG 51 LOT 3 BLK 46 DESC IN OR BK 854"/>
    <n v="250449"/>
    <n v="26610"/>
    <n v="223839"/>
    <n v="184991"/>
    <n v="159991"/>
    <x v="0"/>
    <x v="664"/>
    <n v="228000"/>
    <n v="2508"/>
    <n v="6"/>
    <x v="0"/>
    <s v="WARRANTY DEED"/>
    <n v="1"/>
    <x v="10"/>
    <x v="1"/>
    <x v="0"/>
    <m/>
    <n v="2514"/>
    <n v="32"/>
    <x v="0"/>
    <x v="0"/>
    <n v="3636"/>
    <m/>
    <m/>
    <m/>
    <m/>
    <s v="BOYER ROBERT L"/>
    <s v="BOYER PEGGY A"/>
    <s v="5314 N MALLOWS CIR"/>
    <s v="BEVERLY HILLS FL 34465"/>
  </r>
  <r>
    <x v="2869"/>
    <s v="18E17S320030  00470 0090"/>
    <s v="7492"/>
    <s v="PINE RIDGE UNITS 3 &amp; 4"/>
    <s v="0000"/>
    <s v="Vacant Residential"/>
    <s v="03"/>
    <s v="18S"/>
    <s v="18E"/>
    <s v="GOLF"/>
    <x v="1"/>
    <n v="43750"/>
    <n v="1"/>
    <s v="000X"/>
    <n v="5257"/>
    <s v="N"/>
    <x v="146"/>
    <s v="CIR"/>
    <m/>
    <s v="BEVERLY HILLS"/>
    <m/>
    <s v="PINE RIDGE UNIT 3 PB 8 PG 51LOT 9 BLK 47"/>
    <n v="25900"/>
    <n v="25900"/>
    <n v="0"/>
    <n v="25900"/>
    <n v="25900"/>
    <x v="1"/>
    <x v="291"/>
    <n v="40000"/>
    <n v="3079"/>
    <n v="45"/>
    <x v="1"/>
    <s v="WARRANTY DEED"/>
    <m/>
    <x v="6"/>
    <x v="2"/>
    <x v="2"/>
    <m/>
    <m/>
    <m/>
    <x v="2"/>
    <x v="1"/>
    <n v="0"/>
    <m/>
    <m/>
    <m/>
    <m/>
    <s v="WAMPLER CHESTER V II"/>
    <m/>
    <s v="19 EDITH DR"/>
    <s v="ROCKAWAY NJ 07866"/>
  </r>
  <r>
    <x v="2870"/>
    <s v="18E17S320030  00470 0120"/>
    <s v="7492"/>
    <s v="PINE RIDGE UNITS 3 &amp; 4"/>
    <s v="0100"/>
    <s v="Single Family Residential"/>
    <s v="03"/>
    <s v="18S"/>
    <s v="18E"/>
    <s v="GOLF"/>
    <x v="0"/>
    <n v="43868"/>
    <n v="1.01"/>
    <s v="000X"/>
    <n v="5221"/>
    <s v="N"/>
    <x v="146"/>
    <s v="CIR"/>
    <m/>
    <s v="BEVERLY HILLS"/>
    <m/>
    <s v="PINE RIDGE UNIT 3 PB 8 PG 51 LOT 12 BLK 47"/>
    <n v="288694"/>
    <n v="23980"/>
    <n v="264714"/>
    <n v="210220"/>
    <n v="185220"/>
    <x v="0"/>
    <x v="150"/>
    <n v="228000"/>
    <n v="1605"/>
    <n v="1244"/>
    <x v="0"/>
    <s v="WARRANTY DEED"/>
    <n v="1"/>
    <x v="21"/>
    <x v="1"/>
    <x v="0"/>
    <m/>
    <n v="2914"/>
    <n v="32"/>
    <x v="0"/>
    <x v="0"/>
    <n v="4087"/>
    <m/>
    <m/>
    <m/>
    <m/>
    <s v="WALSER RONALD E"/>
    <s v="WALSER MICHELE M"/>
    <s v="5221 N MALLOWS CIR"/>
    <s v="BEVERLY HILLS FL 34465 4573"/>
  </r>
  <r>
    <x v="2871"/>
    <s v="18E17S320030  00480 0080"/>
    <s v="7492"/>
    <s v="PINE RIDGE UNITS 3 &amp; 4"/>
    <s v="0100"/>
    <s v="Single Family Residential"/>
    <s v="03"/>
    <s v="18S"/>
    <s v="18E"/>
    <s v="GOLF"/>
    <x v="0"/>
    <n v="64312"/>
    <n v="1.48"/>
    <s v="000X"/>
    <n v="2205"/>
    <s v="W"/>
    <x v="149"/>
    <s v="CT"/>
    <m/>
    <s v="BEVERLY HILLS"/>
    <m/>
    <s v="PINE RIDGE UNIT 3 LOT 8 BLK 48 DESC IN OR BK 658 PG 1994"/>
    <n v="342661"/>
    <n v="30820"/>
    <n v="311841"/>
    <n v="294860"/>
    <n v="269360"/>
    <x v="0"/>
    <x v="1052"/>
    <n v="250000"/>
    <n v="2836"/>
    <n v="1944"/>
    <x v="0"/>
    <s v="WARRANTY DEED"/>
    <n v="1"/>
    <x v="26"/>
    <x v="5"/>
    <x v="4"/>
    <m/>
    <n v="3505"/>
    <n v="32"/>
    <x v="0"/>
    <x v="0"/>
    <n v="5074"/>
    <m/>
    <m/>
    <m/>
    <m/>
    <s v="WERLING VIOLETA S"/>
    <m/>
    <s v="2205 W SAILORS HAVEN CT"/>
    <s v="BEVERLY HILLS FL 34465"/>
  </r>
  <r>
    <x v="2872"/>
    <s v="18E17S320030  00480 0120"/>
    <s v="7492"/>
    <s v="PINE RIDGE UNITS 3 &amp; 4"/>
    <s v="0100"/>
    <s v="Single Family Residential"/>
    <s v="03"/>
    <s v="18S"/>
    <s v="18E"/>
    <s v="1.0 TO 2.5 ACRES HIGH"/>
    <x v="0"/>
    <n v="59983"/>
    <n v="1.38"/>
    <s v="000X"/>
    <n v="2129"/>
    <s v="W"/>
    <x v="129"/>
    <s v="DR"/>
    <m/>
    <s v="BEVERLY HILLS"/>
    <m/>
    <s v="PINE RIDGE UNIT 3 PB 8 PG 51 LOT 12 BLK 48"/>
    <n v="192479"/>
    <n v="17210"/>
    <n v="175269"/>
    <n v="169792"/>
    <n v="144792"/>
    <x v="0"/>
    <x v="1053"/>
    <n v="218000"/>
    <n v="2836"/>
    <n v="281"/>
    <x v="0"/>
    <s v="WARRANTY DEED"/>
    <n v="1"/>
    <x v="13"/>
    <x v="1"/>
    <x v="0"/>
    <m/>
    <n v="2086"/>
    <n v="29"/>
    <x v="0"/>
    <x v="0"/>
    <n v="2906"/>
    <m/>
    <m/>
    <m/>
    <m/>
    <s v="KADDAF AMINE"/>
    <m/>
    <s v="2129 W BEGONIA DR"/>
    <s v="BEVERLY HILLS FL 34465 4511"/>
  </r>
  <r>
    <x v="2873"/>
    <s v="18E17S320030  00480 0170"/>
    <s v="7492"/>
    <s v="PINE RIDGE UNITS 3 &amp; 4"/>
    <s v="0000"/>
    <s v="Vacant Residential"/>
    <s v="03"/>
    <s v="18S"/>
    <s v="18E"/>
    <s v="GOLF"/>
    <x v="1"/>
    <n v="44861"/>
    <n v="1.03"/>
    <s v="000X"/>
    <n v="2293"/>
    <s v="W"/>
    <x v="129"/>
    <s v="DR"/>
    <m/>
    <s v="BEVERLY HILLS"/>
    <m/>
    <s v="PINE RIDGE UNIT 3 PB 8 PG 51 LOT 17 BLK 48"/>
    <n v="22480"/>
    <n v="22480"/>
    <n v="0"/>
    <n v="22480"/>
    <n v="22480"/>
    <x v="1"/>
    <x v="477"/>
    <n v="135000"/>
    <n v="2130"/>
    <n v="1532"/>
    <x v="1"/>
    <s v="WARRANTY DEED"/>
    <m/>
    <x v="6"/>
    <x v="2"/>
    <x v="2"/>
    <m/>
    <m/>
    <m/>
    <x v="2"/>
    <x v="1"/>
    <n v="0"/>
    <m/>
    <m/>
    <m/>
    <m/>
    <s v="GHIASI SHOKOUFEH"/>
    <m/>
    <s v="11055 ANCIENT FUTURE DR"/>
    <s v="TAMPA FL 33647"/>
  </r>
  <r>
    <x v="2874"/>
    <s v="18E17S320030  00480 0200"/>
    <s v="7492"/>
    <s v="PINE RIDGE UNITS 3 &amp; 4"/>
    <s v="0100"/>
    <s v="Single Family Residential"/>
    <s v="03"/>
    <s v="18S"/>
    <s v="18E"/>
    <s v="GOLF"/>
    <x v="0"/>
    <n v="43556"/>
    <n v="1"/>
    <s v="000X"/>
    <n v="2425"/>
    <s v="W"/>
    <x v="129"/>
    <s v="DR"/>
    <m/>
    <s v="BEVERLY HILLS"/>
    <m/>
    <s v="PINE RIDGE UNIT 3 PB 8 PG 51 LOT 20 BLK 48"/>
    <n v="519940"/>
    <n v="24370"/>
    <n v="495570"/>
    <n v="519940"/>
    <n v="494940"/>
    <x v="0"/>
    <x v="77"/>
    <n v="575000"/>
    <n v="2966"/>
    <n v="1177"/>
    <x v="0"/>
    <s v="WARRANTY DEED"/>
    <n v="2"/>
    <x v="0"/>
    <x v="0"/>
    <x v="4"/>
    <n v="1"/>
    <n v="4953"/>
    <n v="32"/>
    <x v="0"/>
    <x v="0"/>
    <n v="7274"/>
    <m/>
    <m/>
    <m/>
    <m/>
    <s v="KLING PETER D"/>
    <s v="KLING LATRELLE G"/>
    <s v="2425 W BEGONIA DR"/>
    <s v="BEVERLY HILLS FL 34465"/>
  </r>
  <r>
    <x v="2875"/>
    <s v="18E17S320030  00480 0240"/>
    <s v="7492"/>
    <s v="PINE RIDGE UNITS 3 &amp; 4"/>
    <s v="0000"/>
    <s v="Vacant Residential"/>
    <s v="03"/>
    <s v="18S"/>
    <s v="18E"/>
    <s v="GOLF"/>
    <x v="1"/>
    <n v="42991"/>
    <n v="0.99"/>
    <s v="000X"/>
    <n v="2549"/>
    <s v="W"/>
    <x v="129"/>
    <s v="DR"/>
    <m/>
    <s v="BEVERLY HILLS"/>
    <m/>
    <s v="PINE RIDGE UNIT 3 LOT 24 BLK 48 DESC IN OR BK 706 PG 1315 "/>
    <n v="23980"/>
    <n v="23980"/>
    <n v="0"/>
    <n v="23980"/>
    <n v="23980"/>
    <x v="1"/>
    <x v="23"/>
    <m/>
    <m/>
    <m/>
    <x v="2"/>
    <m/>
    <m/>
    <x v="6"/>
    <x v="2"/>
    <x v="2"/>
    <m/>
    <m/>
    <m/>
    <x v="2"/>
    <x v="1"/>
    <n v="0"/>
    <m/>
    <m/>
    <m/>
    <m/>
    <s v="GEMMELL ELIZA B TRUSTEE"/>
    <s v="OF E B GEMMELL LIVING TRUST"/>
    <s v="3198 NE 7TH DR"/>
    <s v="BOCA RATON FL 33431 6907"/>
  </r>
  <r>
    <x v="2876"/>
    <s v="18E17S320030  00490 0020"/>
    <s v="7492"/>
    <s v="PINE RIDGE UNITS 3 &amp; 4"/>
    <s v="0100"/>
    <s v="Single Family Residential"/>
    <s v="03"/>
    <s v="18S"/>
    <s v="18E"/>
    <s v="STANDARD"/>
    <x v="0"/>
    <n v="45874"/>
    <n v="1.05"/>
    <s v="000X"/>
    <n v="2390"/>
    <s v="W"/>
    <x v="129"/>
    <s v="DR"/>
    <m/>
    <s v="BEVERLY HILLS"/>
    <m/>
    <s v="PINE RIDGE UNIT 3 LOT 2 BLK 49 DESC IN OR BK 815 PG 935"/>
    <n v="209150"/>
    <n v="16850"/>
    <n v="192300"/>
    <n v="147215"/>
    <n v="0"/>
    <x v="0"/>
    <x v="1054"/>
    <n v="12500"/>
    <n v="815"/>
    <n v="935"/>
    <x v="1"/>
    <s v="WARRANTY DEED"/>
    <n v="1"/>
    <x v="33"/>
    <x v="0"/>
    <x v="0"/>
    <m/>
    <n v="2164"/>
    <n v="32"/>
    <x v="0"/>
    <x v="0"/>
    <n v="2988"/>
    <m/>
    <m/>
    <m/>
    <m/>
    <s v="ROMANELLI RONALD"/>
    <s v="ROMANELLI MARY"/>
    <s v="2390 W BEGONIA DR"/>
    <s v="BEVERLY HILLS FL 34465 4510"/>
  </r>
  <r>
    <x v="2877"/>
    <s v="18E17S320030  00490 0030"/>
    <s v="7492"/>
    <s v="PINE RIDGE UNITS 3 &amp; 4"/>
    <s v="0000"/>
    <s v="Vacant Residential"/>
    <s v="03"/>
    <s v="18S"/>
    <s v="18E"/>
    <s v="STANDARD"/>
    <x v="1"/>
    <n v="43282"/>
    <n v="0.99"/>
    <s v="000X"/>
    <n v="2358"/>
    <s v="W"/>
    <x v="129"/>
    <s v="DR"/>
    <m/>
    <s v="BEVERLY HILLS"/>
    <m/>
    <s v="PINE RIDGE UNIT 3 LOT 3 BLK 49 DESC IN OR BK 732 PG 335 "/>
    <n v="15900"/>
    <n v="15900"/>
    <n v="0"/>
    <n v="15900"/>
    <n v="15900"/>
    <x v="1"/>
    <x v="23"/>
    <m/>
    <m/>
    <m/>
    <x v="2"/>
    <m/>
    <m/>
    <x v="6"/>
    <x v="2"/>
    <x v="2"/>
    <m/>
    <m/>
    <m/>
    <x v="2"/>
    <x v="1"/>
    <n v="0"/>
    <m/>
    <m/>
    <m/>
    <m/>
    <s v="NUGENT JOSEPH T"/>
    <m/>
    <s v="187 BAY VIEW RD"/>
    <s v="SOUTH CHATHAM MA 02659 1626"/>
  </r>
  <r>
    <x v="2878"/>
    <s v="18E17S320030  00490 0160"/>
    <s v="7492"/>
    <s v="PINE RIDGE UNITS 3 &amp; 4"/>
    <s v="0000"/>
    <s v="Vacant Residential"/>
    <s v="10"/>
    <s v="18S"/>
    <s v="18E"/>
    <s v="STANDARD"/>
    <x v="1"/>
    <n v="46534"/>
    <n v="1.07"/>
    <s v="000X"/>
    <n v="2281"/>
    <s v="W"/>
    <x v="11"/>
    <s v="BLVD"/>
    <m/>
    <s v="BEVERLY HILLS"/>
    <m/>
    <s v="PINE RIDGE UNIT 3 PB 8 PG 51 LOT 16 BLK 49"/>
    <n v="17090"/>
    <n v="17090"/>
    <n v="0"/>
    <n v="17090"/>
    <n v="17090"/>
    <x v="1"/>
    <x v="193"/>
    <n v="20000"/>
    <n v="1651"/>
    <n v="989"/>
    <x v="1"/>
    <s v="WARRANTY DEED"/>
    <m/>
    <x v="6"/>
    <x v="2"/>
    <x v="2"/>
    <m/>
    <m/>
    <m/>
    <x v="2"/>
    <x v="1"/>
    <n v="0"/>
    <m/>
    <m/>
    <m/>
    <m/>
    <s v="SUSNOSKY ROBERT JR"/>
    <m/>
    <s v="8A ROCKWOOD DR"/>
    <s v="ROCKAWAY NJ 07866 4148"/>
  </r>
  <r>
    <x v="2879"/>
    <s v="18E17S320030  00490 0190"/>
    <s v="7492"/>
    <s v="PINE RIDGE UNITS 3 &amp; 4"/>
    <s v="0100"/>
    <s v="Single Family Residential"/>
    <s v="10"/>
    <s v="18S"/>
    <s v="18E"/>
    <s v="STANDARD"/>
    <x v="0"/>
    <n v="46033"/>
    <n v="1.06"/>
    <s v="000X"/>
    <n v="2399"/>
    <s v="W"/>
    <x v="11"/>
    <s v="BLVD"/>
    <m/>
    <s v="BEVERLY HILLS"/>
    <m/>
    <s v="PINE RIDGE UNIT 3 PB 8 PG 51 LOT 19 BLK 49"/>
    <n v="264975"/>
    <n v="16910"/>
    <n v="248065"/>
    <n v="199844"/>
    <n v="169844"/>
    <x v="0"/>
    <x v="657"/>
    <n v="247500"/>
    <n v="2429"/>
    <n v="552"/>
    <x v="0"/>
    <s v="WARRANTY DEED"/>
    <n v="1"/>
    <x v="11"/>
    <x v="1"/>
    <x v="1"/>
    <m/>
    <n v="2695"/>
    <n v="32"/>
    <x v="0"/>
    <x v="0"/>
    <n v="3679"/>
    <m/>
    <m/>
    <m/>
    <m/>
    <s v="SHARPE ERVIN C JR"/>
    <s v="ERVIN C SHARPE JR REVOCABLE LIVING TRUST"/>
    <s v="2399 W PINE RIDGE BLVD"/>
    <s v="BEVERLY HILLS FL 34465"/>
  </r>
  <r>
    <x v="2880"/>
    <s v="18E17S320030  00450 0140"/>
    <s v="7492"/>
    <s v="PINE RIDGE UNITS 3 &amp; 4"/>
    <s v="0100"/>
    <s v="Single Family Residential"/>
    <s v="03"/>
    <s v="18S"/>
    <s v="18E"/>
    <s v="STANDARD"/>
    <x v="0"/>
    <n v="43937"/>
    <n v="1.01"/>
    <s v="000X"/>
    <n v="5532"/>
    <s v="N"/>
    <x v="146"/>
    <s v="CIR"/>
    <m/>
    <s v="BEVERLY HILLS"/>
    <m/>
    <s v="PINE RIDGE UNIT 3 PB 8 PG 51 LOT 14 BLK 45"/>
    <n v="268269"/>
    <n v="20350"/>
    <n v="247919"/>
    <n v="268269"/>
    <n v="243269"/>
    <x v="0"/>
    <x v="2"/>
    <n v="325000"/>
    <n v="3017"/>
    <n v="294"/>
    <x v="0"/>
    <s v="WARRANTY DEED"/>
    <n v="1"/>
    <x v="22"/>
    <x v="1"/>
    <x v="1"/>
    <m/>
    <n v="2790"/>
    <n v="32"/>
    <x v="1"/>
    <x v="0"/>
    <n v="3792"/>
    <m/>
    <m/>
    <m/>
    <m/>
    <s v="DEANTHONY CHERYL G"/>
    <m/>
    <s v="5532 N MALLOWS CIR"/>
    <s v="BEVERLY HILLS FL 34465"/>
  </r>
  <r>
    <x v="2881"/>
    <s v="18E17S320030  00460 0040"/>
    <s v="7492"/>
    <s v="PINE RIDGE UNITS 3 &amp; 4"/>
    <s v="0000"/>
    <s v="Vacant Residential"/>
    <s v="03"/>
    <s v="18S"/>
    <s v="18E"/>
    <s v="1.0 TO 2.5 ACRES HIGH"/>
    <x v="1"/>
    <n v="73456"/>
    <n v="1.69"/>
    <s v="000X"/>
    <n v="5260"/>
    <s v="N"/>
    <x v="146"/>
    <s v="CIR"/>
    <m/>
    <s v="BEVERLY HILLS"/>
    <m/>
    <s v="PINE RIDGE UNIT 3 LOT 4 BLK 46 DESC IN OR BK 700 PG 148"/>
    <n v="21080"/>
    <n v="21080"/>
    <n v="0"/>
    <n v="21080"/>
    <n v="21080"/>
    <x v="1"/>
    <x v="1055"/>
    <n v="26000"/>
    <n v="2916"/>
    <n v="496"/>
    <x v="1"/>
    <s v="WARRANTY DEED"/>
    <m/>
    <x v="6"/>
    <x v="2"/>
    <x v="2"/>
    <m/>
    <m/>
    <m/>
    <x v="2"/>
    <x v="1"/>
    <n v="0"/>
    <m/>
    <m/>
    <m/>
    <m/>
    <s v="BOYER ROBERT L"/>
    <s v="BOYER PEGGY A"/>
    <s v="5314 N MALLOW CIR"/>
    <s v="BEVERLY HILLS FL 34465"/>
  </r>
  <r>
    <x v="2882"/>
    <s v="18E17S320030  00470 0040"/>
    <s v="7492"/>
    <s v="PINE RIDGE UNITS 3 &amp; 4"/>
    <s v="0100"/>
    <s v="Single Family Residential"/>
    <s v="03"/>
    <s v="18S"/>
    <s v="18E"/>
    <s v="GOLF"/>
    <x v="0"/>
    <n v="43759"/>
    <n v="1"/>
    <s v="000X"/>
    <n v="5315"/>
    <s v="N"/>
    <x v="146"/>
    <s v="CIR"/>
    <m/>
    <s v="BEVERLY HILLS"/>
    <m/>
    <s v="PINE RIDGE UNIT 3 LOT 4 BLK 47 DESC IN OR BK 658 PG 1992"/>
    <n v="397239"/>
    <n v="25620"/>
    <n v="371619"/>
    <n v="370479"/>
    <n v="345479"/>
    <x v="0"/>
    <x v="1056"/>
    <n v="35000"/>
    <n v="2810"/>
    <n v="1103"/>
    <x v="1"/>
    <s v="WARRANTY DEED"/>
    <n v="1"/>
    <x v="12"/>
    <x v="0"/>
    <x v="1"/>
    <m/>
    <n v="3406"/>
    <n v="32"/>
    <x v="0"/>
    <x v="0"/>
    <n v="4630"/>
    <m/>
    <m/>
    <m/>
    <m/>
    <s v="JANEVSKI DRAGICA"/>
    <m/>
    <s v="5315 N MALLOWS CIR"/>
    <s v="BEVERLY HILLS FL 34465"/>
  </r>
  <r>
    <x v="2883"/>
    <s v="18E17S320030  00470 0100"/>
    <s v="7492"/>
    <s v="PINE RIDGE UNITS 3 &amp; 4"/>
    <s v="0000"/>
    <s v="Vacant Residential"/>
    <s v="03"/>
    <s v="18S"/>
    <s v="18E"/>
    <s v="GOLF"/>
    <x v="1"/>
    <n v="43750"/>
    <n v="1"/>
    <s v="000X"/>
    <n v="5245"/>
    <s v="N"/>
    <x v="146"/>
    <s v="CIR"/>
    <m/>
    <s v="BEVERLY HILLS"/>
    <m/>
    <s v="PINE RIDGE UNIT 3 PB 8 PG 51 LOT 10 BLK 47"/>
    <n v="25900"/>
    <n v="25900"/>
    <n v="0"/>
    <n v="25900"/>
    <n v="25900"/>
    <x v="1"/>
    <x v="1057"/>
    <n v="38000"/>
    <n v="3067"/>
    <n v="1923"/>
    <x v="1"/>
    <s v="WARRANTY DEED"/>
    <m/>
    <x v="6"/>
    <x v="2"/>
    <x v="2"/>
    <m/>
    <m/>
    <m/>
    <x v="2"/>
    <x v="1"/>
    <n v="0"/>
    <m/>
    <m/>
    <m/>
    <m/>
    <s v="CLONTS KENNITH WADE"/>
    <s v="CLONTS SUSAN DARLENE"/>
    <s v="3350 LUKAS COVE"/>
    <s v="ORLANDO FL 32820"/>
  </r>
  <r>
    <x v="2884"/>
    <s v="18E17S320030  00480 0110"/>
    <s v="7492"/>
    <s v="PINE RIDGE UNITS 3 &amp; 4"/>
    <s v="0000"/>
    <s v="Vacant Residential"/>
    <s v="03"/>
    <s v="18S"/>
    <s v="18E"/>
    <s v="STANDARD"/>
    <x v="1"/>
    <n v="52158"/>
    <n v="1.2"/>
    <s v="000X"/>
    <n v="2164"/>
    <s v="W"/>
    <x v="149"/>
    <s v="CT"/>
    <m/>
    <s v="BEVERLY HILLS"/>
    <m/>
    <s v="PINE RIDGE UNIT 3 LOT 11 BLK 48 DESC IN OR BK 794 PG 453 "/>
    <n v="19160"/>
    <n v="19160"/>
    <n v="0"/>
    <n v="19160"/>
    <n v="19160"/>
    <x v="1"/>
    <x v="1058"/>
    <n v="7500"/>
    <n v="794"/>
    <n v="453"/>
    <x v="1"/>
    <s v="UNDEFINED"/>
    <m/>
    <x v="6"/>
    <x v="2"/>
    <x v="2"/>
    <m/>
    <m/>
    <m/>
    <x v="2"/>
    <x v="1"/>
    <n v="0"/>
    <m/>
    <m/>
    <m/>
    <m/>
    <s v="CONWAY JANE E"/>
    <m/>
    <s v="120 LANDING AVE"/>
    <s v="SMITHTOWN NY 11787 2713"/>
  </r>
  <r>
    <x v="2885"/>
    <s v="18E17S320030  00480 0180"/>
    <s v="7492"/>
    <s v="PINE RIDGE UNITS 3 &amp; 4"/>
    <s v="0100"/>
    <s v="Single Family Residential"/>
    <s v="03"/>
    <s v="18S"/>
    <s v="18E"/>
    <s v="GOLF"/>
    <x v="0"/>
    <n v="46423"/>
    <n v="1.07"/>
    <s v="000X"/>
    <n v="2329"/>
    <s v="W"/>
    <x v="129"/>
    <s v="DR"/>
    <m/>
    <s v="BEVERLY HILLS"/>
    <m/>
    <s v="PINE RIDGE UNIT 3 PB 8 PG 51 LOT 18 BLK 48"/>
    <n v="282567"/>
    <n v="25140"/>
    <n v="257427"/>
    <n v="272789"/>
    <n v="247789"/>
    <x v="0"/>
    <x v="1059"/>
    <n v="330000"/>
    <n v="2971"/>
    <n v="497"/>
    <x v="0"/>
    <s v="WARRANTY DEED"/>
    <n v="1"/>
    <x v="15"/>
    <x v="0"/>
    <x v="1"/>
    <m/>
    <n v="2598"/>
    <n v="32"/>
    <x v="0"/>
    <x v="0"/>
    <n v="3732"/>
    <m/>
    <m/>
    <m/>
    <m/>
    <s v="KEPNER WILLIAM H"/>
    <s v="KEPNER PEGGY G"/>
    <s v="2329 WEST BEGONIA DR"/>
    <s v="BEVERLY HILLS FL 34465"/>
  </r>
  <r>
    <x v="2886"/>
    <s v="18E17S320030  00480 0220"/>
    <s v="7492"/>
    <s v="PINE RIDGE UNITS 3 &amp; 4"/>
    <s v="0100"/>
    <s v="Single Family Residential"/>
    <s v="03"/>
    <s v="18S"/>
    <s v="18E"/>
    <s v="GOLF"/>
    <x v="0"/>
    <n v="46124"/>
    <n v="1.06"/>
    <s v="000X"/>
    <n v="2483"/>
    <s v="W"/>
    <x v="129"/>
    <s v="DR"/>
    <m/>
    <s v="BEVERLY HILLS"/>
    <m/>
    <s v="PINE RIDGE UNIT 3 PB 8 PG 51 LOT 22 BLK 48"/>
    <n v="243386"/>
    <n v="25450"/>
    <n v="217936"/>
    <n v="213200"/>
    <n v="188200"/>
    <x v="0"/>
    <x v="1060"/>
    <n v="240000"/>
    <n v="2803"/>
    <n v="1662"/>
    <x v="0"/>
    <s v="WARRANTY DEED"/>
    <n v="1"/>
    <x v="18"/>
    <x v="1"/>
    <x v="0"/>
    <m/>
    <n v="2218"/>
    <n v="32"/>
    <x v="0"/>
    <x v="0"/>
    <n v="3440"/>
    <m/>
    <m/>
    <m/>
    <m/>
    <s v="KANS JEFFREY A"/>
    <s v="KANS LORETTA A"/>
    <s v="2483 W BEGONIA DR"/>
    <s v="BEVERLY HILLS FL 34465"/>
  </r>
  <r>
    <x v="2887"/>
    <s v="18E17S320030  00480 0270"/>
    <s v="7492"/>
    <s v="PINE RIDGE UNITS 3 &amp; 4"/>
    <s v="0100"/>
    <s v="Single Family Residential"/>
    <s v="03"/>
    <s v="18S"/>
    <s v="18E"/>
    <s v="STANDARD"/>
    <x v="0"/>
    <n v="43025"/>
    <n v="0.99"/>
    <s v="000X"/>
    <n v="2641"/>
    <s v="W"/>
    <x v="129"/>
    <s v="DR"/>
    <m/>
    <s v="BEVERLY HILLS"/>
    <m/>
    <s v="PINE RIDGE UNIT 3 PB 8 PG 51 LOT 27 BLK 48 "/>
    <n v="264687"/>
    <n v="15800"/>
    <n v="248887"/>
    <n v="191392"/>
    <n v="166392"/>
    <x v="0"/>
    <x v="551"/>
    <n v="210000"/>
    <n v="1199"/>
    <n v="1963"/>
    <x v="0"/>
    <s v="WARRANTY DEED"/>
    <n v="1"/>
    <x v="33"/>
    <x v="0"/>
    <x v="1"/>
    <m/>
    <n v="2950"/>
    <n v="32"/>
    <x v="0"/>
    <x v="0"/>
    <n v="3950"/>
    <m/>
    <m/>
    <m/>
    <m/>
    <s v="PIKE WALTER J"/>
    <m/>
    <s v="2641 W BEGONIA DR"/>
    <s v="BEVERLY HILLS FL 34465"/>
  </r>
  <r>
    <x v="2888"/>
    <s v="18E17S320030  00480 0290"/>
    <s v="7492"/>
    <s v="PINE RIDGE UNITS 3 &amp; 4"/>
    <s v="0100"/>
    <s v="Single Family Residential"/>
    <s v="03"/>
    <s v="18S"/>
    <s v="18E"/>
    <s v="STANDARD"/>
    <x v="0"/>
    <n v="53371"/>
    <n v="1.23"/>
    <s v="000X"/>
    <n v="2711"/>
    <s v="W"/>
    <x v="129"/>
    <s v="DR"/>
    <m/>
    <s v="BEVERLY HILLS"/>
    <m/>
    <s v="PINE RIDGE UNIT 3 PB 8 PG 51 LOT 29 BLK 48"/>
    <n v="179854"/>
    <n v="19600"/>
    <n v="160254"/>
    <n v="142242"/>
    <n v="112242"/>
    <x v="0"/>
    <x v="800"/>
    <n v="154900"/>
    <n v="2619"/>
    <n v="843"/>
    <x v="0"/>
    <s v="TO OR FROM BANKS/LOAN CO."/>
    <n v="1"/>
    <x v="3"/>
    <x v="1"/>
    <x v="0"/>
    <m/>
    <n v="1899"/>
    <n v="32"/>
    <x v="1"/>
    <x v="0"/>
    <n v="2835"/>
    <m/>
    <m/>
    <m/>
    <m/>
    <s v="STRATTON FREDERICK W"/>
    <s v="STRATTON CAROL A"/>
    <s v="PO BOX 849"/>
    <s v="LECANTO FL 34460"/>
  </r>
  <r>
    <x v="2889"/>
    <s v="18E17S320030  03100 0030"/>
    <s v="7492"/>
    <s v="PINE RIDGE UNITS 3 &amp; 4"/>
    <s v="0100"/>
    <s v="Single Family Residential"/>
    <s v="10"/>
    <s v="18S"/>
    <s v="18E"/>
    <s v="STANDARD"/>
    <x v="0"/>
    <n v="43565"/>
    <n v="1"/>
    <s v="000X"/>
    <n v="2568"/>
    <s v="W"/>
    <x v="152"/>
    <s v="DR"/>
    <m/>
    <s v="BEVERLY HILLS"/>
    <m/>
    <s v="PINE RIDGE UNIT 3 PB 8 PG 51 LOT 3 BLK 310"/>
    <n v="265227"/>
    <n v="16000"/>
    <n v="249227"/>
    <n v="201839"/>
    <n v="176839"/>
    <x v="0"/>
    <x v="290"/>
    <n v="16500"/>
    <n v="1130"/>
    <n v="1902"/>
    <x v="1"/>
    <s v="WARRANTY DEED"/>
    <n v="1"/>
    <x v="15"/>
    <x v="1"/>
    <x v="0"/>
    <m/>
    <n v="2580"/>
    <n v="32"/>
    <x v="0"/>
    <x v="0"/>
    <n v="3783"/>
    <m/>
    <m/>
    <m/>
    <m/>
    <s v="SCHWARTZ STEVEN M"/>
    <s v="SCHWARTZ BETSY K"/>
    <s v="PO BOX 641114"/>
    <s v="BEVERLY HILLS FL 34464"/>
  </r>
  <r>
    <x v="2890"/>
    <s v="18E17S320030  00500 0010"/>
    <s v="7492"/>
    <s v="PINE RIDGE UNITS 3 &amp; 4"/>
    <s v="0000"/>
    <s v="Vacant Residential"/>
    <s v="03"/>
    <s v="18S"/>
    <s v="18E"/>
    <s v="1.0 TO 2.5 ACRES HIGH"/>
    <x v="1"/>
    <n v="61410"/>
    <n v="1.41"/>
    <s v="000X"/>
    <n v="2712"/>
    <s v="W"/>
    <x v="129"/>
    <s v="DR"/>
    <m/>
    <s v="BEVERLY HILLS"/>
    <m/>
    <s v="PINE RIDGE UNIT 3 LOT 1 BLK 50 DESC IN OR BK 744 PG 1777 "/>
    <n v="17620"/>
    <n v="17620"/>
    <n v="0"/>
    <n v="17620"/>
    <n v="17620"/>
    <x v="1"/>
    <x v="23"/>
    <m/>
    <m/>
    <m/>
    <x v="2"/>
    <m/>
    <m/>
    <x v="6"/>
    <x v="2"/>
    <x v="2"/>
    <m/>
    <m/>
    <m/>
    <x v="2"/>
    <x v="1"/>
    <n v="0"/>
    <m/>
    <m/>
    <m/>
    <m/>
    <s v="MC BRIDE DONALD S &amp; RUTH M"/>
    <m/>
    <s v="27183 OAKWOOD LAKE DR"/>
    <s v="BONITA SPRINGS FL 34134"/>
  </r>
  <r>
    <x v="2891"/>
    <s v="18E17S320030  00510 0040"/>
    <s v="7492"/>
    <s v="PINE RIDGE UNITS 3 &amp; 4"/>
    <s v="0000"/>
    <s v="Vacant Residential"/>
    <s v="03"/>
    <s v="18S"/>
    <s v="18E"/>
    <s v="GOLF"/>
    <x v="1"/>
    <n v="61850"/>
    <n v="1.42"/>
    <s v="000X"/>
    <n v="5451"/>
    <s v="N"/>
    <x v="151"/>
    <s v="PT"/>
    <m/>
    <s v="BEVERLY HILLS"/>
    <m/>
    <s v="PINE RIDGE UNIT 3 LOT 4 BLK 51"/>
    <n v="29510"/>
    <n v="29510"/>
    <n v="0"/>
    <n v="29510"/>
    <n v="29510"/>
    <x v="1"/>
    <x v="23"/>
    <m/>
    <m/>
    <m/>
    <x v="2"/>
    <m/>
    <m/>
    <x v="6"/>
    <x v="2"/>
    <x v="2"/>
    <m/>
    <m/>
    <m/>
    <x v="2"/>
    <x v="1"/>
    <n v="0"/>
    <m/>
    <m/>
    <m/>
    <m/>
    <s v="WARREN JACK R &amp;"/>
    <s v="AIMEE F WARREN TRUSTEES"/>
    <s v="21285 AVENIDA INSOOK"/>
    <s v="MURRIETA CA 92562"/>
  </r>
  <r>
    <x v="2892"/>
    <s v="18E17S320030  00470 0080"/>
    <s v="7492"/>
    <s v="PINE RIDGE UNITS 3 &amp; 4"/>
    <s v="0100"/>
    <s v="Single Family Residential"/>
    <s v="03"/>
    <s v="18S"/>
    <s v="18E"/>
    <s v="GOLF"/>
    <x v="0"/>
    <n v="43750"/>
    <n v="1"/>
    <s v="000X"/>
    <n v="5267"/>
    <s v="N"/>
    <x v="146"/>
    <s v="CIR"/>
    <m/>
    <s v="BEVERLY HILLS"/>
    <m/>
    <s v="PINE RIDGE UNIT 3 PB 8 PG 51 LOT 8 BLK 47"/>
    <n v="268923"/>
    <n v="25900"/>
    <n v="243023"/>
    <n v="169593"/>
    <n v="144593"/>
    <x v="0"/>
    <x v="537"/>
    <n v="25000"/>
    <n v="1289"/>
    <n v="212"/>
    <x v="1"/>
    <s v="WARRANTY DEED"/>
    <n v="1"/>
    <x v="3"/>
    <x v="1"/>
    <x v="1"/>
    <m/>
    <n v="2780"/>
    <n v="32"/>
    <x v="1"/>
    <x v="0"/>
    <n v="3446"/>
    <m/>
    <m/>
    <m/>
    <m/>
    <s v="LITTLE RALPH HENRY"/>
    <m/>
    <s v="5267 N MALLOWS CIR"/>
    <s v="BEVERLY HILLS FL 34465"/>
  </r>
  <r>
    <x v="2893"/>
    <s v="18E17S320030  00480 0010"/>
    <s v="7492"/>
    <s v="PINE RIDGE UNITS 3 &amp; 4"/>
    <s v="0100"/>
    <s v="Single Family Residential"/>
    <s v="03"/>
    <s v="18S"/>
    <s v="18E"/>
    <s v="GOLF"/>
    <x v="0"/>
    <n v="46606"/>
    <n v="1.07"/>
    <s v="000X"/>
    <n v="5424"/>
    <s v="N"/>
    <x v="105"/>
    <s v="DR"/>
    <m/>
    <s v="BEVERLY HILLS"/>
    <m/>
    <s v="PINE RIDGE UNIT 3 LOT 1 BLK 48"/>
    <n v="251420"/>
    <n v="25380"/>
    <n v="226040"/>
    <n v="201793"/>
    <n v="176793"/>
    <x v="0"/>
    <x v="267"/>
    <n v="15000"/>
    <n v="1239"/>
    <n v="1461"/>
    <x v="1"/>
    <s v="WARRANTY DEED"/>
    <n v="1"/>
    <x v="11"/>
    <x v="1"/>
    <x v="0"/>
    <n v="1"/>
    <n v="2385"/>
    <n v="32"/>
    <x v="0"/>
    <x v="0"/>
    <n v="3412"/>
    <m/>
    <m/>
    <m/>
    <m/>
    <s v="GARLITZ DAVID M"/>
    <s v="GARLITZ KIRSTI L"/>
    <s v="PO BOX 641195"/>
    <s v="BEVERLY HILLS FL 34464 1195"/>
  </r>
  <r>
    <x v="2894"/>
    <s v="18E17S320030  03100 0040"/>
    <s v="7492"/>
    <s v="PINE RIDGE UNITS 3 &amp; 4"/>
    <s v="0000"/>
    <s v="Vacant Residential"/>
    <s v="10"/>
    <s v="18S"/>
    <s v="18E"/>
    <s v="STANDARD"/>
    <x v="1"/>
    <n v="43517"/>
    <n v="1"/>
    <s v="000X"/>
    <n v="2578"/>
    <s v="W"/>
    <x v="152"/>
    <s v="DR"/>
    <m/>
    <s v="BEVERLY HILLS"/>
    <m/>
    <s v="PINE RIDGE UNIT 3 PB 8 PG 51 LOT 4 BLK 310 "/>
    <n v="15980"/>
    <n v="15980"/>
    <n v="0"/>
    <n v="15980"/>
    <n v="15980"/>
    <x v="1"/>
    <x v="23"/>
    <m/>
    <m/>
    <m/>
    <x v="2"/>
    <m/>
    <m/>
    <x v="6"/>
    <x v="2"/>
    <x v="2"/>
    <m/>
    <m/>
    <m/>
    <x v="2"/>
    <x v="1"/>
    <n v="0"/>
    <m/>
    <m/>
    <m/>
    <m/>
    <s v="SCHWARTZ STEVEN"/>
    <m/>
    <s v="PO BOX 641114"/>
    <s v="BEVERLY HILLS FL 34464"/>
  </r>
  <r>
    <x v="2895"/>
    <s v="18E17S320030  00500 0150"/>
    <s v="7492"/>
    <s v="PINE RIDGE UNITS 3 &amp; 4"/>
    <s v="0100"/>
    <s v="Single Family Residential"/>
    <s v="03"/>
    <s v="18S"/>
    <s v="18E"/>
    <s v="STANDARD"/>
    <x v="0"/>
    <n v="43771"/>
    <n v="1"/>
    <s v="000X"/>
    <n v="2667"/>
    <s v="W"/>
    <x v="11"/>
    <s v="BLVD"/>
    <m/>
    <s v="BEVERLY HILLS"/>
    <m/>
    <s v="PINE RIDGE UNIT 3 PB 8 PG 51 LOT 15 BLK 50"/>
    <n v="233901"/>
    <n v="16080"/>
    <n v="217821"/>
    <n v="179564"/>
    <n v="154564"/>
    <x v="0"/>
    <x v="456"/>
    <n v="18000"/>
    <n v="1368"/>
    <n v="317"/>
    <x v="1"/>
    <s v="WARRANTY DEED"/>
    <n v="1"/>
    <x v="20"/>
    <x v="1"/>
    <x v="0"/>
    <m/>
    <n v="2176"/>
    <n v="32"/>
    <x v="0"/>
    <x v="0"/>
    <n v="3445"/>
    <m/>
    <m/>
    <m/>
    <m/>
    <s v="VALENTINE HERBERT E"/>
    <s v="VALENTINE LYDIA S"/>
    <s v="2667 W PINE RIDGE BLVD"/>
    <s v="BEVERLY HILLS FL 34465"/>
  </r>
  <r>
    <x v="2896"/>
    <s v="18E17S320030  00450 0120"/>
    <s v="7492"/>
    <s v="PINE RIDGE UNITS 3 &amp; 4"/>
    <s v="0100"/>
    <s v="Single Family Residential"/>
    <s v="03"/>
    <s v="18S"/>
    <s v="18E"/>
    <s v="STANDARD"/>
    <x v="0"/>
    <n v="43928"/>
    <n v="1.01"/>
    <s v="000X"/>
    <n v="5554"/>
    <s v="N"/>
    <x v="146"/>
    <s v="CIR"/>
    <m/>
    <s v="BEVERLY HILLS"/>
    <m/>
    <s v="PINE RIDGE UNIT 3 PB 8 PG 51 LOT 12 BLK 45"/>
    <n v="250892"/>
    <n v="20350"/>
    <n v="230542"/>
    <n v="250892"/>
    <n v="225892"/>
    <x v="0"/>
    <x v="1061"/>
    <n v="301400"/>
    <n v="2919"/>
    <n v="1510"/>
    <x v="0"/>
    <s v="WARRANTY DEED"/>
    <n v="1"/>
    <x v="18"/>
    <x v="1"/>
    <x v="0"/>
    <m/>
    <n v="2304"/>
    <n v="32"/>
    <x v="0"/>
    <x v="0"/>
    <n v="3608"/>
    <m/>
    <m/>
    <m/>
    <m/>
    <s v="METZGER THOMAS O"/>
    <s v="METZGER RONNA J"/>
    <s v="5554 N MALLOWS CIR"/>
    <s v="BEVERLY HILLS FL 34465 4580"/>
  </r>
  <r>
    <x v="2897"/>
    <s v="18E17S320030  00450 0130"/>
    <s v="7492"/>
    <s v="PINE RIDGE UNITS 3 &amp; 4"/>
    <s v="0100"/>
    <s v="Single Family Residential"/>
    <s v="03"/>
    <s v="18S"/>
    <s v="18E"/>
    <s v="STANDARD"/>
    <x v="0"/>
    <n v="43932"/>
    <n v="1.01"/>
    <s v="000X"/>
    <n v="5544"/>
    <s v="N"/>
    <x v="146"/>
    <s v="CIR"/>
    <m/>
    <s v="BEVERLY HILLS"/>
    <m/>
    <s v="PINE RIDGE UNIT 3 PB 8 PG 51 LOT 13 BLK 45"/>
    <n v="352725"/>
    <n v="20350"/>
    <n v="332375"/>
    <n v="266609"/>
    <n v="241609"/>
    <x v="0"/>
    <x v="424"/>
    <n v="250000"/>
    <n v="2558"/>
    <n v="924"/>
    <x v="0"/>
    <s v="WARRANTY DEED"/>
    <n v="1"/>
    <x v="37"/>
    <x v="0"/>
    <x v="1"/>
    <n v="1"/>
    <n v="3534"/>
    <n v="32"/>
    <x v="1"/>
    <x v="0"/>
    <n v="4764"/>
    <m/>
    <m/>
    <m/>
    <m/>
    <s v="GRANNAN ZACHARY"/>
    <s v="GRANNAN TIFFANY"/>
    <s v="5544 N MALLOWS CIR"/>
    <s v="BEVERLY HILLS FL 34465 4580"/>
  </r>
  <r>
    <x v="2898"/>
    <s v="18E17S320030  00480 0030"/>
    <s v="7492"/>
    <s v="PINE RIDGE UNITS 3 &amp; 4"/>
    <s v="0100"/>
    <s v="Single Family Residential"/>
    <s v="03"/>
    <s v="18S"/>
    <s v="18E"/>
    <s v="GOLF"/>
    <x v="0"/>
    <n v="46544"/>
    <n v="1.07"/>
    <s v="000X"/>
    <n v="5358"/>
    <s v="N"/>
    <x v="105"/>
    <s v="DR"/>
    <m/>
    <s v="BEVERLY HILLS"/>
    <m/>
    <s v="PINE RIDGE UNIT 3 PB 8 PG 51 LOT 3 BLK 48"/>
    <n v="251925"/>
    <n v="25380"/>
    <n v="226545"/>
    <n v="205027"/>
    <n v="180027"/>
    <x v="0"/>
    <x v="550"/>
    <n v="276000"/>
    <n v="2691"/>
    <n v="1292"/>
    <x v="0"/>
    <s v="WARRANTY DEED"/>
    <n v="1"/>
    <x v="21"/>
    <x v="1"/>
    <x v="0"/>
    <m/>
    <n v="2176"/>
    <n v="32"/>
    <x v="0"/>
    <x v="0"/>
    <n v="3405"/>
    <m/>
    <m/>
    <m/>
    <m/>
    <s v="DEARTH STABER LEE"/>
    <s v="DEARTH LINDA"/>
    <s v="5358 N LENA DR"/>
    <s v="BEVERLY HILLS FL 34465"/>
  </r>
  <r>
    <x v="2899"/>
    <s v="18E17S320030  00480 0070"/>
    <s v="7492"/>
    <s v="PINE RIDGE UNITS 3 &amp; 4"/>
    <s v="0100"/>
    <s v="Single Family Residential"/>
    <s v="03"/>
    <s v="18S"/>
    <s v="18E"/>
    <s v="GOLF"/>
    <x v="0"/>
    <n v="43558"/>
    <n v="1"/>
    <s v="000X"/>
    <n v="2185"/>
    <s v="W"/>
    <x v="149"/>
    <s v="CT"/>
    <m/>
    <s v="BEVERLY HILLS"/>
    <m/>
    <s v="PINE RIDGE UNIT 3 PB 8 PG 51 LOT 7 BLK 48"/>
    <n v="328736"/>
    <n v="17460"/>
    <n v="311276"/>
    <n v="276984"/>
    <n v="251984"/>
    <x v="0"/>
    <x v="92"/>
    <n v="110500"/>
    <n v="2045"/>
    <n v="282"/>
    <x v="1"/>
    <s v="WARRANTY DEED"/>
    <n v="1"/>
    <x v="19"/>
    <x v="1"/>
    <x v="0"/>
    <m/>
    <n v="3256"/>
    <n v="32"/>
    <x v="0"/>
    <x v="0"/>
    <n v="4468"/>
    <m/>
    <m/>
    <m/>
    <m/>
    <s v="MARSICANO ALFRED"/>
    <s v="MARSICANO MARIE"/>
    <s v="2185 W SAILORS HAVEN CT"/>
    <s v="BEVERLY HILLS FL 34465"/>
  </r>
  <r>
    <x v="2900"/>
    <s v="18E17S320030  00480 0250"/>
    <s v="7492"/>
    <s v="PINE RIDGE UNITS 3 &amp; 4"/>
    <s v="0000"/>
    <s v="Vacant Residential"/>
    <s v="03"/>
    <s v="18S"/>
    <s v="18E"/>
    <s v="GOLF"/>
    <x v="1"/>
    <n v="43750"/>
    <n v="1"/>
    <s v="000X"/>
    <n v="2581"/>
    <s v="W"/>
    <x v="129"/>
    <s v="DR"/>
    <m/>
    <s v="BEVERLY HILLS"/>
    <m/>
    <s v="PINE RIDGE UNIT 3 PB 8 PG 51 LOT 25 BLK 48"/>
    <n v="23980"/>
    <n v="23980"/>
    <n v="0"/>
    <n v="23980"/>
    <n v="23980"/>
    <x v="1"/>
    <x v="59"/>
    <n v="225000"/>
    <n v="2910"/>
    <n v="2424"/>
    <x v="1"/>
    <s v="SALE / MORE THAN 1 PARCEL"/>
    <m/>
    <x v="6"/>
    <x v="2"/>
    <x v="2"/>
    <m/>
    <m/>
    <m/>
    <x v="2"/>
    <x v="1"/>
    <n v="0"/>
    <m/>
    <m/>
    <m/>
    <m/>
    <s v="RICHARD BRYAN P"/>
    <s v="RICHARD CAROLYN"/>
    <s v="2884 W CROOKED STICK CT"/>
    <s v="LECANTO FL 34461"/>
  </r>
  <r>
    <x v="2901"/>
    <s v="18E17S320030  00480 0260"/>
    <s v="7492"/>
    <s v="PINE RIDGE UNITS 3 &amp; 4"/>
    <s v="0000"/>
    <s v="Vacant Residential"/>
    <s v="03"/>
    <s v="18S"/>
    <s v="18E"/>
    <s v="VIEW"/>
    <x v="1"/>
    <n v="43750"/>
    <n v="1"/>
    <s v="000X"/>
    <n v="2613"/>
    <s v="W"/>
    <x v="129"/>
    <s v="DR"/>
    <m/>
    <s v="BEVERLY HILLS"/>
    <m/>
    <s v="PINE RIDGE UNIT 3 PB 8 PGS 51-67 LOT 26 BLK 48"/>
    <n v="14720"/>
    <n v="14720"/>
    <n v="0"/>
    <n v="14720"/>
    <n v="14720"/>
    <x v="1"/>
    <x v="72"/>
    <n v="28000"/>
    <n v="1702"/>
    <n v="1625"/>
    <x v="1"/>
    <s v="WARRANTY DEED"/>
    <m/>
    <x v="6"/>
    <x v="2"/>
    <x v="2"/>
    <m/>
    <m/>
    <m/>
    <x v="2"/>
    <x v="1"/>
    <n v="0"/>
    <m/>
    <m/>
    <m/>
    <m/>
    <s v="STERLING CONSTRUCTION  LLC"/>
    <m/>
    <s v="987 N SUNCOAST BLVD 201"/>
    <s v="CRYSTAL RIVER FL 34429"/>
  </r>
  <r>
    <x v="2902"/>
    <s v="18E17S320030  00490 0060"/>
    <s v="7492"/>
    <s v="PINE RIDGE UNITS 3 &amp; 4"/>
    <s v="0100"/>
    <s v="Single Family Residential"/>
    <s v="03"/>
    <s v="18S"/>
    <s v="18E"/>
    <s v="STANDARD"/>
    <x v="0"/>
    <n v="43624"/>
    <n v="1"/>
    <s v="000X"/>
    <n v="2262"/>
    <s v="W"/>
    <x v="129"/>
    <s v="DR"/>
    <m/>
    <s v="BEVERLY HILLS"/>
    <m/>
    <s v="PINE RIDGE UNIT 3 LOT 6 BLK 49 DESC IN OR BK 815 PG 950"/>
    <n v="194440"/>
    <n v="16020"/>
    <n v="178420"/>
    <n v="123823"/>
    <n v="98323"/>
    <x v="1"/>
    <x v="1054"/>
    <n v="15000"/>
    <n v="815"/>
    <n v="950"/>
    <x v="1"/>
    <s v="WARRANTY DEED"/>
    <n v="1"/>
    <x v="21"/>
    <x v="1"/>
    <x v="0"/>
    <m/>
    <n v="1861"/>
    <n v="32"/>
    <x v="0"/>
    <x v="0"/>
    <n v="2670"/>
    <m/>
    <m/>
    <m/>
    <m/>
    <s v="JUTRAS MAURICE Z"/>
    <s v="JUTRAS RUTH A"/>
    <s v="250 MAST RD APT 1"/>
    <s v="DOVER NH 03820"/>
  </r>
  <r>
    <x v="2903"/>
    <s v="18E17S320030  00490 0080"/>
    <s v="7492"/>
    <s v="PINE RIDGE UNITS 3 &amp; 4"/>
    <s v="0100"/>
    <s v="Single Family Residential"/>
    <s v="03"/>
    <s v="18S"/>
    <s v="18E"/>
    <s v="STANDARD"/>
    <x v="0"/>
    <n v="43856"/>
    <n v="1.01"/>
    <s v="000X"/>
    <n v="2202"/>
    <s v="W"/>
    <x v="129"/>
    <s v="DR"/>
    <m/>
    <s v="BEVERLY HILLS"/>
    <m/>
    <s v="PINE RIDGE UNIT 3 PB 8 PG 51 LOT 8 BLK 49 "/>
    <n v="223833"/>
    <n v="16110"/>
    <n v="207723"/>
    <n v="146494"/>
    <n v="121494"/>
    <x v="0"/>
    <x v="15"/>
    <n v="239000"/>
    <n v="2635"/>
    <n v="1096"/>
    <x v="0"/>
    <s v="WARRANTY DEED"/>
    <n v="1"/>
    <x v="23"/>
    <x v="1"/>
    <x v="0"/>
    <m/>
    <n v="1828"/>
    <n v="32"/>
    <x v="0"/>
    <x v="0"/>
    <n v="2688"/>
    <m/>
    <m/>
    <m/>
    <m/>
    <s v="WEIBEL JON T"/>
    <s v="WEIBEL  MARY"/>
    <s v="2202 W BEGONIA DR"/>
    <s v="BEVERLY HILLS FL 34465 4510"/>
  </r>
  <r>
    <x v="2904"/>
    <s v="18E17S320030  00490 0100"/>
    <s v="7492"/>
    <s v="PINE RIDGE UNITS 3 &amp; 4"/>
    <s v="0100"/>
    <s v="Single Family Residential"/>
    <s v="03"/>
    <s v="18S"/>
    <s v="18E"/>
    <s v="STANDARD"/>
    <x v="0"/>
    <n v="48796"/>
    <n v="1.1200000000000001"/>
    <s v="000X"/>
    <n v="5092"/>
    <s v="N"/>
    <x v="105"/>
    <s v="DR"/>
    <m/>
    <s v="BEVERLY HILLS"/>
    <m/>
    <s v="PINE RIDGE UNIT 3 PB 8 PG 51 LOT 10 BLK 49"/>
    <n v="262124"/>
    <n v="17920"/>
    <n v="244204"/>
    <n v="194039"/>
    <n v="169039"/>
    <x v="0"/>
    <x v="625"/>
    <n v="220000"/>
    <n v="1408"/>
    <n v="501"/>
    <x v="0"/>
    <s v="WARRANTY DEED"/>
    <n v="1"/>
    <x v="21"/>
    <x v="1"/>
    <x v="0"/>
    <m/>
    <n v="2441"/>
    <n v="32"/>
    <x v="0"/>
    <x v="0"/>
    <n v="3813"/>
    <m/>
    <m/>
    <m/>
    <m/>
    <s v="CLAPP LESLIE B JR"/>
    <s v="CLAPP JULIA L"/>
    <s v="5092 N LENA DR"/>
    <s v="BEVERLY HILLS FL 34465"/>
  </r>
  <r>
    <x v="2905"/>
    <s v="18E17S320030  00490 0110"/>
    <s v="7492"/>
    <s v="PINE RIDGE UNITS 3 &amp; 4"/>
    <s v="0100"/>
    <s v="Single Family Residential"/>
    <s v="03"/>
    <s v="18S"/>
    <s v="18E"/>
    <s v="STANDARD"/>
    <x v="0"/>
    <n v="52064"/>
    <n v="1.2"/>
    <s v="000X"/>
    <n v="5050"/>
    <s v="N"/>
    <x v="105"/>
    <s v="DR"/>
    <m/>
    <s v="BEVERLY HILLS"/>
    <m/>
    <s v="PINE RIDGE UNIT 3 PB 8 PG 51 LOT 11 BLK 49"/>
    <n v="195283"/>
    <n v="19120"/>
    <n v="176163"/>
    <n v="154590"/>
    <n v="129090"/>
    <x v="0"/>
    <x v="196"/>
    <n v="172000"/>
    <n v="1535"/>
    <n v="411"/>
    <x v="0"/>
    <s v="WARRANTY DEED"/>
    <n v="1"/>
    <x v="2"/>
    <x v="1"/>
    <x v="0"/>
    <n v="1"/>
    <n v="2192"/>
    <n v="32"/>
    <x v="0"/>
    <x v="0"/>
    <n v="2601"/>
    <m/>
    <m/>
    <m/>
    <m/>
    <s v="DAVIES BRUCE A"/>
    <s v="DAVIES CAMILLE Q"/>
    <s v="5050 N LENA DR"/>
    <s v="BEVERLY HILLS FL 34465 4539"/>
  </r>
  <r>
    <x v="2906"/>
    <s v="18E17S320030  00500 0130"/>
    <s v="7492"/>
    <s v="PINE RIDGE UNITS 3 &amp; 4"/>
    <s v="0000"/>
    <s v="Vacant Residential"/>
    <s v="03"/>
    <s v="18S"/>
    <s v="18E"/>
    <s v="STANDARD"/>
    <x v="1"/>
    <n v="43766"/>
    <n v="1"/>
    <s v="000X"/>
    <n v="2579"/>
    <s v="W"/>
    <x v="11"/>
    <s v="BLVD"/>
    <m/>
    <s v="BEVERLY HILLS"/>
    <m/>
    <s v="PINE RIDGE UNIT 3 LOT 13 BLK 50 DESC IN OR BK 812 PG 589"/>
    <n v="16080"/>
    <n v="16080"/>
    <n v="0"/>
    <n v="16080"/>
    <n v="16080"/>
    <x v="1"/>
    <x v="538"/>
    <n v="30000"/>
    <n v="3154"/>
    <n v="2331"/>
    <x v="1"/>
    <s v="WARRANTY DEED"/>
    <m/>
    <x v="6"/>
    <x v="2"/>
    <x v="2"/>
    <m/>
    <m/>
    <m/>
    <x v="2"/>
    <x v="1"/>
    <n v="0"/>
    <m/>
    <m/>
    <m/>
    <m/>
    <s v="PIERRE JEAN OBNEL"/>
    <s v="PIERRE DARLYNE"/>
    <s v="5100 CASTILE WAY S"/>
    <s v="SAINT PETERSBURG FL 33712"/>
  </r>
  <r>
    <x v="2907"/>
    <s v="18E17S320030  00500 0140"/>
    <s v="7492"/>
    <s v="PINE RIDGE UNITS 3 &amp; 4"/>
    <s v="0000"/>
    <s v="Vacant Residential"/>
    <s v="03"/>
    <s v="18S"/>
    <s v="18E"/>
    <s v="STANDARD"/>
    <x v="1"/>
    <n v="43768"/>
    <n v="1"/>
    <s v="000X"/>
    <n v="2603"/>
    <s v="W"/>
    <x v="11"/>
    <s v="BLVD"/>
    <m/>
    <s v="BEVERLY HILLS"/>
    <m/>
    <s v="PINE RIDGE UNIT 3 LOT 14 BLK 50 DESC IN OR BK 706 PG 1317"/>
    <n v="16080"/>
    <n v="16080"/>
    <n v="0"/>
    <n v="16080"/>
    <n v="16080"/>
    <x v="1"/>
    <x v="23"/>
    <m/>
    <m/>
    <m/>
    <x v="2"/>
    <m/>
    <m/>
    <x v="6"/>
    <x v="2"/>
    <x v="2"/>
    <m/>
    <m/>
    <m/>
    <x v="2"/>
    <x v="1"/>
    <n v="0"/>
    <m/>
    <m/>
    <m/>
    <m/>
    <s v="KASHEF VILLA FAILI"/>
    <s v="ATTN M KASHEFF"/>
    <s v="423 W 120TH ST NR 22"/>
    <s v="NEW YORK NY 10027"/>
  </r>
  <r>
    <x v="2908"/>
    <s v="18E17S320030  00500 0180"/>
    <s v="7492"/>
    <s v="PINE RIDGE UNITS 3 &amp; 4"/>
    <s v="0100"/>
    <s v="Single Family Residential"/>
    <s v="03"/>
    <s v="18S"/>
    <s v="18E"/>
    <s v="STANDARD"/>
    <x v="0"/>
    <n v="47498"/>
    <n v="1.0900000000000001"/>
    <s v="000X"/>
    <n v="5105"/>
    <s v="N"/>
    <x v="147"/>
    <s v="DR"/>
    <m/>
    <s v="BEVERLY HILLS"/>
    <m/>
    <s v="PINE RIDGE UNIT 3 PB 8 PG 51 LOT 18 BLK 50"/>
    <n v="221156"/>
    <n v="17450"/>
    <n v="203706"/>
    <n v="176232"/>
    <n v="151232"/>
    <x v="0"/>
    <x v="41"/>
    <n v="165000"/>
    <n v="2563"/>
    <n v="2174"/>
    <x v="0"/>
    <s v="WARRANTY DEED"/>
    <n v="1"/>
    <x v="18"/>
    <x v="1"/>
    <x v="0"/>
    <m/>
    <n v="2185"/>
    <n v="32"/>
    <x v="0"/>
    <x v="0"/>
    <n v="3063"/>
    <m/>
    <m/>
    <m/>
    <m/>
    <s v="EDWARDS MICHAEL J"/>
    <s v="EDWARDS TINA M"/>
    <s v="5105 N CLIFF DR"/>
    <s v="BEVERLY HILLS FL 34465"/>
  </r>
  <r>
    <x v="2909"/>
    <s v="18E17S320030  00510 0030"/>
    <s v="7492"/>
    <s v="PINE RIDGE UNITS 3 &amp; 4"/>
    <s v="0000"/>
    <s v="Vacant Residential"/>
    <s v="03"/>
    <s v="18S"/>
    <s v="18E"/>
    <s v="GOLF"/>
    <x v="1"/>
    <n v="66471"/>
    <n v="1.53"/>
    <s v="000X"/>
    <n v="5452"/>
    <s v="N"/>
    <x v="151"/>
    <s v="PT"/>
    <m/>
    <s v="BEVERLY HILLS"/>
    <m/>
    <s v="PINE RIDGE UNIT 3 PB 8 PG 51 LOT 3 BLK 51"/>
    <n v="29120"/>
    <n v="29120"/>
    <n v="0"/>
    <n v="29120"/>
    <n v="29120"/>
    <x v="1"/>
    <x v="1062"/>
    <n v="35000"/>
    <n v="3019"/>
    <n v="737"/>
    <x v="1"/>
    <s v="WARRANTY DEED"/>
    <m/>
    <x v="6"/>
    <x v="2"/>
    <x v="2"/>
    <m/>
    <m/>
    <m/>
    <x v="2"/>
    <x v="1"/>
    <n v="0"/>
    <m/>
    <m/>
    <m/>
    <m/>
    <s v="WILLIAM W GREEN"/>
    <m/>
    <s v="PO BOX 1708"/>
    <s v="CRYSTAL RIVER FL 34423"/>
  </r>
  <r>
    <x v="2910"/>
    <s v="18E17S320030  00450 0150"/>
    <s v="7492"/>
    <s v="PINE RIDGE UNITS 3 &amp; 4"/>
    <s v="0100"/>
    <s v="Single Family Residential"/>
    <s v="03"/>
    <s v="18S"/>
    <s v="18E"/>
    <s v="STANDARD"/>
    <x v="0"/>
    <n v="43942"/>
    <n v="1.01"/>
    <s v="000X"/>
    <n v="5522"/>
    <s v="N"/>
    <x v="146"/>
    <s v="CIR"/>
    <m/>
    <s v="BEVERLY HILLS"/>
    <m/>
    <s v="PINE RIDGE UNIT 3 LOT 15 BLK 45"/>
    <n v="277029"/>
    <n v="20350"/>
    <n v="256679"/>
    <n v="202075"/>
    <n v="177075"/>
    <x v="0"/>
    <x v="196"/>
    <n v="17000"/>
    <n v="1529"/>
    <n v="2051"/>
    <x v="1"/>
    <s v="UNDEFINED"/>
    <n v="1"/>
    <x v="22"/>
    <x v="0"/>
    <x v="0"/>
    <n v="1"/>
    <n v="2749"/>
    <n v="32"/>
    <x v="0"/>
    <x v="0"/>
    <n v="3865"/>
    <m/>
    <m/>
    <m/>
    <m/>
    <s v="MEDINA CONRAD"/>
    <s v="MEDINA SUSAN"/>
    <s v="5522 N MALLOWS CIR"/>
    <s v="BEVERLY HILLS FL 34465"/>
  </r>
  <r>
    <x v="2911"/>
    <s v="18E17S320030  00450 0160"/>
    <s v="7492"/>
    <s v="PINE RIDGE UNITS 3 &amp; 4"/>
    <s v="0000"/>
    <s v="Vacant Residential"/>
    <s v="03"/>
    <s v="18S"/>
    <s v="18E"/>
    <s v="STANDARD"/>
    <x v="1"/>
    <n v="43873"/>
    <n v="1.01"/>
    <s v="000X"/>
    <n v="5488"/>
    <s v="N"/>
    <x v="146"/>
    <s v="CIR"/>
    <m/>
    <s v="BEVERLY HILLS"/>
    <m/>
    <s v="PINE RIDGE UNIT 3 LOT 16 BLK 45 DESC IN OR BK 662 PG 827"/>
    <n v="23690"/>
    <n v="23690"/>
    <n v="0"/>
    <n v="23690"/>
    <n v="23690"/>
    <x v="1"/>
    <x v="23"/>
    <m/>
    <m/>
    <m/>
    <x v="2"/>
    <m/>
    <m/>
    <x v="6"/>
    <x v="2"/>
    <x v="2"/>
    <m/>
    <m/>
    <m/>
    <x v="2"/>
    <x v="1"/>
    <n v="0"/>
    <m/>
    <m/>
    <m/>
    <m/>
    <s v="MC NAMARA JOHN J &amp; ENID"/>
    <s v="CO TRUSTEES"/>
    <s v="2015 N 53RD ST"/>
    <s v="OMAHA NE 68104 4229"/>
  </r>
  <r>
    <x v="2912"/>
    <s v="18E17S320030  00470 0070"/>
    <s v="7492"/>
    <s v="PINE RIDGE UNITS 3 &amp; 4"/>
    <s v="0000"/>
    <s v="Vacant Residential"/>
    <s v="03"/>
    <s v="18S"/>
    <s v="18E"/>
    <s v="GOLF"/>
    <x v="1"/>
    <n v="43750"/>
    <n v="1"/>
    <s v="000X"/>
    <n v="5279"/>
    <s v="N"/>
    <x v="146"/>
    <s v="CIR"/>
    <m/>
    <s v="BEVERLY HILLS"/>
    <m/>
    <s v="PINE RIDGE UNIT 3 PB 8 PG 51 LOT 7 BLK 47 "/>
    <n v="25900"/>
    <n v="25900"/>
    <n v="0"/>
    <n v="25900"/>
    <n v="25900"/>
    <x v="1"/>
    <x v="207"/>
    <n v="95000"/>
    <n v="1792"/>
    <n v="1161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2913"/>
    <s v="18E17S320030  00470 0140"/>
    <s v="7492"/>
    <s v="PINE RIDGE UNITS 3 &amp; 4"/>
    <s v="0100"/>
    <s v="Single Family Residential"/>
    <s v="03"/>
    <s v="18S"/>
    <s v="18E"/>
    <s v="GOLF"/>
    <x v="0"/>
    <n v="48747"/>
    <n v="1.1200000000000001"/>
    <s v="000X"/>
    <n v="5299"/>
    <s v="N"/>
    <x v="147"/>
    <s v="DR"/>
    <m/>
    <s v="BEVERLY HILLS"/>
    <m/>
    <s v="PINE RIDGE UNIT 3 PB 8 PG 51 LOT 14 BLK 47"/>
    <n v="294365"/>
    <n v="25730"/>
    <n v="268635"/>
    <n v="263216"/>
    <n v="238216"/>
    <x v="0"/>
    <x v="395"/>
    <n v="265000"/>
    <n v="2780"/>
    <n v="840"/>
    <x v="0"/>
    <s v="WARRANTY DEED"/>
    <n v="1"/>
    <x v="20"/>
    <x v="1"/>
    <x v="1"/>
    <m/>
    <n v="2872"/>
    <n v="32"/>
    <x v="0"/>
    <x v="0"/>
    <n v="4217"/>
    <m/>
    <m/>
    <m/>
    <m/>
    <s v="NITKE TIMOTHY A"/>
    <s v="NITKE KAREN M"/>
    <s v="5299 N CLIFF DR"/>
    <s v="BEVERLY HILLS FL 34465"/>
  </r>
  <r>
    <x v="2914"/>
    <s v="18E17S320030  00480 0020"/>
    <s v="7492"/>
    <s v="PINE RIDGE UNITS 3 &amp; 4"/>
    <s v="0100"/>
    <s v="Single Family Residential"/>
    <s v="03"/>
    <s v="18S"/>
    <s v="18E"/>
    <s v="GOLF"/>
    <x v="0"/>
    <n v="46575"/>
    <n v="1.07"/>
    <s v="000X"/>
    <n v="5386"/>
    <s v="N"/>
    <x v="105"/>
    <s v="DR"/>
    <m/>
    <s v="BEVERLY HILLS"/>
    <m/>
    <s v="PINE RIDGE UNIT 3 PB 8 PG 51 LOT 2 BLK 48"/>
    <n v="261502"/>
    <n v="25380"/>
    <n v="236122"/>
    <n v="261502"/>
    <n v="261502"/>
    <x v="0"/>
    <x v="927"/>
    <n v="351000"/>
    <n v="3061"/>
    <n v="698"/>
    <x v="0"/>
    <s v="WARRANTY DEED"/>
    <n v="1"/>
    <x v="11"/>
    <x v="1"/>
    <x v="0"/>
    <m/>
    <n v="2514"/>
    <n v="32"/>
    <x v="0"/>
    <x v="0"/>
    <n v="3331"/>
    <m/>
    <m/>
    <m/>
    <m/>
    <s v="PLATH DANIEL L"/>
    <m/>
    <s v="5386 N LENA DR"/>
    <s v="BEVERLY HILLS FL 34465"/>
  </r>
  <r>
    <x v="2915"/>
    <s v="18E17S320030  00480 0130"/>
    <s v="7492"/>
    <s v="PINE RIDGE UNITS 3 &amp; 4"/>
    <s v="0100"/>
    <s v="Single Family Residential"/>
    <s v="03"/>
    <s v="18S"/>
    <s v="18E"/>
    <s v="STANDARD"/>
    <x v="0"/>
    <n v="45400"/>
    <n v="1.04"/>
    <s v="000X"/>
    <n v="2165"/>
    <s v="W"/>
    <x v="129"/>
    <s v="DR"/>
    <m/>
    <s v="BEVERLY HILLS"/>
    <m/>
    <s v="PINE RIDGE UNIT 3 PB 8 PG 51 LOT 13 BLK 48"/>
    <n v="221876"/>
    <n v="16680"/>
    <n v="205196"/>
    <n v="172125"/>
    <n v="147125"/>
    <x v="0"/>
    <x v="483"/>
    <n v="199300"/>
    <n v="3131"/>
    <n v="1761"/>
    <x v="0"/>
    <s v="TO/FROM FED/STATE/LOCAL GOVT/TIITF"/>
    <n v="1"/>
    <x v="16"/>
    <x v="1"/>
    <x v="1"/>
    <m/>
    <n v="2193"/>
    <n v="34"/>
    <x v="0"/>
    <x v="0"/>
    <n v="2990"/>
    <m/>
    <m/>
    <m/>
    <m/>
    <s v="IVORY ALAN ANDREW"/>
    <s v="RING ANITA"/>
    <s v="8970 W PINE BLUFF ST"/>
    <s v="CRYSTAL RIVER FL 34428"/>
  </r>
  <r>
    <x v="2916"/>
    <s v="18E17S320030  00480 0150"/>
    <s v="7492"/>
    <s v="PINE RIDGE UNITS 3 &amp; 4"/>
    <s v="0100"/>
    <s v="Single Family Residential"/>
    <s v="03"/>
    <s v="18S"/>
    <s v="18E"/>
    <s v="GOLF"/>
    <x v="0"/>
    <n v="45795"/>
    <n v="1.05"/>
    <s v="000X"/>
    <n v="2233"/>
    <s v="W"/>
    <x v="129"/>
    <s v="DR"/>
    <m/>
    <s v="BEVERLY HILLS"/>
    <m/>
    <s v="PINE RIDGE UNIT 3 PB 8 PGS 51-67 LOT 15 BLK 48"/>
    <n v="256650"/>
    <n v="25200"/>
    <n v="231450"/>
    <n v="209577"/>
    <n v="184577"/>
    <x v="0"/>
    <x v="361"/>
    <n v="21500"/>
    <n v="1467"/>
    <n v="315"/>
    <x v="1"/>
    <s v="WARRANTY DEED"/>
    <n v="1"/>
    <x v="15"/>
    <x v="1"/>
    <x v="1"/>
    <m/>
    <n v="2498"/>
    <n v="32"/>
    <x v="1"/>
    <x v="0"/>
    <n v="3392"/>
    <m/>
    <m/>
    <m/>
    <m/>
    <s v="JACOBS RICHARD H"/>
    <s v="JACOBS ADRIENNE F"/>
    <s v="2233 W BEGONIA DR"/>
    <s v="BEVERLY HILLS FL 34465"/>
  </r>
  <r>
    <x v="2917"/>
    <s v="18E17S320030  00480 0190"/>
    <s v="7492"/>
    <s v="PINE RIDGE UNITS 3 &amp; 4"/>
    <s v="0100"/>
    <s v="Single Family Residential"/>
    <s v="03"/>
    <s v="18S"/>
    <s v="18E"/>
    <s v="GOLF"/>
    <x v="0"/>
    <n v="43595"/>
    <n v="1"/>
    <s v="000X"/>
    <n v="2387"/>
    <s v="W"/>
    <x v="129"/>
    <s v="DR"/>
    <m/>
    <s v="BEVERLY HILLS"/>
    <m/>
    <s v="PINE RIDGE UNIT 3 PB 8 PG 51  LOT 19 BLK 48"/>
    <n v="326387"/>
    <n v="24370"/>
    <n v="302017"/>
    <n v="300916"/>
    <n v="275916"/>
    <x v="0"/>
    <x v="15"/>
    <n v="300000"/>
    <n v="2636"/>
    <n v="1827"/>
    <x v="0"/>
    <s v="TO OR FROM BANKS/LOAN CO."/>
    <n v="1"/>
    <x v="22"/>
    <x v="1"/>
    <x v="1"/>
    <m/>
    <n v="2816"/>
    <n v="32"/>
    <x v="0"/>
    <x v="0"/>
    <n v="4666"/>
    <m/>
    <m/>
    <m/>
    <m/>
    <s v="VENTURA CARLOS"/>
    <s v="VENTURA ROSE M"/>
    <s v="2387 W BEGONIA DR"/>
    <s v="BEVERLY HILLS FL 34465"/>
  </r>
  <r>
    <x v="2918"/>
    <s v="18E17S320030  03100 0020"/>
    <s v="7492"/>
    <s v="PINE RIDGE UNITS 3 &amp; 4"/>
    <s v="0100"/>
    <s v="Single Family Residential"/>
    <s v="10"/>
    <s v="18S"/>
    <s v="18E"/>
    <s v="STANDARD"/>
    <x v="0"/>
    <n v="43216"/>
    <n v="0.99"/>
    <s v="000X"/>
    <n v="2496"/>
    <s v="W"/>
    <x v="92"/>
    <s v="DR"/>
    <m/>
    <s v="BEVERLY HILLS"/>
    <m/>
    <s v="PINE RIDGE UNIT 3 PB 8 PG 51 LOT 2 BLK 310"/>
    <n v="229060"/>
    <n v="15870"/>
    <n v="213190"/>
    <n v="192094"/>
    <n v="162094"/>
    <x v="0"/>
    <x v="39"/>
    <n v="262000"/>
    <n v="2576"/>
    <n v="57"/>
    <x v="0"/>
    <s v="WARRANTY DEED"/>
    <n v="1"/>
    <x v="20"/>
    <x v="1"/>
    <x v="1"/>
    <m/>
    <n v="1893"/>
    <n v="32"/>
    <x v="0"/>
    <x v="0"/>
    <n v="2806"/>
    <m/>
    <m/>
    <m/>
    <m/>
    <s v="GIBSON SCOTT D"/>
    <s v="GIBSON CHELLISE M"/>
    <s v="2496 W BEAMWOOD DR"/>
    <s v="BEVERLY HILLS FL 34465"/>
  </r>
  <r>
    <x v="2919"/>
    <s v="18E17S320030  00490 0040"/>
    <s v="7492"/>
    <s v="PINE RIDGE UNITS 3 &amp; 4"/>
    <s v="0000"/>
    <s v="Vacant Residential"/>
    <s v="03"/>
    <s v="18S"/>
    <s v="18E"/>
    <s v="STANDARD"/>
    <x v="1"/>
    <n v="43290"/>
    <n v="0.99"/>
    <s v="000X"/>
    <n v="2326"/>
    <s v="W"/>
    <x v="129"/>
    <s v="DR"/>
    <m/>
    <s v="BEVERLY HILLS"/>
    <m/>
    <s v="PINE RIDGE UNIT 3 LOT 4 BLK 49 DESC IN OR BK 780 PG 28 PB 8"/>
    <n v="15900"/>
    <n v="15900"/>
    <n v="0"/>
    <n v="15900"/>
    <n v="15900"/>
    <x v="1"/>
    <x v="1046"/>
    <n v="23900"/>
    <n v="2669"/>
    <n v="1002"/>
    <x v="1"/>
    <s v="WARRANTY DEED"/>
    <m/>
    <x v="6"/>
    <x v="2"/>
    <x v="2"/>
    <m/>
    <m/>
    <m/>
    <x v="2"/>
    <x v="1"/>
    <n v="0"/>
    <m/>
    <m/>
    <m/>
    <m/>
    <s v="TERRAVECCHIA TROY"/>
    <s v="TERRAVECCHIA CHRISTINE"/>
    <s v="2294 W BEGONIA DR"/>
    <s v="BEVERLY HILLS FL 34465"/>
  </r>
  <r>
    <x v="2920"/>
    <s v="18E17S320030  00490 0070"/>
    <s v="7492"/>
    <s v="PINE RIDGE UNITS 3 &amp; 4"/>
    <s v="0100"/>
    <s v="Single Family Residential"/>
    <s v="03"/>
    <s v="18S"/>
    <s v="18E"/>
    <s v="STANDARD"/>
    <x v="0"/>
    <n v="43808"/>
    <n v="1.01"/>
    <s v="000X"/>
    <n v="2234"/>
    <s v="W"/>
    <x v="129"/>
    <s v="DR"/>
    <m/>
    <s v="BEVERLY HILLS"/>
    <m/>
    <s v="PINE RIDGE UNIT 3 PB 8 PG 51 LOT 7 BLK 49"/>
    <n v="243029"/>
    <n v="16090"/>
    <n v="226939"/>
    <n v="202928"/>
    <n v="177928"/>
    <x v="0"/>
    <x v="242"/>
    <n v="225000"/>
    <n v="2613"/>
    <n v="561"/>
    <x v="0"/>
    <s v="WARRANTY DEED"/>
    <n v="1"/>
    <x v="0"/>
    <x v="1"/>
    <x v="0"/>
    <n v="1"/>
    <n v="2242"/>
    <n v="32"/>
    <x v="0"/>
    <x v="0"/>
    <n v="3162"/>
    <m/>
    <m/>
    <m/>
    <m/>
    <s v="SORENSEN RONALD C"/>
    <s v="SORENSEN BEVERLY A"/>
    <s v="2234 W BEGONIA DR"/>
    <s v="BEVERLY HILLS FL 34465"/>
  </r>
  <r>
    <x v="2921"/>
    <s v="18E17S320030  00490 0130"/>
    <s v="7492"/>
    <s v="PINE RIDGE UNITS 3 &amp; 4"/>
    <s v="0100"/>
    <s v="Single Family Residential"/>
    <s v="03"/>
    <s v="18S"/>
    <s v="18E"/>
    <s v="STANDARD"/>
    <x v="0"/>
    <n v="45958"/>
    <n v="1.06"/>
    <s v="000X"/>
    <n v="2171"/>
    <s v="W"/>
    <x v="11"/>
    <s v="BLVD"/>
    <m/>
    <s v="BEVERLY HILLS"/>
    <m/>
    <s v="PINE RIDGE UNIT 3 PB 8 PG 51 LOT 13 BLK 49"/>
    <n v="254320"/>
    <n v="16880"/>
    <n v="237440"/>
    <n v="186181"/>
    <n v="0"/>
    <x v="0"/>
    <x v="259"/>
    <n v="217000"/>
    <n v="2414"/>
    <n v="256"/>
    <x v="0"/>
    <s v="WARRANTY DEED"/>
    <n v="1"/>
    <x v="7"/>
    <x v="1"/>
    <x v="0"/>
    <n v="1"/>
    <n v="2529"/>
    <n v="32"/>
    <x v="0"/>
    <x v="0"/>
    <n v="3508"/>
    <m/>
    <m/>
    <m/>
    <m/>
    <s v="HART JEROME E"/>
    <s v="OLEXA BETTY SUE"/>
    <s v="2171 W PINE RIDGE BLVD"/>
    <s v="BEVERLY HILLS FL 34465"/>
  </r>
  <r>
    <x v="2922"/>
    <s v="18E17S320030  00490 0180"/>
    <s v="7492"/>
    <s v="PINE RIDGE UNITS 3 &amp; 4"/>
    <s v="0100"/>
    <s v="Single Family Residential"/>
    <s v="10"/>
    <s v="18S"/>
    <s v="18E"/>
    <s v="STANDARD"/>
    <x v="0"/>
    <n v="46889"/>
    <n v="1.08"/>
    <s v="000X"/>
    <n v="2359"/>
    <s v="W"/>
    <x v="11"/>
    <s v="BLVD"/>
    <m/>
    <s v="BEVERLY HILLS"/>
    <m/>
    <s v="PINE RIDGE UNIT 3 PB 8 PG 51 LOT 18 BLK 49"/>
    <n v="172527"/>
    <n v="17220"/>
    <n v="155307"/>
    <n v="79732"/>
    <n v="54732"/>
    <x v="0"/>
    <x v="749"/>
    <n v="184900"/>
    <n v="2897"/>
    <n v="548"/>
    <x v="0"/>
    <s v="WARRANTY DEED"/>
    <n v="1"/>
    <x v="13"/>
    <x v="1"/>
    <x v="0"/>
    <m/>
    <n v="1721"/>
    <n v="32"/>
    <x v="1"/>
    <x v="0"/>
    <n v="2499"/>
    <m/>
    <m/>
    <m/>
    <m/>
    <s v="MATARAZZO ROY D"/>
    <s v="MATARAZZO COLLEEN"/>
    <s v="2359 W PINE RIDGE BLVD"/>
    <s v="BEVERLY HILLS FL 34465"/>
  </r>
  <r>
    <x v="2923"/>
    <s v="18E17S320030  00500 0040"/>
    <s v="7492"/>
    <s v="PINE RIDGE UNITS 3 &amp; 4"/>
    <s v="0000"/>
    <s v="Vacant Residential"/>
    <s v="03"/>
    <s v="18S"/>
    <s v="18E"/>
    <s v="STANDARD"/>
    <x v="1"/>
    <n v="45923"/>
    <n v="1.05"/>
    <s v="000X"/>
    <n v="2624"/>
    <s v="W"/>
    <x v="129"/>
    <s v="DR"/>
    <m/>
    <s v="BEVERLY HILLS"/>
    <m/>
    <s v="PINE RIDGE UNIT 3 PB 8 PG 51 LOT 4 BLK 50"/>
    <n v="16870"/>
    <n v="16870"/>
    <n v="0"/>
    <n v="16870"/>
    <n v="16870"/>
    <x v="1"/>
    <x v="272"/>
    <n v="25000"/>
    <n v="1691"/>
    <n v="1737"/>
    <x v="1"/>
    <s v="WARRANTY DEED"/>
    <m/>
    <x v="6"/>
    <x v="2"/>
    <x v="2"/>
    <m/>
    <m/>
    <m/>
    <x v="2"/>
    <x v="1"/>
    <n v="0"/>
    <m/>
    <m/>
    <m/>
    <m/>
    <s v="SIMIANAKIS GEORGE"/>
    <s v="SIMIANAKIS MAGDALINI"/>
    <s v="921 BLACK OAK WAY"/>
    <s v="MINNEOLA FL 34715"/>
  </r>
  <r>
    <x v="2924"/>
    <s v="18E17S320030  00500 0050"/>
    <s v="7492"/>
    <s v="PINE RIDGE UNITS 3 &amp; 4"/>
    <s v="0000"/>
    <s v="Vacant Residential"/>
    <s v="03"/>
    <s v="18S"/>
    <s v="18E"/>
    <s v="STANDARD"/>
    <x v="1"/>
    <n v="47127"/>
    <n v="1.08"/>
    <s v="000X"/>
    <n v="2598"/>
    <s v="W"/>
    <x v="129"/>
    <s v="DR"/>
    <m/>
    <s v="BEVERLY HILLS"/>
    <m/>
    <s v="PINE RIDGE UNIT 3 LOT 5 BLK 50 DESC IN OR BK 666 PG 1278 "/>
    <n v="17310"/>
    <n v="17310"/>
    <n v="0"/>
    <n v="17310"/>
    <n v="17310"/>
    <x v="1"/>
    <x v="23"/>
    <m/>
    <m/>
    <m/>
    <x v="2"/>
    <m/>
    <m/>
    <x v="6"/>
    <x v="2"/>
    <x v="2"/>
    <m/>
    <m/>
    <m/>
    <x v="2"/>
    <x v="1"/>
    <n v="0"/>
    <m/>
    <m/>
    <m/>
    <m/>
    <s v="RICH ROBERT E &amp; SANDRA L"/>
    <m/>
    <s v="25 OAK POINT DR W"/>
    <s v="BAYVILLE NY 11709 1110"/>
  </r>
  <r>
    <x v="2925"/>
    <s v="18E17S320030  00500 0100"/>
    <s v="7492"/>
    <s v="PINE RIDGE UNITS 3 &amp; 4"/>
    <s v="0100"/>
    <s v="Single Family Residential"/>
    <s v="10"/>
    <s v="18S"/>
    <s v="18E"/>
    <s v="STANDARD"/>
    <x v="0"/>
    <n v="47425"/>
    <n v="1.0900000000000001"/>
    <s v="000X"/>
    <n v="4974"/>
    <s v="N"/>
    <x v="154"/>
    <s v="TER"/>
    <m/>
    <s v="BEVERLY HILLS"/>
    <m/>
    <s v="PINE RIDGE UNIT 3 PB 8 PG 51 LOT 10 BLK 50"/>
    <n v="247055"/>
    <n v="17420"/>
    <n v="229635"/>
    <n v="243049"/>
    <n v="213049"/>
    <x v="0"/>
    <x v="1063"/>
    <n v="90000"/>
    <n v="2949"/>
    <n v="1400"/>
    <x v="0"/>
    <s v="SAME FAMILY/DEED FOL"/>
    <n v="1"/>
    <x v="20"/>
    <x v="1"/>
    <x v="0"/>
    <n v="1"/>
    <n v="2204"/>
    <n v="32"/>
    <x v="0"/>
    <x v="0"/>
    <n v="3572"/>
    <m/>
    <m/>
    <m/>
    <m/>
    <s v="HOLDER JEFFREY A"/>
    <s v="HOLDER RUBY BENGSON"/>
    <s v="4974 N CELOSIA TER"/>
    <s v="BEVERLY HILLS FL 34465"/>
  </r>
  <r>
    <x v="2926"/>
    <s v="18E17S320030  00510 0170"/>
    <s v="7492"/>
    <s v="PINE RIDGE UNITS 3 &amp; 4"/>
    <s v="0000"/>
    <s v="Vacant Residential"/>
    <s v="03"/>
    <s v="18S"/>
    <s v="18E"/>
    <s v="GOLF"/>
    <x v="1"/>
    <n v="43898"/>
    <n v="1.01"/>
    <s v="000X"/>
    <n v="2877"/>
    <s v="W"/>
    <x v="11"/>
    <s v="BLVD"/>
    <m/>
    <s v="BEVERLY HILLS"/>
    <m/>
    <s v="PINE RIDGE UNIT 3 PB 8 PG 25 LOT 17 BLK 51"/>
    <n v="24470"/>
    <n v="24470"/>
    <n v="0"/>
    <n v="24470"/>
    <n v="24470"/>
    <x v="1"/>
    <x v="545"/>
    <n v="36200"/>
    <n v="1030"/>
    <n v="1451"/>
    <x v="1"/>
    <s v="FROM DEVELOPERS"/>
    <m/>
    <x v="6"/>
    <x v="2"/>
    <x v="2"/>
    <m/>
    <m/>
    <m/>
    <x v="2"/>
    <x v="1"/>
    <n v="0"/>
    <m/>
    <m/>
    <m/>
    <m/>
    <s v="SANEZ NICOLAS M"/>
    <s v="SANEZ KATHLEEN A"/>
    <s v="12389 SE 173RD LANE"/>
    <s v="SUMMERFIELD FL 34491"/>
  </r>
  <r>
    <x v="2927"/>
    <s v="18E17S320030  00510 0240"/>
    <s v="7492"/>
    <s v="PINE RIDGE UNITS 3 &amp; 4"/>
    <s v="0100"/>
    <s v="Single Family Residential"/>
    <s v="03"/>
    <s v="18S"/>
    <s v="18E"/>
    <s v="GOLF"/>
    <x v="0"/>
    <n v="44761"/>
    <n v="1.03"/>
    <s v="000X"/>
    <n v="5204"/>
    <s v="N"/>
    <x v="147"/>
    <s v="DR"/>
    <m/>
    <s v="BEVERLY HILLS"/>
    <m/>
    <s v="PINE RIDGE UNIT 3 PB 8 PG 51 LOT 24 BLK 51"/>
    <n v="413623"/>
    <n v="18030"/>
    <n v="395593"/>
    <n v="385877"/>
    <n v="360877"/>
    <x v="0"/>
    <x v="1064"/>
    <n v="270000"/>
    <n v="2669"/>
    <n v="370"/>
    <x v="0"/>
    <s v="WARRANTY DEED"/>
    <n v="2"/>
    <x v="23"/>
    <x v="0"/>
    <x v="1"/>
    <n v="2"/>
    <n v="4389"/>
    <n v="32"/>
    <x v="0"/>
    <x v="0"/>
    <n v="5414"/>
    <m/>
    <m/>
    <m/>
    <m/>
    <s v="GEISTFELD PHILIP"/>
    <s v="GEISTFELD KARIS"/>
    <s v="5204 N CLIFF DR"/>
    <s v="BEVERLY HILLS FL 34465"/>
  </r>
  <r>
    <x v="2928"/>
    <s v="18E17S320030  00510 0260"/>
    <s v="7492"/>
    <s v="PINE RIDGE UNITS 3 &amp; 4"/>
    <s v="0100"/>
    <s v="Single Family Residential"/>
    <s v="03"/>
    <s v="18S"/>
    <s v="18E"/>
    <s v="GOLF"/>
    <x v="0"/>
    <n v="46849"/>
    <n v="1.08"/>
    <s v="000X"/>
    <n v="5236"/>
    <s v="N"/>
    <x v="147"/>
    <s v="DR"/>
    <m/>
    <s v="BEVERLY HILLS"/>
    <m/>
    <s v="PINE RIDGE UNIT 3 LOT 26 BLK 51"/>
    <n v="322090"/>
    <n v="26750"/>
    <n v="295340"/>
    <n v="275853"/>
    <n v="250853"/>
    <x v="0"/>
    <x v="858"/>
    <n v="345000"/>
    <n v="2972"/>
    <n v="1614"/>
    <x v="0"/>
    <s v="WARRANTY DEED"/>
    <n v="1"/>
    <x v="0"/>
    <x v="1"/>
    <x v="1"/>
    <m/>
    <n v="2898"/>
    <n v="32"/>
    <x v="0"/>
    <x v="0"/>
    <n v="4123"/>
    <m/>
    <m/>
    <m/>
    <m/>
    <s v="ALLEN BOBETTE A"/>
    <s v="ALLEN BOBETTE A"/>
    <s v="5236 N CLIFF DR"/>
    <s v="BEVERLY HILLS FL 34465"/>
  </r>
  <r>
    <x v="2929"/>
    <s v="18E17S320030  00520 0040"/>
    <s v="7492"/>
    <s v="PINE RIDGE UNITS 3 &amp; 4"/>
    <s v="0100"/>
    <s v="Single Family Residential"/>
    <s v="03"/>
    <s v="18S"/>
    <s v="18E"/>
    <s v="1.0 TO 2.5 ACRES HIGH"/>
    <x v="0"/>
    <n v="56637"/>
    <n v="1.3"/>
    <s v="000X"/>
    <n v="2944"/>
    <s v="W"/>
    <x v="153"/>
    <s v="PL"/>
    <m/>
    <s v="BEVERLY HILLS"/>
    <m/>
    <s v="PINE RIDGE UNIT 3 PB 8 PG 51 LOT 4 BLK 52"/>
    <n v="222588"/>
    <n v="16250"/>
    <n v="206338"/>
    <n v="222588"/>
    <n v="222588"/>
    <x v="1"/>
    <x v="114"/>
    <n v="172900"/>
    <n v="1394"/>
    <n v="179"/>
    <x v="0"/>
    <s v="WARRANTY DEED"/>
    <n v="1"/>
    <x v="5"/>
    <x v="1"/>
    <x v="1"/>
    <m/>
    <n v="2156"/>
    <n v="32"/>
    <x v="0"/>
    <x v="0"/>
    <n v="3124"/>
    <m/>
    <m/>
    <m/>
    <m/>
    <s v="FILOSA PHILLIP J"/>
    <s v="FILOSA LAURE J"/>
    <s v="4190 EAGLE LANDING PRKY"/>
    <s v="ORANGE PARK FL 32065"/>
  </r>
  <r>
    <x v="2930"/>
    <s v="18E17S320030  03130 0040"/>
    <s v="7492"/>
    <s v="PINE RIDGE UNITS 3 &amp; 4"/>
    <s v="0000"/>
    <s v="Vacant Residential"/>
    <s v="15"/>
    <s v="18S"/>
    <s v="18E"/>
    <s v="STANDARD"/>
    <x v="1"/>
    <n v="46749"/>
    <n v="1.07"/>
    <s v="000X"/>
    <n v="2814"/>
    <s v="W"/>
    <x v="155"/>
    <s v="DR"/>
    <m/>
    <s v="BEVERLY HILLS"/>
    <m/>
    <s v="PINE RIDGE UNIT 3 PB 8 PG 51 LOT 4 BLK 313"/>
    <n v="17170"/>
    <n v="17170"/>
    <n v="0"/>
    <n v="17170"/>
    <n v="17170"/>
    <x v="1"/>
    <x v="1065"/>
    <n v="27000"/>
    <n v="2923"/>
    <n v="943"/>
    <x v="1"/>
    <s v="WARRANTY DEED"/>
    <m/>
    <x v="6"/>
    <x v="2"/>
    <x v="2"/>
    <m/>
    <m/>
    <m/>
    <x v="2"/>
    <x v="1"/>
    <n v="0"/>
    <m/>
    <m/>
    <m/>
    <m/>
    <s v="BLAKESLEE WILLIAM"/>
    <m/>
    <s v="2814 W BLACKWOOD DR"/>
    <s v="BEVERLY HILLS FL 34465"/>
  </r>
  <r>
    <x v="2931"/>
    <s v="18E17S320030  03130 0050"/>
    <s v="7492"/>
    <s v="PINE RIDGE UNITS 3 &amp; 4"/>
    <s v="0100"/>
    <s v="Single Family Residential"/>
    <s v="15"/>
    <s v="18S"/>
    <s v="18E"/>
    <s v="STANDARD"/>
    <x v="0"/>
    <n v="46093"/>
    <n v="1.06"/>
    <s v="000X"/>
    <n v="2796"/>
    <s v="W"/>
    <x v="155"/>
    <s v="DR"/>
    <m/>
    <s v="BEVERLY HILLS"/>
    <m/>
    <s v="PINE RIDGE UNIT 3 PB 8 PG 51 LOT 5 BLK 313"/>
    <n v="286390"/>
    <n v="16930"/>
    <n v="269460"/>
    <n v="145539"/>
    <n v="120539"/>
    <x v="0"/>
    <x v="279"/>
    <n v="60000"/>
    <n v="2068"/>
    <n v="2223"/>
    <x v="1"/>
    <s v="WARRANTY DEED"/>
    <n v="1"/>
    <x v="3"/>
    <x v="1"/>
    <x v="1"/>
    <m/>
    <n v="2748"/>
    <n v="32"/>
    <x v="0"/>
    <x v="0"/>
    <n v="3716"/>
    <m/>
    <m/>
    <m/>
    <m/>
    <s v="SCHULER JAMES F"/>
    <s v="SCHULER CAROL K"/>
    <s v="2796 W BLACKWOOD DR"/>
    <s v="BEVERLY HILLS FL 34465 3431"/>
  </r>
  <r>
    <x v="2932"/>
    <s v="18E17S320030  00540 0050"/>
    <s v="7492"/>
    <s v="PINE RIDGE UNITS 3 &amp; 4"/>
    <s v="0100"/>
    <s v="Single Family Residential"/>
    <s v="04"/>
    <s v="18S"/>
    <s v="18E"/>
    <s v="STANDARD"/>
    <x v="0"/>
    <n v="44663"/>
    <n v="1.03"/>
    <s v="000X"/>
    <n v="3050"/>
    <s v="W"/>
    <x v="156"/>
    <s v="DR"/>
    <m/>
    <s v="BEVERLY HILLS"/>
    <m/>
    <s v="PINE RIDGE UNIT 3 PB 8 PG 51 LOT 5 BLK 54"/>
    <n v="197105"/>
    <n v="16400"/>
    <n v="180705"/>
    <n v="197105"/>
    <n v="197105"/>
    <x v="1"/>
    <x v="552"/>
    <n v="197000"/>
    <n v="3154"/>
    <n v="1171"/>
    <x v="0"/>
    <s v="WARRANTY DEED"/>
    <n v="2"/>
    <x v="2"/>
    <x v="0"/>
    <x v="0"/>
    <n v="1"/>
    <n v="2106"/>
    <n v="32"/>
    <x v="1"/>
    <x v="0"/>
    <n v="3345"/>
    <m/>
    <m/>
    <m/>
    <m/>
    <s v="WILKERSON BRIAN H"/>
    <s v="WILKERSON TINA L"/>
    <s v="3050 W BLOSSOM DR"/>
    <s v="BEVERLY HILLS FL 34465"/>
  </r>
  <r>
    <x v="2933"/>
    <s v="18E17S320030  00550 0030"/>
    <s v="7492"/>
    <s v="PINE RIDGE UNITS 3 &amp; 4"/>
    <s v="0000"/>
    <s v="Vacant Residential"/>
    <s v="04"/>
    <s v="18S"/>
    <s v="18E"/>
    <s v="STANDARD"/>
    <x v="1"/>
    <n v="49848"/>
    <n v="1.1399999999999999"/>
    <s v="000X"/>
    <n v="5155"/>
    <s v="N"/>
    <x v="91"/>
    <s v="BLVD"/>
    <m/>
    <s v="BEVERLY HILLS"/>
    <m/>
    <s v="PINE RIDGE UNIT 3 PB 8 PG 51 LOT 3 BLK 55 TITLE IN OR BK"/>
    <n v="18310"/>
    <n v="18310"/>
    <n v="0"/>
    <n v="18310"/>
    <n v="18310"/>
    <x v="1"/>
    <x v="837"/>
    <n v="25300"/>
    <n v="2785"/>
    <n v="156"/>
    <x v="1"/>
    <s v="WARRANTY DEED"/>
    <m/>
    <x v="6"/>
    <x v="2"/>
    <x v="2"/>
    <m/>
    <m/>
    <m/>
    <x v="2"/>
    <x v="1"/>
    <n v="0"/>
    <m/>
    <m/>
    <m/>
    <m/>
    <s v="BTLC LLC"/>
    <m/>
    <s v="8190 N FANITA DR"/>
    <s v="CITRUS SPRINGS FL 34434"/>
  </r>
  <r>
    <x v="2934"/>
    <s v="18E17S320030  00570 0100"/>
    <s v="7492"/>
    <s v="PINE RIDGE UNITS 3 &amp; 4"/>
    <s v="0100"/>
    <s v="Single Family Residential"/>
    <s v="04"/>
    <s v="18S"/>
    <s v="18E"/>
    <s v="STANDARD"/>
    <x v="0"/>
    <n v="48063"/>
    <n v="1.1000000000000001"/>
    <s v="000X"/>
    <n v="3500"/>
    <s v="W"/>
    <x v="156"/>
    <s v="DR"/>
    <m/>
    <s v="BEVERLY HILLS"/>
    <m/>
    <s v="PINE RIDGE UNIT 3 PB 8 PG 51 LOT 10 BLK 57 "/>
    <n v="303398"/>
    <n v="17650"/>
    <n v="285748"/>
    <n v="269719"/>
    <n v="0"/>
    <x v="0"/>
    <x v="316"/>
    <n v="15000"/>
    <n v="2479"/>
    <n v="148"/>
    <x v="1"/>
    <s v="WARRANTY DEED"/>
    <n v="1"/>
    <x v="40"/>
    <x v="1"/>
    <x v="0"/>
    <n v="1"/>
    <n v="2426"/>
    <n v="32"/>
    <x v="0"/>
    <x v="0"/>
    <n v="3341"/>
    <m/>
    <m/>
    <m/>
    <m/>
    <s v="MARTINEZ IRIS GUZMAN"/>
    <s v="MARTINEZ RIVERA RAMON"/>
    <s v="3500 W BLOSSOM DRIVE"/>
    <s v="BEVERLY HILLS FL 34465"/>
  </r>
  <r>
    <x v="2935"/>
    <s v="18E17S320030  03140 0100"/>
    <s v="7492"/>
    <s v="PINE RIDGE UNITS 3 &amp; 4"/>
    <s v="0100"/>
    <s v="Single Family Residential"/>
    <s v="15"/>
    <s v="18S"/>
    <s v="18E"/>
    <s v="STANDARD"/>
    <x v="0"/>
    <n v="43066"/>
    <n v="0.99"/>
    <s v="000X"/>
    <n v="2821"/>
    <s v="W"/>
    <x v="155"/>
    <s v="DR"/>
    <m/>
    <s v="BEVERLY HILLS"/>
    <m/>
    <s v="PINE RIDGE UNIT 3 PB 8 PG 51 LOT 10 BLK 314"/>
    <n v="164643"/>
    <n v="15820"/>
    <n v="148823"/>
    <n v="110796"/>
    <n v="85796"/>
    <x v="0"/>
    <x v="9"/>
    <n v="9500"/>
    <n v="1045"/>
    <n v="1844"/>
    <x v="1"/>
    <s v="WARRANTY DEED"/>
    <n v="1"/>
    <x v="21"/>
    <x v="1"/>
    <x v="0"/>
    <m/>
    <n v="1818"/>
    <n v="32"/>
    <x v="1"/>
    <x v="0"/>
    <n v="2685"/>
    <m/>
    <m/>
    <m/>
    <m/>
    <s v="WILKINSON WAYNE"/>
    <s v="WILKINSON CELIA"/>
    <s v="2821 W BLACKWOOD DR"/>
    <s v="BEVERLY HILLS FL 34465 3430"/>
  </r>
  <r>
    <x v="2936"/>
    <s v="18E17S320030  00510 0070"/>
    <s v="7492"/>
    <s v="PINE RIDGE UNITS 3 &amp; 4"/>
    <s v="0000"/>
    <s v="Vacant Residential"/>
    <s v="03"/>
    <s v="18S"/>
    <s v="18E"/>
    <s v="GOLF"/>
    <x v="1"/>
    <n v="43351"/>
    <n v="1"/>
    <s v="000X"/>
    <n v="5375"/>
    <s v="N"/>
    <x v="151"/>
    <s v="PT"/>
    <m/>
    <s v="BEVERLY HILLS"/>
    <m/>
    <s v="PINE RIDGE UNIT 3 LOT 7 BLK 51"/>
    <n v="23980"/>
    <n v="23980"/>
    <n v="0"/>
    <n v="23980"/>
    <n v="23980"/>
    <x v="1"/>
    <x v="1066"/>
    <n v="33500"/>
    <n v="2830"/>
    <n v="2013"/>
    <x v="1"/>
    <s v="WARRANTY DEED"/>
    <m/>
    <x v="6"/>
    <x v="2"/>
    <x v="2"/>
    <m/>
    <m/>
    <m/>
    <x v="2"/>
    <x v="1"/>
    <n v="0"/>
    <m/>
    <m/>
    <m/>
    <m/>
    <s v="STALLONE ROBERT S"/>
    <s v="STALLONE LAURI K"/>
    <s v="6417 BLUE BAY CIR"/>
    <s v="LAKE WORTH FL 33467"/>
  </r>
  <r>
    <x v="2937"/>
    <s v="18E17S320030  00510 0120"/>
    <s v="7492"/>
    <s v="PINE RIDGE UNITS 3 &amp; 4"/>
    <s v="0000"/>
    <s v="Vacant Residential"/>
    <s v="03"/>
    <s v="18S"/>
    <s v="18E"/>
    <s v="GOLF"/>
    <x v="1"/>
    <n v="45037"/>
    <n v="1.03"/>
    <s v="000X"/>
    <n v="5253"/>
    <s v="N"/>
    <x v="151"/>
    <s v="PT"/>
    <m/>
    <s v="BEVERLY HILLS"/>
    <m/>
    <s v="PINE RIDGE UNIT 3 PB 8 PG 51 LOT 12 BLK 51"/>
    <n v="21990"/>
    <n v="21990"/>
    <n v="0"/>
    <n v="21990"/>
    <n v="21990"/>
    <x v="1"/>
    <x v="56"/>
    <n v="16500"/>
    <n v="1420"/>
    <n v="2308"/>
    <x v="1"/>
    <s v="WARRANTY DEED"/>
    <m/>
    <x v="6"/>
    <x v="2"/>
    <x v="2"/>
    <m/>
    <m/>
    <m/>
    <x v="2"/>
    <x v="1"/>
    <n v="0"/>
    <m/>
    <m/>
    <m/>
    <m/>
    <s v="KEIRNAN TED W"/>
    <s v="KEIRNAN MARY G"/>
    <s v="8165 38TH AVE N"/>
    <s v="ST PETERSBURG FL 33710"/>
  </r>
  <r>
    <x v="2938"/>
    <s v="18E17S320030  00510 0140"/>
    <s v="7492"/>
    <s v="PINE RIDGE UNITS 3 &amp; 4"/>
    <s v="0100"/>
    <s v="Single Family Residential"/>
    <s v="03"/>
    <s v="18S"/>
    <s v="18E"/>
    <s v="STANDARD"/>
    <x v="0"/>
    <n v="52911"/>
    <n v="1.21"/>
    <s v="000X"/>
    <n v="5149"/>
    <s v="N"/>
    <x v="151"/>
    <s v="PT"/>
    <m/>
    <s v="BEVERLY HILLS"/>
    <m/>
    <s v="PINE RIDGE UNIT 3 PB 8 PG 51 LOT 14 BLK 51"/>
    <n v="338412"/>
    <n v="19440"/>
    <n v="318972"/>
    <n v="326721"/>
    <n v="301721"/>
    <x v="0"/>
    <x v="1067"/>
    <n v="280000"/>
    <n v="2845"/>
    <n v="1454"/>
    <x v="0"/>
    <s v="TO OR FROM BANKS/LOAN CO."/>
    <n v="1"/>
    <x v="0"/>
    <x v="0"/>
    <x v="1"/>
    <m/>
    <n v="2895"/>
    <n v="32"/>
    <x v="0"/>
    <x v="0"/>
    <n v="4078"/>
    <m/>
    <m/>
    <m/>
    <m/>
    <s v="RUSSELL JASON M"/>
    <s v="RUSSELL MADELYN S"/>
    <s v="5149 N MINT PT"/>
    <s v="BEVERLY HILLS FL 34465 4551"/>
  </r>
  <r>
    <x v="2939"/>
    <s v="18E17S320030  00510 0150"/>
    <s v="7492"/>
    <s v="PINE RIDGE UNITS 3 &amp; 4"/>
    <s v="0100"/>
    <s v="Single Family Residential"/>
    <s v="03"/>
    <s v="18S"/>
    <s v="18E"/>
    <s v="GOLF"/>
    <x v="0"/>
    <n v="45778"/>
    <n v="1.05"/>
    <s v="000X"/>
    <n v="2931"/>
    <s v="W"/>
    <x v="11"/>
    <s v="BLVD"/>
    <m/>
    <s v="BEVERLY HILLS"/>
    <m/>
    <s v="PINE RIDGE UNIT 3 PB 8 PG 51 LOT 15 BLK 51"/>
    <n v="212288"/>
    <n v="17960"/>
    <n v="194328"/>
    <n v="157259"/>
    <n v="0"/>
    <x v="0"/>
    <x v="218"/>
    <n v="162000"/>
    <n v="2585"/>
    <n v="1486"/>
    <x v="0"/>
    <s v="WARRANTY DEED"/>
    <n v="1"/>
    <x v="26"/>
    <x v="1"/>
    <x v="0"/>
    <m/>
    <n v="2079"/>
    <n v="32"/>
    <x v="0"/>
    <x v="0"/>
    <n v="2867"/>
    <m/>
    <m/>
    <m/>
    <m/>
    <s v="JEROME ANNA MARIE"/>
    <m/>
    <s v="2931 W PINE RIDGE BLVD"/>
    <s v="BEVERLY HILLS FL 34465"/>
  </r>
  <r>
    <x v="2940"/>
    <s v="18E17S320030  00510 0180"/>
    <s v="7492"/>
    <s v="PINE RIDGE UNITS 3 &amp; 4"/>
    <s v="0100"/>
    <s v="Single Family Residential"/>
    <s v="03"/>
    <s v="18S"/>
    <s v="18E"/>
    <s v="GOLF"/>
    <x v="0"/>
    <n v="43737"/>
    <n v="1"/>
    <s v="000X"/>
    <n v="2849"/>
    <s v="W"/>
    <x v="11"/>
    <s v="BLVD"/>
    <m/>
    <s v="BEVERLY HILLS"/>
    <m/>
    <s v="PINE RIDGE UNIT 3 PB 8 PG 51 LOT 18 BLK 51"/>
    <n v="245217"/>
    <n v="12950"/>
    <n v="232267"/>
    <n v="245217"/>
    <n v="245217"/>
    <x v="1"/>
    <x v="315"/>
    <n v="289800"/>
    <n v="1755"/>
    <n v="1430"/>
    <x v="0"/>
    <s v="WARRANTY DEED"/>
    <n v="1"/>
    <x v="14"/>
    <x v="1"/>
    <x v="1"/>
    <m/>
    <n v="2688"/>
    <n v="32"/>
    <x v="0"/>
    <x v="0"/>
    <n v="3676"/>
    <m/>
    <m/>
    <m/>
    <m/>
    <s v="GILLETTE CHARLES R"/>
    <m/>
    <s v="2849 W PINE RIDGE BLVD"/>
    <s v="BEVERLY HILLS FL 34465 4555"/>
  </r>
  <r>
    <x v="2941"/>
    <s v="18E17S320030  00530 0050"/>
    <s v="7492"/>
    <s v="PINE RIDGE UNITS 3 &amp; 4"/>
    <s v="0100"/>
    <s v="Single Family Residential"/>
    <s v="04"/>
    <s v="18S"/>
    <s v="18E"/>
    <s v="1.0 TO 2.5 ACRES HIGH"/>
    <x v="0"/>
    <n v="56814"/>
    <n v="1.3"/>
    <s v="000X"/>
    <n v="3097"/>
    <s v="W"/>
    <x v="156"/>
    <s v="DR"/>
    <m/>
    <s v="BEVERLY HILLS"/>
    <m/>
    <s v="PINE RIDGE UNIT 3 PB 8 PG 51 LOT 5 BLK 53"/>
    <n v="285270"/>
    <n v="16300"/>
    <n v="268970"/>
    <n v="220840"/>
    <n v="194840"/>
    <x v="0"/>
    <x v="201"/>
    <n v="311900"/>
    <n v="1644"/>
    <n v="500"/>
    <x v="0"/>
    <s v="WARRANTY DEED"/>
    <n v="1"/>
    <x v="22"/>
    <x v="1"/>
    <x v="0"/>
    <m/>
    <n v="2845"/>
    <n v="32"/>
    <x v="0"/>
    <x v="0"/>
    <n v="4032"/>
    <m/>
    <m/>
    <m/>
    <m/>
    <s v="PHIPPS PHYLLIS"/>
    <s v="LUEQUEE DONNA"/>
    <s v="3097 W BLOSSOM DR"/>
    <s v="BEVERLY HILLS FL 34465"/>
  </r>
  <r>
    <x v="2942"/>
    <s v="18E17S320030  00540 0060"/>
    <s v="7492"/>
    <s v="PINE RIDGE UNITS 3 &amp; 4"/>
    <s v="0100"/>
    <s v="Single Family Residential"/>
    <s v="04"/>
    <s v="18S"/>
    <s v="18E"/>
    <s v="STANDARD"/>
    <x v="0"/>
    <n v="43750"/>
    <n v="1"/>
    <s v="000X"/>
    <n v="3046"/>
    <s v="W"/>
    <x v="156"/>
    <s v="DR"/>
    <m/>
    <s v="BEVERLY HILLS"/>
    <m/>
    <s v="PINE RIDGE UNIT 3 PB 8 PG 51 LOT 6 BLK 54"/>
    <n v="244193"/>
    <n v="16070"/>
    <n v="228123"/>
    <n v="207545"/>
    <n v="182545"/>
    <x v="0"/>
    <x v="521"/>
    <n v="215000"/>
    <n v="2791"/>
    <n v="1412"/>
    <x v="0"/>
    <s v="WARRANTY DEED"/>
    <n v="1"/>
    <x v="24"/>
    <x v="1"/>
    <x v="0"/>
    <m/>
    <n v="2409"/>
    <n v="32"/>
    <x v="1"/>
    <x v="0"/>
    <n v="3582"/>
    <m/>
    <m/>
    <m/>
    <m/>
    <s v="BELGRAVE GLENDA V"/>
    <m/>
    <s v="3046 W BLOSSOM DR"/>
    <s v="BEVERLY HILLS FL 34465"/>
  </r>
  <r>
    <x v="2943"/>
    <s v="18E17S320030  00560 0040"/>
    <s v="7492"/>
    <s v="PINE RIDGE UNITS 3 &amp; 4"/>
    <s v="0000"/>
    <s v="Vacant Residential"/>
    <s v="04"/>
    <s v="18S"/>
    <s v="18E"/>
    <s v="STANDARD"/>
    <x v="1"/>
    <n v="28789"/>
    <n v="0.66"/>
    <s v="000X"/>
    <n v="3309"/>
    <s v="W"/>
    <x v="11"/>
    <s v="BLVD"/>
    <m/>
    <s v="BEVERLY HILLS"/>
    <m/>
    <s v="PINE RIDGE UNIT 3 PB 8 PG 51 LOT 4 BLK 56"/>
    <n v="8840"/>
    <n v="8840"/>
    <n v="0"/>
    <n v="8840"/>
    <n v="8840"/>
    <x v="1"/>
    <x v="201"/>
    <n v="16500"/>
    <n v="1648"/>
    <n v="1166"/>
    <x v="1"/>
    <s v="WARRANTY DEED"/>
    <m/>
    <x v="6"/>
    <x v="2"/>
    <x v="2"/>
    <m/>
    <m/>
    <m/>
    <x v="2"/>
    <x v="1"/>
    <n v="0"/>
    <m/>
    <m/>
    <m/>
    <m/>
    <s v="THOR DONALD H JR &amp; TINA J"/>
    <m/>
    <s v="4141 W BONANZA DR"/>
    <s v="BEVERLY HILLS FL 34465"/>
  </r>
  <r>
    <x v="2944"/>
    <s v="18E17S320030  00570 0020"/>
    <s v="7492"/>
    <s v="PINE RIDGE UNITS 3 &amp; 4"/>
    <s v="0100"/>
    <s v="Single Family Residential"/>
    <s v="04"/>
    <s v="18S"/>
    <s v="18E"/>
    <s v="STANDARD"/>
    <x v="0"/>
    <n v="46043"/>
    <n v="1.06"/>
    <s v="000X"/>
    <n v="3268"/>
    <s v="W"/>
    <x v="156"/>
    <s v="DR"/>
    <m/>
    <s v="BEVERLY HILLS"/>
    <m/>
    <s v="PINE RIDGE UNIT 3 LOT 2 BLK 57 DESC IN OR BK 642 PG 675"/>
    <n v="338624"/>
    <n v="16910"/>
    <n v="321714"/>
    <n v="272219"/>
    <n v="247219"/>
    <x v="0"/>
    <x v="1068"/>
    <n v="14200"/>
    <n v="642"/>
    <n v="675"/>
    <x v="0"/>
    <s v="FROM DEVELOPERS"/>
    <n v="1"/>
    <x v="3"/>
    <x v="0"/>
    <x v="1"/>
    <m/>
    <n v="2933"/>
    <n v="32"/>
    <x v="0"/>
    <x v="0"/>
    <n v="4217"/>
    <m/>
    <m/>
    <m/>
    <m/>
    <s v="ARAYA ESMERALDO M"/>
    <s v="ARAYA SOLEDAD E"/>
    <s v="3268 W BLOSSOM DR"/>
    <s v="BEVERLY HILLS FL 34465"/>
  </r>
  <r>
    <x v="2945"/>
    <s v="18E17S320030  03140 0050"/>
    <s v="7492"/>
    <s v="PINE RIDGE UNITS 3 &amp; 4"/>
    <s v="0100"/>
    <s v="Single Family Residential"/>
    <s v="15"/>
    <s v="18S"/>
    <s v="18E"/>
    <s v="STANDARD"/>
    <x v="0"/>
    <n v="46934"/>
    <n v="1.08"/>
    <s v="000X"/>
    <n v="2794"/>
    <s v="W"/>
    <x v="152"/>
    <s v="DR"/>
    <m/>
    <s v="BEVERLY HILLS"/>
    <m/>
    <s v="PINE RIDGE UNIT 3 PB 8 PG 51 LOT 5 BLK 314"/>
    <n v="255738"/>
    <n v="17240"/>
    <n v="238498"/>
    <n v="217944"/>
    <n v="192444"/>
    <x v="0"/>
    <x v="1038"/>
    <n v="230000"/>
    <n v="2466"/>
    <n v="699"/>
    <x v="0"/>
    <s v="WARRANTY DEED"/>
    <n v="1"/>
    <x v="24"/>
    <x v="1"/>
    <x v="0"/>
    <m/>
    <n v="2339"/>
    <n v="32"/>
    <x v="0"/>
    <x v="0"/>
    <n v="3637"/>
    <m/>
    <m/>
    <m/>
    <m/>
    <s v="KELNER LAURIE"/>
    <m/>
    <s v="2794 W MESA VERDE DR"/>
    <s v="BEVERLY HILLS FL 34465"/>
  </r>
  <r>
    <x v="2946"/>
    <s v="18E17S320030  03140 0060"/>
    <s v="7492"/>
    <s v="PINE RIDGE UNITS 3 &amp; 4"/>
    <s v="0000"/>
    <s v="Vacant Residential"/>
    <s v="15"/>
    <s v="18S"/>
    <s v="18E"/>
    <s v="STANDARD"/>
    <x v="1"/>
    <n v="49356"/>
    <n v="1.1299999999999999"/>
    <s v="000X"/>
    <n v="2782"/>
    <s v="W"/>
    <x v="152"/>
    <s v="DR"/>
    <m/>
    <s v="BEVERLY HILLS"/>
    <m/>
    <s v="PINE RIDGE UNIT 3 PB 8 PG 51 LOT 6 BLK 314"/>
    <n v="18130"/>
    <n v="18130"/>
    <n v="0"/>
    <n v="18130"/>
    <n v="18130"/>
    <x v="1"/>
    <x v="1069"/>
    <n v="22500"/>
    <n v="3050"/>
    <n v="529"/>
    <x v="1"/>
    <s v="WARRANTY DEED"/>
    <m/>
    <x v="6"/>
    <x v="2"/>
    <x v="2"/>
    <m/>
    <m/>
    <m/>
    <x v="2"/>
    <x v="1"/>
    <n v="0"/>
    <m/>
    <m/>
    <m/>
    <m/>
    <s v="FUSARO CHRISTOPHER JAMES"/>
    <s v="FUSARO PAMELA ANN"/>
    <s v="24 MIDROCKS RD"/>
    <s v="RIDGEFIELD CT 06877"/>
  </r>
  <r>
    <x v="2947"/>
    <s v="18E17S320030  00570 0070"/>
    <s v="7492"/>
    <s v="PINE RIDGE UNITS 3 &amp; 4"/>
    <s v="0100"/>
    <s v="Single Family Residential"/>
    <s v="04"/>
    <s v="18S"/>
    <s v="18E"/>
    <s v="STANDARD"/>
    <x v="0"/>
    <n v="46607"/>
    <n v="1.07"/>
    <s v="000X"/>
    <n v="3420"/>
    <s v="W"/>
    <x v="156"/>
    <s v="DR"/>
    <m/>
    <s v="BEVERLY HILLS"/>
    <m/>
    <s v="PINE RIDGE UNIT 3 PB 8 PG 51 LOT 7 BLK 57"/>
    <n v="208550"/>
    <n v="17120"/>
    <n v="191430"/>
    <n v="166945"/>
    <n v="141945"/>
    <x v="0"/>
    <x v="730"/>
    <n v="130000"/>
    <n v="1270"/>
    <n v="1867"/>
    <x v="0"/>
    <s v="WARRANTY DEED"/>
    <n v="1"/>
    <x v="13"/>
    <x v="1"/>
    <x v="0"/>
    <m/>
    <n v="1972"/>
    <n v="32"/>
    <x v="0"/>
    <x v="0"/>
    <n v="2882"/>
    <m/>
    <m/>
    <m/>
    <m/>
    <s v="STONE THEODORE R JR"/>
    <m/>
    <s v="3420 W BLOSSOM DR"/>
    <s v="BEVERLY HILLS FL 34465 2243"/>
  </r>
  <r>
    <x v="2948"/>
    <s v="18E17S320030  00570 0110"/>
    <s v="7492"/>
    <s v="PINE RIDGE UNITS 3 &amp; 4"/>
    <s v="0000"/>
    <s v="Vacant Residential"/>
    <s v="04"/>
    <s v="18S"/>
    <s v="18E"/>
    <s v="STANDARD"/>
    <x v="1"/>
    <n v="53853"/>
    <n v="1.24"/>
    <s v="000X"/>
    <n v="3528"/>
    <s v="W"/>
    <x v="156"/>
    <s v="DR"/>
    <m/>
    <s v="BEVERLY HILLS"/>
    <m/>
    <s v="PINE RIDGE UNIT 3 PB 8 PG 51 LOT 11 BLK 57"/>
    <n v="19780"/>
    <n v="19780"/>
    <n v="0"/>
    <n v="19780"/>
    <n v="19780"/>
    <x v="1"/>
    <x v="1070"/>
    <n v="13500"/>
    <n v="1401"/>
    <n v="478"/>
    <x v="1"/>
    <s v="WARRANTY DEED"/>
    <m/>
    <x v="6"/>
    <x v="2"/>
    <x v="2"/>
    <m/>
    <m/>
    <m/>
    <x v="2"/>
    <x v="1"/>
    <n v="0"/>
    <m/>
    <m/>
    <m/>
    <m/>
    <s v="HECHT DR ALAN I"/>
    <s v="HECHT KATHLEEN M"/>
    <s v="420 GARDINERS AVE"/>
    <s v="LEVITTOWN NY 11756"/>
  </r>
  <r>
    <x v="2949"/>
    <s v="18E17S320030  03140 0120"/>
    <s v="7492"/>
    <s v="PINE RIDGE UNITS 3 &amp; 4"/>
    <s v="0000"/>
    <s v="Vacant Residential"/>
    <s v="15"/>
    <s v="18S"/>
    <s v="18E"/>
    <s v="STANDARD"/>
    <x v="1"/>
    <n v="44492"/>
    <n v="1.02"/>
    <s v="000X"/>
    <n v="2927"/>
    <s v="W"/>
    <x v="155"/>
    <s v="DR"/>
    <m/>
    <s v="BEVERLY HILLS"/>
    <m/>
    <s v="PINE RIDGE UNIT 3 PB 8 PG 51 LOT 12 BLK 314 "/>
    <n v="16340"/>
    <n v="16340"/>
    <n v="0"/>
    <n v="16340"/>
    <n v="16340"/>
    <x v="1"/>
    <x v="274"/>
    <n v="18000"/>
    <n v="1521"/>
    <n v="1356"/>
    <x v="1"/>
    <s v="FROM DEVELOPERS"/>
    <m/>
    <x v="6"/>
    <x v="2"/>
    <x v="2"/>
    <m/>
    <m/>
    <m/>
    <x v="2"/>
    <x v="1"/>
    <n v="0"/>
    <m/>
    <m/>
    <m/>
    <m/>
    <s v="TEJADA CARLINA S"/>
    <m/>
    <s v="2385 COVENTRY RD"/>
    <s v="CLEVELAND HEIGHTS OH 44118"/>
  </r>
  <r>
    <x v="2950"/>
    <s v="18E17S320030  00510 0100"/>
    <s v="7492"/>
    <s v="PINE RIDGE UNITS 3 &amp; 4"/>
    <s v="0000"/>
    <s v="Vacant Residential"/>
    <s v="03"/>
    <s v="18S"/>
    <s v="18E"/>
    <s v="GOLF"/>
    <x v="1"/>
    <n v="43351"/>
    <n v="1"/>
    <s v="000X"/>
    <n v="5317"/>
    <s v="N"/>
    <x v="151"/>
    <s v="PT"/>
    <m/>
    <s v="BEVERLY HILLS"/>
    <m/>
    <s v="PINE RIDGE UNIT 3 PB 8 PG 51 LOT 10 BLK 51 "/>
    <n v="23980"/>
    <n v="23980"/>
    <n v="0"/>
    <n v="23980"/>
    <n v="23980"/>
    <x v="1"/>
    <x v="129"/>
    <n v="60000"/>
    <n v="1731"/>
    <n v="1368"/>
    <x v="1"/>
    <s v="WARRANTY DEED"/>
    <m/>
    <x v="6"/>
    <x v="2"/>
    <x v="2"/>
    <m/>
    <m/>
    <m/>
    <x v="2"/>
    <x v="1"/>
    <n v="0"/>
    <m/>
    <m/>
    <m/>
    <m/>
    <s v="PATTERSON CYNTHIA &amp;"/>
    <s v="ALICIA DEWAR"/>
    <s v="527 NW 120TH DR"/>
    <s v="CORAL SPRINGS FL 33071"/>
  </r>
  <r>
    <x v="2951"/>
    <s v="18E17S320030  00510 0130"/>
    <s v="7492"/>
    <s v="PINE RIDGE UNITS 3 &amp; 4"/>
    <s v="0100"/>
    <s v="Single Family Residential"/>
    <s v="03"/>
    <s v="18S"/>
    <s v="18E"/>
    <s v="GOLF"/>
    <x v="0"/>
    <n v="45173"/>
    <n v="1.04"/>
    <s v="000X"/>
    <n v="5201"/>
    <s v="N"/>
    <x v="151"/>
    <s v="PT"/>
    <m/>
    <s v="BEVERLY HILLS"/>
    <m/>
    <s v="PINE RIDGE UNIT 3 PB 8 PG 51 LOT 13 BLK 51"/>
    <n v="249083"/>
    <n v="21490"/>
    <n v="227593"/>
    <n v="205611"/>
    <n v="175611"/>
    <x v="0"/>
    <x v="315"/>
    <n v="50000"/>
    <n v="1760"/>
    <n v="919"/>
    <x v="0"/>
    <s v="CORRECTIVE/QC/TD/COT"/>
    <n v="1"/>
    <x v="11"/>
    <x v="3"/>
    <x v="0"/>
    <m/>
    <n v="2310"/>
    <n v="32"/>
    <x v="0"/>
    <x v="0"/>
    <n v="2606"/>
    <m/>
    <m/>
    <m/>
    <m/>
    <s v="UZZLE NORMAN"/>
    <m/>
    <s v="5201 N MINT PT"/>
    <s v="BEVERLY HILLS FL 34465"/>
  </r>
  <r>
    <x v="2952"/>
    <s v="18E17S320030  00510 0210"/>
    <s v="7492"/>
    <s v="PINE RIDGE UNITS 3 &amp; 4"/>
    <s v="0000"/>
    <s v="Vacant Residential"/>
    <s v="03"/>
    <s v="18S"/>
    <s v="18E"/>
    <s v="GOLF"/>
    <x v="1"/>
    <n v="44990"/>
    <n v="1.03"/>
    <s v="000X"/>
    <n v="5156"/>
    <s v="N"/>
    <x v="147"/>
    <s v="DR"/>
    <m/>
    <s v="BEVERLY HILLS"/>
    <m/>
    <s v="PINE RIDGE UNIT 3 LOT 21 BLK 51 DESC IN OR BK 657 PG 601"/>
    <n v="25520"/>
    <n v="25520"/>
    <n v="0"/>
    <n v="25520"/>
    <n v="25520"/>
    <x v="1"/>
    <x v="1071"/>
    <n v="14900"/>
    <n v="657"/>
    <n v="601"/>
    <x v="1"/>
    <s v="FROM DEVELOPERS"/>
    <m/>
    <x v="6"/>
    <x v="2"/>
    <x v="2"/>
    <m/>
    <m/>
    <m/>
    <x v="2"/>
    <x v="1"/>
    <n v="0"/>
    <m/>
    <m/>
    <m/>
    <m/>
    <s v="BOLTZ BEVERLY"/>
    <s v="AUSTIN VALERIE"/>
    <s v="280 S COLLIER BLVD"/>
    <s v="MARCO ISLAND FL 34145"/>
  </r>
  <r>
    <x v="2953"/>
    <s v="18E17S320030  00520 0070"/>
    <s v="7492"/>
    <s v="PINE RIDGE UNITS 3 &amp; 4"/>
    <s v="0100"/>
    <s v="Single Family Residential"/>
    <s v="03"/>
    <s v="18S"/>
    <s v="18E"/>
    <s v="STANDARD"/>
    <x v="0"/>
    <n v="45275"/>
    <n v="1.04"/>
    <s v="000X"/>
    <n v="2925"/>
    <s v="W"/>
    <x v="157"/>
    <s v="PL"/>
    <m/>
    <s v="BEVERLY HILLS"/>
    <m/>
    <s v="PINE RIDGE UNIT 3 LOT 7 BLK 52"/>
    <n v="248589"/>
    <n v="16630"/>
    <n v="231959"/>
    <n v="176918"/>
    <n v="151918"/>
    <x v="0"/>
    <x v="88"/>
    <n v="9500"/>
    <n v="1248"/>
    <n v="1880"/>
    <x v="1"/>
    <s v="WARRANTY DEED"/>
    <n v="1"/>
    <x v="23"/>
    <x v="1"/>
    <x v="0"/>
    <m/>
    <n v="2379"/>
    <n v="32"/>
    <x v="0"/>
    <x v="0"/>
    <n v="3339"/>
    <m/>
    <m/>
    <m/>
    <m/>
    <s v="TUTHILL SHAUN D"/>
    <m/>
    <s v="2925 W ROSEHILL PL"/>
    <s v="BEVERLY HILLS FL 34465"/>
  </r>
  <r>
    <x v="2954"/>
    <s v="18E17S320030  00520 0080"/>
    <s v="7492"/>
    <s v="PINE RIDGE UNITS 3 &amp; 4"/>
    <s v="0000"/>
    <s v="Vacant Residential"/>
    <s v="03"/>
    <s v="18S"/>
    <s v="18E"/>
    <s v="STANDARD"/>
    <x v="1"/>
    <n v="43546"/>
    <n v="1"/>
    <s v="000X"/>
    <n v="2953"/>
    <s v="W"/>
    <x v="157"/>
    <s v="PL"/>
    <m/>
    <s v="BEVERLY HILLS"/>
    <m/>
    <s v="PINE RIDGE UNIT 3 PB 8 PG 51 LOT 8 BLK 52"/>
    <n v="16000"/>
    <n v="16000"/>
    <n v="0"/>
    <n v="16000"/>
    <n v="16000"/>
    <x v="1"/>
    <x v="11"/>
    <n v="15800"/>
    <n v="1625"/>
    <n v="2096"/>
    <x v="1"/>
    <s v="FROM DEVELOPERS"/>
    <m/>
    <x v="6"/>
    <x v="2"/>
    <x v="2"/>
    <m/>
    <m/>
    <m/>
    <x v="2"/>
    <x v="1"/>
    <n v="0"/>
    <m/>
    <m/>
    <m/>
    <m/>
    <s v="SANCHEZ BLANCA D"/>
    <m/>
    <s v="8549 SW 133RD PL"/>
    <s v="MIAMI FL 33183 4177"/>
  </r>
  <r>
    <x v="2955"/>
    <s v="18E17S320030  00530 0030"/>
    <s v="7492"/>
    <s v="PINE RIDGE UNITS 3 &amp; 4"/>
    <s v="0000"/>
    <s v="Vacant Residential"/>
    <s v="04"/>
    <s v="18S"/>
    <s v="18E"/>
    <s v="STANDARD"/>
    <x v="1"/>
    <n v="44122"/>
    <n v="1.01"/>
    <s v="000X"/>
    <n v="3055"/>
    <s v="W"/>
    <x v="156"/>
    <s v="DR"/>
    <m/>
    <s v="BEVERLY HILLS"/>
    <m/>
    <s v="PINE RIDGE UNIT 3 PB 8 PG 51 LOT 3 BLK 53"/>
    <n v="16210"/>
    <n v="16210"/>
    <n v="0"/>
    <n v="16210"/>
    <n v="16210"/>
    <x v="1"/>
    <x v="913"/>
    <n v="23000"/>
    <n v="2904"/>
    <n v="2391"/>
    <x v="1"/>
    <s v="WARRANTY DEED"/>
    <m/>
    <x v="6"/>
    <x v="2"/>
    <x v="2"/>
    <m/>
    <m/>
    <m/>
    <x v="2"/>
    <x v="1"/>
    <n v="0"/>
    <m/>
    <m/>
    <m/>
    <m/>
    <s v="TRADEMARK BUILDING GROUP LLC"/>
    <m/>
    <s v="1411 NW 19TH ST"/>
    <s v="CRYSTAL RIVER FL 34429"/>
  </r>
  <r>
    <x v="2956"/>
    <s v="18E17S320030  03130 0020"/>
    <s v="7492"/>
    <s v="PINE RIDGE UNITS 3 &amp; 4"/>
    <s v="0000"/>
    <s v="Vacant Residential"/>
    <s v="15"/>
    <s v="18S"/>
    <s v="18E"/>
    <s v="STANDARD"/>
    <x v="1"/>
    <n v="44420"/>
    <n v="1.02"/>
    <s v="000X"/>
    <n v="2896"/>
    <s v="W"/>
    <x v="155"/>
    <s v="DR"/>
    <m/>
    <s v="BEVERLY HILLS"/>
    <m/>
    <s v="PINE RIDGE UNIT 3 PB 8 PG 51 LOT 2 BLK 313"/>
    <n v="16320"/>
    <n v="16320"/>
    <n v="0"/>
    <n v="16320"/>
    <n v="16320"/>
    <x v="1"/>
    <x v="207"/>
    <n v="51500"/>
    <n v="1788"/>
    <n v="1231"/>
    <x v="1"/>
    <s v="WARRANTY DEED"/>
    <m/>
    <x v="6"/>
    <x v="2"/>
    <x v="2"/>
    <m/>
    <m/>
    <m/>
    <x v="2"/>
    <x v="1"/>
    <n v="0"/>
    <m/>
    <m/>
    <m/>
    <m/>
    <s v="BALTZLEY OLWEN M"/>
    <s v="BALTZLEY TERRY W"/>
    <s v="6560 ARTHUR ST"/>
    <s v="HOLLYWOOD FL 33024"/>
  </r>
  <r>
    <x v="2957"/>
    <s v="18E17S320030  00560 0050"/>
    <s v="7492"/>
    <s v="PINE RIDGE UNITS 3 &amp; 4"/>
    <s v="0000"/>
    <s v="Vacant Residential"/>
    <s v="04"/>
    <s v="18S"/>
    <s v="18E"/>
    <s v="STANDARD"/>
    <x v="1"/>
    <n v="30642"/>
    <n v="0.7"/>
    <s v="000X"/>
    <n v="3297"/>
    <s v="W"/>
    <x v="11"/>
    <s v="BLVD"/>
    <m/>
    <s v="BEVERLY HILLS"/>
    <m/>
    <s v="PINE RIDGE UNIT 3 PB 8 PG 51 LOT 5 BLK 56 "/>
    <n v="9370"/>
    <n v="9370"/>
    <n v="0"/>
    <n v="9370"/>
    <n v="9370"/>
    <x v="1"/>
    <x v="149"/>
    <n v="15000"/>
    <n v="1385"/>
    <n v="2335"/>
    <x v="1"/>
    <s v="WARRANTY DEED"/>
    <m/>
    <x v="6"/>
    <x v="2"/>
    <x v="2"/>
    <m/>
    <m/>
    <m/>
    <x v="2"/>
    <x v="1"/>
    <n v="0"/>
    <m/>
    <m/>
    <m/>
    <m/>
    <s v="ROESSLER PAUL A &amp; SONG"/>
    <m/>
    <s v="2461 N TRAMPLE TER"/>
    <s v="BEVERLY HILLS FL 34465"/>
  </r>
  <r>
    <x v="2958"/>
    <s v="18E17S320030  00570 0080"/>
    <s v="7492"/>
    <s v="PINE RIDGE UNITS 3 &amp; 4"/>
    <s v="0100"/>
    <s v="Single Family Residential"/>
    <s v="04"/>
    <s v="18S"/>
    <s v="18E"/>
    <s v="STANDARD"/>
    <x v="0"/>
    <n v="46077"/>
    <n v="1.06"/>
    <s v="000X"/>
    <n v="3456"/>
    <s v="W"/>
    <x v="156"/>
    <s v="DR"/>
    <m/>
    <s v="BEVERLY HILLS"/>
    <m/>
    <s v="PINE RIDGE UNIT 3 PB 8 PG 51 LOT 8 BLK 57"/>
    <n v="218293"/>
    <n v="16920"/>
    <n v="201373"/>
    <n v="169017"/>
    <n v="144017"/>
    <x v="0"/>
    <x v="544"/>
    <n v="12000"/>
    <n v="1303"/>
    <n v="1390"/>
    <x v="1"/>
    <s v="WARRANTY DEED"/>
    <n v="1"/>
    <x v="5"/>
    <x v="1"/>
    <x v="0"/>
    <m/>
    <n v="2168"/>
    <n v="32"/>
    <x v="0"/>
    <x v="0"/>
    <n v="3075"/>
    <m/>
    <m/>
    <m/>
    <m/>
    <s v="BUCARO TERRY S"/>
    <s v="BUCARO MILDRED A"/>
    <s v="3456 W BLOSSOM DR"/>
    <s v="BEVERLY HILLS FL 34465"/>
  </r>
  <r>
    <x v="2959"/>
    <s v="18E17S320030  00570 0120"/>
    <s v="7492"/>
    <s v="PINE RIDGE UNITS 3 &amp; 4"/>
    <s v="0100"/>
    <s v="Single Family Residential"/>
    <s v="04"/>
    <s v="18S"/>
    <s v="18E"/>
    <s v="STANDARD"/>
    <x v="0"/>
    <n v="49760"/>
    <n v="1.1399999999999999"/>
    <s v="000X"/>
    <n v="5329"/>
    <s v="N"/>
    <x v="86"/>
    <s v="DR"/>
    <m/>
    <s v="BEVERLY HILLS"/>
    <m/>
    <s v="PINE RIDGE UNIT 3 PB 8 PG 51 LOT 12 BLK 57"/>
    <n v="354916"/>
    <n v="18280"/>
    <n v="336636"/>
    <n v="311622"/>
    <n v="286622"/>
    <x v="0"/>
    <x v="1072"/>
    <n v="430000"/>
    <n v="2974"/>
    <n v="1049"/>
    <x v="0"/>
    <s v="WARRANTY DEED"/>
    <n v="1"/>
    <x v="41"/>
    <x v="1"/>
    <x v="0"/>
    <m/>
    <n v="2404"/>
    <n v="32"/>
    <x v="0"/>
    <x v="0"/>
    <n v="3893"/>
    <m/>
    <m/>
    <m/>
    <m/>
    <s v="BYERS GARY"/>
    <s v="BYERS REBECCA"/>
    <s v="5329 N ALLAMANDRA DR"/>
    <s v="BEVERLY HILLS FL 34465"/>
  </r>
  <r>
    <x v="2960"/>
    <s v="18E17S320030  00570 0150"/>
    <s v="7492"/>
    <s v="PINE RIDGE UNITS 3 &amp; 4"/>
    <s v="0100"/>
    <s v="Single Family Residential"/>
    <s v="04"/>
    <s v="18S"/>
    <s v="18E"/>
    <s v="STANDARD"/>
    <x v="0"/>
    <n v="46545"/>
    <n v="1.07"/>
    <s v="000X"/>
    <n v="3577"/>
    <s v="W"/>
    <x v="11"/>
    <s v="BLVD"/>
    <m/>
    <s v="BEVERLY HILLS"/>
    <m/>
    <s v="PINE RIDGE UNIT 3 PB 8 PG 51 LOT 15 BLK 57"/>
    <n v="234482"/>
    <n v="17100"/>
    <n v="217382"/>
    <n v="182999"/>
    <n v="157999"/>
    <x v="1"/>
    <x v="47"/>
    <n v="345000"/>
    <n v="3113"/>
    <n v="784"/>
    <x v="0"/>
    <s v="WARRANTY DEED"/>
    <n v="1"/>
    <x v="5"/>
    <x v="1"/>
    <x v="0"/>
    <m/>
    <n v="2402"/>
    <n v="32"/>
    <x v="0"/>
    <x v="0"/>
    <n v="3188"/>
    <m/>
    <m/>
    <m/>
    <m/>
    <s v="SWACKHAMMER TAD"/>
    <s v="SWACKHAMMER KIMBERLY"/>
    <s v="3577 W PINE RIDGE BLVD"/>
    <s v="BEVERLY HILLS FL 34465"/>
  </r>
  <r>
    <x v="2961"/>
    <s v="18E17S320030  00510 0060"/>
    <s v="7492"/>
    <s v="PINE RIDGE UNITS 3 &amp; 4"/>
    <s v="0100"/>
    <s v="Single Family Residential"/>
    <s v="03"/>
    <s v="18S"/>
    <s v="18E"/>
    <s v="GOLF"/>
    <x v="0"/>
    <n v="43351"/>
    <n v="1"/>
    <s v="000X"/>
    <n v="5407"/>
    <s v="N"/>
    <x v="151"/>
    <s v="PT"/>
    <m/>
    <s v="BEVERLY HILLS"/>
    <m/>
    <s v="PINE RIDGE UNIT 3 LOT 6 BLK 51 DESC IN OR BK 664 PG 297"/>
    <n v="23980"/>
    <n v="23980"/>
    <n v="0"/>
    <n v="23980"/>
    <n v="23980"/>
    <x v="0"/>
    <x v="1073"/>
    <n v="26000"/>
    <n v="3035"/>
    <n v="1158"/>
    <x v="1"/>
    <s v="WARRANTY DEED"/>
    <n v="1"/>
    <x v="31"/>
    <x v="1"/>
    <x v="0"/>
    <m/>
    <n v="2479"/>
    <n v="32"/>
    <x v="0"/>
    <x v="0"/>
    <n v="3650"/>
    <m/>
    <m/>
    <m/>
    <m/>
    <s v="RHODES BRIAN"/>
    <s v="RHODES DEBORAH"/>
    <s v="5407 N MINT PT"/>
    <s v="BEVERLY HILLS FL 34465"/>
  </r>
  <r>
    <x v="2962"/>
    <s v="18E17S320030  00510 0160"/>
    <s v="7492"/>
    <s v="PINE RIDGE UNITS 3 &amp; 4"/>
    <s v="0100"/>
    <s v="Single Family Residential"/>
    <s v="03"/>
    <s v="18S"/>
    <s v="18E"/>
    <s v="GOLF"/>
    <x v="0"/>
    <n v="45214"/>
    <n v="1.04"/>
    <s v="000X"/>
    <n v="2903"/>
    <s v="W"/>
    <x v="11"/>
    <s v="BLVD"/>
    <m/>
    <s v="BEVERLY HILLS"/>
    <m/>
    <s v="PINE RIDGE UNIT 3 PB 8 PG 51 LOT 16 BLK 51"/>
    <n v="324504"/>
    <n v="25450"/>
    <n v="299054"/>
    <n v="324504"/>
    <n v="324504"/>
    <x v="0"/>
    <x v="1074"/>
    <n v="339000"/>
    <n v="3081"/>
    <n v="2047"/>
    <x v="0"/>
    <s v="TO/FROM TSTEES BANKRUPT/EXEC/GUARD"/>
    <n v="1"/>
    <x v="0"/>
    <x v="0"/>
    <x v="0"/>
    <m/>
    <n v="2807"/>
    <n v="32"/>
    <x v="1"/>
    <x v="0"/>
    <n v="4793"/>
    <m/>
    <m/>
    <m/>
    <m/>
    <s v="CORDER JOHN B JR"/>
    <s v="CORDER PATRICIA A"/>
    <s v="2903 W PINE RIDGE BLVD"/>
    <s v="BEVERLY HILLS FL 34465"/>
  </r>
  <r>
    <x v="2963"/>
    <s v="18E17S320030  00510 0250"/>
    <s v="7492"/>
    <s v="PINE RIDGE UNITS 3 &amp; 4"/>
    <s v="0100"/>
    <s v="Single Family Residential"/>
    <s v="03"/>
    <s v="18S"/>
    <s v="18E"/>
    <s v="GOLF"/>
    <x v="0"/>
    <n v="45875"/>
    <n v="1.05"/>
    <s v="000X"/>
    <n v="5220"/>
    <s v="N"/>
    <x v="147"/>
    <s v="DR"/>
    <m/>
    <s v="BEVERLY HILLS"/>
    <m/>
    <s v="PINE RIDGE UNIT 3 PB 8 PG 51 LOT 25 BLK 51"/>
    <n v="321962"/>
    <n v="26560"/>
    <n v="295402"/>
    <n v="321962"/>
    <n v="296962"/>
    <x v="0"/>
    <x v="961"/>
    <n v="42000"/>
    <n v="2759"/>
    <n v="1099"/>
    <x v="1"/>
    <s v="WARRANTY DEED"/>
    <n v="1"/>
    <x v="29"/>
    <x v="1"/>
    <x v="0"/>
    <m/>
    <n v="2381"/>
    <n v="32"/>
    <x v="0"/>
    <x v="0"/>
    <n v="3526"/>
    <m/>
    <m/>
    <m/>
    <m/>
    <s v="OBRIEN RICHARD C"/>
    <s v="OBRIEN KAREN S"/>
    <s v="5220 N CLIFF DR"/>
    <s v="BEVERLY HILLS FL 34465"/>
  </r>
  <r>
    <x v="2964"/>
    <s v="18E17S320030  00510 0280"/>
    <s v="7492"/>
    <s v="PINE RIDGE UNITS 3 &amp; 4"/>
    <s v="0100"/>
    <s v="Single Family Residential"/>
    <s v="03"/>
    <s v="18S"/>
    <s v="18E"/>
    <s v="GOLF"/>
    <x v="0"/>
    <n v="47526"/>
    <n v="1.0900000000000001"/>
    <s v="000X"/>
    <n v="5268"/>
    <s v="N"/>
    <x v="147"/>
    <s v="DR"/>
    <m/>
    <s v="BEVERLY HILLS"/>
    <m/>
    <s v="PINE RIDGE UNIT 3 PB 8 PG 51 LOT 28 BLK 51"/>
    <n v="249812"/>
    <n v="21990"/>
    <n v="227822"/>
    <n v="249812"/>
    <n v="224312"/>
    <x v="0"/>
    <x v="1075"/>
    <n v="317000"/>
    <n v="2947"/>
    <n v="289"/>
    <x v="0"/>
    <s v="WARRANTY DEED"/>
    <n v="1"/>
    <x v="22"/>
    <x v="1"/>
    <x v="0"/>
    <m/>
    <n v="2509"/>
    <n v="32"/>
    <x v="1"/>
    <x v="0"/>
    <n v="3790"/>
    <m/>
    <m/>
    <m/>
    <m/>
    <s v="LAWSON GARY P"/>
    <s v="LAWSON CARRIE Y"/>
    <s v="5268 N CLIFF DR"/>
    <s v="BEVERLY HILLS FL 34465"/>
  </r>
  <r>
    <x v="2965"/>
    <s v="18E17S320030  00520 0010"/>
    <s v="7492"/>
    <s v="PINE RIDGE UNITS 3 &amp; 4"/>
    <s v="0100"/>
    <s v="Single Family Residential"/>
    <s v="04"/>
    <s v="18S"/>
    <s v="18E"/>
    <s v="1.0 TO 2.5 ACRES HIGH"/>
    <x v="0"/>
    <n v="59452"/>
    <n v="1.36"/>
    <s v="000X"/>
    <n v="3085"/>
    <s v="W"/>
    <x v="157"/>
    <s v="PL"/>
    <m/>
    <s v="BEVERLY HILLS"/>
    <m/>
    <s v="PINE RIDGE UNIT 3 PB 8 PG 51 LOT 1 BLK 52"/>
    <n v="320134"/>
    <n v="17060"/>
    <n v="303074"/>
    <n v="303992"/>
    <n v="278992"/>
    <x v="0"/>
    <x v="145"/>
    <n v="410000"/>
    <n v="3145"/>
    <n v="2461"/>
    <x v="0"/>
    <s v="WARRANTY DEED"/>
    <n v="1"/>
    <x v="15"/>
    <x v="1"/>
    <x v="1"/>
    <m/>
    <n v="3085"/>
    <n v="32"/>
    <x v="0"/>
    <x v="0"/>
    <n v="4344"/>
    <m/>
    <m/>
    <m/>
    <m/>
    <s v="DRAKE ALBERT JR"/>
    <s v="FIORENZA GEORGE L SR"/>
    <s v="3085 W ROSEHILL PL"/>
    <s v="BEVERLY HILLS FL 34465"/>
  </r>
  <r>
    <x v="2966"/>
    <s v="18E17S320030  00520 0020"/>
    <s v="7492"/>
    <s v="PINE RIDGE UNITS 3 &amp; 4"/>
    <s v="0000"/>
    <s v="Vacant Residential"/>
    <s v="04"/>
    <s v="18S"/>
    <s v="18E"/>
    <s v="1.0 TO 2.5 ACRES HIGH"/>
    <x v="1"/>
    <n v="54681"/>
    <n v="1.26"/>
    <s v="000X"/>
    <n v="5529"/>
    <s v="N"/>
    <x v="91"/>
    <s v="BLVD"/>
    <m/>
    <s v="BEVERLY HILLS"/>
    <m/>
    <s v="PINE RIDGE UNIT 3 PB 8 PG 51 LOT 2 BLK 52"/>
    <n v="15690"/>
    <n v="15690"/>
    <n v="0"/>
    <n v="15690"/>
    <n v="15690"/>
    <x v="1"/>
    <x v="253"/>
    <n v="19900"/>
    <n v="3040"/>
    <n v="1316"/>
    <x v="1"/>
    <s v="WARRANTY DEED"/>
    <m/>
    <x v="6"/>
    <x v="2"/>
    <x v="2"/>
    <m/>
    <m/>
    <m/>
    <x v="2"/>
    <x v="1"/>
    <n v="0"/>
    <m/>
    <m/>
    <m/>
    <m/>
    <s v="HOMES BY ANNDAVID INC"/>
    <m/>
    <s v="PO BOX 70"/>
    <s v="MORRISTON FL 32668"/>
  </r>
  <r>
    <x v="2967"/>
    <s v="18E17S320030  00540 0020"/>
    <s v="7492"/>
    <s v="PINE RIDGE UNITS 3 &amp; 4"/>
    <s v="0000"/>
    <s v="Vacant Residential"/>
    <s v="04"/>
    <s v="18S"/>
    <s v="18E"/>
    <s v="STANDARD"/>
    <x v="1"/>
    <n v="47162"/>
    <n v="1.08"/>
    <s v="000X"/>
    <n v="3086"/>
    <s v="W"/>
    <x v="156"/>
    <s v="DR"/>
    <m/>
    <s v="BEVERLY HILLS"/>
    <m/>
    <s v="PINE RIDGE UNIT 3 LOT 2 BLK 54 DESCR IN O R BK 572 PG 1740 "/>
    <n v="17320"/>
    <n v="17320"/>
    <n v="0"/>
    <n v="17320"/>
    <n v="17320"/>
    <x v="1"/>
    <x v="23"/>
    <m/>
    <m/>
    <m/>
    <x v="2"/>
    <m/>
    <m/>
    <x v="6"/>
    <x v="2"/>
    <x v="2"/>
    <m/>
    <m/>
    <m/>
    <x v="2"/>
    <x v="1"/>
    <n v="0"/>
    <m/>
    <m/>
    <m/>
    <m/>
    <s v="FINI TOMMASO &amp; JANET"/>
    <m/>
    <s v="24404 THORNHILL AVE"/>
    <s v="FLUSHING NY 11362 1632"/>
  </r>
  <r>
    <x v="2968"/>
    <s v="18E17S320030  00550 0040"/>
    <s v="7492"/>
    <s v="PINE RIDGE UNITS 3 &amp; 4"/>
    <s v="0000"/>
    <s v="Vacant Residential"/>
    <s v="04"/>
    <s v="18S"/>
    <s v="18E"/>
    <s v="STANDARD"/>
    <x v="1"/>
    <n v="39985"/>
    <n v="0.92"/>
    <s v="000X"/>
    <n v="3121"/>
    <s v="W"/>
    <x v="11"/>
    <s v="BLVD"/>
    <m/>
    <s v="BEVERLY HILLS"/>
    <m/>
    <s v="PINE RIDGE UNIT 3 PB 8 PG 51 LOT 4 BLK 55"/>
    <n v="14690"/>
    <n v="14690"/>
    <n v="0"/>
    <n v="14690"/>
    <n v="14690"/>
    <x v="1"/>
    <x v="288"/>
    <n v="77000"/>
    <n v="1828"/>
    <n v="1193"/>
    <x v="1"/>
    <s v="WARRANTY DEED"/>
    <m/>
    <x v="6"/>
    <x v="2"/>
    <x v="2"/>
    <m/>
    <m/>
    <m/>
    <x v="2"/>
    <x v="1"/>
    <n v="0"/>
    <m/>
    <m/>
    <m/>
    <m/>
    <s v="JABO JENNIFER"/>
    <s v="RODRIGUEZ CARLOS"/>
    <s v="305 E FOSTER CT"/>
    <s v="LECANTO FL 34461"/>
  </r>
  <r>
    <x v="2969"/>
    <s v="18E17S320030  00560 0010"/>
    <s v="7492"/>
    <s v="PINE RIDGE UNITS 3 &amp; 4"/>
    <s v="0000"/>
    <s v="Vacant Residential"/>
    <s v="04"/>
    <s v="18S"/>
    <s v="18E"/>
    <s v="STANDARD"/>
    <x v="1"/>
    <n v="33223"/>
    <n v="0.76"/>
    <s v="000X"/>
    <n v="3385"/>
    <s v="W"/>
    <x v="11"/>
    <s v="BLVD"/>
    <m/>
    <s v="BEVERLY HILLS"/>
    <m/>
    <s v="PINE RIDGE UNIT 3 PB 8 PG 51 LOT 1 BLK 56 "/>
    <n v="9370"/>
    <n v="9370"/>
    <n v="0"/>
    <n v="9370"/>
    <n v="9370"/>
    <x v="1"/>
    <x v="187"/>
    <n v="139000"/>
    <n v="2081"/>
    <n v="254"/>
    <x v="1"/>
    <s v="SALE / MORE THAN 1 PARCEL"/>
    <m/>
    <x v="6"/>
    <x v="2"/>
    <x v="2"/>
    <m/>
    <m/>
    <m/>
    <x v="2"/>
    <x v="1"/>
    <n v="0"/>
    <m/>
    <m/>
    <m/>
    <m/>
    <s v="SWANSON RICHARD"/>
    <m/>
    <s v="11580 W ROSA CT"/>
    <s v="HOMOSASSA FL 34448"/>
  </r>
  <r>
    <x v="2970"/>
    <s v="18E17S320030  00560 0080"/>
    <s v="7492"/>
    <s v="PINE RIDGE UNITS 3 &amp; 4"/>
    <s v="0000"/>
    <s v="Vacant Residential"/>
    <s v="04"/>
    <s v="18S"/>
    <s v="18E"/>
    <s v="STANDARD"/>
    <x v="1"/>
    <n v="27829"/>
    <n v="0.64"/>
    <s v="000X"/>
    <n v="5200"/>
    <s v="N"/>
    <x v="91"/>
    <s v="BLVD"/>
    <m/>
    <s v="BEVERLY HILLS"/>
    <m/>
    <s v="PINE RIDGE UNIT 3 PB 8 PG 51 LOT 8 BLK 56 DESC IN OR BK 896"/>
    <n v="8840"/>
    <n v="8840"/>
    <n v="0"/>
    <n v="8840"/>
    <n v="8840"/>
    <x v="1"/>
    <x v="299"/>
    <n v="32300"/>
    <n v="896"/>
    <n v="2008"/>
    <x v="1"/>
    <s v="UNDEFINED"/>
    <m/>
    <x v="6"/>
    <x v="2"/>
    <x v="2"/>
    <m/>
    <m/>
    <m/>
    <x v="2"/>
    <x v="1"/>
    <n v="0"/>
    <m/>
    <m/>
    <m/>
    <m/>
    <s v="SHAH JEETEEN NEMCHAND"/>
    <m/>
    <s v="33 THURLBY RD"/>
    <s v=" UNITED KINGDOM"/>
  </r>
  <r>
    <x v="2971"/>
    <s v="18E17S320030  00570 0090"/>
    <s v="7492"/>
    <s v="PINE RIDGE UNITS 3 &amp; 4"/>
    <s v="0100"/>
    <s v="Single Family Residential"/>
    <s v="04"/>
    <s v="18S"/>
    <s v="18E"/>
    <s v="STANDARD"/>
    <x v="0"/>
    <n v="45606"/>
    <n v="1.05"/>
    <s v="000X"/>
    <n v="3472"/>
    <s v="W"/>
    <x v="156"/>
    <s v="DR"/>
    <m/>
    <s v="BEVERLY HILLS"/>
    <m/>
    <s v="PINE RIDGE UNIT 3 LOT 9 BLK 57"/>
    <n v="225042"/>
    <n v="16750"/>
    <n v="208292"/>
    <n v="159534"/>
    <n v="134534"/>
    <x v="0"/>
    <x v="407"/>
    <n v="12000"/>
    <n v="1263"/>
    <n v="435"/>
    <x v="1"/>
    <s v="WARRANTY DEED"/>
    <n v="1"/>
    <x v="11"/>
    <x v="1"/>
    <x v="0"/>
    <m/>
    <n v="2292"/>
    <n v="32"/>
    <x v="0"/>
    <x v="0"/>
    <n v="3065"/>
    <m/>
    <m/>
    <m/>
    <m/>
    <s v="CALABRO JOSEPH"/>
    <s v="CALABRO AMY L Z"/>
    <s v="3472 W BLOSSOM DR"/>
    <s v="BEVERLY HILLS FL 34465"/>
  </r>
  <r>
    <x v="2972"/>
    <s v="18E17S320030  03140 0090"/>
    <s v="7492"/>
    <s v="PINE RIDGE UNITS 3 &amp; 4"/>
    <s v="0000"/>
    <s v="Vacant Residential"/>
    <s v="15"/>
    <s v="18S"/>
    <s v="18E"/>
    <s v="STANDARD"/>
    <x v="1"/>
    <n v="46161"/>
    <n v="1.06"/>
    <s v="000X"/>
    <n v="2789"/>
    <s v="W"/>
    <x v="155"/>
    <s v="DR"/>
    <m/>
    <s v="BEVERLY HILLS"/>
    <m/>
    <s v="PINE RIDGE UNIT 3 PB 8 PG 51 LOT 9 BLK 314 "/>
    <n v="16960"/>
    <n v="16960"/>
    <n v="0"/>
    <n v="16960"/>
    <n v="16960"/>
    <x v="1"/>
    <x v="23"/>
    <m/>
    <m/>
    <m/>
    <x v="2"/>
    <m/>
    <m/>
    <x v="6"/>
    <x v="2"/>
    <x v="2"/>
    <m/>
    <m/>
    <m/>
    <x v="2"/>
    <x v="1"/>
    <n v="0"/>
    <m/>
    <m/>
    <m/>
    <m/>
    <s v="SCOGNAMILLO PATRICK J &amp; JOANN"/>
    <m/>
    <s v="43 PAULANNA AVE"/>
    <s v="BAYPORT NY 11705 2127"/>
  </r>
  <r>
    <x v="2973"/>
    <s v="18E17S320030  00510 0080"/>
    <s v="7492"/>
    <s v="PINE RIDGE UNITS 3 &amp; 4"/>
    <s v="0100"/>
    <s v="Single Family Residential"/>
    <s v="03"/>
    <s v="18S"/>
    <s v="18E"/>
    <s v="GOLF"/>
    <x v="0"/>
    <n v="43351"/>
    <n v="1"/>
    <s v="000X"/>
    <n v="5353"/>
    <s v="N"/>
    <x v="151"/>
    <s v="PT"/>
    <m/>
    <s v="BEVERLY HILLS"/>
    <m/>
    <s v="PINE RIDGE UNIT 3 PB 8 PG 51 LOT 8 BLK 51"/>
    <n v="253218"/>
    <n v="23980"/>
    <n v="229238"/>
    <n v="226214"/>
    <n v="201214"/>
    <x v="0"/>
    <x v="82"/>
    <n v="230000"/>
    <n v="2703"/>
    <n v="2435"/>
    <x v="0"/>
    <s v="WARRANTY DEED"/>
    <n v="1"/>
    <x v="3"/>
    <x v="0"/>
    <x v="0"/>
    <m/>
    <n v="2202"/>
    <n v="32"/>
    <x v="0"/>
    <x v="0"/>
    <n v="3157"/>
    <m/>
    <m/>
    <m/>
    <m/>
    <s v="PERANDO RICHARD"/>
    <s v="PERANDO JESSICA"/>
    <s v="5353 N MINT PT"/>
    <s v="BEVERLY HILLS FL 34465 4551"/>
  </r>
  <r>
    <x v="2974"/>
    <s v="18E17S320030  00510 0110"/>
    <s v="7492"/>
    <s v="PINE RIDGE UNITS 3 &amp; 4"/>
    <s v="0100"/>
    <s v="Single Family Residential"/>
    <s v="03"/>
    <s v="18S"/>
    <s v="18E"/>
    <s v="GOLF"/>
    <x v="0"/>
    <n v="43351"/>
    <n v="1"/>
    <s v="000X"/>
    <n v="5281"/>
    <s v="N"/>
    <x v="151"/>
    <s v="PT"/>
    <m/>
    <s v="BEVERLY HILLS"/>
    <m/>
    <s v="PINE RIDGE UNIT 3 LOT 11 BLK 51 "/>
    <n v="322719"/>
    <n v="23980"/>
    <n v="298739"/>
    <n v="261490"/>
    <n v="0"/>
    <x v="0"/>
    <x v="264"/>
    <n v="20000"/>
    <n v="1234"/>
    <n v="14"/>
    <x v="1"/>
    <s v="WARRANTY DEED"/>
    <n v="1"/>
    <x v="24"/>
    <x v="1"/>
    <x v="1"/>
    <m/>
    <n v="3086"/>
    <n v="32"/>
    <x v="0"/>
    <x v="0"/>
    <n v="4752"/>
    <m/>
    <m/>
    <m/>
    <m/>
    <s v="HEMBREE ROBERT F"/>
    <s v="HEMBREE GLORIA J"/>
    <s v="5281 N MINT PT"/>
    <s v="BEVERLY HILLS FL 34465"/>
  </r>
  <r>
    <x v="2975"/>
    <s v="18E17S320030  00510 0200"/>
    <s v="7492"/>
    <s v="PINE RIDGE UNITS 3 &amp; 4"/>
    <s v="0000"/>
    <s v="Vacant Residential"/>
    <s v="03"/>
    <s v="18S"/>
    <s v="18E"/>
    <s v="GOLF"/>
    <x v="1"/>
    <n v="43649"/>
    <n v="1"/>
    <s v="000X"/>
    <n v="5140"/>
    <s v="N"/>
    <x v="147"/>
    <s v="DR"/>
    <m/>
    <s v="BEVERLY HILLS"/>
    <m/>
    <s v="PINE RIDGE UNIT 3 LOT 20 BLK 51 DESC IN OR BK 648 PG 1888"/>
    <n v="24960"/>
    <n v="24960"/>
    <n v="0"/>
    <n v="24960"/>
    <n v="24960"/>
    <x v="1"/>
    <x v="1076"/>
    <n v="14900"/>
    <n v="648"/>
    <n v="1888"/>
    <x v="1"/>
    <s v="WARRANTY DEED"/>
    <m/>
    <x v="6"/>
    <x v="2"/>
    <x v="2"/>
    <m/>
    <m/>
    <m/>
    <x v="2"/>
    <x v="1"/>
    <n v="0"/>
    <m/>
    <m/>
    <m/>
    <m/>
    <s v="NESS CHARLES"/>
    <m/>
    <s v="4123 W 21ST"/>
    <s v="PANAMA CITY FL 32405"/>
  </r>
  <r>
    <x v="2976"/>
    <s v="18E17S320030  00510 0220"/>
    <s v="7492"/>
    <s v="PINE RIDGE UNITS 3 &amp; 4"/>
    <s v="0000"/>
    <s v="Vacant Residential"/>
    <s v="03"/>
    <s v="18S"/>
    <s v="18E"/>
    <s v="GOLF"/>
    <x v="1"/>
    <n v="43846"/>
    <n v="1.01"/>
    <s v="000X"/>
    <n v="5172"/>
    <s v="N"/>
    <x v="147"/>
    <s v="DR"/>
    <m/>
    <s v="BEVERLY HILLS"/>
    <m/>
    <s v="PINE RIDGE UNIT 3 LOT 22 BLK 51 DESC IN OR BK 679 PG 1655"/>
    <n v="24470"/>
    <n v="24470"/>
    <n v="0"/>
    <n v="24470"/>
    <n v="24470"/>
    <x v="1"/>
    <x v="733"/>
    <n v="10000"/>
    <n v="2782"/>
    <n v="761"/>
    <x v="1"/>
    <s v="WARRANTY DEED"/>
    <m/>
    <x v="6"/>
    <x v="2"/>
    <x v="2"/>
    <m/>
    <m/>
    <m/>
    <x v="2"/>
    <x v="1"/>
    <n v="0"/>
    <m/>
    <m/>
    <m/>
    <m/>
    <s v="OTERO JORGE F"/>
    <s v="OTERO PATTI S"/>
    <s v="1326 MENDAVIA AVE"/>
    <s v="CORAL GABLES FL 33114 1077"/>
  </r>
  <r>
    <x v="2977"/>
    <s v="18E17S320030  00510 0230"/>
    <s v="7492"/>
    <s v="PINE RIDGE UNITS 3 &amp; 4"/>
    <s v="0000"/>
    <s v="Vacant Residential"/>
    <s v="03"/>
    <s v="18S"/>
    <s v="18E"/>
    <s v="GOLF"/>
    <x v="1"/>
    <n v="43840"/>
    <n v="1.01"/>
    <s v="000X"/>
    <n v="5188"/>
    <s v="N"/>
    <x v="147"/>
    <s v="DR"/>
    <m/>
    <s v="BEVERLY HILLS"/>
    <m/>
    <s v="PINE RIDGE UNIT 3 PB 8 PG 51 LOT 23 BLK 51"/>
    <n v="23980"/>
    <n v="23980"/>
    <n v="0"/>
    <n v="23980"/>
    <n v="23980"/>
    <x v="1"/>
    <x v="696"/>
    <n v="33400"/>
    <n v="1211"/>
    <n v="1445"/>
    <x v="1"/>
    <s v="UNDEFINED"/>
    <m/>
    <x v="6"/>
    <x v="2"/>
    <x v="2"/>
    <m/>
    <m/>
    <m/>
    <x v="2"/>
    <x v="1"/>
    <n v="0"/>
    <m/>
    <m/>
    <m/>
    <m/>
    <s v="DELROSARIO TERESA TABUENA"/>
    <m/>
    <s v="3 KNOB OAK DR"/>
    <s v="HENDERSON NV 89052 6623"/>
  </r>
  <r>
    <x v="2978"/>
    <s v="18E17S320030  00540 0010"/>
    <s v="7492"/>
    <s v="PINE RIDGE UNITS 3 &amp; 4"/>
    <s v="0100"/>
    <s v="Single Family Residential"/>
    <s v="04"/>
    <s v="18S"/>
    <s v="18E"/>
    <s v="STANDARD"/>
    <x v="0"/>
    <n v="53238"/>
    <n v="1.22"/>
    <s v="000X"/>
    <n v="3098"/>
    <s v="W"/>
    <x v="156"/>
    <s v="DR"/>
    <m/>
    <s v="BEVERLY HILLS"/>
    <m/>
    <s v="PINE RIDGE UNIT 3 PB 8 PG 51 LOT 1 BLK 54"/>
    <n v="232394"/>
    <n v="19560"/>
    <n v="212834"/>
    <n v="192761"/>
    <n v="167761"/>
    <x v="0"/>
    <x v="1077"/>
    <n v="185000"/>
    <n v="2658"/>
    <n v="687"/>
    <x v="0"/>
    <s v="WARRANTY DEED"/>
    <n v="1"/>
    <x v="22"/>
    <x v="1"/>
    <x v="1"/>
    <m/>
    <n v="1965"/>
    <n v="32"/>
    <x v="0"/>
    <x v="0"/>
    <n v="3192"/>
    <m/>
    <m/>
    <m/>
    <m/>
    <s v="RICHARDSON TIMOTHY J"/>
    <s v="RICHARDSON LISA M"/>
    <s v="3098 W BLOSSOM DR"/>
    <s v="BEVERLY HILLS FL 34465"/>
  </r>
  <r>
    <x v="2979"/>
    <s v="18E17S320030  00540 0030"/>
    <s v="7492"/>
    <s v="PINE RIDGE UNITS 3 &amp; 4"/>
    <s v="0000"/>
    <s v="Vacant Residential"/>
    <s v="04"/>
    <s v="18S"/>
    <s v="18E"/>
    <s v="1.0 TO 2.5 ACRES HIGH"/>
    <x v="1"/>
    <n v="56118"/>
    <n v="1.29"/>
    <s v="000X"/>
    <n v="3074"/>
    <s v="W"/>
    <x v="156"/>
    <s v="DR"/>
    <m/>
    <s v="BEVERLY HILLS"/>
    <m/>
    <s v="PINE RIDGE UNIT 3 LOT 3 BLK 54 DESCR IN O R BK 592 PG 1708 "/>
    <n v="16100"/>
    <n v="16100"/>
    <n v="0"/>
    <n v="16100"/>
    <n v="16100"/>
    <x v="1"/>
    <x v="23"/>
    <m/>
    <m/>
    <m/>
    <x v="2"/>
    <m/>
    <m/>
    <x v="6"/>
    <x v="2"/>
    <x v="2"/>
    <m/>
    <m/>
    <m/>
    <x v="2"/>
    <x v="1"/>
    <n v="0"/>
    <m/>
    <m/>
    <m/>
    <m/>
    <s v="ALTO JEREMY"/>
    <s v="ATTN FLOR ALTO"/>
    <s v="733 EAST DR"/>
    <s v="ORADELL NJ 07649 1213"/>
  </r>
  <r>
    <x v="2980"/>
    <s v="18E17S320030  00540 0070"/>
    <s v="7492"/>
    <s v="PINE RIDGE UNITS 3 &amp; 4"/>
    <s v="0100"/>
    <s v="Single Family Residential"/>
    <s v="03"/>
    <s v="18S"/>
    <s v="18E"/>
    <s v="STANDARD"/>
    <x v="0"/>
    <n v="48616"/>
    <n v="1.1200000000000001"/>
    <s v="000X"/>
    <n v="3038"/>
    <s v="W"/>
    <x v="156"/>
    <s v="DR"/>
    <m/>
    <s v="BEVERLY HILLS"/>
    <m/>
    <s v="PINE RIDGE UNIT 3 PB 8 PG 51 LOT 7 BLK 54"/>
    <n v="264143"/>
    <n v="17860"/>
    <n v="246283"/>
    <n v="200376"/>
    <n v="175376"/>
    <x v="0"/>
    <x v="214"/>
    <n v="17500"/>
    <n v="1451"/>
    <n v="883"/>
    <x v="1"/>
    <s v="WARRANTY DEED"/>
    <n v="1"/>
    <x v="20"/>
    <x v="0"/>
    <x v="1"/>
    <m/>
    <n v="2595"/>
    <n v="32"/>
    <x v="0"/>
    <x v="0"/>
    <n v="3838"/>
    <m/>
    <m/>
    <m/>
    <m/>
    <s v="FINER GREGORY"/>
    <s v="FINER CHRISTINE"/>
    <s v="3038 W BLOSSOM DR"/>
    <s v="BEVERLY HILLS FL 34465"/>
  </r>
  <r>
    <x v="2981"/>
    <s v="18E17S320030  00540 0100"/>
    <s v="7492"/>
    <s v="PINE RIDGE UNITS 3 &amp; 4"/>
    <s v="0100"/>
    <s v="Single Family Residential"/>
    <s v="03"/>
    <s v="18S"/>
    <s v="18E"/>
    <s v="STANDARD"/>
    <x v="0"/>
    <n v="46304"/>
    <n v="1.06"/>
    <s v="000X"/>
    <n v="5254"/>
    <s v="N"/>
    <x v="151"/>
    <s v="PT"/>
    <m/>
    <s v="BEVERLY HILLS"/>
    <m/>
    <s v="PINE RIDGE UNIT 3 PB 8 PGS 51-67 LOT 10 BLK 54"/>
    <n v="281905"/>
    <n v="17010"/>
    <n v="264895"/>
    <n v="281905"/>
    <n v="281905"/>
    <x v="1"/>
    <x v="317"/>
    <n v="249000"/>
    <n v="2481"/>
    <n v="1962"/>
    <x v="0"/>
    <s v="WARRANTY DEED"/>
    <n v="1"/>
    <x v="0"/>
    <x v="0"/>
    <x v="1"/>
    <m/>
    <n v="2713"/>
    <n v="32"/>
    <x v="0"/>
    <x v="0"/>
    <n v="3780"/>
    <m/>
    <m/>
    <m/>
    <m/>
    <s v="FLANAGAN PATRICK A"/>
    <s v="FLANAGAN IRMA L"/>
    <s v="5254 N MINT PT"/>
    <s v="BEVERLY HILLS FL 34465"/>
  </r>
  <r>
    <x v="2982"/>
    <s v="18E17S320030  00540 0120"/>
    <s v="7492"/>
    <s v="PINE RIDGE UNITS 3 &amp; 4"/>
    <s v="0100"/>
    <s v="Single Family Residential"/>
    <s v="04"/>
    <s v="18S"/>
    <s v="18E"/>
    <s v="1.0 TO 2.5 ACRES HIGH"/>
    <x v="0"/>
    <n v="60609"/>
    <n v="1.39"/>
    <s v="000X"/>
    <n v="5184"/>
    <s v="N"/>
    <x v="151"/>
    <s v="PT"/>
    <m/>
    <s v="BEVERLY HILLS"/>
    <m/>
    <s v="PINE RIDGE UNIT 3 PB 8 PG 51 LOT 12 BLK 54"/>
    <n v="192570"/>
    <n v="17390"/>
    <n v="175180"/>
    <n v="137216"/>
    <n v="112216"/>
    <x v="0"/>
    <x v="186"/>
    <n v="194000"/>
    <n v="2364"/>
    <n v="296"/>
    <x v="0"/>
    <s v="WARRANTY DEED"/>
    <n v="1"/>
    <x v="16"/>
    <x v="1"/>
    <x v="0"/>
    <m/>
    <n v="1953"/>
    <n v="32"/>
    <x v="0"/>
    <x v="0"/>
    <n v="3367"/>
    <m/>
    <m/>
    <m/>
    <m/>
    <s v="SCHWARTZ CHRISTINE"/>
    <s v="SCHWARTZ JOHN R"/>
    <s v="5184 N MINT PT"/>
    <s v="BEVERLY HILLS FL 34465"/>
  </r>
  <r>
    <x v="2983"/>
    <s v="18E17S320030  03140 0040"/>
    <s v="7492"/>
    <s v="PINE RIDGE UNITS 3 &amp; 4"/>
    <s v="0000"/>
    <s v="Vacant Residential"/>
    <s v="15"/>
    <s v="18S"/>
    <s v="18E"/>
    <s v="STANDARD"/>
    <x v="1"/>
    <n v="44008"/>
    <n v="1.01"/>
    <s v="000X"/>
    <n v="2836"/>
    <s v="W"/>
    <x v="152"/>
    <s v="DR"/>
    <m/>
    <s v="BEVERLY HILLS"/>
    <m/>
    <s v="PINE RIDGE UNIT 3 PB 8 PG 51 LOT 4 BLK 314"/>
    <n v="16160"/>
    <n v="16160"/>
    <n v="0"/>
    <n v="16160"/>
    <n v="16160"/>
    <x v="1"/>
    <x v="1042"/>
    <n v="39000"/>
    <n v="3141"/>
    <n v="1226"/>
    <x v="1"/>
    <s v="WARRANTY DEED"/>
    <m/>
    <x v="6"/>
    <x v="2"/>
    <x v="2"/>
    <m/>
    <m/>
    <m/>
    <x v="2"/>
    <x v="1"/>
    <n v="0"/>
    <m/>
    <m/>
    <m/>
    <m/>
    <s v="BERNARD RACHEL"/>
    <s v="GLEN STEVEN OSTL REVOCABLE TRUST"/>
    <s v="4168 N HATCHET CIR"/>
    <s v="BEVERLY HILLS FL 34465"/>
  </r>
  <r>
    <x v="2984"/>
    <s v="18E17S320030  00570 0040"/>
    <s v="7492"/>
    <s v="PINE RIDGE UNITS 3 &amp; 4"/>
    <s v="0000"/>
    <s v="Vacant Residential"/>
    <s v="04"/>
    <s v="18S"/>
    <s v="18E"/>
    <s v="STANDARD"/>
    <x v="1"/>
    <n v="44019"/>
    <n v="1.01"/>
    <s v="000X"/>
    <n v="3324"/>
    <s v="W"/>
    <x v="156"/>
    <s v="DR"/>
    <m/>
    <s v="BEVERLY HILLS"/>
    <m/>
    <s v="PINE RIDGE UNIT 3 LOT 4 BLK 57 DESC IN OR BK 848 PG 1361"/>
    <n v="16170"/>
    <n v="16170"/>
    <n v="0"/>
    <n v="16170"/>
    <n v="16170"/>
    <x v="1"/>
    <x v="23"/>
    <m/>
    <m/>
    <m/>
    <x v="2"/>
    <m/>
    <m/>
    <x v="6"/>
    <x v="2"/>
    <x v="2"/>
    <m/>
    <m/>
    <m/>
    <x v="2"/>
    <x v="1"/>
    <n v="0"/>
    <m/>
    <m/>
    <m/>
    <m/>
    <s v="MATHAI MADAPALLIL &amp; THANKAMMA"/>
    <m/>
    <s v="219 PEERSHING PARKWAY"/>
    <s v="MINEOLA NY 11501"/>
  </r>
  <r>
    <x v="2985"/>
    <s v="18E17S320030  00570 0060"/>
    <s v="7492"/>
    <s v="PINE RIDGE UNITS 3 &amp; 4"/>
    <s v="0100"/>
    <s v="Single Family Residential"/>
    <s v="04"/>
    <s v="18S"/>
    <s v="18E"/>
    <s v="STANDARD"/>
    <x v="0"/>
    <n v="43631"/>
    <n v="1"/>
    <s v="000X"/>
    <n v="3388"/>
    <s v="W"/>
    <x v="156"/>
    <s v="DR"/>
    <m/>
    <s v="BEVERLY HILLS"/>
    <m/>
    <s v="PINE RIDGE UNIT 3 PB 8 PG 51 LOT 6 BLK 57"/>
    <n v="174806"/>
    <n v="16030"/>
    <n v="158776"/>
    <n v="116123"/>
    <n v="91123"/>
    <x v="0"/>
    <x v="628"/>
    <n v="96000"/>
    <n v="1026"/>
    <n v="1446"/>
    <x v="0"/>
    <s v="WARRANTY DEED"/>
    <n v="1"/>
    <x v="26"/>
    <x v="1"/>
    <x v="0"/>
    <m/>
    <n v="1810"/>
    <n v="29"/>
    <x v="1"/>
    <x v="0"/>
    <n v="2630"/>
    <m/>
    <m/>
    <m/>
    <m/>
    <s v="GAGE JAMES L"/>
    <s v="GAGE ROBIN T"/>
    <s v="3388 W BLOSSOM DR"/>
    <s v="BEVERLY HILLS FL 34465 2243"/>
  </r>
  <r>
    <x v="2986"/>
    <s v="18E17S320030  00570 0130"/>
    <s v="7492"/>
    <s v="PINE RIDGE UNITS 3 &amp; 4"/>
    <s v="0100"/>
    <s v="Single Family Residential"/>
    <s v="04"/>
    <s v="18S"/>
    <s v="18E"/>
    <s v="STANDARD"/>
    <x v="0"/>
    <n v="43782"/>
    <n v="1.01"/>
    <s v="000X"/>
    <n v="5297"/>
    <s v="N"/>
    <x v="86"/>
    <s v="DR"/>
    <m/>
    <s v="BEVERLY HILLS"/>
    <m/>
    <s v="PINE RIDGE UNIT 3 PB 8 PG 51 LOT 13 BLK 57"/>
    <n v="203610"/>
    <n v="16080"/>
    <n v="187530"/>
    <n v="149478"/>
    <n v="124478"/>
    <x v="0"/>
    <x v="588"/>
    <n v="299900"/>
    <n v="3152"/>
    <n v="737"/>
    <x v="0"/>
    <s v="WARRANTY DEED"/>
    <n v="1"/>
    <x v="5"/>
    <x v="1"/>
    <x v="0"/>
    <m/>
    <n v="2091"/>
    <n v="32"/>
    <x v="1"/>
    <x v="0"/>
    <n v="2887"/>
    <m/>
    <m/>
    <m/>
    <m/>
    <s v="CARTER RICHARD G"/>
    <s v="CARTER PATRICIA K"/>
    <s v="5297 N ALLAMANDRA DR"/>
    <s v="BEVERLY HILLS FL 34465"/>
  </r>
  <r>
    <x v="2987"/>
    <s v="18E17S320030  00510 0190"/>
    <s v="7492"/>
    <s v="PINE RIDGE UNITS 3 &amp; 4"/>
    <s v="0100"/>
    <s v="Single Family Residential"/>
    <s v="03"/>
    <s v="18S"/>
    <s v="18E"/>
    <s v="VIEW"/>
    <x v="0"/>
    <n v="46173"/>
    <n v="1.06"/>
    <s v="000X"/>
    <n v="5106"/>
    <s v="N"/>
    <x v="147"/>
    <s v="DR"/>
    <m/>
    <s v="BEVERLY HILLS"/>
    <m/>
    <s v="PINE RIDGE UNIT 3 PB 8 PG 51 LOT 19 BLK 51"/>
    <n v="289499"/>
    <n v="15740"/>
    <n v="273759"/>
    <n v="159720"/>
    <n v="134720"/>
    <x v="0"/>
    <x v="633"/>
    <n v="349000"/>
    <n v="2710"/>
    <n v="1496"/>
    <x v="0"/>
    <s v="WARRANTY DEED"/>
    <n v="1"/>
    <x v="0"/>
    <x v="1"/>
    <x v="1"/>
    <m/>
    <n v="2835"/>
    <n v="32"/>
    <x v="0"/>
    <x v="0"/>
    <n v="3902"/>
    <m/>
    <m/>
    <m/>
    <m/>
    <s v="KOZERSKI MARK"/>
    <s v="KOZERSKI LYNNE"/>
    <s v="5106 NORTH CLIFF DRIVE"/>
    <s v="BEVERLY HILLS FL 34465"/>
  </r>
  <r>
    <x v="2988"/>
    <s v="18E17S320030  00520 0090"/>
    <s v="7492"/>
    <s v="PINE RIDGE UNITS 3 &amp; 4"/>
    <s v="0100"/>
    <s v="Single Family Residential"/>
    <s v="03"/>
    <s v="18S"/>
    <s v="18E"/>
    <s v="STANDARD"/>
    <x v="0"/>
    <n v="43546"/>
    <n v="1"/>
    <s v="000X"/>
    <n v="2985"/>
    <s v="W"/>
    <x v="157"/>
    <s v="PL"/>
    <m/>
    <s v="BEVERLY HILLS"/>
    <m/>
    <s v="PINE RIDGE UNIT 3 PB 8 PG 51 LOT 9 BLK 52"/>
    <n v="252105"/>
    <n v="16000"/>
    <n v="236105"/>
    <n v="204162"/>
    <n v="0"/>
    <x v="0"/>
    <x v="911"/>
    <n v="16000"/>
    <n v="2883"/>
    <n v="2054"/>
    <x v="1"/>
    <s v="WARRANTY DEED"/>
    <n v="1"/>
    <x v="41"/>
    <x v="1"/>
    <x v="0"/>
    <m/>
    <n v="2306"/>
    <n v="32"/>
    <x v="1"/>
    <x v="0"/>
    <n v="3951"/>
    <m/>
    <m/>
    <m/>
    <m/>
    <s v="SALVATO LOUIS"/>
    <s v="SALVATO TONI"/>
    <s v="2985 W ROSEHILL PL"/>
    <s v="BEVERLY HILLS FL 34465 4567"/>
  </r>
  <r>
    <x v="2989"/>
    <s v="18E17S320030  03120 0090"/>
    <s v="7492"/>
    <s v="PINE RIDGE UNITS 3 &amp; 4"/>
    <s v="0100"/>
    <s v="Single Family Residential"/>
    <s v="15"/>
    <s v="18S"/>
    <s v="18E"/>
    <s v="STANDARD"/>
    <x v="0"/>
    <n v="42248"/>
    <n v="0.97"/>
    <s v="000X"/>
    <n v="3759"/>
    <s v="N"/>
    <x v="158"/>
    <s v="WAY"/>
    <m/>
    <s v="BEVERLY HILLS"/>
    <m/>
    <s v="PINE RIDGE UNIT 3 PB 8 PG 51 LOT 9 BLK 312"/>
    <n v="243808"/>
    <n v="15520"/>
    <n v="228288"/>
    <n v="194587"/>
    <n v="169587"/>
    <x v="0"/>
    <x v="318"/>
    <n v="335000"/>
    <n v="2247"/>
    <n v="288"/>
    <x v="0"/>
    <s v="WARRANTY DEED"/>
    <n v="1"/>
    <x v="15"/>
    <x v="1"/>
    <x v="0"/>
    <m/>
    <n v="2194"/>
    <n v="32"/>
    <x v="0"/>
    <x v="0"/>
    <n v="3427"/>
    <m/>
    <m/>
    <m/>
    <m/>
    <s v="SHOLLENBARGER DAVID K"/>
    <s v="DAVID K SHOLLENBARGER REVOCABLE TRUST"/>
    <s v="3759 N BOXELDER WAY"/>
    <s v="BEVERLY HILLS FL 34465"/>
  </r>
  <r>
    <x v="2990"/>
    <s v="18E17S320030  00530 0010"/>
    <s v="7492"/>
    <s v="PINE RIDGE UNITS 3 &amp; 4"/>
    <s v="0100"/>
    <s v="Single Family Residential"/>
    <s v="04"/>
    <s v="18S"/>
    <s v="18E"/>
    <s v="STANDARD"/>
    <x v="0"/>
    <n v="46767"/>
    <n v="1.07"/>
    <s v="000X"/>
    <n v="3020"/>
    <s v="W"/>
    <x v="157"/>
    <s v="PL"/>
    <m/>
    <s v="BEVERLY HILLS"/>
    <m/>
    <s v="PINE RIDGE UNIT 3 PB 8 PG 51 LOT 1 BLK 53"/>
    <n v="276551"/>
    <n v="17180"/>
    <n v="259371"/>
    <n v="276551"/>
    <n v="251551"/>
    <x v="0"/>
    <x v="1041"/>
    <n v="347500"/>
    <n v="3015"/>
    <n v="237"/>
    <x v="0"/>
    <s v="WARRANTY DEED"/>
    <n v="1"/>
    <x v="22"/>
    <x v="0"/>
    <x v="1"/>
    <m/>
    <n v="2666"/>
    <n v="32"/>
    <x v="0"/>
    <x v="0"/>
    <n v="3977"/>
    <m/>
    <m/>
    <m/>
    <m/>
    <s v="GAUNTZ PATRICK A"/>
    <m/>
    <s v="3020 W ROSEHILL PL"/>
    <s v="BEVERLY HILLS FL 34465"/>
  </r>
  <r>
    <x v="2991"/>
    <s v="18E17S320030  00530 0020"/>
    <s v="7492"/>
    <s v="PINE RIDGE UNITS 3 &amp; 4"/>
    <s v="0100"/>
    <s v="Single Family Residential"/>
    <s v="04"/>
    <s v="18S"/>
    <s v="18E"/>
    <s v="STANDARD"/>
    <x v="0"/>
    <n v="44128"/>
    <n v="1.01"/>
    <s v="000X"/>
    <n v="3045"/>
    <s v="W"/>
    <x v="156"/>
    <s v="DR"/>
    <m/>
    <s v="BEVERLY HILLS"/>
    <m/>
    <s v="PINE RIDGE UNIT 3 PB 8 PG 51 LOT 2 BLK 53"/>
    <n v="208462"/>
    <n v="16210"/>
    <n v="192252"/>
    <n v="169692"/>
    <n v="144692"/>
    <x v="0"/>
    <x v="1078"/>
    <n v="212000"/>
    <n v="2899"/>
    <n v="1336"/>
    <x v="0"/>
    <s v="WARRANTY DEED"/>
    <n v="1"/>
    <x v="20"/>
    <x v="1"/>
    <x v="0"/>
    <m/>
    <n v="2048"/>
    <n v="32"/>
    <x v="1"/>
    <x v="0"/>
    <n v="2559"/>
    <m/>
    <m/>
    <m/>
    <m/>
    <s v="GEE FRANCES GAIL"/>
    <m/>
    <s v="3045 W BLOSSOM DR"/>
    <s v="BEVERLY HILLS FL 34465"/>
  </r>
  <r>
    <x v="2992"/>
    <s v="18E17S320030  00530 0040"/>
    <s v="7492"/>
    <s v="PINE RIDGE UNITS 3 &amp; 4"/>
    <s v="0100"/>
    <s v="Single Family Residential"/>
    <s v="04"/>
    <s v="18S"/>
    <s v="18E"/>
    <s v="STANDARD"/>
    <x v="0"/>
    <n v="47129"/>
    <n v="1.08"/>
    <s v="000X"/>
    <n v="3079"/>
    <s v="W"/>
    <x v="156"/>
    <s v="DR"/>
    <m/>
    <s v="BEVERLY HILLS"/>
    <m/>
    <s v="PINE RIDGE UNIT 3 PB 8 PG 51 LOT 4 BLK 53"/>
    <n v="236324"/>
    <n v="17310"/>
    <n v="219014"/>
    <n v="229254"/>
    <n v="204254"/>
    <x v="0"/>
    <x v="1079"/>
    <n v="270000"/>
    <n v="2917"/>
    <n v="389"/>
    <x v="0"/>
    <s v="WARRANTY DEED"/>
    <n v="1"/>
    <x v="23"/>
    <x v="1"/>
    <x v="1"/>
    <m/>
    <n v="2196"/>
    <n v="32"/>
    <x v="0"/>
    <x v="0"/>
    <n v="3127"/>
    <m/>
    <m/>
    <m/>
    <m/>
    <s v="BARLOW GREG A"/>
    <s v="BARLOW LAURA C"/>
    <s v="3079 W BLOSSOM DR"/>
    <s v="BEVERLY HILLS FL 34465"/>
  </r>
  <r>
    <x v="2993"/>
    <s v="18E17S320030  03130 0030"/>
    <s v="7492"/>
    <s v="PINE RIDGE UNITS 3 &amp; 4"/>
    <s v="0100"/>
    <s v="Single Family Residential"/>
    <s v="15"/>
    <s v="18S"/>
    <s v="18E"/>
    <s v="STANDARD"/>
    <x v="0"/>
    <n v="44289"/>
    <n v="1.02"/>
    <s v="000X"/>
    <n v="2854"/>
    <s v="W"/>
    <x v="155"/>
    <s v="DR"/>
    <m/>
    <s v="BEVERLY HILLS"/>
    <m/>
    <s v="PINE RIDGE UNIT 3 PB 8 PG 51 LOT 3 BLK 313 "/>
    <n v="273182"/>
    <n v="16270"/>
    <n v="256912"/>
    <n v="209512"/>
    <n v="184512"/>
    <x v="0"/>
    <x v="469"/>
    <n v="405000"/>
    <n v="1923"/>
    <n v="1424"/>
    <x v="0"/>
    <s v="WARRANTY DEED"/>
    <n v="1"/>
    <x v="15"/>
    <x v="1"/>
    <x v="0"/>
    <m/>
    <n v="2775"/>
    <n v="32"/>
    <x v="0"/>
    <x v="0"/>
    <n v="4075"/>
    <m/>
    <m/>
    <m/>
    <m/>
    <s v="ALLEYNE JAMES L SR"/>
    <m/>
    <s v="2854 W BLACKWOOD DRIVE"/>
    <s v="BEVERLY HILLS FL 34465"/>
  </r>
  <r>
    <x v="2994"/>
    <s v="18E17S320030  00540 0040"/>
    <s v="7492"/>
    <s v="PINE RIDGE UNITS 3 &amp; 4"/>
    <s v="0100"/>
    <s v="Single Family Residential"/>
    <s v="04"/>
    <s v="18S"/>
    <s v="18E"/>
    <s v="STANDARD"/>
    <x v="0"/>
    <n v="53110"/>
    <n v="1.22"/>
    <s v="000X"/>
    <n v="3062"/>
    <s v="W"/>
    <x v="156"/>
    <s v="DR"/>
    <m/>
    <s v="BEVERLY HILLS"/>
    <m/>
    <s v="PINE RIDGE UNIT 3 PB 8 PG 51 LOT 4 BLK 54"/>
    <n v="237397"/>
    <n v="19510"/>
    <n v="217887"/>
    <n v="237397"/>
    <n v="212397"/>
    <x v="0"/>
    <x v="409"/>
    <n v="297000"/>
    <n v="2972"/>
    <n v="2050"/>
    <x v="0"/>
    <s v="WARRANTY DEED"/>
    <n v="1"/>
    <x v="18"/>
    <x v="1"/>
    <x v="1"/>
    <m/>
    <n v="2210"/>
    <n v="32"/>
    <x v="0"/>
    <x v="0"/>
    <n v="3151"/>
    <m/>
    <m/>
    <m/>
    <m/>
    <s v="APPLEWHITE LORENZA"/>
    <s v="APPLEWHITE NOVELLA"/>
    <s v="3062 W BLOSSOM DR"/>
    <s v="BEVERLY HILLS FL 34465"/>
  </r>
  <r>
    <x v="2995"/>
    <s v="18E17S320030  00540 0090"/>
    <s v="7492"/>
    <s v="PINE RIDGE UNITS 3 &amp; 4"/>
    <s v="0100"/>
    <s v="Single Family Residential"/>
    <s v="03"/>
    <s v="18S"/>
    <s v="18E"/>
    <s v="STANDARD"/>
    <x v="0"/>
    <n v="47329"/>
    <n v="1.0900000000000001"/>
    <s v="000X"/>
    <n v="5282"/>
    <s v="N"/>
    <x v="151"/>
    <s v="PT"/>
    <m/>
    <s v="BEVERLY HILLS"/>
    <m/>
    <s v="PINE RIDGE UNIT 3 PB 8 PG 51 LOT 9 BLK 54"/>
    <n v="221864"/>
    <n v="17380"/>
    <n v="204484"/>
    <n v="221864"/>
    <n v="221864"/>
    <x v="1"/>
    <x v="7"/>
    <n v="329000"/>
    <n v="1955"/>
    <n v="775"/>
    <x v="0"/>
    <s v="WARRANTY DEED"/>
    <n v="1"/>
    <x v="18"/>
    <x v="1"/>
    <x v="0"/>
    <m/>
    <n v="2235"/>
    <n v="32"/>
    <x v="0"/>
    <x v="0"/>
    <n v="2989"/>
    <m/>
    <m/>
    <m/>
    <m/>
    <s v="MILLER SANDRA J"/>
    <m/>
    <s v="5282 N MINT PT"/>
    <s v="BEVERLY HILLS FL 34465"/>
  </r>
  <r>
    <x v="2996"/>
    <s v="18E17S320030  00550 0050"/>
    <s v="7492"/>
    <s v="PINE RIDGE UNITS 3 &amp; 4"/>
    <s v="0000"/>
    <s v="Vacant Residential"/>
    <s v="04"/>
    <s v="18S"/>
    <s v="18E"/>
    <s v="STANDARD"/>
    <x v="1"/>
    <n v="39986"/>
    <n v="0.92"/>
    <s v="000X"/>
    <n v="3109"/>
    <s v="W"/>
    <x v="11"/>
    <s v="BLVD"/>
    <m/>
    <s v="BEVERLY HILLS"/>
    <m/>
    <s v="PINE RIDGE UNIT 3 PB 8 PG 51 LOT 5 BLK 55"/>
    <n v="14690"/>
    <n v="14690"/>
    <n v="0"/>
    <n v="14690"/>
    <n v="14690"/>
    <x v="1"/>
    <x v="275"/>
    <n v="46000"/>
    <n v="1752"/>
    <n v="1270"/>
    <x v="1"/>
    <s v="WARRANTY DEED"/>
    <m/>
    <x v="6"/>
    <x v="2"/>
    <x v="2"/>
    <m/>
    <m/>
    <m/>
    <x v="2"/>
    <x v="1"/>
    <n v="0"/>
    <m/>
    <m/>
    <m/>
    <m/>
    <s v="THOR DONALD H JR &amp; TINA J"/>
    <m/>
    <s v="4141 W BONANZA DR"/>
    <s v="BEVERLY HILLS FL 34465"/>
  </r>
  <r>
    <x v="2997"/>
    <s v="18E17S320030  00560 0030"/>
    <s v="7492"/>
    <s v="PINE RIDGE UNITS 3 &amp; 4"/>
    <s v="0000"/>
    <s v="Vacant Residential"/>
    <s v="04"/>
    <s v="18S"/>
    <s v="18E"/>
    <s v="STANDARD"/>
    <x v="1"/>
    <n v="25902"/>
    <n v="0.59"/>
    <s v="000X"/>
    <n v="3333"/>
    <s v="W"/>
    <x v="11"/>
    <s v="BLVD"/>
    <m/>
    <s v="BEVERLY HILLS"/>
    <m/>
    <s v="PINE RIDGE UNIT 3 LOT 3 BLK 56"/>
    <n v="8840"/>
    <n v="8840"/>
    <n v="0"/>
    <n v="8840"/>
    <n v="8840"/>
    <x v="1"/>
    <x v="23"/>
    <m/>
    <m/>
    <m/>
    <x v="2"/>
    <m/>
    <m/>
    <x v="6"/>
    <x v="2"/>
    <x v="2"/>
    <m/>
    <m/>
    <m/>
    <x v="2"/>
    <x v="1"/>
    <n v="0"/>
    <m/>
    <m/>
    <m/>
    <m/>
    <s v="SAINATO VINCENT A"/>
    <m/>
    <s v="502 ALVERSON AVE"/>
    <s v="STATEN ISLAND NY 10309"/>
  </r>
  <r>
    <x v="2998"/>
    <s v="18E17S320030  00570 0010"/>
    <s v="7492"/>
    <s v="PINE RIDGE UNITS 3 &amp; 4"/>
    <s v="0100"/>
    <s v="Single Family Residential"/>
    <s v="04"/>
    <s v="18S"/>
    <s v="18E"/>
    <s v="1.0 TO 2.5 ACRES HIGH"/>
    <x v="0"/>
    <n v="58786"/>
    <n v="1.35"/>
    <s v="000X"/>
    <n v="3216"/>
    <s v="W"/>
    <x v="156"/>
    <s v="DR"/>
    <m/>
    <s v="BEVERLY HILLS"/>
    <m/>
    <s v="PINE RIDGE UNIT 3 PB 8 PG 51 LOT 1 BLK 57"/>
    <n v="291384"/>
    <n v="16870"/>
    <n v="274514"/>
    <n v="264309"/>
    <n v="234309"/>
    <x v="0"/>
    <x v="1080"/>
    <n v="290000"/>
    <n v="2854"/>
    <n v="1196"/>
    <x v="0"/>
    <s v="WARRANTY DEED"/>
    <n v="1"/>
    <x v="22"/>
    <x v="1"/>
    <x v="0"/>
    <n v="1"/>
    <n v="2662"/>
    <n v="32"/>
    <x v="0"/>
    <x v="0"/>
    <n v="4319"/>
    <m/>
    <m/>
    <m/>
    <m/>
    <s v="MURPHY SUN C"/>
    <s v="MURPHY SUN C"/>
    <s v="3216 W BLOSSOM DR"/>
    <s v="BEVERLY HILLS FL 34465"/>
  </r>
  <r>
    <x v="2999"/>
    <s v="18E17S320030  00570 0030"/>
    <s v="7492"/>
    <s v="PINE RIDGE UNITS 3 &amp; 4"/>
    <s v="0000"/>
    <s v="Vacant Residential"/>
    <s v="04"/>
    <s v="18S"/>
    <s v="18E"/>
    <s v="STANDARD"/>
    <x v="1"/>
    <n v="45423"/>
    <n v="1.04"/>
    <s v="000X"/>
    <n v="3304"/>
    <s v="W"/>
    <x v="156"/>
    <s v="DR"/>
    <m/>
    <s v="BEVERLY HILLS"/>
    <m/>
    <s v="PINE RIDGE UNIT 3 PB 8 PG 51 LOT 3 BLK 57"/>
    <n v="16680"/>
    <n v="16680"/>
    <n v="0"/>
    <n v="16680"/>
    <n v="16680"/>
    <x v="1"/>
    <x v="23"/>
    <m/>
    <m/>
    <m/>
    <x v="2"/>
    <m/>
    <m/>
    <x v="6"/>
    <x v="2"/>
    <x v="2"/>
    <m/>
    <m/>
    <m/>
    <x v="2"/>
    <x v="1"/>
    <n v="0"/>
    <m/>
    <m/>
    <m/>
    <m/>
    <s v="ANGE MARY ELLEN DAVID ANGE"/>
    <m/>
    <s v="284 DANIELS RD"/>
    <s v="SARATOGA SPRINGS NY 12866"/>
  </r>
  <r>
    <x v="3000"/>
    <s v="18E17S320030  00570 0050"/>
    <s v="7492"/>
    <s v="PINE RIDGE UNITS 3 &amp; 4"/>
    <s v="0100"/>
    <s v="Single Family Residential"/>
    <s v="04"/>
    <s v="18S"/>
    <s v="18E"/>
    <s v="STANDARD"/>
    <x v="0"/>
    <n v="45854"/>
    <n v="1.05"/>
    <s v="000X"/>
    <n v="3356"/>
    <s v="W"/>
    <x v="156"/>
    <s v="DR"/>
    <m/>
    <s v="BEVERLY HILLS"/>
    <m/>
    <s v="PINE RIDGE UNIT 3 PB 8 PGS 51-67 LOT 5 BLK 57"/>
    <n v="178785"/>
    <n v="16840"/>
    <n v="161945"/>
    <n v="143583"/>
    <n v="118583"/>
    <x v="0"/>
    <x v="1081"/>
    <n v="173500"/>
    <n v="2736"/>
    <n v="728"/>
    <x v="0"/>
    <s v="WARRANTY DEED"/>
    <n v="1"/>
    <x v="33"/>
    <x v="1"/>
    <x v="0"/>
    <n v="1"/>
    <n v="1664"/>
    <n v="32"/>
    <x v="0"/>
    <x v="0"/>
    <n v="2552"/>
    <m/>
    <m/>
    <m/>
    <m/>
    <s v="STEVENS JACOB P"/>
    <m/>
    <s v="3356 W BLOSSOM DR"/>
    <s v="BEVERLY HILLS FL 34465 2243"/>
  </r>
  <r>
    <x v="3001"/>
    <s v="18E17S320030  00570 0140"/>
    <s v="7492"/>
    <s v="PINE RIDGE UNITS 3 &amp; 4"/>
    <s v="0100"/>
    <s v="Single Family Residential"/>
    <s v="04"/>
    <s v="18S"/>
    <s v="18E"/>
    <s v="STANDARD"/>
    <x v="0"/>
    <n v="48661"/>
    <n v="1.1200000000000001"/>
    <s v="000X"/>
    <n v="5245"/>
    <s v="N"/>
    <x v="86"/>
    <s v="DR"/>
    <m/>
    <s v="BEVERLY HILLS"/>
    <m/>
    <s v="PINE RIDGE UNIT 3 PB 8 PG 51 LOT 14 BLK 57"/>
    <n v="226108"/>
    <n v="17870"/>
    <n v="208238"/>
    <n v="218331"/>
    <n v="188331"/>
    <x v="0"/>
    <x v="93"/>
    <n v="252000"/>
    <n v="2886"/>
    <n v="1277"/>
    <x v="0"/>
    <s v="WARRANTY DEED"/>
    <n v="1"/>
    <x v="11"/>
    <x v="1"/>
    <x v="0"/>
    <m/>
    <n v="2022"/>
    <n v="32"/>
    <x v="0"/>
    <x v="0"/>
    <n v="3274"/>
    <m/>
    <m/>
    <m/>
    <m/>
    <s v="HEYDT DAVID TIMOTHY"/>
    <s v="HEYDT JENNIFER FRANCES"/>
    <s v="5245 N ALLAMANDRA DR"/>
    <s v="BEVERLY HILLS FL 34465"/>
  </r>
  <r>
    <x v="3002"/>
    <s v="18E17S320030  00510 0270"/>
    <s v="7492"/>
    <s v="PINE RIDGE UNITS 3 &amp; 4"/>
    <s v="0000"/>
    <s v="Vacant Residential"/>
    <s v="03"/>
    <s v="18S"/>
    <s v="18E"/>
    <s v="GOLF"/>
    <x v="1"/>
    <n v="49535"/>
    <n v="1.1399999999999999"/>
    <s v="000X"/>
    <n v="5252"/>
    <s v="N"/>
    <x v="147"/>
    <s v="DR"/>
    <m/>
    <s v="BEVERLY HILLS"/>
    <m/>
    <s v="PINE RIDGE UNIT 3 PB 8 PG 51 LOT 27 BLK 51"/>
    <n v="18400"/>
    <n v="18400"/>
    <n v="0"/>
    <n v="18400"/>
    <n v="18400"/>
    <x v="1"/>
    <x v="385"/>
    <n v="119000"/>
    <n v="2036"/>
    <n v="1451"/>
    <x v="1"/>
    <s v="WARRANTY DEED"/>
    <m/>
    <x v="6"/>
    <x v="2"/>
    <x v="2"/>
    <m/>
    <m/>
    <m/>
    <x v="2"/>
    <x v="1"/>
    <n v="0"/>
    <m/>
    <m/>
    <m/>
    <m/>
    <s v="GARCIA FELIX M"/>
    <s v="GARCIA DIANA M PONS"/>
    <s v="12531 SW 94TH CT"/>
    <s v="MIAMI FL 33176"/>
  </r>
  <r>
    <x v="3003"/>
    <s v="18E17S320030  00520 0030"/>
    <s v="7492"/>
    <s v="PINE RIDGE UNITS 3 &amp; 4"/>
    <s v="0100"/>
    <s v="Single Family Residential"/>
    <s v="03"/>
    <s v="18S"/>
    <s v="18E"/>
    <s v="STANDARD"/>
    <x v="0"/>
    <n v="49414"/>
    <n v="1.1299999999999999"/>
    <s v="000X"/>
    <n v="5539"/>
    <s v="N"/>
    <x v="91"/>
    <s v="BLVD"/>
    <m/>
    <s v="BEVERLY HILLS"/>
    <m/>
    <s v="PINE RIDGE UNIT 3 PB 8 PG 51 LOT 3 BLK 52"/>
    <n v="154398"/>
    <n v="18150"/>
    <n v="136248"/>
    <n v="154398"/>
    <n v="154398"/>
    <x v="0"/>
    <x v="1020"/>
    <n v="180000"/>
    <n v="3075"/>
    <n v="1716"/>
    <x v="0"/>
    <s v="WARRANTY DEED"/>
    <n v="1"/>
    <x v="16"/>
    <x v="1"/>
    <x v="0"/>
    <m/>
    <n v="1697"/>
    <n v="32"/>
    <x v="1"/>
    <x v="0"/>
    <n v="2215"/>
    <m/>
    <m/>
    <m/>
    <m/>
    <s v="HERBSTMAN STEVEN R"/>
    <m/>
    <s v="5539 N ELKCAM BLVD"/>
    <s v="BEVERLY HILLS FL 34465"/>
  </r>
  <r>
    <x v="3004"/>
    <s v="18E17S320030  00520 0050"/>
    <s v="7492"/>
    <s v="PINE RIDGE UNITS 3 &amp; 4"/>
    <s v="0000"/>
    <s v="Vacant Residential"/>
    <s v="03"/>
    <s v="18S"/>
    <s v="18E"/>
    <s v="1.0 TO 2.5 ACRES HIGH"/>
    <x v="1"/>
    <n v="56250"/>
    <n v="1.29"/>
    <s v="000X"/>
    <n v="2916"/>
    <s v="W"/>
    <x v="153"/>
    <s v="PL"/>
    <m/>
    <s v="BEVERLY HILLS"/>
    <m/>
    <s v="PINE RIDGE UNIT 3 LOT 5 BLK 52 DESC IN OR BK 658 PG 1982"/>
    <n v="16140"/>
    <n v="16140"/>
    <n v="0"/>
    <n v="16140"/>
    <n v="16140"/>
    <x v="1"/>
    <x v="23"/>
    <m/>
    <m/>
    <m/>
    <x v="2"/>
    <m/>
    <m/>
    <x v="6"/>
    <x v="2"/>
    <x v="2"/>
    <m/>
    <m/>
    <m/>
    <x v="2"/>
    <x v="1"/>
    <n v="0"/>
    <m/>
    <m/>
    <m/>
    <m/>
    <s v="CUARTAS ANIBAL ANDRES"/>
    <s v="CUARTAS JULIAN DAVID"/>
    <s v="6303 BLUE LAGOON DT STE 200"/>
    <s v="MIAMI FL 33126"/>
  </r>
  <r>
    <x v="3005"/>
    <s v="18E17S320030  00520 0060"/>
    <s v="7492"/>
    <s v="PINE RIDGE UNITS 3 &amp; 4"/>
    <s v="0100"/>
    <s v="Single Family Residential"/>
    <s v="03"/>
    <s v="18S"/>
    <s v="18E"/>
    <s v="1.0 TO 2.5 ACRES HIGH"/>
    <x v="0"/>
    <n v="61093"/>
    <n v="1.4"/>
    <s v="000X"/>
    <n v="2888"/>
    <s v="W"/>
    <x v="153"/>
    <s v="PL"/>
    <m/>
    <s v="BEVERLY HILLS"/>
    <m/>
    <s v="PINE RIDGE UNIT 3 PB 8 PG 51 LOT 6 BLK 52"/>
    <n v="231932"/>
    <n v="17530"/>
    <n v="214402"/>
    <n v="184219"/>
    <n v="159219"/>
    <x v="0"/>
    <x v="585"/>
    <n v="171500"/>
    <n v="2424"/>
    <n v="2420"/>
    <x v="0"/>
    <s v="WARRANTY DEED"/>
    <n v="1"/>
    <x v="20"/>
    <x v="1"/>
    <x v="1"/>
    <m/>
    <n v="2079"/>
    <n v="32"/>
    <x v="1"/>
    <x v="0"/>
    <n v="2975"/>
    <m/>
    <m/>
    <m/>
    <m/>
    <s v="BEDWELL ROBERT P SR"/>
    <s v="BEDWELL SHIRLEYANN"/>
    <s v="2888 W VERBENA PL"/>
    <s v="BEVERLY HILLS FL 34465"/>
  </r>
  <r>
    <x v="3006"/>
    <s v="18E17S320030  03120 0080"/>
    <s v="7492"/>
    <s v="PINE RIDGE UNITS 3 &amp; 4"/>
    <s v="0100"/>
    <s v="Single Family Residential"/>
    <s v="15"/>
    <s v="18S"/>
    <s v="18E"/>
    <s v="STANDARD"/>
    <x v="0"/>
    <n v="42254"/>
    <n v="0.97"/>
    <s v="000X"/>
    <n v="3727"/>
    <s v="N"/>
    <x v="158"/>
    <s v="WAY"/>
    <m/>
    <s v="BEVERLY HILLS"/>
    <m/>
    <s v="PINE RIDGE UNIT 3 PB 8 PG 51 LOT 8 BLK 312"/>
    <n v="212962"/>
    <n v="15520"/>
    <n v="197442"/>
    <n v="177112"/>
    <n v="152112"/>
    <x v="1"/>
    <x v="164"/>
    <n v="330000"/>
    <n v="3097"/>
    <n v="1130"/>
    <x v="0"/>
    <s v="WARRANTY DEED"/>
    <n v="1"/>
    <x v="28"/>
    <x v="1"/>
    <x v="0"/>
    <m/>
    <n v="2102"/>
    <n v="32"/>
    <x v="0"/>
    <x v="0"/>
    <n v="2604"/>
    <m/>
    <m/>
    <m/>
    <m/>
    <s v="AGOSTO WILLIAM"/>
    <m/>
    <s v="3727 N BOXELDER WAY"/>
    <s v="BEVERLY HILLS FL 34465"/>
  </r>
  <r>
    <x v="3007"/>
    <s v="18E17S320030  00520 0100"/>
    <s v="7492"/>
    <s v="PINE RIDGE UNITS 3 &amp; 4"/>
    <s v="0100"/>
    <s v="Single Family Residential"/>
    <s v="04"/>
    <s v="18S"/>
    <s v="18E"/>
    <s v="STANDARD"/>
    <x v="0"/>
    <n v="47460"/>
    <n v="1.0900000000000001"/>
    <s v="000X"/>
    <n v="3007"/>
    <s v="W"/>
    <x v="157"/>
    <s v="PL"/>
    <m/>
    <s v="BEVERLY HILLS"/>
    <m/>
    <s v="PINE RIDGE UNIT 3 PB 8 PG 51 LOT 10 BLK 52"/>
    <n v="221169"/>
    <n v="17430"/>
    <n v="203739"/>
    <n v="166183"/>
    <n v="140683"/>
    <x v="0"/>
    <x v="225"/>
    <n v="30000"/>
    <n v="2986"/>
    <n v="1574"/>
    <x v="1"/>
    <s v="WARRANTY DEED"/>
    <n v="1"/>
    <x v="41"/>
    <x v="1"/>
    <x v="0"/>
    <m/>
    <n v="2147"/>
    <n v="32"/>
    <x v="1"/>
    <x v="0"/>
    <n v="2993"/>
    <m/>
    <m/>
    <m/>
    <m/>
    <s v="WOYCHOWSKI KEITH"/>
    <s v="WOYCHOWSKI ANTOINETTE"/>
    <s v="3007 N ROSEHILL PL"/>
    <s v="BEVERLY HILLS FL 34465"/>
  </r>
  <r>
    <x v="3008"/>
    <s v="18E17S320030  03130 0010"/>
    <s v="7492"/>
    <s v="PINE RIDGE UNITS 3 &amp; 4"/>
    <s v="0100"/>
    <s v="Single Family Residential"/>
    <s v="15"/>
    <s v="18S"/>
    <s v="18E"/>
    <s v="STANDARD"/>
    <x v="0"/>
    <n v="44843"/>
    <n v="1.03"/>
    <s v="000X"/>
    <n v="3709"/>
    <s v="N"/>
    <x v="148"/>
    <s v="PT"/>
    <m/>
    <s v="BEVERLY HILLS"/>
    <m/>
    <s v="PINE RIDGE UNIT 3 PB 8 PG 51 LOT 1 BLK 313"/>
    <n v="125714"/>
    <n v="16470"/>
    <n v="109244"/>
    <n v="125714"/>
    <n v="125714"/>
    <x v="0"/>
    <x v="642"/>
    <n v="165000"/>
    <n v="3092"/>
    <n v="1325"/>
    <x v="0"/>
    <s v="WARRANTY DEED"/>
    <n v="1"/>
    <x v="10"/>
    <x v="3"/>
    <x v="0"/>
    <m/>
    <n v="1186"/>
    <n v="32"/>
    <x v="0"/>
    <x v="0"/>
    <n v="1198"/>
    <m/>
    <m/>
    <m/>
    <m/>
    <s v="SCHRULL CHRISTOPHER"/>
    <s v="SCHRULL TARA"/>
    <s v="3709 N BUCKWHEAT PT"/>
    <s v="BEVERLY HILLS FL 34465"/>
  </r>
  <r>
    <x v="3009"/>
    <s v="18E17S320030  00530 0060"/>
    <s v="7492"/>
    <s v="PINE RIDGE UNITS 3 &amp; 4"/>
    <s v="0100"/>
    <s v="Single Family Residential"/>
    <s v="04"/>
    <s v="18S"/>
    <s v="18E"/>
    <s v="STANDARD"/>
    <x v="0"/>
    <n v="53558"/>
    <n v="1.23"/>
    <s v="000X"/>
    <n v="5355"/>
    <s v="N"/>
    <x v="91"/>
    <s v="BLVD"/>
    <m/>
    <s v="BEVERLY HILLS"/>
    <m/>
    <s v="PINE RIDGE UNIT 3 PB 8 PG 51 LOT 6 BLK 53"/>
    <n v="274601"/>
    <n v="19670"/>
    <n v="254931"/>
    <n v="207280"/>
    <n v="182280"/>
    <x v="0"/>
    <x v="266"/>
    <n v="230000"/>
    <n v="2241"/>
    <n v="1979"/>
    <x v="0"/>
    <s v="TO OR FROM BANKS/LOAN CO."/>
    <n v="1"/>
    <x v="22"/>
    <x v="1"/>
    <x v="1"/>
    <m/>
    <n v="2628"/>
    <n v="32"/>
    <x v="0"/>
    <x v="0"/>
    <n v="3790"/>
    <m/>
    <m/>
    <m/>
    <m/>
    <s v="ARDUSER PAUL J"/>
    <s v="ARDUSER STEPHANIE"/>
    <s v="5355 N ELKCAM BLVD"/>
    <s v="BEVERLY HILLS FL 34465"/>
  </r>
  <r>
    <x v="3010"/>
    <s v="18E17S320030  00530 0080"/>
    <s v="7492"/>
    <s v="PINE RIDGE UNITS 3 &amp; 4"/>
    <s v="0100"/>
    <s v="Single Family Residential"/>
    <s v="04"/>
    <s v="18S"/>
    <s v="18E"/>
    <s v="1.0 TO 2.5 ACRES HIGH"/>
    <x v="0"/>
    <n v="60971"/>
    <n v="1.4"/>
    <s v="000X"/>
    <n v="3060"/>
    <s v="W"/>
    <x v="157"/>
    <s v="PL"/>
    <m/>
    <s v="BEVERLY HILLS"/>
    <m/>
    <s v="PINE RIDGE UNIT 3 PB 8 PG 51 LOT 8 BLK 53"/>
    <n v="249073"/>
    <n v="17500"/>
    <n v="231573"/>
    <n v="184797"/>
    <n v="159797"/>
    <x v="0"/>
    <x v="33"/>
    <n v="250000"/>
    <n v="2297"/>
    <n v="1421"/>
    <x v="0"/>
    <s v="WARRANTY DEED"/>
    <n v="1"/>
    <x v="18"/>
    <x v="1"/>
    <x v="0"/>
    <m/>
    <n v="2310"/>
    <n v="32"/>
    <x v="0"/>
    <x v="0"/>
    <n v="3504"/>
    <m/>
    <m/>
    <m/>
    <m/>
    <s v="MILLER GARY ALLEN"/>
    <s v="LEMIEUX MARCELLE"/>
    <s v="3060 W ROSEHILL PL"/>
    <s v="BEVERLY HILLS FL 34465"/>
  </r>
  <r>
    <x v="3011"/>
    <s v="18E17S320030  00550 0010"/>
    <s v="7492"/>
    <s v="PINE RIDGE UNITS 3 &amp; 4"/>
    <s v="0000"/>
    <s v="Vacant Residential"/>
    <s v="04"/>
    <s v="18S"/>
    <s v="18E"/>
    <s v="STANDARD"/>
    <x v="1"/>
    <n v="24992"/>
    <n v="0.56999999999999995"/>
    <s v="000X"/>
    <n v="5199"/>
    <s v="N"/>
    <x v="91"/>
    <s v="BLVD"/>
    <m/>
    <s v="BEVERLY HILLS"/>
    <m/>
    <s v="PINE RIDGE UNIT 3 LOT 1 BLK 55 DESC IN OR BK 718 PG 375"/>
    <n v="8840"/>
    <n v="8840"/>
    <n v="0"/>
    <n v="8840"/>
    <n v="8840"/>
    <x v="1"/>
    <x v="23"/>
    <m/>
    <m/>
    <m/>
    <x v="2"/>
    <m/>
    <m/>
    <x v="6"/>
    <x v="2"/>
    <x v="2"/>
    <m/>
    <m/>
    <m/>
    <x v="2"/>
    <x v="1"/>
    <n v="0"/>
    <m/>
    <m/>
    <m/>
    <m/>
    <s v="CHOY WIN L &amp; WAI FAN"/>
    <m/>
    <s v="PIUS X11 STRAAT 9"/>
    <s v=" 6247 AW NETHERLANDS"/>
  </r>
  <r>
    <x v="3012"/>
    <s v="18E17S320030  00550 0060"/>
    <s v="7492"/>
    <s v="PINE RIDGE UNITS 3 &amp; 4"/>
    <s v="0000"/>
    <s v="Vacant Residential"/>
    <s v="04"/>
    <s v="18S"/>
    <s v="18E"/>
    <s v="STANDARD"/>
    <x v="1"/>
    <n v="39987"/>
    <n v="0.92"/>
    <s v="000X"/>
    <n v="3087"/>
    <s v="W"/>
    <x v="11"/>
    <s v="BLVD"/>
    <m/>
    <s v="BEVERLY HILLS"/>
    <m/>
    <s v="PINE RIDGE UNIT 3 PB 8 PG 51 LOT 6 BLK 55"/>
    <n v="14690"/>
    <n v="14690"/>
    <n v="0"/>
    <n v="14690"/>
    <n v="14690"/>
    <x v="1"/>
    <x v="311"/>
    <n v="55000"/>
    <n v="1697"/>
    <n v="862"/>
    <x v="1"/>
    <s v="SALE / MORE THAN 1 PARCEL"/>
    <m/>
    <x v="6"/>
    <x v="2"/>
    <x v="2"/>
    <m/>
    <m/>
    <m/>
    <x v="2"/>
    <x v="1"/>
    <n v="0"/>
    <m/>
    <m/>
    <m/>
    <m/>
    <s v="ELIGON LEON"/>
    <s v="ELIGON GRACE"/>
    <s v="3428 SW CATSKILL DR"/>
    <s v="PORT SAINT LUCIE FL 34953"/>
  </r>
  <r>
    <x v="3013"/>
    <s v="18E17S320030  00550 0070"/>
    <s v="7492"/>
    <s v="PINE RIDGE UNITS 3 &amp; 4"/>
    <s v="0000"/>
    <s v="Vacant Residential"/>
    <s v="04"/>
    <s v="18S"/>
    <s v="18E"/>
    <s v="STANDARD"/>
    <x v="1"/>
    <n v="39684"/>
    <n v="0.91"/>
    <s v="000X"/>
    <n v="3015"/>
    <s v="W"/>
    <x v="11"/>
    <s v="BLVD"/>
    <m/>
    <s v="BEVERLY HILLS"/>
    <m/>
    <s v="PINE RIDGE UNIT 3 PB 8 PG 51 LOT 7 BLK 55"/>
    <n v="14580"/>
    <n v="14580"/>
    <n v="0"/>
    <n v="14580"/>
    <n v="14580"/>
    <x v="1"/>
    <x v="311"/>
    <n v="55000"/>
    <n v="1697"/>
    <n v="862"/>
    <x v="1"/>
    <s v="SALE / MORE THAN 1 PARCEL"/>
    <m/>
    <x v="6"/>
    <x v="2"/>
    <x v="2"/>
    <m/>
    <m/>
    <m/>
    <x v="2"/>
    <x v="1"/>
    <n v="0"/>
    <m/>
    <m/>
    <m/>
    <m/>
    <s v="ELIGON LEON"/>
    <s v="ELIGON GRACE"/>
    <s v="3428 SW CATSKILL DR"/>
    <s v="PORT SAINT LUCIE FL 34953"/>
  </r>
  <r>
    <x v="3014"/>
    <s v="18E17S320030  03140 0010"/>
    <s v="7492"/>
    <s v="PINE RIDGE UNITS 3 &amp; 4"/>
    <s v="0000"/>
    <s v="Vacant Residential"/>
    <s v="15"/>
    <s v="18S"/>
    <s v="18E"/>
    <s v="STANDARD"/>
    <x v="1"/>
    <n v="46383"/>
    <n v="1.06"/>
    <s v="000X"/>
    <n v="2922"/>
    <s v="W"/>
    <x v="152"/>
    <s v="DR"/>
    <m/>
    <s v="BEVERLY HILLS"/>
    <m/>
    <s v="PINE RIDGE UNIT 3 PB 8 PG 51 LOT 1 BLK 314 "/>
    <n v="17040"/>
    <n v="17040"/>
    <n v="0"/>
    <n v="17040"/>
    <n v="17040"/>
    <x v="1"/>
    <x v="23"/>
    <m/>
    <m/>
    <m/>
    <x v="2"/>
    <m/>
    <m/>
    <x v="6"/>
    <x v="2"/>
    <x v="2"/>
    <m/>
    <m/>
    <m/>
    <x v="2"/>
    <x v="1"/>
    <n v="0"/>
    <m/>
    <m/>
    <m/>
    <m/>
    <s v="MICHALAKIS CONSTANTINE"/>
    <m/>
    <s v="45 94TH ST"/>
    <s v="BROOKLYN NY 11209 6603"/>
  </r>
  <r>
    <x v="3015"/>
    <s v="18E17S320030  00560 0020"/>
    <s v="7492"/>
    <s v="PINE RIDGE UNITS 3 &amp; 4"/>
    <s v="0000"/>
    <s v="Vacant Residential"/>
    <s v="04"/>
    <s v="18S"/>
    <s v="18E"/>
    <s v="STANDARD"/>
    <x v="1"/>
    <n v="24502"/>
    <n v="0.56000000000000005"/>
    <s v="000X"/>
    <n v="3351"/>
    <s v="W"/>
    <x v="11"/>
    <s v="BLVD"/>
    <m/>
    <s v="BEVERLY HILLS"/>
    <m/>
    <s v="PINE RIDGE UNIT 3 PB 8 PG 51 LOT 2 BLK 56 "/>
    <n v="8840"/>
    <n v="8840"/>
    <n v="0"/>
    <n v="8840"/>
    <n v="8840"/>
    <x v="1"/>
    <x v="187"/>
    <n v="139000"/>
    <n v="2081"/>
    <n v="254"/>
    <x v="1"/>
    <s v="SALE / MORE THAN 1 PARCEL"/>
    <m/>
    <x v="6"/>
    <x v="2"/>
    <x v="2"/>
    <m/>
    <m/>
    <m/>
    <x v="2"/>
    <x v="1"/>
    <n v="0"/>
    <m/>
    <m/>
    <m/>
    <m/>
    <s v="SWANSON RICHARD"/>
    <m/>
    <s v="11580 W ROSA CT"/>
    <s v="HOMOSASSA FL 34448"/>
  </r>
  <r>
    <x v="3016"/>
    <s v="18E17S320030  00560 0100"/>
    <s v="7492"/>
    <s v="PINE RIDGE UNITS 3 &amp; 4"/>
    <s v="0000"/>
    <s v="Vacant Residential"/>
    <s v="04"/>
    <s v="18S"/>
    <s v="18E"/>
    <s v="STANDARD"/>
    <x v="1"/>
    <n v="49468"/>
    <n v="1.1399999999999999"/>
    <s v="000X"/>
    <n v="5156"/>
    <s v="N"/>
    <x v="91"/>
    <s v="BLVD"/>
    <m/>
    <s v="BEVERLY HILLS"/>
    <m/>
    <s v="PINE RIDGE UNIT 3 PB 8 PG 51 LOT 10 BLK 56 DESC IN OR BK"/>
    <n v="18170"/>
    <n v="18170"/>
    <n v="0"/>
    <n v="18170"/>
    <n v="18170"/>
    <x v="1"/>
    <x v="204"/>
    <n v="41000"/>
    <n v="927"/>
    <n v="1959"/>
    <x v="1"/>
    <s v="FROM DEVELOPERS"/>
    <m/>
    <x v="6"/>
    <x v="2"/>
    <x v="2"/>
    <m/>
    <m/>
    <m/>
    <x v="2"/>
    <x v="1"/>
    <n v="0"/>
    <m/>
    <m/>
    <m/>
    <m/>
    <s v="CHANNA BALBINDER"/>
    <m/>
    <s v="34 GLENWOOD GARDENS GANTS HILL"/>
    <s v=" 1926X7 ENGLAND"/>
  </r>
  <r>
    <x v="3017"/>
    <s v="18E17S320030  00510 0090"/>
    <s v="7492"/>
    <s v="PINE RIDGE UNITS 3 &amp; 4"/>
    <s v="0000"/>
    <s v="Vacant Residential"/>
    <s v="03"/>
    <s v="18S"/>
    <s v="18E"/>
    <s v="GOLF"/>
    <x v="1"/>
    <n v="43351"/>
    <n v="1"/>
    <s v="000X"/>
    <n v="5329"/>
    <s v="N"/>
    <x v="151"/>
    <s v="PT"/>
    <m/>
    <s v="BEVERLY HILLS"/>
    <m/>
    <s v="PINE RIDGE UNIT 3 PB 8 PG 51 LOT 9 BLK 51"/>
    <n v="23980"/>
    <n v="23980"/>
    <n v="0"/>
    <n v="23980"/>
    <n v="23980"/>
    <x v="1"/>
    <x v="631"/>
    <n v="30000"/>
    <n v="2817"/>
    <n v="1574"/>
    <x v="1"/>
    <s v="WARRANTY DEED"/>
    <m/>
    <x v="6"/>
    <x v="2"/>
    <x v="2"/>
    <m/>
    <m/>
    <m/>
    <x v="2"/>
    <x v="1"/>
    <n v="0"/>
    <m/>
    <m/>
    <m/>
    <m/>
    <s v="ROSIN LYLE K"/>
    <s v="ROSIN AMY J"/>
    <s v="308 BLACKBIRD CT"/>
    <s v="BRADENTON FL 34212 2941"/>
  </r>
  <r>
    <x v="3018"/>
    <s v="18E17S320030  03120 0100"/>
    <s v="7492"/>
    <s v="PINE RIDGE UNITS 3 &amp; 4"/>
    <s v="0000"/>
    <s v="Vacant Residential"/>
    <s v="15"/>
    <s v="18S"/>
    <s v="18E"/>
    <s v="STANDARD"/>
    <x v="1"/>
    <n v="42124"/>
    <n v="0.97"/>
    <s v="000X"/>
    <n v="3781"/>
    <s v="N"/>
    <x v="158"/>
    <s v="WAY"/>
    <m/>
    <s v="BEVERLY HILLS"/>
    <m/>
    <s v="PINE RIDGE UNIT 3 PB 8 PG 51 LOT 10 BLK 312 "/>
    <n v="15470"/>
    <n v="15470"/>
    <n v="0"/>
    <n v="15470"/>
    <n v="15470"/>
    <x v="1"/>
    <x v="315"/>
    <n v="44900"/>
    <n v="1771"/>
    <n v="468"/>
    <x v="1"/>
    <s v="WARRANTY DEED"/>
    <m/>
    <x v="6"/>
    <x v="2"/>
    <x v="2"/>
    <m/>
    <m/>
    <m/>
    <x v="2"/>
    <x v="1"/>
    <n v="0"/>
    <m/>
    <m/>
    <m/>
    <m/>
    <s v="ALVEARI CHRISTINE D"/>
    <m/>
    <s v="535 SE 18TH LN"/>
    <s v="HOMESTEAD FL 33033"/>
  </r>
  <r>
    <x v="3019"/>
    <s v="18E17S320030  00530 0070"/>
    <s v="7492"/>
    <s v="PINE RIDGE UNITS 3 &amp; 4"/>
    <s v="0100"/>
    <s v="Single Family Residential"/>
    <s v="04"/>
    <s v="18S"/>
    <s v="18E"/>
    <s v="STANDARD"/>
    <x v="0"/>
    <n v="53107"/>
    <n v="1.22"/>
    <s v="000X"/>
    <n v="5393"/>
    <s v="N"/>
    <x v="91"/>
    <s v="BLVD"/>
    <m/>
    <s v="BEVERLY HILLS"/>
    <m/>
    <s v="PINE RIDGE UNIT 3 PB 8 PG 51 LOT 7 BLK 53"/>
    <n v="237319"/>
    <n v="19510"/>
    <n v="217809"/>
    <n v="176100"/>
    <n v="151100"/>
    <x v="0"/>
    <x v="201"/>
    <n v="210000"/>
    <n v="1649"/>
    <n v="1882"/>
    <x v="0"/>
    <s v="WARRANTY DEED"/>
    <n v="1"/>
    <x v="22"/>
    <x v="1"/>
    <x v="0"/>
    <m/>
    <n v="2230"/>
    <n v="32"/>
    <x v="0"/>
    <x v="0"/>
    <n v="3406"/>
    <m/>
    <m/>
    <m/>
    <m/>
    <s v="FITZGERALD DALE"/>
    <s v="FITZGERALD DEBORAH"/>
    <s v="5393 N ELKCAM BLVD"/>
    <s v="BEVERLY HILLS FL 34465"/>
  </r>
  <r>
    <x v="3020"/>
    <s v="18E17S320030  00540 0080"/>
    <s v="7492"/>
    <s v="PINE RIDGE UNITS 3 &amp; 4"/>
    <s v="0100"/>
    <s v="Single Family Residential"/>
    <s v="03"/>
    <s v="18S"/>
    <s v="18E"/>
    <s v="STANDARD"/>
    <x v="0"/>
    <n v="49240"/>
    <n v="1.1299999999999999"/>
    <s v="000X"/>
    <n v="2924"/>
    <s v="W"/>
    <x v="157"/>
    <s v="PL"/>
    <m/>
    <s v="BEVERLY HILLS"/>
    <m/>
    <s v="PINE RIDGE UNIT 3 PB 8 PG 51 LOT 8 BLK 54"/>
    <n v="246917"/>
    <n v="18090"/>
    <n v="228827"/>
    <n v="213041"/>
    <n v="183041"/>
    <x v="0"/>
    <x v="51"/>
    <n v="15000"/>
    <n v="1545"/>
    <n v="1410"/>
    <x v="1"/>
    <s v="WARRANTY DEED"/>
    <n v="1"/>
    <x v="3"/>
    <x v="1"/>
    <x v="0"/>
    <m/>
    <n v="1843"/>
    <n v="32"/>
    <x v="0"/>
    <x v="0"/>
    <n v="3022"/>
    <m/>
    <m/>
    <m/>
    <m/>
    <s v="MILTON DAVID W"/>
    <s v="MILTON JOAN W"/>
    <s v="2924 W ROSEHILL PL"/>
    <s v="BEVERLY HILLS FL 34465"/>
  </r>
  <r>
    <x v="3021"/>
    <s v="18E17S320030  00540 0110"/>
    <s v="7492"/>
    <s v="PINE RIDGE UNITS 3 &amp; 4"/>
    <s v="0100"/>
    <s v="Single Family Residential"/>
    <s v="04"/>
    <s v="18S"/>
    <s v="18E"/>
    <s v="1.0 TO 2.5 ACRES HIGH"/>
    <x v="0"/>
    <n v="54453"/>
    <n v="1.25"/>
    <s v="000X"/>
    <n v="5220"/>
    <s v="N"/>
    <x v="151"/>
    <s v="PT"/>
    <m/>
    <s v="BEVERLY HILLS"/>
    <m/>
    <s v="PINE RIDGE UNIT 3 PB 8 PG 51 LOT 11 BLK 54"/>
    <n v="230432"/>
    <n v="15630"/>
    <n v="214802"/>
    <n v="179828"/>
    <n v="154828"/>
    <x v="0"/>
    <x v="4"/>
    <n v="15000"/>
    <n v="1254"/>
    <n v="1185"/>
    <x v="1"/>
    <s v="WARRANTY DEED"/>
    <n v="1"/>
    <x v="11"/>
    <x v="1"/>
    <x v="0"/>
    <m/>
    <n v="2322"/>
    <n v="32"/>
    <x v="0"/>
    <x v="0"/>
    <n v="3228"/>
    <m/>
    <m/>
    <m/>
    <m/>
    <s v="NURSE TIMOTHY R"/>
    <s v="SULLIVAN-NURSE LAURA M"/>
    <s v="5220 N MINT PT"/>
    <s v="BEVERLY HILLS FL 34465"/>
  </r>
  <r>
    <x v="3022"/>
    <s v="18E17S320030  00550 0020"/>
    <s v="7492"/>
    <s v="PINE RIDGE UNITS 3 &amp; 4"/>
    <s v="0000"/>
    <s v="Vacant Residential"/>
    <s v="04"/>
    <s v="18S"/>
    <s v="18E"/>
    <s v="STANDARD"/>
    <x v="1"/>
    <n v="24992"/>
    <n v="0.56999999999999995"/>
    <s v="000X"/>
    <n v="5177"/>
    <s v="N"/>
    <x v="91"/>
    <s v="BLVD"/>
    <m/>
    <s v="BEVERLY HILLS"/>
    <m/>
    <s v="PINE RIDGE UNIT 3 PB 8 PG 51 LOT 2 BLK 55"/>
    <n v="8840"/>
    <n v="8840"/>
    <n v="0"/>
    <n v="8840"/>
    <n v="8840"/>
    <x v="1"/>
    <x v="104"/>
    <n v="45000"/>
    <n v="1860"/>
    <n v="1733"/>
    <x v="1"/>
    <s v="WARRANTY DEED"/>
    <m/>
    <x v="6"/>
    <x v="2"/>
    <x v="2"/>
    <m/>
    <m/>
    <m/>
    <x v="2"/>
    <x v="1"/>
    <n v="0"/>
    <m/>
    <m/>
    <m/>
    <m/>
    <s v="MATHEWS GEORGE W"/>
    <s v="MATHEWS KAREN A"/>
    <s v="2580 AVE AU SOLEIL"/>
    <s v="GULF STREAM FL 33483"/>
  </r>
  <r>
    <x v="3023"/>
    <s v="18E17S320030  03140 0020"/>
    <s v="7492"/>
    <s v="PINE RIDGE UNITS 3 &amp; 4"/>
    <s v="0100"/>
    <s v="Single Family Residential"/>
    <s v="15"/>
    <s v="18S"/>
    <s v="18E"/>
    <s v="STANDARD"/>
    <x v="0"/>
    <n v="45799"/>
    <n v="1.05"/>
    <s v="000X"/>
    <n v="2890"/>
    <s v="W"/>
    <x v="152"/>
    <s v="DR"/>
    <m/>
    <s v="BEVERLY HILLS"/>
    <m/>
    <s v="PINE RIDGE UNIT 3 PB 8 PG 51 LOT 2 BLK 314"/>
    <n v="198536"/>
    <n v="16820"/>
    <n v="181716"/>
    <n v="198536"/>
    <n v="173036"/>
    <x v="0"/>
    <x v="1082"/>
    <n v="222000"/>
    <n v="2920"/>
    <n v="834"/>
    <x v="0"/>
    <s v="WARRANTY DEED"/>
    <n v="1"/>
    <x v="29"/>
    <x v="1"/>
    <x v="0"/>
    <m/>
    <n v="1764"/>
    <n v="32"/>
    <x v="1"/>
    <x v="0"/>
    <n v="2503"/>
    <m/>
    <m/>
    <m/>
    <m/>
    <s v="GONZALEZ MARGARITA M"/>
    <s v="GONZALEZ RUBEN SR"/>
    <s v="2890 W MESA VERDE DR"/>
    <s v="BEVERLY HILLS FL 34465"/>
  </r>
  <r>
    <x v="3024"/>
    <s v="18E17S320030  00560 0060"/>
    <s v="7492"/>
    <s v="PINE RIDGE UNITS 3 &amp; 4"/>
    <s v="0000"/>
    <s v="Vacant Residential"/>
    <s v="04"/>
    <s v="18S"/>
    <s v="18E"/>
    <s v="STANDARD"/>
    <x v="1"/>
    <n v="34643"/>
    <n v="0.8"/>
    <s v="000X"/>
    <n v="3275"/>
    <s v="W"/>
    <x v="11"/>
    <s v="BLVD"/>
    <m/>
    <s v="BEVERLY HILLS"/>
    <m/>
    <s v="PINE RIDGE UNIT 3 PB 8 PG 51  LOT 6 BLK 56"/>
    <n v="9370"/>
    <n v="9370"/>
    <n v="0"/>
    <n v="9370"/>
    <n v="9370"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3025"/>
    <s v="18E17S320030  00560 0070"/>
    <s v="7492"/>
    <s v="PINE RIDGE UNITS 3 &amp; 4"/>
    <s v="0000"/>
    <s v="Vacant Residential"/>
    <s v="04"/>
    <s v="18S"/>
    <s v="18E"/>
    <s v="STANDARD"/>
    <x v="1"/>
    <n v="38563"/>
    <n v="0.89"/>
    <s v="000X"/>
    <n v="3253"/>
    <s v="W"/>
    <x v="11"/>
    <s v="BLVD"/>
    <m/>
    <s v="BEVERLY HILLS"/>
    <m/>
    <s v="PINE RIDGE UNIT 3 PB 8 PG 51  LOT 7 BLK 56"/>
    <n v="14160"/>
    <n v="14160"/>
    <n v="0"/>
    <n v="14160"/>
    <n v="14160"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3026"/>
    <s v="18E17S320030  00570 0190"/>
    <s v="7492"/>
    <s v="PINE RIDGE UNITS 3 &amp; 4"/>
    <s v="0100"/>
    <s v="Single Family Residential"/>
    <s v="04"/>
    <s v="18S"/>
    <s v="18E"/>
    <s v="STANDARD"/>
    <x v="0"/>
    <n v="44458"/>
    <n v="1.02"/>
    <s v="000X"/>
    <n v="3459"/>
    <s v="W"/>
    <x v="11"/>
    <s v="BLVD"/>
    <m/>
    <s v="BEVERLY HILLS"/>
    <m/>
    <s v="PINE RIDGE UNIT 3 PB 8 PG 51 LOT 19 BLK 57"/>
    <n v="257143"/>
    <n v="16330"/>
    <n v="240813"/>
    <n v="187509"/>
    <n v="162509"/>
    <x v="0"/>
    <x v="322"/>
    <n v="219000"/>
    <n v="1720"/>
    <n v="987"/>
    <x v="0"/>
    <s v="WARRANTY DEED"/>
    <n v="1"/>
    <x v="23"/>
    <x v="1"/>
    <x v="1"/>
    <m/>
    <n v="2679"/>
    <n v="32"/>
    <x v="0"/>
    <x v="0"/>
    <n v="3657"/>
    <m/>
    <m/>
    <m/>
    <m/>
    <s v="KING ROBERT E II"/>
    <s v="KING JOLYNNA"/>
    <s v="3459 W PINE RIDGE BLVD"/>
    <s v="BEVERLY HILLS FL 34465"/>
  </r>
  <r>
    <x v="3027"/>
    <s v="18E17S320030  00580 0150"/>
    <s v="7492"/>
    <s v="PINE RIDGE UNITS 3 &amp; 4"/>
    <s v="0100"/>
    <s v="Single Family Residential"/>
    <s v="04"/>
    <s v="18S"/>
    <s v="18E"/>
    <s v="GOLF"/>
    <x v="0"/>
    <n v="46068"/>
    <n v="1.06"/>
    <s v="000X"/>
    <n v="3415"/>
    <s v="W"/>
    <x v="156"/>
    <s v="DR"/>
    <m/>
    <s v="BEVERLY HILLS"/>
    <m/>
    <s v="PINE RIDGE UNIT 3 PB 8 PG 51 LOT 15 BLK 58 "/>
    <n v="250119"/>
    <n v="20260"/>
    <n v="229859"/>
    <n v="191307"/>
    <n v="166307"/>
    <x v="0"/>
    <x v="216"/>
    <n v="191300"/>
    <n v="1371"/>
    <n v="1523"/>
    <x v="0"/>
    <s v="WARRANTY DEED"/>
    <n v="1"/>
    <x v="18"/>
    <x v="1"/>
    <x v="0"/>
    <m/>
    <n v="2264"/>
    <n v="32"/>
    <x v="0"/>
    <x v="0"/>
    <n v="3529"/>
    <m/>
    <m/>
    <m/>
    <m/>
    <s v="WITTIG DIRK C"/>
    <m/>
    <s v="3415 W BLOSSOM DR"/>
    <s v="BEVERLY HILLS FL 34465"/>
  </r>
  <r>
    <x v="3028"/>
    <s v="18E17S320030  00580 0190"/>
    <s v="7492"/>
    <s v="PINE RIDGE UNITS 3 &amp; 4"/>
    <s v="0100"/>
    <s v="Single Family Residential"/>
    <s v="04"/>
    <s v="18S"/>
    <s v="18E"/>
    <s v="STANDARD"/>
    <x v="0"/>
    <n v="48629"/>
    <n v="1.1200000000000001"/>
    <s v="000X"/>
    <n v="3563"/>
    <s v="W"/>
    <x v="156"/>
    <s v="DR"/>
    <m/>
    <s v="BEVERLY HILLS"/>
    <m/>
    <s v="PINE RIDGE UNIT 3 PB 8 PG 51 LOT 19 BLK 58 "/>
    <n v="268767"/>
    <n v="17860"/>
    <n v="250907"/>
    <n v="227816"/>
    <n v="202816"/>
    <x v="0"/>
    <x v="1083"/>
    <n v="250000"/>
    <n v="2371"/>
    <n v="621"/>
    <x v="0"/>
    <s v="WARRANTY DEED"/>
    <n v="1"/>
    <x v="18"/>
    <x v="1"/>
    <x v="1"/>
    <m/>
    <n v="2380"/>
    <n v="32"/>
    <x v="0"/>
    <x v="0"/>
    <n v="3552"/>
    <m/>
    <m/>
    <m/>
    <m/>
    <s v="THRUSH SALLY L"/>
    <m/>
    <s v="3563 W BLOSSOM DR"/>
    <s v="BEVERLY HILLS FL 34465"/>
  </r>
  <r>
    <x v="3029"/>
    <s v="18E17S320030  00590 0060"/>
    <s v="7492"/>
    <s v="PINE RIDGE UNITS 3 &amp; 4"/>
    <s v="0100"/>
    <s v="Single Family Residential"/>
    <s v="04"/>
    <s v="18S"/>
    <s v="18E"/>
    <s v="GOLF"/>
    <x v="0"/>
    <n v="45844"/>
    <n v="1.05"/>
    <s v="000X"/>
    <n v="5609"/>
    <s v="N"/>
    <x v="159"/>
    <s v="CIR"/>
    <m/>
    <s v="BEVERLY HILLS"/>
    <m/>
    <s v="PINE RIDGE UNIT 3 PB 8 PG 51 LOT 6 BLK 59"/>
    <n v="329964"/>
    <n v="27000"/>
    <n v="302964"/>
    <n v="329964"/>
    <n v="304964"/>
    <x v="0"/>
    <x v="1084"/>
    <n v="465000"/>
    <n v="2916"/>
    <n v="1578"/>
    <x v="0"/>
    <s v="WARRANTY DEED"/>
    <n v="1"/>
    <x v="12"/>
    <x v="1"/>
    <x v="0"/>
    <m/>
    <n v="2350"/>
    <n v="32"/>
    <x v="0"/>
    <x v="0"/>
    <n v="3838"/>
    <m/>
    <m/>
    <m/>
    <m/>
    <s v="SERIO JOSEPH P"/>
    <s v="SERIO SUSAN H"/>
    <s v="5609 N ROSEDALE CIR"/>
    <s v="BEVERLY HILLS FL 34465"/>
  </r>
  <r>
    <x v="3030"/>
    <s v="18E17S320030  03170 0070"/>
    <s v="7492"/>
    <s v="PINE RIDGE UNITS 3 &amp; 4"/>
    <s v="0000"/>
    <s v="Vacant Residential"/>
    <s v="15"/>
    <s v="18S"/>
    <s v="18E"/>
    <s v="STANDARD"/>
    <x v="1"/>
    <n v="43625"/>
    <n v="1"/>
    <s v="000X"/>
    <n v="2675"/>
    <s v="W"/>
    <x v="152"/>
    <s v="DR"/>
    <m/>
    <s v="BEVERLY HILLS"/>
    <m/>
    <s v="PINE RIDGE UNIT 3 PB 8 PG 51 LOT 7 BLK 317 "/>
    <n v="16020"/>
    <n v="16020"/>
    <n v="0"/>
    <n v="16020"/>
    <n v="16020"/>
    <x v="1"/>
    <x v="23"/>
    <m/>
    <m/>
    <m/>
    <x v="2"/>
    <m/>
    <m/>
    <x v="6"/>
    <x v="2"/>
    <x v="2"/>
    <m/>
    <m/>
    <m/>
    <x v="2"/>
    <x v="1"/>
    <n v="0"/>
    <m/>
    <m/>
    <m/>
    <m/>
    <s v="ROSLIN DAPHNE"/>
    <m/>
    <s v="12820 GILMORE AVE"/>
    <s v="LOS ANGELES CA 90066 6406"/>
  </r>
  <r>
    <x v="3031"/>
    <s v="18E17S320030  00600 0110"/>
    <s v="7492"/>
    <s v="PINE RIDGE UNITS 3 &amp; 4"/>
    <s v="0100"/>
    <s v="Single Family Residential"/>
    <s v="04"/>
    <s v="18S"/>
    <s v="18E"/>
    <s v="STANDARD"/>
    <x v="0"/>
    <n v="46909"/>
    <n v="1.08"/>
    <s v="000X"/>
    <n v="5600"/>
    <s v="N"/>
    <x v="159"/>
    <s v="CIR"/>
    <m/>
    <s v="BEVERLY HILLS"/>
    <m/>
    <s v="PINE RIDGE UNIT 3 PB 8 PG 51 LOT 11 BLK 60"/>
    <n v="323789"/>
    <n v="25850"/>
    <n v="297939"/>
    <n v="257559"/>
    <n v="232559"/>
    <x v="0"/>
    <x v="1085"/>
    <n v="318000"/>
    <n v="2688"/>
    <n v="1668"/>
    <x v="0"/>
    <s v="WARRANTY DEED"/>
    <n v="1"/>
    <x v="0"/>
    <x v="1"/>
    <x v="1"/>
    <n v="1"/>
    <n v="3149"/>
    <n v="32"/>
    <x v="0"/>
    <x v="0"/>
    <n v="4348"/>
    <m/>
    <m/>
    <m/>
    <m/>
    <s v="CALDWELL TIMOTHY R"/>
    <s v="CALDWELL MARY ANN"/>
    <s v="5600 N ROSEDALE CIR"/>
    <s v="BEVERLY HILLS FL 34465"/>
  </r>
  <r>
    <x v="3032"/>
    <s v="18E17S320030  00600 0160"/>
    <s v="7492"/>
    <s v="PINE RIDGE UNITS 3 &amp; 4"/>
    <s v="0000"/>
    <s v="Vacant Residential"/>
    <s v="04"/>
    <s v="18S"/>
    <s v="18E"/>
    <s v="STANDARD"/>
    <x v="1"/>
    <n v="46250"/>
    <n v="1.06"/>
    <s v="000X"/>
    <n v="5550"/>
    <s v="N"/>
    <x v="159"/>
    <s v="CIR"/>
    <m/>
    <s v="BEVERLY HILLS"/>
    <m/>
    <s v="PINE RIDGE UNIT 3 LOT 16 BLK 60 DESCR IN O R BK 603 PG 570"/>
    <n v="25480"/>
    <n v="25480"/>
    <n v="0"/>
    <n v="25480"/>
    <n v="25480"/>
    <x v="1"/>
    <x v="23"/>
    <m/>
    <m/>
    <m/>
    <x v="2"/>
    <m/>
    <m/>
    <x v="6"/>
    <x v="2"/>
    <x v="2"/>
    <m/>
    <m/>
    <m/>
    <x v="2"/>
    <x v="1"/>
    <n v="0"/>
    <m/>
    <m/>
    <m/>
    <m/>
    <s v="WILLIAMS MAX E"/>
    <s v="WILLIAMS NARDA C"/>
    <s v="8634 VIA ANCHO RD"/>
    <s v="BOCA RATON FL 33433"/>
  </r>
  <r>
    <x v="3033"/>
    <s v="18E17S320030  03170 0110"/>
    <s v="7492"/>
    <s v="PINE RIDGE UNITS 3 &amp; 4"/>
    <s v="0000"/>
    <s v="Vacant Residential"/>
    <s v="10"/>
    <s v="18S"/>
    <s v="18E"/>
    <s v="STANDARD"/>
    <x v="1"/>
    <n v="53139"/>
    <n v="1.22"/>
    <s v="000X"/>
    <n v="2662"/>
    <s v="W"/>
    <x v="122"/>
    <s v="DR"/>
    <m/>
    <s v="BEVERLY HILLS"/>
    <m/>
    <s v="PINE RIDGE UNIT 3 PB 8 PG 51 LOT 11 BLK 317 "/>
    <n v="19520"/>
    <n v="19520"/>
    <n v="0"/>
    <n v="19520"/>
    <n v="19520"/>
    <x v="1"/>
    <x v="220"/>
    <n v="24500"/>
    <n v="773"/>
    <n v="668"/>
    <x v="1"/>
    <s v="UNDEFINED"/>
    <m/>
    <x v="6"/>
    <x v="2"/>
    <x v="2"/>
    <m/>
    <m/>
    <m/>
    <x v="2"/>
    <x v="1"/>
    <n v="0"/>
    <m/>
    <m/>
    <m/>
    <m/>
    <s v="WRIGHT WAYNE A &amp;"/>
    <s v="BONNIE L WRIGHT TRUSTEES"/>
    <s v="34 LIBERTY ST"/>
    <s v="SALEM NH 03079 2408"/>
  </r>
  <r>
    <x v="3034"/>
    <s v="18E17S320030  03180 0020"/>
    <s v="7492"/>
    <s v="PINE RIDGE UNITS 3 &amp; 4"/>
    <s v="0000"/>
    <s v="Vacant Residential"/>
    <s v="10"/>
    <s v="18S"/>
    <s v="18E"/>
    <s v="STANDARD"/>
    <x v="1"/>
    <n v="44066"/>
    <n v="1.01"/>
    <s v="000X"/>
    <n v="2906"/>
    <s v="W"/>
    <x v="142"/>
    <s v="DR"/>
    <m/>
    <s v="BEVERLY HILLS"/>
    <m/>
    <s v="PINE RIDGE UNIT 3 PB 8 PG 51 LOT 2 BLK 318"/>
    <n v="16190"/>
    <n v="16190"/>
    <n v="0"/>
    <n v="16190"/>
    <n v="16190"/>
    <x v="1"/>
    <x v="552"/>
    <n v="30000"/>
    <n v="3151"/>
    <n v="1501"/>
    <x v="1"/>
    <s v="WARRANTY DEED"/>
    <m/>
    <x v="6"/>
    <x v="2"/>
    <x v="2"/>
    <m/>
    <m/>
    <m/>
    <x v="2"/>
    <x v="1"/>
    <n v="0"/>
    <m/>
    <m/>
    <m/>
    <m/>
    <s v="BRUCE KAUFMAN INC"/>
    <s v="HIDALGO VENTURA"/>
    <s v="7299 S PEACH PT"/>
    <s v="HOMOSASSA FL 34446"/>
  </r>
  <r>
    <x v="3035"/>
    <s v="18E17S320030  00600 0170"/>
    <s v="7492"/>
    <s v="PINE RIDGE UNITS 3 &amp; 4"/>
    <s v="0100"/>
    <s v="Single Family Residential"/>
    <s v="04"/>
    <s v="18S"/>
    <s v="18E"/>
    <s v="STANDARD"/>
    <x v="0"/>
    <n v="47500"/>
    <n v="1.0900000000000001"/>
    <s v="000X"/>
    <n v="5540"/>
    <s v="N"/>
    <x v="159"/>
    <s v="CIR"/>
    <m/>
    <s v="BEVERLY HILLS"/>
    <m/>
    <s v="PINE RIDGE UNIT 3 PB 8 PG 51 LOT 17 BLK 60"/>
    <n v="304961"/>
    <n v="26170"/>
    <n v="278791"/>
    <n v="229505"/>
    <n v="204505"/>
    <x v="0"/>
    <x v="42"/>
    <n v="316000"/>
    <n v="1794"/>
    <n v="2050"/>
    <x v="0"/>
    <s v="WARRANTY DEED"/>
    <n v="1"/>
    <x v="1"/>
    <x v="0"/>
    <x v="0"/>
    <n v="1"/>
    <n v="3654"/>
    <n v="32"/>
    <x v="0"/>
    <x v="0"/>
    <n v="5331"/>
    <m/>
    <m/>
    <m/>
    <m/>
    <s v="DANDRIDGE KIRK"/>
    <s v="DANDRIDGE ELIZABETH"/>
    <s v="5540 N ROSEDALE CIR"/>
    <s v="BEVERLY HILLS FL 34465 2236"/>
  </r>
  <r>
    <x v="3036"/>
    <s v="18E17S320030  00580 0010"/>
    <s v="7492"/>
    <s v="PINE RIDGE UNITS 3 &amp; 4"/>
    <s v="0100"/>
    <s v="Single Family Residential"/>
    <s v="04"/>
    <s v="18S"/>
    <s v="18E"/>
    <s v="GOLF"/>
    <x v="0"/>
    <n v="43761"/>
    <n v="1"/>
    <s v="000X"/>
    <n v="5542"/>
    <s v="N"/>
    <x v="91"/>
    <s v="BLVD"/>
    <m/>
    <s v="BEVERLY HILLS"/>
    <m/>
    <s v="PINE RIDGE UNIT 3 PB 8 PG 51 LOT 1 BLK 58"/>
    <n v="248329"/>
    <n v="24960"/>
    <n v="223369"/>
    <n v="198624"/>
    <n v="168124"/>
    <x v="0"/>
    <x v="699"/>
    <n v="186500"/>
    <n v="2672"/>
    <n v="2366"/>
    <x v="0"/>
    <s v="WARRANTY DEED"/>
    <n v="1"/>
    <x v="7"/>
    <x v="1"/>
    <x v="0"/>
    <m/>
    <n v="2324"/>
    <n v="32"/>
    <x v="0"/>
    <x v="0"/>
    <n v="3676"/>
    <m/>
    <m/>
    <m/>
    <m/>
    <s v="QUIGTAR CRISPULO L III"/>
    <s v="QUIGTAR MELINDA"/>
    <s v="5542 N ELKCAM BLVD"/>
    <s v="BEVERLY HILLS FL 34465"/>
  </r>
  <r>
    <x v="3037"/>
    <s v="18E17S320030  00580 0020"/>
    <s v="7492"/>
    <s v="PINE RIDGE UNITS 3 &amp; 4"/>
    <s v="0100"/>
    <s v="Single Family Residential"/>
    <s v="04"/>
    <s v="18S"/>
    <s v="18E"/>
    <s v="GOLF"/>
    <x v="0"/>
    <n v="43760"/>
    <n v="1"/>
    <s v="000X"/>
    <n v="5530"/>
    <s v="N"/>
    <x v="91"/>
    <s v="BLVD"/>
    <m/>
    <s v="BEVERLY HILLS"/>
    <m/>
    <s v="PINE RIDGE UNIT 3 PB 8 PG 51 LOT 2 BLK 58"/>
    <n v="230635"/>
    <n v="24960"/>
    <n v="205675"/>
    <n v="230635"/>
    <n v="230635"/>
    <x v="1"/>
    <x v="1086"/>
    <n v="320000"/>
    <n v="3142"/>
    <n v="478"/>
    <x v="0"/>
    <s v="WARRANTY DEED"/>
    <n v="1"/>
    <x v="26"/>
    <x v="1"/>
    <x v="0"/>
    <m/>
    <n v="2188"/>
    <n v="32"/>
    <x v="0"/>
    <x v="0"/>
    <n v="3014"/>
    <m/>
    <m/>
    <m/>
    <m/>
    <s v="SOUTH DANA B"/>
    <s v="MUNSON SONJA"/>
    <s v="5530 N ELKCAM BLVD"/>
    <s v="BEVERLY HILLS FL 34465"/>
  </r>
  <r>
    <x v="3038"/>
    <s v="18E17S320030  03150 0110"/>
    <s v="7492"/>
    <s v="PINE RIDGE UNITS 3 &amp; 4"/>
    <s v="0100"/>
    <s v="Single Family Residential"/>
    <s v="15"/>
    <s v="18S"/>
    <s v="18E"/>
    <s v="STANDARD"/>
    <x v="0"/>
    <n v="48588"/>
    <n v="1.1200000000000001"/>
    <s v="000X"/>
    <n v="2783"/>
    <s v="W"/>
    <x v="152"/>
    <s v="DR"/>
    <m/>
    <s v="BEVERLY HILLS"/>
    <m/>
    <s v="PINE RIDGE UNIT 3 PB 8 PG 51 LOT 11 BLK 315"/>
    <n v="267942"/>
    <n v="17850"/>
    <n v="250092"/>
    <n v="200817"/>
    <n v="175817"/>
    <x v="0"/>
    <x v="202"/>
    <n v="227000"/>
    <n v="2347"/>
    <n v="442"/>
    <x v="0"/>
    <s v="TO OR FROM BANKS/LOAN CO."/>
    <n v="1"/>
    <x v="24"/>
    <x v="0"/>
    <x v="1"/>
    <m/>
    <n v="2565"/>
    <n v="32"/>
    <x v="0"/>
    <x v="0"/>
    <n v="3637"/>
    <m/>
    <m/>
    <m/>
    <m/>
    <s v="EARNHEART PAUL C"/>
    <s v="EARNHEART LISA L"/>
    <s v="2783 W MESA VERDE DR"/>
    <s v="BEVERLY HILLS FL 34465 3435"/>
  </r>
  <r>
    <x v="3039"/>
    <s v="18E17S320030  03160 0010"/>
    <s v="7492"/>
    <s v="PINE RIDGE UNITS 3 &amp; 4"/>
    <s v="0100"/>
    <s v="Single Family Residential"/>
    <s v="15"/>
    <s v="18S"/>
    <s v="18E"/>
    <s v="1.0 TO 2.5 ACRES HIGH"/>
    <x v="0"/>
    <n v="58348"/>
    <n v="1.34"/>
    <s v="000X"/>
    <n v="4006"/>
    <s v="N"/>
    <x v="150"/>
    <s v="DR"/>
    <m/>
    <s v="BEVERLY HILLS"/>
    <m/>
    <s v="PINE RIDGE UNIT 3 PB 8 PG 51 LOT 1 BLK 316"/>
    <n v="16740"/>
    <n v="16740"/>
    <n v="0"/>
    <n v="16740"/>
    <n v="16740"/>
    <x v="0"/>
    <x v="606"/>
    <n v="27000"/>
    <n v="2968"/>
    <n v="2139"/>
    <x v="1"/>
    <s v="WARRANTY DEED"/>
    <n v="1"/>
    <x v="31"/>
    <x v="0"/>
    <x v="1"/>
    <n v="1"/>
    <n v="3380"/>
    <n v="32"/>
    <x v="0"/>
    <x v="0"/>
    <n v="4172"/>
    <m/>
    <m/>
    <m/>
    <m/>
    <s v="MACCONNELL SCOTT G"/>
    <s v="MACCONNELL DEBRA E"/>
    <s v="4006 N CALEDONIA DR"/>
    <s v="BEVERLY HILLS FL 34465"/>
  </r>
  <r>
    <x v="3040"/>
    <s v="18E17S320030  00580 0170"/>
    <s v="7492"/>
    <s v="PINE RIDGE UNITS 3 &amp; 4"/>
    <s v="0100"/>
    <s v="Single Family Residential"/>
    <s v="04"/>
    <s v="18S"/>
    <s v="18E"/>
    <s v="GOLF"/>
    <x v="0"/>
    <n v="47958"/>
    <n v="1.1000000000000001"/>
    <s v="000X"/>
    <n v="3501"/>
    <s v="W"/>
    <x v="156"/>
    <s v="DR"/>
    <m/>
    <s v="BEVERLY HILLS"/>
    <m/>
    <s v="PINE RIDGE UNIT 3 PB 8 PG 51 LOT 17 BLK 58"/>
    <n v="185064"/>
    <n v="22930"/>
    <n v="162134"/>
    <n v="185064"/>
    <n v="159564"/>
    <x v="0"/>
    <x v="533"/>
    <n v="205000"/>
    <n v="3029"/>
    <n v="953"/>
    <x v="0"/>
    <s v="WARRANTY DEED"/>
    <n v="1"/>
    <x v="1"/>
    <x v="1"/>
    <x v="1"/>
    <m/>
    <n v="1946"/>
    <n v="32"/>
    <x v="0"/>
    <x v="0"/>
    <n v="3122"/>
    <m/>
    <m/>
    <m/>
    <m/>
    <s v="COSTA PATRICK J"/>
    <s v="COSTA ANN MARIE"/>
    <s v="3501 W BLOSSOM DR"/>
    <s v="BEVERLY HILLS FL 34465"/>
  </r>
  <r>
    <x v="3041"/>
    <s v="18E17S320030  00600 0030"/>
    <s v="7492"/>
    <s v="PINE RIDGE UNITS 3 &amp; 4"/>
    <s v="0100"/>
    <s v="Single Family Residential"/>
    <s v="04"/>
    <s v="18S"/>
    <s v="18E"/>
    <s v="STANDARD"/>
    <x v="0"/>
    <n v="43750"/>
    <n v="1"/>
    <s v="000X"/>
    <n v="5470"/>
    <s v="N"/>
    <x v="159"/>
    <s v="CIR"/>
    <m/>
    <s v="BEVERLY HILLS"/>
    <m/>
    <s v="PINE RIDGE UNIT 3 PB 8 PG 51 LOT 3 BLK 60"/>
    <n v="247651"/>
    <n v="24110"/>
    <n v="223541"/>
    <n v="192672"/>
    <n v="167672"/>
    <x v="0"/>
    <x v="419"/>
    <n v="189900"/>
    <n v="2781"/>
    <n v="1936"/>
    <x v="0"/>
    <s v="TO OR FROM BANKS/LOAN CO."/>
    <n v="1"/>
    <x v="16"/>
    <x v="1"/>
    <x v="0"/>
    <n v="1"/>
    <n v="2413"/>
    <n v="32"/>
    <x v="0"/>
    <x v="0"/>
    <n v="3457"/>
    <m/>
    <m/>
    <m/>
    <m/>
    <s v="HERBST DAVID F"/>
    <s v="HERBST MARGARET M"/>
    <s v="5470 N ROSEDALE CIR"/>
    <s v="BEVERLY HILLS FL 34465"/>
  </r>
  <r>
    <x v="3042"/>
    <s v="18E17S320030  00600 0040"/>
    <s v="7492"/>
    <s v="PINE RIDGE UNITS 3 &amp; 4"/>
    <s v="0100"/>
    <s v="Single Family Residential"/>
    <s v="04"/>
    <s v="18S"/>
    <s v="18E"/>
    <s v="STANDARD"/>
    <x v="0"/>
    <n v="43750"/>
    <n v="1"/>
    <s v="000X"/>
    <n v="5460"/>
    <s v="N"/>
    <x v="159"/>
    <s v="CIR"/>
    <m/>
    <s v="BEVERLY HILLS"/>
    <m/>
    <s v="PINE RIDGE UNIT 3 PB 8 PG 51 LOT 4 BLK 60"/>
    <n v="300972"/>
    <n v="24110"/>
    <n v="276862"/>
    <n v="249046"/>
    <n v="224046"/>
    <x v="0"/>
    <x v="178"/>
    <n v="23000"/>
    <n v="2537"/>
    <n v="196"/>
    <x v="1"/>
    <s v="WARRANTY DEED"/>
    <n v="1"/>
    <x v="40"/>
    <x v="1"/>
    <x v="0"/>
    <m/>
    <n v="2783"/>
    <n v="32"/>
    <x v="0"/>
    <x v="0"/>
    <n v="4088"/>
    <m/>
    <m/>
    <m/>
    <m/>
    <s v="WESTENHOEFER GEORGE M JR"/>
    <s v="TUMASZ LUCY E"/>
    <s v="5460 NORTH ROSEDALE CIRCLE"/>
    <s v="BEVERLY HILLS FL 34465"/>
  </r>
  <r>
    <x v="3043"/>
    <s v="18E17S320030  00600 0130"/>
    <s v="7492"/>
    <s v="PINE RIDGE UNITS 3 &amp; 4"/>
    <s v="0100"/>
    <s v="Single Family Residential"/>
    <s v="04"/>
    <s v="18S"/>
    <s v="18E"/>
    <s v="STANDARD"/>
    <x v="0"/>
    <n v="47500"/>
    <n v="1.0900000000000001"/>
    <s v="000X"/>
    <n v="5580"/>
    <s v="N"/>
    <x v="159"/>
    <s v="CIR"/>
    <m/>
    <s v="BEVERLY HILLS"/>
    <m/>
    <s v="PINE RIDGE UNIT 3 PB 8 PG 51 LOT 13 BLK 60"/>
    <n v="315248"/>
    <n v="26170"/>
    <n v="289078"/>
    <n v="237190"/>
    <n v="212190"/>
    <x v="0"/>
    <x v="150"/>
    <n v="18000"/>
    <n v="1604"/>
    <n v="106"/>
    <x v="1"/>
    <s v="WARRANTY DEED"/>
    <n v="1"/>
    <x v="24"/>
    <x v="0"/>
    <x v="1"/>
    <m/>
    <n v="2542"/>
    <n v="32"/>
    <x v="0"/>
    <x v="0"/>
    <n v="3424"/>
    <m/>
    <m/>
    <m/>
    <m/>
    <s v="WIDENER MATTHEW W"/>
    <s v="WIDENER TAMY A"/>
    <s v="5580 N ROSEDALE CIR"/>
    <s v="BEVERLY HILLS FL 34465"/>
  </r>
  <r>
    <x v="3044"/>
    <s v="18E17S320030  03170 0090"/>
    <s v="7492"/>
    <s v="PINE RIDGE UNITS 3 &amp; 4"/>
    <s v="0000"/>
    <s v="Vacant Residential"/>
    <s v="10"/>
    <s v="18S"/>
    <s v="18E"/>
    <s v="STANDARD"/>
    <x v="1"/>
    <n v="49127"/>
    <n v="1.1299999999999999"/>
    <s v="000X"/>
    <n v="2686"/>
    <s v="W"/>
    <x v="122"/>
    <s v="DR"/>
    <m/>
    <s v="BEVERLY HILLS"/>
    <m/>
    <s v="PINE RIDGE UNIT 3 PB 8 PG 51 LOT 9 BLK 317"/>
    <n v="18040"/>
    <n v="18040"/>
    <n v="0"/>
    <n v="18040"/>
    <n v="18040"/>
    <x v="1"/>
    <x v="408"/>
    <n v="20000"/>
    <n v="2978"/>
    <n v="1398"/>
    <x v="1"/>
    <s v="WARRANTY DEED"/>
    <m/>
    <x v="6"/>
    <x v="2"/>
    <x v="2"/>
    <m/>
    <m/>
    <m/>
    <x v="2"/>
    <x v="1"/>
    <n v="0"/>
    <m/>
    <m/>
    <m/>
    <m/>
    <s v="KAUFMAN CHARLES BRUCE"/>
    <m/>
    <s v="7299 S PEACH PT"/>
    <s v="HOMOSASSA FL 34446"/>
  </r>
  <r>
    <x v="3045"/>
    <s v="18E17S320030  03190 0060"/>
    <s v="7492"/>
    <s v="PINE RIDGE UNITS 3 &amp; 4"/>
    <s v="0100"/>
    <s v="Single Family Residential"/>
    <s v="09"/>
    <s v="18S"/>
    <s v="18E"/>
    <s v="STANDARD"/>
    <x v="0"/>
    <n v="44399"/>
    <n v="1.02"/>
    <s v="000X"/>
    <n v="2922"/>
    <s v="W"/>
    <x v="92"/>
    <s v="DR"/>
    <m/>
    <s v="BEVERLY HILLS"/>
    <m/>
    <s v="PINE RIDGE UNIT 3 PB 8 PG 51 LOT 6 BLK 319"/>
    <n v="235684"/>
    <n v="16310"/>
    <n v="219374"/>
    <n v="235684"/>
    <n v="210684"/>
    <x v="0"/>
    <x v="1087"/>
    <n v="281000"/>
    <n v="2860"/>
    <n v="543"/>
    <x v="0"/>
    <s v="WARRANTY DEED"/>
    <n v="1"/>
    <x v="29"/>
    <x v="1"/>
    <x v="0"/>
    <m/>
    <n v="2230"/>
    <n v="32"/>
    <x v="1"/>
    <x v="0"/>
    <n v="3407"/>
    <m/>
    <m/>
    <m/>
    <m/>
    <s v="GLACKEN ROSCOE B"/>
    <m/>
    <s v="2922 W BEAMWOOD DR"/>
    <s v="BEVERLY HILLS FL 34465"/>
  </r>
  <r>
    <x v="3046"/>
    <s v="18E17S320030  00570 0160"/>
    <s v="7492"/>
    <s v="PINE RIDGE UNITS 3 &amp; 4"/>
    <s v="0100"/>
    <s v="Single Family Residential"/>
    <s v="04"/>
    <s v="18S"/>
    <s v="18E"/>
    <s v="STANDARD"/>
    <x v="0"/>
    <n v="46731"/>
    <n v="1.07"/>
    <s v="000X"/>
    <n v="3535"/>
    <s v="W"/>
    <x v="11"/>
    <s v="BLVD"/>
    <m/>
    <s v="BEVERLY HILLS"/>
    <m/>
    <s v="PINE RIDGE UNIT 3 PB 8 PG 51 LOT 16 BLK 57"/>
    <n v="168833"/>
    <n v="17160"/>
    <n v="151673"/>
    <n v="115070"/>
    <n v="89070"/>
    <x v="0"/>
    <x v="456"/>
    <n v="127500"/>
    <n v="1365"/>
    <n v="418"/>
    <x v="0"/>
    <s v="WARRANTY DEED"/>
    <n v="1"/>
    <x v="21"/>
    <x v="1"/>
    <x v="0"/>
    <m/>
    <n v="1746"/>
    <n v="32"/>
    <x v="1"/>
    <x v="0"/>
    <n v="2471"/>
    <m/>
    <m/>
    <m/>
    <m/>
    <s v="GAIN MARY E"/>
    <s v="REVOCABLE TRUST OF MARY E GAIN DATED"/>
    <s v="3535 W PINE RIDGE BLVD"/>
    <s v="BEVERLY HILLS FL 34465"/>
  </r>
  <r>
    <x v="3047"/>
    <s v="18E17S320030  00580 0030"/>
    <s v="7492"/>
    <s v="PINE RIDGE UNITS 3 &amp; 4"/>
    <s v="0100"/>
    <s v="Single Family Residential"/>
    <s v="04"/>
    <s v="18S"/>
    <s v="18E"/>
    <s v="GOLF"/>
    <x v="0"/>
    <n v="43761"/>
    <n v="1"/>
    <s v="000X"/>
    <n v="5518"/>
    <s v="N"/>
    <x v="91"/>
    <s v="BLVD"/>
    <m/>
    <s v="BEVERLY HILLS"/>
    <m/>
    <s v="PINE RIDGE UNIT 3 PB 8 PG 51 LOT 3 BLK 58"/>
    <n v="164982"/>
    <n v="24960"/>
    <n v="140022"/>
    <n v="132330"/>
    <n v="102330"/>
    <x v="0"/>
    <x v="1088"/>
    <n v="152000"/>
    <n v="2853"/>
    <n v="1219"/>
    <x v="0"/>
    <s v="WARRANTY DEED"/>
    <n v="1"/>
    <x v="30"/>
    <x v="1"/>
    <x v="0"/>
    <m/>
    <n v="1836"/>
    <n v="32"/>
    <x v="1"/>
    <x v="0"/>
    <n v="2784"/>
    <m/>
    <m/>
    <m/>
    <m/>
    <s v="DIXON JAMES STEVEN"/>
    <m/>
    <s v="5518 N ELKCAM BLVD"/>
    <s v="BEVERLY HILLS FL 34465"/>
  </r>
  <r>
    <x v="3048"/>
    <s v="18E17S320030  00580 0130"/>
    <s v="7492"/>
    <s v="PINE RIDGE UNITS 3 &amp; 4"/>
    <s v="0100"/>
    <s v="Single Family Residential"/>
    <s v="04"/>
    <s v="18S"/>
    <s v="18E"/>
    <s v="GOLF"/>
    <x v="0"/>
    <n v="44618"/>
    <n v="1.02"/>
    <s v="000X"/>
    <n v="3323"/>
    <s v="W"/>
    <x v="156"/>
    <s v="DR"/>
    <m/>
    <s v="BEVERLY HILLS"/>
    <m/>
    <s v="PINE RIDGE UNIT 3 PB 8 PG 51 LOT 13 BLK 58"/>
    <n v="262709"/>
    <n v="21770"/>
    <n v="240939"/>
    <n v="210291"/>
    <n v="185291"/>
    <x v="0"/>
    <x v="61"/>
    <n v="35000"/>
    <n v="1633"/>
    <n v="1308"/>
    <x v="1"/>
    <s v="WARRANTY DEED"/>
    <n v="1"/>
    <x v="24"/>
    <x v="1"/>
    <x v="0"/>
    <m/>
    <n v="2773"/>
    <n v="32"/>
    <x v="1"/>
    <x v="0"/>
    <n v="3908"/>
    <m/>
    <m/>
    <m/>
    <m/>
    <s v="KAVOURAS WILLIAM R"/>
    <s v="KAVOURAS DELORES J"/>
    <s v="3323 W BLOSSOM DR"/>
    <s v="BEVERLY HILLS FL 34465"/>
  </r>
  <r>
    <x v="3049"/>
    <s v="18E17S320030  03160 0020"/>
    <s v="7492"/>
    <s v="PINE RIDGE UNITS 3 &amp; 4"/>
    <s v="0100"/>
    <s v="Single Family Residential"/>
    <s v="15"/>
    <s v="18S"/>
    <s v="18E"/>
    <s v="STANDARD"/>
    <x v="0"/>
    <n v="53019"/>
    <n v="1.22"/>
    <s v="000X"/>
    <n v="3968"/>
    <s v="N"/>
    <x v="150"/>
    <s v="DR"/>
    <m/>
    <s v="BEVERLY HILLS"/>
    <m/>
    <s v="PINE RIDGE UNIT 3 PB 8 PG 51 LOT 2 BLK 316"/>
    <n v="267111"/>
    <n v="19470"/>
    <n v="247641"/>
    <n v="217586"/>
    <n v="192086"/>
    <x v="0"/>
    <x v="49"/>
    <n v="335000"/>
    <n v="1966"/>
    <n v="425"/>
    <x v="0"/>
    <s v="WARRANTY DEED"/>
    <n v="1"/>
    <x v="0"/>
    <x v="1"/>
    <x v="0"/>
    <m/>
    <n v="2153"/>
    <n v="32"/>
    <x v="0"/>
    <x v="0"/>
    <n v="3873"/>
    <m/>
    <m/>
    <m/>
    <m/>
    <s v="KUHLMEIER JOHN E"/>
    <s v="KUHLMEIER LAVERNE E"/>
    <s v="3968 N CALEDONIA DR"/>
    <s v="BEVERLY HILLS FL 34465"/>
  </r>
  <r>
    <x v="3050"/>
    <s v="18E17S320030  00590 0030"/>
    <s v="7492"/>
    <s v="PINE RIDGE UNITS 3 &amp; 4"/>
    <s v="0000"/>
    <s v="Vacant Residential"/>
    <s v="04"/>
    <s v="18S"/>
    <s v="18E"/>
    <s v="GOLF"/>
    <x v="1"/>
    <n v="43831"/>
    <n v="1.01"/>
    <s v="000X"/>
    <n v="5585"/>
    <s v="N"/>
    <x v="159"/>
    <s v="CIR"/>
    <m/>
    <s v="BEVERLY HILLS"/>
    <m/>
    <s v="PINE RIDGE UNIT 3 PB 8 PG 51 LOT 3 BLK 59"/>
    <n v="23980"/>
    <n v="23980"/>
    <n v="0"/>
    <n v="23980"/>
    <n v="23980"/>
    <x v="1"/>
    <x v="41"/>
    <n v="42000"/>
    <n v="2560"/>
    <n v="947"/>
    <x v="1"/>
    <s v="WARRANTY DEED"/>
    <m/>
    <x v="6"/>
    <x v="2"/>
    <x v="2"/>
    <m/>
    <m/>
    <m/>
    <x v="2"/>
    <x v="1"/>
    <n v="0"/>
    <m/>
    <m/>
    <m/>
    <m/>
    <s v="BAUMSTARK CHARLES R"/>
    <s v="BAUMSTARK BARBARA M"/>
    <s v="5575 N ROSEDALE CIR"/>
    <s v="BEVERLY HILLS FL 34465"/>
  </r>
  <r>
    <x v="3051"/>
    <s v="18E17S320030  00590 0050"/>
    <s v="7492"/>
    <s v="PINE RIDGE UNITS 3 &amp; 4"/>
    <s v="0100"/>
    <s v="Single Family Residential"/>
    <s v="04"/>
    <s v="18S"/>
    <s v="18E"/>
    <s v="GOLF"/>
    <x v="0"/>
    <n v="45039"/>
    <n v="1.03"/>
    <s v="000X"/>
    <n v="5603"/>
    <s v="N"/>
    <x v="159"/>
    <s v="CIR"/>
    <m/>
    <s v="BEVERLY HILLS"/>
    <m/>
    <s v="PINE RIDGE UNIT 3 PB 8 PG 51 LOT 5 BLK 59"/>
    <n v="260665"/>
    <n v="26270"/>
    <n v="234395"/>
    <n v="209066"/>
    <n v="184066"/>
    <x v="0"/>
    <x v="585"/>
    <n v="239000"/>
    <n v="2426"/>
    <n v="2003"/>
    <x v="0"/>
    <s v="WARRANTY DEED"/>
    <n v="1"/>
    <x v="10"/>
    <x v="1"/>
    <x v="1"/>
    <m/>
    <n v="2587"/>
    <n v="32"/>
    <x v="0"/>
    <x v="0"/>
    <n v="3757"/>
    <m/>
    <m/>
    <m/>
    <m/>
    <s v="SERGENT NELSON R"/>
    <s v="SERGENT CYNTHIA H"/>
    <s v="5603 N ROSEDALE CIR"/>
    <s v="BEVERLY HILLS FL 34465"/>
  </r>
  <r>
    <x v="3052"/>
    <s v="18E17S320030  00600 0050"/>
    <s v="7492"/>
    <s v="PINE RIDGE UNITS 3 &amp; 4"/>
    <s v="0000"/>
    <s v="Vacant Residential"/>
    <s v="04"/>
    <s v="18S"/>
    <s v="18E"/>
    <s v="STANDARD"/>
    <x v="1"/>
    <n v="43750"/>
    <n v="1"/>
    <s v="000X"/>
    <n v="5450"/>
    <s v="N"/>
    <x v="159"/>
    <s v="CIR"/>
    <m/>
    <s v="BEVERLY HILLS"/>
    <m/>
    <s v="PINE RIDGE UNIT 3 PB 8 GP 51 LOT 5 BLK 60 "/>
    <n v="24110"/>
    <n v="24110"/>
    <n v="0"/>
    <n v="24110"/>
    <n v="24110"/>
    <x v="1"/>
    <x v="889"/>
    <n v="24000"/>
    <n v="2449"/>
    <n v="2080"/>
    <x v="1"/>
    <s v="WARRANTY DEED"/>
    <m/>
    <x v="6"/>
    <x v="2"/>
    <x v="2"/>
    <m/>
    <m/>
    <m/>
    <x v="2"/>
    <x v="1"/>
    <n v="0"/>
    <m/>
    <m/>
    <m/>
    <m/>
    <s v="DE LONG MICHAEL S &amp; ROBIN A"/>
    <m/>
    <s v="34 WANTAUGH AVE"/>
    <s v="POUGHKEEPSIE NY 12603"/>
  </r>
  <r>
    <x v="3053"/>
    <s v="18E17S320030  00600 0080"/>
    <s v="7492"/>
    <s v="PINE RIDGE UNITS 3 &amp; 4"/>
    <s v="0100"/>
    <s v="Single Family Residential"/>
    <s v="04"/>
    <s v="18S"/>
    <s v="18E"/>
    <s v="STANDARD"/>
    <x v="0"/>
    <n v="43750"/>
    <n v="1"/>
    <s v="000X"/>
    <n v="5420"/>
    <s v="N"/>
    <x v="159"/>
    <s v="CIR"/>
    <m/>
    <s v="BEVERLY HILLS"/>
    <m/>
    <s v="PINE RIDGE UNIT 3 PB 8 PG 51 LOT 8 BLK 60"/>
    <n v="275090"/>
    <n v="24110"/>
    <n v="250980"/>
    <n v="194864"/>
    <n v="169864"/>
    <x v="0"/>
    <x v="60"/>
    <n v="15000"/>
    <n v="1310"/>
    <n v="1243"/>
    <x v="1"/>
    <s v="WARRANTY DEED"/>
    <n v="1"/>
    <x v="5"/>
    <x v="1"/>
    <x v="0"/>
    <m/>
    <n v="2527"/>
    <n v="32"/>
    <x v="0"/>
    <x v="0"/>
    <n v="3768"/>
    <m/>
    <m/>
    <m/>
    <m/>
    <s v="MCQUAIG EDWARD C"/>
    <s v="MCQUAIG ANITA M"/>
    <s v="5420 N ROSEDALE CIR"/>
    <s v="BEVERLY HILLS FL 34465"/>
  </r>
  <r>
    <x v="3054"/>
    <s v="18E17S320030  03170 0060"/>
    <s v="7492"/>
    <s v="PINE RIDGE UNITS 3 &amp; 4"/>
    <s v="0100"/>
    <s v="Single Family Residential"/>
    <s v="10"/>
    <s v="18S"/>
    <s v="18E"/>
    <s v="STANDARD"/>
    <x v="0"/>
    <n v="43903"/>
    <n v="1.01"/>
    <s v="000X"/>
    <n v="2649"/>
    <s v="W"/>
    <x v="152"/>
    <s v="DR"/>
    <m/>
    <s v="BEVERLY HILLS"/>
    <m/>
    <s v="PINE RIDGE UNIT 3 PB 8 PG 51 LOT 6 BLK 317"/>
    <n v="204554"/>
    <n v="16130"/>
    <n v="188424"/>
    <n v="152886"/>
    <n v="127886"/>
    <x v="0"/>
    <x v="264"/>
    <n v="128500"/>
    <n v="1235"/>
    <n v="1571"/>
    <x v="0"/>
    <s v="WARRANTY DEED"/>
    <n v="1"/>
    <x v="26"/>
    <x v="1"/>
    <x v="0"/>
    <n v="1"/>
    <n v="1938"/>
    <n v="32"/>
    <x v="0"/>
    <x v="0"/>
    <n v="2948"/>
    <m/>
    <m/>
    <m/>
    <m/>
    <s v="LEINBERGER ALLEN"/>
    <s v="LEINBERGER MARIE C"/>
    <s v="2649 W MESA VERDE DR"/>
    <s v="BEVERLY HILLS FL 34465"/>
  </r>
  <r>
    <x v="3055"/>
    <s v="18E17S320030  00600 0100"/>
    <s v="7492"/>
    <s v="PINE RIDGE UNITS 3 &amp; 4"/>
    <s v="0100"/>
    <s v="Single Family Residential"/>
    <s v="04"/>
    <s v="18S"/>
    <s v="18E"/>
    <s v="STANDARD"/>
    <x v="0"/>
    <n v="47462"/>
    <n v="1.0900000000000001"/>
    <s v="000X"/>
    <n v="5620"/>
    <s v="N"/>
    <x v="159"/>
    <s v="CIR"/>
    <m/>
    <s v="BEVERLY HILLS"/>
    <m/>
    <s v="PINE RIDGE UNIT 3 LOT 10 BLK 60"/>
    <n v="283980"/>
    <n v="26150"/>
    <n v="257830"/>
    <n v="203450"/>
    <n v="178450"/>
    <x v="0"/>
    <x v="264"/>
    <n v="16500"/>
    <n v="1236"/>
    <n v="1248"/>
    <x v="1"/>
    <s v="WARRANTY DEED"/>
    <n v="1"/>
    <x v="5"/>
    <x v="1"/>
    <x v="0"/>
    <n v="1"/>
    <n v="2787"/>
    <n v="32"/>
    <x v="0"/>
    <x v="0"/>
    <n v="3946"/>
    <m/>
    <m/>
    <m/>
    <m/>
    <s v="JONES ROGER L"/>
    <s v="JONES CAROLE L"/>
    <s v="5620 N ROSEDALE CIR"/>
    <s v="BEVERLY HILLS FL 34465"/>
  </r>
  <r>
    <x v="3056"/>
    <s v="18E17S320030  00610 0010"/>
    <s v="7492"/>
    <s v="PINE RIDGE UNITS 3 &amp; 4"/>
    <s v="0100"/>
    <s v="Single Family Residential"/>
    <s v="04"/>
    <s v="18S"/>
    <s v="18E"/>
    <s v="GOLF"/>
    <x v="0"/>
    <n v="42833"/>
    <n v="0.98"/>
    <s v="000X"/>
    <n v="5454"/>
    <s v="N"/>
    <x v="86"/>
    <s v="DR"/>
    <m/>
    <s v="BEVERLY HILLS"/>
    <m/>
    <s v="PINE RIDGE UNIT 3 PB 8 PG 51 LOT 1 BLK 61"/>
    <n v="285599"/>
    <n v="26250"/>
    <n v="259349"/>
    <n v="230728"/>
    <n v="205728"/>
    <x v="0"/>
    <x v="950"/>
    <n v="255000"/>
    <n v="2421"/>
    <n v="368"/>
    <x v="0"/>
    <s v="WARRANTY DEED"/>
    <n v="1"/>
    <x v="18"/>
    <x v="1"/>
    <x v="0"/>
    <n v="1"/>
    <n v="2764"/>
    <n v="32"/>
    <x v="0"/>
    <x v="0"/>
    <n v="4008"/>
    <m/>
    <m/>
    <m/>
    <m/>
    <s v="GRANT MATTHEW J"/>
    <s v="GRANT SUZANNE E"/>
    <s v="5454 N ALLAMANDRA DR"/>
    <s v="BEVERLY HILLS FL 34465"/>
  </r>
  <r>
    <x v="3057"/>
    <s v="18E17S320030  03180 0100"/>
    <s v="7492"/>
    <s v="PINE RIDGE UNITS 3 &amp; 4"/>
    <s v="0100"/>
    <s v="Single Family Residential"/>
    <s v="15"/>
    <s v="18S"/>
    <s v="18E"/>
    <s v="STANDARD"/>
    <x v="0"/>
    <n v="53433"/>
    <n v="1.23"/>
    <s v="000X"/>
    <n v="2915"/>
    <s v="W"/>
    <x v="122"/>
    <s v="DR"/>
    <m/>
    <s v="BEVERLY HILLS"/>
    <m/>
    <s v="PINE RIDGE UNIT 3 PB 8 PG 51 LOT 10 BLK 318"/>
    <n v="214938"/>
    <n v="19630"/>
    <n v="195308"/>
    <n v="160162"/>
    <n v="135162"/>
    <x v="0"/>
    <x v="288"/>
    <n v="221800"/>
    <n v="1816"/>
    <n v="594"/>
    <x v="0"/>
    <s v="WARRANTY DEED"/>
    <n v="1"/>
    <x v="24"/>
    <x v="1"/>
    <x v="0"/>
    <m/>
    <n v="2108"/>
    <n v="32"/>
    <x v="1"/>
    <x v="0"/>
    <n v="2852"/>
    <m/>
    <m/>
    <m/>
    <m/>
    <s v="MILFORD ROBERT F"/>
    <s v="MILFORD MELISSA O"/>
    <s v="2915 W AXELWOOD DR"/>
    <s v="BEVERLY HILLS FL 34465"/>
  </r>
  <r>
    <x v="3058"/>
    <s v="18E17S320030  03190 0020"/>
    <s v="7492"/>
    <s v="PINE RIDGE UNITS 3 &amp; 4"/>
    <s v="0000"/>
    <s v="Vacant Residential"/>
    <s v="09"/>
    <s v="18S"/>
    <s v="18E"/>
    <s v="STANDARD"/>
    <x v="1"/>
    <n v="46134"/>
    <n v="1.06"/>
    <s v="000X"/>
    <n v="2940"/>
    <s v="W"/>
    <x v="92"/>
    <s v="DR"/>
    <m/>
    <s v="BEVERLY HILLS"/>
    <m/>
    <s v="PINE RIDGE UNIT 3 PB 8 PG 51 LOT 2 BLK 319"/>
    <n v="16950"/>
    <n v="16950"/>
    <n v="0"/>
    <n v="16950"/>
    <n v="16950"/>
    <x v="1"/>
    <x v="893"/>
    <n v="137000"/>
    <n v="2949"/>
    <n v="35"/>
    <x v="1"/>
    <s v="SALE / MORE THAN 1 PARCEL"/>
    <m/>
    <x v="6"/>
    <x v="2"/>
    <x v="2"/>
    <m/>
    <m/>
    <m/>
    <x v="2"/>
    <x v="1"/>
    <n v="0"/>
    <m/>
    <m/>
    <m/>
    <m/>
    <s v="PASTORE CUSTOM BUILDERS INC"/>
    <m/>
    <s v="5170 MARINER BLVD"/>
    <s v="SPRING HILL FL 34609"/>
  </r>
  <r>
    <x v="3059"/>
    <s v="18E17S320030  03190 0040"/>
    <s v="7492"/>
    <s v="PINE RIDGE UNITS 3 &amp; 4"/>
    <s v="0100"/>
    <s v="Single Family Residential"/>
    <s v="09"/>
    <s v="18S"/>
    <s v="18E"/>
    <s v="STANDARD"/>
    <x v="0"/>
    <n v="46115"/>
    <n v="1.06"/>
    <s v="000X"/>
    <n v="2930"/>
    <s v="W"/>
    <x v="92"/>
    <s v="DR"/>
    <m/>
    <s v="BEVERLY HILLS"/>
    <m/>
    <s v="PINE RIDGE UNIT 3 PB 8 PG 51 LOT 4 BLK 319"/>
    <n v="236937"/>
    <n v="16940"/>
    <n v="219997"/>
    <n v="191633"/>
    <n v="166133"/>
    <x v="0"/>
    <x v="312"/>
    <n v="169900"/>
    <n v="1511"/>
    <n v="2102"/>
    <x v="0"/>
    <s v="WARRANTY DEED"/>
    <n v="1"/>
    <x v="20"/>
    <x v="1"/>
    <x v="0"/>
    <m/>
    <n v="1942"/>
    <n v="32"/>
    <x v="0"/>
    <x v="0"/>
    <n v="2843"/>
    <m/>
    <m/>
    <m/>
    <m/>
    <s v="AERY LOLA MAY"/>
    <s v="MCMAHON RICKEY L"/>
    <s v="2930 BEAMWOOD DR"/>
    <s v="BEVERLY HILLS FL 34465"/>
  </r>
  <r>
    <x v="3060"/>
    <s v="18E17S320030  03150 0070"/>
    <s v="7492"/>
    <s v="PINE RIDGE UNITS 3 &amp; 4"/>
    <s v="0000"/>
    <s v="Vacant Residential"/>
    <s v="10"/>
    <s v="18S"/>
    <s v="18E"/>
    <s v="STANDARD"/>
    <x v="1"/>
    <n v="44873"/>
    <n v="1.03"/>
    <s v="000X"/>
    <n v="2756"/>
    <s v="W"/>
    <x v="122"/>
    <s v="DR"/>
    <m/>
    <s v="BEVERLY HILLS"/>
    <m/>
    <s v="PINE RIDGE UNIT 3 PB 8 PG 51 LOT 7 BLK 315"/>
    <n v="16480"/>
    <n v="16480"/>
    <n v="0"/>
    <n v="16480"/>
    <n v="16480"/>
    <x v="1"/>
    <x v="38"/>
    <n v="65000"/>
    <n v="1829"/>
    <n v="1065"/>
    <x v="1"/>
    <s v="WARRANTY DEED"/>
    <m/>
    <x v="6"/>
    <x v="2"/>
    <x v="2"/>
    <m/>
    <m/>
    <m/>
    <x v="2"/>
    <x v="1"/>
    <n v="0"/>
    <m/>
    <m/>
    <m/>
    <m/>
    <s v="DELL JOHN"/>
    <s v="DELL LINDA"/>
    <s v="2506 SW EGRET POND CR"/>
    <s v="PALM CITY FL 34990"/>
  </r>
  <r>
    <x v="3061"/>
    <s v="18E17S320030  03150 0100"/>
    <s v="7492"/>
    <s v="PINE RIDGE UNITS 3 &amp; 4"/>
    <s v="0000"/>
    <s v="Vacant Residential"/>
    <s v="15"/>
    <s v="18S"/>
    <s v="18E"/>
    <s v="STANDARD"/>
    <x v="1"/>
    <n v="45982"/>
    <n v="1.06"/>
    <s v="000X"/>
    <n v="2751"/>
    <s v="W"/>
    <x v="152"/>
    <s v="DR"/>
    <m/>
    <s v="BEVERLY HILLS"/>
    <m/>
    <s v="PINE RIDGE UNIT 3 PB 8 PG 51 LOT 10 BLK 315"/>
    <n v="16890"/>
    <n v="16890"/>
    <n v="0"/>
    <n v="16890"/>
    <n v="16890"/>
    <x v="1"/>
    <x v="294"/>
    <n v="19360"/>
    <n v="1004"/>
    <n v="619"/>
    <x v="1"/>
    <s v="FROM DEVELOPERS"/>
    <m/>
    <x v="6"/>
    <x v="2"/>
    <x v="2"/>
    <m/>
    <m/>
    <m/>
    <x v="2"/>
    <x v="1"/>
    <n v="0"/>
    <m/>
    <m/>
    <m/>
    <m/>
    <s v="GLORIA IGNACIO V"/>
    <s v="GLORIA CARMELITA T"/>
    <s v="938 EUBANKS LN"/>
    <s v="THE VILLAGES FL 32163"/>
  </r>
  <r>
    <x v="3062"/>
    <s v="18E17S320030  00580 0090"/>
    <s v="7492"/>
    <s v="PINE RIDGE UNITS 3 &amp; 4"/>
    <s v="0100"/>
    <s v="Single Family Residential"/>
    <s v="04"/>
    <s v="18S"/>
    <s v="18E"/>
    <s v="GOLF"/>
    <x v="0"/>
    <n v="55216"/>
    <n v="1.27"/>
    <s v="000X"/>
    <n v="3203"/>
    <s v="W"/>
    <x v="156"/>
    <s v="DR"/>
    <m/>
    <s v="BEVERLY HILLS"/>
    <m/>
    <s v="PINE RIDGE UNIT 3 PB 8 PG 51 LOT 9 BLK 58"/>
    <n v="231533"/>
    <n v="11170"/>
    <n v="220363"/>
    <n v="200151"/>
    <n v="175151"/>
    <x v="0"/>
    <x v="229"/>
    <n v="262000"/>
    <n v="3007"/>
    <n v="1522"/>
    <x v="0"/>
    <s v="WARRANTY DEED"/>
    <n v="1"/>
    <x v="24"/>
    <x v="1"/>
    <x v="0"/>
    <m/>
    <n v="2214"/>
    <n v="32"/>
    <x v="0"/>
    <x v="0"/>
    <n v="3435"/>
    <m/>
    <m/>
    <m/>
    <m/>
    <s v="BUTT RICHARD C JR"/>
    <s v="BUTT LORI L"/>
    <s v="3203 W BLOSSOM DR"/>
    <s v="BEVERLY HILLS FL 34465"/>
  </r>
  <r>
    <x v="3063"/>
    <s v="18E17S320030  00590 0040"/>
    <s v="7492"/>
    <s v="PINE RIDGE UNITS 3 &amp; 4"/>
    <s v="0100"/>
    <s v="Single Family Residential"/>
    <s v="04"/>
    <s v="18S"/>
    <s v="18E"/>
    <s v="GOLF"/>
    <x v="0"/>
    <n v="43794"/>
    <n v="1.01"/>
    <s v="000X"/>
    <n v="5595"/>
    <s v="N"/>
    <x v="159"/>
    <s v="CIR"/>
    <m/>
    <s v="BEVERLY HILLS"/>
    <m/>
    <s v="PINE RIDGE UNIT 3 PB 8 PGS 51-67 LOT 4 BLK 59"/>
    <n v="294439"/>
    <n v="23980"/>
    <n v="270459"/>
    <n v="239776"/>
    <n v="214776"/>
    <x v="0"/>
    <x v="595"/>
    <n v="25000"/>
    <n v="1478"/>
    <n v="1952"/>
    <x v="1"/>
    <s v="WARRANTY DEED"/>
    <n v="1"/>
    <x v="22"/>
    <x v="1"/>
    <x v="0"/>
    <n v="1"/>
    <n v="2810"/>
    <n v="32"/>
    <x v="0"/>
    <x v="0"/>
    <n v="3959"/>
    <m/>
    <m/>
    <m/>
    <m/>
    <s v="JESIENSKI ROBERT A"/>
    <s v="JESIENSKI ELAINE M"/>
    <s v="5595 N ROSEDALE CIR"/>
    <s v="BEVERLY HILLS FL 34465"/>
  </r>
  <r>
    <x v="3064"/>
    <s v="18E17S320030  03170 0040"/>
    <s v="7492"/>
    <s v="PINE RIDGE UNITS 3 &amp; 4"/>
    <s v="0100"/>
    <s v="Single Family Residential"/>
    <s v="10"/>
    <s v="18S"/>
    <s v="18E"/>
    <s v="STANDARD"/>
    <x v="0"/>
    <n v="47757"/>
    <n v="1.1000000000000001"/>
    <s v="000X"/>
    <n v="2599"/>
    <s v="W"/>
    <x v="152"/>
    <s v="DR"/>
    <m/>
    <s v="BEVERLY HILLS"/>
    <m/>
    <s v="PINE RIDGE UNIT 3 PB 8 PG 51 LOT 4 BLK 317"/>
    <n v="287101"/>
    <n v="17540"/>
    <n v="269561"/>
    <n v="287101"/>
    <n v="287101"/>
    <x v="0"/>
    <x v="289"/>
    <n v="354900"/>
    <n v="3095"/>
    <n v="58"/>
    <x v="0"/>
    <s v="WARRANTY DEED"/>
    <n v="1"/>
    <x v="0"/>
    <x v="3"/>
    <x v="0"/>
    <n v="1"/>
    <n v="2402"/>
    <n v="32"/>
    <x v="0"/>
    <x v="0"/>
    <n v="4240"/>
    <m/>
    <m/>
    <m/>
    <m/>
    <s v="CADY JAMES B"/>
    <s v="CADY RITA J"/>
    <s v="2599 W MESA VERDE DR"/>
    <s v="BEVERLY HILLS FL 34465"/>
  </r>
  <r>
    <x v="3065"/>
    <s v="18E17S320030  03180 0060"/>
    <s v="7492"/>
    <s v="PINE RIDGE UNITS 3 &amp; 4"/>
    <s v="0100"/>
    <s v="Single Family Residential"/>
    <s v="10"/>
    <s v="18S"/>
    <s v="18E"/>
    <s v="STANDARD"/>
    <x v="0"/>
    <n v="53002"/>
    <n v="1.22"/>
    <s v="000X"/>
    <n v="2750"/>
    <s v="W"/>
    <x v="65"/>
    <s v="BLVD"/>
    <m/>
    <s v="BEVERLY HILLS"/>
    <m/>
    <s v="PINE RIDGE UNIT 3 PB 8 PG 51 LOT 6 BLK 318"/>
    <n v="169459"/>
    <n v="19470"/>
    <n v="149989"/>
    <n v="124417"/>
    <n v="99417"/>
    <x v="0"/>
    <x v="22"/>
    <n v="95000"/>
    <n v="1038"/>
    <n v="1683"/>
    <x v="0"/>
    <s v="TO OR FROM BANKS/LOAN CO."/>
    <n v="1"/>
    <x v="1"/>
    <x v="3"/>
    <x v="0"/>
    <m/>
    <n v="1843"/>
    <n v="34"/>
    <x v="0"/>
    <x v="0"/>
    <n v="2637"/>
    <m/>
    <m/>
    <m/>
    <m/>
    <s v="BROGAN JOHN E"/>
    <s v="BROGAN CHERYL W BROWN"/>
    <s v="PO BOX 1834"/>
    <s v="CRYSTAL RIVER FL 34423"/>
  </r>
  <r>
    <x v="3066"/>
    <s v="18E17S320030  03190 0030"/>
    <s v="7492"/>
    <s v="PINE RIDGE UNITS 3 &amp; 4"/>
    <s v="0100"/>
    <s v="Single Family Residential"/>
    <s v="09"/>
    <s v="18S"/>
    <s v="18E"/>
    <s v="STANDARD"/>
    <x v="0"/>
    <n v="46125"/>
    <n v="1.06"/>
    <s v="000X"/>
    <n v="2934"/>
    <s v="W"/>
    <x v="92"/>
    <s v="DR"/>
    <m/>
    <s v="BEVERLY HILLS"/>
    <m/>
    <s v="PINE RIDGE UNIT 3 PB 8 PG 51 LOT 3 BLK 319"/>
    <n v="229204"/>
    <n v="16940"/>
    <n v="212264"/>
    <n v="204203"/>
    <n v="179203"/>
    <x v="0"/>
    <x v="1089"/>
    <n v="195000"/>
    <n v="2747"/>
    <n v="833"/>
    <x v="0"/>
    <s v="WARRANTY DEED"/>
    <n v="1"/>
    <x v="22"/>
    <x v="1"/>
    <x v="0"/>
    <m/>
    <n v="2208"/>
    <n v="32"/>
    <x v="0"/>
    <x v="0"/>
    <n v="3136"/>
    <m/>
    <m/>
    <m/>
    <m/>
    <s v="SLUSARSKI PEGGY SUE"/>
    <m/>
    <s v="2934 BEAMWOOD DR"/>
    <s v="BEVERLY HILLS FL 34465"/>
  </r>
  <r>
    <x v="3067"/>
    <s v="18E17S320030  00610 0110"/>
    <s v="7492"/>
    <s v="PINE RIDGE UNITS 3 &amp; 4"/>
    <s v="0100"/>
    <s v="Single Family Residential"/>
    <s v="04"/>
    <s v="18S"/>
    <s v="18E"/>
    <s v="GOLF"/>
    <x v="0"/>
    <n v="47382"/>
    <n v="1.0900000000000001"/>
    <s v="000X"/>
    <n v="5493"/>
    <s v="N"/>
    <x v="159"/>
    <s v="CIR"/>
    <m/>
    <s v="BEVERLY HILLS"/>
    <m/>
    <s v="PINE RIDGE UNIT 3 PB 8 PG 51 LOT 11 BLK 61"/>
    <n v="287138"/>
    <n v="27480"/>
    <n v="259658"/>
    <n v="239844"/>
    <n v="214844"/>
    <x v="0"/>
    <x v="1090"/>
    <n v="290000"/>
    <n v="2773"/>
    <n v="1600"/>
    <x v="0"/>
    <s v="WARRANTY DEED"/>
    <n v="1"/>
    <x v="33"/>
    <x v="0"/>
    <x v="0"/>
    <m/>
    <n v="3006"/>
    <n v="32"/>
    <x v="0"/>
    <x v="0"/>
    <n v="4473"/>
    <m/>
    <m/>
    <m/>
    <m/>
    <s v="BOHEMIER ROBERT L"/>
    <s v="BOHEMIER KATHYRIN D"/>
    <s v="5493 N ROSEDALE CIR"/>
    <s v="BEVERLY HILLS FL 34465 2237"/>
  </r>
  <r>
    <x v="3068"/>
    <s v="18E17S320030  03150 0020"/>
    <s v="7492"/>
    <s v="PINE RIDGE UNITS 3 &amp; 4"/>
    <s v="0100"/>
    <s v="Single Family Residential"/>
    <s v="15"/>
    <s v="18S"/>
    <s v="18E"/>
    <s v="STANDARD"/>
    <x v="0"/>
    <n v="52748"/>
    <n v="1.21"/>
    <s v="000X"/>
    <n v="2894"/>
    <s v="W"/>
    <x v="122"/>
    <s v="DR"/>
    <m/>
    <s v="BEVERLY HILLS"/>
    <m/>
    <s v="PINE RIDGE UNIT 3 PB 8 PG 51 LOT 2 BLK 315"/>
    <n v="288410"/>
    <n v="19370"/>
    <n v="269040"/>
    <n v="288410"/>
    <n v="288410"/>
    <x v="0"/>
    <x v="1091"/>
    <n v="290000"/>
    <n v="3046"/>
    <n v="512"/>
    <x v="0"/>
    <s v="WARRANTY DEED"/>
    <n v="1"/>
    <x v="1"/>
    <x v="0"/>
    <x v="1"/>
    <m/>
    <n v="2693"/>
    <n v="32"/>
    <x v="0"/>
    <x v="0"/>
    <n v="4716"/>
    <m/>
    <m/>
    <m/>
    <m/>
    <s v="SHORE CARTER LYNWOOD"/>
    <m/>
    <s v="2894 W AXELWOOD DR"/>
    <s v="BEVERLY HILLS FL 34465"/>
  </r>
  <r>
    <x v="3069"/>
    <s v="18E17S320030  00570 0170"/>
    <s v="7492"/>
    <s v="PINE RIDGE UNITS 3 &amp; 4"/>
    <s v="0000"/>
    <s v="Vacant Residential"/>
    <s v="04"/>
    <s v="18S"/>
    <s v="18E"/>
    <s v="STANDARD"/>
    <x v="1"/>
    <n v="46917"/>
    <n v="1.08"/>
    <s v="000X"/>
    <n v="3513"/>
    <s v="W"/>
    <x v="11"/>
    <s v="BLVD"/>
    <m/>
    <s v="BEVERLY HILLS"/>
    <m/>
    <s v="PINE RIDGE UNIT 3 PB 8 PG 51 LOT 17 BLK 57 DESC IN OR BK "/>
    <n v="17230"/>
    <n v="17230"/>
    <n v="0"/>
    <n v="17230"/>
    <n v="17230"/>
    <x v="1"/>
    <x v="1014"/>
    <n v="14200"/>
    <n v="902"/>
    <n v="1561"/>
    <x v="1"/>
    <s v="WARRANTY DEED"/>
    <m/>
    <x v="6"/>
    <x v="2"/>
    <x v="2"/>
    <m/>
    <m/>
    <m/>
    <x v="2"/>
    <x v="1"/>
    <n v="0"/>
    <m/>
    <m/>
    <m/>
    <m/>
    <s v="PANICKER RAMACHANDRA &amp; PADMINI"/>
    <m/>
    <s v="14 LAKE DR"/>
    <s v="NEW HYDE PARK NY 11040 1829"/>
  </r>
  <r>
    <x v="3070"/>
    <s v="18E17S320030  00570 0180"/>
    <s v="7492"/>
    <s v="PINE RIDGE UNITS 3 &amp; 4"/>
    <s v="0100"/>
    <s v="Single Family Residential"/>
    <s v="04"/>
    <s v="18S"/>
    <s v="18E"/>
    <s v="STANDARD"/>
    <x v="0"/>
    <n v="46272"/>
    <n v="1.06"/>
    <s v="000X"/>
    <n v="3491"/>
    <s v="W"/>
    <x v="11"/>
    <s v="BLVD"/>
    <m/>
    <s v="BEVERLY HILLS"/>
    <m/>
    <s v="PINE RIDGE UNIT 3 PB 8 PG 51 LOT 18 BLK 57"/>
    <n v="199669"/>
    <n v="17000"/>
    <n v="182669"/>
    <n v="161877"/>
    <n v="136877"/>
    <x v="0"/>
    <x v="65"/>
    <n v="225000"/>
    <n v="2749"/>
    <n v="876"/>
    <x v="0"/>
    <s v="WARRANTY DEED"/>
    <n v="1"/>
    <x v="7"/>
    <x v="1"/>
    <x v="0"/>
    <m/>
    <n v="2005"/>
    <n v="32"/>
    <x v="0"/>
    <x v="0"/>
    <n v="2759"/>
    <m/>
    <m/>
    <m/>
    <m/>
    <s v="WALSH GARY D"/>
    <m/>
    <s v="3491 W PINE RIDGE BLVD"/>
    <s v="BEVERLY HILLS FL 34465"/>
  </r>
  <r>
    <x v="3071"/>
    <s v="18E17S320030  00580 0040"/>
    <s v="7492"/>
    <s v="PINE RIDGE UNITS 3 &amp; 4"/>
    <s v="0000"/>
    <s v="Vacant Residential"/>
    <s v="04"/>
    <s v="18S"/>
    <s v="18E"/>
    <s v="GOLF"/>
    <x v="1"/>
    <n v="43761"/>
    <n v="1"/>
    <s v="000X"/>
    <n v="5452"/>
    <s v="N"/>
    <x v="91"/>
    <s v="BLVD"/>
    <m/>
    <s v="BEVERLY HILLS"/>
    <m/>
    <s v="PINE RIDGE UNIT 3 LOT 4 BLK 58 DESCR IN O R BK 584 PG 1900 "/>
    <n v="24960"/>
    <n v="24960"/>
    <n v="0"/>
    <n v="24960"/>
    <n v="24960"/>
    <x v="1"/>
    <x v="23"/>
    <m/>
    <m/>
    <m/>
    <x v="2"/>
    <m/>
    <m/>
    <x v="6"/>
    <x v="2"/>
    <x v="2"/>
    <m/>
    <m/>
    <m/>
    <x v="2"/>
    <x v="1"/>
    <n v="0"/>
    <m/>
    <m/>
    <m/>
    <m/>
    <s v="ERTEL MARK C"/>
    <m/>
    <s v="617 DOVE CREEK CIR"/>
    <s v="GRAPEVINE TX 76051 6681"/>
  </r>
  <r>
    <x v="3072"/>
    <s v="18E17S320030  03150 0080"/>
    <s v="7492"/>
    <s v="PINE RIDGE UNITS 3 &amp; 4"/>
    <s v="0100"/>
    <s v="Single Family Residential"/>
    <s v="15"/>
    <s v="18S"/>
    <s v="18E"/>
    <s v="STANDARD"/>
    <x v="0"/>
    <n v="47329"/>
    <n v="1.0900000000000001"/>
    <s v="000X"/>
    <n v="2701"/>
    <s v="W"/>
    <x v="152"/>
    <s v="DR"/>
    <m/>
    <s v="BEVERLY HILLS"/>
    <m/>
    <s v="PINE RIDGE UNIT 3 PB 8 PG 51 LOT 8 BLK 315"/>
    <n v="499387"/>
    <n v="17380"/>
    <n v="482007"/>
    <n v="448072"/>
    <n v="423072"/>
    <x v="1"/>
    <x v="370"/>
    <n v="600000"/>
    <n v="3139"/>
    <n v="1279"/>
    <x v="0"/>
    <s v="WARRANTY DEED"/>
    <n v="1"/>
    <x v="15"/>
    <x v="0"/>
    <x v="5"/>
    <n v="1"/>
    <n v="4904"/>
    <n v="32"/>
    <x v="0"/>
    <x v="0"/>
    <n v="6639"/>
    <m/>
    <m/>
    <m/>
    <m/>
    <s v="TRESSILLIAN PAMELA A"/>
    <s v="COZAD MICHAEL"/>
    <s v="2701 W MES VERDE DR"/>
    <s v="BEVERLY HILLS FL 34465"/>
  </r>
  <r>
    <x v="3073"/>
    <s v="18E17S320030  00600 0020"/>
    <s v="7492"/>
    <s v="PINE RIDGE UNITS 3 &amp; 4"/>
    <s v="0100"/>
    <s v="Single Family Residential"/>
    <s v="04"/>
    <s v="18S"/>
    <s v="18E"/>
    <s v="STANDARD"/>
    <x v="0"/>
    <n v="43750"/>
    <n v="1"/>
    <s v="000X"/>
    <n v="5480"/>
    <s v="N"/>
    <x v="159"/>
    <s v="CIR"/>
    <m/>
    <s v="BEVERLY HILLS"/>
    <m/>
    <s v="PINE RIDGE UNIT 3 PB 8 PG 51 LOT 2 BLK 60"/>
    <n v="226320"/>
    <n v="24110"/>
    <n v="202210"/>
    <n v="167005"/>
    <n v="142005"/>
    <x v="0"/>
    <x v="420"/>
    <n v="16000"/>
    <n v="1282"/>
    <n v="1728"/>
    <x v="1"/>
    <s v="WARRANTY DEED"/>
    <n v="1"/>
    <x v="5"/>
    <x v="1"/>
    <x v="0"/>
    <m/>
    <n v="2018"/>
    <n v="32"/>
    <x v="0"/>
    <x v="0"/>
    <n v="3259"/>
    <m/>
    <m/>
    <m/>
    <m/>
    <s v="VELEZ FRANKLIN"/>
    <s v="VELEZ CARMEN"/>
    <s v="5480 N ROSEDALE CIR"/>
    <s v="BEVERLY HILLS FL 34465"/>
  </r>
  <r>
    <x v="3074"/>
    <s v="18E17S320030  03170 0030"/>
    <s v="7492"/>
    <s v="PINE RIDGE UNITS 3 &amp; 4"/>
    <s v="0100"/>
    <s v="Single Family Residential"/>
    <s v="10"/>
    <s v="18S"/>
    <s v="18E"/>
    <s v="STANDARD"/>
    <x v="0"/>
    <n v="47346"/>
    <n v="1.0900000000000001"/>
    <s v="000X"/>
    <n v="2589"/>
    <s v="W"/>
    <x v="152"/>
    <s v="DR"/>
    <m/>
    <s v="BEVERLY HILLS"/>
    <m/>
    <s v="PINE RIDGE UNIT 3 PB 8 PG 51 LOT 3 BLK 317"/>
    <n v="142355"/>
    <n v="17390"/>
    <n v="124965"/>
    <n v="97315"/>
    <n v="72315"/>
    <x v="0"/>
    <x v="773"/>
    <n v="182900"/>
    <n v="3089"/>
    <n v="1317"/>
    <x v="0"/>
    <s v="WARRANTY DEED"/>
    <n v="1"/>
    <x v="14"/>
    <x v="3"/>
    <x v="0"/>
    <m/>
    <n v="1450"/>
    <n v="32"/>
    <x v="1"/>
    <x v="0"/>
    <n v="2174"/>
    <m/>
    <m/>
    <m/>
    <m/>
    <s v="HARRINGTON PATRICIA A"/>
    <s v="HENSLEY DIANA M"/>
    <s v="2569 W MESA VERDE DR"/>
    <s v="BEVERLY HILLS FL 34465"/>
  </r>
  <r>
    <x v="3075"/>
    <s v="18E17S320030  00600 0150"/>
    <s v="7492"/>
    <s v="PINE RIDGE UNITS 3 &amp; 4"/>
    <s v="0100"/>
    <s v="Single Family Residential"/>
    <s v="04"/>
    <s v="18S"/>
    <s v="18E"/>
    <s v="STANDARD"/>
    <x v="0"/>
    <n v="47500"/>
    <n v="1.0900000000000001"/>
    <s v="000X"/>
    <n v="5560"/>
    <s v="N"/>
    <x v="159"/>
    <s v="CIR"/>
    <m/>
    <s v="BEVERLY HILLS"/>
    <m/>
    <s v="PINE RIDGE UNIT 3 PB 8 PG 51LOT 15 BLK 60"/>
    <n v="332234"/>
    <n v="26170"/>
    <n v="306064"/>
    <n v="251669"/>
    <n v="226669"/>
    <x v="0"/>
    <x v="806"/>
    <n v="275000"/>
    <n v="2567"/>
    <n v="2085"/>
    <x v="0"/>
    <s v="WARRANTY DEED"/>
    <n v="1"/>
    <x v="5"/>
    <x v="1"/>
    <x v="1"/>
    <m/>
    <n v="3473"/>
    <n v="32"/>
    <x v="0"/>
    <x v="0"/>
    <n v="4679"/>
    <m/>
    <m/>
    <m/>
    <m/>
    <s v="CUBA JUAN"/>
    <s v="CUBA PRISCILLA"/>
    <s v="5560 N ROSEDALE CIR"/>
    <s v="BEVERLY HILLS FL 34465"/>
  </r>
  <r>
    <x v="3076"/>
    <s v="18E17S320030  03170 0100"/>
    <s v="7492"/>
    <s v="PINE RIDGE UNITS 3 &amp; 4"/>
    <s v="0100"/>
    <s v="Single Family Residential"/>
    <s v="10"/>
    <s v="18S"/>
    <s v="18E"/>
    <s v="STANDARD"/>
    <x v="0"/>
    <n v="52348"/>
    <n v="1.2"/>
    <s v="000X"/>
    <n v="2674"/>
    <s v="W"/>
    <x v="122"/>
    <s v="DR"/>
    <m/>
    <s v="BEVERLY HILLS"/>
    <m/>
    <s v="PINE RIDGE UNIT 3 PB 8 PG 51 LOT 10 BLK 317"/>
    <n v="188965"/>
    <n v="19230"/>
    <n v="169735"/>
    <n v="141347"/>
    <n v="115847"/>
    <x v="0"/>
    <x v="544"/>
    <n v="28500"/>
    <n v="1302"/>
    <n v="427"/>
    <x v="1"/>
    <s v="FROM DEVELOPERS"/>
    <n v="1"/>
    <x v="5"/>
    <x v="3"/>
    <x v="0"/>
    <m/>
    <n v="1702"/>
    <n v="32"/>
    <x v="0"/>
    <x v="0"/>
    <n v="2484"/>
    <m/>
    <m/>
    <m/>
    <m/>
    <s v="MCVAUGH JUDITH L"/>
    <s v="DZEDZY DAVID"/>
    <s v="2674 W AXELWOOD DR"/>
    <s v="BEVERLY HILLS FL 34465"/>
  </r>
  <r>
    <x v="3077"/>
    <s v="18E17S320030  03170 0120"/>
    <s v="7492"/>
    <s v="PINE RIDGE UNITS 3 &amp; 4"/>
    <s v="0000"/>
    <s v="Vacant Residential"/>
    <s v="10"/>
    <s v="18S"/>
    <s v="18E"/>
    <s v="STANDARD"/>
    <x v="1"/>
    <n v="49527"/>
    <n v="1.1399999999999999"/>
    <s v="000X"/>
    <n v="2650"/>
    <s v="W"/>
    <x v="122"/>
    <s v="DR"/>
    <m/>
    <s v="BEVERLY HILLS"/>
    <m/>
    <s v="PINE RIDGE UNIT 3 PB 8 PG 51 LOT 12 BLK 317 "/>
    <n v="18190"/>
    <n v="18190"/>
    <n v="0"/>
    <n v="18190"/>
    <n v="18190"/>
    <x v="1"/>
    <x v="267"/>
    <n v="22700"/>
    <n v="1239"/>
    <n v="2388"/>
    <x v="1"/>
    <s v="FROM DEVELOPERS"/>
    <m/>
    <x v="6"/>
    <x v="2"/>
    <x v="2"/>
    <m/>
    <m/>
    <m/>
    <x v="2"/>
    <x v="1"/>
    <n v="0"/>
    <m/>
    <m/>
    <m/>
    <m/>
    <s v="GENTILOTTI JAMES G &amp; LORETTA"/>
    <m/>
    <s v="27 EDWARDS RD"/>
    <s v="MENDON MA 01756 1167"/>
  </r>
  <r>
    <x v="3078"/>
    <s v="18E17S320030  00600 0180"/>
    <s v="7492"/>
    <s v="PINE RIDGE UNITS 3 &amp; 4"/>
    <s v="0100"/>
    <s v="Single Family Residential"/>
    <s v="04"/>
    <s v="18S"/>
    <s v="18E"/>
    <s v="STANDARD"/>
    <x v="0"/>
    <n v="46250"/>
    <n v="1.06"/>
    <s v="000X"/>
    <n v="5530"/>
    <s v="N"/>
    <x v="159"/>
    <s v="CIR"/>
    <m/>
    <s v="BEVERLY HILLS"/>
    <m/>
    <s v="PINE RIDGE UNIT 3 PB 8 PG LOT 18 BLK 60"/>
    <n v="270138"/>
    <n v="25480"/>
    <n v="244658"/>
    <n v="208994"/>
    <n v="183994"/>
    <x v="0"/>
    <x v="222"/>
    <n v="12000"/>
    <n v="1393"/>
    <n v="2189"/>
    <x v="1"/>
    <s v="WARRANTY DEED"/>
    <n v="1"/>
    <x v="20"/>
    <x v="1"/>
    <x v="1"/>
    <m/>
    <n v="2543"/>
    <n v="32"/>
    <x v="0"/>
    <x v="0"/>
    <n v="3383"/>
    <m/>
    <m/>
    <m/>
    <m/>
    <s v="DUPLER WAYNE Y JR"/>
    <s v="DUPLER SUSAN MARIE"/>
    <s v="5530 N ROSEDALE CIR"/>
    <s v="BEVERLY HILLS FL 34465"/>
  </r>
  <r>
    <x v="3079"/>
    <s v="18E17S320030  03180 0030"/>
    <s v="7492"/>
    <s v="PINE RIDGE UNITS 3 &amp; 4"/>
    <s v="0100"/>
    <s v="Single Family Residential"/>
    <s v="10"/>
    <s v="18S"/>
    <s v="18E"/>
    <s v="STANDARD"/>
    <x v="0"/>
    <n v="68021"/>
    <n v="1.56"/>
    <s v="000X"/>
    <n v="2874"/>
    <s v="W"/>
    <x v="142"/>
    <s v="DR"/>
    <m/>
    <s v="BEVERLY HILLS"/>
    <m/>
    <s v="PINE RIDGE UNIT 3 PB 8 PG 51 LOT 3 &amp; W1/2 OF LOT 4 BLK 318 "/>
    <n v="246338"/>
    <n v="28310"/>
    <n v="218028"/>
    <n v="163617"/>
    <n v="138117"/>
    <x v="0"/>
    <x v="8"/>
    <n v="15000"/>
    <n v="1122"/>
    <n v="562"/>
    <x v="1"/>
    <s v="WARRANTY DEED"/>
    <n v="1"/>
    <x v="7"/>
    <x v="1"/>
    <x v="0"/>
    <m/>
    <n v="2367"/>
    <n v="32"/>
    <x v="1"/>
    <x v="0"/>
    <n v="3496"/>
    <m/>
    <m/>
    <m/>
    <m/>
    <s v="MENNIE WILLIAM M"/>
    <m/>
    <s v="2874 W BIRDS NEST DR"/>
    <s v="BEVERLY HILLS FL 34465"/>
  </r>
  <r>
    <x v="3080"/>
    <s v="18E17S320030  03150 0060"/>
    <s v="7492"/>
    <s v="PINE RIDGE UNITS 3 &amp; 4"/>
    <s v="0100"/>
    <s v="Single Family Residential"/>
    <s v="15"/>
    <s v="18S"/>
    <s v="18E"/>
    <s v="STANDARD"/>
    <x v="0"/>
    <n v="47487"/>
    <n v="1.0900000000000001"/>
    <s v="000X"/>
    <n v="2778"/>
    <s v="W"/>
    <x v="122"/>
    <s v="DR"/>
    <m/>
    <s v="BEVERLY HILLS"/>
    <m/>
    <s v="PINE RIDGE UNIT 3 PB 8 PG 51 LOT 6 BLK 315"/>
    <n v="257146"/>
    <n v="17440"/>
    <n v="239706"/>
    <n v="195900"/>
    <n v="170900"/>
    <x v="0"/>
    <x v="10"/>
    <n v="249000"/>
    <n v="2504"/>
    <n v="1771"/>
    <x v="0"/>
    <s v="WARRANTY DEED"/>
    <n v="1"/>
    <x v="15"/>
    <x v="0"/>
    <x v="1"/>
    <m/>
    <n v="2535"/>
    <n v="32"/>
    <x v="0"/>
    <x v="0"/>
    <n v="3268"/>
    <m/>
    <m/>
    <m/>
    <m/>
    <s v="EVERTS JUSTIN S"/>
    <s v="EVERTS ANDREA L"/>
    <s v="2778 W AXELWOOD DR"/>
    <s v="BEVERLY HILLS FL 34465"/>
  </r>
  <r>
    <x v="3081"/>
    <s v="18E17S320030  00580 0050"/>
    <s v="7492"/>
    <s v="PINE RIDGE UNITS 3 &amp; 4"/>
    <s v="0000"/>
    <s v="Vacant Residential"/>
    <s v="04"/>
    <s v="18S"/>
    <s v="18E"/>
    <s v="GOLF"/>
    <x v="1"/>
    <n v="43761"/>
    <n v="1"/>
    <s v="000X"/>
    <n v="5438"/>
    <s v="N"/>
    <x v="91"/>
    <s v="BLVD"/>
    <m/>
    <s v="BEVERLY HILLS"/>
    <m/>
    <s v="PINE RIDGE UNIT 3 PB 8 PG 51 LOT 5 BLK 58"/>
    <n v="24960"/>
    <n v="24960"/>
    <n v="0"/>
    <n v="24960"/>
    <n v="24960"/>
    <x v="1"/>
    <x v="300"/>
    <n v="125000"/>
    <n v="1840"/>
    <n v="2327"/>
    <x v="1"/>
    <s v="WARRANTY DEED"/>
    <m/>
    <x v="6"/>
    <x v="2"/>
    <x v="2"/>
    <m/>
    <m/>
    <m/>
    <x v="2"/>
    <x v="1"/>
    <n v="0"/>
    <m/>
    <m/>
    <m/>
    <m/>
    <s v="PERSONS WILLIAM L"/>
    <s v="PERSONS MARIE E"/>
    <s v="630 WOODBRIDGE WAY"/>
    <s v="THE VILLAGES FL 32163"/>
  </r>
  <r>
    <x v="3082"/>
    <s v="18E17S320030  03150 0090"/>
    <s v="7492"/>
    <s v="PINE RIDGE UNITS 3 &amp; 4"/>
    <s v="0100"/>
    <s v="Single Family Residential"/>
    <s v="15"/>
    <s v="18S"/>
    <s v="18E"/>
    <s v="STANDARD"/>
    <x v="0"/>
    <n v="45761"/>
    <n v="1.05"/>
    <s v="000X"/>
    <n v="2729"/>
    <s v="W"/>
    <x v="152"/>
    <s v="DR"/>
    <m/>
    <s v="BEVERLY HILLS"/>
    <m/>
    <s v="PINE RIDGE UNIT 3 PB 8 PG 51 LOT 9 BLK 315"/>
    <n v="214091"/>
    <n v="16810"/>
    <n v="197281"/>
    <n v="158287"/>
    <n v="133287"/>
    <x v="0"/>
    <x v="486"/>
    <n v="21596"/>
    <n v="1044"/>
    <n v="572"/>
    <x v="1"/>
    <s v="FROM DEVELOPERS"/>
    <n v="1"/>
    <x v="21"/>
    <x v="1"/>
    <x v="0"/>
    <m/>
    <n v="2092"/>
    <n v="32"/>
    <x v="0"/>
    <x v="0"/>
    <n v="3083"/>
    <m/>
    <m/>
    <m/>
    <m/>
    <s v="FARIA ROBERT D"/>
    <s v="FARIA GAIL T"/>
    <s v="2729 W MESA VERDE DR"/>
    <s v="BEVERLY HILLS FL 34465"/>
  </r>
  <r>
    <x v="3083"/>
    <s v="18E17S320030  00580 0060"/>
    <s v="7492"/>
    <s v="PINE RIDGE UNITS 3 &amp; 4"/>
    <s v="0100"/>
    <s v="Single Family Residential"/>
    <s v="04"/>
    <s v="18S"/>
    <s v="18E"/>
    <s v="GOLF"/>
    <x v="0"/>
    <n v="43727"/>
    <n v="1"/>
    <s v="000X"/>
    <n v="5416"/>
    <s v="N"/>
    <x v="91"/>
    <s v="BLVD"/>
    <m/>
    <s v="BEVERLY HILLS"/>
    <m/>
    <s v="PINE RIDGE UNIT 3 PB 8 PG 51 LOT 6 BLK 58"/>
    <n v="294138"/>
    <n v="25240"/>
    <n v="268898"/>
    <n v="294138"/>
    <n v="294138"/>
    <x v="1"/>
    <x v="993"/>
    <n v="440000"/>
    <n v="3149"/>
    <n v="136"/>
    <x v="0"/>
    <s v="WARRANTY DEED"/>
    <n v="1"/>
    <x v="20"/>
    <x v="1"/>
    <x v="1"/>
    <m/>
    <n v="2988"/>
    <n v="32"/>
    <x v="0"/>
    <x v="0"/>
    <n v="4189"/>
    <m/>
    <m/>
    <m/>
    <m/>
    <s v="DAVIS LONNIE JOE"/>
    <s v="DAVIS NANCY LEE"/>
    <s v="5416 N ELKCAM BLVD"/>
    <s v="BEVERLY HILLS FL 34465"/>
  </r>
  <r>
    <x v="3084"/>
    <s v="18E17S320030  00580 0120"/>
    <s v="7492"/>
    <s v="PINE RIDGE UNITS 3 &amp; 4"/>
    <s v="0100"/>
    <s v="Single Family Residential"/>
    <s v="04"/>
    <s v="18S"/>
    <s v="18E"/>
    <s v="GOLF"/>
    <x v="0"/>
    <n v="45199"/>
    <n v="1.04"/>
    <s v="000X"/>
    <n v="3303"/>
    <s v="W"/>
    <x v="156"/>
    <s v="DR"/>
    <m/>
    <s v="BEVERLY HILLS"/>
    <m/>
    <s v="PINE RIDGE UNIT 3 PB 8 PG 51 LOT 12 BLK 58"/>
    <n v="264318"/>
    <n v="23980"/>
    <n v="240338"/>
    <n v="214873"/>
    <n v="189873"/>
    <x v="0"/>
    <x v="15"/>
    <n v="265000"/>
    <n v="2634"/>
    <n v="489"/>
    <x v="0"/>
    <s v="WARRANTY DEED"/>
    <n v="1"/>
    <x v="18"/>
    <x v="1"/>
    <x v="0"/>
    <n v="1"/>
    <n v="2566"/>
    <n v="32"/>
    <x v="0"/>
    <x v="0"/>
    <n v="3500"/>
    <m/>
    <m/>
    <m/>
    <m/>
    <s v="VAUGHAN MICHAEL C"/>
    <s v="VAUGHAN DOREEN R"/>
    <s v="3303 W BLOSSOM DR"/>
    <s v="BEVERLY HILLS FL 34465"/>
  </r>
  <r>
    <x v="3085"/>
    <s v="18E17S320030  00580 0180"/>
    <s v="7492"/>
    <s v="PINE RIDGE UNITS 3 &amp; 4"/>
    <s v="0000"/>
    <s v="Vacant Residential"/>
    <s v="04"/>
    <s v="18S"/>
    <s v="18E"/>
    <s v="GOLF"/>
    <x v="1"/>
    <n v="52260"/>
    <n v="1.2"/>
    <s v="000X"/>
    <n v="3529"/>
    <s v="W"/>
    <x v="156"/>
    <s v="DR"/>
    <m/>
    <s v="BEVERLY HILLS"/>
    <m/>
    <s v="PINE RIDGE UNIT 3 LOT 18 BLK 58 DESCR IN O R BK 584 PG 1901"/>
    <n v="26700"/>
    <n v="26700"/>
    <n v="0"/>
    <n v="26700"/>
    <n v="26700"/>
    <x v="1"/>
    <x v="981"/>
    <n v="26000"/>
    <n v="2847"/>
    <n v="1546"/>
    <x v="1"/>
    <s v="WARRANTY DEED"/>
    <m/>
    <x v="6"/>
    <x v="2"/>
    <x v="2"/>
    <m/>
    <m/>
    <m/>
    <x v="2"/>
    <x v="1"/>
    <n v="0"/>
    <m/>
    <m/>
    <m/>
    <m/>
    <s v="RENO JOSEPH C"/>
    <s v="RENO DEBORAH A"/>
    <s v="7701 SW 103 PL"/>
    <s v="MIAMI FL 33173"/>
  </r>
  <r>
    <x v="3086"/>
    <s v="18E17S320030  00580 0200"/>
    <s v="7492"/>
    <s v="PINE RIDGE UNITS 3 &amp; 4"/>
    <s v="0100"/>
    <s v="Single Family Residential"/>
    <s v="04"/>
    <s v="18S"/>
    <s v="18E"/>
    <s v="GOLF"/>
    <x v="0"/>
    <n v="48009"/>
    <n v="1.1000000000000001"/>
    <s v="000X"/>
    <n v="5395"/>
    <s v="N"/>
    <x v="86"/>
    <s v="DR"/>
    <m/>
    <s v="BEVERLY HILLS"/>
    <m/>
    <s v="PINE RIDGE UNIT 3 PB 8 PG 51 LOT 20 BLK 58"/>
    <n v="280477"/>
    <n v="23760"/>
    <n v="256717"/>
    <n v="233542"/>
    <n v="208542"/>
    <x v="0"/>
    <x v="218"/>
    <n v="275000"/>
    <n v="2577"/>
    <n v="666"/>
    <x v="0"/>
    <s v="WARRANTY DEED"/>
    <n v="1"/>
    <x v="30"/>
    <x v="1"/>
    <x v="0"/>
    <n v="1"/>
    <n v="2267"/>
    <n v="32"/>
    <x v="0"/>
    <x v="0"/>
    <n v="3585"/>
    <m/>
    <m/>
    <m/>
    <m/>
    <s v="COBURN JAMES M"/>
    <s v="COBURN KARIN E"/>
    <s v="5395 N ALLAMANDRA DR"/>
    <s v="BEVERLY HILLS FL 34465"/>
  </r>
  <r>
    <x v="3087"/>
    <s v="18E17S320030  00590 0020"/>
    <s v="7492"/>
    <s v="PINE RIDGE UNITS 3 &amp; 4"/>
    <s v="0100"/>
    <s v="Single Family Residential"/>
    <s v="04"/>
    <s v="18S"/>
    <s v="18E"/>
    <s v="GOLF"/>
    <x v="0"/>
    <n v="43868"/>
    <n v="1.01"/>
    <s v="000X"/>
    <n v="5575"/>
    <s v="N"/>
    <x v="159"/>
    <s v="CIR"/>
    <m/>
    <s v="BEVERLY HILLS"/>
    <m/>
    <s v="PINE RIDGE UNIT 3 PB 8 PG 51 LOT 2 BLK 59"/>
    <n v="303998"/>
    <n v="23980"/>
    <n v="280018"/>
    <n v="266855"/>
    <n v="241855"/>
    <x v="0"/>
    <x v="104"/>
    <n v="56000"/>
    <n v="1862"/>
    <n v="2201"/>
    <x v="1"/>
    <s v="WARRANTY DEED"/>
    <n v="1"/>
    <x v="37"/>
    <x v="0"/>
    <x v="0"/>
    <n v="1"/>
    <n v="2677"/>
    <n v="32"/>
    <x v="0"/>
    <x v="0"/>
    <n v="3668"/>
    <m/>
    <m/>
    <m/>
    <m/>
    <s v="BAUMSTARK CHARLES R"/>
    <s v="BAUMSTARK BARBARA M"/>
    <s v="5575 N ROSEDALE CIR"/>
    <s v="BEVERLY HILLS FL 34465 2238"/>
  </r>
  <r>
    <x v="3088"/>
    <s v="18E17S320030  00600 0010"/>
    <s v="7492"/>
    <s v="PINE RIDGE UNITS 3 &amp; 4"/>
    <s v="0100"/>
    <s v="Single Family Residential"/>
    <s v="04"/>
    <s v="18S"/>
    <s v="18E"/>
    <s v="STANDARD"/>
    <x v="0"/>
    <n v="45692"/>
    <n v="1.05"/>
    <s v="000X"/>
    <n v="5494"/>
    <s v="N"/>
    <x v="159"/>
    <s v="CIR"/>
    <m/>
    <s v="BEVERLY HILLS"/>
    <m/>
    <s v="PINE RIDGE UNIT 3 PB 8 PG 51 LOT 1 BLK 60"/>
    <n v="246746"/>
    <n v="25170"/>
    <n v="221576"/>
    <n v="246746"/>
    <n v="246746"/>
    <x v="1"/>
    <x v="176"/>
    <n v="310000"/>
    <n v="1999"/>
    <n v="24"/>
    <x v="0"/>
    <s v="WARRANTY DEED"/>
    <n v="1"/>
    <x v="5"/>
    <x v="1"/>
    <x v="0"/>
    <m/>
    <n v="2170"/>
    <n v="32"/>
    <x v="0"/>
    <x v="0"/>
    <n v="3476"/>
    <m/>
    <m/>
    <m/>
    <m/>
    <s v="SEMIONE JOSEPH M"/>
    <s v="SEMIONE KELLY A"/>
    <s v="1057 CO HWY 122"/>
    <s v="GLOVERSVILLE NY 12078"/>
  </r>
  <r>
    <x v="3089"/>
    <s v="18E17S320030  03170 0020"/>
    <s v="7492"/>
    <s v="PINE RIDGE UNITS 3 &amp; 4"/>
    <s v="0000"/>
    <s v="Vacant Residential"/>
    <s v="10"/>
    <s v="18S"/>
    <s v="18E"/>
    <s v="STANDARD"/>
    <x v="1"/>
    <n v="44512"/>
    <n v="1.02"/>
    <s v="000X"/>
    <n v="2579"/>
    <s v="W"/>
    <x v="152"/>
    <s v="DR"/>
    <m/>
    <s v="BEVERLY HILLS"/>
    <m/>
    <s v="PINE RIDGE UNIT 3 PB 8 PG 51 LOT 2 BLK 317"/>
    <n v="16350"/>
    <n v="16350"/>
    <n v="0"/>
    <n v="16350"/>
    <n v="16350"/>
    <x v="1"/>
    <x v="560"/>
    <n v="25000"/>
    <n v="3095"/>
    <n v="1125"/>
    <x v="1"/>
    <s v="WARRANTY DEED"/>
    <m/>
    <x v="6"/>
    <x v="2"/>
    <x v="2"/>
    <m/>
    <m/>
    <m/>
    <x v="2"/>
    <x v="1"/>
    <n v="0"/>
    <m/>
    <m/>
    <m/>
    <m/>
    <s v="AHRENS DONALD"/>
    <s v="LAMB CLAIRE M"/>
    <s v="335 E FALCONRY CT"/>
    <s v="HERNANDO FL 34442"/>
  </r>
  <r>
    <x v="3090"/>
    <s v="18E17S320030  00600 0060"/>
    <s v="7492"/>
    <s v="PINE RIDGE UNITS 3 &amp; 4"/>
    <s v="0100"/>
    <s v="Single Family Residential"/>
    <s v="04"/>
    <s v="18S"/>
    <s v="18E"/>
    <s v="STANDARD"/>
    <x v="0"/>
    <n v="43750"/>
    <n v="1"/>
    <s v="000X"/>
    <n v="5440"/>
    <s v="N"/>
    <x v="159"/>
    <s v="CIR"/>
    <m/>
    <s v="BEVERLY HILLS"/>
    <m/>
    <s v="PINE RIDGE UNIT 3 PB 8 PG 51 LOT 6 BLK 60"/>
    <n v="218796"/>
    <n v="24110"/>
    <n v="194686"/>
    <n v="166470"/>
    <n v="136470"/>
    <x v="0"/>
    <x v="272"/>
    <n v="185000"/>
    <n v="1694"/>
    <n v="1640"/>
    <x v="0"/>
    <s v="WARRANTY DEED"/>
    <n v="1"/>
    <x v="13"/>
    <x v="1"/>
    <x v="0"/>
    <m/>
    <n v="2026"/>
    <n v="32"/>
    <x v="0"/>
    <x v="0"/>
    <n v="2791"/>
    <m/>
    <m/>
    <m/>
    <m/>
    <s v="MILLER FRANKLIN C"/>
    <s v="MILLER MARLENE B"/>
    <s v="5440 N ROSEDALE CIR"/>
    <s v="BEVERLY HILLS FL 34465"/>
  </r>
  <r>
    <x v="3091"/>
    <s v="18E17S320030  03170 0050"/>
    <s v="7492"/>
    <s v="PINE RIDGE UNITS 3 &amp; 4"/>
    <s v="0100"/>
    <s v="Single Family Residential"/>
    <s v="10"/>
    <s v="18S"/>
    <s v="18E"/>
    <s v="STANDARD"/>
    <x v="0"/>
    <n v="44095"/>
    <n v="1.01"/>
    <s v="000X"/>
    <n v="2625"/>
    <s v="W"/>
    <x v="152"/>
    <s v="DR"/>
    <m/>
    <s v="BEVERLY HILLS"/>
    <m/>
    <s v="PINE RIDGE UNIT 3 PB 8 PG 51 LOT 5 BLK 317 "/>
    <n v="193648"/>
    <n v="16200"/>
    <n v="177448"/>
    <n v="143138"/>
    <n v="117638"/>
    <x v="0"/>
    <x v="870"/>
    <n v="24000"/>
    <n v="1105"/>
    <n v="2017"/>
    <x v="1"/>
    <s v="FROM DEVELOPERS"/>
    <n v="1"/>
    <x v="0"/>
    <x v="1"/>
    <x v="0"/>
    <m/>
    <n v="1863"/>
    <n v="32"/>
    <x v="1"/>
    <x v="0"/>
    <n v="2603"/>
    <m/>
    <m/>
    <m/>
    <m/>
    <s v="DUNCAN JOYCE G"/>
    <m/>
    <s v="2625 W MESA VERDE DR"/>
    <s v="PINE RIDGE FL 34465"/>
  </r>
  <r>
    <x v="3092"/>
    <s v="18E17S320030  00600 0070"/>
    <s v="7492"/>
    <s v="PINE RIDGE UNITS 3 &amp; 4"/>
    <s v="0100"/>
    <s v="Single Family Residential"/>
    <s v="04"/>
    <s v="18S"/>
    <s v="18E"/>
    <s v="STANDARD"/>
    <x v="0"/>
    <n v="43750"/>
    <n v="1"/>
    <s v="000X"/>
    <n v="5430"/>
    <s v="N"/>
    <x v="159"/>
    <s v="CIR"/>
    <m/>
    <s v="BEVERLY HILLS"/>
    <m/>
    <s v="PINE RIDGE UNIT 3 PB 8 PG 51 LOT 7 BLK 60"/>
    <n v="250202"/>
    <n v="24110"/>
    <n v="226092"/>
    <n v="250202"/>
    <n v="225202"/>
    <x v="0"/>
    <x v="158"/>
    <n v="342500"/>
    <n v="3099"/>
    <n v="448"/>
    <x v="0"/>
    <s v="WARRANTY DEED"/>
    <n v="1"/>
    <x v="15"/>
    <x v="1"/>
    <x v="0"/>
    <m/>
    <n v="2183"/>
    <n v="32"/>
    <x v="0"/>
    <x v="0"/>
    <n v="3351"/>
    <m/>
    <m/>
    <m/>
    <m/>
    <s v="MOON DON LEE"/>
    <s v="MOON BARBARA JUNE"/>
    <s v="5430 N ROSEDALE CIR"/>
    <s v="BEVERLY HILLS FL 34465"/>
  </r>
  <r>
    <x v="3093"/>
    <s v="18E17S320030  00600 0090"/>
    <s v="7492"/>
    <s v="PINE RIDGE UNITS 3 &amp; 4"/>
    <s v="0100"/>
    <s v="Single Family Residential"/>
    <s v="04"/>
    <s v="18S"/>
    <s v="18E"/>
    <s v="STANDARD"/>
    <x v="0"/>
    <n v="43750"/>
    <n v="1"/>
    <s v="000X"/>
    <n v="5410"/>
    <s v="N"/>
    <x v="159"/>
    <s v="CIR"/>
    <m/>
    <s v="BEVERLY HILLS"/>
    <m/>
    <s v="PINE RIDGE UNIT 3 PB 8 PG 51 LOT 9 BLK 60"/>
    <n v="262794"/>
    <n v="24110"/>
    <n v="238684"/>
    <n v="180846"/>
    <n v="150346"/>
    <x v="0"/>
    <x v="796"/>
    <n v="13500"/>
    <n v="1013"/>
    <n v="1715"/>
    <x v="1"/>
    <s v="WARRANTY DEED"/>
    <n v="1"/>
    <x v="7"/>
    <x v="0"/>
    <x v="1"/>
    <m/>
    <n v="2487"/>
    <n v="32"/>
    <x v="0"/>
    <x v="0"/>
    <n v="3610"/>
    <m/>
    <m/>
    <m/>
    <m/>
    <s v="CORRADINA ALBERT G"/>
    <s v="SCHANEL ROSEMARIE CORRADINA"/>
    <s v="5410 N ROSEDALE CIR"/>
    <s v="BEVERLY HILLS FL 34465"/>
  </r>
  <r>
    <x v="3094"/>
    <s v="18E17S320030  03180 0050"/>
    <s v="7492"/>
    <s v="PINE RIDGE UNITS 3 &amp; 4"/>
    <s v="0100"/>
    <s v="Single Family Residential"/>
    <s v="10"/>
    <s v="18S"/>
    <s v="18E"/>
    <s v="STANDARD"/>
    <x v="0"/>
    <n v="67259"/>
    <n v="1.54"/>
    <s v="000X"/>
    <n v="2830"/>
    <s v="W"/>
    <x v="142"/>
    <s v="DR"/>
    <m/>
    <s v="BEVERLY HILLS"/>
    <m/>
    <s v="PINE RIDGE UNIT 3 PB 8 PG 51 LOT 5 &amp; E1/2 OF LOT 4 BLK 318"/>
    <n v="301480"/>
    <n v="24440"/>
    <n v="277040"/>
    <n v="219215"/>
    <n v="194215"/>
    <x v="0"/>
    <x v="460"/>
    <n v="17000"/>
    <n v="1195"/>
    <n v="1379"/>
    <x v="1"/>
    <s v="WARRANTY DEED"/>
    <n v="1"/>
    <x v="18"/>
    <x v="1"/>
    <x v="0"/>
    <n v="1"/>
    <n v="3261"/>
    <n v="32"/>
    <x v="0"/>
    <x v="0"/>
    <n v="4051"/>
    <m/>
    <m/>
    <m/>
    <m/>
    <s v="HARRISON EDWARD"/>
    <s v="HARRISON YVONNE"/>
    <s v="2830 W BIRDS NEST DR"/>
    <s v="BEVERLY HILLS FL 34465"/>
  </r>
  <r>
    <x v="3095"/>
    <s v="18E17S320030  00610 0030"/>
    <s v="7492"/>
    <s v="PINE RIDGE UNITS 3 &amp; 4"/>
    <s v="0100"/>
    <s v="Single Family Residential"/>
    <s v="04"/>
    <s v="18S"/>
    <s v="18E"/>
    <s v="GOLF"/>
    <x v="0"/>
    <n v="43112"/>
    <n v="0.99"/>
    <s v="000X"/>
    <n v="5545"/>
    <s v="N"/>
    <x v="159"/>
    <s v="CIR"/>
    <m/>
    <s v="BEVERLY HILLS"/>
    <m/>
    <s v="PINE RIDGE UNIT 3 PB 8 PG 51 LOT 3 BLK 61"/>
    <n v="385184"/>
    <n v="23980"/>
    <n v="361204"/>
    <n v="312699"/>
    <n v="287699"/>
    <x v="0"/>
    <x v="415"/>
    <n v="499500"/>
    <n v="1944"/>
    <n v="367"/>
    <x v="0"/>
    <s v="WARRANTY DEED"/>
    <n v="2"/>
    <x v="24"/>
    <x v="4"/>
    <x v="4"/>
    <m/>
    <n v="4156"/>
    <n v="32"/>
    <x v="0"/>
    <x v="0"/>
    <n v="4961"/>
    <m/>
    <m/>
    <m/>
    <m/>
    <s v="WILSON CHARLES R"/>
    <s v="WILSON CARLENE P A"/>
    <s v="5545 N ROSEDALE CIR"/>
    <s v="BEVERLY HILLS FL 34465"/>
  </r>
  <r>
    <x v="3096"/>
    <s v="18E17S320030  03180 0090"/>
    <s v="7492"/>
    <s v="PINE RIDGE UNITS 3 &amp; 4"/>
    <s v="0100"/>
    <s v="Single Family Residential"/>
    <s v="10"/>
    <s v="18S"/>
    <s v="18E"/>
    <s v="STANDARD"/>
    <x v="0"/>
    <n v="50738"/>
    <n v="1.1599999999999999"/>
    <s v="000X"/>
    <n v="2877"/>
    <s v="W"/>
    <x v="122"/>
    <s v="DR"/>
    <m/>
    <s v="BEVERLY HILLS"/>
    <m/>
    <s v="PINE RIDGE UNIT 3 PB 8 PG 51 LOT 9 BLK 318"/>
    <n v="169900"/>
    <n v="18640"/>
    <n v="151260"/>
    <n v="169900"/>
    <n v="144900"/>
    <x v="0"/>
    <x v="795"/>
    <n v="199000"/>
    <n v="2965"/>
    <n v="2464"/>
    <x v="0"/>
    <s v="DEEDS CONVEYING PARTIAL INTEREST"/>
    <n v="1"/>
    <x v="1"/>
    <x v="1"/>
    <x v="0"/>
    <m/>
    <n v="1778"/>
    <n v="32"/>
    <x v="0"/>
    <x v="0"/>
    <n v="2595"/>
    <m/>
    <m/>
    <m/>
    <m/>
    <s v="WILSON CHARLES LEE BRUNO"/>
    <s v="WILSON SHANNON JESSEE FRASER"/>
    <s v="2877 W AXELWOOD DR"/>
    <s v="BEVERLY HILLS FL 34465"/>
  </r>
  <r>
    <x v="3097"/>
    <s v="18E17S320030  00610 0100"/>
    <s v="7492"/>
    <s v="PINE RIDGE UNITS 3 &amp; 4"/>
    <s v="0100"/>
    <s v="Single Family Residential"/>
    <s v="04"/>
    <s v="18S"/>
    <s v="18E"/>
    <s v="GOLF"/>
    <x v="0"/>
    <n v="50332"/>
    <n v="1.1599999999999999"/>
    <s v="000X"/>
    <n v="5497"/>
    <s v="N"/>
    <x v="159"/>
    <s v="CIR"/>
    <m/>
    <s v="BEVERLY HILLS"/>
    <m/>
    <s v="PINE RIDGE UNIT 3 PB 8 PG 51 LOT 10 BLK 61 DESC IN OR BK"/>
    <n v="250261"/>
    <n v="28210"/>
    <n v="222051"/>
    <n v="181558"/>
    <n v="156558"/>
    <x v="0"/>
    <x v="260"/>
    <n v="25000"/>
    <n v="746"/>
    <n v="15"/>
    <x v="1"/>
    <s v="WARRANTY DEED"/>
    <n v="1"/>
    <x v="1"/>
    <x v="1"/>
    <x v="0"/>
    <m/>
    <n v="2640"/>
    <n v="32"/>
    <x v="1"/>
    <x v="0"/>
    <n v="4120"/>
    <m/>
    <m/>
    <m/>
    <m/>
    <s v="JOHNSON SHALER T"/>
    <s v="JOHNSON MARGIE L"/>
    <s v="5497 N ROSEDALE CIR"/>
    <s v="BEVERLY HILLS FL 34465 2237"/>
  </r>
  <r>
    <x v="3098"/>
    <s v="18E17S320030  00610 0160"/>
    <s v="7492"/>
    <s v="PINE RIDGE UNITS 3 &amp; 4"/>
    <s v="0100"/>
    <s v="Single Family Residential"/>
    <s v="04"/>
    <s v="18S"/>
    <s v="18E"/>
    <s v="GOLF"/>
    <x v="0"/>
    <n v="84421"/>
    <n v="1.94"/>
    <s v="000X"/>
    <n v="5445"/>
    <s v="N"/>
    <x v="159"/>
    <s v="CIR"/>
    <m/>
    <s v="BEVERLY HILLS"/>
    <m/>
    <s v="PINE RIDGE UNIT 3 LOT 16 BLK 61 DESC IN OR BK 845 PG 1980"/>
    <n v="270948"/>
    <n v="33470"/>
    <n v="237478"/>
    <n v="204447"/>
    <n v="179447"/>
    <x v="0"/>
    <x v="947"/>
    <n v="33000"/>
    <n v="845"/>
    <n v="1980"/>
    <x v="1"/>
    <s v="WARRANTY DEED"/>
    <n v="1"/>
    <x v="33"/>
    <x v="0"/>
    <x v="4"/>
    <m/>
    <n v="2958"/>
    <n v="32"/>
    <x v="0"/>
    <x v="0"/>
    <n v="4030"/>
    <m/>
    <m/>
    <m/>
    <m/>
    <s v="LANZARONE ROBERT P"/>
    <s v="LANZARONE MARIA"/>
    <s v="5445 N ROSEDALE CIR"/>
    <s v="BEVERLY HILLS FL 34465 2237"/>
  </r>
  <r>
    <x v="3099"/>
    <s v="18E17S320030  00580 0080"/>
    <s v="7492"/>
    <s v="PINE RIDGE UNITS 3 &amp; 4"/>
    <s v="0100"/>
    <s v="Single Family Residential"/>
    <s v="04"/>
    <s v="18S"/>
    <s v="18E"/>
    <s v="GOLF"/>
    <x v="0"/>
    <n v="44013"/>
    <n v="1.01"/>
    <s v="000X"/>
    <n v="5352"/>
    <s v="N"/>
    <x v="91"/>
    <s v="BLVD"/>
    <m/>
    <s v="BEVERLY HILLS"/>
    <m/>
    <s v="PINE RIDGE UNIT 3 PB 8 PG 51 LOT 8 BLK 58"/>
    <n v="273640"/>
    <n v="24960"/>
    <n v="248680"/>
    <n v="222820"/>
    <n v="197820"/>
    <x v="0"/>
    <x v="143"/>
    <n v="425000"/>
    <n v="1881"/>
    <n v="563"/>
    <x v="0"/>
    <s v="WARRANTY DEED"/>
    <n v="1"/>
    <x v="22"/>
    <x v="1"/>
    <x v="1"/>
    <m/>
    <n v="2532"/>
    <n v="32"/>
    <x v="0"/>
    <x v="0"/>
    <n v="3742"/>
    <m/>
    <m/>
    <m/>
    <m/>
    <s v="STEED DOLORES M TRUSTEE"/>
    <s v="DOLORES M STEED REV TRUST"/>
    <s v="5352 N ELKCAM BLVD"/>
    <s v="BEVERLY HILLS FL 34465"/>
  </r>
  <r>
    <x v="3100"/>
    <s v="18E17S320030  00580 0100"/>
    <s v="7492"/>
    <s v="PINE RIDGE UNITS 3 &amp; 4"/>
    <s v="0100"/>
    <s v="Single Family Residential"/>
    <s v="04"/>
    <s v="18S"/>
    <s v="18E"/>
    <s v="GOLF"/>
    <x v="0"/>
    <n v="50339"/>
    <n v="1.1599999999999999"/>
    <s v="000X"/>
    <n v="3221"/>
    <s v="W"/>
    <x v="156"/>
    <s v="DR"/>
    <m/>
    <s v="BEVERLY HILLS"/>
    <m/>
    <s v="PINE RIDGE UNIT 3 PB 8 PG 51 LOT 10 BLK 58"/>
    <n v="274258"/>
    <n v="26790"/>
    <n v="247468"/>
    <n v="211687"/>
    <n v="186687"/>
    <x v="0"/>
    <x v="424"/>
    <n v="231800"/>
    <n v="2553"/>
    <n v="2359"/>
    <x v="0"/>
    <s v="WARRANTY DEED"/>
    <n v="1"/>
    <x v="21"/>
    <x v="1"/>
    <x v="0"/>
    <m/>
    <n v="3018"/>
    <n v="32"/>
    <x v="0"/>
    <x v="0"/>
    <n v="3849"/>
    <m/>
    <m/>
    <m/>
    <m/>
    <s v="MCCOY JAMES F JR"/>
    <m/>
    <s v="3221 W BLOSSOM DR"/>
    <s v="BEVERLY HILLS FL 34465"/>
  </r>
  <r>
    <x v="3101"/>
    <s v="18E17S320030  03150 0140"/>
    <s v="7492"/>
    <s v="PINE RIDGE UNITS 3 &amp; 4"/>
    <s v="0100"/>
    <s v="Single Family Residential"/>
    <s v="15"/>
    <s v="18S"/>
    <s v="18E"/>
    <s v="STANDARD"/>
    <x v="0"/>
    <n v="46458"/>
    <n v="1.07"/>
    <s v="000X"/>
    <n v="2889"/>
    <s v="W"/>
    <x v="152"/>
    <s v="DR"/>
    <m/>
    <s v="BEVERLY HILLS"/>
    <m/>
    <s v="PINE RIDGE UNIT 3 PB 8 PG 51 LOT 14 BLK 315"/>
    <n v="288410"/>
    <n v="17060"/>
    <n v="271350"/>
    <n v="259563"/>
    <n v="234563"/>
    <x v="0"/>
    <x v="1092"/>
    <n v="310000"/>
    <n v="2930"/>
    <n v="1706"/>
    <x v="0"/>
    <s v="WARRANTY DEED"/>
    <n v="1"/>
    <x v="3"/>
    <x v="1"/>
    <x v="0"/>
    <m/>
    <n v="2755"/>
    <n v="32"/>
    <x v="0"/>
    <x v="0"/>
    <n v="3524"/>
    <m/>
    <m/>
    <m/>
    <m/>
    <s v="TOUCHTON WILSON GUY"/>
    <s v="TOUCHTON CHRISTINA REINA"/>
    <s v="2889 W MESA VERDE DR"/>
    <s v="BEVERLY HILLS FL 34465"/>
  </r>
  <r>
    <x v="3102"/>
    <s v="18E17S320030  03150 0150"/>
    <s v="7492"/>
    <s v="PINE RIDGE UNITS 3 &amp; 4"/>
    <s v="0100"/>
    <s v="Single Family Residential"/>
    <s v="15"/>
    <s v="18S"/>
    <s v="18E"/>
    <s v="STANDARD"/>
    <x v="0"/>
    <n v="47961"/>
    <n v="1.1000000000000001"/>
    <s v="000X"/>
    <n v="2921"/>
    <s v="W"/>
    <x v="152"/>
    <s v="DR"/>
    <m/>
    <s v="BEVERLY HILLS"/>
    <m/>
    <s v="PINE RIDGE UNIT 3 PB 8 PG 51 LOT 15 BLK 315"/>
    <n v="311195"/>
    <n v="17620"/>
    <n v="293575"/>
    <n v="279940"/>
    <n v="254940"/>
    <x v="0"/>
    <x v="1093"/>
    <n v="22000"/>
    <n v="2777"/>
    <n v="1770"/>
    <x v="1"/>
    <s v="WARRANTY DEED"/>
    <n v="1"/>
    <x v="29"/>
    <x v="1"/>
    <x v="0"/>
    <m/>
    <n v="2584"/>
    <n v="32"/>
    <x v="1"/>
    <x v="0"/>
    <n v="3894"/>
    <m/>
    <m/>
    <m/>
    <m/>
    <s v="ZAWACKI THOMAS A"/>
    <s v="ZAWACKI EDWINA"/>
    <s v="2921 W MESA VERDE DR"/>
    <s v="BEVERLY HILLS FL 34465"/>
  </r>
  <r>
    <x v="3103"/>
    <s v="18E17S320030  00590 0010"/>
    <s v="7492"/>
    <s v="PINE RIDGE UNITS 3 &amp; 4"/>
    <s v="0100"/>
    <s v="Single Family Residential"/>
    <s v="04"/>
    <s v="18S"/>
    <s v="18E"/>
    <s v="GOLF"/>
    <x v="0"/>
    <n v="44009"/>
    <n v="1.01"/>
    <s v="000X"/>
    <n v="5463"/>
    <s v="N"/>
    <x v="86"/>
    <s v="DR"/>
    <m/>
    <s v="BEVERLY HILLS"/>
    <m/>
    <s v="PINE RIDGE UNIT 3 PB 8 PG 51 LOT 1 BLK 59"/>
    <n v="278455"/>
    <n v="23980"/>
    <n v="254475"/>
    <n v="225695"/>
    <n v="200695"/>
    <x v="0"/>
    <x v="39"/>
    <n v="299500"/>
    <n v="2576"/>
    <n v="442"/>
    <x v="0"/>
    <s v="WARRANTY DEED"/>
    <n v="1"/>
    <x v="11"/>
    <x v="1"/>
    <x v="1"/>
    <m/>
    <n v="2854"/>
    <n v="32"/>
    <x v="0"/>
    <x v="0"/>
    <n v="3976"/>
    <m/>
    <m/>
    <m/>
    <m/>
    <s v="HOLLERAN EDWARD F"/>
    <s v="HOLLERAN MONICA M"/>
    <s v="5463 N ALLAMANDRA DR"/>
    <s v="BEVERLY HILLS FL 34465"/>
  </r>
  <r>
    <x v="3104"/>
    <s v="18E17S320030  03170 0080"/>
    <s v="7492"/>
    <s v="PINE RIDGE UNITS 3 &amp; 4"/>
    <s v="0000"/>
    <s v="Vacant Residential"/>
    <s v="10"/>
    <s v="18S"/>
    <s v="18E"/>
    <s v="STANDARD"/>
    <x v="1"/>
    <n v="49121"/>
    <n v="1.1299999999999999"/>
    <s v="000X"/>
    <n v="2698"/>
    <s v="W"/>
    <x v="122"/>
    <s v="DR"/>
    <m/>
    <s v="BEVERLY HILLS"/>
    <m/>
    <s v="PINE RIDGE UNIT 3 PB 8 PG 51 LOT 8 BLK 317 "/>
    <n v="18040"/>
    <n v="18040"/>
    <n v="0"/>
    <n v="18040"/>
    <n v="18040"/>
    <x v="1"/>
    <x v="414"/>
    <n v="20700"/>
    <n v="1714"/>
    <n v="1450"/>
    <x v="1"/>
    <s v="FROM DEVELOPERS"/>
    <m/>
    <x v="6"/>
    <x v="2"/>
    <x v="2"/>
    <m/>
    <m/>
    <m/>
    <x v="2"/>
    <x v="1"/>
    <n v="0"/>
    <m/>
    <m/>
    <m/>
    <m/>
    <s v="VILORIA PABLO &amp;"/>
    <s v="TERESITA VILORIA"/>
    <s v="9045 NORTH OCONTO"/>
    <s v="MORTON GROVE IL 60053"/>
  </r>
  <r>
    <x v="3105"/>
    <s v="18E17S320030  00600 0140"/>
    <s v="7492"/>
    <s v="PINE RIDGE UNITS 3 &amp; 4"/>
    <s v="0100"/>
    <s v="Single Family Residential"/>
    <s v="04"/>
    <s v="18S"/>
    <s v="18E"/>
    <s v="STANDARD"/>
    <x v="0"/>
    <n v="46250"/>
    <n v="1.06"/>
    <s v="000X"/>
    <n v="5570"/>
    <s v="N"/>
    <x v="159"/>
    <s v="CIR"/>
    <m/>
    <s v="BEVERLY HILLS"/>
    <m/>
    <s v="PINE RIDGE UNIT 3 PB 8 PG 51 LOT 14 BLK 60"/>
    <n v="199739"/>
    <n v="25480"/>
    <n v="174259"/>
    <n v="130867"/>
    <n v="105867"/>
    <x v="0"/>
    <x v="448"/>
    <n v="267000"/>
    <n v="3047"/>
    <n v="1058"/>
    <x v="0"/>
    <s v="WARRANTY DEED"/>
    <n v="1"/>
    <x v="21"/>
    <x v="1"/>
    <x v="0"/>
    <m/>
    <n v="2199"/>
    <n v="32"/>
    <x v="1"/>
    <x v="0"/>
    <n v="2827"/>
    <m/>
    <m/>
    <m/>
    <m/>
    <s v="SCOTT WAYNE"/>
    <m/>
    <s v="5570 N ROSEDALE CIR"/>
    <s v="BEVERLY HILLS FL 34465"/>
  </r>
  <r>
    <x v="3106"/>
    <s v="18E17S320030  03180 0010"/>
    <s v="7492"/>
    <s v="PINE RIDGE UNITS 3 &amp; 4"/>
    <s v="0100"/>
    <s v="Single Family Residential"/>
    <s v="10"/>
    <s v="18S"/>
    <s v="18E"/>
    <s v="STANDARD"/>
    <x v="0"/>
    <n v="45530"/>
    <n v="1.05"/>
    <s v="000X"/>
    <n v="3995"/>
    <s v="N"/>
    <x v="148"/>
    <s v="PT"/>
    <m/>
    <s v="BEVERLY HILLS"/>
    <m/>
    <s v="PINE RIDGE UNIT 3 PB 8 PG 51 LOT 1 BLK 318"/>
    <n v="16720"/>
    <n v="16720"/>
    <n v="0"/>
    <n v="16720"/>
    <n v="16720"/>
    <x v="0"/>
    <x v="5"/>
    <n v="327500"/>
    <n v="3078"/>
    <n v="599"/>
    <x v="0"/>
    <s v="WARRANTY DEED"/>
    <n v="1"/>
    <x v="31"/>
    <x v="1"/>
    <x v="0"/>
    <m/>
    <n v="2245"/>
    <n v="32"/>
    <x v="0"/>
    <x v="0"/>
    <n v="3417"/>
    <m/>
    <m/>
    <m/>
    <m/>
    <s v="LEONARD DREMA S"/>
    <m/>
    <s v="3995 N BUCKWHEAT PT"/>
    <s v="BEVERLY HILLS FL 34465"/>
  </r>
  <r>
    <x v="3079"/>
    <s v="18E17S320030  03180 0030"/>
    <s v="7492"/>
    <s v="PINE RIDGE UNITS 3 &amp; 4"/>
    <s v="0100"/>
    <s v="Single Family Residential"/>
    <s v="10"/>
    <s v="18S"/>
    <s v="18E"/>
    <s v="1.0 TO 2.5 ACRES HIGH"/>
    <x v="0"/>
    <n v="68021"/>
    <n v="1.56"/>
    <s v="000X"/>
    <n v="2874"/>
    <s v="W"/>
    <x v="142"/>
    <s v="DR"/>
    <m/>
    <s v="BEVERLY HILLS"/>
    <m/>
    <s v="PINE RIDGE UNIT 3 PB 8 PG 51 LOT 3 &amp; W1/2 OF LOT 4 BLK 318 "/>
    <n v="246338"/>
    <n v="28310"/>
    <n v="218028"/>
    <n v="163617"/>
    <n v="138117"/>
    <x v="0"/>
    <x v="8"/>
    <n v="15000"/>
    <n v="1122"/>
    <n v="562"/>
    <x v="1"/>
    <s v="WARRANTY DEED"/>
    <n v="1"/>
    <x v="7"/>
    <x v="1"/>
    <x v="0"/>
    <m/>
    <n v="2367"/>
    <n v="32"/>
    <x v="1"/>
    <x v="0"/>
    <n v="3496"/>
    <m/>
    <m/>
    <m/>
    <m/>
    <s v="MENNIE WILLIAM M"/>
    <m/>
    <s v="2874 W BIRDS NEST DR"/>
    <s v="BEVERLY HILLS FL 34465"/>
  </r>
  <r>
    <x v="3107"/>
    <s v="18E17S320030  00600 0190"/>
    <s v="7492"/>
    <s v="PINE RIDGE UNITS 3 &amp; 4"/>
    <s v="0100"/>
    <s v="Single Family Residential"/>
    <s v="04"/>
    <s v="18S"/>
    <s v="18E"/>
    <s v="STANDARD"/>
    <x v="0"/>
    <n v="51858"/>
    <n v="1.19"/>
    <s v="000X"/>
    <n v="5512"/>
    <s v="N"/>
    <x v="159"/>
    <s v="CIR"/>
    <m/>
    <s v="BEVERLY HILLS"/>
    <m/>
    <s v="PINE RIDGE UNIT 3 PB 8 PG 51 LOT 19 BLK 60"/>
    <n v="266576"/>
    <n v="28570"/>
    <n v="238006"/>
    <n v="211005"/>
    <n v="186005"/>
    <x v="0"/>
    <x v="1094"/>
    <n v="249900"/>
    <n v="2790"/>
    <n v="1581"/>
    <x v="0"/>
    <s v="WARRANTY DEED"/>
    <n v="1"/>
    <x v="22"/>
    <x v="1"/>
    <x v="0"/>
    <m/>
    <n v="2492"/>
    <n v="32"/>
    <x v="0"/>
    <x v="0"/>
    <n v="3687"/>
    <m/>
    <m/>
    <m/>
    <m/>
    <s v="RAMOS VICTOR M JR"/>
    <s v="AVILA LUCY"/>
    <s v="5512 N ROSEDALE CIR"/>
    <s v="BEVERLY HILLS FL 34465"/>
  </r>
  <r>
    <x v="3108"/>
    <s v="18E17S320030  00610 0020"/>
    <s v="7492"/>
    <s v="PINE RIDGE UNITS 3 &amp; 4"/>
    <s v="0100"/>
    <s v="Single Family Residential"/>
    <s v="04"/>
    <s v="18S"/>
    <s v="18E"/>
    <s v="STANDARD"/>
    <x v="0"/>
    <n v="46481"/>
    <n v="1.07"/>
    <s v="000X"/>
    <n v="5547"/>
    <s v="N"/>
    <x v="159"/>
    <s v="CIR"/>
    <m/>
    <s v="BEVERLY HILLS"/>
    <m/>
    <s v="PINE RIDGE UNIT 3 PG 8 PG 51 LOT 2 BLK 61"/>
    <n v="219806"/>
    <n v="25610"/>
    <n v="194196"/>
    <n v="163301"/>
    <n v="138301"/>
    <x v="0"/>
    <x v="460"/>
    <n v="15500"/>
    <n v="1197"/>
    <n v="492"/>
    <x v="1"/>
    <s v="WARRANTY DEED"/>
    <n v="1"/>
    <x v="5"/>
    <x v="1"/>
    <x v="0"/>
    <m/>
    <n v="1958"/>
    <n v="32"/>
    <x v="0"/>
    <x v="0"/>
    <n v="2964"/>
    <m/>
    <m/>
    <m/>
    <m/>
    <s v="BIONDI RONALD P"/>
    <s v="BIONDI MARY S"/>
    <s v="5547 NORTH ROSEDALE CIR"/>
    <s v="BEVERLY HILLS FL 34465"/>
  </r>
  <r>
    <x v="3109"/>
    <s v="18E17S320030  03180 0080"/>
    <s v="7492"/>
    <s v="PINE RIDGE UNITS 3 &amp; 4"/>
    <s v="0000"/>
    <s v="Vacant Residential"/>
    <s v="10"/>
    <s v="18S"/>
    <s v="18E"/>
    <s v="STANDARD"/>
    <x v="1"/>
    <n v="51576"/>
    <n v="1.18"/>
    <s v="000X"/>
    <n v="2843"/>
    <s v="W"/>
    <x v="122"/>
    <s v="DR"/>
    <m/>
    <s v="BEVERLY HILLS"/>
    <m/>
    <s v="PINE RIDGE UNIT 3 PB 8 PG 51 LOT 8 BLK 318"/>
    <n v="18940"/>
    <n v="18940"/>
    <n v="0"/>
    <n v="18940"/>
    <n v="18940"/>
    <x v="1"/>
    <x v="477"/>
    <n v="60000"/>
    <n v="2133"/>
    <n v="1936"/>
    <x v="1"/>
    <s v="WARRANTY DEED"/>
    <m/>
    <x v="6"/>
    <x v="2"/>
    <x v="2"/>
    <m/>
    <m/>
    <m/>
    <x v="2"/>
    <x v="1"/>
    <n v="0"/>
    <m/>
    <m/>
    <m/>
    <m/>
    <s v="MANEJE REYNALDO CARREON"/>
    <s v="MANEJE MARILOU CERVANTES"/>
    <s v="1863 SW 173 AVE"/>
    <s v="MIRAMAR FL 33029"/>
  </r>
  <r>
    <x v="3110"/>
    <s v="18E17S320030  00610 0060"/>
    <s v="7492"/>
    <s v="PINE RIDGE UNITS 3 &amp; 4"/>
    <s v="0100"/>
    <s v="Single Family Residential"/>
    <s v="04"/>
    <s v="18S"/>
    <s v="18E"/>
    <s v="GOLF"/>
    <x v="0"/>
    <n v="44404"/>
    <n v="1.02"/>
    <s v="000X"/>
    <n v="5515"/>
    <s v="N"/>
    <x v="159"/>
    <s v="CIR"/>
    <m/>
    <s v="BEVERLY HILLS"/>
    <m/>
    <s v="PINE RIDGE UNIT 3 LOT 6 BLK 61 DESC IN OR BK 757 PG 1698"/>
    <n v="205429"/>
    <n v="26310"/>
    <n v="179119"/>
    <n v="165571"/>
    <n v="140571"/>
    <x v="0"/>
    <x v="541"/>
    <n v="23500"/>
    <n v="757"/>
    <n v="1698"/>
    <x v="1"/>
    <s v="WARRANTY DEED"/>
    <n v="1"/>
    <x v="2"/>
    <x v="1"/>
    <x v="0"/>
    <m/>
    <n v="2135"/>
    <n v="32"/>
    <x v="0"/>
    <x v="0"/>
    <n v="3361"/>
    <m/>
    <m/>
    <m/>
    <m/>
    <s v="BARTLE WILLIAM J"/>
    <s v="BARTLE SHERYL LYNN"/>
    <s v="5515 N ROSEDALE CIR"/>
    <s v="BEVERLY HILLS FL 34465 2237"/>
  </r>
  <r>
    <x v="3111"/>
    <s v="18E17S320030  00610 0070"/>
    <s v="7492"/>
    <s v="PINE RIDGE UNITS 3 &amp; 4"/>
    <s v="0100"/>
    <s v="Single Family Residential"/>
    <s v="04"/>
    <s v="18S"/>
    <s v="18E"/>
    <s v="GOLF"/>
    <x v="0"/>
    <n v="44250"/>
    <n v="1.02"/>
    <s v="000X"/>
    <n v="5511"/>
    <s v="N"/>
    <x v="159"/>
    <s v="CIR"/>
    <m/>
    <s v="BEVERLY HILLS"/>
    <m/>
    <s v="PINE RIDGE UNIT 3 PB 8 PG 51 LOT 7 BLK 61"/>
    <n v="251580"/>
    <n v="26310"/>
    <n v="225270"/>
    <n v="229085"/>
    <n v="204085"/>
    <x v="1"/>
    <x v="651"/>
    <n v="351000"/>
    <n v="3068"/>
    <n v="655"/>
    <x v="0"/>
    <s v="WARRANTY DEED"/>
    <n v="1"/>
    <x v="16"/>
    <x v="0"/>
    <x v="1"/>
    <m/>
    <n v="2562"/>
    <n v="32"/>
    <x v="0"/>
    <x v="0"/>
    <n v="3380"/>
    <m/>
    <m/>
    <m/>
    <m/>
    <s v="LAKE THOMAS J"/>
    <m/>
    <s v="5511 N ROSEDALE CIR"/>
    <s v="BEVERLY HILLS FL 34465"/>
  </r>
  <r>
    <x v="3112"/>
    <s v="18E17S320030  00610 0090"/>
    <s v="7492"/>
    <s v="PINE RIDGE UNITS 3 &amp; 4"/>
    <s v="0100"/>
    <s v="Single Family Residential"/>
    <s v="04"/>
    <s v="18S"/>
    <s v="18E"/>
    <s v="GOLF"/>
    <x v="0"/>
    <n v="46931"/>
    <n v="1.08"/>
    <s v="000X"/>
    <n v="5501"/>
    <s v="N"/>
    <x v="159"/>
    <s v="CIR"/>
    <m/>
    <s v="BEVERLY HILLS"/>
    <m/>
    <s v="PINE RIDGE UNIT 3 PB 8 PG 51 LOT 9 BLK 61"/>
    <n v="276558"/>
    <n v="26170"/>
    <n v="250388"/>
    <n v="240180"/>
    <n v="215180"/>
    <x v="0"/>
    <x v="469"/>
    <n v="375000"/>
    <n v="1917"/>
    <n v="1098"/>
    <x v="0"/>
    <s v="WARRANTY DEED"/>
    <n v="1"/>
    <x v="18"/>
    <x v="1"/>
    <x v="0"/>
    <m/>
    <n v="2461"/>
    <n v="32"/>
    <x v="0"/>
    <x v="0"/>
    <n v="3669"/>
    <m/>
    <m/>
    <m/>
    <m/>
    <s v="WRIGHT OWEN S"/>
    <s v="WRIGHT GLORIA P"/>
    <s v="5501 N ROSEDALE CIR"/>
    <s v="BEVERLY HILLS FL 34465"/>
  </r>
  <r>
    <x v="3113"/>
    <s v="18E17S320030  00610 0150"/>
    <s v="7492"/>
    <s v="PINE RIDGE UNITS 3 &amp; 4"/>
    <s v="0100"/>
    <s v="Single Family Residential"/>
    <s v="04"/>
    <s v="18S"/>
    <s v="18E"/>
    <s v="GOLF"/>
    <x v="0"/>
    <n v="55588"/>
    <n v="1.28"/>
    <s v="000X"/>
    <n v="5455"/>
    <s v="N"/>
    <x v="159"/>
    <s v="CIR"/>
    <m/>
    <s v="BEVERLY HILLS"/>
    <m/>
    <s v="PINE RIDGE UNIT 3 PB 8 PG 51 LOT 15 BLK 61"/>
    <n v="329898"/>
    <n v="28760"/>
    <n v="301138"/>
    <n v="278857"/>
    <n v="253857"/>
    <x v="0"/>
    <x v="92"/>
    <n v="139000"/>
    <n v="2052"/>
    <n v="738"/>
    <x v="0"/>
    <s v="SAME FAMILY/DEED FOL"/>
    <n v="1"/>
    <x v="22"/>
    <x v="1"/>
    <x v="1"/>
    <m/>
    <n v="3022"/>
    <n v="32"/>
    <x v="0"/>
    <x v="0"/>
    <n v="4188"/>
    <m/>
    <m/>
    <m/>
    <m/>
    <s v="GOLLIHER JOHN T"/>
    <s v="GOLLIHER JUDITH D"/>
    <s v="5455 N ROSEDALE CIR"/>
    <s v="BEVERLY HILLS FL 34465 2237"/>
  </r>
  <r>
    <x v="3114"/>
    <s v="18E17S320030  03150 0010"/>
    <s v="7492"/>
    <s v="PINE RIDGE UNITS 3 &amp; 4"/>
    <s v="0100"/>
    <s v="Single Family Residential"/>
    <s v="15"/>
    <s v="18S"/>
    <s v="18E"/>
    <s v="STANDARD"/>
    <x v="0"/>
    <n v="51515"/>
    <n v="1.18"/>
    <s v="000X"/>
    <n v="3947"/>
    <s v="N"/>
    <x v="148"/>
    <s v="PT"/>
    <m/>
    <s v="BEVERLY HILLS"/>
    <m/>
    <s v="PINE RIDGE UNIT 3 PB 8 PG 51 LOT 1 BLK 315"/>
    <n v="259898"/>
    <n v="18920"/>
    <n v="240978"/>
    <n v="253345"/>
    <n v="227845"/>
    <x v="0"/>
    <x v="1095"/>
    <n v="260000"/>
    <n v="2899"/>
    <n v="1536"/>
    <x v="0"/>
    <s v="TO/FROM TSTEES BANKRUPT/EXEC/GUARD"/>
    <n v="1"/>
    <x v="37"/>
    <x v="0"/>
    <x v="0"/>
    <n v="1"/>
    <n v="2618"/>
    <n v="32"/>
    <x v="1"/>
    <x v="0"/>
    <n v="3631"/>
    <m/>
    <m/>
    <m/>
    <m/>
    <s v="WILLIAMS MERVIN MORRISON"/>
    <m/>
    <s v="3947 N BUCKWHEAT PT"/>
    <s v="BEVERLY HILLS FL 34465"/>
  </r>
  <r>
    <x v="3115"/>
    <s v="18E17S320030  00570 0200"/>
    <s v="7492"/>
    <s v="PINE RIDGE UNITS 3 &amp; 4"/>
    <s v="0100"/>
    <s v="Single Family Residential"/>
    <s v="04"/>
    <s v="18S"/>
    <s v="18E"/>
    <s v="STANDARD"/>
    <x v="0"/>
    <n v="44837"/>
    <n v="1.03"/>
    <s v="000X"/>
    <n v="3427"/>
    <s v="W"/>
    <x v="11"/>
    <s v="BLVD"/>
    <m/>
    <s v="BEVERLY HILLS"/>
    <m/>
    <s v="PINE RIDGE UNIT 3 PB 8 PG 51 LOT 20 BLK 57"/>
    <n v="267204"/>
    <n v="16470"/>
    <n v="250734"/>
    <n v="189581"/>
    <n v="164581"/>
    <x v="0"/>
    <x v="54"/>
    <n v="220000"/>
    <n v="2501"/>
    <n v="306"/>
    <x v="0"/>
    <s v="WARRANTY DEED"/>
    <n v="1"/>
    <x v="24"/>
    <x v="1"/>
    <x v="0"/>
    <m/>
    <n v="2670"/>
    <n v="32"/>
    <x v="0"/>
    <x v="0"/>
    <n v="3663"/>
    <m/>
    <m/>
    <m/>
    <m/>
    <s v="STEES HAROLD JOHN JR"/>
    <s v="STEES LAUREL S"/>
    <s v="3427 W PINE RIDGE BLVD"/>
    <s v="BEVERLY HILLS FL 34465"/>
  </r>
  <r>
    <x v="3116"/>
    <s v="18E17S320030  00580 0070"/>
    <s v="7492"/>
    <s v="PINE RIDGE UNITS 3 &amp; 4"/>
    <s v="0100"/>
    <s v="Single Family Residential"/>
    <s v="04"/>
    <s v="18S"/>
    <s v="18E"/>
    <s v="GOLF"/>
    <x v="0"/>
    <n v="43739"/>
    <n v="1"/>
    <s v="000X"/>
    <n v="5384"/>
    <s v="N"/>
    <x v="91"/>
    <s v="BLVD"/>
    <m/>
    <s v="BEVERLY HILLS"/>
    <m/>
    <s v="PINE RIDGE UNIT 3 PB 8 PG 51 LOT 7 BLK 58"/>
    <n v="384755"/>
    <n v="24960"/>
    <n v="359795"/>
    <n v="374107"/>
    <n v="349107"/>
    <x v="0"/>
    <x v="179"/>
    <n v="400000"/>
    <n v="2779"/>
    <n v="1088"/>
    <x v="0"/>
    <s v="WARRANTY DEED"/>
    <n v="1"/>
    <x v="0"/>
    <x v="0"/>
    <x v="1"/>
    <n v="1"/>
    <n v="3558"/>
    <n v="32"/>
    <x v="0"/>
    <x v="0"/>
    <n v="4902"/>
    <m/>
    <m/>
    <m/>
    <m/>
    <s v="FONZI MICHAEL J"/>
    <s v="FONZI MICHELLE J"/>
    <s v="5384 N ELKCAM BLVD"/>
    <s v="BEVERLY HILLS FL 34465"/>
  </r>
  <r>
    <x v="3117"/>
    <s v="18E17S320030  03150 0120"/>
    <s v="7492"/>
    <s v="PINE RIDGE UNITS 3 &amp; 4"/>
    <s v="0100"/>
    <s v="Single Family Residential"/>
    <s v="15"/>
    <s v="18S"/>
    <s v="18E"/>
    <s v="STANDARD"/>
    <x v="0"/>
    <n v="48495"/>
    <n v="1.1100000000000001"/>
    <s v="000X"/>
    <n v="2825"/>
    <s v="W"/>
    <x v="152"/>
    <s v="DR"/>
    <m/>
    <s v="BEVERLY HILLS"/>
    <m/>
    <s v="PINE RIDGE UNIT 3 PB 8 PG 51 LOT 12 BLK 315"/>
    <n v="238598"/>
    <n v="17810"/>
    <n v="220788"/>
    <n v="196716"/>
    <n v="171716"/>
    <x v="0"/>
    <x v="1096"/>
    <n v="250000"/>
    <n v="2579"/>
    <n v="954"/>
    <x v="0"/>
    <s v="WARRANTY DEED"/>
    <n v="1"/>
    <x v="22"/>
    <x v="1"/>
    <x v="0"/>
    <m/>
    <n v="1998"/>
    <n v="32"/>
    <x v="0"/>
    <x v="0"/>
    <n v="3110"/>
    <m/>
    <m/>
    <m/>
    <m/>
    <s v="CARTER RICHARD E"/>
    <s v="SAVAS SUSAN H"/>
    <s v="2825 W MESA VERDE DR"/>
    <s v="BEVERLY HILLS FL 34465"/>
  </r>
  <r>
    <x v="3118"/>
    <s v="18E17S320030  00580 0110"/>
    <s v="7492"/>
    <s v="PINE RIDGE UNITS 3 &amp; 4"/>
    <s v="0100"/>
    <s v="Single Family Residential"/>
    <s v="04"/>
    <s v="18S"/>
    <s v="18E"/>
    <s v="GOLF"/>
    <x v="0"/>
    <n v="45508"/>
    <n v="1.04"/>
    <s v="000X"/>
    <n v="3267"/>
    <s v="W"/>
    <x v="156"/>
    <s v="DR"/>
    <m/>
    <s v="BEVERLY HILLS"/>
    <m/>
    <s v="PINE RIDGE UNIT 3 PB 8 PG 51 LOT 11 BLK 58"/>
    <n v="220279"/>
    <n v="23980"/>
    <n v="196299"/>
    <n v="171170"/>
    <n v="141170"/>
    <x v="0"/>
    <x v="806"/>
    <n v="200000"/>
    <n v="2570"/>
    <n v="2254"/>
    <x v="0"/>
    <s v="WARRANTY DEED"/>
    <n v="1"/>
    <x v="26"/>
    <x v="1"/>
    <x v="0"/>
    <m/>
    <n v="2183"/>
    <n v="32"/>
    <x v="0"/>
    <x v="0"/>
    <n v="3238"/>
    <m/>
    <m/>
    <m/>
    <m/>
    <s v="WAGNER RANDOLPH C"/>
    <s v="WAGNER CAROLE J"/>
    <s v="3267 W BLOSSOM DR"/>
    <s v="BEVERLY HILLS FL 34465"/>
  </r>
  <r>
    <x v="3119"/>
    <s v="18E17S320030  03150 0130"/>
    <s v="7492"/>
    <s v="PINE RIDGE UNITS 3 &amp; 4"/>
    <s v="0100"/>
    <s v="Single Family Residential"/>
    <s v="15"/>
    <s v="18S"/>
    <s v="18E"/>
    <s v="STANDARD"/>
    <x v="0"/>
    <n v="48949"/>
    <n v="1.1200000000000001"/>
    <s v="000X"/>
    <n v="2857"/>
    <s v="W"/>
    <x v="152"/>
    <s v="DR"/>
    <m/>
    <s v="BEVERLY HILLS"/>
    <m/>
    <s v="PINE RIDGE UNIT 3 PB 8 PG 51 LOT 13 BLK 315"/>
    <n v="295796"/>
    <n v="17980"/>
    <n v="277816"/>
    <n v="217020"/>
    <n v="191520"/>
    <x v="0"/>
    <x v="288"/>
    <n v="59000"/>
    <n v="1836"/>
    <n v="2418"/>
    <x v="1"/>
    <s v="WARRANTY DEED"/>
    <n v="1"/>
    <x v="3"/>
    <x v="1"/>
    <x v="1"/>
    <m/>
    <n v="3043"/>
    <n v="32"/>
    <x v="0"/>
    <x v="0"/>
    <n v="3944"/>
    <m/>
    <m/>
    <m/>
    <m/>
    <s v="POLLARD COREY L"/>
    <s v="POLLARD SHIRLEY A"/>
    <s v="2857 W MESA VERDE DR"/>
    <s v="BEVERLY HILLS FL 34465"/>
  </r>
  <r>
    <x v="3120"/>
    <s v="18E17S320030  00580 0140"/>
    <s v="7492"/>
    <s v="PINE RIDGE UNITS 3 &amp; 4"/>
    <s v="0000"/>
    <s v="Vacant Residential"/>
    <s v="04"/>
    <s v="18S"/>
    <s v="18E"/>
    <s v="GOLF"/>
    <x v="1"/>
    <n v="46023"/>
    <n v="1.06"/>
    <s v="000X"/>
    <n v="3375"/>
    <s v="W"/>
    <x v="156"/>
    <s v="DR"/>
    <m/>
    <s v="BEVERLY HILLS"/>
    <m/>
    <s v="PINE RIDGE UNIT 3 PB 8 PG 51 LOT 14 BLK 58"/>
    <n v="20260"/>
    <n v="20260"/>
    <n v="0"/>
    <n v="20260"/>
    <n v="20260"/>
    <x v="1"/>
    <x v="1097"/>
    <n v="49500"/>
    <n v="3134"/>
    <n v="751"/>
    <x v="1"/>
    <s v="LIFE ESTATE"/>
    <m/>
    <x v="6"/>
    <x v="2"/>
    <x v="2"/>
    <m/>
    <m/>
    <m/>
    <x v="2"/>
    <x v="1"/>
    <n v="0"/>
    <m/>
    <m/>
    <m/>
    <m/>
    <s v="PARNALL CHARLES R"/>
    <s v="PARNALL BONNIE L"/>
    <s v="5720 N LENA DR"/>
    <s v="BEVERLY HILLS FL 34465"/>
  </r>
  <r>
    <x v="3121"/>
    <s v="18E17S320030  00580 0160"/>
    <s v="7492"/>
    <s v="PINE RIDGE UNITS 3 &amp; 4"/>
    <s v="0100"/>
    <s v="Single Family Residential"/>
    <s v="04"/>
    <s v="18S"/>
    <s v="18E"/>
    <s v="GOLF"/>
    <x v="0"/>
    <n v="45922"/>
    <n v="1.05"/>
    <s v="000X"/>
    <n v="3473"/>
    <s v="W"/>
    <x v="156"/>
    <s v="DR"/>
    <m/>
    <s v="BEVERLY HILLS"/>
    <m/>
    <s v="PINE RIDGE UNIT 3 PB 8 PG 51 LOT 16 BLK 58"/>
    <n v="193161"/>
    <n v="23950"/>
    <n v="169211"/>
    <n v="149918"/>
    <n v="124918"/>
    <x v="0"/>
    <x v="150"/>
    <n v="170000"/>
    <n v="1602"/>
    <n v="352"/>
    <x v="0"/>
    <s v="WARRANTY DEED"/>
    <n v="1"/>
    <x v="13"/>
    <x v="1"/>
    <x v="0"/>
    <m/>
    <n v="1959"/>
    <n v="32"/>
    <x v="0"/>
    <x v="0"/>
    <n v="2599"/>
    <m/>
    <m/>
    <m/>
    <m/>
    <s v="PAYNE WALLACE D"/>
    <s v="PAYNE MARIE JULIAN"/>
    <s v="3473 W BLOSSOM DR"/>
    <s v="BEVERLY HILLS FL 34465"/>
  </r>
  <r>
    <x v="3122"/>
    <s v="18E17S320030  00600 0120"/>
    <s v="7492"/>
    <s v="PINE RIDGE UNITS 3 &amp; 4"/>
    <s v="0100"/>
    <s v="Single Family Residential"/>
    <s v="04"/>
    <s v="18S"/>
    <s v="18E"/>
    <s v="STANDARD"/>
    <x v="0"/>
    <n v="47500"/>
    <n v="1.0900000000000001"/>
    <s v="000X"/>
    <n v="5590"/>
    <s v="N"/>
    <x v="159"/>
    <s v="CIR"/>
    <m/>
    <s v="BEVERLY HILLS"/>
    <m/>
    <s v="PINE RIDGE UNIT 3 PB 8 PG 51 LOT 12 BLK 60"/>
    <n v="237680"/>
    <n v="26170"/>
    <n v="211510"/>
    <n v="185074"/>
    <n v="160074"/>
    <x v="0"/>
    <x v="1098"/>
    <n v="230000"/>
    <n v="2701"/>
    <n v="637"/>
    <x v="0"/>
    <s v="WARRANTY DEED"/>
    <n v="1"/>
    <x v="22"/>
    <x v="1"/>
    <x v="0"/>
    <m/>
    <n v="2097"/>
    <n v="32"/>
    <x v="0"/>
    <x v="0"/>
    <n v="3250"/>
    <m/>
    <m/>
    <m/>
    <m/>
    <s v="NOLAND JESSE D"/>
    <s v="NOLAND CHERYL L"/>
    <s v="5590 N ROSEDALE CIR"/>
    <s v="BEVERLY HILLS FL 34465"/>
  </r>
  <r>
    <x v="3123"/>
    <s v="18E17S320030  03180 0070"/>
    <s v="7492"/>
    <s v="PINE RIDGE UNITS 3 &amp; 4"/>
    <s v="0100"/>
    <s v="Single Family Residential"/>
    <s v="10"/>
    <s v="18S"/>
    <s v="18E"/>
    <s v="STANDARD"/>
    <x v="0"/>
    <n v="50710"/>
    <n v="1.1599999999999999"/>
    <s v="000X"/>
    <n v="2811"/>
    <s v="W"/>
    <x v="122"/>
    <s v="DR"/>
    <m/>
    <s v="BEVERLY HILLS"/>
    <m/>
    <s v="PINE RIDGE UNIT 3 PB 8 PG 51 LOT 7 BLK 318"/>
    <n v="278314"/>
    <n v="18630"/>
    <n v="259684"/>
    <n v="164426"/>
    <n v="139426"/>
    <x v="0"/>
    <x v="1099"/>
    <n v="295000"/>
    <n v="2967"/>
    <n v="2472"/>
    <x v="0"/>
    <s v="WARRANTY DEED"/>
    <n v="1"/>
    <x v="12"/>
    <x v="1"/>
    <x v="0"/>
    <m/>
    <n v="2627"/>
    <n v="32"/>
    <x v="1"/>
    <x v="0"/>
    <n v="3609"/>
    <m/>
    <m/>
    <m/>
    <m/>
    <s v="CLEMONS BILLY"/>
    <s v="CLEMONS ELIN"/>
    <s v="2811 W AXELWOOD"/>
    <s v="BEVERLY HILLS FL 34465"/>
  </r>
  <r>
    <x v="3124"/>
    <s v="18E17S320030  00610 0140"/>
    <s v="7492"/>
    <s v="PINE RIDGE UNITS 3 &amp; 4"/>
    <s v="0100"/>
    <s v="Single Family Residential"/>
    <s v="04"/>
    <s v="18S"/>
    <s v="18E"/>
    <s v="GOLF"/>
    <x v="0"/>
    <n v="45309"/>
    <n v="1.04"/>
    <s v="000X"/>
    <n v="5465"/>
    <s v="N"/>
    <x v="159"/>
    <s v="CIR"/>
    <m/>
    <s v="BEVERLY HILLS"/>
    <m/>
    <s v="PINE RIDGE UNIT 3 PB 8 PG 51 LOT 14 BLK 61"/>
    <n v="205996"/>
    <n v="25200"/>
    <n v="180796"/>
    <n v="187711"/>
    <n v="162711"/>
    <x v="0"/>
    <x v="1100"/>
    <n v="250000"/>
    <n v="2818"/>
    <n v="1963"/>
    <x v="0"/>
    <s v="WARRANTY DEED"/>
    <n v="1"/>
    <x v="33"/>
    <x v="1"/>
    <x v="0"/>
    <m/>
    <n v="1930"/>
    <n v="32"/>
    <x v="0"/>
    <x v="0"/>
    <n v="2678"/>
    <m/>
    <m/>
    <m/>
    <m/>
    <s v="SCHROEDER JESSICA K"/>
    <s v="SCHROEDER ROBERT R"/>
    <s v="5465 N ROSEDALE CIR"/>
    <s v="BEVERLY HILLS FL 34465"/>
  </r>
  <r>
    <x v="3125"/>
    <s v="18E17S320030  03190 0050"/>
    <s v="7492"/>
    <s v="PINE RIDGE UNITS 3 &amp; 4"/>
    <s v="0100"/>
    <s v="Single Family Residential"/>
    <s v="09"/>
    <s v="18S"/>
    <s v="18E"/>
    <s v="STANDARD"/>
    <x v="0"/>
    <n v="46106"/>
    <n v="1.06"/>
    <s v="000X"/>
    <n v="2924"/>
    <s v="W"/>
    <x v="92"/>
    <s v="DR"/>
    <m/>
    <s v="BEVERLY HILLS"/>
    <m/>
    <s v="PINE RIDGE UNIT 3 PB 8 PG 51 LOT 5 BLK 319"/>
    <n v="210573"/>
    <n v="16930"/>
    <n v="193643"/>
    <n v="159436"/>
    <n v="134436"/>
    <x v="0"/>
    <x v="104"/>
    <n v="239000"/>
    <n v="1868"/>
    <n v="928"/>
    <x v="0"/>
    <s v="WARRANTY DEED"/>
    <n v="1"/>
    <x v="23"/>
    <x v="0"/>
    <x v="0"/>
    <m/>
    <n v="1921"/>
    <n v="32"/>
    <x v="0"/>
    <x v="0"/>
    <n v="2812"/>
    <m/>
    <m/>
    <m/>
    <m/>
    <s v="RIZZO SALVATORE"/>
    <s v="RIZZO PATRICIA"/>
    <s v="2924 BEAMWOOD DRIVE"/>
    <s v="BEVERLY HILLS FL 34465"/>
  </r>
  <r>
    <x v="3126"/>
    <s v="18E17S320030  00610 0170"/>
    <s v="7492"/>
    <s v="PINE RIDGE UNITS 3 &amp; 4"/>
    <s v="0100"/>
    <s v="Single Family Residential"/>
    <s v="04"/>
    <s v="18S"/>
    <s v="18E"/>
    <s v="STANDARD"/>
    <x v="0"/>
    <n v="44820"/>
    <n v="1.03"/>
    <s v="000X"/>
    <n v="5596"/>
    <s v="N"/>
    <x v="160"/>
    <s v="PT"/>
    <m/>
    <s v="BEVERLY HILLS"/>
    <m/>
    <s v="PINE RIDGE UNIT 3 PG 8 PG 51 LOT 17 BLK 61"/>
    <n v="326514"/>
    <n v="24690"/>
    <n v="301824"/>
    <n v="326514"/>
    <n v="301514"/>
    <x v="1"/>
    <x v="1020"/>
    <n v="437000"/>
    <n v="3076"/>
    <n v="1224"/>
    <x v="0"/>
    <s v="WARRANTY DEED"/>
    <n v="1"/>
    <x v="17"/>
    <x v="1"/>
    <x v="0"/>
    <m/>
    <n v="2351"/>
    <n v="32"/>
    <x v="0"/>
    <x v="0"/>
    <n v="3564"/>
    <m/>
    <m/>
    <m/>
    <m/>
    <s v="CARLISLE KENT"/>
    <m/>
    <s v="5596 N GENTLE PT"/>
    <s v="BEVERLY HILLS FL 34465"/>
  </r>
  <r>
    <x v="3127"/>
    <s v="18E17S320030  03190 0090"/>
    <s v="7492"/>
    <s v="PINE RIDGE UNITS 3 &amp; 4"/>
    <s v="0000"/>
    <s v="Vacant Residential"/>
    <s v="09"/>
    <s v="18S"/>
    <s v="18E"/>
    <s v="STANDARD"/>
    <x v="1"/>
    <n v="52158"/>
    <n v="1.2"/>
    <s v="000X"/>
    <n v="2914"/>
    <s v="W"/>
    <x v="92"/>
    <s v="DR"/>
    <m/>
    <s v="BEVERLY HILLS"/>
    <m/>
    <s v="PINE RIDGE UNIT 3 PB 8 PG 51 LOT 9 BLK 319"/>
    <n v="19160"/>
    <n v="19160"/>
    <n v="0"/>
    <n v="19160"/>
    <n v="19160"/>
    <x v="1"/>
    <x v="893"/>
    <n v="137000"/>
    <n v="2949"/>
    <n v="35"/>
    <x v="1"/>
    <s v="SALE / MORE THAN 1 PARCEL"/>
    <m/>
    <x v="6"/>
    <x v="2"/>
    <x v="2"/>
    <m/>
    <m/>
    <m/>
    <x v="2"/>
    <x v="1"/>
    <n v="0"/>
    <m/>
    <m/>
    <m/>
    <m/>
    <s v="PASTORE CUSTOM BUILDERS INC"/>
    <m/>
    <s v="5170 MARINER BLVD"/>
    <s v="SPRING HILL FL 34609"/>
  </r>
  <r>
    <x v="3128"/>
    <s v="18E17S320030  03190 0110"/>
    <s v="7492"/>
    <s v="PINE RIDGE UNITS 3 &amp; 4"/>
    <s v="0000"/>
    <s v="Vacant Residential"/>
    <s v="10"/>
    <s v="18S"/>
    <s v="18E"/>
    <s v="STANDARD"/>
    <x v="1"/>
    <n v="46233"/>
    <n v="1.06"/>
    <s v="000X"/>
    <n v="2906"/>
    <s v="W"/>
    <x v="92"/>
    <s v="DR"/>
    <m/>
    <s v="BEVERLY HILLS"/>
    <m/>
    <s v="PINE RIDGE UNIT 3 PB 8 PG 51 LOT 11 BLK 319 "/>
    <n v="16980"/>
    <n v="16980"/>
    <n v="0"/>
    <n v="16980"/>
    <n v="16980"/>
    <x v="1"/>
    <x v="149"/>
    <n v="13000"/>
    <n v="1385"/>
    <n v="1495"/>
    <x v="1"/>
    <s v="WARRANTY DEED"/>
    <m/>
    <x v="6"/>
    <x v="2"/>
    <x v="2"/>
    <m/>
    <m/>
    <m/>
    <x v="2"/>
    <x v="1"/>
    <n v="0"/>
    <m/>
    <m/>
    <m/>
    <m/>
    <s v="THORUP PATRICIA &amp; GARY"/>
    <m/>
    <s v="454 S ORLEANS RD"/>
    <s v="ORLEANS MA 02653"/>
  </r>
  <r>
    <x v="3129"/>
    <s v="18E17S320030  00610 0250"/>
    <s v="7492"/>
    <s v="PINE RIDGE UNITS 3 &amp; 4"/>
    <s v="0000"/>
    <s v="Vacant Residential"/>
    <s v="04"/>
    <s v="18S"/>
    <s v="18E"/>
    <s v="STANDARD"/>
    <x v="1"/>
    <n v="45644"/>
    <n v="1.05"/>
    <s v="000X"/>
    <n v="5584"/>
    <s v="N"/>
    <x v="161"/>
    <s v="PT"/>
    <m/>
    <s v="BEVERLY HILLS"/>
    <m/>
    <s v="PINE RIDGE UNIT 3 LOT 25 BLK 61"/>
    <n v="25150"/>
    <n v="25150"/>
    <n v="0"/>
    <n v="25150"/>
    <n v="25150"/>
    <x v="1"/>
    <x v="947"/>
    <n v="16100"/>
    <n v="848"/>
    <n v="1362"/>
    <x v="1"/>
    <s v="UNDEFINED"/>
    <m/>
    <x v="6"/>
    <x v="2"/>
    <x v="2"/>
    <m/>
    <m/>
    <m/>
    <x v="2"/>
    <x v="1"/>
    <n v="0"/>
    <m/>
    <m/>
    <m/>
    <m/>
    <s v="HONG ANTHONY S"/>
    <s v="HONG SUSAN L"/>
    <s v="1 MOONLIGHT ISLE"/>
    <s v="LADERA RANCH CA 92694 1380"/>
  </r>
  <r>
    <x v="3130"/>
    <s v="18E17S320030  03190 0250"/>
    <s v="7492"/>
    <s v="PINE RIDGE UNITS 3 &amp; 4"/>
    <s v="0000"/>
    <s v="Vacant Residential"/>
    <s v="10"/>
    <s v="18S"/>
    <s v="18E"/>
    <s v="STANDARD"/>
    <x v="1"/>
    <n v="48288"/>
    <n v="1.1100000000000001"/>
    <s v="000X"/>
    <n v="2821"/>
    <s v="W"/>
    <x v="65"/>
    <s v="BLVD"/>
    <m/>
    <s v="BEVERLY HILLS"/>
    <m/>
    <s v="PINE RIDGE UNIT 3 PB 8 PG 51 LOT 25 BLK 319 "/>
    <n v="17740"/>
    <n v="17740"/>
    <n v="0"/>
    <n v="17740"/>
    <n v="17740"/>
    <x v="1"/>
    <x v="23"/>
    <m/>
    <m/>
    <m/>
    <x v="2"/>
    <m/>
    <m/>
    <x v="6"/>
    <x v="2"/>
    <x v="2"/>
    <m/>
    <m/>
    <m/>
    <x v="2"/>
    <x v="1"/>
    <n v="0"/>
    <m/>
    <m/>
    <m/>
    <m/>
    <s v="MAC LEOD GARY W"/>
    <m/>
    <s v="119 KUULEI RD"/>
    <s v="KAILUA HI 96734 2719"/>
  </r>
  <r>
    <x v="3131"/>
    <s v="18E17S320030  03190 0280"/>
    <s v="7492"/>
    <s v="PINE RIDGE UNITS 3 &amp; 4"/>
    <s v="0000"/>
    <s v="Vacant Residential"/>
    <s v="10"/>
    <s v="18S"/>
    <s v="18E"/>
    <s v="STANDARD"/>
    <x v="1"/>
    <n v="45818"/>
    <n v="1.05"/>
    <s v="000X"/>
    <n v="2897"/>
    <s v="W"/>
    <x v="65"/>
    <s v="BLVD"/>
    <m/>
    <s v="BEVERLY HILLS"/>
    <m/>
    <s v="PINE RIDGE UNIT 3 PB 8 PG 51 LOT 28 BLK 319"/>
    <n v="16830"/>
    <n v="16830"/>
    <n v="0"/>
    <n v="16830"/>
    <n v="16830"/>
    <x v="1"/>
    <x v="812"/>
    <n v="38500"/>
    <n v="3130"/>
    <n v="2128"/>
    <x v="1"/>
    <s v="WARRANTY DEED"/>
    <m/>
    <x v="6"/>
    <x v="2"/>
    <x v="2"/>
    <m/>
    <m/>
    <m/>
    <x v="2"/>
    <x v="1"/>
    <n v="0"/>
    <m/>
    <m/>
    <m/>
    <m/>
    <s v="DUBLE DEBBIE"/>
    <s v="SWANSON RICHARD C"/>
    <s v="1063 CLARK AVE"/>
    <s v="FRANKLINVILLE NJ 08322"/>
  </r>
  <r>
    <x v="3132"/>
    <s v="18E17S320030  00610 0280"/>
    <s v="7492"/>
    <s v="PINE RIDGE UNITS 3 &amp; 4"/>
    <s v="0000"/>
    <s v="Vacant Residential"/>
    <s v="04"/>
    <s v="18S"/>
    <s v="18E"/>
    <s v="GOLF"/>
    <x v="1"/>
    <n v="66891"/>
    <n v="1.54"/>
    <s v="000X"/>
    <n v="5617"/>
    <s v="N"/>
    <x v="161"/>
    <s v="PT"/>
    <m/>
    <s v="BEVERLY HILLS"/>
    <m/>
    <s v="PINE RIDGE UNIT 3 LOT 28 BLK 61 DESC IN OR BK 828 PG 342 "/>
    <n v="30730"/>
    <n v="30730"/>
    <n v="0"/>
    <n v="30730"/>
    <n v="30730"/>
    <x v="1"/>
    <x v="23"/>
    <m/>
    <m/>
    <m/>
    <x v="2"/>
    <m/>
    <m/>
    <x v="6"/>
    <x v="2"/>
    <x v="2"/>
    <m/>
    <m/>
    <m/>
    <x v="2"/>
    <x v="1"/>
    <n v="0"/>
    <m/>
    <m/>
    <m/>
    <m/>
    <s v="IATRIDES PETER T"/>
    <m/>
    <s v="3323 SUNNYSIDE AVE"/>
    <s v="BROOKFIELD IL 60513 1331"/>
  </r>
  <r>
    <x v="3133"/>
    <s v="18E17S320030  03190 0340"/>
    <s v="7492"/>
    <s v="PINE RIDGE UNITS 3 &amp; 4"/>
    <s v="0100"/>
    <s v="Single Family Residential"/>
    <s v="09"/>
    <s v="18S"/>
    <s v="18E"/>
    <s v="STANDARD"/>
    <x v="0"/>
    <n v="46558"/>
    <n v="1.07"/>
    <s v="000X"/>
    <n v="4299"/>
    <s v="N"/>
    <x v="98"/>
    <s v="DR"/>
    <m/>
    <s v="BEVERLY HILLS"/>
    <m/>
    <s v="PINE RIDGE UNIT 3 PB 8 PG 51 LOT 34 BLK 319"/>
    <n v="268610"/>
    <n v="17100"/>
    <n v="251510"/>
    <n v="268610"/>
    <n v="268610"/>
    <x v="1"/>
    <x v="688"/>
    <n v="284000"/>
    <n v="2802"/>
    <n v="403"/>
    <x v="0"/>
    <s v="WARRANTY DEED"/>
    <n v="1"/>
    <x v="28"/>
    <x v="1"/>
    <x v="0"/>
    <n v="1"/>
    <n v="2514"/>
    <n v="32"/>
    <x v="1"/>
    <x v="0"/>
    <n v="3612"/>
    <m/>
    <m/>
    <m/>
    <m/>
    <s v="BROOKS WINSTON"/>
    <s v="BROOKS JESSICA E"/>
    <s v="4299 N FICUS DR"/>
    <s v="BEVERLY HILLS FL 34465"/>
  </r>
  <r>
    <x v="3134"/>
    <s v="18E17S320030  00630 0150"/>
    <s v="7492"/>
    <s v="PINE RIDGE UNITS 3 &amp; 4"/>
    <s v="0100"/>
    <s v="Single Family Residential"/>
    <s v="04"/>
    <s v="18S"/>
    <s v="18E"/>
    <s v="STANDARD"/>
    <x v="0"/>
    <n v="45848"/>
    <n v="1.05"/>
    <s v="000X"/>
    <n v="5373"/>
    <s v="N"/>
    <x v="162"/>
    <s v="DR"/>
    <m/>
    <s v="BEVERLY HILLS"/>
    <m/>
    <s v="PINE RIDGE UNIT 3 PB 8 PG 51 LOT 15 BLK 63"/>
    <n v="172235"/>
    <n v="16840"/>
    <n v="155395"/>
    <n v="124439"/>
    <n v="94439"/>
    <x v="0"/>
    <x v="632"/>
    <n v="124000"/>
    <n v="1318"/>
    <n v="1052"/>
    <x v="0"/>
    <s v="WARRANTY DEED"/>
    <n v="1"/>
    <x v="25"/>
    <x v="1"/>
    <x v="0"/>
    <m/>
    <n v="2014"/>
    <n v="32"/>
    <x v="0"/>
    <x v="0"/>
    <n v="2725"/>
    <m/>
    <m/>
    <m/>
    <m/>
    <s v="BELL ROBIN J A"/>
    <m/>
    <s v="PO BOX 641301"/>
    <s v="BEVERLY HILLS FL 34464 1301"/>
  </r>
  <r>
    <x v="3135"/>
    <s v="18E17S320030  00630 0160"/>
    <s v="7492"/>
    <s v="PINE RIDGE UNITS 3 &amp; 4"/>
    <s v="0100"/>
    <s v="Single Family Residential"/>
    <s v="04"/>
    <s v="18S"/>
    <s v="18E"/>
    <s v="STANDARD"/>
    <x v="0"/>
    <n v="45764"/>
    <n v="1.05"/>
    <s v="000X"/>
    <n v="5409"/>
    <s v="N"/>
    <x v="162"/>
    <s v="DR"/>
    <m/>
    <s v="BEVERLY HILLS"/>
    <m/>
    <s v="PINE RIDGE UNIT 3 PB 8 PG 51 LOT 16 BLK 63"/>
    <n v="205979"/>
    <n v="16810"/>
    <n v="189169"/>
    <n v="185529"/>
    <n v="160529"/>
    <x v="0"/>
    <x v="1101"/>
    <n v="237000"/>
    <n v="2832"/>
    <n v="309"/>
    <x v="0"/>
    <s v="WARRANTY DEED"/>
    <n v="1"/>
    <x v="11"/>
    <x v="1"/>
    <x v="0"/>
    <m/>
    <n v="2035"/>
    <n v="32"/>
    <x v="0"/>
    <x v="0"/>
    <n v="2887"/>
    <m/>
    <m/>
    <m/>
    <m/>
    <s v="RENFROW SHIRLEY RUTH"/>
    <s v="RENFROW ROBERT GRAY"/>
    <s v="5409 N MOCK ORANGE DR"/>
    <s v="BEVERLY HILLS FL 34465"/>
  </r>
  <r>
    <x v="3136"/>
    <s v="18E17S320030  00640 0040"/>
    <s v="7492"/>
    <s v="PINE RIDGE UNITS 3 &amp; 4"/>
    <s v="0100"/>
    <s v="Single Family Residential"/>
    <s v="03"/>
    <s v="18S"/>
    <s v="18E"/>
    <s v="GOLF"/>
    <x v="0"/>
    <n v="45009"/>
    <n v="1.03"/>
    <s v="000X"/>
    <n v="2880"/>
    <s v="W"/>
    <x v="163"/>
    <s v="DR"/>
    <m/>
    <s v="BEVERLY HILLS"/>
    <m/>
    <s v="PINE RIDGE UNIT 3 PB 8 PG 51 LOT 4 BLK 64"/>
    <n v="276781"/>
    <n v="25200"/>
    <n v="251581"/>
    <n v="210807"/>
    <n v="185807"/>
    <x v="0"/>
    <x v="460"/>
    <n v="20600"/>
    <n v="1196"/>
    <n v="1717"/>
    <x v="1"/>
    <s v="WARRANTY DEED"/>
    <n v="1"/>
    <x v="18"/>
    <x v="1"/>
    <x v="0"/>
    <m/>
    <n v="2883"/>
    <n v="32"/>
    <x v="0"/>
    <x v="0"/>
    <n v="3865"/>
    <m/>
    <m/>
    <m/>
    <m/>
    <s v="BARNARD ALFRED T"/>
    <s v="BARNARD PATRICIA L"/>
    <s v="2880 W LANTANA DR"/>
    <s v="BEVERLY HILLS FL 34465 2207"/>
  </r>
  <r>
    <x v="3137"/>
    <s v="18E17S320030  00640 0090"/>
    <s v="7492"/>
    <s v="PINE RIDGE UNITS 3 &amp; 4"/>
    <s v="0100"/>
    <s v="Single Family Residential"/>
    <s v="03"/>
    <s v="18S"/>
    <s v="18E"/>
    <s v="GOLF"/>
    <x v="0"/>
    <n v="44688"/>
    <n v="1.03"/>
    <s v="000X"/>
    <n v="2980"/>
    <s v="W"/>
    <x v="163"/>
    <s v="DR"/>
    <m/>
    <s v="BEVERLY HILLS"/>
    <m/>
    <s v="PINE RIDGE UNIT 3 PB 8 PG 51 LOT 9 BLK 64"/>
    <n v="252913"/>
    <n v="22510"/>
    <n v="230403"/>
    <n v="192914"/>
    <n v="167914"/>
    <x v="0"/>
    <x v="456"/>
    <n v="26000"/>
    <n v="1367"/>
    <n v="439"/>
    <x v="1"/>
    <s v="WARRANTY DEED"/>
    <n v="1"/>
    <x v="22"/>
    <x v="1"/>
    <x v="1"/>
    <m/>
    <n v="2171"/>
    <n v="46"/>
    <x v="1"/>
    <x v="0"/>
    <n v="3570"/>
    <m/>
    <m/>
    <m/>
    <m/>
    <s v="KNAPP RAYMOND"/>
    <s v="KNAPP MARGARET"/>
    <s v="2980 W LANTANA DR"/>
    <s v="BEVERLY HILLS FL 34465"/>
  </r>
  <r>
    <x v="3138"/>
    <s v="18E17S320030  00640 0140"/>
    <s v="7492"/>
    <s v="PINE RIDGE UNITS 3 &amp; 4"/>
    <s v="0100"/>
    <s v="Single Family Residential"/>
    <s v="04"/>
    <s v="18S"/>
    <s v="18E"/>
    <s v="GOLF"/>
    <x v="0"/>
    <n v="44703"/>
    <n v="1.03"/>
    <s v="000X"/>
    <n v="3152"/>
    <s v="W"/>
    <x v="163"/>
    <s v="DR"/>
    <m/>
    <s v="BEVERLY HILLS"/>
    <m/>
    <s v="PINE RIDGE UNIT 3 PB 8 PG 51 LOT 14 BLK 64 DESC IN OR BK"/>
    <n v="242306"/>
    <n v="25200"/>
    <n v="217106"/>
    <n v="187177"/>
    <n v="162177"/>
    <x v="0"/>
    <x v="243"/>
    <n v="206000"/>
    <n v="2460"/>
    <n v="375"/>
    <x v="0"/>
    <s v="WARRANTY DEED"/>
    <n v="1"/>
    <x v="14"/>
    <x v="1"/>
    <x v="0"/>
    <m/>
    <n v="2397"/>
    <n v="32"/>
    <x v="0"/>
    <x v="0"/>
    <n v="3829"/>
    <m/>
    <m/>
    <m/>
    <m/>
    <s v="HOLLOBAUGH BEVERLY J"/>
    <s v="HOLLOBAUGH BEVERLY J"/>
    <s v="3152 W LANTANA DR"/>
    <s v="BEVERLY HILLS FL 34465"/>
  </r>
  <r>
    <x v="3139"/>
    <s v="18E17S320030  00610 0180"/>
    <s v="7492"/>
    <s v="PINE RIDGE UNITS 3 &amp; 4"/>
    <s v="0100"/>
    <s v="Single Family Residential"/>
    <s v="04"/>
    <s v="18S"/>
    <s v="18E"/>
    <s v="STANDARD"/>
    <x v="0"/>
    <n v="44048"/>
    <n v="1.01"/>
    <s v="000X"/>
    <n v="5628"/>
    <s v="N"/>
    <x v="160"/>
    <s v="PT"/>
    <m/>
    <s v="BEVERLY HILLS"/>
    <m/>
    <s v="PINE RIDGE UNIT 3 PB 8 PG 51 LOT 18 BLK 61"/>
    <n v="243166"/>
    <n v="24270"/>
    <n v="218896"/>
    <n v="243166"/>
    <n v="243166"/>
    <x v="1"/>
    <x v="231"/>
    <n v="273000"/>
    <n v="2902"/>
    <n v="249"/>
    <x v="0"/>
    <s v="WARRANTY DEED"/>
    <n v="1"/>
    <x v="15"/>
    <x v="1"/>
    <x v="0"/>
    <m/>
    <n v="2143"/>
    <n v="32"/>
    <x v="1"/>
    <x v="0"/>
    <n v="3350"/>
    <m/>
    <m/>
    <m/>
    <m/>
    <s v="JARDINELLA WILLIAM"/>
    <s v="JARDINELLA JOAN T"/>
    <s v="4 BRIARWOOD LN"/>
    <s v="NEW HARTFORD NY 13413 2450"/>
  </r>
  <r>
    <x v="3140"/>
    <s v="18E17S320030  03190 0210"/>
    <s v="7492"/>
    <s v="PINE RIDGE UNITS 3 &amp; 4"/>
    <s v="0100"/>
    <s v="Single Family Residential"/>
    <s v="10"/>
    <s v="18S"/>
    <s v="18E"/>
    <s v="STANDARD"/>
    <x v="0"/>
    <n v="52173"/>
    <n v="1.2"/>
    <s v="000X"/>
    <n v="2677"/>
    <s v="W"/>
    <x v="122"/>
    <s v="DR"/>
    <m/>
    <s v="BEVERLY HILLS"/>
    <m/>
    <s v="PINE RIDGE UNIT 3 PB 8 PG 51 LOT 21 BLK 319"/>
    <n v="185111"/>
    <n v="19160"/>
    <n v="165951"/>
    <n v="139844"/>
    <n v="114844"/>
    <x v="0"/>
    <x v="242"/>
    <n v="172500"/>
    <n v="2612"/>
    <n v="1317"/>
    <x v="0"/>
    <s v="WARRANTY DEED"/>
    <n v="1"/>
    <x v="1"/>
    <x v="1"/>
    <x v="0"/>
    <m/>
    <n v="2218"/>
    <n v="32"/>
    <x v="0"/>
    <x v="0"/>
    <n v="3047"/>
    <m/>
    <m/>
    <m/>
    <m/>
    <s v="HERNDON TERRY L"/>
    <s v="HERNDON JANICE A"/>
    <s v="2677 W AXELWOOD DR"/>
    <s v="BEVERLY HILLS FL 34465"/>
  </r>
  <r>
    <x v="3141"/>
    <s v="18E17S320030  03190 0300"/>
    <s v="7492"/>
    <s v="PINE RIDGE UNITS 3 &amp; 4"/>
    <s v="0100"/>
    <s v="Single Family Residential"/>
    <s v="10"/>
    <s v="18S"/>
    <s v="18E"/>
    <s v="STANDARD"/>
    <x v="0"/>
    <n v="45818"/>
    <n v="1.05"/>
    <s v="000X"/>
    <n v="2955"/>
    <s v="W"/>
    <x v="65"/>
    <s v="BLVD"/>
    <m/>
    <s v="BEVERLY HILLS"/>
    <m/>
    <s v="PINE RIDGE UNIT 3 PB 8 PG 51 LOT 30 BLK 319"/>
    <n v="346263"/>
    <n v="16830"/>
    <n v="329433"/>
    <n v="249927"/>
    <n v="224927"/>
    <x v="0"/>
    <x v="193"/>
    <n v="295000"/>
    <n v="1651"/>
    <n v="877"/>
    <x v="0"/>
    <s v="WARRANTY DEED"/>
    <n v="1"/>
    <x v="11"/>
    <x v="0"/>
    <x v="1"/>
    <m/>
    <n v="3613"/>
    <n v="32"/>
    <x v="0"/>
    <x v="0"/>
    <n v="5350"/>
    <m/>
    <m/>
    <m/>
    <m/>
    <s v="PEREZ DEBRA A"/>
    <s v="PEREZ FRANK"/>
    <s v="2955 W MUSTANG BLVD"/>
    <s v="BEVERLY HILLS FL 34465"/>
  </r>
  <r>
    <x v="3142"/>
    <s v="18E17S320030  03190 0320"/>
    <s v="7492"/>
    <s v="PINE RIDGE UNITS 3 &amp; 4"/>
    <s v="0100"/>
    <s v="Single Family Residential"/>
    <s v="09"/>
    <s v="18S"/>
    <s v="18E"/>
    <s v="STANDARD"/>
    <x v="0"/>
    <n v="46231"/>
    <n v="1.06"/>
    <s v="000X"/>
    <n v="3015"/>
    <s v="W"/>
    <x v="65"/>
    <s v="BLVD"/>
    <m/>
    <s v="BEVERLY HILLS"/>
    <m/>
    <s v="PINE RIDGE UNIT 3 PB 8 PG 51 LOT 32 BLK 319"/>
    <n v="260549"/>
    <n v="16980"/>
    <n v="243569"/>
    <n v="128904"/>
    <n v="103904"/>
    <x v="0"/>
    <x v="1102"/>
    <n v="240000"/>
    <n v="2760"/>
    <n v="14"/>
    <x v="0"/>
    <s v="WARRANTY DEED"/>
    <n v="1"/>
    <x v="15"/>
    <x v="0"/>
    <x v="1"/>
    <m/>
    <n v="2673"/>
    <n v="32"/>
    <x v="0"/>
    <x v="0"/>
    <n v="3528"/>
    <m/>
    <m/>
    <m/>
    <m/>
    <s v="SWIFT THOMAS G"/>
    <s v="SWIFT CATHERINE"/>
    <s v="3015 W MUSTANG BLVD"/>
    <s v="BEVERLY HILLS FL 34465"/>
  </r>
  <r>
    <x v="3143"/>
    <s v="18E17S320030  00620 0050"/>
    <s v="7492"/>
    <s v="PINE RIDGE UNITS 3 &amp; 4"/>
    <s v="0000"/>
    <s v="Vacant Residential"/>
    <s v="04"/>
    <s v="18S"/>
    <s v="18E"/>
    <s v="STANDARD"/>
    <x v="1"/>
    <n v="50028"/>
    <n v="1.1499999999999999"/>
    <s v="000X"/>
    <n v="5333"/>
    <s v="N"/>
    <x v="93"/>
    <s v="DR"/>
    <m/>
    <s v="BEVERLY HILLS"/>
    <m/>
    <s v="PINE RIDGE UNIT 3 PB 8 PG 51 LOT 5 BLK 62 "/>
    <n v="18380"/>
    <n v="18380"/>
    <n v="0"/>
    <n v="18380"/>
    <n v="18380"/>
    <x v="1"/>
    <x v="23"/>
    <m/>
    <m/>
    <m/>
    <x v="2"/>
    <m/>
    <m/>
    <x v="6"/>
    <x v="2"/>
    <x v="2"/>
    <m/>
    <m/>
    <m/>
    <x v="2"/>
    <x v="1"/>
    <n v="0"/>
    <m/>
    <m/>
    <m/>
    <m/>
    <s v="DI PLACIDO CAROLYN &amp; JOHN"/>
    <s v="CO TRUSTEES"/>
    <s v="780 N FIG TREE LN"/>
    <s v="PLANTATION FL 33317 1847"/>
  </r>
  <r>
    <x v="3144"/>
    <s v="18E17S320030  00630 0030"/>
    <s v="7492"/>
    <s v="PINE RIDGE UNITS 3 &amp; 4"/>
    <s v="0100"/>
    <s v="Single Family Residential"/>
    <s v="04"/>
    <s v="18S"/>
    <s v="18E"/>
    <s v="STANDARD"/>
    <x v="0"/>
    <n v="53148"/>
    <n v="1.22"/>
    <s v="000X"/>
    <n v="5690"/>
    <s v="N"/>
    <x v="93"/>
    <s v="DR"/>
    <m/>
    <s v="BEVERLY HILLS"/>
    <m/>
    <s v="PINE RIDGE UNIT 3 PB 8 PG 51 LOT 3 BLK 63"/>
    <n v="224901"/>
    <n v="19520"/>
    <n v="205381"/>
    <n v="166878"/>
    <n v="141878"/>
    <x v="0"/>
    <x v="608"/>
    <n v="14500"/>
    <n v="1032"/>
    <n v="1970"/>
    <x v="1"/>
    <s v="WARRANTY DEED"/>
    <n v="1"/>
    <x v="21"/>
    <x v="1"/>
    <x v="0"/>
    <m/>
    <n v="2178"/>
    <n v="32"/>
    <x v="0"/>
    <x v="0"/>
    <n v="3254"/>
    <m/>
    <m/>
    <m/>
    <m/>
    <s v="MCBRIDE BARBARA I"/>
    <s v="MCBRIDE FAMILY TRUST UTA DATED"/>
    <s v="5690 N CARNATION DR"/>
    <s v="BEVERLY HILLS FL 34465"/>
  </r>
  <r>
    <x v="3145"/>
    <s v="18E17S320030  00630 0180"/>
    <s v="7492"/>
    <s v="PINE RIDGE UNITS 3 &amp; 4"/>
    <s v="0100"/>
    <s v="Single Family Residential"/>
    <s v="04"/>
    <s v="18S"/>
    <s v="18E"/>
    <s v="STANDARD"/>
    <x v="0"/>
    <n v="44922"/>
    <n v="1.03"/>
    <s v="000X"/>
    <n v="5465"/>
    <s v="N"/>
    <x v="162"/>
    <s v="DR"/>
    <m/>
    <s v="BEVERLY HILLS"/>
    <m/>
    <s v="PINE RIDGE UNIT 3 PB 8 PG 51 LOT 18 BLK 63"/>
    <n v="16500"/>
    <n v="16500"/>
    <n v="0"/>
    <n v="16500"/>
    <n v="16500"/>
    <x v="0"/>
    <x v="6"/>
    <n v="15900"/>
    <n v="1128"/>
    <n v="1249"/>
    <x v="1"/>
    <s v="FROM DEVELOPERS"/>
    <n v="1"/>
    <x v="31"/>
    <x v="1"/>
    <x v="0"/>
    <n v="1"/>
    <n v="2295"/>
    <n v="32"/>
    <x v="0"/>
    <x v="0"/>
    <n v="3232"/>
    <m/>
    <m/>
    <m/>
    <m/>
    <s v="CHOATE CATHERINE A"/>
    <s v="FARRAH DAVID A"/>
    <s v="5465 N MOCK ORANGE DR"/>
    <s v="BEVERLY HILLS FL 34465"/>
  </r>
  <r>
    <x v="3146"/>
    <s v="18E17S320030  00630 0230"/>
    <s v="7492"/>
    <s v="PINE RIDGE UNITS 3 &amp; 4"/>
    <s v="0100"/>
    <s v="Single Family Residential"/>
    <s v="04"/>
    <s v="18S"/>
    <s v="18E"/>
    <s v="STANDARD"/>
    <x v="0"/>
    <n v="44946"/>
    <n v="1.03"/>
    <s v="000X"/>
    <n v="5623"/>
    <s v="N"/>
    <x v="162"/>
    <s v="DR"/>
    <m/>
    <s v="BEVERLY HILLS"/>
    <m/>
    <s v="PINE RIDGE UNIT 3 PB 8 PG 51 LOT 23 BLK 63"/>
    <n v="232614"/>
    <n v="16510"/>
    <n v="216104"/>
    <n v="166218"/>
    <n v="140718"/>
    <x v="0"/>
    <x v="312"/>
    <n v="16000"/>
    <n v="1519"/>
    <n v="55"/>
    <x v="1"/>
    <s v="WARRANTY DEED"/>
    <n v="1"/>
    <x v="22"/>
    <x v="1"/>
    <x v="0"/>
    <m/>
    <n v="2431"/>
    <n v="32"/>
    <x v="1"/>
    <x v="0"/>
    <n v="3367"/>
    <m/>
    <m/>
    <m/>
    <m/>
    <s v="HOLUP KAREN"/>
    <m/>
    <s v="5623 N MOCK ORANGE DR"/>
    <s v="BEVERLY HILLS FL 34465"/>
  </r>
  <r>
    <x v="3147"/>
    <s v="18E17S320030  00640 0100"/>
    <s v="7492"/>
    <s v="PINE RIDGE UNITS 3 &amp; 4"/>
    <s v="0100"/>
    <s v="Single Family Residential"/>
    <s v="04"/>
    <s v="18S"/>
    <s v="18E"/>
    <s v="GOLF"/>
    <x v="0"/>
    <n v="45895"/>
    <n v="1.05"/>
    <s v="000X"/>
    <n v="3024"/>
    <s v="W"/>
    <x v="163"/>
    <s v="DR"/>
    <m/>
    <s v="BEVERLY HILLS"/>
    <m/>
    <s v="PINE RIDGE UNIT 3 PB 8 PG 51 LOT 10 BLK 64  DESC IN OR BK "/>
    <n v="262701"/>
    <n v="22750"/>
    <n v="239951"/>
    <n v="159926"/>
    <n v="129926"/>
    <x v="0"/>
    <x v="242"/>
    <n v="230000"/>
    <n v="2613"/>
    <n v="2147"/>
    <x v="0"/>
    <s v="WARRANTY DEED"/>
    <n v="1"/>
    <x v="5"/>
    <x v="1"/>
    <x v="1"/>
    <m/>
    <n v="2721"/>
    <n v="32"/>
    <x v="1"/>
    <x v="0"/>
    <n v="3756"/>
    <m/>
    <m/>
    <m/>
    <m/>
    <s v="STRIPP JOHN T"/>
    <s v="STRIPP SALLY D"/>
    <s v="3024 W LANTANA DR"/>
    <s v="BEVERLY HILLS FL 34465"/>
  </r>
  <r>
    <x v="3148"/>
    <s v="18E17S320030  00610 0210"/>
    <s v="7492"/>
    <s v="PINE RIDGE UNITS 3 &amp; 4"/>
    <s v="0100"/>
    <s v="Single Family Residential"/>
    <s v="04"/>
    <s v="18S"/>
    <s v="18E"/>
    <s v="STANDARD"/>
    <x v="0"/>
    <n v="44106"/>
    <n v="1.01"/>
    <s v="000X"/>
    <n v="5627"/>
    <s v="N"/>
    <x v="160"/>
    <s v="PT"/>
    <m/>
    <s v="BEVERLY HILLS"/>
    <m/>
    <s v="PINE RIDGE UNIT 3 PB 8 PG 51 LOT 21 BLK 61"/>
    <n v="255575"/>
    <n v="24300"/>
    <n v="231275"/>
    <n v="255575"/>
    <n v="230575"/>
    <x v="0"/>
    <x v="1034"/>
    <n v="313000"/>
    <n v="2976"/>
    <n v="392"/>
    <x v="0"/>
    <s v="WARRANTY DEED"/>
    <n v="1"/>
    <x v="24"/>
    <x v="1"/>
    <x v="0"/>
    <m/>
    <n v="2183"/>
    <n v="32"/>
    <x v="0"/>
    <x v="0"/>
    <n v="3351"/>
    <m/>
    <m/>
    <m/>
    <m/>
    <s v="SAUNDERS CARL"/>
    <s v="SAUNDERS ROBIN"/>
    <s v="5627 N GENTLE PT"/>
    <s v="BEVERLY HILLS FL 34465"/>
  </r>
  <r>
    <x v="3149"/>
    <s v="18E17S320030  00610 0230"/>
    <s v="7492"/>
    <s v="PINE RIDGE UNITS 3 &amp; 4"/>
    <s v="0100"/>
    <s v="Single Family Residential"/>
    <s v="04"/>
    <s v="18S"/>
    <s v="18E"/>
    <s v="STANDARD"/>
    <x v="0"/>
    <n v="43609"/>
    <n v="1"/>
    <s v="000X"/>
    <n v="5407"/>
    <s v="N"/>
    <x v="159"/>
    <s v="CIR"/>
    <m/>
    <s v="BEVERLY HILLS"/>
    <m/>
    <s v="PINE RIDGE UNIT 3 PB 8 PG 51 LOT 23 BLK 61"/>
    <n v="331980"/>
    <n v="24030"/>
    <n v="307950"/>
    <n v="220018"/>
    <n v="195018"/>
    <x v="0"/>
    <x v="25"/>
    <n v="29500"/>
    <n v="2907"/>
    <n v="240"/>
    <x v="1"/>
    <s v="WARRANTY DEED"/>
    <n v="1"/>
    <x v="41"/>
    <x v="1"/>
    <x v="0"/>
    <m/>
    <n v="2290"/>
    <n v="32"/>
    <x v="0"/>
    <x v="0"/>
    <n v="3504"/>
    <m/>
    <m/>
    <m/>
    <m/>
    <s v="COLE JOSEPH E"/>
    <s v="COLE JANE M"/>
    <s v="5407 N ROSEDALE CIR"/>
    <s v="BEVERLY HILLS FL 34465"/>
  </r>
  <r>
    <x v="3150"/>
    <s v="18E17S320030  03190 0180"/>
    <s v="7492"/>
    <s v="PINE RIDGE UNITS 3 &amp; 4"/>
    <s v="0100"/>
    <s v="Single Family Residential"/>
    <s v="10"/>
    <s v="18S"/>
    <s v="18E"/>
    <s v="STANDARD"/>
    <x v="0"/>
    <n v="48335"/>
    <n v="1.1100000000000001"/>
    <s v="000X"/>
    <n v="2730"/>
    <s v="W"/>
    <x v="92"/>
    <s v="DR"/>
    <m/>
    <s v="BEVERLY HILLS"/>
    <m/>
    <s v="PINE RIDGE UNIT 3 PB 8 PG 51 LOT 18 BLK 319"/>
    <n v="173011"/>
    <n v="17750"/>
    <n v="155261"/>
    <n v="112412"/>
    <n v="87412"/>
    <x v="0"/>
    <x v="1103"/>
    <n v="148000"/>
    <n v="2778"/>
    <n v="1702"/>
    <x v="0"/>
    <s v="WARRANTY DEED"/>
    <n v="1"/>
    <x v="2"/>
    <x v="1"/>
    <x v="0"/>
    <m/>
    <n v="2205"/>
    <n v="32"/>
    <x v="1"/>
    <x v="0"/>
    <n v="3030"/>
    <m/>
    <m/>
    <m/>
    <m/>
    <s v="GNAM RENE"/>
    <s v="GNAM EVEMARIE"/>
    <s v="2730 W BEAMWOOD DR"/>
    <s v="PINE RIDGE FL 34465"/>
  </r>
  <r>
    <x v="3151"/>
    <s v="18E17S320030  00610 0260"/>
    <s v="7492"/>
    <s v="PINE RIDGE UNITS 3 &amp; 4"/>
    <s v="0000"/>
    <s v="Vacant Residential"/>
    <s v="04"/>
    <s v="18S"/>
    <s v="18E"/>
    <s v="STANDARD"/>
    <x v="1"/>
    <n v="50620"/>
    <n v="1.1599999999999999"/>
    <s v="000X"/>
    <n v="5596"/>
    <s v="N"/>
    <x v="161"/>
    <s v="PT"/>
    <m/>
    <s v="BEVERLY HILLS"/>
    <m/>
    <s v="PINE RIDGE UNIT 3 PB 8 PG 51 LOT 26 BLK 61"/>
    <n v="27890"/>
    <n v="27890"/>
    <n v="0"/>
    <n v="27890"/>
    <n v="27890"/>
    <x v="1"/>
    <x v="311"/>
    <n v="18000"/>
    <n v="1681"/>
    <n v="452"/>
    <x v="1"/>
    <s v="WARRANTY DEED"/>
    <m/>
    <x v="6"/>
    <x v="2"/>
    <x v="2"/>
    <m/>
    <m/>
    <m/>
    <x v="2"/>
    <x v="1"/>
    <n v="0"/>
    <m/>
    <m/>
    <m/>
    <m/>
    <s v="MIEDEMA MEINDERT &amp; HINKE TEL &amp;"/>
    <s v="FETTJE P MIEDEMA VAN DER WAL"/>
    <s v="2931 W BEAMWOOD DR"/>
    <s v="BEVERLY HILLS FL 34465"/>
  </r>
  <r>
    <x v="3152"/>
    <s v="18E17S320030  03190 0270"/>
    <s v="7492"/>
    <s v="PINE RIDGE UNITS 3 &amp; 4"/>
    <s v="0000"/>
    <s v="Vacant Residential"/>
    <s v="10"/>
    <s v="18S"/>
    <s v="18E"/>
    <s v="STANDARD"/>
    <x v="1"/>
    <n v="45818"/>
    <n v="1.05"/>
    <s v="000X"/>
    <n v="2871"/>
    <s v="W"/>
    <x v="65"/>
    <s v="BLVD"/>
    <m/>
    <s v="BEVERLY HILLS"/>
    <m/>
    <s v="PINE RIDGE UNIT 3 PB 8 PG 51 LOT 27 BLK 319"/>
    <n v="16830"/>
    <n v="16830"/>
    <n v="0"/>
    <n v="16830"/>
    <n v="16830"/>
    <x v="1"/>
    <x v="300"/>
    <n v="68500"/>
    <n v="1850"/>
    <n v="1855"/>
    <x v="1"/>
    <s v="WARRANTY DEED"/>
    <m/>
    <x v="6"/>
    <x v="2"/>
    <x v="2"/>
    <m/>
    <m/>
    <m/>
    <x v="2"/>
    <x v="1"/>
    <n v="0"/>
    <m/>
    <m/>
    <m/>
    <m/>
    <s v="CAJKA RUDOLPH JOSEPH"/>
    <s v="CAJKA CAROL ZOE"/>
    <s v="9600 FREEPORT DR"/>
    <s v="DENTON TX 76207"/>
  </r>
  <r>
    <x v="3153"/>
    <s v="18E17S320030  00610 0270"/>
    <s v="7492"/>
    <s v="PINE RIDGE UNITS 3 &amp; 4"/>
    <s v="0000"/>
    <s v="Vacant Residential"/>
    <s v="04"/>
    <s v="18S"/>
    <s v="18E"/>
    <s v="GOLF"/>
    <x v="1"/>
    <n v="67498"/>
    <n v="1.55"/>
    <s v="000X"/>
    <n v="5618"/>
    <s v="N"/>
    <x v="161"/>
    <s v="PT"/>
    <m/>
    <s v="BEVERLY HILLS"/>
    <m/>
    <s v="PINE RIDGE UNIT 3 PB 8 PG 51 LOT 27 BLK 61"/>
    <n v="31800"/>
    <n v="31800"/>
    <n v="0"/>
    <n v="31800"/>
    <n v="31800"/>
    <x v="1"/>
    <x v="130"/>
    <n v="36000"/>
    <n v="1500"/>
    <n v="1487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3154"/>
    <s v="18E17S320030  00610 0310"/>
    <s v="7492"/>
    <s v="PINE RIDGE UNITS 3 &amp; 4"/>
    <s v="0000"/>
    <s v="Vacant Residential"/>
    <s v="04"/>
    <s v="18S"/>
    <s v="18E"/>
    <s v="GOLF"/>
    <x v="1"/>
    <n v="43855"/>
    <n v="1.01"/>
    <s v="000X"/>
    <n v="5569"/>
    <s v="N"/>
    <x v="161"/>
    <s v="PT"/>
    <m/>
    <s v="BEVERLY HILLS"/>
    <m/>
    <s v="PINE RIDGE UNIT 3 PB 8 PG 51 LOT 31 BLK 61 DESC IN OR BK"/>
    <n v="23980"/>
    <n v="23980"/>
    <n v="0"/>
    <n v="23980"/>
    <n v="23980"/>
    <x v="1"/>
    <x v="603"/>
    <n v="28200"/>
    <n v="935"/>
    <n v="1926"/>
    <x v="1"/>
    <s v="FROM DEVELOPERS"/>
    <m/>
    <x v="6"/>
    <x v="2"/>
    <x v="2"/>
    <m/>
    <m/>
    <m/>
    <x v="2"/>
    <x v="1"/>
    <n v="0"/>
    <m/>
    <m/>
    <m/>
    <m/>
    <s v="SARDON ENCIK MOHAMED SUKARNO"/>
    <m/>
    <s v="C 6 1 THE TROIKA CONDO"/>
    <s v="KUALA LUMPUR 50450 MALAYSIA"/>
  </r>
  <r>
    <x v="3155"/>
    <s v="18E17S320030  00620 0020"/>
    <s v="7492"/>
    <s v="PINE RIDGE UNITS 3 &amp; 4"/>
    <s v="0100"/>
    <s v="Single Family Residential"/>
    <s v="04"/>
    <s v="18S"/>
    <s v="18E"/>
    <s v="STANDARD"/>
    <x v="0"/>
    <n v="43750"/>
    <n v="1"/>
    <s v="000X"/>
    <n v="5298"/>
    <s v="N"/>
    <x v="86"/>
    <s v="DR"/>
    <m/>
    <s v="BEVERLY HILLS"/>
    <m/>
    <s v="PINE RIDGE UNIT 3 PB 8 PG 51 LOT 2 BLK 62"/>
    <n v="224582"/>
    <n v="16070"/>
    <n v="208512"/>
    <n v="171710"/>
    <n v="146210"/>
    <x v="0"/>
    <x v="193"/>
    <n v="189900"/>
    <n v="1653"/>
    <n v="188"/>
    <x v="0"/>
    <s v="WARRANTY DEED"/>
    <n v="1"/>
    <x v="22"/>
    <x v="1"/>
    <x v="0"/>
    <m/>
    <n v="2071"/>
    <n v="32"/>
    <x v="0"/>
    <x v="0"/>
    <n v="2888"/>
    <m/>
    <m/>
    <m/>
    <m/>
    <s v="PIPINO TERESA"/>
    <m/>
    <s v="5298 N ALLAMANDRA DR"/>
    <s v="BEVERLY HILLS FL 34449"/>
  </r>
  <r>
    <x v="3156"/>
    <s v="18E17S320030  03200 0020"/>
    <s v="7492"/>
    <s v="PINE RIDGE UNITS 3 &amp; 4"/>
    <s v="0100"/>
    <s v="Single Family Residential"/>
    <s v="09"/>
    <s v="18S"/>
    <s v="18E"/>
    <s v="STANDARD"/>
    <x v="0"/>
    <n v="43671"/>
    <n v="1"/>
    <s v="000X"/>
    <n v="4564"/>
    <s v="N"/>
    <x v="98"/>
    <s v="DR"/>
    <m/>
    <s v="BEVERLY HILLS"/>
    <m/>
    <s v="PINE RIDGE UNIT 3 PB 8 PG 51 LOT 2 BLK 320"/>
    <n v="259432"/>
    <n v="16040"/>
    <n v="243392"/>
    <n v="194775"/>
    <n v="169275"/>
    <x v="1"/>
    <x v="1005"/>
    <n v="320000"/>
    <n v="3113"/>
    <n v="304"/>
    <x v="0"/>
    <s v="WARRANTY DEED"/>
    <n v="1"/>
    <x v="3"/>
    <x v="1"/>
    <x v="1"/>
    <m/>
    <n v="2453"/>
    <n v="32"/>
    <x v="0"/>
    <x v="0"/>
    <n v="3486"/>
    <m/>
    <m/>
    <m/>
    <m/>
    <s v="DONK RICHARD E SR"/>
    <s v="DARCH PATTI"/>
    <s v="936 WATER ST"/>
    <s v="KENT NY 14477"/>
  </r>
  <r>
    <x v="3157"/>
    <s v="18E17S320030  03200 0070"/>
    <s v="7492"/>
    <s v="PINE RIDGE UNITS 3 &amp; 4"/>
    <s v="0100"/>
    <s v="Single Family Residential"/>
    <s v="09"/>
    <s v="18S"/>
    <s v="18E"/>
    <s v="STANDARD"/>
    <x v="0"/>
    <n v="43620"/>
    <n v="1"/>
    <s v="000X"/>
    <n v="4364"/>
    <s v="N"/>
    <x v="98"/>
    <s v="DR"/>
    <m/>
    <s v="BEVERLY HILLS"/>
    <m/>
    <s v="PINE RIDGE UNIT 3 PB 8 PG 51 LOT 7 BLK 320"/>
    <n v="195351"/>
    <n v="16020"/>
    <n v="179331"/>
    <n v="195351"/>
    <n v="195351"/>
    <x v="0"/>
    <x v="1104"/>
    <n v="11700"/>
    <n v="810"/>
    <n v="1106"/>
    <x v="1"/>
    <s v="WARRANTY DEED"/>
    <n v="1"/>
    <x v="33"/>
    <x v="1"/>
    <x v="0"/>
    <m/>
    <n v="1972"/>
    <n v="32"/>
    <x v="0"/>
    <x v="0"/>
    <n v="3220"/>
    <m/>
    <m/>
    <m/>
    <m/>
    <s v="LINGLEY CAROL J"/>
    <s v="GARDINER KAREN R"/>
    <s v="4364 N FICUS DR"/>
    <s v="BEVERLY HILLS FL 34465"/>
  </r>
  <r>
    <x v="3158"/>
    <s v="18E17S320030  00630 0120"/>
    <s v="7492"/>
    <s v="PINE RIDGE UNITS 3 &amp; 4"/>
    <s v="0100"/>
    <s v="Single Family Residential"/>
    <s v="04"/>
    <s v="18S"/>
    <s v="18E"/>
    <s v="STANDARD"/>
    <x v="0"/>
    <n v="48936"/>
    <n v="1.1200000000000001"/>
    <s v="000X"/>
    <n v="5352"/>
    <s v="N"/>
    <x v="93"/>
    <s v="DR"/>
    <m/>
    <s v="BEVERLY HILLS"/>
    <m/>
    <s v="PINE RIDGE UNIT 3 PB 8 PG 51 LOT 12 BLK 63"/>
    <n v="208367"/>
    <n v="17970"/>
    <n v="190397"/>
    <n v="208367"/>
    <n v="208367"/>
    <x v="1"/>
    <x v="1105"/>
    <n v="180000"/>
    <n v="2702"/>
    <n v="1203"/>
    <x v="0"/>
    <s v="WARRANTY DEED"/>
    <n v="1"/>
    <x v="21"/>
    <x v="1"/>
    <x v="0"/>
    <m/>
    <n v="2016"/>
    <n v="32"/>
    <x v="0"/>
    <x v="0"/>
    <n v="2836"/>
    <m/>
    <m/>
    <m/>
    <m/>
    <s v="HORN JAMES"/>
    <s v="HORN DONNA"/>
    <s v="5352 N CARNATION DR"/>
    <s v="BEVERLY HILLS FL 34465 3079"/>
  </r>
  <r>
    <x v="3159"/>
    <s v="18E17S320030  00640 0010"/>
    <s v="7492"/>
    <s v="PINE RIDGE UNITS 3 &amp; 4"/>
    <s v="0100"/>
    <s v="Single Family Residential"/>
    <s v="03"/>
    <s v="18S"/>
    <s v="18E"/>
    <s v="GOLF"/>
    <x v="0"/>
    <n v="46163"/>
    <n v="1.06"/>
    <s v="000X"/>
    <n v="2820"/>
    <s v="W"/>
    <x v="163"/>
    <s v="DR"/>
    <m/>
    <s v="BEVERLY HILLS"/>
    <m/>
    <s v="PINE RIDGE UNIT 3 PB 8 PG 51 LOT 1 BLK 64"/>
    <n v="236122"/>
    <n v="25380"/>
    <n v="210742"/>
    <n v="236122"/>
    <n v="236122"/>
    <x v="1"/>
    <x v="1026"/>
    <n v="24000"/>
    <n v="1274"/>
    <n v="1446"/>
    <x v="1"/>
    <s v="WARRANTY DEED"/>
    <n v="1"/>
    <x v="11"/>
    <x v="1"/>
    <x v="0"/>
    <n v="1"/>
    <n v="2262"/>
    <n v="32"/>
    <x v="0"/>
    <x v="0"/>
    <n v="3272"/>
    <m/>
    <m/>
    <m/>
    <m/>
    <s v="VILLACASTIN ALEX T"/>
    <s v="VILLACASTIN MARIA N"/>
    <s v="PO BOX 2043"/>
    <s v="LECANTO FL 34460"/>
  </r>
  <r>
    <x v="3160"/>
    <s v="18E17S320030  00640 0030"/>
    <s v="7492"/>
    <s v="PINE RIDGE UNITS 3 &amp; 4"/>
    <s v="0100"/>
    <s v="Single Family Residential"/>
    <s v="03"/>
    <s v="18S"/>
    <s v="18E"/>
    <s v="GOLF"/>
    <x v="0"/>
    <n v="46259"/>
    <n v="1.06"/>
    <s v="000X"/>
    <n v="2860"/>
    <s v="W"/>
    <x v="163"/>
    <s v="DR"/>
    <m/>
    <s v="BEVERLY HILLS"/>
    <m/>
    <s v="PINE RIDGE UNIT 3 PB 8 PG 51 LOT 3 BLK 64"/>
    <n v="279055"/>
    <n v="25380"/>
    <n v="253675"/>
    <n v="223836"/>
    <n v="198836"/>
    <x v="0"/>
    <x v="532"/>
    <n v="20000"/>
    <n v="1361"/>
    <n v="1223"/>
    <x v="1"/>
    <s v="WARRANTY DEED"/>
    <n v="1"/>
    <x v="23"/>
    <x v="0"/>
    <x v="0"/>
    <m/>
    <n v="2791"/>
    <n v="32"/>
    <x v="0"/>
    <x v="0"/>
    <n v="3989"/>
    <m/>
    <m/>
    <m/>
    <m/>
    <s v="ALT GEORGE B"/>
    <s v="ALT PAULA A"/>
    <s v="2860 W LANTANA DR"/>
    <s v="BEVERLY HILLS FL 34465"/>
  </r>
  <r>
    <x v="3161"/>
    <s v="18E17S320030  00640 0130"/>
    <s v="7492"/>
    <s v="PINE RIDGE UNITS 3 &amp; 4"/>
    <s v="0000"/>
    <s v="Vacant Residential"/>
    <s v="04"/>
    <s v="18S"/>
    <s v="18E"/>
    <s v="GOLF"/>
    <x v="1"/>
    <n v="44703"/>
    <n v="1.03"/>
    <s v="000X"/>
    <n v="3120"/>
    <s v="W"/>
    <x v="163"/>
    <s v="DR"/>
    <m/>
    <s v="BEVERLY HILLS"/>
    <m/>
    <s v="PINE RIDGE UNIT 3 LOT 13 BLK 64"/>
    <n v="25200"/>
    <n v="25200"/>
    <n v="0"/>
    <n v="25200"/>
    <n v="25200"/>
    <x v="1"/>
    <x v="88"/>
    <n v="28500"/>
    <n v="1249"/>
    <n v="2149"/>
    <x v="1"/>
    <s v="WARRANTY DEED"/>
    <m/>
    <x v="6"/>
    <x v="2"/>
    <x v="2"/>
    <m/>
    <m/>
    <m/>
    <x v="2"/>
    <x v="1"/>
    <n v="0"/>
    <m/>
    <m/>
    <m/>
    <m/>
    <s v="COMEAU JOHN C"/>
    <s v="COMEAU DEBIE S"/>
    <s v="154 E KNIGHTSBRIDGE PL"/>
    <s v="LECANTO FL 34461"/>
  </r>
  <r>
    <x v="3162"/>
    <s v="18E17S320030  00640 0150"/>
    <s v="7492"/>
    <s v="PINE RIDGE UNITS 3 &amp; 4"/>
    <s v="0100"/>
    <s v="Single Family Residential"/>
    <s v="04"/>
    <s v="18S"/>
    <s v="18E"/>
    <s v="GOLF"/>
    <x v="0"/>
    <n v="44703"/>
    <n v="1.03"/>
    <s v="000X"/>
    <n v="3190"/>
    <s v="W"/>
    <x v="163"/>
    <s v="DR"/>
    <m/>
    <s v="BEVERLY HILLS"/>
    <m/>
    <s v="PINE RIDGE UNIT 3 PB 8 PG 51 LOT 15 BLK 64"/>
    <n v="217817"/>
    <n v="25200"/>
    <n v="192617"/>
    <n v="165604"/>
    <n v="140604"/>
    <x v="0"/>
    <x v="1106"/>
    <n v="210000"/>
    <n v="2670"/>
    <n v="2347"/>
    <x v="0"/>
    <s v="WARRANTY DEED"/>
    <n v="1"/>
    <x v="16"/>
    <x v="1"/>
    <x v="0"/>
    <n v="1"/>
    <n v="2264"/>
    <n v="32"/>
    <x v="0"/>
    <x v="0"/>
    <n v="3224"/>
    <m/>
    <m/>
    <m/>
    <m/>
    <s v="KLEMANSKI GARY M"/>
    <s v="KLEMANSKI KONNIE F"/>
    <s v="3190 W LANTANA DR"/>
    <s v="BEVERLY HILLS FL 34465"/>
  </r>
  <r>
    <x v="3163"/>
    <s v="18E17S320030  03190 0120"/>
    <s v="7492"/>
    <s v="PINE RIDGE UNITS 3 &amp; 4"/>
    <s v="0100"/>
    <s v="Single Family Residential"/>
    <s v="10"/>
    <s v="18S"/>
    <s v="18E"/>
    <s v="STANDARD"/>
    <x v="0"/>
    <n v="46283"/>
    <n v="1.06"/>
    <s v="000X"/>
    <n v="2894"/>
    <s v="W"/>
    <x v="92"/>
    <s v="DR"/>
    <m/>
    <s v="BEVERLY HILLS"/>
    <m/>
    <s v="PINE RIDGE UNIT 3 PB 8 PG 51 LOT 12 BLK 319"/>
    <n v="313307"/>
    <n v="17000"/>
    <n v="296307"/>
    <n v="276156"/>
    <n v="251156"/>
    <x v="1"/>
    <x v="841"/>
    <n v="415000"/>
    <n v="3124"/>
    <n v="20"/>
    <x v="0"/>
    <s v="WARRANTY DEED"/>
    <n v="1"/>
    <x v="11"/>
    <x v="1"/>
    <x v="1"/>
    <m/>
    <n v="3416"/>
    <n v="32"/>
    <x v="0"/>
    <x v="0"/>
    <n v="4504"/>
    <m/>
    <m/>
    <m/>
    <m/>
    <s v="COOPER TERRY L"/>
    <s v="CADY RITA J"/>
    <s v="4214 FRANKLIN AVE"/>
    <s v="NORWOOD OH 45212"/>
  </r>
  <r>
    <x v="3164"/>
    <s v="18E17S320030  03190 0190"/>
    <s v="7492"/>
    <s v="PINE RIDGE UNITS 3 &amp; 4"/>
    <s v="0100"/>
    <s v="Single Family Residential"/>
    <s v="10"/>
    <s v="18S"/>
    <s v="18E"/>
    <s v="STANDARD"/>
    <x v="0"/>
    <n v="47282"/>
    <n v="1.0900000000000001"/>
    <s v="000X"/>
    <n v="2710"/>
    <s v="W"/>
    <x v="92"/>
    <s v="DR"/>
    <m/>
    <s v="BEVERLY HILLS"/>
    <m/>
    <s v="PINE RIDGE UNIT 3 PB 8 PG 51 LOT 19 BLK 319"/>
    <n v="185112"/>
    <n v="17370"/>
    <n v="167742"/>
    <n v="148756"/>
    <n v="118756"/>
    <x v="0"/>
    <x v="1107"/>
    <n v="220000"/>
    <n v="2947"/>
    <n v="2420"/>
    <x v="0"/>
    <s v="WARRANTY DEED"/>
    <n v="1"/>
    <x v="1"/>
    <x v="1"/>
    <x v="0"/>
    <m/>
    <n v="1798"/>
    <n v="32"/>
    <x v="0"/>
    <x v="0"/>
    <n v="2984"/>
    <m/>
    <m/>
    <m/>
    <m/>
    <s v="HUGHES JASON M"/>
    <s v="HUGHES SUMMER R"/>
    <s v="2710 W BEAMWOOD DR"/>
    <s v="BEVERLY HILLS FL 34465"/>
  </r>
  <r>
    <x v="3165"/>
    <s v="18E17S320030  03190 0230"/>
    <s v="7492"/>
    <s v="PINE RIDGE UNITS 3 &amp; 4"/>
    <s v="0100"/>
    <s v="Single Family Residential"/>
    <s v="10"/>
    <s v="18S"/>
    <s v="18E"/>
    <s v="STANDARD"/>
    <x v="0"/>
    <n v="48406"/>
    <n v="1.1100000000000001"/>
    <s v="000X"/>
    <n v="2771"/>
    <s v="W"/>
    <x v="65"/>
    <s v="BLVD"/>
    <m/>
    <s v="BEVERLY HILLS"/>
    <m/>
    <s v="PINE RIDGE UNIT 3 PB 8 PG 51 LOT 23 BLK 319"/>
    <n v="202695"/>
    <n v="17780"/>
    <n v="184915"/>
    <n v="176694"/>
    <n v="151694"/>
    <x v="0"/>
    <x v="1108"/>
    <n v="215000"/>
    <n v="2807"/>
    <n v="1565"/>
    <x v="0"/>
    <s v="WARRANTY DEED"/>
    <n v="1"/>
    <x v="14"/>
    <x v="1"/>
    <x v="0"/>
    <m/>
    <n v="1961"/>
    <n v="32"/>
    <x v="0"/>
    <x v="0"/>
    <n v="2739"/>
    <m/>
    <m/>
    <m/>
    <m/>
    <s v="WALTER TIMOTHY E"/>
    <s v="WALTER JOYCE E"/>
    <s v="2771 W MUSTANG BLVD"/>
    <s v="BEVERLY HILLS FL 34465 3412"/>
  </r>
  <r>
    <x v="3166"/>
    <s v="18E17S320030  03190 0290"/>
    <s v="7492"/>
    <s v="PINE RIDGE UNITS 3 &amp; 4"/>
    <s v="0000"/>
    <s v="Vacant Residential"/>
    <s v="10"/>
    <s v="18S"/>
    <s v="18E"/>
    <s v="STANDARD"/>
    <x v="1"/>
    <n v="45818"/>
    <n v="1.05"/>
    <s v="000X"/>
    <n v="2927"/>
    <s v="W"/>
    <x v="65"/>
    <s v="BLVD"/>
    <m/>
    <s v="BEVERLY HILLS"/>
    <m/>
    <s v="PINE RIDGE UNIT 3 PB 8 PG 51 LOT 29 BLK 319"/>
    <n v="16830"/>
    <n v="16830"/>
    <n v="0"/>
    <n v="16830"/>
    <n v="16830"/>
    <x v="1"/>
    <x v="439"/>
    <n v="39500"/>
    <n v="3141"/>
    <n v="1834"/>
    <x v="1"/>
    <s v="WARRANTY DEED"/>
    <m/>
    <x v="6"/>
    <x v="2"/>
    <x v="2"/>
    <m/>
    <m/>
    <m/>
    <x v="2"/>
    <x v="1"/>
    <n v="0"/>
    <m/>
    <m/>
    <m/>
    <m/>
    <s v="COOPER TERRY L"/>
    <s v="SWANSON RICHARD C"/>
    <s v="2984 W BEAMWOOD DR"/>
    <s v="PINE RIDGE FL 34465"/>
  </r>
  <r>
    <x v="3167"/>
    <s v="18E17S320030  03190 0390"/>
    <s v="7492"/>
    <s v="PINE RIDGE UNITS 3 &amp; 4"/>
    <s v="0100"/>
    <s v="Single Family Residential"/>
    <s v="09"/>
    <s v="18S"/>
    <s v="18E"/>
    <s v="STANDARD"/>
    <x v="0"/>
    <n v="43711"/>
    <n v="1"/>
    <s v="000X"/>
    <n v="4469"/>
    <s v="N"/>
    <x v="98"/>
    <s v="DR"/>
    <m/>
    <s v="BEVERLY HILLS"/>
    <m/>
    <s v="PINE RIDGE UNIT 3 PB 8 PG 51 LOT 39 BLK 319 "/>
    <n v="178887"/>
    <n v="16060"/>
    <n v="162827"/>
    <n v="124766"/>
    <n v="99266"/>
    <x v="0"/>
    <x v="48"/>
    <n v="144000"/>
    <n v="1496"/>
    <n v="1023"/>
    <x v="0"/>
    <s v="WARRANTY DEED"/>
    <n v="1"/>
    <x v="20"/>
    <x v="1"/>
    <x v="0"/>
    <m/>
    <n v="1896"/>
    <n v="32"/>
    <x v="1"/>
    <x v="0"/>
    <n v="2692"/>
    <m/>
    <m/>
    <m/>
    <m/>
    <s v="TAYLOR DANIEL P"/>
    <m/>
    <s v="4469 N FICUS DR"/>
    <s v="BEVERLY HILLS FL 34465"/>
  </r>
  <r>
    <x v="3168"/>
    <s v="18E17S320030  00630 0020"/>
    <s v="7492"/>
    <s v="PINE RIDGE UNITS 3 &amp; 4"/>
    <s v="0000"/>
    <s v="Vacant Residential"/>
    <s v="04"/>
    <s v="18S"/>
    <s v="18E"/>
    <s v="STANDARD"/>
    <x v="1"/>
    <n v="45776"/>
    <n v="1.05"/>
    <s v="000X"/>
    <n v="5699"/>
    <s v="N"/>
    <x v="162"/>
    <s v="DR"/>
    <m/>
    <s v="BEVERLY HILLS"/>
    <m/>
    <s v="PINE RIDGE UNIT 3 LOT 2 BLK 63 DESC IN OR BK 634 PG 812"/>
    <n v="16810"/>
    <n v="16810"/>
    <n v="0"/>
    <n v="16810"/>
    <n v="16810"/>
    <x v="1"/>
    <x v="1109"/>
    <n v="16000"/>
    <n v="2834"/>
    <n v="1129"/>
    <x v="1"/>
    <s v="WARRANTY DEED"/>
    <m/>
    <x v="6"/>
    <x v="2"/>
    <x v="2"/>
    <m/>
    <m/>
    <m/>
    <x v="2"/>
    <x v="1"/>
    <n v="0"/>
    <m/>
    <m/>
    <m/>
    <m/>
    <s v="NEW GENERATION BUILDERS-FLORIDA LLC"/>
    <m/>
    <s v="3020 E MAIN ST"/>
    <s v="LAKELAND FL 33801"/>
  </r>
  <r>
    <x v="3169"/>
    <s v="18E17S320030  03200 0030"/>
    <s v="7492"/>
    <s v="PINE RIDGE UNITS 3 &amp; 4"/>
    <s v="0000"/>
    <s v="Vacant Residential"/>
    <s v="09"/>
    <s v="18S"/>
    <s v="18E"/>
    <s v="STANDARD"/>
    <x v="1"/>
    <n v="43663"/>
    <n v="1"/>
    <s v="000X"/>
    <n v="4536"/>
    <s v="N"/>
    <x v="98"/>
    <s v="DR"/>
    <m/>
    <s v="BEVERLY HILLS"/>
    <m/>
    <s v="PINE RIDGE UNIT 3 PB 8 PG 51 LOT 3 BLK 320"/>
    <n v="16040"/>
    <n v="16040"/>
    <n v="0"/>
    <n v="16040"/>
    <n v="16040"/>
    <x v="1"/>
    <x v="464"/>
    <n v="63500"/>
    <n v="2106"/>
    <n v="809"/>
    <x v="1"/>
    <s v="WARRANTY DEED"/>
    <m/>
    <x v="6"/>
    <x v="2"/>
    <x v="2"/>
    <m/>
    <m/>
    <m/>
    <x v="2"/>
    <x v="1"/>
    <n v="0"/>
    <m/>
    <m/>
    <m/>
    <m/>
    <s v="AMELLO PATRICK S JR"/>
    <s v="PATRICIK S AMELLO JR QSS TRUST"/>
    <s v="705 WILLIAM ST"/>
    <s v="BOONTON NJ 07005"/>
  </r>
  <r>
    <x v="3170"/>
    <s v="18E17S320030  00630 0060"/>
    <s v="7492"/>
    <s v="PINE RIDGE UNITS 3 &amp; 4"/>
    <s v="0100"/>
    <s v="Single Family Residential"/>
    <s v="04"/>
    <s v="18S"/>
    <s v="18E"/>
    <s v="STANDARD"/>
    <x v="0"/>
    <n v="46534"/>
    <n v="1.07"/>
    <s v="000X"/>
    <n v="5592"/>
    <s v="N"/>
    <x v="93"/>
    <s v="DR"/>
    <m/>
    <s v="BEVERLY HILLS"/>
    <m/>
    <s v="PINE RIDGE UNIT 3 PB 8 PG 51 LOT 6 BLK 63"/>
    <n v="201779"/>
    <n v="17090"/>
    <n v="184689"/>
    <n v="153918"/>
    <n v="128918"/>
    <x v="0"/>
    <x v="42"/>
    <n v="245000"/>
    <n v="1810"/>
    <n v="1058"/>
    <x v="0"/>
    <s v="WARRANTY DEED"/>
    <n v="1"/>
    <x v="20"/>
    <x v="1"/>
    <x v="0"/>
    <m/>
    <n v="1820"/>
    <n v="32"/>
    <x v="0"/>
    <x v="0"/>
    <n v="2748"/>
    <m/>
    <m/>
    <m/>
    <m/>
    <s v="ALLEN SADIE P"/>
    <m/>
    <s v="PO BOX 640369"/>
    <s v="BEVERLY HILLS FL 34464 0369"/>
  </r>
  <r>
    <x v="3171"/>
    <s v="18E17S320030  00630 0110"/>
    <s v="7492"/>
    <s v="PINE RIDGE UNITS 3 &amp; 4"/>
    <s v="0100"/>
    <s v="Single Family Residential"/>
    <s v="04"/>
    <s v="18S"/>
    <s v="18E"/>
    <s v="STANDARD"/>
    <x v="0"/>
    <n v="50401"/>
    <n v="1.1599999999999999"/>
    <s v="000X"/>
    <n v="5396"/>
    <s v="N"/>
    <x v="93"/>
    <s v="DR"/>
    <m/>
    <s v="BEVERLY HILLS"/>
    <m/>
    <s v="PINE RIDGE UNIT 3 PB 8 PG 51 LOT 11 BLK 63"/>
    <n v="267183"/>
    <n v="18510"/>
    <n v="248673"/>
    <n v="217367"/>
    <n v="192367"/>
    <x v="1"/>
    <x v="1020"/>
    <n v="380000"/>
    <n v="3077"/>
    <n v="653"/>
    <x v="0"/>
    <s v="WARRANTY DEED"/>
    <n v="1"/>
    <x v="43"/>
    <x v="0"/>
    <x v="1"/>
    <m/>
    <n v="2408"/>
    <n v="32"/>
    <x v="1"/>
    <x v="0"/>
    <n v="3647"/>
    <m/>
    <m/>
    <m/>
    <m/>
    <s v="ALLEN CALVIN R"/>
    <m/>
    <s v="708 14TH CAVALRY LOOP"/>
    <s v="FORT LEAVENWORTH KS 66027"/>
  </r>
  <r>
    <x v="3172"/>
    <s v="18E17S320030  00630 0200"/>
    <s v="7492"/>
    <s v="PINE RIDGE UNITS 3 &amp; 4"/>
    <s v="0100"/>
    <s v="Single Family Residential"/>
    <s v="04"/>
    <s v="18S"/>
    <s v="18E"/>
    <s v="STANDARD"/>
    <x v="0"/>
    <n v="44819"/>
    <n v="1.03"/>
    <s v="000X"/>
    <n v="5541"/>
    <s v="N"/>
    <x v="162"/>
    <s v="DR"/>
    <m/>
    <s v="BEVERLY HILLS"/>
    <m/>
    <s v="PINE RIDGE UNIT 3 PB 8 PG 51 LOT 20 BLK 63"/>
    <n v="247965"/>
    <n v="16460"/>
    <n v="231505"/>
    <n v="177104"/>
    <n v="151104"/>
    <x v="0"/>
    <x v="136"/>
    <n v="11500"/>
    <n v="1104"/>
    <n v="1458"/>
    <x v="1"/>
    <s v="WARRANTY DEED"/>
    <n v="1"/>
    <x v="10"/>
    <x v="1"/>
    <x v="0"/>
    <m/>
    <n v="2575"/>
    <n v="32"/>
    <x v="0"/>
    <x v="0"/>
    <n v="3651"/>
    <m/>
    <m/>
    <m/>
    <m/>
    <s v="BARTELS ANNA M"/>
    <m/>
    <s v="5541 N MOCK ORANGE DR"/>
    <s v="BEVERLY HILLS FL 34465"/>
  </r>
  <r>
    <x v="3173"/>
    <s v="18E17S320030  00640 0110"/>
    <s v="7492"/>
    <s v="PINE RIDGE UNITS 3 &amp; 4"/>
    <s v="0000"/>
    <s v="Vacant Residential"/>
    <s v="04"/>
    <s v="18S"/>
    <s v="18E"/>
    <s v="GOLF"/>
    <x v="1"/>
    <n v="44703"/>
    <n v="1.03"/>
    <s v="000X"/>
    <n v="3056"/>
    <s v="W"/>
    <x v="163"/>
    <s v="DR"/>
    <m/>
    <s v="BEVERLY HILLS"/>
    <m/>
    <s v="PINE RIDGE UNIT 3 PB 8 PG 51 LOT 11 BLK 64"/>
    <n v="25200"/>
    <n v="25200"/>
    <n v="0"/>
    <n v="25200"/>
    <n v="25200"/>
    <x v="1"/>
    <x v="105"/>
    <n v="32000"/>
    <n v="3071"/>
    <n v="1675"/>
    <x v="1"/>
    <s v="WARRANTY DEED"/>
    <m/>
    <x v="6"/>
    <x v="2"/>
    <x v="2"/>
    <m/>
    <m/>
    <m/>
    <x v="2"/>
    <x v="1"/>
    <n v="0"/>
    <m/>
    <m/>
    <m/>
    <m/>
    <s v="BRODERICK WAYNE J"/>
    <s v="BRODERICK RENEE L"/>
    <s v="16934 KEY LIME BLVD"/>
    <s v="LOXAHATCHEE FL 33470"/>
  </r>
  <r>
    <x v="3174"/>
    <s v="18E17S320030  00640 0120"/>
    <s v="7492"/>
    <s v="PINE RIDGE UNITS 3 &amp; 4"/>
    <s v="0000"/>
    <s v="Vacant Residential"/>
    <s v="04"/>
    <s v="18S"/>
    <s v="18E"/>
    <s v="GOLF"/>
    <x v="1"/>
    <n v="44704"/>
    <n v="1.03"/>
    <s v="000X"/>
    <n v="3098"/>
    <s v="W"/>
    <x v="163"/>
    <s v="DR"/>
    <m/>
    <s v="BEVERLY HILLS"/>
    <m/>
    <s v="PINE RIDGE UNIT 3 LOT 12 BLK 64 DESCR IN O R BK 572 PG 1733"/>
    <n v="25200"/>
    <n v="25200"/>
    <n v="0"/>
    <n v="25200"/>
    <n v="25200"/>
    <x v="1"/>
    <x v="23"/>
    <m/>
    <m/>
    <m/>
    <x v="2"/>
    <m/>
    <m/>
    <x v="6"/>
    <x v="2"/>
    <x v="2"/>
    <m/>
    <m/>
    <m/>
    <x v="2"/>
    <x v="1"/>
    <n v="0"/>
    <m/>
    <m/>
    <m/>
    <m/>
    <s v="PRIMELLES JOSE A"/>
    <m/>
    <s v="550 PARK AVE"/>
    <s v="MANISTIQUE MI 49854 1628"/>
  </r>
  <r>
    <x v="3175"/>
    <s v="18E17S320030  03190 0080"/>
    <s v="7492"/>
    <s v="PINE RIDGE UNITS 3 &amp; 4"/>
    <s v="0100"/>
    <s v="Single Family Residential"/>
    <s v="09"/>
    <s v="18S"/>
    <s v="18E"/>
    <s v="1.0 TO 2.5 ACRES HIGH"/>
    <x v="0"/>
    <n v="72808"/>
    <n v="1.67"/>
    <s v="000X"/>
    <n v="2918"/>
    <s v="W"/>
    <x v="92"/>
    <s v="DR"/>
    <m/>
    <s v="BEVERLY HILLS"/>
    <m/>
    <s v="PINE RIDGE UNIT 3 PB 8 PG 51 LOT 8 BLK 319"/>
    <n v="223920"/>
    <n v="20890"/>
    <n v="203030"/>
    <n v="167087"/>
    <n v="142087"/>
    <x v="0"/>
    <x v="446"/>
    <n v="20000"/>
    <n v="1258"/>
    <n v="1938"/>
    <x v="1"/>
    <s v="FROM DEVELOPERS"/>
    <n v="1"/>
    <x v="11"/>
    <x v="1"/>
    <x v="0"/>
    <n v="1"/>
    <n v="2281"/>
    <n v="32"/>
    <x v="0"/>
    <x v="0"/>
    <n v="3243"/>
    <m/>
    <m/>
    <m/>
    <m/>
    <s v="FREUND GILBERT E"/>
    <s v="FREUND ANA I"/>
    <s v="2918 W BEAMWOOD DR"/>
    <s v="BEVERLY HILLS FL 34465"/>
  </r>
  <r>
    <x v="3176"/>
    <s v="18E17S320030  00610 0320"/>
    <s v="7492"/>
    <s v="PINE RIDGE UNITS 3 &amp; 4"/>
    <s v="0100"/>
    <s v="Single Family Residential"/>
    <s v="04"/>
    <s v="18S"/>
    <s v="18E"/>
    <s v="GOLF"/>
    <x v="0"/>
    <n v="43892"/>
    <n v="1.01"/>
    <s v="000X"/>
    <n v="5537"/>
    <s v="N"/>
    <x v="161"/>
    <s v="PT"/>
    <m/>
    <s v="BEVERLY HILLS"/>
    <m/>
    <s v="PINE RIDGE UNIT 3 PB 8 PG 51 LOT 32 BLK 61"/>
    <n v="320400"/>
    <n v="23980"/>
    <n v="296420"/>
    <n v="264707"/>
    <n v="239707"/>
    <x v="0"/>
    <x v="112"/>
    <n v="32000"/>
    <n v="1617"/>
    <n v="275"/>
    <x v="1"/>
    <s v="WARRANTY DEED"/>
    <n v="1"/>
    <x v="24"/>
    <x v="5"/>
    <x v="4"/>
    <m/>
    <n v="2802"/>
    <n v="32"/>
    <x v="0"/>
    <x v="0"/>
    <n v="4263"/>
    <m/>
    <m/>
    <m/>
    <m/>
    <s v="BROPHY MICHAEL R"/>
    <s v="BROPHY HELEN A"/>
    <s v="5537 N TWINKLE PT"/>
    <s v="BEVERLY HILLS FL 34465"/>
  </r>
  <r>
    <x v="3177"/>
    <s v="18E17S320030  03190 0350"/>
    <s v="7492"/>
    <s v="PINE RIDGE UNITS 3 &amp; 4"/>
    <s v="0000"/>
    <s v="Vacant Residential"/>
    <s v="09"/>
    <s v="18S"/>
    <s v="18E"/>
    <s v="STANDARD"/>
    <x v="1"/>
    <n v="43815"/>
    <n v="1.01"/>
    <s v="000X"/>
    <n v="4331"/>
    <s v="N"/>
    <x v="98"/>
    <s v="DR"/>
    <m/>
    <s v="BEVERLY HILLS"/>
    <m/>
    <s v="PINE RIDGE UNIT 3 PB 8 PG 51 LOT 35 BLK 319"/>
    <n v="16090"/>
    <n v="16090"/>
    <n v="0"/>
    <n v="16090"/>
    <n v="16090"/>
    <x v="1"/>
    <x v="1110"/>
    <n v="22000"/>
    <n v="2957"/>
    <n v="1924"/>
    <x v="1"/>
    <s v="WARRANTY DEED"/>
    <m/>
    <x v="6"/>
    <x v="2"/>
    <x v="2"/>
    <m/>
    <m/>
    <m/>
    <x v="2"/>
    <x v="1"/>
    <n v="0"/>
    <m/>
    <m/>
    <m/>
    <m/>
    <s v="BROOKS WINSTON"/>
    <s v="BROOKS JESSICA"/>
    <s v="4299 N FICUS DR"/>
    <s v="BEVERLY HILLS FL 34465"/>
  </r>
  <r>
    <x v="3178"/>
    <s v="18E17S320030  00610 0330"/>
    <s v="7492"/>
    <s v="PINE RIDGE UNITS 3 &amp; 4"/>
    <s v="0100"/>
    <s v="Single Family Residential"/>
    <s v="04"/>
    <s v="18S"/>
    <s v="18E"/>
    <s v="GOLF"/>
    <x v="0"/>
    <n v="43928"/>
    <n v="1.01"/>
    <s v="000X"/>
    <n v="5625"/>
    <s v="N"/>
    <x v="159"/>
    <s v="CIR"/>
    <m/>
    <s v="BEVERLY HILLS"/>
    <m/>
    <s v="PINE RIDGE UNIT 3 PB 8 PG 51 LOT 33 BLK 61"/>
    <n v="196855"/>
    <n v="23980"/>
    <n v="172875"/>
    <n v="152110"/>
    <n v="127110"/>
    <x v="0"/>
    <x v="1111"/>
    <n v="234500"/>
    <n v="3076"/>
    <n v="1660"/>
    <x v="0"/>
    <s v="WARRANTY DEED"/>
    <n v="1"/>
    <x v="16"/>
    <x v="1"/>
    <x v="0"/>
    <m/>
    <n v="1787"/>
    <n v="32"/>
    <x v="0"/>
    <x v="0"/>
    <n v="2531"/>
    <m/>
    <m/>
    <m/>
    <m/>
    <s v="MOWBRAY FRANK"/>
    <s v="MOWBRAY LORI"/>
    <s v="5625 N ROSEDALE CIR"/>
    <s v="BEVERLY HILLS FL 34465"/>
  </r>
  <r>
    <x v="3179"/>
    <s v="18E17S320030  00620 0010"/>
    <s v="7492"/>
    <s v="PINE RIDGE UNITS 3 &amp; 4"/>
    <s v="0000"/>
    <s v="Vacant Residential"/>
    <s v="04"/>
    <s v="18S"/>
    <s v="18E"/>
    <s v="STANDARD"/>
    <x v="1"/>
    <n v="50491"/>
    <n v="1.1599999999999999"/>
    <s v="000X"/>
    <n v="5330"/>
    <s v="N"/>
    <x v="86"/>
    <s v="DR"/>
    <m/>
    <s v="BEVERLY HILLS"/>
    <m/>
    <s v="PINE RIDGE UNIT 3 LOT 1 BLK 62 DESC IN OR BK 723 PG 386"/>
    <n v="18550"/>
    <n v="18550"/>
    <n v="0"/>
    <n v="18550"/>
    <n v="18550"/>
    <x v="1"/>
    <x v="23"/>
    <m/>
    <m/>
    <m/>
    <x v="2"/>
    <m/>
    <m/>
    <x v="6"/>
    <x v="2"/>
    <x v="2"/>
    <m/>
    <m/>
    <m/>
    <x v="2"/>
    <x v="1"/>
    <n v="0"/>
    <m/>
    <m/>
    <m/>
    <m/>
    <s v="KORVER F L A"/>
    <s v="KORVER-MEPPELINK Y E"/>
    <s v="HEYEDAAL 23"/>
    <s v=" 6228 GW THE NETHERLANDS"/>
  </r>
  <r>
    <x v="3180"/>
    <s v="18E17S320030  03190 0370"/>
    <s v="7492"/>
    <s v="PINE RIDGE UNITS 3 &amp; 4"/>
    <s v="0100"/>
    <s v="Single Family Residential"/>
    <s v="09"/>
    <s v="18S"/>
    <s v="18E"/>
    <s v="STANDARD"/>
    <x v="0"/>
    <n v="43763"/>
    <n v="1"/>
    <s v="000X"/>
    <n v="4405"/>
    <s v="N"/>
    <x v="98"/>
    <s v="DR"/>
    <m/>
    <s v="BEVERLY HILLS"/>
    <m/>
    <s v="PINE RIDGE UNIT 3 PB 8 PG 51 LOT 37 BLK 319"/>
    <n v="238230"/>
    <n v="16080"/>
    <n v="222150"/>
    <n v="202419"/>
    <n v="176919"/>
    <x v="0"/>
    <x v="385"/>
    <n v="320000"/>
    <n v="2030"/>
    <n v="1066"/>
    <x v="0"/>
    <s v="WARRANTY DEED"/>
    <n v="1"/>
    <x v="15"/>
    <x v="1"/>
    <x v="0"/>
    <m/>
    <n v="2014"/>
    <n v="32"/>
    <x v="0"/>
    <x v="0"/>
    <n v="2955"/>
    <m/>
    <m/>
    <m/>
    <m/>
    <s v="OWENS DONALD ANVY"/>
    <s v="OWENS KONOMI S"/>
    <s v="4405 N FICUS DR"/>
    <s v="BEVERLY HILLS FL 34465"/>
  </r>
  <r>
    <x v="3181"/>
    <s v="18E17S320030  03190 0400"/>
    <s v="7492"/>
    <s v="PINE RIDGE UNITS 3 &amp; 4"/>
    <s v="0100"/>
    <s v="Single Family Residential"/>
    <s v="09"/>
    <s v="18S"/>
    <s v="18E"/>
    <s v="STANDARD"/>
    <x v="0"/>
    <n v="46181"/>
    <n v="1.06"/>
    <s v="000X"/>
    <n v="4503"/>
    <s v="N"/>
    <x v="98"/>
    <s v="DR"/>
    <m/>
    <s v="BEVERLY HILLS"/>
    <m/>
    <s v="PINE RIDGE UNIT 3 PB 8 PG 51 LOT 40 BLK 319"/>
    <n v="222332"/>
    <n v="16960"/>
    <n v="205372"/>
    <n v="222332"/>
    <n v="222332"/>
    <x v="0"/>
    <x v="133"/>
    <n v="315000"/>
    <n v="3131"/>
    <n v="1347"/>
    <x v="0"/>
    <s v="WARRANTY DEED"/>
    <n v="1"/>
    <x v="15"/>
    <x v="1"/>
    <x v="0"/>
    <m/>
    <n v="2034"/>
    <n v="32"/>
    <x v="1"/>
    <x v="0"/>
    <n v="3193"/>
    <m/>
    <m/>
    <m/>
    <m/>
    <s v="SELLARDS JENNIFER"/>
    <m/>
    <s v="4503 N FICUS DR"/>
    <s v="BEVERLY HILLS FL 34465"/>
  </r>
  <r>
    <x v="3182"/>
    <s v="18E17S320030  03200 0010"/>
    <s v="7492"/>
    <s v="PINE RIDGE UNITS 3 &amp; 4"/>
    <s v="0000"/>
    <s v="Vacant Residential"/>
    <s v="09"/>
    <s v="18S"/>
    <s v="18E"/>
    <s v="STANDARD"/>
    <x v="1"/>
    <n v="45400"/>
    <n v="1.04"/>
    <s v="000X"/>
    <n v="4600"/>
    <s v="N"/>
    <x v="98"/>
    <s v="DR"/>
    <m/>
    <s v="BEVERLY HILLS"/>
    <m/>
    <s v="PINE RIDGE UNIT 3 PB 8 PG 51 LOT 1 BLK 320 "/>
    <n v="16680"/>
    <n v="16680"/>
    <n v="0"/>
    <n v="16680"/>
    <n v="16680"/>
    <x v="1"/>
    <x v="303"/>
    <n v="15000"/>
    <n v="866"/>
    <n v="869"/>
    <x v="1"/>
    <s v="FROM DEVELOPERS"/>
    <m/>
    <x v="6"/>
    <x v="2"/>
    <x v="2"/>
    <m/>
    <m/>
    <m/>
    <x v="2"/>
    <x v="1"/>
    <n v="0"/>
    <m/>
    <m/>
    <m/>
    <m/>
    <s v="TAN AURORA C"/>
    <m/>
    <s v="1311 DENBY RD"/>
    <s v="BALTIMORE MD 21286 1628"/>
  </r>
  <r>
    <x v="3183"/>
    <s v="18E17S320030  03200 0110"/>
    <s v="7492"/>
    <s v="PINE RIDGE UNITS 3 &amp; 4"/>
    <s v="0000"/>
    <s v="Vacant Residential"/>
    <s v="09"/>
    <s v="18S"/>
    <s v="18E"/>
    <s v="STANDARD"/>
    <x v="1"/>
    <n v="46144"/>
    <n v="1.06"/>
    <s v="000X"/>
    <n v="4329"/>
    <s v="N"/>
    <x v="91"/>
    <s v="BLVD"/>
    <m/>
    <s v="BEVERLY HILLS"/>
    <m/>
    <s v="PINE RIDGE UNIT 3 PB 8 PG 51 LOT 11 BLK 320"/>
    <n v="16950"/>
    <n v="16950"/>
    <n v="0"/>
    <n v="16950"/>
    <n v="16950"/>
    <x v="1"/>
    <x v="23"/>
    <m/>
    <m/>
    <m/>
    <x v="2"/>
    <m/>
    <m/>
    <x v="6"/>
    <x v="2"/>
    <x v="2"/>
    <m/>
    <m/>
    <m/>
    <x v="2"/>
    <x v="1"/>
    <n v="0"/>
    <m/>
    <m/>
    <m/>
    <m/>
    <s v="STRAEHLER MATTHIAS"/>
    <m/>
    <s v="BEETHOVENSTR 45"/>
    <s v=" 72458 WEST GERMANY"/>
  </r>
  <r>
    <x v="3184"/>
    <s v="18E17S320030  00630 0090"/>
    <s v="7492"/>
    <s v="PINE RIDGE UNITS 3 &amp; 4"/>
    <s v="0000"/>
    <s v="Vacant Residential"/>
    <s v="04"/>
    <s v="18S"/>
    <s v="18E"/>
    <s v="STANDARD"/>
    <x v="1"/>
    <n v="47882"/>
    <n v="1.1000000000000001"/>
    <s v="000X"/>
    <n v="5472"/>
    <s v="N"/>
    <x v="93"/>
    <s v="DR"/>
    <m/>
    <s v="BEVERLY HILLS"/>
    <m/>
    <s v="PINE RIDGE UNIT 3 LOT 9 BLK 63 DESC IN OR BK 739 PG 16"/>
    <n v="17590"/>
    <n v="17590"/>
    <n v="0"/>
    <n v="17590"/>
    <n v="17590"/>
    <x v="1"/>
    <x v="552"/>
    <n v="13600"/>
    <n v="3152"/>
    <n v="1372"/>
    <x v="1"/>
    <s v="WARRANTY DEED"/>
    <m/>
    <x v="6"/>
    <x v="2"/>
    <x v="2"/>
    <m/>
    <m/>
    <m/>
    <x v="2"/>
    <x v="1"/>
    <n v="0"/>
    <m/>
    <m/>
    <m/>
    <m/>
    <s v="LAND BUY USA LLC"/>
    <m/>
    <s v="330 3RD ST S 1208"/>
    <s v="SAINT PETERSBURG FL 33701"/>
  </r>
  <r>
    <x v="3185"/>
    <s v="18E17S320030  00630 0170"/>
    <s v="7492"/>
    <s v="PINE RIDGE UNITS 3 &amp; 4"/>
    <s v="0100"/>
    <s v="Single Family Residential"/>
    <s v="04"/>
    <s v="18S"/>
    <s v="18E"/>
    <s v="STANDARD"/>
    <x v="0"/>
    <n v="44974"/>
    <n v="1.03"/>
    <s v="000X"/>
    <n v="5443"/>
    <s v="N"/>
    <x v="162"/>
    <s v="DR"/>
    <m/>
    <s v="BEVERLY HILLS"/>
    <m/>
    <s v="PINE RIDGE UNIT 3 PB 8 PG 51 LOT 17 BLK 63"/>
    <n v="177129"/>
    <n v="16520"/>
    <n v="160609"/>
    <n v="168738"/>
    <n v="143238"/>
    <x v="0"/>
    <x v="724"/>
    <n v="234000"/>
    <n v="3082"/>
    <n v="162"/>
    <x v="0"/>
    <s v="WARRANTY DEED"/>
    <n v="1"/>
    <x v="18"/>
    <x v="1"/>
    <x v="0"/>
    <m/>
    <n v="1667"/>
    <n v="32"/>
    <x v="1"/>
    <x v="0"/>
    <n v="2201"/>
    <m/>
    <m/>
    <m/>
    <m/>
    <s v="KNAPIK MATTHEW S"/>
    <s v="BARNETTE ANNELIESE R"/>
    <s v="5443 N MOCK ORANGE DR"/>
    <s v="BEVERLY HILLS FL 34465"/>
  </r>
  <r>
    <x v="3186"/>
    <s v="18E17S320030  00630 0210"/>
    <s v="7492"/>
    <s v="PINE RIDGE UNITS 3 &amp; 4"/>
    <s v="0100"/>
    <s v="Single Family Residential"/>
    <s v="04"/>
    <s v="18S"/>
    <s v="18E"/>
    <s v="STANDARD"/>
    <x v="0"/>
    <n v="46318"/>
    <n v="1.06"/>
    <s v="000X"/>
    <n v="5573"/>
    <s v="N"/>
    <x v="162"/>
    <s v="DR"/>
    <m/>
    <s v="BEVERLY HILLS"/>
    <m/>
    <s v="PINE RIDGE UNIT 3 PB 8 PG 51 LOT 21 BLK 63"/>
    <n v="215279"/>
    <n v="17010"/>
    <n v="198269"/>
    <n v="129148"/>
    <n v="104148"/>
    <x v="0"/>
    <x v="1112"/>
    <n v="167000"/>
    <n v="2729"/>
    <n v="394"/>
    <x v="0"/>
    <s v="WARRANTY DEED"/>
    <n v="1"/>
    <x v="18"/>
    <x v="1"/>
    <x v="0"/>
    <m/>
    <n v="2062"/>
    <n v="32"/>
    <x v="0"/>
    <x v="0"/>
    <n v="3007"/>
    <m/>
    <m/>
    <m/>
    <m/>
    <s v="FOLEY JOHN J"/>
    <m/>
    <s v="5573 N MOCK ORANGE DR"/>
    <s v="BEVERLY HILLS FL 34465"/>
  </r>
  <r>
    <x v="3187"/>
    <s v="18E17S320030  00640 0050"/>
    <s v="7492"/>
    <s v="PINE RIDGE UNITS 3 &amp; 4"/>
    <s v="0100"/>
    <s v="Single Family Residential"/>
    <s v="03"/>
    <s v="18S"/>
    <s v="18E"/>
    <s v="GOLF"/>
    <x v="0"/>
    <n v="46259"/>
    <n v="1.06"/>
    <s v="000X"/>
    <n v="2900"/>
    <s v="W"/>
    <x v="163"/>
    <s v="DR"/>
    <m/>
    <s v="BEVERLY HILLS"/>
    <m/>
    <s v="PINE RIDGE UNIT 3 PB 8 PG 51 LOT 5 BLK 64"/>
    <n v="376592"/>
    <n v="25380"/>
    <n v="351212"/>
    <n v="325359"/>
    <n v="300359"/>
    <x v="0"/>
    <x v="1113"/>
    <n v="440000"/>
    <n v="2880"/>
    <n v="74"/>
    <x v="0"/>
    <s v="WARRANTY DEED"/>
    <n v="1"/>
    <x v="3"/>
    <x v="1"/>
    <x v="1"/>
    <m/>
    <n v="3320"/>
    <n v="32"/>
    <x v="0"/>
    <x v="0"/>
    <n v="5116"/>
    <m/>
    <m/>
    <m/>
    <m/>
    <s v="GRIFFIN ROBERT FRANCIS"/>
    <m/>
    <s v="2900 W LANTANA DR"/>
    <s v="BEVERLY HILLS FL 34465"/>
  </r>
  <r>
    <x v="3188"/>
    <s v="18E17S320030  00640 0070"/>
    <s v="7492"/>
    <s v="PINE RIDGE UNITS 3 &amp; 4"/>
    <s v="0100"/>
    <s v="Single Family Residential"/>
    <s v="03"/>
    <s v="18S"/>
    <s v="18E"/>
    <s v="GOLF"/>
    <x v="0"/>
    <n v="44682"/>
    <n v="1.03"/>
    <s v="000X"/>
    <n v="2940"/>
    <s v="W"/>
    <x v="163"/>
    <s v="DR"/>
    <m/>
    <s v="BEVERLY HILLS"/>
    <m/>
    <s v="PINE RIDGE UNIT 3 PB 8 PG 51 LOT 7 BLK 64"/>
    <n v="372725"/>
    <n v="23730"/>
    <n v="348995"/>
    <n v="317337"/>
    <n v="292337"/>
    <x v="0"/>
    <x v="41"/>
    <n v="334000"/>
    <n v="2560"/>
    <n v="206"/>
    <x v="0"/>
    <s v="WARRANTY DEED"/>
    <n v="1"/>
    <x v="20"/>
    <x v="1"/>
    <x v="1"/>
    <m/>
    <n v="3730"/>
    <n v="32"/>
    <x v="0"/>
    <x v="0"/>
    <n v="5154"/>
    <m/>
    <m/>
    <m/>
    <m/>
    <s v="HERMAN DEBORAH M"/>
    <s v="HERMAN SAMUEL M"/>
    <s v="2940 W LANTANA DR"/>
    <s v="BEVERLY HILLS FL 34465"/>
  </r>
  <r>
    <x v="3189"/>
    <s v="18E17S320030  03190 0100"/>
    <s v="7492"/>
    <s v="PINE RIDGE UNITS 3 &amp; 4"/>
    <s v="0000"/>
    <s v="Vacant Residential"/>
    <s v="10"/>
    <s v="18S"/>
    <s v="18E"/>
    <s v="STANDARD"/>
    <x v="1"/>
    <n v="46847"/>
    <n v="1.08"/>
    <s v="000X"/>
    <n v="2912"/>
    <s v="W"/>
    <x v="92"/>
    <s v="DR"/>
    <m/>
    <s v="BEVERLY HILLS"/>
    <m/>
    <s v="PINE RIDGE UNIT 3 PB 8 PG 51 LOT 10 BLK 319"/>
    <n v="17210"/>
    <n v="17210"/>
    <n v="0"/>
    <n v="17210"/>
    <n v="17210"/>
    <x v="1"/>
    <x v="667"/>
    <n v="30000"/>
    <n v="3114"/>
    <n v="1443"/>
    <x v="1"/>
    <s v="WARRANTY DEED"/>
    <m/>
    <x v="6"/>
    <x v="2"/>
    <x v="2"/>
    <m/>
    <m/>
    <m/>
    <x v="2"/>
    <x v="1"/>
    <n v="0"/>
    <m/>
    <m/>
    <m/>
    <m/>
    <s v="WILLIAMS TANYA MARYANN"/>
    <s v="ROWLAND JOAN SANJANA"/>
    <s v="581 W FENWAY DR"/>
    <s v="HERNANDO FL 34442"/>
  </r>
  <r>
    <x v="3190"/>
    <s v="18E17S320030  03190 0130"/>
    <s v="7492"/>
    <s v="PINE RIDGE UNITS 3 &amp; 4"/>
    <s v="0100"/>
    <s v="Single Family Residential"/>
    <s v="10"/>
    <s v="18S"/>
    <s v="18E"/>
    <s v="STANDARD"/>
    <x v="0"/>
    <n v="46035"/>
    <n v="1.06"/>
    <s v="000X"/>
    <n v="2858"/>
    <s v="W"/>
    <x v="92"/>
    <s v="DR"/>
    <m/>
    <s v="BEVERLY HILLS"/>
    <m/>
    <s v="PINE RIDGE UNIT 3 PB 8 PG 51 LOT 13 BLK 319"/>
    <n v="224550"/>
    <n v="16910"/>
    <n v="207640"/>
    <n v="166785"/>
    <n v="141785"/>
    <x v="0"/>
    <x v="38"/>
    <n v="250000"/>
    <n v="1829"/>
    <n v="2179"/>
    <x v="0"/>
    <s v="WARRANTY DEED"/>
    <n v="1"/>
    <x v="1"/>
    <x v="1"/>
    <x v="0"/>
    <n v="1"/>
    <n v="2484"/>
    <n v="32"/>
    <x v="0"/>
    <x v="0"/>
    <n v="3395"/>
    <m/>
    <m/>
    <m/>
    <m/>
    <s v="SYPHER RONALD G"/>
    <s v="VIOLETTE ALBERT L"/>
    <s v="2858 W BEAMWOOD DR"/>
    <s v="BEVERLY HILLS FL 34465"/>
  </r>
  <r>
    <x v="3191"/>
    <s v="18E17S320030  03190 0140"/>
    <s v="7492"/>
    <s v="PINE RIDGE UNITS 3 &amp; 4"/>
    <s v="0100"/>
    <s v="Single Family Residential"/>
    <s v="10"/>
    <s v="18S"/>
    <s v="18E"/>
    <s v="STANDARD"/>
    <x v="0"/>
    <n v="46281"/>
    <n v="1.06"/>
    <s v="000X"/>
    <n v="2830"/>
    <s v="W"/>
    <x v="92"/>
    <s v="DR"/>
    <m/>
    <s v="BEVERLY HILLS"/>
    <m/>
    <s v="PINE RIDGE UNIT 3 PB 8 PG 51 LOT 14 BLK 319"/>
    <n v="154239"/>
    <n v="17000"/>
    <n v="137239"/>
    <n v="126288"/>
    <n v="100288"/>
    <x v="0"/>
    <x v="447"/>
    <n v="155000"/>
    <n v="2791"/>
    <n v="1404"/>
    <x v="0"/>
    <s v="WARRANTY DEED"/>
    <n v="1"/>
    <x v="1"/>
    <x v="1"/>
    <x v="0"/>
    <m/>
    <n v="1750"/>
    <n v="32"/>
    <x v="1"/>
    <x v="0"/>
    <n v="2434"/>
    <m/>
    <m/>
    <m/>
    <m/>
    <s v="TURMENNE MARCEL"/>
    <s v="TURMENNE LINDA"/>
    <s v="2830 W BEAMWOOD DR"/>
    <s v="BEVERLY HILLS FL 34465 3025"/>
  </r>
  <r>
    <x v="3192"/>
    <s v="18E17S320030  03190 0200"/>
    <s v="7492"/>
    <s v="PINE RIDGE UNITS 3 &amp; 4"/>
    <s v="0100"/>
    <s v="Single Family Residential"/>
    <s v="10"/>
    <s v="18S"/>
    <s v="18E"/>
    <s v="STANDARD"/>
    <x v="0"/>
    <n v="47958"/>
    <n v="1.1000000000000001"/>
    <s v="000X"/>
    <n v="2704"/>
    <s v="W"/>
    <x v="92"/>
    <s v="DR"/>
    <m/>
    <s v="BEVERLY HILLS"/>
    <m/>
    <s v="PINE RIDGE UNIT 3 PB 8 PG 51 LOT 20 BLK 319"/>
    <n v="239763"/>
    <n v="17620"/>
    <n v="222143"/>
    <n v="178911"/>
    <n v="148911"/>
    <x v="0"/>
    <x v="150"/>
    <n v="15000"/>
    <n v="1602"/>
    <n v="1679"/>
    <x v="1"/>
    <s v="WARRANTY DEED"/>
    <n v="1"/>
    <x v="15"/>
    <x v="1"/>
    <x v="0"/>
    <n v="1"/>
    <n v="2191"/>
    <n v="32"/>
    <x v="0"/>
    <x v="0"/>
    <n v="3339"/>
    <m/>
    <m/>
    <m/>
    <m/>
    <s v="LUTSKY PETER J"/>
    <s v="LUTSKY MARIE M"/>
    <s v="2704 W BEAMWOOD DR"/>
    <s v="BEVERLY HILLS FL 34465"/>
  </r>
  <r>
    <x v="3193"/>
    <s v="18E17S320030  03190 0220"/>
    <s v="7492"/>
    <s v="PINE RIDGE UNITS 3 &amp; 4"/>
    <s v="0100"/>
    <s v="Single Family Residential"/>
    <s v="10"/>
    <s v="18S"/>
    <s v="18E"/>
    <s v="STANDARD"/>
    <x v="0"/>
    <n v="48334"/>
    <n v="1.1100000000000001"/>
    <s v="000X"/>
    <n v="2697"/>
    <s v="W"/>
    <x v="122"/>
    <s v="DR"/>
    <m/>
    <s v="BEVERLY HILLS"/>
    <m/>
    <s v="PINE RIDGE UNIT 3 PB 8 PG 51 LOT 22 BLK 319"/>
    <n v="168874"/>
    <n v="17750"/>
    <n v="151124"/>
    <n v="168874"/>
    <n v="143874"/>
    <x v="0"/>
    <x v="1114"/>
    <n v="208500"/>
    <n v="2959"/>
    <n v="606"/>
    <x v="0"/>
    <s v="WARRANTY DEED"/>
    <n v="1"/>
    <x v="2"/>
    <x v="1"/>
    <x v="0"/>
    <m/>
    <n v="1717"/>
    <n v="32"/>
    <x v="0"/>
    <x v="0"/>
    <n v="2920"/>
    <m/>
    <m/>
    <m/>
    <m/>
    <s v="YANNICK JOSEPH P JR"/>
    <s v="YANNICK DAWN L"/>
    <s v="2697 W AXELWOOD DR"/>
    <s v="BEVERLY HILLS FL 34465"/>
  </r>
  <r>
    <x v="3194"/>
    <s v="18E17S320030  03190 0310"/>
    <s v="7492"/>
    <s v="PINE RIDGE UNITS 3 &amp; 4"/>
    <s v="0100"/>
    <s v="Single Family Residential"/>
    <s v="10"/>
    <s v="18S"/>
    <s v="18E"/>
    <s v="STANDARD"/>
    <x v="0"/>
    <n v="48410"/>
    <n v="1.1100000000000001"/>
    <s v="000X"/>
    <n v="2985"/>
    <s v="W"/>
    <x v="65"/>
    <s v="BLVD"/>
    <m/>
    <s v="BEVERLY HILLS"/>
    <m/>
    <s v="PINE RIDGE UNIT 3 PB 8 PG 51 LOT 31 BLK 319"/>
    <n v="309237"/>
    <n v="17780"/>
    <n v="291457"/>
    <n v="309237"/>
    <n v="309237"/>
    <x v="1"/>
    <x v="156"/>
    <n v="574900"/>
    <n v="1991"/>
    <n v="2208"/>
    <x v="0"/>
    <s v="WARRANTY DEED"/>
    <n v="1"/>
    <x v="0"/>
    <x v="0"/>
    <x v="1"/>
    <m/>
    <n v="3389"/>
    <n v="32"/>
    <x v="0"/>
    <x v="0"/>
    <n v="4663"/>
    <m/>
    <m/>
    <m/>
    <m/>
    <s v="SCOTT JASON C"/>
    <s v="LORISS-SCOTT HEATHER G"/>
    <s v="2985 W MUSTANG BLVD"/>
    <s v="BEVERLY HILLS FL 34465"/>
  </r>
  <r>
    <x v="3195"/>
    <s v="18E17S320030  00610 0290"/>
    <s v="7492"/>
    <s v="PINE RIDGE UNITS 3 &amp; 4"/>
    <s v="0000"/>
    <s v="Vacant Residential"/>
    <s v="04"/>
    <s v="18S"/>
    <s v="18E"/>
    <s v="GOLF"/>
    <x v="1"/>
    <n v="45114"/>
    <n v="1.04"/>
    <s v="000X"/>
    <n v="5595"/>
    <s v="N"/>
    <x v="161"/>
    <s v="PT"/>
    <m/>
    <s v="BEVERLY HILLS"/>
    <m/>
    <s v="PINE RIDGE UNIT 3 PB 8 PG 51 LOT 29 BLK 61"/>
    <n v="25630"/>
    <n v="25630"/>
    <n v="0"/>
    <n v="25630"/>
    <n v="25630"/>
    <x v="1"/>
    <x v="43"/>
    <n v="130000"/>
    <n v="1963"/>
    <n v="1022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3196"/>
    <s v="18E17S320030  00610 0300"/>
    <s v="7492"/>
    <s v="PINE RIDGE UNITS 3 &amp; 4"/>
    <s v="0100"/>
    <s v="Single Family Residential"/>
    <s v="04"/>
    <s v="18S"/>
    <s v="18E"/>
    <s v="GOLF"/>
    <x v="0"/>
    <n v="45294"/>
    <n v="1.04"/>
    <s v="000X"/>
    <n v="5583"/>
    <s v="N"/>
    <x v="161"/>
    <s v="PT"/>
    <m/>
    <s v="BEVERLY HILLS"/>
    <m/>
    <s v="PINE RIDGE UNIT 3 PB 8 PG 51 LOT 30 BLK 61"/>
    <n v="243635"/>
    <n v="21990"/>
    <n v="221645"/>
    <n v="206609"/>
    <n v="181609"/>
    <x v="0"/>
    <x v="1115"/>
    <n v="270000"/>
    <n v="2844"/>
    <n v="1939"/>
    <x v="0"/>
    <s v="WARRANTY DEED"/>
    <n v="1"/>
    <x v="11"/>
    <x v="1"/>
    <x v="0"/>
    <m/>
    <n v="2539"/>
    <n v="32"/>
    <x v="0"/>
    <x v="0"/>
    <n v="3490"/>
    <m/>
    <m/>
    <m/>
    <m/>
    <s v="HAYS STEVEN J"/>
    <s v="HAYS KATHERINE E"/>
    <s v="5583 N TWINKLE PT"/>
    <s v="BEVERLY HILLS FL 34465"/>
  </r>
  <r>
    <x v="3197"/>
    <s v="18E17S320030  03190 0380"/>
    <s v="7492"/>
    <s v="PINE RIDGE UNITS 3 &amp; 4"/>
    <s v="0100"/>
    <s v="Single Family Residential"/>
    <s v="09"/>
    <s v="18S"/>
    <s v="18E"/>
    <s v="STANDARD"/>
    <x v="0"/>
    <n v="46236"/>
    <n v="1.06"/>
    <s v="000X"/>
    <n v="4437"/>
    <s v="N"/>
    <x v="98"/>
    <s v="DR"/>
    <m/>
    <s v="BEVERLY HILLS"/>
    <m/>
    <s v="PINE RIDGE UNIT 3 PB 8 PG 51 LOT 38 BLK 319"/>
    <n v="263124"/>
    <n v="16980"/>
    <n v="246144"/>
    <n v="240397"/>
    <n v="215397"/>
    <x v="0"/>
    <x v="948"/>
    <n v="302500"/>
    <n v="3081"/>
    <n v="1787"/>
    <x v="0"/>
    <s v="WARRANTY DEED"/>
    <n v="1"/>
    <x v="3"/>
    <x v="1"/>
    <x v="0"/>
    <m/>
    <n v="2366"/>
    <n v="32"/>
    <x v="1"/>
    <x v="0"/>
    <n v="4128"/>
    <m/>
    <m/>
    <m/>
    <m/>
    <s v="FOSS JEAN A"/>
    <s v="FOSS DAVID M"/>
    <s v="4437 N FICUS DR"/>
    <s v="BEVERLY HILLS FL 34465"/>
  </r>
  <r>
    <x v="3198"/>
    <s v="18E17S320030  00620 0030"/>
    <s v="7492"/>
    <s v="PINE RIDGE UNITS 3 &amp; 4"/>
    <s v="0000"/>
    <s v="Vacant Residential"/>
    <s v="04"/>
    <s v="18S"/>
    <s v="18E"/>
    <s v="STANDARD"/>
    <x v="1"/>
    <n v="50491"/>
    <n v="1.1599999999999999"/>
    <s v="000X"/>
    <n v="5246"/>
    <s v="N"/>
    <x v="86"/>
    <s v="DR"/>
    <m/>
    <s v="BEVERLY HILLS"/>
    <m/>
    <s v="PINE RIDGE UNIT 3 PB 8 PG 51 LOT 3 BLK 62 DESC IN OR BK 917"/>
    <n v="18550"/>
    <n v="18550"/>
    <n v="0"/>
    <n v="18550"/>
    <n v="18550"/>
    <x v="1"/>
    <x v="23"/>
    <m/>
    <m/>
    <m/>
    <x v="2"/>
    <m/>
    <m/>
    <x v="6"/>
    <x v="2"/>
    <x v="2"/>
    <m/>
    <m/>
    <m/>
    <x v="2"/>
    <x v="1"/>
    <n v="0"/>
    <m/>
    <m/>
    <m/>
    <m/>
    <s v="LUBKE BRITTA"/>
    <m/>
    <s v="SCHWARZER WEG 29"/>
    <s v=" 32549 GERMANY"/>
  </r>
  <r>
    <x v="3199"/>
    <s v="18E17S320030  00620 0040"/>
    <s v="7492"/>
    <s v="PINE RIDGE UNITS 3 &amp; 4"/>
    <s v="0100"/>
    <s v="Single Family Residential"/>
    <s v="04"/>
    <s v="18S"/>
    <s v="18E"/>
    <s v="STANDARD"/>
    <x v="0"/>
    <n v="51376"/>
    <n v="1.18"/>
    <s v="000X"/>
    <n v="5301"/>
    <s v="N"/>
    <x v="93"/>
    <s v="DR"/>
    <m/>
    <s v="BEVERLY HILLS"/>
    <m/>
    <s v="PINE RIDGE UNIT 3 PB 8 PG 51 LOT 4 BLK 62"/>
    <n v="222641"/>
    <n v="18870"/>
    <n v="203771"/>
    <n v="222641"/>
    <n v="222641"/>
    <x v="1"/>
    <x v="1116"/>
    <n v="258000"/>
    <n v="2886"/>
    <n v="1526"/>
    <x v="0"/>
    <s v="WARRANTY DEED"/>
    <n v="1"/>
    <x v="21"/>
    <x v="1"/>
    <x v="0"/>
    <m/>
    <n v="2158"/>
    <n v="32"/>
    <x v="0"/>
    <x v="0"/>
    <n v="3211"/>
    <m/>
    <m/>
    <m/>
    <m/>
    <s v="GILLIGAN EUGENE P"/>
    <s v="GILLIGAN KATHLEEN S"/>
    <s v="214 HONEY RUN RD"/>
    <s v="BLAIRSTOWN NJ 07825"/>
  </r>
  <r>
    <x v="3200"/>
    <s v="18E17S320030  00630 0010"/>
    <s v="7492"/>
    <s v="PINE RIDGE UNITS 3 &amp; 4"/>
    <s v="0100"/>
    <s v="Single Family Residential"/>
    <s v="04"/>
    <s v="18S"/>
    <s v="18E"/>
    <s v="STANDARD"/>
    <x v="0"/>
    <n v="43857"/>
    <n v="1.01"/>
    <s v="000X"/>
    <n v="5675"/>
    <s v="N"/>
    <x v="162"/>
    <s v="DR"/>
    <m/>
    <s v="BEVERLY HILLS"/>
    <m/>
    <s v="PINE RIDGE UNIT 3 PB 8 PG 51 LOT 1 BLK 63"/>
    <n v="206846"/>
    <n v="16110"/>
    <n v="190736"/>
    <n v="203961"/>
    <n v="178961"/>
    <x v="0"/>
    <x v="481"/>
    <n v="197000"/>
    <n v="2926"/>
    <n v="423"/>
    <x v="0"/>
    <s v="WARRANTY DEED"/>
    <n v="1"/>
    <x v="21"/>
    <x v="1"/>
    <x v="0"/>
    <n v="1"/>
    <n v="1958"/>
    <n v="32"/>
    <x v="0"/>
    <x v="0"/>
    <n v="2807"/>
    <m/>
    <m/>
    <m/>
    <m/>
    <s v="DIETRICH EDWARD C"/>
    <s v="DIETRICH CARYN A"/>
    <s v="5675 N MOCK ORANGE DR"/>
    <s v="BEVERLY HILLS FL 34464"/>
  </r>
  <r>
    <x v="3201"/>
    <s v="18E17S320030  00630 0050"/>
    <s v="7492"/>
    <s v="PINE RIDGE UNITS 3 &amp; 4"/>
    <s v="0100"/>
    <s v="Single Family Residential"/>
    <s v="04"/>
    <s v="18S"/>
    <s v="18E"/>
    <s v="STANDARD"/>
    <x v="0"/>
    <n v="45386"/>
    <n v="1.04"/>
    <s v="000X"/>
    <n v="5624"/>
    <s v="N"/>
    <x v="93"/>
    <s v="DR"/>
    <m/>
    <s v="BEVERLY HILLS"/>
    <m/>
    <s v="PINE RIDGE UNIT 3 PB 8 PG 51 LOT 5 BLK 63"/>
    <n v="191176"/>
    <n v="16670"/>
    <n v="174506"/>
    <n v="146253"/>
    <n v="121253"/>
    <x v="0"/>
    <x v="1117"/>
    <n v="295000"/>
    <n v="3127"/>
    <n v="2444"/>
    <x v="0"/>
    <s v="WARRANTY DEED"/>
    <n v="1"/>
    <x v="20"/>
    <x v="1"/>
    <x v="0"/>
    <m/>
    <n v="1655"/>
    <n v="32"/>
    <x v="0"/>
    <x v="0"/>
    <n v="2394"/>
    <m/>
    <m/>
    <m/>
    <m/>
    <s v="LERNER ROBERT CHARLES"/>
    <s v="EVANKO DAWN J"/>
    <s v="5624 N CARNATION DR"/>
    <s v="BEVERLY HILLS FL 34465"/>
  </r>
  <r>
    <x v="3202"/>
    <s v="18E17S320030  00630 0100"/>
    <s v="7492"/>
    <s v="PINE RIDGE UNITS 3 &amp; 4"/>
    <s v="0000"/>
    <s v="Vacant Residential"/>
    <s v="04"/>
    <s v="18S"/>
    <s v="18E"/>
    <s v="STANDARD"/>
    <x v="1"/>
    <n v="49165"/>
    <n v="1.1299999999999999"/>
    <s v="000X"/>
    <n v="5438"/>
    <s v="N"/>
    <x v="93"/>
    <s v="DR"/>
    <m/>
    <s v="BEVERLY HILLS"/>
    <m/>
    <s v="PINE RIDGE UNIT 3 PB 8 PG 51 LOT 10 BLK 63"/>
    <n v="18060"/>
    <n v="18060"/>
    <n v="0"/>
    <n v="18060"/>
    <n v="18060"/>
    <x v="1"/>
    <x v="104"/>
    <n v="75000"/>
    <n v="1863"/>
    <n v="743"/>
    <x v="1"/>
    <s v="WARRANTY DEED"/>
    <m/>
    <x v="6"/>
    <x v="2"/>
    <x v="2"/>
    <m/>
    <m/>
    <m/>
    <x v="2"/>
    <x v="1"/>
    <n v="0"/>
    <m/>
    <m/>
    <m/>
    <m/>
    <s v="CAPELL TROY A TRUSTEE"/>
    <m/>
    <s v="501 S REINO RD NO 115"/>
    <s v="NEWBURY PARK CA 91320"/>
  </r>
  <r>
    <x v="3203"/>
    <s v="18E17S320030  00630 0140"/>
    <s v="7492"/>
    <s v="PINE RIDGE UNITS 3 &amp; 4"/>
    <s v="0100"/>
    <s v="Single Family Residential"/>
    <s v="04"/>
    <s v="18S"/>
    <s v="18E"/>
    <s v="STANDARD"/>
    <x v="0"/>
    <n v="50887"/>
    <n v="1.17"/>
    <s v="000X"/>
    <n v="5351"/>
    <s v="N"/>
    <x v="162"/>
    <s v="DR"/>
    <m/>
    <s v="BEVERLY HILLS"/>
    <m/>
    <s v="PINE RIDGE UNIT 3 PB 8 PG 51 LOT 14 BLK 63"/>
    <n v="270219"/>
    <n v="18690"/>
    <n v="251529"/>
    <n v="206467"/>
    <n v="181467"/>
    <x v="0"/>
    <x v="193"/>
    <n v="285000"/>
    <n v="1650"/>
    <n v="2007"/>
    <x v="0"/>
    <s v="WARRANTY DEED"/>
    <n v="2"/>
    <x v="22"/>
    <x v="0"/>
    <x v="0"/>
    <n v="1"/>
    <n v="2645"/>
    <n v="35"/>
    <x v="0"/>
    <x v="0"/>
    <n v="3998"/>
    <m/>
    <m/>
    <m/>
    <m/>
    <s v="TRESS JOHN L"/>
    <s v="TRESS SUSAN E"/>
    <s v="5351 N MOCK ORANGE DR"/>
    <s v="BEVERLY HILLS FL 34465"/>
  </r>
  <r>
    <x v="3204"/>
    <s v="18E17S320030  00640 0020"/>
    <s v="7492"/>
    <s v="PINE RIDGE UNITS 3 &amp; 4"/>
    <s v="0100"/>
    <s v="Single Family Residential"/>
    <s v="03"/>
    <s v="18S"/>
    <s v="18E"/>
    <s v="GOLF"/>
    <x v="0"/>
    <n v="45009"/>
    <n v="1.03"/>
    <s v="000X"/>
    <n v="2840"/>
    <s v="W"/>
    <x v="163"/>
    <s v="DR"/>
    <m/>
    <s v="BEVERLY HILLS"/>
    <m/>
    <s v="PINE RIDGE UNIT 3 PB 8 PG 51 LOT 2 BLK 64"/>
    <n v="285860"/>
    <n v="25200"/>
    <n v="260660"/>
    <n v="232014"/>
    <n v="207014"/>
    <x v="0"/>
    <x v="48"/>
    <n v="25000"/>
    <n v="1502"/>
    <n v="486"/>
    <x v="1"/>
    <s v="WARRANTY DEED"/>
    <n v="1"/>
    <x v="24"/>
    <x v="1"/>
    <x v="1"/>
    <m/>
    <n v="2629"/>
    <n v="32"/>
    <x v="0"/>
    <x v="0"/>
    <n v="3766"/>
    <m/>
    <m/>
    <m/>
    <m/>
    <s v="DEL PIZZO DAVID"/>
    <s v="DEL PIZZO PATRICIA"/>
    <s v="2840 W LANTANA DR"/>
    <s v="BEVERLY HILLS FL 34465"/>
  </r>
  <r>
    <x v="3205"/>
    <s v="18E17S320030  00640 0160"/>
    <s v="7492"/>
    <s v="PINE RIDGE UNITS 3 &amp; 4"/>
    <s v="0100"/>
    <s v="Single Family Residential"/>
    <s v="04"/>
    <s v="18S"/>
    <s v="18E"/>
    <s v="GOLF"/>
    <x v="0"/>
    <n v="46412"/>
    <n v="1.07"/>
    <s v="000X"/>
    <n v="3226"/>
    <s v="W"/>
    <x v="163"/>
    <s v="DR"/>
    <m/>
    <s v="BEVERLY HILLS"/>
    <m/>
    <s v="PINE RIDGE UNIT 3 LOT 16 BLK 64"/>
    <n v="259459"/>
    <n v="10610"/>
    <n v="248849"/>
    <n v="209482"/>
    <n v="184482"/>
    <x v="0"/>
    <x v="267"/>
    <n v="22000"/>
    <n v="1246"/>
    <n v="1387"/>
    <x v="1"/>
    <s v="WARRANTY DEED"/>
    <n v="1"/>
    <x v="18"/>
    <x v="1"/>
    <x v="0"/>
    <n v="1"/>
    <n v="2774"/>
    <n v="32"/>
    <x v="0"/>
    <x v="0"/>
    <n v="3974"/>
    <m/>
    <m/>
    <m/>
    <m/>
    <s v="ELAINE J ARENDT TRUST UNDER TRUST DATED"/>
    <s v="APRIL 11 2000"/>
    <s v="3226 W LANTANA DR"/>
    <s v="BEVERLY HILLS FL 34465"/>
  </r>
  <r>
    <x v="3206"/>
    <s v="18E17S320030  03190 0070"/>
    <s v="7492"/>
    <s v="PINE RIDGE UNITS 3 &amp; 4"/>
    <s v="0000"/>
    <s v="Vacant Residential"/>
    <s v="09"/>
    <s v="18S"/>
    <s v="18E"/>
    <s v="STANDARD"/>
    <x v="1"/>
    <n v="49501"/>
    <n v="1.1399999999999999"/>
    <s v="000X"/>
    <n v="2920"/>
    <s v="W"/>
    <x v="92"/>
    <s v="DR"/>
    <m/>
    <s v="BEVERLY HILLS"/>
    <m/>
    <s v="PINE RIDGE UNIT 3 PB 8 PG 51 LOT 7 BLK 319"/>
    <n v="18180"/>
    <n v="18180"/>
    <n v="0"/>
    <n v="18180"/>
    <n v="18180"/>
    <x v="1"/>
    <x v="153"/>
    <n v="45000"/>
    <n v="2204"/>
    <n v="293"/>
    <x v="1"/>
    <s v="WARRANTY DEED"/>
    <m/>
    <x v="6"/>
    <x v="2"/>
    <x v="2"/>
    <m/>
    <m/>
    <m/>
    <x v="2"/>
    <x v="1"/>
    <n v="0"/>
    <m/>
    <m/>
    <m/>
    <m/>
    <s v="DESENSI CHRISTINA ROBIN"/>
    <m/>
    <s v="7960 N POCONO DR"/>
    <s v="CITRUS SPRINGS FL 34434"/>
  </r>
  <r>
    <x v="3207"/>
    <s v="18E17S320030  00610 0190"/>
    <s v="7492"/>
    <s v="PINE RIDGE UNITS 3 &amp; 4"/>
    <s v="0100"/>
    <s v="Single Family Residential"/>
    <s v="04"/>
    <s v="18S"/>
    <s v="18E"/>
    <s v="GOLF"/>
    <x v="0"/>
    <n v="71264"/>
    <n v="1.64"/>
    <s v="000X"/>
    <n v="5650"/>
    <s v="N"/>
    <x v="160"/>
    <s v="PT"/>
    <m/>
    <s v="BEVERLY HILLS"/>
    <m/>
    <s v="PINE RIDGE UNIT 3 PB 8 PG 51 LOT 19 BLK 61"/>
    <n v="377799"/>
    <n v="31440"/>
    <n v="346359"/>
    <n v="377799"/>
    <n v="377799"/>
    <x v="0"/>
    <x v="301"/>
    <n v="470000"/>
    <n v="2973"/>
    <n v="1441"/>
    <x v="0"/>
    <s v="WARRANTY DEED"/>
    <n v="1"/>
    <x v="3"/>
    <x v="1"/>
    <x v="1"/>
    <m/>
    <n v="3108"/>
    <n v="32"/>
    <x v="0"/>
    <x v="0"/>
    <n v="4691"/>
    <m/>
    <m/>
    <m/>
    <m/>
    <s v="RUSSELL THOMAS C"/>
    <s v="RUSSELL GRACE C"/>
    <s v="5650 N GENTLE PT"/>
    <s v="BEVERLY HILLS FL 34465"/>
  </r>
  <r>
    <x v="3208"/>
    <s v="18E17S320030  00610 0240"/>
    <s v="7492"/>
    <s v="PINE RIDGE UNITS 3 &amp; 4"/>
    <s v="0100"/>
    <s v="Single Family Residential"/>
    <s v="04"/>
    <s v="18S"/>
    <s v="18E"/>
    <s v="STANDARD"/>
    <x v="0"/>
    <n v="43755"/>
    <n v="1"/>
    <s v="000X"/>
    <n v="5572"/>
    <s v="N"/>
    <x v="161"/>
    <s v="PT"/>
    <m/>
    <s v="BEVERLY HILLS"/>
    <m/>
    <s v="PINE RIDGE UNIT 3 LOT 24 BLK 61"/>
    <n v="266586"/>
    <n v="23970"/>
    <n v="242616"/>
    <n v="197954"/>
    <n v="172954"/>
    <x v="0"/>
    <x v="267"/>
    <n v="10000"/>
    <n v="1244"/>
    <n v="235"/>
    <x v="1"/>
    <s v="WARRANTY DEED"/>
    <n v="1"/>
    <x v="11"/>
    <x v="1"/>
    <x v="0"/>
    <n v="1"/>
    <n v="2701"/>
    <n v="32"/>
    <x v="0"/>
    <x v="0"/>
    <n v="3701"/>
    <m/>
    <m/>
    <m/>
    <m/>
    <s v="DEEM MICHAEL"/>
    <s v="DEEM DOROTHY"/>
    <s v="5572 N TWINKLE PT"/>
    <s v="BEVERLY HILLS FL 34465"/>
  </r>
  <r>
    <x v="3209"/>
    <s v="18E17S320030  03190 0240"/>
    <s v="7492"/>
    <s v="PINE RIDGE UNITS 3 &amp; 4"/>
    <s v="0100"/>
    <s v="Single Family Residential"/>
    <s v="10"/>
    <s v="18S"/>
    <s v="18E"/>
    <s v="STANDARD"/>
    <x v="0"/>
    <n v="49434"/>
    <n v="1.1299999999999999"/>
    <s v="000X"/>
    <n v="2797"/>
    <s v="W"/>
    <x v="65"/>
    <s v="BLVD"/>
    <m/>
    <s v="BEVERLY HILLS"/>
    <m/>
    <s v="PINE RIDGE UNIT 3 PB 8 PG 51 LOT 24 BLK 319"/>
    <n v="229994"/>
    <n v="18160"/>
    <n v="211834"/>
    <n v="177422"/>
    <n v="152422"/>
    <x v="0"/>
    <x v="175"/>
    <n v="11500"/>
    <n v="1443"/>
    <n v="1019"/>
    <x v="1"/>
    <s v="WARRANTY DEED"/>
    <n v="1"/>
    <x v="20"/>
    <x v="1"/>
    <x v="1"/>
    <m/>
    <n v="2019"/>
    <n v="32"/>
    <x v="0"/>
    <x v="0"/>
    <n v="3102"/>
    <m/>
    <m/>
    <m/>
    <m/>
    <s v="VADASZ NICHOLAS J"/>
    <s v="VADASZ CINDY L"/>
    <s v="2797 W MUSTANG BLVD"/>
    <s v="BEVERLY HILLS FL 34465"/>
  </r>
  <r>
    <x v="3210"/>
    <s v="18E17S320030  03190 0260"/>
    <s v="7492"/>
    <s v="PINE RIDGE UNITS 3 &amp; 4"/>
    <s v="0100"/>
    <s v="Single Family Residential"/>
    <s v="10"/>
    <s v="18S"/>
    <s v="18E"/>
    <s v="STANDARD"/>
    <x v="0"/>
    <n v="45818"/>
    <n v="1.05"/>
    <s v="000X"/>
    <n v="2847"/>
    <s v="W"/>
    <x v="65"/>
    <s v="BLVD"/>
    <m/>
    <s v="BEVERLY HILLS"/>
    <m/>
    <s v="PINE RIDGE UNIT 3 PB 8 PG 51 LOT 26 BLK 319"/>
    <n v="192280"/>
    <n v="16830"/>
    <n v="175450"/>
    <n v="192280"/>
    <n v="192280"/>
    <x v="1"/>
    <x v="1118"/>
    <n v="185000"/>
    <n v="2898"/>
    <n v="993"/>
    <x v="0"/>
    <s v="WARRANTY DEED"/>
    <n v="1"/>
    <x v="21"/>
    <x v="1"/>
    <x v="0"/>
    <m/>
    <n v="1792"/>
    <n v="32"/>
    <x v="0"/>
    <x v="0"/>
    <n v="2685"/>
    <m/>
    <m/>
    <m/>
    <m/>
    <s v="BRUNS DENNIS"/>
    <s v="BRUNS DONNA"/>
    <s v="20851 SW 36TH ST"/>
    <s v="DUNNELLON FL 34431"/>
  </r>
  <r>
    <x v="3211"/>
    <s v="18E17S320030  03190 0330"/>
    <s v="7492"/>
    <s v="PINE RIDGE UNITS 3 &amp; 4"/>
    <s v="0000"/>
    <s v="Vacant Residential"/>
    <s v="09"/>
    <s v="18S"/>
    <s v="18E"/>
    <s v="STANDARD"/>
    <x v="1"/>
    <n v="49129"/>
    <n v="1.1299999999999999"/>
    <s v="000X"/>
    <n v="3051"/>
    <s v="W"/>
    <x v="65"/>
    <s v="BLVD"/>
    <m/>
    <s v="BEVERLY HILLS"/>
    <m/>
    <s v="PINE RIDGE UNIT 3 PB 8 PG 51 LOT 33 BLK 319 "/>
    <n v="18040"/>
    <n v="18040"/>
    <n v="0"/>
    <n v="18040"/>
    <n v="18040"/>
    <x v="1"/>
    <x v="23"/>
    <m/>
    <m/>
    <m/>
    <x v="2"/>
    <m/>
    <m/>
    <x v="6"/>
    <x v="2"/>
    <x v="2"/>
    <m/>
    <m/>
    <m/>
    <x v="2"/>
    <x v="1"/>
    <n v="0"/>
    <m/>
    <m/>
    <m/>
    <m/>
    <s v="MAC LEOD GARY W"/>
    <m/>
    <s v="119 KUULEI RD"/>
    <s v="KAILUA HI 96734 2719"/>
  </r>
  <r>
    <x v="3212"/>
    <s v="18E17S320030  03190 0360"/>
    <s v="7492"/>
    <s v="PINE RIDGE UNITS 3 &amp; 4"/>
    <s v="0100"/>
    <s v="Single Family Residential"/>
    <s v="09"/>
    <s v="18S"/>
    <s v="18E"/>
    <s v="STANDARD"/>
    <x v="0"/>
    <n v="46291"/>
    <n v="1.06"/>
    <s v="000X"/>
    <n v="4363"/>
    <s v="N"/>
    <x v="98"/>
    <s v="DR"/>
    <m/>
    <s v="BEVERLY HILLS"/>
    <m/>
    <s v="PINE RIDGE UNIT 3 PB 8 PG 51 LOT 36 BLK 319 "/>
    <n v="192382"/>
    <n v="17000"/>
    <n v="175382"/>
    <n v="132514"/>
    <n v="107014"/>
    <x v="0"/>
    <x v="582"/>
    <n v="12000"/>
    <n v="848"/>
    <n v="1481"/>
    <x v="1"/>
    <s v="WARRANTY DEED"/>
    <n v="1"/>
    <x v="33"/>
    <x v="1"/>
    <x v="0"/>
    <m/>
    <n v="2261"/>
    <n v="32"/>
    <x v="0"/>
    <x v="0"/>
    <n v="3127"/>
    <m/>
    <m/>
    <m/>
    <m/>
    <s v="CIQUERA JOAN G"/>
    <m/>
    <s v="4363 N FICUS DR"/>
    <s v="BEVERLY HILLS FL 34465 3024"/>
  </r>
  <r>
    <x v="3213"/>
    <s v="18E17S320030  00630 0040"/>
    <s v="7492"/>
    <s v="PINE RIDGE UNITS 3 &amp; 4"/>
    <s v="0000"/>
    <s v="Vacant Residential"/>
    <s v="04"/>
    <s v="18S"/>
    <s v="18E"/>
    <s v="STANDARD"/>
    <x v="1"/>
    <n v="46211"/>
    <n v="1.06"/>
    <s v="000X"/>
    <n v="5646"/>
    <s v="N"/>
    <x v="93"/>
    <s v="DR"/>
    <m/>
    <s v="BEVERLY HILLS"/>
    <m/>
    <s v="PINE RIDGE UNIT 3 PB 8 PG 51 LOT 4 BLK 63"/>
    <n v="16970"/>
    <n v="16970"/>
    <n v="0"/>
    <n v="16970"/>
    <n v="16970"/>
    <x v="1"/>
    <x v="340"/>
    <n v="13800"/>
    <n v="1459"/>
    <n v="732"/>
    <x v="1"/>
    <s v="WARRANTY DEED"/>
    <m/>
    <x v="6"/>
    <x v="2"/>
    <x v="2"/>
    <m/>
    <m/>
    <m/>
    <x v="2"/>
    <x v="1"/>
    <n v="0"/>
    <m/>
    <m/>
    <m/>
    <m/>
    <s v="OLIVER LORREN TRUSTEE"/>
    <s v="LORREN OLIVER REVOC TRUST"/>
    <s v="4008 LAMBERT COVE"/>
    <s v="BIRMINGHAM AL 35242"/>
  </r>
  <r>
    <x v="3214"/>
    <s v="18E17S320030  00630 0130"/>
    <s v="7492"/>
    <s v="PINE RIDGE UNITS 3 &amp; 4"/>
    <s v="0100"/>
    <s v="Single Family Residential"/>
    <s v="04"/>
    <s v="18S"/>
    <s v="18E"/>
    <s v="STANDARD"/>
    <x v="0"/>
    <n v="51390"/>
    <n v="1.18"/>
    <s v="000X"/>
    <n v="5304"/>
    <s v="N"/>
    <x v="93"/>
    <s v="DR"/>
    <m/>
    <s v="BEVERLY HILLS"/>
    <m/>
    <s v="PINE RIDGE UNIT 3 PB 8 PG 51 LOT 13 BLK 63"/>
    <n v="243319"/>
    <n v="18880"/>
    <n v="224439"/>
    <n v="200427"/>
    <n v="174927"/>
    <x v="0"/>
    <x v="1119"/>
    <n v="260000"/>
    <n v="2664"/>
    <n v="1919"/>
    <x v="0"/>
    <s v="WARRANTY DEED"/>
    <n v="1"/>
    <x v="37"/>
    <x v="1"/>
    <x v="0"/>
    <m/>
    <n v="2162"/>
    <n v="32"/>
    <x v="0"/>
    <x v="0"/>
    <n v="3179"/>
    <m/>
    <m/>
    <m/>
    <m/>
    <s v="PAGANO RONALD F"/>
    <s v="PAGANO GENEVIEVE A"/>
    <s v="5304 N CARNATION DR"/>
    <s v="BEVERLY HILLS FL 34465"/>
  </r>
  <r>
    <x v="3215"/>
    <s v="18E17S320030  00630 0220"/>
    <s v="7492"/>
    <s v="PINE RIDGE UNITS 3 &amp; 4"/>
    <s v="0100"/>
    <s v="Single Family Residential"/>
    <s v="04"/>
    <s v="18S"/>
    <s v="18E"/>
    <s v="STANDARD"/>
    <x v="0"/>
    <n v="45776"/>
    <n v="1.05"/>
    <s v="000X"/>
    <n v="5605"/>
    <s v="N"/>
    <x v="162"/>
    <s v="DR"/>
    <m/>
    <s v="BEVERLY HILLS"/>
    <m/>
    <s v="PINE RIDGE UNIT 3 PB 8 PG 51 LOT 22 BLK 63"/>
    <n v="205019"/>
    <n v="16810"/>
    <n v="188209"/>
    <n v="152162"/>
    <n v="127162"/>
    <x v="0"/>
    <x v="558"/>
    <n v="38000"/>
    <n v="2263"/>
    <n v="1125"/>
    <x v="1"/>
    <s v="TO/FROM TSTEES BANKRUPT/EXEC/GUARD"/>
    <n v="1"/>
    <x v="39"/>
    <x v="1"/>
    <x v="0"/>
    <m/>
    <n v="1826"/>
    <n v="32"/>
    <x v="1"/>
    <x v="0"/>
    <n v="3129"/>
    <m/>
    <m/>
    <m/>
    <m/>
    <s v="MIKSZA FRANK M"/>
    <s v="MIKSZA CATHERINE B"/>
    <s v="5605 N MOCK ORANGE DR"/>
    <s v="BEVERLY HILLS FL 34465"/>
  </r>
  <r>
    <x v="3216"/>
    <s v="18E17S320030  00640 0080"/>
    <s v="7492"/>
    <s v="PINE RIDGE UNITS 3 &amp; 4"/>
    <s v="0100"/>
    <s v="Single Family Residential"/>
    <s v="03"/>
    <s v="18S"/>
    <s v="18E"/>
    <s v="GOLF"/>
    <x v="0"/>
    <n v="43960"/>
    <n v="1.01"/>
    <s v="000X"/>
    <n v="2960"/>
    <s v="W"/>
    <x v="163"/>
    <s v="DR"/>
    <m/>
    <s v="BEVERLY HILLS"/>
    <m/>
    <s v="PINE RIDGE UNIT 3 PB 8 PG 51 LOT 8 BLK 64"/>
    <n v="230432"/>
    <n v="22510"/>
    <n v="207922"/>
    <n v="189325"/>
    <n v="164325"/>
    <x v="0"/>
    <x v="632"/>
    <n v="20000"/>
    <n v="1318"/>
    <n v="1492"/>
    <x v="1"/>
    <s v="WARRANTY DEED"/>
    <n v="1"/>
    <x v="23"/>
    <x v="1"/>
    <x v="0"/>
    <m/>
    <n v="2063"/>
    <n v="32"/>
    <x v="0"/>
    <x v="0"/>
    <n v="3058"/>
    <m/>
    <m/>
    <m/>
    <m/>
    <s v="KRUKOWSKI CARL S"/>
    <s v="KRUKOWSKI ANN M"/>
    <s v="2960 W LANTANA DR"/>
    <s v="BEVERLY HILLS FL 34465"/>
  </r>
  <r>
    <x v="3217"/>
    <s v="18E17S320030  00640 0180"/>
    <s v="7492"/>
    <s v="PINE RIDGE UNITS 3 &amp; 4"/>
    <s v="0100"/>
    <s v="Single Family Residential"/>
    <s v="04"/>
    <s v="18S"/>
    <s v="18E"/>
    <s v="GOLF"/>
    <x v="0"/>
    <n v="51005"/>
    <n v="1.17"/>
    <s v="000X"/>
    <n v="3284"/>
    <s v="W"/>
    <x v="164"/>
    <s v="DR"/>
    <m/>
    <s v="BEVERLY HILLS"/>
    <m/>
    <s v="PINE RIDGE UNIT 3 PB 8 PG 51 LOT 18 BLK 64"/>
    <n v="262096"/>
    <n v="26740"/>
    <n v="235356"/>
    <n v="262096"/>
    <n v="262096"/>
    <x v="0"/>
    <x v="1120"/>
    <n v="430000"/>
    <n v="3074"/>
    <n v="1765"/>
    <x v="0"/>
    <s v="WARRANTY DEED"/>
    <n v="1"/>
    <x v="1"/>
    <x v="1"/>
    <x v="1"/>
    <n v="1"/>
    <n v="2973"/>
    <n v="32"/>
    <x v="0"/>
    <x v="0"/>
    <n v="3939"/>
    <m/>
    <m/>
    <m/>
    <m/>
    <s v="UPSCHULTE BERNARD L"/>
    <s v="UPSCHULTE CONNIE S"/>
    <s v="3284 W DAFFODIL DR"/>
    <s v="BEVERLY HILLS FL 34465"/>
  </r>
  <r>
    <x v="3218"/>
    <s v="18E17S320030  00610 0200"/>
    <s v="7492"/>
    <s v="PINE RIDGE UNITS 3 &amp; 4"/>
    <s v="0000"/>
    <s v="Vacant Residential"/>
    <s v="04"/>
    <s v="18S"/>
    <s v="18E"/>
    <s v="GOLF"/>
    <x v="1"/>
    <n v="101607"/>
    <n v="2.33"/>
    <s v="000X"/>
    <n v="5649"/>
    <s v="N"/>
    <x v="160"/>
    <s v="PT"/>
    <m/>
    <s v="BEVERLY HILLS"/>
    <m/>
    <s v="PINE RIDGE UNIT 3 PB 8 PG 51 LOT 20 BLK 61"/>
    <n v="33650"/>
    <n v="33650"/>
    <n v="0"/>
    <n v="33650"/>
    <n v="33650"/>
    <x v="1"/>
    <x v="125"/>
    <n v="60000"/>
    <n v="1673"/>
    <n v="2281"/>
    <x v="1"/>
    <s v="WARRANTY DEED"/>
    <m/>
    <x v="6"/>
    <x v="2"/>
    <x v="2"/>
    <m/>
    <m/>
    <m/>
    <x v="2"/>
    <x v="1"/>
    <n v="0"/>
    <m/>
    <m/>
    <m/>
    <m/>
    <s v="EMINHIZER DAVID W"/>
    <s v="EMINHIZER DANA M"/>
    <s v="2601 MEDFORD PL"/>
    <s v="FULLERTON CA 92835"/>
  </r>
  <r>
    <x v="3219"/>
    <s v="18E17S320030  00610 0220"/>
    <s v="7492"/>
    <s v="PINE RIDGE UNITS 3 &amp; 4"/>
    <s v="0100"/>
    <s v="Single Family Residential"/>
    <s v="04"/>
    <s v="18S"/>
    <s v="18E"/>
    <s v="STANDARD"/>
    <x v="0"/>
    <n v="44900"/>
    <n v="1.03"/>
    <s v="000X"/>
    <n v="5417"/>
    <s v="N"/>
    <x v="159"/>
    <s v="CIR"/>
    <m/>
    <s v="BEVERLY HILLS"/>
    <m/>
    <s v="PINE RIDGE UNIT 3 PB 8 PG 51 LOT 22 BLK 61"/>
    <n v="315579"/>
    <n v="24740"/>
    <n v="290839"/>
    <n v="262473"/>
    <n v="237473"/>
    <x v="0"/>
    <x v="201"/>
    <n v="19000"/>
    <n v="1653"/>
    <n v="80"/>
    <x v="1"/>
    <s v="WARRANTY DEED"/>
    <n v="1"/>
    <x v="15"/>
    <x v="1"/>
    <x v="0"/>
    <m/>
    <n v="2750"/>
    <n v="32"/>
    <x v="0"/>
    <x v="0"/>
    <n v="3778"/>
    <m/>
    <m/>
    <m/>
    <m/>
    <s v="LOVRIC JOSIP"/>
    <s v="LOVRIC BIRGIT"/>
    <s v="5417 N ROSEDALE CIR"/>
    <s v="BEVERLY HILLS FL 34465"/>
  </r>
  <r>
    <x v="3220"/>
    <s v="18E17S320030  00620 0060"/>
    <s v="7492"/>
    <s v="PINE RIDGE UNITS 3 &amp; 4"/>
    <s v="0100"/>
    <s v="Single Family Residential"/>
    <s v="04"/>
    <s v="18S"/>
    <s v="18E"/>
    <s v="1.0 TO 2.5 ACRES HIGH"/>
    <x v="0"/>
    <n v="68156"/>
    <n v="1.56"/>
    <s v="000X"/>
    <n v="3652"/>
    <s v="W"/>
    <x v="156"/>
    <s v="DR"/>
    <m/>
    <s v="BEVERLY HILLS"/>
    <m/>
    <s v="PINE RIDGE UNIT 3 PB 8 PG 51 LOT 6 BLK 62"/>
    <n v="312555"/>
    <n v="19560"/>
    <n v="292995"/>
    <n v="267550"/>
    <n v="242550"/>
    <x v="0"/>
    <x v="233"/>
    <n v="280000"/>
    <n v="2625"/>
    <n v="1608"/>
    <x v="0"/>
    <s v="WARRANTY DEED"/>
    <n v="1"/>
    <x v="20"/>
    <x v="1"/>
    <x v="0"/>
    <n v="1"/>
    <n v="2763"/>
    <n v="32"/>
    <x v="0"/>
    <x v="0"/>
    <n v="4051"/>
    <m/>
    <m/>
    <m/>
    <m/>
    <s v="SAPINSKY EDWARD P"/>
    <s v="SAPINSKY CATHERINE J"/>
    <s v="3652 W BLOSSOM DR"/>
    <s v="BEVERLY HILLS FL 34465"/>
  </r>
  <r>
    <x v="3221"/>
    <s v="18E17S320030  00630 0070"/>
    <s v="7492"/>
    <s v="PINE RIDGE UNITS 3 &amp; 4"/>
    <s v="0100"/>
    <s v="Single Family Residential"/>
    <s v="04"/>
    <s v="18S"/>
    <s v="18E"/>
    <s v="STANDARD"/>
    <x v="0"/>
    <n v="46388"/>
    <n v="1.06"/>
    <s v="000X"/>
    <n v="5558"/>
    <s v="N"/>
    <x v="93"/>
    <s v="DR"/>
    <m/>
    <s v="BEVERLY HILLS"/>
    <m/>
    <s v="PINE RIDGE UNIT 3 PB 8 PG 51 LOT 7 BLK 63"/>
    <n v="283205"/>
    <n v="17040"/>
    <n v="266165"/>
    <n v="220541"/>
    <n v="195541"/>
    <x v="0"/>
    <x v="34"/>
    <n v="295000"/>
    <n v="2597"/>
    <n v="112"/>
    <x v="0"/>
    <s v="WARRANTY DEED"/>
    <n v="2"/>
    <x v="24"/>
    <x v="1"/>
    <x v="1"/>
    <m/>
    <n v="2694"/>
    <n v="32"/>
    <x v="0"/>
    <x v="0"/>
    <n v="3776"/>
    <m/>
    <m/>
    <m/>
    <m/>
    <s v="VAIANO GERARDO"/>
    <s v="VAIANO DOROTHY J"/>
    <s v="5558 N CARNATION DR"/>
    <s v="BEVERLY HILLS FL 34465"/>
  </r>
  <r>
    <x v="3222"/>
    <s v="18E17S320030  03200 0100"/>
    <s v="7492"/>
    <s v="PINE RIDGE UNITS 3 &amp; 4"/>
    <s v="0100"/>
    <s v="Single Family Residential"/>
    <s v="09"/>
    <s v="18S"/>
    <s v="18E"/>
    <s v="STANDARD"/>
    <x v="0"/>
    <n v="45998"/>
    <n v="1.06"/>
    <s v="000X"/>
    <n v="4305"/>
    <s v="N"/>
    <x v="91"/>
    <s v="BLVD"/>
    <m/>
    <s v="BEVERLY HILLS"/>
    <m/>
    <s v="PINE RIDGE UNIT 3 PB 8 PG 51 LOT 10 BLK 320"/>
    <n v="208650"/>
    <n v="16900"/>
    <n v="191750"/>
    <n v="154920"/>
    <n v="129920"/>
    <x v="0"/>
    <x v="221"/>
    <n v="14000"/>
    <n v="1187"/>
    <n v="2035"/>
    <x v="1"/>
    <s v="WARRANTY DEED"/>
    <n v="1"/>
    <x v="11"/>
    <x v="1"/>
    <x v="0"/>
    <m/>
    <n v="2061"/>
    <n v="32"/>
    <x v="0"/>
    <x v="0"/>
    <n v="2907"/>
    <m/>
    <m/>
    <m/>
    <m/>
    <s v="COLEMAN JOHN A"/>
    <s v="COLEMAN DEBBIE E"/>
    <s v="4305 N ELKCAM BLVD"/>
    <s v="BEVERLY HILLS FL 34465"/>
  </r>
  <r>
    <x v="3223"/>
    <s v="18E17S320030  00630 0080"/>
    <s v="7492"/>
    <s v="PINE RIDGE UNITS 3 &amp; 4"/>
    <s v="0100"/>
    <s v="Single Family Residential"/>
    <s v="04"/>
    <s v="18S"/>
    <s v="18E"/>
    <s v="STANDARD"/>
    <x v="0"/>
    <n v="46334"/>
    <n v="1.06"/>
    <s v="000X"/>
    <n v="5524"/>
    <s v="N"/>
    <x v="93"/>
    <s v="DR"/>
    <m/>
    <s v="BEVERLY HILLS"/>
    <m/>
    <s v="PINE RIDGE UNIT 3 PB 8 PG 51 LOT 8 BLK 63"/>
    <n v="266329"/>
    <n v="17020"/>
    <n v="249309"/>
    <n v="235032"/>
    <n v="210032"/>
    <x v="0"/>
    <x v="1121"/>
    <n v="335000"/>
    <n v="2982"/>
    <n v="402"/>
    <x v="0"/>
    <s v="WARRANTY DEED"/>
    <n v="1"/>
    <x v="0"/>
    <x v="1"/>
    <x v="0"/>
    <m/>
    <n v="2479"/>
    <n v="32"/>
    <x v="0"/>
    <x v="0"/>
    <n v="3779"/>
    <m/>
    <m/>
    <m/>
    <m/>
    <s v="DIETERS JOHNNY"/>
    <s v="DIETERS LINDA KAY"/>
    <s v="5524 N CARNATION DR"/>
    <s v="BEVERLY HILLS FL 34465"/>
  </r>
  <r>
    <x v="3224"/>
    <s v="18E17S320030  00630 0190"/>
    <s v="7492"/>
    <s v="PINE RIDGE UNITS 3 &amp; 4"/>
    <s v="0100"/>
    <s v="Single Family Residential"/>
    <s v="04"/>
    <s v="18S"/>
    <s v="18E"/>
    <s v="STANDARD"/>
    <x v="0"/>
    <n v="44871"/>
    <n v="1.03"/>
    <s v="000X"/>
    <n v="5497"/>
    <s v="N"/>
    <x v="162"/>
    <s v="DR"/>
    <m/>
    <s v="BEVERLY HILLS"/>
    <m/>
    <s v="PINE RIDGE UNIT 3 PB 8 PB 51 LOT 19 BLK 63"/>
    <n v="235508"/>
    <n v="16480"/>
    <n v="219028"/>
    <n v="179911"/>
    <n v="154911"/>
    <x v="0"/>
    <x v="126"/>
    <n v="344000"/>
    <n v="1913"/>
    <n v="1086"/>
    <x v="0"/>
    <s v="WARRANTY DEED"/>
    <n v="1"/>
    <x v="15"/>
    <x v="1"/>
    <x v="0"/>
    <m/>
    <n v="2327"/>
    <n v="32"/>
    <x v="0"/>
    <x v="0"/>
    <n v="3140"/>
    <m/>
    <m/>
    <m/>
    <m/>
    <s v="GONCIARZ ROBERT M SR"/>
    <s v="GONCIARZ SUZANNE T"/>
    <s v="5497 N MOCK ORANGE DR"/>
    <s v="BEVERLY HILLS FL 34465"/>
  </r>
  <r>
    <x v="3225"/>
    <s v="18E17S320030  00640 0060"/>
    <s v="7492"/>
    <s v="PINE RIDGE UNITS 3 &amp; 4"/>
    <s v="0100"/>
    <s v="Single Family Residential"/>
    <s v="03"/>
    <s v="18S"/>
    <s v="18E"/>
    <s v="GOLF"/>
    <x v="0"/>
    <n v="45009"/>
    <n v="1.03"/>
    <s v="000X"/>
    <n v="2920"/>
    <s v="W"/>
    <x v="163"/>
    <s v="DR"/>
    <m/>
    <s v="BEVERLY HILLS"/>
    <m/>
    <s v="PINE RIDGE UNIT 3 LOT 6 BLK 64"/>
    <n v="262642"/>
    <n v="25200"/>
    <n v="237442"/>
    <n v="205476"/>
    <n v="179476"/>
    <x v="0"/>
    <x v="149"/>
    <n v="26500"/>
    <n v="1379"/>
    <n v="1732"/>
    <x v="1"/>
    <s v="WARRANTY DEED"/>
    <n v="1"/>
    <x v="23"/>
    <x v="1"/>
    <x v="0"/>
    <n v="1"/>
    <n v="2804"/>
    <n v="32"/>
    <x v="1"/>
    <x v="0"/>
    <n v="3903"/>
    <m/>
    <m/>
    <m/>
    <m/>
    <s v="KRAMER KAREN L"/>
    <s v="KRAMER STEPHAN G"/>
    <s v="2920 W LANTANA DR"/>
    <s v="BEVERLY HILLS FL 34465"/>
  </r>
  <r>
    <x v="3226"/>
    <s v="18E17S320030  03210 0070"/>
    <s v="7492"/>
    <s v="PINE RIDGE UNITS 3 &amp; 4"/>
    <s v="0100"/>
    <s v="Single Family Residential"/>
    <s v="09"/>
    <s v="18S"/>
    <s v="18E"/>
    <s v="STANDARD"/>
    <x v="0"/>
    <n v="43509"/>
    <n v="1"/>
    <s v="000X"/>
    <n v="2962"/>
    <s v="W"/>
    <x v="92"/>
    <s v="DR"/>
    <m/>
    <s v="BEVERLY HILLS"/>
    <m/>
    <s v="PINE RIDGE UNIT 3 PB 8 PG 51 LOT 7 BLK 321 "/>
    <n v="224944"/>
    <n v="15980"/>
    <n v="208964"/>
    <n v="167387"/>
    <n v="142387"/>
    <x v="0"/>
    <x v="386"/>
    <n v="309000"/>
    <n v="2025"/>
    <n v="2327"/>
    <x v="0"/>
    <s v="WARRANTY DEED"/>
    <n v="1"/>
    <x v="20"/>
    <x v="1"/>
    <x v="1"/>
    <m/>
    <n v="2217"/>
    <n v="32"/>
    <x v="0"/>
    <x v="0"/>
    <n v="3111"/>
    <m/>
    <m/>
    <m/>
    <m/>
    <s v="SCHNEIDER JULIE"/>
    <m/>
    <s v="2962 W BEAMWOOD DR"/>
    <s v="BEVERLY HILLS FL 34465"/>
  </r>
  <r>
    <x v="3227"/>
    <s v="18E17S320030  03210 0110"/>
    <s v="7492"/>
    <s v="PINE RIDGE UNITS 3 &amp; 4"/>
    <s v="0100"/>
    <s v="Single Family Residential"/>
    <s v="09"/>
    <s v="18S"/>
    <s v="18E"/>
    <s v="1.0 TO 2.5 ACRES HIGH"/>
    <x v="0"/>
    <n v="61303"/>
    <n v="1.41"/>
    <s v="000X"/>
    <n v="2982"/>
    <s v="W"/>
    <x v="92"/>
    <s v="DR"/>
    <m/>
    <s v="BEVERLY HILLS"/>
    <m/>
    <s v="PINE RIDGE UNIT 3 PB 8 PG 51 LOT 11 BLK 321"/>
    <n v="269608"/>
    <n v="17590"/>
    <n v="252018"/>
    <n v="137195"/>
    <n v="112195"/>
    <x v="0"/>
    <x v="376"/>
    <n v="29500"/>
    <n v="2912"/>
    <n v="698"/>
    <x v="1"/>
    <s v="WARRANTY DEED"/>
    <n v="1"/>
    <x v="41"/>
    <x v="1"/>
    <x v="0"/>
    <m/>
    <n v="2336"/>
    <n v="32"/>
    <x v="1"/>
    <x v="0"/>
    <n v="3541"/>
    <m/>
    <m/>
    <m/>
    <m/>
    <s v="LAW PAUL R"/>
    <s v="LAW KATHRYN A"/>
    <s v="2982 W BEAMWOOD DR"/>
    <s v="BEVERLY HILLS FL 34465"/>
  </r>
  <r>
    <x v="3228"/>
    <s v="18E17S320030  03220 0020"/>
    <s v="7492"/>
    <s v="PINE RIDGE UNITS 3 &amp; 4"/>
    <s v="0000"/>
    <s v="Vacant Residential"/>
    <s v="09"/>
    <s v="18S"/>
    <s v="18E"/>
    <s v="STANDARD"/>
    <x v="1"/>
    <n v="30166"/>
    <n v="0.69"/>
    <s v="000X"/>
    <n v="4985"/>
    <s v="N"/>
    <x v="91"/>
    <s v="BLVD"/>
    <m/>
    <s v="BEVERLY HILLS"/>
    <m/>
    <s v="PINE RIDGE UNIT 3 PB 8 PG 51 LOT 2 BLK 322"/>
    <n v="9370"/>
    <n v="9370"/>
    <n v="0"/>
    <n v="9370"/>
    <n v="9370"/>
    <x v="1"/>
    <x v="23"/>
    <m/>
    <m/>
    <m/>
    <x v="2"/>
    <m/>
    <m/>
    <x v="6"/>
    <x v="2"/>
    <x v="2"/>
    <m/>
    <m/>
    <m/>
    <x v="2"/>
    <x v="1"/>
    <n v="0"/>
    <m/>
    <m/>
    <m/>
    <m/>
    <s v="ARORA SURINDER SINGH"/>
    <m/>
    <s v="718 GREAT WEST ROAD"/>
    <s v=" TW75LT ENGLAND"/>
  </r>
  <r>
    <x v="3229"/>
    <s v="18E17S320030  03240 0020"/>
    <s v="7492"/>
    <s v="PINE RIDGE UNITS 3 &amp; 4"/>
    <s v="0100"/>
    <s v="Single Family Residential"/>
    <s v="03"/>
    <s v="18S"/>
    <s v="18E"/>
    <s v="STANDARD"/>
    <x v="0"/>
    <n v="46290"/>
    <n v="1.06"/>
    <s v="000X"/>
    <n v="5040"/>
    <s v="N"/>
    <x v="99"/>
    <s v="DR"/>
    <m/>
    <s v="BEVERLY HILLS"/>
    <m/>
    <s v="PINE RIDGE UNIT 3 PB 8 PG 51 LOT 2 BLK 324"/>
    <n v="145487"/>
    <n v="17000"/>
    <n v="128487"/>
    <n v="145487"/>
    <n v="145487"/>
    <x v="1"/>
    <x v="39"/>
    <n v="72500"/>
    <n v="2576"/>
    <n v="418"/>
    <x v="0"/>
    <s v="WARRANTY DEED"/>
    <n v="1"/>
    <x v="45"/>
    <x v="1"/>
    <x v="3"/>
    <n v="1"/>
    <n v="1447"/>
    <n v="24"/>
    <x v="0"/>
    <x v="0"/>
    <n v="2398"/>
    <m/>
    <m/>
    <m/>
    <m/>
    <s v="STRIPP JOHN T"/>
    <s v="STRIPP SALLY D"/>
    <s v="3024 W LANTANA DR"/>
    <s v="BEVERLY HILLS FL 34465"/>
  </r>
  <r>
    <x v="3230"/>
    <s v="18E17S320030  03240 0040"/>
    <s v="7492"/>
    <s v="PINE RIDGE UNITS 3 &amp; 4"/>
    <s v="0100"/>
    <s v="Single Family Residential"/>
    <s v="10"/>
    <s v="18S"/>
    <s v="18E"/>
    <s v="STANDARD"/>
    <x v="0"/>
    <n v="43870"/>
    <n v="1.01"/>
    <s v="000X"/>
    <n v="4980"/>
    <s v="N"/>
    <x v="99"/>
    <s v="DR"/>
    <m/>
    <s v="BEVERLY HILLS"/>
    <m/>
    <s v="PINE RIDGE UNIT 3 PB 8 PG 51 LOT 4 BLK 324 "/>
    <n v="159916"/>
    <n v="16110"/>
    <n v="143806"/>
    <n v="98437"/>
    <n v="73437"/>
    <x v="0"/>
    <x v="222"/>
    <n v="16000"/>
    <n v="1387"/>
    <n v="1925"/>
    <x v="0"/>
    <s v="CORRECTIVE/QC/TD/COT"/>
    <n v="1"/>
    <x v="21"/>
    <x v="1"/>
    <x v="0"/>
    <m/>
    <n v="1463"/>
    <n v="32"/>
    <x v="1"/>
    <x v="0"/>
    <n v="2139"/>
    <m/>
    <m/>
    <m/>
    <m/>
    <s v="JOHNSON LINDA MARIE"/>
    <m/>
    <s v="4980 N BAYWOOD DR"/>
    <s v="BEVERLY HILLS FL 34465"/>
  </r>
  <r>
    <x v="3231"/>
    <s v="18E17S320030  03250 0120"/>
    <s v="7492"/>
    <s v="PINE RIDGE UNITS 3 &amp; 4"/>
    <s v="0100"/>
    <s v="Single Family Residential"/>
    <s v="10"/>
    <s v="18S"/>
    <s v="18E"/>
    <s v="STANDARD"/>
    <x v="0"/>
    <n v="46193"/>
    <n v="1.06"/>
    <s v="000X"/>
    <n v="2975"/>
    <s v="W"/>
    <x v="92"/>
    <s v="DR"/>
    <m/>
    <s v="BEVERLY HILLS"/>
    <m/>
    <s v="PINE RIDGE UNIT 3 PB 8 PG 51 LOT 12 BLK 325"/>
    <n v="177025"/>
    <n v="16970"/>
    <n v="160055"/>
    <n v="124269"/>
    <n v="99269"/>
    <x v="0"/>
    <x v="312"/>
    <n v="105000"/>
    <n v="1515"/>
    <n v="1856"/>
    <x v="0"/>
    <s v="WARRANTY DEED"/>
    <n v="1"/>
    <x v="33"/>
    <x v="1"/>
    <x v="0"/>
    <m/>
    <n v="1776"/>
    <n v="32"/>
    <x v="1"/>
    <x v="0"/>
    <n v="2608"/>
    <m/>
    <m/>
    <m/>
    <m/>
    <s v="JORDAN MARIO R"/>
    <s v="JORDAN CATALINA N"/>
    <s v="PO BOX 640594"/>
    <s v="BEVERLY HILLS FL 34464"/>
  </r>
  <r>
    <x v="3232"/>
    <s v="18E17S320030  03270 0100"/>
    <s v="7492"/>
    <s v="PINE RIDGE UNITS 3 &amp; 4"/>
    <s v="0100"/>
    <s v="Single Family Residential"/>
    <s v="10"/>
    <s v="18S"/>
    <s v="18E"/>
    <s v="STANDARD"/>
    <x v="0"/>
    <n v="46115"/>
    <n v="1.06"/>
    <s v="000X"/>
    <n v="4386"/>
    <s v="N"/>
    <x v="99"/>
    <s v="DR"/>
    <m/>
    <s v="BEVERLY HILLS"/>
    <m/>
    <s v="PINE RIDGE UNIT 3 PB 8 PG 51 LOT 10 BLK 327 "/>
    <n v="161747"/>
    <n v="16940"/>
    <n v="144807"/>
    <n v="114131"/>
    <n v="88631"/>
    <x v="0"/>
    <x v="456"/>
    <n v="10000"/>
    <n v="1363"/>
    <n v="149"/>
    <x v="1"/>
    <s v="WARRANTY DEED"/>
    <n v="1"/>
    <x v="20"/>
    <x v="3"/>
    <x v="0"/>
    <m/>
    <n v="1580"/>
    <n v="32"/>
    <x v="1"/>
    <x v="0"/>
    <n v="2353"/>
    <m/>
    <m/>
    <m/>
    <m/>
    <s v="SMITH JUDITH A"/>
    <m/>
    <s v="PO BOX 641084"/>
    <s v="BEVERLY HILLS FL 34464"/>
  </r>
  <r>
    <x v="3233"/>
    <s v="18E17S320030  00640 0270"/>
    <s v="7492"/>
    <s v="PINE RIDGE UNITS 3 &amp; 4"/>
    <s v="0100"/>
    <s v="Single Family Residential"/>
    <s v="04"/>
    <s v="18S"/>
    <s v="18E"/>
    <s v="GOLF"/>
    <x v="0"/>
    <n v="50848"/>
    <n v="1.17"/>
    <s v="000X"/>
    <n v="3402"/>
    <s v="W"/>
    <x v="164"/>
    <s v="DR"/>
    <m/>
    <s v="BEVERLY HILLS"/>
    <m/>
    <s v="PINE RIDGE UNIT 3 PB 8 PG 51 LOT 27 BLK 64"/>
    <n v="287600"/>
    <n v="27340"/>
    <n v="260260"/>
    <n v="287600"/>
    <n v="287600"/>
    <x v="1"/>
    <x v="300"/>
    <n v="475000"/>
    <n v="1841"/>
    <n v="209"/>
    <x v="0"/>
    <s v="WARRANTY DEED"/>
    <n v="1"/>
    <x v="23"/>
    <x v="1"/>
    <x v="1"/>
    <m/>
    <n v="2189"/>
    <n v="32"/>
    <x v="0"/>
    <x v="0"/>
    <n v="4059"/>
    <m/>
    <m/>
    <m/>
    <m/>
    <s v="MOONEY BLAIR"/>
    <s v="MOONEY ALTHEA"/>
    <s v="11192 SW 190TH AVE"/>
    <s v="DUNNELLON FL 34432"/>
  </r>
  <r>
    <x v="3234"/>
    <s v="18E17S320030  00640 0300"/>
    <s v="7492"/>
    <s v="PINE RIDGE UNITS 3 &amp; 4"/>
    <s v="0100"/>
    <s v="Single Family Residential"/>
    <s v="04"/>
    <s v="18S"/>
    <s v="18E"/>
    <s v="GOLF"/>
    <x v="0"/>
    <n v="45244"/>
    <n v="1.04"/>
    <s v="000X"/>
    <n v="3480"/>
    <s v="W"/>
    <x v="164"/>
    <s v="DR"/>
    <m/>
    <s v="BEVERLY HILLS"/>
    <m/>
    <s v="PINE RIDGE UNIT 3 PB 8 PG 51 LOT 30 BLK 64"/>
    <n v="297947"/>
    <n v="22510"/>
    <n v="275437"/>
    <n v="268632"/>
    <n v="243632"/>
    <x v="0"/>
    <x v="866"/>
    <n v="25000"/>
    <n v="1425"/>
    <n v="1755"/>
    <x v="1"/>
    <s v="WARRANTY DEED"/>
    <n v="1"/>
    <x v="15"/>
    <x v="1"/>
    <x v="1"/>
    <m/>
    <n v="2688"/>
    <n v="32"/>
    <x v="0"/>
    <x v="0"/>
    <n v="3997"/>
    <m/>
    <m/>
    <m/>
    <m/>
    <s v="GAOUETTE MICHAEL J"/>
    <s v="GAOUETTE CHERYLE E"/>
    <s v="PO BOX 641295"/>
    <s v="BEVERLY HILLS FL 34464 1295"/>
  </r>
  <r>
    <x v="3235"/>
    <s v="18E17S320030  00640 0310"/>
    <s v="7492"/>
    <s v="PINE RIDGE UNITS 3 &amp; 4"/>
    <s v="0100"/>
    <s v="Single Family Residential"/>
    <s v="04"/>
    <s v="18S"/>
    <s v="18E"/>
    <s v="GOLF"/>
    <x v="0"/>
    <n v="45561"/>
    <n v="1.05"/>
    <s v="000X"/>
    <n v="3502"/>
    <s v="W"/>
    <x v="164"/>
    <s v="DR"/>
    <m/>
    <s v="BEVERLY HILLS"/>
    <m/>
    <s v="PINE RIDGE UNIT 3 PB 8 PG 51 LOT 31 BLK 64"/>
    <n v="242608"/>
    <n v="20300"/>
    <n v="222308"/>
    <n v="197212"/>
    <n v="171712"/>
    <x v="0"/>
    <x v="49"/>
    <n v="395000"/>
    <n v="1964"/>
    <n v="2074"/>
    <x v="0"/>
    <s v="WARRANTY DEED"/>
    <n v="1"/>
    <x v="18"/>
    <x v="1"/>
    <x v="0"/>
    <m/>
    <n v="2278"/>
    <n v="32"/>
    <x v="0"/>
    <x v="0"/>
    <n v="3280"/>
    <m/>
    <m/>
    <m/>
    <m/>
    <s v="GREEN RUTH M TRUSTEE"/>
    <m/>
    <s v="3502 W DAFFODIL DR"/>
    <s v="BEVERLY HILLS FL 34465"/>
  </r>
  <r>
    <x v="3236"/>
    <s v="18E17S320030  00640 0340"/>
    <s v="7492"/>
    <s v="PINE RIDGE UNITS 3 &amp; 4"/>
    <s v="0100"/>
    <s v="Single Family Residential"/>
    <s v="04"/>
    <s v="18S"/>
    <s v="18E"/>
    <s v="GOLF"/>
    <x v="0"/>
    <n v="44999"/>
    <n v="1.03"/>
    <s v="000X"/>
    <n v="3608"/>
    <s v="W"/>
    <x v="164"/>
    <s v="DR"/>
    <m/>
    <s v="BEVERLY HILLS"/>
    <m/>
    <s v="PINE RIDGE UNIT 3 LOT 34 BLK 64 DESC IN OR BK 844 PG 1924"/>
    <n v="298107"/>
    <n v="25200"/>
    <n v="272907"/>
    <n v="265133"/>
    <n v="240133"/>
    <x v="0"/>
    <x v="1122"/>
    <n v="330000"/>
    <n v="3114"/>
    <n v="2410"/>
    <x v="0"/>
    <s v="WARRANTY DEED"/>
    <n v="1"/>
    <x v="33"/>
    <x v="1"/>
    <x v="1"/>
    <n v="1"/>
    <n v="2888"/>
    <n v="32"/>
    <x v="1"/>
    <x v="0"/>
    <n v="4562"/>
    <m/>
    <m/>
    <m/>
    <m/>
    <s v="BISHOP WILLIAM J"/>
    <s v="JEKABSONS GEORGIA"/>
    <s v="3608 W DAFFODIL DR"/>
    <s v="BEVERLY HILLS FL 34465"/>
  </r>
  <r>
    <x v="3237"/>
    <s v="18E17S320030  00650 0030"/>
    <s v="7492"/>
    <s v="PINE RIDGE UNITS 3 &amp; 4"/>
    <s v="0000"/>
    <s v="Vacant Residential"/>
    <s v="03"/>
    <s v="18S"/>
    <s v="18E"/>
    <s v="STANDARD"/>
    <x v="1"/>
    <n v="46090"/>
    <n v="1.06"/>
    <s v="000X"/>
    <n v="5974"/>
    <s v="N"/>
    <x v="91"/>
    <s v="BLVD"/>
    <m/>
    <s v="BEVERLY HILLS"/>
    <m/>
    <s v="PINE RIDGE UNIT 3 LOT 3 BLK 65 DESC IN OR BK 853 PG 7 "/>
    <n v="16930"/>
    <n v="16930"/>
    <n v="0"/>
    <n v="16930"/>
    <n v="16930"/>
    <x v="1"/>
    <x v="23"/>
    <m/>
    <m/>
    <m/>
    <x v="2"/>
    <m/>
    <m/>
    <x v="6"/>
    <x v="2"/>
    <x v="2"/>
    <m/>
    <m/>
    <m/>
    <x v="2"/>
    <x v="1"/>
    <n v="0"/>
    <m/>
    <m/>
    <m/>
    <m/>
    <s v="HAGUE NASIR UL &amp; REAZUL"/>
    <m/>
    <s v="4421 EXMOOR CIR"/>
    <s v="BLOOMFIELD HILLS MI 48302 1611"/>
  </r>
  <r>
    <x v="3238"/>
    <s v="18E17S320030  03200 0140"/>
    <s v="7492"/>
    <s v="PINE RIDGE UNITS 3 &amp; 4"/>
    <s v="0100"/>
    <s v="Single Family Residential"/>
    <s v="09"/>
    <s v="18S"/>
    <s v="18E"/>
    <s v="STANDARD"/>
    <x v="0"/>
    <n v="43675"/>
    <n v="1"/>
    <s v="000X"/>
    <n v="4431"/>
    <s v="N"/>
    <x v="91"/>
    <s v="BLVD"/>
    <m/>
    <s v="BEVERLY HILLS"/>
    <m/>
    <s v="PINE RIDGE UNIT 3 PB 8 PG 51 LOT 14 BLK 320"/>
    <n v="185690"/>
    <n v="16040"/>
    <n v="169650"/>
    <n v="180244"/>
    <n v="155244"/>
    <x v="0"/>
    <x v="1123"/>
    <n v="239000"/>
    <n v="2933"/>
    <n v="429"/>
    <x v="0"/>
    <s v="WARRANTY DEED"/>
    <n v="1"/>
    <x v="22"/>
    <x v="3"/>
    <x v="0"/>
    <m/>
    <n v="1767"/>
    <n v="32"/>
    <x v="0"/>
    <x v="0"/>
    <n v="2553"/>
    <m/>
    <m/>
    <m/>
    <m/>
    <s v="SMEBAK PAUL B"/>
    <s v="SMEBAK LEEANN"/>
    <s v="4431 N ELKCAM BLVD"/>
    <s v="BEVERLY HILLS FL 34465"/>
  </r>
  <r>
    <x v="3239"/>
    <s v="18E17S320030  03210 0080"/>
    <s v="7492"/>
    <s v="PINE RIDGE UNITS 3 &amp; 4"/>
    <s v="0100"/>
    <s v="Single Family Residential"/>
    <s v="09"/>
    <s v="18S"/>
    <s v="18E"/>
    <s v="STANDARD"/>
    <x v="0"/>
    <n v="44556"/>
    <n v="1.02"/>
    <s v="000X"/>
    <n v="2968"/>
    <s v="W"/>
    <x v="92"/>
    <s v="DR"/>
    <m/>
    <s v="BEVERLY HILLS"/>
    <m/>
    <s v="PINE RIDGE UNIT 3 PB 8 PG 51 LOT 8 BLK 321"/>
    <n v="226961"/>
    <n v="16370"/>
    <n v="210591"/>
    <n v="179447"/>
    <n v="154447"/>
    <x v="0"/>
    <x v="280"/>
    <n v="165000"/>
    <n v="2495"/>
    <n v="1910"/>
    <x v="0"/>
    <s v="WARRANTY DEED"/>
    <n v="1"/>
    <x v="11"/>
    <x v="1"/>
    <x v="0"/>
    <m/>
    <n v="2512"/>
    <n v="32"/>
    <x v="1"/>
    <x v="0"/>
    <n v="3474"/>
    <m/>
    <m/>
    <m/>
    <m/>
    <s v="ELLIS GORDON"/>
    <m/>
    <s v="PO BOX 201"/>
    <s v="LECANTO FL 34460"/>
  </r>
  <r>
    <x v="3240"/>
    <s v="18E17S320030  03240 0030"/>
    <s v="7492"/>
    <s v="PINE RIDGE UNITS 3 &amp; 4"/>
    <s v="0100"/>
    <s v="Single Family Residential"/>
    <s v="03"/>
    <s v="18S"/>
    <s v="18E"/>
    <s v="STANDARD"/>
    <x v="0"/>
    <n v="44181"/>
    <n v="1.01"/>
    <s v="000X"/>
    <n v="5014"/>
    <s v="N"/>
    <x v="99"/>
    <s v="DR"/>
    <m/>
    <s v="BEVERLY HILLS"/>
    <m/>
    <s v="PINE RIDGE UNIT 3 PB 8 PG 51 LOT 3 BLK 324"/>
    <n v="291885"/>
    <n v="16230"/>
    <n v="275655"/>
    <n v="252166"/>
    <n v="227166"/>
    <x v="0"/>
    <x v="1124"/>
    <n v="267500"/>
    <n v="2675"/>
    <n v="653"/>
    <x v="0"/>
    <s v="WARRANTY DEED"/>
    <n v="1"/>
    <x v="24"/>
    <x v="0"/>
    <x v="1"/>
    <m/>
    <n v="2776"/>
    <n v="32"/>
    <x v="0"/>
    <x v="0"/>
    <n v="3792"/>
    <m/>
    <m/>
    <m/>
    <m/>
    <s v="SWARTZ JEFFREY R"/>
    <s v="MCSHERRY LORI"/>
    <s v="5014 N BAYWOOD DR"/>
    <s v="BEVERLY HILLS FL 34465"/>
  </r>
  <r>
    <x v="3241"/>
    <s v="18E17S320030  03240 0050"/>
    <s v="7492"/>
    <s v="PINE RIDGE UNITS 3 &amp; 4"/>
    <s v="0000"/>
    <s v="Vacant Residential"/>
    <s v="10"/>
    <s v="18S"/>
    <s v="18E"/>
    <s v="STANDARD"/>
    <x v="1"/>
    <n v="45936"/>
    <n v="1.05"/>
    <s v="000X"/>
    <n v="4942"/>
    <s v="N"/>
    <x v="99"/>
    <s v="DR"/>
    <m/>
    <s v="BEVERLY HILLS"/>
    <m/>
    <s v="PINE RIDGE UNIT 3 PB 8 PG 51 LOT 5 BLK 324"/>
    <n v="16870"/>
    <n v="16870"/>
    <n v="0"/>
    <n v="16870"/>
    <n v="16870"/>
    <x v="1"/>
    <x v="23"/>
    <m/>
    <m/>
    <m/>
    <x v="2"/>
    <m/>
    <m/>
    <x v="6"/>
    <x v="2"/>
    <x v="2"/>
    <m/>
    <m/>
    <m/>
    <x v="2"/>
    <x v="1"/>
    <n v="0"/>
    <m/>
    <m/>
    <m/>
    <m/>
    <s v="LINK HANS"/>
    <m/>
    <s v="HOFSTETTENSTRASSE 36"/>
    <s v=" 8212 SWITZERLAND"/>
  </r>
  <r>
    <x v="3242"/>
    <s v="18E17S320030  03250 0020"/>
    <s v="7492"/>
    <s v="PINE RIDGE UNITS 3 &amp; 4"/>
    <s v="0100"/>
    <s v="Single Family Residential"/>
    <s v="10"/>
    <s v="18S"/>
    <s v="18E"/>
    <s v="STANDARD"/>
    <x v="0"/>
    <n v="46045"/>
    <n v="1.06"/>
    <s v="000X"/>
    <n v="4832"/>
    <s v="N"/>
    <x v="99"/>
    <s v="DR"/>
    <m/>
    <s v="BEVERLY HILLS"/>
    <m/>
    <s v="PINE RIDGE UNIT 3 PB 8 PG 51 LOT 2 BLK 325"/>
    <n v="249452"/>
    <n v="16910"/>
    <n v="232542"/>
    <n v="224333"/>
    <n v="199333"/>
    <x v="0"/>
    <x v="1125"/>
    <n v="305900"/>
    <n v="2852"/>
    <n v="1022"/>
    <x v="0"/>
    <s v="WARRANTY DEED"/>
    <n v="1"/>
    <x v="26"/>
    <x v="1"/>
    <x v="0"/>
    <n v="1"/>
    <n v="2470"/>
    <n v="32"/>
    <x v="0"/>
    <x v="0"/>
    <n v="3287"/>
    <m/>
    <m/>
    <m/>
    <m/>
    <s v="PROFETA DEBRA"/>
    <s v="GRIFFIN PATRICE"/>
    <s v="4832 N BAYWOOD DR"/>
    <s v="BEVERLY HILLS FL 34465"/>
  </r>
  <r>
    <x v="3243"/>
    <s v="18E17S320030  03250 0060"/>
    <s v="7492"/>
    <s v="PINE RIDGE UNITS 3 &amp; 4"/>
    <s v="0100"/>
    <s v="Single Family Residential"/>
    <s v="10"/>
    <s v="18S"/>
    <s v="18E"/>
    <s v="STANDARD"/>
    <x v="0"/>
    <n v="46230"/>
    <n v="1.06"/>
    <s v="000X"/>
    <n v="4686"/>
    <s v="N"/>
    <x v="99"/>
    <s v="DR"/>
    <m/>
    <s v="BEVERLY HILLS"/>
    <m/>
    <s v="PINE RIDGE UNIT 3 PB 8 PG 51 LOT 6 BLK 325"/>
    <n v="213208"/>
    <n v="16980"/>
    <n v="196228"/>
    <n v="189254"/>
    <n v="164254"/>
    <x v="0"/>
    <x v="355"/>
    <n v="222500"/>
    <n v="2810"/>
    <n v="1085"/>
    <x v="0"/>
    <s v="WARRANTY DEED"/>
    <n v="1"/>
    <x v="26"/>
    <x v="1"/>
    <x v="0"/>
    <m/>
    <n v="1950"/>
    <n v="32"/>
    <x v="0"/>
    <x v="0"/>
    <n v="2909"/>
    <m/>
    <m/>
    <m/>
    <m/>
    <s v="MEYER ROBERT D"/>
    <s v="MEYER LOIS JEAN"/>
    <s v="4686 N BAYWOOD DR"/>
    <s v="BEVERLY HILLS FL 34465 4502"/>
  </r>
  <r>
    <x v="3244"/>
    <s v="18E17S320030  03250 0090"/>
    <s v="7492"/>
    <s v="PINE RIDGE UNITS 3 &amp; 4"/>
    <s v="0100"/>
    <s v="Single Family Residential"/>
    <s v="10"/>
    <s v="18S"/>
    <s v="18E"/>
    <s v="STANDARD"/>
    <x v="0"/>
    <n v="46234"/>
    <n v="1.06"/>
    <s v="000X"/>
    <n v="2955"/>
    <s v="W"/>
    <x v="92"/>
    <s v="DR"/>
    <m/>
    <s v="BEVERLY HILLS"/>
    <m/>
    <s v="PINE RIDGE UNIT 3 PB 8 PG 51 LOT 9 BLK 325"/>
    <n v="16980"/>
    <n v="16980"/>
    <n v="0"/>
    <n v="16980"/>
    <n v="16980"/>
    <x v="0"/>
    <x v="289"/>
    <n v="313900"/>
    <n v="3081"/>
    <n v="983"/>
    <x v="0"/>
    <s v="WARRANTY DEED"/>
    <n v="1"/>
    <x v="31"/>
    <x v="0"/>
    <x v="1"/>
    <m/>
    <n v="2096"/>
    <n v="32"/>
    <x v="1"/>
    <x v="0"/>
    <n v="2986"/>
    <m/>
    <m/>
    <m/>
    <m/>
    <s v="RODRIGUEZ JOSE LUIS NIEVES"/>
    <s v="CABALLERO INNA EMY SANTIAGO"/>
    <s v="2955 W BEANWOOD DR"/>
    <s v="BEVERLY HILL FL 34465"/>
  </r>
  <r>
    <x v="3245"/>
    <s v="18E17S320030  03270 0010"/>
    <s v="7492"/>
    <s v="PINE RIDGE UNITS 3 &amp; 4"/>
    <s v="0100"/>
    <s v="Single Family Residential"/>
    <s v="10"/>
    <s v="18S"/>
    <s v="18E"/>
    <s v="STANDARD"/>
    <x v="0"/>
    <n v="46116"/>
    <n v="1.06"/>
    <s v="000X"/>
    <n v="2932"/>
    <s v="W"/>
    <x v="96"/>
    <s v="ST"/>
    <m/>
    <s v="BEVERLY HILLS"/>
    <m/>
    <s v="PINE RIDGE UNIT 3 PB 8 PG 51 LOT 1 BLK 327"/>
    <n v="185229"/>
    <n v="16940"/>
    <n v="168289"/>
    <n v="137373"/>
    <n v="112373"/>
    <x v="0"/>
    <x v="950"/>
    <n v="162500"/>
    <n v="2419"/>
    <n v="2095"/>
    <x v="0"/>
    <s v="WARRANTY DEED"/>
    <n v="1"/>
    <x v="15"/>
    <x v="1"/>
    <x v="0"/>
    <m/>
    <n v="1724"/>
    <n v="32"/>
    <x v="1"/>
    <x v="0"/>
    <n v="2464"/>
    <m/>
    <m/>
    <m/>
    <m/>
    <s v="LAPARLE DAVID J"/>
    <s v="LAPARLE ROBERTA M"/>
    <s v="2932 W ELM BLOSSOM ST"/>
    <s v="BEVERLY HILLS FL 34465"/>
  </r>
  <r>
    <x v="3246"/>
    <s v="18E17S320030  03270 0090"/>
    <s v="7492"/>
    <s v="PINE RIDGE UNITS 3 &amp; 4"/>
    <s v="0100"/>
    <s v="Single Family Residential"/>
    <s v="10"/>
    <s v="18S"/>
    <s v="18E"/>
    <s v="STANDARD"/>
    <x v="0"/>
    <n v="46031"/>
    <n v="1.06"/>
    <s v="000X"/>
    <n v="4404"/>
    <s v="N"/>
    <x v="99"/>
    <s v="DR"/>
    <m/>
    <s v="BEVERLY HILLS"/>
    <m/>
    <s v="PINE RIDGE UNIT 3 PB 8 PG 51 LOT 9 BLK 327 "/>
    <n v="155559"/>
    <n v="16910"/>
    <n v="138649"/>
    <n v="108273"/>
    <n v="83273"/>
    <x v="0"/>
    <x v="797"/>
    <n v="101000"/>
    <n v="1161"/>
    <n v="877"/>
    <x v="0"/>
    <s v="WARRANTY DEED"/>
    <n v="1"/>
    <x v="33"/>
    <x v="1"/>
    <x v="0"/>
    <m/>
    <n v="1430"/>
    <n v="32"/>
    <x v="0"/>
    <x v="0"/>
    <n v="2314"/>
    <m/>
    <m/>
    <m/>
    <m/>
    <s v="MC GRATH TIMOTHY J"/>
    <m/>
    <s v="4404 N BAYWOOD DR"/>
    <s v="BEVERLY HILLS FL 34465 3060"/>
  </r>
  <r>
    <x v="3247"/>
    <s v="18E17S320030  03270 0160"/>
    <s v="7492"/>
    <s v="PINE RIDGE UNITS 3 &amp; 4"/>
    <s v="0100"/>
    <s v="Single Family Residential"/>
    <s v="10"/>
    <s v="18S"/>
    <s v="18E"/>
    <s v="STANDARD"/>
    <x v="0"/>
    <n v="52343"/>
    <n v="1.2"/>
    <s v="000X"/>
    <n v="2637"/>
    <s v="W"/>
    <x v="122"/>
    <s v="DR"/>
    <m/>
    <s v="BEVERLY HILLS"/>
    <m/>
    <s v="PINE RIDGE UNIT 3 PB 8 PG 51 LOT 16 BLK 327"/>
    <n v="255476"/>
    <n v="19230"/>
    <n v="236246"/>
    <n v="255476"/>
    <n v="230476"/>
    <x v="0"/>
    <x v="1126"/>
    <n v="325000"/>
    <n v="2981"/>
    <n v="2329"/>
    <x v="0"/>
    <s v="WARRANTY DEED"/>
    <n v="1"/>
    <x v="0"/>
    <x v="1"/>
    <x v="0"/>
    <m/>
    <n v="2417"/>
    <n v="32"/>
    <x v="1"/>
    <x v="0"/>
    <n v="3754"/>
    <m/>
    <m/>
    <m/>
    <m/>
    <s v="DOLAN THOMAS R"/>
    <s v="DOLAN GAYLE"/>
    <s v="2637 W AXELWOOD DR"/>
    <s v="BEVERLY HILLS FL 34465"/>
  </r>
  <r>
    <x v="3248"/>
    <s v="18E17S320030  00640 0280"/>
    <s v="7492"/>
    <s v="PINE RIDGE UNITS 3 &amp; 4"/>
    <s v="0000"/>
    <s v="Vacant Residential"/>
    <s v="04"/>
    <s v="18S"/>
    <s v="18E"/>
    <s v="GOLF"/>
    <x v="1"/>
    <n v="43110"/>
    <n v="0.99"/>
    <s v="000X"/>
    <n v="3428"/>
    <s v="W"/>
    <x v="164"/>
    <s v="DR"/>
    <m/>
    <s v="BEVERLY HILLS"/>
    <m/>
    <s v="PINE RIDGE UNIT 3  PB 8 PG 51  LOT 28 BLK 64"/>
    <n v="25950"/>
    <n v="25950"/>
    <n v="0"/>
    <n v="25950"/>
    <n v="25950"/>
    <x v="1"/>
    <x v="1127"/>
    <n v="31200"/>
    <n v="3116"/>
    <n v="752"/>
    <x v="1"/>
    <s v="WARRANTY DEED"/>
    <m/>
    <x v="6"/>
    <x v="2"/>
    <x v="2"/>
    <m/>
    <m/>
    <m/>
    <x v="2"/>
    <x v="1"/>
    <n v="0"/>
    <m/>
    <m/>
    <m/>
    <m/>
    <s v="ADAMS HOMES OF NORTHWEST FLORIDA INC"/>
    <m/>
    <s v="3000 GULF BREEZE PKWY"/>
    <s v="GULF BREEZE FL 32563"/>
  </r>
  <r>
    <x v="3249"/>
    <s v="18E17S320030  00640 0330"/>
    <s v="7492"/>
    <s v="PINE RIDGE UNITS 3 &amp; 4"/>
    <s v="0100"/>
    <s v="Single Family Residential"/>
    <s v="04"/>
    <s v="18S"/>
    <s v="18E"/>
    <s v="GOLF"/>
    <x v="0"/>
    <n v="44999"/>
    <n v="1.03"/>
    <s v="000X"/>
    <n v="3572"/>
    <s v="W"/>
    <x v="164"/>
    <s v="DR"/>
    <m/>
    <s v="BEVERLY HILLS"/>
    <m/>
    <s v="PINE RIDGE UNIT 3 PB 8 PG 51 LOT 33 BLK 64"/>
    <n v="240394"/>
    <n v="25200"/>
    <n v="215194"/>
    <n v="197251"/>
    <n v="172251"/>
    <x v="0"/>
    <x v="532"/>
    <n v="30000"/>
    <n v="1360"/>
    <n v="2337"/>
    <x v="1"/>
    <s v="WARRANTY DEED"/>
    <n v="1"/>
    <x v="22"/>
    <x v="1"/>
    <x v="0"/>
    <m/>
    <n v="2132"/>
    <n v="32"/>
    <x v="0"/>
    <x v="0"/>
    <n v="3000"/>
    <m/>
    <m/>
    <m/>
    <m/>
    <s v="FITZPATRICK MICHAEL P"/>
    <s v="FITZPATRICK PATRICIA A"/>
    <s v="3572 W DAFFODIL DR"/>
    <s v="BEVERLY HILLS FL 34465"/>
  </r>
  <r>
    <x v="3250"/>
    <s v="18E17S320030  00640 0400"/>
    <s v="7492"/>
    <s v="PINE RIDGE UNITS 3 &amp; 4"/>
    <s v="0100"/>
    <s v="Single Family Residential"/>
    <s v="04"/>
    <s v="18S"/>
    <s v="18E"/>
    <s v="GOLF"/>
    <x v="0"/>
    <n v="43752"/>
    <n v="1"/>
    <s v="000X"/>
    <n v="5727"/>
    <s v="N"/>
    <x v="93"/>
    <s v="DR"/>
    <m/>
    <s v="BEVERLY HILLS"/>
    <m/>
    <s v="PINE RIDGE UNIT 3 PB 8 PG 51 LOT 40 BLK 64"/>
    <n v="197482"/>
    <n v="23980"/>
    <n v="173502"/>
    <n v="123851"/>
    <n v="98851"/>
    <x v="0"/>
    <x v="472"/>
    <n v="275000"/>
    <n v="2118"/>
    <n v="763"/>
    <x v="0"/>
    <s v="WARRANTY DEED"/>
    <n v="1"/>
    <x v="1"/>
    <x v="1"/>
    <x v="0"/>
    <n v="1"/>
    <n v="2110"/>
    <n v="32"/>
    <x v="0"/>
    <x v="0"/>
    <n v="3134"/>
    <m/>
    <m/>
    <m/>
    <m/>
    <s v="JOHNSON WILLIAM E"/>
    <s v="JOHNSON LINNEA"/>
    <s v="5727 N CARNATION DR"/>
    <s v="BEVERLY HILLS FL 34465"/>
  </r>
  <r>
    <x v="3251"/>
    <s v="18E17S320030  00640 0410"/>
    <s v="7492"/>
    <s v="PINE RIDGE UNITS 3 &amp; 4"/>
    <s v="0100"/>
    <s v="Single Family Residential"/>
    <s v="04"/>
    <s v="18S"/>
    <s v="18E"/>
    <s v="GOLF"/>
    <x v="0"/>
    <n v="43752"/>
    <n v="1"/>
    <s v="000X"/>
    <n v="5691"/>
    <s v="N"/>
    <x v="93"/>
    <s v="DR"/>
    <m/>
    <s v="BEVERLY HILLS"/>
    <m/>
    <s v="PINE RIDGE UNIT 3 LOT 41 BLK 64 DESCR IN O R BK 571 PG 1611"/>
    <n v="276706"/>
    <n v="23980"/>
    <n v="252726"/>
    <n v="231715"/>
    <n v="206215"/>
    <x v="0"/>
    <x v="168"/>
    <n v="260000"/>
    <n v="2320"/>
    <n v="1199"/>
    <x v="0"/>
    <s v="WARRANTY DEED"/>
    <n v="1"/>
    <x v="5"/>
    <x v="1"/>
    <x v="1"/>
    <n v="1"/>
    <n v="2689"/>
    <n v="32"/>
    <x v="0"/>
    <x v="0"/>
    <n v="3630"/>
    <m/>
    <m/>
    <m/>
    <m/>
    <s v="WISHMAN RICHARD D"/>
    <s v="WISHMAN ROSELYNN M"/>
    <s v="5691 N CARNATION DR"/>
    <s v="BEVERLY HILLS FL 34465"/>
  </r>
  <r>
    <x v="3252"/>
    <s v="18E17S320030  00640 0450"/>
    <s v="7492"/>
    <s v="PINE RIDGE UNITS 3 &amp; 4"/>
    <s v="0100"/>
    <s v="Single Family Residential"/>
    <s v="04"/>
    <s v="18S"/>
    <s v="18E"/>
    <s v="GOLF"/>
    <x v="0"/>
    <n v="43894"/>
    <n v="1.01"/>
    <s v="000X"/>
    <n v="5553"/>
    <s v="N"/>
    <x v="93"/>
    <s v="DR"/>
    <m/>
    <s v="BEVERLY HILLS"/>
    <m/>
    <s v="PINE RIDGE UNIT 3 LOT 45 BLK 64"/>
    <n v="213043"/>
    <n v="23980"/>
    <n v="189063"/>
    <n v="184443"/>
    <n v="159443"/>
    <x v="0"/>
    <x v="1128"/>
    <n v="178500"/>
    <n v="2785"/>
    <n v="1568"/>
    <x v="0"/>
    <s v="WARRANTY DEED"/>
    <n v="1"/>
    <x v="11"/>
    <x v="1"/>
    <x v="0"/>
    <m/>
    <n v="2090"/>
    <n v="32"/>
    <x v="1"/>
    <x v="0"/>
    <n v="3119"/>
    <m/>
    <m/>
    <m/>
    <m/>
    <s v="FULLER SUZANNE H"/>
    <s v="FULLER BRIAN C"/>
    <s v="5553 N CARNATION DR"/>
    <s v="BEVERLY HILLS FL 34465 2255"/>
  </r>
  <r>
    <x v="3253"/>
    <s v="18E17S320030  03200 0180"/>
    <s v="7492"/>
    <s v="PINE RIDGE UNITS 3 &amp; 4"/>
    <s v="0100"/>
    <s v="Single Family Residential"/>
    <s v="09"/>
    <s v="18S"/>
    <s v="18E"/>
    <s v="STANDARD"/>
    <x v="0"/>
    <n v="43709"/>
    <n v="1"/>
    <s v="000X"/>
    <n v="4571"/>
    <s v="N"/>
    <x v="91"/>
    <s v="BLVD"/>
    <m/>
    <s v="BEVERLY HILLS"/>
    <m/>
    <s v="PINE RIDGE UNIT 3 PB 8 PG 51 LOT 18 BLK 320"/>
    <n v="223982"/>
    <n v="16050"/>
    <n v="207932"/>
    <n v="174292"/>
    <n v="149292"/>
    <x v="0"/>
    <x v="120"/>
    <n v="191000"/>
    <n v="2537"/>
    <n v="2395"/>
    <x v="0"/>
    <s v="WARRANTY DEED"/>
    <n v="1"/>
    <x v="3"/>
    <x v="1"/>
    <x v="0"/>
    <m/>
    <n v="2051"/>
    <n v="32"/>
    <x v="0"/>
    <x v="0"/>
    <n v="2747"/>
    <m/>
    <m/>
    <m/>
    <m/>
    <s v="BOND TED A"/>
    <s v="BOND MARILYN"/>
    <s v="4571 N ELKCAM BLVD"/>
    <s v="BEVERLY HILLS FL 34465"/>
  </r>
  <r>
    <x v="3254"/>
    <s v="18E17S320030  03220 0030"/>
    <s v="7492"/>
    <s v="PINE RIDGE UNITS 3 &amp; 4"/>
    <s v="0000"/>
    <s v="Vacant Residential"/>
    <s v="09"/>
    <s v="18S"/>
    <s v="18E"/>
    <s v="STANDARD"/>
    <x v="1"/>
    <n v="34859"/>
    <n v="0.8"/>
    <s v="000X"/>
    <n v="4963"/>
    <s v="N"/>
    <x v="91"/>
    <s v="BLVD"/>
    <m/>
    <s v="BEVERLY HILLS"/>
    <m/>
    <s v="PINE RIDGE UNIT 3 PB 8 PG 51 LOT 3 BLK 322"/>
    <n v="9370"/>
    <n v="9370"/>
    <n v="0"/>
    <n v="9370"/>
    <n v="9370"/>
    <x v="1"/>
    <x v="275"/>
    <n v="40000"/>
    <n v="1758"/>
    <n v="178"/>
    <x v="1"/>
    <s v="WARRANTY DEED"/>
    <m/>
    <x v="6"/>
    <x v="2"/>
    <x v="2"/>
    <m/>
    <m/>
    <m/>
    <x v="2"/>
    <x v="1"/>
    <n v="0"/>
    <m/>
    <m/>
    <m/>
    <m/>
    <s v="RANY INVESTMENTS CORP"/>
    <m/>
    <s v="18044 NW 6TH ST STE 1"/>
    <s v="PEMBROKE PINES FL 33029"/>
  </r>
  <r>
    <x v="3255"/>
    <s v="18E17S320030  03230 0060"/>
    <s v="7492"/>
    <s v="PINE RIDGE UNITS 3 &amp; 4"/>
    <s v="0000"/>
    <s v="Vacant Residential"/>
    <s v="04"/>
    <s v="18S"/>
    <s v="18E"/>
    <s v="STANDARD"/>
    <x v="1"/>
    <n v="47006"/>
    <n v="1.08"/>
    <s v="000X"/>
    <n v="3086"/>
    <s v="W"/>
    <x v="11"/>
    <s v="BLVD"/>
    <m/>
    <s v="BEVERLY HILLS"/>
    <m/>
    <s v="PINE RIDGE UNIT 3 PB 8 PG 51 LOT 6 BLK 323 "/>
    <n v="17270"/>
    <n v="17270"/>
    <n v="0"/>
    <n v="17270"/>
    <n v="17270"/>
    <x v="1"/>
    <x v="126"/>
    <n v="92500"/>
    <n v="1920"/>
    <n v="1224"/>
    <x v="1"/>
    <s v="WARRANTY DEED"/>
    <m/>
    <x v="6"/>
    <x v="2"/>
    <x v="2"/>
    <m/>
    <m/>
    <m/>
    <x v="2"/>
    <x v="1"/>
    <n v="0"/>
    <m/>
    <m/>
    <m/>
    <m/>
    <s v="THOR DONALD H"/>
    <m/>
    <s v="4141 W BONANZA DR"/>
    <s v="BEVERLY HILLS FL 34465"/>
  </r>
  <r>
    <x v="3256"/>
    <s v="18E17S320030  03230 0070"/>
    <s v="7492"/>
    <s v="PINE RIDGE UNITS 3 &amp; 4"/>
    <s v="0000"/>
    <s v="Vacant Residential"/>
    <s v="04"/>
    <s v="18S"/>
    <s v="18E"/>
    <s v="STANDARD"/>
    <x v="1"/>
    <n v="47007"/>
    <n v="1.08"/>
    <s v="000X"/>
    <n v="3064"/>
    <s v="W"/>
    <x v="11"/>
    <s v="BLVD"/>
    <m/>
    <s v="BEVERLY HILLS"/>
    <m/>
    <s v="PINE RIDGE UNIT 3 PB 8 PG 51 LOT 7 BLK 323"/>
    <n v="17270"/>
    <n v="17270"/>
    <n v="0"/>
    <n v="17270"/>
    <n v="17270"/>
    <x v="1"/>
    <x v="23"/>
    <m/>
    <m/>
    <m/>
    <x v="2"/>
    <m/>
    <m/>
    <x v="6"/>
    <x v="2"/>
    <x v="2"/>
    <m/>
    <m/>
    <m/>
    <x v="2"/>
    <x v="1"/>
    <n v="0"/>
    <m/>
    <m/>
    <m/>
    <m/>
    <s v="CLAESSENS MARIA J S &amp; ANNE M F F"/>
    <m/>
    <s v="OUDSTRYDERSLEI 16"/>
    <s v=" 2930 BELGIUM"/>
  </r>
  <r>
    <x v="3257"/>
    <s v="18E17S320030  03240 0010"/>
    <s v="7492"/>
    <s v="PINE RIDGE UNITS 3 &amp; 4"/>
    <s v="0100"/>
    <s v="Single Family Residential"/>
    <s v="03"/>
    <s v="18S"/>
    <s v="18E"/>
    <s v="STANDARD"/>
    <x v="0"/>
    <n v="48716"/>
    <n v="1.1200000000000001"/>
    <s v="000X"/>
    <n v="5062"/>
    <s v="N"/>
    <x v="99"/>
    <s v="DR"/>
    <m/>
    <s v="BEVERLY HILLS"/>
    <m/>
    <s v="PINE RIDGE UNIT 3 PB 8 PG 51 LOT 1 BLK 324"/>
    <n v="199777"/>
    <n v="17890"/>
    <n v="181887"/>
    <n v="199777"/>
    <n v="199777"/>
    <x v="0"/>
    <x v="773"/>
    <n v="225000"/>
    <n v="3089"/>
    <n v="1583"/>
    <x v="0"/>
    <s v="WARRANTY DEED"/>
    <n v="1"/>
    <x v="7"/>
    <x v="1"/>
    <x v="0"/>
    <m/>
    <n v="1761"/>
    <n v="32"/>
    <x v="1"/>
    <x v="0"/>
    <n v="2533"/>
    <m/>
    <m/>
    <m/>
    <m/>
    <s v="SNYDER LINDSEY J"/>
    <s v="MOREY LISA"/>
    <s v="5062 N BAYWOOD DR"/>
    <s v="BEVERLY HILLS FL 34465"/>
  </r>
  <r>
    <x v="3258"/>
    <s v="18E17S320030  03250 0030"/>
    <s v="7492"/>
    <s v="PINE RIDGE UNITS 3 &amp; 4"/>
    <s v="0100"/>
    <s v="Single Family Residential"/>
    <s v="10"/>
    <s v="18S"/>
    <s v="18E"/>
    <s v="STANDARD"/>
    <x v="0"/>
    <n v="46090"/>
    <n v="1.06"/>
    <s v="000X"/>
    <n v="4808"/>
    <s v="N"/>
    <x v="99"/>
    <s v="DR"/>
    <m/>
    <s v="BEVERLY HILLS"/>
    <m/>
    <s v="PINE RIDGE UNIT 3 PB 8 PG 51 LOT 3 BLK 325"/>
    <n v="164192"/>
    <n v="16930"/>
    <n v="147262"/>
    <n v="164192"/>
    <n v="164192"/>
    <x v="1"/>
    <x v="342"/>
    <n v="136000"/>
    <n v="2643"/>
    <n v="382"/>
    <x v="0"/>
    <s v="WARRANTY DEED"/>
    <n v="1"/>
    <x v="5"/>
    <x v="1"/>
    <x v="0"/>
    <m/>
    <n v="1780"/>
    <n v="32"/>
    <x v="1"/>
    <x v="0"/>
    <n v="2293"/>
    <m/>
    <m/>
    <m/>
    <m/>
    <s v="COLLINS THEODORE LAMAR JR"/>
    <s v="MCLAUGHLIN FAMILY TRUST JANUARY 19 1998"/>
    <s v="4255 W MUSTANG BLVD"/>
    <s v="BEVERLY HILLS FL 34465"/>
  </r>
  <r>
    <x v="3259"/>
    <s v="18E17S320030  03250 0050"/>
    <s v="7492"/>
    <s v="PINE RIDGE UNITS 3 &amp; 4"/>
    <s v="0000"/>
    <s v="Vacant Residential"/>
    <s v="10"/>
    <s v="18S"/>
    <s v="18E"/>
    <s v="STANDARD"/>
    <x v="1"/>
    <n v="46185"/>
    <n v="1.06"/>
    <s v="000X"/>
    <n v="4720"/>
    <s v="N"/>
    <x v="99"/>
    <s v="DR"/>
    <m/>
    <s v="BEVERLY HILLS"/>
    <m/>
    <s v="PINE RIDGE UNIT 3 PB 8 PG 51 LOT 5 BLK 325"/>
    <n v="16960"/>
    <n v="16960"/>
    <n v="0"/>
    <n v="16960"/>
    <n v="16960"/>
    <x v="1"/>
    <x v="422"/>
    <n v="18000"/>
    <n v="2847"/>
    <n v="1514"/>
    <x v="1"/>
    <s v="WARRANTY DEED"/>
    <m/>
    <x v="6"/>
    <x v="2"/>
    <x v="2"/>
    <m/>
    <m/>
    <m/>
    <x v="2"/>
    <x v="1"/>
    <n v="0"/>
    <m/>
    <m/>
    <m/>
    <m/>
    <s v="MEYER ROBERT D"/>
    <s v="MEYER LOIS JEAN"/>
    <s v="4686 N BAYWOOD DR"/>
    <s v="BEVERLY HILLS FL 34465"/>
  </r>
  <r>
    <x v="3260"/>
    <s v="18E17S320030  03270 0140"/>
    <s v="7492"/>
    <s v="PINE RIDGE UNITS 3 &amp; 4"/>
    <s v="0100"/>
    <s v="Single Family Residential"/>
    <s v="10"/>
    <s v="18S"/>
    <s v="18E"/>
    <s v="STANDARD"/>
    <x v="0"/>
    <n v="50666"/>
    <n v="1.1599999999999999"/>
    <s v="000X"/>
    <n v="2611"/>
    <s v="W"/>
    <x v="122"/>
    <s v="DR"/>
    <m/>
    <s v="BEVERLY HILLS"/>
    <m/>
    <s v="PINE RIDGE UNIT 3 PB 8 PG 51 LOT 14 BLK 327"/>
    <n v="227977"/>
    <n v="18610"/>
    <n v="209367"/>
    <n v="171745"/>
    <n v="146745"/>
    <x v="0"/>
    <x v="46"/>
    <n v="200"/>
    <n v="1351"/>
    <n v="1703"/>
    <x v="1"/>
    <s v="CORRECTIVE/QC/TD/COT"/>
    <n v="1"/>
    <x v="23"/>
    <x v="1"/>
    <x v="0"/>
    <m/>
    <n v="2239"/>
    <n v="32"/>
    <x v="0"/>
    <x v="0"/>
    <n v="3145"/>
    <m/>
    <m/>
    <m/>
    <m/>
    <s v="ATALLAH SAMI"/>
    <s v="ATALLAH FAINA LYNN"/>
    <s v="2611 W AXELWOOD DR"/>
    <s v="BEVERLY HILLS FL 34465"/>
  </r>
  <r>
    <x v="3261"/>
    <s v="18E17S320030  00640 0290"/>
    <s v="7492"/>
    <s v="PINE RIDGE UNITS 3 &amp; 4"/>
    <s v="0100"/>
    <s v="Single Family Residential"/>
    <s v="04"/>
    <s v="18S"/>
    <s v="18E"/>
    <s v="GOLF"/>
    <x v="0"/>
    <n v="43749"/>
    <n v="1"/>
    <s v="000X"/>
    <n v="3454"/>
    <s v="W"/>
    <x v="164"/>
    <s v="DR"/>
    <m/>
    <s v="BEVERLY HILLS"/>
    <m/>
    <s v="PINE RIDGE UNIT 3 PB 8 PG 51 LOT 29 BLK 64"/>
    <n v="269036"/>
    <n v="23980"/>
    <n v="245056"/>
    <n v="231207"/>
    <n v="206207"/>
    <x v="1"/>
    <x v="757"/>
    <n v="360000"/>
    <n v="3086"/>
    <n v="559"/>
    <x v="0"/>
    <s v="WARRANTY DEED"/>
    <n v="1"/>
    <x v="20"/>
    <x v="1"/>
    <x v="0"/>
    <m/>
    <n v="2347"/>
    <n v="32"/>
    <x v="0"/>
    <x v="0"/>
    <n v="3214"/>
    <m/>
    <m/>
    <m/>
    <m/>
    <s v="BATES DAVID W"/>
    <s v="STASTNY MARY L"/>
    <s v="3454 W DAFFODIL DR"/>
    <s v="BEVERLY HILLS FL 34465"/>
  </r>
  <r>
    <x v="3262"/>
    <s v="18E17S320030  00640 0370"/>
    <s v="7492"/>
    <s v="PINE RIDGE UNITS 3 &amp; 4"/>
    <s v="0100"/>
    <s v="Single Family Residential"/>
    <s v="04"/>
    <s v="18S"/>
    <s v="18E"/>
    <s v="GOLF"/>
    <x v="0"/>
    <n v="42899"/>
    <n v="0.98"/>
    <s v="000X"/>
    <n v="5803"/>
    <s v="N"/>
    <x v="93"/>
    <s v="DR"/>
    <m/>
    <s v="BEVERLY HILLS"/>
    <m/>
    <s v="PINE RIDGE UNIT 3 PB 8 PG 51 LOT 37 BLK 64"/>
    <n v="404471"/>
    <n v="25270"/>
    <n v="379201"/>
    <n v="377871"/>
    <n v="352871"/>
    <x v="0"/>
    <x v="172"/>
    <n v="65000"/>
    <n v="2183"/>
    <n v="1599"/>
    <x v="1"/>
    <s v="WARRANTY DEED"/>
    <n v="1"/>
    <x v="42"/>
    <x v="1"/>
    <x v="0"/>
    <n v="1"/>
    <n v="3124"/>
    <n v="32"/>
    <x v="0"/>
    <x v="0"/>
    <n v="5247"/>
    <m/>
    <m/>
    <m/>
    <m/>
    <s v="DEREWENKO CAROL ANN"/>
    <s v="DEREWENKO GEORGE M"/>
    <s v="5803 N CARNATION DR"/>
    <s v="BEVERLY HILLS FL 34465"/>
  </r>
  <r>
    <x v="3263"/>
    <s v="18E17S320030  00640 0490"/>
    <s v="7492"/>
    <s v="PINE RIDGE UNITS 3 &amp; 4"/>
    <s v="0000"/>
    <s v="Vacant Residential"/>
    <s v="04"/>
    <s v="18S"/>
    <s v="18E"/>
    <s v="GOLF"/>
    <x v="1"/>
    <n v="70874"/>
    <n v="1.63"/>
    <s v="000X"/>
    <n v="5419"/>
    <s v="N"/>
    <x v="93"/>
    <s v="DR"/>
    <m/>
    <s v="BEVERLY HILLS"/>
    <m/>
    <s v="PINE RIDGE UNIT 3 PB 8 PG 51 LOT 49 BLK 64"/>
    <n v="27010"/>
    <n v="27010"/>
    <n v="0"/>
    <n v="27010"/>
    <n v="27010"/>
    <x v="1"/>
    <x v="311"/>
    <n v="49000"/>
    <n v="1684"/>
    <n v="2108"/>
    <x v="1"/>
    <s v="WARRANTY DEED"/>
    <m/>
    <x v="6"/>
    <x v="2"/>
    <x v="2"/>
    <m/>
    <m/>
    <m/>
    <x v="2"/>
    <x v="1"/>
    <n v="0"/>
    <m/>
    <m/>
    <m/>
    <m/>
    <s v="EMINHIZER DAVE W"/>
    <s v="EMINHIZER DANA M"/>
    <s v="2601 MEDFORD PL"/>
    <s v="FULLERTON CA 92835"/>
  </r>
  <r>
    <x v="3264"/>
    <s v="18E17S320030  00650 0010"/>
    <s v="7492"/>
    <s v="PINE RIDGE UNITS 3 &amp; 4"/>
    <s v="0100"/>
    <s v="Single Family Residential"/>
    <s v="34"/>
    <s v="17S"/>
    <s v="18E"/>
    <s v="STANDARD"/>
    <x v="0"/>
    <n v="46969"/>
    <n v="1.08"/>
    <s v="000X"/>
    <n v="2678"/>
    <s v="W"/>
    <x v="165"/>
    <s v="DR"/>
    <m/>
    <s v="BEVERLY HILLS"/>
    <m/>
    <s v="PINE RIDGE UNIT 3 PB 8 PG 51 LOT 1 BLK 65"/>
    <n v="167185"/>
    <n v="17250"/>
    <n v="149935"/>
    <n v="123175"/>
    <n v="97675"/>
    <x v="0"/>
    <x v="92"/>
    <n v="235000"/>
    <n v="2036"/>
    <n v="34"/>
    <x v="0"/>
    <s v="WARRANTY DEED"/>
    <n v="1"/>
    <x v="5"/>
    <x v="1"/>
    <x v="0"/>
    <m/>
    <n v="1500"/>
    <n v="32"/>
    <x v="1"/>
    <x v="0"/>
    <n v="2178"/>
    <m/>
    <m/>
    <m/>
    <m/>
    <s v="FIORENZA GEORGE L SR"/>
    <s v="FIORENZA LINDA"/>
    <s v="2678 W GOLDENROD DR"/>
    <s v="BEVERLY HILLS FL 34465"/>
  </r>
  <r>
    <x v="3265"/>
    <s v="18E17S320030  03200 0160"/>
    <s v="7492"/>
    <s v="PINE RIDGE UNITS 3 &amp; 4"/>
    <s v="0000"/>
    <s v="Vacant Residential"/>
    <s v="09"/>
    <s v="18S"/>
    <s v="18E"/>
    <s v="STANDARD"/>
    <x v="1"/>
    <n v="43692"/>
    <n v="1"/>
    <s v="000X"/>
    <n v="4497"/>
    <s v="N"/>
    <x v="91"/>
    <s v="BLVD"/>
    <m/>
    <s v="BEVERLY HILLS"/>
    <m/>
    <s v="PINE RIDGE UNIT 3 PB 8 PG 51 LOT 16 BLK 320"/>
    <n v="16050"/>
    <n v="16050"/>
    <n v="0"/>
    <n v="16050"/>
    <n v="16050"/>
    <x v="1"/>
    <x v="731"/>
    <n v="24500"/>
    <n v="2908"/>
    <n v="1543"/>
    <x v="1"/>
    <s v="WARRANTY DEED"/>
    <m/>
    <x v="6"/>
    <x v="2"/>
    <x v="2"/>
    <m/>
    <m/>
    <m/>
    <x v="2"/>
    <x v="1"/>
    <n v="0"/>
    <m/>
    <m/>
    <m/>
    <m/>
    <s v="RABB ROBERT M"/>
    <s v="BELL-RAB SONJA V"/>
    <s v="5917 W BENT TREE DR"/>
    <s v="PHOENIX AZ 85083"/>
  </r>
  <r>
    <x v="3266"/>
    <s v="18E17S320030  03200 0190"/>
    <s v="7492"/>
    <s v="PINE RIDGE UNITS 3 &amp; 4"/>
    <s v="0100"/>
    <s v="Single Family Residential"/>
    <s v="09"/>
    <s v="18S"/>
    <s v="18E"/>
    <s v="STANDARD"/>
    <x v="0"/>
    <n v="45440"/>
    <n v="1.04"/>
    <s v="000X"/>
    <n v="3200"/>
    <s v="W"/>
    <x v="96"/>
    <s v="ST"/>
    <m/>
    <s v="BEVERLY HILLS"/>
    <m/>
    <s v="PINE RIDGE UNIT 3 PB 8 PG 51 LOT 19 BLK 320"/>
    <n v="254707"/>
    <n v="16690"/>
    <n v="238017"/>
    <n v="254707"/>
    <n v="254707"/>
    <x v="0"/>
    <x v="597"/>
    <n v="240000"/>
    <n v="3040"/>
    <n v="1879"/>
    <x v="0"/>
    <s v="WARRANTY DEED"/>
    <n v="1"/>
    <x v="26"/>
    <x v="0"/>
    <x v="0"/>
    <m/>
    <n v="2577"/>
    <n v="32"/>
    <x v="0"/>
    <x v="0"/>
    <n v="3991"/>
    <m/>
    <m/>
    <m/>
    <m/>
    <s v="CONRAD GLEN J"/>
    <m/>
    <s v="3200 W ELM BLOSSOM ST"/>
    <s v="BEVERLY HILLS FL 34465"/>
  </r>
  <r>
    <x v="3267"/>
    <s v="18E17S320030  03210 0100"/>
    <s v="7492"/>
    <s v="PINE RIDGE UNITS 3 &amp; 4"/>
    <s v="0100"/>
    <s v="Single Family Residential"/>
    <s v="09"/>
    <s v="18S"/>
    <s v="18E"/>
    <s v="STANDARD"/>
    <x v="0"/>
    <n v="44461"/>
    <n v="1.02"/>
    <s v="000X"/>
    <n v="2978"/>
    <s v="W"/>
    <x v="92"/>
    <s v="DR"/>
    <m/>
    <s v="BEVERLY HILLS"/>
    <m/>
    <s v="PINE RIDGE UNIT 3 PB 8 PG 51 LOT 10 BLK 321"/>
    <n v="293971"/>
    <n v="16330"/>
    <n v="277641"/>
    <n v="293971"/>
    <n v="293971"/>
    <x v="1"/>
    <x v="1129"/>
    <n v="320000"/>
    <n v="2879"/>
    <n v="361"/>
    <x v="0"/>
    <s v="WARRANTY DEED"/>
    <n v="1"/>
    <x v="3"/>
    <x v="0"/>
    <x v="1"/>
    <m/>
    <n v="2786"/>
    <n v="32"/>
    <x v="0"/>
    <x v="0"/>
    <n v="3935"/>
    <m/>
    <m/>
    <m/>
    <m/>
    <s v="LAYCOCK MICHAEL R"/>
    <s v="LAYCOCK PEGGY KIMBERLY"/>
    <s v="2978 W BEAMWOOD DR"/>
    <s v="BEVERLY HILLS FL 34465 3059"/>
  </r>
  <r>
    <x v="3268"/>
    <s v="18E17S320030  03230 0030"/>
    <s v="7492"/>
    <s v="PINE RIDGE UNITS 3 &amp; 4"/>
    <s v="0000"/>
    <s v="Vacant Residential"/>
    <s v="04"/>
    <s v="18S"/>
    <s v="18E"/>
    <s v="STANDARD"/>
    <x v="1"/>
    <n v="30011"/>
    <n v="0.69"/>
    <s v="000X"/>
    <n v="5039"/>
    <s v="N"/>
    <x v="91"/>
    <s v="BLVD"/>
    <m/>
    <s v="BEVERLY HILLS"/>
    <m/>
    <s v="PINE RIDGE UNIT 3 PB 8 PG 51 LOT 3 BLK 323 "/>
    <n v="9370"/>
    <n v="9370"/>
    <n v="0"/>
    <n v="9370"/>
    <n v="9370"/>
    <x v="1"/>
    <x v="632"/>
    <n v="179000"/>
    <n v="1317"/>
    <n v="2044"/>
    <x v="1"/>
    <s v="SALE / MORE THAN 1 PARCEL"/>
    <m/>
    <x v="6"/>
    <x v="2"/>
    <x v="2"/>
    <m/>
    <m/>
    <m/>
    <x v="2"/>
    <x v="1"/>
    <n v="0"/>
    <m/>
    <m/>
    <m/>
    <m/>
    <s v="DELTONA CORPORATION"/>
    <m/>
    <s v="8014 SW 135TH STREET RD"/>
    <s v="OCALA FL 34473 6807"/>
  </r>
  <r>
    <x v="3269"/>
    <s v="18E17S320030  03240 0060"/>
    <s v="7492"/>
    <s v="PINE RIDGE UNITS 3 &amp; 4"/>
    <s v="0100"/>
    <s v="Single Family Residential"/>
    <s v="10"/>
    <s v="18S"/>
    <s v="18E"/>
    <s v="STANDARD"/>
    <x v="0"/>
    <n v="45791"/>
    <n v="1.05"/>
    <s v="000X"/>
    <n v="2994"/>
    <s v="W"/>
    <x v="92"/>
    <s v="DR"/>
    <m/>
    <s v="BEVERLY HILLS"/>
    <m/>
    <s v="PINE RIDGE UNIT 3 PB 8 PG 51 LOT 6 BLK 324"/>
    <n v="247241"/>
    <n v="16820"/>
    <n v="230421"/>
    <n v="247241"/>
    <n v="222241"/>
    <x v="0"/>
    <x v="237"/>
    <n v="307500"/>
    <n v="2953"/>
    <n v="1799"/>
    <x v="0"/>
    <s v="WARRANTY DEED"/>
    <n v="1"/>
    <x v="11"/>
    <x v="1"/>
    <x v="1"/>
    <m/>
    <n v="2850"/>
    <n v="32"/>
    <x v="0"/>
    <x v="0"/>
    <n v="3894"/>
    <m/>
    <m/>
    <m/>
    <m/>
    <s v="POLLAK ANDREW R"/>
    <s v="POLLAK PAULA"/>
    <s v="2994 W BEAMWOOD DR"/>
    <s v="BEVERLY HILLS FL 34465"/>
  </r>
  <r>
    <x v="3270"/>
    <s v="18E17S320030  03250 0040"/>
    <s v="7492"/>
    <s v="PINE RIDGE UNITS 3 &amp; 4"/>
    <s v="0100"/>
    <s v="Single Family Residential"/>
    <s v="10"/>
    <s v="18S"/>
    <s v="18E"/>
    <s v="STANDARD"/>
    <x v="0"/>
    <n v="46135"/>
    <n v="1.06"/>
    <s v="000X"/>
    <n v="4760"/>
    <s v="N"/>
    <x v="99"/>
    <s v="DR"/>
    <m/>
    <s v="BEVERLY HILLS"/>
    <m/>
    <s v="PINE RIDGE UNIT 3 PB 8 PG 51 LOT 4 BLK 325"/>
    <n v="250181"/>
    <n v="16950"/>
    <n v="233231"/>
    <n v="250181"/>
    <n v="250181"/>
    <x v="1"/>
    <x v="1130"/>
    <n v="300000"/>
    <n v="3036"/>
    <n v="1305"/>
    <x v="0"/>
    <s v="WARRANTY DEED"/>
    <n v="1"/>
    <x v="44"/>
    <x v="1"/>
    <x v="0"/>
    <m/>
    <n v="2725"/>
    <n v="32"/>
    <x v="0"/>
    <x v="0"/>
    <n v="3723"/>
    <m/>
    <m/>
    <m/>
    <m/>
    <s v="RANDALL KEITH"/>
    <m/>
    <s v="4760 N BAYWOOD DR"/>
    <s v="BEVERLY HILLS FL 34465"/>
  </r>
  <r>
    <x v="3271"/>
    <s v="18E17S320030  03270 0030"/>
    <s v="7492"/>
    <s v="PINE RIDGE UNITS 3 &amp; 4"/>
    <s v="0000"/>
    <s v="Vacant Residential"/>
    <s v="10"/>
    <s v="18S"/>
    <s v="18E"/>
    <s v="STANDARD"/>
    <x v="1"/>
    <n v="46250"/>
    <n v="1.06"/>
    <s v="000X"/>
    <n v="4538"/>
    <s v="N"/>
    <x v="99"/>
    <s v="DR"/>
    <m/>
    <s v="BEVERLY HILLS"/>
    <m/>
    <s v="PINE RIDGE UNIT 3 PB 8 PG 51 LOT 3 BLK 327"/>
    <n v="16990"/>
    <n v="16990"/>
    <n v="0"/>
    <n v="16990"/>
    <n v="16990"/>
    <x v="1"/>
    <x v="1131"/>
    <n v="21000"/>
    <n v="3074"/>
    <n v="2215"/>
    <x v="1"/>
    <s v="DEEDS CONVEYING PARTIAL INTEREST"/>
    <m/>
    <x v="6"/>
    <x v="2"/>
    <x v="2"/>
    <m/>
    <m/>
    <m/>
    <x v="2"/>
    <x v="1"/>
    <n v="0"/>
    <m/>
    <m/>
    <m/>
    <m/>
    <s v="MIEDEMA MEINDERT"/>
    <s v="SEXTON BRUCE WAYNE"/>
    <s v="2931 W BEAMWOOD DR"/>
    <s v="BEVERLY HILLS FL 34465"/>
  </r>
  <r>
    <x v="3272"/>
    <s v="18E17S320030  03270 0070"/>
    <s v="7492"/>
    <s v="PINE RIDGE UNITS 3 &amp; 4"/>
    <s v="0000"/>
    <s v="Vacant Residential"/>
    <s v="10"/>
    <s v="18S"/>
    <s v="18E"/>
    <s v="STANDARD"/>
    <x v="1"/>
    <n v="44419"/>
    <n v="1.02"/>
    <s v="000X"/>
    <n v="4434"/>
    <s v="N"/>
    <x v="99"/>
    <s v="DR"/>
    <m/>
    <s v="BEVERLY HILLS"/>
    <m/>
    <s v="PINE RIDGE UNIT 3 PB 8 PG 51 LOT 7 BLK 327 "/>
    <n v="16320"/>
    <n v="16320"/>
    <n v="0"/>
    <n v="16320"/>
    <n v="16320"/>
    <x v="1"/>
    <x v="477"/>
    <n v="35700"/>
    <n v="2126"/>
    <n v="1475"/>
    <x v="1"/>
    <s v="CORRECTIVE/QC/TD/COT"/>
    <m/>
    <x v="6"/>
    <x v="2"/>
    <x v="2"/>
    <m/>
    <m/>
    <m/>
    <x v="2"/>
    <x v="1"/>
    <n v="0"/>
    <m/>
    <m/>
    <m/>
    <m/>
    <s v="YASIN RUSOL"/>
    <m/>
    <s v="7020 N AUGUSTA DR"/>
    <s v="MIAMI FL 33015"/>
  </r>
  <r>
    <x v="3273"/>
    <s v="18E17S320030  00640 0210"/>
    <s v="7492"/>
    <s v="PINE RIDGE UNITS 3 &amp; 4"/>
    <s v="0000"/>
    <s v="Vacant Residential"/>
    <s v="04"/>
    <s v="18S"/>
    <s v="18E"/>
    <s v="STANDARD"/>
    <x v="1"/>
    <n v="45017"/>
    <n v="1.03"/>
    <s v="000X"/>
    <n v="3356"/>
    <s v="W"/>
    <x v="164"/>
    <s v="DR"/>
    <m/>
    <s v="BEVERLY HILLS"/>
    <m/>
    <s v="PINE RIDGE UNIT 3 PB 8 PG 51 LOT 21 BLK 64 "/>
    <n v="16530"/>
    <n v="16530"/>
    <n v="0"/>
    <n v="16530"/>
    <n v="16530"/>
    <x v="1"/>
    <x v="104"/>
    <n v="90000"/>
    <n v="1859"/>
    <n v="144"/>
    <x v="1"/>
    <s v="WARRANTY DEED"/>
    <m/>
    <x v="6"/>
    <x v="2"/>
    <x v="2"/>
    <m/>
    <m/>
    <m/>
    <x v="2"/>
    <x v="1"/>
    <n v="0"/>
    <m/>
    <m/>
    <m/>
    <m/>
    <s v="SHEEHAN JEFFREY &amp; SUSAN"/>
    <m/>
    <s v="11 OLIVE CT"/>
    <s v="ROCKVILLE CENTRE NY 11570"/>
  </r>
  <r>
    <x v="3274"/>
    <s v="18E17S320030  00640 0240"/>
    <s v="7492"/>
    <s v="PINE RIDGE UNITS 3 &amp; 4"/>
    <s v="0000"/>
    <s v="Vacant Residential"/>
    <s v="04"/>
    <s v="18S"/>
    <s v="18E"/>
    <s v="GOLF"/>
    <x v="1"/>
    <n v="69530"/>
    <n v="1.6"/>
    <s v="000X"/>
    <n v="3306"/>
    <s v="W"/>
    <x v="166"/>
    <s v="CT"/>
    <m/>
    <s v="BEVERLY HILLS"/>
    <m/>
    <s v="PINE RIDGE UNIT 3 PB 8 PG 51LOT 24 BLK 64 "/>
    <n v="30840"/>
    <n v="30840"/>
    <n v="0"/>
    <n v="30840"/>
    <n v="30840"/>
    <x v="1"/>
    <x v="50"/>
    <n v="35000"/>
    <n v="1352"/>
    <n v="1316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3275"/>
    <s v="18E17S320030  00640 0260"/>
    <s v="7492"/>
    <s v="PINE RIDGE UNITS 3 &amp; 4"/>
    <s v="0000"/>
    <s v="Vacant Residential"/>
    <s v="04"/>
    <s v="18S"/>
    <s v="18E"/>
    <s v="GOLF"/>
    <x v="1"/>
    <n v="44129"/>
    <n v="1.01"/>
    <s v="000X"/>
    <n v="3376"/>
    <s v="W"/>
    <x v="164"/>
    <s v="DR"/>
    <m/>
    <s v="BEVERLY HILLS"/>
    <m/>
    <s v="PINE RIDGE UNIT 3 PB 8 PG 51 LOT 26 BLK 64"/>
    <n v="15600"/>
    <n v="15600"/>
    <n v="0"/>
    <n v="15600"/>
    <n v="15600"/>
    <x v="1"/>
    <x v="207"/>
    <n v="61000"/>
    <n v="1789"/>
    <n v="805"/>
    <x v="1"/>
    <s v="WARRANTY DEED"/>
    <m/>
    <x v="6"/>
    <x v="2"/>
    <x v="2"/>
    <m/>
    <m/>
    <m/>
    <x v="2"/>
    <x v="1"/>
    <n v="0"/>
    <m/>
    <m/>
    <m/>
    <m/>
    <s v="DEEM MICHAEL R"/>
    <s v="DEEM DOROTHY"/>
    <s v="5572 N TWINKLE PT"/>
    <s v="BEVERLY HILLS FL 34465"/>
  </r>
  <r>
    <x v="3276"/>
    <s v="18E17S320030  00640 0350"/>
    <s v="7492"/>
    <s v="PINE RIDGE UNITS 3 &amp; 4"/>
    <s v="0100"/>
    <s v="Single Family Residential"/>
    <s v="04"/>
    <s v="18S"/>
    <s v="18E"/>
    <s v="GOLF"/>
    <x v="0"/>
    <n v="47900"/>
    <n v="1.1000000000000001"/>
    <s v="000X"/>
    <n v="3642"/>
    <s v="W"/>
    <x v="164"/>
    <s v="DR"/>
    <m/>
    <s v="BEVERLY HILLS"/>
    <m/>
    <s v="PINE RIDGE UNIT 3 PB 8 PG 51 LOT 35 BLK 64"/>
    <n v="331065"/>
    <n v="25780"/>
    <n v="305285"/>
    <n v="262069"/>
    <n v="0"/>
    <x v="0"/>
    <x v="1132"/>
    <n v="331000"/>
    <n v="2681"/>
    <n v="100"/>
    <x v="0"/>
    <s v="WARRANTY DEED"/>
    <n v="2"/>
    <x v="21"/>
    <x v="1"/>
    <x v="1"/>
    <m/>
    <n v="3098"/>
    <n v="32"/>
    <x v="0"/>
    <x v="0"/>
    <n v="4719"/>
    <m/>
    <m/>
    <m/>
    <m/>
    <s v="DIMANTOVA VICTOR THOMAS"/>
    <s v="SPARKS EVELYN ELNORA"/>
    <s v="3642 W DAFFODIL DR"/>
    <s v="BEVERLY HILLS FL 34465"/>
  </r>
  <r>
    <x v="3277"/>
    <s v="18E17S320030  00640 0380"/>
    <s v="7492"/>
    <s v="PINE RIDGE UNITS 3 &amp; 4"/>
    <s v="0100"/>
    <s v="Single Family Residential"/>
    <s v="04"/>
    <s v="18S"/>
    <s v="18E"/>
    <s v="GOLF"/>
    <x v="0"/>
    <n v="43752"/>
    <n v="1"/>
    <s v="000X"/>
    <n v="5771"/>
    <s v="N"/>
    <x v="93"/>
    <s v="DR"/>
    <m/>
    <s v="BEVERLY HILLS"/>
    <m/>
    <s v="PINE RIDGE UNIT 3 PB 8 PG 51 LOT 38 BLK 64"/>
    <n v="253334"/>
    <n v="23980"/>
    <n v="229354"/>
    <n v="217968"/>
    <n v="192468"/>
    <x v="0"/>
    <x v="595"/>
    <n v="28500"/>
    <n v="1487"/>
    <n v="2253"/>
    <x v="1"/>
    <s v="WARRANTY DEED"/>
    <n v="1"/>
    <x v="15"/>
    <x v="1"/>
    <x v="0"/>
    <m/>
    <n v="2161"/>
    <n v="32"/>
    <x v="0"/>
    <x v="0"/>
    <n v="3419"/>
    <m/>
    <m/>
    <m/>
    <m/>
    <s v="BIRKHOLZ ROBERT A"/>
    <m/>
    <s v="5771 N CARNATION DR"/>
    <s v="BEVERLY HILLS FL 34465"/>
  </r>
  <r>
    <x v="3278"/>
    <s v="18E17S320030  00640 0390"/>
    <s v="7492"/>
    <s v="PINE RIDGE UNITS 3 &amp; 4"/>
    <s v="0100"/>
    <s v="Single Family Residential"/>
    <s v="04"/>
    <s v="18S"/>
    <s v="18E"/>
    <s v="GOLF"/>
    <x v="0"/>
    <n v="43752"/>
    <n v="1"/>
    <s v="000X"/>
    <n v="5759"/>
    <s v="N"/>
    <x v="93"/>
    <s v="DR"/>
    <m/>
    <s v="BEVERLY HILLS"/>
    <m/>
    <s v="PINE RIDGE UNIT 3 PB 8 PG 51 LOT 39 BLK 64"/>
    <n v="297850"/>
    <n v="23980"/>
    <n v="273870"/>
    <n v="247380"/>
    <n v="0"/>
    <x v="0"/>
    <x v="295"/>
    <n v="300000"/>
    <n v="2308"/>
    <n v="2436"/>
    <x v="0"/>
    <s v="WARRANTY DEED"/>
    <n v="1"/>
    <x v="22"/>
    <x v="0"/>
    <x v="0"/>
    <n v="1"/>
    <n v="2848"/>
    <n v="32"/>
    <x v="0"/>
    <x v="0"/>
    <n v="4046"/>
    <m/>
    <m/>
    <m/>
    <m/>
    <s v="LANE CHRIS A"/>
    <s v="LANE TAMERA LEE"/>
    <s v="5759 N CARNATION DR"/>
    <s v="BEVERLY HILLS FL 34465"/>
  </r>
  <r>
    <x v="3279"/>
    <s v="18E17S320030  00640 0420"/>
    <s v="7492"/>
    <s v="PINE RIDGE UNITS 3 &amp; 4"/>
    <s v="0000"/>
    <s v="Vacant Residential"/>
    <s v="04"/>
    <s v="18S"/>
    <s v="18E"/>
    <s v="GOLF"/>
    <x v="1"/>
    <n v="44855"/>
    <n v="1.03"/>
    <s v="000X"/>
    <n v="5659"/>
    <s v="N"/>
    <x v="93"/>
    <s v="DR"/>
    <m/>
    <s v="BEVERLY HILLS"/>
    <m/>
    <s v="PINE RIDGE UNIT 3 LOT 42 BLK 64 DESC IN OR BK 791 PG 580"/>
    <n v="11960"/>
    <n v="11960"/>
    <n v="0"/>
    <n v="11960"/>
    <n v="11960"/>
    <x v="1"/>
    <x v="23"/>
    <m/>
    <m/>
    <m/>
    <x v="2"/>
    <m/>
    <m/>
    <x v="6"/>
    <x v="2"/>
    <x v="2"/>
    <m/>
    <m/>
    <m/>
    <x v="2"/>
    <x v="1"/>
    <n v="0"/>
    <m/>
    <m/>
    <m/>
    <m/>
    <s v="BOS JAN H &amp; ELINE S"/>
    <m/>
    <s v="EIKENLAAN 146"/>
    <s v="HOLLAND NETHERLANDS"/>
  </r>
  <r>
    <x v="3280"/>
    <s v="18E17S320030  00640 0480"/>
    <s v="7492"/>
    <s v="PINE RIDGE UNITS 3 &amp; 4"/>
    <s v="0000"/>
    <s v="Vacant Residential"/>
    <s v="04"/>
    <s v="18S"/>
    <s v="18E"/>
    <s v="GOLF"/>
    <x v="1"/>
    <n v="43656"/>
    <n v="1"/>
    <s v="000X"/>
    <n v="5437"/>
    <s v="N"/>
    <x v="93"/>
    <s v="DR"/>
    <m/>
    <s v="BEVERLY HILLS"/>
    <m/>
    <s v="PINE RIDGE UNIT 3 PB 8 PG 51 LOT 48 BLK 64 DESC IN OR BK"/>
    <n v="25200"/>
    <n v="25200"/>
    <n v="0"/>
    <n v="25200"/>
    <n v="25200"/>
    <x v="1"/>
    <x v="151"/>
    <n v="32500"/>
    <n v="3066"/>
    <n v="1238"/>
    <x v="1"/>
    <s v="WARRANTY DEED"/>
    <m/>
    <x v="6"/>
    <x v="2"/>
    <x v="2"/>
    <m/>
    <m/>
    <m/>
    <x v="2"/>
    <x v="1"/>
    <n v="0"/>
    <m/>
    <m/>
    <m/>
    <m/>
    <s v="HEISNER KEITH A"/>
    <s v="HEISNER LORIE R"/>
    <s v="3495 E FOXWOOD CT"/>
    <s v="INVERNESS FL 34452"/>
  </r>
  <r>
    <x v="3281"/>
    <s v="18E17S320030  00640 0500"/>
    <s v="7492"/>
    <s v="PINE RIDGE UNITS 3 &amp; 4"/>
    <s v="0100"/>
    <s v="Single Family Residential"/>
    <s v="04"/>
    <s v="18S"/>
    <s v="18E"/>
    <s v="GOLF"/>
    <x v="0"/>
    <n v="50118"/>
    <n v="1.1499999999999999"/>
    <s v="000X"/>
    <n v="3647"/>
    <s v="W"/>
    <x v="156"/>
    <s v="DR"/>
    <m/>
    <s v="BEVERLY HILLS"/>
    <m/>
    <s v="PINE RIDGE UNIT 3 PB 8 PG 51 LOT 50 BLK 64"/>
    <n v="324123"/>
    <n v="25900"/>
    <n v="298223"/>
    <n v="324123"/>
    <n v="324123"/>
    <x v="1"/>
    <x v="1133"/>
    <n v="375000"/>
    <n v="2914"/>
    <n v="955"/>
    <x v="0"/>
    <s v="WARRANTY DEED"/>
    <n v="1"/>
    <x v="15"/>
    <x v="0"/>
    <x v="1"/>
    <n v="1"/>
    <n v="3278"/>
    <n v="32"/>
    <x v="0"/>
    <x v="0"/>
    <n v="4340"/>
    <m/>
    <m/>
    <m/>
    <m/>
    <s v="FORD DAVID E"/>
    <s v="FORD THERESA A"/>
    <s v="3647 W BLOSSOM DR"/>
    <s v="BEVERLY HILLS FL 34465"/>
  </r>
  <r>
    <x v="3282"/>
    <s v="18E17S320030  00650 0020"/>
    <s v="7492"/>
    <s v="PINE RIDGE UNITS 3 &amp; 4"/>
    <s v="0000"/>
    <s v="Vacant Residential"/>
    <s v="34"/>
    <s v="17S"/>
    <s v="18E"/>
    <s v="STANDARD"/>
    <x v="1"/>
    <n v="46187"/>
    <n v="1.06"/>
    <s v="000X"/>
    <n v="6002"/>
    <s v="N"/>
    <x v="91"/>
    <s v="BLVD"/>
    <m/>
    <s v="BEVERLY HILLS"/>
    <m/>
    <s v="PINE RIDGE UNIT 3 PB 8 PG 51 LOT 2 BLK 65 "/>
    <n v="16960"/>
    <n v="16960"/>
    <n v="0"/>
    <n v="16960"/>
    <n v="16960"/>
    <x v="1"/>
    <x v="125"/>
    <n v="12500"/>
    <n v="1682"/>
    <n v="1493"/>
    <x v="1"/>
    <s v="WARRANTY DEED"/>
    <m/>
    <x v="6"/>
    <x v="2"/>
    <x v="2"/>
    <m/>
    <m/>
    <m/>
    <x v="2"/>
    <x v="1"/>
    <n v="0"/>
    <m/>
    <m/>
    <m/>
    <m/>
    <s v="REDULA VICTORIA C &amp; OMAR B"/>
    <m/>
    <s v="12811 FISH LANE"/>
    <s v="CLERMONT FL 34711"/>
  </r>
  <r>
    <x v="3283"/>
    <s v="18E17S320030  00650 0090"/>
    <s v="7492"/>
    <s v="PINE RIDGE UNITS 3 &amp; 4"/>
    <s v="0100"/>
    <s v="Single Family Residential"/>
    <s v="03"/>
    <s v="18S"/>
    <s v="18E"/>
    <s v="STANDARD"/>
    <x v="0"/>
    <n v="44589"/>
    <n v="1.02"/>
    <s v="000X"/>
    <n v="5770"/>
    <s v="N"/>
    <x v="91"/>
    <s v="BLVD"/>
    <m/>
    <s v="BEVERLY HILLS"/>
    <m/>
    <s v="PINE RIDGE UNIT 3 PB 8 PG 51 LOT 9 BLK 65"/>
    <n v="258999"/>
    <n v="16380"/>
    <n v="242619"/>
    <n v="258999"/>
    <n v="258999"/>
    <x v="1"/>
    <x v="643"/>
    <n v="250000"/>
    <n v="2533"/>
    <n v="1588"/>
    <x v="0"/>
    <s v="WARRANTY DEED"/>
    <n v="1"/>
    <x v="24"/>
    <x v="1"/>
    <x v="0"/>
    <n v="1"/>
    <n v="2618"/>
    <n v="32"/>
    <x v="0"/>
    <x v="0"/>
    <n v="3611"/>
    <m/>
    <m/>
    <m/>
    <m/>
    <s v="WHITLEY DONOVAN G"/>
    <s v="CANNAN KERRI L"/>
    <s v="5770 N ELKCAM BLVD"/>
    <s v="BEVERLY HILLS FL 34465"/>
  </r>
  <r>
    <x v="3284"/>
    <s v="18E17S320030  00640 0170"/>
    <s v="7492"/>
    <s v="PINE RIDGE UNITS 3 &amp; 4"/>
    <s v="0100"/>
    <s v="Single Family Residential"/>
    <s v="04"/>
    <s v="18S"/>
    <s v="18E"/>
    <s v="STANDARD"/>
    <x v="0"/>
    <n v="47608"/>
    <n v="1.0900000000000001"/>
    <s v="000X"/>
    <n v="3254"/>
    <s v="W"/>
    <x v="163"/>
    <s v="DR"/>
    <m/>
    <s v="BEVERLY HILLS"/>
    <m/>
    <s v="PINE RIDGE UNIT 3 PB 8 PG 51 LOT 17 BLK 64"/>
    <n v="208742"/>
    <n v="17490"/>
    <n v="191252"/>
    <n v="208742"/>
    <n v="208742"/>
    <x v="1"/>
    <x v="1134"/>
    <n v="209000"/>
    <n v="2655"/>
    <n v="1717"/>
    <x v="0"/>
    <s v="WARRANTY DEED"/>
    <n v="1"/>
    <x v="26"/>
    <x v="1"/>
    <x v="0"/>
    <m/>
    <n v="2088"/>
    <n v="32"/>
    <x v="0"/>
    <x v="0"/>
    <n v="2911"/>
    <m/>
    <m/>
    <m/>
    <m/>
    <s v="ROHR RICHARD K"/>
    <s v="RICHARD K ROHR TRUST DATED"/>
    <s v="7 EASTON OVAL EA5W83"/>
    <s v="COLUMBUS OH 43219"/>
  </r>
  <r>
    <x v="3285"/>
    <s v="18E17S320030  03200 0170"/>
    <s v="7492"/>
    <s v="PINE RIDGE UNITS 3 &amp; 4"/>
    <s v="0000"/>
    <s v="Vacant Residential"/>
    <s v="09"/>
    <s v="18S"/>
    <s v="18E"/>
    <s v="STANDARD"/>
    <x v="1"/>
    <n v="43701"/>
    <n v="1"/>
    <s v="000X"/>
    <n v="4539"/>
    <s v="N"/>
    <x v="91"/>
    <s v="BLVD"/>
    <m/>
    <s v="BEVERLY HILLS"/>
    <m/>
    <s v="PINE RIDGE UNIT 3 PB 8 PG 51 LOT 17 BLK 320"/>
    <n v="16050"/>
    <n v="16050"/>
    <n v="0"/>
    <n v="16050"/>
    <n v="16050"/>
    <x v="1"/>
    <x v="315"/>
    <n v="25000"/>
    <n v="1752"/>
    <n v="1438"/>
    <x v="1"/>
    <s v="WARRANTY DEED"/>
    <m/>
    <x v="6"/>
    <x v="2"/>
    <x v="2"/>
    <m/>
    <m/>
    <m/>
    <x v="2"/>
    <x v="1"/>
    <n v="0"/>
    <m/>
    <m/>
    <m/>
    <m/>
    <s v="ALEXPITCH INVESTMENTS LLC"/>
    <s v="ATTN JAMES A NEAL PA"/>
    <s v="2908 S SKYLINE DR"/>
    <s v="INVERNESS FL 34450 7422"/>
  </r>
  <r>
    <x v="3286"/>
    <s v="18E17S320030  03210 0010"/>
    <s v="7492"/>
    <s v="PINE RIDGE UNITS 3 &amp; 4"/>
    <s v="0000"/>
    <s v="Vacant Residential"/>
    <s v="09"/>
    <s v="18S"/>
    <s v="18E"/>
    <s v="STANDARD"/>
    <x v="1"/>
    <n v="48615"/>
    <n v="1.1200000000000001"/>
    <s v="000X"/>
    <n v="3201"/>
    <s v="W"/>
    <x v="96"/>
    <s v="ST"/>
    <m/>
    <s v="BEVERLY HILLS"/>
    <m/>
    <s v="PINE RIDGE UNIT 3 PB 8 PG 51 LOT 1 BLK 321"/>
    <n v="17860"/>
    <n v="17860"/>
    <n v="0"/>
    <n v="17860"/>
    <n v="17860"/>
    <x v="1"/>
    <x v="251"/>
    <n v="12800"/>
    <n v="859"/>
    <n v="107"/>
    <x v="1"/>
    <s v="FROM DEVELOPERS"/>
    <m/>
    <x v="6"/>
    <x v="2"/>
    <x v="2"/>
    <m/>
    <m/>
    <m/>
    <x v="2"/>
    <x v="1"/>
    <n v="0"/>
    <m/>
    <m/>
    <m/>
    <m/>
    <s v="SNIDER FELICE F"/>
    <m/>
    <s v="APARTADO AEREO 6391"/>
    <s v=" COLOMBIA"/>
  </r>
  <r>
    <x v="3287"/>
    <s v="18E17S320030  03210 0090"/>
    <s v="7492"/>
    <s v="PINE RIDGE UNITS 3 &amp; 4"/>
    <s v="0000"/>
    <s v="Vacant Residential"/>
    <s v="09"/>
    <s v="18S"/>
    <s v="18E"/>
    <s v="STANDARD"/>
    <x v="1"/>
    <n v="43679"/>
    <n v="1"/>
    <s v="000X"/>
    <n v="2972"/>
    <s v="W"/>
    <x v="92"/>
    <s v="DR"/>
    <m/>
    <s v="BEVERLY HILLS"/>
    <m/>
    <s v="PINE RIDGE UNIT 3 PB 8 PG 51 LOT 9 BLK 321"/>
    <n v="16040"/>
    <n v="16040"/>
    <n v="0"/>
    <n v="16040"/>
    <n v="16040"/>
    <x v="1"/>
    <x v="425"/>
    <n v="11500"/>
    <n v="2701"/>
    <n v="2080"/>
    <x v="1"/>
    <s v="CORRECTIVE/QC/TD/COT"/>
    <m/>
    <x v="6"/>
    <x v="2"/>
    <x v="2"/>
    <m/>
    <m/>
    <m/>
    <x v="2"/>
    <x v="1"/>
    <n v="0"/>
    <m/>
    <m/>
    <m/>
    <m/>
    <s v="ROBBY FROST LIVING TRUST"/>
    <m/>
    <s v="5169 EPPING LN"/>
    <s v="ZEPHYRHILLS FL 33541"/>
  </r>
  <r>
    <x v="3288"/>
    <s v="18E17S320030  03230 0050"/>
    <s v="7492"/>
    <s v="PINE RIDGE UNITS 3 &amp; 4"/>
    <s v="0000"/>
    <s v="Vacant Residential"/>
    <s v="04"/>
    <s v="18S"/>
    <s v="18E"/>
    <s v="STANDARD"/>
    <x v="1"/>
    <n v="47004"/>
    <n v="1.08"/>
    <s v="000X"/>
    <n v="3108"/>
    <s v="W"/>
    <x v="11"/>
    <s v="BLVD"/>
    <m/>
    <s v="BEVERLY HILLS"/>
    <m/>
    <s v="PINE RIDGE UNIT 3 PB 8 PG 51 LOT 5 BLK 323 "/>
    <n v="17270"/>
    <n v="17270"/>
    <n v="0"/>
    <n v="17270"/>
    <n v="17270"/>
    <x v="1"/>
    <x v="275"/>
    <n v="45100"/>
    <n v="1748"/>
    <n v="51"/>
    <x v="1"/>
    <s v="WARRANTY DEED"/>
    <m/>
    <x v="6"/>
    <x v="2"/>
    <x v="2"/>
    <m/>
    <m/>
    <m/>
    <x v="2"/>
    <x v="1"/>
    <n v="0"/>
    <m/>
    <m/>
    <m/>
    <m/>
    <s v="TROPEPE FRANK"/>
    <m/>
    <s v="1431 S OCEAN BLVD APT 17"/>
    <s v="POMPANO BEACH FL 33062 7343"/>
  </r>
  <r>
    <x v="3289"/>
    <s v="18E17S320030  03230 0080"/>
    <s v="7492"/>
    <s v="PINE RIDGE UNITS 3 &amp; 4"/>
    <s v="0000"/>
    <s v="Vacant Residential"/>
    <s v="04"/>
    <s v="18S"/>
    <s v="18E"/>
    <s v="STANDARD"/>
    <x v="1"/>
    <n v="46694"/>
    <n v="1.07"/>
    <s v="000X"/>
    <n v="3042"/>
    <s v="W"/>
    <x v="11"/>
    <s v="BLVD"/>
    <m/>
    <s v="BEVERLY HILLS"/>
    <m/>
    <s v="PINE RIDGE UNIT 3 PB 8 PG 51 LOT 8 BLK 323 "/>
    <n v="17150"/>
    <n v="17150"/>
    <n v="0"/>
    <n v="17150"/>
    <n v="17150"/>
    <x v="1"/>
    <x v="315"/>
    <n v="30000"/>
    <n v="1757"/>
    <n v="1363"/>
    <x v="1"/>
    <s v="WARRANTY DEED"/>
    <m/>
    <x v="6"/>
    <x v="2"/>
    <x v="2"/>
    <m/>
    <m/>
    <m/>
    <x v="2"/>
    <x v="1"/>
    <n v="0"/>
    <m/>
    <m/>
    <m/>
    <m/>
    <s v="THOR DONALD H JR &amp; TINA J"/>
    <m/>
    <s v="4141 W BONANZ DR"/>
    <s v="BEVERLY HILLS FL 34465"/>
  </r>
  <r>
    <x v="3290"/>
    <s v="18E17S320030  03250 0010"/>
    <s v="7492"/>
    <s v="PINE RIDGE UNITS 3 &amp; 4"/>
    <s v="0100"/>
    <s v="Single Family Residential"/>
    <s v="10"/>
    <s v="18S"/>
    <s v="18E"/>
    <s v="STANDARD"/>
    <x v="0"/>
    <n v="49727"/>
    <n v="1.1399999999999999"/>
    <s v="000X"/>
    <n v="4858"/>
    <s v="N"/>
    <x v="99"/>
    <s v="DR"/>
    <m/>
    <s v="BEVERLY HILLS"/>
    <m/>
    <s v="PINE RIDGE UNIT 3 PB 8 PG 51 LOT 1 BLK 325"/>
    <n v="205286"/>
    <n v="18270"/>
    <n v="187016"/>
    <n v="156323"/>
    <n v="131323"/>
    <x v="0"/>
    <x v="407"/>
    <n v="15000"/>
    <n v="1268"/>
    <n v="909"/>
    <x v="1"/>
    <s v="WARRANTY DEED"/>
    <n v="1"/>
    <x v="11"/>
    <x v="1"/>
    <x v="0"/>
    <m/>
    <n v="1777"/>
    <n v="32"/>
    <x v="0"/>
    <x v="0"/>
    <n v="3023"/>
    <m/>
    <m/>
    <m/>
    <m/>
    <s v="GANT HARRY T"/>
    <s v="GANT  PATRICIA J"/>
    <s v="4858 N BAYWOOD DR"/>
    <s v="BEVERLY HILLS FL 34465"/>
  </r>
  <r>
    <x v="3291"/>
    <s v="18E17S320030  03250 0110"/>
    <s v="7492"/>
    <s v="PINE RIDGE UNITS 3 &amp; 4"/>
    <s v="0100"/>
    <s v="Single Family Residential"/>
    <s v="10"/>
    <s v="18S"/>
    <s v="18E"/>
    <s v="STANDARD"/>
    <x v="0"/>
    <n v="46203"/>
    <n v="1.06"/>
    <s v="000X"/>
    <n v="2971"/>
    <s v="W"/>
    <x v="92"/>
    <s v="DR"/>
    <m/>
    <s v="BEVERLY HILLS"/>
    <m/>
    <s v="PINE RIDGE UNIT 3 PB 8 PG 51 LOT 11 BLK 325 "/>
    <n v="234656"/>
    <n v="16970"/>
    <n v="217686"/>
    <n v="234656"/>
    <n v="234656"/>
    <x v="1"/>
    <x v="54"/>
    <n v="265500"/>
    <n v="2499"/>
    <n v="1147"/>
    <x v="0"/>
    <s v="WARRANTY DEED"/>
    <n v="1"/>
    <x v="3"/>
    <x v="1"/>
    <x v="0"/>
    <m/>
    <n v="1937"/>
    <n v="32"/>
    <x v="0"/>
    <x v="0"/>
    <n v="3123"/>
    <m/>
    <m/>
    <m/>
    <m/>
    <s v="WALDROP WILLIAM J"/>
    <m/>
    <s v="2971 W BEAMWOOD DR"/>
    <s v="BEVERLY HILLS FL 34465"/>
  </r>
  <r>
    <x v="3292"/>
    <s v="18E17S320030  03250 0130"/>
    <s v="7492"/>
    <s v="PINE RIDGE UNITS 3 &amp; 4"/>
    <s v="0100"/>
    <s v="Single Family Residential"/>
    <s v="10"/>
    <s v="18S"/>
    <s v="18E"/>
    <s v="STANDARD"/>
    <x v="0"/>
    <n v="43664"/>
    <n v="1"/>
    <s v="000X"/>
    <n v="2985"/>
    <s v="W"/>
    <x v="92"/>
    <s v="DR"/>
    <m/>
    <s v="BEVERLY HILLS"/>
    <m/>
    <s v="PINE RIDGE UNIT 3 PB 8 PG 51 LOT 13 BLK 325"/>
    <n v="277250"/>
    <n v="16040"/>
    <n v="261210"/>
    <n v="212313"/>
    <n v="187313"/>
    <x v="0"/>
    <x v="218"/>
    <n v="265000"/>
    <n v="2580"/>
    <n v="585"/>
    <x v="0"/>
    <s v="WARRANTY DEED"/>
    <n v="1"/>
    <x v="15"/>
    <x v="0"/>
    <x v="1"/>
    <m/>
    <n v="2659"/>
    <n v="32"/>
    <x v="0"/>
    <x v="0"/>
    <n v="3776"/>
    <m/>
    <m/>
    <m/>
    <m/>
    <s v="BLACKETTER JACK BRUCE"/>
    <s v="ARMSTRONG KAREN DENISE"/>
    <s v="2985 W BEAMWOOD DR"/>
    <s v="BEVERLY HILLS FL 34465"/>
  </r>
  <r>
    <x v="3293"/>
    <s v="18E17S320030  03270 0040"/>
    <s v="7492"/>
    <s v="PINE RIDGE UNITS 3 &amp; 4"/>
    <s v="0100"/>
    <s v="Single Family Residential"/>
    <s v="10"/>
    <s v="18S"/>
    <s v="18E"/>
    <s v="STANDARD"/>
    <x v="0"/>
    <n v="43750"/>
    <n v="1"/>
    <s v="000X"/>
    <n v="4500"/>
    <s v="N"/>
    <x v="99"/>
    <s v="DR"/>
    <m/>
    <s v="BEVERLY HILLS"/>
    <m/>
    <s v="PINE RIDGE UNIT 3 PB 8 PG 51 LOT 4 BLK 327"/>
    <n v="138800"/>
    <n v="16070"/>
    <n v="122730"/>
    <n v="110525"/>
    <n v="85025"/>
    <x v="0"/>
    <x v="1135"/>
    <n v="95000"/>
    <n v="2664"/>
    <n v="2469"/>
    <x v="0"/>
    <s v="WARRANTY DEED"/>
    <n v="1"/>
    <x v="36"/>
    <x v="1"/>
    <x v="0"/>
    <m/>
    <n v="1742"/>
    <n v="32"/>
    <x v="1"/>
    <x v="0"/>
    <n v="2666"/>
    <m/>
    <m/>
    <m/>
    <m/>
    <s v="SEXTON VICKIE LYNN"/>
    <m/>
    <s v="4500 NORTH BAYWOOD DRIVE"/>
    <s v="BEVERLY HILLS FL 34465 3060"/>
  </r>
  <r>
    <x v="3294"/>
    <s v="18E17S320030  03270 0150"/>
    <s v="7492"/>
    <s v="PINE RIDGE UNITS 3 &amp; 4"/>
    <s v="0100"/>
    <s v="Single Family Residential"/>
    <s v="10"/>
    <s v="18S"/>
    <s v="18E"/>
    <s v="STANDARD"/>
    <x v="0"/>
    <n v="48131"/>
    <n v="1.1000000000000001"/>
    <s v="000X"/>
    <n v="2625"/>
    <s v="W"/>
    <x v="122"/>
    <s v="DR"/>
    <m/>
    <s v="BEVERLY HILLS"/>
    <m/>
    <s v="PINE RIDGE UNIT 3 PB 8 PG 51 LOT 15 BLK 327 "/>
    <n v="210247"/>
    <n v="17680"/>
    <n v="192567"/>
    <n v="157294"/>
    <n v="131794"/>
    <x v="0"/>
    <x v="214"/>
    <n v="12000"/>
    <n v="1454"/>
    <n v="661"/>
    <x v="1"/>
    <s v="WARRANTY DEED"/>
    <n v="1"/>
    <x v="22"/>
    <x v="1"/>
    <x v="0"/>
    <m/>
    <n v="1822"/>
    <n v="32"/>
    <x v="0"/>
    <x v="0"/>
    <n v="2781"/>
    <m/>
    <m/>
    <m/>
    <m/>
    <s v="NICHOLLS LEA"/>
    <m/>
    <s v="2625 W AXELWOOD DR"/>
    <s v="BEVERLY HILLS FL 34465"/>
  </r>
  <r>
    <x v="3295"/>
    <s v="18E17S320030  00640 0220"/>
    <s v="7492"/>
    <s v="PINE RIDGE UNITS 3 &amp; 4"/>
    <s v="0100"/>
    <s v="Single Family Residential"/>
    <s v="04"/>
    <s v="18S"/>
    <s v="18E"/>
    <s v="GOLF"/>
    <x v="0"/>
    <n v="44293"/>
    <n v="1.02"/>
    <s v="000X"/>
    <n v="3317"/>
    <s v="W"/>
    <x v="166"/>
    <s v="CT"/>
    <m/>
    <s v="BEVERLY HILLS"/>
    <m/>
    <s v="PINE RIDGE UNIT 3 PB 8 PG 51 LOT 22 BLK 64"/>
    <n v="293589"/>
    <n v="13890"/>
    <n v="279699"/>
    <n v="210468"/>
    <n v="185468"/>
    <x v="0"/>
    <x v="338"/>
    <n v="25000"/>
    <n v="1579"/>
    <n v="1699"/>
    <x v="1"/>
    <s v="WARRANTY DEED"/>
    <n v="1"/>
    <x v="0"/>
    <x v="0"/>
    <x v="1"/>
    <m/>
    <n v="2980"/>
    <n v="32"/>
    <x v="1"/>
    <x v="0"/>
    <n v="4391"/>
    <m/>
    <m/>
    <m/>
    <m/>
    <s v="CARNEY BRIAN"/>
    <s v="CARNEY TANA M"/>
    <s v="3317 W VILLANOVA CT"/>
    <s v="BEVERLY HILLS FL 34465"/>
  </r>
  <r>
    <x v="3296"/>
    <s v="18E17S320030  00640 0430"/>
    <s v="7492"/>
    <s v="PINE RIDGE UNITS 3 &amp; 4"/>
    <s v="0000"/>
    <s v="Vacant Residential"/>
    <s v="04"/>
    <s v="18S"/>
    <s v="18E"/>
    <s v="GOLF"/>
    <x v="1"/>
    <n v="45961"/>
    <n v="1.06"/>
    <s v="000X"/>
    <n v="5617"/>
    <s v="N"/>
    <x v="93"/>
    <s v="DR"/>
    <m/>
    <s v="BEVERLY HILLS"/>
    <m/>
    <s v="PINE RIDGE UNIT 3 PB 8 PG 51 LOT 43 BLK 64  DESCR IN O R BK"/>
    <n v="22460"/>
    <n v="22460"/>
    <n v="0"/>
    <n v="22460"/>
    <n v="22460"/>
    <x v="1"/>
    <x v="888"/>
    <n v="36000"/>
    <n v="3062"/>
    <n v="1135"/>
    <x v="1"/>
    <s v="WARRANTY DEED"/>
    <m/>
    <x v="6"/>
    <x v="2"/>
    <x v="2"/>
    <m/>
    <m/>
    <m/>
    <x v="2"/>
    <x v="1"/>
    <n v="0"/>
    <m/>
    <m/>
    <m/>
    <m/>
    <s v="MCLENDON LARRY R"/>
    <s v="MCLENDON SHIRLEY J"/>
    <s v="PO BOX 1198"/>
    <s v="SUMMERFIELD FL 34492"/>
  </r>
  <r>
    <x v="3297"/>
    <s v="18E17S320030  00650 0100"/>
    <s v="7492"/>
    <s v="PINE RIDGE UNITS 3 &amp; 4"/>
    <s v="0000"/>
    <s v="Vacant Residential"/>
    <s v="03"/>
    <s v="18S"/>
    <s v="18E"/>
    <s v="STANDARD"/>
    <x v="1"/>
    <n v="46436"/>
    <n v="1.07"/>
    <s v="000X"/>
    <n v="5740"/>
    <s v="N"/>
    <x v="91"/>
    <s v="BLVD"/>
    <m/>
    <s v="BEVERLY HILLS"/>
    <m/>
    <s v="PINE RIDGE UNIT 3 PB 8 PG 51 LOT 10 BLK 65"/>
    <n v="17060"/>
    <n v="17060"/>
    <n v="0"/>
    <n v="17060"/>
    <n v="17060"/>
    <x v="1"/>
    <x v="116"/>
    <n v="35000"/>
    <n v="2311"/>
    <n v="243"/>
    <x v="1"/>
    <s v="WARRANTY DEED"/>
    <m/>
    <x v="6"/>
    <x v="2"/>
    <x v="2"/>
    <m/>
    <m/>
    <m/>
    <x v="2"/>
    <x v="1"/>
    <n v="0"/>
    <m/>
    <m/>
    <m/>
    <m/>
    <s v="JACKSON MAUREEN"/>
    <s v="HOWE ROBERT"/>
    <s v="14771 EDGEMORE DR"/>
    <s v="SPRING HILL FL 34609"/>
  </r>
  <r>
    <x v="3298"/>
    <s v="18E17S320030  03210 0020"/>
    <s v="7492"/>
    <s v="PINE RIDGE UNITS 3 &amp; 4"/>
    <s v="0000"/>
    <s v="Vacant Residential"/>
    <s v="09"/>
    <s v="18S"/>
    <s v="18E"/>
    <s v="STANDARD"/>
    <x v="1"/>
    <n v="48616"/>
    <n v="1.1200000000000001"/>
    <s v="000X"/>
    <n v="4622"/>
    <s v="N"/>
    <x v="98"/>
    <s v="DR"/>
    <m/>
    <s v="BEVERLY HILLS"/>
    <m/>
    <s v="PINE RIDGE UNIT 3 PB 8 PG 51 LOT 2 BLK 321"/>
    <n v="17860"/>
    <n v="17860"/>
    <n v="0"/>
    <n v="17860"/>
    <n v="17860"/>
    <x v="1"/>
    <x v="1136"/>
    <n v="28500"/>
    <n v="3075"/>
    <n v="128"/>
    <x v="1"/>
    <s v="WARRANTY DEED"/>
    <m/>
    <x v="6"/>
    <x v="2"/>
    <x v="2"/>
    <m/>
    <m/>
    <m/>
    <x v="2"/>
    <x v="1"/>
    <n v="0"/>
    <m/>
    <m/>
    <m/>
    <m/>
    <s v="CAPAHL RONNIE TABOADA JR"/>
    <s v="CAPAHL KAREN L"/>
    <s v="6201 W PINEDALE CIR"/>
    <s v="CRYSTAL RIVER FL 34429"/>
  </r>
  <r>
    <x v="3299"/>
    <s v="18E17S320030  03210 0060"/>
    <s v="7492"/>
    <s v="PINE RIDGE UNITS 3 &amp; 4"/>
    <s v="0100"/>
    <s v="Single Family Residential"/>
    <s v="09"/>
    <s v="18S"/>
    <s v="18E"/>
    <s v="1.0 TO 2.5 ACRES HIGH"/>
    <x v="0"/>
    <n v="54678"/>
    <n v="1.26"/>
    <s v="000X"/>
    <n v="4708"/>
    <s v="N"/>
    <x v="98"/>
    <s v="DR"/>
    <m/>
    <s v="BEVERLY HILLS"/>
    <m/>
    <s v="PINE RIDGE UNIT 3 PB 8 PG 51 LOT 6 BLK 321"/>
    <n v="247490"/>
    <n v="15690"/>
    <n v="231800"/>
    <n v="247490"/>
    <n v="222490"/>
    <x v="0"/>
    <x v="484"/>
    <n v="18000"/>
    <n v="2799"/>
    <n v="192"/>
    <x v="1"/>
    <s v="WARRANTY DEED"/>
    <n v="1"/>
    <x v="29"/>
    <x v="1"/>
    <x v="0"/>
    <n v="1"/>
    <n v="2120"/>
    <n v="32"/>
    <x v="0"/>
    <x v="0"/>
    <n v="3259"/>
    <m/>
    <m/>
    <m/>
    <m/>
    <s v="KING JAMES D"/>
    <s v="KING SHARON A"/>
    <s v="4708 N FICUS DR"/>
    <s v="BEVERLY HILLS FL 34465"/>
  </r>
  <r>
    <x v="3300"/>
    <s v="18E17S320030  03230 0040"/>
    <s v="7492"/>
    <s v="PINE RIDGE UNITS 3 &amp; 4"/>
    <s v="0000"/>
    <s v="Vacant Residential"/>
    <s v="04"/>
    <s v="18S"/>
    <s v="18E"/>
    <s v="STANDARD"/>
    <x v="1"/>
    <n v="47004"/>
    <n v="1.08"/>
    <s v="000X"/>
    <n v="3120"/>
    <s v="W"/>
    <x v="11"/>
    <s v="BLVD"/>
    <m/>
    <s v="BEVERLY HILLS"/>
    <m/>
    <s v="PINE RIDGE UNIT 3 PB 8 PG 51 LOT 4 BLK 323"/>
    <n v="17270"/>
    <n v="17270"/>
    <n v="0"/>
    <n v="17270"/>
    <n v="17270"/>
    <x v="1"/>
    <x v="420"/>
    <n v="56800"/>
    <n v="1279"/>
    <n v="633"/>
    <x v="1"/>
    <s v="FROM DEVELOPERS"/>
    <m/>
    <x v="6"/>
    <x v="2"/>
    <x v="2"/>
    <m/>
    <m/>
    <m/>
    <x v="2"/>
    <x v="1"/>
    <n v="0"/>
    <m/>
    <m/>
    <m/>
    <m/>
    <s v="BAE SUK M"/>
    <m/>
    <s v="18652 CLUBHOUSE DR"/>
    <s v="YORBA LINDA CA 92886"/>
  </r>
  <r>
    <x v="3301"/>
    <s v="18E17S320030  03270 0120"/>
    <s v="7492"/>
    <s v="PINE RIDGE UNITS 3 &amp; 4"/>
    <s v="0000"/>
    <s v="Vacant Residential"/>
    <s v="10"/>
    <s v="18S"/>
    <s v="18E"/>
    <s v="STANDARD"/>
    <x v="1"/>
    <n v="44597"/>
    <n v="1.02"/>
    <s v="000X"/>
    <n v="4352"/>
    <s v="N"/>
    <x v="99"/>
    <s v="DR"/>
    <m/>
    <s v="BEVERLY HILLS"/>
    <m/>
    <s v="PINE RIDGE UNIT 3 PB 8 PG 51 LOT 12 BLK 327 "/>
    <n v="16380"/>
    <n v="16380"/>
    <n v="0"/>
    <n v="16380"/>
    <n v="16380"/>
    <x v="1"/>
    <x v="621"/>
    <n v="19900"/>
    <n v="1008"/>
    <n v="848"/>
    <x v="1"/>
    <s v="FROM DEVELOPERS"/>
    <m/>
    <x v="6"/>
    <x v="2"/>
    <x v="2"/>
    <m/>
    <m/>
    <m/>
    <x v="2"/>
    <x v="1"/>
    <n v="0"/>
    <m/>
    <m/>
    <m/>
    <m/>
    <s v="ARQUINES VIRGINIA D"/>
    <m/>
    <s v="7616 APPLE TREE LN"/>
    <s v="WILLOWBROOK IL 60514 2437"/>
  </r>
  <r>
    <x v="3302"/>
    <s v="18E17S320030  03270 0270"/>
    <s v="7492"/>
    <s v="PINE RIDGE UNITS 3 &amp; 4"/>
    <s v="0100"/>
    <s v="Single Family Residential"/>
    <s v="10"/>
    <s v="18S"/>
    <s v="18E"/>
    <s v="STANDARD"/>
    <x v="0"/>
    <n v="45764"/>
    <n v="1.05"/>
    <s v="000X"/>
    <n v="2921"/>
    <s v="W"/>
    <x v="92"/>
    <s v="DR"/>
    <m/>
    <s v="BEVERLY HILLS"/>
    <m/>
    <s v="PINE RIDGE UNIT 3 PB 8 PG 51 LOT 27 BLK 327 "/>
    <n v="124059"/>
    <n v="16810"/>
    <n v="107249"/>
    <n v="95820"/>
    <n v="0"/>
    <x v="0"/>
    <x v="263"/>
    <n v="71950"/>
    <n v="1002"/>
    <n v="615"/>
    <x v="0"/>
    <s v="WARRANTY DEED"/>
    <n v="1"/>
    <x v="36"/>
    <x v="1"/>
    <x v="0"/>
    <m/>
    <n v="1360"/>
    <n v="24"/>
    <x v="1"/>
    <x v="0"/>
    <n v="2409"/>
    <m/>
    <m/>
    <m/>
    <m/>
    <s v="MORRIS DENNIS"/>
    <s v="MORRIS DARLENE"/>
    <s v="2921 W BEAMWOOD DR"/>
    <s v="BEVERLY HILLS FL 34465 3066"/>
  </r>
  <r>
    <x v="3303"/>
    <s v="18E17S320030  03210 0030"/>
    <s v="7492"/>
    <s v="PINE RIDGE UNITS 3 &amp; 4"/>
    <s v="0100"/>
    <s v="Single Family Residential"/>
    <s v="09"/>
    <s v="18S"/>
    <s v="18E"/>
    <s v="STANDARD"/>
    <x v="0"/>
    <n v="49028"/>
    <n v="1.1299999999999999"/>
    <s v="000X"/>
    <n v="4644"/>
    <s v="N"/>
    <x v="98"/>
    <s v="DR"/>
    <m/>
    <s v="BEVERLY HILLS"/>
    <m/>
    <s v="PINE RIDGE UNIT 3 PB 8 PG 51 LOT 3 BLK 321"/>
    <n v="220174"/>
    <n v="18010"/>
    <n v="202164"/>
    <n v="165844"/>
    <n v="140844"/>
    <x v="0"/>
    <x v="574"/>
    <n v="10000"/>
    <n v="1210"/>
    <n v="1615"/>
    <x v="1"/>
    <s v="WARRANTY DEED"/>
    <n v="1"/>
    <x v="18"/>
    <x v="1"/>
    <x v="0"/>
    <m/>
    <n v="2154"/>
    <n v="32"/>
    <x v="0"/>
    <x v="0"/>
    <n v="2982"/>
    <m/>
    <m/>
    <m/>
    <m/>
    <s v="BIDDLEMAN RICHARD M"/>
    <s v="BIDDLEMAN WINNIE T"/>
    <s v="4644 N FICUS DR"/>
    <s v="BEVERLY HILLS FL 34465 4537"/>
  </r>
  <r>
    <x v="3304"/>
    <s v="18E17S320030  03250 0100"/>
    <s v="7492"/>
    <s v="PINE RIDGE UNITS 3 &amp; 4"/>
    <s v="0000"/>
    <s v="Vacant Residential"/>
    <s v="10"/>
    <s v="18S"/>
    <s v="18E"/>
    <s v="STANDARD"/>
    <x v="1"/>
    <n v="46224"/>
    <n v="1.06"/>
    <s v="000X"/>
    <n v="2961"/>
    <s v="W"/>
    <x v="92"/>
    <s v="DR"/>
    <m/>
    <s v="BEVERLY HILLS"/>
    <m/>
    <s v="PINE RIDGE UNIT 3 PB 8 PG 51 LOT 10 BLK 325"/>
    <n v="16980"/>
    <n v="16980"/>
    <n v="0"/>
    <n v="16980"/>
    <n v="16980"/>
    <x v="1"/>
    <x v="1137"/>
    <n v="45000"/>
    <n v="2985"/>
    <n v="1204"/>
    <x v="1"/>
    <s v="SALE / MORE THAN 1 PARCEL"/>
    <m/>
    <x v="6"/>
    <x v="2"/>
    <x v="2"/>
    <m/>
    <m/>
    <m/>
    <x v="2"/>
    <x v="1"/>
    <n v="0"/>
    <m/>
    <m/>
    <m/>
    <m/>
    <s v="A PLUS HOMES INC"/>
    <m/>
    <s v="1415 SW 17TH ST"/>
    <s v="OCALA FL 34474"/>
  </r>
  <r>
    <x v="3305"/>
    <s v="18E17S320030  03270 0280"/>
    <s v="7492"/>
    <s v="PINE RIDGE UNITS 3 &amp; 4"/>
    <s v="0100"/>
    <s v="Single Family Residential"/>
    <s v="10"/>
    <s v="18S"/>
    <s v="18E"/>
    <s v="STANDARD"/>
    <x v="0"/>
    <n v="43750"/>
    <n v="1"/>
    <s v="000X"/>
    <n v="2925"/>
    <s v="W"/>
    <x v="92"/>
    <s v="DR"/>
    <m/>
    <s v="BEVERLY HILLS"/>
    <m/>
    <s v="PINE RIDGE UNIT 3 PB 8 PG 51 LOT 28 BLK 327"/>
    <n v="161061"/>
    <n v="16070"/>
    <n v="144991"/>
    <n v="116335"/>
    <n v="91335"/>
    <x v="0"/>
    <x v="295"/>
    <n v="125000"/>
    <n v="2307"/>
    <n v="2209"/>
    <x v="0"/>
    <s v="WARRANTY DEED"/>
    <n v="1"/>
    <x v="36"/>
    <x v="1"/>
    <x v="1"/>
    <m/>
    <n v="1767"/>
    <n v="24"/>
    <x v="0"/>
    <x v="0"/>
    <n v="2848"/>
    <m/>
    <m/>
    <m/>
    <m/>
    <s v="ROCK RONALD JR"/>
    <s v="ROCK AMY"/>
    <s v="2925 W BEAMWOOD DR"/>
    <s v="BEVERLY HILLS FL 34465"/>
  </r>
  <r>
    <x v="3306"/>
    <s v="18E17S320030  00640 0190"/>
    <s v="7492"/>
    <s v="PINE RIDGE UNITS 3 &amp; 4"/>
    <s v="0100"/>
    <s v="Single Family Residential"/>
    <s v="04"/>
    <s v="18S"/>
    <s v="18E"/>
    <s v="GOLF"/>
    <x v="0"/>
    <n v="43740"/>
    <n v="1"/>
    <s v="000X"/>
    <n v="3298"/>
    <s v="W"/>
    <x v="164"/>
    <s v="DR"/>
    <m/>
    <s v="BEVERLY HILLS"/>
    <m/>
    <s v="PINE RIDGE UNIT 3 PB 8 PG 51 LOT 19 BLK 64"/>
    <n v="212626"/>
    <n v="24960"/>
    <n v="187666"/>
    <n v="212626"/>
    <n v="212626"/>
    <x v="1"/>
    <x v="1138"/>
    <n v="253000"/>
    <n v="2979"/>
    <n v="2051"/>
    <x v="0"/>
    <s v="WARRANTY DEED"/>
    <n v="1"/>
    <x v="1"/>
    <x v="1"/>
    <x v="0"/>
    <m/>
    <n v="2152"/>
    <n v="32"/>
    <x v="0"/>
    <x v="0"/>
    <n v="3147"/>
    <m/>
    <m/>
    <m/>
    <m/>
    <s v="ZACH KELLI"/>
    <m/>
    <s v="3298 W DAFFODIL DR"/>
    <s v="BEVERLY HILLS FL 34465"/>
  </r>
  <r>
    <x v="3307"/>
    <s v="18E17S320030  00640 0230"/>
    <s v="7492"/>
    <s v="PINE RIDGE UNITS 3 &amp; 4"/>
    <s v="0100"/>
    <s v="Single Family Residential"/>
    <s v="04"/>
    <s v="18S"/>
    <s v="18E"/>
    <s v="GOLF"/>
    <x v="0"/>
    <n v="69185"/>
    <n v="1.59"/>
    <s v="000X"/>
    <n v="3305"/>
    <s v="W"/>
    <x v="166"/>
    <s v="CT"/>
    <m/>
    <s v="BEVERLY HILLS"/>
    <m/>
    <s v="PINE RIDGE UNIT 3 PB 8 PG 51 LOT 23 BLK 64"/>
    <n v="482624"/>
    <n v="30840"/>
    <n v="451784"/>
    <n v="469833"/>
    <n v="444833"/>
    <x v="0"/>
    <x v="530"/>
    <n v="355000"/>
    <n v="2395"/>
    <n v="623"/>
    <x v="0"/>
    <s v="WARRANTY DEED"/>
    <n v="1"/>
    <x v="11"/>
    <x v="1"/>
    <x v="0"/>
    <m/>
    <n v="3064"/>
    <n v="32"/>
    <x v="0"/>
    <x v="0"/>
    <n v="4202"/>
    <m/>
    <m/>
    <m/>
    <m/>
    <s v="WIELAND CHRIS L"/>
    <s v="WIELAND CAROL A"/>
    <s v="3305 W VILLANOVA CT"/>
    <s v="BEVERLY HILLS FL 34465"/>
  </r>
  <r>
    <x v="3308"/>
    <s v="18E17S320030  00640 0440"/>
    <s v="7492"/>
    <s v="PINE RIDGE UNITS 3 &amp; 4"/>
    <s v="0100"/>
    <s v="Single Family Residential"/>
    <s v="04"/>
    <s v="18S"/>
    <s v="18E"/>
    <s v="GOLF"/>
    <x v="0"/>
    <n v="43857"/>
    <n v="1.01"/>
    <s v="000X"/>
    <n v="5579"/>
    <s v="N"/>
    <x v="93"/>
    <s v="DR"/>
    <m/>
    <s v="BEVERLY HILLS"/>
    <m/>
    <s v="PINE RIDGE UNIT 3 PB 8 PG 51 LOT 44 BLK 64"/>
    <n v="255136"/>
    <n v="23980"/>
    <n v="231156"/>
    <n v="255136"/>
    <n v="255136"/>
    <x v="1"/>
    <x v="1139"/>
    <n v="337000"/>
    <n v="3035"/>
    <n v="32"/>
    <x v="0"/>
    <s v="WARRANTY DEED"/>
    <n v="1"/>
    <x v="41"/>
    <x v="1"/>
    <x v="0"/>
    <m/>
    <n v="1951"/>
    <n v="32"/>
    <x v="0"/>
    <x v="0"/>
    <n v="2772"/>
    <m/>
    <m/>
    <m/>
    <m/>
    <s v="LEEG CAYLA"/>
    <s v="MACLEOD EDWARD"/>
    <s v="5579 N CARNATION DR"/>
    <s v="BEVERLY HILLS FL 34465"/>
  </r>
  <r>
    <x v="3309"/>
    <s v="18E17S320030  00640 0470"/>
    <s v="7492"/>
    <s v="PINE RIDGE UNITS 3 &amp; 4"/>
    <s v="0100"/>
    <s v="Single Family Residential"/>
    <s v="04"/>
    <s v="18S"/>
    <s v="18E"/>
    <s v="GOLF"/>
    <x v="0"/>
    <n v="43976"/>
    <n v="1.01"/>
    <s v="000X"/>
    <n v="5469"/>
    <s v="N"/>
    <x v="93"/>
    <s v="DR"/>
    <m/>
    <s v="BEVERLY HILLS"/>
    <m/>
    <s v="PINE RIDGE UNIT 3 PB 8 PG 51 LOT 47 BLK 64"/>
    <n v="263003"/>
    <n v="23730"/>
    <n v="239273"/>
    <n v="227993"/>
    <n v="202993"/>
    <x v="0"/>
    <x v="129"/>
    <n v="320000"/>
    <n v="1734"/>
    <n v="1682"/>
    <x v="0"/>
    <s v="WARRANTY DEED"/>
    <n v="1"/>
    <x v="20"/>
    <x v="1"/>
    <x v="0"/>
    <m/>
    <n v="2262"/>
    <n v="32"/>
    <x v="0"/>
    <x v="0"/>
    <n v="3580"/>
    <m/>
    <m/>
    <m/>
    <m/>
    <s v="PETIT ROBERT F"/>
    <m/>
    <s v="5469 N CARNATION DR"/>
    <s v="BEVERLY HILLS FL 34465"/>
  </r>
  <r>
    <x v="3310"/>
    <s v="18E17S320030  00650 0040"/>
    <s v="7492"/>
    <s v="PINE RIDGE UNITS 3 &amp; 4"/>
    <s v="0000"/>
    <s v="Vacant Residential"/>
    <s v="03"/>
    <s v="18S"/>
    <s v="18E"/>
    <s v="STANDARD"/>
    <x v="1"/>
    <n v="46953"/>
    <n v="1.08"/>
    <s v="000X"/>
    <n v="5936"/>
    <s v="N"/>
    <x v="91"/>
    <s v="BLVD"/>
    <m/>
    <s v="BEVERLY HILLS"/>
    <m/>
    <s v="PINE RIDGE UNIT 3 LOT 4 BLK 65 DESC IN OR BK 834 PG 733 "/>
    <n v="17250"/>
    <n v="17250"/>
    <n v="0"/>
    <n v="17250"/>
    <n v="17250"/>
    <x v="1"/>
    <x v="616"/>
    <n v="26000"/>
    <n v="3146"/>
    <n v="1212"/>
    <x v="1"/>
    <s v="WARRANTY DEED"/>
    <m/>
    <x v="6"/>
    <x v="2"/>
    <x v="2"/>
    <m/>
    <m/>
    <m/>
    <x v="2"/>
    <x v="1"/>
    <n v="0"/>
    <m/>
    <m/>
    <m/>
    <m/>
    <s v="LESFLORIS-IANNI JOANN"/>
    <s v="GLEN STEVEN OSTL REVOCABLE TRUST"/>
    <s v="4949 N EL CAMINO DR"/>
    <s v="BEVERLY HILLS FL 34465"/>
  </r>
  <r>
    <x v="3311"/>
    <s v="18E17S320030  00650 0050"/>
    <s v="7492"/>
    <s v="PINE RIDGE UNITS 3 &amp; 4"/>
    <s v="0000"/>
    <s v="Vacant Residential"/>
    <s v="03"/>
    <s v="18S"/>
    <s v="18E"/>
    <s v="STANDARD"/>
    <x v="1"/>
    <n v="44745"/>
    <n v="1.03"/>
    <s v="000X"/>
    <n v="5898"/>
    <s v="N"/>
    <x v="91"/>
    <s v="BLVD"/>
    <m/>
    <s v="BEVERLY HILLS"/>
    <m/>
    <s v="PINE RIDGE UNIT 3 PB 8 PG 51 LOT 5 BLK 65"/>
    <n v="16440"/>
    <n v="16440"/>
    <n v="0"/>
    <n v="16440"/>
    <n v="16440"/>
    <x v="1"/>
    <x v="472"/>
    <n v="52000"/>
    <n v="2120"/>
    <n v="621"/>
    <x v="1"/>
    <s v="WARRANTY DEED"/>
    <m/>
    <x v="6"/>
    <x v="2"/>
    <x v="2"/>
    <m/>
    <m/>
    <m/>
    <x v="2"/>
    <x v="1"/>
    <n v="0"/>
    <m/>
    <m/>
    <m/>
    <m/>
    <s v="MC KENZIE PAULETTE M"/>
    <m/>
    <s v="2969 CADILLAC BLVD"/>
    <s v="DETROIT MI 48214"/>
  </r>
  <r>
    <x v="3312"/>
    <s v="18E17S320030  00650 0060"/>
    <s v="7492"/>
    <s v="PINE RIDGE UNITS 3 &amp; 4"/>
    <s v="0000"/>
    <s v="Vacant Residential"/>
    <s v="03"/>
    <s v="18S"/>
    <s v="18E"/>
    <s v="STANDARD"/>
    <x v="1"/>
    <n v="46580"/>
    <n v="1.07"/>
    <s v="000X"/>
    <n v="5864"/>
    <s v="N"/>
    <x v="91"/>
    <s v="BLVD"/>
    <m/>
    <s v="BEVERLY HILLS"/>
    <m/>
    <s v="PINE RIDGE UNIT 3 PB 8 PG 51 LOT 6 BLK 65"/>
    <n v="17110"/>
    <n v="17110"/>
    <n v="0"/>
    <n v="17110"/>
    <n v="17110"/>
    <x v="1"/>
    <x v="272"/>
    <n v="21000"/>
    <n v="1687"/>
    <n v="1475"/>
    <x v="1"/>
    <s v="WARRANTY DEED"/>
    <m/>
    <x v="6"/>
    <x v="2"/>
    <x v="2"/>
    <m/>
    <m/>
    <m/>
    <x v="2"/>
    <x v="1"/>
    <n v="0"/>
    <m/>
    <m/>
    <m/>
    <m/>
    <s v="BAKER JUDY L"/>
    <s v="LYNDE JIM I"/>
    <s v="3275 W PEBBLE BEACH CT"/>
    <s v="LECANTO FL 34461"/>
  </r>
  <r>
    <x v="3313"/>
    <s v="18E17S320030  03200 0150"/>
    <s v="7492"/>
    <s v="PINE RIDGE UNITS 3 &amp; 4"/>
    <s v="0000"/>
    <s v="Vacant Residential"/>
    <s v="09"/>
    <s v="18S"/>
    <s v="18E"/>
    <s v="STANDARD"/>
    <x v="1"/>
    <n v="43683"/>
    <n v="1"/>
    <s v="000X"/>
    <n v="4463"/>
    <s v="N"/>
    <x v="91"/>
    <s v="BLVD"/>
    <m/>
    <s v="BEVERLY HILLS"/>
    <m/>
    <s v="PINE RIDGE UNIT 3 PB 8 PG 51 LOT 15 BLK 320"/>
    <n v="16040"/>
    <n v="16040"/>
    <n v="0"/>
    <n v="16040"/>
    <n v="16040"/>
    <x v="1"/>
    <x v="311"/>
    <n v="19500"/>
    <n v="1681"/>
    <n v="1113"/>
    <x v="1"/>
    <s v="WARRANTY DEED"/>
    <m/>
    <x v="6"/>
    <x v="2"/>
    <x v="2"/>
    <m/>
    <m/>
    <m/>
    <x v="2"/>
    <x v="1"/>
    <n v="0"/>
    <m/>
    <m/>
    <m/>
    <m/>
    <s v="GONZALEZ LARRY JR"/>
    <s v="GONZALEZ KRISTINE P"/>
    <s v="13 ENCINA PL"/>
    <s v="PITTSBURG CA 94565"/>
  </r>
  <r>
    <x v="3314"/>
    <s v="18E17S320030  03210 0050"/>
    <s v="7492"/>
    <s v="PINE RIDGE UNITS 3 &amp; 4"/>
    <s v="0100"/>
    <s v="Single Family Residential"/>
    <s v="09"/>
    <s v="18S"/>
    <s v="18E"/>
    <s v="1.0 TO 2.5 ACRES HIGH"/>
    <x v="0"/>
    <n v="77204"/>
    <n v="1.77"/>
    <s v="000X"/>
    <n v="4686"/>
    <s v="N"/>
    <x v="98"/>
    <s v="DR"/>
    <m/>
    <s v="BEVERLY HILLS"/>
    <m/>
    <s v="PINE RIDGE UNIT 3 PB 8 PG 51 LOT 5 BLK 321"/>
    <n v="219197"/>
    <n v="22160"/>
    <n v="197037"/>
    <n v="156339"/>
    <n v="131339"/>
    <x v="1"/>
    <x v="307"/>
    <n v="228000"/>
    <n v="2199"/>
    <n v="513"/>
    <x v="0"/>
    <s v="WARRANTY DEED"/>
    <n v="1"/>
    <x v="22"/>
    <x v="1"/>
    <x v="0"/>
    <m/>
    <n v="2035"/>
    <n v="32"/>
    <x v="1"/>
    <x v="0"/>
    <n v="2953"/>
    <m/>
    <m/>
    <m/>
    <m/>
    <s v="GIBBS ROSE M"/>
    <m/>
    <s v="PO BOX 1246"/>
    <s v="TAVARES FL 32778 1246"/>
  </r>
  <r>
    <x v="3315"/>
    <s v="18E17S320030  03220 0010"/>
    <s v="7492"/>
    <s v="PINE RIDGE UNITS 3 &amp; 4"/>
    <s v="0000"/>
    <s v="Vacant Residential"/>
    <s v="04"/>
    <s v="18S"/>
    <s v="18E"/>
    <s v="STANDARD"/>
    <x v="1"/>
    <n v="34228"/>
    <n v="0.79"/>
    <s v="000X"/>
    <n v="5007"/>
    <s v="N"/>
    <x v="91"/>
    <s v="BLVD"/>
    <m/>
    <s v="BEVERLY HILLS"/>
    <m/>
    <s v="PINE RIDGE UNIT 3 PB 8 PG 51 LOT 1 BLK 322"/>
    <n v="9370"/>
    <n v="9370"/>
    <n v="0"/>
    <n v="9370"/>
    <n v="9370"/>
    <x v="1"/>
    <x v="322"/>
    <n v="25500"/>
    <n v="1720"/>
    <n v="1686"/>
    <x v="1"/>
    <s v="WARRANTY DEED"/>
    <m/>
    <x v="6"/>
    <x v="2"/>
    <x v="2"/>
    <m/>
    <m/>
    <m/>
    <x v="2"/>
    <x v="1"/>
    <n v="0"/>
    <m/>
    <m/>
    <m/>
    <m/>
    <s v="BAYLEN TIMOTEO"/>
    <s v="BAYLEN ISAIDA"/>
    <s v="3172 N BARTON CREEK CIR"/>
    <s v="LECANTO FL 34461 7815"/>
  </r>
  <r>
    <x v="3316"/>
    <s v="18E17S320030  03230 0020"/>
    <s v="7492"/>
    <s v="PINE RIDGE UNITS 3 &amp; 4"/>
    <s v="0000"/>
    <s v="Vacant Residential"/>
    <s v="04"/>
    <s v="18S"/>
    <s v="18E"/>
    <s v="STANDARD"/>
    <x v="1"/>
    <n v="25012"/>
    <n v="0.56999999999999995"/>
    <s v="000X"/>
    <n v="5051"/>
    <s v="N"/>
    <x v="91"/>
    <s v="BLVD"/>
    <m/>
    <s v="BEVERLY HILLS"/>
    <m/>
    <s v="PINE RIDGE UNIT 3 PB 8 PG 51 LOT 2 BLK 323"/>
    <n v="8840"/>
    <n v="8840"/>
    <n v="0"/>
    <n v="8840"/>
    <n v="8840"/>
    <x v="1"/>
    <x v="264"/>
    <n v="34000"/>
    <n v="1238"/>
    <n v="1757"/>
    <x v="1"/>
    <s v="FROM DEVELOPERS"/>
    <m/>
    <x v="6"/>
    <x v="2"/>
    <x v="2"/>
    <m/>
    <m/>
    <m/>
    <x v="2"/>
    <x v="1"/>
    <n v="0"/>
    <m/>
    <m/>
    <m/>
    <m/>
    <s v="GUTIERREZ JORGE E"/>
    <s v="GUTIERREZ ALBA M"/>
    <s v="5212 NW 48TH LN"/>
    <s v="FORT LAUDERDALE FL 33319 3464"/>
  </r>
  <r>
    <x v="3317"/>
    <s v="18E17S320030  03240 0070"/>
    <s v="7492"/>
    <s v="PINE RIDGE UNITS 3 &amp; 4"/>
    <s v="0100"/>
    <s v="Single Family Residential"/>
    <s v="10"/>
    <s v="18S"/>
    <s v="18E"/>
    <s v="STANDARD"/>
    <x v="0"/>
    <n v="46247"/>
    <n v="1.06"/>
    <s v="000X"/>
    <n v="2990"/>
    <s v="W"/>
    <x v="92"/>
    <s v="DR"/>
    <m/>
    <s v="BEVERLY HILLS"/>
    <m/>
    <s v="PINE RIDGE UNIT 3 PB 8 PG 51 LOT 7 BLK 324"/>
    <n v="242516"/>
    <n v="16990"/>
    <n v="225526"/>
    <n v="208572"/>
    <n v="183572"/>
    <x v="0"/>
    <x v="1140"/>
    <n v="255000"/>
    <n v="2706"/>
    <n v="2242"/>
    <x v="0"/>
    <s v="WARRANTY DEED"/>
    <n v="1"/>
    <x v="5"/>
    <x v="1"/>
    <x v="0"/>
    <m/>
    <n v="2153"/>
    <n v="32"/>
    <x v="0"/>
    <x v="0"/>
    <n v="3073"/>
    <m/>
    <m/>
    <m/>
    <m/>
    <s v="DUQUETTE RONALD L"/>
    <s v="DUQUETTE ELIZABETH A"/>
    <s v="2990 W BEAMWOOD DR"/>
    <s v="BEVERLY HILLS FL 34465 3026"/>
  </r>
  <r>
    <x v="3318"/>
    <s v="18E17S320030  03270 0080"/>
    <s v="7492"/>
    <s v="PINE RIDGE UNITS 3 &amp; 4"/>
    <s v="0000"/>
    <s v="Vacant Residential"/>
    <s v="10"/>
    <s v="18S"/>
    <s v="18E"/>
    <s v="STANDARD"/>
    <x v="1"/>
    <n v="46615"/>
    <n v="1.07"/>
    <s v="000X"/>
    <n v="4422"/>
    <s v="N"/>
    <x v="99"/>
    <s v="DR"/>
    <m/>
    <s v="BEVERLY HILLS"/>
    <m/>
    <s v="PINE RIDGE UNIT 3 PB 8 PG 51 LOT 8 BLK 327 "/>
    <n v="17120"/>
    <n v="17120"/>
    <n v="0"/>
    <n v="17120"/>
    <n v="17120"/>
    <x v="1"/>
    <x v="477"/>
    <n v="35700"/>
    <n v="2126"/>
    <n v="1476"/>
    <x v="1"/>
    <s v="CORRECTIVE/QC/TD/COT"/>
    <m/>
    <x v="6"/>
    <x v="2"/>
    <x v="2"/>
    <m/>
    <m/>
    <m/>
    <x v="2"/>
    <x v="1"/>
    <n v="0"/>
    <m/>
    <m/>
    <m/>
    <m/>
    <s v="YASIN RUSOL"/>
    <m/>
    <s v="7020 N AUGUSTA DR"/>
    <s v="MIAMI FL 33015"/>
  </r>
  <r>
    <x v="3319"/>
    <s v="18E17S320030  03270 0110"/>
    <s v="7492"/>
    <s v="PINE RIDGE UNITS 3 &amp; 4"/>
    <s v="0100"/>
    <s v="Single Family Residential"/>
    <s v="10"/>
    <s v="18S"/>
    <s v="18E"/>
    <s v="STANDARD"/>
    <x v="0"/>
    <n v="44416"/>
    <n v="1.02"/>
    <s v="000X"/>
    <n v="4370"/>
    <s v="N"/>
    <x v="99"/>
    <s v="DR"/>
    <m/>
    <s v="BEVERLY HILLS"/>
    <m/>
    <s v="PINE RIDGE UNIT 3 PB 8 PG 51 LOT 11 BLK 327"/>
    <n v="280383"/>
    <n v="16320"/>
    <n v="264063"/>
    <n v="236026"/>
    <n v="211026"/>
    <x v="0"/>
    <x v="1141"/>
    <n v="219000"/>
    <n v="2696"/>
    <n v="1151"/>
    <x v="0"/>
    <s v="WARRANTY DEED"/>
    <n v="1"/>
    <x v="24"/>
    <x v="1"/>
    <x v="1"/>
    <m/>
    <n v="2490"/>
    <n v="32"/>
    <x v="0"/>
    <x v="0"/>
    <n v="3788"/>
    <m/>
    <m/>
    <m/>
    <m/>
    <s v="FRY TRACY L"/>
    <s v="FRY BRIAN EDWARD"/>
    <s v="4370 NORTH BAYWOOD DRIVE"/>
    <s v="BEVERLY HILLS FL 34465"/>
  </r>
  <r>
    <x v="3320"/>
    <s v="18E17S320030  03270 0130"/>
    <s v="7492"/>
    <s v="PINE RIDGE UNITS 3 &amp; 4"/>
    <s v="0100"/>
    <s v="Single Family Residential"/>
    <s v="10"/>
    <s v="18S"/>
    <s v="18E"/>
    <s v="STANDARD"/>
    <x v="0"/>
    <n v="48688"/>
    <n v="1.1200000000000001"/>
    <s v="000X"/>
    <n v="4334"/>
    <s v="N"/>
    <x v="99"/>
    <s v="DR"/>
    <m/>
    <s v="BEVERLY HILLS"/>
    <m/>
    <s v="PINE RIDGE UNIT 3 PB 8 PG 51 LOT 13 BLK 327"/>
    <n v="221952"/>
    <n v="17880"/>
    <n v="204072"/>
    <n v="186620"/>
    <n v="161620"/>
    <x v="0"/>
    <x v="1142"/>
    <n v="265000"/>
    <n v="2854"/>
    <n v="961"/>
    <x v="0"/>
    <s v="WARRANTY DEED"/>
    <n v="1"/>
    <x v="43"/>
    <x v="1"/>
    <x v="0"/>
    <m/>
    <n v="1813"/>
    <n v="32"/>
    <x v="0"/>
    <x v="0"/>
    <n v="2881"/>
    <m/>
    <m/>
    <m/>
    <m/>
    <s v="WELLS BERNARD R JR"/>
    <s v="WELLS SAMANTHA"/>
    <s v="4334 N BAYWOOD DR"/>
    <s v="BEVERLY HILLS FL 34465"/>
  </r>
  <r>
    <x v="3321"/>
    <s v="18E17S320030  03270 0170"/>
    <s v="7492"/>
    <s v="PINE RIDGE UNITS 3 &amp; 4"/>
    <s v="0000"/>
    <s v="Vacant Residential"/>
    <s v="10"/>
    <s v="18S"/>
    <s v="18E"/>
    <s v="STANDARD"/>
    <x v="1"/>
    <n v="47301"/>
    <n v="1.0900000000000001"/>
    <s v="000X"/>
    <n v="2741"/>
    <s v="W"/>
    <x v="92"/>
    <s v="DR"/>
    <m/>
    <s v="BEVERLY HILLS"/>
    <m/>
    <s v="PINE RIDGE UNIT 3 PB 8 PG 51 LOT 17 BLK 327"/>
    <n v="17370"/>
    <n v="17370"/>
    <n v="0"/>
    <n v="17370"/>
    <n v="17370"/>
    <x v="1"/>
    <x v="126"/>
    <n v="84000"/>
    <n v="1909"/>
    <n v="2444"/>
    <x v="1"/>
    <s v="WARRANTY DEED"/>
    <m/>
    <x v="6"/>
    <x v="2"/>
    <x v="2"/>
    <m/>
    <m/>
    <m/>
    <x v="2"/>
    <x v="1"/>
    <n v="0"/>
    <m/>
    <m/>
    <m/>
    <m/>
    <s v="ABELLANA JOEL C"/>
    <s v="ABELLANA MERCEDITA F"/>
    <s v="12363 TEMPLE BLVD"/>
    <s v="WEST PALM BEACH FL 33412"/>
  </r>
  <r>
    <x v="3322"/>
    <s v="18E17S320030  00640 0200"/>
    <s v="7492"/>
    <s v="PINE RIDGE UNITS 3 &amp; 4"/>
    <s v="0100"/>
    <s v="Single Family Residential"/>
    <s v="04"/>
    <s v="18S"/>
    <s v="18E"/>
    <s v="GOLF"/>
    <x v="0"/>
    <n v="43750"/>
    <n v="1"/>
    <s v="000X"/>
    <n v="3324"/>
    <s v="W"/>
    <x v="164"/>
    <s v="DR"/>
    <m/>
    <s v="BEVERLY HILLS"/>
    <m/>
    <s v="PINE RIDGE UNIT 3 PB 8 PG 51 LOT 20 BLK 64"/>
    <n v="330167"/>
    <n v="23980"/>
    <n v="306187"/>
    <n v="272373"/>
    <n v="246873"/>
    <x v="0"/>
    <x v="1143"/>
    <n v="300000"/>
    <n v="2805"/>
    <n v="989"/>
    <x v="0"/>
    <s v="WARRANTY DEED"/>
    <n v="1"/>
    <x v="10"/>
    <x v="1"/>
    <x v="1"/>
    <m/>
    <n v="3195"/>
    <n v="32"/>
    <x v="0"/>
    <x v="0"/>
    <n v="4829"/>
    <m/>
    <m/>
    <m/>
    <m/>
    <s v="LANIER WILLIAM F"/>
    <s v="LANIER CAROL L"/>
    <s v="3324 W DAFFODIL DR"/>
    <s v="BEVERLY HILLS FL 34465"/>
  </r>
  <r>
    <x v="3323"/>
    <s v="18E17S320030  00640 0320"/>
    <s v="7492"/>
    <s v="PINE RIDGE UNITS 3 &amp; 4"/>
    <s v="0100"/>
    <s v="Single Family Residential"/>
    <s v="04"/>
    <s v="18S"/>
    <s v="18E"/>
    <s v="GOLF"/>
    <x v="0"/>
    <n v="44999"/>
    <n v="1.03"/>
    <s v="000X"/>
    <n v="3538"/>
    <s v="W"/>
    <x v="164"/>
    <s v="DR"/>
    <m/>
    <s v="BEVERLY HILLS"/>
    <m/>
    <s v="PINE RIDGE UNIT 3 PB 8 PG 51  LOT 32 BLK 64"/>
    <n v="347032"/>
    <n v="25200"/>
    <n v="321832"/>
    <n v="347032"/>
    <n v="322032"/>
    <x v="0"/>
    <x v="1144"/>
    <n v="430000"/>
    <n v="3017"/>
    <n v="2454"/>
    <x v="0"/>
    <s v="WARRANTY DEED"/>
    <n v="1"/>
    <x v="41"/>
    <x v="1"/>
    <x v="0"/>
    <m/>
    <n v="2601"/>
    <n v="32"/>
    <x v="0"/>
    <x v="0"/>
    <n v="4125"/>
    <m/>
    <m/>
    <m/>
    <m/>
    <s v="SANDERS JIM CLARK"/>
    <m/>
    <s v="3538 W DAFFODIL DR"/>
    <s v="BEVERLY HILLS FL 34465"/>
  </r>
  <r>
    <x v="3324"/>
    <s v="18E17S320030  00640 0360"/>
    <s v="7492"/>
    <s v="PINE RIDGE UNITS 3 &amp; 4"/>
    <s v="0100"/>
    <s v="Single Family Residential"/>
    <s v="04"/>
    <s v="18S"/>
    <s v="18E"/>
    <s v="VIEW"/>
    <x v="0"/>
    <n v="49085"/>
    <n v="1.1299999999999999"/>
    <s v="000X"/>
    <n v="5839"/>
    <s v="N"/>
    <x v="93"/>
    <s v="DR"/>
    <m/>
    <s v="BEVERLY HILLS"/>
    <m/>
    <s v="PINE RIDGE UNIT 3 PB 8 PG 51 LOT 36 BLK 64"/>
    <n v="236065"/>
    <n v="16730"/>
    <n v="219335"/>
    <n v="164419"/>
    <n v="138919"/>
    <x v="0"/>
    <x v="114"/>
    <n v="20500"/>
    <n v="1396"/>
    <n v="1212"/>
    <x v="1"/>
    <s v="WARRANTY DEED"/>
    <n v="1"/>
    <x v="22"/>
    <x v="1"/>
    <x v="0"/>
    <m/>
    <n v="2444"/>
    <n v="32"/>
    <x v="1"/>
    <x v="0"/>
    <n v="3347"/>
    <m/>
    <m/>
    <m/>
    <m/>
    <s v="PORTA VITO S"/>
    <s v="CARNEY TANA M"/>
    <s v="5839 N CARNATION DR"/>
    <s v="BEVERLY HILLS FL 34465"/>
  </r>
  <r>
    <x v="3325"/>
    <s v="18E17S320030  00640 0510"/>
    <s v="7492"/>
    <s v="PINE RIDGE UNITS 3 &amp; 4"/>
    <s v="0000"/>
    <s v="Vacant Residential"/>
    <s v="04"/>
    <s v="18S"/>
    <s v="18E"/>
    <s v="GOLF"/>
    <x v="1"/>
    <n v="56187"/>
    <n v="1.29"/>
    <s v="000X"/>
    <n v="3605"/>
    <s v="W"/>
    <x v="156"/>
    <s v="DR"/>
    <m/>
    <s v="BEVERLY HILLS"/>
    <m/>
    <s v="PINE RIDGE UNIT 3 PB 8 PG 51 LOT 51 BLK 64 DESC IN OR BK"/>
    <n v="26850"/>
    <n v="26850"/>
    <n v="0"/>
    <n v="26850"/>
    <n v="26850"/>
    <x v="1"/>
    <x v="119"/>
    <n v="36600"/>
    <n v="915"/>
    <n v="1489"/>
    <x v="1"/>
    <s v="UNDEFINED"/>
    <m/>
    <x v="6"/>
    <x v="2"/>
    <x v="2"/>
    <m/>
    <m/>
    <m/>
    <x v="2"/>
    <x v="1"/>
    <n v="0"/>
    <m/>
    <m/>
    <m/>
    <m/>
    <s v="CHUNG FEE SIN &amp; SWI SEN CHANG"/>
    <m/>
    <s v="50K 3 KELANA MALL JALA SS 6 14 KELANA JAYA"/>
    <s v=" 47301 MALAYSIA"/>
  </r>
  <r>
    <x v="3326"/>
    <s v="18E17S320030  00650 0110"/>
    <s v="7492"/>
    <s v="PINE RIDGE UNITS 3 &amp; 4"/>
    <s v="0100"/>
    <s v="Single Family Residential"/>
    <s v="03"/>
    <s v="18S"/>
    <s v="18E"/>
    <s v="STANDARD"/>
    <x v="0"/>
    <n v="45969"/>
    <n v="1.06"/>
    <s v="000X"/>
    <n v="5720"/>
    <s v="N"/>
    <x v="91"/>
    <s v="BLVD"/>
    <m/>
    <s v="BEVERLY HILLS"/>
    <m/>
    <s v="PINE RIDGE UNIT 3 PB 8 PGS 51 LOT 11 BLK 65"/>
    <n v="329180"/>
    <n v="16880"/>
    <n v="312300"/>
    <n v="272552"/>
    <n v="247552"/>
    <x v="0"/>
    <x v="683"/>
    <n v="290000"/>
    <n v="2329"/>
    <n v="2165"/>
    <x v="0"/>
    <s v="WARRANTY DEED"/>
    <n v="1"/>
    <x v="0"/>
    <x v="1"/>
    <x v="0"/>
    <n v="1"/>
    <n v="2993"/>
    <n v="32"/>
    <x v="0"/>
    <x v="0"/>
    <n v="4510"/>
    <m/>
    <m/>
    <m/>
    <m/>
    <s v="JEAN LUCIE M"/>
    <s v="DUCHESNEAU PAUL L"/>
    <s v="PO BOX 1437"/>
    <s v="LECANTO FL 34460"/>
  </r>
  <r>
    <x v="3327"/>
    <s v="18E17S320030  00660 0020"/>
    <s v="7492"/>
    <s v="PINE RIDGE UNITS 3 &amp; 4"/>
    <s v="0100"/>
    <s v="Single Family Residential"/>
    <s v="34"/>
    <s v="17S"/>
    <s v="18E"/>
    <s v="STANDARD"/>
    <x v="0"/>
    <n v="51343"/>
    <n v="1.18"/>
    <s v="000X"/>
    <n v="6000"/>
    <s v="N"/>
    <x v="167"/>
    <s v="WAY"/>
    <m/>
    <s v="BEVERLY HILLS"/>
    <m/>
    <s v="PINE RIDGE UNIT 3 LOT 2 BLK 66"/>
    <n v="319024"/>
    <n v="18860"/>
    <n v="300164"/>
    <n v="236554"/>
    <n v="211554"/>
    <x v="1"/>
    <x v="1145"/>
    <n v="440000"/>
    <n v="3119"/>
    <n v="2149"/>
    <x v="0"/>
    <s v="WARRANTY DEED"/>
    <n v="1"/>
    <x v="18"/>
    <x v="1"/>
    <x v="1"/>
    <n v="1"/>
    <n v="2675"/>
    <n v="32"/>
    <x v="0"/>
    <x v="0"/>
    <n v="3622"/>
    <m/>
    <m/>
    <m/>
    <m/>
    <s v="ULLRICH WILLIAM"/>
    <s v="BEAVER SUSAN M"/>
    <s v="3180 N PINELAKE VILLAGE PT"/>
    <s v="LECANTO FL 34461"/>
  </r>
  <r>
    <x v="3328"/>
    <s v="18E17S320030  00660 0040"/>
    <s v="7492"/>
    <s v="PINE RIDGE UNITS 3 &amp; 4"/>
    <s v="0100"/>
    <s v="Single Family Residential"/>
    <s v="03"/>
    <s v="18S"/>
    <s v="18E"/>
    <s v="STANDARD"/>
    <x v="0"/>
    <n v="43452"/>
    <n v="1"/>
    <s v="000X"/>
    <n v="5920"/>
    <s v="N"/>
    <x v="167"/>
    <s v="WAY"/>
    <m/>
    <s v="BEVERLY HILLS"/>
    <m/>
    <s v="PINE RIDGE UNIT 3 LOT 4 BLK 66 DESC IN OR BK 823 PG 326"/>
    <n v="323317"/>
    <n v="15960"/>
    <n v="307357"/>
    <n v="243375"/>
    <n v="218375"/>
    <x v="0"/>
    <x v="588"/>
    <n v="495000"/>
    <n v="3152"/>
    <n v="815"/>
    <x v="0"/>
    <s v="WARRANTY DEED"/>
    <n v="1"/>
    <x v="0"/>
    <x v="0"/>
    <x v="1"/>
    <m/>
    <n v="3447"/>
    <n v="32"/>
    <x v="0"/>
    <x v="0"/>
    <n v="4701"/>
    <m/>
    <m/>
    <m/>
    <m/>
    <s v="SANTORO NICHOLAS J"/>
    <s v="SANTORO PAULA A"/>
    <s v="5920 N LARKSPUR WAY"/>
    <s v="BEVERLY HILLS FL 34465"/>
  </r>
  <r>
    <x v="3329"/>
    <s v="18E17S320030  00660 0060"/>
    <s v="7492"/>
    <s v="PINE RIDGE UNITS 3 &amp; 4"/>
    <s v="0100"/>
    <s v="Single Family Residential"/>
    <s v="03"/>
    <s v="18S"/>
    <s v="18E"/>
    <s v="STANDARD"/>
    <x v="0"/>
    <n v="43982"/>
    <n v="1.01"/>
    <s v="000X"/>
    <n v="5860"/>
    <s v="N"/>
    <x v="167"/>
    <s v="WAY"/>
    <m/>
    <s v="BEVERLY HILLS"/>
    <m/>
    <s v="PINE RIDGE UNIT 3 PB 8 PG 51 LOT 6 BLK 66"/>
    <n v="271608"/>
    <n v="16160"/>
    <n v="255448"/>
    <n v="271608"/>
    <n v="271608"/>
    <x v="1"/>
    <x v="656"/>
    <n v="13000"/>
    <n v="1433"/>
    <n v="399"/>
    <x v="1"/>
    <s v="WARRANTY DEED"/>
    <n v="1"/>
    <x v="20"/>
    <x v="0"/>
    <x v="1"/>
    <m/>
    <n v="2819"/>
    <n v="32"/>
    <x v="0"/>
    <x v="0"/>
    <n v="3720"/>
    <m/>
    <m/>
    <m/>
    <m/>
    <s v="GARDNER WILLIAM M"/>
    <s v="GARDNER CARLA B"/>
    <s v="11021 MC ARTHUR ROAD"/>
    <s v="ATLANTA MI 49709"/>
  </r>
  <r>
    <x v="3330"/>
    <s v="18E17S320030  00660 0120"/>
    <s v="7492"/>
    <s v="PINE RIDGE UNITS 3 &amp; 4"/>
    <s v="0100"/>
    <s v="Single Family Residential"/>
    <s v="03"/>
    <s v="18S"/>
    <s v="18E"/>
    <s v="STANDARD"/>
    <x v="0"/>
    <n v="48772"/>
    <n v="1.1200000000000001"/>
    <s v="000X"/>
    <n v="5909"/>
    <s v="N"/>
    <x v="168"/>
    <s v="WAY"/>
    <m/>
    <s v="BEVERLY HILLS"/>
    <m/>
    <s v="PINE RIDGE UNIT 3 PB 8 PG 51 LOT 12 BLK 66"/>
    <n v="175961"/>
    <n v="17920"/>
    <n v="158041"/>
    <n v="126704"/>
    <n v="101704"/>
    <x v="0"/>
    <x v="353"/>
    <n v="150000"/>
    <n v="1535"/>
    <n v="929"/>
    <x v="0"/>
    <s v="WARRANTY DEED"/>
    <n v="1"/>
    <x v="1"/>
    <x v="1"/>
    <x v="0"/>
    <m/>
    <n v="2006"/>
    <n v="32"/>
    <x v="0"/>
    <x v="0"/>
    <n v="2793"/>
    <m/>
    <m/>
    <m/>
    <m/>
    <s v="LAMOURT LOUIS A"/>
    <m/>
    <s v="5909 N ROSEBARK WAY"/>
    <s v="BEVERLY HILLS FL 34465"/>
  </r>
  <r>
    <x v="3331"/>
    <s v="18E17S320030  00660 0150"/>
    <s v="7492"/>
    <s v="PINE RIDGE UNITS 3 &amp; 4"/>
    <s v="0000"/>
    <s v="Vacant Residential"/>
    <s v="34"/>
    <s v="17S"/>
    <s v="18E"/>
    <s v="STANDARD"/>
    <x v="1"/>
    <n v="48445"/>
    <n v="1.1100000000000001"/>
    <s v="000X"/>
    <n v="6001"/>
    <s v="N"/>
    <x v="168"/>
    <s v="WAY"/>
    <m/>
    <s v="BEVERLY HILLS"/>
    <m/>
    <s v="PINE RIDGE UNIT 3 PB 8 PG 51 LOT 15 BLK 66"/>
    <n v="17790"/>
    <n v="17790"/>
    <n v="0"/>
    <n v="17790"/>
    <n v="17790"/>
    <x v="1"/>
    <x v="201"/>
    <n v="18500"/>
    <n v="1643"/>
    <n v="1994"/>
    <x v="1"/>
    <s v="WARRANTY DEED"/>
    <m/>
    <x v="6"/>
    <x v="2"/>
    <x v="2"/>
    <m/>
    <m/>
    <m/>
    <x v="2"/>
    <x v="1"/>
    <n v="0"/>
    <m/>
    <m/>
    <m/>
    <m/>
    <s v="KAFLIK PETER"/>
    <s v="KAFLIK ELIZABETH"/>
    <s v="50 OLD FARM RD"/>
    <s v="SOMERS CT 06071"/>
  </r>
  <r>
    <x v="3332"/>
    <s v="18E17S320030  00670 0040"/>
    <s v="7492"/>
    <s v="PINE RIDGE UNITS 3 &amp; 4"/>
    <s v="0100"/>
    <s v="Single Family Residential"/>
    <s v="03"/>
    <s v="18S"/>
    <s v="18E"/>
    <s v="STANDARD"/>
    <x v="0"/>
    <n v="50799"/>
    <n v="1.17"/>
    <s v="000X"/>
    <n v="2973"/>
    <s v="W"/>
    <x v="163"/>
    <s v="DR"/>
    <m/>
    <s v="BEVERLY HILLS"/>
    <m/>
    <s v="PINE RIDGE UNIT 3 PB 8 PG 51 LOT 4 BLK 67"/>
    <n v="253897"/>
    <n v="18660"/>
    <n v="235237"/>
    <n v="253897"/>
    <n v="228897"/>
    <x v="0"/>
    <x v="147"/>
    <n v="350000"/>
    <n v="3147"/>
    <n v="2188"/>
    <x v="0"/>
    <s v="WARRANTY DEED"/>
    <n v="1"/>
    <x v="5"/>
    <x v="1"/>
    <x v="1"/>
    <m/>
    <n v="2182"/>
    <n v="32"/>
    <x v="0"/>
    <x v="0"/>
    <n v="3170"/>
    <m/>
    <m/>
    <m/>
    <m/>
    <s v="SHEPHERD JAMES RAY"/>
    <s v="BOYD MARK A"/>
    <s v="2973 W LANTANA DR"/>
    <s v="BEVERLY HILLS FL 34465"/>
  </r>
  <r>
    <x v="3333"/>
    <s v="18E17S320030  00670 0050"/>
    <s v="7492"/>
    <s v="PINE RIDGE UNITS 3 &amp; 4"/>
    <s v="0100"/>
    <s v="Single Family Residential"/>
    <s v="03"/>
    <s v="18S"/>
    <s v="18E"/>
    <s v="STANDARD"/>
    <x v="0"/>
    <n v="45371"/>
    <n v="1.04"/>
    <s v="000X"/>
    <n v="2955"/>
    <s v="W"/>
    <x v="163"/>
    <s v="DR"/>
    <m/>
    <s v="BEVERLY HILLS"/>
    <m/>
    <s v="PINE RIDGE UNIT 3 LOT 5 BLK 67 DESCR IN O R BK 583 PG 401"/>
    <n v="224868"/>
    <n v="16670"/>
    <n v="208198"/>
    <n v="165609"/>
    <n v="140609"/>
    <x v="0"/>
    <x v="50"/>
    <n v="11000"/>
    <n v="1352"/>
    <n v="245"/>
    <x v="1"/>
    <s v="WARRANTY DEED"/>
    <n v="1"/>
    <x v="22"/>
    <x v="1"/>
    <x v="0"/>
    <m/>
    <n v="2177"/>
    <n v="32"/>
    <x v="0"/>
    <x v="0"/>
    <n v="3054"/>
    <m/>
    <m/>
    <m/>
    <m/>
    <s v="WORMWOOD FRANK F"/>
    <s v="WORMWOOD LYNDA L"/>
    <s v="2955 W LANTANA DR"/>
    <s v="BEVERLY HILLS FL 34465"/>
  </r>
  <r>
    <x v="3334"/>
    <s v="18E17S320030  00670 0060"/>
    <s v="7492"/>
    <s v="PINE RIDGE UNITS 3 &amp; 4"/>
    <s v="0000"/>
    <s v="Vacant Residential"/>
    <s v="03"/>
    <s v="18S"/>
    <s v="18E"/>
    <s v="STANDARD"/>
    <x v="1"/>
    <n v="52390"/>
    <n v="1.2"/>
    <s v="000X"/>
    <n v="2945"/>
    <s v="W"/>
    <x v="163"/>
    <s v="DR"/>
    <m/>
    <s v="BEVERLY HILLS"/>
    <m/>
    <s v="PINE RIDGE UNIT 3 PB 8 PG 51 LOT 6 BLK 67"/>
    <n v="19240"/>
    <n v="19240"/>
    <n v="0"/>
    <n v="19240"/>
    <n v="19240"/>
    <x v="1"/>
    <x v="300"/>
    <n v="53000"/>
    <n v="1847"/>
    <n v="1253"/>
    <x v="1"/>
    <s v="WARRANTY DEED"/>
    <m/>
    <x v="6"/>
    <x v="2"/>
    <x v="2"/>
    <m/>
    <m/>
    <m/>
    <x v="2"/>
    <x v="1"/>
    <n v="0"/>
    <m/>
    <m/>
    <m/>
    <m/>
    <s v="BUSS JOSEPH J &amp; GAIL M TRUSTEES"/>
    <m/>
    <s v="208 NYON CT"/>
    <s v="NEW BERN NC 28562"/>
  </r>
  <r>
    <x v="3335"/>
    <s v="18E17S320030  00680 0040"/>
    <s v="7492"/>
    <s v="PINE RIDGE UNITS 3 &amp; 4"/>
    <s v="0100"/>
    <s v="Single Family Residential"/>
    <s v="34"/>
    <s v="17S"/>
    <s v="18E"/>
    <s v="1.0 TO 2.5 ACRES HIGH"/>
    <x v="0"/>
    <n v="55170"/>
    <n v="1.27"/>
    <s v="000X"/>
    <n v="2699"/>
    <s v="W"/>
    <x v="165"/>
    <s v="DR"/>
    <m/>
    <s v="BEVERLY HILLS"/>
    <m/>
    <s v="PINE RIDGE UNIT 3 PB 8 PG 51 LOT 4 BLK 68"/>
    <n v="212530"/>
    <n v="15830"/>
    <n v="196700"/>
    <n v="122735"/>
    <n v="97735"/>
    <x v="0"/>
    <x v="1146"/>
    <n v="265000"/>
    <n v="2931"/>
    <n v="107"/>
    <x v="0"/>
    <s v="WARRANTY DEED"/>
    <n v="1"/>
    <x v="22"/>
    <x v="1"/>
    <x v="0"/>
    <m/>
    <n v="1939"/>
    <n v="32"/>
    <x v="0"/>
    <x v="0"/>
    <n v="2886"/>
    <m/>
    <m/>
    <m/>
    <m/>
    <s v="RUSSELL GEORGE F"/>
    <s v="RUSSELL KATHLEEN"/>
    <s v="2699 W GOLDENROD DR"/>
    <s v="BEVERLY HILLS FL 34465"/>
  </r>
  <r>
    <x v="3336"/>
    <s v="18E17S320030  00680 0140"/>
    <s v="7492"/>
    <s v="PINE RIDGE UNITS 3 &amp; 4"/>
    <s v="0100"/>
    <s v="Single Family Residential"/>
    <s v="03"/>
    <s v="18S"/>
    <s v="18E"/>
    <s v="STANDARD"/>
    <x v="0"/>
    <n v="49165"/>
    <n v="1.1299999999999999"/>
    <s v="000X"/>
    <n v="2975"/>
    <s v="W"/>
    <x v="165"/>
    <s v="DR"/>
    <m/>
    <s v="BEVERLY HILLS"/>
    <m/>
    <s v="PINE RIDGE UNIT 3 PB 8 PG 51 LOT 14 BLK 68"/>
    <n v="206675"/>
    <n v="18060"/>
    <n v="188615"/>
    <n v="147719"/>
    <n v="0"/>
    <x v="0"/>
    <x v="72"/>
    <n v="178000"/>
    <n v="1702"/>
    <n v="2238"/>
    <x v="0"/>
    <s v="WARRANTY DEED"/>
    <n v="1"/>
    <x v="15"/>
    <x v="1"/>
    <x v="0"/>
    <m/>
    <n v="2096"/>
    <n v="32"/>
    <x v="1"/>
    <x v="0"/>
    <n v="2832"/>
    <m/>
    <m/>
    <m/>
    <m/>
    <s v="JELLISON PATRICIA A"/>
    <s v="PATRICIA A JELLISON LIV TRUST"/>
    <s v="2975 W GOLDENROD DR"/>
    <s v="BEVERLY HILLS FL 34465"/>
  </r>
  <r>
    <x v="3337"/>
    <s v="18E17S320030  00680 0200"/>
    <s v="7492"/>
    <s v="PINE RIDGE UNITS 3 &amp; 4"/>
    <s v="0000"/>
    <s v="Vacant Residential"/>
    <s v="33"/>
    <s v="17S"/>
    <s v="18E"/>
    <s v="1.0 TO 2.5 ACRES HIGH"/>
    <x v="1"/>
    <n v="85496"/>
    <n v="1.96"/>
    <s v="000X"/>
    <n v="3075"/>
    <s v="W"/>
    <x v="164"/>
    <s v="DR"/>
    <m/>
    <s v="BEVERLY HILLS"/>
    <m/>
    <s v="PINE RIDGE UNIT 3 PB 8 PG 51 LOT 20 BLK 68"/>
    <n v="24530"/>
    <n v="24530"/>
    <n v="0"/>
    <n v="24530"/>
    <n v="24530"/>
    <x v="1"/>
    <x v="414"/>
    <n v="89900"/>
    <n v="1718"/>
    <n v="902"/>
    <x v="1"/>
    <s v="WARRANTY DEED"/>
    <m/>
    <x v="6"/>
    <x v="2"/>
    <x v="2"/>
    <m/>
    <m/>
    <m/>
    <x v="2"/>
    <x v="1"/>
    <n v="0"/>
    <m/>
    <m/>
    <m/>
    <m/>
    <s v="SALMERON WALTER &amp; PATRICIA"/>
    <m/>
    <s v="7685 CUMBERLAND RD"/>
    <s v="LARGO FL 33777"/>
  </r>
  <r>
    <x v="3338"/>
    <s v="18E17S320030  00690 0010"/>
    <s v="7492"/>
    <s v="PINE RIDGE UNITS 3 &amp; 4"/>
    <s v="0000"/>
    <s v="Vacant Residential"/>
    <s v="33"/>
    <s v="17S"/>
    <s v="18E"/>
    <s v="STANDARD"/>
    <x v="1"/>
    <n v="49273"/>
    <n v="1.1299999999999999"/>
    <s v="000X"/>
    <n v="3176"/>
    <s v="W"/>
    <x v="164"/>
    <s v="DR"/>
    <m/>
    <s v="BEVERLY HILLS"/>
    <m/>
    <s v="PINE RIDGE UNIT 3 LOT 1 BLK 69 DESC IN OR BK 694 PG 636 "/>
    <n v="18100"/>
    <n v="18100"/>
    <n v="0"/>
    <n v="18100"/>
    <n v="18100"/>
    <x v="1"/>
    <x v="23"/>
    <m/>
    <m/>
    <m/>
    <x v="2"/>
    <m/>
    <m/>
    <x v="6"/>
    <x v="2"/>
    <x v="2"/>
    <m/>
    <m/>
    <m/>
    <x v="2"/>
    <x v="1"/>
    <n v="0"/>
    <m/>
    <m/>
    <m/>
    <m/>
    <s v="WANG SU CHEE S &amp; CATHERINE H"/>
    <m/>
    <s v="4776 RAMBLING DR"/>
    <s v="TROY MI 48098 6630"/>
  </r>
  <r>
    <x v="3339"/>
    <s v="18E17S320030  00690 0030"/>
    <s v="7492"/>
    <s v="PINE RIDGE UNITS 3 &amp; 4"/>
    <s v="0100"/>
    <s v="Single Family Residential"/>
    <s v="33"/>
    <s v="17S"/>
    <s v="18E"/>
    <s v="STANDARD"/>
    <x v="0"/>
    <n v="43750"/>
    <n v="1"/>
    <s v="000X"/>
    <n v="3150"/>
    <s v="W"/>
    <x v="164"/>
    <s v="DR"/>
    <m/>
    <s v="BEVERLY HILLS"/>
    <m/>
    <s v="PINE RIDGE UNIT 3 PB 8 PG 51 LOT 3 BLK 69"/>
    <n v="249542"/>
    <n v="16070"/>
    <n v="233472"/>
    <n v="225157"/>
    <n v="200157"/>
    <x v="0"/>
    <x v="390"/>
    <n v="20000"/>
    <n v="2820"/>
    <n v="2324"/>
    <x v="1"/>
    <s v="WARRANTY DEED"/>
    <n v="1"/>
    <x v="12"/>
    <x v="1"/>
    <x v="0"/>
    <m/>
    <n v="2153"/>
    <n v="32"/>
    <x v="0"/>
    <x v="0"/>
    <n v="3189"/>
    <m/>
    <m/>
    <m/>
    <m/>
    <s v="POMPONIO MICHAEL"/>
    <s v="POMPONIO ROSEMARY"/>
    <s v="3150 W DAFFODIL DR"/>
    <s v="BEVERLY HILLS FL 34465"/>
  </r>
  <r>
    <x v="3340"/>
    <s v="18E17S320030  00690 0100"/>
    <s v="7492"/>
    <s v="PINE RIDGE UNITS 3 &amp; 4"/>
    <s v="0000"/>
    <s v="Vacant Residential"/>
    <s v="33"/>
    <s v="17S"/>
    <s v="18E"/>
    <s v="1.0 TO 2.5 ACRES HIGH"/>
    <x v="1"/>
    <n v="60494"/>
    <n v="1.39"/>
    <s v="000X"/>
    <n v="3195"/>
    <s v="W"/>
    <x v="163"/>
    <s v="DR"/>
    <m/>
    <s v="BEVERLY HILLS"/>
    <m/>
    <s v="PINE RIDGE UNIT 3 LOT 10 BLK 69 DESCR IN O R BK 589 PG 2122 "/>
    <n v="17360"/>
    <n v="17360"/>
    <n v="0"/>
    <n v="17360"/>
    <n v="17360"/>
    <x v="1"/>
    <x v="23"/>
    <m/>
    <m/>
    <m/>
    <x v="2"/>
    <m/>
    <m/>
    <x v="6"/>
    <x v="2"/>
    <x v="2"/>
    <m/>
    <m/>
    <m/>
    <x v="2"/>
    <x v="1"/>
    <n v="0"/>
    <m/>
    <m/>
    <m/>
    <m/>
    <s v="MADDATU ANTONIO P &amp; HELEN P"/>
    <m/>
    <s v="318 11TH AVE"/>
    <s v="BELMAR NJ 07719 2604"/>
  </r>
  <r>
    <x v="3341"/>
    <s v="18E17S320030  00700 0100"/>
    <s v="7492"/>
    <s v="PINE RIDGE UNITS 3 &amp; 4"/>
    <s v="0000"/>
    <s v="Vacant Residential"/>
    <s v="33"/>
    <s v="17S"/>
    <s v="18E"/>
    <s v="STANDARD"/>
    <x v="1"/>
    <n v="46250"/>
    <n v="1.06"/>
    <s v="000X"/>
    <n v="3253"/>
    <s v="W"/>
    <x v="164"/>
    <s v="DR"/>
    <m/>
    <s v="BEVERLY HILLS"/>
    <m/>
    <s v="PINE RIDGE UNIT 3 PB 8 PG 51 LOT 10 BLK 70"/>
    <n v="16990"/>
    <n v="16990"/>
    <n v="0"/>
    <n v="16990"/>
    <n v="16990"/>
    <x v="1"/>
    <x v="23"/>
    <m/>
    <m/>
    <m/>
    <x v="2"/>
    <m/>
    <m/>
    <x v="6"/>
    <x v="2"/>
    <x v="2"/>
    <m/>
    <m/>
    <m/>
    <x v="2"/>
    <x v="1"/>
    <n v="0"/>
    <m/>
    <m/>
    <m/>
    <m/>
    <s v="DI NARDI DAVID W &amp;"/>
    <s v="MARY R DI NARDI CO TRUSTEES"/>
    <s v="6 CEDARDALE CT"/>
    <s v="PALM COAST FL 32137 8951"/>
  </r>
  <r>
    <x v="3342"/>
    <s v="18E17S320030  00710 0060"/>
    <s v="7492"/>
    <s v="PINE RIDGE UNITS 3 &amp; 4"/>
    <s v="0100"/>
    <s v="Single Family Residential"/>
    <s v="04"/>
    <s v="18S"/>
    <s v="18E"/>
    <s v="STANDARD"/>
    <x v="0"/>
    <n v="52808"/>
    <n v="1.21"/>
    <s v="000X"/>
    <n v="3356"/>
    <s v="W"/>
    <x v="169"/>
    <s v="DR"/>
    <m/>
    <s v="BEVERLY HILLS"/>
    <m/>
    <s v="PINE RIDGE UNIT 3 PB 8 PG 51 LOT 6 BLK 71"/>
    <n v="250176"/>
    <n v="19400"/>
    <n v="230776"/>
    <n v="247967"/>
    <n v="222967"/>
    <x v="1"/>
    <x v="1147"/>
    <n v="340000"/>
    <n v="3106"/>
    <n v="1087"/>
    <x v="0"/>
    <s v="WARRANTY DEED"/>
    <n v="1"/>
    <x v="21"/>
    <x v="1"/>
    <x v="0"/>
    <n v="2"/>
    <n v="2093"/>
    <n v="32"/>
    <x v="0"/>
    <x v="0"/>
    <n v="3205"/>
    <m/>
    <m/>
    <m/>
    <m/>
    <s v="TWIGGS JOHN D"/>
    <s v="EDMISTER AMANDA LEIGH"/>
    <s v="7023 ARBOR LEAF LN"/>
    <s v="CHATTANOOGA TN 37421"/>
  </r>
  <r>
    <x v="3343"/>
    <s v="18E17S320030  00710 0080"/>
    <s v="7492"/>
    <s v="PINE RIDGE UNITS 3 &amp; 4"/>
    <s v="0100"/>
    <s v="Single Family Residential"/>
    <s v="04"/>
    <s v="18S"/>
    <s v="18E"/>
    <s v="STANDARD"/>
    <x v="0"/>
    <n v="51566"/>
    <n v="1.18"/>
    <s v="000X"/>
    <n v="3353"/>
    <s v="W"/>
    <x v="164"/>
    <s v="DR"/>
    <m/>
    <s v="BEVERLY HILLS"/>
    <m/>
    <s v="PINE RIDGE UNIT 3 PB 8 PG 51 LOT 8 BLK 71"/>
    <n v="183040"/>
    <n v="18940"/>
    <n v="164100"/>
    <n v="124332"/>
    <n v="99332"/>
    <x v="0"/>
    <x v="1148"/>
    <n v="68000"/>
    <n v="2672"/>
    <n v="697"/>
    <x v="0"/>
    <s v="TO OR FROM BANKS/LOAN CO."/>
    <n v="1"/>
    <x v="26"/>
    <x v="3"/>
    <x v="0"/>
    <m/>
    <n v="1671"/>
    <n v="32"/>
    <x v="1"/>
    <x v="0"/>
    <n v="2773"/>
    <m/>
    <m/>
    <m/>
    <m/>
    <s v="IHLENFELDT PAUL D"/>
    <m/>
    <s v="3353 W DAFFODIL DR"/>
    <s v="BEVERLY HILLS FL 34465"/>
  </r>
  <r>
    <x v="3344"/>
    <s v="18E17S320030  00650 0140"/>
    <s v="7492"/>
    <s v="PINE RIDGE UNITS 3 &amp; 4"/>
    <s v="0100"/>
    <s v="Single Family Residential"/>
    <s v="03"/>
    <s v="18S"/>
    <s v="18E"/>
    <s v="STANDARD"/>
    <x v="0"/>
    <n v="43750"/>
    <n v="1"/>
    <s v="000X"/>
    <n v="5815"/>
    <s v="N"/>
    <x v="167"/>
    <s v="WAY"/>
    <m/>
    <s v="BEVERLY HILLS"/>
    <m/>
    <s v="PINE RIDGE UNIT 3 PB 8 PG 51 LOT 14 BLK 65"/>
    <n v="234122"/>
    <n v="16070"/>
    <n v="218052"/>
    <n v="174867"/>
    <n v="149867"/>
    <x v="0"/>
    <x v="371"/>
    <n v="13000"/>
    <n v="1304"/>
    <n v="1870"/>
    <x v="1"/>
    <s v="WARRANTY DEED"/>
    <n v="1"/>
    <x v="23"/>
    <x v="1"/>
    <x v="0"/>
    <m/>
    <n v="2315"/>
    <n v="32"/>
    <x v="0"/>
    <x v="0"/>
    <n v="3222"/>
    <m/>
    <m/>
    <m/>
    <m/>
    <s v="TARASCIO GENEVIEVE"/>
    <m/>
    <s v="5815 N LARKSPUR WAY"/>
    <s v="BEVERLY HILLS FL 34465"/>
  </r>
  <r>
    <x v="3345"/>
    <s v="18E17S320030  00650 0210"/>
    <s v="7492"/>
    <s v="PINE RIDGE UNITS 3 &amp; 4"/>
    <s v="0000"/>
    <s v="Vacant Residential"/>
    <s v="03"/>
    <s v="18S"/>
    <s v="18E"/>
    <s v="STANDARD"/>
    <x v="1"/>
    <n v="43733"/>
    <n v="1"/>
    <s v="000X"/>
    <n v="5975"/>
    <s v="N"/>
    <x v="167"/>
    <s v="WAY"/>
    <m/>
    <s v="BEVERLY HILLS"/>
    <m/>
    <s v="PINE RIDGE UNIT 3 PG 8 PG 51 LOT 21 BLK 65"/>
    <n v="16060"/>
    <n v="16060"/>
    <n v="0"/>
    <n v="16060"/>
    <n v="16060"/>
    <x v="1"/>
    <x v="275"/>
    <n v="48100"/>
    <n v="1754"/>
    <n v="1811"/>
    <x v="1"/>
    <s v="WARRANTY DEED"/>
    <m/>
    <x v="6"/>
    <x v="2"/>
    <x v="2"/>
    <m/>
    <m/>
    <m/>
    <x v="2"/>
    <x v="1"/>
    <n v="0"/>
    <m/>
    <m/>
    <m/>
    <m/>
    <s v="MARANTZ GARY M"/>
    <m/>
    <s v="600 S COUNTRY OAKS TER"/>
    <s v="LECANTO FL 34461"/>
  </r>
  <r>
    <x v="3346"/>
    <s v="18E17S320030  00650 0230"/>
    <s v="7492"/>
    <s v="PINE RIDGE UNITS 3 &amp; 4"/>
    <s v="0100"/>
    <s v="Single Family Residential"/>
    <s v="34"/>
    <s v="17S"/>
    <s v="18E"/>
    <s v="STANDARD"/>
    <x v="0"/>
    <n v="46073"/>
    <n v="1.06"/>
    <s v="000X"/>
    <n v="2700"/>
    <s v="W"/>
    <x v="165"/>
    <s v="DR"/>
    <m/>
    <s v="BEVERLY HILLS"/>
    <m/>
    <s v="PINE RIDGE UNIT 3 PB 8 PG 51 LOT 23 BLK 65"/>
    <n v="202839"/>
    <n v="16920"/>
    <n v="185919"/>
    <n v="148994"/>
    <n v="123994"/>
    <x v="0"/>
    <x v="889"/>
    <n v="160000"/>
    <n v="2449"/>
    <n v="2095"/>
    <x v="0"/>
    <s v="WARRANTY DEED"/>
    <n v="1"/>
    <x v="26"/>
    <x v="1"/>
    <x v="0"/>
    <m/>
    <n v="1844"/>
    <n v="32"/>
    <x v="0"/>
    <x v="0"/>
    <n v="2703"/>
    <m/>
    <m/>
    <m/>
    <m/>
    <s v="NEEDHAM THOMAS MICHAEL"/>
    <s v="NEEDHAM ALEELAT"/>
    <s v="2700 W GOLDENROD DR"/>
    <s v="BEVERLY HILLS FL 34465"/>
  </r>
  <r>
    <x v="3347"/>
    <s v="18E17S320030  00660 0050"/>
    <s v="7492"/>
    <s v="PINE RIDGE UNITS 3 &amp; 4"/>
    <s v="0100"/>
    <s v="Single Family Residential"/>
    <s v="03"/>
    <s v="18S"/>
    <s v="18E"/>
    <s v="STANDARD"/>
    <x v="0"/>
    <n v="43608"/>
    <n v="1"/>
    <s v="000X"/>
    <n v="5888"/>
    <s v="N"/>
    <x v="167"/>
    <s v="WAY"/>
    <m/>
    <s v="BEVERLY HILLS"/>
    <m/>
    <s v="PINE RIDGE UNIT 3 PB 5 PG 51 LOT 5 BLK 66 "/>
    <n v="198397"/>
    <n v="16020"/>
    <n v="182377"/>
    <n v="140114"/>
    <n v="115114"/>
    <x v="0"/>
    <x v="806"/>
    <n v="120000"/>
    <n v="2566"/>
    <n v="931"/>
    <x v="0"/>
    <s v="WARRANTY DEED"/>
    <n v="1"/>
    <x v="7"/>
    <x v="1"/>
    <x v="0"/>
    <m/>
    <n v="1562"/>
    <n v="32"/>
    <x v="0"/>
    <x v="0"/>
    <n v="2139"/>
    <m/>
    <m/>
    <m/>
    <m/>
    <s v="BROWN JACK"/>
    <m/>
    <s v="5888 N LARKSPUR WAY"/>
    <s v="BEVERLY HILLS FL 34465"/>
  </r>
  <r>
    <x v="3348"/>
    <s v="18E17S320030  00660 0100"/>
    <s v="7492"/>
    <s v="PINE RIDGE UNITS 3 &amp; 4"/>
    <s v="0100"/>
    <s v="Single Family Residential"/>
    <s v="03"/>
    <s v="18S"/>
    <s v="18E"/>
    <s v="STANDARD"/>
    <x v="0"/>
    <n v="50208"/>
    <n v="1.1499999999999999"/>
    <s v="000X"/>
    <n v="2915"/>
    <s v="W"/>
    <x v="163"/>
    <s v="DR"/>
    <m/>
    <s v="BEVERLY HILLS"/>
    <m/>
    <s v="PINE RIDGE UNIT 3 PB 8 PG 51 LOT 10 BLK 66"/>
    <n v="172464"/>
    <n v="18440"/>
    <n v="154024"/>
    <n v="119697"/>
    <n v="94697"/>
    <x v="0"/>
    <x v="586"/>
    <n v="11500"/>
    <n v="996"/>
    <n v="1592"/>
    <x v="1"/>
    <s v="WARRANTY DEED"/>
    <n v="1"/>
    <x v="13"/>
    <x v="1"/>
    <x v="0"/>
    <m/>
    <n v="1899"/>
    <n v="32"/>
    <x v="1"/>
    <x v="0"/>
    <n v="2733"/>
    <m/>
    <m/>
    <m/>
    <m/>
    <s v="JADRICH LEONARD A"/>
    <s v="JADRICH SHIRLEY M"/>
    <s v="2915 W LANTANA DR"/>
    <s v="BEVERLY HILLS FL 34465 2211"/>
  </r>
  <r>
    <x v="3349"/>
    <s v="18E17S320030  00660 0110"/>
    <s v="7492"/>
    <s v="PINE RIDGE UNITS 3 &amp; 4"/>
    <s v="0100"/>
    <s v="Single Family Residential"/>
    <s v="03"/>
    <s v="18S"/>
    <s v="18E"/>
    <s v="STANDARD"/>
    <x v="0"/>
    <n v="48785"/>
    <n v="1.1200000000000001"/>
    <s v="000X"/>
    <n v="5885"/>
    <s v="N"/>
    <x v="168"/>
    <s v="WAY"/>
    <m/>
    <s v="BEVERLY HILLS"/>
    <m/>
    <s v="PINE RIDGE UNIT 3 PB 8 PG 51 LOT 11 BLK 66"/>
    <n v="206090"/>
    <n v="17920"/>
    <n v="188170"/>
    <n v="172690"/>
    <n v="147690"/>
    <x v="0"/>
    <x v="382"/>
    <n v="302000"/>
    <n v="2152"/>
    <n v="59"/>
    <x v="0"/>
    <s v="WARRANTY DEED"/>
    <n v="1"/>
    <x v="13"/>
    <x v="1"/>
    <x v="0"/>
    <m/>
    <n v="2083"/>
    <n v="32"/>
    <x v="0"/>
    <x v="0"/>
    <n v="3487"/>
    <m/>
    <m/>
    <m/>
    <m/>
    <s v="TRAPHAGAN JOHN D"/>
    <s v="TRAPHAGAN CHARLENE A"/>
    <s v="5885 N ROSEBARK WAY"/>
    <s v="BEVERLY HILLS FL 34465"/>
  </r>
  <r>
    <x v="3350"/>
    <s v="18E17S320030  00660 0140"/>
    <s v="7492"/>
    <s v="PINE RIDGE UNITS 3 &amp; 4"/>
    <s v="0100"/>
    <s v="Single Family Residential"/>
    <s v="03"/>
    <s v="18S"/>
    <s v="18E"/>
    <s v="STANDARD"/>
    <x v="0"/>
    <n v="50014"/>
    <n v="1.1499999999999999"/>
    <s v="000X"/>
    <n v="5971"/>
    <s v="N"/>
    <x v="168"/>
    <s v="WAY"/>
    <m/>
    <s v="BEVERLY HILLS"/>
    <m/>
    <s v="PINE RIDGE UNIT 3 PB 8 PG 51 LOT 14 BLK 66"/>
    <n v="245121"/>
    <n v="18370"/>
    <n v="226751"/>
    <n v="176323"/>
    <n v="0"/>
    <x v="0"/>
    <x v="416"/>
    <n v="10800"/>
    <n v="965"/>
    <n v="1356"/>
    <x v="1"/>
    <s v="WARRANTY DEED"/>
    <n v="1"/>
    <x v="26"/>
    <x v="0"/>
    <x v="1"/>
    <m/>
    <n v="2838"/>
    <n v="32"/>
    <x v="0"/>
    <x v="0"/>
    <n v="3905"/>
    <m/>
    <m/>
    <m/>
    <m/>
    <s v="ALDEN CHARLES WILLIAM"/>
    <s v="ALDEN JUDY DARLENE"/>
    <s v="5971 N ROSEBARK WAY"/>
    <s v="BEVERLY HILLS FL 34465 2204"/>
  </r>
  <r>
    <x v="3351"/>
    <s v="18E17S320030  00680 0010"/>
    <s v="7492"/>
    <s v="PINE RIDGE UNITS 3 &amp; 4"/>
    <s v="0100"/>
    <s v="Single Family Residential"/>
    <s v="34"/>
    <s v="17S"/>
    <s v="18E"/>
    <s v="STANDARD"/>
    <x v="0"/>
    <n v="46530"/>
    <n v="1.07"/>
    <s v="000X"/>
    <n v="6152"/>
    <s v="N"/>
    <x v="91"/>
    <s v="BLVD"/>
    <m/>
    <s v="BEVERLY HILLS"/>
    <m/>
    <s v="PINE RIDGE UNIT 3 PB 8 PG 51 LOT 1 BLK 68"/>
    <n v="187459"/>
    <n v="17090"/>
    <n v="170369"/>
    <n v="187459"/>
    <n v="162459"/>
    <x v="0"/>
    <x v="93"/>
    <n v="229900"/>
    <n v="2888"/>
    <n v="256"/>
    <x v="0"/>
    <s v="WARRANTY DEED"/>
    <n v="1"/>
    <x v="29"/>
    <x v="1"/>
    <x v="0"/>
    <m/>
    <n v="1684"/>
    <n v="32"/>
    <x v="1"/>
    <x v="0"/>
    <n v="2358"/>
    <m/>
    <m/>
    <m/>
    <m/>
    <s v="WEBER CHARLES"/>
    <s v="WEBER JAMIE"/>
    <s v="6152 N ELKCAM BLVD"/>
    <s v="BEVERLY HILLS FL 34465"/>
  </r>
  <r>
    <x v="3352"/>
    <s v="18E17S320030  00680 0020"/>
    <s v="7492"/>
    <s v="PINE RIDGE UNITS 3 &amp; 4"/>
    <s v="0000"/>
    <s v="Vacant Residential"/>
    <s v="34"/>
    <s v="17S"/>
    <s v="18E"/>
    <s v="STANDARD"/>
    <x v="1"/>
    <n v="43912"/>
    <n v="1.01"/>
    <s v="000X"/>
    <n v="6128"/>
    <s v="N"/>
    <x v="91"/>
    <s v="BLVD"/>
    <m/>
    <s v="BEVERLY HILLS"/>
    <m/>
    <s v="PINE RIDGE UNIT 3 LOT 2 BLK 68 DESC IN OR BK 834 PG 2052 "/>
    <n v="16130"/>
    <n v="16130"/>
    <n v="0"/>
    <n v="16130"/>
    <n v="16130"/>
    <x v="1"/>
    <x v="1149"/>
    <n v="14000"/>
    <n v="834"/>
    <n v="2052"/>
    <x v="1"/>
    <s v="WARRANTY DEED"/>
    <m/>
    <x v="6"/>
    <x v="2"/>
    <x v="2"/>
    <m/>
    <m/>
    <m/>
    <x v="2"/>
    <x v="1"/>
    <n v="0"/>
    <m/>
    <m/>
    <m/>
    <m/>
    <s v="DUNCAN JOSEPH L &amp; DIANA"/>
    <m/>
    <s v="269 OVERCUP LP"/>
    <s v="SUMMERVILLE SC 29483"/>
  </r>
  <r>
    <x v="3353"/>
    <s v="18E17S320030  00680 0090"/>
    <s v="7492"/>
    <s v="PINE RIDGE UNITS 3 &amp; 4"/>
    <s v="0100"/>
    <s v="Single Family Residential"/>
    <s v="34"/>
    <s v="17S"/>
    <s v="18E"/>
    <s v="STANDARD"/>
    <x v="0"/>
    <n v="48724"/>
    <n v="1.1200000000000001"/>
    <s v="000X"/>
    <n v="2881"/>
    <s v="W"/>
    <x v="165"/>
    <s v="DR"/>
    <m/>
    <s v="BEVERLY HILLS"/>
    <m/>
    <s v="PINE RIDGE UNIT 3 PB 8 PG 51 LOT 9 BLK 68"/>
    <n v="195820"/>
    <n v="17900"/>
    <n v="177920"/>
    <n v="195820"/>
    <n v="170820"/>
    <x v="0"/>
    <x v="282"/>
    <n v="245000"/>
    <n v="2986"/>
    <n v="264"/>
    <x v="0"/>
    <s v="WARRANTY DEED"/>
    <n v="1"/>
    <x v="7"/>
    <x v="1"/>
    <x v="0"/>
    <m/>
    <n v="1883"/>
    <n v="32"/>
    <x v="0"/>
    <x v="0"/>
    <n v="2523"/>
    <m/>
    <m/>
    <m/>
    <m/>
    <s v="CARRERAS JOSE A"/>
    <s v="CARRERAS SARAH J"/>
    <s v="2881 W GOLDEN ROD DR"/>
    <s v="BEVERLY HILLS FL 34465"/>
  </r>
  <r>
    <x v="3354"/>
    <s v="18E17S320030  00680 0120"/>
    <s v="7492"/>
    <s v="PINE RIDGE UNITS 3 &amp; 4"/>
    <s v="0100"/>
    <s v="Single Family Residential"/>
    <s v="34"/>
    <s v="17S"/>
    <s v="18E"/>
    <s v="1.0 TO 2.5 ACRES HIGH"/>
    <x v="0"/>
    <n v="54384"/>
    <n v="1.25"/>
    <s v="000X"/>
    <n v="2949"/>
    <s v="W"/>
    <x v="165"/>
    <s v="DR"/>
    <m/>
    <s v="BEVERLY HILLS"/>
    <m/>
    <s v="PINE RIDGE UNIT 3 PB 8 PG 51 LOT 12 BLK 68"/>
    <n v="167210"/>
    <n v="15610"/>
    <n v="151600"/>
    <n v="108688"/>
    <n v="83688"/>
    <x v="0"/>
    <x v="187"/>
    <n v="125000"/>
    <n v="2082"/>
    <n v="1182"/>
    <x v="0"/>
    <s v="SAME FAMILY/DEED FOL"/>
    <n v="2"/>
    <x v="2"/>
    <x v="0"/>
    <x v="0"/>
    <n v="1"/>
    <n v="2160"/>
    <n v="38"/>
    <x v="1"/>
    <x v="0"/>
    <n v="3036"/>
    <m/>
    <m/>
    <m/>
    <m/>
    <s v="HESS TROY JAMES"/>
    <s v="HESS HEATHER ANNE"/>
    <s v="2949 W GOLDENROD DR"/>
    <s v="BEVERLY HILLS FL 34465"/>
  </r>
  <r>
    <x v="3355"/>
    <s v="18E17S320030  00690 0040"/>
    <s v="7492"/>
    <s v="PINE RIDGE UNITS 3 &amp; 4"/>
    <s v="0100"/>
    <s v="Single Family Residential"/>
    <s v="33"/>
    <s v="17S"/>
    <s v="18E"/>
    <s v="STANDARD"/>
    <x v="0"/>
    <n v="43750"/>
    <n v="1"/>
    <s v="000X"/>
    <n v="3136"/>
    <s v="W"/>
    <x v="164"/>
    <s v="DR"/>
    <m/>
    <s v="BEVERLY HILLS"/>
    <m/>
    <s v="PINE RIDGE UNIT 3 PB 8 PG 51 LOT 4 BLK 69"/>
    <n v="247648"/>
    <n v="16070"/>
    <n v="231578"/>
    <n v="215086"/>
    <n v="185086"/>
    <x v="0"/>
    <x v="1150"/>
    <n v="267500"/>
    <n v="2861"/>
    <n v="1316"/>
    <x v="0"/>
    <s v="WARRANTY DEED"/>
    <n v="1"/>
    <x v="18"/>
    <x v="1"/>
    <x v="0"/>
    <m/>
    <n v="2355"/>
    <n v="32"/>
    <x v="0"/>
    <x v="0"/>
    <n v="3402"/>
    <m/>
    <m/>
    <m/>
    <m/>
    <s v="CONN DONALD FRANCIS"/>
    <s v="CONN JANE CRAWFORD"/>
    <s v="3136 W DAFFODIL DR"/>
    <s v="BEVERLY HILLS FL 34465"/>
  </r>
  <r>
    <x v="3356"/>
    <s v="18E17S320030  00700 0090"/>
    <s v="7492"/>
    <s v="PINE RIDGE UNITS 3 &amp; 4"/>
    <s v="0100"/>
    <s v="Single Family Residential"/>
    <s v="33"/>
    <s v="17S"/>
    <s v="18E"/>
    <s v="STANDARD"/>
    <x v="0"/>
    <n v="46250"/>
    <n v="1.06"/>
    <s v="000X"/>
    <n v="3239"/>
    <s v="W"/>
    <x v="164"/>
    <s v="DR"/>
    <m/>
    <s v="BEVERLY HILLS"/>
    <m/>
    <s v="PINE RIDGE UNIT 3 PB 8 PG 51 LOT 9 BLK 70"/>
    <n v="210288"/>
    <n v="16990"/>
    <n v="193298"/>
    <n v="157151"/>
    <n v="132151"/>
    <x v="0"/>
    <x v="252"/>
    <n v="15000"/>
    <n v="1500"/>
    <n v="1619"/>
    <x v="1"/>
    <s v="WARRANTY DEED"/>
    <n v="1"/>
    <x v="22"/>
    <x v="1"/>
    <x v="0"/>
    <m/>
    <n v="1859"/>
    <n v="32"/>
    <x v="0"/>
    <x v="0"/>
    <n v="2697"/>
    <m/>
    <m/>
    <m/>
    <m/>
    <s v="CHEPULIS DENNIS J"/>
    <s v="CHEPULIS JOANNE M"/>
    <s v="3239 W DAFFODIL DR"/>
    <s v="BEVERLY HILLS FL 34465"/>
  </r>
  <r>
    <x v="3357"/>
    <s v="18E17S320030  00700 0130"/>
    <s v="7492"/>
    <s v="PINE RIDGE UNITS 3 &amp; 4"/>
    <s v="0100"/>
    <s v="Single Family Residential"/>
    <s v="04"/>
    <s v="18S"/>
    <s v="18E"/>
    <s v="1.0 TO 2.5 ACRES HIGH"/>
    <x v="0"/>
    <n v="58795"/>
    <n v="1.35"/>
    <s v="000X"/>
    <n v="3367"/>
    <s v="W"/>
    <x v="169"/>
    <s v="DR"/>
    <m/>
    <s v="BEVERLY HILLS"/>
    <m/>
    <s v="PINE RIDGE UNIT 3 PB 8 PG 51 LOT 13 BLK 70"/>
    <n v="187814"/>
    <n v="16870"/>
    <n v="170944"/>
    <n v="154628"/>
    <n v="129628"/>
    <x v="0"/>
    <x v="635"/>
    <n v="170500"/>
    <n v="2790"/>
    <n v="2047"/>
    <x v="0"/>
    <s v="WARRANTY DEED"/>
    <n v="1"/>
    <x v="18"/>
    <x v="1"/>
    <x v="0"/>
    <m/>
    <n v="1780"/>
    <n v="32"/>
    <x v="1"/>
    <x v="0"/>
    <n v="3044"/>
    <m/>
    <m/>
    <m/>
    <m/>
    <s v="KINDICE-KOBE ERIKA"/>
    <s v="KOBE STEPHEN J"/>
    <s v="3367 W PROMONTORY DR"/>
    <s v="BEVERLY HILLS FL 34465"/>
  </r>
  <r>
    <x v="3358"/>
    <s v="18E17S320030  00710 0020"/>
    <s v="7492"/>
    <s v="PINE RIDGE UNITS 3 &amp; 4"/>
    <s v="0000"/>
    <s v="Vacant Residential"/>
    <s v="33"/>
    <s v="17S"/>
    <s v="18E"/>
    <s v="STANDARD"/>
    <x v="1"/>
    <n v="46251"/>
    <n v="1.06"/>
    <s v="000X"/>
    <n v="3422"/>
    <s v="W"/>
    <x v="169"/>
    <s v="DR"/>
    <m/>
    <s v="BEVERLY HILLS"/>
    <m/>
    <s v="PINE RIDGE UNIT 3 PB 8 PG 51 LOT 2 BLK 71"/>
    <n v="16990"/>
    <n v="16990"/>
    <n v="0"/>
    <n v="16990"/>
    <n v="16990"/>
    <x v="1"/>
    <x v="1151"/>
    <n v="15000"/>
    <n v="2846"/>
    <n v="372"/>
    <x v="1"/>
    <s v="WARRANTY DEED"/>
    <m/>
    <x v="6"/>
    <x v="2"/>
    <x v="2"/>
    <m/>
    <m/>
    <m/>
    <x v="2"/>
    <x v="1"/>
    <n v="0"/>
    <m/>
    <m/>
    <m/>
    <m/>
    <s v="DEMIEN ROBERT MICHAEL"/>
    <m/>
    <s v="3472 W PROMONTORY DR"/>
    <s v="BEVERLY HILLS FL 34465"/>
  </r>
  <r>
    <x v="3359"/>
    <s v="18E17S320030  00710 0050"/>
    <s v="7492"/>
    <s v="PINE RIDGE UNITS 3 &amp; 4"/>
    <s v="0000"/>
    <s v="Vacant Residential"/>
    <s v="04"/>
    <s v="18S"/>
    <s v="18E"/>
    <s v="STANDARD"/>
    <x v="1"/>
    <n v="46505"/>
    <n v="1.07"/>
    <s v="000X"/>
    <n v="3382"/>
    <s v="W"/>
    <x v="169"/>
    <s v="DR"/>
    <m/>
    <s v="BEVERLY HILLS"/>
    <m/>
    <s v="PINE RIDGE UNIT 3 PB 8 PG 51 LOT 5 BLK 71 "/>
    <n v="17080"/>
    <n v="17080"/>
    <n v="0"/>
    <n v="17080"/>
    <n v="17080"/>
    <x v="1"/>
    <x v="42"/>
    <n v="375000"/>
    <n v="1800"/>
    <n v="1120"/>
    <x v="1"/>
    <s v="SALE / MORE THAN 1 PARCEL"/>
    <m/>
    <x v="6"/>
    <x v="2"/>
    <x v="2"/>
    <m/>
    <m/>
    <m/>
    <x v="2"/>
    <x v="1"/>
    <n v="0"/>
    <m/>
    <m/>
    <m/>
    <m/>
    <s v="RUGGIERO JOHN &amp; PATRICIA"/>
    <m/>
    <s v="140 E HOLLY TRL"/>
    <s v="SOUTHERN SHORES NC 27949"/>
  </r>
  <r>
    <x v="3360"/>
    <s v="18E17S320030  00710 0070"/>
    <s v="7492"/>
    <s v="PINE RIDGE UNITS 3 &amp; 4"/>
    <s v="0000"/>
    <s v="Vacant Residential"/>
    <s v="04"/>
    <s v="18S"/>
    <s v="18E"/>
    <s v="STANDARD"/>
    <x v="1"/>
    <n v="48286"/>
    <n v="1.1100000000000001"/>
    <s v="000X"/>
    <n v="3354"/>
    <s v="W"/>
    <x v="169"/>
    <s v="DR"/>
    <m/>
    <s v="BEVERLY HILLS"/>
    <m/>
    <s v="PINE RIDGE UNIT 3 PB 8 PG 51 LOT 7 BLK 71 "/>
    <n v="17740"/>
    <n v="17740"/>
    <n v="0"/>
    <n v="17740"/>
    <n v="17740"/>
    <x v="1"/>
    <x v="42"/>
    <n v="375000"/>
    <n v="1800"/>
    <n v="1120"/>
    <x v="1"/>
    <s v="SALE / MORE THAN 1 PARCEL"/>
    <m/>
    <x v="6"/>
    <x v="2"/>
    <x v="2"/>
    <m/>
    <m/>
    <m/>
    <x v="2"/>
    <x v="1"/>
    <n v="0"/>
    <m/>
    <m/>
    <m/>
    <m/>
    <s v="RUGGIERO JOHN &amp; PATRICIA"/>
    <m/>
    <s v="140 E HOLLY TRL"/>
    <s v="SOUTHERN SHORES NC 27949"/>
  </r>
  <r>
    <x v="3361"/>
    <s v="18E17S320030  00710 0100"/>
    <s v="7492"/>
    <s v="PINE RIDGE UNITS 3 &amp; 4"/>
    <s v="0100"/>
    <s v="Single Family Residential"/>
    <s v="04"/>
    <s v="18S"/>
    <s v="18E"/>
    <s v="STANDARD"/>
    <x v="0"/>
    <n v="50000"/>
    <n v="1.1499999999999999"/>
    <s v="000X"/>
    <n v="3467"/>
    <s v="W"/>
    <x v="164"/>
    <s v="DR"/>
    <m/>
    <s v="BEVERLY HILLS"/>
    <m/>
    <s v="PINE RIDGE UNIT 3 PB 8 PG 51 LOT 10 BLK 71 "/>
    <n v="215494"/>
    <n v="18360"/>
    <n v="197134"/>
    <n v="209376"/>
    <n v="184376"/>
    <x v="0"/>
    <x v="34"/>
    <n v="153000"/>
    <n v="2598"/>
    <n v="2009"/>
    <x v="0"/>
    <s v="TO OR FROM BANKS/LOAN CO."/>
    <n v="1"/>
    <x v="10"/>
    <x v="1"/>
    <x v="0"/>
    <m/>
    <n v="2209"/>
    <n v="32"/>
    <x v="0"/>
    <x v="0"/>
    <n v="2993"/>
    <m/>
    <m/>
    <m/>
    <m/>
    <s v="OLASANOYE MOSES O"/>
    <m/>
    <s v="3467 W DAFFODIL DR"/>
    <s v="BEVERLY HILLS FL 34465"/>
  </r>
  <r>
    <x v="3362"/>
    <s v="18E17S320030  00650 0120"/>
    <s v="7492"/>
    <s v="PINE RIDGE UNITS 3 &amp; 4"/>
    <s v="0100"/>
    <s v="Single Family Residential"/>
    <s v="03"/>
    <s v="18S"/>
    <s v="18E"/>
    <s v="STANDARD"/>
    <x v="0"/>
    <n v="47199"/>
    <n v="1.08"/>
    <s v="000X"/>
    <n v="2819"/>
    <s v="W"/>
    <x v="163"/>
    <s v="DR"/>
    <m/>
    <s v="BEVERLY HILLS"/>
    <m/>
    <s v="PINE RIDGE UNIT 3 PB 8 PG 51 LOT 12 BLK 65"/>
    <n v="232658"/>
    <n v="17340"/>
    <n v="215318"/>
    <n v="232658"/>
    <n v="232658"/>
    <x v="1"/>
    <x v="672"/>
    <n v="398200"/>
    <n v="2100"/>
    <n v="324"/>
    <x v="0"/>
    <s v="WARRANTY DEED"/>
    <n v="1"/>
    <x v="3"/>
    <x v="1"/>
    <x v="0"/>
    <m/>
    <n v="2021"/>
    <n v="32"/>
    <x v="0"/>
    <x v="0"/>
    <n v="3164"/>
    <m/>
    <m/>
    <m/>
    <m/>
    <s v="DIGENNARO TIMOTHY IVAN"/>
    <s v="TIMAOTHY I DIGENNARO REV TRUST"/>
    <s v="147 S SEYMOUR ST"/>
    <s v="NAPA CA 94559"/>
  </r>
  <r>
    <x v="3363"/>
    <s v="18E17S320030  00650 0130"/>
    <s v="7492"/>
    <s v="PINE RIDGE UNITS 3 &amp; 4"/>
    <s v="0100"/>
    <s v="Single Family Residential"/>
    <s v="03"/>
    <s v="18S"/>
    <s v="18E"/>
    <s v="STANDARD"/>
    <x v="0"/>
    <n v="46416"/>
    <n v="1.07"/>
    <s v="000X"/>
    <n v="5775"/>
    <s v="N"/>
    <x v="167"/>
    <s v="WAY"/>
    <m/>
    <s v="BEVERLY HILLS"/>
    <m/>
    <s v="PINE RIDGE UNIT 3 LOT 13 BLK 65 DESC IN OR BK 848 PG 343"/>
    <n v="289921"/>
    <n v="17050"/>
    <n v="272871"/>
    <n v="289921"/>
    <n v="264921"/>
    <x v="0"/>
    <x v="1152"/>
    <n v="306600"/>
    <n v="2973"/>
    <n v="2371"/>
    <x v="0"/>
    <s v="WARRANTY DEED"/>
    <n v="1"/>
    <x v="15"/>
    <x v="1"/>
    <x v="0"/>
    <m/>
    <n v="2787"/>
    <n v="32"/>
    <x v="0"/>
    <x v="0"/>
    <n v="3900"/>
    <m/>
    <m/>
    <m/>
    <m/>
    <s v="STIDHAM GARY L"/>
    <m/>
    <s v="5775 N LARKSPUR WAY"/>
    <s v="BEVERLY HILLS FL 34465"/>
  </r>
  <r>
    <x v="3364"/>
    <s v="18E17S320030  00650 0160"/>
    <s v="7492"/>
    <s v="PINE RIDGE UNITS 3 &amp; 4"/>
    <s v="0100"/>
    <s v="Single Family Residential"/>
    <s v="03"/>
    <s v="18S"/>
    <s v="18E"/>
    <s v="STANDARD"/>
    <x v="0"/>
    <n v="43701"/>
    <n v="1"/>
    <s v="000X"/>
    <n v="5839"/>
    <s v="N"/>
    <x v="167"/>
    <s v="WAY"/>
    <m/>
    <s v="BEVERLY HILLS"/>
    <m/>
    <s v="PINE RIDGE UNIT 3 PB 8 PG 51 LOT 16 BLK 65"/>
    <n v="185000"/>
    <n v="16050"/>
    <n v="168950"/>
    <n v="123927"/>
    <n v="98927"/>
    <x v="1"/>
    <x v="359"/>
    <n v="11000"/>
    <n v="1019"/>
    <n v="1005"/>
    <x v="1"/>
    <s v="WARRANTY DEED"/>
    <n v="1"/>
    <x v="21"/>
    <x v="1"/>
    <x v="0"/>
    <m/>
    <n v="2108"/>
    <n v="32"/>
    <x v="1"/>
    <x v="0"/>
    <n v="2737"/>
    <m/>
    <m/>
    <m/>
    <m/>
    <s v="MALMBERG GLENN"/>
    <s v="LECALVEZ BERNICE E"/>
    <s v="2535 ALGONKIN TRL"/>
    <s v="MANASQUAN NJ 08736"/>
  </r>
  <r>
    <x v="3365"/>
    <s v="18E17S320030  00660 0070"/>
    <s v="7492"/>
    <s v="PINE RIDGE UNITS 3 &amp; 4"/>
    <s v="0000"/>
    <s v="Vacant Residential"/>
    <s v="03"/>
    <s v="18S"/>
    <s v="18E"/>
    <s v="STANDARD"/>
    <x v="1"/>
    <n v="44051"/>
    <n v="1.01"/>
    <s v="000X"/>
    <n v="5830"/>
    <s v="N"/>
    <x v="167"/>
    <s v="WAY"/>
    <m/>
    <s v="BEVERLY HILLS"/>
    <m/>
    <s v="PINE RIDGE UNIT 3 PB 8 PG 51 LOT 7 BLK 66"/>
    <n v="16180"/>
    <n v="16180"/>
    <n v="0"/>
    <n v="16180"/>
    <n v="16180"/>
    <x v="1"/>
    <x v="43"/>
    <n v="18000"/>
    <n v="1809"/>
    <n v="1182"/>
    <x v="1"/>
    <s v="WARRANTY DEED"/>
    <m/>
    <x v="6"/>
    <x v="2"/>
    <x v="2"/>
    <m/>
    <m/>
    <m/>
    <x v="2"/>
    <x v="1"/>
    <n v="0"/>
    <m/>
    <m/>
    <m/>
    <m/>
    <s v="GARDNER WILLIAM M"/>
    <m/>
    <s v="11021 MACARTHUR RD"/>
    <s v="ATLANTA MI 49709"/>
  </r>
  <r>
    <x v="3366"/>
    <s v="18E17S320030  00660 0160"/>
    <s v="7492"/>
    <s v="PINE RIDGE UNITS 3 &amp; 4"/>
    <s v="0100"/>
    <s v="Single Family Residential"/>
    <s v="34"/>
    <s v="17S"/>
    <s v="18E"/>
    <s v="STANDARD"/>
    <x v="0"/>
    <n v="51116"/>
    <n v="1.17"/>
    <s v="000X"/>
    <n v="2802"/>
    <s v="W"/>
    <x v="165"/>
    <s v="DR"/>
    <m/>
    <s v="BEVERLY HILLS"/>
    <m/>
    <s v="PINE RIDGE UNIT 3 PB 8 PG 51 LOT 16 BLK 66"/>
    <n v="195246"/>
    <n v="18780"/>
    <n v="176466"/>
    <n v="195246"/>
    <n v="195246"/>
    <x v="1"/>
    <x v="1153"/>
    <n v="159900"/>
    <n v="2685"/>
    <n v="2468"/>
    <x v="0"/>
    <s v="TO OR FROM BANKS/LOAN CO."/>
    <n v="1"/>
    <x v="14"/>
    <x v="0"/>
    <x v="0"/>
    <m/>
    <n v="2324"/>
    <n v="32"/>
    <x v="1"/>
    <x v="0"/>
    <n v="2868"/>
    <m/>
    <m/>
    <m/>
    <m/>
    <s v="VARNADORE NATHAN DAVID"/>
    <s v="VARNADORE MELISSIA ANNE"/>
    <s v="2802 W GOLDENROD DR"/>
    <s v="BEVERLY HILLS FL 34465"/>
  </r>
  <r>
    <x v="3367"/>
    <s v="18E17S320030  00670 0030"/>
    <s v="7492"/>
    <s v="PINE RIDGE UNITS 3 &amp; 4"/>
    <s v="0000"/>
    <s v="Vacant Residential"/>
    <s v="03"/>
    <s v="18S"/>
    <s v="18E"/>
    <s v="1.0 TO 2.5 ACRES HIGH"/>
    <x v="1"/>
    <n v="54752"/>
    <n v="1.26"/>
    <s v="000X"/>
    <n v="2974"/>
    <s v="W"/>
    <x v="165"/>
    <s v="DR"/>
    <m/>
    <s v="BEVERLY HILLS"/>
    <m/>
    <s v="PINE RIDGE UNIT 3 PB 8 PG 51 LOT 3 BLK 67"/>
    <n v="15710"/>
    <n v="15710"/>
    <n v="0"/>
    <n v="15710"/>
    <n v="15710"/>
    <x v="1"/>
    <x v="463"/>
    <n v="36000"/>
    <n v="3092"/>
    <n v="1147"/>
    <x v="1"/>
    <s v="WARRANTY DEED"/>
    <m/>
    <x v="6"/>
    <x v="2"/>
    <x v="2"/>
    <m/>
    <m/>
    <m/>
    <x v="2"/>
    <x v="1"/>
    <n v="0"/>
    <m/>
    <m/>
    <m/>
    <m/>
    <s v="CAILLOUET RODNEY P"/>
    <s v="CAILLOUET LORI GEE"/>
    <s v="619 ROSECREA CT"/>
    <s v="MATTHEWS NC 28104"/>
  </r>
  <r>
    <x v="3368"/>
    <s v="18E17S320030  00680 0070"/>
    <s v="7492"/>
    <s v="PINE RIDGE UNITS 3 &amp; 4"/>
    <s v="0100"/>
    <s v="Single Family Residential"/>
    <s v="34"/>
    <s v="17S"/>
    <s v="18E"/>
    <s v="STANDARD"/>
    <x v="0"/>
    <n v="48682"/>
    <n v="1.1200000000000001"/>
    <s v="000X"/>
    <n v="2805"/>
    <s v="W"/>
    <x v="165"/>
    <s v="DR"/>
    <m/>
    <s v="BEVERLY HILLS"/>
    <m/>
    <s v="PINE RIDGE UNIT 3 PB 8 PG 51 LOT 7 BLK 68"/>
    <n v="330255"/>
    <n v="17880"/>
    <n v="312375"/>
    <n v="228931"/>
    <n v="203931"/>
    <x v="0"/>
    <x v="1154"/>
    <n v="14500"/>
    <n v="2684"/>
    <n v="594"/>
    <x v="1"/>
    <s v="WARRANTY DEED"/>
    <n v="1"/>
    <x v="17"/>
    <x v="1"/>
    <x v="0"/>
    <m/>
    <n v="2654"/>
    <n v="32"/>
    <x v="1"/>
    <x v="0"/>
    <n v="4480"/>
    <m/>
    <m/>
    <m/>
    <m/>
    <s v="BOOTH HARRY R"/>
    <s v="BOOTH LOIS K"/>
    <s v="2805 W GOLDENROD DR"/>
    <s v="BEVERLY HILLS FL 34465 2263"/>
  </r>
  <r>
    <x v="3369"/>
    <s v="18E17S320030  00680 0080"/>
    <s v="7492"/>
    <s v="PINE RIDGE UNITS 3 &amp; 4"/>
    <s v="0000"/>
    <s v="Vacant Residential"/>
    <s v="34"/>
    <s v="17S"/>
    <s v="18E"/>
    <s v="STANDARD"/>
    <x v="1"/>
    <n v="48725"/>
    <n v="1.1200000000000001"/>
    <s v="000X"/>
    <n v="2847"/>
    <s v="W"/>
    <x v="165"/>
    <s v="DR"/>
    <m/>
    <s v="BEVERLY HILLS"/>
    <m/>
    <s v="PINE RIDGE UNIT 3 PB 8 PG 51 LOT 8 BLK 68"/>
    <n v="17900"/>
    <n v="17900"/>
    <n v="0"/>
    <n v="17900"/>
    <n v="17900"/>
    <x v="1"/>
    <x v="544"/>
    <n v="16000"/>
    <n v="1303"/>
    <n v="1794"/>
    <x v="1"/>
    <s v="UNDEFINED"/>
    <m/>
    <x v="6"/>
    <x v="2"/>
    <x v="2"/>
    <m/>
    <m/>
    <m/>
    <x v="2"/>
    <x v="1"/>
    <n v="0"/>
    <m/>
    <m/>
    <m/>
    <m/>
    <s v="LEE JONG IL TRUSTEE &amp;"/>
    <s v="YOUNG AE LEE TRUSTEE"/>
    <s v="2115 ALTA VISTA DR"/>
    <s v="WAUKEGAN IL 60087"/>
  </r>
  <r>
    <x v="3370"/>
    <s v="18E17S320030  00680 0100"/>
    <s v="7492"/>
    <s v="PINE RIDGE UNITS 3 &amp; 4"/>
    <s v="0000"/>
    <s v="Vacant Residential"/>
    <s v="34"/>
    <s v="17S"/>
    <s v="18E"/>
    <s v="STANDARD"/>
    <x v="1"/>
    <n v="47514"/>
    <n v="1.0900000000000001"/>
    <s v="000X"/>
    <n v="2915"/>
    <s v="W"/>
    <x v="165"/>
    <s v="DR"/>
    <m/>
    <s v="BEVERLY HILLS"/>
    <m/>
    <s v="PINE RIDGE UNIT 3 PB 8 PG 51 LOT 10 BLK 68"/>
    <n v="17450"/>
    <n v="17450"/>
    <n v="0"/>
    <n v="17450"/>
    <n v="17450"/>
    <x v="1"/>
    <x v="563"/>
    <n v="21500"/>
    <n v="1342"/>
    <n v="2196"/>
    <x v="1"/>
    <s v="FROM DEVELOPERS"/>
    <m/>
    <x v="6"/>
    <x v="2"/>
    <x v="2"/>
    <m/>
    <m/>
    <m/>
    <x v="2"/>
    <x v="1"/>
    <n v="0"/>
    <m/>
    <m/>
    <m/>
    <m/>
    <s v="HASS NORA MIJARES TRUSTEE &amp;"/>
    <s v="JEFFREY R HASS TRUSTEE"/>
    <s v="3408 FAIRMONT AVE"/>
    <s v="NAPERVILLE IL 60564"/>
  </r>
  <r>
    <x v="3371"/>
    <s v="18E17S320030  00680 0170"/>
    <s v="7492"/>
    <s v="PINE RIDGE UNITS 3 &amp; 4"/>
    <s v="0000"/>
    <s v="Vacant Residential"/>
    <s v="33"/>
    <s v="17S"/>
    <s v="18E"/>
    <s v="STANDARD"/>
    <x v="1"/>
    <n v="44625"/>
    <n v="1.02"/>
    <s v="000X"/>
    <n v="3029"/>
    <s v="W"/>
    <x v="164"/>
    <s v="DR"/>
    <m/>
    <s v="BEVERLY HILLS"/>
    <m/>
    <s v="PINE RIDGE UNIT 3 PB 8 PG 51 LOT 17 BLK 68 "/>
    <n v="16390"/>
    <n v="16390"/>
    <n v="0"/>
    <n v="16390"/>
    <n v="16390"/>
    <x v="1"/>
    <x v="23"/>
    <m/>
    <m/>
    <m/>
    <x v="2"/>
    <m/>
    <m/>
    <x v="6"/>
    <x v="2"/>
    <x v="2"/>
    <m/>
    <m/>
    <m/>
    <x v="2"/>
    <x v="1"/>
    <n v="0"/>
    <m/>
    <m/>
    <m/>
    <m/>
    <s v="GUTHRIE CHARLES L III"/>
    <m/>
    <s v="8224 BRONTE CT"/>
    <s v="ORLANDO FL 32836"/>
  </r>
  <r>
    <x v="3372"/>
    <s v="18E17S320030  00680 0220"/>
    <s v="7492"/>
    <s v="PINE RIDGE UNITS 3 &amp; 4"/>
    <s v="0100"/>
    <s v="Single Family Residential"/>
    <s v="33"/>
    <s v="17S"/>
    <s v="18E"/>
    <s v="STANDARD"/>
    <x v="0"/>
    <n v="44071"/>
    <n v="1.01"/>
    <s v="000X"/>
    <n v="3105"/>
    <s v="W"/>
    <x v="164"/>
    <s v="DR"/>
    <m/>
    <s v="BEVERLY HILLS"/>
    <m/>
    <s v="PINE RIDGE UNIT 3 LOT 22 BLK 68"/>
    <n v="254538"/>
    <n v="16190"/>
    <n v="238348"/>
    <n v="254538"/>
    <n v="229538"/>
    <x v="0"/>
    <x v="675"/>
    <n v="19100"/>
    <n v="2758"/>
    <n v="873"/>
    <x v="1"/>
    <s v="WARRANTY DEED"/>
    <n v="1"/>
    <x v="29"/>
    <x v="1"/>
    <x v="0"/>
    <m/>
    <n v="2299"/>
    <n v="32"/>
    <x v="1"/>
    <x v="0"/>
    <n v="3160"/>
    <m/>
    <m/>
    <m/>
    <m/>
    <s v="PACE STEPHEN D"/>
    <s v="CARTER JOYCE A"/>
    <s v="PO BOX 640607"/>
    <s v="BEVERLY HILLS FL 34464"/>
  </r>
  <r>
    <x v="3373"/>
    <s v="18E17S320030  00700 0040"/>
    <s v="7492"/>
    <s v="PINE RIDGE UNITS 3 &amp; 4"/>
    <s v="0100"/>
    <s v="Single Family Residential"/>
    <s v="33"/>
    <s v="17S"/>
    <s v="18E"/>
    <s v="STANDARD"/>
    <x v="0"/>
    <n v="44072"/>
    <n v="1.01"/>
    <s v="000X"/>
    <n v="3163"/>
    <s v="W"/>
    <x v="164"/>
    <s v="DR"/>
    <m/>
    <s v="BEVERLY HILLS"/>
    <m/>
    <s v="PINE RIDGE UNIT 3 PB 8 PG 51 LOT 4 BLK 70"/>
    <n v="233098"/>
    <n v="16190"/>
    <n v="216908"/>
    <n v="214023"/>
    <n v="189023"/>
    <x v="1"/>
    <x v="786"/>
    <n v="290000"/>
    <n v="3113"/>
    <n v="1918"/>
    <x v="0"/>
    <s v="WARRANTY DEED"/>
    <n v="1"/>
    <x v="5"/>
    <x v="1"/>
    <x v="0"/>
    <m/>
    <n v="2075"/>
    <n v="32"/>
    <x v="0"/>
    <x v="0"/>
    <n v="2966"/>
    <m/>
    <m/>
    <m/>
    <m/>
    <s v="SOUMPHOLPHAKDY BUDDHA"/>
    <m/>
    <s v="7075 W HARDING DR"/>
    <s v="WEST VALLEY CITY UT 84128"/>
  </r>
  <r>
    <x v="3374"/>
    <s v="18E17S320030  00700 0120"/>
    <s v="7492"/>
    <s v="PINE RIDGE UNITS 3 &amp; 4"/>
    <s v="0000"/>
    <s v="Vacant Residential"/>
    <s v="04"/>
    <s v="18S"/>
    <s v="18E"/>
    <s v="1.0 TO 2.5 ACRES HIGH"/>
    <x v="1"/>
    <n v="57020"/>
    <n v="1.31"/>
    <s v="000X"/>
    <n v="3311"/>
    <s v="W"/>
    <x v="164"/>
    <s v="DR"/>
    <m/>
    <s v="BEVERLY HILLS"/>
    <m/>
    <s v="PINE RIDGE UNIT 3 PB 8 PG 51 LOT 12 BLK 70"/>
    <n v="16360"/>
    <n v="16360"/>
    <n v="0"/>
    <n v="16360"/>
    <n v="16360"/>
    <x v="1"/>
    <x v="166"/>
    <n v="16300"/>
    <n v="955"/>
    <n v="127"/>
    <x v="1"/>
    <s v="FROM DEVELOPERS"/>
    <m/>
    <x v="6"/>
    <x v="2"/>
    <x v="2"/>
    <m/>
    <m/>
    <m/>
    <x v="2"/>
    <x v="1"/>
    <n v="0"/>
    <m/>
    <m/>
    <m/>
    <m/>
    <s v="ENDERLE DIETER"/>
    <m/>
    <s v="23 JOHANNESSTRASSE"/>
    <s v=" D71083 GERMANY"/>
  </r>
  <r>
    <x v="3375"/>
    <s v="18E17S320030  00700 0180"/>
    <s v="7492"/>
    <s v="PINE RIDGE UNITS 3 &amp; 4"/>
    <s v="0100"/>
    <s v="Single Family Residential"/>
    <s v="33"/>
    <s v="17S"/>
    <s v="18E"/>
    <s v="1.0 TO 2.5 ACRES HIGH"/>
    <x v="0"/>
    <n v="70915"/>
    <n v="1.63"/>
    <s v="000X"/>
    <n v="3447"/>
    <s v="W"/>
    <x v="169"/>
    <s v="DR"/>
    <m/>
    <s v="BEVERLY HILLS"/>
    <m/>
    <s v="PINE RIDGE UNIT 3 PB 8 PG 51 LOT 18 BLK 70"/>
    <n v="295523"/>
    <n v="20350"/>
    <n v="275173"/>
    <n v="228582"/>
    <n v="203582"/>
    <x v="0"/>
    <x v="384"/>
    <n v="50000"/>
    <n v="3100"/>
    <n v="1084"/>
    <x v="0"/>
    <s v="SAME FAMILY/DEED FOL"/>
    <n v="1"/>
    <x v="5"/>
    <x v="1"/>
    <x v="0"/>
    <n v="1"/>
    <n v="3034"/>
    <n v="32"/>
    <x v="0"/>
    <x v="0"/>
    <n v="4449"/>
    <m/>
    <m/>
    <m/>
    <m/>
    <s v="LIGHTBODY JAMES A"/>
    <s v="TRUST AGREEMENT FOR THE PROMONTORY DRIVE"/>
    <s v="3447 W PROMONTORY DR"/>
    <s v="BEVERLY HILLS FL 34465"/>
  </r>
  <r>
    <x v="3376"/>
    <s v="18E17S320030  00650 0220"/>
    <s v="7492"/>
    <s v="PINE RIDGE UNITS 3 &amp; 4"/>
    <s v="0100"/>
    <s v="Single Family Residential"/>
    <s v="34"/>
    <s v="17S"/>
    <s v="18E"/>
    <s v="STANDARD"/>
    <x v="0"/>
    <n v="44907"/>
    <n v="1.03"/>
    <s v="000X"/>
    <n v="6001"/>
    <s v="N"/>
    <x v="167"/>
    <s v="WAY"/>
    <m/>
    <s v="BEVERLY HILLS"/>
    <m/>
    <s v="PINE RIDGE UNIT 3 PB 8 PG 51 LOT 22 BLK 65"/>
    <n v="243228"/>
    <n v="16490"/>
    <n v="226738"/>
    <n v="243228"/>
    <n v="243228"/>
    <x v="1"/>
    <x v="469"/>
    <n v="350000"/>
    <n v="1909"/>
    <n v="652"/>
    <x v="0"/>
    <s v="WARRANTY DEED"/>
    <n v="1"/>
    <x v="1"/>
    <x v="0"/>
    <x v="1"/>
    <m/>
    <n v="2813"/>
    <n v="32"/>
    <x v="0"/>
    <x v="0"/>
    <n v="3519"/>
    <m/>
    <m/>
    <m/>
    <m/>
    <s v="MAYNE DEWITH"/>
    <s v="MAYNE GLASCIME"/>
    <s v="6001 N LARKSPUR WAY"/>
    <s v="BEVERLY HILLS FL 34465"/>
  </r>
  <r>
    <x v="3377"/>
    <s v="18E17S320030  00660 0010"/>
    <s v="7492"/>
    <s v="PINE RIDGE UNITS 3 &amp; 4"/>
    <s v="0100"/>
    <s v="Single Family Residential"/>
    <s v="34"/>
    <s v="17S"/>
    <s v="18E"/>
    <s v="STANDARD"/>
    <x v="0"/>
    <n v="51116"/>
    <n v="1.17"/>
    <s v="000X"/>
    <n v="2758"/>
    <s v="W"/>
    <x v="165"/>
    <s v="DR"/>
    <m/>
    <s v="BEVERLY HILLS"/>
    <m/>
    <s v="PINE RIDGE UNIT 3 PB 8 PGS 51-67 LOT 1 BLK 66"/>
    <n v="250475"/>
    <n v="18780"/>
    <n v="231695"/>
    <n v="193705"/>
    <n v="168705"/>
    <x v="0"/>
    <x v="130"/>
    <n v="25000"/>
    <n v="1497"/>
    <n v="2203"/>
    <x v="1"/>
    <s v="WARRANTY DEED"/>
    <n v="1"/>
    <x v="20"/>
    <x v="1"/>
    <x v="0"/>
    <m/>
    <n v="2083"/>
    <n v="32"/>
    <x v="0"/>
    <x v="0"/>
    <n v="3439"/>
    <m/>
    <m/>
    <m/>
    <m/>
    <s v="MOORE ARMAND L"/>
    <s v="MOORE LINDA D"/>
    <s v="2758 W GOLDENROD DR"/>
    <s v="BEVERLY HILLS FL 34465"/>
  </r>
  <r>
    <x v="3378"/>
    <s v="18E17S320030  00660 0080"/>
    <s v="7492"/>
    <s v="PINE RIDGE UNITS 3 &amp; 4"/>
    <s v="0100"/>
    <s v="Single Family Residential"/>
    <s v="03"/>
    <s v="18S"/>
    <s v="18E"/>
    <s v="STANDARD"/>
    <x v="0"/>
    <n v="43895"/>
    <n v="1.01"/>
    <s v="000X"/>
    <n v="5818"/>
    <s v="N"/>
    <x v="167"/>
    <s v="WAY"/>
    <m/>
    <s v="BEVERLY HILLS"/>
    <m/>
    <s v="PINE RIDGE UNIT 3 PB 8 PG 51 LOT 8 BLK 66"/>
    <n v="187248"/>
    <n v="16120"/>
    <n v="171128"/>
    <n v="187248"/>
    <n v="187248"/>
    <x v="0"/>
    <x v="866"/>
    <n v="10000"/>
    <n v="1431"/>
    <n v="1565"/>
    <x v="1"/>
    <s v="WARRANTY DEED"/>
    <n v="1"/>
    <x v="22"/>
    <x v="1"/>
    <x v="0"/>
    <m/>
    <n v="1663"/>
    <n v="32"/>
    <x v="0"/>
    <x v="0"/>
    <n v="2303"/>
    <m/>
    <m/>
    <m/>
    <m/>
    <s v="OLSEN WAYNE"/>
    <m/>
    <s v="5818 N LARKSPUR WAY"/>
    <s v="BEVERLY HILLS FL 34465"/>
  </r>
  <r>
    <x v="3379"/>
    <s v="18E17S320030  00690 0070"/>
    <s v="7492"/>
    <s v="PINE RIDGE UNITS 3 &amp; 4"/>
    <s v="0000"/>
    <s v="Vacant Residential"/>
    <s v="33"/>
    <s v="17S"/>
    <s v="18E"/>
    <s v="STANDARD"/>
    <x v="1"/>
    <n v="51176"/>
    <n v="1.17"/>
    <s v="000X"/>
    <n v="3034"/>
    <s v="W"/>
    <x v="164"/>
    <s v="DR"/>
    <m/>
    <s v="BEVERLY HILLS"/>
    <m/>
    <s v="PINE RIDGE UNIT 3 LOT 7 BLK 69 DESCR IN O R BK 599 PG 370 "/>
    <n v="18800"/>
    <n v="18800"/>
    <n v="0"/>
    <n v="18800"/>
    <n v="18800"/>
    <x v="1"/>
    <x v="23"/>
    <m/>
    <m/>
    <m/>
    <x v="2"/>
    <m/>
    <m/>
    <x v="6"/>
    <x v="2"/>
    <x v="2"/>
    <m/>
    <m/>
    <m/>
    <x v="2"/>
    <x v="1"/>
    <n v="0"/>
    <m/>
    <m/>
    <m/>
    <m/>
    <s v="O BRIEN MAURICE J ESTATE &amp; ANNA MAY"/>
    <m/>
    <s v="22 OCEAN AVE"/>
    <s v="AMITYVILLE NY 11701"/>
  </r>
  <r>
    <x v="3380"/>
    <s v="18E17S320030  00700 0010"/>
    <s v="7492"/>
    <s v="PINE RIDGE UNITS 3 &amp; 4"/>
    <s v="0100"/>
    <s v="Single Family Residential"/>
    <s v="33"/>
    <s v="17S"/>
    <s v="18E"/>
    <s v="STANDARD"/>
    <x v="0"/>
    <n v="44072"/>
    <n v="1.01"/>
    <s v="000X"/>
    <n v="3119"/>
    <s v="W"/>
    <x v="164"/>
    <s v="DR"/>
    <m/>
    <s v="BEVERLY HILLS"/>
    <m/>
    <s v="PINE RIDGE UNIT 3 PB 8 PG 51 LOT 1 BLK 70  DESCR IN O R BK"/>
    <n v="260599"/>
    <n v="16190"/>
    <n v="244409"/>
    <n v="254686"/>
    <n v="229686"/>
    <x v="0"/>
    <x v="1055"/>
    <n v="282000"/>
    <n v="2912"/>
    <n v="1899"/>
    <x v="0"/>
    <s v="WARRANTY DEED"/>
    <n v="1"/>
    <x v="37"/>
    <x v="1"/>
    <x v="0"/>
    <m/>
    <n v="2616"/>
    <n v="32"/>
    <x v="1"/>
    <x v="0"/>
    <n v="3625"/>
    <m/>
    <m/>
    <m/>
    <m/>
    <s v="SIMPSON JEFFREY TODD"/>
    <m/>
    <s v="3119 W DAFFODIL DR"/>
    <s v="BEVERLY HILLS FL 34465"/>
  </r>
  <r>
    <x v="3381"/>
    <s v="18E17S320030  00700 0030"/>
    <s v="7492"/>
    <s v="PINE RIDGE UNITS 3 &amp; 4"/>
    <s v="0000"/>
    <s v="Vacant Residential"/>
    <s v="33"/>
    <s v="17S"/>
    <s v="18E"/>
    <s v="STANDARD"/>
    <x v="1"/>
    <n v="44072"/>
    <n v="1.01"/>
    <s v="000X"/>
    <n v="3149"/>
    <s v="W"/>
    <x v="164"/>
    <s v="DR"/>
    <m/>
    <s v="BEVERLY HILLS"/>
    <m/>
    <s v="PINE RIDGE UNIT 3 PB 6 PG 51 LOT 3 BLK 70"/>
    <n v="16190"/>
    <n v="16190"/>
    <n v="0"/>
    <n v="16190"/>
    <n v="16190"/>
    <x v="1"/>
    <x v="233"/>
    <n v="14000"/>
    <n v="2625"/>
    <n v="1920"/>
    <x v="1"/>
    <s v="WARRANTY DEED"/>
    <m/>
    <x v="6"/>
    <x v="2"/>
    <x v="2"/>
    <m/>
    <m/>
    <m/>
    <x v="2"/>
    <x v="1"/>
    <n v="0"/>
    <m/>
    <m/>
    <m/>
    <m/>
    <s v="LIU WANWEI &amp; YUFEI HU"/>
    <m/>
    <s v="504 EDGEWOOD PL"/>
    <s v="RUTHERFORD NJ 07070"/>
  </r>
  <r>
    <x v="3382"/>
    <s v="18E17S320030  00700 0060"/>
    <s v="7492"/>
    <s v="PINE RIDGE UNITS 3 &amp; 4"/>
    <s v="0100"/>
    <s v="Single Family Residential"/>
    <s v="33"/>
    <s v="17S"/>
    <s v="18E"/>
    <s v="1.0 TO 2.5 ACRES HIGH"/>
    <x v="0"/>
    <n v="72671"/>
    <n v="1.67"/>
    <s v="000X"/>
    <n v="3193"/>
    <s v="W"/>
    <x v="164"/>
    <s v="DR"/>
    <m/>
    <s v="BEVERLY HILLS"/>
    <m/>
    <s v="PINE RIDGE UNIT 3 PB 8 PG 51 LOT 6 BLK 70"/>
    <n v="234751"/>
    <n v="20850"/>
    <n v="213901"/>
    <n v="234751"/>
    <n v="234751"/>
    <x v="1"/>
    <x v="530"/>
    <n v="28000"/>
    <n v="2396"/>
    <n v="488"/>
    <x v="1"/>
    <s v="WARRANTY DEED"/>
    <n v="1"/>
    <x v="43"/>
    <x v="1"/>
    <x v="0"/>
    <m/>
    <n v="2213"/>
    <n v="29"/>
    <x v="1"/>
    <x v="0"/>
    <n v="3454"/>
    <m/>
    <m/>
    <m/>
    <m/>
    <s v="HUTFLUSS RICHARD M TRTEE ET AL"/>
    <m/>
    <s v="3193 W DAFFODIL DR"/>
    <s v="BEVERLY HILLS FL 34465"/>
  </r>
  <r>
    <x v="3383"/>
    <s v="18E17S320030  00700 0190"/>
    <s v="7492"/>
    <s v="PINE RIDGE UNITS 3 &amp; 4"/>
    <s v="0100"/>
    <s v="Single Family Residential"/>
    <s v="33"/>
    <s v="17S"/>
    <s v="18E"/>
    <s v="STANDARD"/>
    <x v="0"/>
    <n v="53865"/>
    <n v="1.24"/>
    <s v="000X"/>
    <n v="3461"/>
    <s v="W"/>
    <x v="169"/>
    <s v="DR"/>
    <m/>
    <s v="BEVERLY HILLS"/>
    <m/>
    <s v="PINE RIDGE UNIT 3 LOT 19 BLK 70"/>
    <n v="267654"/>
    <n v="19790"/>
    <n v="247864"/>
    <n v="267654"/>
    <n v="267654"/>
    <x v="0"/>
    <x v="1155"/>
    <n v="310000"/>
    <n v="3011"/>
    <n v="1002"/>
    <x v="0"/>
    <s v="WARRANTY DEED"/>
    <n v="1"/>
    <x v="11"/>
    <x v="1"/>
    <x v="0"/>
    <n v="1"/>
    <n v="2814"/>
    <n v="32"/>
    <x v="0"/>
    <x v="0"/>
    <n v="3792"/>
    <m/>
    <m/>
    <m/>
    <m/>
    <s v="HARROLLE DANIEL"/>
    <s v="HARROLLE RACHEL"/>
    <s v="3461 W PROMONTORY DR"/>
    <s v="BEVERLY HILLS FL 34465"/>
  </r>
  <r>
    <x v="3384"/>
    <s v="18E17S320030  00710 0030"/>
    <s v="7492"/>
    <s v="PINE RIDGE UNITS 3 &amp; 4"/>
    <s v="0000"/>
    <s v="Vacant Residential"/>
    <s v="33"/>
    <s v="17S"/>
    <s v="18E"/>
    <s v="STANDARD"/>
    <x v="1"/>
    <n v="43750"/>
    <n v="1"/>
    <s v="000X"/>
    <n v="3418"/>
    <s v="W"/>
    <x v="169"/>
    <s v="DR"/>
    <m/>
    <s v="BEVERLY HILLS"/>
    <m/>
    <s v="PINE RIDGE UNIT 3 LOT 3 BLK 71 DESC IN OR BK 817 PG 1192"/>
    <n v="16070"/>
    <n v="16070"/>
    <n v="0"/>
    <n v="16070"/>
    <n v="16070"/>
    <x v="1"/>
    <x v="375"/>
    <n v="9000"/>
    <n v="817"/>
    <n v="1192"/>
    <x v="1"/>
    <s v="WARRANTY DEED"/>
    <m/>
    <x v="6"/>
    <x v="2"/>
    <x v="2"/>
    <m/>
    <m/>
    <m/>
    <x v="2"/>
    <x v="1"/>
    <n v="0"/>
    <m/>
    <m/>
    <m/>
    <m/>
    <s v="CLARK ROBERT D"/>
    <s v="CLARK NORA E"/>
    <s v="40 GOFF BROOK LN"/>
    <s v="ROCKY HILL CT 06067"/>
  </r>
  <r>
    <x v="3385"/>
    <s v="18E17S320030  00710 0110"/>
    <s v="7492"/>
    <s v="PINE RIDGE UNITS 3 &amp; 4"/>
    <s v="0100"/>
    <s v="Single Family Residential"/>
    <s v="04"/>
    <s v="18S"/>
    <s v="18E"/>
    <s v="1.0 TO 2.5 ACRES HIGH"/>
    <x v="0"/>
    <n v="60882"/>
    <n v="1.4"/>
    <s v="000X"/>
    <n v="3491"/>
    <s v="W"/>
    <x v="164"/>
    <s v="DR"/>
    <m/>
    <s v="BEVERLY HILLS"/>
    <m/>
    <s v="PINE RIDGE UNIT 3 PB 8 PG 51 LOT 11 BLK 71"/>
    <n v="215206"/>
    <n v="17470"/>
    <n v="197736"/>
    <n v="163918"/>
    <n v="138918"/>
    <x v="0"/>
    <x v="267"/>
    <n v="14000"/>
    <n v="1238"/>
    <n v="561"/>
    <x v="1"/>
    <s v="WARRANTY DEED"/>
    <n v="1"/>
    <x v="11"/>
    <x v="0"/>
    <x v="0"/>
    <n v="1"/>
    <n v="2065"/>
    <n v="32"/>
    <x v="0"/>
    <x v="0"/>
    <n v="3015"/>
    <m/>
    <m/>
    <m/>
    <m/>
    <s v="WESTON DOLORES M"/>
    <m/>
    <s v="3491 W DAFFODIL DR"/>
    <s v="BEVERLY HILLS FL 34465"/>
  </r>
  <r>
    <x v="3386"/>
    <s v="18E17S320030  00650 0150"/>
    <s v="7492"/>
    <s v="PINE RIDGE UNITS 3 &amp; 4"/>
    <s v="0100"/>
    <s v="Single Family Residential"/>
    <s v="03"/>
    <s v="18S"/>
    <s v="18E"/>
    <s v="STANDARD"/>
    <x v="0"/>
    <n v="43721"/>
    <n v="1"/>
    <s v="000X"/>
    <n v="5825"/>
    <s v="N"/>
    <x v="167"/>
    <s v="WAY"/>
    <m/>
    <s v="BEVERLY HILLS"/>
    <m/>
    <s v="PINE RIDGE UNIT 3 LOT 15 BLK 65 DESC IN OR BK 756 PG 459"/>
    <n v="16060"/>
    <n v="16060"/>
    <n v="0"/>
    <n v="16060"/>
    <n v="16060"/>
    <x v="0"/>
    <x v="1156"/>
    <n v="242000"/>
    <n v="3091"/>
    <n v="1758"/>
    <x v="0"/>
    <s v="WARRANTY DEED"/>
    <n v="1"/>
    <x v="31"/>
    <x v="1"/>
    <x v="0"/>
    <m/>
    <n v="1618"/>
    <n v="32"/>
    <x v="1"/>
    <x v="0"/>
    <n v="2287"/>
    <m/>
    <m/>
    <m/>
    <m/>
    <s v="FRUSSINETTY ANTOINETTE"/>
    <s v="FRUSSINETTY VINCENT"/>
    <s v="5825 N LARKSPUR WAY"/>
    <s v="BEVERLY HILLS FL 34465"/>
  </r>
  <r>
    <x v="3387"/>
    <s v="18E17S320030  00650 0180"/>
    <s v="7492"/>
    <s v="PINE RIDGE UNITS 3 &amp; 4"/>
    <s v="0000"/>
    <s v="Vacant Residential"/>
    <s v="03"/>
    <s v="18S"/>
    <s v="18E"/>
    <s v="STANDARD"/>
    <x v="1"/>
    <n v="43689"/>
    <n v="1"/>
    <s v="000X"/>
    <n v="5889"/>
    <s v="N"/>
    <x v="167"/>
    <s v="WAY"/>
    <m/>
    <s v="BEVERLY HILLS"/>
    <m/>
    <s v="PINE RIDGE UNIT 3 PB 8 PG 51 LOT 18 BLK 65"/>
    <n v="16050"/>
    <n v="16050"/>
    <n v="0"/>
    <n v="16050"/>
    <n v="16050"/>
    <x v="1"/>
    <x v="588"/>
    <n v="32000"/>
    <n v="3156"/>
    <n v="46"/>
    <x v="1"/>
    <s v="WARRANTY DEED"/>
    <m/>
    <x v="6"/>
    <x v="2"/>
    <x v="2"/>
    <m/>
    <m/>
    <m/>
    <x v="2"/>
    <x v="1"/>
    <n v="0"/>
    <m/>
    <m/>
    <m/>
    <m/>
    <s v="RUPP ROBERT A"/>
    <m/>
    <s v="5865 N LARKSPUR WAY"/>
    <s v="BEVERLY HILLS FL 34465"/>
  </r>
  <r>
    <x v="3388"/>
    <s v="18E17S320030  00650 0200"/>
    <s v="7492"/>
    <s v="PINE RIDGE UNITS 3 &amp; 4"/>
    <s v="0000"/>
    <s v="Vacant Residential"/>
    <s v="03"/>
    <s v="18S"/>
    <s v="18E"/>
    <s v="STANDARD"/>
    <x v="1"/>
    <n v="43712"/>
    <n v="1"/>
    <s v="000X"/>
    <n v="5953"/>
    <s v="N"/>
    <x v="167"/>
    <s v="WAY"/>
    <m/>
    <s v="BEVERLY HILLS"/>
    <m/>
    <s v="PINE RIDGE UNIT 3 PB 3 PG 51 LOT 20 BLK 65"/>
    <n v="16060"/>
    <n v="16060"/>
    <n v="0"/>
    <n v="16060"/>
    <n v="16060"/>
    <x v="1"/>
    <x v="23"/>
    <m/>
    <m/>
    <m/>
    <x v="2"/>
    <m/>
    <m/>
    <x v="6"/>
    <x v="2"/>
    <x v="2"/>
    <m/>
    <m/>
    <m/>
    <x v="2"/>
    <x v="1"/>
    <n v="0"/>
    <m/>
    <m/>
    <m/>
    <m/>
    <s v="YORK DENNIS"/>
    <s v="GATTAS FAMILY PROTECTION TRUST DTD"/>
    <s v="7952 HANSON BAY PL"/>
    <s v="KISSIMMEE FL 34747 2758"/>
  </r>
  <r>
    <x v="3389"/>
    <s v="18E17S320030  00680 0110"/>
    <s v="7492"/>
    <s v="PINE RIDGE UNITS 3 &amp; 4"/>
    <s v="0100"/>
    <s v="Single Family Residential"/>
    <s v="34"/>
    <s v="17S"/>
    <s v="18E"/>
    <s v="1.0 TO 2.5 ACRES HIGH"/>
    <x v="0"/>
    <n v="70032"/>
    <n v="1.61"/>
    <s v="000X"/>
    <n v="2937"/>
    <s v="W"/>
    <x v="165"/>
    <s v="DR"/>
    <m/>
    <s v="BEVERLY HILLS"/>
    <m/>
    <s v="PINE RIDGE UNIT 3 PB 8 PG 51 LOT 11 BLK 68"/>
    <n v="185056"/>
    <n v="20100"/>
    <n v="164956"/>
    <n v="154262"/>
    <n v="129262"/>
    <x v="0"/>
    <x v="658"/>
    <n v="59500"/>
    <n v="2102"/>
    <n v="2302"/>
    <x v="1"/>
    <s v="WARRANTY DEED"/>
    <n v="1"/>
    <x v="41"/>
    <x v="1"/>
    <x v="0"/>
    <m/>
    <n v="1603"/>
    <n v="34"/>
    <x v="1"/>
    <x v="0"/>
    <n v="2781"/>
    <m/>
    <m/>
    <m/>
    <m/>
    <s v="YODICE ANGELO"/>
    <s v="YODICE CLAIRE"/>
    <s v="2937 W GOLDENROD DR"/>
    <s v="BEVERLY HILLS FL 34465 2265"/>
  </r>
  <r>
    <x v="3390"/>
    <s v="18E17S320030  00680 0180"/>
    <s v="7492"/>
    <s v="PINE RIDGE UNITS 3 &amp; 4"/>
    <s v="0100"/>
    <s v="Single Family Residential"/>
    <s v="33"/>
    <s v="17S"/>
    <s v="18E"/>
    <s v="STANDARD"/>
    <x v="0"/>
    <n v="45746"/>
    <n v="1.05"/>
    <s v="000X"/>
    <n v="3045"/>
    <s v="W"/>
    <x v="164"/>
    <s v="DR"/>
    <m/>
    <s v="BEVERLY HILLS"/>
    <m/>
    <s v="PINE RIDGE UNIT 3 PB 8 PG 51 LOT 18 BLK 68"/>
    <n v="334689"/>
    <n v="16800"/>
    <n v="317889"/>
    <n v="251373"/>
    <n v="226373"/>
    <x v="0"/>
    <x v="116"/>
    <n v="457000"/>
    <n v="2311"/>
    <n v="537"/>
    <x v="0"/>
    <s v="WARRANTY DEED"/>
    <n v="1"/>
    <x v="0"/>
    <x v="1"/>
    <x v="1"/>
    <n v="1"/>
    <n v="3445"/>
    <n v="32"/>
    <x v="0"/>
    <x v="0"/>
    <n v="4754"/>
    <m/>
    <m/>
    <m/>
    <m/>
    <s v="LEONARD ZOE M"/>
    <s v="LEONARD LOUIS H"/>
    <s v="3045 WEST DAFFODIL DR"/>
    <s v="BEVERLY HILLS FL 34465"/>
  </r>
  <r>
    <x v="3391"/>
    <s v="18E17S320030  00680 0210"/>
    <s v="7492"/>
    <s v="PINE RIDGE UNITS 3 &amp; 4"/>
    <s v="0100"/>
    <s v="Single Family Residential"/>
    <s v="33"/>
    <s v="17S"/>
    <s v="18E"/>
    <s v="STANDARD"/>
    <x v="0"/>
    <n v="52411"/>
    <n v="1.2"/>
    <s v="000X"/>
    <n v="3089"/>
    <s v="W"/>
    <x v="164"/>
    <s v="DR"/>
    <m/>
    <s v="BEVERLY HILLS"/>
    <m/>
    <s v="PINE RIDGE UNIT 3 PB 8 PG 51 LOT 21 BLK 68"/>
    <n v="369214"/>
    <n v="19250"/>
    <n v="349964"/>
    <n v="287783"/>
    <n v="262783"/>
    <x v="0"/>
    <x v="1157"/>
    <n v="398000"/>
    <n v="2693"/>
    <n v="113"/>
    <x v="0"/>
    <s v="WARRANTY DEED"/>
    <n v="1"/>
    <x v="23"/>
    <x v="5"/>
    <x v="1"/>
    <n v="2"/>
    <n v="4144"/>
    <n v="32"/>
    <x v="0"/>
    <x v="0"/>
    <n v="5485"/>
    <m/>
    <m/>
    <m/>
    <m/>
    <s v="MCLOUD RALEIGH GENE"/>
    <m/>
    <s v="3089 W DAFFODIL DR"/>
    <s v="BEVERLY HILLS FL 34465"/>
  </r>
  <r>
    <x v="3392"/>
    <s v="18E17S320030  00690 0060"/>
    <s v="7492"/>
    <s v="PINE RIDGE UNITS 3 &amp; 4"/>
    <s v="0100"/>
    <s v="Single Family Residential"/>
    <s v="33"/>
    <s v="17S"/>
    <s v="18E"/>
    <s v="STANDARD"/>
    <x v="0"/>
    <n v="49572"/>
    <n v="1.1399999999999999"/>
    <s v="000X"/>
    <n v="3106"/>
    <s v="W"/>
    <x v="164"/>
    <s v="DR"/>
    <m/>
    <s v="BEVERLY HILLS"/>
    <m/>
    <s v="PINE RIDGE UNIT 3 PB 8 PG 51 LOT 6 BLK 69"/>
    <n v="298248"/>
    <n v="18210"/>
    <n v="280038"/>
    <n v="220961"/>
    <n v="195961"/>
    <x v="0"/>
    <x v="340"/>
    <n v="26000"/>
    <n v="1457"/>
    <n v="1079"/>
    <x v="1"/>
    <s v="WARRANTY DEED"/>
    <n v="1"/>
    <x v="20"/>
    <x v="1"/>
    <x v="1"/>
    <m/>
    <n v="3048"/>
    <n v="32"/>
    <x v="0"/>
    <x v="0"/>
    <n v="4289"/>
    <m/>
    <m/>
    <m/>
    <m/>
    <s v="ADAMS LEON"/>
    <m/>
    <s v="3106 W DAFFODIL DR"/>
    <s v="BEVERLY HILLS FL 34465"/>
  </r>
  <r>
    <x v="3393"/>
    <s v="18E17S320030  00690 0120"/>
    <s v="7492"/>
    <s v="PINE RIDGE UNITS 3 &amp; 4"/>
    <s v="0100"/>
    <s v="Single Family Residential"/>
    <s v="33"/>
    <s v="17S"/>
    <s v="18E"/>
    <s v="STANDARD"/>
    <x v="0"/>
    <n v="48472"/>
    <n v="1.1100000000000001"/>
    <s v="000X"/>
    <n v="3240"/>
    <s v="W"/>
    <x v="164"/>
    <s v="DR"/>
    <m/>
    <s v="BEVERLY HILLS"/>
    <m/>
    <s v="PINE RIDGE UNIT 3 PB 8 PG 51 LOT 12 BLK 69"/>
    <n v="239608"/>
    <n v="17800"/>
    <n v="221808"/>
    <n v="234700"/>
    <n v="0"/>
    <x v="0"/>
    <x v="1158"/>
    <n v="239900"/>
    <n v="2792"/>
    <n v="2224"/>
    <x v="0"/>
    <s v="WARRANTY DEED"/>
    <n v="1"/>
    <x v="16"/>
    <x v="1"/>
    <x v="0"/>
    <m/>
    <n v="2386"/>
    <n v="32"/>
    <x v="0"/>
    <x v="0"/>
    <n v="3618"/>
    <m/>
    <m/>
    <m/>
    <m/>
    <s v="THOMAS PHYLLIS A"/>
    <m/>
    <s v="3240 W DAFFODIL DR"/>
    <s v="BEVERLY HILLS FL 34465"/>
  </r>
  <r>
    <x v="3394"/>
    <s v="18E17S320030  00700 0020"/>
    <s v="7492"/>
    <s v="PINE RIDGE UNITS 3 &amp; 4"/>
    <s v="0100"/>
    <s v="Single Family Residential"/>
    <s v="33"/>
    <s v="17S"/>
    <s v="18E"/>
    <s v="STANDARD"/>
    <x v="0"/>
    <n v="44071"/>
    <n v="1.01"/>
    <s v="000X"/>
    <n v="3135"/>
    <s v="W"/>
    <x v="164"/>
    <s v="DR"/>
    <m/>
    <s v="BEVERLY HILLS"/>
    <m/>
    <s v="PINE RIDGE UNIT 3 PB 8 PG 51 LOT 2 BLK 70"/>
    <n v="238759"/>
    <n v="16190"/>
    <n v="222569"/>
    <n v="238759"/>
    <n v="213759"/>
    <x v="0"/>
    <x v="427"/>
    <n v="289900"/>
    <n v="2995"/>
    <n v="1348"/>
    <x v="0"/>
    <s v="WARRANTY DEED"/>
    <n v="1"/>
    <x v="5"/>
    <x v="1"/>
    <x v="0"/>
    <m/>
    <n v="2292"/>
    <n v="32"/>
    <x v="0"/>
    <x v="0"/>
    <n v="3545"/>
    <m/>
    <m/>
    <m/>
    <m/>
    <s v="NOSTIN ANN MARY"/>
    <m/>
    <s v="3135 W DAFFODIL DR"/>
    <s v="BEVERLY HILLS FL 34465"/>
  </r>
  <r>
    <x v="3395"/>
    <s v="18E17S320030  00700 0170"/>
    <s v="7492"/>
    <s v="PINE RIDGE UNITS 3 &amp; 4"/>
    <s v="0100"/>
    <s v="Single Family Residential"/>
    <s v="33"/>
    <s v="17S"/>
    <s v="18E"/>
    <s v="STANDARD"/>
    <x v="0"/>
    <n v="44953"/>
    <n v="1.03"/>
    <s v="000X"/>
    <n v="3435"/>
    <s v="W"/>
    <x v="169"/>
    <s v="DR"/>
    <m/>
    <s v="BEVERLY HILLS"/>
    <m/>
    <s v="PINE RIDGE UNIT 3 PB 8 PG 51 LOT 17 BLK 70"/>
    <n v="176841"/>
    <n v="16510"/>
    <n v="160331"/>
    <n v="176841"/>
    <n v="151841"/>
    <x v="0"/>
    <x v="437"/>
    <n v="251000"/>
    <n v="2830"/>
    <n v="727"/>
    <x v="0"/>
    <s v="SALE / MORE THAN 1 PARCEL"/>
    <n v="1"/>
    <x v="13"/>
    <x v="1"/>
    <x v="0"/>
    <m/>
    <n v="1561"/>
    <n v="32"/>
    <x v="0"/>
    <x v="0"/>
    <n v="2348"/>
    <m/>
    <m/>
    <m/>
    <m/>
    <s v="RADER WILLIAM A"/>
    <m/>
    <s v="3435 W PROMONTORY DR"/>
    <s v="BEVERLY HILLS FL 34465"/>
  </r>
  <r>
    <x v="3396"/>
    <s v="18E17S320030  00710 0090"/>
    <s v="7492"/>
    <s v="PINE RIDGE UNITS 3 &amp; 4"/>
    <s v="0000"/>
    <s v="Vacant Residential"/>
    <s v="04"/>
    <s v="18S"/>
    <s v="18E"/>
    <s v="1.0 TO 2.5 ACRES HIGH"/>
    <x v="1"/>
    <n v="59409"/>
    <n v="1.36"/>
    <s v="000X"/>
    <n v="3441"/>
    <s v="W"/>
    <x v="164"/>
    <s v="DR"/>
    <m/>
    <s v="BEVERLY HILLS"/>
    <m/>
    <s v="PINE RIDGE UNIT 3 PB 8 PG 51 LOT 9 BLK 71"/>
    <n v="17050"/>
    <n v="17050"/>
    <n v="0"/>
    <n v="17050"/>
    <n v="17050"/>
    <x v="1"/>
    <x v="39"/>
    <n v="28000"/>
    <n v="2571"/>
    <n v="1200"/>
    <x v="1"/>
    <s v="WARRANTY DEED"/>
    <m/>
    <x v="6"/>
    <x v="2"/>
    <x v="2"/>
    <m/>
    <m/>
    <m/>
    <x v="2"/>
    <x v="1"/>
    <n v="0"/>
    <m/>
    <m/>
    <m/>
    <m/>
    <s v="FLEMING HEATHER HENKEN"/>
    <s v="FLEMING RICHARD ANTHONY"/>
    <s v="965 COATES AVE"/>
    <s v="HOLBROOK NY 11741"/>
  </r>
  <r>
    <x v="3397"/>
    <s v="18E17S320030  00650 0170"/>
    <s v="7492"/>
    <s v="PINE RIDGE UNITS 3 &amp; 4"/>
    <s v="0100"/>
    <s v="Single Family Residential"/>
    <s v="03"/>
    <s v="18S"/>
    <s v="18E"/>
    <s v="STANDARD"/>
    <x v="0"/>
    <n v="43690"/>
    <n v="1"/>
    <s v="000X"/>
    <n v="5865"/>
    <s v="N"/>
    <x v="167"/>
    <s v="WAY"/>
    <m/>
    <s v="BEVERLY HILLS"/>
    <m/>
    <s v="PINE RIDGE UNIT 3 PB 8 PG 51 LOT 17 BLK 65"/>
    <n v="222107"/>
    <n v="16050"/>
    <n v="206057"/>
    <n v="166090"/>
    <n v="141090"/>
    <x v="0"/>
    <x v="175"/>
    <n v="194000"/>
    <n v="1438"/>
    <n v="1275"/>
    <x v="0"/>
    <s v="WARRANTY DEED"/>
    <n v="1"/>
    <x v="18"/>
    <x v="1"/>
    <x v="0"/>
    <m/>
    <n v="2045"/>
    <n v="32"/>
    <x v="0"/>
    <x v="0"/>
    <n v="3398"/>
    <m/>
    <m/>
    <m/>
    <m/>
    <s v="RUPP ROBERT A"/>
    <s v="RUPP JEANNE C"/>
    <s v="5865 N LARKSPUR WAY"/>
    <s v="BEVERLY HILLS FL 34465"/>
  </r>
  <r>
    <x v="3398"/>
    <s v="18E17S320030  00670 0080"/>
    <s v="7492"/>
    <s v="PINE RIDGE UNITS 3 &amp; 4"/>
    <s v="0000"/>
    <s v="Vacant Residential"/>
    <s v="03"/>
    <s v="18S"/>
    <s v="18E"/>
    <s v="1.0 TO 2.5 ACRES HIGH"/>
    <x v="1"/>
    <n v="59316"/>
    <n v="1.36"/>
    <s v="000X"/>
    <n v="5960"/>
    <s v="N"/>
    <x v="168"/>
    <s v="WAY"/>
    <m/>
    <s v="BEVERLY HILLS"/>
    <m/>
    <s v="PINE RIDGE UNIT 3 PB 8 PG 51 LOT 8 BLK 67"/>
    <n v="17020"/>
    <n v="17020"/>
    <n v="0"/>
    <n v="17020"/>
    <n v="17020"/>
    <x v="1"/>
    <x v="1159"/>
    <n v="21000"/>
    <n v="2852"/>
    <n v="1590"/>
    <x v="1"/>
    <s v="WARRANTY DEED"/>
    <m/>
    <x v="6"/>
    <x v="2"/>
    <x v="2"/>
    <m/>
    <m/>
    <m/>
    <x v="2"/>
    <x v="1"/>
    <n v="0"/>
    <m/>
    <m/>
    <m/>
    <m/>
    <s v="METCALF MICHELLE ANN"/>
    <s v="MICHELLE ANN METCALF REV TRUST"/>
    <s v="6703 N PERCALE TER"/>
    <s v="DUNNELLON FL 34433"/>
  </r>
  <r>
    <x v="3399"/>
    <s v="18E17S320030  00670 0090"/>
    <s v="7492"/>
    <s v="PINE RIDGE UNITS 3 &amp; 4"/>
    <s v="0100"/>
    <s v="Single Family Residential"/>
    <s v="03"/>
    <s v="18S"/>
    <s v="18E"/>
    <s v="1.0 TO 2.5 ACRES HIGH"/>
    <x v="0"/>
    <n v="57779"/>
    <n v="1.33"/>
    <s v="000X"/>
    <n v="6002"/>
    <s v="N"/>
    <x v="168"/>
    <s v="WAY"/>
    <m/>
    <s v="BEVERLY HILLS"/>
    <m/>
    <s v="PINE RIDGE UNIT 3 PB 8 PG 51 LOT 9 BLK 67"/>
    <n v="222464"/>
    <n v="16580"/>
    <n v="205884"/>
    <n v="170115"/>
    <n v="145115"/>
    <x v="0"/>
    <x v="342"/>
    <n v="160000"/>
    <n v="2640"/>
    <n v="2442"/>
    <x v="0"/>
    <s v="SAME FAMILY/DEED FOL"/>
    <n v="1"/>
    <x v="26"/>
    <x v="1"/>
    <x v="0"/>
    <m/>
    <n v="2460"/>
    <n v="32"/>
    <x v="0"/>
    <x v="0"/>
    <n v="3399"/>
    <m/>
    <m/>
    <m/>
    <m/>
    <s v="WASHBURN GEORGE"/>
    <s v="WASHBURN LISA"/>
    <s v="6002 N ROSEBARK WAY"/>
    <s v="BEVERLY HILLS FL 34465 2203"/>
  </r>
  <r>
    <x v="3400"/>
    <s v="18E17S320030  00680 0060"/>
    <s v="7492"/>
    <s v="PINE RIDGE UNITS 3 &amp; 4"/>
    <s v="0100"/>
    <s v="Single Family Residential"/>
    <s v="34"/>
    <s v="17S"/>
    <s v="18E"/>
    <s v="STANDARD"/>
    <x v="0"/>
    <n v="48682"/>
    <n v="1.1200000000000001"/>
    <s v="000X"/>
    <n v="2773"/>
    <s v="W"/>
    <x v="165"/>
    <s v="DR"/>
    <m/>
    <s v="BEVERLY HILLS"/>
    <m/>
    <s v="PINE RIDGE UNIT 3 PB 8 PG 51 LOT 6 BLK 68"/>
    <n v="258730"/>
    <n v="17880"/>
    <n v="240850"/>
    <n v="193759"/>
    <n v="168759"/>
    <x v="0"/>
    <x v="11"/>
    <n v="18000"/>
    <n v="1619"/>
    <n v="1156"/>
    <x v="1"/>
    <s v="WARRANTY DEED"/>
    <n v="1"/>
    <x v="24"/>
    <x v="1"/>
    <x v="1"/>
    <n v="1"/>
    <n v="2653"/>
    <n v="32"/>
    <x v="1"/>
    <x v="0"/>
    <n v="3462"/>
    <m/>
    <m/>
    <m/>
    <m/>
    <s v="GUTIERREZ LUIS C"/>
    <s v="GUTIERREZ ILKA R"/>
    <s v="2773 W GOLDENROD DR"/>
    <s v="BEVERLY HILLS FL 34465"/>
  </r>
  <r>
    <x v="3401"/>
    <s v="18E17S320030  00680 0150"/>
    <s v="7492"/>
    <s v="PINE RIDGE UNITS 3 &amp; 4"/>
    <s v="0000"/>
    <s v="Vacant Residential"/>
    <s v="04"/>
    <s v="18S"/>
    <s v="18E"/>
    <s v="STANDARD"/>
    <x v="1"/>
    <n v="49432"/>
    <n v="1.1299999999999999"/>
    <s v="000X"/>
    <n v="2991"/>
    <s v="W"/>
    <x v="165"/>
    <s v="DR"/>
    <m/>
    <s v="BEVERLY HILLS"/>
    <m/>
    <s v="PINE RIDGE UNIT 3 PB 8 PG 51 LOT 15 BLK 68 "/>
    <n v="18160"/>
    <n v="18160"/>
    <n v="0"/>
    <n v="18160"/>
    <n v="18160"/>
    <x v="1"/>
    <x v="6"/>
    <n v="24000"/>
    <n v="1128"/>
    <n v="1250"/>
    <x v="1"/>
    <s v="FROM DEVELOPERS"/>
    <m/>
    <x v="6"/>
    <x v="2"/>
    <x v="2"/>
    <m/>
    <m/>
    <m/>
    <x v="2"/>
    <x v="1"/>
    <n v="0"/>
    <m/>
    <m/>
    <m/>
    <m/>
    <s v="PALMER NED S &amp; CHRISTINE ANN"/>
    <m/>
    <s v="302 EVANS RD"/>
    <s v="ZELIENOPLE PA 16063"/>
  </r>
  <r>
    <x v="3402"/>
    <s v="18E17S320030  00680 0190"/>
    <s v="7492"/>
    <s v="PINE RIDGE UNITS 3 &amp; 4"/>
    <s v="0000"/>
    <s v="Vacant Residential"/>
    <s v="33"/>
    <s v="17S"/>
    <s v="18E"/>
    <s v="STANDARD"/>
    <x v="1"/>
    <n v="48822"/>
    <n v="1.1200000000000001"/>
    <s v="000X"/>
    <n v="3059"/>
    <s v="W"/>
    <x v="164"/>
    <s v="DR"/>
    <m/>
    <s v="BEVERLY HILLS"/>
    <m/>
    <s v="PINE RIDGE UNIT 3 PB 8 PG 51 LOT 19 BLK 68"/>
    <n v="17930"/>
    <n v="17930"/>
    <n v="0"/>
    <n v="17930"/>
    <n v="17930"/>
    <x v="1"/>
    <x v="1160"/>
    <n v="26500"/>
    <n v="2999"/>
    <n v="1037"/>
    <x v="1"/>
    <s v="WARRANTY DEED"/>
    <m/>
    <x v="6"/>
    <x v="2"/>
    <x v="2"/>
    <m/>
    <m/>
    <m/>
    <x v="2"/>
    <x v="1"/>
    <n v="0"/>
    <m/>
    <m/>
    <m/>
    <m/>
    <s v="LEONARD LOUIS H"/>
    <s v="LEONARD ZOE M"/>
    <s v="3045 W DAFFODIL DR"/>
    <s v="BEVERLY HILLS FL 34465"/>
  </r>
  <r>
    <x v="3403"/>
    <s v="18E17S320030  00690 0020"/>
    <s v="7492"/>
    <s v="PINE RIDGE UNITS 3 &amp; 4"/>
    <s v="0100"/>
    <s v="Single Family Residential"/>
    <s v="33"/>
    <s v="17S"/>
    <s v="18E"/>
    <s v="STANDARD"/>
    <x v="0"/>
    <n v="43750"/>
    <n v="1"/>
    <s v="000X"/>
    <n v="3164"/>
    <s v="W"/>
    <x v="164"/>
    <s v="DR"/>
    <m/>
    <s v="BEVERLY HILLS"/>
    <m/>
    <s v="PINE RIDGE UNIT 3 PB 8 PG 51 LOT 2 BLK 69"/>
    <n v="178847"/>
    <n v="16070"/>
    <n v="162777"/>
    <n v="107165"/>
    <n v="82165"/>
    <x v="0"/>
    <x v="84"/>
    <n v="218500"/>
    <n v="2908"/>
    <n v="2011"/>
    <x v="0"/>
    <s v="WARRANTY DEED"/>
    <n v="1"/>
    <x v="14"/>
    <x v="1"/>
    <x v="0"/>
    <m/>
    <n v="1622"/>
    <n v="32"/>
    <x v="0"/>
    <x v="0"/>
    <n v="2551"/>
    <m/>
    <m/>
    <m/>
    <m/>
    <s v="LABRIE ROBERT P"/>
    <s v="LABRIE DENISE"/>
    <s v="3164 W DAFFODIL DR"/>
    <s v="BEVERLY HILLS FL 34465"/>
  </r>
  <r>
    <x v="3404"/>
    <s v="18E17S320030  00690 0080"/>
    <s v="7492"/>
    <s v="PINE RIDGE UNITS 3 &amp; 4"/>
    <s v="0100"/>
    <s v="Single Family Residential"/>
    <s v="04"/>
    <s v="18S"/>
    <s v="18E"/>
    <s v="1.0 TO 2.5 ACRES HIGH"/>
    <x v="0"/>
    <n v="58679"/>
    <n v="1.35"/>
    <s v="000X"/>
    <n v="3121"/>
    <s v="W"/>
    <x v="163"/>
    <s v="DR"/>
    <m/>
    <s v="BEVERLY HILLS"/>
    <m/>
    <s v="PINE RIDGE UNIT 3 LOT 8 BLK 69 DESC IN OR BK 841 PG 1377"/>
    <n v="221540"/>
    <n v="16840"/>
    <n v="204700"/>
    <n v="169259"/>
    <n v="144259"/>
    <x v="0"/>
    <x v="680"/>
    <n v="16500"/>
    <n v="841"/>
    <n v="1377"/>
    <x v="1"/>
    <s v="WARRANTY DEED"/>
    <n v="1"/>
    <x v="13"/>
    <x v="1"/>
    <x v="0"/>
    <m/>
    <n v="2556"/>
    <n v="32"/>
    <x v="0"/>
    <x v="0"/>
    <n v="3402"/>
    <m/>
    <m/>
    <m/>
    <m/>
    <s v="COX ROBERT W"/>
    <s v="COX ARLENE R"/>
    <s v="3121 W LANTANA DR"/>
    <s v="BEVERLY HILLS FL 34465"/>
  </r>
  <r>
    <x v="3405"/>
    <s v="18E17S320030  00690 0090"/>
    <s v="7492"/>
    <s v="PINE RIDGE UNITS 3 &amp; 4"/>
    <s v="0000"/>
    <s v="Vacant Residential"/>
    <s v="33"/>
    <s v="17S"/>
    <s v="18E"/>
    <s v="1.0 TO 2.5 ACRES HIGH"/>
    <x v="1"/>
    <n v="70766"/>
    <n v="1.62"/>
    <s v="000X"/>
    <n v="3153"/>
    <s v="W"/>
    <x v="163"/>
    <s v="DR"/>
    <m/>
    <s v="BEVERLY HILLS"/>
    <m/>
    <s v="PINE RIDGE UNIT 3 PB 8 PG 51 LOT 9 BLK 69"/>
    <n v="20310"/>
    <n v="20310"/>
    <n v="0"/>
    <n v="20310"/>
    <n v="20310"/>
    <x v="1"/>
    <x v="1161"/>
    <n v="15000"/>
    <n v="2809"/>
    <n v="1342"/>
    <x v="1"/>
    <s v="WARRANTY DEED"/>
    <m/>
    <x v="6"/>
    <x v="2"/>
    <x v="2"/>
    <m/>
    <m/>
    <m/>
    <x v="2"/>
    <x v="1"/>
    <n v="0"/>
    <m/>
    <m/>
    <m/>
    <m/>
    <s v="JOHNSON KIRK"/>
    <s v="DITCHFIELD AMANDA"/>
    <s v="PO BOX 2201"/>
    <s v="CRYSTAL RIVER FL 34423"/>
  </r>
  <r>
    <x v="3406"/>
    <s v="18E17S320030  00690 0110"/>
    <s v="7492"/>
    <s v="PINE RIDGE UNITS 3 &amp; 4"/>
    <s v="0100"/>
    <s v="Single Family Residential"/>
    <s v="33"/>
    <s v="17S"/>
    <s v="18E"/>
    <s v="STANDARD"/>
    <x v="0"/>
    <n v="51602"/>
    <n v="1.18"/>
    <s v="000X"/>
    <n v="3227"/>
    <s v="W"/>
    <x v="163"/>
    <s v="DR"/>
    <m/>
    <s v="BEVERLY HILLS"/>
    <m/>
    <s v="PINE RIDGE UNIT 3 PB 8 PG 51 LOT 11 BLK 69"/>
    <n v="266302"/>
    <n v="18950"/>
    <n v="247352"/>
    <n v="209691"/>
    <n v="184691"/>
    <x v="0"/>
    <x v="401"/>
    <n v="235000"/>
    <n v="2651"/>
    <n v="64"/>
    <x v="0"/>
    <s v="WARRANTY DEED"/>
    <n v="1"/>
    <x v="11"/>
    <x v="0"/>
    <x v="0"/>
    <m/>
    <n v="2930"/>
    <n v="32"/>
    <x v="0"/>
    <x v="0"/>
    <n v="3823"/>
    <m/>
    <m/>
    <m/>
    <m/>
    <s v="DAVIS ERNEST K"/>
    <s v="DAVIS GRACE M"/>
    <s v="3227 WS LANTANA DR"/>
    <s v="BEVERLY HILLS FL 34465"/>
  </r>
  <r>
    <x v="3407"/>
    <s v="18E17S320030  00700 0140"/>
    <s v="7492"/>
    <s v="PINE RIDGE UNITS 3 &amp; 4"/>
    <s v="0100"/>
    <s v="Single Family Residential"/>
    <s v="04"/>
    <s v="18S"/>
    <s v="18E"/>
    <s v="STANDARD"/>
    <x v="0"/>
    <n v="43750"/>
    <n v="1"/>
    <s v="000X"/>
    <n v="3397"/>
    <s v="W"/>
    <x v="169"/>
    <s v="DR"/>
    <m/>
    <s v="BEVERLY HILLS"/>
    <m/>
    <s v="PINE RIDGE UNIT 3 PB 8 PG 51 LOT 14 BLK 70"/>
    <n v="197193"/>
    <n v="16070"/>
    <n v="181123"/>
    <n v="187103"/>
    <n v="157103"/>
    <x v="0"/>
    <x v="804"/>
    <n v="265000"/>
    <n v="3095"/>
    <n v="1231"/>
    <x v="0"/>
    <s v="WARRANTY DEED"/>
    <n v="1"/>
    <x v="26"/>
    <x v="1"/>
    <x v="0"/>
    <m/>
    <n v="1995"/>
    <n v="32"/>
    <x v="1"/>
    <x v="0"/>
    <n v="3055"/>
    <m/>
    <m/>
    <m/>
    <m/>
    <s v="STEWART JOHNNY E"/>
    <s v="HICKMAN GAILE F"/>
    <s v="3397 W PROMONTORY DR"/>
    <s v="BEVERLY HILLS FL 34465"/>
  </r>
  <r>
    <x v="3408"/>
    <s v="18E17S320030  00700 0200"/>
    <s v="7492"/>
    <s v="PINE RIDGE UNITS 3 &amp; 4"/>
    <s v="0100"/>
    <s v="Single Family Residential"/>
    <s v="33"/>
    <s v="17S"/>
    <s v="18E"/>
    <s v="STANDARD"/>
    <x v="0"/>
    <n v="43580"/>
    <n v="1"/>
    <s v="000X"/>
    <n v="3473"/>
    <s v="W"/>
    <x v="169"/>
    <s v="DR"/>
    <m/>
    <s v="BEVERLY HILLS"/>
    <m/>
    <s v="PINE RIDGE UNIT 3 PB 8 PG 51 LOT 20 BLK 70"/>
    <n v="229566"/>
    <n v="16010"/>
    <n v="213556"/>
    <n v="188484"/>
    <n v="163484"/>
    <x v="0"/>
    <x v="1162"/>
    <n v="200000"/>
    <n v="2857"/>
    <n v="2141"/>
    <x v="0"/>
    <s v="WARRANTY DEED"/>
    <n v="1"/>
    <x v="5"/>
    <x v="1"/>
    <x v="0"/>
    <m/>
    <n v="2177"/>
    <n v="32"/>
    <x v="0"/>
    <x v="0"/>
    <n v="3026"/>
    <m/>
    <m/>
    <m/>
    <m/>
    <s v="YELLICO VERONICA S BOYLE"/>
    <s v="ASHBY STEVEN R"/>
    <s v="3473 W PROMONTORY DR"/>
    <s v="BEVERLY HILLS FL 34465"/>
  </r>
  <r>
    <x v="3409"/>
    <s v="18E17S320030  00710 0010"/>
    <s v="7492"/>
    <s v="PINE RIDGE UNITS 3 &amp; 4"/>
    <s v="0100"/>
    <s v="Single Family Residential"/>
    <s v="33"/>
    <s v="17S"/>
    <s v="18E"/>
    <s v="STANDARD"/>
    <x v="0"/>
    <n v="44864"/>
    <n v="1.03"/>
    <s v="000X"/>
    <n v="3472"/>
    <s v="W"/>
    <x v="169"/>
    <s v="DR"/>
    <m/>
    <s v="BEVERLY HILLS"/>
    <m/>
    <s v="PINE RIDGE UNIT 3 PB 8 PG 51 LOT 1 BLK 71"/>
    <n v="275142"/>
    <n v="16480"/>
    <n v="258662"/>
    <n v="246558"/>
    <n v="221558"/>
    <x v="0"/>
    <x v="1151"/>
    <n v="253000"/>
    <n v="2846"/>
    <n v="354"/>
    <x v="0"/>
    <s v="WARRANTY DEED"/>
    <n v="1"/>
    <x v="11"/>
    <x v="5"/>
    <x v="1"/>
    <m/>
    <n v="2647"/>
    <n v="32"/>
    <x v="0"/>
    <x v="0"/>
    <n v="3567"/>
    <m/>
    <m/>
    <m/>
    <m/>
    <s v="DEMIEN ROBERT MICHAEL"/>
    <s v="DEMIEN KATHLEEN ANDREA"/>
    <s v="3472 W PROMONTORY DR"/>
    <s v="BEVERLY HILLS FL 34465"/>
  </r>
  <r>
    <x v="3410"/>
    <s v="18E17S320030  00710 0040"/>
    <s v="7492"/>
    <s v="PINE RIDGE UNITS 3 &amp; 4"/>
    <s v="0100"/>
    <s v="Single Family Residential"/>
    <s v="04"/>
    <s v="18S"/>
    <s v="18E"/>
    <s v="STANDARD"/>
    <x v="0"/>
    <n v="46250"/>
    <n v="1.06"/>
    <s v="000X"/>
    <n v="3396"/>
    <s v="W"/>
    <x v="169"/>
    <s v="DR"/>
    <m/>
    <s v="BEVERLY HILLS"/>
    <m/>
    <s v="PINE RIDGE UNIT 3 PB 8 PG 51 LOT 4 BLK 71"/>
    <n v="265025"/>
    <n v="16990"/>
    <n v="248035"/>
    <n v="198914"/>
    <n v="173914"/>
    <x v="0"/>
    <x v="532"/>
    <n v="14000"/>
    <n v="1362"/>
    <n v="243"/>
    <x v="1"/>
    <s v="WARRANTY DEED"/>
    <n v="1"/>
    <x v="22"/>
    <x v="1"/>
    <x v="0"/>
    <m/>
    <n v="2480"/>
    <n v="32"/>
    <x v="0"/>
    <x v="0"/>
    <n v="3496"/>
    <m/>
    <m/>
    <m/>
    <m/>
    <s v="TURSCHMANN EDWARD F JR"/>
    <s v="TURSCHMANN LINDA B"/>
    <s v="3396 W PROMONTORY DR"/>
    <s v="BEVERLY HILLS FL 34465"/>
  </r>
  <r>
    <x v="3411"/>
    <s v="18E17S320030  00660 0030"/>
    <s v="7492"/>
    <s v="PINE RIDGE UNITS 3 &amp; 4"/>
    <s v="0100"/>
    <s v="Single Family Residential"/>
    <s v="03"/>
    <s v="18S"/>
    <s v="18E"/>
    <s v="STANDARD"/>
    <x v="0"/>
    <n v="43530"/>
    <n v="1"/>
    <s v="000X"/>
    <n v="5970"/>
    <s v="N"/>
    <x v="167"/>
    <s v="WAY"/>
    <m/>
    <s v="BEVERLY HILLS"/>
    <m/>
    <s v="PINE RIDGE UNIT 3 PB 8 PG 51 LOT 3 BLK 66 "/>
    <n v="229123"/>
    <n v="15990"/>
    <n v="213133"/>
    <n v="168434"/>
    <n v="143434"/>
    <x v="0"/>
    <x v="308"/>
    <n v="8500"/>
    <n v="1156"/>
    <n v="616"/>
    <x v="1"/>
    <s v="WARRANTY DEED"/>
    <n v="1"/>
    <x v="10"/>
    <x v="1"/>
    <x v="0"/>
    <m/>
    <n v="2522"/>
    <n v="32"/>
    <x v="0"/>
    <x v="0"/>
    <n v="3249"/>
    <m/>
    <m/>
    <m/>
    <m/>
    <s v="SLAGLE MICHAEL S"/>
    <m/>
    <s v="5970 N LARKSPUR WAY"/>
    <s v="BEVERLY HILLS  FL 34465"/>
  </r>
  <r>
    <x v="3412"/>
    <s v="18E17S320030  00670 0070"/>
    <s v="7492"/>
    <s v="PINE RIDGE UNITS 3 &amp; 4"/>
    <s v="0000"/>
    <s v="Vacant Residential"/>
    <s v="03"/>
    <s v="18S"/>
    <s v="18E"/>
    <s v="1.0 TO 2.5 ACRES HIGH"/>
    <x v="1"/>
    <n v="56468"/>
    <n v="1.3"/>
    <s v="000X"/>
    <n v="5924"/>
    <s v="N"/>
    <x v="168"/>
    <s v="WAY"/>
    <m/>
    <s v="BEVERLY HILLS"/>
    <m/>
    <s v="PINE RIDGE UNIT 3 PB 8 PG 51 LOT 7 BLK 67"/>
    <n v="15630"/>
    <n v="15630"/>
    <n v="0"/>
    <n v="15630"/>
    <n v="15630"/>
    <x v="1"/>
    <x v="434"/>
    <n v="25000"/>
    <n v="2299"/>
    <n v="2380"/>
    <x v="1"/>
    <s v="WARRANTY DEED"/>
    <m/>
    <x v="6"/>
    <x v="2"/>
    <x v="2"/>
    <m/>
    <m/>
    <m/>
    <x v="2"/>
    <x v="1"/>
    <n v="0"/>
    <m/>
    <m/>
    <m/>
    <m/>
    <s v="ABEL CAROL"/>
    <m/>
    <s v="4141 W BONANZA DR"/>
    <s v="BEVERLY HILLS FL 34465"/>
  </r>
  <r>
    <x v="3413"/>
    <s v="18E17S320030  00680 0030"/>
    <s v="7492"/>
    <s v="PINE RIDGE UNITS 3 &amp; 4"/>
    <s v="0100"/>
    <s v="Single Family Residential"/>
    <s v="34"/>
    <s v="17S"/>
    <s v="18E"/>
    <s v="STANDARD"/>
    <x v="0"/>
    <n v="49842"/>
    <n v="1.1399999999999999"/>
    <s v="000X"/>
    <n v="2679"/>
    <s v="W"/>
    <x v="165"/>
    <s v="DR"/>
    <m/>
    <s v="BEVERLY HILLS"/>
    <m/>
    <s v="PINE RIDGE UNIT 3 PB 8 PG 51LOT 3 BLK 68"/>
    <n v="271801"/>
    <n v="18310"/>
    <n v="253491"/>
    <n v="201929"/>
    <n v="171929"/>
    <x v="0"/>
    <x v="469"/>
    <n v="380000"/>
    <n v="1910"/>
    <n v="227"/>
    <x v="0"/>
    <s v="WARRANTY DEED"/>
    <n v="1"/>
    <x v="23"/>
    <x v="1"/>
    <x v="1"/>
    <m/>
    <n v="2791"/>
    <n v="32"/>
    <x v="0"/>
    <x v="0"/>
    <n v="3870"/>
    <m/>
    <m/>
    <m/>
    <m/>
    <s v="MORTON HUGH E"/>
    <s v="MORTON MARGIE C"/>
    <s v="2679 W GOLDENROD DR"/>
    <s v="BEVERLY HILLS FL 34465"/>
  </r>
  <r>
    <x v="3414"/>
    <s v="18E17S320030  00680 0050"/>
    <s v="7492"/>
    <s v="PINE RIDGE UNITS 3 &amp; 4"/>
    <s v="0100"/>
    <s v="Single Family Residential"/>
    <s v="34"/>
    <s v="17S"/>
    <s v="18E"/>
    <s v="STANDARD"/>
    <x v="0"/>
    <n v="48682"/>
    <n v="1.1200000000000001"/>
    <s v="000X"/>
    <n v="2731"/>
    <s v="W"/>
    <x v="165"/>
    <s v="DR"/>
    <m/>
    <s v="BEVERLY HILLS"/>
    <m/>
    <s v="PINE RIDGE UNIT 3 PB 8 PG 51 LOT 5 BLK 68"/>
    <n v="270855"/>
    <n v="17880"/>
    <n v="252975"/>
    <n v="206182"/>
    <n v="181182"/>
    <x v="0"/>
    <x v="72"/>
    <n v="252000"/>
    <n v="1698"/>
    <n v="395"/>
    <x v="0"/>
    <s v="WARRANTY DEED"/>
    <n v="1"/>
    <x v="5"/>
    <x v="1"/>
    <x v="0"/>
    <n v="1"/>
    <n v="2571"/>
    <n v="32"/>
    <x v="0"/>
    <x v="0"/>
    <n v="3485"/>
    <m/>
    <m/>
    <m/>
    <m/>
    <s v="WELLS ELBERT W"/>
    <s v="WELLS KATHLEEN M"/>
    <s v="2731 W GOLDENROD DR"/>
    <s v="BEVERLY HILLS FL 34465"/>
  </r>
  <r>
    <x v="3415"/>
    <s v="18E17S320030  00680 0130"/>
    <s v="7492"/>
    <s v="PINE RIDGE UNITS 3 &amp; 4"/>
    <s v="0100"/>
    <s v="Single Family Residential"/>
    <s v="34"/>
    <s v="17S"/>
    <s v="18E"/>
    <s v="STANDARD"/>
    <x v="0"/>
    <n v="54152"/>
    <n v="1.24"/>
    <s v="000X"/>
    <n v="2961"/>
    <s v="W"/>
    <x v="165"/>
    <s v="DR"/>
    <m/>
    <s v="BEVERLY HILLS"/>
    <m/>
    <s v="PINE RIDGE UNIT 3 PB 8 PG 51 LOT 13 BLK 68"/>
    <n v="242284"/>
    <n v="19890"/>
    <n v="222394"/>
    <n v="193076"/>
    <n v="168076"/>
    <x v="0"/>
    <x v="193"/>
    <n v="215800"/>
    <n v="1649"/>
    <n v="1854"/>
    <x v="0"/>
    <s v="WARRANTY DEED"/>
    <n v="1"/>
    <x v="22"/>
    <x v="1"/>
    <x v="0"/>
    <m/>
    <n v="2196"/>
    <n v="32"/>
    <x v="0"/>
    <x v="0"/>
    <n v="3112"/>
    <m/>
    <m/>
    <m/>
    <m/>
    <s v="HENDERSON TIMOTHY A"/>
    <s v="HENDERSON PATSY E"/>
    <s v="2961 W GOLDENROD DR"/>
    <s v="BEVERLY HILLS FL 34465"/>
  </r>
  <r>
    <x v="3416"/>
    <s v="18E17S320030  00680 0160"/>
    <s v="7492"/>
    <s v="PINE RIDGE UNITS 3 &amp; 4"/>
    <s v="0100"/>
    <s v="Single Family Residential"/>
    <s v="04"/>
    <s v="18S"/>
    <s v="18E"/>
    <s v="STANDARD"/>
    <x v="0"/>
    <n v="45530"/>
    <n v="1.05"/>
    <s v="000X"/>
    <n v="3077"/>
    <s v="W"/>
    <x v="163"/>
    <s v="DR"/>
    <m/>
    <s v="BEVERLY HILLS"/>
    <m/>
    <s v="PINE RIDGE UNIT 3 PB 8 PG 51 LOT 16 BLK 68"/>
    <n v="286940"/>
    <n v="16720"/>
    <n v="270220"/>
    <n v="261704"/>
    <n v="236704"/>
    <x v="0"/>
    <x v="1163"/>
    <n v="284000"/>
    <n v="2808"/>
    <n v="1764"/>
    <x v="0"/>
    <s v="WARRANTY DEED"/>
    <n v="1"/>
    <x v="0"/>
    <x v="1"/>
    <x v="1"/>
    <m/>
    <n v="2885"/>
    <n v="32"/>
    <x v="0"/>
    <x v="0"/>
    <n v="3963"/>
    <m/>
    <m/>
    <m/>
    <m/>
    <s v="KOWALSKI LAWRENCE D"/>
    <s v="KOWALSKI LESLIE A"/>
    <s v="3077 W LANTANA DR"/>
    <s v="BEVERLY HILLS FL 34465 2212"/>
  </r>
  <r>
    <x v="3417"/>
    <s v="18E17S320030  00700 0080"/>
    <s v="7492"/>
    <s v="PINE RIDGE UNITS 3 &amp; 4"/>
    <s v="0100"/>
    <s v="Single Family Residential"/>
    <s v="33"/>
    <s v="17S"/>
    <s v="18E"/>
    <s v="STANDARD"/>
    <x v="0"/>
    <n v="43761"/>
    <n v="1"/>
    <s v="000X"/>
    <n v="3223"/>
    <s v="W"/>
    <x v="164"/>
    <s v="DR"/>
    <m/>
    <s v="BEVERLY HILLS"/>
    <m/>
    <s v="PINE RIDGE UNIT 3 PB 8 PG 51 LOT 8 BLK 70"/>
    <n v="248317"/>
    <n v="16070"/>
    <n v="232247"/>
    <n v="106854"/>
    <n v="81854"/>
    <x v="0"/>
    <x v="615"/>
    <n v="20000"/>
    <n v="2783"/>
    <n v="256"/>
    <x v="1"/>
    <s v="WARRANTY DEED"/>
    <n v="1"/>
    <x v="12"/>
    <x v="1"/>
    <x v="0"/>
    <m/>
    <n v="2288"/>
    <n v="32"/>
    <x v="0"/>
    <x v="0"/>
    <n v="3175"/>
    <m/>
    <m/>
    <m/>
    <m/>
    <s v="FRANCIS CARLTON H"/>
    <s v="FRANCIS JOAN"/>
    <s v="3223 W DAFFODIL DR"/>
    <s v="BEVERLY HILLS FL 34465 2224"/>
  </r>
  <r>
    <x v="3418"/>
    <s v="18E17S320030  00700 0110"/>
    <s v="7492"/>
    <s v="PINE RIDGE UNITS 3 &amp; 4"/>
    <s v="0100"/>
    <s v="Single Family Residential"/>
    <s v="04"/>
    <s v="18S"/>
    <s v="18E"/>
    <s v="STANDARD"/>
    <x v="0"/>
    <n v="52211"/>
    <n v="1.2"/>
    <s v="000X"/>
    <n v="3275"/>
    <s v="W"/>
    <x v="164"/>
    <s v="DR"/>
    <m/>
    <s v="BEVERLY HILLS"/>
    <m/>
    <s v="PINE RIDGE UNIT 3 PB 8 PG 51 LOT 11 BLK 70"/>
    <n v="208260"/>
    <n v="19180"/>
    <n v="189080"/>
    <n v="158048"/>
    <n v="133048"/>
    <x v="0"/>
    <x v="574"/>
    <n v="125000"/>
    <n v="1212"/>
    <n v="1327"/>
    <x v="0"/>
    <s v="WARRANTY DEED"/>
    <n v="1"/>
    <x v="16"/>
    <x v="1"/>
    <x v="0"/>
    <m/>
    <n v="2017"/>
    <n v="32"/>
    <x v="0"/>
    <x v="0"/>
    <n v="3047"/>
    <m/>
    <m/>
    <m/>
    <m/>
    <s v="OBYRNE JOAN M"/>
    <s v="OBYRNE DANIEL J"/>
    <s v="3275 W DAFFODIL DR"/>
    <s v="BEVERLY HILLS FL 34465"/>
  </r>
  <r>
    <x v="3419"/>
    <s v="18E17S320030  00700 0150"/>
    <s v="7492"/>
    <s v="PINE RIDGE UNITS 3 &amp; 4"/>
    <s v="0100"/>
    <s v="Single Family Residential"/>
    <s v="33"/>
    <s v="17S"/>
    <s v="18E"/>
    <s v="STANDARD"/>
    <x v="0"/>
    <n v="43750"/>
    <n v="1"/>
    <s v="000X"/>
    <n v="3409"/>
    <s v="W"/>
    <x v="169"/>
    <s v="DR"/>
    <m/>
    <s v="BEVERLY HILLS"/>
    <m/>
    <s v="PINE RIDGE UNIT 3 PB 8 PGS 51-67 LOT 15 BLK 70"/>
    <n v="212657"/>
    <n v="16070"/>
    <n v="196587"/>
    <n v="174346"/>
    <n v="149346"/>
    <x v="0"/>
    <x v="143"/>
    <n v="281000"/>
    <n v="1890"/>
    <n v="1206"/>
    <x v="0"/>
    <s v="WARRANTY DEED"/>
    <n v="1"/>
    <x v="22"/>
    <x v="1"/>
    <x v="0"/>
    <m/>
    <n v="1750"/>
    <n v="32"/>
    <x v="0"/>
    <x v="0"/>
    <n v="2443"/>
    <m/>
    <m/>
    <m/>
    <m/>
    <s v="MARSHALL DENNIS A"/>
    <s v="MARSHALL CAROL A"/>
    <s v="3409 W PROMONTORY DR"/>
    <s v="BEVERLY HILLS FL 34465"/>
  </r>
  <r>
    <x v="3420"/>
    <s v="18E17S320030  00650 0190"/>
    <s v="7492"/>
    <s v="PINE RIDGE UNITS 3 &amp; 4"/>
    <s v="0100"/>
    <s v="Single Family Residential"/>
    <s v="03"/>
    <s v="18S"/>
    <s v="18E"/>
    <s v="STANDARD"/>
    <x v="0"/>
    <n v="43696"/>
    <n v="1"/>
    <s v="000X"/>
    <n v="5915"/>
    <s v="N"/>
    <x v="167"/>
    <s v="WAY"/>
    <m/>
    <s v="BEVERLY HILLS"/>
    <m/>
    <s v="PINE RIDGE UNIT 3 PB 8 PG 51 LOT 19 BLK 65"/>
    <n v="205688"/>
    <n v="16050"/>
    <n v="189638"/>
    <n v="133281"/>
    <n v="108281"/>
    <x v="0"/>
    <x v="21"/>
    <n v="10000"/>
    <n v="1075"/>
    <n v="845"/>
    <x v="1"/>
    <s v="WARRANTY DEED"/>
    <n v="1"/>
    <x v="21"/>
    <x v="0"/>
    <x v="0"/>
    <m/>
    <n v="2081"/>
    <n v="32"/>
    <x v="0"/>
    <x v="0"/>
    <n v="3052"/>
    <m/>
    <m/>
    <m/>
    <m/>
    <s v="JOHNSON STANLEY R"/>
    <s v="JOHNSON BONNIE C"/>
    <s v="5915 N LARKSPUR WAY"/>
    <s v="BEVERLY HILLS FL 34465"/>
  </r>
  <r>
    <x v="3421"/>
    <s v="18E17S320030  00660 0090"/>
    <s v="7492"/>
    <s v="PINE RIDGE UNITS 3 &amp; 4"/>
    <s v="0100"/>
    <s v="Single Family Residential"/>
    <s v="03"/>
    <s v="18S"/>
    <s v="18E"/>
    <s v="STANDARD"/>
    <x v="0"/>
    <n v="44226"/>
    <n v="1.02"/>
    <s v="000X"/>
    <n v="5780"/>
    <s v="N"/>
    <x v="167"/>
    <s v="WAY"/>
    <m/>
    <s v="BEVERLY HILLS"/>
    <m/>
    <s v="PINE RIDGE UNIT 3 PB 8 PG 51  LOT 9 BLK 66"/>
    <n v="225100"/>
    <n v="16240"/>
    <n v="208860"/>
    <n v="184792"/>
    <n v="159792"/>
    <x v="0"/>
    <x v="1164"/>
    <n v="200000"/>
    <n v="2791"/>
    <n v="921"/>
    <x v="0"/>
    <s v="WARRANTY DEED"/>
    <n v="1"/>
    <x v="18"/>
    <x v="0"/>
    <x v="0"/>
    <m/>
    <n v="2300"/>
    <n v="32"/>
    <x v="0"/>
    <x v="0"/>
    <n v="3345"/>
    <m/>
    <m/>
    <m/>
    <m/>
    <s v="SYSONEXAY SO"/>
    <m/>
    <s v="5780 N LARKSPUR WAY"/>
    <s v="BEVERLY HILLS FL 34465"/>
  </r>
  <r>
    <x v="3422"/>
    <s v="18E17S320030  00660 0130"/>
    <s v="7492"/>
    <s v="PINE RIDGE UNITS 3 &amp; 4"/>
    <s v="0000"/>
    <s v="Vacant Residential"/>
    <s v="03"/>
    <s v="18S"/>
    <s v="18E"/>
    <s v="STANDARD"/>
    <x v="1"/>
    <n v="48763"/>
    <n v="1.1200000000000001"/>
    <s v="000X"/>
    <n v="5945"/>
    <s v="N"/>
    <x v="168"/>
    <s v="WAY"/>
    <m/>
    <s v="BEVERLY HILLS"/>
    <m/>
    <s v="PINE RIDGE UNIT 3 LOT 13 BLK 66 DESC IN OR BK 579 PG 1005 "/>
    <n v="17910"/>
    <n v="17910"/>
    <n v="0"/>
    <n v="17910"/>
    <n v="17910"/>
    <x v="1"/>
    <x v="245"/>
    <n v="8300"/>
    <n v="579"/>
    <n v="1005"/>
    <x v="1"/>
    <s v="WARRANTY DEED"/>
    <m/>
    <x v="6"/>
    <x v="2"/>
    <x v="2"/>
    <m/>
    <m/>
    <m/>
    <x v="2"/>
    <x v="1"/>
    <n v="0"/>
    <m/>
    <m/>
    <m/>
    <m/>
    <s v="HUNT ROY L EST"/>
    <s v="ATTN JAMES R HUNT"/>
    <s v="2368 W WILLIAMS RD"/>
    <s v="OAK HARBOR WA 98277"/>
  </r>
  <r>
    <x v="3423"/>
    <s v="18E17S320030  00690 0050"/>
    <s v="7492"/>
    <s v="PINE RIDGE UNITS 3 &amp; 4"/>
    <s v="0000"/>
    <s v="Vacant Residential"/>
    <s v="33"/>
    <s v="17S"/>
    <s v="18E"/>
    <s v="STANDARD"/>
    <x v="1"/>
    <n v="43750"/>
    <n v="1"/>
    <s v="000X"/>
    <n v="3120"/>
    <s v="W"/>
    <x v="164"/>
    <s v="DR"/>
    <m/>
    <s v="BEVERLY HILLS"/>
    <m/>
    <s v="PINE RIDGE UNIT 3 LOT 5 BLK 69 DESCR IN O R BK 586 PG 1807"/>
    <n v="16070"/>
    <n v="16070"/>
    <n v="0"/>
    <n v="16070"/>
    <n v="16070"/>
    <x v="1"/>
    <x v="749"/>
    <n v="21000"/>
    <n v="2896"/>
    <n v="232"/>
    <x v="1"/>
    <s v="WARRANTY DEED"/>
    <m/>
    <x v="6"/>
    <x v="2"/>
    <x v="2"/>
    <m/>
    <m/>
    <m/>
    <x v="2"/>
    <x v="1"/>
    <n v="0"/>
    <m/>
    <m/>
    <m/>
    <m/>
    <s v="CONN DONALD FRANCIS"/>
    <s v="CONN JANE CRAWFORD"/>
    <s v="3136 W DAFFODIL DR"/>
    <s v="BEVERLY HILLS FL 34465"/>
  </r>
  <r>
    <x v="3424"/>
    <s v="18E17S320030  00700 0050"/>
    <s v="7492"/>
    <s v="PINE RIDGE UNITS 3 &amp; 4"/>
    <s v="0100"/>
    <s v="Single Family Residential"/>
    <s v="33"/>
    <s v="17S"/>
    <s v="18E"/>
    <s v="STANDARD"/>
    <x v="0"/>
    <n v="47591"/>
    <n v="1.0900000000000001"/>
    <s v="000X"/>
    <n v="3179"/>
    <s v="W"/>
    <x v="164"/>
    <s v="DR"/>
    <m/>
    <s v="BEVERLY HILLS"/>
    <m/>
    <s v="PINE RIDGE UNIT 3 PB 8 PG 51 LOT 5 BLK 70"/>
    <n v="229170"/>
    <n v="17480"/>
    <n v="211690"/>
    <n v="229170"/>
    <n v="229170"/>
    <x v="0"/>
    <x v="77"/>
    <n v="269900"/>
    <n v="2972"/>
    <n v="1814"/>
    <x v="0"/>
    <s v="WARRANTY DEED"/>
    <n v="1"/>
    <x v="11"/>
    <x v="1"/>
    <x v="0"/>
    <m/>
    <n v="2062"/>
    <n v="32"/>
    <x v="0"/>
    <x v="0"/>
    <n v="3034"/>
    <m/>
    <m/>
    <m/>
    <m/>
    <s v="BROOKS BOOKER T"/>
    <s v="BROOKS ROZINA"/>
    <s v="3179 W DAFFODIL DR"/>
    <s v="BEVERLY HILLS FL 34465"/>
  </r>
  <r>
    <x v="3425"/>
    <s v="18E17S320030  00700 0160"/>
    <s v="7492"/>
    <s v="PINE RIDGE UNITS 3 &amp; 4"/>
    <s v="0000"/>
    <s v="Vacant Residential"/>
    <s v="33"/>
    <s v="17S"/>
    <s v="18E"/>
    <s v="STANDARD"/>
    <x v="1"/>
    <n v="43750"/>
    <n v="1"/>
    <s v="000X"/>
    <n v="3421"/>
    <s v="W"/>
    <x v="169"/>
    <s v="DR"/>
    <m/>
    <s v="BEVERLY HILLS"/>
    <m/>
    <s v="PINE RIDGE UNIT 3 PB 8 PG 51  LOT 16 BLK 70  DESC IN OR BK"/>
    <n v="16070"/>
    <n v="16070"/>
    <n v="0"/>
    <n v="16070"/>
    <n v="16070"/>
    <x v="1"/>
    <x v="437"/>
    <n v="251000"/>
    <n v="2830"/>
    <n v="727"/>
    <x v="0"/>
    <s v="SALE / MORE THAN 1 PARCEL"/>
    <m/>
    <x v="6"/>
    <x v="2"/>
    <x v="2"/>
    <m/>
    <m/>
    <m/>
    <x v="2"/>
    <x v="1"/>
    <n v="0"/>
    <m/>
    <m/>
    <m/>
    <m/>
    <s v="RADER WILLIAM A"/>
    <m/>
    <s v="3435 W PROMONTORY DR"/>
    <s v="BEVERLY HILLS FL 34465"/>
  </r>
  <r>
    <x v="3426"/>
    <s v="18E17S320030  00720 0010"/>
    <s v="7492"/>
    <s v="PINE RIDGE UNITS 3 &amp; 4"/>
    <s v="0000"/>
    <s v="Vacant Residential"/>
    <s v="33"/>
    <s v="17S"/>
    <s v="18E"/>
    <s v="STANDARD"/>
    <x v="1"/>
    <n v="47720"/>
    <n v="1.1000000000000001"/>
    <s v="000X"/>
    <n v="6084"/>
    <s v="N"/>
    <x v="170"/>
    <s v="TER"/>
    <m/>
    <s v="BEVERLY HILLS"/>
    <m/>
    <s v="PINE RIDGE UNIT 3 PB 8 PG 51 LOT 1 BLK 72 "/>
    <n v="17530"/>
    <n v="17530"/>
    <n v="0"/>
    <n v="17530"/>
    <n v="17530"/>
    <x v="1"/>
    <x v="682"/>
    <n v="18300"/>
    <n v="1186"/>
    <n v="355"/>
    <x v="1"/>
    <s v="FROM DEVELOPERS"/>
    <m/>
    <x v="6"/>
    <x v="2"/>
    <x v="2"/>
    <m/>
    <m/>
    <m/>
    <x v="2"/>
    <x v="1"/>
    <n v="0"/>
    <m/>
    <m/>
    <m/>
    <m/>
    <s v="MANAG ROMER L"/>
    <m/>
    <s v="2316 JULIE LN"/>
    <s v="SOUTH SAN FRANCISCO CA 94080"/>
  </r>
  <r>
    <x v="3427"/>
    <s v="18E17S320030  00740 0080"/>
    <s v="7492"/>
    <s v="PINE RIDGE UNITS 3 &amp; 4"/>
    <s v="0000"/>
    <s v="Vacant Residential"/>
    <s v="04"/>
    <s v="18S"/>
    <s v="18E"/>
    <s v="STANDARD"/>
    <x v="1"/>
    <n v="43756"/>
    <n v="1"/>
    <s v="000X"/>
    <n v="5894"/>
    <s v="N"/>
    <x v="93"/>
    <s v="DR"/>
    <m/>
    <s v="BEVERLY HILLS"/>
    <m/>
    <s v="PINE RIDGE UNIT 3 PB 8 PG 51  LOT 8 BLK 74"/>
    <n v="16070"/>
    <n v="16070"/>
    <n v="0"/>
    <n v="16070"/>
    <n v="16070"/>
    <x v="1"/>
    <x v="410"/>
    <n v="25000"/>
    <n v="3072"/>
    <n v="239"/>
    <x v="1"/>
    <s v="WARRANTY DEED"/>
    <m/>
    <x v="6"/>
    <x v="2"/>
    <x v="2"/>
    <m/>
    <m/>
    <m/>
    <x v="2"/>
    <x v="1"/>
    <n v="0"/>
    <m/>
    <m/>
    <m/>
    <m/>
    <s v="BONNER DIANE"/>
    <m/>
    <s v="4143 DURAN LN"/>
    <s v="AUBURN GA 30011"/>
  </r>
  <r>
    <x v="3428"/>
    <s v="18E17S320030  00740 0190"/>
    <s v="7492"/>
    <s v="PINE RIDGE UNITS 3 &amp; 4"/>
    <s v="0100"/>
    <s v="Single Family Residential"/>
    <s v="33"/>
    <s v="17S"/>
    <s v="18E"/>
    <s v="1.0 TO 2.5 ACRES HIGH"/>
    <x v="0"/>
    <n v="59214"/>
    <n v="1.36"/>
    <s v="000X"/>
    <n v="3744"/>
    <s v="W"/>
    <x v="169"/>
    <s v="DR"/>
    <m/>
    <s v="BEVERLY HILLS"/>
    <m/>
    <s v="PINE RIDGE UNIT 3 LOT 19 BLK 74"/>
    <n v="163185"/>
    <n v="17080"/>
    <n v="146105"/>
    <n v="116588"/>
    <n v="91588"/>
    <x v="0"/>
    <x v="1165"/>
    <n v="13300"/>
    <n v="866"/>
    <n v="1203"/>
    <x v="1"/>
    <s v="WARRANTY DEED"/>
    <n v="1"/>
    <x v="16"/>
    <x v="1"/>
    <x v="0"/>
    <m/>
    <n v="1760"/>
    <n v="32"/>
    <x v="0"/>
    <x v="0"/>
    <n v="2496"/>
    <m/>
    <m/>
    <m/>
    <m/>
    <s v="REGAN RICHARD J"/>
    <s v="REGAN EDITH E"/>
    <s v="3744 W PROMONTORY DR"/>
    <s v="BEVERLY HILLS FL 34465"/>
  </r>
  <r>
    <x v="3429"/>
    <s v="18E17S320030  00740 0200"/>
    <s v="7492"/>
    <s v="PINE RIDGE UNITS 3 &amp; 4"/>
    <s v="0100"/>
    <s v="Single Family Residential"/>
    <s v="33"/>
    <s v="17S"/>
    <s v="18E"/>
    <s v="STANDARD"/>
    <x v="0"/>
    <n v="48750"/>
    <n v="1.1200000000000001"/>
    <s v="000X"/>
    <n v="3702"/>
    <s v="W"/>
    <x v="169"/>
    <s v="DR"/>
    <m/>
    <s v="BEVERLY HILLS"/>
    <m/>
    <s v="PINE RIDGE UNIT 3 PB 8 PG 51 LOT 20 BLK 74"/>
    <n v="250988"/>
    <n v="17910"/>
    <n v="233078"/>
    <n v="239128"/>
    <n v="214128"/>
    <x v="0"/>
    <x v="1143"/>
    <n v="238000"/>
    <n v="2805"/>
    <n v="174"/>
    <x v="0"/>
    <s v="WARRANTY DEED"/>
    <n v="1"/>
    <x v="7"/>
    <x v="1"/>
    <x v="0"/>
    <m/>
    <n v="2582"/>
    <n v="32"/>
    <x v="0"/>
    <x v="0"/>
    <n v="3818"/>
    <m/>
    <m/>
    <m/>
    <m/>
    <s v="KRINSKY ALAN M"/>
    <s v="KRINSKY JULIE"/>
    <s v="3702 W PROMONTORY DR"/>
    <s v="BEVERLY HILLS FL 34465"/>
  </r>
  <r>
    <x v="3430"/>
    <s v="18E17S320030  00760 0010"/>
    <s v="7492"/>
    <s v="PINE RIDGE UNITS 3 &amp; 4"/>
    <s v="0100"/>
    <s v="Single Family Residential"/>
    <s v="33"/>
    <s v="17S"/>
    <s v="18E"/>
    <s v="STANDARD"/>
    <x v="0"/>
    <n v="43574"/>
    <n v="1"/>
    <s v="000X"/>
    <n v="3487"/>
    <s v="W"/>
    <x v="169"/>
    <s v="DR"/>
    <m/>
    <s v="BEVERLY HILLS"/>
    <m/>
    <s v="PINE RIDGE UNIT 3 PB 8 PG 51 LOT 1 BLK 76"/>
    <n v="332257"/>
    <n v="16000"/>
    <n v="316257"/>
    <n v="276332"/>
    <n v="251332"/>
    <x v="0"/>
    <x v="126"/>
    <n v="87500"/>
    <n v="1918"/>
    <n v="1689"/>
    <x v="1"/>
    <s v="WARRANTY DEED"/>
    <n v="1"/>
    <x v="42"/>
    <x v="1"/>
    <x v="0"/>
    <m/>
    <n v="3024"/>
    <n v="32"/>
    <x v="0"/>
    <x v="0"/>
    <n v="4332"/>
    <m/>
    <m/>
    <m/>
    <m/>
    <s v="GAENTNER ERNST"/>
    <s v="GAENTNER SHERRIE"/>
    <s v="3487 W PROMONTORY DR"/>
    <s v="BEVERLY HILLS FL 34465"/>
  </r>
  <r>
    <x v="3431"/>
    <s v="18E17S320030  00760 0090"/>
    <s v="7492"/>
    <s v="PINE RIDGE UNITS 3 &amp; 4"/>
    <s v="0100"/>
    <s v="Single Family Residential"/>
    <s v="33"/>
    <s v="17S"/>
    <s v="18E"/>
    <s v="STANDARD"/>
    <x v="0"/>
    <n v="43573"/>
    <n v="1"/>
    <s v="000X"/>
    <n v="3731"/>
    <s v="W"/>
    <x v="169"/>
    <s v="DR"/>
    <m/>
    <s v="BEVERLY HILLS"/>
    <m/>
    <s v="PINE RIDGE UNIT 3 PB 8 PG 51 LOT 9 BLK 76"/>
    <n v="237074"/>
    <n v="16000"/>
    <n v="221074"/>
    <n v="206148"/>
    <n v="181148"/>
    <x v="0"/>
    <x v="1166"/>
    <n v="195000"/>
    <n v="2770"/>
    <n v="2200"/>
    <x v="0"/>
    <s v="WARRANTY DEED"/>
    <n v="1"/>
    <x v="23"/>
    <x v="1"/>
    <x v="0"/>
    <m/>
    <n v="2061"/>
    <n v="32"/>
    <x v="0"/>
    <x v="0"/>
    <n v="3450"/>
    <m/>
    <m/>
    <m/>
    <m/>
    <s v="HILDRETH JAMES H"/>
    <m/>
    <s v="3731 W PROMONTORY DR"/>
    <s v="BEVERLY HILLS FL 34465"/>
  </r>
  <r>
    <x v="3432"/>
    <s v="18E17S320030  00760 0100"/>
    <s v="7492"/>
    <s v="PINE RIDGE UNITS 3 &amp; 4"/>
    <s v="0000"/>
    <s v="Vacant Residential"/>
    <s v="33"/>
    <s v="17S"/>
    <s v="18E"/>
    <s v="STANDARD"/>
    <x v="1"/>
    <n v="43574"/>
    <n v="1"/>
    <s v="000X"/>
    <n v="3763"/>
    <s v="W"/>
    <x v="169"/>
    <s v="DR"/>
    <m/>
    <s v="BEVERLY HILLS"/>
    <m/>
    <s v="PINE RIDGE UNIT 3 LOT 10 BLK 76 DESCR IN O R BK 580 PG 272 "/>
    <n v="16000"/>
    <n v="16000"/>
    <n v="0"/>
    <n v="16000"/>
    <n v="16000"/>
    <x v="1"/>
    <x v="245"/>
    <n v="8000"/>
    <n v="580"/>
    <n v="272"/>
    <x v="1"/>
    <s v="WARRANTY DEED"/>
    <m/>
    <x v="6"/>
    <x v="2"/>
    <x v="2"/>
    <m/>
    <m/>
    <m/>
    <x v="2"/>
    <x v="1"/>
    <n v="0"/>
    <m/>
    <m/>
    <m/>
    <m/>
    <s v="BIGLIARDI FREDERICK P"/>
    <m/>
    <s v="1913 VENICE ST"/>
    <s v="DEARBORN MI 48124 4140"/>
  </r>
  <r>
    <x v="3433"/>
    <s v="18E17S320030  00760 0210"/>
    <s v="7492"/>
    <s v="PINE RIDGE UNITS 3 &amp; 4"/>
    <s v="0100"/>
    <s v="Single Family Residential"/>
    <s v="04"/>
    <s v="18S"/>
    <s v="18E"/>
    <s v="STANDARD"/>
    <x v="0"/>
    <n v="43750"/>
    <n v="1"/>
    <s v="000X"/>
    <n v="5950"/>
    <s v="N"/>
    <x v="171"/>
    <s v="DR"/>
    <m/>
    <s v="BEVERLY HILLS"/>
    <m/>
    <s v="PINE RIDGE UNIT 3 PB 8 PG 51 LOT 21 BLK 76"/>
    <n v="256741"/>
    <n v="16070"/>
    <n v="240671"/>
    <n v="198934"/>
    <n v="173934"/>
    <x v="0"/>
    <x v="252"/>
    <n v="20000"/>
    <n v="1552"/>
    <n v="1531"/>
    <x v="1"/>
    <s v="WARRANTY DEED"/>
    <n v="1"/>
    <x v="0"/>
    <x v="1"/>
    <x v="0"/>
    <m/>
    <n v="2383"/>
    <n v="32"/>
    <x v="0"/>
    <x v="0"/>
    <n v="3780"/>
    <m/>
    <m/>
    <m/>
    <m/>
    <s v="POOLE R RICHARD"/>
    <s v="POOLE FAMILY TRUST DATED JUNE 7 2000"/>
    <s v="5950 N ROSEWOOD DR"/>
    <s v="BEVERLY HILLS FL 34465"/>
  </r>
  <r>
    <x v="3434"/>
    <s v="18E17S320030  00770 0020"/>
    <s v="7492"/>
    <s v="PINE RIDGE UNITS 3 &amp; 4"/>
    <s v="0100"/>
    <s v="Single Family Residential"/>
    <s v="04"/>
    <s v="18S"/>
    <s v="18E"/>
    <s v="STANDARD"/>
    <x v="0"/>
    <n v="48634"/>
    <n v="1.1200000000000001"/>
    <s v="000X"/>
    <n v="5720"/>
    <s v="N"/>
    <x v="162"/>
    <s v="DR"/>
    <m/>
    <s v="BEVERLY HILLS"/>
    <m/>
    <s v="PINE RIDGE UNIT 3 PB 8 PG 51 LOT 2 BLK 77"/>
    <n v="185515"/>
    <n v="17860"/>
    <n v="167655"/>
    <n v="138550"/>
    <n v="113550"/>
    <x v="0"/>
    <x v="69"/>
    <n v="145000"/>
    <n v="2526"/>
    <n v="846"/>
    <x v="0"/>
    <s v="WARRANTY DEED"/>
    <n v="1"/>
    <x v="21"/>
    <x v="1"/>
    <x v="0"/>
    <n v="1"/>
    <n v="1670"/>
    <n v="32"/>
    <x v="0"/>
    <x v="0"/>
    <n v="2766"/>
    <m/>
    <m/>
    <m/>
    <m/>
    <s v="STEWART GEORGE B"/>
    <s v="STEWART SHEILA A"/>
    <s v="5720 N MOCK ORANGE DR"/>
    <s v="BEVERLY HILLS FL 34465"/>
  </r>
  <r>
    <x v="3435"/>
    <s v="18E17S320030  00720 0020"/>
    <s v="7492"/>
    <s v="PINE RIDGE UNITS 3 &amp; 4"/>
    <s v="0100"/>
    <s v="Single Family Residential"/>
    <s v="33"/>
    <s v="17S"/>
    <s v="18E"/>
    <s v="STANDARD"/>
    <x v="0"/>
    <n v="43731"/>
    <n v="1"/>
    <s v="000X"/>
    <n v="6052"/>
    <s v="N"/>
    <x v="170"/>
    <s v="TER"/>
    <m/>
    <s v="BEVERLY HILLS"/>
    <m/>
    <s v="PINE RIDGE UNIT 3 PB 8 PG 51 LOT 2 BLK 72"/>
    <n v="220355"/>
    <n v="16060"/>
    <n v="204295"/>
    <n v="160227"/>
    <n v="135227"/>
    <x v="0"/>
    <x v="1167"/>
    <n v="275000"/>
    <n v="3100"/>
    <n v="1313"/>
    <x v="0"/>
    <s v="WARRANTY DEED"/>
    <n v="1"/>
    <x v="21"/>
    <x v="1"/>
    <x v="0"/>
    <m/>
    <n v="2244"/>
    <n v="32"/>
    <x v="0"/>
    <x v="0"/>
    <n v="3321"/>
    <m/>
    <m/>
    <m/>
    <m/>
    <s v="WEBSTER JAMES M"/>
    <s v="WEBSTER JESSICA L"/>
    <s v="6052 N ORCHIS TER"/>
    <s v="BEVERLY HILLS FL 34465"/>
  </r>
  <r>
    <x v="3436"/>
    <s v="18E17S320030  00720 0030"/>
    <s v="7492"/>
    <s v="PINE RIDGE UNITS 3 &amp; 4"/>
    <s v="0100"/>
    <s v="Single Family Residential"/>
    <s v="04"/>
    <s v="18S"/>
    <s v="18E"/>
    <s v="STANDARD"/>
    <x v="0"/>
    <n v="43750"/>
    <n v="1"/>
    <s v="000X"/>
    <n v="5986"/>
    <s v="N"/>
    <x v="170"/>
    <s v="TER"/>
    <m/>
    <s v="BEVERLY HILLS"/>
    <m/>
    <s v="PINE RIDGE UNIT 3 PB 8 PG 51 LOT 3 BLK 72"/>
    <n v="233020"/>
    <n v="16070"/>
    <n v="216950"/>
    <n v="207665"/>
    <n v="182665"/>
    <x v="0"/>
    <x v="1168"/>
    <n v="279000"/>
    <n v="2941"/>
    <n v="1208"/>
    <x v="0"/>
    <s v="WARRANTY DEED"/>
    <n v="1"/>
    <x v="22"/>
    <x v="1"/>
    <x v="0"/>
    <m/>
    <n v="2042"/>
    <n v="32"/>
    <x v="0"/>
    <x v="0"/>
    <n v="3302"/>
    <m/>
    <m/>
    <m/>
    <m/>
    <s v="MIDDLETON MARK"/>
    <s v="MIDDLETON SHARON"/>
    <s v="5986 N ORCHIS TER"/>
    <s v="BEVERLY HILLS FL 34465 2216"/>
  </r>
  <r>
    <x v="3437"/>
    <s v="18E17S320030  00720 0060"/>
    <s v="7492"/>
    <s v="PINE RIDGE UNITS 3 &amp; 4"/>
    <s v="0100"/>
    <s v="Single Family Residential"/>
    <s v="04"/>
    <s v="18S"/>
    <s v="18E"/>
    <s v="STANDARD"/>
    <x v="0"/>
    <n v="46195"/>
    <n v="1.06"/>
    <s v="000X"/>
    <n v="3521"/>
    <s v="W"/>
    <x v="164"/>
    <s v="DR"/>
    <m/>
    <s v="BEVERLY HILLS"/>
    <m/>
    <s v="PINE RIDGE UNIT 3 PB 8 PG 51 LOT 6 BLK 72"/>
    <n v="209050"/>
    <n v="16970"/>
    <n v="192080"/>
    <n v="157624"/>
    <n v="132624"/>
    <x v="0"/>
    <x v="53"/>
    <n v="15000"/>
    <n v="1326"/>
    <n v="1401"/>
    <x v="1"/>
    <s v="WARRANTY DEED"/>
    <n v="1"/>
    <x v="23"/>
    <x v="1"/>
    <x v="0"/>
    <m/>
    <n v="1871"/>
    <n v="32"/>
    <x v="0"/>
    <x v="0"/>
    <n v="2834"/>
    <m/>
    <m/>
    <m/>
    <m/>
    <s v="ACREE TIMOTHY A"/>
    <s v="ACREE CHRISTINE B"/>
    <s v="3521 W DAFFODIL DR"/>
    <s v="BEVERLY HILLS FL 34465"/>
  </r>
  <r>
    <x v="3438"/>
    <s v="18E17S320030  00730 0050"/>
    <s v="7492"/>
    <s v="PINE RIDGE UNITS 3 &amp; 4"/>
    <s v="0100"/>
    <s v="Single Family Residential"/>
    <s v="04"/>
    <s v="18S"/>
    <s v="18E"/>
    <s v="STANDARD"/>
    <x v="0"/>
    <n v="44866"/>
    <n v="1.03"/>
    <s v="000X"/>
    <n v="3675"/>
    <s v="W"/>
    <x v="164"/>
    <s v="DR"/>
    <m/>
    <s v="BEVERLY HILLS"/>
    <m/>
    <s v="PINE RIDGE UNIT 3 PB 8 PG 51 LOT 5 BLK 73"/>
    <n v="253824"/>
    <n v="16480"/>
    <n v="237344"/>
    <n v="232276"/>
    <n v="206776"/>
    <x v="0"/>
    <x v="862"/>
    <n v="269000"/>
    <n v="2832"/>
    <n v="548"/>
    <x v="0"/>
    <s v="WARRANTY DEED"/>
    <n v="1"/>
    <x v="3"/>
    <x v="0"/>
    <x v="0"/>
    <m/>
    <n v="2190"/>
    <n v="32"/>
    <x v="0"/>
    <x v="0"/>
    <n v="3421"/>
    <m/>
    <m/>
    <m/>
    <m/>
    <s v="FOOCKLE BRIAN J"/>
    <s v="FOOCKLE JUANITA M"/>
    <s v="3675 W DAFFODIL DR"/>
    <s v="BEVERLY HILLS FL 34465"/>
  </r>
  <r>
    <x v="3439"/>
    <s v="18E17S320030  00740 0020"/>
    <s v="7492"/>
    <s v="PINE RIDGE UNITS 3 &amp; 4"/>
    <s v="0000"/>
    <s v="Vacant Residential"/>
    <s v="33"/>
    <s v="17S"/>
    <s v="18E"/>
    <s v="STANDARD"/>
    <x v="1"/>
    <n v="43751"/>
    <n v="1"/>
    <s v="000X"/>
    <n v="5976"/>
    <s v="N"/>
    <x v="93"/>
    <s v="DR"/>
    <m/>
    <s v="BEVERLY HILLS"/>
    <m/>
    <s v="PINE RIDGE UNIT 3 PB 8 PG 51 LOT 2 BLK 74 "/>
    <n v="16070"/>
    <n v="16070"/>
    <n v="0"/>
    <n v="16070"/>
    <n v="16070"/>
    <x v="1"/>
    <x v="51"/>
    <n v="11000"/>
    <n v="1547"/>
    <n v="1029"/>
    <x v="1"/>
    <s v="WARRANTY DEED"/>
    <m/>
    <x v="6"/>
    <x v="2"/>
    <x v="2"/>
    <m/>
    <m/>
    <m/>
    <x v="2"/>
    <x v="1"/>
    <n v="0"/>
    <m/>
    <m/>
    <m/>
    <m/>
    <s v="SIMPSON CALVIN"/>
    <m/>
    <s v="5825 N MAROON WAY"/>
    <s v="BEVERLY HILLS FL 34465"/>
  </r>
  <r>
    <x v="3440"/>
    <s v="18E17S320030  00740 0050"/>
    <s v="7492"/>
    <s v="PINE RIDGE UNITS 3 &amp; 4"/>
    <s v="0100"/>
    <s v="Single Family Residential"/>
    <s v="04"/>
    <s v="18S"/>
    <s v="18E"/>
    <s v="STANDARD"/>
    <x v="0"/>
    <n v="48592"/>
    <n v="1.1200000000000001"/>
    <s v="000X"/>
    <n v="5938"/>
    <s v="N"/>
    <x v="93"/>
    <s v="DR"/>
    <m/>
    <s v="BEVERLY HILLS"/>
    <m/>
    <s v="PINE RIDGE UNIT 3 PB 8 PG 51 LOT 5 BLK 74"/>
    <n v="237380"/>
    <n v="17850"/>
    <n v="219530"/>
    <n v="191822"/>
    <n v="166822"/>
    <x v="0"/>
    <x v="107"/>
    <n v="218100"/>
    <n v="2220"/>
    <n v="2395"/>
    <x v="0"/>
    <s v="TO OR FROM BANKS/LOAN CO."/>
    <n v="1"/>
    <x v="22"/>
    <x v="1"/>
    <x v="0"/>
    <m/>
    <n v="2315"/>
    <n v="32"/>
    <x v="0"/>
    <x v="0"/>
    <n v="3102"/>
    <m/>
    <m/>
    <m/>
    <m/>
    <s v="STAYLER TERESA"/>
    <m/>
    <s v="5938 N CARNATION DR"/>
    <s v="BEVERLY HILLS FL 34465"/>
  </r>
  <r>
    <x v="3441"/>
    <s v="18E17S320030  00740 0110"/>
    <s v="7492"/>
    <s v="PINE RIDGE UNITS 3 &amp; 4"/>
    <s v="0100"/>
    <s v="Single Family Residential"/>
    <s v="04"/>
    <s v="18S"/>
    <s v="18E"/>
    <s v="STANDARD"/>
    <x v="0"/>
    <n v="52191"/>
    <n v="1.2"/>
    <s v="000X"/>
    <n v="5841"/>
    <s v="N"/>
    <x v="171"/>
    <s v="DR"/>
    <m/>
    <s v="BEVERLY HILLS"/>
    <m/>
    <s v="PINE RIDGE UNIT 3 PB 8 PG 51 LOT 11 BLK 74"/>
    <n v="233611"/>
    <n v="19170"/>
    <n v="214441"/>
    <n v="233611"/>
    <n v="208611"/>
    <x v="0"/>
    <x v="697"/>
    <n v="25900"/>
    <n v="2885"/>
    <n v="1407"/>
    <x v="1"/>
    <s v="WARRANTY DEED"/>
    <n v="1"/>
    <x v="41"/>
    <x v="1"/>
    <x v="0"/>
    <m/>
    <n v="2031"/>
    <n v="32"/>
    <x v="1"/>
    <x v="0"/>
    <n v="3107"/>
    <m/>
    <m/>
    <m/>
    <m/>
    <s v="WIDEMAN DONNA J"/>
    <m/>
    <s v="5841 N ROSEWOOD DR"/>
    <s v="BEVERLY HILLS FL 34465"/>
  </r>
  <r>
    <x v="3442"/>
    <s v="18E17S320030  00740 0120"/>
    <s v="7492"/>
    <s v="PINE RIDGE UNITS 3 &amp; 4"/>
    <s v="0000"/>
    <s v="Vacant Residential"/>
    <s v="04"/>
    <s v="18S"/>
    <s v="18E"/>
    <s v="STANDARD"/>
    <x v="1"/>
    <n v="43724"/>
    <n v="1"/>
    <s v="000X"/>
    <n v="5881"/>
    <s v="N"/>
    <x v="172"/>
    <s v="TER"/>
    <m/>
    <s v="BEVERLY HILLS"/>
    <m/>
    <s v="PINE RIDGE UNIT 3 PB 8 PG 51 LOT 12 BLK 74"/>
    <n v="16060"/>
    <n v="16060"/>
    <n v="0"/>
    <n v="16060"/>
    <n v="16060"/>
    <x v="1"/>
    <x v="767"/>
    <n v="11500"/>
    <n v="1403"/>
    <n v="330"/>
    <x v="1"/>
    <s v="WARRANTY DEED"/>
    <m/>
    <x v="6"/>
    <x v="2"/>
    <x v="2"/>
    <m/>
    <m/>
    <m/>
    <x v="2"/>
    <x v="1"/>
    <n v="0"/>
    <m/>
    <m/>
    <m/>
    <m/>
    <s v="VOLLGRAFF ROY &amp; MARY"/>
    <m/>
    <s v="76 S HOWELL AVE"/>
    <s v="FARMINGVILLE NY 11738"/>
  </r>
  <r>
    <x v="3443"/>
    <s v="18E17S320030  00740 0130"/>
    <s v="7492"/>
    <s v="PINE RIDGE UNITS 3 &amp; 4"/>
    <s v="0100"/>
    <s v="Single Family Residential"/>
    <s v="04"/>
    <s v="18S"/>
    <s v="18E"/>
    <s v="STANDARD"/>
    <x v="0"/>
    <n v="43704"/>
    <n v="1"/>
    <s v="000X"/>
    <n v="5925"/>
    <s v="N"/>
    <x v="172"/>
    <s v="TER"/>
    <m/>
    <s v="BEVERLY HILLS"/>
    <m/>
    <s v="PINE RIDGE UNIT 3 PB 8 PG 51 LOT 13 BLK 74"/>
    <n v="128128"/>
    <n v="16050"/>
    <n v="112078"/>
    <n v="128128"/>
    <n v="128128"/>
    <x v="1"/>
    <x v="359"/>
    <n v="73500"/>
    <n v="1019"/>
    <n v="938"/>
    <x v="0"/>
    <s v="WARRANTY DEED"/>
    <n v="1"/>
    <x v="14"/>
    <x v="1"/>
    <x v="0"/>
    <m/>
    <n v="1250"/>
    <n v="32"/>
    <x v="1"/>
    <x v="0"/>
    <n v="1893"/>
    <m/>
    <m/>
    <m/>
    <m/>
    <s v="ROBISON MAURICE D"/>
    <s v="ROBISON MAURINE J"/>
    <s v="4445 W WATER ST"/>
    <s v="PORT HURON MI 48060 2498"/>
  </r>
  <r>
    <x v="3444"/>
    <s v="18E17S320030  00740 0160"/>
    <s v="7492"/>
    <s v="PINE RIDGE UNITS 3 &amp; 4"/>
    <s v="0100"/>
    <s v="Single Family Residential"/>
    <s v="33"/>
    <s v="17S"/>
    <s v="18E"/>
    <s v="STANDARD"/>
    <x v="0"/>
    <n v="43645"/>
    <n v="1"/>
    <s v="000X"/>
    <n v="6023"/>
    <s v="N"/>
    <x v="172"/>
    <s v="TER"/>
    <m/>
    <s v="BEVERLY HILLS"/>
    <m/>
    <s v="PINE RIDGE UNIT 3 PB 8 PG 51 LOT 16 BLK 74"/>
    <n v="238523"/>
    <n v="16030"/>
    <n v="222493"/>
    <n v="171932"/>
    <n v="146932"/>
    <x v="0"/>
    <x v="148"/>
    <n v="28000"/>
    <n v="1587"/>
    <n v="1860"/>
    <x v="1"/>
    <s v="SALE / MORE THAN 1 PARCEL"/>
    <n v="1"/>
    <x v="15"/>
    <x v="1"/>
    <x v="0"/>
    <m/>
    <n v="2605"/>
    <n v="32"/>
    <x v="1"/>
    <x v="0"/>
    <n v="3460"/>
    <m/>
    <m/>
    <m/>
    <m/>
    <s v="VARRATI MICHAEL J"/>
    <s v="VARRATI LINDA L"/>
    <s v="6023 N SULTANA TER"/>
    <s v="BEVERLY HILLS FL 34465"/>
  </r>
  <r>
    <x v="3445"/>
    <s v="18E17S320030  00750 0060"/>
    <s v="7492"/>
    <s v="PINE RIDGE UNITS 3 &amp; 4"/>
    <s v="0000"/>
    <s v="Vacant Residential"/>
    <s v="04"/>
    <s v="18S"/>
    <s v="18E"/>
    <s v="STANDARD"/>
    <x v="1"/>
    <n v="43750"/>
    <n v="1"/>
    <s v="000X"/>
    <n v="5926"/>
    <s v="N"/>
    <x v="172"/>
    <s v="TER"/>
    <m/>
    <s v="BEVERLY HILLS"/>
    <m/>
    <s v="PINE RIDGE UNIT 3 PB 8 PG 51 LOT 6 BLK 75 DESC IN OR BK 898"/>
    <n v="16070"/>
    <n v="16070"/>
    <n v="0"/>
    <n v="16070"/>
    <n v="16070"/>
    <x v="1"/>
    <x v="1169"/>
    <n v="15000"/>
    <n v="2731"/>
    <n v="371"/>
    <x v="1"/>
    <s v="WARRANTY DEED"/>
    <m/>
    <x v="6"/>
    <x v="2"/>
    <x v="2"/>
    <m/>
    <m/>
    <m/>
    <x v="2"/>
    <x v="1"/>
    <n v="0"/>
    <m/>
    <m/>
    <m/>
    <m/>
    <s v="FINKELSTEIN ELIZABETH T"/>
    <m/>
    <s v="421 TORTOISE VIEW CIR"/>
    <s v="SATELLITE BEACH FL 32937 3803"/>
  </r>
  <r>
    <x v="3446"/>
    <s v="18E17S320030  00750 0070"/>
    <s v="7492"/>
    <s v="PINE RIDGE UNITS 3 &amp; 4"/>
    <s v="0100"/>
    <s v="Single Family Residential"/>
    <s v="04"/>
    <s v="18S"/>
    <s v="18E"/>
    <s v="STANDARD"/>
    <x v="0"/>
    <n v="43750"/>
    <n v="1"/>
    <s v="000X"/>
    <n v="5882"/>
    <s v="N"/>
    <x v="172"/>
    <s v="TER"/>
    <m/>
    <s v="BEVERLY HILLS"/>
    <m/>
    <s v="PINE RIDGE UNIT 3 LOT 7 BLK 75 "/>
    <n v="179351"/>
    <n v="16070"/>
    <n v="163281"/>
    <n v="123266"/>
    <n v="97766"/>
    <x v="0"/>
    <x v="267"/>
    <n v="11000"/>
    <n v="1240"/>
    <n v="244"/>
    <x v="1"/>
    <s v="WARRANTY DEED"/>
    <n v="1"/>
    <x v="18"/>
    <x v="1"/>
    <x v="0"/>
    <m/>
    <n v="1849"/>
    <n v="32"/>
    <x v="1"/>
    <x v="0"/>
    <n v="2971"/>
    <m/>
    <m/>
    <m/>
    <m/>
    <s v="SOBOLOSKI RONALD J"/>
    <s v="SOBOLOSKI  AUDREY"/>
    <s v="5882 N SULTANA TER"/>
    <s v="BEVERLY HILLS FL 34465"/>
  </r>
  <r>
    <x v="3447"/>
    <s v="18E17S320030  00750 0080"/>
    <s v="7492"/>
    <s v="PINE RIDGE UNITS 3 &amp; 4"/>
    <s v="0100"/>
    <s v="Single Family Residential"/>
    <s v="04"/>
    <s v="18S"/>
    <s v="18E"/>
    <s v="STANDARD"/>
    <x v="0"/>
    <n v="46118"/>
    <n v="1.06"/>
    <s v="000X"/>
    <n v="5864"/>
    <s v="N"/>
    <x v="172"/>
    <s v="TER"/>
    <m/>
    <s v="BEVERLY HILLS"/>
    <m/>
    <s v="PINE RIDGE UNIT 3 PB 8 PG 51 LOT 8 BLK 75"/>
    <n v="223133"/>
    <n v="16940"/>
    <n v="206193"/>
    <n v="179862"/>
    <n v="154862"/>
    <x v="0"/>
    <x v="866"/>
    <n v="14500"/>
    <n v="1424"/>
    <n v="668"/>
    <x v="1"/>
    <s v="WARRANTY DEED"/>
    <n v="1"/>
    <x v="22"/>
    <x v="0"/>
    <x v="0"/>
    <m/>
    <n v="1936"/>
    <n v="32"/>
    <x v="1"/>
    <x v="0"/>
    <n v="3009"/>
    <m/>
    <m/>
    <m/>
    <m/>
    <s v="MORAN JAMES D"/>
    <s v="MORAN CLAIRE F"/>
    <s v="5864 N SULTANA TER"/>
    <s v="BEVERLY HILLS FL 34465"/>
  </r>
  <r>
    <x v="3448"/>
    <s v="18E17S320030  00750 0090"/>
    <s v="7492"/>
    <s v="PINE RIDGE UNITS 3 &amp; 4"/>
    <s v="0100"/>
    <s v="Single Family Residential"/>
    <s v="04"/>
    <s v="18S"/>
    <s v="18E"/>
    <s v="STANDARD"/>
    <x v="0"/>
    <n v="46116"/>
    <n v="1.06"/>
    <s v="000X"/>
    <n v="5913"/>
    <s v="N"/>
    <x v="171"/>
    <s v="DR"/>
    <m/>
    <s v="BEVERLY HILLS"/>
    <m/>
    <s v="PINE RIDGE UNIT 3 PB 8 PG 51 LOT 9 BLK 75"/>
    <n v="317421"/>
    <n v="16940"/>
    <n v="300481"/>
    <n v="263080"/>
    <n v="238080"/>
    <x v="0"/>
    <x v="959"/>
    <n v="380000"/>
    <n v="2793"/>
    <n v="1759"/>
    <x v="0"/>
    <s v="WARRANTY DEED"/>
    <n v="1"/>
    <x v="24"/>
    <x v="1"/>
    <x v="1"/>
    <m/>
    <n v="2795"/>
    <n v="32"/>
    <x v="0"/>
    <x v="0"/>
    <n v="3970"/>
    <m/>
    <m/>
    <m/>
    <m/>
    <s v="LECHLEIDNER MARK"/>
    <s v="LECHLEIDNER DARLENE SUE"/>
    <s v="5913 N ROSEWOOD DR"/>
    <s v="BEVERLY HILLS FL 34465"/>
  </r>
  <r>
    <x v="3449"/>
    <s v="18E17S320030  00750 0130"/>
    <s v="7492"/>
    <s v="PINE RIDGE UNITS 3 &amp; 4"/>
    <s v="0000"/>
    <s v="Vacant Residential"/>
    <s v="04"/>
    <s v="18S"/>
    <s v="18E"/>
    <s v="STANDARD"/>
    <x v="1"/>
    <n v="43750"/>
    <n v="1"/>
    <s v="000X"/>
    <n v="5985"/>
    <s v="N"/>
    <x v="171"/>
    <s v="DR"/>
    <m/>
    <s v="BEVERLY HILLS"/>
    <m/>
    <s v="PINE RIDGE UNIT 3 LOT 13 BLK 75 DESC IN OR BK 782 PG 489 &amp; "/>
    <n v="16070"/>
    <n v="16070"/>
    <n v="0"/>
    <n v="16070"/>
    <n v="16070"/>
    <x v="1"/>
    <x v="31"/>
    <n v="11000"/>
    <n v="782"/>
    <n v="489"/>
    <x v="1"/>
    <s v="WARRANTY DEED"/>
    <m/>
    <x v="6"/>
    <x v="2"/>
    <x v="2"/>
    <m/>
    <m/>
    <m/>
    <x v="2"/>
    <x v="1"/>
    <n v="0"/>
    <m/>
    <m/>
    <m/>
    <m/>
    <s v="JEFFRIES GERTRUDE F TRUSTEE"/>
    <m/>
    <s v="5601 W FORT DRUM DR"/>
    <s v="BEVERLY HILLS FL 34465 2024"/>
  </r>
  <r>
    <x v="3450"/>
    <s v="18E17S320030  00760 0030"/>
    <s v="7492"/>
    <s v="PINE RIDGE UNITS 3 &amp; 4"/>
    <s v="0100"/>
    <s v="Single Family Residential"/>
    <s v="33"/>
    <s v="17S"/>
    <s v="18E"/>
    <s v="STANDARD"/>
    <x v="0"/>
    <n v="43573"/>
    <n v="1"/>
    <s v="000X"/>
    <n v="3531"/>
    <s v="W"/>
    <x v="169"/>
    <s v="DR"/>
    <m/>
    <s v="BEVERLY HILLS"/>
    <m/>
    <s v="PINE RIDGE UNIT 3 PB 8 PG 51 LOT 3 BLK 76"/>
    <n v="209309"/>
    <n v="16000"/>
    <n v="193309"/>
    <n v="160691"/>
    <n v="135191"/>
    <x v="0"/>
    <x v="112"/>
    <n v="17000"/>
    <n v="1612"/>
    <n v="1588"/>
    <x v="1"/>
    <s v="WARRANTY DEED"/>
    <n v="1"/>
    <x v="15"/>
    <x v="1"/>
    <x v="0"/>
    <m/>
    <n v="1876"/>
    <n v="32"/>
    <x v="0"/>
    <x v="0"/>
    <n v="2861"/>
    <m/>
    <m/>
    <m/>
    <m/>
    <s v="NASI LORNA M"/>
    <s v="ROBERT E NASI AND LORNA M NASI"/>
    <s v="3531 W PROMONTORY DR"/>
    <s v="BEVERLY HILLS FL 34465"/>
  </r>
  <r>
    <x v="3451"/>
    <s v="18E17S320030  00760 0070"/>
    <s v="7492"/>
    <s v="PINE RIDGE UNITS 3 &amp; 4"/>
    <s v="0000"/>
    <s v="Vacant Residential"/>
    <s v="33"/>
    <s v="17S"/>
    <s v="18E"/>
    <s v="STANDARD"/>
    <x v="1"/>
    <n v="43573"/>
    <n v="1"/>
    <s v="000X"/>
    <n v="3663"/>
    <s v="W"/>
    <x v="169"/>
    <s v="DR"/>
    <m/>
    <s v="BEVERLY HILLS"/>
    <m/>
    <s v="PINE RIDGE UNIT 3 PB 8 PG 51 LOT 7 BLK 76"/>
    <n v="16000"/>
    <n v="16000"/>
    <n v="0"/>
    <n v="16000"/>
    <n v="16000"/>
    <x v="1"/>
    <x v="143"/>
    <n v="90000"/>
    <n v="1890"/>
    <n v="1006"/>
    <x v="1"/>
    <s v="WARRANTY DEED"/>
    <m/>
    <x v="6"/>
    <x v="2"/>
    <x v="2"/>
    <m/>
    <m/>
    <m/>
    <x v="2"/>
    <x v="1"/>
    <n v="0"/>
    <m/>
    <m/>
    <m/>
    <m/>
    <s v="CROWLE LLOYD"/>
    <s v="CROWLE LAUREL"/>
    <s v="7830 NW 79TH TER"/>
    <s v="TAMARAC FL 33321 1610"/>
  </r>
  <r>
    <x v="3452"/>
    <s v="18E17S320030  00770 0030"/>
    <s v="7492"/>
    <s v="PINE RIDGE UNITS 3 &amp; 4"/>
    <s v="0100"/>
    <s v="Single Family Residential"/>
    <s v="04"/>
    <s v="18S"/>
    <s v="18E"/>
    <s v="STANDARD"/>
    <x v="0"/>
    <n v="44120"/>
    <n v="1.01"/>
    <s v="000X"/>
    <n v="5700"/>
    <s v="N"/>
    <x v="162"/>
    <s v="DR"/>
    <m/>
    <s v="BEVERLY HILLS"/>
    <m/>
    <s v="PINE RIDGE UNIT 3 PB 8 PG 51 LOT3 BLK 77"/>
    <n v="222003"/>
    <n v="16210"/>
    <n v="205793"/>
    <n v="148926"/>
    <n v="123926"/>
    <x v="0"/>
    <x v="76"/>
    <n v="168000"/>
    <n v="1673"/>
    <n v="167"/>
    <x v="0"/>
    <s v="WARRANTY DEED"/>
    <n v="1"/>
    <x v="18"/>
    <x v="1"/>
    <x v="0"/>
    <m/>
    <n v="2246"/>
    <n v="32"/>
    <x v="1"/>
    <x v="0"/>
    <n v="3190"/>
    <m/>
    <m/>
    <m/>
    <m/>
    <s v="BITTNER RICHARD E"/>
    <s v="BITTNER IRENE I"/>
    <s v="5700 N MOCK ORANGE DR"/>
    <s v="BEVERLY HILLS FL 34465 2259"/>
  </r>
  <r>
    <x v="3453"/>
    <s v="18E17S320030  00710 0130"/>
    <s v="7492"/>
    <s v="PINE RIDGE UNITS 3 &amp; 4"/>
    <s v="0000"/>
    <s v="Vacant Residential"/>
    <s v="04"/>
    <s v="18S"/>
    <s v="18E"/>
    <s v="STANDARD"/>
    <x v="1"/>
    <n v="43750"/>
    <n v="1"/>
    <s v="000X"/>
    <n v="5957"/>
    <s v="N"/>
    <x v="170"/>
    <s v="TER"/>
    <m/>
    <s v="BEVERLY HILLS"/>
    <m/>
    <s v="PINE RIDGE UNIT 3 PB 8 PG 51LOT 13 BLK 71"/>
    <n v="16070"/>
    <n v="16070"/>
    <n v="0"/>
    <n v="16070"/>
    <n v="16070"/>
    <x v="1"/>
    <x v="1002"/>
    <n v="25000"/>
    <n v="3091"/>
    <n v="1304"/>
    <x v="1"/>
    <s v="WARRANTY DEED"/>
    <m/>
    <x v="6"/>
    <x v="2"/>
    <x v="2"/>
    <m/>
    <m/>
    <m/>
    <x v="2"/>
    <x v="1"/>
    <n v="0"/>
    <m/>
    <m/>
    <m/>
    <m/>
    <s v="DONALD MCFARLAND CONSTRUCTION INC"/>
    <s v="STARR DIANE M"/>
    <s v="2921 E MICHAEL ST"/>
    <s v="INVERNESS FL 34453"/>
  </r>
  <r>
    <x v="3454"/>
    <s v="18E17S320030  00720 0070"/>
    <s v="7492"/>
    <s v="PINE RIDGE UNITS 3 &amp; 4"/>
    <s v="0100"/>
    <s v="Single Family Residential"/>
    <s v="04"/>
    <s v="18S"/>
    <s v="18E"/>
    <s v="STANDARD"/>
    <x v="0"/>
    <n v="46081"/>
    <n v="1.06"/>
    <s v="000X"/>
    <n v="5881"/>
    <s v="N"/>
    <x v="173"/>
    <s v="TER"/>
    <m/>
    <s v="BEVERLY HILLS"/>
    <m/>
    <s v="PINE RIDGE UNIT 3 PB 8 PG 51 LOT 7 BLK 72"/>
    <n v="281417"/>
    <n v="16930"/>
    <n v="264487"/>
    <n v="237305"/>
    <n v="211805"/>
    <x v="0"/>
    <x v="69"/>
    <n v="185000"/>
    <n v="2523"/>
    <n v="697"/>
    <x v="0"/>
    <s v="TO OR FROM BANKS/LOAN CO."/>
    <n v="1"/>
    <x v="24"/>
    <x v="0"/>
    <x v="0"/>
    <m/>
    <n v="3106"/>
    <n v="32"/>
    <x v="0"/>
    <x v="0"/>
    <n v="4091"/>
    <m/>
    <m/>
    <m/>
    <m/>
    <s v="VANCE REX D"/>
    <m/>
    <s v="5881 N PETUNIA TER"/>
    <s v="BEVERLY HILLS FL 34465"/>
  </r>
  <r>
    <x v="3455"/>
    <s v="18E17S320030  00730 0040"/>
    <s v="7492"/>
    <s v="PINE RIDGE UNITS 3 &amp; 4"/>
    <s v="0100"/>
    <s v="Single Family Residential"/>
    <s v="04"/>
    <s v="18S"/>
    <s v="18E"/>
    <s v="STANDARD"/>
    <x v="0"/>
    <n v="44866"/>
    <n v="1.03"/>
    <s v="000X"/>
    <n v="5880"/>
    <s v="N"/>
    <x v="173"/>
    <s v="TER"/>
    <m/>
    <s v="BEVERLY HILLS"/>
    <m/>
    <s v="PINE RIDGE UNIT 3 PB 8 PG 51 LOT 4 BLK 73"/>
    <n v="265630"/>
    <n v="16480"/>
    <n v="249150"/>
    <n v="200709"/>
    <n v="175709"/>
    <x v="0"/>
    <x v="1170"/>
    <n v="14500"/>
    <n v="961"/>
    <n v="1599"/>
    <x v="1"/>
    <s v="WARRANTY DEED"/>
    <n v="1"/>
    <x v="23"/>
    <x v="1"/>
    <x v="1"/>
    <m/>
    <n v="2658"/>
    <n v="32"/>
    <x v="0"/>
    <x v="0"/>
    <n v="3670"/>
    <m/>
    <m/>
    <m/>
    <m/>
    <s v="LAUDAROWICZ RICHARD S"/>
    <s v="LAUDAROWICZ MARCIA A"/>
    <s v="5880 N PETUNIA TER"/>
    <s v="BEVERLY HILLS FL 34465"/>
  </r>
  <r>
    <x v="3456"/>
    <s v="18E17S320030  00740 0030"/>
    <s v="7492"/>
    <s v="PINE RIDGE UNITS 3 &amp; 4"/>
    <s v="0100"/>
    <s v="Single Family Residential"/>
    <s v="33"/>
    <s v="17S"/>
    <s v="18E"/>
    <s v="STANDARD"/>
    <x v="0"/>
    <n v="47697"/>
    <n v="1.0900000000000001"/>
    <s v="000X"/>
    <n v="5962"/>
    <s v="N"/>
    <x v="93"/>
    <s v="DR"/>
    <m/>
    <s v="BEVERLY HILLS"/>
    <m/>
    <s v="PINE RIDGE UNIT 3 PB 8 PG 51 LOT 3 BLK 74 DESC IN OR BK 881"/>
    <n v="182393"/>
    <n v="17520"/>
    <n v="164873"/>
    <n v="62334"/>
    <n v="31834"/>
    <x v="0"/>
    <x v="472"/>
    <n v="250000"/>
    <n v="2119"/>
    <n v="502"/>
    <x v="0"/>
    <s v="WARRANTY DEED"/>
    <n v="1"/>
    <x v="16"/>
    <x v="1"/>
    <x v="0"/>
    <m/>
    <n v="1987"/>
    <n v="32"/>
    <x v="0"/>
    <x v="0"/>
    <n v="2929"/>
    <m/>
    <m/>
    <m/>
    <m/>
    <s v="JOINER JOYE F"/>
    <s v="BOWERMAN WALTER B"/>
    <s v="5962 N CARNATION DR"/>
    <s v="BEVERLY HILLS FL 34465 2253"/>
  </r>
  <r>
    <x v="3457"/>
    <s v="18E17S320030  00740 0040"/>
    <s v="7492"/>
    <s v="PINE RIDGE UNITS 3 &amp; 4"/>
    <s v="0100"/>
    <s v="Single Family Residential"/>
    <s v="33"/>
    <s v="17S"/>
    <s v="18E"/>
    <s v="1.0 TO 2.5 ACRES HIGH"/>
    <x v="0"/>
    <n v="65279"/>
    <n v="1.5"/>
    <s v="000X"/>
    <n v="5950"/>
    <s v="N"/>
    <x v="93"/>
    <s v="DR"/>
    <m/>
    <s v="BEVERLY HILLS"/>
    <m/>
    <s v="PINE RIDGE UNIT 3 PB 8 PG 51 LOT 4 BLK 74"/>
    <n v="282218"/>
    <n v="18730"/>
    <n v="263488"/>
    <n v="209533"/>
    <n v="184533"/>
    <x v="0"/>
    <x v="274"/>
    <n v="12000"/>
    <n v="1520"/>
    <n v="1587"/>
    <x v="1"/>
    <s v="WARRANTY DEED"/>
    <n v="1"/>
    <x v="22"/>
    <x v="1"/>
    <x v="0"/>
    <n v="1"/>
    <n v="2645"/>
    <n v="32"/>
    <x v="0"/>
    <x v="0"/>
    <n v="4148"/>
    <m/>
    <m/>
    <m/>
    <m/>
    <s v="YANOTI THOMAS V"/>
    <s v="YANOTI MARGARET M"/>
    <s v="5950 N CARNATION DR"/>
    <s v="BEVERLY HILLS FL 34465"/>
  </r>
  <r>
    <x v="3458"/>
    <s v="18E17S320030  00740 0140"/>
    <s v="7492"/>
    <s v="PINE RIDGE UNITS 3 &amp; 4"/>
    <s v="0000"/>
    <s v="Vacant Residential"/>
    <s v="04"/>
    <s v="18S"/>
    <s v="18E"/>
    <s v="STANDARD"/>
    <x v="1"/>
    <n v="43684"/>
    <n v="1"/>
    <s v="000X"/>
    <n v="5957"/>
    <s v="N"/>
    <x v="172"/>
    <s v="TER"/>
    <m/>
    <s v="BEVERLY HILLS"/>
    <m/>
    <s v="PINE RIDGE UNIT 3 PB 8 PG 51 LOT 14 BLK 74"/>
    <n v="16040"/>
    <n v="16040"/>
    <n v="0"/>
    <n v="16040"/>
    <n v="16040"/>
    <x v="1"/>
    <x v="759"/>
    <n v="35000"/>
    <n v="3100"/>
    <n v="603"/>
    <x v="1"/>
    <s v="WARRANTY DEED"/>
    <m/>
    <x v="6"/>
    <x v="2"/>
    <x v="2"/>
    <m/>
    <m/>
    <m/>
    <x v="2"/>
    <x v="1"/>
    <n v="0"/>
    <m/>
    <m/>
    <m/>
    <m/>
    <s v="BRUCE GEORGE W"/>
    <s v="VARRATI LINDA L"/>
    <s v="5989 N SULTANA TER"/>
    <s v="BEVERLY HILLS FL 34465"/>
  </r>
  <r>
    <x v="3459"/>
    <s v="18E17S320030  00740 0150"/>
    <s v="7492"/>
    <s v="PINE RIDGE UNITS 3 &amp; 4"/>
    <s v="0100"/>
    <s v="Single Family Residential"/>
    <s v="04"/>
    <s v="18S"/>
    <s v="18E"/>
    <s v="STANDARD"/>
    <x v="0"/>
    <n v="43664"/>
    <n v="1"/>
    <s v="000X"/>
    <n v="5989"/>
    <s v="N"/>
    <x v="172"/>
    <s v="TER"/>
    <m/>
    <s v="BEVERLY HILLS"/>
    <m/>
    <s v="PINE RIDGE UNIT 3 PB 8 PG 51 LOT 15 BLK 74 "/>
    <n v="216843"/>
    <n v="16040"/>
    <n v="200803"/>
    <n v="166913"/>
    <n v="141913"/>
    <x v="0"/>
    <x v="243"/>
    <n v="182000"/>
    <n v="2460"/>
    <n v="2374"/>
    <x v="0"/>
    <s v="WARRANTY DEED"/>
    <n v="1"/>
    <x v="15"/>
    <x v="1"/>
    <x v="0"/>
    <m/>
    <n v="2026"/>
    <n v="32"/>
    <x v="0"/>
    <x v="0"/>
    <n v="2833"/>
    <m/>
    <m/>
    <m/>
    <m/>
    <s v="BRUCE SHARON L"/>
    <m/>
    <s v="5989 N SULTANA TER"/>
    <s v="BEVERLY HILLS FL 34465"/>
  </r>
  <r>
    <x v="3460"/>
    <s v="18E17S320030  00750 0040"/>
    <s v="7492"/>
    <s v="PINE RIDGE UNITS 3 &amp; 4"/>
    <s v="0100"/>
    <s v="Single Family Residential"/>
    <s v="04"/>
    <s v="18S"/>
    <s v="18E"/>
    <s v="STANDARD"/>
    <x v="0"/>
    <n v="43750"/>
    <n v="1"/>
    <s v="000X"/>
    <n v="5990"/>
    <s v="N"/>
    <x v="172"/>
    <s v="TER"/>
    <m/>
    <s v="BEVERLY HILLS"/>
    <m/>
    <s v="PINE RIDGE UNIT 3 PB 8 PG 51 LOT 4 BLK 75"/>
    <n v="167106"/>
    <n v="16070"/>
    <n v="151036"/>
    <n v="120641"/>
    <n v="95641"/>
    <x v="0"/>
    <x v="196"/>
    <n v="123500"/>
    <n v="1530"/>
    <n v="1806"/>
    <x v="0"/>
    <s v="WARRANTY DEED"/>
    <n v="1"/>
    <x v="2"/>
    <x v="0"/>
    <x v="0"/>
    <m/>
    <n v="1968"/>
    <n v="32"/>
    <x v="0"/>
    <x v="0"/>
    <n v="2470"/>
    <m/>
    <m/>
    <m/>
    <m/>
    <s v="LOWE SHARON E"/>
    <m/>
    <s v="5990 N SULTANA TER"/>
    <s v="BEVERLY HILLS FL 34465"/>
  </r>
  <r>
    <x v="3461"/>
    <s v="18E17S320030  00760 0020"/>
    <s v="7492"/>
    <s v="PINE RIDGE UNITS 3 &amp; 4"/>
    <s v="0100"/>
    <s v="Single Family Residential"/>
    <s v="33"/>
    <s v="17S"/>
    <s v="18E"/>
    <s v="STANDARD"/>
    <x v="0"/>
    <n v="43574"/>
    <n v="1"/>
    <s v="000X"/>
    <n v="3499"/>
    <s v="W"/>
    <x v="169"/>
    <s v="DR"/>
    <m/>
    <s v="BEVERLY HILLS"/>
    <m/>
    <s v="PINE RIDGE UNIT 3 PB 8 PG 51 LOT 2 BLK 76"/>
    <n v="250531"/>
    <n v="16000"/>
    <n v="234531"/>
    <n v="98566"/>
    <n v="0"/>
    <x v="0"/>
    <x v="1171"/>
    <n v="294000"/>
    <n v="2926"/>
    <n v="542"/>
    <x v="0"/>
    <s v="WARRANTY DEED"/>
    <n v="1"/>
    <x v="23"/>
    <x v="1"/>
    <x v="0"/>
    <n v="1"/>
    <n v="2170"/>
    <n v="32"/>
    <x v="0"/>
    <x v="0"/>
    <n v="3221"/>
    <m/>
    <m/>
    <m/>
    <m/>
    <s v="LANGDON DAVID J"/>
    <s v="LANGDON SYLVIA M"/>
    <s v="3499 W PROMONTORY DR"/>
    <s v="BEVERLY HILLS FL 34465"/>
  </r>
  <r>
    <x v="3462"/>
    <s v="18E17S320030  00760 0110"/>
    <s v="7492"/>
    <s v="PINE RIDGE UNITS 3 &amp; 4"/>
    <s v="0100"/>
    <s v="Single Family Residential"/>
    <s v="33"/>
    <s v="17S"/>
    <s v="18E"/>
    <s v="STANDARD"/>
    <x v="0"/>
    <n v="43574"/>
    <n v="1"/>
    <s v="000X"/>
    <n v="3795"/>
    <s v="W"/>
    <x v="169"/>
    <s v="DR"/>
    <m/>
    <s v="BEVERLY HILLS"/>
    <m/>
    <s v="PINE RIDGE UNIT 3 PB 8 PG 51 LOT 11 BLK 76"/>
    <n v="268355"/>
    <n v="16000"/>
    <n v="252355"/>
    <n v="268355"/>
    <n v="243355"/>
    <x v="0"/>
    <x v="741"/>
    <n v="285000"/>
    <n v="2963"/>
    <n v="231"/>
    <x v="0"/>
    <s v="TO/FROM TSTEES BANKRUPT/EXEC/GUARD"/>
    <n v="1"/>
    <x v="20"/>
    <x v="0"/>
    <x v="1"/>
    <m/>
    <n v="2840"/>
    <n v="32"/>
    <x v="0"/>
    <x v="0"/>
    <n v="3786"/>
    <m/>
    <m/>
    <m/>
    <m/>
    <s v="GRUNDLOCK BRUCE"/>
    <s v="GRUNDLOCK LISA"/>
    <s v="3795 W PROMONTORY DR"/>
    <s v="BEVERLY HILLS FL 34465"/>
  </r>
  <r>
    <x v="3463"/>
    <s v="18E17S320030  00760 0250"/>
    <s v="7492"/>
    <s v="PINE RIDGE UNITS 3 &amp; 4"/>
    <s v="0100"/>
    <s v="Single Family Residential"/>
    <s v="04"/>
    <s v="18S"/>
    <s v="18E"/>
    <s v="1.0 TO 2.5 ACRES HIGH"/>
    <x v="0"/>
    <n v="76394"/>
    <n v="1.75"/>
    <s v="000X"/>
    <n v="5898"/>
    <s v="N"/>
    <x v="171"/>
    <s v="DR"/>
    <m/>
    <s v="BEVERLY HILLS"/>
    <m/>
    <s v="PINE RIDGE UNIT 3 PB 8 PG 51 LOT 25 BLK 76"/>
    <n v="340013"/>
    <n v="21920"/>
    <n v="318093"/>
    <n v="269953"/>
    <n v="244953"/>
    <x v="0"/>
    <x v="15"/>
    <n v="347500"/>
    <n v="2634"/>
    <n v="537"/>
    <x v="0"/>
    <s v="WARRANTY DEED"/>
    <n v="1"/>
    <x v="20"/>
    <x v="1"/>
    <x v="1"/>
    <n v="1"/>
    <n v="3179"/>
    <n v="32"/>
    <x v="0"/>
    <x v="0"/>
    <n v="4158"/>
    <m/>
    <m/>
    <m/>
    <m/>
    <s v="AUBER EMBRAIDA"/>
    <m/>
    <s v="5898 N ROSEWOOD DR"/>
    <s v="BEVERLY HILLS FL 34465"/>
  </r>
  <r>
    <x v="3464"/>
    <s v="18E17S320030  00710 0170"/>
    <s v="7492"/>
    <s v="PINE RIDGE UNITS 3 &amp; 4"/>
    <s v="0100"/>
    <s v="Single Family Residential"/>
    <s v="33"/>
    <s v="17S"/>
    <s v="18E"/>
    <s v="STANDARD"/>
    <x v="0"/>
    <n v="48293"/>
    <n v="1.1100000000000001"/>
    <s v="000X"/>
    <n v="6085"/>
    <s v="N"/>
    <x v="170"/>
    <s v="TER"/>
    <m/>
    <s v="BEVERLY HILLS"/>
    <m/>
    <s v="PINE RIDGE UNIT 3 PB 8 PG 51 LOT 17 BLK 71"/>
    <n v="287504"/>
    <n v="17740"/>
    <n v="269764"/>
    <n v="217542"/>
    <n v="187542"/>
    <x v="0"/>
    <x v="60"/>
    <n v="18000"/>
    <n v="1310"/>
    <n v="71"/>
    <x v="1"/>
    <s v="WARRANTY DEED"/>
    <n v="1"/>
    <x v="15"/>
    <x v="1"/>
    <x v="1"/>
    <m/>
    <n v="2713"/>
    <n v="32"/>
    <x v="0"/>
    <x v="0"/>
    <n v="3753"/>
    <m/>
    <m/>
    <m/>
    <m/>
    <s v="LEVASSEUR GERARD V JR"/>
    <s v="LEVASSEUR PAULA R"/>
    <s v="PO BOX 640405"/>
    <s v="BEVERLY HILLS FL 34464 0405"/>
  </r>
  <r>
    <x v="3465"/>
    <s v="18E17S320030  00730 0010"/>
    <s v="7492"/>
    <s v="PINE RIDGE UNITS 3 &amp; 4"/>
    <s v="0100"/>
    <s v="Single Family Residential"/>
    <s v="04"/>
    <s v="18S"/>
    <s v="18E"/>
    <s v="STANDARD"/>
    <x v="0"/>
    <n v="46452"/>
    <n v="1.07"/>
    <s v="000X"/>
    <n v="5982"/>
    <s v="N"/>
    <x v="173"/>
    <s v="TER"/>
    <m/>
    <s v="BEVERLY HILLS"/>
    <m/>
    <s v="PINE RIDGE UNIT 3 PB 8 PG 51 LOT 1 BLK 73"/>
    <n v="226373"/>
    <n v="17060"/>
    <n v="209313"/>
    <n v="175552"/>
    <n v="150552"/>
    <x v="0"/>
    <x v="114"/>
    <n v="15000"/>
    <n v="1393"/>
    <n v="1700"/>
    <x v="1"/>
    <s v="WARRANTY DEED"/>
    <n v="1"/>
    <x v="23"/>
    <x v="1"/>
    <x v="0"/>
    <n v="1"/>
    <n v="2085"/>
    <n v="32"/>
    <x v="0"/>
    <x v="0"/>
    <n v="2984"/>
    <m/>
    <m/>
    <m/>
    <m/>
    <s v="GUERRIERO ELIA F"/>
    <s v="GUERRIERO DOROTHY M"/>
    <s v="5982 N PETUNIA TER"/>
    <s v="BEVERLY HILLS FL 34465"/>
  </r>
  <r>
    <x v="3466"/>
    <s v="18E17S320030  00750 0010"/>
    <s v="7492"/>
    <s v="PINE RIDGE UNITS 3 &amp; 4"/>
    <s v="0000"/>
    <s v="Vacant Residential"/>
    <s v="33"/>
    <s v="17S"/>
    <s v="18E"/>
    <s v="STANDARD"/>
    <x v="1"/>
    <n v="45214"/>
    <n v="1.04"/>
    <s v="000X"/>
    <n v="6084"/>
    <s v="N"/>
    <x v="172"/>
    <s v="TER"/>
    <m/>
    <s v="BEVERLY HILLS"/>
    <m/>
    <s v="PINE RIDGE UNIT 3 PB 8 PG 51 LOT 1 BLK 75 DESC IN OR BK 926"/>
    <n v="16610"/>
    <n v="16610"/>
    <n v="0"/>
    <n v="16610"/>
    <n v="16610"/>
    <x v="1"/>
    <x v="204"/>
    <n v="11500"/>
    <n v="926"/>
    <n v="1582"/>
    <x v="1"/>
    <s v="WARRANTY DEED"/>
    <m/>
    <x v="6"/>
    <x v="2"/>
    <x v="2"/>
    <m/>
    <m/>
    <m/>
    <x v="2"/>
    <x v="1"/>
    <n v="0"/>
    <m/>
    <m/>
    <m/>
    <m/>
    <s v="LAPER JEFFREY D SR"/>
    <m/>
    <s v="10 JAMESON CT"/>
    <s v="MANSFIELD MA 02048"/>
  </r>
  <r>
    <x v="3467"/>
    <s v="18E17S320030  00750 0110"/>
    <s v="7492"/>
    <s v="PINE RIDGE UNITS 3 &amp; 4"/>
    <s v="0100"/>
    <s v="Single Family Residential"/>
    <s v="04"/>
    <s v="18S"/>
    <s v="18E"/>
    <s v="STANDARD"/>
    <x v="0"/>
    <n v="43750"/>
    <n v="1"/>
    <s v="000X"/>
    <n v="5939"/>
    <s v="N"/>
    <x v="171"/>
    <s v="DR"/>
    <m/>
    <s v="BEVERLY HILLS"/>
    <m/>
    <s v="PINE RIDGE UNIT 3 PB 8 PG  51 LOT 11 BLK 75"/>
    <n v="319196"/>
    <n v="16070"/>
    <n v="303126"/>
    <n v="265084"/>
    <n v="239584"/>
    <x v="0"/>
    <x v="246"/>
    <n v="90000"/>
    <n v="2013"/>
    <n v="2096"/>
    <x v="1"/>
    <s v="WARRANTY DEED"/>
    <n v="1"/>
    <x v="37"/>
    <x v="0"/>
    <x v="0"/>
    <n v="1"/>
    <n v="2818"/>
    <n v="32"/>
    <x v="0"/>
    <x v="0"/>
    <n v="4300"/>
    <m/>
    <m/>
    <m/>
    <m/>
    <s v="GONGLOFF CHARLES M"/>
    <m/>
    <s v="5939 N ROSEWOOD DR"/>
    <s v="BEVERLY HILLS FL 34465"/>
  </r>
  <r>
    <x v="3468"/>
    <s v="18E17S320030  00760 0290"/>
    <s v="7492"/>
    <s v="PINE RIDGE UNITS 3 &amp; 4"/>
    <s v="0100"/>
    <s v="Single Family Residential"/>
    <s v="04"/>
    <s v="18S"/>
    <s v="18E"/>
    <s v="STANDARD"/>
    <x v="0"/>
    <n v="44282"/>
    <n v="1.02"/>
    <s v="000X"/>
    <n v="5846"/>
    <s v="N"/>
    <x v="171"/>
    <s v="DR"/>
    <m/>
    <s v="BEVERLY HILLS"/>
    <m/>
    <s v="PINE RIDGE UNIT 3 PB8 PG 51 LOT 29 BLK 76"/>
    <n v="200259"/>
    <n v="16270"/>
    <n v="183989"/>
    <n v="152470"/>
    <n v="127470"/>
    <x v="0"/>
    <x v="1025"/>
    <n v="186000"/>
    <n v="2590"/>
    <n v="2395"/>
    <x v="0"/>
    <s v="WARRANTY DEED"/>
    <n v="1"/>
    <x v="13"/>
    <x v="1"/>
    <x v="0"/>
    <m/>
    <n v="2131"/>
    <n v="32"/>
    <x v="0"/>
    <x v="0"/>
    <n v="3010"/>
    <m/>
    <m/>
    <m/>
    <m/>
    <s v="BROWN THOMAS H"/>
    <s v="BECKMANN-BROWN LISA"/>
    <s v="5846 N ROSEWOOD DR"/>
    <s v="BEVERLY HILLS FL 34465"/>
  </r>
  <r>
    <x v="3469"/>
    <s v="18E17S320030  00770 0040"/>
    <s v="7492"/>
    <s v="PINE RIDGE UNITS 3 &amp; 4"/>
    <s v="0100"/>
    <s v="Single Family Residential"/>
    <s v="04"/>
    <s v="18S"/>
    <s v="18E"/>
    <s v="STANDARD"/>
    <x v="0"/>
    <n v="45576"/>
    <n v="1.05"/>
    <s v="000X"/>
    <n v="5680"/>
    <s v="N"/>
    <x v="162"/>
    <s v="DR"/>
    <m/>
    <s v="BEVERLY HILLS"/>
    <m/>
    <s v="PINE RIDGE UNIT 3 PB 8 PG 51 LOT 4 BLK 77"/>
    <n v="242353"/>
    <n v="16740"/>
    <n v="225613"/>
    <n v="235059"/>
    <n v="210059"/>
    <x v="0"/>
    <x v="1172"/>
    <n v="265000"/>
    <n v="2934"/>
    <n v="77"/>
    <x v="0"/>
    <s v="WARRANTY DEED"/>
    <n v="1"/>
    <x v="18"/>
    <x v="1"/>
    <x v="0"/>
    <m/>
    <n v="2282"/>
    <n v="32"/>
    <x v="0"/>
    <x v="0"/>
    <n v="3415"/>
    <m/>
    <m/>
    <m/>
    <m/>
    <s v="PINKSTON ROBERT A"/>
    <s v="PINKSTON ALISON L"/>
    <s v="5680 N MOCK ORANGE DR"/>
    <s v="BEVERLY HILLS FL 34465"/>
  </r>
  <r>
    <x v="3470"/>
    <s v="18E17S320030  00770 0110"/>
    <s v="7492"/>
    <s v="PINE RIDGE UNITS 3 &amp; 4"/>
    <s v="0100"/>
    <s v="Single Family Residential"/>
    <s v="04"/>
    <s v="18S"/>
    <s v="18E"/>
    <s v="1.0 TO 2.5 ACRES HIGH"/>
    <x v="0"/>
    <n v="83925"/>
    <n v="1.93"/>
    <s v="000X"/>
    <n v="5550"/>
    <s v="N"/>
    <x v="162"/>
    <s v="DR"/>
    <m/>
    <s v="BEVERLY HILLS"/>
    <m/>
    <s v="PINE RIDGE UNIT 3 PB 8 PG 51 LOT 11 BLK 77"/>
    <n v="244335"/>
    <n v="24080"/>
    <n v="220255"/>
    <n v="160447"/>
    <n v="129947"/>
    <x v="0"/>
    <x v="730"/>
    <n v="14000"/>
    <n v="1271"/>
    <n v="115"/>
    <x v="1"/>
    <s v="FROM DEVELOPERS"/>
    <n v="1"/>
    <x v="11"/>
    <x v="1"/>
    <x v="0"/>
    <m/>
    <n v="2592"/>
    <n v="32"/>
    <x v="1"/>
    <x v="0"/>
    <n v="4823"/>
    <m/>
    <m/>
    <m/>
    <m/>
    <s v="PILNY RICHARD E"/>
    <s v="LINDA S LORENTZ"/>
    <s v="5550 N MOCK ORANGE DR"/>
    <s v="BEVERLY HILLS FL 34465"/>
  </r>
  <r>
    <x v="3471"/>
    <s v="18E17S320030  00770 0120"/>
    <s v="7492"/>
    <s v="PINE RIDGE UNITS 3 &amp; 4"/>
    <s v="0100"/>
    <s v="Single Family Residential"/>
    <s v="04"/>
    <s v="18S"/>
    <s v="18E"/>
    <s v="STANDARD"/>
    <x v="0"/>
    <n v="49198"/>
    <n v="1.1299999999999999"/>
    <s v="000X"/>
    <n v="3873"/>
    <s v="W"/>
    <x v="174"/>
    <s v="CT"/>
    <m/>
    <s v="BEVERLY HILLS"/>
    <m/>
    <s v="PINE RIDGE UNIT 3 PB 8 PG 51 LOT 12 BLK 77"/>
    <n v="295462"/>
    <n v="18070"/>
    <n v="277392"/>
    <n v="227803"/>
    <n v="202803"/>
    <x v="0"/>
    <x v="511"/>
    <n v="350000"/>
    <n v="3064"/>
    <n v="1238"/>
    <x v="0"/>
    <s v="WARRANTY DEED"/>
    <n v="1"/>
    <x v="0"/>
    <x v="1"/>
    <x v="1"/>
    <m/>
    <n v="2792"/>
    <n v="32"/>
    <x v="0"/>
    <x v="0"/>
    <n v="3978"/>
    <m/>
    <m/>
    <m/>
    <m/>
    <s v="ELLIOTT JAMES A"/>
    <m/>
    <s v="3873 W VINCA CT"/>
    <s v="BEVERLY HILLS FL 34465"/>
  </r>
  <r>
    <x v="3472"/>
    <s v="18E17S320030  00720 0110"/>
    <s v="7492"/>
    <s v="PINE RIDGE UNITS 3 &amp; 4"/>
    <s v="0100"/>
    <s v="Single Family Residential"/>
    <s v="33"/>
    <s v="17S"/>
    <s v="18E"/>
    <s v="STANDARD"/>
    <x v="0"/>
    <n v="46257"/>
    <n v="1.06"/>
    <s v="000X"/>
    <n v="6025"/>
    <s v="N"/>
    <x v="173"/>
    <s v="TER"/>
    <m/>
    <s v="BEVERLY HILLS"/>
    <m/>
    <s v="PINE RIDGE UNIT 3 PB 8 PG 51 LOT 11 BLK 72"/>
    <n v="272874"/>
    <n v="16990"/>
    <n v="255884"/>
    <n v="215962"/>
    <n v="190962"/>
    <x v="1"/>
    <x v="1173"/>
    <n v="337000"/>
    <n v="3039"/>
    <n v="1555"/>
    <x v="0"/>
    <s v="WARRANTY DEED"/>
    <n v="1"/>
    <x v="3"/>
    <x v="1"/>
    <x v="0"/>
    <m/>
    <n v="2501"/>
    <n v="32"/>
    <x v="0"/>
    <x v="0"/>
    <n v="3603"/>
    <m/>
    <m/>
    <m/>
    <m/>
    <s v="KWASNIEWSKI RICHARD J JR"/>
    <m/>
    <s v="6025 N PETUNIA TER"/>
    <s v="BEVERLY HILLS FL 34465 2220"/>
  </r>
  <r>
    <x v="3473"/>
    <s v="18E17S320030  00720 0120"/>
    <s v="7492"/>
    <s v="PINE RIDGE UNITS 3 &amp; 4"/>
    <s v="0000"/>
    <s v="Vacant Residential"/>
    <s v="33"/>
    <s v="17S"/>
    <s v="18E"/>
    <s v="STANDARD"/>
    <x v="1"/>
    <n v="43769"/>
    <n v="1"/>
    <s v="000X"/>
    <n v="6061"/>
    <s v="N"/>
    <x v="173"/>
    <s v="TER"/>
    <m/>
    <s v="BEVERLY HILLS"/>
    <m/>
    <s v="PINE RIDGE UNIT 3 PB 8 PG 51 LOT 12 BLK 72"/>
    <n v="16080"/>
    <n v="16080"/>
    <n v="0"/>
    <n v="16080"/>
    <n v="16080"/>
    <x v="1"/>
    <x v="1174"/>
    <n v="15000"/>
    <n v="2891"/>
    <n v="921"/>
    <x v="1"/>
    <s v="WARRANTY DEED"/>
    <m/>
    <x v="6"/>
    <x v="2"/>
    <x v="2"/>
    <m/>
    <m/>
    <m/>
    <x v="2"/>
    <x v="1"/>
    <n v="0"/>
    <m/>
    <m/>
    <m/>
    <m/>
    <s v="SIERRA CYNTHIA MARIE"/>
    <s v="FERNANDEZ EDUARDO LLANSO"/>
    <s v="3580 W PROMONTORY PT"/>
    <s v="BEVERLY HILLS FL 34465"/>
  </r>
  <r>
    <x v="3474"/>
    <s v="18E17S320030  00730 0060"/>
    <s v="7492"/>
    <s v="PINE RIDGE UNITS 3 &amp; 4"/>
    <s v="0000"/>
    <s v="Vacant Residential"/>
    <s v="04"/>
    <s v="18S"/>
    <s v="18E"/>
    <s v="STANDARD"/>
    <x v="1"/>
    <n v="43751"/>
    <n v="1"/>
    <s v="000X"/>
    <n v="5909"/>
    <s v="N"/>
    <x v="93"/>
    <s v="DR"/>
    <m/>
    <s v="BEVERLY HILLS"/>
    <m/>
    <s v="PINE RIDGE UNIT 3 LOT 6 BLK 73 DESCR IN O R BK 571 PG 1587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ZITRON SAMUEL &amp; ETHEL ET AL"/>
    <m/>
    <s v="164 D CROSS SLOPE CT"/>
    <s v="MANALAPAN NJ 07726"/>
  </r>
  <r>
    <x v="3475"/>
    <s v="18E17S320030  00740 0060"/>
    <s v="7492"/>
    <s v="PINE RIDGE UNITS 3 &amp; 4"/>
    <s v="0100"/>
    <s v="Single Family Residential"/>
    <s v="04"/>
    <s v="18S"/>
    <s v="18E"/>
    <s v="STANDARD"/>
    <x v="0"/>
    <n v="43797"/>
    <n v="1.01"/>
    <s v="000X"/>
    <n v="5924"/>
    <s v="N"/>
    <x v="93"/>
    <s v="DR"/>
    <m/>
    <s v="BEVERLY HILLS"/>
    <m/>
    <s v="PINE RIDGE UNIT 3 PB 8 PG 51 LOT 6 BLK 74"/>
    <n v="299895"/>
    <n v="16090"/>
    <n v="283805"/>
    <n v="261168"/>
    <n v="236168"/>
    <x v="0"/>
    <x v="261"/>
    <n v="359000"/>
    <n v="1877"/>
    <n v="2355"/>
    <x v="0"/>
    <s v="WARRANTY DEED"/>
    <n v="1"/>
    <x v="24"/>
    <x v="0"/>
    <x v="0"/>
    <m/>
    <n v="2726"/>
    <n v="32"/>
    <x v="1"/>
    <x v="0"/>
    <n v="3964"/>
    <m/>
    <m/>
    <m/>
    <m/>
    <s v="THOMSON PAULINE F"/>
    <s v="LAURENCE R THOMSON AND PAULINE F THOMSON"/>
    <s v="5924 N CAMATION DR"/>
    <s v="BEVERLY HILLS FL 34465"/>
  </r>
  <r>
    <x v="3476"/>
    <s v="18E17S320030  00740 0100"/>
    <s v="7492"/>
    <s v="PINE RIDGE UNITS 3 &amp; 4"/>
    <s v="0000"/>
    <s v="Vacant Residential"/>
    <s v="04"/>
    <s v="18S"/>
    <s v="18E"/>
    <s v="STANDARD"/>
    <x v="1"/>
    <n v="44542"/>
    <n v="1.02"/>
    <s v="000X"/>
    <n v="5808"/>
    <s v="N"/>
    <x v="93"/>
    <s v="DR"/>
    <m/>
    <s v="BEVERLY HILLS"/>
    <m/>
    <s v="PINE RIDGE UNIT 3 PB 8 PG 51LOT 10 BLK 74"/>
    <n v="16330"/>
    <n v="16330"/>
    <n v="0"/>
    <n v="16330"/>
    <n v="16330"/>
    <x v="1"/>
    <x v="50"/>
    <n v="13500"/>
    <n v="1354"/>
    <n v="1949"/>
    <x v="1"/>
    <s v="WARRANTY DEED"/>
    <m/>
    <x v="6"/>
    <x v="2"/>
    <x v="2"/>
    <m/>
    <m/>
    <m/>
    <x v="2"/>
    <x v="1"/>
    <n v="0"/>
    <m/>
    <m/>
    <m/>
    <m/>
    <s v="HOLLAR CECIL"/>
    <s v="HOLLAR SYLVIA"/>
    <s v="54 RIDGE DR"/>
    <s v="WESTBURY NY 11590"/>
  </r>
  <r>
    <x v="3477"/>
    <s v="18E17S320030  00750 0030"/>
    <s v="7492"/>
    <s v="PINE RIDGE UNITS 3 &amp; 4"/>
    <s v="0100"/>
    <s v="Single Family Residential"/>
    <s v="33"/>
    <s v="17S"/>
    <s v="18E"/>
    <s v="STANDARD"/>
    <x v="0"/>
    <n v="43744"/>
    <n v="1"/>
    <s v="000X"/>
    <n v="6022"/>
    <s v="N"/>
    <x v="172"/>
    <s v="TER"/>
    <m/>
    <s v="BEVERLY HILLS"/>
    <m/>
    <s v="PINE RIDGE UNIT 3 PB 8 PG 51 LOT 3 BLK 75"/>
    <n v="345235"/>
    <n v="16070"/>
    <n v="329165"/>
    <n v="287980"/>
    <n v="262980"/>
    <x v="0"/>
    <x v="315"/>
    <n v="43000"/>
    <n v="1755"/>
    <n v="1172"/>
    <x v="1"/>
    <s v="WARRANTY DEED"/>
    <n v="1"/>
    <x v="37"/>
    <x v="0"/>
    <x v="1"/>
    <n v="1"/>
    <n v="2925"/>
    <n v="32"/>
    <x v="0"/>
    <x v="0"/>
    <n v="4770"/>
    <m/>
    <m/>
    <m/>
    <m/>
    <s v="BARNES EDWARD C"/>
    <s v="BARNES SUSAN P"/>
    <s v="6022 N SULTANA TER"/>
    <s v="BEVERLY HILLS FL 34465"/>
  </r>
  <r>
    <x v="3478"/>
    <s v="18E17S320030  00760 0200"/>
    <s v="7492"/>
    <s v="PINE RIDGE UNITS 3 &amp; 4"/>
    <s v="0100"/>
    <s v="Single Family Residential"/>
    <s v="04"/>
    <s v="18S"/>
    <s v="18E"/>
    <s v="STANDARD"/>
    <x v="0"/>
    <n v="43750"/>
    <n v="1"/>
    <s v="000X"/>
    <n v="5984"/>
    <s v="N"/>
    <x v="171"/>
    <s v="DR"/>
    <m/>
    <s v="BEVERLY HILLS"/>
    <m/>
    <s v="PINE RIDGE UNIT 3 PB 8 PG 51 LOT 20 BLK 76 DESC IN OR BK"/>
    <n v="216392"/>
    <n v="16070"/>
    <n v="200322"/>
    <n v="190559"/>
    <n v="165559"/>
    <x v="0"/>
    <x v="80"/>
    <n v="200000"/>
    <n v="2488"/>
    <n v="2389"/>
    <x v="0"/>
    <s v="WARRANTY DEED"/>
    <n v="1"/>
    <x v="46"/>
    <x v="1"/>
    <x v="0"/>
    <m/>
    <n v="1873"/>
    <n v="32"/>
    <x v="1"/>
    <x v="0"/>
    <n v="3052"/>
    <m/>
    <m/>
    <m/>
    <m/>
    <s v="SCALLY PATRICK JOSEPH"/>
    <s v="SCALLY LORI ELLEN"/>
    <s v="5984 N ROSEWOOD DR"/>
    <s v="BEVERLY HILLS FL 34465"/>
  </r>
  <r>
    <x v="3479"/>
    <s v="18E17S320030  00760 0240"/>
    <s v="7492"/>
    <s v="PINE RIDGE UNITS 3 &amp; 4"/>
    <s v="0000"/>
    <s v="Vacant Residential"/>
    <s v="04"/>
    <s v="18S"/>
    <s v="18E"/>
    <s v="STANDARD"/>
    <x v="1"/>
    <n v="46680"/>
    <n v="1.07"/>
    <s v="000X"/>
    <n v="5912"/>
    <s v="N"/>
    <x v="171"/>
    <s v="DR"/>
    <m/>
    <s v="BEVERLY HILLS"/>
    <m/>
    <s v="PINE RIDGE UNIT 3 PB 8 PG 51 LOT 24 BLK 76"/>
    <n v="17150"/>
    <n v="17150"/>
    <n v="0"/>
    <n v="17150"/>
    <n v="17150"/>
    <x v="1"/>
    <x v="624"/>
    <n v="30000"/>
    <n v="2769"/>
    <n v="1879"/>
    <x v="1"/>
    <s v="WARRANTY DEED"/>
    <m/>
    <x v="6"/>
    <x v="2"/>
    <x v="2"/>
    <m/>
    <m/>
    <m/>
    <x v="2"/>
    <x v="1"/>
    <n v="0"/>
    <m/>
    <m/>
    <m/>
    <m/>
    <s v="AUBER ROBB"/>
    <m/>
    <s v="5898 N ROSEWOOD DR"/>
    <s v="BEVERLY HILLS FL 34465"/>
  </r>
  <r>
    <x v="3480"/>
    <s v="18E17S320030  00760 0280"/>
    <s v="7492"/>
    <s v="PINE RIDGE UNITS 3 &amp; 4"/>
    <s v="0000"/>
    <s v="Vacant Residential"/>
    <s v="04"/>
    <s v="18S"/>
    <s v="18E"/>
    <s v="STANDARD"/>
    <x v="1"/>
    <n v="43926"/>
    <n v="1.01"/>
    <s v="000X"/>
    <n v="5860"/>
    <s v="N"/>
    <x v="171"/>
    <s v="DR"/>
    <m/>
    <s v="BEVERLY HILLS"/>
    <m/>
    <s v="PINE RIDGE UNIT 3 LOT 28 BLK 76 DESC IN OR BK 574 PG 1890 &amp; "/>
    <n v="16130"/>
    <n v="16130"/>
    <n v="0"/>
    <n v="16130"/>
    <n v="16130"/>
    <x v="1"/>
    <x v="23"/>
    <m/>
    <m/>
    <m/>
    <x v="2"/>
    <m/>
    <m/>
    <x v="6"/>
    <x v="2"/>
    <x v="2"/>
    <m/>
    <m/>
    <m/>
    <x v="2"/>
    <x v="1"/>
    <n v="0"/>
    <m/>
    <m/>
    <m/>
    <m/>
    <s v="DONNELLY ALFRED J EST"/>
    <s v="ATTN SUSAN CAVANAUGH"/>
    <s v="14 WAXWING LN"/>
    <s v="EAST AMHERST NY 14051 1624"/>
  </r>
  <r>
    <x v="3481"/>
    <s v="18E17S320030  00760 0300"/>
    <s v="7492"/>
    <s v="PINE RIDGE UNITS 3 &amp; 4"/>
    <s v="0000"/>
    <s v="Vacant Residential"/>
    <s v="04"/>
    <s v="18S"/>
    <s v="18E"/>
    <s v="STANDARD"/>
    <x v="1"/>
    <n v="47366"/>
    <n v="1.0900000000000001"/>
    <s v="000X"/>
    <n v="5832"/>
    <s v="N"/>
    <x v="171"/>
    <s v="DR"/>
    <m/>
    <s v="BEVERLY HILLS"/>
    <m/>
    <s v="PINE RIDGE UNIT 3 LOT 30 BLK 76 DESCR IN O R BK 585 PG 516 "/>
    <n v="17400"/>
    <n v="17400"/>
    <n v="0"/>
    <n v="17400"/>
    <n v="17400"/>
    <x v="1"/>
    <x v="23"/>
    <m/>
    <m/>
    <m/>
    <x v="2"/>
    <m/>
    <m/>
    <x v="6"/>
    <x v="2"/>
    <x v="2"/>
    <m/>
    <m/>
    <m/>
    <x v="2"/>
    <x v="1"/>
    <n v="0"/>
    <m/>
    <m/>
    <m/>
    <m/>
    <s v="COGLIANO GERARD R"/>
    <m/>
    <s v="49 ELAIN AVE"/>
    <s v="E FALMOUTH MA 02536"/>
  </r>
  <r>
    <x v="3482"/>
    <s v="18E17S320030  00770 0080"/>
    <s v="7492"/>
    <s v="PINE RIDGE UNITS 3 &amp; 4"/>
    <s v="0000"/>
    <s v="Vacant Residential"/>
    <s v="04"/>
    <s v="18S"/>
    <s v="18E"/>
    <s v="STANDARD"/>
    <x v="1"/>
    <n v="44137"/>
    <n v="1.01"/>
    <s v="000X"/>
    <n v="5618"/>
    <s v="N"/>
    <x v="162"/>
    <s v="DR"/>
    <m/>
    <s v="BEVERLY HILLS"/>
    <m/>
    <s v="PINE RIDGE UNIT 3 PB 8 PG 51 LOT 8 BLK 77 "/>
    <n v="16210"/>
    <n v="16210"/>
    <n v="0"/>
    <n v="16210"/>
    <n v="16210"/>
    <x v="1"/>
    <x v="23"/>
    <m/>
    <m/>
    <m/>
    <x v="2"/>
    <m/>
    <m/>
    <x v="6"/>
    <x v="2"/>
    <x v="2"/>
    <m/>
    <m/>
    <m/>
    <x v="2"/>
    <x v="1"/>
    <n v="0"/>
    <m/>
    <m/>
    <m/>
    <m/>
    <s v="LLAMES SUSAN D"/>
    <m/>
    <s v="2625 RALEIGH ST"/>
    <s v="ARLINGTON HEIGHTS IL 60004 2343"/>
  </r>
  <r>
    <x v="3483"/>
    <s v="18E17S320030  00770 0100"/>
    <s v="7492"/>
    <s v="PINE RIDGE UNITS 3 &amp; 4"/>
    <s v="0100"/>
    <s v="Single Family Residential"/>
    <s v="04"/>
    <s v="18S"/>
    <s v="18E"/>
    <s v="1.0 TO 2.5 ACRES HIGH"/>
    <x v="0"/>
    <n v="61181"/>
    <n v="1.4"/>
    <s v="000X"/>
    <n v="5582"/>
    <s v="N"/>
    <x v="162"/>
    <s v="DR"/>
    <m/>
    <s v="BEVERLY HILLS"/>
    <m/>
    <s v="PINE RIDGE UNIT 3 PB 8 PG 51 LOT 10 BLK 77"/>
    <n v="225779"/>
    <n v="17560"/>
    <n v="208219"/>
    <n v="194655"/>
    <n v="169655"/>
    <x v="0"/>
    <x v="1175"/>
    <n v="263000"/>
    <n v="2694"/>
    <n v="1060"/>
    <x v="0"/>
    <s v="WARRANTY DEED"/>
    <n v="1"/>
    <x v="19"/>
    <x v="1"/>
    <x v="0"/>
    <m/>
    <n v="2244"/>
    <n v="32"/>
    <x v="1"/>
    <x v="0"/>
    <n v="3510"/>
    <m/>
    <m/>
    <m/>
    <m/>
    <s v="NEWKIRK ROBERT F"/>
    <s v="NEWKIRK BARBARA BASCOM"/>
    <s v="5582 N MOCK ORANGE DR"/>
    <s v="BEVERLY HILLS FL 34465"/>
  </r>
  <r>
    <x v="3484"/>
    <s v="18E17S320030  00710 0120"/>
    <s v="7492"/>
    <s v="PINE RIDGE UNITS 3 &amp; 4"/>
    <s v="0000"/>
    <s v="Vacant Residential"/>
    <s v="04"/>
    <s v="18S"/>
    <s v="18E"/>
    <s v="STANDARD"/>
    <x v="1"/>
    <n v="43750"/>
    <n v="1"/>
    <s v="000X"/>
    <n v="5925"/>
    <s v="N"/>
    <x v="170"/>
    <s v="TER"/>
    <m/>
    <s v="BEVERLY HILLS"/>
    <m/>
    <s v="PINE RIDGE UNIT 3 LOT 12 BLK 71 DESCR IN O R BK 572 PG 1725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SMITH FREDERIC N &amp; GRACE R"/>
    <m/>
    <s v="700 BERKSHIRE RD"/>
    <s v="ANN ARBOR MI 48104 2629"/>
  </r>
  <r>
    <x v="3485"/>
    <s v="18E17S320030  00720 0050"/>
    <s v="7492"/>
    <s v="PINE RIDGE UNITS 3 &amp; 4"/>
    <s v="0000"/>
    <s v="Vacant Residential"/>
    <s v="04"/>
    <s v="18S"/>
    <s v="18E"/>
    <s v="STANDARD"/>
    <x v="1"/>
    <n v="46251"/>
    <n v="1.06"/>
    <s v="000X"/>
    <n v="5974"/>
    <s v="N"/>
    <x v="170"/>
    <s v="TER"/>
    <m/>
    <s v="BEVERLY HILLS"/>
    <m/>
    <s v="PINE RIDGE UNIT 3 PB 8 PG 51 LOT 5 BLK 7"/>
    <n v="16990"/>
    <n v="16990"/>
    <n v="0"/>
    <n v="16990"/>
    <n v="16990"/>
    <x v="1"/>
    <x v="353"/>
    <n v="13000"/>
    <n v="1533"/>
    <n v="985"/>
    <x v="1"/>
    <s v="WARRANTY DEED"/>
    <m/>
    <x v="6"/>
    <x v="2"/>
    <x v="2"/>
    <m/>
    <m/>
    <m/>
    <x v="2"/>
    <x v="1"/>
    <n v="0"/>
    <m/>
    <m/>
    <m/>
    <m/>
    <s v="GUERRIERO ELIA &amp; DOROTHY"/>
    <s v="TRUSTEES GUERRIERO TRUST"/>
    <s v="5982 N PETUNIA TER"/>
    <s v="BEVERLY HILLS FL 34465"/>
  </r>
  <r>
    <x v="3486"/>
    <s v="18E17S320030  00720 0080"/>
    <s v="7492"/>
    <s v="PINE RIDGE UNITS 3 &amp; 4"/>
    <s v="0100"/>
    <s v="Single Family Residential"/>
    <s v="04"/>
    <s v="18S"/>
    <s v="18E"/>
    <s v="STANDARD"/>
    <x v="0"/>
    <n v="46250"/>
    <n v="1.06"/>
    <s v="000X"/>
    <n v="5919"/>
    <s v="N"/>
    <x v="173"/>
    <s v="TER"/>
    <m/>
    <s v="BEVERLY HILLS"/>
    <m/>
    <s v="PINE RIDGE UNIT 3 PB 8 PG 51 LOT 8 BLK 72"/>
    <n v="213618"/>
    <n v="16990"/>
    <n v="196628"/>
    <n v="182147"/>
    <n v="157147"/>
    <x v="0"/>
    <x v="310"/>
    <n v="240000"/>
    <n v="2937"/>
    <n v="2250"/>
    <x v="0"/>
    <s v="WARRANTY DEED"/>
    <n v="1"/>
    <x v="24"/>
    <x v="1"/>
    <x v="0"/>
    <m/>
    <n v="1898"/>
    <n v="32"/>
    <x v="1"/>
    <x v="0"/>
    <n v="2778"/>
    <m/>
    <m/>
    <m/>
    <m/>
    <s v="THORNTON TOMMIE JR"/>
    <s v="THORNTON ROCIO S"/>
    <s v="5919 N PETUNIA TER"/>
    <s v="BEVERLY HILLS FL 34465"/>
  </r>
  <r>
    <x v="3487"/>
    <s v="18E17S320030  00720 0130"/>
    <s v="7492"/>
    <s v="PINE RIDGE UNITS 3 &amp; 4"/>
    <s v="0100"/>
    <s v="Single Family Residential"/>
    <s v="33"/>
    <s v="17S"/>
    <s v="18E"/>
    <s v="STANDARD"/>
    <x v="0"/>
    <n v="48320"/>
    <n v="1.1100000000000001"/>
    <s v="000X"/>
    <n v="3580"/>
    <s v="W"/>
    <x v="169"/>
    <s v="DR"/>
    <m/>
    <s v="BEVERLY HILLS"/>
    <m/>
    <s v="PINE RIDGE UNIT 3 PB 8 PG 51 LOT 13 BLK 72"/>
    <n v="257067"/>
    <n v="17750"/>
    <n v="239317"/>
    <n v="203553"/>
    <n v="178553"/>
    <x v="0"/>
    <x v="1174"/>
    <n v="275000"/>
    <n v="2895"/>
    <n v="462"/>
    <x v="0"/>
    <s v="WARRANTY DEED"/>
    <n v="1"/>
    <x v="22"/>
    <x v="1"/>
    <x v="0"/>
    <n v="1"/>
    <n v="2442"/>
    <n v="32"/>
    <x v="0"/>
    <x v="0"/>
    <n v="3377"/>
    <m/>
    <m/>
    <m/>
    <m/>
    <s v="SIERRA CYNTHIA MARIE"/>
    <s v="FERNANDEZ EDUARDO LLANSO"/>
    <s v="3580 W PROMONTORY DR"/>
    <s v="BEVERLY HILLS FL 34465"/>
  </r>
  <r>
    <x v="3488"/>
    <s v="18E17S320030  00730 0030"/>
    <s v="7492"/>
    <s v="PINE RIDGE UNITS 3 &amp; 4"/>
    <s v="0100"/>
    <s v="Single Family Residential"/>
    <s v="04"/>
    <s v="18S"/>
    <s v="18E"/>
    <s v="STANDARD"/>
    <x v="0"/>
    <n v="43750"/>
    <n v="1"/>
    <s v="000X"/>
    <n v="5918"/>
    <s v="N"/>
    <x v="173"/>
    <s v="TER"/>
    <m/>
    <s v="BEVERLY HILLS"/>
    <m/>
    <s v="PINE RIDGE UNIT 3 LOT 3 BLK 73 DESC IN OR BK 867 PG 1598"/>
    <n v="185846"/>
    <n v="16070"/>
    <n v="169776"/>
    <n v="128932"/>
    <n v="103932"/>
    <x v="0"/>
    <x v="1165"/>
    <n v="13500"/>
    <n v="867"/>
    <n v="1598"/>
    <x v="1"/>
    <s v="WARRANTY DEED"/>
    <n v="1"/>
    <x v="33"/>
    <x v="1"/>
    <x v="0"/>
    <m/>
    <n v="2104"/>
    <n v="32"/>
    <x v="0"/>
    <x v="0"/>
    <n v="2925"/>
    <m/>
    <m/>
    <m/>
    <m/>
    <s v="ERWIN ARTHUR W"/>
    <s v="ERWIN ELLEN E"/>
    <s v="5918 N PETUNIA TER"/>
    <s v="BEVERLY HILLS FL 34465 2218"/>
  </r>
  <r>
    <x v="3489"/>
    <s v="18E17S320030  00740 0010"/>
    <s v="7492"/>
    <s v="PINE RIDGE UNITS 3 &amp; 4"/>
    <s v="0100"/>
    <s v="Single Family Residential"/>
    <s v="33"/>
    <s v="17S"/>
    <s v="18E"/>
    <s v="STANDARD"/>
    <x v="0"/>
    <n v="43882"/>
    <n v="1.01"/>
    <s v="000X"/>
    <n v="5988"/>
    <s v="N"/>
    <x v="93"/>
    <s v="DR"/>
    <m/>
    <s v="BEVERLY HILLS"/>
    <m/>
    <s v="PINE RIDGE UNIT 3 PB 8 PG 51 LOT 1 BLK 74"/>
    <n v="297936"/>
    <n v="16120"/>
    <n v="281816"/>
    <n v="297936"/>
    <n v="272936"/>
    <x v="0"/>
    <x v="156"/>
    <n v="75000"/>
    <n v="1992"/>
    <n v="2133"/>
    <x v="1"/>
    <s v="WARRANTY DEED"/>
    <n v="1"/>
    <x v="37"/>
    <x v="1"/>
    <x v="1"/>
    <m/>
    <n v="2716"/>
    <n v="32"/>
    <x v="0"/>
    <x v="0"/>
    <n v="3765"/>
    <m/>
    <m/>
    <m/>
    <m/>
    <s v="GONZALES JUNIOR MICHAL"/>
    <s v="GONZALES GWYNETH GILLIAN"/>
    <s v="5988 N CARNATION DR"/>
    <s v="BEVERLY HILLS FL 34465"/>
  </r>
  <r>
    <x v="3490"/>
    <s v="18E17S320030  00740 0090"/>
    <s v="7492"/>
    <s v="PINE RIDGE UNITS 3 &amp; 4"/>
    <s v="0000"/>
    <s v="Vacant Residential"/>
    <s v="04"/>
    <s v="18S"/>
    <s v="18E"/>
    <s v="STANDARD"/>
    <x v="1"/>
    <n v="43708"/>
    <n v="1"/>
    <s v="000X"/>
    <n v="5852"/>
    <s v="N"/>
    <x v="93"/>
    <s v="DR"/>
    <m/>
    <s v="BEVERLY HILLS"/>
    <m/>
    <s v="PINE RIDGE UNIT 3 PB 8 PG 51 LOT 9 BLK 74 "/>
    <n v="16050"/>
    <n v="16050"/>
    <n v="0"/>
    <n v="16050"/>
    <n v="16050"/>
    <x v="1"/>
    <x v="767"/>
    <n v="13000"/>
    <n v="1405"/>
    <n v="280"/>
    <x v="1"/>
    <s v="WARRANTY DEED"/>
    <m/>
    <x v="6"/>
    <x v="2"/>
    <x v="2"/>
    <m/>
    <m/>
    <m/>
    <x v="2"/>
    <x v="1"/>
    <n v="0"/>
    <m/>
    <m/>
    <m/>
    <m/>
    <s v="VOLLGRAFF CHRIS &amp; THERESA ANN"/>
    <m/>
    <s v="PO BOX 641464"/>
    <s v="BEVERLY HILLS FL 34464 1464"/>
  </r>
  <r>
    <x v="3491"/>
    <s v="18E17S320030  00740 0170"/>
    <s v="7492"/>
    <s v="PINE RIDGE UNITS 3 &amp; 4"/>
    <s v="0100"/>
    <s v="Single Family Residential"/>
    <s v="33"/>
    <s v="17S"/>
    <s v="18E"/>
    <s v="STANDARD"/>
    <x v="0"/>
    <n v="43624"/>
    <n v="1"/>
    <s v="000X"/>
    <n v="6059"/>
    <s v="N"/>
    <x v="172"/>
    <s v="TER"/>
    <m/>
    <s v="BEVERLY HILLS"/>
    <m/>
    <s v="PINE RIDGE UNIT 3 PB 8 PG 51 LOT 17 BLK 74"/>
    <n v="231317"/>
    <n v="16020"/>
    <n v="215297"/>
    <n v="178076"/>
    <n v="153076"/>
    <x v="0"/>
    <x v="595"/>
    <n v="8900"/>
    <n v="1481"/>
    <n v="1030"/>
    <x v="1"/>
    <s v="WARRANTY DEED"/>
    <n v="1"/>
    <x v="15"/>
    <x v="1"/>
    <x v="0"/>
    <m/>
    <n v="2163"/>
    <n v="32"/>
    <x v="0"/>
    <x v="0"/>
    <n v="3121"/>
    <m/>
    <m/>
    <m/>
    <m/>
    <s v="CAVE THOMAS E JR"/>
    <s v="CAVE BARBARA A"/>
    <s v="6059 N SULTANA TER"/>
    <s v="BEVERLY HILLS FL 34465"/>
  </r>
  <r>
    <x v="3492"/>
    <s v="18E17S320030  00750 0100"/>
    <s v="7492"/>
    <s v="PINE RIDGE UNITS 3 &amp; 4"/>
    <s v="0000"/>
    <s v="Vacant Residential"/>
    <s v="04"/>
    <s v="18S"/>
    <s v="18E"/>
    <s v="STANDARD"/>
    <x v="1"/>
    <n v="43750"/>
    <n v="1"/>
    <s v="000X"/>
    <n v="5925"/>
    <s v="N"/>
    <x v="171"/>
    <s v="DR"/>
    <m/>
    <s v="BEVERLY HILLS"/>
    <m/>
    <s v="PINE RIDGE UNIT 3 PB 8 PG 51 LOT 10 BLK 75"/>
    <n v="16070"/>
    <n v="16070"/>
    <n v="0"/>
    <n v="16070"/>
    <n v="16070"/>
    <x v="1"/>
    <x v="81"/>
    <n v="22000"/>
    <n v="3051"/>
    <n v="775"/>
    <x v="1"/>
    <s v="WARRANTY DEED"/>
    <m/>
    <x v="6"/>
    <x v="2"/>
    <x v="2"/>
    <m/>
    <m/>
    <m/>
    <x v="2"/>
    <x v="1"/>
    <n v="0"/>
    <m/>
    <m/>
    <m/>
    <m/>
    <s v="LECHLEIDNER MARK"/>
    <m/>
    <s v="5913 N ROSEWOOD DR"/>
    <s v="BEVERLY HILLS FL 34465"/>
  </r>
  <r>
    <x v="3493"/>
    <s v="18E17S320030  00750 0160"/>
    <s v="7492"/>
    <s v="PINE RIDGE UNITS 3 &amp; 4"/>
    <s v="0000"/>
    <s v="Vacant Residential"/>
    <s v="33"/>
    <s v="17S"/>
    <s v="18E"/>
    <s v="STANDARD"/>
    <x v="1"/>
    <n v="45812"/>
    <n v="1.05"/>
    <s v="000X"/>
    <n v="6087"/>
    <s v="N"/>
    <x v="171"/>
    <s v="DR"/>
    <m/>
    <s v="BEVERLY HILLS"/>
    <m/>
    <s v="PINE RIDGE UNIT 3 PB 8 PB 51 LOT 16 BLK 75"/>
    <n v="16830"/>
    <n v="16830"/>
    <n v="0"/>
    <n v="16830"/>
    <n v="16830"/>
    <x v="1"/>
    <x v="18"/>
    <n v="32000"/>
    <n v="1796"/>
    <n v="1254"/>
    <x v="1"/>
    <s v="WARRANTY DEED"/>
    <m/>
    <x v="6"/>
    <x v="2"/>
    <x v="2"/>
    <m/>
    <m/>
    <m/>
    <x v="2"/>
    <x v="1"/>
    <n v="0"/>
    <m/>
    <m/>
    <m/>
    <m/>
    <s v="JEFFRIES GERTRUDE F TRUSTEE"/>
    <m/>
    <s v="5601 W FORT DRUM DR"/>
    <s v="BEVERLY HILLS FL 34465"/>
  </r>
  <r>
    <x v="3494"/>
    <s v="18E17S320030  00760 0040"/>
    <s v="7492"/>
    <s v="PINE RIDGE UNITS 3 &amp; 4"/>
    <s v="0100"/>
    <s v="Single Family Residential"/>
    <s v="33"/>
    <s v="17S"/>
    <s v="18E"/>
    <s v="STANDARD"/>
    <x v="0"/>
    <n v="43574"/>
    <n v="1"/>
    <s v="000X"/>
    <n v="3573"/>
    <s v="W"/>
    <x v="169"/>
    <s v="DR"/>
    <m/>
    <s v="BEVERLY HILLS"/>
    <m/>
    <s v="PINE RIDGE UNIT 3 PB 8 PG 51 LOT 4 BLK 76"/>
    <n v="278626"/>
    <n v="16000"/>
    <n v="262626"/>
    <n v="278626"/>
    <n v="278626"/>
    <x v="1"/>
    <x v="287"/>
    <n v="212200"/>
    <n v="2887"/>
    <n v="2434"/>
    <x v="0"/>
    <s v="TO/FROM FED/STATE/LOCAL GOVT/TIITF"/>
    <n v="1"/>
    <x v="15"/>
    <x v="1"/>
    <x v="0"/>
    <m/>
    <n v="2658"/>
    <n v="32"/>
    <x v="0"/>
    <x v="0"/>
    <n v="3924"/>
    <m/>
    <m/>
    <m/>
    <m/>
    <s v="US BANK TRUST NA"/>
    <m/>
    <s v="3701 REGENT BLVD STE 200"/>
    <s v="IRVING TX 75063"/>
  </r>
  <r>
    <x v="3495"/>
    <s v="18E17S320030  00760 0270"/>
    <s v="7492"/>
    <s v="PINE RIDGE UNITS 3 &amp; 4"/>
    <s v="0000"/>
    <s v="Vacant Residential"/>
    <s v="04"/>
    <s v="18S"/>
    <s v="18E"/>
    <s v="STANDARD"/>
    <x v="1"/>
    <n v="43480"/>
    <n v="1"/>
    <s v="000X"/>
    <n v="5872"/>
    <s v="N"/>
    <x v="171"/>
    <s v="DR"/>
    <m/>
    <s v="BEVERLY HILLS"/>
    <m/>
    <s v="PINE RIDGE UNIT 3 PB 8 PG 51 LOT 27 BLK 76"/>
    <n v="15970"/>
    <n v="15970"/>
    <n v="0"/>
    <n v="15970"/>
    <n v="15970"/>
    <x v="1"/>
    <x v="178"/>
    <n v="20000"/>
    <n v="2533"/>
    <n v="360"/>
    <x v="1"/>
    <s v="WARRANTY DEED"/>
    <m/>
    <x v="6"/>
    <x v="2"/>
    <x v="2"/>
    <m/>
    <m/>
    <m/>
    <x v="2"/>
    <x v="1"/>
    <n v="0"/>
    <m/>
    <m/>
    <m/>
    <m/>
    <s v="WININGER MAUREEN"/>
    <m/>
    <s v="4832 W PIUTE DR"/>
    <s v="BEVERLY HILLS FL 34465"/>
  </r>
  <r>
    <x v="3496"/>
    <s v="18E17S320030  00770 0010"/>
    <s v="7492"/>
    <s v="PINE RIDGE UNITS 3 &amp; 4"/>
    <s v="0100"/>
    <s v="Single Family Residential"/>
    <s v="04"/>
    <s v="18S"/>
    <s v="18E"/>
    <s v="STANDARD"/>
    <x v="0"/>
    <n v="52600"/>
    <n v="1.21"/>
    <s v="000X"/>
    <n v="5726"/>
    <s v="N"/>
    <x v="162"/>
    <s v="DR"/>
    <m/>
    <s v="BEVERLY HILLS"/>
    <m/>
    <s v="PINE RIDGE UNIT 3 PB 8 PG 51 LOT 1 BLK 77"/>
    <n v="255635"/>
    <n v="19320"/>
    <n v="236315"/>
    <n v="191090"/>
    <n v="166090"/>
    <x v="0"/>
    <x v="66"/>
    <n v="18000"/>
    <n v="1059"/>
    <n v="1848"/>
    <x v="1"/>
    <s v="WARRANTY DEED"/>
    <n v="1"/>
    <x v="5"/>
    <x v="1"/>
    <x v="0"/>
    <n v="1"/>
    <n v="2659"/>
    <n v="32"/>
    <x v="0"/>
    <x v="0"/>
    <n v="3698"/>
    <m/>
    <m/>
    <m/>
    <m/>
    <s v="DEMICHAEL ALAN A"/>
    <s v="DEMICHAEL SUSAN T"/>
    <s v="5726 N MOCK ORANGE DR"/>
    <s v="BEVERLY HILLS FL 34465"/>
  </r>
  <r>
    <x v="3497"/>
    <s v="18E17S320030  00770 0050"/>
    <s v="7492"/>
    <s v="PINE RIDGE UNITS 3 &amp; 4"/>
    <s v="0100"/>
    <s v="Single Family Residential"/>
    <s v="04"/>
    <s v="18S"/>
    <s v="18E"/>
    <s v="1.0 TO 2.5 ACRES HIGH"/>
    <x v="0"/>
    <n v="76403"/>
    <n v="1.75"/>
    <s v="000X"/>
    <n v="5668"/>
    <s v="N"/>
    <x v="162"/>
    <s v="DR"/>
    <m/>
    <s v="BEVERLY HILLS"/>
    <m/>
    <s v="PINE RIDGE UNIT 3 PB 8 PG 51 LOT 5 BLK 77"/>
    <n v="237958"/>
    <n v="21930"/>
    <n v="216028"/>
    <n v="161613"/>
    <n v="136613"/>
    <x v="0"/>
    <x v="870"/>
    <n v="12000"/>
    <n v="1106"/>
    <n v="1003"/>
    <x v="1"/>
    <s v="WARRANTY DEED"/>
    <n v="1"/>
    <x v="10"/>
    <x v="1"/>
    <x v="0"/>
    <m/>
    <n v="2314"/>
    <n v="32"/>
    <x v="1"/>
    <x v="0"/>
    <n v="3528"/>
    <m/>
    <m/>
    <m/>
    <m/>
    <s v="BILOTTO ANTHONY"/>
    <s v="BILOTTO VERA"/>
    <s v="5668 N MOCK ORANGE DR"/>
    <s v="BEVERLY HILLS FL 34465"/>
  </r>
  <r>
    <x v="3498"/>
    <s v="18E17S320030  00710 0160"/>
    <s v="7492"/>
    <s v="PINE RIDGE UNITS 3 &amp; 4"/>
    <s v="0100"/>
    <s v="Single Family Residential"/>
    <s v="33"/>
    <s v="17S"/>
    <s v="18E"/>
    <s v="STANDARD"/>
    <x v="0"/>
    <n v="46250"/>
    <n v="1.06"/>
    <s v="000X"/>
    <n v="6053"/>
    <s v="N"/>
    <x v="170"/>
    <s v="TER"/>
    <m/>
    <s v="BEVERLY HILLS"/>
    <m/>
    <s v="PINE RIDGE UNIT 3 PB 8 PG 51 LOT 16 BLK 71"/>
    <n v="211214"/>
    <n v="16990"/>
    <n v="194224"/>
    <n v="211214"/>
    <n v="211214"/>
    <x v="1"/>
    <x v="1176"/>
    <n v="249900"/>
    <n v="3072"/>
    <n v="1618"/>
    <x v="0"/>
    <s v="WARRANTY DEED"/>
    <n v="1"/>
    <x v="13"/>
    <x v="1"/>
    <x v="0"/>
    <m/>
    <n v="2284"/>
    <n v="32"/>
    <x v="0"/>
    <x v="0"/>
    <n v="3120"/>
    <m/>
    <m/>
    <m/>
    <m/>
    <s v="RODRIGUEZ JOHN C"/>
    <s v="HIGDON DANA L"/>
    <s v="6053 N ORCHIS TER"/>
    <s v="BEVERLY HILLS FL 34465"/>
  </r>
  <r>
    <x v="3499"/>
    <s v="18E17S320030  00720 0040"/>
    <s v="7492"/>
    <s v="PINE RIDGE UNITS 3 &amp; 4"/>
    <s v="0000"/>
    <s v="Vacant Residential"/>
    <s v="04"/>
    <s v="18S"/>
    <s v="18E"/>
    <s v="STANDARD"/>
    <x v="1"/>
    <n v="43750"/>
    <n v="1"/>
    <s v="000X"/>
    <n v="5958"/>
    <s v="N"/>
    <x v="170"/>
    <s v="TER"/>
    <m/>
    <s v="BEVERLY HILLS"/>
    <m/>
    <s v="PINE RIDGE UNIT 3 PB 8 PG 51 LOT 4 BLK 72"/>
    <n v="16070"/>
    <n v="16070"/>
    <n v="0"/>
    <n v="16070"/>
    <n v="16070"/>
    <x v="1"/>
    <x v="1177"/>
    <n v="37500"/>
    <n v="3145"/>
    <n v="977"/>
    <x v="1"/>
    <s v="WARRANTY DEED"/>
    <m/>
    <x v="6"/>
    <x v="2"/>
    <x v="2"/>
    <m/>
    <m/>
    <m/>
    <x v="2"/>
    <x v="1"/>
    <n v="0"/>
    <m/>
    <m/>
    <m/>
    <m/>
    <s v="SOUZA JOHN"/>
    <s v="MIDDLETON SHARON A"/>
    <s v="13970 W SANDDOLLAR LN"/>
    <s v="CRYSTAL RIVER FL 34429"/>
  </r>
  <r>
    <x v="3500"/>
    <s v="18E17S320030  00720 0090"/>
    <s v="7492"/>
    <s v="PINE RIDGE UNITS 3 &amp; 4"/>
    <s v="0100"/>
    <s v="Single Family Residential"/>
    <s v="04"/>
    <s v="18S"/>
    <s v="18E"/>
    <s v="STANDARD"/>
    <x v="0"/>
    <n v="43750"/>
    <n v="1"/>
    <s v="000X"/>
    <n v="5951"/>
    <s v="N"/>
    <x v="173"/>
    <s v="TER"/>
    <m/>
    <s v="BEVERLY HILLS"/>
    <m/>
    <s v="PINE RIDGE UNIT 3 PB 8 PG 51 LOT 9 BLK 72"/>
    <n v="296221"/>
    <n v="16070"/>
    <n v="280151"/>
    <n v="224132"/>
    <n v="199132"/>
    <x v="0"/>
    <x v="208"/>
    <n v="37200"/>
    <n v="1977"/>
    <n v="378"/>
    <x v="1"/>
    <s v="WARRANTY DEED"/>
    <n v="1"/>
    <x v="3"/>
    <x v="0"/>
    <x v="1"/>
    <m/>
    <n v="2860"/>
    <n v="32"/>
    <x v="0"/>
    <x v="0"/>
    <n v="4032"/>
    <m/>
    <m/>
    <m/>
    <m/>
    <s v="SUMMA MICHAEL A"/>
    <s v="YONOTI-SUMMA MAUREEN"/>
    <s v="5951 N PETUNIA TER"/>
    <s v="BEVERLY HILLS FL 34465"/>
  </r>
  <r>
    <x v="3501"/>
    <s v="18E17S320030  00720 0100"/>
    <s v="7492"/>
    <s v="PINE RIDGE UNITS 3 &amp; 4"/>
    <s v="0100"/>
    <s v="Single Family Residential"/>
    <s v="04"/>
    <s v="18S"/>
    <s v="18E"/>
    <s v="STANDARD"/>
    <x v="0"/>
    <n v="43750"/>
    <n v="1"/>
    <s v="000X"/>
    <n v="5983"/>
    <s v="N"/>
    <x v="173"/>
    <s v="TER"/>
    <m/>
    <s v="BEVERLY HILLS"/>
    <m/>
    <s v="PINE RIDGE UNIT 3 PB 8 PGS 51-67 LOT 10 BLK 72"/>
    <n v="198092"/>
    <n v="16070"/>
    <n v="182022"/>
    <n v="198092"/>
    <n v="173092"/>
    <x v="0"/>
    <x v="613"/>
    <n v="225900"/>
    <n v="2997"/>
    <n v="218"/>
    <x v="0"/>
    <s v="WARRANTY DEED"/>
    <n v="1"/>
    <x v="15"/>
    <x v="1"/>
    <x v="0"/>
    <m/>
    <n v="1825"/>
    <n v="32"/>
    <x v="1"/>
    <x v="0"/>
    <n v="2751"/>
    <m/>
    <m/>
    <m/>
    <m/>
    <s v="WIGHT DANNIE E"/>
    <s v="TUPPER VICKI L"/>
    <s v="5983 N PETUNIA TER"/>
    <s v="BEVERLY HILLS FL 34465"/>
  </r>
  <r>
    <x v="3502"/>
    <s v="18E17S320030  00730 0020"/>
    <s v="7492"/>
    <s v="PINE RIDGE UNITS 3 &amp; 4"/>
    <s v="0100"/>
    <s v="Single Family Residential"/>
    <s v="04"/>
    <s v="18S"/>
    <s v="18E"/>
    <s v="STANDARD"/>
    <x v="0"/>
    <n v="43750"/>
    <n v="1"/>
    <s v="000X"/>
    <n v="5950"/>
    <s v="N"/>
    <x v="173"/>
    <s v="TER"/>
    <m/>
    <s v="BEVERLY HILLS"/>
    <m/>
    <s v="PINE RIDGE UNIT 3 PB 8 PG 51 LOT 2 BLK 73"/>
    <n v="222956"/>
    <n v="16070"/>
    <n v="206886"/>
    <n v="165114"/>
    <n v="140114"/>
    <x v="0"/>
    <x v="252"/>
    <n v="16000"/>
    <n v="1556"/>
    <n v="1120"/>
    <x v="1"/>
    <s v="WARRANTY DEED"/>
    <n v="1"/>
    <x v="15"/>
    <x v="1"/>
    <x v="0"/>
    <m/>
    <n v="2173"/>
    <n v="32"/>
    <x v="1"/>
    <x v="0"/>
    <n v="3340"/>
    <m/>
    <m/>
    <m/>
    <m/>
    <s v="REGLING URSULA A"/>
    <m/>
    <s v="PO BOX 640652"/>
    <s v="BEVERLY HILLS FL 34464"/>
  </r>
  <r>
    <x v="3503"/>
    <s v="18E17S320030  00730 0070"/>
    <s v="7492"/>
    <s v="PINE RIDGE UNITS 3 &amp; 4"/>
    <s v="0100"/>
    <s v="Single Family Residential"/>
    <s v="04"/>
    <s v="18S"/>
    <s v="18E"/>
    <s v="STANDARD"/>
    <x v="0"/>
    <n v="43751"/>
    <n v="1"/>
    <s v="000X"/>
    <n v="5921"/>
    <s v="N"/>
    <x v="93"/>
    <s v="DR"/>
    <m/>
    <s v="BEVERLY HILLS"/>
    <m/>
    <s v="PINE RIDGE UNIT 3 PB 8 PG 51 LOT 7 BLK 73"/>
    <n v="285509"/>
    <n v="16070"/>
    <n v="269439"/>
    <n v="225131"/>
    <n v="200131"/>
    <x v="0"/>
    <x v="143"/>
    <n v="89900"/>
    <n v="1893"/>
    <n v="608"/>
    <x v="1"/>
    <s v="WARRANTY DEED"/>
    <n v="1"/>
    <x v="3"/>
    <x v="1"/>
    <x v="1"/>
    <m/>
    <n v="2646"/>
    <n v="32"/>
    <x v="0"/>
    <x v="0"/>
    <n v="3770"/>
    <m/>
    <m/>
    <m/>
    <m/>
    <s v="MARTINEAU ROBERT J"/>
    <s v="MARTINEAU LESLIE D"/>
    <s v="5921 N CARNATION DR"/>
    <s v="BEVERLY HILLS FL 34465"/>
  </r>
  <r>
    <x v="3504"/>
    <s v="18E17S320030  00740 0180"/>
    <s v="7492"/>
    <s v="PINE RIDGE UNITS 3 &amp; 4"/>
    <s v="0100"/>
    <s v="Single Family Residential"/>
    <s v="33"/>
    <s v="17S"/>
    <s v="18E"/>
    <s v="STANDARD"/>
    <x v="0"/>
    <n v="45690"/>
    <n v="1.05"/>
    <s v="000X"/>
    <n v="6085"/>
    <s v="N"/>
    <x v="172"/>
    <s v="TER"/>
    <m/>
    <s v="BEVERLY HILLS"/>
    <m/>
    <s v="PINE RIDGE UNIT 3 PB 8 PG 51LOT 18 BLK 74"/>
    <n v="261561"/>
    <n v="16780"/>
    <n v="244781"/>
    <n v="193889"/>
    <n v="168889"/>
    <x v="0"/>
    <x v="305"/>
    <n v="285000"/>
    <n v="2836"/>
    <n v="184"/>
    <x v="0"/>
    <s v="WARRANTY DEED"/>
    <n v="1"/>
    <x v="29"/>
    <x v="1"/>
    <x v="0"/>
    <m/>
    <n v="2601"/>
    <n v="32"/>
    <x v="1"/>
    <x v="0"/>
    <n v="3267"/>
    <m/>
    <m/>
    <m/>
    <m/>
    <s v="ETHERIDGE RENEE C"/>
    <m/>
    <s v="6085 N SULTANA TER"/>
    <s v="BEVERLY HILLS FL 34465"/>
  </r>
  <r>
    <x v="3505"/>
    <s v="18E17S320030  00740 0220"/>
    <s v="7492"/>
    <s v="PINE RIDGE UNITS 3 &amp; 4"/>
    <s v="0100"/>
    <s v="Single Family Residential"/>
    <s v="33"/>
    <s v="17S"/>
    <s v="18E"/>
    <s v="1.0 TO 2.5 ACRES HIGH"/>
    <x v="0"/>
    <n v="56387"/>
    <n v="1.29"/>
    <s v="000X"/>
    <n v="3626"/>
    <s v="W"/>
    <x v="169"/>
    <s v="DR"/>
    <m/>
    <s v="BEVERLY HILLS"/>
    <m/>
    <s v="PINE RIDGE UNIT 3 PB 8 PG 51 LOT 22 BLK 74"/>
    <n v="237349"/>
    <n v="16180"/>
    <n v="221169"/>
    <n v="200839"/>
    <n v="175339"/>
    <x v="0"/>
    <x v="882"/>
    <n v="347300"/>
    <n v="3127"/>
    <n v="1294"/>
    <x v="0"/>
    <s v="WARRANTY DEED"/>
    <n v="1"/>
    <x v="7"/>
    <x v="0"/>
    <x v="1"/>
    <m/>
    <n v="2385"/>
    <n v="32"/>
    <x v="0"/>
    <x v="0"/>
    <n v="3216"/>
    <m/>
    <m/>
    <m/>
    <m/>
    <s v="ROLPH LINDSEY"/>
    <s v="WORRELL JENNIFER C"/>
    <s v="3626 W PROMONTORY DR"/>
    <s v="BEVERLY HILLS FL 34465"/>
  </r>
  <r>
    <x v="3506"/>
    <s v="18E17S320030  00750 0020"/>
    <s v="7492"/>
    <s v="PINE RIDGE UNITS 3 &amp; 4"/>
    <s v="0100"/>
    <s v="Single Family Residential"/>
    <s v="33"/>
    <s v="17S"/>
    <s v="18E"/>
    <s v="STANDARD"/>
    <x v="0"/>
    <n v="43731"/>
    <n v="1"/>
    <s v="000X"/>
    <n v="6058"/>
    <s v="N"/>
    <x v="172"/>
    <s v="TER"/>
    <m/>
    <s v="BEVERLY HILLS"/>
    <m/>
    <s v="PINE RIDGE UNIT 3 PB 8 PG 51 LOT 2 BLK 75"/>
    <n v="207403"/>
    <n v="16060"/>
    <n v="191343"/>
    <n v="137082"/>
    <n v="112082"/>
    <x v="0"/>
    <x v="1178"/>
    <n v="9000"/>
    <n v="988"/>
    <n v="1793"/>
    <x v="1"/>
    <s v="WARRANTY DEED"/>
    <n v="1"/>
    <x v="26"/>
    <x v="0"/>
    <x v="0"/>
    <m/>
    <n v="1986"/>
    <n v="32"/>
    <x v="0"/>
    <x v="0"/>
    <n v="2638"/>
    <m/>
    <m/>
    <m/>
    <m/>
    <s v="KENNEDY THOMASINE J"/>
    <s v="KENNEDY THOMAS E"/>
    <s v="6058 N SULTANA TERT"/>
    <s v="BEVERLY HILLS FL 34465"/>
  </r>
  <r>
    <x v="3507"/>
    <s v="18E17S320030  00750 0140"/>
    <s v="7492"/>
    <s v="PINE RIDGE UNITS 3 &amp; 4"/>
    <s v="0000"/>
    <s v="Vacant Residential"/>
    <s v="33"/>
    <s v="17S"/>
    <s v="18E"/>
    <s v="STANDARD"/>
    <x v="1"/>
    <n v="43756"/>
    <n v="1"/>
    <s v="000X"/>
    <n v="6021"/>
    <s v="N"/>
    <x v="171"/>
    <s v="DR"/>
    <m/>
    <s v="BEVERLY HILLS"/>
    <m/>
    <s v="PINE RIDGE UNIT 3 PB 8 PG 51 LOT 14 BLK 75"/>
    <n v="16070"/>
    <n v="16070"/>
    <n v="0"/>
    <n v="16070"/>
    <n v="16070"/>
    <x v="1"/>
    <x v="1179"/>
    <n v="25000"/>
    <n v="3056"/>
    <n v="28"/>
    <x v="1"/>
    <s v="WARRANTY DEED"/>
    <m/>
    <x v="6"/>
    <x v="2"/>
    <x v="2"/>
    <m/>
    <m/>
    <m/>
    <x v="2"/>
    <x v="1"/>
    <n v="0"/>
    <m/>
    <m/>
    <m/>
    <m/>
    <s v="BERTHIAUME SCOTT"/>
    <s v="BERTHIAUME REBECCA"/>
    <s v="6020 N ROSEWOOD DR"/>
    <s v="BEVERLY HILLS FL 34465"/>
  </r>
  <r>
    <x v="3508"/>
    <s v="18E17S320030  00750 0150"/>
    <s v="7492"/>
    <s v="PINE RIDGE UNITS 3 &amp; 4"/>
    <s v="0100"/>
    <s v="Single Family Residential"/>
    <s v="33"/>
    <s v="17S"/>
    <s v="18E"/>
    <s v="STANDARD"/>
    <x v="0"/>
    <n v="43769"/>
    <n v="1"/>
    <s v="000X"/>
    <n v="6055"/>
    <s v="N"/>
    <x v="171"/>
    <s v="DR"/>
    <m/>
    <s v="BEVERLY HILLS"/>
    <m/>
    <s v="PINE RIDGE UNIT 3 PB 8 PG 51 LOT 15 BLK 75"/>
    <n v="181322"/>
    <n v="16080"/>
    <n v="165242"/>
    <n v="142853"/>
    <n v="117853"/>
    <x v="0"/>
    <x v="78"/>
    <n v="200000"/>
    <n v="3021"/>
    <n v="1177"/>
    <x v="0"/>
    <s v="WARRANTY DEED"/>
    <n v="1"/>
    <x v="10"/>
    <x v="1"/>
    <x v="0"/>
    <m/>
    <n v="1961"/>
    <n v="32"/>
    <x v="1"/>
    <x v="0"/>
    <n v="2581"/>
    <m/>
    <m/>
    <m/>
    <m/>
    <s v="LOHR ROBERTA JEAN"/>
    <m/>
    <s v="6055 N ROSEWOOD DR"/>
    <s v="BEVERLY HILLS FL 34465"/>
  </r>
  <r>
    <x v="3509"/>
    <s v="18E17S320030  00760 0050"/>
    <s v="7492"/>
    <s v="PINE RIDGE UNITS 3 &amp; 4"/>
    <s v="0000"/>
    <s v="Vacant Residential"/>
    <s v="33"/>
    <s v="17S"/>
    <s v="18E"/>
    <s v="STANDARD"/>
    <x v="1"/>
    <n v="43574"/>
    <n v="1"/>
    <s v="000X"/>
    <n v="3595"/>
    <s v="W"/>
    <x v="169"/>
    <s v="DR"/>
    <m/>
    <s v="BEVERLY HILLS"/>
    <m/>
    <s v="PINE RIDGE UNIT 3 PB 8 PG 51 LOT 5 BLK 76 DESC IN OR BK 873"/>
    <n v="16000"/>
    <n v="16000"/>
    <n v="0"/>
    <n v="16000"/>
    <n v="16000"/>
    <x v="1"/>
    <x v="1008"/>
    <n v="12200"/>
    <n v="873"/>
    <n v="697"/>
    <x v="1"/>
    <s v="FROM DEVELOPERS"/>
    <m/>
    <x v="6"/>
    <x v="2"/>
    <x v="2"/>
    <m/>
    <m/>
    <m/>
    <x v="2"/>
    <x v="1"/>
    <n v="0"/>
    <m/>
    <m/>
    <m/>
    <m/>
    <s v="KAMSTRA LOUIS MICHEL JR"/>
    <m/>
    <s v="SPERWER 34"/>
    <s v=" 3245DK HOLLAND"/>
  </r>
  <r>
    <x v="3510"/>
    <s v="18E17S320030  00760 0060"/>
    <s v="7492"/>
    <s v="PINE RIDGE UNITS 3 &amp; 4"/>
    <s v="0000"/>
    <s v="Vacant Residential"/>
    <s v="33"/>
    <s v="17S"/>
    <s v="18E"/>
    <s v="STANDARD"/>
    <x v="1"/>
    <n v="43574"/>
    <n v="1"/>
    <s v="000X"/>
    <n v="3637"/>
    <s v="W"/>
    <x v="169"/>
    <s v="DR"/>
    <m/>
    <s v="BEVERLY HILLS"/>
    <m/>
    <s v="PINE RIDGE UNIT 3 PB 8 PG 51 LOT 6 BLK 76"/>
    <n v="16000"/>
    <n v="16000"/>
    <n v="0"/>
    <n v="16000"/>
    <n v="16000"/>
    <x v="1"/>
    <x v="1180"/>
    <n v="22500"/>
    <n v="3069"/>
    <n v="1057"/>
    <x v="1"/>
    <s v="WARRANTY DEED"/>
    <m/>
    <x v="6"/>
    <x v="2"/>
    <x v="2"/>
    <m/>
    <m/>
    <m/>
    <x v="2"/>
    <x v="1"/>
    <n v="0"/>
    <m/>
    <m/>
    <m/>
    <m/>
    <s v="ACE REMODELING CONTRACTORS INC"/>
    <m/>
    <s v="5766 E RIVER RD"/>
    <s v="HERNANDO FL 34442"/>
  </r>
  <r>
    <x v="3511"/>
    <s v="18E17S320030  00760 0190"/>
    <s v="7492"/>
    <s v="PINE RIDGE UNITS 3 &amp; 4"/>
    <s v="0100"/>
    <s v="Single Family Residential"/>
    <s v="33"/>
    <s v="17S"/>
    <s v="18E"/>
    <s v="STANDARD"/>
    <x v="0"/>
    <n v="44170"/>
    <n v="1.01"/>
    <s v="000X"/>
    <n v="6020"/>
    <s v="N"/>
    <x v="171"/>
    <s v="DR"/>
    <m/>
    <s v="BEVERLY HILLS"/>
    <m/>
    <s v="PINE RIDGE UNIT 3 PB 8 PG 51   LOT 19 BLK 76"/>
    <n v="239700"/>
    <n v="16220"/>
    <n v="223480"/>
    <n v="205205"/>
    <n v="180205"/>
    <x v="0"/>
    <x v="1181"/>
    <n v="250000"/>
    <n v="2799"/>
    <n v="94"/>
    <x v="0"/>
    <s v="WARRANTY DEED"/>
    <n v="1"/>
    <x v="11"/>
    <x v="0"/>
    <x v="1"/>
    <m/>
    <n v="2255"/>
    <n v="32"/>
    <x v="0"/>
    <x v="0"/>
    <n v="3177"/>
    <m/>
    <m/>
    <m/>
    <m/>
    <s v="BERTHIAUME SCOTT"/>
    <s v="BERTHIAUME REBECCA"/>
    <s v="6020 N ROSEWOOD DR"/>
    <s v="BEVERLY HILLS FL 34465"/>
  </r>
  <r>
    <x v="3512"/>
    <s v="18E17S320030  00760 0260"/>
    <s v="7492"/>
    <s v="PINE RIDGE UNITS 3 &amp; 4"/>
    <s v="0100"/>
    <s v="Single Family Residential"/>
    <s v="04"/>
    <s v="18S"/>
    <s v="18E"/>
    <s v="STANDARD"/>
    <x v="0"/>
    <n v="45005"/>
    <n v="1.03"/>
    <s v="000X"/>
    <n v="5884"/>
    <s v="N"/>
    <x v="171"/>
    <s v="DR"/>
    <m/>
    <s v="BEVERLY HILLS"/>
    <m/>
    <s v="PINE RIDGE UNIT 3 PB 8 PG 51 LOT 26 BLK 76"/>
    <n v="298951"/>
    <n v="16530"/>
    <n v="282421"/>
    <n v="244530"/>
    <n v="219530"/>
    <x v="0"/>
    <x v="1182"/>
    <n v="289900"/>
    <n v="2730"/>
    <n v="1223"/>
    <x v="0"/>
    <s v="WARRANTY DEED"/>
    <n v="1"/>
    <x v="22"/>
    <x v="1"/>
    <x v="1"/>
    <m/>
    <n v="2884"/>
    <n v="32"/>
    <x v="0"/>
    <x v="0"/>
    <n v="3901"/>
    <m/>
    <m/>
    <m/>
    <m/>
    <s v="LOPEZ JOSE E"/>
    <s v="GONWA-LOPEZ ANGELA MARIE"/>
    <s v="5884 N ROSEWOOD DR"/>
    <s v="BEVERLY HILLS FL 34465"/>
  </r>
  <r>
    <x v="3513"/>
    <s v="18E17S320030  00710 0140"/>
    <s v="7492"/>
    <s v="PINE RIDGE UNITS 3 &amp; 4"/>
    <s v="0100"/>
    <s v="Single Family Residential"/>
    <s v="04"/>
    <s v="18S"/>
    <s v="18E"/>
    <s v="STANDARD"/>
    <x v="0"/>
    <n v="43750"/>
    <n v="1"/>
    <s v="000X"/>
    <n v="5989"/>
    <s v="N"/>
    <x v="170"/>
    <s v="TER"/>
    <m/>
    <s v="BEVERLY HILLS"/>
    <m/>
    <s v="PINE RIDGE UNIT 3 PB 8 PG 51 LOT 14 BLK 71"/>
    <n v="329217"/>
    <n v="16070"/>
    <n v="313147"/>
    <n v="292222"/>
    <n v="267222"/>
    <x v="0"/>
    <x v="1183"/>
    <n v="387800"/>
    <n v="3085"/>
    <n v="452"/>
    <x v="0"/>
    <s v="WARRANTY DEED"/>
    <n v="2"/>
    <x v="0"/>
    <x v="1"/>
    <x v="1"/>
    <m/>
    <n v="3618"/>
    <n v="32"/>
    <x v="1"/>
    <x v="0"/>
    <n v="5409"/>
    <m/>
    <m/>
    <m/>
    <m/>
    <s v="SCALF NORMAN II"/>
    <s v="STARR DIANE M"/>
    <s v="5989 N ORCHIS TER"/>
    <s v="BEVERLY HILLS FL 34465"/>
  </r>
  <r>
    <x v="3514"/>
    <s v="18E17S320030  00710 0150"/>
    <s v="7492"/>
    <s v="PINE RIDGE UNITS 3 &amp; 4"/>
    <s v="0100"/>
    <s v="Single Family Residential"/>
    <s v="33"/>
    <s v="17S"/>
    <s v="18E"/>
    <s v="STANDARD"/>
    <x v="0"/>
    <n v="43750"/>
    <n v="1"/>
    <s v="000X"/>
    <n v="6029"/>
    <s v="N"/>
    <x v="170"/>
    <s v="TER"/>
    <m/>
    <s v="BEVERLY HILLS"/>
    <m/>
    <s v="PINE RIDGE UNIT 3 PB 8 PG 51 LOT 15 BLK 71"/>
    <n v="238524"/>
    <n v="16070"/>
    <n v="222454"/>
    <n v="238524"/>
    <n v="213524"/>
    <x v="0"/>
    <x v="1013"/>
    <n v="265000"/>
    <n v="3002"/>
    <n v="1275"/>
    <x v="0"/>
    <s v="WARRANTY DEED"/>
    <n v="1"/>
    <x v="7"/>
    <x v="0"/>
    <x v="0"/>
    <n v="1"/>
    <n v="2477"/>
    <n v="32"/>
    <x v="0"/>
    <x v="0"/>
    <n v="3549"/>
    <m/>
    <m/>
    <m/>
    <m/>
    <s v="CRAWFORD KENNETH L"/>
    <s v="CRAWFORD LORI L"/>
    <s v="6029 N ORCHIS TER"/>
    <s v="BEVERLY HILLS FL 34465"/>
  </r>
  <r>
    <x v="3515"/>
    <s v="18E17S320030  00730 0080"/>
    <s v="7492"/>
    <s v="PINE RIDGE UNITS 3 &amp; 4"/>
    <s v="0100"/>
    <s v="Single Family Residential"/>
    <s v="04"/>
    <s v="18S"/>
    <s v="18E"/>
    <s v="STANDARD"/>
    <x v="0"/>
    <n v="43968"/>
    <n v="1.01"/>
    <s v="000X"/>
    <n v="5951"/>
    <s v="N"/>
    <x v="93"/>
    <s v="DR"/>
    <m/>
    <s v="BEVERLY HILLS"/>
    <m/>
    <s v="PINE RIDGE UNIT 3 PB 8 PG 51 LOT 8 BLK 73"/>
    <n v="227113"/>
    <n v="16150"/>
    <n v="210963"/>
    <n v="168975"/>
    <n v="138975"/>
    <x v="0"/>
    <x v="336"/>
    <n v="13000"/>
    <n v="1134"/>
    <n v="468"/>
    <x v="1"/>
    <s v="WARRANTY DEED"/>
    <n v="1"/>
    <x v="3"/>
    <x v="1"/>
    <x v="0"/>
    <n v="1"/>
    <n v="2223"/>
    <n v="32"/>
    <x v="1"/>
    <x v="0"/>
    <n v="3187"/>
    <m/>
    <m/>
    <m/>
    <m/>
    <s v="REUTER RONALD L"/>
    <s v="RONALD L REUTER REVOCABLE TRUST"/>
    <s v="5951 N CARNATION DR"/>
    <s v="BEVERLY HILLS FL 34465"/>
  </r>
  <r>
    <x v="3516"/>
    <s v="18E17S320030  00740 0070"/>
    <s v="7492"/>
    <s v="PINE RIDGE UNITS 3 &amp; 4"/>
    <s v="0000"/>
    <s v="Vacant Residential"/>
    <s v="04"/>
    <s v="18S"/>
    <s v="18E"/>
    <s v="STANDARD"/>
    <x v="1"/>
    <n v="43777"/>
    <n v="1"/>
    <s v="000X"/>
    <n v="5912"/>
    <s v="N"/>
    <x v="93"/>
    <s v="DR"/>
    <m/>
    <s v="BEVERLY HILLS"/>
    <m/>
    <s v="PINE RIDGE UNIT 3 PB 8 PG 51 LOT 7 BLK 74"/>
    <n v="16080"/>
    <n v="16080"/>
    <n v="0"/>
    <n v="16080"/>
    <n v="16080"/>
    <x v="1"/>
    <x v="49"/>
    <n v="98000"/>
    <n v="1960"/>
    <n v="467"/>
    <x v="1"/>
    <s v="WARRANTY DEED"/>
    <m/>
    <x v="6"/>
    <x v="2"/>
    <x v="2"/>
    <m/>
    <m/>
    <m/>
    <x v="2"/>
    <x v="1"/>
    <n v="0"/>
    <m/>
    <m/>
    <m/>
    <m/>
    <s v="THOMSON PAULINE F"/>
    <s v="LAURENCE R THOMSON AND PAULINE F THOMSON"/>
    <s v="5924 N CARNATION DRIVE"/>
    <s v="BEVERLY HILLS FL 34465"/>
  </r>
  <r>
    <x v="3517"/>
    <s v="18E17S320030  00750 0050"/>
    <s v="7492"/>
    <s v="PINE RIDGE UNITS 3 &amp; 4"/>
    <s v="0100"/>
    <s v="Single Family Residential"/>
    <s v="04"/>
    <s v="18S"/>
    <s v="18E"/>
    <s v="STANDARD"/>
    <x v="0"/>
    <n v="43750"/>
    <n v="1"/>
    <s v="000X"/>
    <n v="5958"/>
    <s v="N"/>
    <x v="172"/>
    <s v="TER"/>
    <m/>
    <s v="BEVERLY HILLS"/>
    <m/>
    <s v="PINE RIDGE UNIT 3 PB 8 PG 51 LOT 5 BLK 75 DESC IN OR BK 589"/>
    <n v="242972"/>
    <n v="16070"/>
    <n v="226902"/>
    <n v="189524"/>
    <n v="164524"/>
    <x v="0"/>
    <x v="18"/>
    <n v="34000"/>
    <n v="1770"/>
    <n v="1248"/>
    <x v="1"/>
    <s v="WARRANTY DEED"/>
    <n v="1"/>
    <x v="24"/>
    <x v="1"/>
    <x v="0"/>
    <m/>
    <n v="2159"/>
    <n v="32"/>
    <x v="0"/>
    <x v="0"/>
    <n v="3370"/>
    <m/>
    <m/>
    <m/>
    <m/>
    <s v="KENNEDY JAMES E SR"/>
    <s v="KENNEDY CLARINE E"/>
    <s v="5958 N SULTANA TER"/>
    <s v="BEVERLY HILLS FL 34465"/>
  </r>
  <r>
    <x v="3518"/>
    <s v="18E17S320030  00750 0120"/>
    <s v="7492"/>
    <s v="PINE RIDGE UNITS 3 &amp; 4"/>
    <s v="0100"/>
    <s v="Single Family Residential"/>
    <s v="04"/>
    <s v="18S"/>
    <s v="18E"/>
    <s v="STANDARD"/>
    <x v="0"/>
    <n v="43750"/>
    <n v="1"/>
    <s v="000X"/>
    <n v="5951"/>
    <s v="N"/>
    <x v="171"/>
    <s v="DR"/>
    <m/>
    <s v="BEVERLY HILLS"/>
    <m/>
    <s v="PINE RIDGE UNIT 3 PB 8 PG 51 LOT 12 BLK 75"/>
    <n v="348351"/>
    <n v="16070"/>
    <n v="332281"/>
    <n v="272424"/>
    <n v="247424"/>
    <x v="0"/>
    <x v="1184"/>
    <n v="365000"/>
    <n v="2667"/>
    <n v="1270"/>
    <x v="0"/>
    <s v="WARRANTY DEED"/>
    <n v="1"/>
    <x v="0"/>
    <x v="0"/>
    <x v="1"/>
    <m/>
    <n v="3372"/>
    <n v="32"/>
    <x v="0"/>
    <x v="0"/>
    <n v="4691"/>
    <m/>
    <m/>
    <m/>
    <m/>
    <s v="LYMAN THOMAS C"/>
    <s v="LYMAN CHRISTINE M"/>
    <s v="5951 N ROSEWOOD DR"/>
    <s v="BEVERLY HILLS FL 34465"/>
  </r>
  <r>
    <x v="3519"/>
    <s v="18E17S320030  00760 0080"/>
    <s v="7492"/>
    <s v="PINE RIDGE UNITS 3 &amp; 4"/>
    <s v="0100"/>
    <s v="Single Family Residential"/>
    <s v="33"/>
    <s v="17S"/>
    <s v="18E"/>
    <s v="STANDARD"/>
    <x v="0"/>
    <n v="43573"/>
    <n v="1"/>
    <s v="000X"/>
    <n v="3699"/>
    <s v="W"/>
    <x v="169"/>
    <s v="DR"/>
    <m/>
    <s v="BEVERLY HILLS"/>
    <m/>
    <s v="PINE RIDGE UNIT 3 PB 8 PG 51 LOT 8 BLK 76"/>
    <n v="260728"/>
    <n v="16000"/>
    <n v="244728"/>
    <n v="223457"/>
    <n v="198457"/>
    <x v="0"/>
    <x v="1185"/>
    <n v="83800"/>
    <n v="2803"/>
    <n v="2183"/>
    <x v="0"/>
    <s v="SAME FAMILY/DEED FOL"/>
    <n v="1"/>
    <x v="7"/>
    <x v="1"/>
    <x v="0"/>
    <m/>
    <n v="2879"/>
    <n v="32"/>
    <x v="0"/>
    <x v="0"/>
    <n v="3891"/>
    <m/>
    <m/>
    <m/>
    <m/>
    <s v="KEYES BRYAN D"/>
    <s v="RIVERA DOREEN TERESA"/>
    <s v="3699 W PROMONTORY DR"/>
    <s v="BEVERLY HILLS FL 34465"/>
  </r>
  <r>
    <x v="3520"/>
    <s v="18E17S320030  00760 0120"/>
    <s v="7492"/>
    <s v="PINE RIDGE UNITS 3 &amp; 4"/>
    <s v="0000"/>
    <s v="Vacant Residential"/>
    <s v="33"/>
    <s v="17S"/>
    <s v="18E"/>
    <s v="STANDARD"/>
    <x v="1"/>
    <n v="43573"/>
    <n v="1"/>
    <s v="000X"/>
    <n v="3827"/>
    <s v="W"/>
    <x v="169"/>
    <s v="DR"/>
    <m/>
    <s v="BEVERLY HILLS"/>
    <m/>
    <s v="PINE RIDGE UNIT 3 LOT 12 BLK 76 DESC IN OR BK 697 PG 1252"/>
    <n v="16000"/>
    <n v="16000"/>
    <n v="0"/>
    <n v="16000"/>
    <n v="16000"/>
    <x v="1"/>
    <x v="23"/>
    <m/>
    <m/>
    <m/>
    <x v="2"/>
    <m/>
    <m/>
    <x v="6"/>
    <x v="2"/>
    <x v="2"/>
    <m/>
    <m/>
    <m/>
    <x v="2"/>
    <x v="1"/>
    <n v="0"/>
    <m/>
    <m/>
    <m/>
    <m/>
    <s v="FISCHER RUDOLF &amp; CHRISTL"/>
    <m/>
    <s v="25 FOEHRENWEG"/>
    <s v=" 51373 WEST GERMANY"/>
  </r>
  <r>
    <x v="3521"/>
    <s v="18E17S320030  00760 0220"/>
    <s v="7492"/>
    <s v="PINE RIDGE UNITS 3 &amp; 4"/>
    <s v="0000"/>
    <s v="Vacant Residential"/>
    <s v="04"/>
    <s v="18S"/>
    <s v="18E"/>
    <s v="STANDARD"/>
    <x v="1"/>
    <n v="43750"/>
    <n v="1"/>
    <s v="000X"/>
    <n v="5938"/>
    <s v="N"/>
    <x v="171"/>
    <s v="DR"/>
    <m/>
    <s v="BEVERLY HILLS"/>
    <m/>
    <s v="PINE RIDGE UNIT 3 PB 8 PG 51 LOT 22 BLK 76 "/>
    <n v="16070"/>
    <n v="16070"/>
    <n v="0"/>
    <n v="16070"/>
    <n v="16070"/>
    <x v="1"/>
    <x v="136"/>
    <n v="19300"/>
    <n v="1104"/>
    <n v="1612"/>
    <x v="1"/>
    <s v="FROM DEVELOPERS"/>
    <m/>
    <x v="6"/>
    <x v="2"/>
    <x v="2"/>
    <m/>
    <m/>
    <m/>
    <x v="2"/>
    <x v="1"/>
    <n v="0"/>
    <m/>
    <m/>
    <m/>
    <m/>
    <s v="NAVALTA REYNALDO P &amp; CATHERINE"/>
    <m/>
    <s v="4709 BOONE AVE N"/>
    <s v="NEW HOPE MN 55428"/>
  </r>
  <r>
    <x v="3522"/>
    <s v="18E17S320030  000T0 0010"/>
    <s v="7492"/>
    <s v="PINE RIDGE UNITS 3 &amp; 4"/>
    <s v="9400"/>
    <s v="Rights-of-Way"/>
    <s v="33"/>
    <s v="17S"/>
    <s v="18E"/>
    <s v="OPEN AREA/PARK"/>
    <x v="1"/>
    <n v="32608"/>
    <n v="0.75"/>
    <s v="000X"/>
    <n v="0"/>
    <s v="W"/>
    <x v="169"/>
    <s v="DR"/>
    <m/>
    <s v="BEVERLY HILLS"/>
    <m/>
    <s v="PINE RIDGE UNIT 3 PB 8 PG 51 TRACT T-1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3523"/>
    <s v="18E17S320030  00770 0060"/>
    <s v="7492"/>
    <s v="PINE RIDGE UNITS 3 &amp; 4"/>
    <s v="0100"/>
    <s v="Single Family Residential"/>
    <s v="04"/>
    <s v="18S"/>
    <s v="18E"/>
    <s v="STANDARD"/>
    <x v="0"/>
    <n v="45700"/>
    <n v="1.05"/>
    <s v="000X"/>
    <n v="5650"/>
    <s v="N"/>
    <x v="162"/>
    <s v="DR"/>
    <m/>
    <s v="BEVERLY HILLS"/>
    <m/>
    <s v="PINE RIDGE UNIT 3 PB 8 PG 51 LOT 6 BLK 77"/>
    <n v="251885"/>
    <n v="16790"/>
    <n v="235095"/>
    <n v="180027"/>
    <n v="155027"/>
    <x v="0"/>
    <x v="748"/>
    <n v="23000"/>
    <n v="2918"/>
    <n v="1211"/>
    <x v="1"/>
    <s v="WARRANTY DEED"/>
    <n v="1"/>
    <x v="41"/>
    <x v="1"/>
    <x v="0"/>
    <m/>
    <n v="2100"/>
    <n v="32"/>
    <x v="1"/>
    <x v="0"/>
    <n v="3385"/>
    <m/>
    <m/>
    <m/>
    <m/>
    <s v="ELLERBEE JENNINGS E"/>
    <s v="ELLERBEE TERRIE S"/>
    <s v="PO BOX 640608"/>
    <s v="BEVERLY HILLS FL 34464 0608"/>
  </r>
  <r>
    <x v="3524"/>
    <s v="18E17S320030  00770 0070"/>
    <s v="7492"/>
    <s v="PINE RIDGE UNITS 3 &amp; 4"/>
    <s v="0100"/>
    <s v="Single Family Residential"/>
    <s v="04"/>
    <s v="18S"/>
    <s v="18E"/>
    <s v="STANDARD"/>
    <x v="0"/>
    <n v="46220"/>
    <n v="1.06"/>
    <s v="000X"/>
    <n v="5634"/>
    <s v="N"/>
    <x v="162"/>
    <s v="DR"/>
    <m/>
    <s v="BEVERLY HILLS"/>
    <m/>
    <s v="PINE RIDGE UNIT 3 PB 8 PG 51 LOT 7 BLK 77"/>
    <n v="238078"/>
    <n v="16980"/>
    <n v="221098"/>
    <n v="172990"/>
    <n v="147990"/>
    <x v="0"/>
    <x v="136"/>
    <n v="8000"/>
    <n v="1102"/>
    <n v="805"/>
    <x v="1"/>
    <s v="WARRANTY DEED"/>
    <n v="1"/>
    <x v="10"/>
    <x v="1"/>
    <x v="0"/>
    <m/>
    <n v="2254"/>
    <n v="32"/>
    <x v="0"/>
    <x v="0"/>
    <n v="3511"/>
    <m/>
    <m/>
    <m/>
    <m/>
    <s v="ENGELKEN WALTER SR"/>
    <s v="ENGELKEN LOIS"/>
    <s v="5634 N MOCK ORANGE DR"/>
    <s v="BEVERLY HILLS FL 34465"/>
  </r>
  <r>
    <x v="3525"/>
    <s v="18E17S320030  00770 0090"/>
    <s v="7492"/>
    <s v="PINE RIDGE UNITS 3 &amp; 4"/>
    <s v="0100"/>
    <s v="Single Family Residential"/>
    <s v="04"/>
    <s v="18S"/>
    <s v="18E"/>
    <s v="STANDARD"/>
    <x v="0"/>
    <n v="49025"/>
    <n v="1.1299999999999999"/>
    <s v="000X"/>
    <n v="5600"/>
    <s v="N"/>
    <x v="162"/>
    <s v="DR"/>
    <m/>
    <s v="BEVERLY HILLS"/>
    <m/>
    <s v="PINE RIDGE UNIT 3 PB 8 PG 51 LOT 9 BLK 77"/>
    <n v="264310"/>
    <n v="18010"/>
    <n v="246300"/>
    <n v="192780"/>
    <n v="167780"/>
    <x v="0"/>
    <x v="136"/>
    <n v="9500"/>
    <n v="1099"/>
    <n v="1975"/>
    <x v="1"/>
    <s v="WARRANTY DEED"/>
    <n v="1"/>
    <x v="18"/>
    <x v="0"/>
    <x v="0"/>
    <m/>
    <n v="2572"/>
    <n v="32"/>
    <x v="0"/>
    <x v="0"/>
    <n v="3763"/>
    <m/>
    <m/>
    <m/>
    <m/>
    <s v="BEGLEY KIMBERLY"/>
    <m/>
    <s v="5600 N MOCK ORANGE DR"/>
    <s v="BEVERLY HILLS FL 34465"/>
  </r>
  <r>
    <x v="3526"/>
    <s v="18E17S320030  02820 0010"/>
    <s v="7492"/>
    <s v="PINE RIDGE UNITS 3 &amp; 4"/>
    <s v="0100"/>
    <s v="Single Family Residential"/>
    <s v="04"/>
    <s v="18S"/>
    <s v="18E"/>
    <s v="1.0 TO 2.5 ACRES HIGH"/>
    <x v="0"/>
    <n v="55699"/>
    <n v="1.28"/>
    <s v="000X"/>
    <n v="5120"/>
    <s v="N"/>
    <x v="123"/>
    <s v="TER"/>
    <m/>
    <s v="BEVERLY HILLS"/>
    <m/>
    <s v="PINE RIDGE UNIT 3 PB 8 PG 51 LOT 1 BLK 282"/>
    <n v="300288"/>
    <n v="15980"/>
    <n v="284308"/>
    <n v="182444"/>
    <n v="157444"/>
    <x v="0"/>
    <x v="373"/>
    <n v="186000"/>
    <n v="2711"/>
    <n v="288"/>
    <x v="0"/>
    <s v="WARRANTY DEED"/>
    <n v="1"/>
    <x v="13"/>
    <x v="1"/>
    <x v="0"/>
    <n v="1"/>
    <n v="3048"/>
    <n v="32"/>
    <x v="0"/>
    <x v="0"/>
    <n v="4112"/>
    <m/>
    <m/>
    <m/>
    <m/>
    <s v="GALFO GEORGE"/>
    <s v="SPERLING JOAN HOPE"/>
    <s v="5120 N COCONUT TER"/>
    <s v="BEVERLY HILLS FL 34465"/>
  </r>
  <r>
    <x v="3527"/>
    <s v="18E17S320030  02820 0080"/>
    <s v="7492"/>
    <s v="PINE RIDGE UNITS 3 &amp; 4"/>
    <s v="0100"/>
    <s v="Single Family Residential"/>
    <s v="04"/>
    <s v="18S"/>
    <s v="18E"/>
    <s v="1.0 TO 2.5 ACRES HIGH"/>
    <x v="0"/>
    <n v="54761"/>
    <n v="1.26"/>
    <s v="000X"/>
    <n v="5157"/>
    <s v="N"/>
    <x v="97"/>
    <s v="TER"/>
    <m/>
    <s v="BEVERLY HILLS"/>
    <m/>
    <s v="PINE RIDGE UNIT 3 PB 8 PG 51 LOT 8 BLK 282"/>
    <n v="274161"/>
    <n v="15710"/>
    <n v="258451"/>
    <n v="194920"/>
    <n v="169920"/>
    <x v="0"/>
    <x v="124"/>
    <n v="11000"/>
    <n v="1083"/>
    <n v="637"/>
    <x v="1"/>
    <s v="WARRANTY DEED"/>
    <n v="1"/>
    <x v="7"/>
    <x v="1"/>
    <x v="0"/>
    <m/>
    <n v="3157"/>
    <n v="32"/>
    <x v="0"/>
    <x v="0"/>
    <n v="4395"/>
    <m/>
    <m/>
    <m/>
    <m/>
    <s v="SMUTKO RAYMOND S"/>
    <s v="SMUTKO CORINNE D"/>
    <s v="5157 CORALWOOD TER"/>
    <s v="BEVERLY HILLS FL 34465"/>
  </r>
  <r>
    <x v="3528"/>
    <s v="18E17S320030  02830 0050"/>
    <s v="7492"/>
    <s v="PINE RIDGE UNITS 3 &amp; 4"/>
    <s v="0100"/>
    <s v="Single Family Residential"/>
    <s v="09"/>
    <s v="18S"/>
    <s v="18E"/>
    <s v="STANDARD"/>
    <x v="0"/>
    <n v="47013"/>
    <n v="1.08"/>
    <s v="000X"/>
    <n v="3405"/>
    <s v="W"/>
    <x v="87"/>
    <s v="CT"/>
    <m/>
    <s v="BEVERLY HILLS"/>
    <m/>
    <s v="PINE RIDGE UNIT 3 PB 8 PG 51 LOT 5 BLK 283"/>
    <n v="168477"/>
    <n v="17270"/>
    <n v="151207"/>
    <n v="114646"/>
    <n v="89646"/>
    <x v="0"/>
    <x v="48"/>
    <n v="137700"/>
    <n v="1496"/>
    <n v="1420"/>
    <x v="0"/>
    <s v="WARRANTY DEED"/>
    <n v="1"/>
    <x v="2"/>
    <x v="1"/>
    <x v="0"/>
    <m/>
    <n v="1870"/>
    <n v="32"/>
    <x v="0"/>
    <x v="0"/>
    <n v="2352"/>
    <m/>
    <m/>
    <m/>
    <m/>
    <s v="SUAREZ AQUILINO"/>
    <s v="SUAREZ LUCIA"/>
    <s v="3405 W DANNY CT"/>
    <s v="BEVERLY HILLS FL 34465 2905"/>
  </r>
  <r>
    <x v="3529"/>
    <s v="18E17S320030  02830 0060"/>
    <s v="7492"/>
    <s v="PINE RIDGE UNITS 3 &amp; 4"/>
    <s v="0000"/>
    <s v="Vacant Residential"/>
    <s v="09"/>
    <s v="18S"/>
    <s v="18E"/>
    <s v="STANDARD"/>
    <x v="1"/>
    <n v="44626"/>
    <n v="1.02"/>
    <s v="000X"/>
    <n v="3357"/>
    <s v="W"/>
    <x v="87"/>
    <s v="CT"/>
    <m/>
    <s v="BEVERLY HILLS"/>
    <m/>
    <s v="PINE RIDGE UNIT 3 PB 8 PG 51 LOT 6 BLK 283 "/>
    <n v="16390"/>
    <n v="16390"/>
    <n v="0"/>
    <n v="16390"/>
    <n v="16390"/>
    <x v="1"/>
    <x v="75"/>
    <n v="16000"/>
    <n v="819"/>
    <n v="1814"/>
    <x v="1"/>
    <s v="UNDEFINED"/>
    <m/>
    <x v="6"/>
    <x v="2"/>
    <x v="2"/>
    <m/>
    <m/>
    <m/>
    <x v="2"/>
    <x v="1"/>
    <n v="0"/>
    <m/>
    <m/>
    <m/>
    <m/>
    <s v="MARCIANO EUPLIO R JR &amp; DIANE E TRUSTEES"/>
    <m/>
    <s v="13 PROSPECT ST"/>
    <s v="BEVERLY MA 01915 3551"/>
  </r>
  <r>
    <x v="3530"/>
    <s v="18E17S320030  02830 0100"/>
    <s v="7492"/>
    <s v="PINE RIDGE UNITS 3 &amp; 4"/>
    <s v="0100"/>
    <s v="Single Family Residential"/>
    <s v="09"/>
    <s v="18S"/>
    <s v="18E"/>
    <s v="STANDARD"/>
    <x v="0"/>
    <n v="49403"/>
    <n v="1.1299999999999999"/>
    <s v="000X"/>
    <n v="3328"/>
    <s v="W"/>
    <x v="87"/>
    <s v="CT"/>
    <m/>
    <s v="BEVERLY HILLS"/>
    <m/>
    <s v="PINE RIDGE UNIT 3 PB 8 PG 51 LOT 10 BLK 283"/>
    <n v="185479"/>
    <n v="18150"/>
    <n v="167329"/>
    <n v="139288"/>
    <n v="114288"/>
    <x v="0"/>
    <x v="261"/>
    <n v="219900"/>
    <n v="1867"/>
    <n v="958"/>
    <x v="0"/>
    <s v="WARRANTY DEED"/>
    <n v="2"/>
    <x v="13"/>
    <x v="0"/>
    <x v="1"/>
    <m/>
    <n v="1962"/>
    <n v="32"/>
    <x v="0"/>
    <x v="0"/>
    <n v="2585"/>
    <m/>
    <m/>
    <m/>
    <m/>
    <s v="HARSH DANIEL C"/>
    <s v="HARSH DIANE H"/>
    <s v="3328 W DANNY CT"/>
    <s v="BEVERLY HILLS FL 34465 2909"/>
  </r>
  <r>
    <x v="3531"/>
    <s v="18E17S320030  02850 0060"/>
    <s v="7492"/>
    <s v="PINE RIDGE UNITS 3 &amp; 4"/>
    <s v="0100"/>
    <s v="Single Family Residential"/>
    <s v="09"/>
    <s v="18S"/>
    <s v="18E"/>
    <s v="STANDARD"/>
    <x v="0"/>
    <n v="46175"/>
    <n v="1.06"/>
    <s v="000X"/>
    <n v="3321"/>
    <s v="W"/>
    <x v="96"/>
    <s v="ST"/>
    <m/>
    <s v="BEVERLY HILLS"/>
    <m/>
    <s v="PINE RIDGE UNIT 3 PB 8 PG 51 LOT 6 BLK 285"/>
    <n v="232092"/>
    <n v="16960"/>
    <n v="215132"/>
    <n v="190547"/>
    <n v="165547"/>
    <x v="1"/>
    <x v="1186"/>
    <n v="298000"/>
    <n v="3085"/>
    <n v="1379"/>
    <x v="0"/>
    <s v="WARRANTY DEED"/>
    <n v="1"/>
    <x v="11"/>
    <x v="1"/>
    <x v="0"/>
    <m/>
    <n v="1717"/>
    <n v="32"/>
    <x v="0"/>
    <x v="0"/>
    <n v="2762"/>
    <m/>
    <m/>
    <m/>
    <m/>
    <s v="COTTULI BRIAN"/>
    <s v="SHERMAN MELBA"/>
    <s v="3321 W ELM BLOSSOM ST"/>
    <s v="BEVERLY HILLS FL 34465"/>
  </r>
  <r>
    <x v="3532"/>
    <s v="18E17S320030  02860 0100"/>
    <s v="7492"/>
    <s v="PINE RIDGE UNITS 3 &amp; 4"/>
    <s v="0000"/>
    <s v="Vacant Residential"/>
    <s v="09"/>
    <s v="18S"/>
    <s v="18E"/>
    <s v="STANDARD"/>
    <x v="1"/>
    <n v="44029"/>
    <n v="1.01"/>
    <s v="000X"/>
    <n v="4755"/>
    <s v="N"/>
    <x v="95"/>
    <s v="AVE"/>
    <m/>
    <s v="BEVERLY HILLS"/>
    <m/>
    <s v="PINE RIDGE UNIT 3 PB 8 PG 51 LOT 10 BLK 286"/>
    <n v="16170"/>
    <n v="16170"/>
    <n v="0"/>
    <n v="16170"/>
    <n v="16170"/>
    <x v="1"/>
    <x v="62"/>
    <n v="10900"/>
    <n v="1342"/>
    <n v="10"/>
    <x v="1"/>
    <s v="WARRANTY DEED"/>
    <m/>
    <x v="6"/>
    <x v="2"/>
    <x v="2"/>
    <m/>
    <m/>
    <m/>
    <x v="2"/>
    <x v="1"/>
    <n v="0"/>
    <m/>
    <m/>
    <m/>
    <m/>
    <s v="KAJDER KAYE B"/>
    <s v="KAJDER LARRY G"/>
    <s v="4787 N BUTTERNUT AVE"/>
    <s v="BEVERLY HILLS FL 34465"/>
  </r>
  <r>
    <x v="3533"/>
    <s v="18E17S320030  02870 0020"/>
    <s v="7492"/>
    <s v="PINE RIDGE UNITS 3 &amp; 4"/>
    <s v="0100"/>
    <s v="Single Family Residential"/>
    <s v="09"/>
    <s v="18S"/>
    <s v="18E"/>
    <s v="STANDARD"/>
    <x v="0"/>
    <n v="46638"/>
    <n v="1.07"/>
    <s v="000X"/>
    <n v="3540"/>
    <s v="W"/>
    <x v="89"/>
    <s v="CIR"/>
    <m/>
    <s v="BEVERLY HILLS"/>
    <m/>
    <s v="PINE RIDGE UNIT 3 PB 8 PG 51 LOT 2 BLK 287"/>
    <n v="196162"/>
    <n v="17130"/>
    <n v="179032"/>
    <n v="171220"/>
    <n v="146220"/>
    <x v="0"/>
    <x v="739"/>
    <n v="145000"/>
    <n v="2366"/>
    <n v="409"/>
    <x v="0"/>
    <s v="WARRANTY DEED"/>
    <n v="1"/>
    <x v="1"/>
    <x v="1"/>
    <x v="0"/>
    <m/>
    <n v="1638"/>
    <n v="32"/>
    <x v="0"/>
    <x v="0"/>
    <n v="2341"/>
    <m/>
    <m/>
    <m/>
    <m/>
    <s v="DYER MICHAEL T"/>
    <m/>
    <s v="3540 W COGWOOD CIR"/>
    <s v="BEVERLY HILLS FL 34465"/>
  </r>
  <r>
    <x v="3534"/>
    <s v="18E17S320030  02870 0050"/>
    <s v="7492"/>
    <s v="PINE RIDGE UNITS 3 &amp; 4"/>
    <s v="0100"/>
    <s v="Single Family Residential"/>
    <s v="09"/>
    <s v="18S"/>
    <s v="18E"/>
    <s v="STANDARD"/>
    <x v="0"/>
    <n v="47024"/>
    <n v="1.08"/>
    <s v="000X"/>
    <n v="3510"/>
    <s v="W"/>
    <x v="89"/>
    <s v="CIR"/>
    <m/>
    <s v="BEVERLY HILLS"/>
    <m/>
    <s v="PINE RIDGE UNIT 3 PB 8 PG 51 LOT 5 BLK 287"/>
    <n v="220494"/>
    <n v="17270"/>
    <n v="203224"/>
    <n v="168296"/>
    <n v="143296"/>
    <x v="0"/>
    <x v="322"/>
    <n v="207100"/>
    <n v="1733"/>
    <n v="1657"/>
    <x v="0"/>
    <s v="WARRANTY DEED"/>
    <n v="1"/>
    <x v="23"/>
    <x v="1"/>
    <x v="0"/>
    <m/>
    <n v="2003"/>
    <n v="32"/>
    <x v="0"/>
    <x v="0"/>
    <n v="2960"/>
    <m/>
    <m/>
    <m/>
    <m/>
    <s v="KERSHAW DAVID P"/>
    <s v="KERSHAW DEA R"/>
    <s v="3510 W COGWOOD CIR"/>
    <s v="BEVERLY HILLS FL 34465"/>
  </r>
  <r>
    <x v="3535"/>
    <s v="18E17S320030  02870 0070"/>
    <s v="7492"/>
    <s v="PINE RIDGE UNITS 3 &amp; 4"/>
    <s v="0000"/>
    <s v="Vacant Residential"/>
    <s v="09"/>
    <s v="18S"/>
    <s v="18E"/>
    <s v="STANDARD"/>
    <x v="1"/>
    <n v="49671"/>
    <n v="1.1399999999999999"/>
    <s v="000X"/>
    <n v="4774"/>
    <s v="N"/>
    <x v="95"/>
    <s v="AVE"/>
    <m/>
    <s v="BEVERLY HILLS"/>
    <m/>
    <s v="PINE RIDGE UNIT 3 PB 8 PG 51 LOT 7 BLK 287"/>
    <n v="18240"/>
    <n v="18240"/>
    <n v="0"/>
    <n v="18240"/>
    <n v="18240"/>
    <x v="1"/>
    <x v="23"/>
    <m/>
    <m/>
    <m/>
    <x v="2"/>
    <m/>
    <m/>
    <x v="6"/>
    <x v="2"/>
    <x v="2"/>
    <m/>
    <m/>
    <m/>
    <x v="2"/>
    <x v="1"/>
    <n v="0"/>
    <m/>
    <m/>
    <m/>
    <m/>
    <s v="HOGENES JACOBUS"/>
    <m/>
    <s v="BURG DEDELSTRAAT 48"/>
    <s v=" NETHERLANDS"/>
  </r>
  <r>
    <x v="3536"/>
    <s v="18E17S320030  02870 0240"/>
    <s v="7492"/>
    <s v="PINE RIDGE UNITS 3 &amp; 4"/>
    <s v="0000"/>
    <s v="Vacant Residential"/>
    <s v="09"/>
    <s v="18S"/>
    <s v="18E"/>
    <s v="STANDARD"/>
    <x v="1"/>
    <n v="44985"/>
    <n v="1.03"/>
    <s v="000X"/>
    <n v="3779"/>
    <s v="W"/>
    <x v="175"/>
    <s v="ST"/>
    <m/>
    <s v="BEVERLY HILLS"/>
    <m/>
    <s v="PINE RIDGE UNIT 3 PB 8 PG 51 LOT 24 BLK 287 "/>
    <n v="16520"/>
    <n v="16520"/>
    <n v="0"/>
    <n v="16520"/>
    <n v="16520"/>
    <x v="1"/>
    <x v="23"/>
    <m/>
    <m/>
    <m/>
    <x v="2"/>
    <m/>
    <m/>
    <x v="6"/>
    <x v="2"/>
    <x v="2"/>
    <m/>
    <m/>
    <m/>
    <x v="2"/>
    <x v="1"/>
    <n v="0"/>
    <m/>
    <m/>
    <m/>
    <m/>
    <s v="AGUINALDO MARIA F"/>
    <m/>
    <s v="1235 S PRAIRIE AVE 1204"/>
    <s v="CHICAGO IL 60605 3602"/>
  </r>
  <r>
    <x v="3537"/>
    <s v="18E17S320030  02810 0010"/>
    <s v="7492"/>
    <s v="PINE RIDGE UNITS 3 &amp; 4"/>
    <s v="0100"/>
    <s v="Single Family Residential"/>
    <s v="04"/>
    <s v="18S"/>
    <s v="18E"/>
    <s v="1.0 TO 2.5 ACRES HIGH"/>
    <x v="0"/>
    <n v="60045"/>
    <n v="1.38"/>
    <s v="000X"/>
    <n v="5156"/>
    <s v="N"/>
    <x v="97"/>
    <s v="TER"/>
    <m/>
    <s v="BEVERLY HILLS"/>
    <m/>
    <s v="PINE RIDGE UNIT 3 PB 8 PG 51 LOT 1 BLK 281"/>
    <n v="222104"/>
    <n v="17230"/>
    <n v="204874"/>
    <n v="204699"/>
    <n v="179699"/>
    <x v="0"/>
    <x v="1187"/>
    <n v="256000"/>
    <n v="2984"/>
    <n v="1386"/>
    <x v="0"/>
    <s v="WARRANTY DEED"/>
    <n v="1"/>
    <x v="10"/>
    <x v="3"/>
    <x v="0"/>
    <m/>
    <n v="1998"/>
    <n v="46"/>
    <x v="1"/>
    <x v="0"/>
    <n v="3084"/>
    <m/>
    <m/>
    <m/>
    <m/>
    <s v="WHITAKER RANDALL"/>
    <s v="WHITAKER SHARA"/>
    <s v="5156 N CORALWOOD TER"/>
    <s v="BEVERLY HILLS FL 34465"/>
  </r>
  <r>
    <x v="3538"/>
    <s v="18E17S320030  02840 0010"/>
    <s v="7492"/>
    <s v="PINE RIDGE UNITS 3 &amp; 4"/>
    <s v="0000"/>
    <s v="Vacant Residential"/>
    <s v="09"/>
    <s v="18S"/>
    <s v="18E"/>
    <s v="STANDARD"/>
    <x v="1"/>
    <n v="25000"/>
    <n v="0.56999999999999995"/>
    <s v="000X"/>
    <n v="4996"/>
    <s v="N"/>
    <x v="91"/>
    <s v="BLVD"/>
    <m/>
    <s v="BEVERLY HILLS"/>
    <m/>
    <s v="PINE RIDGE UNIT 3 PB 8 PG 51 LOT 1 BLK 284 DESC IN OR BK "/>
    <n v="8840"/>
    <n v="8840"/>
    <n v="0"/>
    <n v="8840"/>
    <n v="8840"/>
    <x v="1"/>
    <x v="23"/>
    <m/>
    <m/>
    <m/>
    <x v="2"/>
    <m/>
    <m/>
    <x v="6"/>
    <x v="2"/>
    <x v="2"/>
    <m/>
    <m/>
    <m/>
    <x v="2"/>
    <x v="1"/>
    <n v="0"/>
    <m/>
    <m/>
    <m/>
    <m/>
    <s v="BATHURST WILLIAM C &amp; EDILIA S"/>
    <m/>
    <s v="983 BARRYMOORE LOOP"/>
    <s v="THE VILLAGES FL 32162"/>
  </r>
  <r>
    <x v="3539"/>
    <s v="18E17S320030  02840 0060"/>
    <s v="7492"/>
    <s v="PINE RIDGE UNITS 3 &amp; 4"/>
    <s v="0000"/>
    <s v="Vacant Residential"/>
    <s v="09"/>
    <s v="18S"/>
    <s v="18E"/>
    <s v="STANDARD"/>
    <x v="1"/>
    <n v="27257"/>
    <n v="0.63"/>
    <s v="000X"/>
    <n v="4894"/>
    <s v="N"/>
    <x v="91"/>
    <s v="BLVD"/>
    <m/>
    <s v="BEVERLY HILLS"/>
    <m/>
    <s v="PINE RIDGE UNIT 3 PB 8 PG 51 LOT 6 BLK 284 "/>
    <n v="8840"/>
    <n v="8840"/>
    <n v="0"/>
    <n v="8840"/>
    <n v="8840"/>
    <x v="1"/>
    <x v="275"/>
    <n v="90000"/>
    <n v="1743"/>
    <n v="2090"/>
    <x v="1"/>
    <s v="SALE / MORE THAN 1 PARCEL"/>
    <m/>
    <x v="6"/>
    <x v="2"/>
    <x v="2"/>
    <m/>
    <m/>
    <m/>
    <x v="2"/>
    <x v="1"/>
    <n v="0"/>
    <m/>
    <m/>
    <m/>
    <m/>
    <s v="THOR DONALD &amp; TINA"/>
    <m/>
    <s v="4141 W BONANZA DR"/>
    <s v="BEVERLY HILLS FL 34465"/>
  </r>
  <r>
    <x v="3540"/>
    <s v="18E17S320030  02850 0030"/>
    <s v="7492"/>
    <s v="PINE RIDGE UNITS 3 &amp; 4"/>
    <s v="0100"/>
    <s v="Single Family Residential"/>
    <s v="09"/>
    <s v="18S"/>
    <s v="18E"/>
    <s v="STANDARD"/>
    <x v="0"/>
    <n v="44519"/>
    <n v="1.02"/>
    <s v="000X"/>
    <n v="4716"/>
    <s v="N"/>
    <x v="91"/>
    <s v="BLVD"/>
    <m/>
    <s v="BEVERLY HILLS"/>
    <m/>
    <s v="PINE RIDGE UNIT 3 PB 8 PG 51 LOT 3 BLK 285"/>
    <n v="214475"/>
    <n v="16350"/>
    <n v="198125"/>
    <n v="173252"/>
    <n v="148252"/>
    <x v="0"/>
    <x v="386"/>
    <n v="245000"/>
    <n v="2024"/>
    <n v="1905"/>
    <x v="0"/>
    <s v="WARRANTY DEED"/>
    <n v="1"/>
    <x v="20"/>
    <x v="1"/>
    <x v="0"/>
    <m/>
    <n v="1789"/>
    <n v="32"/>
    <x v="0"/>
    <x v="0"/>
    <n v="2461"/>
    <m/>
    <m/>
    <m/>
    <m/>
    <s v="NASON-ENDRYCK TAMMY LYNN"/>
    <s v="ENDRYCK FRANCIS PAUL"/>
    <s v="4716 N ELKCAM BLVD"/>
    <s v="BEVERLY HILLS FL 34465"/>
  </r>
  <r>
    <x v="3541"/>
    <s v="18E17S320030  02850 0050"/>
    <s v="7492"/>
    <s v="PINE RIDGE UNITS 3 &amp; 4"/>
    <s v="0100"/>
    <s v="Single Family Residential"/>
    <s v="09"/>
    <s v="18S"/>
    <s v="18E"/>
    <s v="STANDARD"/>
    <x v="0"/>
    <n v="46279"/>
    <n v="1.06"/>
    <s v="000X"/>
    <n v="3255"/>
    <s v="W"/>
    <x v="96"/>
    <s v="ST"/>
    <m/>
    <s v="BEVERLY HILLS"/>
    <m/>
    <s v="PINE RIDGE UNIT 3 PB 8 PG 51 LOT 5 BLK 285 "/>
    <n v="211477"/>
    <n v="17000"/>
    <n v="194477"/>
    <n v="156081"/>
    <n v="131081"/>
    <x v="0"/>
    <x v="405"/>
    <n v="6400"/>
    <n v="1138"/>
    <n v="842"/>
    <x v="1"/>
    <s v="CORRECTIVE/QC/TD/COT"/>
    <n v="1"/>
    <x v="18"/>
    <x v="1"/>
    <x v="0"/>
    <m/>
    <n v="2125"/>
    <n v="32"/>
    <x v="0"/>
    <x v="0"/>
    <n v="3063"/>
    <m/>
    <m/>
    <m/>
    <m/>
    <s v="ZANNI ELLA J"/>
    <m/>
    <s v="3255 W ELM BLOSSOM ST"/>
    <s v="BEVERLY HILLS FL 34465"/>
  </r>
  <r>
    <x v="3542"/>
    <s v="18E17S320030  02860 0010"/>
    <s v="7492"/>
    <s v="PINE RIDGE UNITS 3 &amp; 4"/>
    <s v="0000"/>
    <s v="Vacant Residential"/>
    <s v="09"/>
    <s v="18S"/>
    <s v="18E"/>
    <s v="STANDARD"/>
    <x v="1"/>
    <n v="44823"/>
    <n v="1.03"/>
    <s v="000X"/>
    <n v="4826"/>
    <s v="N"/>
    <x v="88"/>
    <s v="LOOP"/>
    <m/>
    <s v="BEVERLY HILLS"/>
    <m/>
    <s v="PINE RIDGE UNIT 3 PB 8 PG 51 LOT 1 BLK 286 "/>
    <n v="16460"/>
    <n v="16460"/>
    <n v="0"/>
    <n v="16460"/>
    <n v="16460"/>
    <x v="1"/>
    <x v="60"/>
    <n v="22900"/>
    <n v="1309"/>
    <n v="539"/>
    <x v="1"/>
    <s v="FROM DEVELOPERS"/>
    <m/>
    <x v="6"/>
    <x v="2"/>
    <x v="2"/>
    <m/>
    <m/>
    <m/>
    <x v="2"/>
    <x v="1"/>
    <n v="0"/>
    <m/>
    <m/>
    <m/>
    <m/>
    <s v="OLEJNIK KAZIMIERA &amp; IRENE"/>
    <s v="OLEJNIK &amp; BARBARA L HANEY"/>
    <s v="631 FRANKLIN DR"/>
    <s v="PERTH AMBOY NJ 08861"/>
  </r>
  <r>
    <x v="3543"/>
    <s v="18E17S320030  02860 0040"/>
    <s v="7492"/>
    <s v="PINE RIDGE UNITS 3 &amp; 4"/>
    <s v="0000"/>
    <s v="Vacant Residential"/>
    <s v="09"/>
    <s v="18S"/>
    <s v="18E"/>
    <s v="STANDARD"/>
    <x v="1"/>
    <n v="43890"/>
    <n v="1.01"/>
    <s v="000X"/>
    <n v="4718"/>
    <s v="N"/>
    <x v="88"/>
    <s v="LOOP"/>
    <m/>
    <s v="BEVERLY HILLS"/>
    <m/>
    <s v="PINE RIDGE UNIT 3 PB 8 PG 51 LOT 4 BLK 286"/>
    <n v="16120"/>
    <n v="16120"/>
    <n v="0"/>
    <n v="16120"/>
    <n v="16120"/>
    <x v="1"/>
    <x v="23"/>
    <m/>
    <m/>
    <m/>
    <x v="2"/>
    <m/>
    <m/>
    <x v="6"/>
    <x v="2"/>
    <x v="2"/>
    <m/>
    <m/>
    <m/>
    <x v="2"/>
    <x v="1"/>
    <n v="0"/>
    <m/>
    <m/>
    <m/>
    <m/>
    <s v="MOENS VERDI &amp; EVALINE J P"/>
    <m/>
    <s v="GROENEWOUD 13"/>
    <s v=" 7311 NC NETHERLANDS"/>
  </r>
  <r>
    <x v="3544"/>
    <s v="18E17S320030  02860 0060"/>
    <s v="7492"/>
    <s v="PINE RIDGE UNITS 3 &amp; 4"/>
    <s v="0000"/>
    <s v="Vacant Residential"/>
    <s v="09"/>
    <s v="18S"/>
    <s v="18E"/>
    <s v="STANDARD"/>
    <x v="1"/>
    <n v="43708"/>
    <n v="1"/>
    <s v="000X"/>
    <n v="4654"/>
    <s v="N"/>
    <x v="88"/>
    <s v="LOOP"/>
    <m/>
    <s v="BEVERLY HILLS"/>
    <m/>
    <s v="PINE RIDGE UNIT 3 PB 8 PG 51 LOT 6 BLK 286 "/>
    <n v="16050"/>
    <n v="16050"/>
    <n v="0"/>
    <n v="16050"/>
    <n v="16050"/>
    <x v="1"/>
    <x v="61"/>
    <n v="18500"/>
    <n v="1641"/>
    <n v="1420"/>
    <x v="1"/>
    <s v="WARRANTY DEED"/>
    <m/>
    <x v="6"/>
    <x v="2"/>
    <x v="2"/>
    <m/>
    <m/>
    <m/>
    <x v="2"/>
    <x v="1"/>
    <n v="0"/>
    <m/>
    <m/>
    <m/>
    <m/>
    <s v="NEIL DEREEN L &amp;"/>
    <s v="REMA J CHEN SEE"/>
    <s v="2830 RIVER RUN CIR E"/>
    <s v="MIRAMAR FL 33025 4431"/>
  </r>
  <r>
    <x v="3545"/>
    <s v="18E17S320030  02870 0010"/>
    <s v="7492"/>
    <s v="PINE RIDGE UNITS 3 &amp; 4"/>
    <s v="0000"/>
    <s v="Vacant Residential"/>
    <s v="09"/>
    <s v="18S"/>
    <s v="18E"/>
    <s v="STANDARD"/>
    <x v="1"/>
    <n v="48880"/>
    <n v="1.1200000000000001"/>
    <s v="000X"/>
    <n v="3550"/>
    <s v="W"/>
    <x v="89"/>
    <s v="CIR"/>
    <m/>
    <s v="BEVERLY HILLS"/>
    <m/>
    <s v="PINE RIDGE UNIT 3 PB 8 PG 51 LOT 1 BLK 287 "/>
    <n v="17950"/>
    <n v="17950"/>
    <n v="0"/>
    <n v="17950"/>
    <n v="17950"/>
    <x v="1"/>
    <x v="38"/>
    <n v="68000"/>
    <n v="1839"/>
    <n v="884"/>
    <x v="1"/>
    <s v="WARRANTY DEED"/>
    <m/>
    <x v="6"/>
    <x v="2"/>
    <x v="2"/>
    <m/>
    <m/>
    <m/>
    <x v="2"/>
    <x v="1"/>
    <n v="0"/>
    <m/>
    <m/>
    <m/>
    <m/>
    <s v="CORNELL DAVID L &amp; SUSAN M"/>
    <m/>
    <s v="498 SILVERLAKE RD"/>
    <s v="BLAIRSTOWN NJ 07825"/>
  </r>
  <r>
    <x v="3546"/>
    <s v="18E17S320030  02870 0110"/>
    <s v="7492"/>
    <s v="PINE RIDGE UNITS 3 &amp; 4"/>
    <s v="0100"/>
    <s v="Single Family Residential"/>
    <s v="09"/>
    <s v="18S"/>
    <s v="18E"/>
    <s v="STANDARD"/>
    <x v="0"/>
    <n v="44432"/>
    <n v="1.02"/>
    <s v="000X"/>
    <n v="4634"/>
    <s v="N"/>
    <x v="95"/>
    <s v="AVE"/>
    <m/>
    <s v="BEVERLY HILLS"/>
    <m/>
    <s v="PINE RIDGE UNIT 3 PB 8 PG 51 LOT 11 BLK 287"/>
    <n v="244045"/>
    <n v="16320"/>
    <n v="227725"/>
    <n v="167771"/>
    <n v="142771"/>
    <x v="0"/>
    <x v="1188"/>
    <n v="282800"/>
    <n v="2868"/>
    <n v="2193"/>
    <x v="0"/>
    <s v="WARRANTY DEED"/>
    <n v="1"/>
    <x v="29"/>
    <x v="1"/>
    <x v="0"/>
    <m/>
    <n v="2270"/>
    <n v="32"/>
    <x v="1"/>
    <x v="0"/>
    <n v="3516"/>
    <m/>
    <m/>
    <m/>
    <m/>
    <s v="HUBBARD RODNEY L"/>
    <s v="HUBBARD MARY A"/>
    <s v="4634 N BUTTERNUT AVE"/>
    <s v="BEVERLY HILLS FL 34465"/>
  </r>
  <r>
    <x v="3547"/>
    <s v="18E17S320030  02870 0150"/>
    <s v="7492"/>
    <s v="PINE RIDGE UNITS 3 &amp; 4"/>
    <s v="0000"/>
    <s v="Vacant Residential"/>
    <s v="09"/>
    <s v="18S"/>
    <s v="18E"/>
    <s v="STANDARD"/>
    <x v="1"/>
    <n v="43793"/>
    <n v="1.01"/>
    <s v="000X"/>
    <n v="4500"/>
    <s v="N"/>
    <x v="95"/>
    <s v="AVE"/>
    <m/>
    <s v="BEVERLY HILLS"/>
    <m/>
    <s v="PINE RIDGE UNIT 3 PB 8 PG 51 LOT 15 BLK 287"/>
    <n v="16080"/>
    <n v="16080"/>
    <n v="0"/>
    <n v="16080"/>
    <n v="16080"/>
    <x v="1"/>
    <x v="204"/>
    <n v="15900"/>
    <n v="927"/>
    <n v="1958"/>
    <x v="1"/>
    <s v="FROM DEVELOPERS"/>
    <m/>
    <x v="6"/>
    <x v="2"/>
    <x v="2"/>
    <m/>
    <m/>
    <m/>
    <x v="2"/>
    <x v="1"/>
    <n v="0"/>
    <m/>
    <m/>
    <m/>
    <m/>
    <s v="CHAI SIEW CHIN &amp; SIEW LAN"/>
    <s v="TERESA CHAI"/>
    <s v="BLOCK 201A COMPASSVALE DR"/>
    <s v=" 541201 SINGAPORE"/>
  </r>
  <r>
    <x v="3548"/>
    <s v="18E17S320030  02870 0160"/>
    <s v="7492"/>
    <s v="PINE RIDGE UNITS 3 &amp; 4"/>
    <s v="0000"/>
    <s v="Vacant Residential"/>
    <s v="09"/>
    <s v="18S"/>
    <s v="18E"/>
    <s v="STANDARD"/>
    <x v="1"/>
    <n v="46137"/>
    <n v="1.06"/>
    <s v="000X"/>
    <n v="4464"/>
    <s v="N"/>
    <x v="95"/>
    <s v="AVE"/>
    <m/>
    <s v="BEVERLY HILLS"/>
    <m/>
    <s v="PINE RIDGE UNIT 3 PB 8 PG 51 LOT 16 BLK 287 "/>
    <n v="16950"/>
    <n v="16950"/>
    <n v="0"/>
    <n v="16950"/>
    <n v="16950"/>
    <x v="1"/>
    <x v="303"/>
    <n v="16800"/>
    <n v="866"/>
    <n v="865"/>
    <x v="1"/>
    <s v="FROM DEVELOPERS"/>
    <m/>
    <x v="6"/>
    <x v="2"/>
    <x v="2"/>
    <m/>
    <m/>
    <m/>
    <x v="2"/>
    <x v="1"/>
    <n v="0"/>
    <m/>
    <m/>
    <m/>
    <m/>
    <s v="KELEMEN JOCELYN"/>
    <m/>
    <s v="658 12TH AVE"/>
    <s v="MENLO PARK CA 94024"/>
  </r>
  <r>
    <x v="3549"/>
    <s v="18E17S320030  02900 0040"/>
    <s v="7492"/>
    <s v="PINE RIDGE UNITS 3 &amp; 4"/>
    <s v="0100"/>
    <s v="Single Family Residential"/>
    <s v="09"/>
    <s v="18S"/>
    <s v="18E"/>
    <s v="STANDARD"/>
    <x v="0"/>
    <n v="43750"/>
    <n v="1"/>
    <s v="000X"/>
    <n v="3695"/>
    <s v="W"/>
    <x v="89"/>
    <s v="CIR"/>
    <m/>
    <s v="BEVERLY HILLS"/>
    <m/>
    <s v="PINE RIDGE UNIT 3 PB 8 PG 51 LOT 4 BLK 290"/>
    <n v="205509"/>
    <n v="16070"/>
    <n v="189439"/>
    <n v="153148"/>
    <n v="123148"/>
    <x v="0"/>
    <x v="203"/>
    <n v="170000"/>
    <n v="1590"/>
    <n v="1786"/>
    <x v="0"/>
    <s v="WARRANTY DEED"/>
    <n v="1"/>
    <x v="23"/>
    <x v="0"/>
    <x v="0"/>
    <m/>
    <n v="1944"/>
    <n v="32"/>
    <x v="0"/>
    <x v="0"/>
    <n v="2838"/>
    <m/>
    <m/>
    <m/>
    <m/>
    <s v="CARTELLI JOSEPH"/>
    <s v="CARTELLI ANTONIA"/>
    <s v="3695 W COGWOOD DR"/>
    <s v="BEVERLY HILLS FL 34465"/>
  </r>
  <r>
    <x v="3550"/>
    <s v="18E17S320030  02900 0060"/>
    <s v="7492"/>
    <s v="PINE RIDGE UNITS 3 &amp; 4"/>
    <s v="0100"/>
    <s v="Single Family Residential"/>
    <s v="09"/>
    <s v="18S"/>
    <s v="18E"/>
    <s v="STANDARD"/>
    <x v="0"/>
    <n v="43616"/>
    <n v="1"/>
    <s v="000X"/>
    <n v="4890"/>
    <s v="N"/>
    <x v="86"/>
    <s v="DR"/>
    <m/>
    <s v="BEVERLY HILLS"/>
    <m/>
    <s v="PINE RIDGE UNIT 3 PB 8 PG 51 LOT 6 BLK 290"/>
    <n v="248800"/>
    <n v="16020"/>
    <n v="232780"/>
    <n v="168956"/>
    <n v="138956"/>
    <x v="0"/>
    <x v="1189"/>
    <n v="284000"/>
    <n v="3114"/>
    <n v="2413"/>
    <x v="0"/>
    <s v="WARRANTY DEED"/>
    <n v="1"/>
    <x v="33"/>
    <x v="1"/>
    <x v="0"/>
    <m/>
    <n v="2934"/>
    <n v="32"/>
    <x v="0"/>
    <x v="0"/>
    <n v="4064"/>
    <m/>
    <m/>
    <m/>
    <m/>
    <s v="HOLLIS JERRY R"/>
    <s v="STANTON ELODIA"/>
    <s v="4890 N ALLAMANDRA DR"/>
    <s v="BEVERLY HILLS FL 34465"/>
  </r>
  <r>
    <x v="3551"/>
    <s v="18E17S320030  02920 0010"/>
    <s v="7492"/>
    <s v="PINE RIDGE UNITS 3 &amp; 4"/>
    <s v="0100"/>
    <s v="Single Family Residential"/>
    <s v="09"/>
    <s v="18S"/>
    <s v="18E"/>
    <s v="1.0 TO 2.5 ACRES HIGH"/>
    <x v="0"/>
    <n v="58949"/>
    <n v="1.35"/>
    <s v="000X"/>
    <n v="3560"/>
    <s v="W"/>
    <x v="89"/>
    <s v="CIR"/>
    <m/>
    <s v="BEVERLY HILLS"/>
    <m/>
    <s v="PINE RIDGE UNIT 3 PB 8 PG 51 LOT 1 BLK 292"/>
    <n v="249784"/>
    <n v="16920"/>
    <n v="232864"/>
    <n v="228169"/>
    <n v="203169"/>
    <x v="0"/>
    <x v="786"/>
    <n v="312000"/>
    <n v="3115"/>
    <n v="322"/>
    <x v="0"/>
    <s v="WARRANTY DEED"/>
    <n v="1"/>
    <x v="5"/>
    <x v="1"/>
    <x v="0"/>
    <m/>
    <n v="2494"/>
    <n v="32"/>
    <x v="0"/>
    <x v="0"/>
    <n v="3657"/>
    <m/>
    <m/>
    <m/>
    <m/>
    <s v="BURKHART DONNA C"/>
    <m/>
    <s v="3560 W COGWOOD CIR"/>
    <s v="BEVERLY HILLS FL 34465"/>
  </r>
  <r>
    <x v="3552"/>
    <s v="18E17S320030  00770 0140"/>
    <s v="7492"/>
    <s v="PINE RIDGE UNITS 3 &amp; 4"/>
    <s v="0000"/>
    <s v="Vacant Residential"/>
    <s v="04"/>
    <s v="18S"/>
    <s v="18E"/>
    <s v="1.0 TO 2.5 ACRES HIGH"/>
    <x v="1"/>
    <n v="79340"/>
    <n v="1.82"/>
    <s v="000X"/>
    <n v="3926"/>
    <s v="W"/>
    <x v="174"/>
    <s v="CT"/>
    <m/>
    <s v="BEVERLY HILLS"/>
    <m/>
    <s v="PINE RIDGE UNIT 3 PB 8 PG 51 LOT 14 BLK 77"/>
    <n v="22770"/>
    <n v="22770"/>
    <n v="0"/>
    <n v="22770"/>
    <n v="22770"/>
    <x v="1"/>
    <x v="38"/>
    <n v="107500"/>
    <n v="1836"/>
    <n v="2431"/>
    <x v="1"/>
    <s v="WARRANTY DEED"/>
    <m/>
    <x v="6"/>
    <x v="2"/>
    <x v="2"/>
    <m/>
    <m/>
    <m/>
    <x v="2"/>
    <x v="1"/>
    <n v="0"/>
    <m/>
    <m/>
    <m/>
    <m/>
    <s v="PANDZA EMIN"/>
    <s v="PANDZA JASMINKA"/>
    <s v="9431 59TH ST N"/>
    <s v="PINELLAS PARK FL 33782 3526"/>
  </r>
  <r>
    <x v="3553"/>
    <s v="18E17S320030  02830 0030"/>
    <s v="7492"/>
    <s v="PINE RIDGE UNITS 3 &amp; 4"/>
    <s v="0100"/>
    <s v="Single Family Residential"/>
    <s v="04"/>
    <s v="18S"/>
    <s v="18E"/>
    <s v="1.0 TO 2.5 ACRES HIGH"/>
    <x v="0"/>
    <n v="54808"/>
    <n v="1.26"/>
    <s v="000X"/>
    <n v="5039"/>
    <s v="N"/>
    <x v="123"/>
    <s v="TER"/>
    <m/>
    <s v="BEVERLY HILLS"/>
    <m/>
    <s v="PINE RIDGE UNIT 3 PB 8 PG 51 LOT 3 BLK 283"/>
    <n v="282609"/>
    <n v="15730"/>
    <n v="266879"/>
    <n v="212945"/>
    <n v="187945"/>
    <x v="1"/>
    <x v="930"/>
    <n v="440000"/>
    <n v="3139"/>
    <n v="1388"/>
    <x v="0"/>
    <s v="WARRANTY DEED"/>
    <n v="1"/>
    <x v="5"/>
    <x v="1"/>
    <x v="1"/>
    <m/>
    <n v="2253"/>
    <n v="32"/>
    <x v="0"/>
    <x v="0"/>
    <n v="3173"/>
    <m/>
    <m/>
    <m/>
    <m/>
    <s v="LACHANCE DANIEL"/>
    <s v="IOVINO DIANE"/>
    <s v="5039 N COCONUT TER"/>
    <s v="BEVERLY HILLS FL 34465"/>
  </r>
  <r>
    <x v="3554"/>
    <s v="18E17S320030  02830 0040"/>
    <s v="7492"/>
    <s v="PINE RIDGE UNITS 3 &amp; 4"/>
    <s v="0000"/>
    <s v="Vacant Residential"/>
    <s v="09"/>
    <s v="18S"/>
    <s v="18E"/>
    <s v="1.0 TO 2.5 ACRES HIGH"/>
    <x v="1"/>
    <n v="67204"/>
    <n v="1.54"/>
    <s v="000X"/>
    <n v="3435"/>
    <s v="W"/>
    <x v="87"/>
    <s v="CT"/>
    <m/>
    <s v="BEVERLY HILLS"/>
    <m/>
    <s v="PINE RIDGE UNIT 3 PB 8 PG 51 LOT 4 BLK 283 "/>
    <n v="19290"/>
    <n v="19290"/>
    <n v="0"/>
    <n v="19290"/>
    <n v="19290"/>
    <x v="1"/>
    <x v="37"/>
    <n v="15000"/>
    <n v="1412"/>
    <n v="728"/>
    <x v="1"/>
    <s v="WARRANTY DEED"/>
    <m/>
    <x v="6"/>
    <x v="2"/>
    <x v="2"/>
    <m/>
    <m/>
    <m/>
    <x v="2"/>
    <x v="1"/>
    <n v="0"/>
    <m/>
    <m/>
    <m/>
    <m/>
    <s v="ROP CHRISTOPHER A &amp; KIMBERLY MICHELLE"/>
    <m/>
    <s v="1027 SHOAL CREEK WAY"/>
    <s v="EASLEY SC 29642"/>
  </r>
  <r>
    <x v="3555"/>
    <s v="18E17S320030  02870 0040"/>
    <s v="7492"/>
    <s v="PINE RIDGE UNITS 3 &amp; 4"/>
    <s v="0100"/>
    <s v="Single Family Residential"/>
    <s v="09"/>
    <s v="18S"/>
    <s v="18E"/>
    <s v="STANDARD"/>
    <x v="0"/>
    <n v="44359"/>
    <n v="1.02"/>
    <s v="000X"/>
    <n v="3520"/>
    <s v="W"/>
    <x v="89"/>
    <s v="CIR"/>
    <m/>
    <s v="BEVERLY HILLS"/>
    <m/>
    <s v="PINE RIDGE UNIT 3 PB 8 PG 51 LOT 4 BLK 287"/>
    <n v="179646"/>
    <n v="16290"/>
    <n v="163356"/>
    <n v="179646"/>
    <n v="179646"/>
    <x v="1"/>
    <x v="715"/>
    <n v="148000"/>
    <n v="2272"/>
    <n v="2241"/>
    <x v="0"/>
    <s v="WARRANTY DEED"/>
    <n v="1"/>
    <x v="26"/>
    <x v="1"/>
    <x v="0"/>
    <m/>
    <n v="1761"/>
    <n v="32"/>
    <x v="0"/>
    <x v="0"/>
    <n v="2662"/>
    <m/>
    <m/>
    <m/>
    <m/>
    <s v="SISCO JEFFREY G"/>
    <s v="SISCO REBECCA L"/>
    <s v="7044 WITMER RD"/>
    <s v="NORTH TONAWANDA NY 14120 1018"/>
  </r>
  <r>
    <x v="3556"/>
    <s v="18E17S320030  02870 0120"/>
    <s v="7492"/>
    <s v="PINE RIDGE UNITS 3 &amp; 4"/>
    <s v="0100"/>
    <s v="Single Family Residential"/>
    <s v="09"/>
    <s v="18S"/>
    <s v="18E"/>
    <s v="STANDARD"/>
    <x v="0"/>
    <n v="44273"/>
    <n v="1.02"/>
    <s v="000X"/>
    <n v="4602"/>
    <s v="N"/>
    <x v="95"/>
    <s v="AVE"/>
    <m/>
    <s v="BEVERLY HILLS"/>
    <m/>
    <s v="PINE RIDGE UNIT 3 PB 8 PG 51 LOT 12 BLK 287"/>
    <n v="196727"/>
    <n v="16260"/>
    <n v="180467"/>
    <n v="196727"/>
    <n v="171727"/>
    <x v="0"/>
    <x v="1115"/>
    <n v="245000"/>
    <n v="2839"/>
    <n v="497"/>
    <x v="0"/>
    <s v="WARRANTY DEED"/>
    <n v="1"/>
    <x v="29"/>
    <x v="3"/>
    <x v="0"/>
    <m/>
    <n v="1800"/>
    <n v="32"/>
    <x v="1"/>
    <x v="0"/>
    <n v="2623"/>
    <m/>
    <m/>
    <m/>
    <m/>
    <s v="PARRISH TYLER R"/>
    <s v="PARRISH JACQUELINE"/>
    <s v="4602 N BUTTERNUT AVE"/>
    <s v="BEVERLY HILLS FL 34465"/>
  </r>
  <r>
    <x v="3557"/>
    <s v="18E17S320030  02870 0170"/>
    <s v="7492"/>
    <s v="PINE RIDGE UNITS 3 &amp; 4"/>
    <s v="0000"/>
    <s v="Vacant Residential"/>
    <s v="09"/>
    <s v="18S"/>
    <s v="18E"/>
    <s v="STANDARD"/>
    <x v="1"/>
    <n v="50128"/>
    <n v="1.1499999999999999"/>
    <s v="000X"/>
    <n v="3521"/>
    <s v="W"/>
    <x v="175"/>
    <s v="ST"/>
    <m/>
    <s v="BEVERLY HILLS"/>
    <m/>
    <s v="PINE RIDGE UNIT 3 PB 8 PG 51 LOT 17 BLK 287 "/>
    <n v="18410"/>
    <n v="18410"/>
    <n v="0"/>
    <n v="18410"/>
    <n v="18410"/>
    <x v="1"/>
    <x v="66"/>
    <n v="22000"/>
    <n v="1060"/>
    <n v="26"/>
    <x v="1"/>
    <s v="FROM DEVELOPERS"/>
    <m/>
    <x v="6"/>
    <x v="2"/>
    <x v="2"/>
    <m/>
    <m/>
    <m/>
    <x v="2"/>
    <x v="1"/>
    <n v="0"/>
    <m/>
    <m/>
    <m/>
    <m/>
    <s v="OLAYA ELORDE B &amp; LIBERTY B"/>
    <m/>
    <s v="2306 DOUGLASTON GLEN"/>
    <s v="ESCONDIDO CA 92026"/>
  </r>
  <r>
    <x v="3558"/>
    <s v="18E17S320030  02900 0030"/>
    <s v="7492"/>
    <s v="PINE RIDGE UNITS 3 &amp; 4"/>
    <s v="0000"/>
    <s v="Vacant Residential"/>
    <s v="09"/>
    <s v="18S"/>
    <s v="18E"/>
    <s v="STANDARD"/>
    <x v="1"/>
    <n v="43750"/>
    <n v="1"/>
    <s v="000X"/>
    <n v="3685"/>
    <s v="W"/>
    <x v="89"/>
    <s v="CIR"/>
    <m/>
    <s v="BEVERLY HILLS"/>
    <m/>
    <s v="PINE RIDGE UNIT 3 PB 8 PG 51 LOT 3 BLK 290"/>
    <n v="16070"/>
    <n v="16070"/>
    <n v="0"/>
    <n v="16070"/>
    <n v="16070"/>
    <x v="1"/>
    <x v="1190"/>
    <n v="26500"/>
    <n v="3114"/>
    <n v="439"/>
    <x v="1"/>
    <s v="WARRANTY DEED"/>
    <m/>
    <x v="6"/>
    <x v="2"/>
    <x v="2"/>
    <m/>
    <m/>
    <m/>
    <x v="2"/>
    <x v="1"/>
    <n v="0"/>
    <m/>
    <m/>
    <m/>
    <m/>
    <s v="NEWMAN MARK J"/>
    <s v="VENERA L HOEFLER INTER VIVOS TRUST"/>
    <s v="3675 W COGWOOD CIR"/>
    <s v="BEVERLY HILLS FL 34465"/>
  </r>
  <r>
    <x v="3559"/>
    <s v="18E17S320030  02920 0020"/>
    <s v="7492"/>
    <s v="PINE RIDGE UNITS 3 &amp; 4"/>
    <s v="0000"/>
    <s v="Vacant Residential"/>
    <s v="09"/>
    <s v="18S"/>
    <s v="18E"/>
    <s v="STANDARD"/>
    <x v="1"/>
    <n v="50965"/>
    <n v="1.17"/>
    <s v="000X"/>
    <n v="3570"/>
    <s v="W"/>
    <x v="89"/>
    <s v="CIR"/>
    <m/>
    <s v="BEVERLY HILLS"/>
    <m/>
    <s v="PINE RIDGE UNIT 3 PB 8 PG 51 LOT 2 BLK 292 "/>
    <n v="18720"/>
    <n v="18720"/>
    <n v="0"/>
    <n v="18720"/>
    <n v="18720"/>
    <x v="1"/>
    <x v="196"/>
    <n v="18500"/>
    <n v="1528"/>
    <n v="583"/>
    <x v="1"/>
    <s v="WARRANTY DEED"/>
    <m/>
    <x v="6"/>
    <x v="2"/>
    <x v="2"/>
    <m/>
    <m/>
    <m/>
    <x v="2"/>
    <x v="1"/>
    <n v="0"/>
    <m/>
    <m/>
    <m/>
    <m/>
    <s v="VILORIA DISODADO R &amp; FLORENCE D"/>
    <m/>
    <s v="5020 CULVER ST"/>
    <s v="SKOKIE IL 60077 1004"/>
  </r>
  <r>
    <x v="3560"/>
    <s v="18E17S320030  02920 0060"/>
    <s v="7492"/>
    <s v="PINE RIDGE UNITS 3 &amp; 4"/>
    <s v="0000"/>
    <s v="Vacant Residential"/>
    <s v="09"/>
    <s v="18S"/>
    <s v="18E"/>
    <s v="STANDARD"/>
    <x v="1"/>
    <n v="45156"/>
    <n v="1.04"/>
    <s v="000X"/>
    <n v="4647"/>
    <s v="N"/>
    <x v="94"/>
    <s v="TER"/>
    <m/>
    <s v="BEVERLY HILLS"/>
    <m/>
    <s v="PINE RIDGE UNIT 3 PB 8 PG 51 LOT 6 BLK 292"/>
    <n v="16590"/>
    <n v="16590"/>
    <n v="0"/>
    <n v="16590"/>
    <n v="16590"/>
    <x v="1"/>
    <x v="682"/>
    <n v="11600"/>
    <n v="1183"/>
    <n v="1444"/>
    <x v="1"/>
    <s v="WARRANTY DEED"/>
    <m/>
    <x v="6"/>
    <x v="2"/>
    <x v="2"/>
    <m/>
    <m/>
    <m/>
    <x v="2"/>
    <x v="1"/>
    <n v="0"/>
    <m/>
    <m/>
    <m/>
    <m/>
    <s v="BIANCO JOHN W"/>
    <s v="BIANCO SANDRA L"/>
    <s v="4679 N CANARYWOOD TER"/>
    <s v="BEVERLY HILLS FL 34465"/>
  </r>
  <r>
    <x v="3561"/>
    <s v="18E17S320030  02920 0070"/>
    <s v="7492"/>
    <s v="PINE RIDGE UNITS 3 &amp; 4"/>
    <s v="0000"/>
    <s v="Vacant Residential"/>
    <s v="09"/>
    <s v="18S"/>
    <s v="18E"/>
    <s v="STANDARD"/>
    <x v="1"/>
    <n v="44809"/>
    <n v="1.03"/>
    <s v="000X"/>
    <n v="4605"/>
    <s v="N"/>
    <x v="94"/>
    <s v="TER"/>
    <m/>
    <s v="BEVERLY HILLS"/>
    <m/>
    <s v="PINE RIDGE UNIT 3 PB 8 PG 51 LOT 7 BLK 292"/>
    <n v="16460"/>
    <n v="16460"/>
    <n v="0"/>
    <n v="16460"/>
    <n v="16460"/>
    <x v="1"/>
    <x v="143"/>
    <n v="90000"/>
    <n v="1909"/>
    <n v="589"/>
    <x v="1"/>
    <s v="WARRANTY DEED"/>
    <m/>
    <x v="6"/>
    <x v="2"/>
    <x v="2"/>
    <m/>
    <m/>
    <m/>
    <x v="2"/>
    <x v="1"/>
    <n v="0"/>
    <m/>
    <m/>
    <m/>
    <m/>
    <s v="FAGAN SHAWN"/>
    <s v="FAGAN DIANE"/>
    <s v="383 WEAVER HILL RD"/>
    <s v="COVENTRY RI 02816"/>
  </r>
  <r>
    <x v="3562"/>
    <s v="18E17S320030  00770 0160"/>
    <s v="7492"/>
    <s v="PINE RIDGE UNITS 3 &amp; 4"/>
    <s v="0100"/>
    <s v="Single Family Residential"/>
    <s v="04"/>
    <s v="18S"/>
    <s v="18E"/>
    <s v="1.0 TO 2.5 ACRES HIGH"/>
    <x v="0"/>
    <n v="66761"/>
    <n v="1.53"/>
    <s v="000X"/>
    <n v="5352"/>
    <s v="N"/>
    <x v="162"/>
    <s v="DR"/>
    <m/>
    <s v="BEVERLY HILLS"/>
    <m/>
    <s v="PINE RIDGE UNIT 3 PB 8 PG 51 LOT 16 BLK 77"/>
    <n v="236149"/>
    <n v="19130"/>
    <n v="217019"/>
    <n v="236149"/>
    <n v="211149"/>
    <x v="0"/>
    <x v="877"/>
    <n v="258500"/>
    <n v="2919"/>
    <n v="2375"/>
    <x v="0"/>
    <s v="WARRANTY DEED"/>
    <n v="1"/>
    <x v="5"/>
    <x v="1"/>
    <x v="0"/>
    <m/>
    <n v="2196"/>
    <n v="32"/>
    <x v="0"/>
    <x v="0"/>
    <n v="3466"/>
    <m/>
    <m/>
    <m/>
    <m/>
    <s v="LEFKOWICH DENISE"/>
    <s v="LEFKOWICH THEODORE"/>
    <s v="5352 N MOCK ORANGE DR"/>
    <s v="BEVERLY HILLS FL 34465"/>
  </r>
  <r>
    <x v="3563"/>
    <s v="18E17S320030  02790 0060"/>
    <s v="7492"/>
    <s v="PINE RIDGE UNITS 3 &amp; 4"/>
    <s v="0100"/>
    <s v="Single Family Residential"/>
    <s v="04"/>
    <s v="18S"/>
    <s v="18E"/>
    <s v="1.0 TO 2.5 ACRES HIGH"/>
    <x v="0"/>
    <n v="56079"/>
    <n v="1.29"/>
    <s v="000X"/>
    <n v="5257"/>
    <s v="N"/>
    <x v="93"/>
    <s v="DR"/>
    <m/>
    <s v="BEVERLY HILLS"/>
    <m/>
    <s v="PINE RIDGE UNIT 3 PB 8 PG 51 LOT 6 BLK 279"/>
    <n v="255893"/>
    <n v="16090"/>
    <n v="239803"/>
    <n v="255893"/>
    <n v="255893"/>
    <x v="0"/>
    <x v="1191"/>
    <n v="272000"/>
    <n v="2878"/>
    <n v="1925"/>
    <x v="0"/>
    <s v="WARRANTY DEED"/>
    <n v="1"/>
    <x v="5"/>
    <x v="1"/>
    <x v="0"/>
    <m/>
    <n v="2220"/>
    <n v="32"/>
    <x v="0"/>
    <x v="0"/>
    <n v="3834"/>
    <m/>
    <m/>
    <m/>
    <m/>
    <s v="TOMPKINS STANLEY W"/>
    <s v="TOMPKINS CAROL A"/>
    <s v="5257 N CARNATION DR"/>
    <s v="BEVERLY HILLS FL 34465 2942"/>
  </r>
  <r>
    <x v="3564"/>
    <s v="18E17S320030  02810 0020"/>
    <s v="7492"/>
    <s v="PINE RIDGE UNITS 3 &amp; 4"/>
    <s v="0000"/>
    <s v="Vacant Residential"/>
    <s v="04"/>
    <s v="18S"/>
    <s v="18E"/>
    <s v="1.0 TO 2.5 ACRES HIGH"/>
    <x v="1"/>
    <n v="54700"/>
    <n v="1.26"/>
    <s v="000X"/>
    <n v="5080"/>
    <s v="N"/>
    <x v="97"/>
    <s v="TER"/>
    <m/>
    <s v="BEVERLY HILLS"/>
    <m/>
    <s v="PINE RIDGE UNIT 3 PB 8 PG 51 LOT 2 BLK 281"/>
    <n v="15700"/>
    <n v="15700"/>
    <n v="0"/>
    <n v="15700"/>
    <n v="15700"/>
    <x v="1"/>
    <x v="1167"/>
    <n v="29000"/>
    <n v="3100"/>
    <n v="1169"/>
    <x v="1"/>
    <s v="WARRANTY DEED"/>
    <m/>
    <x v="6"/>
    <x v="2"/>
    <x v="2"/>
    <m/>
    <m/>
    <m/>
    <x v="2"/>
    <x v="1"/>
    <n v="0"/>
    <m/>
    <m/>
    <m/>
    <m/>
    <s v="SHELTON WILLIAM KEITH"/>
    <s v="NOZZOLINI CATERINA"/>
    <s v="PO BOX 1518"/>
    <s v="HOMOSASSA SPRINGS FL 34447"/>
  </r>
  <r>
    <x v="3565"/>
    <s v="18E17S320030  02810 0060"/>
    <s v="7492"/>
    <s v="PINE RIDGE UNITS 3 &amp; 4"/>
    <s v="0000"/>
    <s v="Vacant Residential"/>
    <s v="04"/>
    <s v="18S"/>
    <s v="18E"/>
    <s v="1.0 TO 2.5 ACRES HIGH"/>
    <x v="1"/>
    <n v="55803"/>
    <n v="1.28"/>
    <s v="000X"/>
    <n v="5131"/>
    <s v="N"/>
    <x v="86"/>
    <s v="DR"/>
    <m/>
    <s v="BEVERLY HILLS"/>
    <m/>
    <s v="PINE RIDGE UNIT 3 PB 8 PG 51 LOT 6 BLK 281"/>
    <n v="16010"/>
    <n v="16010"/>
    <n v="0"/>
    <n v="16010"/>
    <n v="16010"/>
    <x v="1"/>
    <x v="203"/>
    <n v="17500"/>
    <n v="1596"/>
    <n v="163"/>
    <x v="1"/>
    <s v="WARRANTY DEED"/>
    <m/>
    <x v="6"/>
    <x v="2"/>
    <x v="2"/>
    <m/>
    <m/>
    <m/>
    <x v="2"/>
    <x v="1"/>
    <n v="0"/>
    <m/>
    <m/>
    <m/>
    <m/>
    <s v="HERBSTZUBER REMEDIOS E"/>
    <s v="HERBSTZUBER PAUL F"/>
    <s v="1521 NW 159TH AVE"/>
    <s v="PEMBROKE PINES FL 33028"/>
  </r>
  <r>
    <x v="3566"/>
    <s v="18E17S320030  02830 0010"/>
    <s v="7492"/>
    <s v="PINE RIDGE UNITS 3 &amp; 4"/>
    <s v="0100"/>
    <s v="Single Family Residential"/>
    <s v="04"/>
    <s v="18S"/>
    <s v="18E"/>
    <s v="1.0 TO 2.5 ACRES HIGH"/>
    <x v="0"/>
    <n v="62850"/>
    <n v="1.44"/>
    <s v="000X"/>
    <n v="3434"/>
    <s v="W"/>
    <x v="11"/>
    <s v="BLVD"/>
    <m/>
    <s v="BEVERLY HILLS"/>
    <m/>
    <s v="PINE RIDGE UNIT 3 PB 8 PG 51 LOT 1 BLK 283"/>
    <n v="232267"/>
    <n v="18040"/>
    <n v="214227"/>
    <n v="215901"/>
    <n v="190901"/>
    <x v="0"/>
    <x v="673"/>
    <n v="276000"/>
    <n v="3109"/>
    <n v="2091"/>
    <x v="0"/>
    <s v="WARRANTY DEED"/>
    <n v="1"/>
    <x v="13"/>
    <x v="1"/>
    <x v="0"/>
    <m/>
    <n v="2077"/>
    <n v="32"/>
    <x v="0"/>
    <x v="0"/>
    <n v="2989"/>
    <m/>
    <m/>
    <m/>
    <m/>
    <s v="KAIRIS ANA"/>
    <m/>
    <s v="3434 W PINE RIDGE BLVD 3"/>
    <s v="BEVERLY HILLS FL 34465"/>
  </r>
  <r>
    <x v="3567"/>
    <s v="18E17S320030  02830 0020"/>
    <s v="7492"/>
    <s v="PINE RIDGE UNITS 3 &amp; 4"/>
    <s v="0100"/>
    <s v="Single Family Residential"/>
    <s v="04"/>
    <s v="18S"/>
    <s v="18E"/>
    <s v="STANDARD"/>
    <x v="0"/>
    <n v="53832"/>
    <n v="1.24"/>
    <s v="000X"/>
    <n v="5075"/>
    <s v="N"/>
    <x v="123"/>
    <s v="TER"/>
    <m/>
    <s v="BEVERLY HILLS"/>
    <m/>
    <s v="PINE RIDGE UNIT 3 PB 8 PG 51 LOT 2 BLK 283"/>
    <n v="174837"/>
    <n v="19770"/>
    <n v="155067"/>
    <n v="124736"/>
    <n v="99236"/>
    <x v="0"/>
    <x v="143"/>
    <n v="229000"/>
    <n v="1881"/>
    <n v="1945"/>
    <x v="0"/>
    <s v="WARRANTY DEED"/>
    <n v="1"/>
    <x v="18"/>
    <x v="1"/>
    <x v="0"/>
    <m/>
    <n v="1591"/>
    <n v="32"/>
    <x v="1"/>
    <x v="0"/>
    <n v="2313"/>
    <m/>
    <m/>
    <m/>
    <m/>
    <s v="GEORGE JIMMIENELL"/>
    <s v="TROTT BRIAN KEITH"/>
    <s v="5075 N COCONUT TER"/>
    <s v="BEVERLY HILLS FL 34465"/>
  </r>
  <r>
    <x v="3568"/>
    <s v="18E17S320030  02850 0090"/>
    <s v="7492"/>
    <s v="PINE RIDGE UNITS 3 &amp; 4"/>
    <s v="0100"/>
    <s v="Single Family Residential"/>
    <s v="09"/>
    <s v="18S"/>
    <s v="18E"/>
    <s v="STANDARD"/>
    <x v="0"/>
    <n v="43803"/>
    <n v="1.01"/>
    <s v="000X"/>
    <n v="4751"/>
    <s v="N"/>
    <x v="88"/>
    <s v="LOOP"/>
    <m/>
    <s v="BEVERLY HILLS"/>
    <m/>
    <s v="PINE RIDGE UNIT 3 PB 8 PG 51 LOT 9 BLK 285"/>
    <n v="170804"/>
    <n v="16090"/>
    <n v="154714"/>
    <n v="155636"/>
    <n v="130636"/>
    <x v="0"/>
    <x v="479"/>
    <n v="175000"/>
    <n v="2791"/>
    <n v="1432"/>
    <x v="0"/>
    <s v="WARRANTY DEED"/>
    <n v="1"/>
    <x v="21"/>
    <x v="3"/>
    <x v="0"/>
    <m/>
    <n v="1485"/>
    <n v="32"/>
    <x v="0"/>
    <x v="0"/>
    <n v="2362"/>
    <m/>
    <m/>
    <m/>
    <m/>
    <s v="MALARKY MARIE L"/>
    <s v="LEATHER BONNIE S"/>
    <s v="4751 N CAPISTRANO LOOP"/>
    <s v="BEVERLY HILLS FL 34465"/>
  </r>
  <r>
    <x v="3569"/>
    <s v="18E17S320030  02860 0070"/>
    <s v="7492"/>
    <s v="PINE RIDGE UNITS 3 &amp; 4"/>
    <s v="0000"/>
    <s v="Vacant Residential"/>
    <s v="09"/>
    <s v="18S"/>
    <s v="18E"/>
    <s v="STANDARD"/>
    <x v="1"/>
    <n v="46163"/>
    <n v="1.06"/>
    <s v="000X"/>
    <n v="4659"/>
    <s v="N"/>
    <x v="95"/>
    <s v="AVE"/>
    <m/>
    <s v="BEVERLY HILLS"/>
    <m/>
    <s v="PINE RIDGE UNIT 3 PB 8 PG 51 LOT 7 BLK 286"/>
    <n v="16960"/>
    <n v="16960"/>
    <n v="0"/>
    <n v="16960"/>
    <n v="16960"/>
    <x v="1"/>
    <x v="23"/>
    <m/>
    <m/>
    <m/>
    <x v="2"/>
    <m/>
    <m/>
    <x v="6"/>
    <x v="2"/>
    <x v="2"/>
    <m/>
    <m/>
    <m/>
    <x v="2"/>
    <x v="1"/>
    <n v="0"/>
    <m/>
    <m/>
    <m/>
    <m/>
    <s v="CHOY WIN L &amp; WAI FAN"/>
    <m/>
    <s v="PIUS X11 STRAAT 9"/>
    <s v=" 6247 AW NETHERLANDS"/>
  </r>
  <r>
    <x v="3570"/>
    <s v="18E17S320030  02870 0190"/>
    <s v="7492"/>
    <s v="PINE RIDGE UNITS 3 &amp; 4"/>
    <s v="0000"/>
    <s v="Vacant Residential"/>
    <s v="09"/>
    <s v="18S"/>
    <s v="18E"/>
    <s v="STANDARD"/>
    <x v="1"/>
    <n v="47725"/>
    <n v="1.1000000000000001"/>
    <s v="000X"/>
    <n v="3585"/>
    <s v="W"/>
    <x v="175"/>
    <s v="ST"/>
    <m/>
    <s v="BEVERLY HILLS"/>
    <m/>
    <s v="PINE RIDGE UNIT 3 PB 8 PG 51 LOT 19 BLK 287 "/>
    <n v="17530"/>
    <n v="17530"/>
    <n v="0"/>
    <n v="17530"/>
    <n v="17530"/>
    <x v="1"/>
    <x v="1192"/>
    <n v="49900"/>
    <n v="3154"/>
    <n v="2364"/>
    <x v="1"/>
    <s v="WARRANTY DEED"/>
    <m/>
    <x v="6"/>
    <x v="2"/>
    <x v="2"/>
    <m/>
    <m/>
    <m/>
    <x v="2"/>
    <x v="1"/>
    <n v="0"/>
    <m/>
    <m/>
    <m/>
    <m/>
    <s v="SCOTT WILLIAM E"/>
    <s v="SCOTT SANDRA L"/>
    <s v="5840 SE MOSS BACK CT"/>
    <s v="STUART FL 34997"/>
  </r>
  <r>
    <x v="3571"/>
    <s v="18E17S320030  02870 0200"/>
    <s v="7492"/>
    <s v="PINE RIDGE UNITS 3 &amp; 4"/>
    <s v="0100"/>
    <s v="Single Family Residential"/>
    <s v="09"/>
    <s v="18S"/>
    <s v="18E"/>
    <s v="STANDARD"/>
    <x v="0"/>
    <n v="47725"/>
    <n v="1.1000000000000001"/>
    <s v="000X"/>
    <n v="3629"/>
    <s v="W"/>
    <x v="175"/>
    <s v="ST"/>
    <m/>
    <s v="BEVERLY HILLS"/>
    <m/>
    <s v="PINE RIDGE UNIT 3 PB 8 PG 51 LOT 20 BLK 287"/>
    <n v="226714"/>
    <n v="17530"/>
    <n v="209184"/>
    <n v="165243"/>
    <n v="140243"/>
    <x v="0"/>
    <x v="124"/>
    <n v="25000"/>
    <n v="1081"/>
    <n v="117"/>
    <x v="1"/>
    <s v="FROM DEVELOPERS"/>
    <n v="1"/>
    <x v="10"/>
    <x v="1"/>
    <x v="1"/>
    <m/>
    <n v="2095"/>
    <n v="32"/>
    <x v="0"/>
    <x v="0"/>
    <n v="3253"/>
    <m/>
    <m/>
    <m/>
    <m/>
    <s v="MYERS ROBERT E"/>
    <s v="MYERS REVOCABLE TRUST DTD MAY 3 2016"/>
    <s v="3629 W COACHWOOD ST"/>
    <s v="BEVERLY HILLS FL 34465"/>
  </r>
  <r>
    <x v="3572"/>
    <s v="18E17S320030  02910 0090"/>
    <s v="7492"/>
    <s v="PINE RIDGE UNITS 3 &amp; 4"/>
    <s v="0100"/>
    <s v="Single Family Residential"/>
    <s v="09"/>
    <s v="18S"/>
    <s v="18E"/>
    <s v="STANDARD"/>
    <x v="0"/>
    <n v="46499"/>
    <n v="1.07"/>
    <s v="000X"/>
    <n v="3630"/>
    <s v="W"/>
    <x v="89"/>
    <s v="CIR"/>
    <m/>
    <s v="BEVERLY HILLS"/>
    <m/>
    <s v="PINE RIDGE UNIT 3 PB 8 PG 51 LOT 9 BLK 291"/>
    <n v="17080"/>
    <n v="17080"/>
    <n v="0"/>
    <n v="17080"/>
    <n v="17080"/>
    <x v="0"/>
    <x v="1193"/>
    <n v="325000"/>
    <n v="3120"/>
    <n v="2254"/>
    <x v="0"/>
    <s v="WARRANTY DEED"/>
    <n v="1"/>
    <x v="31"/>
    <x v="1"/>
    <x v="0"/>
    <n v="1"/>
    <n v="1890"/>
    <n v="32"/>
    <x v="1"/>
    <x v="0"/>
    <n v="2789"/>
    <m/>
    <m/>
    <m/>
    <m/>
    <s v="KYDD KRISTINA M"/>
    <s v="KYDD DAVID N"/>
    <s v="3630 W COGWOOD CIR"/>
    <s v="BEVERLY HILLS FL 34465"/>
  </r>
  <r>
    <x v="3573"/>
    <s v="18E17S320030  02920 0050"/>
    <s v="7492"/>
    <s v="PINE RIDGE UNITS 3 &amp; 4"/>
    <s v="0100"/>
    <s v="Single Family Residential"/>
    <s v="09"/>
    <s v="18S"/>
    <s v="18E"/>
    <s v="STANDARD"/>
    <x v="0"/>
    <n v="45504"/>
    <n v="1.04"/>
    <s v="000X"/>
    <n v="4679"/>
    <s v="N"/>
    <x v="94"/>
    <s v="TER"/>
    <m/>
    <s v="BEVERLY HILLS"/>
    <m/>
    <s v="PINE RIDGE UNIT 3 PB 8 PG 51 LOT 5 BLK 292"/>
    <n v="186914"/>
    <n v="16710"/>
    <n v="170204"/>
    <n v="133525"/>
    <n v="108525"/>
    <x v="0"/>
    <x v="323"/>
    <n v="11600"/>
    <n v="1113"/>
    <n v="1188"/>
    <x v="1"/>
    <s v="WARRANTY DEED"/>
    <n v="1"/>
    <x v="7"/>
    <x v="1"/>
    <x v="0"/>
    <m/>
    <n v="1735"/>
    <n v="32"/>
    <x v="0"/>
    <x v="0"/>
    <n v="2595"/>
    <m/>
    <m/>
    <m/>
    <m/>
    <s v="BIANCO JOHN W"/>
    <s v="BIANCO SANDRA L"/>
    <s v="4679 N CANARYWOOD TER"/>
    <s v="BEVERLY HILLS FL 34465"/>
  </r>
  <r>
    <x v="3574"/>
    <s v="18E17S320030  02940 0040"/>
    <s v="7492"/>
    <s v="PINE RIDGE UNITS 3 &amp; 4"/>
    <s v="0000"/>
    <s v="Vacant Residential"/>
    <s v="09"/>
    <s v="18S"/>
    <s v="18E"/>
    <s v="STANDARD"/>
    <x v="1"/>
    <n v="48063"/>
    <n v="1.1000000000000001"/>
    <s v="000X"/>
    <n v="4554"/>
    <s v="N"/>
    <x v="94"/>
    <s v="TER"/>
    <m/>
    <s v="BEVERLY HILLS"/>
    <m/>
    <s v="PINE RIDGE UNIT 3 PB 8 PG 51 LOT 4 BLK 294 "/>
    <n v="17650"/>
    <n v="17650"/>
    <n v="0"/>
    <n v="17650"/>
    <n v="17650"/>
    <x v="1"/>
    <x v="23"/>
    <m/>
    <m/>
    <m/>
    <x v="2"/>
    <m/>
    <m/>
    <x v="6"/>
    <x v="2"/>
    <x v="2"/>
    <m/>
    <m/>
    <m/>
    <x v="2"/>
    <x v="1"/>
    <n v="0"/>
    <m/>
    <m/>
    <m/>
    <m/>
    <s v="ZAMA TRUST"/>
    <s v="ATTN OLIVIA AZAR SABGA"/>
    <s v="290 SW 12TH AVE"/>
    <s v="DEERFIELD BEACH FL 33442"/>
  </r>
  <r>
    <x v="3575"/>
    <s v="18E17S320030  00770 0180"/>
    <s v="7492"/>
    <s v="PINE RIDGE UNITS 3 &amp; 4"/>
    <s v="8000"/>
    <s v="Vacant Governmental"/>
    <s v="04"/>
    <s v="18S"/>
    <s v="18E"/>
    <s v="GOVERNMENT"/>
    <x v="1"/>
    <n v="43843"/>
    <n v="1.01"/>
    <s v="000X"/>
    <n v="3921"/>
    <s v="W"/>
    <x v="11"/>
    <s v="BLVD"/>
    <m/>
    <s v="BEVERLY HILLS"/>
    <m/>
    <s v="PINE RIDGE UNIT 3 PB 8 PG 51 LOT 18 BLK 77 DESC IN OR BK "/>
    <n v="14950"/>
    <n v="14950"/>
    <n v="0"/>
    <n v="14950"/>
    <n v="1495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3576"/>
    <s v="18E17S320030  00770 0190"/>
    <s v="7492"/>
    <s v="PINE RIDGE UNITS 3 &amp; 4"/>
    <s v="0100"/>
    <s v="Single Family Residential"/>
    <s v="04"/>
    <s v="18S"/>
    <s v="18E"/>
    <s v="STANDARD"/>
    <x v="0"/>
    <n v="44609"/>
    <n v="1.02"/>
    <s v="000X"/>
    <n v="3953"/>
    <s v="W"/>
    <x v="11"/>
    <s v="BLVD"/>
    <m/>
    <s v="BEVERLY HILLS"/>
    <m/>
    <s v="PINE RIDGE UNIT 3 LOT 19 BLK 77"/>
    <n v="266436"/>
    <n v="16390"/>
    <n v="250046"/>
    <n v="250763"/>
    <n v="225763"/>
    <x v="0"/>
    <x v="1194"/>
    <n v="295000"/>
    <n v="2786"/>
    <n v="2249"/>
    <x v="0"/>
    <s v="WARRANTY DEED"/>
    <n v="1"/>
    <x v="17"/>
    <x v="1"/>
    <x v="0"/>
    <m/>
    <n v="2494"/>
    <n v="32"/>
    <x v="1"/>
    <x v="0"/>
    <n v="3495"/>
    <m/>
    <m/>
    <m/>
    <m/>
    <s v="POWERS CURTIS"/>
    <s v="POWERS BARBARA"/>
    <s v="3953 W PINE RIDGE BLVD"/>
    <s v="BEVERLY HILLS FL 34465"/>
  </r>
  <r>
    <x v="3577"/>
    <s v="18E17S320030  02780 0060"/>
    <s v="7492"/>
    <s v="PINE RIDGE UNITS 3 &amp; 4"/>
    <s v="0000"/>
    <s v="Vacant Residential"/>
    <s v="04"/>
    <s v="18S"/>
    <s v="18E"/>
    <s v="STANDARD"/>
    <x v="1"/>
    <n v="49386"/>
    <n v="1.1299999999999999"/>
    <s v="000X"/>
    <n v="3735"/>
    <s v="W"/>
    <x v="85"/>
    <s v="CIR"/>
    <m/>
    <s v="BEVERLY HILLS"/>
    <m/>
    <s v="PINE RIDGE UNIT 3 PB 8 PG 51 LOT 6 BLK 278"/>
    <n v="18140"/>
    <n v="18140"/>
    <n v="0"/>
    <n v="18140"/>
    <n v="18140"/>
    <x v="1"/>
    <x v="18"/>
    <n v="47000"/>
    <n v="1769"/>
    <n v="1419"/>
    <x v="1"/>
    <s v="WARRANTY DEED"/>
    <m/>
    <x v="6"/>
    <x v="2"/>
    <x v="2"/>
    <m/>
    <m/>
    <m/>
    <x v="2"/>
    <x v="1"/>
    <n v="0"/>
    <m/>
    <m/>
    <m/>
    <m/>
    <s v="MALLORY JEANETTE P"/>
    <m/>
    <s v="254 NATHAN WAY"/>
    <s v="MILLERSVILLE MD 21108 1033"/>
  </r>
  <r>
    <x v="3578"/>
    <s v="18E17S320030  02840 0050"/>
    <s v="7492"/>
    <s v="PINE RIDGE UNITS 3 &amp; 4"/>
    <s v="0000"/>
    <s v="Vacant Residential"/>
    <s v="09"/>
    <s v="18S"/>
    <s v="18E"/>
    <s v="STANDARD"/>
    <x v="1"/>
    <n v="24893"/>
    <n v="0.56999999999999995"/>
    <s v="000X"/>
    <n v="4926"/>
    <s v="N"/>
    <x v="91"/>
    <s v="BLVD"/>
    <m/>
    <s v="BEVERLY HILLS"/>
    <m/>
    <s v="PINE RIDGE UNIT 3 PB 8 PG 51 LOT 5 BLK 284 "/>
    <n v="8840"/>
    <n v="8840"/>
    <n v="0"/>
    <n v="8840"/>
    <n v="8840"/>
    <x v="1"/>
    <x v="275"/>
    <n v="90000"/>
    <n v="1743"/>
    <n v="2090"/>
    <x v="1"/>
    <s v="SALE / MORE THAN 1 PARCEL"/>
    <m/>
    <x v="6"/>
    <x v="2"/>
    <x v="2"/>
    <m/>
    <m/>
    <m/>
    <x v="2"/>
    <x v="1"/>
    <n v="0"/>
    <m/>
    <m/>
    <m/>
    <m/>
    <s v="THOR DONALD &amp; TINA"/>
    <m/>
    <s v="4141 W BONANZA DR"/>
    <s v="BEVERLY HILLS FL 34465"/>
  </r>
  <r>
    <x v="3579"/>
    <s v="18E17S320030  02850 0020"/>
    <s v="7492"/>
    <s v="PINE RIDGE UNITS 3 &amp; 4"/>
    <s v="0100"/>
    <s v="Single Family Residential"/>
    <s v="09"/>
    <s v="18S"/>
    <s v="18E"/>
    <s v="STANDARD"/>
    <x v="0"/>
    <n v="43727"/>
    <n v="1"/>
    <s v="000X"/>
    <n v="4754"/>
    <s v="N"/>
    <x v="91"/>
    <s v="BLVD"/>
    <m/>
    <s v="BEVERLY HILLS"/>
    <m/>
    <s v="PINE RIDGE UNIT 3 PB 8 PG 51 LOT 2 BLK 285"/>
    <n v="244744"/>
    <n v="16060"/>
    <n v="228684"/>
    <n v="204356"/>
    <n v="0"/>
    <x v="0"/>
    <x v="133"/>
    <n v="339900"/>
    <n v="3105"/>
    <n v="933"/>
    <x v="0"/>
    <s v="WARRANTY DEED"/>
    <n v="1"/>
    <x v="15"/>
    <x v="1"/>
    <x v="0"/>
    <m/>
    <n v="2110"/>
    <n v="32"/>
    <x v="0"/>
    <x v="0"/>
    <n v="3246"/>
    <m/>
    <m/>
    <m/>
    <m/>
    <s v="BOND REID A"/>
    <s v="HANNON PENNIE R"/>
    <s v="4754 N ELKCAM BLVD"/>
    <s v="BEVERLY HILLS FL 34465"/>
  </r>
  <r>
    <x v="3580"/>
    <s v="18E17S320030  02860 0080"/>
    <s v="7492"/>
    <s v="PINE RIDGE UNITS 3 &amp; 4"/>
    <s v="0100"/>
    <s v="Single Family Residential"/>
    <s v="09"/>
    <s v="18S"/>
    <s v="18E"/>
    <s v="STANDARD"/>
    <x v="0"/>
    <n v="46382"/>
    <n v="1.06"/>
    <s v="000X"/>
    <n v="4681"/>
    <s v="N"/>
    <x v="95"/>
    <s v="AVE"/>
    <m/>
    <s v="BEVERLY HILLS"/>
    <m/>
    <s v="PINE RIDGE UNIT 3 PB 8 PG 51 LOT 8 BLK 286"/>
    <n v="181125"/>
    <n v="17040"/>
    <n v="164085"/>
    <n v="140209"/>
    <n v="115209"/>
    <x v="0"/>
    <x v="148"/>
    <n v="150000"/>
    <n v="1582"/>
    <n v="2416"/>
    <x v="0"/>
    <s v="WARRANTY DEED"/>
    <n v="1"/>
    <x v="16"/>
    <x v="1"/>
    <x v="0"/>
    <m/>
    <n v="1681"/>
    <n v="32"/>
    <x v="0"/>
    <x v="0"/>
    <n v="2632"/>
    <m/>
    <m/>
    <m/>
    <m/>
    <s v="THORNE SUSAN J"/>
    <s v="PERRIN LINDA L"/>
    <s v="4681 N BUTTERNUT AVE"/>
    <s v="BEVERLY HILLS FL 34465"/>
  </r>
  <r>
    <x v="3581"/>
    <s v="18E17S320030  02870 0090"/>
    <s v="7492"/>
    <s v="PINE RIDGE UNITS 3 &amp; 4"/>
    <s v="0100"/>
    <s v="Single Family Residential"/>
    <s v="09"/>
    <s v="18S"/>
    <s v="18E"/>
    <s v="STANDARD"/>
    <x v="0"/>
    <n v="44752"/>
    <n v="1.03"/>
    <s v="000X"/>
    <n v="4708"/>
    <s v="N"/>
    <x v="95"/>
    <s v="AVE"/>
    <m/>
    <s v="BEVERLY HILLS"/>
    <m/>
    <s v="PINE RIDGE UNIT 3 PB 8 PG 51 LOT 9 BLK 287"/>
    <n v="234031"/>
    <n v="16440"/>
    <n v="217591"/>
    <n v="234031"/>
    <n v="209031"/>
    <x v="0"/>
    <x v="1195"/>
    <n v="26000"/>
    <n v="2938"/>
    <n v="463"/>
    <x v="1"/>
    <s v="WARRANTY DEED"/>
    <n v="1"/>
    <x v="41"/>
    <x v="1"/>
    <x v="0"/>
    <m/>
    <n v="1796"/>
    <n v="32"/>
    <x v="1"/>
    <x v="0"/>
    <n v="3132"/>
    <m/>
    <m/>
    <m/>
    <m/>
    <s v="PAPA CHRISTOPHER"/>
    <s v="PAPA VICTORIA"/>
    <s v="4708 N BUTTERNUT AVE"/>
    <s v="BEVERLY HILLS FL 34465"/>
  </r>
  <r>
    <x v="3582"/>
    <s v="18E17S320030  02870 0100"/>
    <s v="7492"/>
    <s v="PINE RIDGE UNITS 3 &amp; 4"/>
    <s v="8000"/>
    <s v="Vacant Governmental"/>
    <s v="09"/>
    <s v="18S"/>
    <s v="18E"/>
    <s v="GOVERNMENT"/>
    <x v="1"/>
    <n v="44592"/>
    <n v="1.02"/>
    <s v="000X"/>
    <n v="4676"/>
    <s v="N"/>
    <x v="95"/>
    <s v="AVE"/>
    <m/>
    <s v="BEVERLY HILLS"/>
    <m/>
    <s v="PINE RIDGE UNIT 3 PB 8 PG 51 LOT 10 BLK 287 DESC IN OR BK "/>
    <n v="15200"/>
    <n v="15200"/>
    <n v="0"/>
    <n v="15200"/>
    <n v="1520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3583"/>
    <s v="18E17S320030  02870 0130"/>
    <s v="7492"/>
    <s v="PINE RIDGE UNITS 3 &amp; 4"/>
    <s v="0100"/>
    <s v="Single Family Residential"/>
    <s v="09"/>
    <s v="18S"/>
    <s v="18E"/>
    <s v="STANDARD"/>
    <x v="0"/>
    <n v="44113"/>
    <n v="1.01"/>
    <s v="000X"/>
    <n v="4578"/>
    <s v="N"/>
    <x v="95"/>
    <s v="AVE"/>
    <m/>
    <s v="BEVERLY HILLS"/>
    <m/>
    <s v="PINE RIDGE UNIT 3 PB 8 PG 51 LOT 13 BLK 287"/>
    <n v="259739"/>
    <n v="16200"/>
    <n v="243539"/>
    <n v="259739"/>
    <n v="234739"/>
    <x v="0"/>
    <x v="10"/>
    <n v="200000"/>
    <n v="2505"/>
    <n v="737"/>
    <x v="0"/>
    <s v="WARRANTY DEED"/>
    <n v="1"/>
    <x v="15"/>
    <x v="1"/>
    <x v="0"/>
    <n v="1"/>
    <n v="2234"/>
    <n v="32"/>
    <x v="0"/>
    <x v="0"/>
    <n v="3425"/>
    <m/>
    <m/>
    <m/>
    <m/>
    <s v="TUZZOLINO GINA"/>
    <m/>
    <s v="4578 N BUTTERNUT AVE"/>
    <s v="BEVERLY HILLS FL 34465"/>
  </r>
  <r>
    <x v="3584"/>
    <s v="18E17S320030  02870 0140"/>
    <s v="7492"/>
    <s v="PINE RIDGE UNITS 3 &amp; 4"/>
    <s v="0000"/>
    <s v="Vacant Residential"/>
    <s v="09"/>
    <s v="18S"/>
    <s v="18E"/>
    <s v="STANDARD"/>
    <x v="1"/>
    <n v="43953"/>
    <n v="1.01"/>
    <s v="000X"/>
    <n v="4546"/>
    <s v="N"/>
    <x v="95"/>
    <s v="AVE"/>
    <m/>
    <s v="BEVERLY HILLS"/>
    <m/>
    <s v="PINE RIDGE UNIT 3 PB 8 PG 51 LOT 14 BLK 287"/>
    <n v="16140"/>
    <n v="16140"/>
    <n v="0"/>
    <n v="16140"/>
    <n v="16140"/>
    <x v="1"/>
    <x v="43"/>
    <n v="63000"/>
    <n v="1815"/>
    <n v="1340"/>
    <x v="1"/>
    <s v="WARRANTY DEED"/>
    <m/>
    <x v="6"/>
    <x v="2"/>
    <x v="2"/>
    <m/>
    <m/>
    <m/>
    <x v="2"/>
    <x v="1"/>
    <n v="0"/>
    <m/>
    <m/>
    <m/>
    <m/>
    <s v="FISHER PATRICK"/>
    <s v="FISHER IREEN"/>
    <s v="5235 N CHEYENNE DR"/>
    <s v="BEVERLY HILLS FL 34465"/>
  </r>
  <r>
    <x v="3585"/>
    <s v="18E17S320030  02870 0220"/>
    <s v="7492"/>
    <s v="PINE RIDGE UNITS 3 &amp; 4"/>
    <s v="0100"/>
    <s v="Single Family Residential"/>
    <s v="09"/>
    <s v="18S"/>
    <s v="18E"/>
    <s v="STANDARD"/>
    <x v="0"/>
    <n v="47725"/>
    <n v="1.1000000000000001"/>
    <s v="000X"/>
    <n v="3695"/>
    <s v="W"/>
    <x v="175"/>
    <s v="ST"/>
    <m/>
    <s v="BEVERLY HILLS"/>
    <m/>
    <s v="PINE RIDGE UNIT 3 PB 8 PG 51 LOT 22 BLK 287"/>
    <n v="221595"/>
    <n v="17530"/>
    <n v="204065"/>
    <n v="166976"/>
    <n v="141976"/>
    <x v="0"/>
    <x v="852"/>
    <n v="290000"/>
    <n v="3109"/>
    <n v="263"/>
    <x v="0"/>
    <s v="WARRANTY DEED"/>
    <n v="1"/>
    <x v="22"/>
    <x v="1"/>
    <x v="0"/>
    <m/>
    <n v="1898"/>
    <n v="32"/>
    <x v="0"/>
    <x v="0"/>
    <n v="3106"/>
    <m/>
    <m/>
    <m/>
    <m/>
    <s v="CARON ADRIEN"/>
    <s v="STAUFFER ELIZABETH A"/>
    <s v="3695 W COACHWOOD ST"/>
    <s v="BEVERLY HILLS FL 34465"/>
  </r>
  <r>
    <x v="3586"/>
    <s v="18E17S320030  02870 0260"/>
    <s v="7492"/>
    <s v="PINE RIDGE UNITS 3 &amp; 4"/>
    <s v="0100"/>
    <s v="Single Family Residential"/>
    <s v="09"/>
    <s v="18S"/>
    <s v="18E"/>
    <s v="STANDARD"/>
    <x v="0"/>
    <n v="44753"/>
    <n v="1.03"/>
    <s v="000X"/>
    <n v="4521"/>
    <s v="N"/>
    <x v="94"/>
    <s v="TER"/>
    <m/>
    <s v="BEVERLY HILLS"/>
    <m/>
    <s v="PINE RIDGE UNIT 3 PB 8 PG 51 LOT 26 BLK 287"/>
    <n v="250283"/>
    <n v="16440"/>
    <n v="233843"/>
    <n v="182869"/>
    <n v="157869"/>
    <x v="0"/>
    <x v="383"/>
    <n v="180000"/>
    <n v="1285"/>
    <n v="2310"/>
    <x v="0"/>
    <s v="WARRANTY DEED"/>
    <n v="1"/>
    <x v="21"/>
    <x v="1"/>
    <x v="0"/>
    <n v="1"/>
    <n v="2936"/>
    <n v="29"/>
    <x v="0"/>
    <x v="0"/>
    <n v="4204"/>
    <m/>
    <m/>
    <m/>
    <m/>
    <s v="HECHT JEFFREY W"/>
    <s v="HECHT CORA M"/>
    <s v="4521 N CANARYWOOD TER"/>
    <s v="BEVERLY HILLS FL 34465"/>
  </r>
  <r>
    <x v="3587"/>
    <s v="18E17S320030  02880 0030"/>
    <s v="7492"/>
    <s v="PINE RIDGE UNITS 3 &amp; 4"/>
    <s v="0100"/>
    <s v="Single Family Residential"/>
    <s v="09"/>
    <s v="18S"/>
    <s v="18E"/>
    <s v="1.0 TO 2.5 ACRES HIGH"/>
    <x v="0"/>
    <n v="59483"/>
    <n v="1.37"/>
    <s v="000X"/>
    <n v="3760"/>
    <s v="W"/>
    <x v="89"/>
    <s v="CIR"/>
    <m/>
    <s v="BEVERLY HILLS"/>
    <m/>
    <s v="PINE RIDGE UNIT 3 PB 8 PG 51 LOT 3 BLK 288"/>
    <n v="165632"/>
    <n v="17070"/>
    <n v="148562"/>
    <n v="120354"/>
    <n v="95354"/>
    <x v="0"/>
    <x v="266"/>
    <n v="190000"/>
    <n v="2242"/>
    <n v="779"/>
    <x v="0"/>
    <s v="WARRANTY DEED"/>
    <n v="1"/>
    <x v="2"/>
    <x v="1"/>
    <x v="0"/>
    <m/>
    <n v="1938"/>
    <n v="32"/>
    <x v="0"/>
    <x v="0"/>
    <n v="2804"/>
    <m/>
    <m/>
    <m/>
    <m/>
    <s v="MORNEAU RONALD WALTER"/>
    <s v="MORNEAU DEBORAH MARIE"/>
    <s v="3760 W COGWOOD CIR"/>
    <s v="BEVERLY HILLS FL 34465 2989"/>
  </r>
  <r>
    <x v="3588"/>
    <s v="18E17S320030  02930 0010"/>
    <s v="7492"/>
    <s v="PINE RIDGE UNITS 3 &amp; 4"/>
    <s v="0100"/>
    <s v="Single Family Residential"/>
    <s v="09"/>
    <s v="18S"/>
    <s v="18E"/>
    <s v="STANDARD"/>
    <x v="0"/>
    <n v="46142"/>
    <n v="1.06"/>
    <s v="000X"/>
    <n v="4686"/>
    <s v="N"/>
    <x v="90"/>
    <s v="DR"/>
    <m/>
    <s v="BEVERLY HILLS"/>
    <m/>
    <s v="PINE RIDGE UNIT 3 PB 8 PG 51 LOT 1 BLK 293"/>
    <n v="193361"/>
    <n v="17050"/>
    <n v="176311"/>
    <n v="148254"/>
    <n v="123254"/>
    <x v="0"/>
    <x v="312"/>
    <n v="168000"/>
    <n v="1513"/>
    <n v="1908"/>
    <x v="0"/>
    <s v="WARRANTY DEED"/>
    <n v="1"/>
    <x v="14"/>
    <x v="1"/>
    <x v="0"/>
    <m/>
    <n v="1849"/>
    <n v="32"/>
    <x v="0"/>
    <x v="0"/>
    <n v="2645"/>
    <m/>
    <m/>
    <m/>
    <m/>
    <s v="HAVENS JOHN D"/>
    <s v="HAVENS GERI A"/>
    <s v="4686 N CANDLEWOOD DR"/>
    <s v="BEVERLY HILLS FL 34465 2938"/>
  </r>
  <r>
    <x v="3589"/>
    <s v="18E17S320030  02790 0010"/>
    <s v="7492"/>
    <s v="PINE RIDGE UNITS 3 &amp; 4"/>
    <s v="0000"/>
    <s v="Vacant Residential"/>
    <s v="04"/>
    <s v="18S"/>
    <s v="18E"/>
    <s v="STANDARD"/>
    <x v="1"/>
    <n v="46308"/>
    <n v="1.06"/>
    <s v="000X"/>
    <n v="5202"/>
    <s v="N"/>
    <x v="86"/>
    <s v="DR"/>
    <m/>
    <s v="BEVERLY HILLS"/>
    <m/>
    <s v="PINE RIDGE UNIT 3 PB 8 PG 51 LOT 1 BLK 279"/>
    <n v="17010"/>
    <n v="17010"/>
    <n v="0"/>
    <n v="17010"/>
    <n v="17010"/>
    <x v="1"/>
    <x v="23"/>
    <m/>
    <m/>
    <m/>
    <x v="2"/>
    <m/>
    <m/>
    <x v="6"/>
    <x v="2"/>
    <x v="2"/>
    <m/>
    <m/>
    <m/>
    <x v="2"/>
    <x v="1"/>
    <n v="0"/>
    <m/>
    <m/>
    <m/>
    <m/>
    <s v="SCHOUTE ERIC P &amp; BERENDINA"/>
    <m/>
    <s v="ANNA VAN SAKSENLAAN 13"/>
    <s v=" 3832 AD NETHERLANDS"/>
  </r>
  <r>
    <x v="3590"/>
    <s v="18E17S320030  02790 0040"/>
    <s v="7492"/>
    <s v="PINE RIDGE UNITS 3 &amp; 4"/>
    <s v="0100"/>
    <s v="Single Family Residential"/>
    <s v="04"/>
    <s v="18S"/>
    <s v="18E"/>
    <s v="1.0 TO 2.5 ACRES HIGH"/>
    <x v="0"/>
    <n v="61810"/>
    <n v="1.42"/>
    <s v="000X"/>
    <n v="3715"/>
    <s v="W"/>
    <x v="176"/>
    <s v="CIR"/>
    <m/>
    <s v="BEVERLY HILLS"/>
    <m/>
    <s v="PINE RIDGE UNIT 3 PB 8 PG 51 LOT 4 BLK 279"/>
    <n v="162221"/>
    <n v="17740"/>
    <n v="144481"/>
    <n v="117153"/>
    <n v="92153"/>
    <x v="0"/>
    <x v="10"/>
    <n v="116500"/>
    <n v="2507"/>
    <n v="1831"/>
    <x v="0"/>
    <s v="WARRANTY DEED"/>
    <n v="1"/>
    <x v="44"/>
    <x v="1"/>
    <x v="0"/>
    <m/>
    <n v="1770"/>
    <n v="32"/>
    <x v="0"/>
    <x v="0"/>
    <n v="2517"/>
    <m/>
    <m/>
    <m/>
    <m/>
    <s v="HAGAN TERRY W"/>
    <m/>
    <s v="3715 W DOUGLASFIR CIR"/>
    <s v="BEVERLY HILLS FL 34465 2995"/>
  </r>
  <r>
    <x v="3591"/>
    <s v="18E17S320030  02800 0010"/>
    <s v="7492"/>
    <s v="PINE RIDGE UNITS 3 &amp; 4"/>
    <s v="0100"/>
    <s v="Single Family Residential"/>
    <s v="04"/>
    <s v="18S"/>
    <s v="18E"/>
    <s v="STANDARD"/>
    <x v="0"/>
    <n v="45727"/>
    <n v="1.05"/>
    <s v="000X"/>
    <n v="3776"/>
    <s v="W"/>
    <x v="85"/>
    <s v="CIR"/>
    <m/>
    <s v="BEVERLY HILLS"/>
    <m/>
    <s v="PINE RIDGE UNIT 3 PB 8 PG 51 LOT 1 BLK 280"/>
    <n v="217420"/>
    <n v="16810"/>
    <n v="200610"/>
    <n v="181396"/>
    <n v="156396"/>
    <x v="0"/>
    <x v="342"/>
    <n v="215000"/>
    <n v="2639"/>
    <n v="2215"/>
    <x v="0"/>
    <s v="WARRANTY DEED"/>
    <n v="1"/>
    <x v="3"/>
    <x v="1"/>
    <x v="0"/>
    <m/>
    <n v="2078"/>
    <n v="32"/>
    <x v="0"/>
    <x v="0"/>
    <n v="3003"/>
    <m/>
    <m/>
    <m/>
    <m/>
    <s v="CARTER JOHN M"/>
    <s v="CARTER CAROL E"/>
    <s v="3776 W DOUGLASFIR CIR"/>
    <s v="BEVERLY HILLS FL 34465"/>
  </r>
  <r>
    <x v="3592"/>
    <s v="18E17S320030  02820 0070"/>
    <s v="7492"/>
    <s v="PINE RIDGE UNITS 3 &amp; 4"/>
    <s v="0100"/>
    <s v="Single Family Residential"/>
    <s v="04"/>
    <s v="18S"/>
    <s v="18E"/>
    <s v="STANDARD"/>
    <x v="0"/>
    <n v="43739"/>
    <n v="1"/>
    <s v="000X"/>
    <n v="5119"/>
    <s v="N"/>
    <x v="97"/>
    <s v="TER"/>
    <m/>
    <s v="BEVERLY HILLS"/>
    <m/>
    <s v="PINE RIDGE UNIT 3 PB 8 PG 51 LOT 7 BLK 282"/>
    <n v="250833"/>
    <n v="16070"/>
    <n v="234763"/>
    <n v="188628"/>
    <n v="163628"/>
    <x v="0"/>
    <x v="88"/>
    <n v="11000"/>
    <n v="1253"/>
    <n v="2368"/>
    <x v="1"/>
    <s v="WARRANTY DEED"/>
    <n v="1"/>
    <x v="23"/>
    <x v="1"/>
    <x v="0"/>
    <m/>
    <n v="2526"/>
    <n v="32"/>
    <x v="0"/>
    <x v="0"/>
    <n v="3480"/>
    <m/>
    <m/>
    <m/>
    <m/>
    <s v="CLARKE CAROLE J"/>
    <s v="CLARKE CAROLE J"/>
    <s v="5119 N CORALWOOD TER"/>
    <s v="BEVERLY HILLS FL 34465"/>
  </r>
  <r>
    <x v="3593"/>
    <s v="18E17S320030  02830 0110"/>
    <s v="7492"/>
    <s v="PINE RIDGE UNITS 3 &amp; 4"/>
    <s v="0100"/>
    <s v="Single Family Residential"/>
    <s v="09"/>
    <s v="18S"/>
    <s v="18E"/>
    <s v="STANDARD"/>
    <x v="0"/>
    <n v="50028"/>
    <n v="1.1499999999999999"/>
    <s v="000X"/>
    <n v="3358"/>
    <s v="W"/>
    <x v="87"/>
    <s v="CT"/>
    <m/>
    <s v="BEVERLY HILLS"/>
    <m/>
    <s v="PINE RIDGE UNIT 3 PB 8 PG 51 LOT 11 BLK 283"/>
    <n v="235380"/>
    <n v="18380"/>
    <n v="217000"/>
    <n v="186266"/>
    <n v="161266"/>
    <x v="0"/>
    <x v="1026"/>
    <n v="13000"/>
    <n v="1275"/>
    <n v="1242"/>
    <x v="1"/>
    <s v="WARRANTY DEED"/>
    <n v="1"/>
    <x v="23"/>
    <x v="1"/>
    <x v="0"/>
    <m/>
    <n v="2042"/>
    <n v="32"/>
    <x v="0"/>
    <x v="0"/>
    <n v="3304"/>
    <m/>
    <m/>
    <m/>
    <m/>
    <s v="SCHWINN GEORGE W JR"/>
    <s v="SCHWINN MARILYNN"/>
    <s v="3358 W DANNY CT"/>
    <s v="BEVERLY HILLS FL 34465"/>
  </r>
  <r>
    <x v="3594"/>
    <s v="18E17S320030  02830 0120"/>
    <s v="7492"/>
    <s v="PINE RIDGE UNITS 3 &amp; 4"/>
    <s v="0100"/>
    <s v="Single Family Residential"/>
    <s v="09"/>
    <s v="18S"/>
    <s v="18E"/>
    <s v="1.0 TO 2.5 ACRES HIGH"/>
    <x v="0"/>
    <n v="65570"/>
    <n v="1.51"/>
    <s v="000X"/>
    <n v="3400"/>
    <s v="W"/>
    <x v="87"/>
    <s v="CT"/>
    <m/>
    <s v="BEVERLY HILLS"/>
    <m/>
    <s v="PINE RIDGE UNIT 3 PB 8 PG 51 LOT 12 BLK 283"/>
    <n v="299296"/>
    <n v="18820"/>
    <n v="280476"/>
    <n v="270391"/>
    <n v="245391"/>
    <x v="0"/>
    <x v="753"/>
    <n v="267500"/>
    <n v="2778"/>
    <n v="1701"/>
    <x v="0"/>
    <s v="WARRANTY DEED"/>
    <n v="1"/>
    <x v="13"/>
    <x v="1"/>
    <x v="0"/>
    <m/>
    <n v="2255"/>
    <n v="32"/>
    <x v="0"/>
    <x v="0"/>
    <n v="3612"/>
    <m/>
    <m/>
    <m/>
    <m/>
    <s v="RAGSDALE STEVEN D"/>
    <s v="RAGSDALE CHRISTINE R"/>
    <s v="3400 W DANNY CT"/>
    <s v="BEVERLY HILLS FL 34465"/>
  </r>
  <r>
    <x v="3595"/>
    <s v="18E17S320030  02840 0030"/>
    <s v="7492"/>
    <s v="PINE RIDGE UNITS 3 &amp; 4"/>
    <s v="0000"/>
    <s v="Vacant Residential"/>
    <s v="09"/>
    <s v="18S"/>
    <s v="18E"/>
    <s v="STANDARD"/>
    <x v="1"/>
    <n v="24834"/>
    <n v="0.56999999999999995"/>
    <s v="000X"/>
    <n v="4952"/>
    <s v="N"/>
    <x v="91"/>
    <s v="BLVD"/>
    <m/>
    <s v="BEVERLY HILLS"/>
    <m/>
    <s v="PINE RIDGE UNIT 3 PB 8 PG 51 LOT 3 BLK 284"/>
    <n v="8840"/>
    <n v="8840"/>
    <n v="0"/>
    <n v="8840"/>
    <n v="8840"/>
    <x v="1"/>
    <x v="1083"/>
    <n v="19700"/>
    <n v="2372"/>
    <n v="2383"/>
    <x v="1"/>
    <s v="SAME FAMILY/DEED FOL"/>
    <m/>
    <x v="6"/>
    <x v="2"/>
    <x v="2"/>
    <m/>
    <m/>
    <m/>
    <x v="2"/>
    <x v="1"/>
    <n v="0"/>
    <m/>
    <m/>
    <m/>
    <m/>
    <s v="PATEL KOKILA BEN SUDHIR"/>
    <s v="PATEL NARENDRA NATHABHAI"/>
    <s v="12513 BUTLER BAY CT"/>
    <s v="WINDERMERE FL 34786 6102"/>
  </r>
  <r>
    <x v="3596"/>
    <s v="18E17S320030  02860 0020"/>
    <s v="7492"/>
    <s v="PINE RIDGE UNITS 3 &amp; 4"/>
    <s v="0100"/>
    <s v="Single Family Residential"/>
    <s v="09"/>
    <s v="18S"/>
    <s v="18E"/>
    <s v="STANDARD"/>
    <x v="0"/>
    <n v="43937"/>
    <n v="1.01"/>
    <s v="000X"/>
    <n v="4788"/>
    <s v="N"/>
    <x v="88"/>
    <s v="LOOP"/>
    <m/>
    <s v="BEVERLY HILLS"/>
    <m/>
    <s v="PINE RIDGE UNIT 3 PB 8 PG 51 LOT 2 BLK 286"/>
    <n v="237370"/>
    <n v="16140"/>
    <n v="221230"/>
    <n v="209062"/>
    <n v="184062"/>
    <x v="0"/>
    <x v="1196"/>
    <n v="203900"/>
    <n v="2670"/>
    <n v="197"/>
    <x v="0"/>
    <s v="WARRANTY DEED"/>
    <n v="1"/>
    <x v="40"/>
    <x v="1"/>
    <x v="0"/>
    <m/>
    <n v="1779"/>
    <n v="32"/>
    <x v="0"/>
    <x v="0"/>
    <n v="2910"/>
    <m/>
    <m/>
    <m/>
    <m/>
    <s v="REEVES JAMES TOMMY"/>
    <s v="REEVES SHEILA O"/>
    <s v="4788 N CAPISTRANO"/>
    <s v="BEVERLY HILLS FL 34465"/>
  </r>
  <r>
    <x v="3597"/>
    <s v="18E17S320030  02870 0080"/>
    <s v="7492"/>
    <s v="PINE RIDGE UNITS 3 &amp; 4"/>
    <s v="0100"/>
    <s v="Single Family Residential"/>
    <s v="09"/>
    <s v="18S"/>
    <s v="18E"/>
    <s v="STANDARD"/>
    <x v="0"/>
    <n v="47141"/>
    <n v="1.08"/>
    <s v="000X"/>
    <n v="4732"/>
    <s v="N"/>
    <x v="95"/>
    <s v="AVE"/>
    <m/>
    <s v="BEVERLY HILLS"/>
    <m/>
    <s v="PINE RIDGE UNIT 3 PB 8 PG 51 LOT 8 BLK 287"/>
    <n v="303088"/>
    <n v="17320"/>
    <n v="285768"/>
    <n v="232198"/>
    <n v="202198"/>
    <x v="0"/>
    <x v="261"/>
    <n v="84900"/>
    <n v="1881"/>
    <n v="1677"/>
    <x v="1"/>
    <s v="WARRANTY DEED"/>
    <n v="1"/>
    <x v="3"/>
    <x v="0"/>
    <x v="1"/>
    <m/>
    <n v="3020"/>
    <n v="32"/>
    <x v="0"/>
    <x v="0"/>
    <n v="3865"/>
    <m/>
    <m/>
    <m/>
    <m/>
    <s v="MOCK ELVERTA MARIE"/>
    <s v="HARRIS HAROLD SIDNEY"/>
    <s v="4732 N BUTTERNUT AVE"/>
    <s v="BEVERLY HILLS FL 34465"/>
  </r>
  <r>
    <x v="3598"/>
    <s v="18E17S320030  02890 0030"/>
    <s v="7492"/>
    <s v="PINE RIDGE UNITS 3 &amp; 4"/>
    <s v="0000"/>
    <s v="Vacant Residential"/>
    <s v="09"/>
    <s v="18S"/>
    <s v="18E"/>
    <s v="1.0 TO 2.5 ACRES HIGH"/>
    <x v="1"/>
    <n v="70131"/>
    <n v="1.61"/>
    <s v="000X"/>
    <n v="3745"/>
    <s v="W"/>
    <x v="89"/>
    <s v="CIR"/>
    <m/>
    <s v="BEVERLY HILLS"/>
    <m/>
    <s v="PINE RIDGE UNIT 3 PB 8 PG 51 LOT 3 BLK 289"/>
    <n v="20130"/>
    <n v="20130"/>
    <n v="0"/>
    <n v="20130"/>
    <n v="20130"/>
    <x v="1"/>
    <x v="1197"/>
    <n v="47000"/>
    <n v="3141"/>
    <n v="2460"/>
    <x v="1"/>
    <s v="WARRANTY DEED"/>
    <m/>
    <x v="6"/>
    <x v="2"/>
    <x v="2"/>
    <m/>
    <m/>
    <m/>
    <x v="2"/>
    <x v="1"/>
    <n v="0"/>
    <m/>
    <m/>
    <m/>
    <m/>
    <s v="SIREL JASON"/>
    <m/>
    <s v="4864 N CAPISTRANO LOOP"/>
    <s v="BEVERLY HILLS FL 34465"/>
  </r>
  <r>
    <x v="3599"/>
    <s v="18E17S320030  02890 0040"/>
    <s v="7492"/>
    <s v="PINE RIDGE UNITS 3 &amp; 4"/>
    <s v="0000"/>
    <s v="Vacant Residential"/>
    <s v="09"/>
    <s v="18S"/>
    <s v="18E"/>
    <s v="STANDARD"/>
    <x v="1"/>
    <n v="46102"/>
    <n v="1.06"/>
    <s v="000X"/>
    <n v="3525"/>
    <s v="W"/>
    <x v="89"/>
    <s v="CIR"/>
    <m/>
    <s v="BEVERLY HILLS"/>
    <m/>
    <s v="PINE RIDGE UNIT 3 PB 8 PG 51 LOT 4 BLK 289 "/>
    <n v="16930"/>
    <n v="16930"/>
    <n v="0"/>
    <n v="16930"/>
    <n v="16930"/>
    <x v="1"/>
    <x v="51"/>
    <n v="15000"/>
    <n v="1550"/>
    <n v="1216"/>
    <x v="1"/>
    <s v="WARRANTY DEED"/>
    <m/>
    <x v="6"/>
    <x v="2"/>
    <x v="2"/>
    <m/>
    <m/>
    <m/>
    <x v="2"/>
    <x v="1"/>
    <n v="0"/>
    <m/>
    <m/>
    <m/>
    <m/>
    <s v="PASNO ALBIN &amp; MARILYN"/>
    <m/>
    <s v="154 FIFTH STREET 2F"/>
    <s v="CLIFTON NJ 07011"/>
  </r>
  <r>
    <x v="3600"/>
    <s v="18E17S320030  02920 0040"/>
    <s v="7492"/>
    <s v="PINE RIDGE UNITS 3 &amp; 4"/>
    <s v="0100"/>
    <s v="Single Family Residential"/>
    <s v="09"/>
    <s v="18S"/>
    <s v="18E"/>
    <s v="STANDARD"/>
    <x v="0"/>
    <n v="45852"/>
    <n v="1.05"/>
    <s v="000X"/>
    <n v="4715"/>
    <s v="N"/>
    <x v="94"/>
    <s v="TER"/>
    <m/>
    <s v="BEVERLY HILLS"/>
    <m/>
    <s v="PINE RIDGE UNIT 3 PB 8 PG 51 LOT 4 BLK 292"/>
    <n v="209257"/>
    <n v="16840"/>
    <n v="192417"/>
    <n v="159663"/>
    <n v="0"/>
    <x v="0"/>
    <x v="1198"/>
    <n v="195000"/>
    <n v="2385"/>
    <n v="1202"/>
    <x v="0"/>
    <s v="WARRANTY DEED"/>
    <n v="1"/>
    <x v="18"/>
    <x v="1"/>
    <x v="0"/>
    <m/>
    <n v="1981"/>
    <n v="32"/>
    <x v="0"/>
    <x v="0"/>
    <n v="2974"/>
    <m/>
    <m/>
    <m/>
    <m/>
    <s v="MCCLISTER JOSEPH W JR"/>
    <s v="FAIR ANN MARIE"/>
    <s v="4715 NORTH CANARYWOOD TER"/>
    <s v="BEVERLY HILLS FL 34465"/>
  </r>
  <r>
    <x v="3601"/>
    <s v="18E17S320030  02930 0090"/>
    <s v="7492"/>
    <s v="PINE RIDGE UNITS 3 &amp; 4"/>
    <s v="0100"/>
    <s v="Single Family Residential"/>
    <s v="09"/>
    <s v="18S"/>
    <s v="18E"/>
    <s v="STANDARD"/>
    <x v="0"/>
    <n v="43839"/>
    <n v="1.01"/>
    <s v="000X"/>
    <n v="4544"/>
    <s v="N"/>
    <x v="90"/>
    <s v="DR"/>
    <m/>
    <s v="BEVERLY HILLS"/>
    <m/>
    <s v="PINE RIDGE UNIT 3 PB 8 PG 51 LOT 9 BLK 293"/>
    <n v="307906"/>
    <n v="16100"/>
    <n v="291806"/>
    <n v="241632"/>
    <n v="216632"/>
    <x v="0"/>
    <x v="322"/>
    <n v="48000"/>
    <n v="1720"/>
    <n v="762"/>
    <x v="1"/>
    <s v="WARRANTY DEED"/>
    <n v="1"/>
    <x v="0"/>
    <x v="0"/>
    <x v="1"/>
    <m/>
    <n v="2745"/>
    <n v="32"/>
    <x v="0"/>
    <x v="0"/>
    <n v="4713"/>
    <m/>
    <m/>
    <m/>
    <m/>
    <s v="CLEMENTS DALE A"/>
    <s v="CLEMENTS THOMAS J JR"/>
    <s v="4544 N CANDLEWOOD DR"/>
    <s v="BEVERLY HILLS FL 34465 2938"/>
  </r>
  <r>
    <x v="3602"/>
    <s v="18E17S320030  02800 0120"/>
    <s v="7492"/>
    <s v="PINE RIDGE UNITS 3 &amp; 4"/>
    <s v="0100"/>
    <s v="Single Family Residential"/>
    <s v="04"/>
    <s v="18S"/>
    <s v="18E"/>
    <s v="STANDARD"/>
    <x v="0"/>
    <n v="45621"/>
    <n v="1.05"/>
    <s v="000X"/>
    <n v="3812"/>
    <s v="W"/>
    <x v="85"/>
    <s v="CIR"/>
    <m/>
    <s v="BEVERLY HILLS"/>
    <m/>
    <s v="PINE RIDGE UNIT 3 PB 8 PG 51 LOT 12 BLK 280"/>
    <n v="168142"/>
    <n v="16760"/>
    <n v="151382"/>
    <n v="115800"/>
    <n v="90800"/>
    <x v="0"/>
    <x v="168"/>
    <n v="156000"/>
    <n v="2320"/>
    <n v="110"/>
    <x v="0"/>
    <s v="WARRANTY DEED"/>
    <n v="1"/>
    <x v="22"/>
    <x v="1"/>
    <x v="0"/>
    <m/>
    <n v="1716"/>
    <n v="32"/>
    <x v="1"/>
    <x v="0"/>
    <n v="2345"/>
    <m/>
    <m/>
    <m/>
    <m/>
    <s v="COX JOSEPH H"/>
    <s v="COX CHALAM"/>
    <s v="3812 W DOUGLASFIR CIR"/>
    <s v="BEVERLY HILLS FL 34465"/>
  </r>
  <r>
    <x v="3603"/>
    <s v="18E17S320030  02810 0030"/>
    <s v="7492"/>
    <s v="PINE RIDGE UNITS 3 &amp; 4"/>
    <s v="0000"/>
    <s v="Vacant Residential"/>
    <s v="04"/>
    <s v="18S"/>
    <s v="18E"/>
    <s v="STANDARD"/>
    <x v="1"/>
    <n v="52669"/>
    <n v="1.21"/>
    <s v="000X"/>
    <n v="5048"/>
    <s v="N"/>
    <x v="97"/>
    <s v="TER"/>
    <m/>
    <s v="BEVERLY HILLS"/>
    <m/>
    <s v="PINE RIDGE UNIT 3 PB 8 PG 51 LOT 3 BLK 281"/>
    <n v="19350"/>
    <n v="19350"/>
    <n v="0"/>
    <n v="19350"/>
    <n v="19350"/>
    <x v="1"/>
    <x v="23"/>
    <m/>
    <m/>
    <m/>
    <x v="2"/>
    <m/>
    <m/>
    <x v="6"/>
    <x v="2"/>
    <x v="2"/>
    <m/>
    <m/>
    <m/>
    <x v="2"/>
    <x v="1"/>
    <n v="0"/>
    <m/>
    <m/>
    <m/>
    <m/>
    <s v="CROWLEY JAMES DAVID"/>
    <s v="CROWLEY JOHN STEPHEN"/>
    <s v="303 LOCK LN"/>
    <s v="RICHMOND VA 23226"/>
  </r>
  <r>
    <x v="3604"/>
    <s v="18E17S320030  02810 0040"/>
    <s v="7492"/>
    <s v="PINE RIDGE UNITS 3 &amp; 4"/>
    <s v="0100"/>
    <s v="Single Family Residential"/>
    <s v="04"/>
    <s v="18S"/>
    <s v="18E"/>
    <s v="1.0 TO 2.5 ACRES HIGH"/>
    <x v="0"/>
    <n v="64230"/>
    <n v="1.47"/>
    <s v="000X"/>
    <n v="3651"/>
    <s v="W"/>
    <x v="87"/>
    <s v="CT"/>
    <m/>
    <s v="BEVERLY HILLS"/>
    <m/>
    <s v="PINE RIDGE UNIT 3 PB 8 PG 51 LOT 4 BLK 281"/>
    <n v="240009"/>
    <n v="18430"/>
    <n v="221579"/>
    <n v="186237"/>
    <n v="161237"/>
    <x v="0"/>
    <x v="193"/>
    <n v="24000"/>
    <n v="1661"/>
    <n v="920"/>
    <x v="1"/>
    <s v="WARRANTY DEED"/>
    <n v="1"/>
    <x v="15"/>
    <x v="1"/>
    <x v="0"/>
    <m/>
    <n v="2192"/>
    <n v="32"/>
    <x v="0"/>
    <x v="0"/>
    <n v="3424"/>
    <m/>
    <m/>
    <m/>
    <m/>
    <s v="SOSA ELIEZER"/>
    <s v="SOSA EUGENIA A"/>
    <s v="3651 W DANNY CT"/>
    <s v="BEVERLY HILLS FL 34465"/>
  </r>
  <r>
    <x v="3605"/>
    <s v="18E17S320030  02820 0040"/>
    <s v="7492"/>
    <s v="PINE RIDGE UNITS 3 &amp; 4"/>
    <s v="0100"/>
    <s v="Single Family Residential"/>
    <s v="04"/>
    <s v="18S"/>
    <s v="18E"/>
    <s v="STANDARD"/>
    <x v="0"/>
    <n v="52860"/>
    <n v="1.21"/>
    <s v="000X"/>
    <n v="5020"/>
    <s v="N"/>
    <x v="123"/>
    <s v="TER"/>
    <m/>
    <s v="BEVERLY HILLS"/>
    <m/>
    <s v="PINE RIDGE UNIT 3 PB 8 PG 51 LOT 4 BLK 282"/>
    <n v="261943"/>
    <n v="19420"/>
    <n v="242523"/>
    <n v="256824"/>
    <n v="0"/>
    <x v="0"/>
    <x v="1199"/>
    <n v="324500"/>
    <n v="2943"/>
    <n v="818"/>
    <x v="0"/>
    <s v="WARRANTY DEED"/>
    <n v="1"/>
    <x v="3"/>
    <x v="1"/>
    <x v="0"/>
    <m/>
    <n v="2311"/>
    <n v="32"/>
    <x v="0"/>
    <x v="0"/>
    <n v="3443"/>
    <m/>
    <m/>
    <m/>
    <m/>
    <s v="CODY RICHARD E"/>
    <s v="CODY EMILY P"/>
    <s v="5020 N COCONUT TER"/>
    <s v="BEVERLY HILLS FL 34465 2903"/>
  </r>
  <r>
    <x v="3606"/>
    <s v="18E17S320030  02830 0130"/>
    <s v="7492"/>
    <s v="PINE RIDGE UNITS 3 &amp; 4"/>
    <s v="0100"/>
    <s v="Single Family Residential"/>
    <s v="09"/>
    <s v="18S"/>
    <s v="18E"/>
    <s v="STANDARD"/>
    <x v="0"/>
    <n v="44610"/>
    <n v="1.02"/>
    <s v="000X"/>
    <n v="4867"/>
    <s v="N"/>
    <x v="95"/>
    <s v="AVE"/>
    <m/>
    <s v="BEVERLY HILLS"/>
    <m/>
    <s v="PINE RIDGE UNIT 3 PB 8 PG 51 LOT 13 BLK 283"/>
    <n v="213456"/>
    <n v="16390"/>
    <n v="197066"/>
    <n v="213456"/>
    <n v="213456"/>
    <x v="1"/>
    <x v="1024"/>
    <n v="183000"/>
    <n v="2723"/>
    <n v="2217"/>
    <x v="0"/>
    <s v="TO/FROM TSTEES BANKRUPT/EXEC/GUARD"/>
    <n v="1"/>
    <x v="15"/>
    <x v="1"/>
    <x v="0"/>
    <m/>
    <n v="1978"/>
    <n v="32"/>
    <x v="0"/>
    <x v="0"/>
    <n v="2883"/>
    <m/>
    <m/>
    <m/>
    <m/>
    <s v="GAUTHIER RICHARD J"/>
    <s v="GAUTHIER KAREN A"/>
    <s v="374 CHANCE POND RD"/>
    <s v="FRANKLIN NH 03235 1042"/>
  </r>
  <r>
    <x v="3607"/>
    <s v="18E17S320030  02830 0140"/>
    <s v="7492"/>
    <s v="PINE RIDGE UNITS 3 &amp; 4"/>
    <s v="0000"/>
    <s v="Vacant Residential"/>
    <s v="09"/>
    <s v="18S"/>
    <s v="18E"/>
    <s v="STANDARD"/>
    <x v="1"/>
    <n v="45777"/>
    <n v="1.05"/>
    <s v="000X"/>
    <n v="4845"/>
    <s v="N"/>
    <x v="88"/>
    <s v="LOOP"/>
    <m/>
    <s v="BEVERLY HILLS"/>
    <m/>
    <s v="PINE RIDGE UNIT 3 PB 8 PG 51 LOT 14 BLK 283"/>
    <n v="16810"/>
    <n v="16810"/>
    <n v="0"/>
    <n v="16810"/>
    <n v="16810"/>
    <x v="1"/>
    <x v="23"/>
    <m/>
    <m/>
    <m/>
    <x v="2"/>
    <m/>
    <m/>
    <x v="6"/>
    <x v="2"/>
    <x v="2"/>
    <m/>
    <m/>
    <m/>
    <x v="2"/>
    <x v="1"/>
    <n v="0"/>
    <m/>
    <m/>
    <m/>
    <m/>
    <s v="SINGH RANJOTH"/>
    <m/>
    <s v="25 JALEN CANTEK"/>
    <s v="IROH PK MALAYSIA"/>
  </r>
  <r>
    <x v="3608"/>
    <s v="18E17S320030  02840 0020"/>
    <s v="7492"/>
    <s v="PINE RIDGE UNITS 3 &amp; 4"/>
    <s v="0000"/>
    <s v="Vacant Residential"/>
    <s v="09"/>
    <s v="18S"/>
    <s v="18E"/>
    <s v="STANDARD"/>
    <x v="1"/>
    <n v="24963"/>
    <n v="0.56999999999999995"/>
    <s v="000X"/>
    <n v="4974"/>
    <s v="N"/>
    <x v="91"/>
    <s v="BLVD"/>
    <m/>
    <s v="BEVERLY HILLS"/>
    <m/>
    <s v="PINE RIDGE UNIT 3 PB 8 PG 51 LOT 2 BLK 284"/>
    <n v="8840"/>
    <n v="8840"/>
    <n v="0"/>
    <n v="8840"/>
    <n v="8840"/>
    <x v="1"/>
    <x v="465"/>
    <n v="28300"/>
    <n v="1143"/>
    <n v="1551"/>
    <x v="1"/>
    <s v="FROM DEVELOPERS"/>
    <m/>
    <x v="6"/>
    <x v="2"/>
    <x v="2"/>
    <m/>
    <m/>
    <m/>
    <x v="2"/>
    <x v="1"/>
    <n v="0"/>
    <m/>
    <m/>
    <m/>
    <m/>
    <s v="GUTIERREZ JORGE E"/>
    <s v="GUTIERREZ ALBA M"/>
    <s v="5212 NW 48TH LN"/>
    <s v="FORT LAUDERDALE FL 33319 3464"/>
  </r>
  <r>
    <x v="3609"/>
    <s v="18E17S320030  02840 0040"/>
    <s v="7492"/>
    <s v="PINE RIDGE UNITS 3 &amp; 4"/>
    <s v="0000"/>
    <s v="Vacant Residential"/>
    <s v="09"/>
    <s v="18S"/>
    <s v="18E"/>
    <s v="STANDARD"/>
    <x v="1"/>
    <n v="24818"/>
    <n v="0.56999999999999995"/>
    <s v="000X"/>
    <n v="4938"/>
    <s v="N"/>
    <x v="91"/>
    <s v="BLVD"/>
    <m/>
    <s v="BEVERLY HILLS"/>
    <m/>
    <s v="PINE RIDGE UNIT 3 PB 8 PG 51 LOT 4 BLK 284 "/>
    <n v="8840"/>
    <n v="8840"/>
    <n v="0"/>
    <n v="8840"/>
    <n v="8840"/>
    <x v="1"/>
    <x v="18"/>
    <n v="40000"/>
    <n v="1784"/>
    <n v="1198"/>
    <x v="1"/>
    <s v="WARRANTY DEED"/>
    <m/>
    <x v="6"/>
    <x v="2"/>
    <x v="2"/>
    <m/>
    <m/>
    <m/>
    <x v="2"/>
    <x v="1"/>
    <n v="0"/>
    <m/>
    <m/>
    <m/>
    <m/>
    <s v="THOR DONALD &amp; TINA"/>
    <m/>
    <s v="4141 W BONANZA DR"/>
    <s v="BEVERLY HILLS FL 34465"/>
  </r>
  <r>
    <x v="3610"/>
    <s v="18E17S320030  02860 0090"/>
    <s v="7492"/>
    <s v="PINE RIDGE UNITS 3 &amp; 4"/>
    <s v="0100"/>
    <s v="Single Family Residential"/>
    <s v="09"/>
    <s v="18S"/>
    <s v="18E"/>
    <s v="STANDARD"/>
    <x v="0"/>
    <n v="43953"/>
    <n v="1.01"/>
    <s v="000X"/>
    <n v="4723"/>
    <s v="N"/>
    <x v="95"/>
    <s v="AVE"/>
    <m/>
    <s v="BEVERLY HILLS"/>
    <m/>
    <s v="PINE RIDGE UNIT 3 PB 8 PG 51 LOT 9 BLK 286"/>
    <n v="235161"/>
    <n v="16140"/>
    <n v="219021"/>
    <n v="197905"/>
    <n v="0"/>
    <x v="0"/>
    <x v="1200"/>
    <n v="235000"/>
    <n v="2663"/>
    <n v="98"/>
    <x v="0"/>
    <s v="WARRANTY DEED"/>
    <n v="1"/>
    <x v="40"/>
    <x v="1"/>
    <x v="0"/>
    <m/>
    <n v="2219"/>
    <n v="32"/>
    <x v="1"/>
    <x v="0"/>
    <n v="2981"/>
    <m/>
    <m/>
    <m/>
    <m/>
    <s v="SEPULVEDA DANIEL ANTONIO JR"/>
    <s v="SEPULVEDA YESENIA"/>
    <s v="4723 N BUTTERNUT AVE"/>
    <s v="BEVERLY HILLS FL 34465"/>
  </r>
  <r>
    <x v="3611"/>
    <s v="18E17S320030  02930 0150"/>
    <s v="7492"/>
    <s v="PINE RIDGE UNITS 3 &amp; 4"/>
    <s v="0000"/>
    <s v="Vacant Residential"/>
    <s v="09"/>
    <s v="18S"/>
    <s v="18E"/>
    <s v="STANDARD"/>
    <x v="1"/>
    <n v="46168"/>
    <n v="1.06"/>
    <s v="000X"/>
    <n v="4332"/>
    <s v="N"/>
    <x v="90"/>
    <s v="DR"/>
    <m/>
    <s v="BEVERLY HILLS"/>
    <m/>
    <s v="PINE RIDGE UNIT 3 PB 8 PG 51 LOT 15 BLK 293"/>
    <n v="16960"/>
    <n v="16960"/>
    <n v="0"/>
    <n v="16960"/>
    <n v="16960"/>
    <x v="1"/>
    <x v="866"/>
    <n v="13000"/>
    <n v="1424"/>
    <n v="1696"/>
    <x v="1"/>
    <s v="WARRANTY DEED"/>
    <m/>
    <x v="6"/>
    <x v="2"/>
    <x v="2"/>
    <m/>
    <m/>
    <m/>
    <x v="2"/>
    <x v="1"/>
    <n v="0"/>
    <m/>
    <m/>
    <m/>
    <m/>
    <s v="BARTLEY EDITH E"/>
    <m/>
    <s v="4358 N CANDLEWOOD DR"/>
    <s v="BEVERLY HILLS FL 34465"/>
  </r>
  <r>
    <x v="3612"/>
    <s v="18E17S320030  00770 0130"/>
    <s v="7492"/>
    <s v="PINE RIDGE UNITS 3 &amp; 4"/>
    <s v="0000"/>
    <s v="Vacant Residential"/>
    <s v="04"/>
    <s v="18S"/>
    <s v="18E"/>
    <s v="1.0 TO 2.5 ACRES HIGH"/>
    <x v="1"/>
    <n v="65603"/>
    <n v="1.51"/>
    <s v="000X"/>
    <n v="3925"/>
    <s v="W"/>
    <x v="174"/>
    <s v="CT"/>
    <m/>
    <s v="BEVERLY HILLS"/>
    <m/>
    <s v="PINE RIDGE UNIT 3 PB 8 PG 51 LOT 13 BLK 77"/>
    <n v="18830"/>
    <n v="18830"/>
    <n v="0"/>
    <n v="18830"/>
    <n v="18830"/>
    <x v="1"/>
    <x v="38"/>
    <n v="97000"/>
    <n v="1839"/>
    <n v="1942"/>
    <x v="1"/>
    <s v="WARRANTY DEED"/>
    <m/>
    <x v="6"/>
    <x v="2"/>
    <x v="2"/>
    <m/>
    <m/>
    <m/>
    <x v="2"/>
    <x v="1"/>
    <n v="0"/>
    <m/>
    <m/>
    <m/>
    <m/>
    <s v="PANDZA EMIN"/>
    <s v="PANDZA JASMINKA"/>
    <s v="9431 59TH ST N"/>
    <s v="PINELLAS PARK FL 33782 3526"/>
  </r>
  <r>
    <x v="3613"/>
    <s v="18E17S320030  00770 0150"/>
    <s v="7492"/>
    <s v="PINE RIDGE UNITS 3 &amp; 4"/>
    <s v="0100"/>
    <s v="Single Family Residential"/>
    <s v="04"/>
    <s v="18S"/>
    <s v="18E"/>
    <s v="1.0 TO 2.5 ACRES HIGH"/>
    <x v="0"/>
    <n v="54292"/>
    <n v="1.25"/>
    <s v="000X"/>
    <n v="3872"/>
    <s v="W"/>
    <x v="174"/>
    <s v="CT"/>
    <m/>
    <s v="BEVERLY HILLS"/>
    <m/>
    <s v="PINE RIDGE UNIT 3 PB 8 PG 51 LOT 15 BLK 77"/>
    <n v="352457"/>
    <n v="15580"/>
    <n v="336877"/>
    <n v="263240"/>
    <n v="238240"/>
    <x v="0"/>
    <x v="1201"/>
    <n v="390000"/>
    <n v="3087"/>
    <n v="1961"/>
    <x v="0"/>
    <s v="WARRANTY DEED"/>
    <n v="1"/>
    <x v="3"/>
    <x v="1"/>
    <x v="1"/>
    <m/>
    <n v="3441"/>
    <n v="32"/>
    <x v="1"/>
    <x v="0"/>
    <n v="5659"/>
    <m/>
    <m/>
    <m/>
    <m/>
    <s v="PATEL NAISHADHKUMAR N"/>
    <s v="BRENIAK VINCENZA"/>
    <s v="3872 W VINCA CT"/>
    <s v="BEVERLY HILLS FL 34465"/>
  </r>
  <r>
    <x v="3614"/>
    <s v="18E17S320030  00770 0170"/>
    <s v="7492"/>
    <s v="PINE RIDGE UNITS 3 &amp; 4"/>
    <s v="8000"/>
    <s v="Vacant Governmental"/>
    <s v="04"/>
    <s v="18S"/>
    <s v="18E"/>
    <s v="GOVERNMENT"/>
    <x v="1"/>
    <n v="47674"/>
    <n v="1.0900000000000001"/>
    <s v="000X"/>
    <n v="3899"/>
    <s v="W"/>
    <x v="11"/>
    <s v="BLVD"/>
    <m/>
    <s v="BEVERLY HILLS"/>
    <m/>
    <s v="PINE RIDGE UNIT 3 PB 8 PG 51 LOT 17 BLK 77 "/>
    <n v="16250"/>
    <n v="16250"/>
    <n v="0"/>
    <n v="16250"/>
    <n v="1625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3615"/>
    <s v="18E17S320030  02810 0080"/>
    <s v="7492"/>
    <s v="PINE RIDGE UNITS 3 &amp; 4"/>
    <s v="0000"/>
    <s v="Vacant Residential"/>
    <s v="04"/>
    <s v="18S"/>
    <s v="18E"/>
    <s v="1.0 TO 2.5 ACRES HIGH"/>
    <x v="1"/>
    <n v="56654"/>
    <n v="1.3"/>
    <s v="000X"/>
    <n v="5201"/>
    <s v="N"/>
    <x v="86"/>
    <s v="DR"/>
    <m/>
    <s v="BEVERLY HILLS"/>
    <m/>
    <s v="PINE RIDGE UNIT 3 PB 8 PG 51 LOT 8 BLK 281"/>
    <n v="16260"/>
    <n v="16260"/>
    <n v="0"/>
    <n v="16260"/>
    <n v="16260"/>
    <x v="1"/>
    <x v="1202"/>
    <n v="18900"/>
    <n v="2825"/>
    <n v="2332"/>
    <x v="1"/>
    <s v="WARRANTY DEED"/>
    <m/>
    <x v="6"/>
    <x v="2"/>
    <x v="2"/>
    <m/>
    <m/>
    <m/>
    <x v="2"/>
    <x v="1"/>
    <n v="0"/>
    <m/>
    <m/>
    <m/>
    <m/>
    <s v="TANEJA VINAY KUMAR"/>
    <s v="TANEJA RENU"/>
    <s v="12416 EAGLES ENTRY DR"/>
    <s v="ODESSA FL 33556"/>
  </r>
  <r>
    <x v="3616"/>
    <s v="18E17S320030  02830 0150"/>
    <s v="7492"/>
    <s v="PINE RIDGE UNITS 3 &amp; 4"/>
    <s v="0100"/>
    <s v="Single Family Residential"/>
    <s v="09"/>
    <s v="18S"/>
    <s v="18E"/>
    <s v="STANDARD"/>
    <x v="0"/>
    <n v="52571"/>
    <n v="1.21"/>
    <s v="000X"/>
    <n v="4827"/>
    <s v="N"/>
    <x v="88"/>
    <s v="LOOP"/>
    <m/>
    <s v="BEVERLY HILLS"/>
    <m/>
    <s v="PINE RIDGE UNIT 3 PB 8 PG 51 LOT 15 BLK 283"/>
    <n v="226995"/>
    <n v="19310"/>
    <n v="207685"/>
    <n v="187105"/>
    <n v="162105"/>
    <x v="0"/>
    <x v="0"/>
    <n v="90000"/>
    <n v="2542"/>
    <n v="1737"/>
    <x v="0"/>
    <s v="SAME FAMILY/DEED FOL"/>
    <n v="1"/>
    <x v="22"/>
    <x v="1"/>
    <x v="0"/>
    <m/>
    <n v="1711"/>
    <n v="32"/>
    <x v="0"/>
    <x v="0"/>
    <n v="2613"/>
    <m/>
    <m/>
    <m/>
    <m/>
    <s v="JOHNSON SHAUN A"/>
    <m/>
    <s v="4827 N CAPISTRANO LOOP"/>
    <s v="BEVERLY HILLS FL 34465"/>
  </r>
  <r>
    <x v="3617"/>
    <s v="18E17S320030  02850 0040"/>
    <s v="7492"/>
    <s v="PINE RIDGE UNITS 3 &amp; 4"/>
    <s v="0100"/>
    <s v="Single Family Residential"/>
    <s v="09"/>
    <s v="18S"/>
    <s v="18E"/>
    <s v="STANDARD"/>
    <x v="0"/>
    <n v="43908"/>
    <n v="1.01"/>
    <s v="000X"/>
    <n v="4680"/>
    <s v="N"/>
    <x v="91"/>
    <s v="BLVD"/>
    <m/>
    <s v="BEVERLY HILLS"/>
    <m/>
    <s v="PINE RIDGE UNIT 3 PB 8 PG 51 LOT 4 BLK 285"/>
    <n v="257861"/>
    <n v="16130"/>
    <n v="241731"/>
    <n v="204922"/>
    <n v="179922"/>
    <x v="0"/>
    <x v="414"/>
    <n v="199900"/>
    <n v="1721"/>
    <n v="415"/>
    <x v="0"/>
    <s v="WARRANTY DEED"/>
    <n v="1"/>
    <x v="15"/>
    <x v="1"/>
    <x v="0"/>
    <m/>
    <n v="2224"/>
    <n v="32"/>
    <x v="0"/>
    <x v="0"/>
    <n v="3156"/>
    <m/>
    <m/>
    <m/>
    <m/>
    <s v="SLONAKER WILLIAM"/>
    <s v="SLONAKER BEVERLY"/>
    <s v="4680 N ELKCAM BLVD"/>
    <s v="BEVERLY HILLS FL 34465"/>
  </r>
  <r>
    <x v="3618"/>
    <s v="18E17S320030  02850 0100"/>
    <s v="7492"/>
    <s v="PINE RIDGE UNITS 3 &amp; 4"/>
    <s v="0000"/>
    <s v="Vacant Residential"/>
    <s v="09"/>
    <s v="18S"/>
    <s v="18E"/>
    <s v="STANDARD"/>
    <x v="1"/>
    <n v="47225"/>
    <n v="1.08"/>
    <s v="000X"/>
    <n v="4789"/>
    <s v="N"/>
    <x v="88"/>
    <s v="LOOP"/>
    <m/>
    <s v="BEVERLY HILLS"/>
    <m/>
    <s v="PINE RIDGE UNIT 3 PB 8 PG 51 LOT 10 BLK 285"/>
    <n v="17350"/>
    <n v="17350"/>
    <n v="0"/>
    <n v="17350"/>
    <n v="17350"/>
    <x v="1"/>
    <x v="530"/>
    <n v="6100"/>
    <n v="2393"/>
    <n v="603"/>
    <x v="1"/>
    <s v="CORRECTIVE/QC/TD/COT"/>
    <m/>
    <x v="6"/>
    <x v="2"/>
    <x v="2"/>
    <m/>
    <m/>
    <m/>
    <x v="2"/>
    <x v="1"/>
    <n v="0"/>
    <m/>
    <m/>
    <m/>
    <m/>
    <s v="UNDERWOOD &amp; UNDERWOOD LLC"/>
    <m/>
    <s v="PO BOX 640700"/>
    <s v="BEVERLY HILLS FL 34464 0700"/>
  </r>
  <r>
    <x v="3619"/>
    <s v="18E17S320030  02860 0030"/>
    <s v="7492"/>
    <s v="PINE RIDGE UNITS 3 &amp; 4"/>
    <s v="0000"/>
    <s v="Vacant Residential"/>
    <s v="09"/>
    <s v="18S"/>
    <s v="18E"/>
    <s v="STANDARD"/>
    <x v="1"/>
    <n v="43914"/>
    <n v="1.01"/>
    <s v="000X"/>
    <n v="4750"/>
    <s v="N"/>
    <x v="88"/>
    <s v="LOOP"/>
    <m/>
    <s v="BEVERLY HILLS"/>
    <m/>
    <s v="PINE RIDGE UNIT 3 PB 8 PG 51 LOT 3 BLK 286"/>
    <n v="16130"/>
    <n v="16130"/>
    <n v="0"/>
    <n v="16130"/>
    <n v="16130"/>
    <x v="1"/>
    <x v="60"/>
    <n v="20200"/>
    <n v="1308"/>
    <n v="868"/>
    <x v="1"/>
    <s v="FROM DEVELOPERS"/>
    <m/>
    <x v="6"/>
    <x v="2"/>
    <x v="2"/>
    <m/>
    <m/>
    <m/>
    <x v="2"/>
    <x v="1"/>
    <n v="0"/>
    <m/>
    <m/>
    <m/>
    <m/>
    <s v="MENDOZA JESSIE Q"/>
    <m/>
    <s v="2008 N 192ND AVE"/>
    <s v="BUCKEYE AZ 85396 5743"/>
  </r>
  <r>
    <x v="3620"/>
    <s v="18E17S320030  02860 0110"/>
    <s v="7492"/>
    <s v="PINE RIDGE UNITS 3 &amp; 4"/>
    <s v="0100"/>
    <s v="Single Family Residential"/>
    <s v="09"/>
    <s v="18S"/>
    <s v="18E"/>
    <s v="STANDARD"/>
    <x v="0"/>
    <n v="44105"/>
    <n v="1.01"/>
    <s v="000X"/>
    <n v="4787"/>
    <s v="N"/>
    <x v="95"/>
    <s v="AVE"/>
    <m/>
    <s v="BEVERLY HILLS"/>
    <m/>
    <s v="PINE RIDGE UNIT 3 PB 8 PG 51 LOT 11 BLK 286"/>
    <n v="216308"/>
    <n v="16200"/>
    <n v="200108"/>
    <n v="163066"/>
    <n v="138066"/>
    <x v="0"/>
    <x v="383"/>
    <n v="11300"/>
    <n v="1285"/>
    <n v="1902"/>
    <x v="1"/>
    <s v="WARRANTY DEED"/>
    <n v="1"/>
    <x v="5"/>
    <x v="1"/>
    <x v="0"/>
    <m/>
    <n v="2173"/>
    <n v="32"/>
    <x v="0"/>
    <x v="0"/>
    <n v="3070"/>
    <m/>
    <m/>
    <m/>
    <m/>
    <s v="KAJDER LARRY G"/>
    <s v="KAJDER KAYE B"/>
    <s v="4787 N BUTTERNUT AVE"/>
    <s v="BEVERLY HILLS FL 34465"/>
  </r>
  <r>
    <x v="3621"/>
    <s v="18E17S320030  02860 0120"/>
    <s v="7492"/>
    <s v="PINE RIDGE UNITS 3 &amp; 4"/>
    <s v="0100"/>
    <s v="Single Family Residential"/>
    <s v="09"/>
    <s v="18S"/>
    <s v="18E"/>
    <s v="STANDARD"/>
    <x v="0"/>
    <n v="46573"/>
    <n v="1.07"/>
    <s v="000X"/>
    <n v="4864"/>
    <s v="N"/>
    <x v="88"/>
    <s v="LOOP"/>
    <m/>
    <s v="BEVERLY HILLS"/>
    <m/>
    <s v="PINE RIDGE UNIT 3 PB 8 PG 51 LOT 12 BLK 286"/>
    <n v="242234"/>
    <n v="17110"/>
    <n v="225124"/>
    <n v="183027"/>
    <n v="158027"/>
    <x v="0"/>
    <x v="611"/>
    <n v="10200"/>
    <n v="1171"/>
    <n v="875"/>
    <x v="1"/>
    <s v="WARRANTY DEED"/>
    <n v="1"/>
    <x v="11"/>
    <x v="1"/>
    <x v="1"/>
    <m/>
    <n v="2225"/>
    <n v="32"/>
    <x v="0"/>
    <x v="0"/>
    <n v="3754"/>
    <m/>
    <m/>
    <m/>
    <m/>
    <s v="BABULA ALAN G"/>
    <s v="BABULA SHARON A"/>
    <s v="4864 N CAPISTRANO LP"/>
    <s v="BEVERLY HILLS FL 34465 4516"/>
  </r>
  <r>
    <x v="3622"/>
    <s v="18E17S320030  02870 0180"/>
    <s v="7492"/>
    <s v="PINE RIDGE UNITS 3 &amp; 4"/>
    <s v="0100"/>
    <s v="Single Family Residential"/>
    <s v="09"/>
    <s v="18S"/>
    <s v="18E"/>
    <s v="STANDARD"/>
    <x v="0"/>
    <n v="47725"/>
    <n v="1.1000000000000001"/>
    <s v="000X"/>
    <n v="3553"/>
    <s v="W"/>
    <x v="175"/>
    <s v="ST"/>
    <m/>
    <s v="BEVERLY HILLS"/>
    <m/>
    <s v="PINE RIDGE UNIT 3 PB 8 PG 51 LOT 18 BLK 287"/>
    <n v="278687"/>
    <n v="17530"/>
    <n v="261157"/>
    <n v="232879"/>
    <n v="207879"/>
    <x v="0"/>
    <x v="820"/>
    <n v="245000"/>
    <n v="2685"/>
    <n v="2192"/>
    <x v="0"/>
    <s v="WARRANTY DEED"/>
    <n v="1"/>
    <x v="28"/>
    <x v="1"/>
    <x v="3"/>
    <n v="1"/>
    <n v="2293"/>
    <n v="32"/>
    <x v="0"/>
    <x v="0"/>
    <n v="3560"/>
    <m/>
    <m/>
    <m/>
    <m/>
    <s v="HAUTOP KENNETH R"/>
    <s v="HAUTOP NANCY J"/>
    <s v="3553 W COACHWOOD ST"/>
    <s v="BEVERLY HILLS FL 34465"/>
  </r>
  <r>
    <x v="3623"/>
    <s v="18E17S320030  02870 0230"/>
    <s v="7492"/>
    <s v="PINE RIDGE UNITS 3 &amp; 4"/>
    <s v="0000"/>
    <s v="Vacant Residential"/>
    <s v="09"/>
    <s v="18S"/>
    <s v="18E"/>
    <s v="STANDARD"/>
    <x v="1"/>
    <n v="51263"/>
    <n v="1.18"/>
    <s v="000X"/>
    <n v="3737"/>
    <s v="W"/>
    <x v="175"/>
    <s v="ST"/>
    <m/>
    <s v="BEVERLY HILLS"/>
    <m/>
    <s v="PINE RIDGE UNIT 3 PB 8 PG 51 LOT 23 BLK 287"/>
    <n v="18830"/>
    <n v="18830"/>
    <n v="0"/>
    <n v="18830"/>
    <n v="18830"/>
    <x v="1"/>
    <x v="308"/>
    <n v="18000"/>
    <n v="1156"/>
    <n v="1214"/>
    <x v="1"/>
    <s v="FROM DEVELOPERS"/>
    <m/>
    <x v="6"/>
    <x v="2"/>
    <x v="2"/>
    <m/>
    <m/>
    <m/>
    <x v="2"/>
    <x v="1"/>
    <n v="0"/>
    <m/>
    <m/>
    <m/>
    <m/>
    <s v="GATCHALIAN TERESITA J"/>
    <s v="RICARDO C GATCHALIAN TRUST DATED JANUARY"/>
    <s v="148 N HAMBLETONIAN DR"/>
    <s v="INVERNESS FL 34453"/>
  </r>
  <r>
    <x v="3624"/>
    <s v="18E17S320030  02870 0250"/>
    <s v="7492"/>
    <s v="PINE RIDGE UNITS 3 &amp; 4"/>
    <s v="0000"/>
    <s v="Vacant Residential"/>
    <s v="09"/>
    <s v="18S"/>
    <s v="18E"/>
    <s v="STANDARD"/>
    <x v="1"/>
    <n v="43310"/>
    <n v="0.99"/>
    <s v="000X"/>
    <n v="4497"/>
    <s v="N"/>
    <x v="94"/>
    <s v="TER"/>
    <m/>
    <s v="BEVERLY HILLS"/>
    <m/>
    <s v="PINE RIDGE UNIT 3 PB 8 PG 51 LOT 25 BLK 287 "/>
    <n v="15910"/>
    <n v="15910"/>
    <n v="0"/>
    <n v="15910"/>
    <n v="15910"/>
    <x v="1"/>
    <x v="308"/>
    <n v="18000"/>
    <n v="1156"/>
    <n v="1242"/>
    <x v="1"/>
    <s v="FROM DEVELOPERS"/>
    <m/>
    <x v="6"/>
    <x v="2"/>
    <x v="2"/>
    <m/>
    <m/>
    <m/>
    <x v="2"/>
    <x v="1"/>
    <n v="0"/>
    <m/>
    <m/>
    <m/>
    <m/>
    <s v="RAMOS FLORDELIZA P TRUSTEE"/>
    <m/>
    <s v="172 N HAMBELTONIAN DR"/>
    <s v="INVERNESS FL 34453"/>
  </r>
  <r>
    <x v="3625"/>
    <s v="18E17S320030  02920 0030"/>
    <s v="7492"/>
    <s v="PINE RIDGE UNITS 3 &amp; 4"/>
    <s v="0000"/>
    <s v="Vacant Residential"/>
    <s v="09"/>
    <s v="18S"/>
    <s v="18E"/>
    <s v="STANDARD"/>
    <x v="1"/>
    <n v="46199"/>
    <n v="1.06"/>
    <s v="000X"/>
    <n v="4747"/>
    <s v="N"/>
    <x v="94"/>
    <s v="TER"/>
    <m/>
    <s v="BEVERLY HILLS"/>
    <m/>
    <s v="PINE RIDGE UNIT 3 PB 8 PG 51 LOT 3 BLK 292"/>
    <n v="16970"/>
    <n v="16970"/>
    <n v="0"/>
    <n v="16970"/>
    <n v="16970"/>
    <x v="1"/>
    <x v="1008"/>
    <n v="12300"/>
    <n v="873"/>
    <n v="703"/>
    <x v="1"/>
    <s v="FROM DEVELOPERS"/>
    <m/>
    <x v="6"/>
    <x v="2"/>
    <x v="2"/>
    <m/>
    <m/>
    <m/>
    <x v="2"/>
    <x v="1"/>
    <n v="0"/>
    <m/>
    <m/>
    <m/>
    <m/>
    <s v="FUNG-LOY MARTA A"/>
    <s v="FUNG-LOY RAYMOND WILFRED"/>
    <s v="AZURIETSTRAAT 2"/>
    <s v=" 65-34ZG NETHERLANDS"/>
  </r>
  <r>
    <x v="3626"/>
    <s v="18E17S320030  02940 0070"/>
    <s v="7492"/>
    <s v="PINE RIDGE UNITS 3 &amp; 4"/>
    <s v="0100"/>
    <s v="Single Family Residential"/>
    <s v="09"/>
    <s v="18S"/>
    <s v="18E"/>
    <s v="1.0 TO 2.5 ACRES HIGH"/>
    <x v="0"/>
    <n v="59002"/>
    <n v="1.35"/>
    <s v="000X"/>
    <n v="4454"/>
    <s v="N"/>
    <x v="94"/>
    <s v="TER"/>
    <m/>
    <s v="BEVERLY HILLS"/>
    <m/>
    <s v="PINE RIDGE UNIT 3 PB 8 PG 51 LOT 7 BLK 294 "/>
    <n v="228583"/>
    <n v="16930"/>
    <n v="211653"/>
    <n v="173278"/>
    <n v="147778"/>
    <x v="0"/>
    <x v="797"/>
    <n v="11500"/>
    <n v="1163"/>
    <n v="512"/>
    <x v="1"/>
    <s v="FROM DEVELOPERS"/>
    <n v="1"/>
    <x v="18"/>
    <x v="1"/>
    <x v="0"/>
    <n v="1"/>
    <n v="2314"/>
    <n v="32"/>
    <x v="0"/>
    <x v="0"/>
    <n v="3211"/>
    <m/>
    <m/>
    <m/>
    <m/>
    <s v="KLOSS ELAINE A TRUSTEE"/>
    <s v="E A KLOSS INTER VIVOS TRUST"/>
    <s v="4454 N CANARYWOOD TER"/>
    <s v="BEVERLY HILLS FL 34465"/>
  </r>
  <r>
    <x v="3627"/>
    <s v="18E17S320030  02950 0060"/>
    <s v="7492"/>
    <s v="PINE RIDGE UNITS 3 &amp; 4"/>
    <s v="0000"/>
    <s v="Vacant Residential"/>
    <s v="09"/>
    <s v="18S"/>
    <s v="18E"/>
    <s v="STANDARD"/>
    <x v="1"/>
    <n v="44002"/>
    <n v="1.01"/>
    <s v="000X"/>
    <n v="3821"/>
    <s v="W"/>
    <x v="65"/>
    <s v="BLVD"/>
    <m/>
    <s v="BEVERLY HILLS"/>
    <m/>
    <s v="PINE RIDGE UNIT 3 PB 8 PG 51LOT 6 BLK 295"/>
    <n v="16160"/>
    <n v="16160"/>
    <n v="0"/>
    <n v="16160"/>
    <n v="16160"/>
    <x v="1"/>
    <x v="768"/>
    <n v="290000"/>
    <n v="2899"/>
    <n v="760"/>
    <x v="1"/>
    <s v="SALE / MORE THAN 1 PARCEL"/>
    <m/>
    <x v="6"/>
    <x v="2"/>
    <x v="2"/>
    <m/>
    <m/>
    <m/>
    <x v="2"/>
    <x v="1"/>
    <n v="0"/>
    <m/>
    <m/>
    <m/>
    <m/>
    <s v="SWAN STEPHEN A"/>
    <s v="SWAN KARLA A"/>
    <s v="17181 AUBURN RD"/>
    <s v="BRANDY STATION VA 22714"/>
  </r>
  <r>
    <x v="3628"/>
    <s v="18E17S320030  02990 0050"/>
    <s v="7492"/>
    <s v="PINE RIDGE UNITS 3 &amp; 4"/>
    <s v="0100"/>
    <s v="Single Family Residential"/>
    <s v="09"/>
    <s v="18S"/>
    <s v="18E"/>
    <s v="STANDARD"/>
    <x v="0"/>
    <n v="51250"/>
    <n v="1.18"/>
    <s v="000X"/>
    <n v="4444"/>
    <s v="N"/>
    <x v="88"/>
    <s v="LOOP"/>
    <m/>
    <s v="BEVERLY HILLS"/>
    <m/>
    <s v="PINE RIDGE UNIT 3 PB 8 PG 51 LOT 5 BLK 299"/>
    <n v="309569"/>
    <n v="18820"/>
    <n v="290749"/>
    <n v="309569"/>
    <n v="284069"/>
    <x v="0"/>
    <x v="444"/>
    <n v="30000"/>
    <n v="2696"/>
    <n v="1455"/>
    <x v="1"/>
    <s v="WARRANTY DEED"/>
    <n v="1"/>
    <x v="17"/>
    <x v="1"/>
    <x v="0"/>
    <m/>
    <n v="2429"/>
    <n v="32"/>
    <x v="0"/>
    <x v="0"/>
    <n v="3543"/>
    <m/>
    <m/>
    <m/>
    <m/>
    <s v="BEHR-MANELL DEBRA A"/>
    <s v="DEBRA A BEHR-MANELL LIVING TRUST DATED"/>
    <s v="4444 N CAPISTRANO LOOP"/>
    <s v="BEVERLY HILLS FL 34465"/>
  </r>
  <r>
    <x v="3629"/>
    <s v="18E17S320030  02990 0120"/>
    <s v="7492"/>
    <s v="PINE RIDGE UNITS 3 &amp; 4"/>
    <s v="0000"/>
    <s v="Vacant Residential"/>
    <s v="09"/>
    <s v="18S"/>
    <s v="18E"/>
    <s v="STANDARD"/>
    <x v="1"/>
    <n v="43750"/>
    <n v="1"/>
    <s v="000X"/>
    <n v="4579"/>
    <s v="N"/>
    <x v="95"/>
    <s v="AVE"/>
    <m/>
    <s v="BEVERLY HILLS"/>
    <m/>
    <s v="PINE RIDGE UNIT 3 PB 8 PG 51 LOT 12 BLK 299"/>
    <n v="16070"/>
    <n v="16070"/>
    <n v="0"/>
    <n v="16070"/>
    <n v="16070"/>
    <x v="1"/>
    <x v="325"/>
    <n v="12200"/>
    <n v="873"/>
    <n v="694"/>
    <x v="1"/>
    <s v="FROM DEVELOPERS"/>
    <m/>
    <x v="6"/>
    <x v="2"/>
    <x v="2"/>
    <m/>
    <m/>
    <m/>
    <x v="2"/>
    <x v="1"/>
    <n v="0"/>
    <m/>
    <m/>
    <m/>
    <m/>
    <s v="PFAUDER ROLAND MEYER"/>
    <m/>
    <s v="IM ERLOCH 24"/>
    <s v=" 64832 GERMANY"/>
  </r>
  <r>
    <x v="3630"/>
    <s v="18E17S320030  03280 0110"/>
    <s v="7492"/>
    <s v="PINE RIDGE UNITS 3 &amp; 4"/>
    <s v="0100"/>
    <s v="Single Family Residential"/>
    <s v="10"/>
    <s v="18S"/>
    <s v="18E"/>
    <s v="STANDARD"/>
    <x v="0"/>
    <n v="48549"/>
    <n v="1.1100000000000001"/>
    <s v="000X"/>
    <n v="4481"/>
    <s v="N"/>
    <x v="177"/>
    <s v="PT"/>
    <m/>
    <s v="BEVERLY HILLS"/>
    <m/>
    <s v="PINE RIDGE UNIT 3 PB 8 PG 51 LOT 11 BLK 328"/>
    <n v="196812"/>
    <n v="17830"/>
    <n v="178982"/>
    <n v="148944"/>
    <n v="123944"/>
    <x v="0"/>
    <x v="41"/>
    <n v="175000"/>
    <n v="2563"/>
    <n v="624"/>
    <x v="0"/>
    <s v="WARRANTY DEED"/>
    <n v="1"/>
    <x v="20"/>
    <x v="1"/>
    <x v="0"/>
    <m/>
    <n v="1767"/>
    <n v="32"/>
    <x v="0"/>
    <x v="0"/>
    <n v="2439"/>
    <m/>
    <m/>
    <m/>
    <m/>
    <s v="RUSSO ROBERT D"/>
    <s v="RUSSO JOSEPHINE"/>
    <s v="4481 N BEACH PT"/>
    <s v="BEVERLY HILLS FL 34465 3053"/>
  </r>
  <r>
    <x v="3631"/>
    <s v="18E17S320030  03280 0130"/>
    <s v="7492"/>
    <s v="PINE RIDGE UNITS 3 &amp; 4"/>
    <s v="0000"/>
    <s v="Vacant Residential"/>
    <s v="10"/>
    <s v="18S"/>
    <s v="18E"/>
    <s v="1.0 TO 2.5 ACRES HIGH"/>
    <x v="1"/>
    <n v="54823"/>
    <n v="1.26"/>
    <s v="000X"/>
    <n v="2572"/>
    <s v="W"/>
    <x v="100"/>
    <s v="DR"/>
    <m/>
    <s v="BEVERLY HILLS"/>
    <m/>
    <s v="PINE RIDGE UNIT 3 PB 8 PG 51 LOT 13 BLK 328"/>
    <n v="15730"/>
    <n v="15730"/>
    <n v="0"/>
    <n v="15730"/>
    <n v="15730"/>
    <x v="1"/>
    <x v="127"/>
    <n v="13000"/>
    <n v="787"/>
    <n v="842"/>
    <x v="1"/>
    <s v="WARRANTY DEED"/>
    <m/>
    <x v="6"/>
    <x v="2"/>
    <x v="2"/>
    <m/>
    <m/>
    <m/>
    <x v="2"/>
    <x v="1"/>
    <n v="0"/>
    <m/>
    <m/>
    <m/>
    <m/>
    <s v="GIANGRANDE KAREN"/>
    <m/>
    <s v="116 MACOMB"/>
    <s v="MOUNT CLEMENS MI 48043"/>
  </r>
  <r>
    <x v="3632"/>
    <s v="18E17S320030  03280 0180"/>
    <s v="7492"/>
    <s v="PINE RIDGE UNITS 3 &amp; 4"/>
    <s v="0100"/>
    <s v="Single Family Residential"/>
    <s v="10"/>
    <s v="18S"/>
    <s v="18E"/>
    <s v="STANDARD"/>
    <x v="0"/>
    <n v="44548"/>
    <n v="1.02"/>
    <s v="000X"/>
    <n v="2384"/>
    <s v="W"/>
    <x v="100"/>
    <s v="DR"/>
    <m/>
    <s v="BEVERLY HILLS"/>
    <m/>
    <s v="PINE RIDGE UNIT 3 PB 8 PG 51 LOT 18 BLK 328"/>
    <n v="134201"/>
    <n v="16360"/>
    <n v="117841"/>
    <n v="134201"/>
    <n v="134201"/>
    <x v="0"/>
    <x v="511"/>
    <n v="169900"/>
    <n v="3065"/>
    <n v="25"/>
    <x v="0"/>
    <s v="WARRANTY DEED"/>
    <n v="1"/>
    <x v="45"/>
    <x v="3"/>
    <x v="0"/>
    <m/>
    <n v="1631"/>
    <n v="32"/>
    <x v="1"/>
    <x v="0"/>
    <n v="2426"/>
    <m/>
    <m/>
    <m/>
    <m/>
    <s v="FONTANEZ ANGELO"/>
    <m/>
    <s v="2384 W APRICOT DR"/>
    <s v="BEVERLY HILLS FL 34465"/>
  </r>
  <r>
    <x v="3633"/>
    <s v="18E17S320030  03280 0210"/>
    <s v="7492"/>
    <s v="PINE RIDGE UNITS 3 &amp; 4"/>
    <s v="0100"/>
    <s v="Single Family Residential"/>
    <s v="10"/>
    <s v="18S"/>
    <s v="18E"/>
    <s v="STANDARD"/>
    <x v="0"/>
    <n v="43368"/>
    <n v="1"/>
    <s v="000X"/>
    <n v="2385"/>
    <s v="W"/>
    <x v="122"/>
    <s v="DR"/>
    <m/>
    <s v="BEVERLY HILLS"/>
    <m/>
    <s v="PINE RIDGE UNIT 3 PB 8 PG 51 LOT 21 BLK 328"/>
    <n v="155328"/>
    <n v="15930"/>
    <n v="139398"/>
    <n v="155328"/>
    <n v="130328"/>
    <x v="0"/>
    <x v="1203"/>
    <n v="187300"/>
    <n v="2886"/>
    <n v="1104"/>
    <x v="0"/>
    <s v="WARRANTY DEED"/>
    <n v="1"/>
    <x v="33"/>
    <x v="1"/>
    <x v="0"/>
    <m/>
    <n v="1466"/>
    <n v="32"/>
    <x v="0"/>
    <x v="0"/>
    <n v="2147"/>
    <m/>
    <m/>
    <m/>
    <m/>
    <s v="ROLLAND FRED F"/>
    <s v="ROLLAND ROBERTA A"/>
    <s v="2385 W AXELWOOD DR"/>
    <s v="BEVERLY HILLS FL 34465"/>
  </r>
  <r>
    <x v="3634"/>
    <s v="18E17S320030  03290 0010"/>
    <s v="7492"/>
    <s v="PINE RIDGE UNITS 3 &amp; 4"/>
    <s v="0000"/>
    <s v="Vacant Residential"/>
    <s v="10"/>
    <s v="18S"/>
    <s v="18E"/>
    <s v="STANDARD"/>
    <x v="1"/>
    <n v="47130"/>
    <n v="1.08"/>
    <s v="000X"/>
    <n v="2251"/>
    <s v="W"/>
    <x v="152"/>
    <s v="DR"/>
    <m/>
    <s v="BEVERLY HILLS"/>
    <m/>
    <s v="PINE RIDGE UNIT 3 PB 8 PG 51 LOT 1 BLK 329"/>
    <n v="17310"/>
    <n v="17310"/>
    <n v="0"/>
    <n v="17310"/>
    <n v="17310"/>
    <x v="1"/>
    <x v="352"/>
    <n v="25500"/>
    <n v="3102"/>
    <n v="2104"/>
    <x v="1"/>
    <s v="WARRANTY DEED"/>
    <m/>
    <x v="6"/>
    <x v="2"/>
    <x v="2"/>
    <m/>
    <m/>
    <m/>
    <x v="2"/>
    <x v="1"/>
    <n v="0"/>
    <m/>
    <m/>
    <m/>
    <m/>
    <s v="CYR MICHAEL P"/>
    <m/>
    <s v="1055 TELEPHONE POINT RD"/>
    <s v="INVERNESS FL 34450"/>
  </r>
  <r>
    <x v="3635"/>
    <s v="18E17S320030  02940 0060"/>
    <s v="7492"/>
    <s v="PINE RIDGE UNITS 3 &amp; 4"/>
    <s v="0100"/>
    <s v="Single Family Residential"/>
    <s v="09"/>
    <s v="18S"/>
    <s v="18E"/>
    <s v="STANDARD"/>
    <x v="0"/>
    <n v="49619"/>
    <n v="1.1399999999999999"/>
    <s v="000X"/>
    <n v="4496"/>
    <s v="N"/>
    <x v="94"/>
    <s v="TER"/>
    <m/>
    <s v="BEVERLY HILLS"/>
    <m/>
    <s v="PINE RIDGE UNIT 3 PB 8 PG 51 LOT 6 BLK 294 "/>
    <n v="220951"/>
    <n v="18230"/>
    <n v="202721"/>
    <n v="179065"/>
    <n v="149065"/>
    <x v="0"/>
    <x v="15"/>
    <n v="189900"/>
    <n v="2635"/>
    <n v="1431"/>
    <x v="0"/>
    <s v="WARRANTY DEED"/>
    <n v="1"/>
    <x v="15"/>
    <x v="1"/>
    <x v="0"/>
    <m/>
    <n v="2012"/>
    <n v="32"/>
    <x v="0"/>
    <x v="0"/>
    <n v="2646"/>
    <m/>
    <m/>
    <m/>
    <m/>
    <s v="WILLIAMS STEVE R"/>
    <s v="WILLIAMS KATHERINE A"/>
    <s v="4496 N CANARYWOOD TER"/>
    <s v="BEVERLY HILLS FL 34465"/>
  </r>
  <r>
    <x v="3636"/>
    <s v="18E17S320030  02940 0100"/>
    <s v="7492"/>
    <s v="PINE RIDGE UNITS 3 &amp; 4"/>
    <s v="0100"/>
    <s v="Single Family Residential"/>
    <s v="09"/>
    <s v="18S"/>
    <s v="18E"/>
    <s v="STANDARD"/>
    <x v="0"/>
    <n v="50465"/>
    <n v="1.1599999999999999"/>
    <s v="000X"/>
    <n v="3895"/>
    <s v="W"/>
    <x v="178"/>
    <s v="LN"/>
    <m/>
    <s v="BEVERLY HILLS"/>
    <m/>
    <s v="PINE RIDGE UNIT 3 PB 8 PG 51 LOT 10 BLK 294"/>
    <n v="220353"/>
    <n v="18530"/>
    <n v="201823"/>
    <n v="220353"/>
    <n v="220353"/>
    <x v="1"/>
    <x v="327"/>
    <n v="140000"/>
    <n v="2587"/>
    <n v="1173"/>
    <x v="0"/>
    <s v="WARRANTY DEED"/>
    <n v="1"/>
    <x v="33"/>
    <x v="0"/>
    <x v="1"/>
    <n v="1"/>
    <n v="2451"/>
    <n v="32"/>
    <x v="0"/>
    <x v="0"/>
    <n v="3259"/>
    <m/>
    <m/>
    <m/>
    <m/>
    <s v="LAWRENCE LOIS"/>
    <m/>
    <s v="5650 TOLLGATE RD"/>
    <s v="PIPERSVILLE PA 18947"/>
  </r>
  <r>
    <x v="3637"/>
    <s v="18E17S320030  02950 0040"/>
    <s v="7492"/>
    <s v="PINE RIDGE UNITS 3 &amp; 4"/>
    <s v="0000"/>
    <s v="Vacant Residential"/>
    <s v="09"/>
    <s v="18S"/>
    <s v="18E"/>
    <s v="STANDARD"/>
    <x v="1"/>
    <n v="44717"/>
    <n v="1.03"/>
    <s v="000X"/>
    <n v="3782"/>
    <s v="W"/>
    <x v="178"/>
    <s v="LN"/>
    <m/>
    <s v="BEVERLY HILLS"/>
    <m/>
    <s v="PINE RIDGE UNIT 3 PB 8 PG 51 LOT 4 BLK 295"/>
    <n v="16430"/>
    <n v="16430"/>
    <n v="0"/>
    <n v="16430"/>
    <n v="16430"/>
    <x v="1"/>
    <x v="23"/>
    <m/>
    <m/>
    <m/>
    <x v="2"/>
    <m/>
    <m/>
    <x v="6"/>
    <x v="2"/>
    <x v="2"/>
    <m/>
    <m/>
    <m/>
    <x v="2"/>
    <x v="1"/>
    <n v="0"/>
    <m/>
    <m/>
    <m/>
    <m/>
    <s v="KHAN ABDOOL EST TRUSTEE"/>
    <m/>
    <s v="64 2ND ST BARATARIA"/>
    <s v=" WEST INDIES"/>
  </r>
  <r>
    <x v="3638"/>
    <s v="18E17S320030  02950 0070"/>
    <s v="7492"/>
    <s v="PINE RIDGE UNITS 3 &amp; 4"/>
    <s v="0100"/>
    <s v="Single Family Residential"/>
    <s v="09"/>
    <s v="18S"/>
    <s v="18E"/>
    <s v="STANDARD"/>
    <x v="0"/>
    <n v="44001"/>
    <n v="1.01"/>
    <s v="000X"/>
    <n v="3855"/>
    <s v="W"/>
    <x v="65"/>
    <s v="BLVD"/>
    <m/>
    <s v="BEVERLY HILLS"/>
    <m/>
    <s v="PINE RIDGE UNIT 3 PB 8 PG 51LOT 7 BLK 295"/>
    <n v="284498"/>
    <n v="16160"/>
    <n v="268338"/>
    <n v="284498"/>
    <n v="284498"/>
    <x v="1"/>
    <x v="768"/>
    <n v="290000"/>
    <n v="2899"/>
    <n v="760"/>
    <x v="0"/>
    <s v="SALE / MORE THAN 1 PARCEL"/>
    <n v="1"/>
    <x v="3"/>
    <x v="1"/>
    <x v="0"/>
    <m/>
    <n v="2734"/>
    <n v="32"/>
    <x v="0"/>
    <x v="0"/>
    <n v="4009"/>
    <m/>
    <m/>
    <m/>
    <m/>
    <s v="SWAN STEPHEN A"/>
    <s v="SWAN KARLA A"/>
    <s v="17181 AUBURN RD"/>
    <s v="BRANDY STATION VA 22714"/>
  </r>
  <r>
    <x v="3639"/>
    <s v="18E17S320030  02960 0010"/>
    <s v="7492"/>
    <s v="PINE RIDGE UNITS 3 &amp; 4"/>
    <s v="0000"/>
    <s v="Vacant Residential"/>
    <s v="09"/>
    <s v="18S"/>
    <s v="18E"/>
    <s v="STANDARD"/>
    <x v="1"/>
    <n v="52383"/>
    <n v="1.2"/>
    <s v="000X"/>
    <n v="4426"/>
    <s v="N"/>
    <x v="179"/>
    <s v="TER"/>
    <m/>
    <s v="BEVERLY HILLS"/>
    <m/>
    <s v="PINE RIDGE UNIT 3 PB 8 PG 51 LOT 1 BLK 296 "/>
    <n v="19240"/>
    <n v="19240"/>
    <n v="0"/>
    <n v="19240"/>
    <n v="19240"/>
    <x v="1"/>
    <x v="239"/>
    <n v="25000"/>
    <n v="2282"/>
    <n v="1684"/>
    <x v="1"/>
    <s v="TO/FROM TSTEES BANKRUPT/EXEC/GUARD"/>
    <m/>
    <x v="6"/>
    <x v="2"/>
    <x v="2"/>
    <m/>
    <m/>
    <m/>
    <x v="2"/>
    <x v="1"/>
    <n v="0"/>
    <m/>
    <m/>
    <m/>
    <m/>
    <s v="ANSARI SABEHA T &amp; MOHAMMAD T"/>
    <s v="CO TRUSTEES"/>
    <s v="3248 W PEBBLE BEACH CT"/>
    <s v="LECANTO FL 34461 7774"/>
  </r>
  <r>
    <x v="3640"/>
    <s v="18E17S320030  02960 0070"/>
    <s v="7492"/>
    <s v="PINE RIDGE UNITS 3 &amp; 4"/>
    <s v="0100"/>
    <s v="Single Family Residential"/>
    <s v="09"/>
    <s v="18S"/>
    <s v="18E"/>
    <s v="1.0 TO 2.5 ACRES HIGH"/>
    <x v="0"/>
    <n v="55839"/>
    <n v="1.28"/>
    <s v="000X"/>
    <n v="4375"/>
    <s v="N"/>
    <x v="94"/>
    <s v="TER"/>
    <m/>
    <s v="BEVERLY HILLS"/>
    <m/>
    <s v="PINE RIDGE UNIT 3 PB 8 PG 51 LOT 7 BLK 296 DESC IN OR BK"/>
    <n v="232534"/>
    <n v="16020"/>
    <n v="216514"/>
    <n v="231403"/>
    <n v="206403"/>
    <x v="0"/>
    <x v="1204"/>
    <n v="277500"/>
    <n v="2897"/>
    <n v="499"/>
    <x v="0"/>
    <s v="WARRANTY DEED"/>
    <n v="1"/>
    <x v="13"/>
    <x v="1"/>
    <x v="0"/>
    <m/>
    <n v="2645"/>
    <n v="32"/>
    <x v="0"/>
    <x v="0"/>
    <n v="3621"/>
    <m/>
    <m/>
    <m/>
    <m/>
    <s v="PRATT WILLIAM C"/>
    <s v="PRATT LINDA M"/>
    <s v="4375 N CANARYWOOD TER"/>
    <s v="BEVERLY HILLS FL 34465"/>
  </r>
  <r>
    <x v="3641"/>
    <s v="18E17S320030  02970 0010"/>
    <s v="7492"/>
    <s v="PINE RIDGE UNITS 3 &amp; 4"/>
    <s v="0100"/>
    <s v="Single Family Residential"/>
    <s v="09"/>
    <s v="18S"/>
    <s v="18E"/>
    <s v="STANDARD"/>
    <x v="0"/>
    <n v="52375"/>
    <n v="1.2"/>
    <s v="000X"/>
    <n v="3584"/>
    <s v="W"/>
    <x v="175"/>
    <s v="ST"/>
    <m/>
    <s v="BEVERLY HILLS"/>
    <m/>
    <s v="PINE RIDGE UNIT 3 PB 8 PG 51 LOT 1 BLK 297 "/>
    <n v="333563"/>
    <n v="19240"/>
    <n v="314323"/>
    <n v="250387"/>
    <n v="225387"/>
    <x v="0"/>
    <x v="288"/>
    <n v="55900"/>
    <n v="1821"/>
    <n v="112"/>
    <x v="1"/>
    <s v="WARRANTY DEED"/>
    <n v="1"/>
    <x v="0"/>
    <x v="0"/>
    <x v="0"/>
    <n v="1"/>
    <n v="3521"/>
    <n v="32"/>
    <x v="0"/>
    <x v="0"/>
    <n v="4791"/>
    <m/>
    <m/>
    <m/>
    <m/>
    <s v="CAREY MAUREEN E"/>
    <m/>
    <s v="3584 W COACHWOOD ST"/>
    <s v="BEVERLY HILLS FL 34465"/>
  </r>
  <r>
    <x v="3642"/>
    <s v="18E17S320030  02970 0040"/>
    <s v="7492"/>
    <s v="PINE RIDGE UNITS 3 &amp; 4"/>
    <s v="0100"/>
    <s v="Single Family Residential"/>
    <s v="09"/>
    <s v="18S"/>
    <s v="18E"/>
    <s v="1.0 TO 2.5 ACRES HIGH"/>
    <x v="0"/>
    <n v="54430"/>
    <n v="1.25"/>
    <s v="000X"/>
    <n v="4302"/>
    <s v="N"/>
    <x v="180"/>
    <s v="TER"/>
    <m/>
    <s v="BEVERLY HILLS"/>
    <m/>
    <s v="PINE RIDGE UNIT 3 PB 8 PG 51 LOT 4 BLK 297 "/>
    <n v="165430"/>
    <n v="15620"/>
    <n v="149810"/>
    <n v="165430"/>
    <n v="165430"/>
    <x v="1"/>
    <x v="434"/>
    <n v="175000"/>
    <n v="2301"/>
    <n v="810"/>
    <x v="0"/>
    <s v="WARRANTY DEED"/>
    <n v="1"/>
    <x v="11"/>
    <x v="1"/>
    <x v="0"/>
    <m/>
    <n v="1389"/>
    <n v="32"/>
    <x v="1"/>
    <x v="0"/>
    <n v="2148"/>
    <m/>
    <m/>
    <m/>
    <m/>
    <s v="LAMAIRE LINDA"/>
    <m/>
    <s v="4336 N BREADNUT TER"/>
    <s v="BEVERLY HILLS FL 34465"/>
  </r>
  <r>
    <x v="3643"/>
    <s v="18E17S320030  02980 0050"/>
    <s v="7492"/>
    <s v="PINE RIDGE UNITS 3 &amp; 4"/>
    <s v="0000"/>
    <s v="Vacant Residential"/>
    <s v="09"/>
    <s v="18S"/>
    <s v="18E"/>
    <s v="1.0 TO 2.5 ACRES HIGH"/>
    <x v="1"/>
    <n v="54453"/>
    <n v="1.25"/>
    <s v="000X"/>
    <n v="4301"/>
    <s v="N"/>
    <x v="180"/>
    <s v="TER"/>
    <m/>
    <s v="BEVERLY HILLS"/>
    <m/>
    <s v="PINE RIDGE UNIT 3 PB 8 PG 51 LOT 5 BLK 298 "/>
    <n v="15630"/>
    <n v="15630"/>
    <n v="0"/>
    <n v="15630"/>
    <n v="15630"/>
    <x v="1"/>
    <x v="60"/>
    <n v="24000"/>
    <n v="1308"/>
    <n v="862"/>
    <x v="1"/>
    <s v="FROM DEVELOPERS"/>
    <m/>
    <x v="6"/>
    <x v="2"/>
    <x v="2"/>
    <m/>
    <m/>
    <m/>
    <x v="2"/>
    <x v="1"/>
    <n v="0"/>
    <m/>
    <m/>
    <m/>
    <m/>
    <s v="KWAK YOUNGSOO &amp; YOUNGRO &amp; JENNY KWAK"/>
    <m/>
    <s v="4545 W ALBION AVE"/>
    <s v="LINCOLNWOOD IL 60712"/>
  </r>
  <r>
    <x v="3644"/>
    <s v="18E17S320030  02990 0040"/>
    <s v="7492"/>
    <s v="PINE RIDGE UNITS 3 &amp; 4"/>
    <s v="0100"/>
    <s v="Single Family Residential"/>
    <s v="09"/>
    <s v="18S"/>
    <s v="18E"/>
    <s v="STANDARD"/>
    <x v="0"/>
    <n v="51250"/>
    <n v="1.18"/>
    <s v="000X"/>
    <n v="4488"/>
    <s v="N"/>
    <x v="88"/>
    <s v="LOOP"/>
    <m/>
    <s v="BEVERLY HILLS"/>
    <m/>
    <s v="PINE RIDGE UNIT 3 PB 8 PG 51 LOT 4 BLK 299"/>
    <n v="263164"/>
    <n v="18820"/>
    <n v="244344"/>
    <n v="204040"/>
    <n v="179040"/>
    <x v="0"/>
    <x v="76"/>
    <n v="219000"/>
    <n v="1664"/>
    <n v="1907"/>
    <x v="0"/>
    <s v="WARRANTY DEED"/>
    <n v="1"/>
    <x v="22"/>
    <x v="1"/>
    <x v="0"/>
    <n v="1"/>
    <n v="2635"/>
    <n v="32"/>
    <x v="0"/>
    <x v="0"/>
    <n v="3391"/>
    <m/>
    <m/>
    <m/>
    <m/>
    <s v="GROFF MICHAEL J"/>
    <s v="GROFF DEBORAH L"/>
    <s v="4488 N CAPOSTRANO LP"/>
    <s v="BEVERLY HILLS FL 34465"/>
  </r>
  <r>
    <x v="3645"/>
    <s v="18E17S320030  02990 0070"/>
    <s v="7492"/>
    <s v="PINE RIDGE UNITS 3 &amp; 4"/>
    <s v="0100"/>
    <s v="Single Family Residential"/>
    <s v="09"/>
    <s v="18S"/>
    <s v="18E"/>
    <s v="STANDARD"/>
    <x v="0"/>
    <n v="46116"/>
    <n v="1.06"/>
    <s v="000X"/>
    <n v="4320"/>
    <s v="N"/>
    <x v="88"/>
    <s v="LOOP"/>
    <m/>
    <s v="BEVERLY HILLS"/>
    <m/>
    <s v="PINE RIDGE UNIT 3 PB 8 PG 51 LOT 7 BLK 299"/>
    <n v="243888"/>
    <n v="16940"/>
    <n v="226948"/>
    <n v="204440"/>
    <n v="178940"/>
    <x v="0"/>
    <x v="241"/>
    <n v="280000"/>
    <n v="3027"/>
    <n v="2220"/>
    <x v="0"/>
    <s v="WARRANTY DEED"/>
    <n v="1"/>
    <x v="41"/>
    <x v="1"/>
    <x v="0"/>
    <m/>
    <n v="2275"/>
    <n v="32"/>
    <x v="1"/>
    <x v="0"/>
    <n v="3443"/>
    <m/>
    <m/>
    <m/>
    <m/>
    <s v="STOLFI VINCENT G"/>
    <m/>
    <s v="4320 N CAPISTRANO LOOP"/>
    <s v="BEVERLY HILLS FL 34465"/>
  </r>
  <r>
    <x v="3646"/>
    <s v="18E17S320030  03280 0060"/>
    <s v="7492"/>
    <s v="PINE RIDGE UNITS 3 &amp; 4"/>
    <s v="0100"/>
    <s v="Single Family Residential"/>
    <s v="10"/>
    <s v="18S"/>
    <s v="18E"/>
    <s v="1.0 TO 2.5 ACRES HIGH"/>
    <x v="0"/>
    <n v="69720"/>
    <n v="1.6"/>
    <s v="000X"/>
    <n v="2744"/>
    <s v="W"/>
    <x v="100"/>
    <s v="DR"/>
    <m/>
    <s v="BEVERLY HILLS"/>
    <m/>
    <s v="PINE RIDGE UNIT 3 PB 8 PG 51 LOT 6 BLK 328"/>
    <n v="161973"/>
    <n v="20010"/>
    <n v="141963"/>
    <n v="123479"/>
    <n v="97979"/>
    <x v="0"/>
    <x v="500"/>
    <n v="130000"/>
    <n v="1472"/>
    <n v="514"/>
    <x v="0"/>
    <s v="WARRANTY DEED"/>
    <n v="1"/>
    <x v="44"/>
    <x v="1"/>
    <x v="0"/>
    <m/>
    <n v="1639"/>
    <n v="32"/>
    <x v="0"/>
    <x v="0"/>
    <n v="2674"/>
    <m/>
    <m/>
    <m/>
    <m/>
    <s v="WOODARD JANE A"/>
    <m/>
    <s v="2744 W APRICOT DR"/>
    <s v="BEVERLY HILLS FL 34465"/>
  </r>
  <r>
    <x v="3647"/>
    <s v="18E17S320030  03280 0070"/>
    <s v="7492"/>
    <s v="PINE RIDGE UNITS 3 &amp; 4"/>
    <s v="0100"/>
    <s v="Single Family Residential"/>
    <s v="10"/>
    <s v="18S"/>
    <s v="18E"/>
    <s v="STANDARD"/>
    <x v="0"/>
    <n v="48987"/>
    <n v="1.1200000000000001"/>
    <s v="000X"/>
    <n v="2694"/>
    <s v="W"/>
    <x v="100"/>
    <s v="DR"/>
    <m/>
    <s v="BEVERLY HILLS"/>
    <m/>
    <s v="PINE RIDGE UNIT 3 PB 8 PG 51 LOT 7 BLK 328"/>
    <n v="157649"/>
    <n v="17990"/>
    <n v="139659"/>
    <n v="113189"/>
    <n v="88189"/>
    <x v="0"/>
    <x v="48"/>
    <n v="31500"/>
    <n v="1502"/>
    <n v="160"/>
    <x v="0"/>
    <s v="DEEDS CONVEYING PARTIAL INTEREST"/>
    <n v="1"/>
    <x v="44"/>
    <x v="3"/>
    <x v="0"/>
    <m/>
    <n v="1582"/>
    <n v="34"/>
    <x v="1"/>
    <x v="0"/>
    <n v="2450"/>
    <m/>
    <m/>
    <m/>
    <m/>
    <s v="GROSSKOPF RAYMOND J JR"/>
    <s v="GROSSKOPF DEBORAH E"/>
    <s v="2694 W APRICOT DR"/>
    <s v="BEVERLY HILLS FL 34465 3057"/>
  </r>
  <r>
    <x v="3648"/>
    <s v="18E17S320030  03280 0360"/>
    <s v="7492"/>
    <s v="PINE RIDGE UNITS 3 &amp; 4"/>
    <s v="0100"/>
    <s v="Single Family Residential"/>
    <s v="10"/>
    <s v="18S"/>
    <s v="18E"/>
    <s v="1.0 TO 2.5 ACRES HIGH"/>
    <x v="0"/>
    <n v="66730"/>
    <n v="1.53"/>
    <s v="000X"/>
    <n v="4495"/>
    <s v="N"/>
    <x v="99"/>
    <s v="DR"/>
    <m/>
    <s v="BEVERLY HILLS"/>
    <m/>
    <s v="PINE RIDGE UNIT 3 PB 8 PG 51 LOT 36 BLK 328"/>
    <n v="203781"/>
    <n v="19150"/>
    <n v="184631"/>
    <n v="203781"/>
    <n v="178781"/>
    <x v="0"/>
    <x v="702"/>
    <n v="224900"/>
    <n v="2981"/>
    <n v="1082"/>
    <x v="0"/>
    <s v="WARRANTY DEED"/>
    <n v="1"/>
    <x v="10"/>
    <x v="1"/>
    <x v="0"/>
    <m/>
    <n v="1911"/>
    <n v="32"/>
    <x v="0"/>
    <x v="0"/>
    <n v="2739"/>
    <m/>
    <m/>
    <m/>
    <m/>
    <s v="AMON MICHAEL R"/>
    <s v="AMON MARY ANN"/>
    <s v="4495 N BAYWOOD DR"/>
    <s v="BEVERLY HILLS FL 34465"/>
  </r>
  <r>
    <x v="3649"/>
    <s v="18E17S320030  03280 0300"/>
    <s v="7492"/>
    <s v="PINE RIDGE UNITS 3 &amp; 4"/>
    <s v="0100"/>
    <s v="Single Family Residential"/>
    <s v="10"/>
    <s v="18S"/>
    <s v="18E"/>
    <s v="1.0 TO 2.5 ACRES HIGH"/>
    <x v="0"/>
    <n v="55073"/>
    <n v="1.26"/>
    <s v="000X"/>
    <n v="4329"/>
    <s v="N"/>
    <x v="99"/>
    <s v="DR"/>
    <m/>
    <s v="BEVERLY HILLS"/>
    <m/>
    <s v="PINE RIDGE UNIT 3 PB 8 PG 51 LOT 30 BLK 328"/>
    <n v="134204"/>
    <n v="15800"/>
    <n v="118404"/>
    <n v="91252"/>
    <n v="66252"/>
    <x v="0"/>
    <x v="551"/>
    <n v="79000"/>
    <n v="1202"/>
    <n v="2195"/>
    <x v="0"/>
    <s v="WARRANTY DEED"/>
    <n v="1"/>
    <x v="16"/>
    <x v="1"/>
    <x v="0"/>
    <m/>
    <n v="1328"/>
    <n v="32"/>
    <x v="1"/>
    <x v="0"/>
    <n v="1984"/>
    <m/>
    <m/>
    <m/>
    <m/>
    <s v="DEMANGONE MARTIN J"/>
    <s v="DEMANGONE DAWN R"/>
    <s v="4329 N BAYWOOD DR"/>
    <s v="BEVERLY HILLS FL 34465"/>
  </r>
  <r>
    <x v="3650"/>
    <s v="18E17S320030  03290 0150"/>
    <s v="7492"/>
    <s v="PINE RIDGE UNITS 3 &amp; 4"/>
    <s v="0000"/>
    <s v="Vacant Residential"/>
    <s v="10"/>
    <s v="18S"/>
    <s v="18E"/>
    <s v="STANDARD"/>
    <x v="1"/>
    <n v="48802"/>
    <n v="1.1200000000000001"/>
    <s v="000X"/>
    <n v="2594"/>
    <s v="W"/>
    <x v="122"/>
    <s v="DR"/>
    <m/>
    <s v="BEVERLY HILLS"/>
    <m/>
    <s v="PINE RIDGE UNIT 3 PB 8 PG 51 LOT 15 BLK 329 "/>
    <n v="17920"/>
    <n v="17920"/>
    <n v="0"/>
    <n v="17920"/>
    <n v="17920"/>
    <x v="1"/>
    <x v="18"/>
    <n v="50000"/>
    <n v="1775"/>
    <n v="1029"/>
    <x v="1"/>
    <s v="WARRANTY DEED"/>
    <m/>
    <x v="6"/>
    <x v="2"/>
    <x v="2"/>
    <m/>
    <m/>
    <m/>
    <x v="2"/>
    <x v="1"/>
    <n v="0"/>
    <m/>
    <m/>
    <m/>
    <m/>
    <s v="LIVINGSTON JOHN MARK &amp; JENNIFER A"/>
    <m/>
    <s v="1931 NW 18TH ST"/>
    <s v="CRYSTAL RIVER FL 34428"/>
  </r>
  <r>
    <x v="3651"/>
    <s v="18E17S320030  02960 0060"/>
    <s v="7492"/>
    <s v="PINE RIDGE UNITS 3 &amp; 4"/>
    <s v="0100"/>
    <s v="Single Family Residential"/>
    <s v="09"/>
    <s v="18S"/>
    <s v="18E"/>
    <s v="STANDARD"/>
    <x v="0"/>
    <n v="49931"/>
    <n v="1.1499999999999999"/>
    <s v="000X"/>
    <n v="4339"/>
    <s v="N"/>
    <x v="94"/>
    <s v="TER"/>
    <m/>
    <s v="BEVERLY HILLS"/>
    <m/>
    <s v="PINE RIDGE UNIT 3 PB 8 PG 51 LOT 6 BLK 296"/>
    <n v="305746"/>
    <n v="18340"/>
    <n v="287406"/>
    <n v="234033"/>
    <n v="204033"/>
    <x v="0"/>
    <x v="300"/>
    <n v="75100"/>
    <n v="1836"/>
    <n v="2366"/>
    <x v="1"/>
    <s v="WARRANTY DEED"/>
    <n v="1"/>
    <x v="0"/>
    <x v="1"/>
    <x v="0"/>
    <n v="1"/>
    <n v="3128"/>
    <n v="32"/>
    <x v="0"/>
    <x v="0"/>
    <n v="4315"/>
    <m/>
    <m/>
    <m/>
    <m/>
    <s v="KELLY LAWRENCE P"/>
    <s v="LAWRENCE P KELLY LIVING TRUST DATED"/>
    <s v="4339 N CANARYWOOD TER"/>
    <s v="BEVERLY HILLS FL 34465"/>
  </r>
  <r>
    <x v="3652"/>
    <s v="18E17S320030  02970 0050"/>
    <s v="7492"/>
    <s v="PINE RIDGE UNITS 3 &amp; 4"/>
    <s v="0000"/>
    <s v="Vacant Residential"/>
    <s v="09"/>
    <s v="18S"/>
    <s v="18E"/>
    <s v="1.0 TO 2.5 ACRES HIGH"/>
    <x v="1"/>
    <n v="54430"/>
    <n v="1.25"/>
    <s v="000X"/>
    <n v="4299"/>
    <s v="N"/>
    <x v="179"/>
    <s v="TER"/>
    <m/>
    <s v="BEVERLY HILLS"/>
    <m/>
    <s v="PINE RIDGE UNIT 3 PB 8 PG 51 LOT 5 BLK 297"/>
    <n v="15620"/>
    <n v="15620"/>
    <n v="0"/>
    <n v="15620"/>
    <n v="15620"/>
    <x v="1"/>
    <x v="1129"/>
    <n v="27000"/>
    <n v="2880"/>
    <n v="318"/>
    <x v="1"/>
    <s v="WARRANTY DEED"/>
    <m/>
    <x v="6"/>
    <x v="2"/>
    <x v="2"/>
    <m/>
    <m/>
    <m/>
    <x v="2"/>
    <x v="1"/>
    <n v="0"/>
    <m/>
    <m/>
    <m/>
    <m/>
    <s v="CALDERONE AMBROGIO"/>
    <m/>
    <s v="3624 W MUSTANG BLVD"/>
    <s v="BEVERLY HILLS FL 34465"/>
  </r>
  <r>
    <x v="3653"/>
    <s v="18E17S320030  02970 0080"/>
    <s v="7492"/>
    <s v="PINE RIDGE UNITS 3 &amp; 4"/>
    <s v="0000"/>
    <s v="Vacant Residential"/>
    <s v="09"/>
    <s v="18S"/>
    <s v="18E"/>
    <s v="STANDARD"/>
    <x v="1"/>
    <n v="52373"/>
    <n v="1.2"/>
    <s v="000X"/>
    <n v="4425"/>
    <s v="N"/>
    <x v="179"/>
    <s v="TER"/>
    <m/>
    <s v="BEVERLY HILLS"/>
    <m/>
    <s v="PINE RIDGE UNIT 3 PB 8 PG 51 LOT 8 BLK 297"/>
    <n v="19240"/>
    <n v="19240"/>
    <n v="0"/>
    <n v="19240"/>
    <n v="19240"/>
    <x v="1"/>
    <x v="1205"/>
    <n v="24000"/>
    <n v="3026"/>
    <n v="1297"/>
    <x v="1"/>
    <s v="WARRANTY DEED"/>
    <m/>
    <x v="6"/>
    <x v="2"/>
    <x v="2"/>
    <m/>
    <m/>
    <m/>
    <x v="2"/>
    <x v="1"/>
    <n v="0"/>
    <m/>
    <m/>
    <m/>
    <m/>
    <s v="METCALF MICHELLE ANN"/>
    <m/>
    <s v="6703 N PERCALE TER"/>
    <s v="DUNNELLON FL 34433"/>
  </r>
  <r>
    <x v="3654"/>
    <s v="18E17S320030  03270 0320"/>
    <s v="7492"/>
    <s v="PINE RIDGE UNITS 3 &amp; 4"/>
    <s v="0100"/>
    <s v="Single Family Residential"/>
    <s v="10"/>
    <s v="18S"/>
    <s v="18E"/>
    <s v="STANDARD"/>
    <x v="0"/>
    <n v="46116"/>
    <n v="1.06"/>
    <s v="000X"/>
    <n v="2945"/>
    <s v="W"/>
    <x v="92"/>
    <s v="DR"/>
    <m/>
    <s v="BEVERLY HILLS"/>
    <m/>
    <s v="PINE RIDGE UNIT 3 PB 8 PG 51 LOT 32 BLK 327"/>
    <n v="267566"/>
    <n v="16940"/>
    <n v="250626"/>
    <n v="258818"/>
    <n v="233818"/>
    <x v="0"/>
    <x v="1206"/>
    <n v="315000"/>
    <n v="2912"/>
    <n v="812"/>
    <x v="0"/>
    <s v="WARRANTY DEED"/>
    <n v="1"/>
    <x v="24"/>
    <x v="1"/>
    <x v="1"/>
    <m/>
    <n v="2618"/>
    <n v="32"/>
    <x v="0"/>
    <x v="0"/>
    <n v="3607"/>
    <m/>
    <m/>
    <m/>
    <m/>
    <s v="WELCH TIMOTHY N"/>
    <s v="WELCH KATHLEEN R"/>
    <s v="2945 W BEAMWOOD DR"/>
    <s v="BEVERLY HILLS FL 34465"/>
  </r>
  <r>
    <x v="3655"/>
    <s v="18E17S320030  03280 0170"/>
    <s v="7492"/>
    <s v="PINE RIDGE UNITS 3 &amp; 4"/>
    <s v="0100"/>
    <s v="Single Family Residential"/>
    <s v="10"/>
    <s v="18S"/>
    <s v="18E"/>
    <s v="STANDARD"/>
    <x v="0"/>
    <n v="45034"/>
    <n v="1.03"/>
    <s v="000X"/>
    <n v="2456"/>
    <s v="W"/>
    <x v="100"/>
    <s v="DR"/>
    <m/>
    <s v="BEVERLY HILLS"/>
    <m/>
    <s v="PINE RIDGE UNIT 3 PB 8 PG 51 LOT 17 BLK 328"/>
    <n v="225292"/>
    <n v="16540"/>
    <n v="208752"/>
    <n v="225292"/>
    <n v="200292"/>
    <x v="0"/>
    <x v="1207"/>
    <n v="250000"/>
    <n v="2974"/>
    <n v="60"/>
    <x v="0"/>
    <s v="DEEDS CONVEYING PARTIAL INTEREST"/>
    <n v="1"/>
    <x v="22"/>
    <x v="1"/>
    <x v="0"/>
    <m/>
    <n v="1693"/>
    <n v="32"/>
    <x v="0"/>
    <x v="0"/>
    <n v="2935"/>
    <m/>
    <m/>
    <m/>
    <m/>
    <s v="HANSON KIMBERLEY A"/>
    <m/>
    <s v="2456 W APRICOT DR"/>
    <s v="BEVERLY HILLS FL 34465 3056"/>
  </r>
  <r>
    <x v="3656"/>
    <s v="18E17S320030  03280 0190"/>
    <s v="7492"/>
    <s v="PINE RIDGE UNITS 3 &amp; 4"/>
    <s v="0100"/>
    <s v="Single Family Residential"/>
    <s v="10"/>
    <s v="18S"/>
    <s v="18E"/>
    <s v="STANDARD"/>
    <x v="0"/>
    <n v="45235"/>
    <n v="1.04"/>
    <s v="000X"/>
    <n v="2374"/>
    <s v="W"/>
    <x v="100"/>
    <s v="DR"/>
    <m/>
    <s v="BEVERLY HILLS"/>
    <m/>
    <s v="PINE RIDGE UNIT 3 PB 8 PG 51 LOT 19 BLK 328"/>
    <n v="225091"/>
    <n v="16620"/>
    <n v="208471"/>
    <n v="167133"/>
    <n v="142133"/>
    <x v="0"/>
    <x v="1048"/>
    <n v="235000"/>
    <n v="3103"/>
    <n v="271"/>
    <x v="0"/>
    <s v="WARRANTY DEED"/>
    <n v="1"/>
    <x v="10"/>
    <x v="1"/>
    <x v="0"/>
    <n v="1"/>
    <n v="2358"/>
    <n v="32"/>
    <x v="0"/>
    <x v="0"/>
    <n v="3164"/>
    <m/>
    <m/>
    <m/>
    <m/>
    <s v="PETERSON GERALDINE PATRICIA"/>
    <s v="WILLIAMS SUSAN A"/>
    <s v="2374 W APRICOT DR"/>
    <s v="BEVERLY HILLS FL 34465"/>
  </r>
  <r>
    <x v="3657"/>
    <s v="18E17S320030  03280 0220"/>
    <s v="7492"/>
    <s v="PINE RIDGE UNITS 3 &amp; 4"/>
    <s v="0000"/>
    <s v="Vacant Residential"/>
    <s v="10"/>
    <s v="18S"/>
    <s v="18E"/>
    <s v="STANDARD"/>
    <x v="1"/>
    <n v="42977"/>
    <n v="0.99"/>
    <s v="000X"/>
    <n v="2419"/>
    <s v="W"/>
    <x v="122"/>
    <s v="DR"/>
    <m/>
    <s v="BEVERLY HILLS"/>
    <m/>
    <s v="PINE RIDGE UNIT 3 PB 8 PG 51 LOT 22 BLK 328"/>
    <n v="15790"/>
    <n v="15790"/>
    <n v="0"/>
    <n v="15790"/>
    <n v="15790"/>
    <x v="1"/>
    <x v="638"/>
    <n v="22500"/>
    <n v="3078"/>
    <n v="2294"/>
    <x v="1"/>
    <s v="WARRANTY DEED"/>
    <m/>
    <x v="6"/>
    <x v="2"/>
    <x v="2"/>
    <m/>
    <m/>
    <m/>
    <x v="2"/>
    <x v="1"/>
    <n v="0"/>
    <m/>
    <m/>
    <m/>
    <m/>
    <s v="BALAFAS EUCEIF CARL"/>
    <m/>
    <s v="2463 W AXELWOOD DR"/>
    <s v="BEVERLY HILLS FL 34465"/>
  </r>
  <r>
    <x v="3658"/>
    <s v="18E17S320030  03280 0280"/>
    <s v="7492"/>
    <s v="PINE RIDGE UNITS 3 &amp; 4"/>
    <s v="0100"/>
    <s v="Single Family Residential"/>
    <s v="10"/>
    <s v="18S"/>
    <s v="18E"/>
    <s v="STANDARD"/>
    <x v="0"/>
    <n v="51112"/>
    <n v="1.17"/>
    <s v="000X"/>
    <n v="2597"/>
    <s v="W"/>
    <x v="122"/>
    <s v="DR"/>
    <m/>
    <s v="BEVERLY HILLS"/>
    <m/>
    <s v="PINE RIDGE UNIT 3 PB 8 PG 51 LOT 28 BLK 328"/>
    <n v="255443"/>
    <n v="18770"/>
    <n v="236673"/>
    <n v="201294"/>
    <n v="176294"/>
    <x v="0"/>
    <x v="415"/>
    <n v="86000"/>
    <n v="1949"/>
    <n v="610"/>
    <x v="1"/>
    <s v="WARRANTY DEED"/>
    <n v="1"/>
    <x v="3"/>
    <x v="1"/>
    <x v="1"/>
    <m/>
    <n v="2233"/>
    <n v="32"/>
    <x v="0"/>
    <x v="0"/>
    <n v="3157"/>
    <m/>
    <m/>
    <m/>
    <m/>
    <s v="WINTERBOTTOM CHRISTOPHER"/>
    <s v="WINTERBOTTOM CAROL J"/>
    <s v="2597 W AXELWOOD DR"/>
    <s v="BEVERLY HILLS FL 34465"/>
  </r>
  <r>
    <x v="3659"/>
    <s v="18E17S320030  03280 0290"/>
    <s v="7492"/>
    <s v="PINE RIDGE UNITS 3 &amp; 4"/>
    <s v="0000"/>
    <s v="Vacant Residential"/>
    <s v="10"/>
    <s v="18S"/>
    <s v="18E"/>
    <s v="1.0 TO 2.5 ACRES HIGH"/>
    <x v="1"/>
    <n v="62052"/>
    <n v="1.42"/>
    <s v="000X"/>
    <n v="4325"/>
    <s v="N"/>
    <x v="99"/>
    <s v="DR"/>
    <m/>
    <s v="BEVERLY HILLS"/>
    <m/>
    <s v="PINE RIDGE UNIT 3 PB 8 PG 51 LOT 29 BLK 328"/>
    <n v="17810"/>
    <n v="17810"/>
    <n v="0"/>
    <n v="17810"/>
    <n v="17810"/>
    <x v="1"/>
    <x v="632"/>
    <n v="29300"/>
    <n v="1314"/>
    <n v="2110"/>
    <x v="1"/>
    <s v="FROM DEVELOPERS"/>
    <m/>
    <x v="6"/>
    <x v="2"/>
    <x v="2"/>
    <m/>
    <m/>
    <m/>
    <x v="2"/>
    <x v="1"/>
    <n v="0"/>
    <m/>
    <m/>
    <m/>
    <m/>
    <s v="MAJOWICZ ROBERT JOHN"/>
    <m/>
    <s v="PO BOX 80796"/>
    <s v="SPRINGFIELD MA 01138 0796"/>
  </r>
  <r>
    <x v="3660"/>
    <s v="18E17S320030  03290 0040"/>
    <s v="7492"/>
    <s v="PINE RIDGE UNITS 3 &amp; 4"/>
    <s v="0000"/>
    <s v="Vacant Residential"/>
    <s v="10"/>
    <s v="18S"/>
    <s v="18E"/>
    <s v="STANDARD"/>
    <x v="1"/>
    <n v="47068"/>
    <n v="1.08"/>
    <s v="000X"/>
    <n v="2457"/>
    <s v="W"/>
    <x v="152"/>
    <s v="DR"/>
    <m/>
    <s v="BEVERLY HILLS"/>
    <m/>
    <s v="PINE RIDGE UNIT 3 PB 8 PG 51 LOT 4 BLK 329 "/>
    <n v="17290"/>
    <n v="17290"/>
    <n v="0"/>
    <n v="17290"/>
    <n v="17290"/>
    <x v="1"/>
    <x v="446"/>
    <n v="18700"/>
    <n v="1257"/>
    <n v="1844"/>
    <x v="1"/>
    <s v="FROM DEVELOPERS"/>
    <m/>
    <x v="6"/>
    <x v="2"/>
    <x v="2"/>
    <m/>
    <m/>
    <m/>
    <x v="2"/>
    <x v="1"/>
    <n v="0"/>
    <m/>
    <m/>
    <m/>
    <m/>
    <s v="TOCO JULIETA G"/>
    <m/>
    <s v="4538 N KEYSTONE AVE"/>
    <s v="CHICAGO IL 60630"/>
  </r>
  <r>
    <x v="3661"/>
    <s v="18E17S320030  03290 0050"/>
    <s v="7492"/>
    <s v="PINE RIDGE UNITS 3 &amp; 4"/>
    <s v="0000"/>
    <s v="Vacant Residential"/>
    <s v="10"/>
    <s v="18S"/>
    <s v="18E"/>
    <s v="STANDARD"/>
    <x v="1"/>
    <n v="44434"/>
    <n v="1.02"/>
    <s v="000X"/>
    <n v="2497"/>
    <s v="W"/>
    <x v="152"/>
    <s v="DR"/>
    <m/>
    <s v="BEVERLY HILLS"/>
    <m/>
    <s v="PINE RIDGE UNIT 3 PB 8 PG 51 LOT 5 BLK 329"/>
    <n v="16320"/>
    <n v="16320"/>
    <n v="0"/>
    <n v="16320"/>
    <n v="16320"/>
    <x v="1"/>
    <x v="1179"/>
    <n v="26500"/>
    <n v="3058"/>
    <n v="1345"/>
    <x v="1"/>
    <s v="WARRANTY DEED"/>
    <m/>
    <x v="6"/>
    <x v="2"/>
    <x v="2"/>
    <m/>
    <m/>
    <m/>
    <x v="2"/>
    <x v="1"/>
    <n v="0"/>
    <m/>
    <m/>
    <m/>
    <m/>
    <s v="THOR DONALD H JR"/>
    <m/>
    <s v="4141 W BONANZA DR"/>
    <s v="BEVERLY HILLS FL 34465"/>
  </r>
  <r>
    <x v="3662"/>
    <s v="18E17S320030  03290 0060"/>
    <s v="7492"/>
    <s v="PINE RIDGE UNITS 3 &amp; 4"/>
    <s v="0100"/>
    <s v="Single Family Residential"/>
    <s v="10"/>
    <s v="18S"/>
    <s v="18E"/>
    <s v="STANDARD"/>
    <x v="0"/>
    <n v="45887"/>
    <n v="1.05"/>
    <s v="000X"/>
    <n v="2511"/>
    <s v="W"/>
    <x v="152"/>
    <s v="DR"/>
    <m/>
    <s v="BEVERLY HILLS"/>
    <m/>
    <s v="PINE RIDGE UNIT 3 PB 8 PG 51 LOT 6 BLK 329"/>
    <n v="246560"/>
    <n v="16850"/>
    <n v="229710"/>
    <n v="147789"/>
    <n v="122289"/>
    <x v="0"/>
    <x v="1208"/>
    <n v="25500"/>
    <n v="2923"/>
    <n v="1371"/>
    <x v="1"/>
    <s v="WARRANTY DEED"/>
    <n v="1"/>
    <x v="41"/>
    <x v="1"/>
    <x v="0"/>
    <m/>
    <n v="2135"/>
    <n v="32"/>
    <x v="1"/>
    <x v="0"/>
    <n v="3204"/>
    <m/>
    <m/>
    <m/>
    <m/>
    <s v="WILLIAMS JAMES L"/>
    <m/>
    <s v="2511 W MESA VERDE DR"/>
    <s v="BEVERLY HILLS FL 34465 3081"/>
  </r>
  <r>
    <x v="3663"/>
    <s v="18E17S320030  03290 0090"/>
    <s v="7492"/>
    <s v="PINE RIDGE UNITS 3 &amp; 4"/>
    <s v="0100"/>
    <s v="Single Family Residential"/>
    <s v="10"/>
    <s v="18S"/>
    <s v="18E"/>
    <s v="STANDARD"/>
    <x v="0"/>
    <n v="46808"/>
    <n v="1.07"/>
    <s v="000X"/>
    <n v="2545"/>
    <s v="W"/>
    <x v="152"/>
    <s v="DR"/>
    <m/>
    <s v="BEVERLY HILLS"/>
    <m/>
    <s v="PINE RIDGE UNIT 3 PB 8 PG 51 LOT 9 BLK 329 "/>
    <n v="251957"/>
    <n v="17190"/>
    <n v="234767"/>
    <n v="251957"/>
    <n v="251957"/>
    <x v="1"/>
    <x v="838"/>
    <n v="9500"/>
    <n v="1227"/>
    <n v="2243"/>
    <x v="1"/>
    <s v="WARRANTY DEED"/>
    <n v="1"/>
    <x v="0"/>
    <x v="1"/>
    <x v="4"/>
    <m/>
    <n v="2133"/>
    <n v="32"/>
    <x v="0"/>
    <x v="0"/>
    <n v="3212"/>
    <m/>
    <m/>
    <m/>
    <m/>
    <s v="WEEKES BENJAMIN R"/>
    <m/>
    <s v="825 CHARLES ST"/>
    <s v="PROVIDENCE  RI 02904"/>
  </r>
  <r>
    <x v="3664"/>
    <s v="18E17S320030  03290 0130"/>
    <s v="7492"/>
    <s v="PINE RIDGE UNITS 3 &amp; 4"/>
    <s v="0100"/>
    <s v="Single Family Residential"/>
    <s v="10"/>
    <s v="18S"/>
    <s v="18E"/>
    <s v="STANDARD"/>
    <x v="0"/>
    <n v="49277"/>
    <n v="1.1299999999999999"/>
    <s v="000X"/>
    <n v="2612"/>
    <s v="W"/>
    <x v="122"/>
    <s v="DR"/>
    <m/>
    <s v="BEVERLY HILLS"/>
    <m/>
    <s v="PINE RIDGE UNIT 3 PB 8 PG 51 LOT 13 BLK 329"/>
    <n v="217688"/>
    <n v="18100"/>
    <n v="199588"/>
    <n v="135494"/>
    <n v="110494"/>
    <x v="0"/>
    <x v="353"/>
    <n v="150000"/>
    <n v="1536"/>
    <n v="1616"/>
    <x v="0"/>
    <s v="WARRANTY DEED"/>
    <n v="1"/>
    <x v="1"/>
    <x v="1"/>
    <x v="1"/>
    <n v="1"/>
    <n v="2160"/>
    <n v="32"/>
    <x v="0"/>
    <x v="0"/>
    <n v="3072"/>
    <m/>
    <m/>
    <m/>
    <m/>
    <s v="LESTINSKY DONALD J"/>
    <s v="LESTINSKY RHONDA"/>
    <s v="PO BOX 640448"/>
    <s v="BEVERLY HILLS FL 34464 0448"/>
  </r>
  <r>
    <x v="3665"/>
    <s v="18E17S320030  03290 0200"/>
    <s v="7492"/>
    <s v="PINE RIDGE UNITS 3 &amp; 4"/>
    <s v="0000"/>
    <s v="Vacant Residential"/>
    <s v="10"/>
    <s v="18S"/>
    <s v="18E"/>
    <s v="STANDARD"/>
    <x v="1"/>
    <n v="46883"/>
    <n v="1.08"/>
    <s v="000X"/>
    <n v="2418"/>
    <s v="W"/>
    <x v="122"/>
    <s v="DR"/>
    <m/>
    <s v="BEVERLY HILLS"/>
    <m/>
    <s v="PINE RIDGE UNIT 3 PB 8 PG 51 LOT 20 BLK 329"/>
    <n v="17220"/>
    <n v="17220"/>
    <n v="0"/>
    <n v="17220"/>
    <n v="17220"/>
    <x v="1"/>
    <x v="548"/>
    <n v="22100"/>
    <n v="855"/>
    <n v="1811"/>
    <x v="1"/>
    <s v="UNDEFINED"/>
    <m/>
    <x v="6"/>
    <x v="2"/>
    <x v="2"/>
    <m/>
    <m/>
    <m/>
    <x v="2"/>
    <x v="1"/>
    <n v="0"/>
    <m/>
    <m/>
    <m/>
    <m/>
    <s v="HSIANG LIN CHEN"/>
    <m/>
    <s v="3F NO 52-3 HAMI ST"/>
    <s v=" TAIWAN R O C"/>
  </r>
  <r>
    <x v="3666"/>
    <s v="18E17S320030  03290 0210"/>
    <s v="7492"/>
    <s v="PINE RIDGE UNITS 3 &amp; 4"/>
    <s v="0100"/>
    <s v="Single Family Residential"/>
    <s v="10"/>
    <s v="18S"/>
    <s v="18E"/>
    <s v="STANDARD"/>
    <x v="0"/>
    <n v="46706"/>
    <n v="1.07"/>
    <s v="000X"/>
    <n v="2384"/>
    <s v="W"/>
    <x v="122"/>
    <s v="DR"/>
    <m/>
    <s v="BEVERLY HILLS"/>
    <m/>
    <s v="PINE RIDGE UNIT 3 PB 8 PG 51 LOT 21 BLK 329 "/>
    <n v="319419"/>
    <n v="17160"/>
    <n v="302259"/>
    <n v="270333"/>
    <n v="245333"/>
    <x v="0"/>
    <x v="823"/>
    <n v="324000"/>
    <n v="2182"/>
    <n v="280"/>
    <x v="0"/>
    <s v="WARRANTY DEED"/>
    <n v="1"/>
    <x v="3"/>
    <x v="0"/>
    <x v="1"/>
    <m/>
    <n v="2807"/>
    <n v="32"/>
    <x v="0"/>
    <x v="0"/>
    <n v="3911"/>
    <m/>
    <m/>
    <m/>
    <m/>
    <s v="POSTELLI ROBERT"/>
    <m/>
    <s v="2384 W AXELWOOD DR"/>
    <s v="BEVERLY HILLS FL 34465"/>
  </r>
  <r>
    <x v="3667"/>
    <s v="18E17S320030  02940 0080"/>
    <s v="7492"/>
    <s v="PINE RIDGE UNITS 3 &amp; 4"/>
    <s v="0000"/>
    <s v="Vacant Residential"/>
    <s v="09"/>
    <s v="18S"/>
    <s v="18E"/>
    <s v="STANDARD"/>
    <x v="1"/>
    <n v="52603"/>
    <n v="1.21"/>
    <s v="000X"/>
    <n v="3801"/>
    <s v="W"/>
    <x v="178"/>
    <s v="LN"/>
    <m/>
    <s v="BEVERLY HILLS"/>
    <m/>
    <s v="PINE RIDGE UNIT 3 PB 8 PG 51 LOT 8 BLK 294"/>
    <n v="19320"/>
    <n v="19320"/>
    <n v="0"/>
    <n v="19320"/>
    <n v="19320"/>
    <x v="1"/>
    <x v="22"/>
    <n v="24196"/>
    <n v="1043"/>
    <n v="341"/>
    <x v="1"/>
    <s v="FROM DEVELOPERS"/>
    <m/>
    <x v="6"/>
    <x v="2"/>
    <x v="2"/>
    <m/>
    <m/>
    <m/>
    <x v="2"/>
    <x v="1"/>
    <n v="0"/>
    <m/>
    <m/>
    <m/>
    <m/>
    <s v="MANALO JOSE P SR"/>
    <s v="MANALO BETTY H"/>
    <s v="2107 BRAYS LANE"/>
    <s v=" L6M 2T2 CANADA"/>
  </r>
  <r>
    <x v="3668"/>
    <s v="18E17S320030  02960 0080"/>
    <s v="7492"/>
    <s v="PINE RIDGE UNITS 3 &amp; 4"/>
    <s v="0100"/>
    <s v="Single Family Residential"/>
    <s v="09"/>
    <s v="18S"/>
    <s v="18E"/>
    <s v="1.0 TO 2.5 ACRES HIGH"/>
    <x v="0"/>
    <n v="63973"/>
    <n v="1.47"/>
    <s v="000X"/>
    <n v="4415"/>
    <s v="N"/>
    <x v="94"/>
    <s v="TER"/>
    <m/>
    <s v="BEVERLY HILLS"/>
    <m/>
    <s v="PINE RIDGE UNIT 3 PB 8 PG 51 LOT 8 BLK 296"/>
    <n v="278799"/>
    <n v="18360"/>
    <n v="260439"/>
    <n v="261783"/>
    <n v="236783"/>
    <x v="0"/>
    <x v="1209"/>
    <n v="268000"/>
    <n v="2742"/>
    <n v="646"/>
    <x v="0"/>
    <s v="WARRANTY DEED"/>
    <n v="1"/>
    <x v="28"/>
    <x v="1"/>
    <x v="0"/>
    <m/>
    <n v="2360"/>
    <n v="32"/>
    <x v="0"/>
    <x v="0"/>
    <n v="3435"/>
    <m/>
    <m/>
    <m/>
    <m/>
    <s v="BORSESO MICHAEL T JR"/>
    <m/>
    <s v="4415 N CANARYWOOD TER"/>
    <s v="BEVERLY HILLS FL 34465"/>
  </r>
  <r>
    <x v="3669"/>
    <s v="18E17S320030  02970 0030"/>
    <s v="7492"/>
    <s v="PINE RIDGE UNITS 3 &amp; 4"/>
    <s v="0100"/>
    <s v="Single Family Residential"/>
    <s v="09"/>
    <s v="18S"/>
    <s v="18E"/>
    <s v="STANDARD"/>
    <x v="0"/>
    <n v="50009"/>
    <n v="1.1499999999999999"/>
    <s v="000X"/>
    <n v="4336"/>
    <s v="N"/>
    <x v="180"/>
    <s v="TER"/>
    <m/>
    <s v="BEVERLY HILLS"/>
    <m/>
    <s v="PINE RIDGE UNIT 3 PB 8 PG 51 LOT 3 BLK 297 "/>
    <n v="254419"/>
    <n v="18370"/>
    <n v="236049"/>
    <n v="151653"/>
    <n v="126153"/>
    <x v="0"/>
    <x v="657"/>
    <n v="258900"/>
    <n v="2428"/>
    <n v="1232"/>
    <x v="0"/>
    <s v="WARRANTY DEED"/>
    <n v="1"/>
    <x v="3"/>
    <x v="1"/>
    <x v="0"/>
    <m/>
    <n v="2319"/>
    <n v="32"/>
    <x v="1"/>
    <x v="0"/>
    <n v="3612"/>
    <m/>
    <m/>
    <m/>
    <m/>
    <s v="LAMAIRE LINDA"/>
    <m/>
    <s v="4336 N BREADNUT TER"/>
    <s v="BEVERLY HILLS FL 34465"/>
  </r>
  <r>
    <x v="3670"/>
    <s v="18E17S320030  02990 0110"/>
    <s v="7492"/>
    <s v="PINE RIDGE UNITS 3 &amp; 4"/>
    <s v="0100"/>
    <s v="Single Family Residential"/>
    <s v="09"/>
    <s v="18S"/>
    <s v="18E"/>
    <s v="STANDARD"/>
    <x v="0"/>
    <n v="43750"/>
    <n v="1"/>
    <s v="000X"/>
    <n v="4547"/>
    <s v="N"/>
    <x v="95"/>
    <s v="AVE"/>
    <m/>
    <s v="BEVERLY HILLS"/>
    <m/>
    <s v="PINE RIDGE UNIT 3 PB 8 PG 51 LOT 11 BLK 299"/>
    <n v="233339"/>
    <n v="16070"/>
    <n v="217269"/>
    <n v="178002"/>
    <n v="153002"/>
    <x v="0"/>
    <x v="143"/>
    <n v="349900"/>
    <n v="1894"/>
    <n v="110"/>
    <x v="0"/>
    <s v="WARRANTY DEED"/>
    <n v="1"/>
    <x v="5"/>
    <x v="1"/>
    <x v="0"/>
    <n v="1"/>
    <n v="2379"/>
    <n v="32"/>
    <x v="0"/>
    <x v="0"/>
    <n v="3340"/>
    <m/>
    <m/>
    <m/>
    <m/>
    <s v="GRZESIAK WILLIAM J"/>
    <s v="GREZESIAK NANCY A"/>
    <s v="4547 N BUTTERNUT AVE"/>
    <s v="BEVERLY HILLS FL 34465"/>
  </r>
  <r>
    <x v="3671"/>
    <s v="18E17S320030  02990 0130"/>
    <s v="7492"/>
    <s v="PINE RIDGE UNITS 3 &amp; 4"/>
    <s v="0100"/>
    <s v="Single Family Residential"/>
    <s v="09"/>
    <s v="18S"/>
    <s v="18E"/>
    <s v="STANDARD"/>
    <x v="0"/>
    <n v="44223"/>
    <n v="1.02"/>
    <s v="000X"/>
    <n v="4603"/>
    <s v="N"/>
    <x v="95"/>
    <s v="AVE"/>
    <m/>
    <s v="BEVERLY HILLS"/>
    <m/>
    <s v="PINE RIDGE UNIT 3 PB 8 PG 51 LOT 13 BLK 299"/>
    <n v="16240"/>
    <n v="16240"/>
    <n v="0"/>
    <n v="16240"/>
    <n v="16240"/>
    <x v="1"/>
    <x v="391"/>
    <n v="350000"/>
    <n v="3124"/>
    <n v="1507"/>
    <x v="0"/>
    <s v="WARRANTY DEED"/>
    <n v="1"/>
    <x v="31"/>
    <x v="1"/>
    <x v="0"/>
    <m/>
    <n v="1786"/>
    <n v="32"/>
    <x v="1"/>
    <x v="0"/>
    <n v="3026"/>
    <m/>
    <m/>
    <m/>
    <m/>
    <s v="METZGER TODD"/>
    <s v="METZGER TRACY"/>
    <s v="28 S SHORE DR"/>
    <s v="ADDISON MI 49220"/>
  </r>
  <r>
    <x v="3672"/>
    <s v="18E17S320030  03270 0300"/>
    <s v="7492"/>
    <s v="PINE RIDGE UNITS 3 &amp; 4"/>
    <s v="0000"/>
    <s v="Vacant Residential"/>
    <s v="10"/>
    <s v="18S"/>
    <s v="18E"/>
    <s v="STANDARD"/>
    <x v="1"/>
    <n v="46250"/>
    <n v="1.06"/>
    <s v="000X"/>
    <n v="2935"/>
    <s v="W"/>
    <x v="92"/>
    <s v="DR"/>
    <m/>
    <s v="BEVERLY HILLS"/>
    <m/>
    <s v="PINE RIDGE UNIT 3 PB 8 PG 51 LOT 30 BLK 327"/>
    <n v="16990"/>
    <n v="16990"/>
    <n v="0"/>
    <n v="16990"/>
    <n v="16990"/>
    <x v="1"/>
    <x v="539"/>
    <n v="30000"/>
    <n v="3138"/>
    <n v="2444"/>
    <x v="1"/>
    <s v="WARRANTY DEED"/>
    <m/>
    <x v="6"/>
    <x v="2"/>
    <x v="2"/>
    <m/>
    <m/>
    <m/>
    <x v="2"/>
    <x v="1"/>
    <n v="0"/>
    <m/>
    <m/>
    <m/>
    <m/>
    <s v="MORRIS DENNIS"/>
    <s v="TEL HINKE MIEDEMA"/>
    <s v="2921 W BEAMWOOD DR"/>
    <s v="BEVERLY HILLS FL 34465"/>
  </r>
  <r>
    <x v="3673"/>
    <s v="18E17S320030  03280 0370"/>
    <s v="7492"/>
    <s v="PINE RIDGE UNITS 3 &amp; 4"/>
    <s v="0000"/>
    <s v="Vacant Residential"/>
    <s v="10"/>
    <s v="18S"/>
    <s v="18E"/>
    <s v="STANDARD"/>
    <x v="1"/>
    <n v="48071"/>
    <n v="1.1000000000000001"/>
    <s v="000X"/>
    <n v="4537"/>
    <s v="N"/>
    <x v="99"/>
    <s v="DR"/>
    <m/>
    <s v="BEVERLY HILLS"/>
    <m/>
    <s v="PINE RIDGE UNIT 3 PB 8 PG 51 LOT 37 BLK 328 "/>
    <n v="17660"/>
    <n v="17660"/>
    <n v="0"/>
    <n v="17660"/>
    <n v="17660"/>
    <x v="1"/>
    <x v="23"/>
    <m/>
    <m/>
    <m/>
    <x v="2"/>
    <m/>
    <m/>
    <x v="6"/>
    <x v="2"/>
    <x v="2"/>
    <m/>
    <m/>
    <m/>
    <x v="2"/>
    <x v="1"/>
    <n v="0"/>
    <m/>
    <m/>
    <m/>
    <m/>
    <s v="SIEKIERSKI MARZANNA L &amp; EVA"/>
    <m/>
    <s v="1155 WARBURTON AVE 12S"/>
    <s v="YONKERS NY 10701"/>
  </r>
  <r>
    <x v="3674"/>
    <s v="18E17S320030  03280 0250"/>
    <s v="7492"/>
    <s v="PINE RIDGE UNITS 3 &amp; 4"/>
    <s v="0000"/>
    <s v="Vacant Residential"/>
    <s v="10"/>
    <s v="18S"/>
    <s v="18E"/>
    <s v="STANDARD"/>
    <x v="1"/>
    <n v="51736"/>
    <n v="1.19"/>
    <s v="000X"/>
    <n v="2521"/>
    <s v="W"/>
    <x v="122"/>
    <s v="DR"/>
    <m/>
    <s v="BEVERLY HILLS"/>
    <m/>
    <s v="PINE RIDGE UNIT 3 PB 8 PG 51 LOT 25 BLK 328"/>
    <n v="19000"/>
    <n v="19000"/>
    <n v="0"/>
    <n v="19000"/>
    <n v="19000"/>
    <x v="1"/>
    <x v="538"/>
    <n v="30000"/>
    <n v="3151"/>
    <n v="339"/>
    <x v="1"/>
    <s v="WARRANTY DEED"/>
    <m/>
    <x v="6"/>
    <x v="2"/>
    <x v="2"/>
    <m/>
    <m/>
    <m/>
    <x v="2"/>
    <x v="1"/>
    <n v="0"/>
    <m/>
    <m/>
    <m/>
    <m/>
    <s v="VANNESS THOMAS M"/>
    <m/>
    <s v="5634 N LECANTO HWY"/>
    <s v="BEVERLY HILLS FL 34465"/>
  </r>
  <r>
    <x v="3675"/>
    <s v="18E17S320030  03280 0350"/>
    <s v="7492"/>
    <s v="PINE RIDGE UNITS 3 &amp; 4"/>
    <s v="0000"/>
    <s v="Vacant Residential"/>
    <s v="10"/>
    <s v="18S"/>
    <s v="18E"/>
    <s v="STANDARD"/>
    <x v="1"/>
    <n v="48548"/>
    <n v="1.1100000000000001"/>
    <s v="000X"/>
    <n v="4427"/>
    <s v="N"/>
    <x v="99"/>
    <s v="DR"/>
    <m/>
    <s v="BEVERLY HILLS"/>
    <m/>
    <s v="PINE RIDGE UNIT 3 PB 8 PG 51 LOT 35 BLK 328"/>
    <n v="17830"/>
    <n v="17830"/>
    <n v="0"/>
    <n v="17830"/>
    <n v="17830"/>
    <x v="1"/>
    <x v="663"/>
    <n v="22000"/>
    <n v="3131"/>
    <n v="866"/>
    <x v="1"/>
    <s v="WARRANTY DEED"/>
    <m/>
    <x v="6"/>
    <x v="2"/>
    <x v="2"/>
    <m/>
    <m/>
    <m/>
    <x v="2"/>
    <x v="1"/>
    <n v="0"/>
    <m/>
    <m/>
    <m/>
    <m/>
    <s v="LAUNDREE JACINDA L"/>
    <s v="ALBERT PHILIP GARNEY INTER VIVOS TRUST"/>
    <s v="25 N COUNTRY CLUB DR"/>
    <s v="CRYSTAL RIVER FL 34429"/>
  </r>
  <r>
    <x v="3676"/>
    <s v="18E17S320030  03290 0020"/>
    <s v="7492"/>
    <s v="PINE RIDGE UNITS 3 &amp; 4"/>
    <s v="0100"/>
    <s v="Single Family Residential"/>
    <s v="10"/>
    <s v="18S"/>
    <s v="18E"/>
    <s v="STANDARD"/>
    <x v="0"/>
    <n v="46736"/>
    <n v="1.07"/>
    <s v="000X"/>
    <n v="2383"/>
    <s v="W"/>
    <x v="152"/>
    <s v="DR"/>
    <m/>
    <s v="BEVERLY HILLS"/>
    <m/>
    <s v="PINE RIDGE UNIT 3 PB 8 PG 51 LOT 2 BLK 329"/>
    <n v="204416"/>
    <n v="17170"/>
    <n v="187246"/>
    <n v="196783"/>
    <n v="171783"/>
    <x v="0"/>
    <x v="1210"/>
    <n v="230000"/>
    <n v="2926"/>
    <n v="496"/>
    <x v="0"/>
    <s v="WARRANTY DEED"/>
    <n v="1"/>
    <x v="18"/>
    <x v="1"/>
    <x v="0"/>
    <m/>
    <n v="1766"/>
    <n v="32"/>
    <x v="0"/>
    <x v="0"/>
    <n v="2654"/>
    <m/>
    <m/>
    <m/>
    <m/>
    <s v="LOOMIS THOMAS K"/>
    <s v="LOOMIS SANDRA G"/>
    <s v="2383 W MESA VERDE DR"/>
    <s v="BEVERLY HILLS FL 34465"/>
  </r>
  <r>
    <x v="3677"/>
    <s v="18E17S320030  03290 0030"/>
    <s v="7492"/>
    <s v="PINE RIDGE UNITS 3 &amp; 4"/>
    <s v="0100"/>
    <s v="Single Family Residential"/>
    <s v="10"/>
    <s v="18S"/>
    <s v="18E"/>
    <s v="STANDARD"/>
    <x v="0"/>
    <n v="46902"/>
    <n v="1.08"/>
    <s v="000X"/>
    <n v="2415"/>
    <s v="W"/>
    <x v="152"/>
    <s v="DR"/>
    <m/>
    <s v="BEVERLY HILLS"/>
    <m/>
    <s v="PINE RIDGE UNIT 3 PB 8 PG 51 LOT 3 BLK 329"/>
    <n v="209125"/>
    <n v="17230"/>
    <n v="191895"/>
    <n v="209125"/>
    <n v="209125"/>
    <x v="1"/>
    <x v="197"/>
    <n v="200000"/>
    <n v="2676"/>
    <n v="2476"/>
    <x v="0"/>
    <s v="WARRANTY DEED"/>
    <n v="1"/>
    <x v="10"/>
    <x v="1"/>
    <x v="0"/>
    <m/>
    <n v="2044"/>
    <n v="34"/>
    <x v="0"/>
    <x v="0"/>
    <n v="2770"/>
    <m/>
    <m/>
    <m/>
    <m/>
    <s v="FLENNIKEN CHAD"/>
    <s v="FLENNIKEN SANDRA"/>
    <s v="2415 W MESA VERDE DR"/>
    <s v="BEVERLY HILLS FL 34465"/>
  </r>
  <r>
    <x v="3678"/>
    <s v="18E17S320030  03290 0140"/>
    <s v="7492"/>
    <s v="PINE RIDGE UNITS 3 &amp; 4"/>
    <s v="0000"/>
    <s v="Vacant Residential"/>
    <s v="10"/>
    <s v="18S"/>
    <s v="18E"/>
    <s v="STANDARD"/>
    <x v="1"/>
    <n v="49617"/>
    <n v="1.1399999999999999"/>
    <s v="000X"/>
    <n v="2602"/>
    <s v="W"/>
    <x v="122"/>
    <s v="DR"/>
    <m/>
    <s v="BEVERLY HILLS"/>
    <m/>
    <s v="PINE RIDGE UNIT 3 PB 8 PG 51 LOT 14 BLK 329 "/>
    <n v="18220"/>
    <n v="18220"/>
    <n v="0"/>
    <n v="18220"/>
    <n v="18220"/>
    <x v="1"/>
    <x v="264"/>
    <n v="22400"/>
    <n v="1238"/>
    <n v="1756"/>
    <x v="1"/>
    <s v="FROM DEVELOPERS"/>
    <m/>
    <x v="6"/>
    <x v="2"/>
    <x v="2"/>
    <m/>
    <m/>
    <m/>
    <x v="2"/>
    <x v="1"/>
    <n v="0"/>
    <m/>
    <m/>
    <m/>
    <m/>
    <s v="MIRARCHI GERALD S &amp; PATRICIA P"/>
    <m/>
    <s v="12 ASPEN LN"/>
    <s v="PEABODY MA 01960"/>
  </r>
  <r>
    <x v="3679"/>
    <s v="18E17S320030  02940 0110"/>
    <s v="7492"/>
    <s v="PINE RIDGE UNITS 3 &amp; 4"/>
    <s v="0100"/>
    <s v="Single Family Residential"/>
    <s v="09"/>
    <s v="18S"/>
    <s v="18E"/>
    <s v="STANDARD"/>
    <x v="0"/>
    <n v="48824"/>
    <n v="1.1200000000000001"/>
    <s v="000X"/>
    <n v="4437"/>
    <s v="N"/>
    <x v="90"/>
    <s v="DR"/>
    <m/>
    <s v="BEVERLY HILLS"/>
    <m/>
    <s v="PINE RIDGE UNIT 3 PB 8 PG 51 LOT 11 BLK 294"/>
    <n v="305084"/>
    <n v="17930"/>
    <n v="287154"/>
    <n v="233183"/>
    <n v="208183"/>
    <x v="1"/>
    <x v="1211"/>
    <n v="392500"/>
    <n v="3086"/>
    <n v="1583"/>
    <x v="0"/>
    <s v="WARRANTY DEED"/>
    <n v="1"/>
    <x v="0"/>
    <x v="1"/>
    <x v="1"/>
    <m/>
    <n v="3027"/>
    <n v="32"/>
    <x v="0"/>
    <x v="0"/>
    <n v="4086"/>
    <m/>
    <m/>
    <m/>
    <m/>
    <s v="BARBO JAMES F JR"/>
    <s v="BARBO ELEANOR"/>
    <s v="4437 N CANDLEWOOD DR"/>
    <s v="BEVERLY HILLS FL 34465"/>
  </r>
  <r>
    <x v="3680"/>
    <s v="18E17S320030  02950 0010"/>
    <s v="7492"/>
    <s v="PINE RIDGE UNITS 3 &amp; 4"/>
    <s v="0000"/>
    <s v="Vacant Residential"/>
    <s v="09"/>
    <s v="18S"/>
    <s v="18E"/>
    <s v="STANDARD"/>
    <x v="1"/>
    <n v="44817"/>
    <n v="1.03"/>
    <s v="000X"/>
    <n v="4357"/>
    <s v="N"/>
    <x v="90"/>
    <s v="DR"/>
    <m/>
    <s v="BEVERLY HILLS"/>
    <m/>
    <s v="PINE RIDGE UNIT 3 PB 8 PG 51 LOT 1 BLK 295"/>
    <n v="16460"/>
    <n v="16460"/>
    <n v="0"/>
    <n v="16460"/>
    <n v="16460"/>
    <x v="1"/>
    <x v="29"/>
    <n v="24500"/>
    <n v="3046"/>
    <n v="1339"/>
    <x v="1"/>
    <s v="WARRANTY DEED"/>
    <m/>
    <x v="6"/>
    <x v="2"/>
    <x v="2"/>
    <m/>
    <m/>
    <m/>
    <x v="2"/>
    <x v="1"/>
    <n v="0"/>
    <m/>
    <m/>
    <m/>
    <m/>
    <s v="SYNERGY DESIGN LLC"/>
    <m/>
    <s v="1411 NW 19TH ST"/>
    <s v="CRYSTAL RIVER FL 34429"/>
  </r>
  <r>
    <x v="3681"/>
    <s v="18E17S320030  02950 0030"/>
    <s v="7492"/>
    <s v="PINE RIDGE UNITS 3 &amp; 4"/>
    <s v="0000"/>
    <s v="Vacant Residential"/>
    <s v="09"/>
    <s v="18S"/>
    <s v="18E"/>
    <s v="STANDARD"/>
    <x v="1"/>
    <n v="44055"/>
    <n v="1.01"/>
    <s v="000X"/>
    <n v="3828"/>
    <s v="W"/>
    <x v="178"/>
    <s v="LN"/>
    <m/>
    <s v="BEVERLY HILLS"/>
    <m/>
    <s v="PINE RIDGE UNIT 3 PB 8 PG 51 LOT 3 BLK 295"/>
    <n v="16180"/>
    <n v="16180"/>
    <n v="0"/>
    <n v="16180"/>
    <n v="16180"/>
    <x v="1"/>
    <x v="23"/>
    <m/>
    <m/>
    <m/>
    <x v="2"/>
    <m/>
    <m/>
    <x v="6"/>
    <x v="2"/>
    <x v="2"/>
    <m/>
    <m/>
    <m/>
    <x v="2"/>
    <x v="1"/>
    <n v="0"/>
    <m/>
    <m/>
    <m/>
    <m/>
    <s v="KHAN ABDOOL EST TRUSTEE"/>
    <m/>
    <s v="64 2ND ST BARATARIA"/>
    <s v=" WEST INDIES"/>
  </r>
  <r>
    <x v="3682"/>
    <s v="18E17S320030  02960 0030"/>
    <s v="7492"/>
    <s v="PINE RIDGE UNITS 3 &amp; 4"/>
    <s v="0100"/>
    <s v="Single Family Residential"/>
    <s v="09"/>
    <s v="18S"/>
    <s v="18E"/>
    <s v="STANDARD"/>
    <x v="0"/>
    <n v="50010"/>
    <n v="1.1499999999999999"/>
    <s v="000X"/>
    <n v="4338"/>
    <s v="N"/>
    <x v="179"/>
    <s v="TER"/>
    <m/>
    <s v="BEVERLY HILLS"/>
    <m/>
    <s v="PINE RIDGE UNIT 3 PB 8 PG 51 LOT 3 BLK 296"/>
    <n v="170845"/>
    <n v="18370"/>
    <n v="152475"/>
    <n v="118854"/>
    <n v="93854"/>
    <x v="0"/>
    <x v="1212"/>
    <n v="78800"/>
    <n v="829"/>
    <n v="1430"/>
    <x v="0"/>
    <s v="WARRANTY DEED"/>
    <n v="1"/>
    <x v="1"/>
    <x v="1"/>
    <x v="0"/>
    <m/>
    <n v="1859"/>
    <n v="32"/>
    <x v="0"/>
    <x v="0"/>
    <n v="2594"/>
    <m/>
    <m/>
    <m/>
    <m/>
    <s v="GARRISON MARK D"/>
    <s v="GARRISON SHELLEY W"/>
    <s v="4338 N CAMWOOD TER"/>
    <s v="BEVERLY HILLS FL 34465 2928"/>
  </r>
  <r>
    <x v="3683"/>
    <s v="18E17S320030  02990 0080"/>
    <s v="7492"/>
    <s v="PINE RIDGE UNITS 3 &amp; 4"/>
    <s v="0100"/>
    <s v="Single Family Residential"/>
    <s v="09"/>
    <s v="18S"/>
    <s v="18E"/>
    <s v="STANDARD"/>
    <x v="0"/>
    <n v="43750"/>
    <n v="1"/>
    <s v="000X"/>
    <n v="4427"/>
    <s v="N"/>
    <x v="95"/>
    <s v="AVE"/>
    <m/>
    <s v="BEVERLY HILLS"/>
    <m/>
    <s v="PINE RIDGE UNIT 3 PB 8 PG 51 LOT 8 BLK 299"/>
    <n v="221233"/>
    <n v="16070"/>
    <n v="205163"/>
    <n v="159249"/>
    <n v="134249"/>
    <x v="0"/>
    <x v="500"/>
    <n v="168900"/>
    <n v="1470"/>
    <n v="134"/>
    <x v="0"/>
    <s v="WARRANTY DEED"/>
    <n v="1"/>
    <x v="18"/>
    <x v="1"/>
    <x v="0"/>
    <m/>
    <n v="2291"/>
    <n v="32"/>
    <x v="1"/>
    <x v="0"/>
    <n v="3275"/>
    <m/>
    <m/>
    <m/>
    <m/>
    <s v="SHUFFIELD MILTON"/>
    <s v="SHUFFIELD RITA"/>
    <s v="4427 N BUTTERNUT AVE"/>
    <s v="BEVERLY HILLS FL 34465"/>
  </r>
  <r>
    <x v="3684"/>
    <s v="18E17S320030  02990 0090"/>
    <s v="7492"/>
    <s v="PINE RIDGE UNITS 3 &amp; 4"/>
    <s v="0000"/>
    <s v="Vacant Residential"/>
    <s v="09"/>
    <s v="18S"/>
    <s v="18E"/>
    <s v="STANDARD"/>
    <x v="1"/>
    <n v="43750"/>
    <n v="1"/>
    <s v="000X"/>
    <n v="4465"/>
    <s v="N"/>
    <x v="95"/>
    <s v="AVE"/>
    <m/>
    <s v="BEVERLY HILLS"/>
    <m/>
    <s v="PINE RIDGE UNIT 3 PB 8 PG 51 LOT 9 BLK 299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LEE WE SOUK &amp; SHIN JA"/>
    <m/>
    <s v="1036 EASTBROOK RD"/>
    <s v="MARTINSVILLE NJ 08836 2302"/>
  </r>
  <r>
    <x v="3685"/>
    <s v="18E17S320030  03280 0080"/>
    <s v="7492"/>
    <s v="PINE RIDGE UNITS 3 &amp; 4"/>
    <s v="0000"/>
    <s v="Vacant Residential"/>
    <s v="10"/>
    <s v="18S"/>
    <s v="18E"/>
    <s v="1.0 TO 2.5 ACRES HIGH"/>
    <x v="1"/>
    <n v="67746"/>
    <n v="1.56"/>
    <s v="000X"/>
    <n v="4454"/>
    <s v="N"/>
    <x v="177"/>
    <s v="PT"/>
    <m/>
    <s v="BEVERLY HILLS"/>
    <m/>
    <s v="PINE RIDGE UNIT 3 PB 8 PG 51 LOT 8 BLK 328 "/>
    <n v="19440"/>
    <n v="19440"/>
    <n v="0"/>
    <n v="19440"/>
    <n v="19440"/>
    <x v="1"/>
    <x v="23"/>
    <m/>
    <m/>
    <m/>
    <x v="2"/>
    <m/>
    <m/>
    <x v="6"/>
    <x v="2"/>
    <x v="2"/>
    <m/>
    <m/>
    <m/>
    <x v="2"/>
    <x v="1"/>
    <n v="0"/>
    <m/>
    <m/>
    <m/>
    <m/>
    <s v="HUGO FELICIANO O &amp; ANTONIA M"/>
    <m/>
    <s v="257 SILVERWOOD DR"/>
    <s v="MERRITT NC 28556 9636"/>
  </r>
  <r>
    <x v="3686"/>
    <s v="18E17S320030  03280 0150"/>
    <s v="7492"/>
    <s v="PINE RIDGE UNITS 3 &amp; 4"/>
    <s v="0100"/>
    <s v="Single Family Residential"/>
    <s v="10"/>
    <s v="18S"/>
    <s v="18E"/>
    <s v="STANDARD"/>
    <x v="0"/>
    <n v="46004"/>
    <n v="1.06"/>
    <s v="000X"/>
    <n v="2498"/>
    <s v="W"/>
    <x v="100"/>
    <s v="DR"/>
    <m/>
    <s v="BEVERLY HILLS"/>
    <m/>
    <s v="PINE RIDGE UNIT 3 PB 8 PG 51 LOT 15 BLK 328"/>
    <n v="201732"/>
    <n v="16900"/>
    <n v="184832"/>
    <n v="143056"/>
    <n v="117556"/>
    <x v="0"/>
    <x v="807"/>
    <n v="11000"/>
    <n v="944"/>
    <n v="1320"/>
    <x v="1"/>
    <s v="WARRANTY DEED"/>
    <n v="1"/>
    <x v="26"/>
    <x v="1"/>
    <x v="0"/>
    <m/>
    <n v="1901"/>
    <n v="32"/>
    <x v="0"/>
    <x v="0"/>
    <n v="2891"/>
    <m/>
    <m/>
    <m/>
    <m/>
    <s v="ELEFTHERIOU DEMETRIOS"/>
    <s v="ELEFTHERIOU ARETY"/>
    <s v="2498 W APRICOT DR"/>
    <s v="BEVERLY HILLS FL 34465 3056"/>
  </r>
  <r>
    <x v="3687"/>
    <s v="18E17S320030  03280 0260"/>
    <s v="7492"/>
    <s v="PINE RIDGE UNITS 3 &amp; 4"/>
    <s v="0000"/>
    <s v="Vacant Residential"/>
    <s v="10"/>
    <s v="18S"/>
    <s v="18E"/>
    <s v="STANDARD"/>
    <x v="1"/>
    <n v="50727"/>
    <n v="1.1599999999999999"/>
    <s v="000X"/>
    <n v="2543"/>
    <s v="W"/>
    <x v="122"/>
    <s v="DR"/>
    <m/>
    <s v="BEVERLY HILLS"/>
    <m/>
    <s v="PINE RIDGE UNIT 3 PB 8 PG 51 LOT 26 BLK 328"/>
    <n v="18630"/>
    <n v="18630"/>
    <n v="0"/>
    <n v="18630"/>
    <n v="18630"/>
    <x v="1"/>
    <x v="156"/>
    <n v="76500"/>
    <n v="1994"/>
    <n v="2330"/>
    <x v="1"/>
    <s v="WARRANTY DEED"/>
    <m/>
    <x v="6"/>
    <x v="2"/>
    <x v="2"/>
    <m/>
    <m/>
    <m/>
    <x v="2"/>
    <x v="1"/>
    <n v="0"/>
    <m/>
    <m/>
    <m/>
    <m/>
    <s v="BAEK JIN"/>
    <s v="SONN YOUNGSUN"/>
    <s v="C1505 GALLERIA PALACE 212 OLYMPICRO"/>
    <s v=" 05553 REPUBLIC OF KOREA"/>
  </r>
  <r>
    <x v="3688"/>
    <s v="18E17S320030  03280 0390"/>
    <s v="7492"/>
    <s v="PINE RIDGE UNITS 3 &amp; 4"/>
    <s v="0000"/>
    <s v="Vacant Residential"/>
    <s v="10"/>
    <s v="18S"/>
    <s v="18E"/>
    <s v="STANDARD"/>
    <x v="1"/>
    <n v="48283"/>
    <n v="1.1100000000000001"/>
    <s v="000X"/>
    <n v="4601"/>
    <s v="N"/>
    <x v="99"/>
    <s v="DR"/>
    <m/>
    <s v="BEVERLY HILLS"/>
    <m/>
    <s v="PINE RIDGE UNIT 3 PB 8 PG 51 LOT 39 BLK 328"/>
    <n v="17730"/>
    <n v="17730"/>
    <n v="0"/>
    <n v="17730"/>
    <n v="17730"/>
    <x v="1"/>
    <x v="325"/>
    <n v="16200"/>
    <n v="873"/>
    <n v="695"/>
    <x v="1"/>
    <s v="FROM DEVELOPERS"/>
    <m/>
    <x v="6"/>
    <x v="2"/>
    <x v="2"/>
    <m/>
    <m/>
    <m/>
    <x v="2"/>
    <x v="1"/>
    <n v="0"/>
    <m/>
    <m/>
    <m/>
    <m/>
    <s v="KIM PYUNG KWAN"/>
    <s v="KIM MYUNG SOOK"/>
    <s v="42 FREDERIC DR"/>
    <s v="OCEAN NJ 07712 7237"/>
  </r>
  <r>
    <x v="3689"/>
    <s v="18E17S320030  03290 0070"/>
    <s v="7492"/>
    <s v="PINE RIDGE UNITS 3 &amp; 4"/>
    <s v="0100"/>
    <s v="Single Family Residential"/>
    <s v="10"/>
    <s v="18S"/>
    <s v="18E"/>
    <s v="STANDARD"/>
    <x v="0"/>
    <n v="47056"/>
    <n v="1.08"/>
    <s v="000X"/>
    <n v="2523"/>
    <s v="W"/>
    <x v="152"/>
    <s v="DR"/>
    <m/>
    <s v="BEVERLY HILLS"/>
    <m/>
    <s v="PINE RIDGE UNIT 3 PB 8 PG 51 LOT 7 BLK 329"/>
    <n v="197271"/>
    <n v="17280"/>
    <n v="179991"/>
    <n v="139882"/>
    <n v="114882"/>
    <x v="0"/>
    <x v="167"/>
    <n v="131000"/>
    <n v="1381"/>
    <n v="2386"/>
    <x v="0"/>
    <s v="WARRANTY DEED"/>
    <n v="1"/>
    <x v="33"/>
    <x v="1"/>
    <x v="0"/>
    <m/>
    <n v="1948"/>
    <n v="32"/>
    <x v="0"/>
    <x v="0"/>
    <n v="2838"/>
    <m/>
    <m/>
    <m/>
    <m/>
    <s v="JOHANSON DEAN R"/>
    <s v="JOHANSON FAYE LOU L"/>
    <s v="2523 W MESA VERDA DR"/>
    <s v="BEVERLY HILLS FL 34465 3081"/>
  </r>
  <r>
    <x v="3690"/>
    <s v="18E17S320030  03290 0080"/>
    <s v="7492"/>
    <s v="PINE RIDGE UNITS 3 &amp; 4"/>
    <s v="0100"/>
    <s v="Single Family Residential"/>
    <s v="10"/>
    <s v="18S"/>
    <s v="18E"/>
    <s v="STANDARD"/>
    <x v="0"/>
    <n v="45707"/>
    <n v="1.05"/>
    <s v="000X"/>
    <n v="2535"/>
    <s v="W"/>
    <x v="152"/>
    <s v="DR"/>
    <m/>
    <s v="BEVERLY HILLS"/>
    <m/>
    <s v="PINE RIDGE UNIT 3 PB 8 PG 51 LOT 8 BLK 329"/>
    <n v="153878"/>
    <n v="16790"/>
    <n v="137088"/>
    <n v="113788"/>
    <n v="88288"/>
    <x v="0"/>
    <x v="643"/>
    <n v="100000"/>
    <n v="2531"/>
    <n v="126"/>
    <x v="0"/>
    <s v="WARRANTY DEED"/>
    <n v="1"/>
    <x v="2"/>
    <x v="1"/>
    <x v="0"/>
    <m/>
    <n v="1501"/>
    <n v="32"/>
    <x v="1"/>
    <x v="0"/>
    <n v="2553"/>
    <m/>
    <m/>
    <m/>
    <m/>
    <s v="WILLIAMS RONALD J"/>
    <s v="WILLIAMS ONALEE M"/>
    <s v="2535 W MESA VERDE DR"/>
    <s v="BEVERLY HILLS FL 34465"/>
  </r>
  <r>
    <x v="3691"/>
    <s v="18E17S320030  03290 0160"/>
    <s v="7492"/>
    <s v="PINE RIDGE UNITS 3 &amp; 4"/>
    <s v="0100"/>
    <s v="Single Family Residential"/>
    <s v="10"/>
    <s v="18S"/>
    <s v="18E"/>
    <s v="STANDARD"/>
    <x v="0"/>
    <n v="47520"/>
    <n v="1.0900000000000001"/>
    <s v="000X"/>
    <n v="2552"/>
    <s v="W"/>
    <x v="122"/>
    <s v="DR"/>
    <m/>
    <s v="BEVERLY HILLS"/>
    <m/>
    <s v="PINE RIDGE UNIT 3 PB 8 PG 51 LOT 16 BLK 329"/>
    <n v="294557"/>
    <n v="17450"/>
    <n v="277107"/>
    <n v="283762"/>
    <n v="258762"/>
    <x v="0"/>
    <x v="1213"/>
    <n v="367500"/>
    <n v="3050"/>
    <n v="1654"/>
    <x v="0"/>
    <s v="WARRANTY DEED"/>
    <n v="1"/>
    <x v="0"/>
    <x v="0"/>
    <x v="0"/>
    <m/>
    <n v="2786"/>
    <n v="32"/>
    <x v="0"/>
    <x v="0"/>
    <n v="3787"/>
    <m/>
    <m/>
    <m/>
    <m/>
    <s v="RAUSCH MICHAEL J"/>
    <s v="RAUSCH ELIZABETH P"/>
    <s v="2552 W AXELWOOD DR"/>
    <s v="BEVERLY HILLS FL 34465"/>
  </r>
  <r>
    <x v="3692"/>
    <s v="18E17S320030  02940 0050"/>
    <s v="7492"/>
    <s v="PINE RIDGE UNITS 3 &amp; 4"/>
    <s v="0000"/>
    <s v="Vacant Residential"/>
    <s v="09"/>
    <s v="18S"/>
    <s v="18E"/>
    <s v="STANDARD"/>
    <x v="1"/>
    <n v="48053"/>
    <n v="1.1000000000000001"/>
    <s v="000X"/>
    <n v="4520"/>
    <s v="N"/>
    <x v="94"/>
    <s v="TER"/>
    <m/>
    <s v="BEVERLY HILLS"/>
    <m/>
    <s v="PINE RIDGE UNIT 3 PB 8 PG 51 LOT 5 BLK 294"/>
    <n v="17650"/>
    <n v="17650"/>
    <n v="0"/>
    <n v="17650"/>
    <n v="17650"/>
    <x v="1"/>
    <x v="167"/>
    <n v="12000"/>
    <n v="1384"/>
    <n v="1526"/>
    <x v="1"/>
    <s v="WARRANTY DEED"/>
    <m/>
    <x v="6"/>
    <x v="2"/>
    <x v="2"/>
    <m/>
    <m/>
    <m/>
    <x v="2"/>
    <x v="1"/>
    <n v="0"/>
    <m/>
    <m/>
    <m/>
    <m/>
    <s v="CUSHING ROBIN"/>
    <s v="CUSHING KAREN"/>
    <s v="4535 N CANDLEWOOD DR"/>
    <s v="BEVERLY HILLS FL 34465"/>
  </r>
  <r>
    <x v="3693"/>
    <s v="18E17S320030  02940 0140"/>
    <s v="7492"/>
    <s v="PINE RIDGE UNITS 3 &amp; 4"/>
    <s v="0100"/>
    <s v="Single Family Residential"/>
    <s v="09"/>
    <s v="18S"/>
    <s v="18E"/>
    <s v="STANDARD"/>
    <x v="0"/>
    <n v="48790"/>
    <n v="1.1200000000000001"/>
    <s v="000X"/>
    <n v="4563"/>
    <s v="N"/>
    <x v="90"/>
    <s v="DR"/>
    <m/>
    <s v="BEVERLY HILLS"/>
    <m/>
    <s v="PINE RIDGE UNIT 3 PB 8 PG 51 LOT 14 BLK 294"/>
    <n v="192038"/>
    <n v="17920"/>
    <n v="174118"/>
    <n v="133528"/>
    <n v="108528"/>
    <x v="0"/>
    <x v="574"/>
    <n v="11000"/>
    <n v="1209"/>
    <n v="2199"/>
    <x v="1"/>
    <s v="WARRANTY DEED"/>
    <n v="1"/>
    <x v="18"/>
    <x v="1"/>
    <x v="0"/>
    <m/>
    <n v="1857"/>
    <n v="32"/>
    <x v="0"/>
    <x v="0"/>
    <n v="2697"/>
    <m/>
    <m/>
    <m/>
    <m/>
    <s v="EBERHART JOSEPH N"/>
    <s v="JOSEPH N EBERHART AND BARBARA A"/>
    <s v="4563 N CANDLEWOOD DR"/>
    <s v="BEVERLY HILLS FL 34465"/>
  </r>
  <r>
    <x v="3694"/>
    <s v="18E17S320030  02950 0020"/>
    <s v="7492"/>
    <s v="PINE RIDGE UNITS 3 &amp; 4"/>
    <s v="0100"/>
    <s v="Single Family Residential"/>
    <s v="09"/>
    <s v="18S"/>
    <s v="18E"/>
    <s v="STANDARD"/>
    <x v="0"/>
    <n v="44047"/>
    <n v="1.01"/>
    <s v="000X"/>
    <n v="3854"/>
    <s v="W"/>
    <x v="178"/>
    <s v="LN"/>
    <m/>
    <s v="BEVERLY HILLS"/>
    <m/>
    <s v="PINE RIDGE UNIT 3 PB 8 PG 51 LOT 2 BLK 295"/>
    <n v="274144"/>
    <n v="16180"/>
    <n v="257964"/>
    <n v="218358"/>
    <n v="193358"/>
    <x v="0"/>
    <x v="536"/>
    <n v="13800"/>
    <n v="1449"/>
    <n v="1135"/>
    <x v="1"/>
    <s v="WARRANTY DEED"/>
    <n v="1"/>
    <x v="20"/>
    <x v="1"/>
    <x v="1"/>
    <m/>
    <n v="2602"/>
    <n v="32"/>
    <x v="0"/>
    <x v="0"/>
    <n v="3806"/>
    <m/>
    <m/>
    <m/>
    <m/>
    <s v="NELSON HERSHEL JEAN"/>
    <s v="NELSON JUDITH IRENE"/>
    <s v="3854 W CATALPA LN"/>
    <s v="BEVERLY HILLS FL 34465"/>
  </r>
  <r>
    <x v="3695"/>
    <s v="18E17S320030  02960 0020"/>
    <s v="7492"/>
    <s v="PINE RIDGE UNITS 3 &amp; 4"/>
    <s v="0100"/>
    <s v="Single Family Residential"/>
    <s v="09"/>
    <s v="18S"/>
    <s v="18E"/>
    <s v="STANDARD"/>
    <x v="0"/>
    <n v="52513"/>
    <n v="1.21"/>
    <s v="000X"/>
    <n v="4374"/>
    <s v="N"/>
    <x v="179"/>
    <s v="TER"/>
    <m/>
    <s v="BEVERLY HILLS"/>
    <m/>
    <s v="PINE RIDGE UNIT 3 PB 8 PG 51 LOT 2 BLK 296"/>
    <n v="254551"/>
    <n v="19290"/>
    <n v="235261"/>
    <n v="202254"/>
    <n v="177254"/>
    <x v="0"/>
    <x v="246"/>
    <n v="75000"/>
    <n v="2014"/>
    <n v="2126"/>
    <x v="1"/>
    <s v="WARRANTY DEED"/>
    <n v="1"/>
    <x v="3"/>
    <x v="1"/>
    <x v="0"/>
    <m/>
    <n v="2172"/>
    <n v="32"/>
    <x v="0"/>
    <x v="0"/>
    <n v="3462"/>
    <m/>
    <m/>
    <m/>
    <m/>
    <s v="STEWART CLARENCE W"/>
    <s v="STEWART PAULETTE M"/>
    <s v="4374 N CAMWOOD TER"/>
    <s v="BEVERLY HILLS FL 34465"/>
  </r>
  <r>
    <x v="3696"/>
    <s v="18E17S320030  02960 0050"/>
    <s v="7492"/>
    <s v="PINE RIDGE UNITS 3 &amp; 4"/>
    <s v="0100"/>
    <s v="Single Family Residential"/>
    <s v="09"/>
    <s v="18S"/>
    <s v="18E"/>
    <s v="1.0 TO 2.5 ACRES HIGH"/>
    <x v="0"/>
    <n v="54385"/>
    <n v="1.25"/>
    <s v="000X"/>
    <n v="4301"/>
    <s v="N"/>
    <x v="94"/>
    <s v="TER"/>
    <m/>
    <s v="BEVERLY HILLS"/>
    <m/>
    <s v="PINE RIDGE UNIT 3 PB 8 PG 51 LOT 5 BLK 296"/>
    <n v="207308"/>
    <n v="15610"/>
    <n v="191698"/>
    <n v="207308"/>
    <n v="207308"/>
    <x v="1"/>
    <x v="641"/>
    <n v="242000"/>
    <n v="3019"/>
    <n v="1744"/>
    <x v="0"/>
    <s v="WARRANTY DEED"/>
    <n v="1"/>
    <x v="33"/>
    <x v="1"/>
    <x v="0"/>
    <m/>
    <n v="1888"/>
    <n v="32"/>
    <x v="0"/>
    <x v="0"/>
    <n v="2794"/>
    <m/>
    <m/>
    <m/>
    <m/>
    <s v="BAILEY DUTCH W"/>
    <m/>
    <s v="4301 N CANARYWOOD TER"/>
    <s v="BEVERLY HILLS FL 34465"/>
  </r>
  <r>
    <x v="3697"/>
    <s v="18E17S320030  02990 0010"/>
    <s v="7492"/>
    <s v="PINE RIDGE UNITS 3 &amp; 4"/>
    <s v="0000"/>
    <s v="Vacant Residential"/>
    <s v="09"/>
    <s v="18S"/>
    <s v="18E"/>
    <s v="STANDARD"/>
    <x v="1"/>
    <n v="51116"/>
    <n v="1.17"/>
    <s v="000X"/>
    <n v="4600"/>
    <s v="N"/>
    <x v="88"/>
    <s v="LOOP"/>
    <m/>
    <s v="BEVERLY HILLS"/>
    <m/>
    <s v="PINE RIDGE UNIT 3 PB 8 PG 51 LOT 1 BLK 299"/>
    <n v="18780"/>
    <n v="18780"/>
    <n v="0"/>
    <n v="18780"/>
    <n v="18780"/>
    <x v="1"/>
    <x v="288"/>
    <n v="60000"/>
    <n v="1817"/>
    <n v="715"/>
    <x v="1"/>
    <s v="WARRANTY DEED"/>
    <m/>
    <x v="6"/>
    <x v="2"/>
    <x v="2"/>
    <m/>
    <m/>
    <m/>
    <x v="2"/>
    <x v="1"/>
    <n v="0"/>
    <m/>
    <m/>
    <m/>
    <m/>
    <s v="LOGINS DIMITRY"/>
    <s v="LOGINS IRINA"/>
    <s v="2422 NE 10TH ST"/>
    <s v="HALLANDALE FL 33009"/>
  </r>
  <r>
    <x v="3698"/>
    <s v="18E17S320030  03280 0010"/>
    <s v="7492"/>
    <s v="PINE RIDGE UNITS 3 &amp; 4"/>
    <s v="0000"/>
    <s v="Vacant Residential"/>
    <s v="10"/>
    <s v="18S"/>
    <s v="18E"/>
    <s v="STANDARD"/>
    <x v="1"/>
    <n v="45259"/>
    <n v="1.04"/>
    <s v="000X"/>
    <n v="2824"/>
    <s v="W"/>
    <x v="100"/>
    <s v="DR"/>
    <m/>
    <s v="BEVERLY HILLS"/>
    <m/>
    <s v="PINE RIDGE UNIT 3 PB 8 PG 51 LOT 1 BLK 328 "/>
    <n v="16620"/>
    <n v="16620"/>
    <n v="0"/>
    <n v="16620"/>
    <n v="16620"/>
    <x v="1"/>
    <x v="298"/>
    <n v="10700"/>
    <n v="777"/>
    <n v="808"/>
    <x v="1"/>
    <s v="WARRANTY DEED"/>
    <m/>
    <x v="6"/>
    <x v="2"/>
    <x v="2"/>
    <m/>
    <m/>
    <m/>
    <x v="2"/>
    <x v="1"/>
    <n v="0"/>
    <m/>
    <m/>
    <m/>
    <m/>
    <s v="LOWRY ROBERT H &amp; BARBARA H"/>
    <m/>
    <s v="7202 PEEKSKILL DR"/>
    <s v="FREDERICK MD 21702 2112"/>
  </r>
  <r>
    <x v="3699"/>
    <s v="18E17S320030  03280 0020"/>
    <s v="7492"/>
    <s v="PINE RIDGE UNITS 3 &amp; 4"/>
    <s v="0100"/>
    <s v="Single Family Residential"/>
    <s v="10"/>
    <s v="18S"/>
    <s v="18E"/>
    <s v="STANDARD"/>
    <x v="0"/>
    <n v="46709"/>
    <n v="1.07"/>
    <s v="000X"/>
    <n v="2810"/>
    <s v="W"/>
    <x v="100"/>
    <s v="DR"/>
    <m/>
    <s v="BEVERLY HILLS"/>
    <m/>
    <s v="PINE RIDGE UNIT 3 PB 8 PG 51 LOT 2 BLK 328 "/>
    <n v="281838"/>
    <n v="17160"/>
    <n v="264678"/>
    <n v="222360"/>
    <n v="197360"/>
    <x v="0"/>
    <x v="338"/>
    <n v="215000"/>
    <n v="1578"/>
    <n v="2049"/>
    <x v="0"/>
    <s v="WARRANTY DEED"/>
    <n v="1"/>
    <x v="23"/>
    <x v="0"/>
    <x v="1"/>
    <m/>
    <n v="2563"/>
    <n v="32"/>
    <x v="0"/>
    <x v="0"/>
    <n v="3829"/>
    <m/>
    <m/>
    <m/>
    <m/>
    <s v="WILLIAMS JACK L"/>
    <m/>
    <s v="2810 W APRICOT DR"/>
    <s v="BEVERLY HILLS FL 34465"/>
  </r>
  <r>
    <x v="3700"/>
    <s v="18E17S320030  03280 0040"/>
    <s v="7492"/>
    <s v="PINE RIDGE UNITS 3 &amp; 4"/>
    <s v="0100"/>
    <s v="Single Family Residential"/>
    <s v="10"/>
    <s v="18S"/>
    <s v="18E"/>
    <s v="1.0 TO 2.5 ACRES HIGH"/>
    <x v="0"/>
    <n v="58930"/>
    <n v="1.35"/>
    <s v="000X"/>
    <n v="2784"/>
    <s v="W"/>
    <x v="100"/>
    <s v="DR"/>
    <m/>
    <s v="BEVERLY HILLS"/>
    <m/>
    <s v="PINE RIDGE UNIT 3 PB 8 PG 51 LOT 4 BLK 328"/>
    <n v="195781"/>
    <n v="16910"/>
    <n v="178871"/>
    <n v="146006"/>
    <n v="121006"/>
    <x v="0"/>
    <x v="469"/>
    <n v="266000"/>
    <n v="1905"/>
    <n v="1963"/>
    <x v="0"/>
    <s v="WARRANTY DEED"/>
    <n v="1"/>
    <x v="16"/>
    <x v="1"/>
    <x v="0"/>
    <m/>
    <n v="2010"/>
    <n v="32"/>
    <x v="0"/>
    <x v="0"/>
    <n v="2820"/>
    <m/>
    <m/>
    <m/>
    <m/>
    <s v="TALAR CHRIS M"/>
    <s v="TALAR MARGARET K"/>
    <s v="PO BOX 640098"/>
    <s v="BEVERLY HILLS FL 34464"/>
  </r>
  <r>
    <x v="3701"/>
    <s v="18E17S320030  03290 0100"/>
    <s v="7492"/>
    <s v="PINE RIDGE UNITS 3 &amp; 4"/>
    <s v="0000"/>
    <s v="Vacant Residential"/>
    <s v="10"/>
    <s v="18S"/>
    <s v="18E"/>
    <s v="STANDARD"/>
    <x v="1"/>
    <n v="50995"/>
    <n v="1.17"/>
    <s v="000X"/>
    <n v="2555"/>
    <s v="W"/>
    <x v="152"/>
    <s v="DR"/>
    <m/>
    <s v="BEVERLY HILLS"/>
    <m/>
    <s v="PINE RIDGE UNIT 3 PB 8 PG 51 LOT 10 BLK 329"/>
    <n v="18730"/>
    <n v="18730"/>
    <n v="0"/>
    <n v="18730"/>
    <n v="18730"/>
    <x v="1"/>
    <x v="315"/>
    <n v="50000"/>
    <n v="1757"/>
    <n v="1977"/>
    <x v="1"/>
    <s v="WARRANTY DEED"/>
    <m/>
    <x v="6"/>
    <x v="2"/>
    <x v="2"/>
    <m/>
    <m/>
    <m/>
    <x v="2"/>
    <x v="1"/>
    <n v="0"/>
    <m/>
    <m/>
    <m/>
    <m/>
    <s v="SINGH ADELINE"/>
    <m/>
    <s v="11 RAMUZ DR"/>
    <s v="ESSEX SS09 JA UNITED KINGDOM"/>
  </r>
  <r>
    <x v="3702"/>
    <s v="18E17S320030  03290 0190"/>
    <s v="7492"/>
    <s v="PINE RIDGE UNITS 3 &amp; 4"/>
    <s v="0000"/>
    <s v="Vacant Residential"/>
    <s v="10"/>
    <s v="18S"/>
    <s v="18E"/>
    <s v="STANDARD"/>
    <x v="1"/>
    <n v="47061"/>
    <n v="1.08"/>
    <s v="000X"/>
    <n v="2462"/>
    <s v="W"/>
    <x v="122"/>
    <s v="DR"/>
    <m/>
    <s v="BEVERLY HILLS"/>
    <m/>
    <s v="PINE RIDGE UNIT 3 PB 8 PG 51 LOT 19 BLK 329"/>
    <n v="17290"/>
    <n v="17290"/>
    <n v="0"/>
    <n v="17290"/>
    <n v="17290"/>
    <x v="1"/>
    <x v="1214"/>
    <n v="24000"/>
    <n v="3070"/>
    <n v="1708"/>
    <x v="1"/>
    <s v="WARRANTY DEED"/>
    <m/>
    <x v="6"/>
    <x v="2"/>
    <x v="2"/>
    <m/>
    <m/>
    <m/>
    <x v="2"/>
    <x v="1"/>
    <n v="0"/>
    <m/>
    <m/>
    <m/>
    <m/>
    <s v="THOR DONALD H JR"/>
    <m/>
    <s v="4141 W BONANZA DR"/>
    <s v="BEVERLY HILLS FL 34465"/>
  </r>
  <r>
    <x v="3703"/>
    <s v="18E17S320030  02970 0060"/>
    <s v="7492"/>
    <s v="PINE RIDGE UNITS 3 &amp; 4"/>
    <s v="0100"/>
    <s v="Single Family Residential"/>
    <s v="09"/>
    <s v="18S"/>
    <s v="18E"/>
    <s v="STANDARD"/>
    <x v="0"/>
    <n v="50008"/>
    <n v="1.1499999999999999"/>
    <s v="000X"/>
    <n v="4337"/>
    <s v="N"/>
    <x v="179"/>
    <s v="TER"/>
    <m/>
    <s v="BEVERLY HILLS"/>
    <m/>
    <s v="PINE RIDGE UNIT 3 PB 8 PG 51 LOT 6 BLK 297"/>
    <n v="269406"/>
    <n v="18370"/>
    <n v="251036"/>
    <n v="211849"/>
    <n v="186849"/>
    <x v="0"/>
    <x v="129"/>
    <n v="45900"/>
    <n v="1742"/>
    <n v="2284"/>
    <x v="1"/>
    <s v="WARRANTY DEED"/>
    <n v="1"/>
    <x v="0"/>
    <x v="1"/>
    <x v="0"/>
    <n v="1"/>
    <n v="2487"/>
    <n v="32"/>
    <x v="0"/>
    <x v="0"/>
    <n v="3592"/>
    <m/>
    <m/>
    <m/>
    <m/>
    <s v="VALENCHIS JOSEPH J"/>
    <s v="VALENCHIS NANCY D"/>
    <s v="4337 N CAMWOOD TER"/>
    <s v="BEVERLY HILLS FL 34465 2929"/>
  </r>
  <r>
    <x v="3704"/>
    <s v="18E17S320030  02980 0060"/>
    <s v="7492"/>
    <s v="PINE RIDGE UNITS 3 &amp; 4"/>
    <s v="0100"/>
    <s v="Single Family Residential"/>
    <s v="09"/>
    <s v="18S"/>
    <s v="18E"/>
    <s v="STANDARD"/>
    <x v="0"/>
    <n v="50059"/>
    <n v="1.1499999999999999"/>
    <s v="000X"/>
    <n v="4335"/>
    <s v="N"/>
    <x v="180"/>
    <s v="TER"/>
    <m/>
    <s v="BEVERLY HILLS"/>
    <m/>
    <s v="PINE RIDGE UNIT 3 PB 8 PG 51 LOT 6 BLK 298"/>
    <n v="274524"/>
    <n v="18390"/>
    <n v="256134"/>
    <n v="274524"/>
    <n v="249524"/>
    <x v="0"/>
    <x v="1215"/>
    <n v="22000"/>
    <n v="2822"/>
    <n v="267"/>
    <x v="1"/>
    <s v="WARRANTY DEED"/>
    <n v="1"/>
    <x v="12"/>
    <x v="1"/>
    <x v="1"/>
    <m/>
    <n v="2089"/>
    <n v="32"/>
    <x v="0"/>
    <x v="0"/>
    <n v="3111"/>
    <m/>
    <m/>
    <m/>
    <m/>
    <s v="CONTRERAS FRANCISCO"/>
    <s v="LANDHEER BRENDA S"/>
    <s v="4335 N BREADNUT TER"/>
    <s v="BEVERLY HILLS FL 34465"/>
  </r>
  <r>
    <x v="3705"/>
    <s v="18E17S320030  02980 0070"/>
    <s v="7492"/>
    <s v="PINE RIDGE UNITS 3 &amp; 4"/>
    <s v="0000"/>
    <s v="Vacant Residential"/>
    <s v="09"/>
    <s v="18S"/>
    <s v="18E"/>
    <s v="STANDARD"/>
    <x v="1"/>
    <n v="49984"/>
    <n v="1.1499999999999999"/>
    <s v="000X"/>
    <n v="4423"/>
    <s v="N"/>
    <x v="180"/>
    <s v="TER"/>
    <m/>
    <s v="BEVERLY HILLS"/>
    <m/>
    <s v="PINE RIDGE UNIT 3 PB 8 PG 51 LOT 7 BLK 298 "/>
    <n v="18360"/>
    <n v="18360"/>
    <n v="0"/>
    <n v="18360"/>
    <n v="18360"/>
    <x v="1"/>
    <x v="232"/>
    <n v="22300"/>
    <n v="1179"/>
    <n v="2087"/>
    <x v="1"/>
    <s v="FROM DEVELOPERS"/>
    <m/>
    <x v="6"/>
    <x v="2"/>
    <x v="2"/>
    <m/>
    <m/>
    <m/>
    <x v="2"/>
    <x v="1"/>
    <n v="0"/>
    <m/>
    <m/>
    <m/>
    <m/>
    <s v="MACKIE WILLIAM C &amp; MARY DIANE"/>
    <s v="TRSTEES MACKIE FAMILY REV TRST"/>
    <s v="PO BOX 966"/>
    <s v="MERRIMACK NH 03054 0966"/>
  </r>
  <r>
    <x v="3706"/>
    <s v="18E17S320030  03280 0090"/>
    <s v="7492"/>
    <s v="PINE RIDGE UNITS 3 &amp; 4"/>
    <s v="0100"/>
    <s v="Single Family Residential"/>
    <s v="10"/>
    <s v="18S"/>
    <s v="18E"/>
    <s v="1.0 TO 2.5 ACRES HIGH"/>
    <x v="0"/>
    <n v="72623"/>
    <n v="1.67"/>
    <s v="000X"/>
    <n v="4440"/>
    <s v="N"/>
    <x v="177"/>
    <s v="PT"/>
    <m/>
    <s v="BEVERLY HILLS"/>
    <m/>
    <s v="PINE RIDGE UNIT 3 PB 8 PG 51 LOT 9 BLK 328"/>
    <n v="340789"/>
    <n v="20840"/>
    <n v="319949"/>
    <n v="281108"/>
    <n v="251108"/>
    <x v="0"/>
    <x v="1216"/>
    <n v="402000"/>
    <n v="2785"/>
    <n v="1644"/>
    <x v="0"/>
    <s v="WARRANTY DEED"/>
    <n v="1"/>
    <x v="23"/>
    <x v="0"/>
    <x v="0"/>
    <n v="1"/>
    <n v="3427"/>
    <n v="32"/>
    <x v="0"/>
    <x v="0"/>
    <n v="5552"/>
    <m/>
    <m/>
    <m/>
    <m/>
    <s v="LEAZOTT CHARLES G"/>
    <s v="LEAZOTT ANNALIESE J"/>
    <s v="4440 N BEACH PT"/>
    <s v="BEVERLY HILLS FL 34465 4539"/>
  </r>
  <r>
    <x v="3707"/>
    <s v="18E17S320030  03280 0100"/>
    <s v="7492"/>
    <s v="PINE RIDGE UNITS 3 &amp; 4"/>
    <s v="0000"/>
    <s v="Vacant Residential"/>
    <s v="10"/>
    <s v="18S"/>
    <s v="18E"/>
    <s v="1.0 TO 2.5 ACRES HIGH"/>
    <x v="1"/>
    <n v="66192"/>
    <n v="1.52"/>
    <s v="000X"/>
    <n v="4455"/>
    <s v="N"/>
    <x v="177"/>
    <s v="PT"/>
    <m/>
    <s v="BEVERLY HILLS"/>
    <m/>
    <s v="PINE RIDGE UNIT 3 PB 8 PG 51 LOT 10 BLK 328 "/>
    <n v="19000"/>
    <n v="19000"/>
    <n v="0"/>
    <n v="19000"/>
    <n v="19000"/>
    <x v="1"/>
    <x v="23"/>
    <m/>
    <m/>
    <m/>
    <x v="2"/>
    <m/>
    <m/>
    <x v="6"/>
    <x v="2"/>
    <x v="2"/>
    <m/>
    <m/>
    <m/>
    <x v="2"/>
    <x v="1"/>
    <n v="0"/>
    <m/>
    <m/>
    <m/>
    <m/>
    <s v="VIBHASIRI KHACHORNDEJ &amp; SASINEE"/>
    <m/>
    <s v="732 BROOKWOOD WALKE"/>
    <s v="BLOOMFIELD HILLS MI 48304 1900"/>
  </r>
  <r>
    <x v="3708"/>
    <s v="18E17S320030  03280 0120"/>
    <s v="7492"/>
    <s v="PINE RIDGE UNITS 3 &amp; 4"/>
    <s v="0100"/>
    <s v="Single Family Residential"/>
    <s v="10"/>
    <s v="18S"/>
    <s v="18E"/>
    <s v="1.0 TO 2.5 ACRES HIGH"/>
    <x v="0"/>
    <n v="76131"/>
    <n v="1.75"/>
    <s v="000X"/>
    <n v="2600"/>
    <s v="W"/>
    <x v="100"/>
    <s v="DR"/>
    <m/>
    <s v="BEVERLY HILLS"/>
    <m/>
    <s v="PINE RIDGE UNIT 3 PB 8 PG 51 LOT 12 BLK 328 "/>
    <n v="178333"/>
    <n v="21850"/>
    <n v="156483"/>
    <n v="125517"/>
    <n v="95017"/>
    <x v="0"/>
    <x v="251"/>
    <n v="18500"/>
    <n v="855"/>
    <n v="784"/>
    <x v="1"/>
    <s v="WARRANTY DEED"/>
    <n v="1"/>
    <x v="16"/>
    <x v="1"/>
    <x v="0"/>
    <m/>
    <n v="1983"/>
    <n v="32"/>
    <x v="0"/>
    <x v="0"/>
    <n v="2781"/>
    <m/>
    <m/>
    <m/>
    <m/>
    <s v="COVELLO CATHERINE M TRUSTEE"/>
    <s v="CATHERINE M COVELLO LIV TRUST"/>
    <s v="2600 W APRICOT DR"/>
    <s v="BEVERLY HILLS FL 34465"/>
  </r>
  <r>
    <x v="3709"/>
    <s v="18E17S320030  03280 0200"/>
    <s v="7492"/>
    <s v="PINE RIDGE UNITS 3 &amp; 4"/>
    <s v="0000"/>
    <s v="Vacant Residential"/>
    <s v="10"/>
    <s v="18S"/>
    <s v="18E"/>
    <s v="STANDARD"/>
    <x v="1"/>
    <n v="43998"/>
    <n v="1.01"/>
    <s v="000X"/>
    <n v="2357"/>
    <s v="W"/>
    <x v="122"/>
    <s v="DR"/>
    <m/>
    <s v="BEVERLY HILLS"/>
    <m/>
    <s v="PINE RIDGE UNIT 3 PB 8 PG 51 LOT 20 BLK 328 "/>
    <n v="16160"/>
    <n v="16160"/>
    <n v="0"/>
    <n v="16160"/>
    <n v="16160"/>
    <x v="1"/>
    <x v="315"/>
    <n v="38000"/>
    <n v="1756"/>
    <n v="1118"/>
    <x v="1"/>
    <s v="WARRANTY DEED"/>
    <m/>
    <x v="6"/>
    <x v="2"/>
    <x v="2"/>
    <m/>
    <m/>
    <m/>
    <x v="2"/>
    <x v="1"/>
    <n v="0"/>
    <m/>
    <m/>
    <m/>
    <m/>
    <s v="LEE EDWARD &amp; JUDY C TRUSTEES"/>
    <m/>
    <s v="2235 LARIAT LN"/>
    <s v="WALNUT CREEK CA 94596"/>
  </r>
  <r>
    <x v="3710"/>
    <s v="18E17S320030  03280 0340"/>
    <s v="7492"/>
    <s v="PINE RIDGE UNITS 3 &amp; 4"/>
    <s v="0000"/>
    <s v="Vacant Residential"/>
    <s v="10"/>
    <s v="18S"/>
    <s v="18E"/>
    <s v="STANDARD"/>
    <x v="1"/>
    <n v="52832"/>
    <n v="1.21"/>
    <s v="000X"/>
    <n v="4415"/>
    <s v="N"/>
    <x v="99"/>
    <s v="DR"/>
    <m/>
    <s v="BEVERLY HILLS"/>
    <m/>
    <s v="PINE RIDGE UNIT 3 PB 8 PG 51 LOT 34 BLK 328 "/>
    <n v="19410"/>
    <n v="19410"/>
    <n v="0"/>
    <n v="19410"/>
    <n v="19410"/>
    <x v="1"/>
    <x v="621"/>
    <n v="20500"/>
    <n v="1013"/>
    <n v="1722"/>
    <x v="1"/>
    <s v="FROM DEVELOPERS"/>
    <m/>
    <x v="6"/>
    <x v="2"/>
    <x v="2"/>
    <m/>
    <m/>
    <m/>
    <x v="2"/>
    <x v="1"/>
    <n v="0"/>
    <m/>
    <m/>
    <m/>
    <m/>
    <s v="ARQUINES EDWIN"/>
    <m/>
    <s v="1261 SCARLETT DR"/>
    <s v="ADDISON IL 60101"/>
  </r>
  <r>
    <x v="3711"/>
    <s v="18E17S320030  03280 0330"/>
    <s v="7492"/>
    <s v="PINE RIDGE UNITS 3 &amp; 4"/>
    <s v="0100"/>
    <s v="Single Family Residential"/>
    <s v="10"/>
    <s v="18S"/>
    <s v="18E"/>
    <s v="1.0 TO 2.5 ACRES HIGH"/>
    <x v="0"/>
    <n v="58127"/>
    <n v="1.33"/>
    <s v="000X"/>
    <n v="4393"/>
    <s v="N"/>
    <x v="99"/>
    <s v="DR"/>
    <m/>
    <s v="BEVERLY HILLS"/>
    <m/>
    <s v="PINE RIDGE UNIT 3 PB 8 PG 51 LOT 33 BLK 328"/>
    <n v="325602"/>
    <n v="16680"/>
    <n v="308922"/>
    <n v="318359"/>
    <n v="293359"/>
    <x v="0"/>
    <x v="1217"/>
    <n v="23000"/>
    <n v="2844"/>
    <n v="2380"/>
    <x v="1"/>
    <s v="WARRANTY DEED"/>
    <n v="1"/>
    <x v="12"/>
    <x v="1"/>
    <x v="1"/>
    <m/>
    <n v="2884"/>
    <n v="32"/>
    <x v="0"/>
    <x v="0"/>
    <n v="4729"/>
    <m/>
    <m/>
    <m/>
    <m/>
    <s v="ESTRELLA ARTHUR P"/>
    <s v="ESTRELLA DENISE"/>
    <s v="4393 N BAYWOOD DR"/>
    <s v="BEVERLY HILLS FL 34465 3058"/>
  </r>
  <r>
    <x v="3712"/>
    <s v="18E17S320030  03280 0320"/>
    <s v="7492"/>
    <s v="PINE RIDGE UNITS 3 &amp; 4"/>
    <s v="0000"/>
    <s v="Vacant Residential"/>
    <s v="10"/>
    <s v="18S"/>
    <s v="18E"/>
    <s v="STANDARD"/>
    <x v="1"/>
    <n v="53761"/>
    <n v="1.23"/>
    <s v="000X"/>
    <n v="4379"/>
    <s v="N"/>
    <x v="99"/>
    <s v="DR"/>
    <m/>
    <s v="BEVERLY HILLS"/>
    <m/>
    <s v="PINE RIDGE UNIT 3 PB 8 PG 51 LOT 32 BLK 328 "/>
    <n v="19750"/>
    <n v="19750"/>
    <n v="0"/>
    <n v="19750"/>
    <n v="19750"/>
    <x v="1"/>
    <x v="130"/>
    <n v="24900"/>
    <n v="1502"/>
    <n v="529"/>
    <x v="1"/>
    <s v="FROM DEVELOPERS"/>
    <m/>
    <x v="6"/>
    <x v="2"/>
    <x v="2"/>
    <m/>
    <m/>
    <m/>
    <x v="2"/>
    <x v="1"/>
    <n v="0"/>
    <m/>
    <m/>
    <m/>
    <m/>
    <s v="PORTER RALPH O &amp; GLORIA"/>
    <m/>
    <s v="37 FLORENCE LN"/>
    <s v="PLAINVILLE CT 06062 1051"/>
  </r>
  <r>
    <x v="3713"/>
    <s v="18E17S320030  03280 0310"/>
    <s v="7492"/>
    <s v="PINE RIDGE UNITS 3 &amp; 4"/>
    <s v="0000"/>
    <s v="Vacant Residential"/>
    <s v="10"/>
    <s v="18S"/>
    <s v="18E"/>
    <s v="STANDARD"/>
    <x v="1"/>
    <n v="52142"/>
    <n v="1.2"/>
    <s v="000X"/>
    <n v="4361"/>
    <s v="N"/>
    <x v="99"/>
    <s v="DR"/>
    <m/>
    <s v="BEVERLY HILLS"/>
    <m/>
    <s v="PINE RIDGE UNIT 3 PB 8 PG 51 LOT 31 BLK 328"/>
    <n v="19150"/>
    <n v="19150"/>
    <n v="0"/>
    <n v="19150"/>
    <n v="19150"/>
    <x v="1"/>
    <x v="545"/>
    <n v="26496"/>
    <n v="1032"/>
    <n v="1287"/>
    <x v="1"/>
    <s v="FROM DEVELOPERS"/>
    <m/>
    <x v="6"/>
    <x v="2"/>
    <x v="2"/>
    <m/>
    <m/>
    <m/>
    <x v="2"/>
    <x v="1"/>
    <n v="0"/>
    <m/>
    <m/>
    <m/>
    <m/>
    <s v="CABRAL LUIZ D"/>
    <s v="CABRAL SUSAN I"/>
    <s v="49 LIBERIA LN"/>
    <s v="NEW BEDFORD MA 02746 1107"/>
  </r>
  <r>
    <x v="3714"/>
    <s v="18E17S320030  03280 0270"/>
    <s v="7492"/>
    <s v="PINE RIDGE UNITS 3 &amp; 4"/>
    <s v="0100"/>
    <s v="Single Family Residential"/>
    <s v="10"/>
    <s v="18S"/>
    <s v="18E"/>
    <s v="STANDARD"/>
    <x v="0"/>
    <n v="49468"/>
    <n v="1.1399999999999999"/>
    <s v="000X"/>
    <n v="2585"/>
    <s v="W"/>
    <x v="122"/>
    <s v="DR"/>
    <m/>
    <s v="BEVERLY HILLS"/>
    <m/>
    <s v="PINE RIDGE UNIT 3 PB 8 PG 51 LOT 27 BLK 328"/>
    <n v="284380"/>
    <n v="18170"/>
    <n v="266210"/>
    <n v="264227"/>
    <n v="239227"/>
    <x v="0"/>
    <x v="1218"/>
    <n v="288000"/>
    <n v="2839"/>
    <n v="1456"/>
    <x v="0"/>
    <s v="WARRANTY DEED"/>
    <n v="1"/>
    <x v="24"/>
    <x v="1"/>
    <x v="1"/>
    <m/>
    <n v="2500"/>
    <n v="32"/>
    <x v="0"/>
    <x v="0"/>
    <n v="3620"/>
    <m/>
    <m/>
    <m/>
    <m/>
    <s v="HORNBACK STEVEN P"/>
    <s v="HORNBACK CONNIE S"/>
    <s v="2585 W AXELWOOD DR"/>
    <s v="BEVERLY HILLS FL 34465"/>
  </r>
  <r>
    <x v="3715"/>
    <s v="18E17S320030  03290 0170"/>
    <s v="7492"/>
    <s v="PINE RIDGE UNITS 3 &amp; 4"/>
    <s v="0100"/>
    <s v="Single Family Residential"/>
    <s v="10"/>
    <s v="18S"/>
    <s v="18E"/>
    <s v="STANDARD"/>
    <x v="0"/>
    <n v="47627"/>
    <n v="1.0900000000000001"/>
    <s v="000X"/>
    <n v="2530"/>
    <s v="W"/>
    <x v="122"/>
    <s v="DR"/>
    <m/>
    <s v="BEVERLY HILLS"/>
    <m/>
    <s v="PINE RIDGE UNIT 3 PB 8 PG 51 LOT 17 BLK 329"/>
    <n v="235605"/>
    <n v="17490"/>
    <n v="218115"/>
    <n v="176284"/>
    <n v="151284"/>
    <x v="0"/>
    <x v="1219"/>
    <n v="167000"/>
    <n v="2737"/>
    <n v="1568"/>
    <x v="0"/>
    <s v="WARRANTY DEED"/>
    <n v="1"/>
    <x v="33"/>
    <x v="1"/>
    <x v="0"/>
    <m/>
    <n v="2134"/>
    <n v="32"/>
    <x v="0"/>
    <x v="0"/>
    <n v="3577"/>
    <m/>
    <m/>
    <m/>
    <m/>
    <s v="FIRSTER RALPH L"/>
    <s v="FIRSTER SUSAN M"/>
    <s v="2530 W AXELWOOD DR"/>
    <s v="BEVERLY HILLS FL 34465"/>
  </r>
  <r>
    <x v="3716"/>
    <s v="18E17S320030  02940 0090"/>
    <s v="7492"/>
    <s v="PINE RIDGE UNITS 3 &amp; 4"/>
    <s v="0100"/>
    <s v="Single Family Residential"/>
    <s v="09"/>
    <s v="18S"/>
    <s v="18E"/>
    <s v="STANDARD"/>
    <x v="0"/>
    <n v="46733"/>
    <n v="1.07"/>
    <s v="000X"/>
    <n v="3841"/>
    <s v="W"/>
    <x v="178"/>
    <s v="LN"/>
    <m/>
    <s v="BEVERLY HILLS"/>
    <m/>
    <s v="PINE RIDGE UNIT 3 PB 8 PG 51 LOT 9 BLK 294"/>
    <n v="203549"/>
    <n v="17160"/>
    <n v="186389"/>
    <n v="137743"/>
    <n v="112243"/>
    <x v="0"/>
    <x v="868"/>
    <n v="10000"/>
    <n v="1110"/>
    <n v="843"/>
    <x v="1"/>
    <s v="WARRANTY DEED"/>
    <n v="1"/>
    <x v="7"/>
    <x v="1"/>
    <x v="0"/>
    <m/>
    <n v="2107"/>
    <n v="32"/>
    <x v="1"/>
    <x v="0"/>
    <n v="2964"/>
    <m/>
    <m/>
    <m/>
    <m/>
    <s v="SCHUETZ ERIKA"/>
    <m/>
    <s v="3841 W CATALPA LN"/>
    <s v="BEVERLY HILLS FL 34465"/>
  </r>
  <r>
    <x v="3717"/>
    <s v="18E17S320030  02960 0040"/>
    <s v="7492"/>
    <s v="PINE RIDGE UNITS 3 &amp; 4"/>
    <s v="0100"/>
    <s v="Single Family Residential"/>
    <s v="09"/>
    <s v="18S"/>
    <s v="18E"/>
    <s v="1.0 TO 2.5 ACRES HIGH"/>
    <x v="0"/>
    <n v="54428"/>
    <n v="1.25"/>
    <s v="000X"/>
    <n v="4300"/>
    <s v="N"/>
    <x v="179"/>
    <s v="TER"/>
    <m/>
    <s v="BEVERLY HILLS"/>
    <m/>
    <s v="PINE RIDGE UNIT 3 PB 8 PG 51 LOT 4 BLK 296 "/>
    <n v="215854"/>
    <n v="15620"/>
    <n v="200234"/>
    <n v="173434"/>
    <n v="147934"/>
    <x v="0"/>
    <x v="574"/>
    <n v="11000"/>
    <n v="1216"/>
    <n v="1956"/>
    <x v="1"/>
    <s v="WARRANTY DEED"/>
    <n v="1"/>
    <x v="18"/>
    <x v="1"/>
    <x v="0"/>
    <m/>
    <n v="1969"/>
    <n v="32"/>
    <x v="0"/>
    <x v="0"/>
    <n v="2881"/>
    <m/>
    <m/>
    <m/>
    <m/>
    <s v="DENNISON BONNIE"/>
    <m/>
    <s v="4300 N CAMWOOD TER"/>
    <s v="BEVERLY HILLS FL 34465"/>
  </r>
  <r>
    <x v="3718"/>
    <s v="18E17S320030  02970 0020"/>
    <s v="7492"/>
    <s v="PINE RIDGE UNITS 3 &amp; 4"/>
    <s v="0000"/>
    <s v="Vacant Residential"/>
    <s v="09"/>
    <s v="18S"/>
    <s v="18E"/>
    <s v="STANDARD"/>
    <x v="1"/>
    <n v="52509"/>
    <n v="1.21"/>
    <s v="000X"/>
    <n v="4372"/>
    <s v="N"/>
    <x v="180"/>
    <s v="TER"/>
    <m/>
    <s v="BEVERLY HILLS"/>
    <m/>
    <s v="PINE RIDGE UNIT 3 PB 8 PG 51 LOT 2 BLK 297"/>
    <n v="19290"/>
    <n v="19290"/>
    <n v="0"/>
    <n v="19290"/>
    <n v="19290"/>
    <x v="1"/>
    <x v="870"/>
    <n v="21700"/>
    <n v="1107"/>
    <n v="421"/>
    <x v="1"/>
    <s v="FROM DEVELOPERS"/>
    <m/>
    <x v="6"/>
    <x v="2"/>
    <x v="2"/>
    <m/>
    <m/>
    <m/>
    <x v="2"/>
    <x v="1"/>
    <n v="0"/>
    <m/>
    <m/>
    <m/>
    <m/>
    <s v="TURNER BRIAN P"/>
    <s v="TURNER  IRENE F"/>
    <s v="57 ALBACORE CRESCENT"/>
    <s v=" M1H 2L2 CANADA"/>
  </r>
  <r>
    <x v="3719"/>
    <s v="18E17S320030  02970 0070"/>
    <s v="7492"/>
    <s v="PINE RIDGE UNITS 3 &amp; 4"/>
    <s v="0100"/>
    <s v="Single Family Residential"/>
    <s v="09"/>
    <s v="18S"/>
    <s v="18E"/>
    <s v="STANDARD"/>
    <x v="0"/>
    <n v="52508"/>
    <n v="1.21"/>
    <s v="000X"/>
    <n v="4373"/>
    <s v="N"/>
    <x v="179"/>
    <s v="TER"/>
    <m/>
    <s v="BEVERLY HILLS"/>
    <m/>
    <s v="PINE RIDGE UNIT 3 PB 8 PG 51 LOT 7 BLK 297"/>
    <n v="226976"/>
    <n v="19290"/>
    <n v="207686"/>
    <n v="174398"/>
    <n v="149398"/>
    <x v="0"/>
    <x v="48"/>
    <n v="165000"/>
    <n v="1494"/>
    <n v="18"/>
    <x v="0"/>
    <s v="WARRANTY DEED"/>
    <n v="1"/>
    <x v="5"/>
    <x v="1"/>
    <x v="0"/>
    <n v="1"/>
    <n v="2094"/>
    <n v="32"/>
    <x v="1"/>
    <x v="0"/>
    <n v="3191"/>
    <m/>
    <m/>
    <m/>
    <m/>
    <s v="ROYERE MARIE R"/>
    <m/>
    <s v="272 PROSPECT AVE"/>
    <s v="DOWNINGTOWN PA 19335 2831"/>
  </r>
  <r>
    <x v="3720"/>
    <s v="18E17S320030  02990 0060"/>
    <s v="7492"/>
    <s v="PINE RIDGE UNITS 3 &amp; 4"/>
    <s v="0000"/>
    <s v="Vacant Residential"/>
    <s v="09"/>
    <s v="18S"/>
    <s v="18E"/>
    <s v="STANDARD"/>
    <x v="1"/>
    <n v="46905"/>
    <n v="1.08"/>
    <s v="000X"/>
    <n v="4382"/>
    <s v="N"/>
    <x v="88"/>
    <s v="LOOP"/>
    <m/>
    <s v="BEVERLY HILLS"/>
    <m/>
    <s v="PINE RIDGE UNIT 3 PB 8 PG 51 LOT 6 BLK 299"/>
    <n v="17230"/>
    <n v="17230"/>
    <n v="0"/>
    <n v="17230"/>
    <n v="17230"/>
    <x v="1"/>
    <x v="129"/>
    <n v="38000"/>
    <n v="1727"/>
    <n v="335"/>
    <x v="1"/>
    <s v="WARRANTY DEED"/>
    <m/>
    <x v="6"/>
    <x v="2"/>
    <x v="2"/>
    <m/>
    <m/>
    <m/>
    <x v="2"/>
    <x v="1"/>
    <n v="0"/>
    <m/>
    <m/>
    <m/>
    <m/>
    <s v="AUGUSTINE MATTHEW"/>
    <s v="AUGUSTINE TERESA M"/>
    <s v="15700 SW 252ND ST"/>
    <s v="HOMESTEAD FL 33031"/>
  </r>
  <r>
    <x v="3721"/>
    <s v="18E17S320030  03280 0140"/>
    <s v="7492"/>
    <s v="PINE RIDGE UNITS 3 &amp; 4"/>
    <s v="0100"/>
    <s v="Single Family Residential"/>
    <s v="10"/>
    <s v="18S"/>
    <s v="18E"/>
    <s v="STANDARD"/>
    <x v="0"/>
    <n v="46488"/>
    <n v="1.07"/>
    <s v="000X"/>
    <n v="2530"/>
    <s v="W"/>
    <x v="100"/>
    <s v="DR"/>
    <m/>
    <s v="BEVERLY HILLS"/>
    <m/>
    <s v="PINE RIDGE UNIT 3 PB 8 PG 51 LOT 14 BLK 328"/>
    <n v="163170"/>
    <n v="17080"/>
    <n v="146090"/>
    <n v="125505"/>
    <n v="100005"/>
    <x v="0"/>
    <x v="432"/>
    <n v="237500"/>
    <n v="3082"/>
    <n v="2009"/>
    <x v="0"/>
    <s v="WARRANTY DEED"/>
    <n v="1"/>
    <x v="1"/>
    <x v="1"/>
    <x v="0"/>
    <m/>
    <n v="1978"/>
    <n v="32"/>
    <x v="1"/>
    <x v="0"/>
    <n v="2668"/>
    <m/>
    <m/>
    <m/>
    <m/>
    <s v="PETERS RICHARD L"/>
    <s v="PETERS FLORDELISA A"/>
    <s v="2530 W APRICOT DR"/>
    <s v="BEVERLY HILLS FL 34465"/>
  </r>
  <r>
    <x v="3722"/>
    <s v="18E17S320030  03280 0230"/>
    <s v="7492"/>
    <s v="PINE RIDGE UNITS 3 &amp; 4"/>
    <s v="0100"/>
    <s v="Single Family Residential"/>
    <s v="10"/>
    <s v="18S"/>
    <s v="18E"/>
    <s v="STANDARD"/>
    <x v="0"/>
    <n v="42415"/>
    <n v="0.97"/>
    <s v="000X"/>
    <n v="2463"/>
    <s v="W"/>
    <x v="122"/>
    <s v="DR"/>
    <m/>
    <s v="BEVERLY HILLS"/>
    <m/>
    <s v="PINE RIDGE UNIT 3 PB 8 PG 51 LOT 23 BLK 328"/>
    <n v="277439"/>
    <n v="15580"/>
    <n v="261859"/>
    <n v="277439"/>
    <n v="277439"/>
    <x v="1"/>
    <x v="448"/>
    <n v="345000"/>
    <n v="3048"/>
    <n v="695"/>
    <x v="0"/>
    <s v="WARRANTY DEED"/>
    <n v="1"/>
    <x v="12"/>
    <x v="1"/>
    <x v="0"/>
    <m/>
    <n v="2590"/>
    <n v="32"/>
    <x v="1"/>
    <x v="0"/>
    <n v="3818"/>
    <m/>
    <m/>
    <m/>
    <m/>
    <s v="BALAFAS EUCEIF CARL"/>
    <m/>
    <s v="4970 N BUFFALO DR"/>
    <s v="BEVERLY HILLS FL 34465"/>
  </r>
  <r>
    <x v="3723"/>
    <s v="18E17S320030  03280 0380"/>
    <s v="7492"/>
    <s v="PINE RIDGE UNITS 3 &amp; 4"/>
    <s v="0000"/>
    <s v="Vacant Residential"/>
    <s v="10"/>
    <s v="18S"/>
    <s v="18E"/>
    <s v="STANDARD"/>
    <x v="1"/>
    <n v="48712"/>
    <n v="1.1200000000000001"/>
    <s v="000X"/>
    <n v="4579"/>
    <s v="N"/>
    <x v="99"/>
    <s v="DR"/>
    <m/>
    <s v="BEVERLY HILLS"/>
    <m/>
    <s v="PINE RIDGE UNIT 3 PB 8 PG 51 LOT 38 BLK 328"/>
    <n v="17890"/>
    <n v="17890"/>
    <n v="0"/>
    <n v="17890"/>
    <n v="17890"/>
    <x v="1"/>
    <x v="444"/>
    <n v="13000"/>
    <n v="2694"/>
    <n v="653"/>
    <x v="1"/>
    <s v="WARRANTY DEED"/>
    <m/>
    <x v="6"/>
    <x v="2"/>
    <x v="2"/>
    <m/>
    <m/>
    <m/>
    <x v="2"/>
    <x v="1"/>
    <n v="0"/>
    <m/>
    <m/>
    <m/>
    <m/>
    <s v="METCALF MICHELLE ANN"/>
    <s v="MICHELLE ANN METCALF REVOCABLE"/>
    <s v="6703 N PERCALE TER"/>
    <s v="DUNNELLON FL 34433"/>
  </r>
  <r>
    <x v="3724"/>
    <s v="18E17S320030  03290 0120"/>
    <s v="7492"/>
    <s v="PINE RIDGE UNITS 3 &amp; 4"/>
    <s v="0000"/>
    <s v="Vacant Residential"/>
    <s v="10"/>
    <s v="18S"/>
    <s v="18E"/>
    <s v="STANDARD"/>
    <x v="1"/>
    <n v="48893"/>
    <n v="1.1200000000000001"/>
    <s v="000X"/>
    <n v="2626"/>
    <s v="W"/>
    <x v="122"/>
    <s v="DR"/>
    <m/>
    <s v="BEVERLY HILLS"/>
    <m/>
    <s v="PINE RIDGE UNIT 3 PB 8 PG 51 LOT 12 BLK 329 "/>
    <n v="17960"/>
    <n v="17960"/>
    <n v="0"/>
    <n v="17960"/>
    <n v="17960"/>
    <x v="1"/>
    <x v="18"/>
    <n v="48000"/>
    <n v="1762"/>
    <n v="2298"/>
    <x v="1"/>
    <s v="WARRANTY DEED"/>
    <m/>
    <x v="6"/>
    <x v="2"/>
    <x v="2"/>
    <m/>
    <m/>
    <m/>
    <x v="2"/>
    <x v="1"/>
    <n v="0"/>
    <m/>
    <m/>
    <m/>
    <m/>
    <s v="MC LEOD LEWIS TASMA"/>
    <m/>
    <s v="139 28 247TH ST"/>
    <s v="ROSEDALE NY 11422"/>
  </r>
  <r>
    <x v="3725"/>
    <s v="18E17S320030  03290 0180"/>
    <s v="7492"/>
    <s v="PINE RIDGE UNITS 3 &amp; 4"/>
    <s v="0100"/>
    <s v="Single Family Residential"/>
    <s v="10"/>
    <s v="18S"/>
    <s v="18E"/>
    <s v="STANDARD"/>
    <x v="0"/>
    <n v="46230"/>
    <n v="1.06"/>
    <s v="000X"/>
    <n v="2494"/>
    <s v="W"/>
    <x v="122"/>
    <s v="DR"/>
    <m/>
    <s v="BEVERLY HILLS"/>
    <m/>
    <s v="PINE RIDGE UNIT 3 PB 8 PG 51 LOT 18 BLK 329"/>
    <n v="208967"/>
    <n v="16980"/>
    <n v="191987"/>
    <n v="145032"/>
    <n v="120032"/>
    <x v="0"/>
    <x v="797"/>
    <n v="21800"/>
    <n v="1162"/>
    <n v="305"/>
    <x v="1"/>
    <s v="FROM DEVELOPERS"/>
    <n v="1"/>
    <x v="10"/>
    <x v="1"/>
    <x v="0"/>
    <m/>
    <n v="2249"/>
    <n v="32"/>
    <x v="1"/>
    <x v="0"/>
    <n v="3145"/>
    <m/>
    <m/>
    <m/>
    <m/>
    <s v="CONWAY WALLACE J"/>
    <m/>
    <s v="2494 W AXELWOOD DR"/>
    <s v="BEVERLY HILLS FL 34465"/>
  </r>
  <r>
    <x v="3726"/>
    <s v="18E17S320030  03310 0030"/>
    <s v="7492"/>
    <s v="PINE RIDGE UNITS 3 &amp; 4"/>
    <s v="0100"/>
    <s v="Single Family Residential"/>
    <s v="10"/>
    <s v="18S"/>
    <s v="18E"/>
    <s v="STANDARD"/>
    <x v="0"/>
    <n v="43573"/>
    <n v="1"/>
    <s v="000X"/>
    <n v="4223"/>
    <s v="N"/>
    <x v="181"/>
    <s v="TER"/>
    <m/>
    <s v="BEVERLY HILLS"/>
    <m/>
    <s v="PINE RIDGE UNIT 3 PB 8 PG 51 LOT 3 BLK 331"/>
    <n v="277493"/>
    <n v="16000"/>
    <n v="261493"/>
    <n v="207063"/>
    <n v="182063"/>
    <x v="0"/>
    <x v="275"/>
    <n v="272000"/>
    <n v="1747"/>
    <n v="1710"/>
    <x v="0"/>
    <s v="WARRANTY DEED"/>
    <n v="1"/>
    <x v="15"/>
    <x v="1"/>
    <x v="0"/>
    <m/>
    <n v="2952"/>
    <n v="32"/>
    <x v="0"/>
    <x v="0"/>
    <n v="3812"/>
    <m/>
    <m/>
    <m/>
    <m/>
    <s v="MARTINEZ GILBERT A"/>
    <s v="MARTINEZ LAURA I"/>
    <s v="4223 N BARTLEY TER"/>
    <s v="BEVERLY HILLS FL 34465"/>
  </r>
  <r>
    <x v="3727"/>
    <s v="18E17S320030  03310 0040"/>
    <s v="7492"/>
    <s v="PINE RIDGE UNITS 3 &amp; 4"/>
    <s v="0100"/>
    <s v="Single Family Residential"/>
    <s v="10"/>
    <s v="18S"/>
    <s v="18E"/>
    <s v="STANDARD"/>
    <x v="0"/>
    <n v="43505"/>
    <n v="1"/>
    <s v="000X"/>
    <n v="4245"/>
    <s v="N"/>
    <x v="181"/>
    <s v="TER"/>
    <m/>
    <s v="BEVERLY HILLS"/>
    <m/>
    <s v="PINE RIDGE UNIT 3 PB 8 PG 51 LOT 4 BLK 331"/>
    <n v="303734"/>
    <n v="15980"/>
    <n v="287754"/>
    <n v="231963"/>
    <n v="206963"/>
    <x v="0"/>
    <x v="392"/>
    <n v="255500"/>
    <n v="2272"/>
    <n v="1580"/>
    <x v="0"/>
    <s v="WARRANTY DEED"/>
    <n v="1"/>
    <x v="3"/>
    <x v="1"/>
    <x v="0"/>
    <n v="1"/>
    <n v="3123"/>
    <n v="32"/>
    <x v="0"/>
    <x v="0"/>
    <n v="4183"/>
    <m/>
    <m/>
    <m/>
    <m/>
    <s v="POCHATKO PAUL D"/>
    <s v="BONFIGLIO-POCHATKO GAETANA"/>
    <s v="4245 N BARTLEY TER"/>
    <s v="BEVERLY HILLS FL 34465"/>
  </r>
  <r>
    <x v="3728"/>
    <s v="18E17S320030  03330 0100"/>
    <s v="7492"/>
    <s v="PINE RIDGE UNITS 3 &amp; 4"/>
    <s v="0100"/>
    <s v="Single Family Residential"/>
    <s v="11"/>
    <s v="18S"/>
    <s v="18E"/>
    <s v="STANDARD"/>
    <x v="0"/>
    <n v="43750"/>
    <n v="1"/>
    <s v="000X"/>
    <n v="1999"/>
    <s v="W"/>
    <x v="152"/>
    <s v="DR"/>
    <m/>
    <s v="BEVERLY HILLS"/>
    <m/>
    <s v="PINE RIDGE UNIT 3 PB 8 PG 51 LOT 10 BLK 333"/>
    <n v="257599"/>
    <n v="16070"/>
    <n v="241529"/>
    <n v="257599"/>
    <n v="227599"/>
    <x v="0"/>
    <x v="857"/>
    <n v="328000"/>
    <n v="2954"/>
    <n v="1138"/>
    <x v="0"/>
    <s v="WARRANTY DEED"/>
    <n v="1"/>
    <x v="37"/>
    <x v="0"/>
    <x v="0"/>
    <n v="1"/>
    <n v="2618"/>
    <n v="32"/>
    <x v="0"/>
    <x v="0"/>
    <n v="3623"/>
    <m/>
    <m/>
    <m/>
    <m/>
    <s v="INNISS ERROL"/>
    <s v="INNISS JUNE"/>
    <s v="1999 W MESA VERDE DR"/>
    <s v="BEVERLY HILLS FL 34465"/>
  </r>
  <r>
    <x v="3729"/>
    <s v="18E17S320030  03340 0060"/>
    <s v="7492"/>
    <s v="PINE RIDGE UNITS 3 &amp; 4"/>
    <s v="0100"/>
    <s v="Single Family Residential"/>
    <s v="10"/>
    <s v="18S"/>
    <s v="18E"/>
    <s v="STANDARD"/>
    <x v="0"/>
    <n v="43750"/>
    <n v="1"/>
    <s v="000X"/>
    <n v="2025"/>
    <s v="W"/>
    <x v="109"/>
    <s v="DR"/>
    <m/>
    <s v="BEVERLY HILLS"/>
    <m/>
    <s v="PINE RIDGE UNIT 3 PB 8 PG 51 LOT 6 BLK 334"/>
    <n v="270066"/>
    <n v="16070"/>
    <n v="253996"/>
    <n v="205893"/>
    <n v="180893"/>
    <x v="0"/>
    <x v="272"/>
    <n v="16000"/>
    <n v="1695"/>
    <n v="1177"/>
    <x v="1"/>
    <s v="WARRANTY DEED"/>
    <n v="1"/>
    <x v="24"/>
    <x v="0"/>
    <x v="1"/>
    <m/>
    <n v="2692"/>
    <n v="32"/>
    <x v="0"/>
    <x v="0"/>
    <n v="3591"/>
    <m/>
    <m/>
    <m/>
    <m/>
    <s v="ELLIOTT ALEYDA"/>
    <m/>
    <s v="2025 W IVORYWOOD DR"/>
    <s v="BEVERLY HILLS FL 34465"/>
  </r>
  <r>
    <x v="3730"/>
    <s v="18E17S320030  03350 0030"/>
    <s v="7492"/>
    <s v="PINE RIDGE UNITS 3 &amp; 4"/>
    <s v="0100"/>
    <s v="Single Family Residential"/>
    <s v="10"/>
    <s v="18S"/>
    <s v="18E"/>
    <s v="STANDARD"/>
    <x v="0"/>
    <n v="45958"/>
    <n v="1.06"/>
    <s v="000X"/>
    <n v="2181"/>
    <s v="W"/>
    <x v="116"/>
    <s v="DR"/>
    <m/>
    <s v="BEVERLY HILLS"/>
    <m/>
    <s v="PINE RIDGE UNIT 3 PB 8 PG 51 LOT 3 BLK 335"/>
    <n v="224913"/>
    <n v="16880"/>
    <n v="208033"/>
    <n v="194759"/>
    <n v="169259"/>
    <x v="0"/>
    <x v="97"/>
    <n v="210000"/>
    <n v="2760"/>
    <n v="2451"/>
    <x v="0"/>
    <s v="WARRANTY DEED"/>
    <n v="1"/>
    <x v="45"/>
    <x v="0"/>
    <x v="1"/>
    <m/>
    <n v="2950"/>
    <n v="38"/>
    <x v="0"/>
    <x v="0"/>
    <n v="3324"/>
    <m/>
    <m/>
    <m/>
    <m/>
    <s v="THOMAS NANCY C"/>
    <s v="PARRISH MARTY A"/>
    <s v="2181 W GARYWOOD DR"/>
    <s v="BEVERLY HILLS FL 34465"/>
  </r>
  <r>
    <x v="3731"/>
    <s v="18E17S320030  03360 0070"/>
    <s v="7492"/>
    <s v="PINE RIDGE UNITS 3 &amp; 4"/>
    <s v="0000"/>
    <s v="Vacant Residential"/>
    <s v="10"/>
    <s v="18S"/>
    <s v="18E"/>
    <s v="STANDARD"/>
    <x v="1"/>
    <n v="43490"/>
    <n v="1"/>
    <s v="000X"/>
    <n v="2594"/>
    <s v="W"/>
    <x v="96"/>
    <s v="ST"/>
    <m/>
    <s v="BEVERLY HILLS"/>
    <m/>
    <s v="PINE RIDGE UNIT 3 PB 8 PG 51 LOT 7 BLK 336"/>
    <n v="15970"/>
    <n v="15970"/>
    <n v="0"/>
    <n v="15970"/>
    <n v="15970"/>
    <x v="1"/>
    <x v="38"/>
    <n v="63900"/>
    <n v="1829"/>
    <n v="701"/>
    <x v="1"/>
    <s v="WARRANTY DEED"/>
    <m/>
    <x v="6"/>
    <x v="2"/>
    <x v="2"/>
    <m/>
    <m/>
    <m/>
    <x v="2"/>
    <x v="1"/>
    <n v="0"/>
    <m/>
    <m/>
    <m/>
    <m/>
    <s v="BIALICK ROBERT A"/>
    <s v="BIALICK MARY T"/>
    <s v="5614 W PAWNEE DR"/>
    <s v="BEVERLY HILLS FL 34465"/>
  </r>
  <r>
    <x v="3732"/>
    <s v="18E17S320030  03360 0080"/>
    <s v="7492"/>
    <s v="PINE RIDGE UNITS 3 &amp; 4"/>
    <s v="0100"/>
    <s v="Single Family Residential"/>
    <s v="10"/>
    <s v="18S"/>
    <s v="18E"/>
    <s v="STANDARD"/>
    <x v="0"/>
    <n v="43535"/>
    <n v="1"/>
    <s v="000X"/>
    <n v="2562"/>
    <s v="W"/>
    <x v="96"/>
    <s v="ST"/>
    <m/>
    <s v="BEVERLY HILLS"/>
    <m/>
    <s v="PINE RIDGE UNIT 3 PB 8 PG 51 LOT 8 BLK 336"/>
    <n v="15990"/>
    <n v="15990"/>
    <n v="0"/>
    <n v="15990"/>
    <n v="15990"/>
    <x v="0"/>
    <x v="1220"/>
    <n v="336000"/>
    <n v="3054"/>
    <n v="2117"/>
    <x v="0"/>
    <s v="WARRANTY DEED"/>
    <n v="1"/>
    <x v="31"/>
    <x v="1"/>
    <x v="0"/>
    <m/>
    <n v="1980"/>
    <n v="32"/>
    <x v="0"/>
    <x v="0"/>
    <n v="2715"/>
    <m/>
    <m/>
    <m/>
    <m/>
    <s v="ALTMAN ERIC A"/>
    <s v="ALTMAN SUSAN LEE"/>
    <s v="2562 W ELM BLOSSOM ST"/>
    <s v="BEVERLY HILLS FL 34465"/>
  </r>
  <r>
    <x v="3733"/>
    <s v="18E17S320030  03360 0090"/>
    <s v="7492"/>
    <s v="PINE RIDGE UNITS 3 &amp; 4"/>
    <s v="0100"/>
    <s v="Single Family Residential"/>
    <s v="10"/>
    <s v="18S"/>
    <s v="18E"/>
    <s v="STANDARD"/>
    <x v="0"/>
    <n v="43580"/>
    <n v="1"/>
    <s v="000X"/>
    <n v="2538"/>
    <s v="W"/>
    <x v="96"/>
    <s v="ST"/>
    <m/>
    <s v="BEVERLY HILLS"/>
    <m/>
    <s v="PINE RIDGE UNIT 3 PB 8 PG 51 LOT 9 BLK 336"/>
    <n v="166549"/>
    <n v="16010"/>
    <n v="150539"/>
    <n v="115800"/>
    <n v="90800"/>
    <x v="0"/>
    <x v="353"/>
    <n v="129000"/>
    <n v="1534"/>
    <n v="1885"/>
    <x v="0"/>
    <s v="WARRANTY DEED"/>
    <n v="1"/>
    <x v="20"/>
    <x v="1"/>
    <x v="0"/>
    <m/>
    <n v="1724"/>
    <n v="32"/>
    <x v="1"/>
    <x v="0"/>
    <n v="2408"/>
    <m/>
    <m/>
    <m/>
    <m/>
    <s v="BROOKS CHARLES JR"/>
    <s v="BROOKS AMANDA"/>
    <s v="2538 W ELM BLOSSOM ST"/>
    <s v="BEVERLY HILLS FL 34465"/>
  </r>
  <r>
    <x v="3734"/>
    <s v="18E17S320030  03360 0180"/>
    <s v="7492"/>
    <s v="PINE RIDGE UNITS 3 &amp; 4"/>
    <s v="0100"/>
    <s v="Single Family Residential"/>
    <s v="10"/>
    <s v="18S"/>
    <s v="18E"/>
    <s v="STANDARD"/>
    <x v="0"/>
    <n v="46259"/>
    <n v="1.06"/>
    <s v="000X"/>
    <n v="2461"/>
    <s v="W"/>
    <x v="100"/>
    <s v="DR"/>
    <m/>
    <s v="BEVERLY HILLS"/>
    <m/>
    <s v="PINE RIDGE UNIT 3 PB 8 PG 51 LOT 18 BLK 336"/>
    <n v="216323"/>
    <n v="16990"/>
    <n v="199333"/>
    <n v="161668"/>
    <n v="136168"/>
    <x v="0"/>
    <x v="18"/>
    <n v="260000"/>
    <n v="1770"/>
    <n v="1060"/>
    <x v="0"/>
    <s v="WARRANTY DEED"/>
    <n v="1"/>
    <x v="18"/>
    <x v="1"/>
    <x v="0"/>
    <m/>
    <n v="2110"/>
    <n v="32"/>
    <x v="0"/>
    <x v="0"/>
    <n v="3081"/>
    <m/>
    <m/>
    <m/>
    <m/>
    <s v="CHIARAMONTE BENNY"/>
    <m/>
    <s v="2461 W APRICOT DR"/>
    <s v="BEVERLY HILLS FL 34465"/>
  </r>
  <r>
    <x v="3735"/>
    <s v="18E17S320030  03370 0010"/>
    <s v="7492"/>
    <s v="PINE RIDGE UNITS 3 &amp; 4"/>
    <s v="0000"/>
    <s v="Vacant Residential"/>
    <s v="10"/>
    <s v="18S"/>
    <s v="18E"/>
    <s v="STANDARD"/>
    <x v="1"/>
    <n v="48650"/>
    <n v="1.1200000000000001"/>
    <s v="000X"/>
    <n v="2684"/>
    <s v="W"/>
    <x v="111"/>
    <s v="DR"/>
    <m/>
    <s v="BEVERLY HILLS"/>
    <m/>
    <s v="PINE RIDGE UNIT 3 PB 8 PG 51 LOT 1 BLK 337 "/>
    <n v="17870"/>
    <n v="17870"/>
    <n v="0"/>
    <n v="17870"/>
    <n v="17870"/>
    <x v="1"/>
    <x v="611"/>
    <n v="18500"/>
    <n v="1168"/>
    <n v="1306"/>
    <x v="1"/>
    <s v="FROM DEVELOPERS"/>
    <m/>
    <x v="6"/>
    <x v="2"/>
    <x v="2"/>
    <m/>
    <m/>
    <m/>
    <x v="2"/>
    <x v="1"/>
    <n v="0"/>
    <m/>
    <m/>
    <m/>
    <m/>
    <s v="MARCIAL MICHAEL E &amp; ARACELI O"/>
    <m/>
    <s v="62 ABERDALE LN"/>
    <s v="SICKLERVILLE NJ 08081"/>
  </r>
  <r>
    <x v="3736"/>
    <s v="18E17S320030  03370 0050"/>
    <s v="7492"/>
    <s v="PINE RIDGE UNITS 3 &amp; 4"/>
    <s v="0000"/>
    <s v="Vacant Residential"/>
    <s v="10"/>
    <s v="18S"/>
    <s v="18E"/>
    <s v="STANDARD"/>
    <x v="1"/>
    <n v="45868"/>
    <n v="1.05"/>
    <s v="000X"/>
    <n v="2554"/>
    <s v="W"/>
    <x v="111"/>
    <s v="DR"/>
    <m/>
    <s v="BEVERLY HILLS"/>
    <m/>
    <s v="PINE RIDGE UNIT 3 PB 8 PG 51 LOT 5 BLK 337 "/>
    <n v="16850"/>
    <n v="16850"/>
    <n v="0"/>
    <n v="16850"/>
    <n v="16850"/>
    <x v="1"/>
    <x v="42"/>
    <n v="45000"/>
    <n v="1796"/>
    <n v="491"/>
    <x v="1"/>
    <s v="WARRANTY DEED"/>
    <m/>
    <x v="6"/>
    <x v="2"/>
    <x v="2"/>
    <m/>
    <m/>
    <m/>
    <x v="2"/>
    <x v="1"/>
    <n v="0"/>
    <m/>
    <m/>
    <m/>
    <m/>
    <s v="JEAN CHARLES MARIE A"/>
    <m/>
    <s v="1910 NW 1 TER"/>
    <s v="POMPANO BEACH FL 33060"/>
  </r>
  <r>
    <x v="3737"/>
    <s v="18E17S320030  03370 0070"/>
    <s v="7492"/>
    <s v="PINE RIDGE UNITS 3 &amp; 4"/>
    <s v="0100"/>
    <s v="Single Family Residential"/>
    <s v="10"/>
    <s v="18S"/>
    <s v="18E"/>
    <s v="STANDARD"/>
    <x v="0"/>
    <n v="44878"/>
    <n v="1.03"/>
    <s v="000X"/>
    <n v="2478"/>
    <s v="W"/>
    <x v="111"/>
    <s v="DR"/>
    <m/>
    <s v="BEVERLY HILLS"/>
    <m/>
    <s v="PINE RIDGE UNIT 3 PB 8 PG 51 LOT 7 BLK 337"/>
    <n v="176048"/>
    <n v="16480"/>
    <n v="159568"/>
    <n v="176048"/>
    <n v="176048"/>
    <x v="0"/>
    <x v="1221"/>
    <n v="230000"/>
    <n v="3095"/>
    <n v="1359"/>
    <x v="0"/>
    <s v="WARRANTY DEED"/>
    <n v="1"/>
    <x v="24"/>
    <x v="1"/>
    <x v="0"/>
    <m/>
    <n v="1635"/>
    <n v="32"/>
    <x v="1"/>
    <x v="0"/>
    <n v="2291"/>
    <m/>
    <m/>
    <m/>
    <m/>
    <s v="BARRETT BENNY R"/>
    <s v="CAMI J PLAISTED LIVING TRUST"/>
    <s v="2478 W ANGOLA DR"/>
    <s v="BEVERLY HILLS FL 34465"/>
  </r>
  <r>
    <x v="3738"/>
    <s v="18E17S320030  03380 0040"/>
    <s v="7492"/>
    <s v="PINE RIDGE UNITS 3 &amp; 4"/>
    <s v="0000"/>
    <s v="Vacant Residential"/>
    <s v="10"/>
    <s v="18S"/>
    <s v="18E"/>
    <s v="1.0 TO 2.5 ACRES HIGH"/>
    <x v="1"/>
    <n v="61035"/>
    <n v="1.4"/>
    <s v="000X"/>
    <n v="2477"/>
    <s v="W"/>
    <x v="111"/>
    <s v="DR"/>
    <m/>
    <s v="BEVERLY HILLS"/>
    <m/>
    <s v="PINE RIDGE UNIT 3 PB 8 PG 51 LOT 4 BLK 338"/>
    <n v="17520"/>
    <n v="17520"/>
    <n v="0"/>
    <n v="17520"/>
    <n v="17520"/>
    <x v="1"/>
    <x v="205"/>
    <n v="15000"/>
    <n v="2553"/>
    <n v="1097"/>
    <x v="1"/>
    <s v="WARRANTY DEED"/>
    <m/>
    <x v="6"/>
    <x v="2"/>
    <x v="2"/>
    <m/>
    <m/>
    <m/>
    <x v="2"/>
    <x v="1"/>
    <n v="0"/>
    <m/>
    <m/>
    <m/>
    <m/>
    <s v="DZIEDZIC ZDSISLAW"/>
    <s v="DZIEDZIC IRENA"/>
    <s v="2426 W ALEUTS DR"/>
    <s v="BEVERLY HILLS FL 34465"/>
  </r>
  <r>
    <x v="3739"/>
    <s v="18E17S320030  03300 0010"/>
    <s v="7492"/>
    <s v="PINE RIDGE UNITS 3 &amp; 4"/>
    <s v="0100"/>
    <s v="Single Family Residential"/>
    <s v="10"/>
    <s v="18S"/>
    <s v="18E"/>
    <s v="STANDARD"/>
    <x v="0"/>
    <n v="52115"/>
    <n v="1.2"/>
    <s v="000X"/>
    <n v="4286"/>
    <s v="N"/>
    <x v="181"/>
    <s v="TER"/>
    <m/>
    <s v="BEVERLY HILLS"/>
    <m/>
    <s v="PINE RIDGE UNIT 3 PB 8 PG 51 LOT 1 BLK 330"/>
    <n v="291674"/>
    <n v="19140"/>
    <n v="272534"/>
    <n v="270950"/>
    <n v="245950"/>
    <x v="0"/>
    <x v="1222"/>
    <n v="220500"/>
    <n v="2757"/>
    <n v="1713"/>
    <x v="0"/>
    <s v="TO OR FROM BANKS/LOAN CO."/>
    <n v="1"/>
    <x v="20"/>
    <x v="1"/>
    <x v="0"/>
    <m/>
    <n v="2718"/>
    <n v="32"/>
    <x v="0"/>
    <x v="0"/>
    <n v="3720"/>
    <m/>
    <m/>
    <m/>
    <m/>
    <s v="SQUIRES DONDI ARCHETTE"/>
    <s v="DONDI ARCHETTE SQUIRES REVOCABLE TRUST"/>
    <s v="4286 N BARTLEY TERR"/>
    <s v="BEVERLY HILLS FL 34465"/>
  </r>
  <r>
    <x v="3740"/>
    <s v="18E17S320030  03300 0030"/>
    <s v="7492"/>
    <s v="PINE RIDGE UNITS 3 &amp; 4"/>
    <s v="0100"/>
    <s v="Single Family Residential"/>
    <s v="10"/>
    <s v="18S"/>
    <s v="18E"/>
    <s v="STANDARD"/>
    <x v="0"/>
    <n v="48709"/>
    <n v="1.1200000000000001"/>
    <s v="000X"/>
    <n v="4222"/>
    <s v="N"/>
    <x v="181"/>
    <s v="TER"/>
    <m/>
    <s v="BEVERLY HILLS"/>
    <m/>
    <s v="PINE RIDGE UNIT 3 PB 8 PG 51 LOT 3 BLK 330"/>
    <n v="219210"/>
    <n v="17890"/>
    <n v="201320"/>
    <n v="207154"/>
    <n v="182154"/>
    <x v="0"/>
    <x v="485"/>
    <n v="21000"/>
    <n v="2796"/>
    <n v="1912"/>
    <x v="1"/>
    <s v="WARRANTY DEED"/>
    <n v="1"/>
    <x v="29"/>
    <x v="1"/>
    <x v="0"/>
    <m/>
    <n v="2483"/>
    <n v="32"/>
    <x v="0"/>
    <x v="0"/>
    <n v="3193"/>
    <m/>
    <m/>
    <m/>
    <m/>
    <s v="BREESE ANDREW"/>
    <m/>
    <s v="4222 N BARTLEY TER"/>
    <s v="BEVERLY HILLS FL 34465 3074"/>
  </r>
  <r>
    <x v="3741"/>
    <s v="18E17S320030  03310 0090"/>
    <s v="7492"/>
    <s v="PINE RIDGE UNITS 3 &amp; 4"/>
    <s v="0000"/>
    <s v="Vacant Residential"/>
    <s v="10"/>
    <s v="18S"/>
    <s v="18E"/>
    <s v="STANDARD"/>
    <x v="1"/>
    <n v="43573"/>
    <n v="1"/>
    <s v="000X"/>
    <n v="2262"/>
    <s v="W"/>
    <x v="152"/>
    <s v="DR"/>
    <m/>
    <s v="BEVERLY HILLS"/>
    <m/>
    <s v="PINE RIDGE UNIT 3 PB 8 PG 51 LOT 9 BLK 331 "/>
    <n v="16000"/>
    <n v="16000"/>
    <n v="0"/>
    <n v="16000"/>
    <n v="16000"/>
    <x v="1"/>
    <x v="353"/>
    <n v="19500"/>
    <n v="1535"/>
    <n v="608"/>
    <x v="1"/>
    <s v="FROM DEVELOPERS"/>
    <m/>
    <x v="6"/>
    <x v="2"/>
    <x v="2"/>
    <m/>
    <m/>
    <m/>
    <x v="2"/>
    <x v="1"/>
    <n v="0"/>
    <m/>
    <m/>
    <m/>
    <m/>
    <s v="VALERIANO REYNALDO A &amp;"/>
    <s v="JOSEPHINE M VALERIANO"/>
    <s v="86 DAYNA DR"/>
    <s v="STATEN ISLAND NY 10305"/>
  </r>
  <r>
    <x v="3742"/>
    <s v="18E17S320030  03310 0100"/>
    <s v="7492"/>
    <s v="PINE RIDGE UNITS 3 &amp; 4"/>
    <s v="0100"/>
    <s v="Single Family Residential"/>
    <s v="10"/>
    <s v="18S"/>
    <s v="18E"/>
    <s v="STANDARD"/>
    <x v="0"/>
    <n v="43618"/>
    <n v="1"/>
    <s v="000X"/>
    <n v="2238"/>
    <s v="W"/>
    <x v="152"/>
    <s v="DR"/>
    <m/>
    <s v="BEVERLY HILLS"/>
    <m/>
    <s v="PINE RIDGE UNIT 3 PB 8 PG 51 LOT 10 BLK 331"/>
    <n v="249086"/>
    <n v="16020"/>
    <n v="233066"/>
    <n v="249086"/>
    <n v="249086"/>
    <x v="1"/>
    <x v="561"/>
    <n v="18500"/>
    <n v="2825"/>
    <n v="1693"/>
    <x v="1"/>
    <s v="WARRANTY DEED"/>
    <n v="1"/>
    <x v="41"/>
    <x v="1"/>
    <x v="0"/>
    <m/>
    <n v="2484"/>
    <n v="32"/>
    <x v="1"/>
    <x v="0"/>
    <n v="3553"/>
    <m/>
    <m/>
    <m/>
    <m/>
    <s v="MONTELEONE PETER"/>
    <s v="MONTELEONE PETER CHARLES"/>
    <s v="2238 W MESA VERDE DR"/>
    <s v="BEVERLY HILLS FL 34465"/>
  </r>
  <r>
    <x v="3743"/>
    <s v="18E17S320030  03320 0020"/>
    <s v="7492"/>
    <s v="PINE RIDGE UNITS 3 &amp; 4"/>
    <s v="0000"/>
    <s v="Vacant Residential"/>
    <s v="10"/>
    <s v="18S"/>
    <s v="18E"/>
    <s v="STANDARD"/>
    <x v="1"/>
    <n v="43750"/>
    <n v="1"/>
    <s v="000X"/>
    <n v="4502"/>
    <s v="N"/>
    <x v="110"/>
    <s v="DR"/>
    <m/>
    <s v="BEVERLY HILLS"/>
    <m/>
    <s v="PINE RIDGE UNIT 3 PB 8 PG 51 LOT 2 BLK 332"/>
    <n v="16070"/>
    <n v="16070"/>
    <n v="0"/>
    <n v="16070"/>
    <n v="16070"/>
    <x v="1"/>
    <x v="1223"/>
    <n v="25000"/>
    <n v="2880"/>
    <n v="1228"/>
    <x v="1"/>
    <s v="WARRANTY DEED"/>
    <m/>
    <x v="6"/>
    <x v="2"/>
    <x v="2"/>
    <m/>
    <m/>
    <m/>
    <x v="2"/>
    <x v="1"/>
    <n v="0"/>
    <m/>
    <m/>
    <m/>
    <m/>
    <s v="RYAN THOMAS"/>
    <m/>
    <s v="5 MARIE DR"/>
    <s v="HANOVER PA 17331"/>
  </r>
  <r>
    <x v="3744"/>
    <s v="18E17S320030  03330 0020"/>
    <s v="7492"/>
    <s v="PINE RIDGE UNITS 3 &amp; 4"/>
    <s v="0100"/>
    <s v="Single Family Residential"/>
    <s v="10"/>
    <s v="18S"/>
    <s v="18E"/>
    <s v="STANDARD"/>
    <x v="0"/>
    <n v="43750"/>
    <n v="1"/>
    <s v="000X"/>
    <n v="2156"/>
    <s v="W"/>
    <x v="109"/>
    <s v="DR"/>
    <m/>
    <s v="BEVERLY HILLS"/>
    <m/>
    <s v="PINE RIDGE UNIT 3 PB 8 PG 51 LOT 2 BLK 333 "/>
    <n v="170153"/>
    <n v="16070"/>
    <n v="154083"/>
    <n v="111834"/>
    <n v="86834"/>
    <x v="0"/>
    <x v="143"/>
    <n v="90000"/>
    <n v="1884"/>
    <n v="197"/>
    <x v="0"/>
    <s v="WARRANTY DEED"/>
    <n v="1"/>
    <x v="25"/>
    <x v="1"/>
    <x v="0"/>
    <m/>
    <n v="1622"/>
    <n v="32"/>
    <x v="0"/>
    <x v="0"/>
    <n v="2689"/>
    <m/>
    <m/>
    <m/>
    <m/>
    <s v="MULLIS CHRISTINA M"/>
    <m/>
    <s v="2156 W IVORYWOOD DR"/>
    <s v="BEVERLY HILLS FL 34465 3179"/>
  </r>
  <r>
    <x v="3745"/>
    <s v="18E17S320030  03330 0030"/>
    <s v="7492"/>
    <s v="PINE RIDGE UNITS 3 &amp; 4"/>
    <s v="0000"/>
    <s v="Vacant Residential"/>
    <s v="10"/>
    <s v="18S"/>
    <s v="18E"/>
    <s v="STANDARD"/>
    <x v="1"/>
    <n v="43750"/>
    <n v="1"/>
    <s v="000X"/>
    <n v="2122"/>
    <s v="W"/>
    <x v="109"/>
    <s v="DR"/>
    <m/>
    <s v="BEVERLY HILLS"/>
    <m/>
    <s v="PINE RIDGE UNIT 3 PB 8 PG 51 LOT 3 BLK 333"/>
    <n v="16070"/>
    <n v="16070"/>
    <n v="0"/>
    <n v="16070"/>
    <n v="16070"/>
    <x v="1"/>
    <x v="465"/>
    <n v="15900"/>
    <n v="1147"/>
    <n v="900"/>
    <x v="1"/>
    <s v="FROM DEVELOPERS"/>
    <m/>
    <x v="6"/>
    <x v="2"/>
    <x v="2"/>
    <m/>
    <m/>
    <m/>
    <x v="2"/>
    <x v="1"/>
    <n v="0"/>
    <m/>
    <m/>
    <m/>
    <m/>
    <s v="KYTROM INVESTMENTS LIMITED"/>
    <m/>
    <s v="BOULEVARD GEORGES FAVON 18"/>
    <s v=" 1204 SWITZERLAND"/>
  </r>
  <r>
    <x v="3746"/>
    <s v="18E17S320030  03330 0040"/>
    <s v="7492"/>
    <s v="PINE RIDGE UNITS 3 &amp; 4"/>
    <s v="0000"/>
    <s v="Vacant Residential"/>
    <s v="10"/>
    <s v="18S"/>
    <s v="18E"/>
    <s v="STANDARD"/>
    <x v="1"/>
    <n v="43750"/>
    <n v="1"/>
    <s v="000X"/>
    <n v="2096"/>
    <s v="W"/>
    <x v="109"/>
    <s v="DR"/>
    <m/>
    <s v="BEVERLY HILLS"/>
    <m/>
    <s v="PINE RIDGE UNIT 3 PB 8 PG 51 LOT 4 BLK 333"/>
    <n v="16070"/>
    <n v="16070"/>
    <n v="0"/>
    <n v="16070"/>
    <n v="16070"/>
    <x v="1"/>
    <x v="38"/>
    <n v="59100"/>
    <n v="1833"/>
    <n v="2261"/>
    <x v="1"/>
    <s v="WARRANTY DEED"/>
    <m/>
    <x v="6"/>
    <x v="2"/>
    <x v="2"/>
    <m/>
    <m/>
    <m/>
    <x v="2"/>
    <x v="1"/>
    <n v="0"/>
    <m/>
    <m/>
    <m/>
    <m/>
    <s v="JUSTIN STEVEN P"/>
    <s v="JUSTIN TAMMY L"/>
    <s v="2177 NW 114 TER"/>
    <s v="CORAL SPRINGS FL 33071"/>
  </r>
  <r>
    <x v="3747"/>
    <s v="18E17S320030  03330 0110"/>
    <s v="7492"/>
    <s v="PINE RIDGE UNITS 3 &amp; 4"/>
    <s v="0100"/>
    <s v="Single Family Residential"/>
    <s v="10"/>
    <s v="18S"/>
    <s v="18E"/>
    <s v="STANDARD"/>
    <x v="0"/>
    <n v="43750"/>
    <n v="1"/>
    <s v="000X"/>
    <n v="2027"/>
    <s v="W"/>
    <x v="152"/>
    <s v="DR"/>
    <m/>
    <s v="BEVERLY HILLS"/>
    <m/>
    <s v="PINE RIDGE UNIT 3 PB 8 PG 51 LOT 11 BLK 333"/>
    <n v="358546"/>
    <n v="16070"/>
    <n v="342476"/>
    <n v="300984"/>
    <n v="275984"/>
    <x v="0"/>
    <x v="276"/>
    <n v="250000"/>
    <n v="2401"/>
    <n v="1609"/>
    <x v="0"/>
    <s v="TO OR FROM BANKS/LOAN CO."/>
    <n v="1"/>
    <x v="3"/>
    <x v="0"/>
    <x v="1"/>
    <m/>
    <n v="3471"/>
    <n v="32"/>
    <x v="0"/>
    <x v="0"/>
    <n v="4736"/>
    <m/>
    <m/>
    <m/>
    <m/>
    <s v="CALLAHAN CAROL S"/>
    <s v="LEONARD L CORMIER"/>
    <s v="2027 W MESA VERDE DR"/>
    <s v="BEVERLY HILLS FL 34465"/>
  </r>
  <r>
    <x v="3748"/>
    <s v="18E17S320030  03340 0070"/>
    <s v="7492"/>
    <s v="PINE RIDGE UNITS 3 &amp; 4"/>
    <s v="0100"/>
    <s v="Single Family Residential"/>
    <s v="10"/>
    <s v="18S"/>
    <s v="18E"/>
    <s v="STANDARD"/>
    <x v="0"/>
    <n v="43750"/>
    <n v="1"/>
    <s v="000X"/>
    <n v="2057"/>
    <s v="W"/>
    <x v="109"/>
    <s v="DR"/>
    <m/>
    <s v="BEVERLY HILLS"/>
    <m/>
    <s v="PINE RIDGE UNIT 3 PB 8 PG 51 LOT 7 BLK 334"/>
    <n v="201275"/>
    <n v="16070"/>
    <n v="185205"/>
    <n v="143325"/>
    <n v="118325"/>
    <x v="0"/>
    <x v="383"/>
    <n v="7200"/>
    <n v="1288"/>
    <n v="524"/>
    <x v="1"/>
    <s v="WARRANTY DEED"/>
    <n v="1"/>
    <x v="5"/>
    <x v="1"/>
    <x v="0"/>
    <m/>
    <n v="2125"/>
    <n v="32"/>
    <x v="1"/>
    <x v="0"/>
    <n v="2809"/>
    <m/>
    <m/>
    <m/>
    <m/>
    <s v="SLOAN JIMMIE DAVID"/>
    <s v="SLOAN MARIE DAWN"/>
    <s v="PO BOX 640576"/>
    <s v="BEVERLY HILLS FL 34464 0576"/>
  </r>
  <r>
    <x v="3749"/>
    <s v="18E17S320030  03360 0190"/>
    <s v="7492"/>
    <s v="PINE RIDGE UNITS 3 &amp; 4"/>
    <s v="0100"/>
    <s v="Single Family Residential"/>
    <s v="10"/>
    <s v="18S"/>
    <s v="18E"/>
    <s v="STANDARD"/>
    <x v="0"/>
    <n v="46251"/>
    <n v="1.06"/>
    <s v="000X"/>
    <n v="2497"/>
    <s v="W"/>
    <x v="100"/>
    <s v="DR"/>
    <m/>
    <s v="BEVERLY HILLS"/>
    <m/>
    <s v="PINE RIDGE UNIT 3 PB 8 PG 51 LOT 19 BLK 336"/>
    <n v="155588"/>
    <n v="16990"/>
    <n v="138598"/>
    <n v="118886"/>
    <n v="88886"/>
    <x v="0"/>
    <x v="233"/>
    <n v="122000"/>
    <n v="2624"/>
    <n v="878"/>
    <x v="0"/>
    <s v="WARRANTY DEED"/>
    <n v="1"/>
    <x v="7"/>
    <x v="1"/>
    <x v="0"/>
    <m/>
    <n v="1420"/>
    <n v="32"/>
    <x v="1"/>
    <x v="0"/>
    <n v="2070"/>
    <m/>
    <m/>
    <m/>
    <m/>
    <s v="REED LARRY R"/>
    <s v="REED MARY D"/>
    <s v="2497 W APRICOT DR"/>
    <s v="BEVERLY HILLS FL 34465"/>
  </r>
  <r>
    <x v="3750"/>
    <s v="18E17S320030  03380 0100"/>
    <s v="7492"/>
    <s v="PINE RIDGE UNITS 3 &amp; 4"/>
    <s v="0000"/>
    <s v="Vacant Residential"/>
    <s v="10"/>
    <s v="18S"/>
    <s v="18E"/>
    <s v="STANDARD"/>
    <x v="1"/>
    <n v="44123"/>
    <n v="1.01"/>
    <s v="000X"/>
    <n v="2653"/>
    <s v="W"/>
    <x v="111"/>
    <s v="DR"/>
    <m/>
    <s v="BEVERLY HILLS"/>
    <m/>
    <s v="PINE RIDGE UNIT 3 PB 8 PG 51 LOT 10 BLK 338"/>
    <n v="16210"/>
    <n v="16210"/>
    <n v="0"/>
    <n v="16210"/>
    <n v="16210"/>
    <x v="1"/>
    <x v="471"/>
    <n v="18500"/>
    <n v="2731"/>
    <n v="685"/>
    <x v="1"/>
    <s v="WARRANTY DEED"/>
    <m/>
    <x v="6"/>
    <x v="2"/>
    <x v="2"/>
    <m/>
    <m/>
    <m/>
    <x v="2"/>
    <x v="1"/>
    <n v="0"/>
    <m/>
    <m/>
    <m/>
    <m/>
    <s v="DAMRON GERALDINE DAMRON"/>
    <s v="GERALDINE ROSE DAMRON FAMILY TRUST"/>
    <s v="4795 N GOLDWOOD TERR"/>
    <s v="BEVERLY HILLS FL 34465"/>
  </r>
  <r>
    <x v="3751"/>
    <s v="18E17S320030  03380 0130"/>
    <s v="7492"/>
    <s v="PINE RIDGE UNITS 3 &amp; 4"/>
    <s v="0000"/>
    <s v="Vacant Residential"/>
    <s v="10"/>
    <s v="18S"/>
    <s v="18E"/>
    <s v="STANDARD"/>
    <x v="1"/>
    <n v="51437"/>
    <n v="1.18"/>
    <s v="000X"/>
    <n v="4845"/>
    <s v="N"/>
    <x v="182"/>
    <s v="TER"/>
    <m/>
    <s v="BEVERLY HILLS"/>
    <m/>
    <s v="PINE RIDGE UNIT 3 PB 8 PG 51 LOT 13 BLK 338"/>
    <n v="18890"/>
    <n v="18890"/>
    <n v="0"/>
    <n v="18890"/>
    <n v="18890"/>
    <x v="1"/>
    <x v="608"/>
    <n v="22795"/>
    <n v="1033"/>
    <n v="1863"/>
    <x v="1"/>
    <s v="FROM DEVELOPERS"/>
    <m/>
    <x v="6"/>
    <x v="2"/>
    <x v="2"/>
    <m/>
    <m/>
    <m/>
    <x v="2"/>
    <x v="1"/>
    <n v="0"/>
    <m/>
    <m/>
    <m/>
    <m/>
    <s v="TIAU SHOOU JEN ET AL"/>
    <m/>
    <s v="NO 1 SUB ALLEY 3 ALY 88 LN 278"/>
    <s v="TAOYUAN COUNTY 325 TAIWAN"/>
  </r>
  <r>
    <x v="3752"/>
    <s v="18E17S320030  03300 0060"/>
    <s v="7492"/>
    <s v="PINE RIDGE UNITS 3 &amp; 4"/>
    <s v="0100"/>
    <s v="Single Family Residential"/>
    <s v="10"/>
    <s v="18S"/>
    <s v="18E"/>
    <s v="1.0 TO 2.5 ACRES HIGH"/>
    <x v="0"/>
    <n v="88429"/>
    <n v="2.0299999999999998"/>
    <s v="000X"/>
    <n v="2524"/>
    <s v="W"/>
    <x v="152"/>
    <s v="DR"/>
    <m/>
    <s v="BEVERLY HILLS"/>
    <m/>
    <s v="PINE RIDGE UNIT 3 PB 8 PG 51 LOT 6 BLK 330"/>
    <n v="296074"/>
    <n v="25380"/>
    <n v="270694"/>
    <n v="229279"/>
    <n v="204279"/>
    <x v="0"/>
    <x v="453"/>
    <n v="31000"/>
    <n v="915"/>
    <n v="975"/>
    <x v="1"/>
    <s v="FROM DEVELOPERS"/>
    <n v="1"/>
    <x v="22"/>
    <x v="0"/>
    <x v="0"/>
    <n v="1"/>
    <n v="2858"/>
    <n v="32"/>
    <x v="0"/>
    <x v="0"/>
    <n v="3645"/>
    <m/>
    <m/>
    <m/>
    <m/>
    <s v="STEWART ROYDEL A"/>
    <s v="STEWART RUBY A"/>
    <s v="2524 W MESA VERDE DR"/>
    <s v="BEVERLY HILLS FL 34465"/>
  </r>
  <r>
    <x v="3753"/>
    <s v="18E17S320030  03310 0150"/>
    <s v="7492"/>
    <s v="PINE RIDGE UNITS 3 &amp; 4"/>
    <s v="0100"/>
    <s v="Single Family Residential"/>
    <s v="10"/>
    <s v="18S"/>
    <s v="18E"/>
    <s v="STANDARD"/>
    <x v="0"/>
    <n v="46402"/>
    <n v="1.07"/>
    <s v="000X"/>
    <n v="2028"/>
    <s v="W"/>
    <x v="152"/>
    <s v="DR"/>
    <m/>
    <s v="BEVERLY HILLS"/>
    <m/>
    <s v="PINE RIDGE UNIT 3 PB 8 PG 51 LOT 15 BLK 331"/>
    <n v="191017"/>
    <n v="17040"/>
    <n v="173977"/>
    <n v="136387"/>
    <n v="111387"/>
    <x v="0"/>
    <x v="948"/>
    <n v="240000"/>
    <n v="3082"/>
    <n v="143"/>
    <x v="0"/>
    <s v="WARRANTY DEED"/>
    <n v="1"/>
    <x v="11"/>
    <x v="1"/>
    <x v="0"/>
    <m/>
    <n v="2134"/>
    <n v="32"/>
    <x v="1"/>
    <x v="0"/>
    <n v="2398"/>
    <m/>
    <m/>
    <m/>
    <m/>
    <s v="NIEVES ELLIOT"/>
    <s v="CLARK KIMBERLY NEFF"/>
    <s v="2028 W MESA VERDE DR"/>
    <s v="BEVERLY HILLS FL 34465"/>
  </r>
  <r>
    <x v="3754"/>
    <s v="18E17S320030  03310 0170"/>
    <s v="7492"/>
    <s v="PINE RIDGE UNITS 3 &amp; 4"/>
    <s v="0100"/>
    <s v="Single Family Residential"/>
    <s v="11"/>
    <s v="18S"/>
    <s v="18E"/>
    <s v="STANDARD"/>
    <x v="0"/>
    <n v="47626"/>
    <n v="1.0900000000000001"/>
    <s v="000X"/>
    <n v="1962"/>
    <s v="W"/>
    <x v="152"/>
    <s v="DR"/>
    <m/>
    <s v="BEVERLY HILLS"/>
    <m/>
    <s v="PINE RIDGE UNIT 3 PB 8 PG 51 LOT 17 BLK 331"/>
    <n v="224613"/>
    <n v="17490"/>
    <n v="207123"/>
    <n v="215827"/>
    <n v="190327"/>
    <x v="0"/>
    <x v="1224"/>
    <n v="264000"/>
    <n v="2951"/>
    <n v="1393"/>
    <x v="0"/>
    <s v="WARRANTY DEED"/>
    <n v="1"/>
    <x v="41"/>
    <x v="1"/>
    <x v="0"/>
    <m/>
    <n v="1926"/>
    <n v="32"/>
    <x v="1"/>
    <x v="0"/>
    <n v="2694"/>
    <m/>
    <m/>
    <m/>
    <m/>
    <s v="MEDEIROS ALLYN A"/>
    <s v="MEDEIROS MARY PATRICIA"/>
    <s v="1962 W MESA VERDE DR"/>
    <s v="BEVERLY HILLS FL 34465"/>
  </r>
  <r>
    <x v="3755"/>
    <s v="18E17S320030  03330 0140"/>
    <s v="7492"/>
    <s v="PINE RIDGE UNITS 3 &amp; 4"/>
    <s v="0000"/>
    <s v="Vacant Residential"/>
    <s v="10"/>
    <s v="18S"/>
    <s v="18E"/>
    <s v="STANDARD"/>
    <x v="1"/>
    <n v="43750"/>
    <n v="1"/>
    <s v="000X"/>
    <n v="2121"/>
    <s v="W"/>
    <x v="152"/>
    <s v="DR"/>
    <m/>
    <s v="BEVERLY HILLS"/>
    <m/>
    <s v="PINE RIDGE UNIT 3 PB 8 PG 51 LOT 14 BLK 333"/>
    <n v="16070"/>
    <n v="16070"/>
    <n v="0"/>
    <n v="16070"/>
    <n v="16070"/>
    <x v="1"/>
    <x v="1025"/>
    <n v="15000"/>
    <n v="2591"/>
    <n v="1824"/>
    <x v="1"/>
    <s v="TO OR FROM BANKS/LOAN CO."/>
    <m/>
    <x v="6"/>
    <x v="2"/>
    <x v="2"/>
    <m/>
    <m/>
    <m/>
    <x v="2"/>
    <x v="1"/>
    <n v="0"/>
    <m/>
    <m/>
    <m/>
    <m/>
    <s v="EFFRAIN ROBERT"/>
    <s v="EFFRAIN TERRI S"/>
    <s v="11541 NW 29TH ST"/>
    <s v="SUNRISE FL 33323"/>
  </r>
  <r>
    <x v="3756"/>
    <s v="18E17S320030  03340 0050"/>
    <s v="7492"/>
    <s v="PINE RIDGE UNITS 3 &amp; 4"/>
    <s v="0000"/>
    <s v="Vacant Residential"/>
    <s v="11"/>
    <s v="18S"/>
    <s v="18E"/>
    <s v="STANDARD"/>
    <x v="1"/>
    <n v="43750"/>
    <n v="1"/>
    <s v="000X"/>
    <n v="2001"/>
    <s v="W"/>
    <x v="109"/>
    <s v="DR"/>
    <m/>
    <s v="BEVERLY HILLS"/>
    <m/>
    <s v="PINE RIDGE UNIT 3 PB 8 PG 51 LOT 5 BLK 334 "/>
    <n v="16070"/>
    <n v="16070"/>
    <n v="0"/>
    <n v="16070"/>
    <n v="16070"/>
    <x v="1"/>
    <x v="23"/>
    <m/>
    <m/>
    <m/>
    <x v="2"/>
    <m/>
    <m/>
    <x v="6"/>
    <x v="2"/>
    <x v="2"/>
    <m/>
    <m/>
    <m/>
    <x v="2"/>
    <x v="1"/>
    <n v="0"/>
    <m/>
    <m/>
    <m/>
    <m/>
    <s v="DI PLACIDO CAROLYN &amp; JOHN"/>
    <s v="CO TRUSTEES"/>
    <s v="780 N FIG TREE LN"/>
    <s v="PLANTATION FL 33317 1847"/>
  </r>
  <r>
    <x v="3757"/>
    <s v="18E17S320030  03350 0140"/>
    <s v="7492"/>
    <s v="PINE RIDGE UNITS 3 &amp; 4"/>
    <s v="0000"/>
    <s v="Vacant Residential"/>
    <s v="10"/>
    <s v="18S"/>
    <s v="18E"/>
    <s v="STANDARD"/>
    <x v="1"/>
    <n v="51979"/>
    <n v="1.19"/>
    <s v="000X"/>
    <n v="4657"/>
    <s v="N"/>
    <x v="101"/>
    <s v="AVE"/>
    <m/>
    <s v="BEVERLY HILLS"/>
    <m/>
    <s v="PINE RIDGE UNIT 3 PB 8 PG 51 LOT 14 BLK 335"/>
    <n v="19090"/>
    <n v="19090"/>
    <n v="0"/>
    <n v="19090"/>
    <n v="19090"/>
    <x v="1"/>
    <x v="792"/>
    <n v="27000"/>
    <n v="2891"/>
    <n v="953"/>
    <x v="1"/>
    <s v="WARRANTY DEED"/>
    <m/>
    <x v="6"/>
    <x v="2"/>
    <x v="2"/>
    <m/>
    <m/>
    <m/>
    <x v="2"/>
    <x v="1"/>
    <n v="0"/>
    <m/>
    <m/>
    <m/>
    <m/>
    <s v="SFORZA PETER P"/>
    <s v="SFORZA LINDA F"/>
    <s v="4625 N APPLE VALLEY AVE"/>
    <s v="BEVERLY HILLS FL 34465"/>
  </r>
  <r>
    <x v="3758"/>
    <s v="18E17S320030  03350 0160"/>
    <s v="7492"/>
    <s v="PINE RIDGE UNITS 3 &amp; 4"/>
    <s v="0100"/>
    <s v="Single Family Residential"/>
    <s v="10"/>
    <s v="18S"/>
    <s v="18E"/>
    <s v="STANDARD"/>
    <x v="0"/>
    <n v="50190"/>
    <n v="1.1499999999999999"/>
    <s v="000X"/>
    <n v="2250"/>
    <s v="W"/>
    <x v="104"/>
    <s v="DR"/>
    <m/>
    <s v="BEVERLY HILLS"/>
    <m/>
    <s v="PINE RIDGE UNIT 3 PB 8 PG 51 LOT 16 BLK 335"/>
    <n v="146824"/>
    <n v="18440"/>
    <n v="128384"/>
    <n v="146824"/>
    <n v="121824"/>
    <x v="0"/>
    <x v="181"/>
    <n v="175000"/>
    <n v="2952"/>
    <n v="314"/>
    <x v="0"/>
    <s v="WARRANTY DEED"/>
    <n v="1"/>
    <x v="30"/>
    <x v="1"/>
    <x v="0"/>
    <m/>
    <n v="1621"/>
    <n v="32"/>
    <x v="1"/>
    <x v="0"/>
    <n v="2483"/>
    <m/>
    <m/>
    <m/>
    <m/>
    <s v="FAY GEORGE"/>
    <s v="FAY MAGDALENA"/>
    <s v="2250 W HUNTINGTON DR"/>
    <s v="BEVERLY HILLS FL 34465"/>
  </r>
  <r>
    <x v="3759"/>
    <s v="18E17S320030  03350 0170"/>
    <s v="7492"/>
    <s v="PINE RIDGE UNITS 3 &amp; 4"/>
    <s v="0000"/>
    <s v="Vacant Residential"/>
    <s v="10"/>
    <s v="18S"/>
    <s v="18E"/>
    <s v="STANDARD"/>
    <x v="1"/>
    <n v="50500"/>
    <n v="1.1599999999999999"/>
    <s v="000X"/>
    <n v="2220"/>
    <s v="W"/>
    <x v="104"/>
    <s v="DR"/>
    <m/>
    <s v="BEVERLY HILLS"/>
    <m/>
    <s v="PINE RIDGE UNIT 3 PB 8 PG 51 LOT 17 BLK 335"/>
    <n v="18550"/>
    <n v="18550"/>
    <n v="0"/>
    <n v="18550"/>
    <n v="18550"/>
    <x v="1"/>
    <x v="300"/>
    <n v="47000"/>
    <n v="1839"/>
    <n v="988"/>
    <x v="1"/>
    <s v="WARRANTY DEED"/>
    <m/>
    <x v="6"/>
    <x v="2"/>
    <x v="2"/>
    <m/>
    <m/>
    <m/>
    <x v="2"/>
    <x v="1"/>
    <n v="0"/>
    <m/>
    <m/>
    <m/>
    <m/>
    <s v="GIANGRECO PAUL"/>
    <s v="GIANGRECO MARGARET"/>
    <s v="39 29 221ST ST"/>
    <s v="BAYSIDE NY 11361"/>
  </r>
  <r>
    <x v="3760"/>
    <s v="18E17S320030  03360 0040"/>
    <s v="7492"/>
    <s v="PINE RIDGE UNITS 3 &amp; 4"/>
    <s v="0100"/>
    <s v="Single Family Residential"/>
    <s v="10"/>
    <s v="18S"/>
    <s v="18E"/>
    <s v="STANDARD"/>
    <x v="0"/>
    <n v="43355"/>
    <n v="1"/>
    <s v="000X"/>
    <n v="2692"/>
    <s v="W"/>
    <x v="96"/>
    <s v="ST"/>
    <m/>
    <s v="BEVERLY HILLS"/>
    <m/>
    <s v="PINE RIDGE UNIT 3 PB 8 PG 51 LOT 4 BLK 336"/>
    <n v="206794"/>
    <n v="15920"/>
    <n v="190874"/>
    <n v="183198"/>
    <n v="157698"/>
    <x v="0"/>
    <x v="1225"/>
    <n v="119100"/>
    <n v="2917"/>
    <n v="1948"/>
    <x v="0"/>
    <s v="SAME FAMILY/DEED FOL"/>
    <n v="1"/>
    <x v="23"/>
    <x v="0"/>
    <x v="0"/>
    <m/>
    <n v="1934"/>
    <n v="32"/>
    <x v="0"/>
    <x v="0"/>
    <n v="2831"/>
    <m/>
    <m/>
    <m/>
    <m/>
    <s v="ENGRAM LEROY ALFRED"/>
    <s v="ENGRAM ANTOINELLE LOUISE"/>
    <s v="2692 W ELM BLOSSOM ST"/>
    <s v="BEVERLY HILLS FL 34465"/>
  </r>
  <r>
    <x v="3761"/>
    <s v="18E17S320030  03360 0050"/>
    <s v="7492"/>
    <s v="PINE RIDGE UNITS 3 &amp; 4"/>
    <s v="0100"/>
    <s v="Single Family Residential"/>
    <s v="10"/>
    <s v="18S"/>
    <s v="18E"/>
    <s v="STANDARD"/>
    <x v="0"/>
    <n v="43400"/>
    <n v="1"/>
    <s v="000X"/>
    <n v="2658"/>
    <s v="W"/>
    <x v="96"/>
    <s v="ST"/>
    <m/>
    <s v="BEVERLY HILLS"/>
    <m/>
    <s v="PINE RIDGE UNIT 3 PB 8 PG 51 LOT 5 BLK 336"/>
    <n v="280846"/>
    <n v="15940"/>
    <n v="264906"/>
    <n v="209399"/>
    <n v="184399"/>
    <x v="0"/>
    <x v="167"/>
    <n v="8300"/>
    <n v="1387"/>
    <n v="1041"/>
    <x v="1"/>
    <s v="WARRANTY DEED"/>
    <n v="1"/>
    <x v="20"/>
    <x v="0"/>
    <x v="1"/>
    <m/>
    <n v="2875"/>
    <n v="32"/>
    <x v="0"/>
    <x v="0"/>
    <n v="4092"/>
    <m/>
    <m/>
    <m/>
    <m/>
    <s v="COLLAZO CHRISTOPHER JOHN"/>
    <s v="COLLAZO JOELLEN KAY"/>
    <s v="2658 W ELM BLOSSOM ST"/>
    <s v="BEVERLY HILLS FL 34465"/>
  </r>
  <r>
    <x v="3762"/>
    <s v="18E17S320030  03360 0120"/>
    <s v="7492"/>
    <s v="PINE RIDGE UNITS 3 &amp; 4"/>
    <s v="0100"/>
    <s v="Single Family Residential"/>
    <s v="10"/>
    <s v="18S"/>
    <s v="18E"/>
    <s v="STANDARD"/>
    <x v="0"/>
    <n v="43715"/>
    <n v="1"/>
    <s v="000X"/>
    <n v="2432"/>
    <s v="W"/>
    <x v="96"/>
    <s v="ST"/>
    <m/>
    <s v="BEVERLY HILLS"/>
    <m/>
    <s v="PINE RIDGE UNIT 3 PB 8 PG 51 LOT 12 BLK 336"/>
    <n v="406686"/>
    <n v="16060"/>
    <n v="390626"/>
    <n v="319275"/>
    <n v="294275"/>
    <x v="0"/>
    <x v="312"/>
    <n v="9900"/>
    <n v="1515"/>
    <n v="627"/>
    <x v="1"/>
    <s v="WARRANTY DEED"/>
    <n v="2"/>
    <x v="24"/>
    <x v="5"/>
    <x v="1"/>
    <m/>
    <n v="4620"/>
    <n v="32"/>
    <x v="0"/>
    <x v="0"/>
    <n v="5325"/>
    <m/>
    <m/>
    <m/>
    <m/>
    <s v="PATEL RAJESH P"/>
    <s v="PATEL GAYATRI"/>
    <s v="2432 W ELM BLOSSOM ST"/>
    <s v="BEVERLY HILLS FL 34465"/>
  </r>
  <r>
    <x v="3763"/>
    <s v="18E17S320030  03380 0020"/>
    <s v="7492"/>
    <s v="PINE RIDGE UNITS 3 &amp; 4"/>
    <s v="0100"/>
    <s v="Single Family Residential"/>
    <s v="10"/>
    <s v="18S"/>
    <s v="18E"/>
    <s v="STANDARD"/>
    <x v="0"/>
    <n v="43212"/>
    <n v="0.99"/>
    <s v="000X"/>
    <n v="2433"/>
    <s v="W"/>
    <x v="111"/>
    <s v="DR"/>
    <m/>
    <s v="BEVERLY HILLS"/>
    <m/>
    <s v="PINE RIDGE UNIT 3 PB 8 PG 51 LOT 2 BLK 338 "/>
    <n v="192052"/>
    <n v="15870"/>
    <n v="176182"/>
    <n v="144860"/>
    <n v="119860"/>
    <x v="0"/>
    <x v="312"/>
    <n v="8500"/>
    <n v="1517"/>
    <n v="658"/>
    <x v="1"/>
    <s v="WARRANTY DEED"/>
    <n v="1"/>
    <x v="22"/>
    <x v="1"/>
    <x v="0"/>
    <m/>
    <n v="1729"/>
    <n v="32"/>
    <x v="0"/>
    <x v="0"/>
    <n v="2334"/>
    <m/>
    <m/>
    <m/>
    <m/>
    <s v="THOMAS WILLIAM J"/>
    <m/>
    <s v="PO BOX 640688"/>
    <s v="BEVERLY HILLS FL 34464"/>
  </r>
  <r>
    <x v="3764"/>
    <s v="18E17S320030  03310 0080"/>
    <s v="7492"/>
    <s v="PINE RIDGE UNITS 3 &amp; 4"/>
    <s v="0100"/>
    <s v="Single Family Residential"/>
    <s v="10"/>
    <s v="18S"/>
    <s v="18E"/>
    <s v="STANDARD"/>
    <x v="0"/>
    <n v="43528"/>
    <n v="1"/>
    <s v="000X"/>
    <n v="2294"/>
    <s v="W"/>
    <x v="152"/>
    <s v="DR"/>
    <m/>
    <s v="BEVERLY HILLS"/>
    <m/>
    <s v="PINE RIDGE UNIT 3 PB 8 PG 51 LOT 8 BLK 331"/>
    <n v="220112"/>
    <n v="15990"/>
    <n v="204122"/>
    <n v="166976"/>
    <n v="141976"/>
    <x v="0"/>
    <x v="201"/>
    <n v="175000"/>
    <n v="1641"/>
    <n v="2419"/>
    <x v="0"/>
    <s v="WARRANTY DEED"/>
    <n v="1"/>
    <x v="22"/>
    <x v="1"/>
    <x v="0"/>
    <m/>
    <n v="2021"/>
    <n v="32"/>
    <x v="0"/>
    <x v="0"/>
    <n v="2705"/>
    <m/>
    <m/>
    <m/>
    <m/>
    <s v="AUSTIN RONALD E JR"/>
    <s v="AUSIN DONNA"/>
    <s v="2294 W MESA VERDE DR"/>
    <s v="BEVERLY HILLS FL 34465"/>
  </r>
  <r>
    <x v="3765"/>
    <s v="18E17S320030  03330 0150"/>
    <s v="7492"/>
    <s v="PINE RIDGE UNITS 3 &amp; 4"/>
    <s v="0000"/>
    <s v="Vacant Residential"/>
    <s v="10"/>
    <s v="18S"/>
    <s v="18E"/>
    <s v="STANDARD"/>
    <x v="1"/>
    <n v="43750"/>
    <n v="1"/>
    <s v="000X"/>
    <n v="2163"/>
    <s v="W"/>
    <x v="152"/>
    <s v="DR"/>
    <m/>
    <s v="BEVERLY HILLS"/>
    <m/>
    <s v="PINE RIDGE UNIT 3 PB 8 PG 51LOT 15 BLK 333"/>
    <n v="16070"/>
    <n v="16070"/>
    <n v="0"/>
    <n v="16070"/>
    <n v="16070"/>
    <x v="1"/>
    <x v="205"/>
    <n v="14000"/>
    <n v="2551"/>
    <n v="2083"/>
    <x v="1"/>
    <s v="WARRANTY DEED"/>
    <m/>
    <x v="6"/>
    <x v="2"/>
    <x v="2"/>
    <m/>
    <m/>
    <m/>
    <x v="2"/>
    <x v="1"/>
    <n v="0"/>
    <m/>
    <m/>
    <m/>
    <m/>
    <s v="MED ONYX PTY LTD"/>
    <m/>
    <s v="88 LADBURY AVE"/>
    <s v=" 2750 AUSTRALIA"/>
  </r>
  <r>
    <x v="3766"/>
    <s v="18E17S320030  03340 0090"/>
    <s v="7492"/>
    <s v="PINE RIDGE UNITS 3 &amp; 4"/>
    <s v="0000"/>
    <s v="Vacant Residential"/>
    <s v="10"/>
    <s v="18S"/>
    <s v="18E"/>
    <s v="1.0 TO 2.5 ACRES HIGH"/>
    <x v="1"/>
    <n v="68074"/>
    <n v="1.56"/>
    <s v="000X"/>
    <n v="2196"/>
    <s v="W"/>
    <x v="116"/>
    <s v="DR"/>
    <m/>
    <s v="BEVERLY HILLS"/>
    <m/>
    <s v="PINE RIDGE UNIT 3 PB 8 PG 51 LOT 9 BLK 334"/>
    <n v="19540"/>
    <n v="19540"/>
    <n v="0"/>
    <n v="19540"/>
    <n v="19540"/>
    <x v="1"/>
    <x v="61"/>
    <n v="18000"/>
    <n v="1633"/>
    <n v="1304"/>
    <x v="1"/>
    <s v="WARRANTY DEED"/>
    <m/>
    <x v="6"/>
    <x v="2"/>
    <x v="2"/>
    <m/>
    <m/>
    <m/>
    <x v="2"/>
    <x v="1"/>
    <n v="0"/>
    <m/>
    <m/>
    <m/>
    <m/>
    <s v="CAPORALETTI MICHAEL A"/>
    <s v="CAPORALETTI BOONNAM"/>
    <s v="1315 CREEKSHIRE WAY APT 426"/>
    <s v="WINSTON SALEM NC 27103"/>
  </r>
  <r>
    <x v="3767"/>
    <s v="18E17S320030  03360 0140"/>
    <s v="7492"/>
    <s v="PINE RIDGE UNITS 3 &amp; 4"/>
    <s v="0100"/>
    <s v="Single Family Residential"/>
    <s v="10"/>
    <s v="18S"/>
    <s v="18E"/>
    <s v="STANDARD"/>
    <x v="0"/>
    <n v="44549"/>
    <n v="1.02"/>
    <s v="000X"/>
    <n v="2376"/>
    <s v="W"/>
    <x v="96"/>
    <s v="ST"/>
    <m/>
    <s v="BEVERLY HILLS"/>
    <m/>
    <s v="PINE RIDGE UNIT 3 PB 8 PG 51 LOT 14 BLK 336"/>
    <n v="172008"/>
    <n v="16360"/>
    <n v="155648"/>
    <n v="132042"/>
    <n v="107042"/>
    <x v="0"/>
    <x v="1111"/>
    <n v="239000"/>
    <n v="3074"/>
    <n v="1173"/>
    <x v="0"/>
    <s v="WARRANTY DEED"/>
    <n v="1"/>
    <x v="20"/>
    <x v="1"/>
    <x v="0"/>
    <m/>
    <n v="1496"/>
    <n v="32"/>
    <x v="0"/>
    <x v="0"/>
    <n v="2248"/>
    <m/>
    <m/>
    <m/>
    <m/>
    <s v="MCNULTY MARK A"/>
    <s v="MCNULTY CHELSEA M"/>
    <s v="2376 W ELM BLOSSOM ST"/>
    <s v="BEVERLY HILLS FL 34465"/>
  </r>
  <r>
    <x v="3768"/>
    <s v="18E17S320030  03360 0270"/>
    <s v="7492"/>
    <s v="PINE RIDGE UNITS 3 &amp; 4"/>
    <s v="0100"/>
    <s v="Single Family Residential"/>
    <s v="10"/>
    <s v="18S"/>
    <s v="18E"/>
    <s v="STANDARD"/>
    <x v="0"/>
    <n v="46349"/>
    <n v="1.06"/>
    <s v="000X"/>
    <n v="2785"/>
    <s v="W"/>
    <x v="100"/>
    <s v="DR"/>
    <m/>
    <s v="BEVERLY HILLS"/>
    <m/>
    <s v="PINE RIDGE UNIT 3 PB 8 PG 51 LOT 27 BLK 336"/>
    <n v="273529"/>
    <n v="17020"/>
    <n v="256509"/>
    <n v="212741"/>
    <n v="187741"/>
    <x v="0"/>
    <x v="1226"/>
    <n v="373000"/>
    <n v="2961"/>
    <n v="705"/>
    <x v="0"/>
    <s v="WARRANTY DEED"/>
    <n v="1"/>
    <x v="41"/>
    <x v="1"/>
    <x v="1"/>
    <m/>
    <n v="2318"/>
    <n v="32"/>
    <x v="1"/>
    <x v="0"/>
    <n v="3378"/>
    <m/>
    <m/>
    <m/>
    <m/>
    <s v="KIMPEL AUGUST J"/>
    <s v="KIMPEL CINDY A"/>
    <s v="2785 W APRICOT DR"/>
    <s v="BEVERLY HILLS FL 34465"/>
  </r>
  <r>
    <x v="3769"/>
    <s v="18E17S320030  03370 0030"/>
    <s v="7492"/>
    <s v="PINE RIDGE UNITS 3 &amp; 4"/>
    <s v="0100"/>
    <s v="Single Family Residential"/>
    <s v="10"/>
    <s v="18S"/>
    <s v="18E"/>
    <s v="STANDARD"/>
    <x v="0"/>
    <n v="46068"/>
    <n v="1.06"/>
    <s v="000X"/>
    <n v="2628"/>
    <s v="W"/>
    <x v="111"/>
    <s v="DR"/>
    <m/>
    <s v="BEVERLY HILLS"/>
    <m/>
    <s v="PINE RIDGE UNIT 3 PB 8 PG 51 LOT 3 BLK 337"/>
    <n v="222541"/>
    <n v="16920"/>
    <n v="205621"/>
    <n v="172240"/>
    <n v="147240"/>
    <x v="0"/>
    <x v="205"/>
    <n v="156500"/>
    <n v="2555"/>
    <n v="891"/>
    <x v="0"/>
    <s v="WARRANTY DEED"/>
    <n v="1"/>
    <x v="43"/>
    <x v="1"/>
    <x v="0"/>
    <m/>
    <n v="2182"/>
    <n v="32"/>
    <x v="0"/>
    <x v="0"/>
    <n v="2770"/>
    <m/>
    <m/>
    <m/>
    <m/>
    <s v="FRITZ HEATHER"/>
    <s v="FRITZ EDWARD"/>
    <s v="2628 W ANGOLA DR"/>
    <s v="BEVERLY HILLS FL 34465"/>
  </r>
  <r>
    <x v="3770"/>
    <s v="18E17S320030  03370 0060"/>
    <s v="7492"/>
    <s v="PINE RIDGE UNITS 3 &amp; 4"/>
    <s v="0100"/>
    <s v="Single Family Residential"/>
    <s v="10"/>
    <s v="18S"/>
    <s v="18E"/>
    <s v="STANDARD"/>
    <x v="0"/>
    <n v="45773"/>
    <n v="1.05"/>
    <s v="000X"/>
    <n v="2522"/>
    <s v="W"/>
    <x v="111"/>
    <s v="DR"/>
    <m/>
    <s v="BEVERLY HILLS"/>
    <m/>
    <s v="PINE RIDGE UNIT 3 PB 8 PG 51 LOT 6 BLK 337"/>
    <n v="16810"/>
    <n v="16810"/>
    <n v="0"/>
    <n v="16810"/>
    <n v="16810"/>
    <x v="1"/>
    <x v="1020"/>
    <n v="227400"/>
    <n v="3075"/>
    <n v="2461"/>
    <x v="0"/>
    <s v="WARRANTY DEED"/>
    <n v="1"/>
    <x v="31"/>
    <x v="1"/>
    <x v="0"/>
    <m/>
    <n v="1655"/>
    <n v="32"/>
    <x v="1"/>
    <x v="0"/>
    <n v="2324"/>
    <m/>
    <m/>
    <m/>
    <m/>
    <s v="EDWARDS JOHN N SR"/>
    <s v="EDWARDS HEATHER DAWN"/>
    <s v="237 S ROCKCRUSHER RD LOT 318"/>
    <s v="CRYSTAL RIVER FL 34429"/>
  </r>
  <r>
    <x v="3771"/>
    <s v="18E17S320030  03380 0060"/>
    <s v="7492"/>
    <s v="PINE RIDGE UNITS 3 &amp; 4"/>
    <s v="0100"/>
    <s v="Single Family Residential"/>
    <s v="10"/>
    <s v="18S"/>
    <s v="18E"/>
    <s v="STANDARD"/>
    <x v="0"/>
    <n v="48772"/>
    <n v="1.1200000000000001"/>
    <s v="000X"/>
    <n v="2523"/>
    <s v="W"/>
    <x v="111"/>
    <s v="DR"/>
    <m/>
    <s v="BEVERLY HILLS"/>
    <m/>
    <s v="PINE RIDGE UNIT 3 PB 8 PG 51 LOT 6 BLK 338"/>
    <n v="177883"/>
    <n v="17920"/>
    <n v="159963"/>
    <n v="128706"/>
    <n v="103706"/>
    <x v="0"/>
    <x v="203"/>
    <n v="13500"/>
    <n v="1594"/>
    <n v="588"/>
    <x v="1"/>
    <s v="WARRANTY DEED"/>
    <n v="1"/>
    <x v="15"/>
    <x v="1"/>
    <x v="0"/>
    <m/>
    <n v="1762"/>
    <n v="32"/>
    <x v="1"/>
    <x v="0"/>
    <n v="2491"/>
    <m/>
    <m/>
    <m/>
    <m/>
    <s v="SWEET JON L"/>
    <s v="SWEET CATHY D"/>
    <s v="2523 W ANGOLA DR"/>
    <s v="BEVERLY HILLS FL 34465"/>
  </r>
  <r>
    <x v="3772"/>
    <s v="18E17S320030  03380 0120"/>
    <s v="7492"/>
    <s v="PINE RIDGE UNITS 3 &amp; 4"/>
    <s v="0100"/>
    <s v="Single Family Residential"/>
    <s v="10"/>
    <s v="18S"/>
    <s v="18E"/>
    <s v="STANDARD"/>
    <x v="0"/>
    <n v="53387"/>
    <n v="1.23"/>
    <s v="000X"/>
    <n v="4801"/>
    <s v="N"/>
    <x v="182"/>
    <s v="TER"/>
    <m/>
    <s v="BEVERLY HILLS"/>
    <m/>
    <s v="PINE RIDGE UNIT 3 PB 8 PG 51 LOT 12 BLK 338"/>
    <n v="314276"/>
    <n v="19610"/>
    <n v="294666"/>
    <n v="238382"/>
    <n v="213382"/>
    <x v="0"/>
    <x v="63"/>
    <n v="305000"/>
    <n v="2442"/>
    <n v="2184"/>
    <x v="0"/>
    <s v="WARRANTY DEED"/>
    <n v="1"/>
    <x v="0"/>
    <x v="0"/>
    <x v="1"/>
    <m/>
    <n v="3059"/>
    <n v="32"/>
    <x v="0"/>
    <x v="0"/>
    <n v="4437"/>
    <m/>
    <m/>
    <m/>
    <m/>
    <s v="ODELL PHILLIP CRAIG"/>
    <s v="ODELL VIVIAN C"/>
    <s v="4801 N GOLDWOOD TER"/>
    <s v="BEVERLY HILLS FL 34465"/>
  </r>
  <r>
    <x v="3773"/>
    <s v="18E17S320030  03380 0140"/>
    <s v="7492"/>
    <s v="PINE RIDGE UNITS 3 &amp; 4"/>
    <s v="0100"/>
    <s v="Single Family Residential"/>
    <s v="10"/>
    <s v="18S"/>
    <s v="18E"/>
    <s v="STANDARD"/>
    <x v="0"/>
    <n v="52417"/>
    <n v="1.2"/>
    <s v="000X"/>
    <n v="4893"/>
    <s v="N"/>
    <x v="182"/>
    <s v="TER"/>
    <m/>
    <s v="BEVERLY HILLS"/>
    <m/>
    <s v="PINE RIDGE UNIT 3 PB 8 LT PG 51 LOT 14 BLK 338 "/>
    <n v="248942"/>
    <n v="19250"/>
    <n v="229692"/>
    <n v="193554"/>
    <n v="168554"/>
    <x v="0"/>
    <x v="45"/>
    <n v="250000"/>
    <n v="2650"/>
    <n v="305"/>
    <x v="0"/>
    <s v="WARRANTY DEED"/>
    <n v="2"/>
    <x v="26"/>
    <x v="1"/>
    <x v="0"/>
    <n v="2"/>
    <n v="2829"/>
    <n v="34"/>
    <x v="0"/>
    <x v="0"/>
    <n v="3495"/>
    <m/>
    <m/>
    <m/>
    <m/>
    <s v="FOURNIER FRANCIS"/>
    <s v="SANDRA I ALLEN"/>
    <s v="4893 N GOLDWOOD TERR"/>
    <s v="BEVERLY HILLS FL 34465"/>
  </r>
  <r>
    <x v="3774"/>
    <s v="18E17S320030  03380 0160"/>
    <s v="7492"/>
    <s v="PINE RIDGE UNITS 3 &amp; 4"/>
    <s v="0000"/>
    <s v="Vacant Residential"/>
    <s v="10"/>
    <s v="18S"/>
    <s v="18E"/>
    <s v="1.0 TO 2.5 ACRES HIGH"/>
    <x v="1"/>
    <n v="76195"/>
    <n v="1.75"/>
    <s v="000X"/>
    <n v="4822"/>
    <s v="N"/>
    <x v="115"/>
    <s v="PT"/>
    <m/>
    <s v="BEVERLY HILLS"/>
    <m/>
    <s v="PINE RIDGE UNIT 3 PB 8 PG 51 LOT 16 BLK 338"/>
    <n v="21870"/>
    <n v="21870"/>
    <n v="0"/>
    <n v="21870"/>
    <n v="21870"/>
    <x v="1"/>
    <x v="194"/>
    <n v="35000"/>
    <n v="2994"/>
    <n v="578"/>
    <x v="1"/>
    <s v="WARRANTY DEED"/>
    <m/>
    <x v="6"/>
    <x v="2"/>
    <x v="2"/>
    <m/>
    <m/>
    <m/>
    <x v="2"/>
    <x v="1"/>
    <n v="0"/>
    <m/>
    <m/>
    <m/>
    <m/>
    <s v="CARLOCK TERRY"/>
    <s v="GAVIN CHERYL"/>
    <s v="5621 W CORRAL PL"/>
    <s v="BEVERLY HILLS FL 34465"/>
  </r>
  <r>
    <x v="3775"/>
    <s v="18E17S320030  03300 0020"/>
    <s v="7492"/>
    <s v="PINE RIDGE UNITS 3 &amp; 4"/>
    <s v="0100"/>
    <s v="Single Family Residential"/>
    <s v="10"/>
    <s v="18S"/>
    <s v="18E"/>
    <s v="STANDARD"/>
    <x v="0"/>
    <n v="48751"/>
    <n v="1.1200000000000001"/>
    <s v="000X"/>
    <n v="4244"/>
    <s v="N"/>
    <x v="181"/>
    <s v="TER"/>
    <m/>
    <s v="BEVERLY HILLS"/>
    <m/>
    <s v="PINE RIDGE UNIT 3 PB 8 PG 51 LOT 2 BLK 330"/>
    <n v="268138"/>
    <n v="17910"/>
    <n v="250228"/>
    <n v="232437"/>
    <n v="206937"/>
    <x v="0"/>
    <x v="1227"/>
    <n v="210000"/>
    <n v="2662"/>
    <n v="549"/>
    <x v="0"/>
    <s v="WARRANTY DEED"/>
    <n v="1"/>
    <x v="22"/>
    <x v="1"/>
    <x v="0"/>
    <m/>
    <n v="2098"/>
    <n v="32"/>
    <x v="0"/>
    <x v="0"/>
    <n v="3229"/>
    <m/>
    <m/>
    <m/>
    <m/>
    <s v="MARTIN THOMAS H"/>
    <s v="MARTIN KATHRYN E"/>
    <s v="4244 N BARTLEY TERRACE"/>
    <s v="BEVERLY HILLS FL 34465"/>
  </r>
  <r>
    <x v="3776"/>
    <s v="18E17S320030  03310 0020"/>
    <s v="7492"/>
    <s v="PINE RIDGE UNITS 3 &amp; 4"/>
    <s v="0000"/>
    <s v="Vacant Residential"/>
    <s v="10"/>
    <s v="18S"/>
    <s v="18E"/>
    <s v="STANDARD"/>
    <x v="1"/>
    <n v="46137"/>
    <n v="1.06"/>
    <s v="000X"/>
    <n v="4181"/>
    <s v="N"/>
    <x v="181"/>
    <s v="TER"/>
    <m/>
    <s v="BEVERLY HILLS"/>
    <m/>
    <s v="PINE RIDGE UNIT 3 PB 8 PG 51 LOT 2 BLK 331"/>
    <n v="16950"/>
    <n v="16950"/>
    <n v="0"/>
    <n v="16950"/>
    <n v="16950"/>
    <x v="1"/>
    <x v="156"/>
    <n v="75000"/>
    <n v="1990"/>
    <n v="811"/>
    <x v="1"/>
    <s v="WARRANTY DEED"/>
    <m/>
    <x v="6"/>
    <x v="2"/>
    <x v="2"/>
    <m/>
    <m/>
    <m/>
    <x v="2"/>
    <x v="1"/>
    <n v="0"/>
    <m/>
    <m/>
    <m/>
    <m/>
    <s v="MERLONGHI ANTHONY"/>
    <s v="MERLONGHI GENIE L"/>
    <s v="1166 PARTRICK RD"/>
    <s v="NAPA CA 94558 9733"/>
  </r>
  <r>
    <x v="3777"/>
    <s v="18E17S320030  03310 0070"/>
    <s v="7492"/>
    <s v="PINE RIDGE UNITS 3 &amp; 4"/>
    <s v="0000"/>
    <s v="Vacant Residential"/>
    <s v="10"/>
    <s v="18S"/>
    <s v="18E"/>
    <s v="STANDARD"/>
    <x v="1"/>
    <n v="43483"/>
    <n v="1"/>
    <s v="000X"/>
    <n v="2332"/>
    <s v="W"/>
    <x v="152"/>
    <s v="DR"/>
    <m/>
    <s v="BEVERLY HILLS"/>
    <m/>
    <s v="PINE RIDGE UNIT 3 PB 8 PG 51 LOT 7 BLK 331"/>
    <n v="15970"/>
    <n v="15970"/>
    <n v="0"/>
    <n v="15970"/>
    <n v="15970"/>
    <x v="1"/>
    <x v="870"/>
    <n v="12000"/>
    <n v="1107"/>
    <n v="1091"/>
    <x v="1"/>
    <s v="WARRANTY DEED"/>
    <m/>
    <x v="6"/>
    <x v="2"/>
    <x v="2"/>
    <m/>
    <m/>
    <m/>
    <x v="2"/>
    <x v="1"/>
    <n v="0"/>
    <m/>
    <m/>
    <m/>
    <m/>
    <s v="TAYLOR JAMES W III"/>
    <s v="TAYLOR ALICE M"/>
    <s v="89 KEENE ST"/>
    <s v="PROVIDENCE RI 02906 1507"/>
  </r>
  <r>
    <x v="3778"/>
    <s v="18E17S320030  03310 0160"/>
    <s v="7492"/>
    <s v="PINE RIDGE UNITS 3 &amp; 4"/>
    <s v="0000"/>
    <s v="Vacant Residential"/>
    <s v="11"/>
    <s v="18S"/>
    <s v="18E"/>
    <s v="STANDARD"/>
    <x v="1"/>
    <n v="46468"/>
    <n v="1.07"/>
    <s v="000X"/>
    <n v="2000"/>
    <s v="W"/>
    <x v="152"/>
    <s v="DR"/>
    <m/>
    <s v="BEVERLY HILLS"/>
    <m/>
    <s v="PINE RIDGE UNIT 3 PB 8 PG 51 LOT 16 BLK 331"/>
    <n v="17070"/>
    <n v="17070"/>
    <n v="0"/>
    <n v="17070"/>
    <n v="17070"/>
    <x v="1"/>
    <x v="721"/>
    <n v="20000"/>
    <n v="1097"/>
    <n v="1812"/>
    <x v="1"/>
    <s v="FROM DEVELOPERS"/>
    <m/>
    <x v="6"/>
    <x v="2"/>
    <x v="2"/>
    <m/>
    <m/>
    <m/>
    <x v="2"/>
    <x v="1"/>
    <n v="0"/>
    <m/>
    <m/>
    <m/>
    <m/>
    <s v="LOPEZ BONIFACIO &amp;"/>
    <s v="JENNIFER YU"/>
    <s v="23 SPADINA RD"/>
    <s v=" L4B 2Y2 CANADA"/>
  </r>
  <r>
    <x v="3779"/>
    <s v="18E17S320030  03320 0090"/>
    <s v="7492"/>
    <s v="PINE RIDGE UNITS 3 &amp; 4"/>
    <s v="0000"/>
    <s v="Vacant Residential"/>
    <s v="10"/>
    <s v="18S"/>
    <s v="18E"/>
    <s v="STANDARD"/>
    <x v="1"/>
    <n v="43681"/>
    <n v="1"/>
    <s v="000X"/>
    <n v="4363"/>
    <s v="N"/>
    <x v="101"/>
    <s v="AVE"/>
    <m/>
    <s v="BEVERLY HILLS"/>
    <m/>
    <s v="PINE RIDGE UNIT 3 PB 8 PG 51 LOT 9 BLK 332"/>
    <n v="16040"/>
    <n v="16040"/>
    <n v="0"/>
    <n v="16040"/>
    <n v="16040"/>
    <x v="1"/>
    <x v="1228"/>
    <n v="329900"/>
    <n v="3131"/>
    <n v="195"/>
    <x v="0"/>
    <s v="WARRANTY DEED"/>
    <m/>
    <x v="6"/>
    <x v="2"/>
    <x v="2"/>
    <m/>
    <m/>
    <m/>
    <x v="2"/>
    <x v="1"/>
    <n v="0"/>
    <m/>
    <m/>
    <m/>
    <m/>
    <s v="GRIM KYLE"/>
    <s v="GRIM BRITTANY"/>
    <s v="4363 N APPLE VALLEY AVE"/>
    <s v="BEVERLY HILLS FL 34465"/>
  </r>
  <r>
    <x v="3780"/>
    <s v="18E17S320030  03320 0130"/>
    <s v="7492"/>
    <s v="PINE RIDGE UNITS 3 &amp; 4"/>
    <s v="0000"/>
    <s v="Vacant Residential"/>
    <s v="10"/>
    <s v="18S"/>
    <s v="18E"/>
    <s v="STANDARD"/>
    <x v="1"/>
    <n v="43681"/>
    <n v="1"/>
    <s v="000X"/>
    <n v="4501"/>
    <s v="N"/>
    <x v="101"/>
    <s v="AVE"/>
    <m/>
    <s v="BEVERLY HILLS"/>
    <m/>
    <s v="PINE RIDGE UNIT 3 PB 8 PG 51 LOT 13 BLK 332"/>
    <n v="16040"/>
    <n v="16040"/>
    <n v="0"/>
    <n v="16040"/>
    <n v="16040"/>
    <x v="1"/>
    <x v="893"/>
    <n v="137000"/>
    <n v="2949"/>
    <n v="35"/>
    <x v="1"/>
    <s v="SALE / MORE THAN 1 PARCEL"/>
    <m/>
    <x v="6"/>
    <x v="2"/>
    <x v="2"/>
    <m/>
    <m/>
    <m/>
    <x v="2"/>
    <x v="1"/>
    <n v="0"/>
    <m/>
    <m/>
    <m/>
    <m/>
    <s v="PASTORE CUSTOM BUILDERS INC"/>
    <m/>
    <s v="5170 MARINER BLVD"/>
    <s v="SPRING HILL FL 34609"/>
  </r>
  <r>
    <x v="3781"/>
    <s v="18E17S320030  03330 0160"/>
    <s v="7492"/>
    <s v="PINE RIDGE UNITS 3 &amp; 4"/>
    <s v="0100"/>
    <s v="Single Family Residential"/>
    <s v="10"/>
    <s v="18S"/>
    <s v="18E"/>
    <s v="STANDARD"/>
    <x v="0"/>
    <n v="48474"/>
    <n v="1.1100000000000001"/>
    <s v="000X"/>
    <n v="2195"/>
    <s v="W"/>
    <x v="152"/>
    <s v="DR"/>
    <m/>
    <s v="BEVERLY HILLS"/>
    <m/>
    <s v="PINE RIDGE UNIT 3 PB 8 PG 51 LOT 16 BLK 333"/>
    <n v="284198"/>
    <n v="17800"/>
    <n v="266398"/>
    <n v="229444"/>
    <n v="204444"/>
    <x v="0"/>
    <x v="294"/>
    <n v="18686"/>
    <n v="1000"/>
    <n v="622"/>
    <x v="1"/>
    <s v="FROM DEVELOPERS"/>
    <n v="1"/>
    <x v="24"/>
    <x v="1"/>
    <x v="0"/>
    <n v="2"/>
    <n v="2374"/>
    <n v="32"/>
    <x v="0"/>
    <x v="0"/>
    <n v="3465"/>
    <m/>
    <m/>
    <m/>
    <m/>
    <s v="LAGASCA LARRY"/>
    <s v="LAGASCA LUZ"/>
    <s v="2195 W MESA VERDE DR"/>
    <s v="BEVERLY HILLS FL 34465"/>
  </r>
  <r>
    <x v="3782"/>
    <s v="18E17S320030  03350 0010"/>
    <s v="7492"/>
    <s v="PINE RIDGE UNITS 3 &amp; 4"/>
    <s v="0100"/>
    <s v="Single Family Residential"/>
    <s v="10"/>
    <s v="18S"/>
    <s v="18E"/>
    <s v="STANDARD"/>
    <x v="0"/>
    <n v="52183"/>
    <n v="1.2"/>
    <s v="000X"/>
    <n v="2139"/>
    <s v="W"/>
    <x v="116"/>
    <s v="DR"/>
    <m/>
    <s v="BEVERLY HILLS"/>
    <m/>
    <s v="PINE RIDGE UNIT 3 PB 8 PG 51 LOT 1 BLK 335"/>
    <n v="167694"/>
    <n v="19170"/>
    <n v="148524"/>
    <n v="167694"/>
    <n v="167694"/>
    <x v="1"/>
    <x v="1229"/>
    <n v="160000"/>
    <n v="2713"/>
    <n v="1122"/>
    <x v="0"/>
    <s v="WARRANTY DEED"/>
    <n v="1"/>
    <x v="25"/>
    <x v="0"/>
    <x v="0"/>
    <m/>
    <n v="1990"/>
    <n v="32"/>
    <x v="0"/>
    <x v="0"/>
    <n v="2538"/>
    <m/>
    <m/>
    <m/>
    <m/>
    <s v="GRIFFIN MARK L"/>
    <s v="GRIFFIN JENNIFER"/>
    <s v="2139 W GRAYWOOD DR"/>
    <s v="BEVERLY HILLS FL 34465 3134"/>
  </r>
  <r>
    <x v="3783"/>
    <s v="18E17S320030  03360 0100"/>
    <s v="7492"/>
    <s v="PINE RIDGE UNITS 3 &amp; 4"/>
    <s v="0000"/>
    <s v="Vacant Residential"/>
    <s v="10"/>
    <s v="18S"/>
    <s v="18E"/>
    <s v="STANDARD"/>
    <x v="1"/>
    <n v="43625"/>
    <n v="1"/>
    <s v="000X"/>
    <n v="2496"/>
    <s v="W"/>
    <x v="96"/>
    <s v="ST"/>
    <m/>
    <s v="BEVERLY HILLS"/>
    <m/>
    <s v="PINE RIDGE UNIT 3 PB 8 PG 51 LOT 10 BLK 336"/>
    <n v="16020"/>
    <n v="16020"/>
    <n v="0"/>
    <n v="16020"/>
    <n v="16020"/>
    <x v="1"/>
    <x v="1186"/>
    <n v="24000"/>
    <n v="3085"/>
    <n v="1457"/>
    <x v="1"/>
    <s v="WARRANTY DEED"/>
    <m/>
    <x v="6"/>
    <x v="2"/>
    <x v="2"/>
    <m/>
    <m/>
    <m/>
    <x v="2"/>
    <x v="1"/>
    <n v="0"/>
    <m/>
    <m/>
    <m/>
    <m/>
    <s v="MILIAN WILLIAM J"/>
    <s v="MILIAN LINDSEY J"/>
    <s v="801 W WALKERTOWN DR"/>
    <s v="CITRUS SPRINGS FL 34434"/>
  </r>
  <r>
    <x v="3784"/>
    <s v="18E17S320030  03380 0010"/>
    <s v="7492"/>
    <s v="PINE RIDGE UNITS 3 &amp; 4"/>
    <s v="0000"/>
    <s v="Vacant Residential"/>
    <s v="10"/>
    <s v="18S"/>
    <s v="18E"/>
    <s v="STANDARD"/>
    <x v="1"/>
    <n v="44439"/>
    <n v="1.02"/>
    <s v="000X"/>
    <n v="2411"/>
    <s v="W"/>
    <x v="111"/>
    <s v="DR"/>
    <m/>
    <s v="BEVERLY HILLS"/>
    <m/>
    <s v="PINE RIDGE UNIT 3 PB 8 PG 51 LOT 1 BLK 338"/>
    <n v="16320"/>
    <n v="16320"/>
    <n v="0"/>
    <n v="16320"/>
    <n v="16320"/>
    <x v="1"/>
    <x v="126"/>
    <n v="12000"/>
    <n v="1915"/>
    <n v="1948"/>
    <x v="1"/>
    <s v="WARRANTY DEED"/>
    <m/>
    <x v="6"/>
    <x v="2"/>
    <x v="2"/>
    <m/>
    <m/>
    <m/>
    <x v="2"/>
    <x v="1"/>
    <n v="0"/>
    <m/>
    <m/>
    <m/>
    <m/>
    <s v="JAMES CAROLE"/>
    <m/>
    <s v="221 06 MURDOCK AVE"/>
    <s v="QUEENS VILLAGE NY 11429"/>
  </r>
  <r>
    <x v="3785"/>
    <s v="18E17S320030  03380 0080"/>
    <s v="7492"/>
    <s v="PINE RIDGE UNITS 3 &amp; 4"/>
    <s v="0100"/>
    <s v="Single Family Residential"/>
    <s v="10"/>
    <s v="18S"/>
    <s v="18E"/>
    <s v="STANDARD"/>
    <x v="0"/>
    <n v="48863"/>
    <n v="1.1200000000000001"/>
    <s v="000X"/>
    <n v="2587"/>
    <s v="W"/>
    <x v="111"/>
    <s v="DR"/>
    <m/>
    <s v="BEVERLY HILLS"/>
    <m/>
    <s v="PINE RIDGE UNIT 3 PB 8 PG 51 LOT 8 BLK 338 "/>
    <n v="289115"/>
    <n v="17950"/>
    <n v="271165"/>
    <n v="238757"/>
    <n v="0"/>
    <x v="0"/>
    <x v="41"/>
    <n v="225000"/>
    <n v="2562"/>
    <n v="1810"/>
    <x v="0"/>
    <s v="TO OR FROM BANKS/LOAN CO."/>
    <n v="1"/>
    <x v="3"/>
    <x v="0"/>
    <x v="1"/>
    <m/>
    <n v="2758"/>
    <n v="32"/>
    <x v="0"/>
    <x v="0"/>
    <n v="3847"/>
    <m/>
    <m/>
    <m/>
    <m/>
    <s v="CARATTINI HERIBERTO TORRES"/>
    <m/>
    <s v="2587 W ANGOLA DR"/>
    <s v="BEVERLY HILLS FL 34465"/>
  </r>
  <r>
    <x v="3786"/>
    <s v="18E17S320030  03290 0220"/>
    <s v="7492"/>
    <s v="PINE RIDGE UNITS 3 &amp; 4"/>
    <s v="8000"/>
    <s v="Vacant Governmental"/>
    <s v="10"/>
    <s v="18S"/>
    <s v="18E"/>
    <s v="GOVERNMENT"/>
    <x v="1"/>
    <n v="47178"/>
    <n v="1.08"/>
    <s v="000X"/>
    <n v="2356"/>
    <s v="W"/>
    <x v="122"/>
    <s v="DR"/>
    <m/>
    <s v="BEVERLY HILLS"/>
    <m/>
    <s v="PINE RIDGE UNIT 3 PB 8 PG 51 LOT 22 BLK 329 DESC IN OR BK "/>
    <n v="16080"/>
    <n v="16080"/>
    <n v="0"/>
    <n v="16080"/>
    <n v="1608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3787"/>
    <s v="18E17S320030  03300 0050"/>
    <s v="7492"/>
    <s v="PINE RIDGE UNITS 3 &amp; 4"/>
    <s v="0100"/>
    <s v="Single Family Residential"/>
    <s v="10"/>
    <s v="18S"/>
    <s v="18E"/>
    <s v="STANDARD"/>
    <x v="0"/>
    <n v="44774"/>
    <n v="1.03"/>
    <s v="000X"/>
    <n v="2554"/>
    <s v="W"/>
    <x v="152"/>
    <s v="DR"/>
    <m/>
    <s v="BEVERLY HILLS"/>
    <m/>
    <s v="PINE RIDGE UNIT 3 PB 8 PG 51 LOT 5 BLK 330"/>
    <n v="204908"/>
    <n v="16450"/>
    <n v="188458"/>
    <n v="147891"/>
    <n v="122891"/>
    <x v="0"/>
    <x v="43"/>
    <n v="203000"/>
    <n v="1809"/>
    <n v="2120"/>
    <x v="0"/>
    <s v="WARRANTY DEED"/>
    <n v="1"/>
    <x v="16"/>
    <x v="1"/>
    <x v="0"/>
    <m/>
    <n v="2152"/>
    <n v="32"/>
    <x v="0"/>
    <x v="0"/>
    <n v="2664"/>
    <m/>
    <m/>
    <m/>
    <m/>
    <s v="MARSH KEVIN"/>
    <s v="MARSH SANDI"/>
    <s v="2554 W MESA VERDE DR"/>
    <s v="BEVERLY HILLS FL 34465 3078"/>
  </r>
  <r>
    <x v="3788"/>
    <s v="18E17S320030  03310 0050"/>
    <s v="7492"/>
    <s v="PINE RIDGE UNITS 3 &amp; 4"/>
    <s v="0100"/>
    <s v="Single Family Residential"/>
    <s v="10"/>
    <s v="18S"/>
    <s v="18E"/>
    <s v="STANDARD"/>
    <x v="0"/>
    <n v="49387"/>
    <n v="1.1299999999999999"/>
    <s v="000X"/>
    <n v="4281"/>
    <s v="N"/>
    <x v="181"/>
    <s v="TER"/>
    <m/>
    <s v="BEVERLY HILLS"/>
    <m/>
    <s v="PINE RIDGE UNIT 3 PB 8 PG 51 LOT 5 BLK 331"/>
    <n v="276226"/>
    <n v="18140"/>
    <n v="258086"/>
    <n v="219202"/>
    <n v="193702"/>
    <x v="0"/>
    <x v="500"/>
    <n v="15000"/>
    <n v="1469"/>
    <n v="1359"/>
    <x v="1"/>
    <s v="WARRANTY DEED"/>
    <n v="1"/>
    <x v="20"/>
    <x v="1"/>
    <x v="1"/>
    <m/>
    <n v="2695"/>
    <n v="32"/>
    <x v="0"/>
    <x v="0"/>
    <n v="3714"/>
    <m/>
    <m/>
    <m/>
    <m/>
    <s v="TRUPP HELEN F"/>
    <m/>
    <s v="4281 N BARTLEY TER"/>
    <s v="BEVERLY HILLS FL 34465"/>
  </r>
  <r>
    <x v="3789"/>
    <s v="18E17S320030  03310 0120"/>
    <s v="7492"/>
    <s v="PINE RIDGE UNITS 3 &amp; 4"/>
    <s v="0000"/>
    <s v="Vacant Residential"/>
    <s v="10"/>
    <s v="18S"/>
    <s v="18E"/>
    <s v="STANDARD"/>
    <x v="1"/>
    <n v="43709"/>
    <n v="1"/>
    <s v="000X"/>
    <n v="2164"/>
    <s v="W"/>
    <x v="152"/>
    <s v="DR"/>
    <m/>
    <s v="BEVERLY HILLS"/>
    <m/>
    <s v="PINE RIDGE UNIT 3 PB 8 PG 51 LOT 12 BLK 331"/>
    <n v="16050"/>
    <n v="16050"/>
    <n v="0"/>
    <n v="16050"/>
    <n v="16050"/>
    <x v="1"/>
    <x v="382"/>
    <n v="40000"/>
    <n v="2152"/>
    <n v="1478"/>
    <x v="1"/>
    <s v="WARRANTY DEED"/>
    <m/>
    <x v="6"/>
    <x v="2"/>
    <x v="2"/>
    <m/>
    <m/>
    <m/>
    <x v="2"/>
    <x v="1"/>
    <n v="0"/>
    <m/>
    <m/>
    <m/>
    <m/>
    <s v="NGUYEN HONG VAN THI"/>
    <m/>
    <s v="453 NE CRYSTAL ST"/>
    <s v="CRYSTAL RIVER FL 34428"/>
  </r>
  <r>
    <x v="3790"/>
    <s v="18E17S320030  03310 0130"/>
    <s v="7492"/>
    <s v="PINE RIDGE UNITS 3 &amp; 4"/>
    <s v="0000"/>
    <s v="Vacant Residential"/>
    <s v="10"/>
    <s v="18S"/>
    <s v="18E"/>
    <s v="STANDARD"/>
    <x v="1"/>
    <n v="44005"/>
    <n v="1.01"/>
    <s v="000X"/>
    <n v="2122"/>
    <s v="W"/>
    <x v="152"/>
    <s v="DR"/>
    <m/>
    <s v="BEVERLY HILLS"/>
    <m/>
    <s v="PINE RIDGE UNIT 3 PB 8 PG 51 LOT 13 BLK 331"/>
    <n v="16160"/>
    <n v="16160"/>
    <n v="0"/>
    <n v="16160"/>
    <n v="16160"/>
    <x v="1"/>
    <x v="560"/>
    <n v="26000"/>
    <n v="3094"/>
    <n v="188"/>
    <x v="1"/>
    <s v="WARRANTY DEED"/>
    <m/>
    <x v="6"/>
    <x v="2"/>
    <x v="2"/>
    <m/>
    <m/>
    <m/>
    <x v="2"/>
    <x v="1"/>
    <n v="0"/>
    <m/>
    <m/>
    <m/>
    <m/>
    <s v="ATLANTIC RENOVATION AND CONTRACTING"/>
    <s v="SERVICES LLC"/>
    <s v="156 N FLORIDA AVE"/>
    <s v="INVERNESS FL 34453"/>
  </r>
  <r>
    <x v="3791"/>
    <s v="18E17S320030  03320 0060"/>
    <s v="7492"/>
    <s v="PINE RIDGE UNITS 3 &amp; 4"/>
    <s v="0000"/>
    <s v="Vacant Residential"/>
    <s v="10"/>
    <s v="18S"/>
    <s v="18E"/>
    <s v="STANDARD"/>
    <x v="1"/>
    <n v="43716"/>
    <n v="1"/>
    <s v="000X"/>
    <n v="4362"/>
    <s v="N"/>
    <x v="110"/>
    <s v="DR"/>
    <m/>
    <s v="BEVERLY HILLS"/>
    <m/>
    <s v="PINE RIDGE UNIT 3 PB 8 PG 51 LOT 6 BLK 332 "/>
    <n v="16060"/>
    <n v="16060"/>
    <n v="0"/>
    <n v="16060"/>
    <n v="16060"/>
    <x v="1"/>
    <x v="166"/>
    <n v="21200"/>
    <n v="964"/>
    <n v="1961"/>
    <x v="1"/>
    <s v="FROM DEVELOPERS"/>
    <m/>
    <x v="6"/>
    <x v="2"/>
    <x v="2"/>
    <m/>
    <m/>
    <m/>
    <x v="2"/>
    <x v="1"/>
    <n v="0"/>
    <m/>
    <m/>
    <m/>
    <m/>
    <s v="PENNY ROBERT A &amp;"/>
    <s v="JOHN PENNY &amp; RICHARD C PENNY"/>
    <s v="167 SW CUTOFF"/>
    <s v="WORCESTER MA 01604"/>
  </r>
  <r>
    <x v="3792"/>
    <s v="18E17S320030  03340 0080"/>
    <s v="7492"/>
    <s v="PINE RIDGE UNITS 3 &amp; 4"/>
    <s v="0000"/>
    <s v="Vacant Residential"/>
    <s v="10"/>
    <s v="18S"/>
    <s v="18E"/>
    <s v="STANDARD"/>
    <x v="1"/>
    <n v="43703"/>
    <n v="1"/>
    <s v="000X"/>
    <n v="2095"/>
    <s v="W"/>
    <x v="109"/>
    <s v="DR"/>
    <m/>
    <s v="BEVERLY HILLS"/>
    <m/>
    <s v="PINE RIDGE UNIT 3 PB 8 PG 51 LOT 8 BLK 334 "/>
    <n v="16050"/>
    <n v="16050"/>
    <n v="0"/>
    <n v="16050"/>
    <n v="16050"/>
    <x v="1"/>
    <x v="1230"/>
    <n v="29900"/>
    <n v="3081"/>
    <n v="142"/>
    <x v="1"/>
    <s v="WARRANTY DEED"/>
    <m/>
    <x v="6"/>
    <x v="2"/>
    <x v="2"/>
    <m/>
    <m/>
    <m/>
    <x v="2"/>
    <x v="1"/>
    <n v="0"/>
    <m/>
    <m/>
    <m/>
    <m/>
    <s v="PAVKOVIC MICHAEL R"/>
    <s v="BRISCO KATHLEEN A"/>
    <s v="885 GEYER ROAD EXTENSION"/>
    <s v="PITTSBURGH PA 15209"/>
  </r>
  <r>
    <x v="3793"/>
    <s v="18E17S320030  03370 0040"/>
    <s v="7492"/>
    <s v="PINE RIDGE UNITS 3 &amp; 4"/>
    <s v="0000"/>
    <s v="Vacant Residential"/>
    <s v="10"/>
    <s v="18S"/>
    <s v="18E"/>
    <s v="STANDARD"/>
    <x v="1"/>
    <n v="45963"/>
    <n v="1.06"/>
    <s v="000X"/>
    <n v="2586"/>
    <s v="W"/>
    <x v="111"/>
    <s v="DR"/>
    <m/>
    <s v="BEVERLY HILLS"/>
    <m/>
    <s v="PINE RIDGE UNIT 3 PB 8 PG 51 LOT 4 BLK 337"/>
    <n v="16880"/>
    <n v="16880"/>
    <n v="0"/>
    <n v="16880"/>
    <n v="16880"/>
    <x v="1"/>
    <x v="104"/>
    <n v="45000"/>
    <n v="1860"/>
    <n v="1731"/>
    <x v="1"/>
    <s v="WARRANTY DEED"/>
    <m/>
    <x v="6"/>
    <x v="2"/>
    <x v="2"/>
    <m/>
    <m/>
    <m/>
    <x v="2"/>
    <x v="1"/>
    <n v="0"/>
    <m/>
    <m/>
    <m/>
    <m/>
    <s v="MATHEWS GEORGE W"/>
    <s v="MATHEWS KAREN A"/>
    <s v="2580 AVE AU SOLEIL"/>
    <s v="GULF STREAM FL 33483"/>
  </r>
  <r>
    <x v="3794"/>
    <s v="18E17S320030  03370 0090"/>
    <s v="7492"/>
    <s v="PINE RIDGE UNITS 3 &amp; 4"/>
    <s v="0100"/>
    <s v="Single Family Residential"/>
    <s v="10"/>
    <s v="18S"/>
    <s v="18E"/>
    <s v="STANDARD"/>
    <x v="0"/>
    <n v="48406"/>
    <n v="1.1100000000000001"/>
    <s v="000X"/>
    <n v="2527"/>
    <s v="W"/>
    <x v="96"/>
    <s v="ST"/>
    <m/>
    <s v="BEVERLY HILLS"/>
    <m/>
    <s v="PINE RIDGE UNIT 3 PB 8 PG 51 LOT 9 BLK 337"/>
    <n v="250973"/>
    <n v="17780"/>
    <n v="233193"/>
    <n v="205794"/>
    <n v="180794"/>
    <x v="0"/>
    <x v="578"/>
    <n v="160000"/>
    <n v="2341"/>
    <n v="1255"/>
    <x v="0"/>
    <s v="TO OR FROM BANKS/LOAN CO."/>
    <n v="1"/>
    <x v="22"/>
    <x v="1"/>
    <x v="0"/>
    <m/>
    <n v="2104"/>
    <n v="32"/>
    <x v="0"/>
    <x v="0"/>
    <n v="3022"/>
    <m/>
    <m/>
    <m/>
    <m/>
    <s v="JURCZYK WALTER"/>
    <s v="JURCZYK JANICE L"/>
    <s v="2527 W ELM BLOSSOM ST"/>
    <s v="BEVERLY HILLS FL 34465"/>
  </r>
  <r>
    <x v="3795"/>
    <s v="18E17S320030  03310 0010"/>
    <s v="7492"/>
    <s v="PINE RIDGE UNITS 3 &amp; 4"/>
    <s v="0100"/>
    <s v="Single Family Residential"/>
    <s v="10"/>
    <s v="18S"/>
    <s v="18E"/>
    <s v="STANDARD"/>
    <x v="0"/>
    <n v="43740"/>
    <n v="1"/>
    <s v="000X"/>
    <n v="4149"/>
    <s v="N"/>
    <x v="181"/>
    <s v="TER"/>
    <m/>
    <s v="BEVERLY HILLS"/>
    <m/>
    <s v="PINE RIDGE UNIT 3 PB 8 PG 51 LOT 1 BLK 331 "/>
    <n v="251562"/>
    <n v="16070"/>
    <n v="235492"/>
    <n v="211584"/>
    <n v="186584"/>
    <x v="0"/>
    <x v="950"/>
    <n v="15500"/>
    <n v="2420"/>
    <n v="1959"/>
    <x v="1"/>
    <s v="WARRANTY DEED"/>
    <n v="1"/>
    <x v="46"/>
    <x v="0"/>
    <x v="3"/>
    <n v="2"/>
    <n v="2610"/>
    <n v="32"/>
    <x v="0"/>
    <x v="0"/>
    <n v="3622"/>
    <m/>
    <m/>
    <m/>
    <m/>
    <s v="HOUGHTON TERESA M"/>
    <m/>
    <s v="4149 N BARTLEY TER"/>
    <s v="BEVERLY HILLS FL 34465 3075"/>
  </r>
  <r>
    <x v="3796"/>
    <s v="18E17S320030  03310 0060"/>
    <s v="7492"/>
    <s v="PINE RIDGE UNITS 3 &amp; 4"/>
    <s v="0000"/>
    <s v="Vacant Residential"/>
    <s v="10"/>
    <s v="18S"/>
    <s v="18E"/>
    <s v="STANDARD"/>
    <x v="1"/>
    <n v="43483"/>
    <n v="1"/>
    <s v="000X"/>
    <n v="2368"/>
    <s v="W"/>
    <x v="152"/>
    <s v="DR"/>
    <m/>
    <s v="BEVERLY HILLS"/>
    <m/>
    <s v="PINE RIDGE UNIT 3 PB 8 PG 51 LOT 6 BLK 331"/>
    <n v="15970"/>
    <n v="15970"/>
    <n v="0"/>
    <n v="15970"/>
    <n v="15970"/>
    <x v="1"/>
    <x v="414"/>
    <n v="29900"/>
    <n v="1711"/>
    <n v="899"/>
    <x v="1"/>
    <s v="WARRANTY DEED"/>
    <m/>
    <x v="6"/>
    <x v="2"/>
    <x v="2"/>
    <m/>
    <m/>
    <m/>
    <x v="2"/>
    <x v="1"/>
    <n v="0"/>
    <m/>
    <m/>
    <m/>
    <m/>
    <s v="BORDELON KAREN"/>
    <m/>
    <s v="PO BOX 1263"/>
    <s v="PINELLAS PARK FL 33780 1263"/>
  </r>
  <r>
    <x v="3797"/>
    <s v="18E17S320030  03310 0110"/>
    <s v="7492"/>
    <s v="PINE RIDGE UNITS 3 &amp; 4"/>
    <s v="0100"/>
    <s v="Single Family Residential"/>
    <s v="10"/>
    <s v="18S"/>
    <s v="18E"/>
    <s v="STANDARD"/>
    <x v="0"/>
    <n v="43664"/>
    <n v="1"/>
    <s v="000X"/>
    <n v="2196"/>
    <s v="W"/>
    <x v="152"/>
    <s v="DR"/>
    <m/>
    <s v="BEVERLY HILLS"/>
    <m/>
    <s v="PINE RIDGE UNIT 3 PB 8 PG 51 LOT 11 BLK 331"/>
    <n v="307184"/>
    <n v="16040"/>
    <n v="291144"/>
    <n v="244863"/>
    <n v="219863"/>
    <x v="0"/>
    <x v="464"/>
    <n v="390000"/>
    <n v="2105"/>
    <n v="8"/>
    <x v="0"/>
    <s v="WARRANTY DEED"/>
    <n v="1"/>
    <x v="15"/>
    <x v="1"/>
    <x v="0"/>
    <m/>
    <n v="2645"/>
    <n v="32"/>
    <x v="0"/>
    <x v="0"/>
    <n v="3945"/>
    <m/>
    <m/>
    <m/>
    <m/>
    <s v="SEVILLA OLIVER K"/>
    <s v="MACAPAGAL MARIA CHRISTINA"/>
    <s v="2196 WEST MESA VERDE DRIVE"/>
    <s v="BEVERLY HILLS FL 34465"/>
  </r>
  <r>
    <x v="3798"/>
    <s v="18E17S320030  03320 0070"/>
    <s v="7492"/>
    <s v="PINE RIDGE UNITS 3 &amp; 4"/>
    <s v="0000"/>
    <s v="Vacant Residential"/>
    <s v="10"/>
    <s v="18S"/>
    <s v="18E"/>
    <s v="STANDARD"/>
    <x v="1"/>
    <n v="48578"/>
    <n v="1.1200000000000001"/>
    <s v="000X"/>
    <n v="4334"/>
    <s v="N"/>
    <x v="110"/>
    <s v="DR"/>
    <m/>
    <s v="BEVERLY HILLS"/>
    <m/>
    <s v="PINE RIDGE UNIT 3 PB 8 PG 51 LOT 7 BLK 332 "/>
    <n v="17840"/>
    <n v="17840"/>
    <n v="0"/>
    <n v="17840"/>
    <n v="17840"/>
    <x v="1"/>
    <x v="272"/>
    <n v="11000"/>
    <n v="1694"/>
    <n v="1326"/>
    <x v="1"/>
    <s v="FROM DEVELOPERS"/>
    <m/>
    <x v="6"/>
    <x v="2"/>
    <x v="2"/>
    <m/>
    <m/>
    <m/>
    <x v="2"/>
    <x v="1"/>
    <n v="0"/>
    <m/>
    <m/>
    <m/>
    <m/>
    <s v="SLEEMAN BETSY M"/>
    <m/>
    <s v="12113 CAMP CREEK LN"/>
    <s v="BAYONET PT FL 34667"/>
  </r>
  <r>
    <x v="3799"/>
    <s v="18E17S320030  03320 0080"/>
    <s v="7492"/>
    <s v="PINE RIDGE UNITS 3 &amp; 4"/>
    <s v="0000"/>
    <s v="Vacant Residential"/>
    <s v="10"/>
    <s v="18S"/>
    <s v="18E"/>
    <s v="STANDARD"/>
    <x v="1"/>
    <n v="48540"/>
    <n v="1.1100000000000001"/>
    <s v="000X"/>
    <n v="4335"/>
    <s v="N"/>
    <x v="101"/>
    <s v="AVE"/>
    <m/>
    <s v="BEVERLY HILLS"/>
    <m/>
    <s v="PINE RIDGE UNIT 3 PB 8 PG 51 LOT 8 BLK 332"/>
    <n v="17830"/>
    <n v="17830"/>
    <n v="0"/>
    <n v="17830"/>
    <n v="17830"/>
    <x v="1"/>
    <x v="1231"/>
    <n v="19000"/>
    <n v="2926"/>
    <n v="1166"/>
    <x v="1"/>
    <s v="WARRANTY DEED"/>
    <m/>
    <x v="6"/>
    <x v="2"/>
    <x v="2"/>
    <m/>
    <m/>
    <m/>
    <x v="2"/>
    <x v="1"/>
    <n v="0"/>
    <m/>
    <m/>
    <m/>
    <m/>
    <s v="MANNIS MICHAEL L"/>
    <s v="MANNIS KAREN L"/>
    <s v="91 S SCHOOL AVE"/>
    <s v="LECANTO FL 34461"/>
  </r>
  <r>
    <x v="3800"/>
    <s v="18E17S320030  03320 0140"/>
    <s v="7492"/>
    <s v="PINE RIDGE UNITS 3 &amp; 4"/>
    <s v="0000"/>
    <s v="Vacant Residential"/>
    <s v="10"/>
    <s v="18S"/>
    <s v="18E"/>
    <s v="STANDARD"/>
    <x v="1"/>
    <n v="49293"/>
    <n v="1.1299999999999999"/>
    <s v="000X"/>
    <n v="4533"/>
    <s v="N"/>
    <x v="101"/>
    <s v="AVE"/>
    <m/>
    <s v="BEVERLY HILLS"/>
    <m/>
    <s v="PINE RIDGE UNIT 3 PB 8 PG 51 LOT 14 BLK 332 "/>
    <n v="18110"/>
    <n v="18110"/>
    <n v="0"/>
    <n v="18110"/>
    <n v="18110"/>
    <x v="1"/>
    <x v="407"/>
    <n v="18500"/>
    <n v="1265"/>
    <n v="2456"/>
    <x v="1"/>
    <s v="FROM DEVELOPERS"/>
    <m/>
    <x v="6"/>
    <x v="2"/>
    <x v="2"/>
    <m/>
    <m/>
    <m/>
    <x v="2"/>
    <x v="1"/>
    <n v="0"/>
    <m/>
    <m/>
    <m/>
    <m/>
    <s v="CARAGAY AURORA"/>
    <m/>
    <s v="540 SONOMA DR"/>
    <s v="BOLINGBROOK IL 60490"/>
  </r>
  <r>
    <x v="3801"/>
    <s v="18E17S320030  03330 0080"/>
    <s v="7492"/>
    <s v="PINE RIDGE UNITS 3 &amp; 4"/>
    <s v="0100"/>
    <s v="Single Family Residential"/>
    <s v="11"/>
    <s v="18S"/>
    <s v="18E"/>
    <s v="STANDARD"/>
    <x v="0"/>
    <n v="48688"/>
    <n v="1.1200000000000001"/>
    <s v="000X"/>
    <n v="1958"/>
    <s v="W"/>
    <x v="109"/>
    <s v="DR"/>
    <m/>
    <s v="BEVERLY HILLS"/>
    <m/>
    <s v="PINE RIDGE UNIT 3 PB 8 PG 51 LOT 8 BLK 333"/>
    <n v="166476"/>
    <n v="17880"/>
    <n v="148596"/>
    <n v="166476"/>
    <n v="166476"/>
    <x v="1"/>
    <x v="300"/>
    <n v="195000"/>
    <n v="1854"/>
    <n v="759"/>
    <x v="0"/>
    <s v="WARRANTY DEED"/>
    <n v="1"/>
    <x v="44"/>
    <x v="3"/>
    <x v="0"/>
    <m/>
    <n v="2115"/>
    <n v="32"/>
    <x v="1"/>
    <x v="0"/>
    <n v="2999"/>
    <m/>
    <m/>
    <m/>
    <m/>
    <s v="COBURN MARTA"/>
    <s v="COBURN ROBERT"/>
    <s v="9200 THE LANE"/>
    <s v="NAPLES FL 34109 1597"/>
  </r>
  <r>
    <x v="3802"/>
    <s v="18E17S320030  03330 0090"/>
    <s v="7492"/>
    <s v="PINE RIDGE UNITS 3 &amp; 4"/>
    <s v="0100"/>
    <s v="Single Family Residential"/>
    <s v="11"/>
    <s v="18S"/>
    <s v="18E"/>
    <s v="STANDARD"/>
    <x v="0"/>
    <n v="48702"/>
    <n v="1.1200000000000001"/>
    <s v="000X"/>
    <n v="1963"/>
    <s v="W"/>
    <x v="152"/>
    <s v="DR"/>
    <m/>
    <s v="BEVERLY HILLS"/>
    <m/>
    <s v="PINE RIDGE UNIT 3 PB 8 PG 51 LOT 9 BLK 333"/>
    <n v="244405"/>
    <n v="17890"/>
    <n v="226515"/>
    <n v="244405"/>
    <n v="244405"/>
    <x v="0"/>
    <x v="1232"/>
    <n v="285000"/>
    <n v="3069"/>
    <n v="832"/>
    <x v="0"/>
    <s v="WARRANTY DEED"/>
    <n v="1"/>
    <x v="15"/>
    <x v="0"/>
    <x v="0"/>
    <m/>
    <n v="2240"/>
    <n v="32"/>
    <x v="0"/>
    <x v="0"/>
    <n v="3251"/>
    <m/>
    <m/>
    <m/>
    <m/>
    <s v="SMITH LISA J"/>
    <m/>
    <s v="1963 W MESA VERDE DR"/>
    <s v="BEVERLY HILLS FL 34465 3160"/>
  </r>
  <r>
    <x v="3803"/>
    <s v="18E17S320030  03330 0130"/>
    <s v="7492"/>
    <s v="PINE RIDGE UNITS 3 &amp; 4"/>
    <s v="0000"/>
    <s v="Vacant Residential"/>
    <s v="10"/>
    <s v="18S"/>
    <s v="18E"/>
    <s v="STANDARD"/>
    <x v="1"/>
    <n v="43750"/>
    <n v="1"/>
    <s v="000X"/>
    <n v="2097"/>
    <s v="W"/>
    <x v="152"/>
    <s v="DR"/>
    <m/>
    <s v="BEVERLY HILLS"/>
    <m/>
    <s v="PINE RIDGE UNIT 3 PB 8 PG 51 LOT 13 BLK 333 "/>
    <n v="16070"/>
    <n v="16070"/>
    <n v="0"/>
    <n v="16070"/>
    <n v="16070"/>
    <x v="1"/>
    <x v="112"/>
    <n v="17700"/>
    <n v="1614"/>
    <n v="1956"/>
    <x v="1"/>
    <s v="FROM DEVELOPERS"/>
    <m/>
    <x v="6"/>
    <x v="2"/>
    <x v="2"/>
    <m/>
    <m/>
    <m/>
    <x v="2"/>
    <x v="1"/>
    <n v="0"/>
    <m/>
    <m/>
    <m/>
    <m/>
    <s v="TEREZ JOHN &amp; MARILENE VISDA"/>
    <m/>
    <s v="109 CRYSTAL TER"/>
    <s v="MOUNT BETHEL PA 18343"/>
  </r>
  <r>
    <x v="3804"/>
    <s v="18E17S320030  03360 0060"/>
    <s v="7492"/>
    <s v="PINE RIDGE UNITS 3 &amp; 4"/>
    <s v="0100"/>
    <s v="Single Family Residential"/>
    <s v="10"/>
    <s v="18S"/>
    <s v="18E"/>
    <s v="STANDARD"/>
    <x v="0"/>
    <n v="43445"/>
    <n v="1"/>
    <s v="000X"/>
    <n v="2626"/>
    <s v="W"/>
    <x v="96"/>
    <s v="ST"/>
    <m/>
    <s v="BEVERLY HILLS"/>
    <m/>
    <s v="PINE RIDGE UNIT 3 PB 8 PG 51 LOT 6 BLK 336"/>
    <n v="225438"/>
    <n v="15960"/>
    <n v="209478"/>
    <n v="175214"/>
    <n v="149714"/>
    <x v="0"/>
    <x v="150"/>
    <n v="11500"/>
    <n v="1607"/>
    <n v="2309"/>
    <x v="1"/>
    <s v="WARRANTY DEED"/>
    <n v="1"/>
    <x v="15"/>
    <x v="1"/>
    <x v="0"/>
    <m/>
    <n v="2087"/>
    <n v="32"/>
    <x v="0"/>
    <x v="0"/>
    <n v="2896"/>
    <m/>
    <m/>
    <m/>
    <m/>
    <s v="CAROLLO DAVID"/>
    <s v="CAROLLO PATRICIA"/>
    <s v="2626 W ELM BLOSSOM ST"/>
    <s v="BEVERLY HILLS FL 34465"/>
  </r>
  <r>
    <x v="3805"/>
    <s v="18E17S320030  03360 0110"/>
    <s v="7492"/>
    <s v="PINE RIDGE UNITS 3 &amp; 4"/>
    <s v="0100"/>
    <s v="Single Family Residential"/>
    <s v="10"/>
    <s v="18S"/>
    <s v="18E"/>
    <s v="STANDARD"/>
    <x v="0"/>
    <n v="43670"/>
    <n v="1"/>
    <s v="000X"/>
    <n v="2464"/>
    <s v="W"/>
    <x v="96"/>
    <s v="ST"/>
    <m/>
    <s v="BEVERLY HILLS"/>
    <m/>
    <s v="PINE RIDGE UNIT 3 PB 8 PG 51 LOT 11 BLK 336"/>
    <n v="212158"/>
    <n v="16040"/>
    <n v="196118"/>
    <n v="147806"/>
    <n v="122806"/>
    <x v="0"/>
    <x v="269"/>
    <n v="7500"/>
    <n v="1068"/>
    <n v="1096"/>
    <x v="1"/>
    <s v="WARRANTY DEED"/>
    <n v="1"/>
    <x v="21"/>
    <x v="1"/>
    <x v="1"/>
    <m/>
    <n v="2014"/>
    <n v="32"/>
    <x v="0"/>
    <x v="0"/>
    <n v="2944"/>
    <m/>
    <m/>
    <m/>
    <m/>
    <s v="VOJTECH JERRY"/>
    <s v="VOJTECH JOSEPHINE"/>
    <s v="2464 W ELM BLOSSOM ST"/>
    <s v="BEVERLY HILLS FL 34465"/>
  </r>
  <r>
    <x v="3806"/>
    <s v="18E17S320030  03370 0020"/>
    <s v="7492"/>
    <s v="PINE RIDGE UNITS 3 &amp; 4"/>
    <s v="0100"/>
    <s v="Single Family Residential"/>
    <s v="10"/>
    <s v="18S"/>
    <s v="18E"/>
    <s v="STANDARD"/>
    <x v="0"/>
    <n v="43665"/>
    <n v="1"/>
    <s v="000X"/>
    <n v="2652"/>
    <s v="W"/>
    <x v="111"/>
    <s v="DR"/>
    <m/>
    <s v="BEVERLY HILLS"/>
    <m/>
    <s v="PINE RIDGE UNIT 3 PB 8 PG 51 LOT 2 BLK 337"/>
    <n v="284054"/>
    <n v="16040"/>
    <n v="268014"/>
    <n v="221386"/>
    <n v="196386"/>
    <x v="0"/>
    <x v="207"/>
    <n v="39000"/>
    <n v="1786"/>
    <n v="1192"/>
    <x v="1"/>
    <s v="WARRANTY DEED"/>
    <n v="1"/>
    <x v="0"/>
    <x v="0"/>
    <x v="1"/>
    <m/>
    <n v="2723"/>
    <n v="32"/>
    <x v="0"/>
    <x v="0"/>
    <n v="3882"/>
    <m/>
    <m/>
    <m/>
    <m/>
    <s v="TORRES ELVIN N"/>
    <s v="TORRES AURORA C"/>
    <s v="2652 W ANGOLA DR"/>
    <s v="BEVERLY HILLS FL 34465"/>
  </r>
  <r>
    <x v="3807"/>
    <s v="18E17S320030  03380 0070"/>
    <s v="7492"/>
    <s v="PINE RIDGE UNITS 3 &amp; 4"/>
    <s v="0100"/>
    <s v="Single Family Residential"/>
    <s v="10"/>
    <s v="18S"/>
    <s v="18E"/>
    <s v="STANDARD"/>
    <x v="0"/>
    <n v="48818"/>
    <n v="1.1200000000000001"/>
    <s v="000X"/>
    <n v="2555"/>
    <s v="W"/>
    <x v="111"/>
    <s v="DR"/>
    <m/>
    <s v="BEVERLY HILLS"/>
    <m/>
    <s v="PINE RIDGE UNIT 3 PB 8 PG 51 LOT 7 BLK 338 "/>
    <n v="146849"/>
    <n v="17930"/>
    <n v="128919"/>
    <n v="105274"/>
    <n v="79774"/>
    <x v="0"/>
    <x v="23"/>
    <m/>
    <m/>
    <m/>
    <x v="2"/>
    <m/>
    <n v="1"/>
    <x v="5"/>
    <x v="3"/>
    <x v="0"/>
    <m/>
    <n v="1361"/>
    <n v="32"/>
    <x v="1"/>
    <x v="0"/>
    <n v="2169"/>
    <m/>
    <m/>
    <m/>
    <m/>
    <s v="MC COY MARGARET M"/>
    <m/>
    <s v="2555 W ANGOLA DR"/>
    <s v="BEVERLY HILLS FL 34465"/>
  </r>
  <r>
    <x v="3808"/>
    <s v="18E17S320030  03380 0110"/>
    <s v="7492"/>
    <s v="PINE RIDGE UNITS 3 &amp; 4"/>
    <s v="0100"/>
    <s v="Single Family Residential"/>
    <s v="10"/>
    <s v="18S"/>
    <s v="18E"/>
    <s v="STANDARD"/>
    <x v="0"/>
    <n v="44763"/>
    <n v="1.03"/>
    <s v="000X"/>
    <n v="4795"/>
    <s v="N"/>
    <x v="182"/>
    <s v="TER"/>
    <m/>
    <s v="BEVERLY HILLS"/>
    <m/>
    <s v="PINE RIDGE UNIT 3 PB 6 PG 51 LOT 11 BLK 338"/>
    <n v="406461"/>
    <n v="16440"/>
    <n v="390021"/>
    <n v="322966"/>
    <n v="297466"/>
    <x v="0"/>
    <x v="464"/>
    <n v="625000"/>
    <n v="2105"/>
    <n v="1774"/>
    <x v="0"/>
    <s v="WARRANTY DEED"/>
    <n v="1"/>
    <x v="0"/>
    <x v="0"/>
    <x v="1"/>
    <n v="2"/>
    <n v="3978"/>
    <n v="32"/>
    <x v="0"/>
    <x v="0"/>
    <n v="5517"/>
    <m/>
    <m/>
    <m/>
    <m/>
    <s v="DAMRON GERALDINE ROSE TRUSTEE"/>
    <s v="GERALDINE ROSE DAMRON FAM TRST"/>
    <s v="4795 N GOLDWOOD TER"/>
    <s v="BEVERLY HILLS FL 34465"/>
  </r>
  <r>
    <x v="3809"/>
    <s v="18E17S320030  03380 0190"/>
    <s v="7492"/>
    <s v="PINE RIDGE UNITS 3 &amp; 4"/>
    <s v="0100"/>
    <s v="Single Family Residential"/>
    <s v="10"/>
    <s v="18S"/>
    <s v="18E"/>
    <s v="1.0 TO 2.5 ACRES HIGH"/>
    <x v="0"/>
    <n v="69904"/>
    <n v="1.6"/>
    <s v="000X"/>
    <n v="2536"/>
    <s v="W"/>
    <x v="102"/>
    <s v="DR"/>
    <m/>
    <s v="BEVERLY HILLS"/>
    <m/>
    <s v="PINE RIDGE UNIT 3 PB 8 PG 51 LOT 19 BLK 338"/>
    <n v="291106"/>
    <n v="20060"/>
    <n v="271046"/>
    <n v="227244"/>
    <n v="202244"/>
    <x v="0"/>
    <x v="23"/>
    <m/>
    <m/>
    <m/>
    <x v="2"/>
    <m/>
    <n v="1"/>
    <x v="20"/>
    <x v="0"/>
    <x v="1"/>
    <m/>
    <n v="2738"/>
    <n v="32"/>
    <x v="0"/>
    <x v="0"/>
    <n v="4271"/>
    <m/>
    <m/>
    <m/>
    <m/>
    <s v="GOODEN CECIL AUGUSTUS"/>
    <s v="GOODEN MARY JANE"/>
    <s v="2536 W ALEUTS DR"/>
    <s v="BEVERLY HILLS FL 34465"/>
  </r>
  <r>
    <x v="3810"/>
    <s v="18E17S320030  03310 0140"/>
    <s v="7492"/>
    <s v="PINE RIDGE UNITS 3 &amp; 4"/>
    <s v="0000"/>
    <s v="Vacant Residential"/>
    <s v="10"/>
    <s v="18S"/>
    <s v="18E"/>
    <s v="STANDARD"/>
    <x v="1"/>
    <n v="43795"/>
    <n v="1.01"/>
    <s v="000X"/>
    <n v="2098"/>
    <s v="W"/>
    <x v="152"/>
    <s v="DR"/>
    <m/>
    <s v="BEVERLY HILLS"/>
    <m/>
    <s v="PINE RIDGE UNIT 3 PB 8 PG 51 LOT 14 BLK 331"/>
    <n v="16090"/>
    <n v="16090"/>
    <n v="0"/>
    <n v="16090"/>
    <n v="16090"/>
    <x v="1"/>
    <x v="954"/>
    <n v="21000"/>
    <n v="1372"/>
    <n v="822"/>
    <x v="1"/>
    <s v="FROM DEVELOPERS"/>
    <m/>
    <x v="6"/>
    <x v="2"/>
    <x v="2"/>
    <m/>
    <m/>
    <m/>
    <x v="2"/>
    <x v="1"/>
    <n v="0"/>
    <m/>
    <m/>
    <m/>
    <m/>
    <s v="PI CHING CHANG PI"/>
    <m/>
    <s v="NO 8 ALLEY 3 LANE 116 GUOMIN RD"/>
    <s v="TAINAN CITY 71067 TAIWAN"/>
  </r>
  <r>
    <x v="3811"/>
    <s v="18E17S320030  03320 0100"/>
    <s v="7492"/>
    <s v="PINE RIDGE UNITS 3 &amp; 4"/>
    <s v="0100"/>
    <s v="Single Family Residential"/>
    <s v="10"/>
    <s v="18S"/>
    <s v="18E"/>
    <s v="STANDARD"/>
    <x v="0"/>
    <n v="46177"/>
    <n v="1.06"/>
    <s v="000X"/>
    <n v="4399"/>
    <s v="N"/>
    <x v="101"/>
    <s v="AVE"/>
    <m/>
    <s v="BEVERLY HILLS"/>
    <m/>
    <s v="PINE RIDGE UNIT 3 PB 8 PG 51 LOT 10 BLK 332"/>
    <n v="194817"/>
    <n v="16960"/>
    <n v="177857"/>
    <n v="194817"/>
    <n v="194817"/>
    <x v="1"/>
    <x v="292"/>
    <n v="235000"/>
    <n v="3027"/>
    <n v="2440"/>
    <x v="0"/>
    <s v="WARRANTY DEED"/>
    <n v="1"/>
    <x v="0"/>
    <x v="1"/>
    <x v="0"/>
    <m/>
    <n v="1773"/>
    <n v="32"/>
    <x v="1"/>
    <x v="0"/>
    <n v="2553"/>
    <m/>
    <m/>
    <m/>
    <m/>
    <s v="MAZZA JOSEPH R"/>
    <m/>
    <s v="4399 N APPLE VALLEY AVE"/>
    <s v="BEVERLY HILLS FL 34465"/>
  </r>
  <r>
    <x v="3812"/>
    <s v="18E17S320030  03330 0010"/>
    <s v="7492"/>
    <s v="PINE RIDGE UNITS 3 &amp; 4"/>
    <s v="0100"/>
    <s v="Single Family Residential"/>
    <s v="10"/>
    <s v="18S"/>
    <s v="18E"/>
    <s v="STANDARD"/>
    <x v="0"/>
    <n v="48616"/>
    <n v="1.1200000000000001"/>
    <s v="000X"/>
    <n v="2194"/>
    <s v="W"/>
    <x v="109"/>
    <s v="DR"/>
    <m/>
    <s v="BEVERLY HILLS"/>
    <m/>
    <s v="PINE RIDGE UNIT 3 PB 8 PG 51 LOT 1 BLK 333"/>
    <n v="226775"/>
    <n v="17860"/>
    <n v="208915"/>
    <n v="197429"/>
    <n v="171929"/>
    <x v="0"/>
    <x v="1233"/>
    <n v="238500"/>
    <n v="2724"/>
    <n v="859"/>
    <x v="0"/>
    <s v="WARRANTY DEED"/>
    <n v="1"/>
    <x v="28"/>
    <x v="1"/>
    <x v="0"/>
    <m/>
    <n v="1824"/>
    <n v="32"/>
    <x v="1"/>
    <x v="0"/>
    <n v="2970"/>
    <m/>
    <m/>
    <m/>
    <m/>
    <s v="ARCE JOSE JOAQUIN"/>
    <s v="ARCE KAREN ANN"/>
    <s v="2194 W IVORYWOOD DR"/>
    <s v="BEVERLY HILLS FL 34465"/>
  </r>
  <r>
    <x v="3813"/>
    <s v="18E17S320030  03330 0120"/>
    <s v="7492"/>
    <s v="PINE RIDGE UNITS 3 &amp; 4"/>
    <s v="0100"/>
    <s v="Single Family Residential"/>
    <s v="10"/>
    <s v="18S"/>
    <s v="18E"/>
    <s v="STANDARD"/>
    <x v="0"/>
    <n v="43750"/>
    <n v="1"/>
    <s v="000X"/>
    <n v="2055"/>
    <s v="W"/>
    <x v="152"/>
    <s v="DR"/>
    <m/>
    <s v="BEVERLY HILLS"/>
    <m/>
    <s v="PINE RIDGE UNIT 3 PB 8 PG 51 LOT 12 BLK 333"/>
    <n v="172798"/>
    <n v="16070"/>
    <n v="156728"/>
    <n v="130722"/>
    <n v="105722"/>
    <x v="0"/>
    <x v="814"/>
    <n v="21200"/>
    <n v="933"/>
    <n v="1885"/>
    <x v="1"/>
    <s v="FROM DEVELOPERS"/>
    <n v="2"/>
    <x v="13"/>
    <x v="1"/>
    <x v="0"/>
    <m/>
    <n v="1667"/>
    <n v="32"/>
    <x v="0"/>
    <x v="0"/>
    <n v="2427"/>
    <m/>
    <m/>
    <m/>
    <m/>
    <s v="BATES ERIC L"/>
    <s v="BATES MICHELE A"/>
    <s v="2055 W MESA VERDE DR"/>
    <s v="BEVERLY HILLS FL 34465 3160"/>
  </r>
  <r>
    <x v="3814"/>
    <s v="18E17S320030  03340 0100"/>
    <s v="7492"/>
    <s v="PINE RIDGE UNITS 3 &amp; 4"/>
    <s v="0100"/>
    <s v="Single Family Residential"/>
    <s v="10"/>
    <s v="18S"/>
    <s v="18E"/>
    <s v="1.0 TO 2.5 ACRES HIGH"/>
    <x v="0"/>
    <n v="65691"/>
    <n v="1.51"/>
    <s v="000X"/>
    <n v="2104"/>
    <s v="W"/>
    <x v="116"/>
    <s v="DR"/>
    <m/>
    <s v="BEVERLY HILLS"/>
    <m/>
    <s v="PINE RIDGE UNIT 3 PB 8 PG 51 LOT 10 BLK 334 "/>
    <n v="164511"/>
    <n v="18850"/>
    <n v="145661"/>
    <n v="164511"/>
    <n v="164511"/>
    <x v="1"/>
    <x v="23"/>
    <m/>
    <m/>
    <m/>
    <x v="2"/>
    <m/>
    <n v="1"/>
    <x v="25"/>
    <x v="3"/>
    <x v="0"/>
    <m/>
    <n v="1965"/>
    <n v="32"/>
    <x v="0"/>
    <x v="0"/>
    <n v="2737"/>
    <m/>
    <m/>
    <m/>
    <m/>
    <s v="LAMBERT KEVIN JOHN"/>
    <m/>
    <s v="2104 W GRAYWOOD DR"/>
    <s v="BEVERLY HILLS FL 34465 3136"/>
  </r>
  <r>
    <x v="3815"/>
    <s v="18E17S320030  03350 0020"/>
    <s v="7492"/>
    <s v="PINE RIDGE UNITS 3 &amp; 4"/>
    <s v="0100"/>
    <s v="Single Family Residential"/>
    <s v="10"/>
    <s v="18S"/>
    <s v="18E"/>
    <s v="STANDARD"/>
    <x v="0"/>
    <n v="45999"/>
    <n v="1.06"/>
    <s v="000X"/>
    <n v="2159"/>
    <s v="W"/>
    <x v="116"/>
    <s v="DR"/>
    <m/>
    <s v="BEVERLY HILLS"/>
    <m/>
    <s v="PINE RIDGE UNIT 3 PB 8 PG 51 LOT 2 BLK 335"/>
    <n v="199589"/>
    <n v="16900"/>
    <n v="182689"/>
    <n v="153836"/>
    <n v="128836"/>
    <x v="0"/>
    <x v="1234"/>
    <n v="223000"/>
    <n v="2828"/>
    <n v="2122"/>
    <x v="0"/>
    <s v="WARRANTY DEED"/>
    <n v="1"/>
    <x v="5"/>
    <x v="1"/>
    <x v="0"/>
    <m/>
    <n v="1902"/>
    <n v="32"/>
    <x v="0"/>
    <x v="0"/>
    <n v="2539"/>
    <m/>
    <m/>
    <m/>
    <m/>
    <s v="QUILLEN DENNIS R"/>
    <s v="QUILLEN SHELVA J"/>
    <s v="2159 W GRAYWOOD DR"/>
    <s v="BEVERLY HILLS FL 34465"/>
  </r>
  <r>
    <x v="3816"/>
    <s v="18E17S320030  03350 0040"/>
    <s v="7492"/>
    <s v="PINE RIDGE UNITS 3 &amp; 4"/>
    <s v="0000"/>
    <s v="Vacant Residential"/>
    <s v="10"/>
    <s v="18S"/>
    <s v="18E"/>
    <s v="STANDARD"/>
    <x v="1"/>
    <n v="46174"/>
    <n v="1.06"/>
    <s v="000X"/>
    <n v="2195"/>
    <s v="W"/>
    <x v="116"/>
    <s v="DR"/>
    <m/>
    <s v="BEVERLY HILLS"/>
    <m/>
    <s v="PINE RIDGE UNIT 3 PB 8 PG 51 LOT 4 BLK 335 "/>
    <n v="16960"/>
    <n v="16960"/>
    <n v="0"/>
    <n v="16960"/>
    <n v="16960"/>
    <x v="1"/>
    <x v="275"/>
    <n v="44000"/>
    <n v="1750"/>
    <n v="979"/>
    <x v="1"/>
    <s v="WARRANTY DEED"/>
    <m/>
    <x v="6"/>
    <x v="2"/>
    <x v="2"/>
    <m/>
    <m/>
    <m/>
    <x v="2"/>
    <x v="1"/>
    <n v="0"/>
    <m/>
    <m/>
    <m/>
    <m/>
    <s v="PATEL RAKESHBHAIK &amp; JITIKSHA R"/>
    <m/>
    <s v="10 PENNSYLVANIA ST"/>
    <s v="BEVERLY HILLS FL 34465"/>
  </r>
  <r>
    <x v="3817"/>
    <s v="18E17S320030  03350 0070"/>
    <s v="7492"/>
    <s v="PINE RIDGE UNITS 3 &amp; 4"/>
    <s v="0100"/>
    <s v="Single Family Residential"/>
    <s v="10"/>
    <s v="18S"/>
    <s v="18E"/>
    <s v="STANDARD"/>
    <x v="0"/>
    <n v="44356"/>
    <n v="1.02"/>
    <s v="000X"/>
    <n v="4503"/>
    <s v="N"/>
    <x v="110"/>
    <s v="DR"/>
    <m/>
    <s v="BEVERLY HILLS"/>
    <m/>
    <s v="PINE RIDGE UNIT 3 PB 8 PG 51 LOT 7 BLK 335"/>
    <n v="174957"/>
    <n v="16290"/>
    <n v="158667"/>
    <n v="102379"/>
    <n v="77379"/>
    <x v="0"/>
    <x v="463"/>
    <n v="245900"/>
    <n v="3092"/>
    <n v="1519"/>
    <x v="0"/>
    <s v="WARRANTY DEED"/>
    <n v="1"/>
    <x v="39"/>
    <x v="1"/>
    <x v="0"/>
    <m/>
    <n v="1860"/>
    <n v="32"/>
    <x v="1"/>
    <x v="0"/>
    <n v="2805"/>
    <m/>
    <m/>
    <m/>
    <m/>
    <s v="NEUMAYER JOHN"/>
    <s v="MARSHALL ELAINE M"/>
    <s v="4503 N GRASSTREE DR"/>
    <s v="BEVERLY HILLS FL 34465"/>
  </r>
  <r>
    <x v="3818"/>
    <s v="18E17S320030  03350 0080"/>
    <s v="7492"/>
    <s v="PINE RIDGE UNITS 3 &amp; 4"/>
    <s v="0100"/>
    <s v="Single Family Residential"/>
    <s v="10"/>
    <s v="18S"/>
    <s v="18E"/>
    <s v="STANDARD"/>
    <x v="0"/>
    <n v="48014"/>
    <n v="1.1000000000000001"/>
    <s v="000X"/>
    <n v="4525"/>
    <s v="N"/>
    <x v="110"/>
    <s v="DR"/>
    <m/>
    <s v="BEVERLY HILLS"/>
    <m/>
    <s v="PINE RIDGE UNIT 3 PB 8 PG 51 LOT 8 BLK 335"/>
    <n v="310879"/>
    <n v="17640"/>
    <n v="293239"/>
    <n v="265461"/>
    <n v="240461"/>
    <x v="0"/>
    <x v="112"/>
    <n v="13000"/>
    <n v="1613"/>
    <n v="319"/>
    <x v="1"/>
    <s v="WARRANTY DEED"/>
    <n v="1"/>
    <x v="24"/>
    <x v="1"/>
    <x v="0"/>
    <m/>
    <n v="2601"/>
    <n v="32"/>
    <x v="0"/>
    <x v="0"/>
    <n v="3765"/>
    <m/>
    <m/>
    <m/>
    <m/>
    <s v="ROGERS WALTER C JR"/>
    <s v="ROGERS MARSHA F"/>
    <s v="4525 N GRASSTREE DR"/>
    <s v="BEVERLY HILLS FL 34465"/>
  </r>
  <r>
    <x v="3819"/>
    <s v="18E17S320030  03350 0120"/>
    <s v="7492"/>
    <s v="PINE RIDGE UNITS 3 &amp; 4"/>
    <s v="0100"/>
    <s v="Single Family Residential"/>
    <s v="10"/>
    <s v="18S"/>
    <s v="18E"/>
    <s v="STANDARD"/>
    <x v="0"/>
    <n v="45370"/>
    <n v="1.04"/>
    <s v="000X"/>
    <n v="4589"/>
    <s v="N"/>
    <x v="101"/>
    <s v="AVE"/>
    <m/>
    <s v="BEVERLY HILLS"/>
    <m/>
    <s v="PINE RIDGE UNIT 3 PB 8 PG 51 LOT 12 BLK 335"/>
    <n v="248725"/>
    <n v="16670"/>
    <n v="232055"/>
    <n v="187325"/>
    <n v="157325"/>
    <x v="0"/>
    <x v="34"/>
    <n v="165000"/>
    <n v="2598"/>
    <n v="115"/>
    <x v="0"/>
    <s v="WARRANTY DEED"/>
    <n v="2"/>
    <x v="15"/>
    <x v="0"/>
    <x v="1"/>
    <m/>
    <n v="2552"/>
    <n v="32"/>
    <x v="1"/>
    <x v="0"/>
    <n v="3017"/>
    <m/>
    <m/>
    <m/>
    <m/>
    <s v="HESTER DONALD N"/>
    <s v="HESTER JUDITH A"/>
    <s v="4589 N APPLE VALLEY AVE"/>
    <s v="BEVERLY HILLS FL 34465"/>
  </r>
  <r>
    <x v="3820"/>
    <s v="18E17S320030  03350 0130"/>
    <s v="7492"/>
    <s v="PINE RIDGE UNITS 3 &amp; 4"/>
    <s v="0100"/>
    <s v="Single Family Residential"/>
    <s v="10"/>
    <s v="18S"/>
    <s v="18E"/>
    <s v="1.0 TO 2.5 ACRES HIGH"/>
    <x v="0"/>
    <n v="56850"/>
    <n v="1.31"/>
    <s v="000X"/>
    <n v="4625"/>
    <s v="N"/>
    <x v="101"/>
    <s v="AVE"/>
    <m/>
    <s v="BEVERLY HILLS"/>
    <m/>
    <s v="PINE RIDGE UNIT 3 PB 8 PG 51 LOT 13 BLK 335"/>
    <n v="242068"/>
    <n v="16310"/>
    <n v="225758"/>
    <n v="242068"/>
    <n v="217068"/>
    <x v="0"/>
    <x v="1235"/>
    <n v="275000"/>
    <n v="2871"/>
    <n v="1520"/>
    <x v="0"/>
    <s v="WARRANTY DEED"/>
    <n v="1"/>
    <x v="17"/>
    <x v="1"/>
    <x v="0"/>
    <m/>
    <n v="2212"/>
    <n v="32"/>
    <x v="1"/>
    <x v="0"/>
    <n v="3068"/>
    <m/>
    <m/>
    <m/>
    <m/>
    <s v="SFORZA PETER P"/>
    <s v="SFORZA LINDA F"/>
    <s v="4625 N APPLE VALLEY AVE"/>
    <s v="BEVERLY HILLS FL 34465"/>
  </r>
  <r>
    <x v="3821"/>
    <s v="18E17S320030  03360 0030"/>
    <s v="7492"/>
    <s v="PINE RIDGE UNITS 3 &amp; 4"/>
    <s v="0100"/>
    <s v="Single Family Residential"/>
    <s v="10"/>
    <s v="18S"/>
    <s v="18E"/>
    <s v="STANDARD"/>
    <x v="0"/>
    <n v="43310"/>
    <n v="0.99"/>
    <s v="000X"/>
    <n v="2720"/>
    <s v="W"/>
    <x v="96"/>
    <s v="ST"/>
    <m/>
    <s v="BEVERLY HILLS"/>
    <m/>
    <s v="PINE RIDGE UNIT 3 PB 8 PG 51 LOT 3 BLK 336"/>
    <n v="133779"/>
    <n v="15910"/>
    <n v="117869"/>
    <n v="88857"/>
    <n v="63357"/>
    <x v="0"/>
    <x v="1236"/>
    <n v="11000"/>
    <n v="677"/>
    <n v="918"/>
    <x v="1"/>
    <s v="WARRANTY DEED"/>
    <n v="1"/>
    <x v="44"/>
    <x v="3"/>
    <x v="0"/>
    <m/>
    <n v="1493"/>
    <n v="32"/>
    <x v="1"/>
    <x v="0"/>
    <n v="2252"/>
    <m/>
    <m/>
    <m/>
    <m/>
    <s v="PEPLINSKI HENRY E"/>
    <s v="PEPLINSKI JEAN DAWN"/>
    <s v="2720 W ELM BLOSSOM ST"/>
    <s v="BEVERLY HILLS FL 34465 3037"/>
  </r>
  <r>
    <x v="3822"/>
    <s v="18E17S320030  03360 0130"/>
    <s v="7492"/>
    <s v="PINE RIDGE UNITS 3 &amp; 4"/>
    <s v="0000"/>
    <s v="Vacant Residential"/>
    <s v="10"/>
    <s v="18S"/>
    <s v="18E"/>
    <s v="STANDARD"/>
    <x v="1"/>
    <n v="43760"/>
    <n v="1"/>
    <s v="000X"/>
    <n v="2408"/>
    <s v="W"/>
    <x v="96"/>
    <s v="ST"/>
    <m/>
    <s v="BEVERLY HILLS"/>
    <m/>
    <s v="PINE RIDGE UNIT 3 PB 8 PG 51 LOT 13 BLK 336"/>
    <n v="16070"/>
    <n v="16070"/>
    <n v="0"/>
    <n v="16070"/>
    <n v="16070"/>
    <x v="1"/>
    <x v="85"/>
    <n v="40000"/>
    <n v="1777"/>
    <n v="1657"/>
    <x v="1"/>
    <s v="WARRANTY DEED"/>
    <m/>
    <x v="6"/>
    <x v="2"/>
    <x v="2"/>
    <m/>
    <m/>
    <m/>
    <x v="2"/>
    <x v="1"/>
    <n v="0"/>
    <m/>
    <m/>
    <m/>
    <m/>
    <s v="CORTES TEODULO JR"/>
    <s v="CORTES ANGELINA A"/>
    <s v="11126 ORANGE GROVE BLVD"/>
    <s v="ROYAL PALM FL 33411"/>
  </r>
  <r>
    <x v="3823"/>
    <s v="18E17S320030  03370 0080"/>
    <s v="7492"/>
    <s v="PINE RIDGE UNITS 3 &amp; 4"/>
    <s v="0000"/>
    <s v="Vacant Residential"/>
    <s v="10"/>
    <s v="18S"/>
    <s v="18E"/>
    <s v="STANDARD"/>
    <x v="1"/>
    <n v="49290"/>
    <n v="1.1299999999999999"/>
    <s v="000X"/>
    <n v="2485"/>
    <s v="W"/>
    <x v="96"/>
    <s v="ST"/>
    <m/>
    <s v="BEVERLY HILLS"/>
    <m/>
    <s v="PINE RIDGE UNIT 3 PB 8 PG 51 LOT 8 BLK 337 "/>
    <n v="18100"/>
    <n v="18100"/>
    <n v="0"/>
    <n v="18100"/>
    <n v="18100"/>
    <x v="1"/>
    <x v="42"/>
    <n v="40000"/>
    <n v="1794"/>
    <n v="326"/>
    <x v="1"/>
    <s v="WARRANTY DEED"/>
    <m/>
    <x v="6"/>
    <x v="2"/>
    <x v="2"/>
    <m/>
    <m/>
    <m/>
    <x v="2"/>
    <x v="1"/>
    <n v="0"/>
    <m/>
    <m/>
    <m/>
    <m/>
    <s v="RANY INVESTMENT CORPORATION"/>
    <m/>
    <s v="810 E 39 PL"/>
    <s v="HIALEAH FL 33013"/>
  </r>
  <r>
    <x v="3824"/>
    <s v="18E17S320030  03370 0110"/>
    <s v="7492"/>
    <s v="PINE RIDGE UNITS 3 &amp; 4"/>
    <s v="0100"/>
    <s v="Single Family Residential"/>
    <s v="10"/>
    <s v="18S"/>
    <s v="18E"/>
    <s v="STANDARD"/>
    <x v="0"/>
    <n v="46162"/>
    <n v="1.06"/>
    <s v="000X"/>
    <n v="2581"/>
    <s v="W"/>
    <x v="96"/>
    <s v="ST"/>
    <m/>
    <s v="BEVERLY HILLS"/>
    <m/>
    <s v="PINE RIDGE UNIT 3 PB 8 PG 51 LOT 11 BLK 337"/>
    <n v="176156"/>
    <n v="16960"/>
    <n v="159196"/>
    <n v="127161"/>
    <n v="102161"/>
    <x v="0"/>
    <x v="338"/>
    <n v="10000"/>
    <n v="1578"/>
    <n v="1330"/>
    <x v="1"/>
    <s v="WARRANTY DEED"/>
    <n v="1"/>
    <x v="22"/>
    <x v="0"/>
    <x v="0"/>
    <m/>
    <n v="1812"/>
    <n v="32"/>
    <x v="1"/>
    <x v="0"/>
    <n v="2463"/>
    <m/>
    <m/>
    <m/>
    <m/>
    <s v="LIM TROY C"/>
    <s v="LIM GENEVIEVE D"/>
    <s v="2581 W ELM BLOSSOM ST"/>
    <s v="BEVERLY HILLS FL 34465"/>
  </r>
  <r>
    <x v="3825"/>
    <s v="18E17S320030  03380 0090"/>
    <s v="7492"/>
    <s v="PINE RIDGE UNITS 3 &amp; 4"/>
    <s v="0100"/>
    <s v="Single Family Residential"/>
    <s v="10"/>
    <s v="18S"/>
    <s v="18E"/>
    <s v="STANDARD"/>
    <x v="0"/>
    <n v="43240"/>
    <n v="0.99"/>
    <s v="000X"/>
    <n v="2629"/>
    <s v="W"/>
    <x v="111"/>
    <s v="DR"/>
    <m/>
    <s v="BEVERLY HILLS"/>
    <m/>
    <s v="PINE RIDGE UNIT 3 PB 8 PG 51 LOT 9 BLK 338"/>
    <n v="273979"/>
    <n v="15880"/>
    <n v="258099"/>
    <n v="273979"/>
    <n v="248979"/>
    <x v="0"/>
    <x v="733"/>
    <n v="252500"/>
    <n v="2783"/>
    <n v="2391"/>
    <x v="0"/>
    <s v="WARRANTY DEED"/>
    <n v="1"/>
    <x v="17"/>
    <x v="1"/>
    <x v="0"/>
    <m/>
    <n v="2208"/>
    <n v="32"/>
    <x v="0"/>
    <x v="0"/>
    <n v="2974"/>
    <m/>
    <m/>
    <m/>
    <m/>
    <s v="STEEN DONALD A"/>
    <s v="STEEN NANCY L"/>
    <s v="2629 W ANGOLA DR"/>
    <s v="BEVERLY HILLS FL 34465"/>
  </r>
  <r>
    <x v="3826"/>
    <s v="18E17S320030  03380 0270"/>
    <s v="7492"/>
    <s v="PINE RIDGE UNITS 3 &amp; 4"/>
    <s v="0000"/>
    <s v="Vacant Residential"/>
    <s v="10"/>
    <s v="18S"/>
    <s v="18E"/>
    <s v="STANDARD"/>
    <x v="1"/>
    <n v="52324"/>
    <n v="1.2"/>
    <s v="000X"/>
    <n v="4638"/>
    <s v="N"/>
    <x v="101"/>
    <s v="AVE"/>
    <m/>
    <s v="BEVERLY HILLS"/>
    <m/>
    <s v="PINE RIDGE UNIT 3 PB 8 PG 51 LOT 27 BLK 338"/>
    <n v="19220"/>
    <n v="19220"/>
    <n v="0"/>
    <n v="19220"/>
    <n v="19220"/>
    <x v="1"/>
    <x v="336"/>
    <n v="18700"/>
    <n v="1134"/>
    <n v="1433"/>
    <x v="1"/>
    <s v="FROM DEVELOPERS"/>
    <m/>
    <x v="6"/>
    <x v="2"/>
    <x v="2"/>
    <m/>
    <m/>
    <m/>
    <x v="2"/>
    <x v="1"/>
    <n v="0"/>
    <m/>
    <m/>
    <m/>
    <m/>
    <s v="GABALES MAGNO B"/>
    <s v="GABALES ERLINDA A"/>
    <s v="8124 LOWELL AVE UNIT A"/>
    <s v="SHAWNEE MISSION KS 66204 3674"/>
  </r>
  <r>
    <x v="3827"/>
    <s v="18E17S320030  03390 0120"/>
    <s v="7492"/>
    <s v="PINE RIDGE UNITS 3 &amp; 4"/>
    <s v="0100"/>
    <s v="Single Family Residential"/>
    <s v="10"/>
    <s v="18S"/>
    <s v="18E"/>
    <s v="STANDARD"/>
    <x v="0"/>
    <n v="43835"/>
    <n v="1.01"/>
    <s v="000X"/>
    <n v="2860"/>
    <s v="W"/>
    <x v="102"/>
    <s v="DR"/>
    <m/>
    <s v="BEVERLY HILLS"/>
    <m/>
    <s v="PINE RIDGE UNIT 3 PB 8 PG 51 LOT 12 BLK 339"/>
    <n v="203048"/>
    <n v="16100"/>
    <n v="186948"/>
    <n v="148166"/>
    <n v="122666"/>
    <x v="0"/>
    <x v="104"/>
    <n v="268000"/>
    <n v="1852"/>
    <n v="2080"/>
    <x v="0"/>
    <s v="WARRANTY DEED"/>
    <n v="1"/>
    <x v="24"/>
    <x v="1"/>
    <x v="0"/>
    <m/>
    <n v="2097"/>
    <n v="32"/>
    <x v="1"/>
    <x v="0"/>
    <n v="3229"/>
    <m/>
    <m/>
    <m/>
    <m/>
    <s v="HALEY WILDA A"/>
    <m/>
    <s v="2860 W ALEUTS DR"/>
    <s v="BEVERLY HILLS FL 34465"/>
  </r>
  <r>
    <x v="3828"/>
    <s v="18E17S320030  03400 0170"/>
    <s v="7492"/>
    <s v="PINE RIDGE UNITS 3 &amp; 4"/>
    <s v="0100"/>
    <s v="Single Family Residential"/>
    <s v="10"/>
    <s v="18S"/>
    <s v="18E"/>
    <s v="STANDARD"/>
    <x v="0"/>
    <n v="46670"/>
    <n v="1.07"/>
    <s v="000X"/>
    <n v="2859"/>
    <s v="W"/>
    <x v="102"/>
    <s v="DR"/>
    <m/>
    <s v="BEVERLY HILLS"/>
    <m/>
    <s v="PINE RIDGE UNIT 3 PB 8 PG 51 LOT 17 BLK 340"/>
    <n v="262315"/>
    <n v="17140"/>
    <n v="245175"/>
    <n v="262315"/>
    <n v="237315"/>
    <x v="0"/>
    <x v="1063"/>
    <n v="314500"/>
    <n v="2949"/>
    <n v="165"/>
    <x v="0"/>
    <s v="WARRANTY DEED"/>
    <n v="1"/>
    <x v="37"/>
    <x v="0"/>
    <x v="0"/>
    <n v="1"/>
    <n v="2660"/>
    <n v="32"/>
    <x v="0"/>
    <x v="0"/>
    <n v="3673"/>
    <m/>
    <m/>
    <m/>
    <m/>
    <s v="CINCOTTA FELIX L"/>
    <s v="CINCOTTA ANDREA L"/>
    <s v="2859 W ALEUTS DR"/>
    <s v="BEVERLY HILLS FL 34465"/>
  </r>
  <r>
    <x v="3829"/>
    <s v="18E17S320030  03410 0040"/>
    <s v="7492"/>
    <s v="PINE RIDGE UNITS 3 &amp; 4"/>
    <s v="0000"/>
    <s v="Vacant Residential"/>
    <s v="10"/>
    <s v="18S"/>
    <s v="18E"/>
    <s v="STANDARD"/>
    <x v="1"/>
    <n v="43750"/>
    <n v="1"/>
    <s v="000X"/>
    <n v="2516"/>
    <s v="W"/>
    <x v="11"/>
    <s v="BLVD"/>
    <m/>
    <s v="BEVERLY HILLS"/>
    <m/>
    <s v="PINE RIDGE UNIT 3 PB 8 PG 51 LOT 4 BLK 341"/>
    <n v="16070"/>
    <n v="16070"/>
    <n v="0"/>
    <n v="16070"/>
    <n v="16070"/>
    <x v="1"/>
    <x v="1237"/>
    <n v="27000"/>
    <n v="2975"/>
    <n v="2169"/>
    <x v="1"/>
    <s v="WARRANTY DEED"/>
    <m/>
    <x v="6"/>
    <x v="2"/>
    <x v="2"/>
    <m/>
    <m/>
    <m/>
    <x v="2"/>
    <x v="1"/>
    <n v="0"/>
    <m/>
    <m/>
    <m/>
    <m/>
    <s v="THOMSON THOMAS N"/>
    <s v="THOMSON KATHRYN D"/>
    <s v="2573 W ALEUTS DR"/>
    <s v="BEVERLY HILLS FL 34465"/>
  </r>
  <r>
    <x v="3830"/>
    <s v="18E17S320030  03410 0070"/>
    <s v="7492"/>
    <s v="PINE RIDGE UNITS 3 &amp; 4"/>
    <s v="0100"/>
    <s v="Single Family Residential"/>
    <s v="10"/>
    <s v="18S"/>
    <s v="18E"/>
    <s v="STANDARD"/>
    <x v="0"/>
    <n v="45341"/>
    <n v="1.04"/>
    <s v="000X"/>
    <n v="2460"/>
    <s v="W"/>
    <x v="11"/>
    <s v="BLVD"/>
    <m/>
    <s v="BEVERLY HILLS"/>
    <m/>
    <s v="PINE RIDGE UNIT 3 PB 8 PG 51 LOT 7 BLK 341"/>
    <n v="211522"/>
    <n v="16650"/>
    <n v="194872"/>
    <n v="155711"/>
    <n v="130711"/>
    <x v="0"/>
    <x v="202"/>
    <n v="190000"/>
    <n v="2346"/>
    <n v="1733"/>
    <x v="0"/>
    <s v="WARRANTY DEED"/>
    <n v="1"/>
    <x v="26"/>
    <x v="1"/>
    <x v="0"/>
    <m/>
    <n v="2276"/>
    <n v="32"/>
    <x v="0"/>
    <x v="0"/>
    <n v="3207"/>
    <m/>
    <m/>
    <m/>
    <m/>
    <s v="SHIPES DANIEL P"/>
    <s v="SHIPES ROBYN"/>
    <s v="2460 W PINE RIDGE BLVD"/>
    <s v="BEVERLY HILLS FL 34465"/>
  </r>
  <r>
    <x v="3831"/>
    <s v="18E17S320030  03380 0230"/>
    <s v="7492"/>
    <s v="PINE RIDGE UNITS 3 &amp; 4"/>
    <s v="0100"/>
    <s v="Single Family Residential"/>
    <s v="10"/>
    <s v="18S"/>
    <s v="18E"/>
    <s v="1.0 TO 2.5 ACRES HIGH"/>
    <x v="0"/>
    <n v="54376"/>
    <n v="1.25"/>
    <s v="000X"/>
    <n v="2380"/>
    <s v="W"/>
    <x v="102"/>
    <s v="DR"/>
    <m/>
    <s v="BEVERLY HILLS"/>
    <m/>
    <s v="PINE RIDGE UNIT 3 PB 8 PG 51 LOT 23 BLK 338"/>
    <n v="318065"/>
    <n v="15600"/>
    <n v="302465"/>
    <n v="286605"/>
    <n v="261605"/>
    <x v="0"/>
    <x v="1238"/>
    <n v="220000"/>
    <n v="2782"/>
    <n v="2089"/>
    <x v="0"/>
    <s v="WARRANTY DEED"/>
    <n v="1"/>
    <x v="0"/>
    <x v="0"/>
    <x v="0"/>
    <m/>
    <n v="2336"/>
    <n v="32"/>
    <x v="0"/>
    <x v="0"/>
    <n v="3377"/>
    <m/>
    <m/>
    <m/>
    <m/>
    <s v="LYNCH STEVEN J"/>
    <s v="LYNCH DIANA L"/>
    <s v="2380 W ALEUTS DR"/>
    <s v="BEVERLY HILLS FL 34465"/>
  </r>
  <r>
    <x v="3832"/>
    <s v="18E17S320030  03390 0040"/>
    <s v="7492"/>
    <s v="PINE RIDGE UNITS 3 &amp; 4"/>
    <s v="0100"/>
    <s v="Single Family Residential"/>
    <s v="10"/>
    <s v="18S"/>
    <s v="18E"/>
    <s v="STANDARD"/>
    <x v="0"/>
    <n v="48750"/>
    <n v="1.1200000000000001"/>
    <s v="000X"/>
    <n v="4794"/>
    <s v="N"/>
    <x v="182"/>
    <s v="TER"/>
    <m/>
    <s v="BEVERLY HILLS"/>
    <m/>
    <s v="PINE RIDGE UNIT 3 PB 8 PG 51 LOT 4 BLK 339"/>
    <n v="278068"/>
    <n v="17910"/>
    <n v="260158"/>
    <n v="209235"/>
    <n v="184235"/>
    <x v="0"/>
    <x v="275"/>
    <n v="263900"/>
    <n v="1741"/>
    <n v="1564"/>
    <x v="0"/>
    <s v="WARRANTY DEED"/>
    <n v="1"/>
    <x v="15"/>
    <x v="1"/>
    <x v="0"/>
    <m/>
    <n v="2948"/>
    <n v="32"/>
    <x v="0"/>
    <x v="0"/>
    <n v="3812"/>
    <m/>
    <m/>
    <m/>
    <m/>
    <s v="BOSSERMAN CLARK W II"/>
    <s v="BOSSERMAN MARIA C"/>
    <s v="4794 N GOLDWOOD TER"/>
    <s v="BEVERLY HILLS FL 34465"/>
  </r>
  <r>
    <x v="3833"/>
    <s v="18E17S320030  03390 0070"/>
    <s v="7492"/>
    <s v="PINE RIDGE UNITS 3 &amp; 4"/>
    <s v="0100"/>
    <s v="Single Family Residential"/>
    <s v="10"/>
    <s v="18S"/>
    <s v="18E"/>
    <s v="STANDARD"/>
    <x v="0"/>
    <n v="48616"/>
    <n v="1.1200000000000001"/>
    <s v="000X"/>
    <n v="2745"/>
    <s v="W"/>
    <x v="96"/>
    <s v="ST"/>
    <m/>
    <s v="BEVERLY HILLS"/>
    <m/>
    <s v="PINE RIDGE UNIT 3 PB 8 PG 51 LOT 7 BLK 339"/>
    <n v="206360"/>
    <n v="17860"/>
    <n v="188500"/>
    <n v="169741"/>
    <n v="144741"/>
    <x v="0"/>
    <x v="1239"/>
    <n v="228000"/>
    <n v="2736"/>
    <n v="513"/>
    <x v="0"/>
    <s v="WARRANTY DEED"/>
    <n v="1"/>
    <x v="2"/>
    <x v="1"/>
    <x v="0"/>
    <n v="1"/>
    <n v="1904"/>
    <n v="32"/>
    <x v="0"/>
    <x v="0"/>
    <n v="2918"/>
    <m/>
    <m/>
    <m/>
    <m/>
    <s v="BILHARZ MICHELLE R"/>
    <s v="BILHARZ MICHELLE R"/>
    <s v="2745 W ELM BLOSSOM ST"/>
    <s v="BEVERLY HILLS FL 34465"/>
  </r>
  <r>
    <x v="3834"/>
    <s v="18E17S320030  03420 0180"/>
    <s v="7492"/>
    <s v="PINE RIDGE UNITS 3 &amp; 4"/>
    <s v="0000"/>
    <s v="Vacant Residential"/>
    <s v="10"/>
    <s v="18S"/>
    <s v="18E"/>
    <s v="STANDARD"/>
    <x v="1"/>
    <n v="48491"/>
    <n v="1.1100000000000001"/>
    <s v="000X"/>
    <n v="2281"/>
    <s v="W"/>
    <x v="102"/>
    <s v="DR"/>
    <m/>
    <s v="BEVERLY HILLS"/>
    <m/>
    <s v="PINE RIDGE UNIT 3 PB 8 PG 51 LOT 18 BLK 342"/>
    <n v="17810"/>
    <n v="17810"/>
    <n v="0"/>
    <n v="17810"/>
    <n v="17810"/>
    <x v="1"/>
    <x v="1240"/>
    <n v="16000"/>
    <n v="2830"/>
    <n v="1835"/>
    <x v="1"/>
    <s v="WARRANTY DEED"/>
    <m/>
    <x v="6"/>
    <x v="2"/>
    <x v="2"/>
    <m/>
    <m/>
    <m/>
    <x v="2"/>
    <x v="1"/>
    <n v="0"/>
    <m/>
    <m/>
    <m/>
    <m/>
    <s v="NEW GENERATION BUILDERS FLORIDA LLC"/>
    <m/>
    <s v="3020 E MAIN ST"/>
    <s v="LAKELAND FL 33801"/>
  </r>
  <r>
    <x v="3835"/>
    <s v="18E17S320030  03430 0100"/>
    <s v="7492"/>
    <s v="PINE RIDGE UNITS 3 &amp; 4"/>
    <s v="0000"/>
    <s v="Vacant Residential"/>
    <s v="10"/>
    <s v="18S"/>
    <s v="18E"/>
    <s v="STANDARD"/>
    <x v="1"/>
    <n v="44092"/>
    <n v="1.01"/>
    <s v="000X"/>
    <n v="2289"/>
    <s v="W"/>
    <x v="103"/>
    <s v="PL"/>
    <m/>
    <s v="BEVERLY HILLS"/>
    <m/>
    <s v="PINE RIDGE UNIT 3 PB 8 PG 51 LOT 10 BLK 343"/>
    <n v="16200"/>
    <n v="16200"/>
    <n v="0"/>
    <n v="16200"/>
    <n v="16200"/>
    <x v="1"/>
    <x v="460"/>
    <n v="14500"/>
    <n v="1197"/>
    <n v="1254"/>
    <x v="1"/>
    <s v="WARRANTY DEED"/>
    <m/>
    <x v="6"/>
    <x v="2"/>
    <x v="2"/>
    <m/>
    <m/>
    <m/>
    <x v="2"/>
    <x v="1"/>
    <n v="0"/>
    <m/>
    <m/>
    <m/>
    <m/>
    <s v="ESPINO ARMANDO F"/>
    <s v="ESPINO ADELAIDA V"/>
    <s v="6221  157TH PL"/>
    <s v="OAK FOREST IL 60452 2711"/>
  </r>
  <r>
    <x v="3836"/>
    <s v="18E17S320030  03450 0100"/>
    <s v="7492"/>
    <s v="PINE RIDGE UNITS 3 &amp; 4"/>
    <s v="0100"/>
    <s v="Single Family Residential"/>
    <s v="10"/>
    <s v="18S"/>
    <s v="18E"/>
    <s v="STANDARD"/>
    <x v="0"/>
    <n v="45880"/>
    <n v="1.05"/>
    <s v="000X"/>
    <n v="2021"/>
    <s v="W"/>
    <x v="116"/>
    <s v="DR"/>
    <m/>
    <s v="BEVERLY HILLS"/>
    <m/>
    <s v="PINE RIDGE UNIT 3 PB 8 PG 51 LOT 10 BLK 345"/>
    <n v="189037"/>
    <n v="16850"/>
    <n v="172187"/>
    <n v="130667"/>
    <n v="100667"/>
    <x v="0"/>
    <x v="838"/>
    <n v="93500"/>
    <n v="1230"/>
    <n v="1675"/>
    <x v="0"/>
    <s v="WARRANTY DEED"/>
    <n v="1"/>
    <x v="30"/>
    <x v="1"/>
    <x v="0"/>
    <m/>
    <n v="2105"/>
    <n v="32"/>
    <x v="0"/>
    <x v="0"/>
    <n v="2864"/>
    <m/>
    <m/>
    <m/>
    <m/>
    <s v="LOWE JOHN E"/>
    <s v="LOWE JESSIE F"/>
    <s v="2021 W GRAYWOOD DR"/>
    <s v="BEVERLY HILLS FL 34465"/>
  </r>
  <r>
    <x v="3837"/>
    <s v="18E17S320030  03460 0030"/>
    <s v="7492"/>
    <s v="PINE RIDGE UNITS 3 &amp; 4"/>
    <s v="0100"/>
    <s v="Single Family Residential"/>
    <s v="11"/>
    <s v="18S"/>
    <s v="18E"/>
    <s v="STANDARD"/>
    <x v="0"/>
    <n v="43137"/>
    <n v="0.99"/>
    <s v="000X"/>
    <n v="4588"/>
    <s v="N"/>
    <x v="105"/>
    <s v="DR"/>
    <m/>
    <s v="BEVERLY HILLS"/>
    <m/>
    <s v="PINE RIDGE UNIT 3 PB 8 PG 51 LOT 3 BLK 346"/>
    <n v="306693"/>
    <n v="15840"/>
    <n v="290853"/>
    <n v="247974"/>
    <n v="222974"/>
    <x v="0"/>
    <x v="72"/>
    <n v="40100"/>
    <n v="1705"/>
    <n v="1356"/>
    <x v="1"/>
    <s v="WARRANTY DEED"/>
    <n v="1"/>
    <x v="24"/>
    <x v="0"/>
    <x v="0"/>
    <m/>
    <n v="2838"/>
    <n v="32"/>
    <x v="0"/>
    <x v="0"/>
    <n v="4053"/>
    <m/>
    <m/>
    <m/>
    <m/>
    <s v="RICHITT SHARON L"/>
    <m/>
    <s v="4588 N LENA DR"/>
    <s v="BEVERLY HILLS FL 34465"/>
  </r>
  <r>
    <x v="3838"/>
    <s v="18E17S320030  03380 0220"/>
    <s v="7492"/>
    <s v="PINE RIDGE UNITS 3 &amp; 4"/>
    <s v="0100"/>
    <s v="Single Family Residential"/>
    <s v="10"/>
    <s v="18S"/>
    <s v="18E"/>
    <s v="1.0 TO 2.5 ACRES HIGH"/>
    <x v="0"/>
    <n v="55302"/>
    <n v="1.27"/>
    <s v="000X"/>
    <n v="2426"/>
    <s v="W"/>
    <x v="102"/>
    <s v="DR"/>
    <m/>
    <s v="BEVERLY HILLS"/>
    <m/>
    <s v="PINE RIDGE UNIT 3 PB 8 PG 51 LOT 22 BLK 338"/>
    <n v="254068"/>
    <n v="15870"/>
    <n v="238198"/>
    <n v="236571"/>
    <n v="211571"/>
    <x v="0"/>
    <x v="264"/>
    <n v="23900"/>
    <n v="1236"/>
    <n v="749"/>
    <x v="1"/>
    <s v="FROM DEVELOPERS"/>
    <n v="1"/>
    <x v="3"/>
    <x v="1"/>
    <x v="0"/>
    <m/>
    <n v="2254"/>
    <n v="32"/>
    <x v="0"/>
    <x v="0"/>
    <n v="3149"/>
    <m/>
    <m/>
    <m/>
    <m/>
    <s v="DZIEDZIC ZDZISLAW"/>
    <s v="DZIEDZIC IRENA"/>
    <s v="2426 W ALEUTS DR"/>
    <s v="BEVERLY HILLS FL 34465"/>
  </r>
  <r>
    <x v="3839"/>
    <s v="18E17S320030  03390 0080"/>
    <s v="7492"/>
    <s v="PINE RIDGE UNITS 3 &amp; 4"/>
    <s v="0100"/>
    <s v="Single Family Residential"/>
    <s v="10"/>
    <s v="18S"/>
    <s v="18E"/>
    <s v="STANDARD"/>
    <x v="0"/>
    <n v="44875"/>
    <n v="1.03"/>
    <s v="000X"/>
    <n v="2791"/>
    <s v="W"/>
    <x v="96"/>
    <s v="ST"/>
    <m/>
    <s v="BEVERLY HILLS"/>
    <m/>
    <s v="PINE RIDGE UNIT 3 PB 8 PG 51 LOT 8 BLK 339"/>
    <n v="256038"/>
    <n v="16480"/>
    <n v="239558"/>
    <n v="256038"/>
    <n v="256038"/>
    <x v="1"/>
    <x v="48"/>
    <n v="15000"/>
    <n v="1489"/>
    <n v="940"/>
    <x v="1"/>
    <s v="WARRANTY DEED"/>
    <n v="1"/>
    <x v="15"/>
    <x v="1"/>
    <x v="0"/>
    <m/>
    <n v="2656"/>
    <n v="32"/>
    <x v="0"/>
    <x v="0"/>
    <n v="3585"/>
    <m/>
    <m/>
    <m/>
    <m/>
    <s v="DORSAINVILLE NATALIE"/>
    <s v="STOUTH ANDREA"/>
    <s v="PO BOX 202"/>
    <s v="BRONX NY 10471"/>
  </r>
  <r>
    <x v="3840"/>
    <s v="18E17S320030  03390 0090"/>
    <s v="7492"/>
    <s v="PINE RIDGE UNITS 3 &amp; 4"/>
    <s v="0100"/>
    <s v="Single Family Residential"/>
    <s v="10"/>
    <s v="18S"/>
    <s v="18E"/>
    <s v="STANDARD"/>
    <x v="0"/>
    <n v="46340"/>
    <n v="1.06"/>
    <s v="000X"/>
    <n v="2884"/>
    <s v="W"/>
    <x v="102"/>
    <s v="DR"/>
    <m/>
    <s v="BEVERLY HILLS"/>
    <m/>
    <s v="PINE RIDGE UNIT 3 PB 8 PG 51 LOT 9 BLK 339"/>
    <n v="209814"/>
    <n v="17020"/>
    <n v="192794"/>
    <n v="159175"/>
    <n v="134175"/>
    <x v="0"/>
    <x v="214"/>
    <n v="14000"/>
    <n v="1456"/>
    <n v="685"/>
    <x v="1"/>
    <s v="WARRANTY DEED"/>
    <n v="1"/>
    <x v="22"/>
    <x v="1"/>
    <x v="0"/>
    <n v="1"/>
    <n v="1880"/>
    <n v="32"/>
    <x v="0"/>
    <x v="0"/>
    <n v="3171"/>
    <m/>
    <m/>
    <m/>
    <m/>
    <s v="ROMANELLI ELFRIEDA H"/>
    <s v="ROMANELLI FRANKLIN D"/>
    <s v="2884 W ALEUTS DR"/>
    <s v="BEVERLY HILLS FL 34465 3022"/>
  </r>
  <r>
    <x v="3841"/>
    <s v="18E17S320030  03390 0100"/>
    <s v="7492"/>
    <s v="PINE RIDGE UNITS 3 &amp; 4"/>
    <s v="0000"/>
    <s v="Vacant Residential"/>
    <s v="10"/>
    <s v="18S"/>
    <s v="18E"/>
    <s v="STANDARD"/>
    <x v="1"/>
    <n v="46340"/>
    <n v="1.06"/>
    <s v="000X"/>
    <n v="2876"/>
    <s v="W"/>
    <x v="102"/>
    <s v="DR"/>
    <m/>
    <s v="BEVERLY HILLS"/>
    <m/>
    <s v="PINE RIDGE UNIT 3 PB 8 PG 51 LOT 10 BLK 339 "/>
    <n v="17020"/>
    <n v="17020"/>
    <n v="0"/>
    <n v="17020"/>
    <n v="17020"/>
    <x v="1"/>
    <x v="147"/>
    <n v="35000"/>
    <n v="3146"/>
    <n v="1602"/>
    <x v="1"/>
    <s v="WARRANTY DEED"/>
    <m/>
    <x v="6"/>
    <x v="2"/>
    <x v="2"/>
    <m/>
    <m/>
    <m/>
    <x v="2"/>
    <x v="1"/>
    <n v="0"/>
    <m/>
    <m/>
    <m/>
    <m/>
    <s v="HOLTHAUS MATTHEW"/>
    <m/>
    <s v="5431 N RANCH WAY"/>
    <s v="BEVERLY HILLS FL 34465"/>
  </r>
  <r>
    <x v="3842"/>
    <s v="18E17S320030  03400 0020"/>
    <s v="7492"/>
    <s v="PINE RIDGE UNITS 3 &amp; 4"/>
    <s v="0100"/>
    <s v="Single Family Residential"/>
    <s v="03"/>
    <s v="18S"/>
    <s v="18E"/>
    <s v="STANDARD"/>
    <x v="0"/>
    <n v="43750"/>
    <n v="1"/>
    <s v="000X"/>
    <n v="2820"/>
    <s v="W"/>
    <x v="11"/>
    <s v="BLVD"/>
    <m/>
    <s v="BEVERLY HILLS"/>
    <m/>
    <s v="PINE RIDGE UNIT 3 PB 8 PG 51 LOT 2 BLK 340"/>
    <n v="216580"/>
    <n v="16070"/>
    <n v="200510"/>
    <n v="167691"/>
    <n v="142691"/>
    <x v="0"/>
    <x v="72"/>
    <n v="209900"/>
    <n v="1711"/>
    <n v="159"/>
    <x v="0"/>
    <s v="WARRANTY DEED"/>
    <n v="1"/>
    <x v="10"/>
    <x v="1"/>
    <x v="0"/>
    <m/>
    <n v="2067"/>
    <n v="32"/>
    <x v="0"/>
    <x v="0"/>
    <n v="2997"/>
    <m/>
    <m/>
    <m/>
    <m/>
    <s v="CASDIA JOHN"/>
    <s v="CASDIA EVELYN MARIANNE"/>
    <s v="2820 W PINE RIDGE BLVD"/>
    <s v="BEVERLY HILLS FL 34465"/>
  </r>
  <r>
    <x v="3843"/>
    <s v="18E17S320030  03400 0150"/>
    <s v="7492"/>
    <s v="PINE RIDGE UNITS 3 &amp; 4"/>
    <s v="0100"/>
    <s v="Single Family Residential"/>
    <s v="10"/>
    <s v="18S"/>
    <s v="18E"/>
    <s v="STANDARD"/>
    <x v="0"/>
    <n v="46460"/>
    <n v="1.07"/>
    <s v="000X"/>
    <n v="2841"/>
    <s v="W"/>
    <x v="102"/>
    <s v="DR"/>
    <m/>
    <s v="BEVERLY HILLS"/>
    <m/>
    <s v="PINE RIDGE UNIT 3 PB 8 PG 51 LOT 15 BLK 340 "/>
    <n v="210545"/>
    <n v="17070"/>
    <n v="193475"/>
    <n v="210545"/>
    <n v="210545"/>
    <x v="1"/>
    <x v="868"/>
    <n v="11000"/>
    <n v="1112"/>
    <n v="1788"/>
    <x v="1"/>
    <s v="WARRANTY DEED"/>
    <n v="1"/>
    <x v="10"/>
    <x v="4"/>
    <x v="4"/>
    <m/>
    <n v="2964"/>
    <n v="32"/>
    <x v="0"/>
    <x v="0"/>
    <n v="3773"/>
    <m/>
    <m/>
    <m/>
    <m/>
    <s v="MORRISON PEARL"/>
    <s v="ATTN KIM R HALL"/>
    <s v="2035 W DEER TRAIL LN"/>
    <s v="LECANTO FL 34461"/>
  </r>
  <r>
    <x v="3844"/>
    <s v="18E17S320030  03400 0190"/>
    <s v="7492"/>
    <s v="PINE RIDGE UNITS 3 &amp; 4"/>
    <s v="0100"/>
    <s v="Single Family Residential"/>
    <s v="10"/>
    <s v="18S"/>
    <s v="18E"/>
    <s v="STANDARD"/>
    <x v="0"/>
    <n v="46380"/>
    <n v="1.06"/>
    <s v="000X"/>
    <n v="2875"/>
    <s v="W"/>
    <x v="102"/>
    <s v="DR"/>
    <m/>
    <s v="BEVERLY HILLS"/>
    <m/>
    <s v="PINE RIDGE UNIT 3 PB 8 PG 51 LOT 19 BLK 340"/>
    <n v="348322"/>
    <n v="17040"/>
    <n v="331282"/>
    <n v="348322"/>
    <n v="348322"/>
    <x v="1"/>
    <x v="233"/>
    <n v="350000"/>
    <n v="2623"/>
    <n v="239"/>
    <x v="0"/>
    <s v="WARRANTY DEED"/>
    <n v="1"/>
    <x v="3"/>
    <x v="0"/>
    <x v="1"/>
    <n v="1"/>
    <n v="3700"/>
    <n v="34"/>
    <x v="0"/>
    <x v="0"/>
    <n v="4226"/>
    <m/>
    <m/>
    <m/>
    <m/>
    <s v="MAIER DR HANS PETER"/>
    <s v="MAIER MI KYONG"/>
    <s v="2875 W ALEUTS DR"/>
    <s v="BEVERLY HILLS FL 34465"/>
  </r>
  <r>
    <x v="3845"/>
    <s v="18E17S320030  03400 0260"/>
    <s v="7492"/>
    <s v="PINE RIDGE UNITS 3 &amp; 4"/>
    <s v="0100"/>
    <s v="Single Family Residential"/>
    <s v="10"/>
    <s v="18S"/>
    <s v="18E"/>
    <s v="STANDARD"/>
    <x v="0"/>
    <n v="46395"/>
    <n v="1.07"/>
    <s v="000X"/>
    <n v="4785"/>
    <s v="N"/>
    <x v="99"/>
    <s v="DR"/>
    <m/>
    <s v="BEVERLY HILLS"/>
    <m/>
    <s v="PINE RIDGE UNIT 3 PB 8 PG 51 LOT 26 BLK 340"/>
    <n v="251926"/>
    <n v="17040"/>
    <n v="234886"/>
    <n v="190451"/>
    <n v="165451"/>
    <x v="0"/>
    <x v="510"/>
    <n v="12500"/>
    <n v="1220"/>
    <n v="1822"/>
    <x v="0"/>
    <s v="WARRANTY DEED"/>
    <n v="1"/>
    <x v="18"/>
    <x v="0"/>
    <x v="0"/>
    <m/>
    <n v="2644"/>
    <n v="32"/>
    <x v="0"/>
    <x v="0"/>
    <n v="3742"/>
    <m/>
    <m/>
    <m/>
    <m/>
    <s v="BARRETT RONALD J"/>
    <s v="BARRETT DIANNE M"/>
    <s v="4785 N BAYWOOD DR"/>
    <s v="BEVERLY HILLS FL 34465"/>
  </r>
  <r>
    <x v="3846"/>
    <s v="18E17S320030  03410 0010"/>
    <s v="7492"/>
    <s v="PINE RIDGE UNITS 3 &amp; 4"/>
    <s v="0100"/>
    <s v="Single Family Residential"/>
    <s v="10"/>
    <s v="18S"/>
    <s v="18E"/>
    <s v="STANDARD"/>
    <x v="0"/>
    <n v="43606"/>
    <n v="1"/>
    <s v="000X"/>
    <n v="4995"/>
    <s v="N"/>
    <x v="182"/>
    <s v="TER"/>
    <m/>
    <s v="BEVERLY HILLS"/>
    <m/>
    <s v="PINE RIDGE UNIT 3 PB 8 PG 51 LOT 1 BLK 341"/>
    <n v="213983"/>
    <n v="16020"/>
    <n v="197963"/>
    <n v="159126"/>
    <n v="134126"/>
    <x v="0"/>
    <x v="37"/>
    <n v="135000"/>
    <n v="1413"/>
    <n v="524"/>
    <x v="0"/>
    <s v="WARRANTY DEED"/>
    <n v="1"/>
    <x v="16"/>
    <x v="1"/>
    <x v="0"/>
    <n v="1"/>
    <n v="2139"/>
    <n v="32"/>
    <x v="0"/>
    <x v="0"/>
    <n v="3106"/>
    <m/>
    <m/>
    <m/>
    <m/>
    <s v="GARRICK JOSEPH D"/>
    <s v="GARRICK VICKI A"/>
    <s v="4995 N GOLDWOOD TER"/>
    <s v="BEVERLY HILLS FL 34465"/>
  </r>
  <r>
    <x v="3847"/>
    <s v="18E17S320030  03410 0080"/>
    <s v="7492"/>
    <s v="PINE RIDGE UNITS 3 &amp; 4"/>
    <s v="0100"/>
    <s v="Single Family Residential"/>
    <s v="10"/>
    <s v="18S"/>
    <s v="18E"/>
    <s v="STANDARD"/>
    <x v="0"/>
    <n v="45732"/>
    <n v="1.05"/>
    <s v="000X"/>
    <n v="2412"/>
    <s v="W"/>
    <x v="11"/>
    <s v="BLVD"/>
    <m/>
    <s v="BEVERLY HILLS"/>
    <m/>
    <s v="PINE RIDGE UNIT 3 PB 8 PG 51 LOT 8 BLK 341"/>
    <n v="228696"/>
    <n v="16800"/>
    <n v="211896"/>
    <n v="228696"/>
    <n v="228696"/>
    <x v="1"/>
    <x v="12"/>
    <n v="15000"/>
    <n v="1086"/>
    <n v="901"/>
    <x v="1"/>
    <s v="WARRANTY DEED"/>
    <n v="1"/>
    <x v="21"/>
    <x v="1"/>
    <x v="1"/>
    <m/>
    <n v="2446"/>
    <n v="32"/>
    <x v="1"/>
    <x v="0"/>
    <n v="3374"/>
    <m/>
    <m/>
    <m/>
    <m/>
    <s v="CATLOTH ALBERT L"/>
    <s v="CATLOTH LINDA R"/>
    <s v="2425 W ALEUTS DR"/>
    <s v="BEVERLY HILLS FL 34465"/>
  </r>
  <r>
    <x v="3848"/>
    <s v="18E17S320030  03410 0170"/>
    <s v="7492"/>
    <s v="PINE RIDGE UNITS 3 &amp; 4"/>
    <s v="0100"/>
    <s v="Single Family Residential"/>
    <s v="10"/>
    <s v="18S"/>
    <s v="18E"/>
    <s v="STANDARD"/>
    <x v="0"/>
    <n v="45629"/>
    <n v="1.05"/>
    <s v="000X"/>
    <n v="2637"/>
    <s v="W"/>
    <x v="102"/>
    <s v="DR"/>
    <m/>
    <s v="BEVERLY HILLS"/>
    <m/>
    <s v="PINE RIDGE UNIT 3 PB 8 PG 51 LOT 17 BLK 341"/>
    <n v="258011"/>
    <n v="16760"/>
    <n v="241251"/>
    <n v="203865"/>
    <n v="178865"/>
    <x v="0"/>
    <x v="202"/>
    <n v="270000"/>
    <n v="2347"/>
    <n v="475"/>
    <x v="0"/>
    <s v="WARRANTY DEED"/>
    <n v="1"/>
    <x v="0"/>
    <x v="0"/>
    <x v="1"/>
    <m/>
    <n v="2418"/>
    <n v="32"/>
    <x v="1"/>
    <x v="0"/>
    <n v="3475"/>
    <m/>
    <m/>
    <m/>
    <m/>
    <s v="KADUNC BRIDGETTE"/>
    <s v="KADUNC RICHARD J"/>
    <s v="2637 W ALEUTS DR"/>
    <s v="BEVERLY HILLS FL 34465"/>
  </r>
  <r>
    <x v="3849"/>
    <s v="18E17S320030  03410 0180"/>
    <s v="7492"/>
    <s v="PINE RIDGE UNITS 3 &amp; 4"/>
    <s v="0100"/>
    <s v="Single Family Residential"/>
    <s v="10"/>
    <s v="18S"/>
    <s v="18E"/>
    <s v="STANDARD"/>
    <x v="0"/>
    <n v="45921"/>
    <n v="1.05"/>
    <s v="000X"/>
    <n v="4943"/>
    <s v="N"/>
    <x v="182"/>
    <s v="TER"/>
    <m/>
    <s v="BEVERLY HILLS"/>
    <m/>
    <s v="PINE RIDGE UNIT 3 PB 8 PG 51 LOT 18 BLK 341"/>
    <n v="240195"/>
    <n v="16870"/>
    <n v="223325"/>
    <n v="240195"/>
    <n v="215195"/>
    <x v="0"/>
    <x v="324"/>
    <n v="275000"/>
    <n v="2979"/>
    <n v="1248"/>
    <x v="0"/>
    <s v="WARRANTY DEED"/>
    <n v="1"/>
    <x v="23"/>
    <x v="1"/>
    <x v="0"/>
    <n v="1"/>
    <n v="2427"/>
    <n v="32"/>
    <x v="0"/>
    <x v="0"/>
    <n v="3316"/>
    <m/>
    <m/>
    <m/>
    <m/>
    <s v="BLACK AMY E"/>
    <m/>
    <s v="4943 N GOLDWOOD TER"/>
    <s v="BEVERLY HILLS FL 34465"/>
  </r>
  <r>
    <x v="3850"/>
    <s v="18E17S320030  03420 0050"/>
    <s v="7492"/>
    <s v="PINE RIDGE UNITS 3 &amp; 4"/>
    <s v="0100"/>
    <s v="Single Family Residential"/>
    <s v="10"/>
    <s v="18S"/>
    <s v="18E"/>
    <s v="1.0 TO 2.5 ACRES HIGH"/>
    <x v="0"/>
    <n v="55197"/>
    <n v="1.27"/>
    <s v="000X"/>
    <n v="2196"/>
    <s v="W"/>
    <x v="11"/>
    <s v="BLVD"/>
    <m/>
    <s v="BEVERLY HILLS"/>
    <m/>
    <s v="PINE RIDGE UNIT 3 PB 8 PG 51 LOT 5 BLK 342"/>
    <n v="232809"/>
    <n v="15840"/>
    <n v="216969"/>
    <n v="179402"/>
    <n v="154402"/>
    <x v="0"/>
    <x v="37"/>
    <n v="199000"/>
    <n v="1413"/>
    <n v="1904"/>
    <x v="0"/>
    <s v="WARRANTY DEED"/>
    <n v="1"/>
    <x v="11"/>
    <x v="1"/>
    <x v="0"/>
    <m/>
    <n v="2359"/>
    <n v="32"/>
    <x v="0"/>
    <x v="0"/>
    <n v="3370"/>
    <m/>
    <m/>
    <m/>
    <m/>
    <s v="WALDBILLIG JOHN T"/>
    <s v="WALDBILLIG EVELYN M"/>
    <s v="2196 W PINE RIDGE BLVD"/>
    <s v="BEVERLY HILLS FL 34465"/>
  </r>
  <r>
    <x v="3851"/>
    <s v="18E17S320030  03420 0160"/>
    <s v="7492"/>
    <s v="PINE RIDGE UNITS 3 &amp; 4"/>
    <s v="0100"/>
    <s v="Single Family Residential"/>
    <s v="10"/>
    <s v="18S"/>
    <s v="18E"/>
    <s v="STANDARD"/>
    <x v="0"/>
    <n v="49750"/>
    <n v="1.1399999999999999"/>
    <s v="000X"/>
    <n v="2211"/>
    <s v="W"/>
    <x v="102"/>
    <s v="DR"/>
    <m/>
    <s v="BEVERLY HILLS"/>
    <m/>
    <s v="PINE RIDGE UNIT 3 PB 8 PG 51 LOT 16 BLK 342"/>
    <n v="182904"/>
    <n v="18270"/>
    <n v="164634"/>
    <n v="132036"/>
    <n v="107036"/>
    <x v="0"/>
    <x v="1241"/>
    <n v="11300"/>
    <n v="685"/>
    <n v="1680"/>
    <x v="1"/>
    <s v="WARRANTY DEED"/>
    <n v="1"/>
    <x v="1"/>
    <x v="1"/>
    <x v="0"/>
    <m/>
    <n v="2034"/>
    <n v="32"/>
    <x v="0"/>
    <x v="0"/>
    <n v="2842"/>
    <m/>
    <m/>
    <m/>
    <m/>
    <s v="MANECKY ROBERT F"/>
    <s v="MANECKY KATHLEEN"/>
    <s v="2211 W ALEUTS DR"/>
    <s v="BEVERLY HILLS FL 34465 3156"/>
  </r>
  <r>
    <x v="3852"/>
    <s v="18E17S320030  03430 0090"/>
    <s v="7492"/>
    <s v="PINE RIDGE UNITS 3 &amp; 4"/>
    <s v="0100"/>
    <s v="Single Family Residential"/>
    <s v="10"/>
    <s v="18S"/>
    <s v="18E"/>
    <s v="STANDARD"/>
    <x v="0"/>
    <n v="44093"/>
    <n v="1.01"/>
    <s v="000X"/>
    <n v="2257"/>
    <s v="W"/>
    <x v="103"/>
    <s v="PL"/>
    <m/>
    <s v="BEVERLY HILLS"/>
    <m/>
    <s v="PINE RIDGE UNIT 3 PB 8 PG 51 LOT 9 BLK 343"/>
    <n v="291171"/>
    <n v="16200"/>
    <n v="274971"/>
    <n v="226366"/>
    <n v="201366"/>
    <x v="0"/>
    <x v="497"/>
    <n v="39900"/>
    <n v="2213"/>
    <n v="822"/>
    <x v="1"/>
    <s v="WARRANTY DEED"/>
    <n v="1"/>
    <x v="42"/>
    <x v="1"/>
    <x v="1"/>
    <m/>
    <n v="2829"/>
    <n v="32"/>
    <x v="0"/>
    <x v="0"/>
    <n v="3848"/>
    <m/>
    <m/>
    <m/>
    <m/>
    <s v="KURDT HARVEY"/>
    <s v="KURDT PATRICIA A"/>
    <s v="2257 W HAREWOOD PL"/>
    <s v="BEVERLY HILLS FL 34465"/>
  </r>
  <r>
    <x v="3853"/>
    <s v="18E17S320030  03430 0110"/>
    <s v="7492"/>
    <s v="PINE RIDGE UNITS 3 &amp; 4"/>
    <s v="0100"/>
    <s v="Single Family Residential"/>
    <s v="10"/>
    <s v="18S"/>
    <s v="18E"/>
    <s v="STANDARD"/>
    <x v="0"/>
    <n v="43893"/>
    <n v="1.01"/>
    <s v="000X"/>
    <n v="4735"/>
    <s v="N"/>
    <x v="101"/>
    <s v="AVE"/>
    <m/>
    <s v="BEVERLY HILLS"/>
    <m/>
    <s v="PINE RIDGE UNIT 3 PB 8 PG 51 LOT 11 BLK 343"/>
    <n v="225854"/>
    <n v="16120"/>
    <n v="209734"/>
    <n v="141432"/>
    <n v="116432"/>
    <x v="0"/>
    <x v="708"/>
    <n v="30500"/>
    <n v="2335"/>
    <n v="1942"/>
    <x v="1"/>
    <s v="WARRANTY DEED"/>
    <n v="1"/>
    <x v="39"/>
    <x v="1"/>
    <x v="1"/>
    <m/>
    <n v="1865"/>
    <n v="32"/>
    <x v="0"/>
    <x v="0"/>
    <n v="2814"/>
    <m/>
    <m/>
    <m/>
    <m/>
    <s v="ROFLO JAN LOMANTA"/>
    <s v="ROFLO RYAN"/>
    <s v="4735 N APPLE VALLEY AVE"/>
    <s v="BEVERLY HILLS FL 34465"/>
  </r>
  <r>
    <x v="3854"/>
    <s v="18E17S320030  03450 0010"/>
    <s v="7492"/>
    <s v="PINE RIDGE UNITS 3 &amp; 4"/>
    <s v="0100"/>
    <s v="Single Family Residential"/>
    <s v="10"/>
    <s v="18S"/>
    <s v="18E"/>
    <s v="STANDARD"/>
    <x v="0"/>
    <n v="54108"/>
    <n v="1.24"/>
    <s v="000X"/>
    <n v="2164"/>
    <s v="W"/>
    <x v="104"/>
    <s v="DR"/>
    <m/>
    <s v="BEVERLY HILLS"/>
    <m/>
    <s v="PINE RIDGE UNIT 3 PB 8 PG 51 LOT 1 BLK 345"/>
    <n v="251866"/>
    <n v="19870"/>
    <n v="231996"/>
    <n v="247204"/>
    <n v="222204"/>
    <x v="0"/>
    <x v="1242"/>
    <n v="295000"/>
    <n v="2852"/>
    <n v="720"/>
    <x v="0"/>
    <s v="WARRANTY DEED"/>
    <n v="1"/>
    <x v="3"/>
    <x v="1"/>
    <x v="0"/>
    <m/>
    <n v="2140"/>
    <n v="32"/>
    <x v="0"/>
    <x v="0"/>
    <n v="3165"/>
    <m/>
    <m/>
    <m/>
    <m/>
    <s v="SKELHORN CYNTHIA P"/>
    <m/>
    <s v="2164 W HUNTINGTON DR"/>
    <s v="BEVERLY HILLS FL 34465"/>
  </r>
  <r>
    <x v="3855"/>
    <s v="18E17S320030  03450 0120"/>
    <s v="7492"/>
    <s v="PINE RIDGE UNITS 3 &amp; 4"/>
    <s v="0000"/>
    <s v="Vacant Residential"/>
    <s v="10"/>
    <s v="18S"/>
    <s v="18E"/>
    <s v="STANDARD"/>
    <x v="1"/>
    <n v="43024"/>
    <n v="0.99"/>
    <s v="000X"/>
    <n v="2087"/>
    <s v="W"/>
    <x v="116"/>
    <s v="DR"/>
    <m/>
    <s v="BEVERLY HILLS"/>
    <m/>
    <s v="PINE RIDGE UNIT 3 PB 8 PG 51 LOT 12 BLK 345 "/>
    <n v="15800"/>
    <n v="15800"/>
    <n v="0"/>
    <n v="15800"/>
    <n v="15800"/>
    <x v="1"/>
    <x v="42"/>
    <n v="44000"/>
    <n v="1810"/>
    <n v="121"/>
    <x v="1"/>
    <s v="WARRANTY DEED"/>
    <m/>
    <x v="6"/>
    <x v="2"/>
    <x v="2"/>
    <m/>
    <m/>
    <m/>
    <x v="2"/>
    <x v="1"/>
    <n v="0"/>
    <m/>
    <m/>
    <m/>
    <m/>
    <s v="CHARLES NADIA JEAN &amp; AMOS LEGER"/>
    <m/>
    <s v="1910 NW 1ST TER"/>
    <s v="POMPANO BEACH FL 33060"/>
  </r>
  <r>
    <x v="3856"/>
    <s v="18E17S320030  03400 0010"/>
    <s v="7492"/>
    <s v="PINE RIDGE UNITS 3 &amp; 4"/>
    <s v="0100"/>
    <s v="Single Family Residential"/>
    <s v="03"/>
    <s v="18S"/>
    <s v="18E"/>
    <s v="STANDARD"/>
    <x v="0"/>
    <n v="44929"/>
    <n v="1.03"/>
    <s v="000X"/>
    <n v="5063"/>
    <s v="N"/>
    <x v="99"/>
    <s v="DR"/>
    <m/>
    <s v="BEVERLY HILLS"/>
    <m/>
    <s v="PINE RIDGE UNIT 3 PB 8 PG 51 LOT 1 BLK 340"/>
    <n v="224594"/>
    <n v="16500"/>
    <n v="208094"/>
    <n v="194466"/>
    <n v="169466"/>
    <x v="0"/>
    <x v="494"/>
    <n v="270000"/>
    <n v="2959"/>
    <n v="2132"/>
    <x v="0"/>
    <s v="WARRANTY DEED"/>
    <n v="1"/>
    <x v="20"/>
    <x v="1"/>
    <x v="0"/>
    <m/>
    <n v="2304"/>
    <n v="32"/>
    <x v="0"/>
    <x v="0"/>
    <n v="3037"/>
    <m/>
    <m/>
    <m/>
    <m/>
    <s v="HOWARD MARK T"/>
    <s v="HOWARD STEPHANIE N"/>
    <s v="5063 N BAYWOOD DR"/>
    <s v="BEVERLY HILLS FL 34465"/>
  </r>
  <r>
    <x v="3857"/>
    <s v="18E17S320030  03400 0040"/>
    <s v="7492"/>
    <s v="PINE RIDGE UNITS 3 &amp; 4"/>
    <s v="0000"/>
    <s v="Vacant Residential"/>
    <s v="03"/>
    <s v="18S"/>
    <s v="18E"/>
    <s v="STANDARD"/>
    <x v="1"/>
    <n v="43750"/>
    <n v="1"/>
    <s v="000X"/>
    <n v="2756"/>
    <s v="W"/>
    <x v="11"/>
    <s v="BLVD"/>
    <m/>
    <s v="BEVERLY HILLS"/>
    <m/>
    <s v="PINE RIDGE UNIT 3 PB 8 PG 51 LOT 4 BLK 340 "/>
    <n v="16070"/>
    <n v="16070"/>
    <n v="0"/>
    <n v="16070"/>
    <n v="16070"/>
    <x v="1"/>
    <x v="175"/>
    <n v="12000"/>
    <n v="1441"/>
    <n v="985"/>
    <x v="1"/>
    <s v="WARRANTY DEED"/>
    <m/>
    <x v="6"/>
    <x v="2"/>
    <x v="2"/>
    <m/>
    <m/>
    <m/>
    <x v="2"/>
    <x v="1"/>
    <n v="0"/>
    <m/>
    <m/>
    <m/>
    <m/>
    <s v="QUEEN GARY F TRUSTEE"/>
    <s v="LAND TRUST NUMBERED 737"/>
    <s v="2420 ENTERPRISE RD STE 105"/>
    <s v="CLEARWATER FL 33763"/>
  </r>
  <r>
    <x v="3858"/>
    <s v="18E17S320030  03400 0080"/>
    <s v="7492"/>
    <s v="PINE RIDGE UNITS 3 &amp; 4"/>
    <s v="0100"/>
    <s v="Single Family Residential"/>
    <s v="10"/>
    <s v="18S"/>
    <s v="18E"/>
    <s v="STANDARD"/>
    <x v="0"/>
    <n v="48976"/>
    <n v="1.1200000000000001"/>
    <s v="000X"/>
    <n v="4944"/>
    <s v="N"/>
    <x v="182"/>
    <s v="TER"/>
    <m/>
    <s v="BEVERLY HILLS"/>
    <m/>
    <s v="PINE RIDGE UNIT 3 PB 8 PG 51 LOT 8 BLK 340 "/>
    <n v="245056"/>
    <n v="17990"/>
    <n v="227066"/>
    <n v="182590"/>
    <n v="157590"/>
    <x v="0"/>
    <x v="203"/>
    <n v="230000"/>
    <n v="1593"/>
    <n v="882"/>
    <x v="0"/>
    <s v="WARRANTY DEED"/>
    <n v="1"/>
    <x v="20"/>
    <x v="1"/>
    <x v="0"/>
    <m/>
    <n v="2695"/>
    <n v="32"/>
    <x v="1"/>
    <x v="0"/>
    <n v="3643"/>
    <m/>
    <m/>
    <m/>
    <m/>
    <s v="HARPER JOSEPH C"/>
    <m/>
    <s v="4944 N GOLDWOOD TER"/>
    <s v="BEVERLY HILLS FL 34465"/>
  </r>
  <r>
    <x v="3859"/>
    <s v="18E17S320030  03400 0290"/>
    <s v="7492"/>
    <s v="PINE RIDGE UNITS 3 &amp; 4"/>
    <s v="0100"/>
    <s v="Single Family Residential"/>
    <s v="10"/>
    <s v="18S"/>
    <s v="18E"/>
    <s v="STANDARD"/>
    <x v="0"/>
    <n v="43944"/>
    <n v="1.01"/>
    <s v="000X"/>
    <n v="4887"/>
    <s v="N"/>
    <x v="99"/>
    <s v="DR"/>
    <m/>
    <s v="BEVERLY HILLS"/>
    <m/>
    <s v="PINE RIDGE UNIT 3 PB 8 PG 51 LOT 29 BLK 340"/>
    <n v="282195"/>
    <n v="16140"/>
    <n v="266055"/>
    <n v="214278"/>
    <n v="189278"/>
    <x v="0"/>
    <x v="345"/>
    <n v="16000"/>
    <n v="1567"/>
    <n v="854"/>
    <x v="1"/>
    <s v="WARRANTY DEED"/>
    <n v="1"/>
    <x v="15"/>
    <x v="1"/>
    <x v="1"/>
    <m/>
    <n v="2811"/>
    <n v="32"/>
    <x v="0"/>
    <x v="0"/>
    <n v="4026"/>
    <m/>
    <m/>
    <m/>
    <m/>
    <s v="DEAN DREW V"/>
    <s v="DEAN BONNY L"/>
    <s v="4887 N BAYWOOD DR"/>
    <s v="BEVERLY HILLS FL 34465 3036"/>
  </r>
  <r>
    <x v="3860"/>
    <s v="18E17S320030  03410 0100"/>
    <s v="7492"/>
    <s v="PINE RIDGE UNITS 3 &amp; 4"/>
    <s v="0100"/>
    <s v="Single Family Residential"/>
    <s v="10"/>
    <s v="18S"/>
    <s v="18E"/>
    <s v="1.0 TO 2.5 ACRES HIGH"/>
    <x v="0"/>
    <n v="54935"/>
    <n v="1.26"/>
    <s v="000X"/>
    <n v="4850"/>
    <s v="N"/>
    <x v="101"/>
    <s v="AVE"/>
    <m/>
    <s v="BEVERLY HILLS"/>
    <m/>
    <s v="PINE RIDGE UNIT 3 PB 8 PG 51 LOT 10 BLK 341"/>
    <n v="257674"/>
    <n v="15760"/>
    <n v="241914"/>
    <n v="257674"/>
    <n v="257674"/>
    <x v="1"/>
    <x v="708"/>
    <n v="250000"/>
    <n v="2337"/>
    <n v="1377"/>
    <x v="0"/>
    <s v="WARRANTY DEED"/>
    <n v="1"/>
    <x v="10"/>
    <x v="0"/>
    <x v="1"/>
    <m/>
    <n v="2745"/>
    <n v="32"/>
    <x v="0"/>
    <x v="0"/>
    <n v="3856"/>
    <m/>
    <m/>
    <m/>
    <m/>
    <s v="MCGIVERN JAMES W"/>
    <s v="MCGIVERN ELAINE"/>
    <s v="3533 N SPYGLASS VILLAGE PATH"/>
    <s v="LECANTO FL 34461"/>
  </r>
  <r>
    <x v="3861"/>
    <s v="18E17S320030  03410 0120"/>
    <s v="7492"/>
    <s v="PINE RIDGE UNITS 3 &amp; 4"/>
    <s v="0000"/>
    <s v="Vacant Residential"/>
    <s v="10"/>
    <s v="18S"/>
    <s v="18E"/>
    <s v="STANDARD"/>
    <x v="1"/>
    <n v="46906"/>
    <n v="1.08"/>
    <s v="000X"/>
    <n v="2477"/>
    <s v="W"/>
    <x v="102"/>
    <s v="DR"/>
    <m/>
    <s v="BEVERLY HILLS"/>
    <m/>
    <s v="PINE RIDGE UNIT 3 PB 8 PG 51 LOT 12 BLK 341"/>
    <n v="17230"/>
    <n v="17230"/>
    <n v="0"/>
    <n v="17230"/>
    <n v="17230"/>
    <x v="1"/>
    <x v="38"/>
    <n v="62000"/>
    <n v="1827"/>
    <n v="1056"/>
    <x v="1"/>
    <s v="WARRANTY DEED"/>
    <m/>
    <x v="6"/>
    <x v="2"/>
    <x v="2"/>
    <m/>
    <m/>
    <m/>
    <x v="2"/>
    <x v="1"/>
    <n v="0"/>
    <m/>
    <m/>
    <m/>
    <m/>
    <s v="DELL JOHN &amp; LINDA"/>
    <m/>
    <s v="2506 SW EGRET POND CR"/>
    <s v="PALM CITY FL 34990"/>
  </r>
  <r>
    <x v="3862"/>
    <s v="18E17S320030  03420 0030"/>
    <s v="7492"/>
    <s v="PINE RIDGE UNITS 3 &amp; 4"/>
    <s v="0000"/>
    <s v="Vacant Residential"/>
    <s v="10"/>
    <s v="18S"/>
    <s v="18E"/>
    <s v="STANDARD"/>
    <x v="1"/>
    <n v="48989"/>
    <n v="1.1200000000000001"/>
    <s v="000X"/>
    <n v="2264"/>
    <s v="W"/>
    <x v="11"/>
    <s v="BLVD"/>
    <m/>
    <s v="BEVERLY HILLS"/>
    <m/>
    <s v="PINE RIDGE UNIT 3 PB 8 PG 51 LOT 3 BLK 342"/>
    <n v="17990"/>
    <n v="17990"/>
    <n v="0"/>
    <n v="17990"/>
    <n v="17990"/>
    <x v="1"/>
    <x v="1243"/>
    <n v="20000"/>
    <n v="2810"/>
    <n v="1064"/>
    <x v="1"/>
    <s v="WARRANTY DEED"/>
    <m/>
    <x v="6"/>
    <x v="2"/>
    <x v="2"/>
    <m/>
    <m/>
    <m/>
    <x v="2"/>
    <x v="1"/>
    <n v="0"/>
    <m/>
    <m/>
    <m/>
    <m/>
    <s v="SUGARMILL INVESTMENT LLC"/>
    <m/>
    <s v="3 CYPRESS RUN  UNIT 32C"/>
    <s v="HOMOSASSA FL 34446"/>
  </r>
  <r>
    <x v="3863"/>
    <s v="18E17S320030  03420 0100"/>
    <s v="7492"/>
    <s v="PINE RIDGE UNITS 3 &amp; 4"/>
    <s v="0100"/>
    <s v="Single Family Residential"/>
    <s v="10"/>
    <s v="18S"/>
    <s v="18E"/>
    <s v="STANDARD"/>
    <x v="0"/>
    <n v="51358"/>
    <n v="1.18"/>
    <s v="000X"/>
    <n v="4864"/>
    <s v="N"/>
    <x v="105"/>
    <s v="DR"/>
    <m/>
    <s v="BEVERLY HILLS"/>
    <m/>
    <s v="PINE RIDGE UNIT 3 PB 8 PG 51 LOT 10 BLK 342"/>
    <n v="174951"/>
    <n v="18860"/>
    <n v="156091"/>
    <n v="140970"/>
    <n v="115970"/>
    <x v="1"/>
    <x v="852"/>
    <n v="202500"/>
    <n v="3106"/>
    <n v="1697"/>
    <x v="0"/>
    <s v="WARRANTY DEED"/>
    <n v="1"/>
    <x v="48"/>
    <x v="1"/>
    <x v="0"/>
    <m/>
    <n v="1668"/>
    <n v="32"/>
    <x v="0"/>
    <x v="0"/>
    <n v="2713"/>
    <m/>
    <m/>
    <m/>
    <m/>
    <s v="NICHOLS LLC"/>
    <s v="SHORE SHARON L"/>
    <s v="PO BOX 789"/>
    <s v="DUNNELLON FL 34430"/>
  </r>
  <r>
    <x v="3864"/>
    <s v="18E17S320030  03420 0150"/>
    <s v="7492"/>
    <s v="PINE RIDGE UNITS 3 &amp; 4"/>
    <s v="0100"/>
    <s v="Single Family Residential"/>
    <s v="10"/>
    <s v="18S"/>
    <s v="18E"/>
    <s v="1.0 TO 2.5 ACRES HIGH"/>
    <x v="0"/>
    <n v="57050"/>
    <n v="1.31"/>
    <s v="000X"/>
    <n v="2185"/>
    <s v="W"/>
    <x v="102"/>
    <s v="DR"/>
    <m/>
    <s v="BEVERLY HILLS"/>
    <m/>
    <s v="PINE RIDGE UNIT 3 PB 8 PG 51 LOT 15 BLK 342"/>
    <n v="197469"/>
    <n v="16370"/>
    <n v="181099"/>
    <n v="135789"/>
    <n v="110789"/>
    <x v="0"/>
    <x v="528"/>
    <n v="170000"/>
    <n v="2159"/>
    <n v="2125"/>
    <x v="0"/>
    <s v="WARRANTY DEED"/>
    <n v="1"/>
    <x v="33"/>
    <x v="1"/>
    <x v="0"/>
    <m/>
    <n v="1737"/>
    <n v="32"/>
    <x v="1"/>
    <x v="0"/>
    <n v="2595"/>
    <m/>
    <m/>
    <m/>
    <m/>
    <s v="BARDSLEY WAYNE A"/>
    <s v="BARDSLEY GAYLE B"/>
    <s v="2185 W ALEUTS DR"/>
    <s v="BEVERLY HILLS FL 34465"/>
  </r>
  <r>
    <x v="3865"/>
    <s v="18E17S320030  03450 0070"/>
    <s v="7492"/>
    <s v="PINE RIDGE UNITS 3 &amp; 4"/>
    <s v="0000"/>
    <s v="Vacant Residential"/>
    <s v="11"/>
    <s v="18S"/>
    <s v="18E"/>
    <s v="STANDARD"/>
    <x v="1"/>
    <n v="43230"/>
    <n v="0.99"/>
    <s v="000X"/>
    <n v="2004"/>
    <s v="W"/>
    <x v="104"/>
    <s v="DR"/>
    <m/>
    <s v="BEVERLY HILLS"/>
    <m/>
    <s v="PINE RIDGE UNIT 3 PB 8 PG 51 LOT 7 BLK 345 "/>
    <n v="15880"/>
    <n v="15880"/>
    <n v="0"/>
    <n v="15880"/>
    <n v="15880"/>
    <x v="1"/>
    <x v="518"/>
    <n v="18000"/>
    <n v="2356"/>
    <n v="69"/>
    <x v="1"/>
    <s v="WARRANTY DEED"/>
    <m/>
    <x v="6"/>
    <x v="2"/>
    <x v="2"/>
    <m/>
    <m/>
    <m/>
    <x v="2"/>
    <x v="1"/>
    <n v="0"/>
    <m/>
    <m/>
    <m/>
    <m/>
    <s v="RIQUINHA TIMOTHY &amp; LYSENDRA A"/>
    <m/>
    <s v="83 BARDSLEY ST"/>
    <s v="FALL RIVER MA 02723 4001"/>
  </r>
  <r>
    <x v="3866"/>
    <s v="18E17S320030  03460 0020"/>
    <s v="7492"/>
    <s v="PINE RIDGE UNITS 3 &amp; 4"/>
    <s v="0000"/>
    <s v="Vacant Residential"/>
    <s v="11"/>
    <s v="18S"/>
    <s v="18E"/>
    <s v="STANDARD"/>
    <x v="1"/>
    <n v="44851"/>
    <n v="1.03"/>
    <s v="000X"/>
    <n v="4600"/>
    <s v="N"/>
    <x v="105"/>
    <s v="DR"/>
    <m/>
    <s v="BEVERLY HILLS"/>
    <m/>
    <s v="PINE RIDGE UNIT 3 PB 8 PG 51 LOT 2 BLK 346"/>
    <n v="16470"/>
    <n v="16470"/>
    <n v="0"/>
    <n v="16470"/>
    <n v="16470"/>
    <x v="1"/>
    <x v="23"/>
    <m/>
    <m/>
    <m/>
    <x v="2"/>
    <m/>
    <m/>
    <x v="6"/>
    <x v="2"/>
    <x v="2"/>
    <m/>
    <m/>
    <m/>
    <x v="2"/>
    <x v="1"/>
    <n v="0"/>
    <m/>
    <m/>
    <m/>
    <m/>
    <s v="HAZELEGER SYNTERIALS VERENIGDE"/>
    <m/>
    <s v="BEDRIJVEN BV PO BOX 351"/>
    <s v=" 6710 BJ NETHERLANDS"/>
  </r>
  <r>
    <x v="3867"/>
    <s v="18E17S320030  03460 0050"/>
    <s v="7492"/>
    <s v="PINE RIDGE UNITS 3 &amp; 4"/>
    <s v="0000"/>
    <s v="Vacant Residential"/>
    <s v="11"/>
    <s v="18S"/>
    <s v="18E"/>
    <s v="STANDARD"/>
    <x v="1"/>
    <n v="53362"/>
    <n v="1.23"/>
    <s v="000X"/>
    <n v="4544"/>
    <s v="N"/>
    <x v="105"/>
    <s v="DR"/>
    <m/>
    <s v="BEVERLY HILLS"/>
    <m/>
    <s v="PINE RIDGE UNIT 3 PB 8 PG 51 LOT 5 BLK 346 "/>
    <n v="19600"/>
    <n v="19600"/>
    <n v="0"/>
    <n v="19600"/>
    <n v="19600"/>
    <x v="1"/>
    <x v="140"/>
    <n v="25000"/>
    <n v="1247"/>
    <n v="186"/>
    <x v="1"/>
    <s v="FROM DEVELOPERS"/>
    <m/>
    <x v="6"/>
    <x v="2"/>
    <x v="2"/>
    <m/>
    <m/>
    <m/>
    <x v="2"/>
    <x v="1"/>
    <n v="0"/>
    <m/>
    <m/>
    <m/>
    <m/>
    <s v="WAGNER STEPHEN G &amp; LOWELL A"/>
    <m/>
    <s v="7835 ELMGROVE DR"/>
    <s v="ELMWOOD PARK IL 60707"/>
  </r>
  <r>
    <x v="3868"/>
    <s v="18E17S320030  03400 0100"/>
    <s v="7492"/>
    <s v="PINE RIDGE UNITS 3 &amp; 4"/>
    <s v="0100"/>
    <s v="Single Family Residential"/>
    <s v="10"/>
    <s v="18S"/>
    <s v="18E"/>
    <s v="STANDARD"/>
    <x v="0"/>
    <n v="44927"/>
    <n v="1.03"/>
    <s v="000X"/>
    <n v="2771"/>
    <s v="W"/>
    <x v="102"/>
    <s v="DR"/>
    <m/>
    <s v="BEVERLY HILLS"/>
    <m/>
    <s v="PINE RIDGE UNIT 3 PB 8 PG 51 LOT 10 BLK 340"/>
    <n v="170918"/>
    <n v="16500"/>
    <n v="154418"/>
    <n v="124475"/>
    <n v="99475"/>
    <x v="0"/>
    <x v="148"/>
    <n v="158400"/>
    <n v="1581"/>
    <n v="793"/>
    <x v="0"/>
    <s v="WARRANTY DEED"/>
    <n v="1"/>
    <x v="11"/>
    <x v="1"/>
    <x v="0"/>
    <m/>
    <n v="1687"/>
    <n v="32"/>
    <x v="0"/>
    <x v="0"/>
    <n v="2363"/>
    <m/>
    <m/>
    <m/>
    <m/>
    <s v="BULLEY RONALD J"/>
    <s v="BULLEY MARTHA L"/>
    <s v="2771 W ALEUTS DR"/>
    <s v="BEVERLY HILLS FL 34465 3019"/>
  </r>
  <r>
    <x v="3869"/>
    <s v="18E17S320030  03400 0130"/>
    <s v="7492"/>
    <s v="PINE RIDGE UNITS 3 &amp; 4"/>
    <s v="0100"/>
    <s v="Single Family Residential"/>
    <s v="10"/>
    <s v="18S"/>
    <s v="18E"/>
    <s v="STANDARD"/>
    <x v="0"/>
    <n v="46839"/>
    <n v="1.08"/>
    <s v="000X"/>
    <n v="2825"/>
    <s v="W"/>
    <x v="102"/>
    <s v="DR"/>
    <m/>
    <s v="BEVERLY HILLS"/>
    <m/>
    <s v="PINE RIDGE UNIT 3 PB 8 PG 51 LOT 13 BLK 340 "/>
    <n v="152295"/>
    <n v="17200"/>
    <n v="135095"/>
    <n v="152295"/>
    <n v="152295"/>
    <x v="1"/>
    <x v="23"/>
    <m/>
    <m/>
    <m/>
    <x v="2"/>
    <m/>
    <n v="1"/>
    <x v="25"/>
    <x v="3"/>
    <x v="0"/>
    <m/>
    <n v="1972"/>
    <n v="32"/>
    <x v="1"/>
    <x v="0"/>
    <n v="2660"/>
    <m/>
    <m/>
    <m/>
    <m/>
    <s v="SENIOR EDNA"/>
    <m/>
    <s v="140 EINSTEIN LOOP APT 20B"/>
    <s v="BRONX NY 10475"/>
  </r>
  <r>
    <x v="3870"/>
    <s v="18E17S320030  03400 0160"/>
    <s v="7492"/>
    <s v="PINE RIDGE UNITS 3 &amp; 4"/>
    <s v="0100"/>
    <s v="Single Family Residential"/>
    <s v="10"/>
    <s v="18S"/>
    <s v="18E"/>
    <s v="STANDARD"/>
    <x v="0"/>
    <n v="46170"/>
    <n v="1.06"/>
    <s v="000X"/>
    <n v="2849"/>
    <s v="W"/>
    <x v="102"/>
    <s v="DR"/>
    <m/>
    <s v="BEVERLY HILLS"/>
    <m/>
    <s v="PINE RIDGE UNIT 3 PB 8 PG 51 LOT 16 BLK 340"/>
    <n v="327535"/>
    <n v="16960"/>
    <n v="310575"/>
    <n v="252969"/>
    <n v="227969"/>
    <x v="0"/>
    <x v="889"/>
    <n v="330000"/>
    <n v="2450"/>
    <n v="200"/>
    <x v="0"/>
    <s v="WARRANTY DEED"/>
    <n v="2"/>
    <x v="3"/>
    <x v="0"/>
    <x v="1"/>
    <n v="1"/>
    <n v="3335"/>
    <n v="32"/>
    <x v="0"/>
    <x v="0"/>
    <n v="4569"/>
    <m/>
    <m/>
    <m/>
    <m/>
    <s v="RIEHN DAVID G"/>
    <s v="RIEHN MICHELLE"/>
    <s v="2849 W ALEUTS DR"/>
    <s v="BEVERLY HILLS FL 34465"/>
  </r>
  <r>
    <x v="3871"/>
    <s v="18E17S320030  03400 0220"/>
    <s v="7492"/>
    <s v="PINE RIDGE UNITS 3 &amp; 4"/>
    <s v="0100"/>
    <s v="Single Family Residential"/>
    <s v="10"/>
    <s v="18S"/>
    <s v="18E"/>
    <s v="STANDARD"/>
    <x v="0"/>
    <n v="46314"/>
    <n v="1.06"/>
    <s v="000X"/>
    <n v="2885"/>
    <s v="W"/>
    <x v="96"/>
    <s v="ST"/>
    <m/>
    <s v="BEVERLY HILLS"/>
    <m/>
    <s v="PINE RIDGE UNIT 3 PB 8 PG 51 LOT 22 BLK 340"/>
    <n v="265201"/>
    <n v="17010"/>
    <n v="248191"/>
    <n v="196694"/>
    <n v="171694"/>
    <x v="0"/>
    <x v="1244"/>
    <n v="348000"/>
    <n v="3060"/>
    <n v="1299"/>
    <x v="0"/>
    <s v="WARRANTY DEED"/>
    <n v="1"/>
    <x v="15"/>
    <x v="0"/>
    <x v="1"/>
    <m/>
    <n v="2421"/>
    <n v="32"/>
    <x v="0"/>
    <x v="0"/>
    <n v="3212"/>
    <m/>
    <m/>
    <m/>
    <m/>
    <s v="ARTHUR JAMES R"/>
    <m/>
    <s v="2885 W BLOSSOM ST"/>
    <s v="BEVERLY HILLS FL 34465"/>
  </r>
  <r>
    <x v="3872"/>
    <s v="18E17S320030  03400 0250"/>
    <s v="7492"/>
    <s v="PINE RIDGE UNITS 3 &amp; 4"/>
    <s v="0100"/>
    <s v="Single Family Residential"/>
    <s v="10"/>
    <s v="18S"/>
    <s v="18E"/>
    <s v="STANDARD"/>
    <x v="0"/>
    <n v="43868"/>
    <n v="1.01"/>
    <s v="000X"/>
    <n v="4751"/>
    <s v="N"/>
    <x v="99"/>
    <s v="DR"/>
    <m/>
    <s v="BEVERLY HILLS"/>
    <m/>
    <s v="PINE RIDGE UNIT 3 PB 8 PG 51 LOT 25 BLK 340"/>
    <n v="314801"/>
    <n v="16110"/>
    <n v="298691"/>
    <n v="233525"/>
    <n v="208525"/>
    <x v="0"/>
    <x v="661"/>
    <n v="13500"/>
    <n v="1507"/>
    <n v="2304"/>
    <x v="1"/>
    <s v="WARRANTY DEED"/>
    <n v="2"/>
    <x v="22"/>
    <x v="1"/>
    <x v="1"/>
    <m/>
    <n v="3285"/>
    <n v="32"/>
    <x v="0"/>
    <x v="0"/>
    <n v="5083"/>
    <m/>
    <m/>
    <m/>
    <m/>
    <s v="RAFF CARL"/>
    <s v="RAFF PATRICIA"/>
    <s v="4751 N BAYWOOD DR"/>
    <s v="BEVERLY HILLS FL 34465"/>
  </r>
  <r>
    <x v="3873"/>
    <s v="18E17S320030  03420 0060"/>
    <s v="7492"/>
    <s v="PINE RIDGE UNITS 3 &amp; 4"/>
    <s v="0100"/>
    <s v="Single Family Residential"/>
    <s v="10"/>
    <s v="18S"/>
    <s v="18E"/>
    <s v="STANDARD"/>
    <x v="0"/>
    <n v="47314"/>
    <n v="1.0900000000000001"/>
    <s v="000X"/>
    <n v="2158"/>
    <s v="W"/>
    <x v="11"/>
    <s v="BLVD"/>
    <m/>
    <s v="BEVERLY HILLS"/>
    <m/>
    <s v="PINE RIDGE UNIT 3 PB 8 PG 51 LOT 6 BLK 342"/>
    <n v="184198"/>
    <n v="17380"/>
    <n v="166818"/>
    <n v="135888"/>
    <n v="110388"/>
    <x v="0"/>
    <x v="648"/>
    <n v="130000"/>
    <n v="1019"/>
    <n v="528"/>
    <x v="0"/>
    <s v="UNDEFINED"/>
    <n v="1"/>
    <x v="26"/>
    <x v="1"/>
    <x v="0"/>
    <m/>
    <n v="1915"/>
    <n v="32"/>
    <x v="0"/>
    <x v="0"/>
    <n v="2671"/>
    <m/>
    <m/>
    <m/>
    <m/>
    <s v="MENKE HELGA"/>
    <s v="GUMKOWSKI KAREN"/>
    <s v="2158 W PINE RIDGE BLVD"/>
    <s v="BEVERLY HILLS FL 34465 4557"/>
  </r>
  <r>
    <x v="3874"/>
    <s v="18E17S320030  03420 0070"/>
    <s v="7492"/>
    <s v="PINE RIDGE UNITS 3 &amp; 4"/>
    <s v="0100"/>
    <s v="Single Family Residential"/>
    <s v="10"/>
    <s v="18S"/>
    <s v="18E"/>
    <s v="STANDARD"/>
    <x v="0"/>
    <n v="53299"/>
    <n v="1.22"/>
    <s v="000X"/>
    <n v="4980"/>
    <s v="N"/>
    <x v="105"/>
    <s v="DR"/>
    <m/>
    <s v="BEVERLY HILLS"/>
    <m/>
    <s v="PINE RIDGE UNIT 3 PB 8 PG 51 LOT 7 BLK 342"/>
    <n v="143152"/>
    <n v="19580"/>
    <n v="123572"/>
    <n v="95755"/>
    <n v="70755"/>
    <x v="0"/>
    <x v="53"/>
    <n v="79800"/>
    <n v="1325"/>
    <n v="1725"/>
    <x v="0"/>
    <s v="WARRANTY DEED"/>
    <n v="1"/>
    <x v="38"/>
    <x v="1"/>
    <x v="0"/>
    <m/>
    <n v="1718"/>
    <n v="32"/>
    <x v="1"/>
    <x v="0"/>
    <n v="2484"/>
    <m/>
    <m/>
    <m/>
    <m/>
    <s v="CAMPBELL JUAN FRANKLIN"/>
    <s v="CAMPBELL JACQUELIN"/>
    <s v="4980 N LENA DR"/>
    <s v="BEVERLY HILLS FL 34465 3117"/>
  </r>
  <r>
    <x v="3875"/>
    <s v="18E17S320030  03430 0020"/>
    <s v="7492"/>
    <s v="PINE RIDGE UNITS 3 &amp; 4"/>
    <s v="0100"/>
    <s v="Single Family Residential"/>
    <s v="10"/>
    <s v="18S"/>
    <s v="18E"/>
    <s v="STANDARD"/>
    <x v="0"/>
    <n v="47955"/>
    <n v="1.1000000000000001"/>
    <s v="000X"/>
    <n v="2282"/>
    <s v="W"/>
    <x v="102"/>
    <s v="DR"/>
    <m/>
    <s v="BEVERLY HILLS"/>
    <m/>
    <s v="PINE RIDGE UNIT 3 PB 8 PG 51 LOT 2 BLK 343"/>
    <n v="277933"/>
    <n v="17610"/>
    <n v="260323"/>
    <n v="197822"/>
    <n v="167822"/>
    <x v="0"/>
    <x v="126"/>
    <n v="310000"/>
    <n v="1926"/>
    <n v="1312"/>
    <x v="0"/>
    <s v="WARRANTY DEED"/>
    <n v="1"/>
    <x v="22"/>
    <x v="5"/>
    <x v="0"/>
    <n v="1"/>
    <n v="2028"/>
    <n v="32"/>
    <x v="0"/>
    <x v="0"/>
    <n v="3212"/>
    <m/>
    <m/>
    <m/>
    <m/>
    <s v="HENDERSON ARTEE"/>
    <m/>
    <s v="2282 W ALEUTS DR"/>
    <s v="BEVERLY HILLS FL 34465 3157"/>
  </r>
  <r>
    <x v="3876"/>
    <s v="18E17S320030  03430 0080"/>
    <s v="7492"/>
    <s v="PINE RIDGE UNITS 3 &amp; 4"/>
    <s v="0100"/>
    <s v="Single Family Residential"/>
    <s v="10"/>
    <s v="18S"/>
    <s v="18E"/>
    <s v="STANDARD"/>
    <x v="0"/>
    <n v="44021"/>
    <n v="1.01"/>
    <s v="000X"/>
    <n v="2225"/>
    <s v="W"/>
    <x v="103"/>
    <s v="PL"/>
    <m/>
    <s v="BEVERLY HILLS"/>
    <m/>
    <s v="PINE RIDGE UNIT 3 PB 8 PG 51 LOT 8 BLK 343"/>
    <n v="254506"/>
    <n v="16170"/>
    <n v="238336"/>
    <n v="188112"/>
    <n v="163112"/>
    <x v="0"/>
    <x v="750"/>
    <n v="370000"/>
    <n v="3102"/>
    <n v="1799"/>
    <x v="0"/>
    <s v="WARRANTY DEED"/>
    <n v="1"/>
    <x v="23"/>
    <x v="1"/>
    <x v="1"/>
    <m/>
    <n v="2660"/>
    <n v="32"/>
    <x v="0"/>
    <x v="0"/>
    <n v="3609"/>
    <m/>
    <m/>
    <m/>
    <m/>
    <s v="FISHER CORY"/>
    <s v="ZYCHOWICZ CAROL A"/>
    <s v="2225 W HAREWOOD PL"/>
    <s v="BEVERLY HILLS FL 34465 3153"/>
  </r>
  <r>
    <x v="3877"/>
    <s v="18E17S320030  03440 0010"/>
    <s v="7492"/>
    <s v="PINE RIDGE UNITS 3 &amp; 4"/>
    <s v="0100"/>
    <s v="Single Family Residential"/>
    <s v="10"/>
    <s v="18S"/>
    <s v="18E"/>
    <s v="STANDARD"/>
    <x v="0"/>
    <n v="48845"/>
    <n v="1.1200000000000001"/>
    <s v="000X"/>
    <n v="2235"/>
    <s v="W"/>
    <x v="104"/>
    <s v="DR"/>
    <m/>
    <s v="BEVERLY HILLS"/>
    <m/>
    <s v="PINE RIDGE UNIT 3 PB 8 PG 51 LOT 1 BLK 344"/>
    <n v="179511"/>
    <n v="17940"/>
    <n v="161571"/>
    <n v="127806"/>
    <n v="102806"/>
    <x v="0"/>
    <x v="290"/>
    <n v="119000"/>
    <n v="1130"/>
    <n v="1757"/>
    <x v="0"/>
    <s v="UNDEFINED"/>
    <n v="1"/>
    <x v="33"/>
    <x v="1"/>
    <x v="0"/>
    <n v="1"/>
    <n v="1814"/>
    <n v="34"/>
    <x v="0"/>
    <x v="0"/>
    <n v="2582"/>
    <m/>
    <m/>
    <m/>
    <m/>
    <s v="DAVIS ARTHUR ROY SR"/>
    <s v="DAVIS HELEN ANN"/>
    <s v="2235 W HUNTINGTON DR"/>
    <s v="BEVERLY HILLS FL 34465 3150"/>
  </r>
  <r>
    <x v="3878"/>
    <s v="18E17S320030  03470 0010"/>
    <s v="7492"/>
    <s v="PINE RIDGE UNITS 3 &amp; 4"/>
    <s v="0100"/>
    <s v="Single Family Residential"/>
    <s v="11"/>
    <s v="18S"/>
    <s v="18E"/>
    <s v="STANDARD"/>
    <x v="0"/>
    <n v="49200"/>
    <n v="1.1299999999999999"/>
    <s v="000X"/>
    <n v="4275"/>
    <s v="N"/>
    <x v="108"/>
    <s v="DR"/>
    <m/>
    <s v="BEVERLY HILLS"/>
    <m/>
    <s v="PINE RIDGE UNIT 3 PB 8 PG 51 LOT 1 BLK 347"/>
    <n v="169375"/>
    <n v="18070"/>
    <n v="151305"/>
    <n v="138841"/>
    <n v="113341"/>
    <x v="0"/>
    <x v="411"/>
    <n v="175000"/>
    <n v="2748"/>
    <n v="2287"/>
    <x v="0"/>
    <s v="WARRANTY DEED"/>
    <n v="1"/>
    <x v="1"/>
    <x v="1"/>
    <x v="0"/>
    <n v="1"/>
    <n v="1575"/>
    <n v="32"/>
    <x v="0"/>
    <x v="0"/>
    <n v="2297"/>
    <m/>
    <m/>
    <m/>
    <m/>
    <s v="RAMOS JOHN"/>
    <s v="RAMOS ILENE"/>
    <s v="4275 N MODELWOOD DR"/>
    <s v="BEVERLY HILLS FL 34465"/>
  </r>
  <r>
    <x v="3879"/>
    <s v="18E17S320030  03380 0260"/>
    <s v="7492"/>
    <s v="PINE RIDGE UNITS 3 &amp; 4"/>
    <s v="0000"/>
    <s v="Vacant Residential"/>
    <s v="10"/>
    <s v="18S"/>
    <s v="18E"/>
    <s v="STANDARD"/>
    <x v="1"/>
    <n v="50058"/>
    <n v="1.1499999999999999"/>
    <s v="000X"/>
    <n v="4682"/>
    <s v="N"/>
    <x v="101"/>
    <s v="AVE"/>
    <m/>
    <s v="BEVERLY HILLS"/>
    <m/>
    <s v="PINE RIDGE UNIT 3 PB 8 PG 51 LOT 26 BLK 338 "/>
    <n v="18380"/>
    <n v="18380"/>
    <n v="0"/>
    <n v="18380"/>
    <n v="18380"/>
    <x v="1"/>
    <x v="336"/>
    <n v="18200"/>
    <n v="1132"/>
    <n v="1600"/>
    <x v="1"/>
    <s v="FROM DEVELOPERS"/>
    <m/>
    <x v="6"/>
    <x v="2"/>
    <x v="2"/>
    <m/>
    <m/>
    <m/>
    <x v="2"/>
    <x v="1"/>
    <n v="0"/>
    <m/>
    <m/>
    <m/>
    <m/>
    <s v="SALES JULIO L &amp; DELIA A"/>
    <m/>
    <s v="34943 A SOUTH TURTLE TRL"/>
    <s v="WILLOUGHBY OH 44094"/>
  </r>
  <r>
    <x v="3880"/>
    <s v="18E17S320030  03390 0050"/>
    <s v="7492"/>
    <s v="PINE RIDGE UNITS 3 &amp; 4"/>
    <s v="0100"/>
    <s v="Single Family Residential"/>
    <s v="10"/>
    <s v="18S"/>
    <s v="18E"/>
    <s v="STANDARD"/>
    <x v="0"/>
    <n v="48750"/>
    <n v="1.1200000000000001"/>
    <s v="000X"/>
    <n v="4728"/>
    <s v="N"/>
    <x v="182"/>
    <s v="TER"/>
    <m/>
    <s v="BEVERLY HILLS"/>
    <m/>
    <s v="PINE RIDGE UNIT 3 PB 8 PG 51 LOT 5 BLK 339"/>
    <n v="288989"/>
    <n v="17910"/>
    <n v="271079"/>
    <n v="224465"/>
    <n v="199465"/>
    <x v="0"/>
    <x v="72"/>
    <n v="33000"/>
    <n v="1711"/>
    <n v="1689"/>
    <x v="1"/>
    <s v="WARRANTY DEED"/>
    <n v="1"/>
    <x v="0"/>
    <x v="1"/>
    <x v="0"/>
    <m/>
    <n v="2754"/>
    <n v="32"/>
    <x v="0"/>
    <x v="0"/>
    <n v="4100"/>
    <m/>
    <m/>
    <m/>
    <m/>
    <s v="BUCHNER JOHN B"/>
    <s v="BUCHNER BARBARA J"/>
    <s v="4728 N GOLDWOOD TER"/>
    <s v="BEVERLY HILLS FL 34465"/>
  </r>
  <r>
    <x v="3881"/>
    <s v="18E17S320030  03400 0070"/>
    <s v="7492"/>
    <s v="PINE RIDGE UNITS 3 &amp; 4"/>
    <s v="0100"/>
    <s v="Single Family Residential"/>
    <s v="10"/>
    <s v="18S"/>
    <s v="18E"/>
    <s v="STANDARD"/>
    <x v="0"/>
    <n v="46184"/>
    <n v="1.06"/>
    <s v="000X"/>
    <n v="4980"/>
    <s v="N"/>
    <x v="182"/>
    <s v="TER"/>
    <m/>
    <s v="BEVERLY HILLS"/>
    <m/>
    <s v="PINE RIDGE UNIT 3 PB 8 PG 51 LOT 7 BLK 340"/>
    <n v="242239"/>
    <n v="16960"/>
    <n v="225279"/>
    <n v="168050"/>
    <n v="143050"/>
    <x v="0"/>
    <x v="371"/>
    <n v="105500"/>
    <n v="1304"/>
    <n v="1767"/>
    <x v="0"/>
    <s v="WARRANTY DEED"/>
    <n v="1"/>
    <x v="2"/>
    <x v="1"/>
    <x v="0"/>
    <n v="1"/>
    <n v="2521"/>
    <n v="34"/>
    <x v="0"/>
    <x v="0"/>
    <n v="4402"/>
    <m/>
    <m/>
    <m/>
    <m/>
    <s v="STOEFF EDWARD"/>
    <s v="STOEFF SHIRLEY"/>
    <s v="4980 N GOLDWOOD TER"/>
    <s v="BEVERLY HILLS FL 34465 3014"/>
  </r>
  <r>
    <x v="3882"/>
    <s v="18E17S320030  03400 0120"/>
    <s v="7492"/>
    <s v="PINE RIDGE UNITS 3 &amp; 4"/>
    <s v="0000"/>
    <s v="Vacant Residential"/>
    <s v="10"/>
    <s v="18S"/>
    <s v="18E"/>
    <s v="1.0 TO 2.5 ACRES HIGH"/>
    <x v="1"/>
    <n v="84039"/>
    <n v="1.93"/>
    <s v="000X"/>
    <n v="2809"/>
    <s v="W"/>
    <x v="102"/>
    <s v="DR"/>
    <m/>
    <s v="BEVERLY HILLS"/>
    <m/>
    <s v="PINE RIDGE UNIT 3 PB 8 PG 51 LOT 12 BLK 340 "/>
    <n v="24120"/>
    <n v="24120"/>
    <n v="0"/>
    <n v="24120"/>
    <n v="24120"/>
    <x v="1"/>
    <x v="23"/>
    <m/>
    <m/>
    <m/>
    <x v="2"/>
    <m/>
    <m/>
    <x v="6"/>
    <x v="2"/>
    <x v="2"/>
    <m/>
    <m/>
    <m/>
    <x v="2"/>
    <x v="1"/>
    <n v="0"/>
    <m/>
    <m/>
    <m/>
    <m/>
    <s v="ZUBLI ISAAC &amp; EDNA"/>
    <m/>
    <s v="25 DEEPDALE DR"/>
    <s v="GREAT NECK NY 11021 1918"/>
  </r>
  <r>
    <x v="3883"/>
    <s v="18E17S320030  03400 0210"/>
    <s v="7492"/>
    <s v="PINE RIDGE UNITS 3 &amp; 4"/>
    <s v="0100"/>
    <s v="Single Family Residential"/>
    <s v="10"/>
    <s v="18S"/>
    <s v="18E"/>
    <s v="STANDARD"/>
    <x v="0"/>
    <n v="46287"/>
    <n v="1.06"/>
    <s v="000X"/>
    <n v="2843"/>
    <s v="W"/>
    <x v="96"/>
    <s v="ST"/>
    <m/>
    <s v="BEVERLY HILLS"/>
    <m/>
    <s v="PINE RIDGE UNIT 3 PB 8 PG 51 LOT 21 BLK 340"/>
    <n v="261393"/>
    <n v="17000"/>
    <n v="244393"/>
    <n v="187697"/>
    <n v="162697"/>
    <x v="0"/>
    <x v="308"/>
    <n v="10500"/>
    <n v="1155"/>
    <n v="133"/>
    <x v="1"/>
    <s v="WARRANTY DEED"/>
    <n v="1"/>
    <x v="18"/>
    <x v="1"/>
    <x v="0"/>
    <n v="1"/>
    <n v="2634"/>
    <n v="32"/>
    <x v="0"/>
    <x v="0"/>
    <n v="3659"/>
    <m/>
    <m/>
    <m/>
    <m/>
    <s v="ROSSCOE ROBERT P"/>
    <s v="ROSSCOE ROBERT P"/>
    <s v="2843 W ELM BLOSSOM ST"/>
    <s v="BEVERLY HILLS FL 34465"/>
  </r>
  <r>
    <x v="3884"/>
    <s v="18E17S320030  03400 0230"/>
    <s v="7492"/>
    <s v="PINE RIDGE UNITS 3 &amp; 4"/>
    <s v="0100"/>
    <s v="Single Family Residential"/>
    <s v="10"/>
    <s v="18S"/>
    <s v="18E"/>
    <s v="STANDARD"/>
    <x v="0"/>
    <n v="43830"/>
    <n v="1.01"/>
    <s v="000X"/>
    <n v="4685"/>
    <s v="N"/>
    <x v="99"/>
    <s v="DR"/>
    <m/>
    <s v="BEVERLY HILLS"/>
    <m/>
    <s v="PINE RIDGE UNIT 3 PB 8 PG 51 LOT 23 BLK 340"/>
    <n v="161295"/>
    <n v="16100"/>
    <n v="145195"/>
    <n v="116049"/>
    <n v="91049"/>
    <x v="0"/>
    <x v="23"/>
    <m/>
    <m/>
    <m/>
    <x v="2"/>
    <m/>
    <n v="1"/>
    <x v="30"/>
    <x v="3"/>
    <x v="0"/>
    <m/>
    <n v="1453"/>
    <n v="32"/>
    <x v="1"/>
    <x v="0"/>
    <n v="2147"/>
    <m/>
    <m/>
    <m/>
    <m/>
    <s v="HUNTER MARIA FE GRELL"/>
    <m/>
    <s v="4685 N BAYWOOD DR"/>
    <s v="BEVERLY HILLS FL 34465 3058"/>
  </r>
  <r>
    <x v="3885"/>
    <s v="18E17S320030  03400 0310"/>
    <s v="7492"/>
    <s v="PINE RIDGE UNITS 3 &amp; 4"/>
    <s v="0100"/>
    <s v="Single Family Residential"/>
    <s v="10"/>
    <s v="18S"/>
    <s v="18E"/>
    <s v="STANDARD"/>
    <x v="0"/>
    <n v="43981"/>
    <n v="1.01"/>
    <s v="000X"/>
    <n v="4943"/>
    <s v="N"/>
    <x v="99"/>
    <s v="DR"/>
    <m/>
    <s v="BEVERLY HILLS"/>
    <m/>
    <s v="PINE RIDGE UNIT 3 PB 8 PG 51 LOT 31 BLK 340"/>
    <n v="224921"/>
    <n v="16160"/>
    <n v="208761"/>
    <n v="188001"/>
    <n v="163001"/>
    <x v="0"/>
    <x v="1245"/>
    <n v="250000"/>
    <n v="2721"/>
    <n v="58"/>
    <x v="0"/>
    <s v="WARRANTY DEED"/>
    <n v="1"/>
    <x v="28"/>
    <x v="1"/>
    <x v="0"/>
    <m/>
    <n v="2111"/>
    <n v="32"/>
    <x v="1"/>
    <x v="0"/>
    <n v="2841"/>
    <m/>
    <m/>
    <m/>
    <m/>
    <s v="CHOTO NICHOLAS A"/>
    <s v="CHOTO LINDSAY M"/>
    <s v="4943 N BAYWOOD DR"/>
    <s v="BEVERLY HILLS FL 34465"/>
  </r>
  <r>
    <x v="3886"/>
    <s v="18E17S320030  03410 0020"/>
    <s v="7492"/>
    <s v="PINE RIDGE UNITS 3 &amp; 4"/>
    <s v="0000"/>
    <s v="Vacant Residential"/>
    <s v="10"/>
    <s v="18S"/>
    <s v="18E"/>
    <s v="STANDARD"/>
    <x v="1"/>
    <n v="43750"/>
    <n v="1"/>
    <s v="000X"/>
    <n v="2580"/>
    <s v="W"/>
    <x v="11"/>
    <s v="BLVD"/>
    <m/>
    <s v="BEVERLY HILLS"/>
    <m/>
    <s v="PINE RIDGE UNIT 3 PB 8 PG 51 LOT 2 BLK 341"/>
    <n v="16070"/>
    <n v="16070"/>
    <n v="0"/>
    <n v="16070"/>
    <n v="16070"/>
    <x v="1"/>
    <x v="97"/>
    <n v="20500"/>
    <n v="2762"/>
    <n v="2041"/>
    <x v="1"/>
    <s v="WARRANTY DEED"/>
    <m/>
    <x v="6"/>
    <x v="2"/>
    <x v="2"/>
    <m/>
    <m/>
    <m/>
    <x v="2"/>
    <x v="1"/>
    <n v="0"/>
    <m/>
    <m/>
    <m/>
    <m/>
    <s v="TANEJA VINAY"/>
    <s v="TANEJA RENU"/>
    <s v="12416 EAGLES ENTRY DR"/>
    <s v="ODESSA FL 33556"/>
  </r>
  <r>
    <x v="3887"/>
    <s v="18E17S320030  03410 0030"/>
    <s v="7492"/>
    <s v="PINE RIDGE UNITS 3 &amp; 4"/>
    <s v="0000"/>
    <s v="Vacant Residential"/>
    <s v="10"/>
    <s v="18S"/>
    <s v="18E"/>
    <s v="STANDARD"/>
    <x v="1"/>
    <n v="43750"/>
    <n v="1"/>
    <s v="000X"/>
    <n v="2546"/>
    <s v="W"/>
    <x v="11"/>
    <s v="BLVD"/>
    <m/>
    <s v="BEVERLY HILLS"/>
    <m/>
    <s v="PINE RIDGE UNIT 3 PB 8 PG 51 LOT 3 BLK 341"/>
    <n v="16070"/>
    <n v="16070"/>
    <n v="0"/>
    <n v="16070"/>
    <n v="16070"/>
    <x v="1"/>
    <x v="75"/>
    <n v="12200"/>
    <n v="819"/>
    <n v="1024"/>
    <x v="1"/>
    <s v="WARRANTY DEED"/>
    <m/>
    <x v="6"/>
    <x v="2"/>
    <x v="2"/>
    <m/>
    <m/>
    <m/>
    <x v="2"/>
    <x v="1"/>
    <n v="0"/>
    <m/>
    <m/>
    <m/>
    <m/>
    <s v="EDEN INVESTMENTS LIMITED"/>
    <m/>
    <s v="PO BOX 46"/>
    <s v=" 3700 AA NETHERLANDS"/>
  </r>
  <r>
    <x v="3888"/>
    <s v="18E17S320030  03410 0090"/>
    <s v="7492"/>
    <s v="PINE RIDGE UNITS 3 &amp; 4"/>
    <s v="0100"/>
    <s v="Single Family Residential"/>
    <s v="10"/>
    <s v="18S"/>
    <s v="18E"/>
    <s v="STANDARD"/>
    <x v="0"/>
    <n v="48037"/>
    <n v="1.1000000000000001"/>
    <s v="000X"/>
    <n v="4908"/>
    <s v="N"/>
    <x v="101"/>
    <s v="AVE"/>
    <m/>
    <s v="BEVERLY HILLS"/>
    <m/>
    <s v="PINE RIDGE UNIT 3 PB 8 PG 51 LOT 9 BLK 341"/>
    <n v="246371"/>
    <n v="17640"/>
    <n v="228731"/>
    <n v="180621"/>
    <n v="155621"/>
    <x v="0"/>
    <x v="212"/>
    <n v="179000"/>
    <n v="1296"/>
    <n v="597"/>
    <x v="0"/>
    <s v="WARRANTY DEED"/>
    <n v="1"/>
    <x v="7"/>
    <x v="1"/>
    <x v="0"/>
    <n v="1"/>
    <n v="2644"/>
    <n v="32"/>
    <x v="0"/>
    <x v="0"/>
    <n v="3581"/>
    <m/>
    <m/>
    <m/>
    <m/>
    <s v="HAVERTY PETER F"/>
    <s v="HAVERTY JULIE A"/>
    <s v="4908 N APPLE VALLEY AVE"/>
    <s v="BEVERLY HILLS FL 34465"/>
  </r>
  <r>
    <x v="3889"/>
    <s v="18E17S320030  03410 0110"/>
    <s v="7492"/>
    <s v="PINE RIDGE UNITS 3 &amp; 4"/>
    <s v="0100"/>
    <s v="Single Family Residential"/>
    <s v="10"/>
    <s v="18S"/>
    <s v="18E"/>
    <s v="STANDARD"/>
    <x v="0"/>
    <n v="52909"/>
    <n v="1.21"/>
    <s v="000X"/>
    <n v="2425"/>
    <s v="W"/>
    <x v="102"/>
    <s v="DR"/>
    <m/>
    <s v="BEVERLY HILLS"/>
    <m/>
    <s v="PINE RIDGE UNIT 3 PB 8 PG 51 LOT 11 BLK 341"/>
    <n v="258909"/>
    <n v="19430"/>
    <n v="239479"/>
    <n v="193120"/>
    <n v="168120"/>
    <x v="0"/>
    <x v="686"/>
    <n v="13800"/>
    <n v="1160"/>
    <n v="1354"/>
    <x v="1"/>
    <s v="WARRANTY DEED"/>
    <n v="1"/>
    <x v="0"/>
    <x v="1"/>
    <x v="0"/>
    <m/>
    <n v="2682"/>
    <n v="32"/>
    <x v="1"/>
    <x v="0"/>
    <n v="3709"/>
    <m/>
    <m/>
    <m/>
    <m/>
    <s v="CATLOTH ALBERT L"/>
    <s v="CATLOTH LINDA R"/>
    <s v="2425 W ALEUTS DR"/>
    <s v="BEVERLY HILLS FL 34465"/>
  </r>
  <r>
    <x v="3890"/>
    <s v="18E17S320030  03420 0020"/>
    <s v="7492"/>
    <s v="PINE RIDGE UNITS 3 &amp; 4"/>
    <s v="0100"/>
    <s v="Single Family Residential"/>
    <s v="10"/>
    <s v="18S"/>
    <s v="18E"/>
    <s v="STANDARD"/>
    <x v="0"/>
    <n v="46471"/>
    <n v="1.07"/>
    <s v="000X"/>
    <n v="2298"/>
    <s v="W"/>
    <x v="11"/>
    <s v="BLVD"/>
    <m/>
    <s v="BEVERLY HILLS"/>
    <m/>
    <s v="PINE RIDGE UNIT 3 PB 8 PG 51 LOT 2 BLK 342"/>
    <n v="229037"/>
    <n v="17070"/>
    <n v="211967"/>
    <n v="164779"/>
    <n v="139779"/>
    <x v="0"/>
    <x v="26"/>
    <n v="12300"/>
    <n v="771"/>
    <n v="562"/>
    <x v="1"/>
    <s v="WARRANTY DEED"/>
    <n v="1"/>
    <x v="1"/>
    <x v="0"/>
    <x v="0"/>
    <n v="1"/>
    <n v="2699"/>
    <n v="32"/>
    <x v="0"/>
    <x v="0"/>
    <n v="3766"/>
    <m/>
    <m/>
    <m/>
    <m/>
    <s v="CARL DONNA F"/>
    <m/>
    <s v="2298 W PINE RIDGE BLVD"/>
    <s v="BEVERLY HILLS FL 34465 4559"/>
  </r>
  <r>
    <x v="3891"/>
    <s v="18E17S320030  03430 0060"/>
    <s v="7492"/>
    <s v="PINE RIDGE UNITS 3 &amp; 4"/>
    <s v="0100"/>
    <s v="Single Family Residential"/>
    <s v="10"/>
    <s v="18S"/>
    <s v="18E"/>
    <s v="STANDARD"/>
    <x v="0"/>
    <n v="45306"/>
    <n v="1.04"/>
    <s v="000X"/>
    <n v="2128"/>
    <s v="W"/>
    <x v="102"/>
    <s v="DR"/>
    <m/>
    <s v="BEVERLY HILLS"/>
    <m/>
    <s v="PINE RIDGE UNIT 3 PB 8 PG 51 LOT 6 BLK 343"/>
    <n v="209726"/>
    <n v="16640"/>
    <n v="193086"/>
    <n v="150938"/>
    <n v="125938"/>
    <x v="0"/>
    <x v="8"/>
    <n v="9500"/>
    <n v="1120"/>
    <n v="1729"/>
    <x v="1"/>
    <s v="WARRANTY DEED"/>
    <n v="1"/>
    <x v="10"/>
    <x v="1"/>
    <x v="0"/>
    <m/>
    <n v="2063"/>
    <n v="32"/>
    <x v="0"/>
    <x v="0"/>
    <n v="2797"/>
    <m/>
    <m/>
    <m/>
    <m/>
    <s v="CIRNIGLIARO ROBERT A"/>
    <s v="CIRNIGLIARO DIANE M"/>
    <s v="2128 W ALEUTS DR"/>
    <s v="BEVERLY HILLS FL 34465"/>
  </r>
  <r>
    <x v="3892"/>
    <s v="18E17S320030  03430 0070"/>
    <s v="7492"/>
    <s v="PINE RIDGE UNITS 3 &amp; 4"/>
    <s v="0100"/>
    <s v="Single Family Residential"/>
    <s v="10"/>
    <s v="18S"/>
    <s v="18E"/>
    <s v="STANDARD"/>
    <x v="0"/>
    <n v="44196"/>
    <n v="1.01"/>
    <s v="000X"/>
    <n v="2173"/>
    <s v="W"/>
    <x v="103"/>
    <s v="PL"/>
    <m/>
    <s v="BEVERLY HILLS"/>
    <m/>
    <s v="PINE RIDGE UNIT 3 PB 8 PG 51 LOT 7 BLK 343"/>
    <n v="241574"/>
    <n v="16230"/>
    <n v="225344"/>
    <n v="203822"/>
    <n v="178822"/>
    <x v="0"/>
    <x v="217"/>
    <n v="18000"/>
    <n v="2983"/>
    <n v="1990"/>
    <x v="1"/>
    <s v="WARRANTY DEED"/>
    <n v="1"/>
    <x v="41"/>
    <x v="1"/>
    <x v="0"/>
    <m/>
    <n v="1956"/>
    <n v="32"/>
    <x v="0"/>
    <x v="0"/>
    <n v="3016"/>
    <m/>
    <m/>
    <m/>
    <m/>
    <s v="MATTINGLY DANIEL LEE"/>
    <s v="MATTINGLY KAREN LEE"/>
    <s v="2173 W HAREWOOD PL"/>
    <s v="BEVERLY HILLS FL 34465"/>
  </r>
  <r>
    <x v="3893"/>
    <s v="18E17S320030  03440 0040"/>
    <s v="7492"/>
    <s v="PINE RIDGE UNITS 3 &amp; 4"/>
    <s v="0100"/>
    <s v="Single Family Residential"/>
    <s v="10"/>
    <s v="18S"/>
    <s v="18E"/>
    <s v="STANDARD"/>
    <x v="0"/>
    <n v="45936"/>
    <n v="1.05"/>
    <s v="000X"/>
    <n v="2108"/>
    <s v="W"/>
    <x v="103"/>
    <s v="PL"/>
    <m/>
    <s v="BEVERLY HILLS"/>
    <m/>
    <s v="PINE RIDGE UNIT 3 PB 8 PG 51 LOT 4 BLK 344"/>
    <n v="187129"/>
    <n v="16870"/>
    <n v="170259"/>
    <n v="136556"/>
    <n v="111556"/>
    <x v="0"/>
    <x v="1020"/>
    <n v="265000"/>
    <n v="3090"/>
    <n v="839"/>
    <x v="0"/>
    <s v="WARRANTY DEED"/>
    <n v="1"/>
    <x v="2"/>
    <x v="1"/>
    <x v="0"/>
    <n v="1"/>
    <n v="2181"/>
    <n v="32"/>
    <x v="0"/>
    <x v="0"/>
    <n v="3176"/>
    <m/>
    <m/>
    <m/>
    <m/>
    <s v="BAZIK BERNARD E"/>
    <s v="BILBREY KANDY K"/>
    <s v="2108 W HAREWOOD PL"/>
    <s v="BEVERLY HILLS FL 34446"/>
  </r>
  <r>
    <x v="3894"/>
    <s v="18E17S320030  03450 0040"/>
    <s v="7492"/>
    <s v="PINE RIDGE UNITS 3 &amp; 4"/>
    <s v="0000"/>
    <s v="Vacant Residential"/>
    <s v="10"/>
    <s v="18S"/>
    <s v="18E"/>
    <s v="STANDARD"/>
    <x v="1"/>
    <n v="44022"/>
    <n v="1.01"/>
    <s v="000X"/>
    <n v="2078"/>
    <s v="W"/>
    <x v="104"/>
    <s v="DR"/>
    <m/>
    <s v="BEVERLY HILLS"/>
    <m/>
    <s v="PINE RIDGE UNIT 3 PB 8 PG 51 LOT 4 BLK 345"/>
    <n v="16170"/>
    <n v="16170"/>
    <n v="0"/>
    <n v="16170"/>
    <n v="16170"/>
    <x v="1"/>
    <x v="1006"/>
    <n v="27000"/>
    <n v="3128"/>
    <n v="472"/>
    <x v="1"/>
    <s v="WARRANTY DEED"/>
    <m/>
    <x v="6"/>
    <x v="2"/>
    <x v="2"/>
    <m/>
    <m/>
    <m/>
    <x v="2"/>
    <x v="1"/>
    <n v="0"/>
    <m/>
    <m/>
    <m/>
    <m/>
    <s v="C RISE CORP"/>
    <m/>
    <s v="3214 W POSTAL LN"/>
    <s v="LECANTO FL 34461"/>
  </r>
  <r>
    <x v="3895"/>
    <s v="18E17S320030  03450 0090"/>
    <s v="7492"/>
    <s v="PINE RIDGE UNITS 3 &amp; 4"/>
    <s v="0100"/>
    <s v="Single Family Residential"/>
    <s v="11"/>
    <s v="18S"/>
    <s v="18E"/>
    <s v="STANDARD"/>
    <x v="0"/>
    <n v="46685"/>
    <n v="1.07"/>
    <s v="000X"/>
    <n v="1991"/>
    <s v="W"/>
    <x v="116"/>
    <s v="DR"/>
    <m/>
    <s v="BEVERLY HILLS"/>
    <m/>
    <s v="PINE RIDGE UNIT 3 PB 8 PG 51 LOT 9 BLK 345"/>
    <n v="144823"/>
    <n v="17150"/>
    <n v="127673"/>
    <n v="110125"/>
    <n v="85125"/>
    <x v="0"/>
    <x v="854"/>
    <n v="132000"/>
    <n v="2683"/>
    <n v="359"/>
    <x v="0"/>
    <s v="TO OR FROM BANKS/LOAN CO."/>
    <n v="1"/>
    <x v="25"/>
    <x v="1"/>
    <x v="0"/>
    <m/>
    <n v="1610"/>
    <n v="32"/>
    <x v="0"/>
    <x v="0"/>
    <n v="2180"/>
    <m/>
    <m/>
    <m/>
    <m/>
    <s v="PURDY JEFFRY"/>
    <s v="ROBERTS KRISTIN"/>
    <s v="1991 W GRAYWOOD DR"/>
    <s v="BEVERLY HILLS FL 34465"/>
  </r>
  <r>
    <x v="3896"/>
    <s v="18E17S320030  03460 0040"/>
    <s v="7492"/>
    <s v="PINE RIDGE UNITS 3 &amp; 4"/>
    <s v="0100"/>
    <s v="Single Family Residential"/>
    <s v="11"/>
    <s v="18S"/>
    <s v="18E"/>
    <s v="STANDARD"/>
    <x v="0"/>
    <n v="46648"/>
    <n v="1.07"/>
    <s v="000X"/>
    <n v="4564"/>
    <s v="N"/>
    <x v="105"/>
    <s v="DR"/>
    <m/>
    <s v="BEVERLY HILLS"/>
    <m/>
    <s v="PINE RIDGE UNIT 3 PB 8 PG 51 LOT 4 BLK 346"/>
    <n v="218218"/>
    <n v="17130"/>
    <n v="201088"/>
    <n v="175443"/>
    <n v="150443"/>
    <x v="0"/>
    <x v="89"/>
    <n v="11000"/>
    <n v="1051"/>
    <n v="1902"/>
    <x v="1"/>
    <s v="WARRANTY DEED"/>
    <n v="1"/>
    <x v="21"/>
    <x v="1"/>
    <x v="0"/>
    <m/>
    <n v="2187"/>
    <n v="32"/>
    <x v="0"/>
    <x v="0"/>
    <n v="3123"/>
    <m/>
    <m/>
    <m/>
    <m/>
    <s v="KIKER KENNETH W"/>
    <s v="KIKER LISA T"/>
    <s v="4564 N LENA DR"/>
    <s v="BEVERLY HILLS FL 34465 3114"/>
  </r>
  <r>
    <x v="3897"/>
    <s v="18E17S320030  03460 0080"/>
    <s v="7492"/>
    <s v="PINE RIDGE UNITS 3 &amp; 4"/>
    <s v="0000"/>
    <s v="Vacant Residential"/>
    <s v="11"/>
    <s v="18S"/>
    <s v="18E"/>
    <s v="STANDARD"/>
    <x v="1"/>
    <n v="45777"/>
    <n v="1.05"/>
    <s v="000X"/>
    <n v="1885"/>
    <s v="W"/>
    <x v="109"/>
    <s v="DR"/>
    <m/>
    <s v="BEVERLY HILLS"/>
    <m/>
    <s v="PINE RIDGE UNIT 3 PB 8 PG 51 LOT 8 BLK 346"/>
    <n v="16810"/>
    <n v="16810"/>
    <n v="0"/>
    <n v="16810"/>
    <n v="16810"/>
    <x v="1"/>
    <x v="72"/>
    <n v="30000"/>
    <n v="1701"/>
    <n v="792"/>
    <x v="1"/>
    <s v="WARRANTY DEED"/>
    <m/>
    <x v="6"/>
    <x v="2"/>
    <x v="2"/>
    <m/>
    <m/>
    <m/>
    <x v="2"/>
    <x v="1"/>
    <n v="0"/>
    <m/>
    <m/>
    <m/>
    <m/>
    <s v="FORTUNE JONATHAN IAN"/>
    <m/>
    <s v="212 ALEXANDRIA DR"/>
    <s v="MOORESVILLE NC 28115 1100"/>
  </r>
  <r>
    <x v="3898"/>
    <s v="18E17S320030  03460 0090"/>
    <s v="7492"/>
    <s v="PINE RIDGE UNITS 3 &amp; 4"/>
    <s v="0000"/>
    <s v="Vacant Residential"/>
    <s v="11"/>
    <s v="18S"/>
    <s v="18E"/>
    <s v="STANDARD"/>
    <x v="1"/>
    <n v="47285"/>
    <n v="1.0900000000000001"/>
    <s v="000X"/>
    <n v="1917"/>
    <s v="W"/>
    <x v="109"/>
    <s v="DR"/>
    <m/>
    <s v="BEVERLY HILLS"/>
    <m/>
    <s v="PINE RIDGE UNIT 3 PB 8 PG 51 LOT 9 BLK 346 "/>
    <n v="17370"/>
    <n v="17370"/>
    <n v="0"/>
    <n v="17370"/>
    <n v="17370"/>
    <x v="1"/>
    <x v="175"/>
    <n v="12800"/>
    <n v="1440"/>
    <n v="2487"/>
    <x v="1"/>
    <s v="WARRANTY DEED"/>
    <m/>
    <x v="6"/>
    <x v="2"/>
    <x v="2"/>
    <m/>
    <m/>
    <m/>
    <x v="2"/>
    <x v="1"/>
    <n v="0"/>
    <m/>
    <m/>
    <m/>
    <m/>
    <s v="PATTERSON EDWARD C"/>
    <m/>
    <s v="5580 W HESSE CT"/>
    <s v="HOMOSASSA FL 34448"/>
  </r>
  <r>
    <x v="3899"/>
    <s v="18E17S320030  03390 0010"/>
    <s v="7492"/>
    <s v="PINE RIDGE UNITS 3 &amp; 4"/>
    <s v="0100"/>
    <s v="Single Family Residential"/>
    <s v="10"/>
    <s v="18S"/>
    <s v="18E"/>
    <s v="1.0 TO 2.5 ACRES HIGH"/>
    <x v="0"/>
    <n v="55063"/>
    <n v="1.26"/>
    <s v="000X"/>
    <n v="4900"/>
    <s v="N"/>
    <x v="182"/>
    <s v="TER"/>
    <m/>
    <s v="BEVERLY HILLS"/>
    <m/>
    <s v="PINE RIDGE UNIT 3 PB 8 PG 51 LOT 1 BLK 339 "/>
    <n v="170306"/>
    <n v="15800"/>
    <n v="154506"/>
    <n v="131125"/>
    <n v="106125"/>
    <x v="0"/>
    <x v="563"/>
    <n v="105000"/>
    <n v="1344"/>
    <n v="1693"/>
    <x v="0"/>
    <s v="TO OR FROM BANKS/LOAN CO."/>
    <n v="1"/>
    <x v="2"/>
    <x v="1"/>
    <x v="0"/>
    <m/>
    <n v="1710"/>
    <n v="34"/>
    <x v="0"/>
    <x v="0"/>
    <n v="2634"/>
    <m/>
    <m/>
    <m/>
    <m/>
    <s v="FOURNIER PAULETTE P TRUSTEE"/>
    <m/>
    <s v="4900 N GOLDWOOD TER"/>
    <s v="BEVERLY HILLS FL 34465 3013"/>
  </r>
  <r>
    <x v="3900"/>
    <s v="18E17S320030  03390 0060"/>
    <s v="7492"/>
    <s v="PINE RIDGE UNITS 3 &amp; 4"/>
    <s v="0000"/>
    <s v="Vacant Residential"/>
    <s v="10"/>
    <s v="18S"/>
    <s v="18E"/>
    <s v="STANDARD"/>
    <x v="1"/>
    <n v="48750"/>
    <n v="1.1200000000000001"/>
    <s v="000X"/>
    <n v="4686"/>
    <s v="N"/>
    <x v="182"/>
    <s v="DR"/>
    <m/>
    <s v="BEVERLY HILLS"/>
    <m/>
    <s v="PINE RIDGE UNIT 3 PB 8 PG 51 LOT 6 BLK 339"/>
    <n v="17910"/>
    <n v="17910"/>
    <n v="0"/>
    <n v="17910"/>
    <n v="17910"/>
    <x v="1"/>
    <x v="1246"/>
    <n v="30000"/>
    <n v="3141"/>
    <n v="1993"/>
    <x v="1"/>
    <s v="WARRANTY DEED"/>
    <m/>
    <x v="6"/>
    <x v="2"/>
    <x v="2"/>
    <m/>
    <m/>
    <m/>
    <x v="2"/>
    <x v="1"/>
    <n v="0"/>
    <m/>
    <m/>
    <m/>
    <m/>
    <s v="BRUCE KAUFMAN INC"/>
    <s v="KIRKPATRICK LINDA G"/>
    <s v="7299 S PEACH PT"/>
    <s v="HOMOSASSA FL 34446"/>
  </r>
  <r>
    <x v="3901"/>
    <s v="18E17S320030  03390 0130"/>
    <s v="7492"/>
    <s v="PINE RIDGE UNITS 3 &amp; 4"/>
    <s v="0100"/>
    <s v="Single Family Residential"/>
    <s v="10"/>
    <s v="18S"/>
    <s v="18E"/>
    <s v="STANDARD"/>
    <x v="0"/>
    <n v="43835"/>
    <n v="1.01"/>
    <s v="000X"/>
    <n v="2850"/>
    <s v="W"/>
    <x v="102"/>
    <s v="DR"/>
    <m/>
    <s v="BEVERLY HILLS"/>
    <m/>
    <s v="PINE RIDGE UNIT 3 PB 8 PG 51 LOT 13 BLK 339"/>
    <n v="189845"/>
    <n v="16100"/>
    <n v="173745"/>
    <n v="124250"/>
    <n v="98750"/>
    <x v="0"/>
    <x v="487"/>
    <n v="224000"/>
    <n v="2991"/>
    <n v="1925"/>
    <x v="0"/>
    <s v="WARRANTY DEED"/>
    <n v="1"/>
    <x v="15"/>
    <x v="1"/>
    <x v="0"/>
    <m/>
    <n v="2017"/>
    <n v="32"/>
    <x v="1"/>
    <x v="0"/>
    <n v="2842"/>
    <m/>
    <m/>
    <m/>
    <m/>
    <s v="HUNT PAULA"/>
    <m/>
    <s v="2850 W ALEUTS DR"/>
    <s v="BEVERLY HILLS FL 34465"/>
  </r>
  <r>
    <x v="3902"/>
    <s v="18E17S320030  03400 0050"/>
    <s v="7492"/>
    <s v="PINE RIDGE UNITS 3 &amp; 4"/>
    <s v="0000"/>
    <s v="Vacant Residential"/>
    <s v="03"/>
    <s v="18S"/>
    <s v="18E"/>
    <s v="STANDARD"/>
    <x v="1"/>
    <n v="43750"/>
    <n v="1"/>
    <s v="000X"/>
    <n v="2722"/>
    <s v="W"/>
    <x v="11"/>
    <s v="BLVD"/>
    <m/>
    <s v="BEVERLY HILLS"/>
    <m/>
    <s v="PINE RIDGE UNIT 3 PB 8 PG 51 LOT 5 BLK 340"/>
    <n v="16070"/>
    <n v="16070"/>
    <n v="0"/>
    <n v="16070"/>
    <n v="16070"/>
    <x v="1"/>
    <x v="460"/>
    <n v="17500"/>
    <n v="1195"/>
    <n v="1282"/>
    <x v="1"/>
    <s v="FROM DEVELOPERS"/>
    <m/>
    <x v="6"/>
    <x v="2"/>
    <x v="2"/>
    <m/>
    <m/>
    <m/>
    <x v="2"/>
    <x v="1"/>
    <n v="0"/>
    <m/>
    <m/>
    <m/>
    <m/>
    <s v="BHASATHITI SUVITTHAYA"/>
    <s v="BHASATHITI WANTANA"/>
    <s v="128 FREEMAN ST 1A"/>
    <s v="BROOKLYN NY 11222"/>
  </r>
  <r>
    <x v="3903"/>
    <s v="18E17S320030  03400 0240"/>
    <s v="7492"/>
    <s v="PINE RIDGE UNITS 3 &amp; 4"/>
    <s v="0000"/>
    <s v="Vacant Residential"/>
    <s v="10"/>
    <s v="18S"/>
    <s v="18E"/>
    <s v="STANDARD"/>
    <x v="1"/>
    <n v="46354"/>
    <n v="1.06"/>
    <s v="000X"/>
    <n v="4719"/>
    <s v="N"/>
    <x v="99"/>
    <s v="DR"/>
    <m/>
    <s v="BEVERLY HILLS"/>
    <m/>
    <s v="PINE RIDGE UNIT 3 PB 8 PG 51 LOT 24 BLK 340 "/>
    <n v="17030"/>
    <n v="17030"/>
    <n v="0"/>
    <n v="17030"/>
    <n v="17030"/>
    <x v="1"/>
    <x v="23"/>
    <m/>
    <m/>
    <m/>
    <x v="2"/>
    <m/>
    <m/>
    <x v="6"/>
    <x v="2"/>
    <x v="2"/>
    <m/>
    <m/>
    <m/>
    <x v="2"/>
    <x v="1"/>
    <n v="0"/>
    <m/>
    <m/>
    <m/>
    <m/>
    <s v="RAJU GADIRAJU R"/>
    <m/>
    <s v="1 TULIP CT"/>
    <s v="WARREN NJ 07059"/>
  </r>
  <r>
    <x v="3904"/>
    <s v="18E17S320030  03410 0060"/>
    <s v="7492"/>
    <s v="PINE RIDGE UNITS 3 &amp; 4"/>
    <s v="0000"/>
    <s v="Vacant Residential"/>
    <s v="10"/>
    <s v="18S"/>
    <s v="18E"/>
    <s v="STANDARD"/>
    <x v="1"/>
    <n v="46234"/>
    <n v="1.06"/>
    <s v="000X"/>
    <n v="2492"/>
    <s v="W"/>
    <x v="11"/>
    <s v="BLVD"/>
    <m/>
    <s v="BEVERLY HILLS"/>
    <m/>
    <s v="PINE RIDGE UNIT 3 PB 8 PG 51 LOT 6 BLK 341"/>
    <n v="16980"/>
    <n v="16980"/>
    <n v="0"/>
    <n v="16980"/>
    <n v="16980"/>
    <x v="1"/>
    <x v="418"/>
    <n v="17500"/>
    <n v="3001"/>
    <n v="1189"/>
    <x v="1"/>
    <s v="WARRANTY DEED"/>
    <m/>
    <x v="6"/>
    <x v="2"/>
    <x v="2"/>
    <m/>
    <m/>
    <m/>
    <x v="2"/>
    <x v="1"/>
    <n v="0"/>
    <m/>
    <m/>
    <m/>
    <m/>
    <s v="VOWELS NEIL E"/>
    <s v="VOWELS PAMELA"/>
    <s v="3937 W FEATHEREDGE CT"/>
    <s v="LECANTO FL 34461"/>
  </r>
  <r>
    <x v="3905"/>
    <s v="18E17S320030  03410 0130"/>
    <s v="7492"/>
    <s v="PINE RIDGE UNITS 3 &amp; 4"/>
    <s v="0100"/>
    <s v="Single Family Residential"/>
    <s v="10"/>
    <s v="18S"/>
    <s v="18E"/>
    <s v="STANDARD"/>
    <x v="0"/>
    <n v="47136"/>
    <n v="1.08"/>
    <s v="000X"/>
    <n v="2519"/>
    <s v="W"/>
    <x v="102"/>
    <s v="DR"/>
    <m/>
    <s v="BEVERLY HILLS"/>
    <m/>
    <s v="PINE RIDGE UNIT 3 PB 8 PG 51  LOT 13 BLK 341"/>
    <n v="263929"/>
    <n v="17310"/>
    <n v="246619"/>
    <n v="240136"/>
    <n v="0"/>
    <x v="1"/>
    <x v="47"/>
    <n v="312000"/>
    <n v="3117"/>
    <n v="2371"/>
    <x v="0"/>
    <s v="WARRANTY DEED"/>
    <n v="1"/>
    <x v="20"/>
    <x v="1"/>
    <x v="1"/>
    <m/>
    <n v="2400"/>
    <n v="32"/>
    <x v="0"/>
    <x v="0"/>
    <n v="3784"/>
    <m/>
    <m/>
    <m/>
    <m/>
    <s v="FLURI TERRY D"/>
    <s v="MUNCH TIFFANY"/>
    <s v="84 N PARRISH DR"/>
    <s v="AMHERST NY 14228"/>
  </r>
  <r>
    <x v="3906"/>
    <s v="18E17S320030  03420 0110"/>
    <s v="7492"/>
    <s v="PINE RIDGE UNITS 3 &amp; 4"/>
    <s v="0000"/>
    <s v="Vacant Residential"/>
    <s v="10"/>
    <s v="18S"/>
    <s v="18E"/>
    <s v="STANDARD"/>
    <x v="1"/>
    <n v="50456"/>
    <n v="1.1599999999999999"/>
    <s v="000X"/>
    <n v="4850"/>
    <s v="N"/>
    <x v="105"/>
    <s v="DR"/>
    <m/>
    <s v="BEVERLY HILLS"/>
    <m/>
    <s v="PINE RIDGE UNIT 3 PB 8 PG 51 LOT 11 BLK 342"/>
    <n v="18530"/>
    <n v="18530"/>
    <n v="0"/>
    <n v="18530"/>
    <n v="18530"/>
    <x v="1"/>
    <x v="36"/>
    <n v="12000"/>
    <n v="750"/>
    <n v="1199"/>
    <x v="1"/>
    <s v="UNDEFINED"/>
    <m/>
    <x v="6"/>
    <x v="2"/>
    <x v="2"/>
    <m/>
    <m/>
    <m/>
    <x v="2"/>
    <x v="1"/>
    <n v="0"/>
    <m/>
    <m/>
    <m/>
    <m/>
    <s v="ALEXANDER ALVIN A"/>
    <s v="ALEXANDER PATRICIA A"/>
    <s v="2522 NW 120TH TER"/>
    <s v="CORAL SPRINGS FL 33065 3371"/>
  </r>
  <r>
    <x v="3907"/>
    <s v="18E17S320030  03420 0170"/>
    <s v="7492"/>
    <s v="PINE RIDGE UNITS 3 &amp; 4"/>
    <s v="0000"/>
    <s v="Vacant Residential"/>
    <s v="10"/>
    <s v="18S"/>
    <s v="18E"/>
    <s v="STANDARD"/>
    <x v="1"/>
    <n v="48895"/>
    <n v="1.1200000000000001"/>
    <s v="000X"/>
    <n v="2245"/>
    <s v="W"/>
    <x v="102"/>
    <s v="DR"/>
    <m/>
    <s v="BEVERLY HILLS"/>
    <m/>
    <s v="PINE RIDGE UNIT 3 PB 8 PG 51 LOT 17 BLK 342 "/>
    <n v="17960"/>
    <n v="17960"/>
    <n v="0"/>
    <n v="17960"/>
    <n v="17960"/>
    <x v="1"/>
    <x v="1026"/>
    <n v="23100"/>
    <n v="1273"/>
    <n v="1762"/>
    <x v="1"/>
    <s v="FROM DEVELOPERS"/>
    <m/>
    <x v="6"/>
    <x v="2"/>
    <x v="2"/>
    <m/>
    <m/>
    <m/>
    <x v="2"/>
    <x v="1"/>
    <n v="0"/>
    <m/>
    <m/>
    <m/>
    <m/>
    <s v="HUNT NORMAN E &amp; JOYCE E"/>
    <s v="ATTN FAITH HUNT"/>
    <s v="910 RIVERTON TER"/>
    <s v="STRATFORD CT 06614"/>
  </r>
  <r>
    <x v="3908"/>
    <s v="18E17S320030  03420 0190"/>
    <s v="7492"/>
    <s v="PINE RIDGE UNITS 3 &amp; 4"/>
    <s v="0000"/>
    <s v="Vacant Residential"/>
    <s v="10"/>
    <s v="18S"/>
    <s v="18E"/>
    <s v="STANDARD"/>
    <x v="1"/>
    <n v="51800"/>
    <n v="1.19"/>
    <s v="000X"/>
    <n v="2323"/>
    <s v="W"/>
    <x v="102"/>
    <s v="DR"/>
    <m/>
    <s v="BEVERLY HILLS"/>
    <m/>
    <s v="PINE RIDGE UNIT 3 PB 8 PG 51 LOT 19 BLK 342"/>
    <n v="19030"/>
    <n v="19030"/>
    <n v="0"/>
    <n v="19030"/>
    <n v="19030"/>
    <x v="1"/>
    <x v="150"/>
    <n v="17300"/>
    <n v="1602"/>
    <n v="968"/>
    <x v="1"/>
    <s v="WARRANTY DEED"/>
    <m/>
    <x v="6"/>
    <x v="2"/>
    <x v="2"/>
    <m/>
    <m/>
    <m/>
    <x v="2"/>
    <x v="1"/>
    <n v="0"/>
    <m/>
    <m/>
    <m/>
    <m/>
    <s v="MILLER SOPHIE M"/>
    <s v="MILLER MATTHEW D"/>
    <s v="2085 N BRENTWOOD CIR"/>
    <s v="LECANTO FL 34461"/>
  </r>
  <r>
    <x v="3909"/>
    <s v="18E17S320030  03440 0020"/>
    <s v="7492"/>
    <s v="PINE RIDGE UNITS 3 &amp; 4"/>
    <s v="0000"/>
    <s v="Vacant Residential"/>
    <s v="10"/>
    <s v="18S"/>
    <s v="18E"/>
    <s v="STANDARD"/>
    <x v="1"/>
    <n v="48884"/>
    <n v="1.1200000000000001"/>
    <s v="000X"/>
    <n v="2172"/>
    <s v="W"/>
    <x v="103"/>
    <s v="PL"/>
    <m/>
    <s v="BEVERLY HILLS"/>
    <m/>
    <s v="PINE RIDGE UNIT 3 PB 8 PG 51 LOT 2 BLK 344"/>
    <n v="17960"/>
    <n v="17960"/>
    <n v="0"/>
    <n v="17960"/>
    <n v="17960"/>
    <x v="1"/>
    <x v="23"/>
    <m/>
    <m/>
    <m/>
    <x v="2"/>
    <m/>
    <m/>
    <x v="6"/>
    <x v="2"/>
    <x v="2"/>
    <m/>
    <m/>
    <m/>
    <x v="2"/>
    <x v="1"/>
    <n v="0"/>
    <m/>
    <m/>
    <m/>
    <m/>
    <s v="SREEDHARAN GOPALSAMY"/>
    <m/>
    <s v="#06-11 PARC PALAIS"/>
    <s v=" 598752 SINGAPORE"/>
  </r>
  <r>
    <x v="3910"/>
    <s v="18E17S320030  03450 0030"/>
    <s v="7492"/>
    <s v="PINE RIDGE UNITS 3 &amp; 4"/>
    <s v="0000"/>
    <s v="Vacant Residential"/>
    <s v="10"/>
    <s v="18S"/>
    <s v="18E"/>
    <s v="STANDARD"/>
    <x v="1"/>
    <n v="45639"/>
    <n v="1.05"/>
    <s v="000X"/>
    <n v="2106"/>
    <s v="W"/>
    <x v="104"/>
    <s v="DR"/>
    <m/>
    <s v="BEVERLY HILLS"/>
    <m/>
    <s v="PINE RIDGE UNIT 3 PB 8 PG 51 LOT 3 BLK 345"/>
    <n v="16760"/>
    <n v="16760"/>
    <n v="0"/>
    <n v="16760"/>
    <n v="16760"/>
    <x v="1"/>
    <x v="392"/>
    <n v="25000"/>
    <n v="2271"/>
    <n v="2067"/>
    <x v="1"/>
    <s v="WARRANTY DEED"/>
    <m/>
    <x v="6"/>
    <x v="2"/>
    <x v="2"/>
    <m/>
    <m/>
    <m/>
    <x v="2"/>
    <x v="1"/>
    <n v="0"/>
    <m/>
    <m/>
    <m/>
    <m/>
    <s v="THOR DONALD H JR"/>
    <m/>
    <s v="4141 W BONANZA DR"/>
    <s v="BEVERLY HILLS FL 34465"/>
  </r>
  <r>
    <x v="3911"/>
    <s v="18E17S320030  03460 0120"/>
    <s v="7492"/>
    <s v="PINE RIDGE UNITS 3 &amp; 4"/>
    <s v="0100"/>
    <s v="Single Family Residential"/>
    <s v="11"/>
    <s v="18S"/>
    <s v="18E"/>
    <s v="STANDARD"/>
    <x v="0"/>
    <n v="49451"/>
    <n v="1.1399999999999999"/>
    <s v="000X"/>
    <n v="4543"/>
    <s v="N"/>
    <x v="108"/>
    <s v="DR"/>
    <m/>
    <s v="BEVERLY HILLS"/>
    <m/>
    <s v="PINE RIDGE UNIT 3 PB 8 PG 51 LOT 12 BLK 346"/>
    <n v="197970"/>
    <n v="18160"/>
    <n v="179810"/>
    <n v="192268"/>
    <n v="162268"/>
    <x v="0"/>
    <x v="1247"/>
    <n v="225000"/>
    <n v="2928"/>
    <n v="2363"/>
    <x v="0"/>
    <s v="WARRANTY DEED"/>
    <n v="1"/>
    <x v="22"/>
    <x v="1"/>
    <x v="0"/>
    <m/>
    <n v="1742"/>
    <n v="32"/>
    <x v="0"/>
    <x v="0"/>
    <n v="2460"/>
    <m/>
    <m/>
    <m/>
    <m/>
    <s v="HELM HUGH M JR"/>
    <m/>
    <s v="4543 N MODELWOOD DR"/>
    <s v="BEVERLY HILLS FL 34465"/>
  </r>
  <r>
    <x v="3912"/>
    <s v="18E17S320030  03390 0020"/>
    <s v="7492"/>
    <s v="PINE RIDGE UNITS 3 &amp; 4"/>
    <s v="0000"/>
    <s v="Vacant Residential"/>
    <s v="10"/>
    <s v="18S"/>
    <s v="18E"/>
    <s v="STANDARD"/>
    <x v="1"/>
    <n v="49608"/>
    <n v="1.1399999999999999"/>
    <s v="000X"/>
    <n v="4876"/>
    <s v="N"/>
    <x v="182"/>
    <s v="TER"/>
    <m/>
    <s v="BEVERLY HILLS"/>
    <m/>
    <s v="PINE RIDGE UNIT 3 PB 8 PG 51 LOT 2 BLK 339"/>
    <n v="18220"/>
    <n v="18220"/>
    <n v="0"/>
    <n v="18220"/>
    <n v="18220"/>
    <x v="1"/>
    <x v="336"/>
    <n v="18300"/>
    <n v="1133"/>
    <n v="990"/>
    <x v="1"/>
    <s v="FROM DEVELOPERS"/>
    <m/>
    <x v="6"/>
    <x v="2"/>
    <x v="2"/>
    <m/>
    <m/>
    <m/>
    <x v="2"/>
    <x v="1"/>
    <n v="0"/>
    <m/>
    <m/>
    <m/>
    <m/>
    <s v="CHUA FRANCO L"/>
    <s v="CHUA THONIA P"/>
    <s v="503 ORCHARD DR"/>
    <s v="MARSHALLTOWN IA 50158"/>
  </r>
  <r>
    <x v="3913"/>
    <s v="18E17S320030  03400 0030"/>
    <s v="7492"/>
    <s v="PINE RIDGE UNITS 3 &amp; 4"/>
    <s v="0100"/>
    <s v="Single Family Residential"/>
    <s v="03"/>
    <s v="18S"/>
    <s v="18E"/>
    <s v="STANDARD"/>
    <x v="0"/>
    <n v="43750"/>
    <n v="1"/>
    <s v="000X"/>
    <n v="2790"/>
    <s v="W"/>
    <x v="11"/>
    <s v="BLVD"/>
    <m/>
    <s v="BEVERLY HILLS"/>
    <m/>
    <s v="PINE RIDGE UNIT 3 PB 8 PG 51 LOT 3 BLK 340 "/>
    <n v="190363"/>
    <n v="16070"/>
    <n v="174293"/>
    <n v="145188"/>
    <n v="120188"/>
    <x v="0"/>
    <x v="866"/>
    <n v="146000"/>
    <n v="1427"/>
    <n v="224"/>
    <x v="0"/>
    <s v="WARRANTY DEED"/>
    <n v="1"/>
    <x v="13"/>
    <x v="1"/>
    <x v="0"/>
    <m/>
    <n v="1942"/>
    <n v="32"/>
    <x v="0"/>
    <x v="0"/>
    <n v="2679"/>
    <m/>
    <m/>
    <m/>
    <m/>
    <s v="ROTUNDO THOMAS J"/>
    <m/>
    <s v="2790 W PINE RIDGE BLVD"/>
    <s v="BEVERLY HILLS FL 34465"/>
  </r>
  <r>
    <x v="3914"/>
    <s v="18E17S320030  03400 0060"/>
    <s v="7492"/>
    <s v="PINE RIDGE UNITS 3 &amp; 4"/>
    <s v="0000"/>
    <s v="Vacant Residential"/>
    <s v="03"/>
    <s v="18S"/>
    <s v="18E"/>
    <s v="STANDARD"/>
    <x v="1"/>
    <n v="43750"/>
    <n v="1"/>
    <s v="000X"/>
    <n v="2692"/>
    <s v="W"/>
    <x v="11"/>
    <s v="BLVD"/>
    <m/>
    <s v="BEVERLY HILLS"/>
    <m/>
    <s v="PINE RIDGE UNIT 3 PB 8 PG 51 LOT 6 BLK 340 "/>
    <n v="16070"/>
    <n v="16070"/>
    <n v="0"/>
    <n v="16070"/>
    <n v="16070"/>
    <x v="1"/>
    <x v="407"/>
    <n v="19000"/>
    <n v="1265"/>
    <n v="1091"/>
    <x v="1"/>
    <s v="FROM DEVELOPERS"/>
    <m/>
    <x v="6"/>
    <x v="2"/>
    <x v="2"/>
    <m/>
    <m/>
    <m/>
    <x v="2"/>
    <x v="1"/>
    <n v="0"/>
    <m/>
    <m/>
    <m/>
    <m/>
    <s v="OBANDO CYLPHA G"/>
    <m/>
    <s v="7501 SW 161ST PL"/>
    <s v="MIAMI FL 33193 2936"/>
  </r>
  <r>
    <x v="3915"/>
    <s v="18E17S320030  03400 0110"/>
    <s v="7492"/>
    <s v="PINE RIDGE UNITS 3 &amp; 4"/>
    <s v="0100"/>
    <s v="Single Family Residential"/>
    <s v="10"/>
    <s v="18S"/>
    <s v="18E"/>
    <s v="1.0 TO 2.5 ACRES HIGH"/>
    <x v="0"/>
    <n v="74520"/>
    <n v="1.71"/>
    <s v="000X"/>
    <n v="2789"/>
    <s v="W"/>
    <x v="102"/>
    <s v="DR"/>
    <m/>
    <s v="BEVERLY HILLS"/>
    <m/>
    <s v="PINE RIDGE UNIT 3 PB 8 PG 51 LOT 11 BLK 340"/>
    <n v="207855"/>
    <n v="21380"/>
    <n v="186475"/>
    <n v="206648"/>
    <n v="176648"/>
    <x v="0"/>
    <x v="600"/>
    <n v="249500"/>
    <n v="2932"/>
    <n v="1531"/>
    <x v="0"/>
    <s v="WARRANTY DEED"/>
    <n v="1"/>
    <x v="11"/>
    <x v="1"/>
    <x v="0"/>
    <m/>
    <n v="1930"/>
    <n v="32"/>
    <x v="0"/>
    <x v="0"/>
    <n v="2884"/>
    <m/>
    <m/>
    <m/>
    <m/>
    <s v="DUMOVICH JOSEPH M"/>
    <s v="DUMOVICH JANE"/>
    <s v="2789 W ALEUTS DR"/>
    <s v="BEVERLY HILLS FL 34465"/>
  </r>
  <r>
    <x v="3916"/>
    <s v="18E17S320030  03400 0320"/>
    <s v="7492"/>
    <s v="PINE RIDGE UNITS 3 &amp; 4"/>
    <s v="0000"/>
    <s v="Vacant Residential"/>
    <s v="10"/>
    <s v="18S"/>
    <s v="18E"/>
    <s v="STANDARD"/>
    <x v="1"/>
    <n v="45736"/>
    <n v="1.05"/>
    <s v="000X"/>
    <n v="4981"/>
    <s v="N"/>
    <x v="99"/>
    <s v="DR"/>
    <m/>
    <s v="BEVERLY HILLS"/>
    <m/>
    <s v="PINE RIDGE UNIT 3 PB 8 PG 51 LOT 32 BLK 340"/>
    <n v="16800"/>
    <n v="16800"/>
    <n v="0"/>
    <n v="16800"/>
    <n v="16800"/>
    <x v="1"/>
    <x v="1248"/>
    <n v="11500"/>
    <n v="687"/>
    <n v="302"/>
    <x v="1"/>
    <s v="FROM DEVELOPERS"/>
    <m/>
    <x v="6"/>
    <x v="2"/>
    <x v="2"/>
    <m/>
    <m/>
    <m/>
    <x v="2"/>
    <x v="1"/>
    <n v="0"/>
    <m/>
    <m/>
    <m/>
    <m/>
    <s v="KATTAN YEHSKEL"/>
    <s v="BAVERS RUTH"/>
    <s v="16909 NORTH BAY RD"/>
    <s v="SUNNY ISLES FL 33160"/>
  </r>
  <r>
    <x v="3917"/>
    <s v="18E17S320030  03410 0050"/>
    <s v="7492"/>
    <s v="PINE RIDGE UNITS 3 &amp; 4"/>
    <s v="0100"/>
    <s v="Single Family Residential"/>
    <s v="10"/>
    <s v="18S"/>
    <s v="18E"/>
    <s v="STANDARD"/>
    <x v="0"/>
    <n v="43295"/>
    <n v="0.99"/>
    <s v="000X"/>
    <n v="2504"/>
    <s v="W"/>
    <x v="11"/>
    <s v="BLVD"/>
    <m/>
    <s v="BEVERLY HILLS"/>
    <m/>
    <s v="PINE RIDGE UNIT 3 PB 8 PG 51 LOT 5 BLK 341"/>
    <n v="270472"/>
    <n v="15900"/>
    <n v="254572"/>
    <n v="270472"/>
    <n v="270472"/>
    <x v="0"/>
    <x v="257"/>
    <n v="16900"/>
    <n v="1330"/>
    <n v="166"/>
    <x v="1"/>
    <s v="WARRANTY DEED"/>
    <n v="1"/>
    <x v="23"/>
    <x v="0"/>
    <x v="1"/>
    <m/>
    <n v="2873"/>
    <n v="32"/>
    <x v="0"/>
    <x v="0"/>
    <n v="3864"/>
    <m/>
    <m/>
    <m/>
    <m/>
    <s v="HEWICK WALTER E"/>
    <s v="HEWICK JAISEONG CHO"/>
    <s v="5108 CHURCH RD"/>
    <s v="BOWIE MD 20720 4913"/>
  </r>
  <r>
    <x v="3918"/>
    <s v="18E17S320030  03420 0010"/>
    <s v="7492"/>
    <s v="PINE RIDGE UNITS 3 &amp; 4"/>
    <s v="0100"/>
    <s v="Single Family Residential"/>
    <s v="10"/>
    <s v="18S"/>
    <s v="18E"/>
    <s v="STANDARD"/>
    <x v="0"/>
    <n v="51300"/>
    <n v="1.18"/>
    <s v="000X"/>
    <n v="4909"/>
    <s v="N"/>
    <x v="101"/>
    <s v="AVE"/>
    <m/>
    <s v="BEVERLY HILLS"/>
    <m/>
    <s v="PINE RIDGE UNIT 3 PB 8 PG 51 LOT 1 BLK 342 "/>
    <n v="371662"/>
    <n v="18840"/>
    <n v="352822"/>
    <n v="371662"/>
    <n v="371662"/>
    <x v="1"/>
    <x v="415"/>
    <n v="100000"/>
    <n v="1940"/>
    <n v="2010"/>
    <x v="1"/>
    <s v="WARRANTY DEED"/>
    <n v="1"/>
    <x v="3"/>
    <x v="0"/>
    <x v="1"/>
    <m/>
    <n v="3534"/>
    <n v="32"/>
    <x v="0"/>
    <x v="0"/>
    <n v="4981"/>
    <m/>
    <m/>
    <m/>
    <m/>
    <s v="COOGAN KEVIN M TRUSTEE"/>
    <s v="KEVIN M COOGAN REVOC LIV TRUST"/>
    <s v="12709 RIDGEVIEW CT"/>
    <s v="DADE CITY FL 33525 6221"/>
  </r>
  <r>
    <x v="3919"/>
    <s v="18E17S320030  03420 0040"/>
    <s v="7492"/>
    <s v="PINE RIDGE UNITS 3 &amp; 4"/>
    <s v="0100"/>
    <s v="Single Family Residential"/>
    <s v="10"/>
    <s v="18S"/>
    <s v="18E"/>
    <s v="STANDARD"/>
    <x v="0"/>
    <n v="48989"/>
    <n v="1.1200000000000001"/>
    <s v="000X"/>
    <n v="2230"/>
    <s v="W"/>
    <x v="11"/>
    <s v="BLVD"/>
    <m/>
    <s v="BEVERLY HILLS"/>
    <m/>
    <s v="PINE RIDGE UNIT 3 PB 8 PG 51 LOT 4 BLK 342"/>
    <n v="244905"/>
    <n v="17990"/>
    <n v="226915"/>
    <n v="175147"/>
    <n v="149647"/>
    <x v="1"/>
    <x v="950"/>
    <n v="220000"/>
    <n v="2419"/>
    <n v="2116"/>
    <x v="0"/>
    <s v="WARRANTY DEED"/>
    <n v="1"/>
    <x v="16"/>
    <x v="1"/>
    <x v="0"/>
    <n v="1"/>
    <n v="2744"/>
    <n v="32"/>
    <x v="0"/>
    <x v="0"/>
    <n v="3734"/>
    <m/>
    <m/>
    <m/>
    <m/>
    <s v="SORLIN SOMALY BUNG"/>
    <m/>
    <s v="101 KINGFARM BLVD UNIT D 102"/>
    <s v="ROCKVILLE MD 20850"/>
  </r>
  <r>
    <x v="3920"/>
    <s v="18E17S320030  03430 0010"/>
    <s v="7492"/>
    <s v="PINE RIDGE UNITS 3 &amp; 4"/>
    <s v="0000"/>
    <s v="Vacant Residential"/>
    <s v="10"/>
    <s v="18S"/>
    <s v="18E"/>
    <s v="STANDARD"/>
    <x v="1"/>
    <n v="49557"/>
    <n v="1.1399999999999999"/>
    <s v="000X"/>
    <n v="2324"/>
    <s v="W"/>
    <x v="102"/>
    <s v="DR"/>
    <m/>
    <s v="BEVERLY HILLS"/>
    <m/>
    <s v="PINE RIDGE UNIT 3 PB 8 PG 51 LOT 1 BLK 343"/>
    <n v="18200"/>
    <n v="18200"/>
    <n v="0"/>
    <n v="18200"/>
    <n v="18200"/>
    <x v="1"/>
    <x v="289"/>
    <n v="18500"/>
    <n v="3086"/>
    <n v="2031"/>
    <x v="1"/>
    <s v="WARRANTY DEED"/>
    <m/>
    <x v="6"/>
    <x v="2"/>
    <x v="2"/>
    <m/>
    <m/>
    <m/>
    <x v="2"/>
    <x v="1"/>
    <n v="0"/>
    <m/>
    <m/>
    <m/>
    <m/>
    <s v="VERA REBECCA"/>
    <m/>
    <s v="4595 W PINE RIDGE BLVD"/>
    <s v="BEVERLY HILLS FL 34465"/>
  </r>
  <r>
    <x v="3921"/>
    <s v="18E17S320030  03430 0050"/>
    <s v="7492"/>
    <s v="PINE RIDGE UNITS 3 &amp; 4"/>
    <s v="0100"/>
    <s v="Single Family Residential"/>
    <s v="10"/>
    <s v="18S"/>
    <s v="18E"/>
    <s v="STANDARD"/>
    <x v="0"/>
    <n v="46110"/>
    <n v="1.06"/>
    <s v="000X"/>
    <n v="2154"/>
    <s v="W"/>
    <x v="102"/>
    <s v="DR"/>
    <m/>
    <s v="BEVERLY HILLS"/>
    <m/>
    <s v="PINE RIDGE UNIT 3 PB 8 PG 51 LOT 5 BLK 343"/>
    <n v="224801"/>
    <n v="16940"/>
    <n v="207861"/>
    <n v="176459"/>
    <n v="150459"/>
    <x v="0"/>
    <x v="632"/>
    <n v="12500"/>
    <n v="1317"/>
    <n v="1232"/>
    <x v="1"/>
    <s v="WARRANTY DEED"/>
    <n v="1"/>
    <x v="5"/>
    <x v="1"/>
    <x v="0"/>
    <m/>
    <n v="2115"/>
    <n v="32"/>
    <x v="0"/>
    <x v="0"/>
    <n v="3108"/>
    <m/>
    <m/>
    <m/>
    <m/>
    <s v="AUGELLO JOHN C SR"/>
    <m/>
    <s v="2154 W ALEUTS DR"/>
    <s v="BEVERLY HILLS FL 34465"/>
  </r>
  <r>
    <x v="3922"/>
    <s v="18E17S320030  03440 0110"/>
    <s v="7492"/>
    <s v="PINE RIDGE UNITS 3 &amp; 4"/>
    <s v="0100"/>
    <s v="Single Family Residential"/>
    <s v="10"/>
    <s v="18S"/>
    <s v="18E"/>
    <s v="STANDARD"/>
    <x v="0"/>
    <n v="48626"/>
    <n v="1.1200000000000001"/>
    <s v="000X"/>
    <n v="2121"/>
    <s v="W"/>
    <x v="104"/>
    <s v="DR"/>
    <m/>
    <s v="BEVERLY HILLS"/>
    <m/>
    <s v="PINE RIDGE UNIT 3 PB 8 PG 51 LOT 11 BLK 344 "/>
    <n v="186553"/>
    <n v="17860"/>
    <n v="168693"/>
    <n v="138529"/>
    <n v="113529"/>
    <x v="0"/>
    <x v="242"/>
    <n v="133000"/>
    <n v="2609"/>
    <n v="491"/>
    <x v="0"/>
    <s v="TO OR FROM BANKS/LOAN CO."/>
    <n v="1"/>
    <x v="33"/>
    <x v="1"/>
    <x v="0"/>
    <m/>
    <n v="1798"/>
    <n v="32"/>
    <x v="0"/>
    <x v="0"/>
    <n v="2656"/>
    <m/>
    <m/>
    <m/>
    <m/>
    <s v="BEAN DAREL A"/>
    <m/>
    <s v="2121 W HUNTINGTON DR"/>
    <s v="BEVERLY HILLS FL 34465"/>
  </r>
  <r>
    <x v="3923"/>
    <s v="18E17S320030  03450 0050"/>
    <s v="7492"/>
    <s v="PINE RIDGE UNITS 3 &amp; 4"/>
    <s v="0000"/>
    <s v="Vacant Residential"/>
    <s v="10"/>
    <s v="18S"/>
    <s v="18E"/>
    <s v="STANDARD"/>
    <x v="1"/>
    <n v="43774"/>
    <n v="1"/>
    <s v="000X"/>
    <n v="2048"/>
    <s v="W"/>
    <x v="104"/>
    <s v="DR"/>
    <m/>
    <s v="BEVERLY HILLS"/>
    <m/>
    <s v="PINE RIDGE UNIT 3 PB 8 PG 51 LOT 5 BLK 345 "/>
    <n v="16080"/>
    <n v="16080"/>
    <n v="0"/>
    <n v="16080"/>
    <n v="16080"/>
    <x v="1"/>
    <x v="532"/>
    <n v="10000"/>
    <n v="1426"/>
    <n v="1901"/>
    <x v="1"/>
    <s v="WARRANTY DEED"/>
    <m/>
    <x v="6"/>
    <x v="2"/>
    <x v="2"/>
    <m/>
    <m/>
    <m/>
    <x v="2"/>
    <x v="1"/>
    <n v="0"/>
    <m/>
    <m/>
    <m/>
    <m/>
    <s v="ISHAK HAMID"/>
    <m/>
    <s v="92 02 212TH ST"/>
    <s v="QUEENS VILLAGE NY 11428"/>
  </r>
  <r>
    <x v="3924"/>
    <s v="18E17S320030  03460 0010"/>
    <s v="7492"/>
    <s v="PINE RIDGE UNITS 3 &amp; 4"/>
    <s v="0100"/>
    <s v="Single Family Residential"/>
    <s v="11"/>
    <s v="18S"/>
    <s v="18E"/>
    <s v="STANDARD"/>
    <x v="0"/>
    <n v="47714"/>
    <n v="1.1000000000000001"/>
    <s v="000X"/>
    <n v="1934"/>
    <s v="W"/>
    <x v="116"/>
    <s v="DR"/>
    <m/>
    <s v="BEVERLY HILLS"/>
    <m/>
    <s v="PINE RIDGE UNIT 3 PB 8 PG 51 LOT 1 BLK 346"/>
    <n v="142776"/>
    <n v="17530"/>
    <n v="125246"/>
    <n v="95186"/>
    <n v="70186"/>
    <x v="0"/>
    <x v="518"/>
    <n v="110000"/>
    <n v="2354"/>
    <n v="1537"/>
    <x v="0"/>
    <s v="WARRANTY DEED"/>
    <n v="1"/>
    <x v="36"/>
    <x v="1"/>
    <x v="0"/>
    <m/>
    <n v="1608"/>
    <n v="32"/>
    <x v="1"/>
    <x v="0"/>
    <n v="2326"/>
    <m/>
    <m/>
    <m/>
    <m/>
    <s v="SMITH ALVIN DALE"/>
    <s v="SMITH DEBRA ANN"/>
    <s v="1934 W GRAYWOOD DR"/>
    <s v="BEVERLY HILLS FL 34465"/>
  </r>
  <r>
    <x v="3925"/>
    <s v="18E17S320030  03460 0130"/>
    <s v="7492"/>
    <s v="PINE RIDGE UNITS 3 &amp; 4"/>
    <s v="0000"/>
    <s v="Vacant Residential"/>
    <s v="11"/>
    <s v="18S"/>
    <s v="18E"/>
    <s v="STANDARD"/>
    <x v="1"/>
    <n v="53594"/>
    <n v="1.23"/>
    <s v="000X"/>
    <n v="4577"/>
    <s v="N"/>
    <x v="108"/>
    <s v="DR"/>
    <m/>
    <s v="BEVERLY HILLS"/>
    <m/>
    <s v="PINE RIDGE UNIT 3 PB 8 PG 51 LOT 13 BLK 346"/>
    <n v="19680"/>
    <n v="19680"/>
    <n v="0"/>
    <n v="19680"/>
    <n v="19680"/>
    <x v="1"/>
    <x v="158"/>
    <n v="29000"/>
    <n v="3099"/>
    <n v="480"/>
    <x v="1"/>
    <s v="WARRANTY DEED"/>
    <m/>
    <x v="6"/>
    <x v="2"/>
    <x v="2"/>
    <m/>
    <m/>
    <m/>
    <x v="2"/>
    <x v="1"/>
    <n v="0"/>
    <m/>
    <m/>
    <m/>
    <m/>
    <s v="SCHMID WILLIAM"/>
    <s v="SCHMID STACIE"/>
    <s v="5735 N BRIDLE TER"/>
    <s v="PINE RIDGE FL 34465"/>
  </r>
  <r>
    <x v="3926"/>
    <s v="18E17S320030  03480 0030"/>
    <s v="7492"/>
    <s v="PINE RIDGE UNITS 3 &amp; 4"/>
    <s v="0100"/>
    <s v="Single Family Residential"/>
    <s v="11"/>
    <s v="18S"/>
    <s v="18E"/>
    <s v="STANDARD"/>
    <x v="0"/>
    <n v="46527"/>
    <n v="1.07"/>
    <s v="000X"/>
    <n v="4719"/>
    <s v="N"/>
    <x v="113"/>
    <s v="LOOP"/>
    <m/>
    <s v="BEVERLY HILLS"/>
    <m/>
    <s v="PINE RIDGE UNIT 3 PB 8 PG 51 LOT 3 BLK 348"/>
    <n v="160929"/>
    <n v="17090"/>
    <n v="143839"/>
    <n v="114848"/>
    <n v="89848"/>
    <x v="0"/>
    <x v="137"/>
    <n v="82900"/>
    <n v="1149"/>
    <n v="193"/>
    <x v="0"/>
    <s v="WARRANTY DEED"/>
    <n v="1"/>
    <x v="25"/>
    <x v="3"/>
    <x v="0"/>
    <m/>
    <n v="1982"/>
    <n v="32"/>
    <x v="0"/>
    <x v="0"/>
    <n v="2264"/>
    <m/>
    <m/>
    <m/>
    <m/>
    <s v="MCNEIGHT VERNON CLARK"/>
    <s v="MCNEIGHT LINDA S"/>
    <s v="4719 N RUSHMONRE LOOP"/>
    <s v="BEVERLY HILLS FL 34465"/>
  </r>
  <r>
    <x v="3927"/>
    <s v="18E17S320030  03480 0090"/>
    <s v="7492"/>
    <s v="PINE RIDGE UNITS 3 &amp; 4"/>
    <s v="0100"/>
    <s v="Single Family Residential"/>
    <s v="11"/>
    <s v="18S"/>
    <s v="18E"/>
    <s v="STANDARD"/>
    <x v="0"/>
    <n v="46228"/>
    <n v="1.06"/>
    <s v="000X"/>
    <n v="4603"/>
    <s v="N"/>
    <x v="113"/>
    <s v="LOOP"/>
    <m/>
    <s v="BEVERLY HILLS"/>
    <m/>
    <s v="PINE RIDGE UNIT 3 PB 8 PG 51 LOT 9 BLK 348"/>
    <n v="243713"/>
    <n v="16980"/>
    <n v="226733"/>
    <n v="243713"/>
    <n v="243713"/>
    <x v="0"/>
    <x v="99"/>
    <n v="243000"/>
    <n v="3063"/>
    <n v="2452"/>
    <x v="0"/>
    <s v="WARRANTY DEED"/>
    <n v="1"/>
    <x v="22"/>
    <x v="1"/>
    <x v="0"/>
    <n v="1"/>
    <n v="2506"/>
    <n v="32"/>
    <x v="1"/>
    <x v="0"/>
    <n v="3180"/>
    <m/>
    <m/>
    <m/>
    <m/>
    <s v="NOLTE MICHAEL KEITH"/>
    <m/>
    <s v="4603 N RUSHMORE LP"/>
    <s v="BEVERLY HILLS FL 34465"/>
  </r>
  <r>
    <x v="3928"/>
    <s v="18E17S320030  03480 0100"/>
    <s v="7492"/>
    <s v="PINE RIDGE UNITS 3 &amp; 4"/>
    <s v="0100"/>
    <s v="Single Family Residential"/>
    <s v="11"/>
    <s v="18S"/>
    <s v="18E"/>
    <s v="STANDARD"/>
    <x v="0"/>
    <n v="46317"/>
    <n v="1.06"/>
    <s v="000X"/>
    <n v="4591"/>
    <s v="N"/>
    <x v="113"/>
    <s v="LOOP"/>
    <m/>
    <s v="BEVERLY HILLS"/>
    <m/>
    <s v="PINE RIDGE UNIT 3 PB 8 PG 51 LOT 10 BLK 348"/>
    <n v="201160"/>
    <n v="17010"/>
    <n v="184150"/>
    <n v="201160"/>
    <n v="201160"/>
    <x v="1"/>
    <x v="730"/>
    <n v="7500"/>
    <n v="1269"/>
    <n v="367"/>
    <x v="1"/>
    <s v="WARRANTY DEED"/>
    <n v="1"/>
    <x v="20"/>
    <x v="1"/>
    <x v="0"/>
    <m/>
    <n v="1993"/>
    <n v="32"/>
    <x v="1"/>
    <x v="0"/>
    <n v="2842"/>
    <m/>
    <m/>
    <m/>
    <m/>
    <s v="LABATE AVIS R"/>
    <s v="GOUDEAU ANGELA M"/>
    <s v="5600 SE ST"/>
    <s v="OCALA FL 34480"/>
  </r>
  <r>
    <x v="3929"/>
    <s v="18E17S320030  03480 0150"/>
    <s v="7492"/>
    <s v="PINE RIDGE UNITS 3 &amp; 4"/>
    <s v="0000"/>
    <s v="Vacant Residential"/>
    <s v="11"/>
    <s v="18S"/>
    <s v="18E"/>
    <s v="STANDARD"/>
    <x v="1"/>
    <n v="46722"/>
    <n v="1.07"/>
    <s v="000X"/>
    <n v="4541"/>
    <s v="N"/>
    <x v="113"/>
    <s v="LOOP"/>
    <m/>
    <s v="BEVERLY HILLS"/>
    <m/>
    <s v="PINE RIDGE UNIT 3 PB 8 PG 51 LOT 15 BLK 348"/>
    <n v="17160"/>
    <n v="17160"/>
    <n v="0"/>
    <n v="17160"/>
    <n v="17160"/>
    <x v="1"/>
    <x v="261"/>
    <n v="86000"/>
    <n v="1869"/>
    <n v="788"/>
    <x v="1"/>
    <s v="WARRANTY DEED"/>
    <m/>
    <x v="6"/>
    <x v="2"/>
    <x v="2"/>
    <m/>
    <m/>
    <m/>
    <x v="2"/>
    <x v="1"/>
    <n v="0"/>
    <m/>
    <m/>
    <m/>
    <m/>
    <s v="TUSTIN JOSEPH"/>
    <s v="TUSTIN ANDREA"/>
    <s v="22 LINCOLN AVE"/>
    <s v="GLEN HEAD NY 11545 1563"/>
  </r>
  <r>
    <x v="3930"/>
    <s v="18E17S320030  03480 0160"/>
    <s v="7492"/>
    <s v="PINE RIDGE UNITS 3 &amp; 4"/>
    <s v="0100"/>
    <s v="Single Family Residential"/>
    <s v="11"/>
    <s v="18S"/>
    <s v="18E"/>
    <s v="STANDARD"/>
    <x v="0"/>
    <n v="48993"/>
    <n v="1.1200000000000001"/>
    <s v="000X"/>
    <n v="4531"/>
    <s v="N"/>
    <x v="113"/>
    <s v="LOOP"/>
    <m/>
    <s v="BEVERLY HILLS"/>
    <m/>
    <s v="PINE RIDGE UNIT 3 PB 8 PG 51 LOT 16 BLK 348"/>
    <n v="224450"/>
    <n v="18000"/>
    <n v="206450"/>
    <n v="166122"/>
    <n v="140622"/>
    <x v="0"/>
    <x v="41"/>
    <n v="162000"/>
    <n v="2559"/>
    <n v="2148"/>
    <x v="0"/>
    <s v="WARRANTY DEED"/>
    <n v="1"/>
    <x v="7"/>
    <x v="1"/>
    <x v="0"/>
    <n v="1"/>
    <n v="2229"/>
    <n v="32"/>
    <x v="0"/>
    <x v="0"/>
    <n v="3113"/>
    <m/>
    <m/>
    <m/>
    <m/>
    <s v="LUIDER RONALD F"/>
    <s v="BISHOP LINDA A"/>
    <s v="4531 N RUSHMORE LOOP"/>
    <s v="BEVERLY HILLS FL 34465"/>
  </r>
  <r>
    <x v="3931"/>
    <s v="18E17S320030  03480 0170"/>
    <s v="7492"/>
    <s v="PINE RIDGE UNITS 3 &amp; 4"/>
    <s v="0100"/>
    <s v="Single Family Residential"/>
    <s v="11"/>
    <s v="18S"/>
    <s v="18E"/>
    <s v="STANDARD"/>
    <x v="0"/>
    <n v="45786"/>
    <n v="1.05"/>
    <s v="000X"/>
    <n v="1746"/>
    <s v="W"/>
    <x v="109"/>
    <s v="DR"/>
    <m/>
    <s v="BEVERLY HILLS"/>
    <m/>
    <s v="PINE RIDGE UNIT 3 PB 8 PG 51 LOT 17 BLK 348"/>
    <n v="152133"/>
    <n v="16820"/>
    <n v="135313"/>
    <n v="152133"/>
    <n v="152133"/>
    <x v="1"/>
    <x v="1249"/>
    <n v="200000"/>
    <n v="3128"/>
    <n v="1876"/>
    <x v="0"/>
    <s v="WARRANTY DEED"/>
    <n v="1"/>
    <x v="44"/>
    <x v="1"/>
    <x v="0"/>
    <m/>
    <n v="1848"/>
    <n v="32"/>
    <x v="1"/>
    <x v="0"/>
    <n v="2606"/>
    <m/>
    <m/>
    <m/>
    <m/>
    <s v="DOWLING BRIAN KEITH"/>
    <s v="MCLEOD LISA"/>
    <s v="1746 W IVORYWOOD DR"/>
    <s v="BEVERLY HILLS FL 34465"/>
  </r>
  <r>
    <x v="3932"/>
    <s v="18E17S320030  03480 0200"/>
    <s v="7492"/>
    <s v="PINE RIDGE UNITS 3 &amp; 4"/>
    <s v="0000"/>
    <s v="Vacant Residential"/>
    <s v="11"/>
    <s v="18S"/>
    <s v="18E"/>
    <s v="1.0 TO 2.5 ACRES HIGH"/>
    <x v="1"/>
    <n v="77707"/>
    <n v="1.78"/>
    <s v="000X"/>
    <n v="4401"/>
    <s v="N"/>
    <x v="105"/>
    <s v="DR"/>
    <m/>
    <s v="BEVERLY HILLS"/>
    <m/>
    <s v="PINE RIDGE UNIT 3 PB 8 PG 51 LOT 20 BLK 348 "/>
    <n v="22300"/>
    <n v="22300"/>
    <n v="0"/>
    <n v="22300"/>
    <n v="22300"/>
    <x v="1"/>
    <x v="43"/>
    <n v="85000"/>
    <n v="1835"/>
    <n v="2354"/>
    <x v="1"/>
    <s v="SALE / MORE THAN 1 PARCEL"/>
    <m/>
    <x v="6"/>
    <x v="2"/>
    <x v="2"/>
    <m/>
    <m/>
    <m/>
    <x v="2"/>
    <x v="1"/>
    <n v="0"/>
    <m/>
    <m/>
    <m/>
    <m/>
    <s v="CANO NILDA C"/>
    <m/>
    <s v="5580 N TUCSON TER"/>
    <s v="BEVERLY HILLS FL 34465"/>
  </r>
  <r>
    <x v="3933"/>
    <s v="18E17S320030  03490 0080"/>
    <s v="7492"/>
    <s v="PINE RIDGE UNITS 3 &amp; 4"/>
    <s v="0000"/>
    <s v="Vacant Residential"/>
    <s v="11"/>
    <s v="18S"/>
    <s v="18E"/>
    <s v="STANDARD"/>
    <x v="1"/>
    <n v="46127"/>
    <n v="1.06"/>
    <s v="000X"/>
    <n v="1638"/>
    <s v="W"/>
    <x v="109"/>
    <s v="DR"/>
    <m/>
    <s v="BEVERLY HILLS"/>
    <m/>
    <s v="PINE RIDGE UNIT 3 PB 8 PG 51 LOT 8 BLK 349"/>
    <n v="16940"/>
    <n v="16940"/>
    <n v="0"/>
    <n v="16940"/>
    <n v="16940"/>
    <x v="1"/>
    <x v="1250"/>
    <n v="12900"/>
    <n v="2805"/>
    <n v="2421"/>
    <x v="1"/>
    <s v="WARRANTY DEED"/>
    <m/>
    <x v="6"/>
    <x v="2"/>
    <x v="2"/>
    <m/>
    <m/>
    <m/>
    <x v="2"/>
    <x v="1"/>
    <n v="0"/>
    <m/>
    <m/>
    <m/>
    <m/>
    <s v="ROGERS STEVEN"/>
    <m/>
    <s v="2207 E MARYANN LN"/>
    <s v="HERNANDO FL 34442"/>
  </r>
  <r>
    <x v="3934"/>
    <s v="18E17S320030  03490 0090"/>
    <s v="7492"/>
    <s v="PINE RIDGE UNITS 3 &amp; 4"/>
    <s v="0100"/>
    <s v="Single Family Residential"/>
    <s v="11"/>
    <s v="18S"/>
    <s v="18E"/>
    <s v="STANDARD"/>
    <x v="0"/>
    <n v="46169"/>
    <n v="1.06"/>
    <s v="000X"/>
    <n v="1600"/>
    <s v="W"/>
    <x v="109"/>
    <s v="DR"/>
    <m/>
    <s v="BEVERLY HILLS"/>
    <m/>
    <s v="PINE RIDGE UNIT 3 PB 8 PG 51 LOT 9 BLK 349"/>
    <n v="168232"/>
    <n v="16960"/>
    <n v="151272"/>
    <n v="116862"/>
    <n v="91862"/>
    <x v="0"/>
    <x v="334"/>
    <n v="101700"/>
    <n v="1145"/>
    <n v="1835"/>
    <x v="0"/>
    <s v="WARRANTY DEED"/>
    <n v="1"/>
    <x v="1"/>
    <x v="1"/>
    <x v="0"/>
    <m/>
    <n v="1983"/>
    <n v="32"/>
    <x v="1"/>
    <x v="0"/>
    <n v="3019"/>
    <m/>
    <m/>
    <m/>
    <m/>
    <s v="COX MINNIE G"/>
    <m/>
    <s v="1600 W IVORYWOOD DR"/>
    <s v="BEVERLY HILLS FL 34465"/>
  </r>
  <r>
    <x v="3935"/>
    <s v="18E17S320030  03500 0080"/>
    <s v="7492"/>
    <s v="PINE RIDGE UNITS 3 &amp; 4"/>
    <s v="0000"/>
    <s v="Vacant Residential"/>
    <s v="11"/>
    <s v="18S"/>
    <s v="18E"/>
    <s v="STANDARD"/>
    <x v="1"/>
    <n v="47175"/>
    <n v="1.08"/>
    <s v="000X"/>
    <n v="4729"/>
    <s v="N"/>
    <x v="112"/>
    <s v="WAY"/>
    <m/>
    <s v="BEVERLY HILLS"/>
    <m/>
    <s v="PINE RIDGE UNIT 3 PB 8 PG 51 LOT 8 BLK 350"/>
    <n v="17330"/>
    <n v="17330"/>
    <n v="0"/>
    <n v="17330"/>
    <n v="17330"/>
    <x v="1"/>
    <x v="452"/>
    <n v="24500"/>
    <n v="3094"/>
    <n v="2334"/>
    <x v="1"/>
    <s v="WARRANTY DEED"/>
    <m/>
    <x v="6"/>
    <x v="2"/>
    <x v="2"/>
    <m/>
    <m/>
    <m/>
    <x v="2"/>
    <x v="1"/>
    <n v="0"/>
    <m/>
    <m/>
    <m/>
    <m/>
    <s v="MEEK DEVELOPMENT AND INVESTMENT LLC"/>
    <s v="JENNER CHRISTINE A"/>
    <s v="PO BOX 640507"/>
    <s v="BEVERLY HILLS FL 34464"/>
  </r>
  <r>
    <x v="3936"/>
    <s v="18E17S320030  000T0 0040"/>
    <s v="7492"/>
    <s v="PINE RIDGE UNITS 3 &amp; 4"/>
    <s v="9700"/>
    <s v="Outdoor Recreational"/>
    <s v="02"/>
    <s v="18S"/>
    <s v="18E"/>
    <s v="OPEN AREA/PARK"/>
    <x v="1"/>
    <n v="217404"/>
    <n v="4.99"/>
    <s v="000X"/>
    <n v="5673"/>
    <s v="N"/>
    <x v="128"/>
    <s v="BLVD"/>
    <m/>
    <s v="BEVERLY HILLS"/>
    <m/>
    <s v="PINE RIDGE UNIT 3 PB 8 PG 51 TRACT T-4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3937"/>
    <s v="18E17S320030  03510 0060"/>
    <s v="7492"/>
    <s v="PINE RIDGE UNITS 3 &amp; 4"/>
    <s v="0100"/>
    <s v="Single Family Residential"/>
    <s v="11"/>
    <s v="18S"/>
    <s v="18E"/>
    <s v="STANDARD"/>
    <x v="0"/>
    <n v="48676"/>
    <n v="1.1200000000000001"/>
    <s v="000X"/>
    <n v="4501"/>
    <s v="N"/>
    <x v="113"/>
    <s v="LOOP"/>
    <m/>
    <s v="BEVERLY HILLS"/>
    <m/>
    <s v="PINE RIDGE UNIT 3 PB 8 PG 51 LOT 6 BLK 351"/>
    <n v="168058"/>
    <n v="17880"/>
    <n v="150178"/>
    <n v="154790"/>
    <n v="124290"/>
    <x v="0"/>
    <x v="1172"/>
    <n v="230000"/>
    <n v="2934"/>
    <n v="389"/>
    <x v="0"/>
    <s v="TO/FROM FED/STATE/LOCAL GOVT/TIITF"/>
    <n v="1"/>
    <x v="22"/>
    <x v="1"/>
    <x v="0"/>
    <m/>
    <n v="1607"/>
    <n v="32"/>
    <x v="0"/>
    <x v="0"/>
    <n v="2200"/>
    <m/>
    <m/>
    <m/>
    <m/>
    <s v="BYRD RICHARD J"/>
    <s v="BEANS CONNIE J"/>
    <s v="4501 N RUSHMORE LOOP"/>
    <s v="BEVERLY HILLS FL 34465"/>
  </r>
  <r>
    <x v="3938"/>
    <s v="18E17S320030  03510 0090"/>
    <s v="7492"/>
    <s v="PINE RIDGE UNITS 3 &amp; 4"/>
    <s v="0100"/>
    <s v="Single Family Residential"/>
    <s v="11"/>
    <s v="18S"/>
    <s v="18E"/>
    <s v="STANDARD"/>
    <x v="0"/>
    <n v="50139"/>
    <n v="1.1499999999999999"/>
    <s v="000X"/>
    <n v="4481"/>
    <s v="N"/>
    <x v="105"/>
    <s v="DR"/>
    <m/>
    <s v="BEVERLY HILLS"/>
    <m/>
    <s v="PINE RIDGE UNIT 3 PB 8 PG 51 LOT 9 BLK 351"/>
    <n v="179783"/>
    <n v="18420"/>
    <n v="161363"/>
    <n v="127517"/>
    <n v="102517"/>
    <x v="0"/>
    <x v="311"/>
    <n v="165000"/>
    <n v="1694"/>
    <n v="2392"/>
    <x v="0"/>
    <s v="TO OR FROM BANKS/LOAN CO."/>
    <n v="1"/>
    <x v="16"/>
    <x v="1"/>
    <x v="0"/>
    <m/>
    <n v="1754"/>
    <n v="32"/>
    <x v="0"/>
    <x v="0"/>
    <n v="2518"/>
    <m/>
    <m/>
    <m/>
    <m/>
    <s v="DYNIA MACIEJ M"/>
    <s v="DYNIA LAURA A"/>
    <s v="4481 N LENA DR"/>
    <s v="BEVERLY HILLS FL 34465"/>
  </r>
  <r>
    <x v="3939"/>
    <s v="18E17S320030  000T0 0110"/>
    <s v="7492"/>
    <s v="PINE RIDGE UNITS 3 &amp; 4"/>
    <s v="8600"/>
    <s v="County"/>
    <s v="09"/>
    <s v="18S"/>
    <s v="18E"/>
    <s v="UTILITIES-LOW"/>
    <x v="2"/>
    <n v="305881"/>
    <n v="7.02"/>
    <s v="000X"/>
    <n v="2986"/>
    <s v="W"/>
    <x v="92"/>
    <s v="DR"/>
    <m/>
    <s v="BEVERLY HILLS"/>
    <m/>
    <s v="PINE RIDGE UNIT 3 PB 8 PG 51 TRACT T-11 "/>
    <n v="99410"/>
    <n v="59670"/>
    <n v="39740"/>
    <n v="99410"/>
    <n v="99410"/>
    <x v="0"/>
    <x v="125"/>
    <n v="16058400"/>
    <n v="1670"/>
    <n v="740"/>
    <x v="0"/>
    <s v="SALE / MORE THAN 1 PARCEL"/>
    <m/>
    <x v="6"/>
    <x v="2"/>
    <x v="2"/>
    <m/>
    <m/>
    <m/>
    <x v="2"/>
    <x v="1"/>
    <n v="740"/>
    <n v="1992"/>
    <s v="91C"/>
    <n v="500"/>
    <n v="1"/>
    <s v="CITRUS COUNTY"/>
    <s v="ATTN MANAGEMENT BUDGET OFC"/>
    <s v="3600 W SOVEREIGN PATH STE 266"/>
    <s v="LECANTO FL 34461"/>
  </r>
  <r>
    <x v="3940"/>
    <s v="18E17S320030  000T0 0190"/>
    <s v="7492"/>
    <s v="PINE RIDGE UNITS 3 &amp; 4"/>
    <s v="9400"/>
    <s v="Rights-of-Way"/>
    <s v="11"/>
    <s v="18S"/>
    <s v="18E"/>
    <s v="OPEN AREA/PARK"/>
    <x v="1"/>
    <n v="189201"/>
    <n v="4.34"/>
    <s v="000B"/>
    <n v="4680"/>
    <s v="N"/>
    <x v="114"/>
    <s v="HWY"/>
    <m/>
    <s v="BEVERLY HILLS"/>
    <m/>
    <s v="PINE RIDGE UNIT 3 PB 8 PG 51 TRACT T-19  2003 LESS OUT: OR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3941"/>
    <s v="18E17S320030  03530 0040"/>
    <s v="7492"/>
    <s v="PINE RIDGE UNITS 3 &amp; 4"/>
    <s v="0100"/>
    <s v="Single Family Residential"/>
    <s v="11"/>
    <s v="18S"/>
    <s v="18E"/>
    <s v="STANDARD"/>
    <x v="0"/>
    <n v="47023"/>
    <n v="1.08"/>
    <s v="000X"/>
    <n v="4964"/>
    <s v="N"/>
    <x v="106"/>
    <s v="LOOP"/>
    <m/>
    <s v="BEVERLY HILLS"/>
    <m/>
    <s v="PINE RIDGE UNIT 3 PB 8 PG 51 LOT 4 BLK 353"/>
    <n v="223231"/>
    <n v="17270"/>
    <n v="205961"/>
    <n v="185672"/>
    <n v="160672"/>
    <x v="0"/>
    <x v="142"/>
    <n v="48000"/>
    <n v="1924"/>
    <n v="269"/>
    <x v="0"/>
    <s v="SAME FAMILY/DEED FOL"/>
    <n v="1"/>
    <x v="20"/>
    <x v="1"/>
    <x v="0"/>
    <m/>
    <n v="2031"/>
    <n v="32"/>
    <x v="0"/>
    <x v="0"/>
    <n v="3074"/>
    <m/>
    <m/>
    <m/>
    <m/>
    <s v="CONNERS LAWRENCE D"/>
    <s v="SHERRY F WOLD"/>
    <s v="4964 N MULBERRY LP"/>
    <s v="BEVERLY HILLS FL 34465 3132"/>
  </r>
  <r>
    <x v="3942"/>
    <s v="18E17S320030  03540 0060"/>
    <s v="7492"/>
    <s v="PINE RIDGE UNITS 3 &amp; 4"/>
    <s v="0100"/>
    <s v="Single Family Residential"/>
    <s v="11"/>
    <s v="18S"/>
    <s v="18E"/>
    <s v="STANDARD"/>
    <x v="0"/>
    <n v="45054"/>
    <n v="1.03"/>
    <s v="000X"/>
    <n v="1756"/>
    <s v="W"/>
    <x v="11"/>
    <s v="BLVD"/>
    <m/>
    <s v="BEVERLY HILLS"/>
    <m/>
    <s v="PINE RIDGE UNIT 3 PB 8 PG 51 LOT 6 BLK 354"/>
    <n v="305821"/>
    <n v="16550"/>
    <n v="289271"/>
    <n v="296126"/>
    <n v="271126"/>
    <x v="0"/>
    <x v="1251"/>
    <n v="354000"/>
    <n v="3012"/>
    <n v="1258"/>
    <x v="0"/>
    <s v="WARRANTY DEED"/>
    <n v="1"/>
    <x v="29"/>
    <x v="1"/>
    <x v="0"/>
    <m/>
    <n v="2375"/>
    <n v="32"/>
    <x v="0"/>
    <x v="0"/>
    <n v="3554"/>
    <m/>
    <m/>
    <m/>
    <m/>
    <s v="ALCORN STEPHEN W"/>
    <m/>
    <s v="1756 W PINE RIDGE BLVD"/>
    <s v="BEVERLY HILLS FL 34465"/>
  </r>
  <r>
    <x v="3943"/>
    <s v="18E17S320030  03470 0180"/>
    <s v="7492"/>
    <s v="PINE RIDGE UNITS 3 &amp; 4"/>
    <s v="0100"/>
    <s v="Single Family Residential"/>
    <s v="11"/>
    <s v="18S"/>
    <s v="18E"/>
    <s v="1.0 TO 2.5 ACRES HIGH"/>
    <x v="0"/>
    <n v="63264"/>
    <n v="1.45"/>
    <s v="000X"/>
    <n v="1790"/>
    <s v="W"/>
    <x v="109"/>
    <s v="DR"/>
    <m/>
    <s v="BEVERLY HILLS"/>
    <m/>
    <s v="PINE RIDGE UNIT 3 PB 8 PG 51 LOT 18 BLK 347"/>
    <n v="167285"/>
    <n v="18150"/>
    <n v="149135"/>
    <n v="118247"/>
    <n v="92747"/>
    <x v="0"/>
    <x v="92"/>
    <n v="235000"/>
    <n v="2044"/>
    <n v="2206"/>
    <x v="0"/>
    <s v="WARRANTY DEED"/>
    <n v="1"/>
    <x v="25"/>
    <x v="1"/>
    <x v="0"/>
    <m/>
    <n v="1583"/>
    <n v="32"/>
    <x v="0"/>
    <x v="0"/>
    <n v="2751"/>
    <m/>
    <m/>
    <m/>
    <m/>
    <s v="BAKER DONNA R BRANDENBURG"/>
    <m/>
    <s v="1790 W IVORYWOOD DR"/>
    <s v="BEVERLY HILLS FL 34465"/>
  </r>
  <r>
    <x v="3944"/>
    <s v="18E17S320030  03480 0110"/>
    <s v="7492"/>
    <s v="PINE RIDGE UNITS 3 &amp; 4"/>
    <s v="0100"/>
    <s v="Single Family Residential"/>
    <s v="11"/>
    <s v="18S"/>
    <s v="18E"/>
    <s v="STANDARD"/>
    <x v="0"/>
    <n v="46559"/>
    <n v="1.07"/>
    <s v="000X"/>
    <n v="4581"/>
    <s v="N"/>
    <x v="113"/>
    <s v="LOOP"/>
    <m/>
    <s v="BEVERLY HILLS"/>
    <m/>
    <s v="PINE RIDGE UNIT 3 PB 8 PG 51 LOT 11 BLK 348"/>
    <n v="205882"/>
    <n v="17100"/>
    <n v="188782"/>
    <n v="160603"/>
    <n v="135603"/>
    <x v="0"/>
    <x v="345"/>
    <n v="10000"/>
    <n v="1565"/>
    <n v="2175"/>
    <x v="1"/>
    <s v="WARRANTY DEED"/>
    <n v="1"/>
    <x v="15"/>
    <x v="1"/>
    <x v="0"/>
    <m/>
    <n v="1865"/>
    <n v="32"/>
    <x v="0"/>
    <x v="0"/>
    <n v="2577"/>
    <m/>
    <m/>
    <m/>
    <m/>
    <s v="MCMAHAN JAMES L"/>
    <s v="MCMAHAN MARGARET"/>
    <s v="4581 N RUSHMORE LOOP"/>
    <s v="BEVERLY HILLS FL 34465"/>
  </r>
  <r>
    <x v="3945"/>
    <s v="18E17S320030  03480 0180"/>
    <s v="7492"/>
    <s v="PINE RIDGE UNITS 3 &amp; 4"/>
    <s v="0000"/>
    <s v="Vacant Residential"/>
    <s v="11"/>
    <s v="18S"/>
    <s v="18E"/>
    <s v="STANDARD"/>
    <x v="1"/>
    <n v="43634"/>
    <n v="1"/>
    <s v="000X"/>
    <n v="4423"/>
    <s v="N"/>
    <x v="105"/>
    <s v="DR"/>
    <m/>
    <s v="BEVERLY HILLS"/>
    <m/>
    <s v="PINE RIDGE UNIT 3 PB 8 PG 51 LOT 18 BLK 348"/>
    <n v="16030"/>
    <n v="16030"/>
    <n v="0"/>
    <n v="16030"/>
    <n v="16030"/>
    <x v="1"/>
    <x v="23"/>
    <m/>
    <m/>
    <m/>
    <x v="2"/>
    <m/>
    <m/>
    <x v="6"/>
    <x v="2"/>
    <x v="2"/>
    <m/>
    <m/>
    <m/>
    <x v="2"/>
    <x v="1"/>
    <n v="0"/>
    <m/>
    <m/>
    <m/>
    <m/>
    <s v="FRIEDLINE SIEGLINDE"/>
    <m/>
    <s v="ULMER STR 280 B"/>
    <s v=" 86156 GERMANY"/>
  </r>
  <r>
    <x v="3946"/>
    <s v="18E17S320030  03500 0030"/>
    <s v="7492"/>
    <s v="PINE RIDGE UNITS 3 &amp; 4"/>
    <s v="0100"/>
    <s v="Single Family Residential"/>
    <s v="11"/>
    <s v="18S"/>
    <s v="18E"/>
    <s v="STANDARD"/>
    <x v="0"/>
    <n v="47175"/>
    <n v="1.08"/>
    <s v="000X"/>
    <n v="1639"/>
    <s v="W"/>
    <x v="109"/>
    <s v="DR"/>
    <m/>
    <s v="BEVERLY HILLS"/>
    <m/>
    <s v="PINE RIDGE UNIT 3 PB 8 PG 51 LOT 3 BLK 350 "/>
    <n v="198529"/>
    <n v="17330"/>
    <n v="181199"/>
    <n v="156015"/>
    <n v="130515"/>
    <x v="0"/>
    <x v="167"/>
    <n v="145000"/>
    <n v="1388"/>
    <n v="2459"/>
    <x v="0"/>
    <s v="WARRANTY DEED"/>
    <n v="1"/>
    <x v="10"/>
    <x v="1"/>
    <x v="0"/>
    <m/>
    <n v="1710"/>
    <n v="32"/>
    <x v="0"/>
    <x v="0"/>
    <n v="2488"/>
    <m/>
    <m/>
    <m/>
    <m/>
    <s v="BAYER RUTH A TRUSTEE"/>
    <m/>
    <s v="1639 W IVORYWOOD DR"/>
    <s v="BEVERLY HILLS FL 34465"/>
  </r>
  <r>
    <x v="3947"/>
    <s v="18E17S320030  03500 0040"/>
    <s v="7492"/>
    <s v="PINE RIDGE UNITS 3 &amp; 4"/>
    <s v="0000"/>
    <s v="Vacant Residential"/>
    <s v="11"/>
    <s v="18S"/>
    <s v="18E"/>
    <s v="STANDARD"/>
    <x v="1"/>
    <n v="44625"/>
    <n v="1.02"/>
    <s v="000X"/>
    <n v="1657"/>
    <s v="W"/>
    <x v="109"/>
    <s v="DR"/>
    <m/>
    <s v="BEVERLY HILLS"/>
    <m/>
    <s v="PINE RIDGE UNIT 3 PB 8 PG 51 LOT 4 BLK 350 "/>
    <n v="16390"/>
    <n v="16390"/>
    <n v="0"/>
    <n v="16390"/>
    <n v="16390"/>
    <x v="1"/>
    <x v="661"/>
    <n v="22500"/>
    <n v="1514"/>
    <n v="638"/>
    <x v="1"/>
    <s v="WARRANTY DEED"/>
    <m/>
    <x v="6"/>
    <x v="2"/>
    <x v="2"/>
    <m/>
    <m/>
    <m/>
    <x v="2"/>
    <x v="1"/>
    <n v="0"/>
    <m/>
    <m/>
    <m/>
    <m/>
    <s v="SAARI SANDRA L"/>
    <m/>
    <s v="4516 N RUSHMORE LP"/>
    <s v="BEVERLY HILLS FL 34465"/>
  </r>
  <r>
    <x v="3948"/>
    <s v="18E17S320030  03510 0080"/>
    <s v="7492"/>
    <s v="PINE RIDGE UNITS 3 &amp; 4"/>
    <s v="0100"/>
    <s v="Single Family Residential"/>
    <s v="11"/>
    <s v="18S"/>
    <s v="18E"/>
    <s v="STANDARD"/>
    <x v="0"/>
    <n v="52300"/>
    <n v="1.2"/>
    <s v="000X"/>
    <n v="4521"/>
    <s v="N"/>
    <x v="113"/>
    <s v="LOOP"/>
    <m/>
    <s v="BEVERLY HILLS"/>
    <m/>
    <s v="PINE RIDGE UNIT 3 PB 8 PG 51 LOT 8 BLK 351"/>
    <n v="293918"/>
    <n v="19210"/>
    <n v="274708"/>
    <n v="230139"/>
    <n v="205139"/>
    <x v="0"/>
    <x v="536"/>
    <n v="17000"/>
    <n v="1451"/>
    <n v="1076"/>
    <x v="1"/>
    <s v="WARRANTY DEED"/>
    <n v="1"/>
    <x v="24"/>
    <x v="1"/>
    <x v="1"/>
    <m/>
    <n v="2809"/>
    <n v="32"/>
    <x v="0"/>
    <x v="0"/>
    <n v="4022"/>
    <m/>
    <m/>
    <m/>
    <m/>
    <s v="SALAJA JEROME"/>
    <s v="SALAJA MARY"/>
    <s v="4521 N RUSHMORE LP"/>
    <s v="BEVERLY HILLS FL 34465"/>
  </r>
  <r>
    <x v="3949"/>
    <s v="18E17S320030  03520 0020"/>
    <s v="7492"/>
    <s v="PINE RIDGE UNITS 3 &amp; 4"/>
    <s v="0100"/>
    <s v="Single Family Residential"/>
    <s v="11"/>
    <s v="18S"/>
    <s v="18E"/>
    <s v="STANDARD"/>
    <x v="0"/>
    <n v="46446"/>
    <n v="1.07"/>
    <s v="000X"/>
    <n v="4728"/>
    <s v="N"/>
    <x v="112"/>
    <s v="WAY"/>
    <m/>
    <s v="BEVERLY HILLS"/>
    <m/>
    <s v="PINE RIDGE UNIT 3 PB 8 PG 51 LOT 2 BLK 352 "/>
    <n v="194262"/>
    <n v="17060"/>
    <n v="177202"/>
    <n v="145416"/>
    <n v="120416"/>
    <x v="0"/>
    <x v="281"/>
    <n v="160000"/>
    <n v="2605"/>
    <n v="1771"/>
    <x v="0"/>
    <s v="WARRANTY DEED"/>
    <n v="1"/>
    <x v="26"/>
    <x v="1"/>
    <x v="0"/>
    <n v="1"/>
    <n v="1873"/>
    <n v="32"/>
    <x v="0"/>
    <x v="0"/>
    <n v="2604"/>
    <m/>
    <m/>
    <m/>
    <m/>
    <s v="PRUITT MELANIE A"/>
    <m/>
    <s v="4728 N MAPLEVIEW WAY"/>
    <s v="BEVERLY HILLS FL 34465 3118"/>
  </r>
  <r>
    <x v="3950"/>
    <s v="18E17S320030  03520 0050"/>
    <s v="7492"/>
    <s v="PINE RIDGE UNITS 3 &amp; 4"/>
    <s v="0100"/>
    <s v="Single Family Residential"/>
    <s v="11"/>
    <s v="18S"/>
    <s v="18E"/>
    <s v="1.0 TO 2.5 ACRES HIGH"/>
    <x v="0"/>
    <n v="61324"/>
    <n v="1.41"/>
    <s v="000X"/>
    <n v="4650"/>
    <s v="N"/>
    <x v="112"/>
    <s v="WAY"/>
    <m/>
    <s v="BEVERLY HILLS"/>
    <m/>
    <s v="PINE RIDGE UNIT 3 PB 8 PG 51 LOT 5 BLK 352"/>
    <n v="239039"/>
    <n v="17600"/>
    <n v="221439"/>
    <n v="205748"/>
    <n v="180748"/>
    <x v="0"/>
    <x v="787"/>
    <n v="254000"/>
    <n v="2762"/>
    <n v="2281"/>
    <x v="0"/>
    <s v="WARRANTY DEED"/>
    <n v="1"/>
    <x v="17"/>
    <x v="1"/>
    <x v="0"/>
    <m/>
    <n v="2208"/>
    <n v="32"/>
    <x v="1"/>
    <x v="0"/>
    <n v="2965"/>
    <m/>
    <m/>
    <m/>
    <m/>
    <s v="CLARK JOSEPH R"/>
    <s v="CLARK YVONNE"/>
    <s v="4650 N MAPLEVIEW WAY"/>
    <s v="BEVERLY HILLS FL 34465"/>
  </r>
  <r>
    <x v="3951"/>
    <s v="18E17S320030  03520 0090"/>
    <s v="7492"/>
    <s v="PINE RIDGE UNITS 3 &amp; 4"/>
    <s v="0000"/>
    <s v="Vacant Residential"/>
    <s v="11"/>
    <s v="18S"/>
    <s v="18E"/>
    <s v="1.0 TO 2.5 ACRES HIGH"/>
    <x v="1"/>
    <n v="55915"/>
    <n v="1.28"/>
    <s v="000X"/>
    <n v="4815"/>
    <s v="N"/>
    <x v="107"/>
    <s v="WAY"/>
    <m/>
    <s v="BEVERLY HILLS"/>
    <m/>
    <s v="PINE RIDGE UNIT 3 PB 8 PG 51 LOT 9 BLK 352"/>
    <n v="16050"/>
    <n v="16050"/>
    <n v="0"/>
    <n v="16050"/>
    <n v="16050"/>
    <x v="1"/>
    <x v="30"/>
    <n v="26000"/>
    <n v="3068"/>
    <n v="2307"/>
    <x v="1"/>
    <s v="WARRANTY DEED"/>
    <m/>
    <x v="6"/>
    <x v="2"/>
    <x v="2"/>
    <m/>
    <m/>
    <m/>
    <x v="2"/>
    <x v="1"/>
    <n v="0"/>
    <m/>
    <m/>
    <m/>
    <m/>
    <s v="MOLDENHAUER BRIAN D"/>
    <m/>
    <s v="425 N OHIO AVE"/>
    <s v="MORTON IL 61550"/>
  </r>
  <r>
    <x v="3952"/>
    <s v="18E17S320030  03530 0070"/>
    <s v="7492"/>
    <s v="PINE RIDGE UNITS 3 &amp; 4"/>
    <s v="0100"/>
    <s v="Single Family Residential"/>
    <s v="11"/>
    <s v="18S"/>
    <s v="18E"/>
    <s v="STANDARD"/>
    <x v="0"/>
    <n v="47214"/>
    <n v="1.08"/>
    <s v="000X"/>
    <n v="4774"/>
    <s v="N"/>
    <x v="106"/>
    <s v="LOOP"/>
    <m/>
    <s v="BEVERLY HILLS"/>
    <m/>
    <s v="PINE RIDGE UNIT 3 PB 8 PG 51 LOT 7 BLK 353"/>
    <n v="258292"/>
    <n v="17340"/>
    <n v="240952"/>
    <n v="212562"/>
    <n v="0"/>
    <x v="0"/>
    <x v="233"/>
    <n v="239000"/>
    <n v="2623"/>
    <n v="1414"/>
    <x v="0"/>
    <s v="WARRANTY DEED"/>
    <n v="1"/>
    <x v="24"/>
    <x v="1"/>
    <x v="0"/>
    <m/>
    <n v="2472"/>
    <n v="32"/>
    <x v="0"/>
    <x v="0"/>
    <n v="3382"/>
    <m/>
    <m/>
    <m/>
    <m/>
    <s v="SHELTON LAWRENCE W"/>
    <s v="SHELTON PAMELA A"/>
    <s v="4774 N MULBERRY LOOP"/>
    <s v="BEVERLY HILLS FL 34465"/>
  </r>
  <r>
    <x v="3953"/>
    <s v="18E17S320030  03540 0050"/>
    <s v="7492"/>
    <s v="PINE RIDGE UNITS 3 &amp; 4"/>
    <s v="0100"/>
    <s v="Single Family Residential"/>
    <s v="11"/>
    <s v="18S"/>
    <s v="18E"/>
    <s v="STANDARD"/>
    <x v="0"/>
    <n v="43786"/>
    <n v="1.01"/>
    <s v="000X"/>
    <n v="1784"/>
    <s v="W"/>
    <x v="11"/>
    <s v="BLVD"/>
    <m/>
    <s v="BEVERLY HILLS"/>
    <m/>
    <s v="PINE RIDGE UNIT 3 PB 8 PG 51 LOT 5 BLK 354 "/>
    <n v="266154"/>
    <n v="16080"/>
    <n v="250074"/>
    <n v="265281"/>
    <n v="240281"/>
    <x v="0"/>
    <x v="353"/>
    <n v="13500"/>
    <n v="1538"/>
    <n v="2223"/>
    <x v="1"/>
    <s v="WARRANTY DEED"/>
    <n v="1"/>
    <x v="24"/>
    <x v="1"/>
    <x v="0"/>
    <n v="1"/>
    <n v="2298"/>
    <n v="32"/>
    <x v="0"/>
    <x v="0"/>
    <n v="3530"/>
    <m/>
    <m/>
    <m/>
    <m/>
    <s v="VONGCHAN TONGCHAI"/>
    <s v="VONGCHAN PUNTIPA"/>
    <s v="1784 W PINE RIDGE BLVD"/>
    <s v="BEVERLY HILLS FL 34465"/>
  </r>
  <r>
    <x v="3954"/>
    <s v="18E17S320030  03470 0020"/>
    <s v="7492"/>
    <s v="PINE RIDGE UNITS 3 &amp; 4"/>
    <s v="0100"/>
    <s v="Single Family Residential"/>
    <s v="11"/>
    <s v="18S"/>
    <s v="18E"/>
    <s v="STANDARD"/>
    <x v="0"/>
    <n v="44373"/>
    <n v="1.02"/>
    <s v="000X"/>
    <n v="1880"/>
    <s v="W"/>
    <x v="152"/>
    <s v="DR"/>
    <m/>
    <s v="BEVERLY HILLS"/>
    <m/>
    <s v="PINE RIDGE UNIT 3 PB 8 PG 51 LOT 2 BLK 347"/>
    <n v="229130"/>
    <n v="16300"/>
    <n v="212830"/>
    <n v="229130"/>
    <n v="229130"/>
    <x v="0"/>
    <x v="1244"/>
    <n v="280000"/>
    <n v="3059"/>
    <n v="1809"/>
    <x v="0"/>
    <s v="WARRANTY DEED"/>
    <n v="1"/>
    <x v="41"/>
    <x v="1"/>
    <x v="0"/>
    <m/>
    <n v="2023"/>
    <n v="32"/>
    <x v="1"/>
    <x v="0"/>
    <n v="2815"/>
    <m/>
    <m/>
    <m/>
    <m/>
    <s v="GILL HOMER HAL"/>
    <m/>
    <s v="1880 W MESA VERDE DR"/>
    <s v="BEVERLY HILLS FL 34465"/>
  </r>
  <r>
    <x v="3955"/>
    <s v="18E17S320030  03470 0110"/>
    <s v="7492"/>
    <s v="PINE RIDGE UNITS 3 &amp; 4"/>
    <s v="0100"/>
    <s v="Single Family Residential"/>
    <s v="11"/>
    <s v="18S"/>
    <s v="18E"/>
    <s v="STANDARD"/>
    <x v="0"/>
    <n v="43369"/>
    <n v="1"/>
    <s v="000X"/>
    <n v="1849"/>
    <s v="W"/>
    <x v="152"/>
    <s v="DR"/>
    <m/>
    <s v="BEVERLY HILLS"/>
    <m/>
    <s v="PINE RIDGE UNIT 3 PB 8 PG 51 LOT 11 BLK 347"/>
    <n v="210700"/>
    <n v="15930"/>
    <n v="194770"/>
    <n v="171336"/>
    <n v="145836"/>
    <x v="0"/>
    <x v="392"/>
    <n v="255000"/>
    <n v="2278"/>
    <n v="1485"/>
    <x v="0"/>
    <s v="WARRANTY DEED"/>
    <n v="1"/>
    <x v="24"/>
    <x v="1"/>
    <x v="0"/>
    <m/>
    <n v="1810"/>
    <n v="32"/>
    <x v="0"/>
    <x v="0"/>
    <n v="2577"/>
    <m/>
    <m/>
    <m/>
    <m/>
    <s v="GRZECA  LORNA L"/>
    <m/>
    <s v="1849 W MESA VERDE DR"/>
    <s v="BEVERLY HILLS FL 34465 3158"/>
  </r>
  <r>
    <x v="3956"/>
    <s v="18E17S320030  03470 0140"/>
    <s v="7492"/>
    <s v="PINE RIDGE UNITS 3 &amp; 4"/>
    <s v="0000"/>
    <s v="Vacant Residential"/>
    <s v="11"/>
    <s v="18S"/>
    <s v="18E"/>
    <s v="STANDARD"/>
    <x v="1"/>
    <n v="47216"/>
    <n v="1.08"/>
    <s v="000X"/>
    <n v="1916"/>
    <s v="W"/>
    <x v="109"/>
    <s v="DR"/>
    <m/>
    <s v="BEVERLY HILLS"/>
    <m/>
    <s v="PINE RIDGE UNIT 3 PB 8 PG 51 LOT 14 BLK 347 "/>
    <n v="17340"/>
    <n v="17340"/>
    <n v="0"/>
    <n v="17340"/>
    <n v="17340"/>
    <x v="1"/>
    <x v="232"/>
    <n v="21500"/>
    <n v="1179"/>
    <n v="2097"/>
    <x v="1"/>
    <s v="FROM DEVELOPERS"/>
    <m/>
    <x v="6"/>
    <x v="2"/>
    <x v="2"/>
    <m/>
    <m/>
    <m/>
    <x v="2"/>
    <x v="1"/>
    <n v="0"/>
    <m/>
    <m/>
    <m/>
    <m/>
    <s v="MELLO FRANCIS &amp; LINDA"/>
    <m/>
    <s v="95 FLETCHER ST"/>
    <s v="WHITINSVILLE MA 01588"/>
  </r>
  <r>
    <x v="3957"/>
    <s v="18E17S320030  03480 0080"/>
    <s v="7492"/>
    <s v="PINE RIDGE UNITS 3 &amp; 4"/>
    <s v="0100"/>
    <s v="Single Family Residential"/>
    <s v="11"/>
    <s v="18S"/>
    <s v="18E"/>
    <s v="STANDARD"/>
    <x v="0"/>
    <n v="49472"/>
    <n v="1.1399999999999999"/>
    <s v="000X"/>
    <n v="4611"/>
    <s v="N"/>
    <x v="113"/>
    <s v="LOOP"/>
    <m/>
    <s v="BEVERLY HILLS"/>
    <m/>
    <s v="PINE RIDGE UNIT 3 PB 8 PG 51 LOT 8 BLK 348"/>
    <n v="201626"/>
    <n v="18170"/>
    <n v="183456"/>
    <n v="146586"/>
    <n v="116586"/>
    <x v="0"/>
    <x v="189"/>
    <n v="8500"/>
    <n v="976"/>
    <n v="238"/>
    <x v="1"/>
    <s v="WARRANTY DEED"/>
    <n v="1"/>
    <x v="26"/>
    <x v="1"/>
    <x v="0"/>
    <m/>
    <n v="1892"/>
    <n v="32"/>
    <x v="0"/>
    <x v="0"/>
    <n v="2870"/>
    <m/>
    <m/>
    <m/>
    <m/>
    <s v="HEESCHEN PETER H"/>
    <s v="HEESCHEN LIESELOTTE B"/>
    <s v="4611 N RUSHMORE LOOP"/>
    <s v="BEVERLY HILLS FL 34465 3123"/>
  </r>
  <r>
    <x v="3958"/>
    <s v="18E17S320030  03490 0050"/>
    <s v="7492"/>
    <s v="PINE RIDGE UNITS 3 &amp; 4"/>
    <s v="0100"/>
    <s v="Single Family Residential"/>
    <s v="11"/>
    <s v="18S"/>
    <s v="18E"/>
    <s v="STANDARD"/>
    <x v="0"/>
    <n v="47710"/>
    <n v="1.1000000000000001"/>
    <s v="000X"/>
    <n v="4552"/>
    <s v="N"/>
    <x v="113"/>
    <s v="LOOP"/>
    <m/>
    <s v="BEVERLY HILLS"/>
    <m/>
    <s v="PINE RIDGE UNIT 3 PB 8 PG 51 LOT 5 BLK 349"/>
    <n v="185627"/>
    <n v="17520"/>
    <n v="168107"/>
    <n v="141538"/>
    <n v="116538"/>
    <x v="0"/>
    <x v="1252"/>
    <n v="245000"/>
    <n v="3048"/>
    <n v="121"/>
    <x v="0"/>
    <s v="WARRANTY DEED"/>
    <n v="1"/>
    <x v="21"/>
    <x v="1"/>
    <x v="0"/>
    <m/>
    <n v="1580"/>
    <n v="32"/>
    <x v="1"/>
    <x v="0"/>
    <n v="2290"/>
    <m/>
    <m/>
    <m/>
    <m/>
    <s v="MORELLI MATTHEW J"/>
    <s v="MORELLI PAMELA M"/>
    <s v="4552 N RUSHMORE LP"/>
    <s v="BEVERLY HILLS FL 34465"/>
  </r>
  <r>
    <x v="3959"/>
    <s v="18E17S320030  03490 0060"/>
    <s v="7492"/>
    <s v="PINE RIDGE UNITS 3 &amp; 4"/>
    <s v="0000"/>
    <s v="Vacant Residential"/>
    <s v="11"/>
    <s v="18S"/>
    <s v="18E"/>
    <s v="STANDARD"/>
    <x v="1"/>
    <n v="48151"/>
    <n v="1.1100000000000001"/>
    <s v="000X"/>
    <n v="1668"/>
    <s v="W"/>
    <x v="109"/>
    <s v="DR"/>
    <m/>
    <s v="BEVERLY HILLS"/>
    <m/>
    <s v="PINE RIDGE UNIT 3 PB 8 PG 51 LOT 6 BLK 349"/>
    <n v="17690"/>
    <n v="17690"/>
    <n v="0"/>
    <n v="17690"/>
    <n v="17690"/>
    <x v="1"/>
    <x v="38"/>
    <n v="70000"/>
    <n v="1830"/>
    <n v="5"/>
    <x v="1"/>
    <s v="WARRANTY DEED"/>
    <m/>
    <x v="6"/>
    <x v="2"/>
    <x v="2"/>
    <m/>
    <m/>
    <m/>
    <x v="2"/>
    <x v="1"/>
    <n v="0"/>
    <m/>
    <m/>
    <m/>
    <m/>
    <s v="TREVOR PATRICIA R"/>
    <s v="PATRICIA R TREVOR TRUST AGREEMENT"/>
    <s v="3206 CONNEMARA DR"/>
    <s v="ORMOND BEACH FL 32174"/>
  </r>
  <r>
    <x v="3960"/>
    <s v="18E17S320030  03500 0050"/>
    <s v="7492"/>
    <s v="PINE RIDGE UNITS 3 &amp; 4"/>
    <s v="0100"/>
    <s v="Single Family Residential"/>
    <s v="11"/>
    <s v="18S"/>
    <s v="18E"/>
    <s v="STANDARD"/>
    <x v="0"/>
    <n v="49635"/>
    <n v="1.1399999999999999"/>
    <s v="000X"/>
    <n v="4516"/>
    <s v="N"/>
    <x v="113"/>
    <s v="LOOP"/>
    <m/>
    <s v="BEVERLY HILLS"/>
    <m/>
    <s v="PINE RIDGE UNIT 3 PB 8 PG 51 LOT 5 BLK 350 "/>
    <n v="247661"/>
    <n v="18230"/>
    <n v="229431"/>
    <n v="186812"/>
    <n v="161812"/>
    <x v="0"/>
    <x v="60"/>
    <n v="220000"/>
    <n v="1310"/>
    <n v="2212"/>
    <x v="0"/>
    <s v="WARRANTY DEED"/>
    <n v="1"/>
    <x v="14"/>
    <x v="1"/>
    <x v="0"/>
    <m/>
    <n v="2633"/>
    <n v="32"/>
    <x v="0"/>
    <x v="0"/>
    <n v="3709"/>
    <m/>
    <m/>
    <m/>
    <m/>
    <s v="SAARI SANDRA L"/>
    <m/>
    <s v="4516 N RUSHMORE LP"/>
    <s v="BEVERLY HILLS FL 34465"/>
  </r>
  <r>
    <x v="3961"/>
    <s v="18E17S320030  03500 0070"/>
    <s v="7492"/>
    <s v="PINE RIDGE UNITS 3 &amp; 4"/>
    <s v="0100"/>
    <s v="Single Family Residential"/>
    <s v="11"/>
    <s v="18S"/>
    <s v="18E"/>
    <s v="STANDARD"/>
    <x v="0"/>
    <n v="47175"/>
    <n v="1.08"/>
    <s v="000X"/>
    <n v="4705"/>
    <s v="N"/>
    <x v="112"/>
    <s v="WAY"/>
    <m/>
    <s v="BEVERLY HILLS"/>
    <m/>
    <s v="PINE RIDGE UNIT 3 PB 8 PG 51 LOT 7 BLK 350"/>
    <n v="287732"/>
    <n v="17330"/>
    <n v="270402"/>
    <n v="247213"/>
    <n v="222213"/>
    <x v="0"/>
    <x v="477"/>
    <n v="413800"/>
    <n v="2134"/>
    <n v="439"/>
    <x v="0"/>
    <s v="WARRANTY DEED"/>
    <n v="1"/>
    <x v="3"/>
    <x v="1"/>
    <x v="0"/>
    <n v="1"/>
    <n v="2358"/>
    <n v="32"/>
    <x v="0"/>
    <x v="0"/>
    <n v="3612"/>
    <m/>
    <m/>
    <m/>
    <m/>
    <s v="REED JOHN"/>
    <s v="REED GWEN"/>
    <s v="4705 N MAPLEVIEW WAY"/>
    <s v="BEVERLY HILLS FL 34465"/>
  </r>
  <r>
    <x v="3962"/>
    <s v="18E17S320030  000T0 0020"/>
    <s v="7492"/>
    <s v="PINE RIDGE UNITS 3 &amp; 4"/>
    <s v="9400"/>
    <s v="Rights-of-Way"/>
    <s v="34"/>
    <s v="17S"/>
    <s v="18E"/>
    <s v="OPEN AREA/PARK"/>
    <x v="1"/>
    <n v="23147"/>
    <n v="0.53"/>
    <s v="000X"/>
    <n v="6156"/>
    <s v="N"/>
    <x v="91"/>
    <s v="BLVD"/>
    <m/>
    <s v="BEVERLY HILLS"/>
    <m/>
    <s v="PINE RIDGE UNIT 3 PB 8 PG 51 TRACT T-2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3963"/>
    <s v="18E17S320030  03540 0090"/>
    <s v="7492"/>
    <s v="PINE RIDGE UNITS 3 &amp; 4"/>
    <s v="0100"/>
    <s v="Single Family Residential"/>
    <s v="11"/>
    <s v="18S"/>
    <s v="18E"/>
    <s v="STANDARD"/>
    <x v="0"/>
    <n v="54035"/>
    <n v="1.24"/>
    <s v="000X"/>
    <n v="1654"/>
    <s v="W"/>
    <x v="11"/>
    <s v="BLVD"/>
    <m/>
    <s v="BEVERLY HILLS"/>
    <m/>
    <s v="PINE RIDGE UNIT 3 PB 8 PG 51 LOT 9 BLK 354"/>
    <n v="275716"/>
    <n v="19850"/>
    <n v="255866"/>
    <n v="208590"/>
    <n v="183590"/>
    <x v="0"/>
    <x v="107"/>
    <n v="350000"/>
    <n v="2220"/>
    <n v="133"/>
    <x v="0"/>
    <s v="WARRANTY DEED"/>
    <n v="1"/>
    <x v="15"/>
    <x v="1"/>
    <x v="0"/>
    <n v="1"/>
    <n v="2471"/>
    <n v="32"/>
    <x v="0"/>
    <x v="0"/>
    <n v="3805"/>
    <m/>
    <m/>
    <m/>
    <m/>
    <s v="CAIRONE ANTHONY F"/>
    <s v="VELEZ-CAIRONE THERESA M"/>
    <s v="1654 W PINE RIDGE BLVD"/>
    <s v="BEVERLY HILLS FL 34465"/>
  </r>
  <r>
    <x v="3964"/>
    <s v="18E17S320030  03540 0150"/>
    <s v="7492"/>
    <s v="PINE RIDGE UNITS 3 &amp; 4"/>
    <s v="0100"/>
    <s v="Single Family Residential"/>
    <s v="11"/>
    <s v="18S"/>
    <s v="18E"/>
    <s v="1.0 TO 2.5 ACRES HIGH"/>
    <x v="0"/>
    <n v="55637"/>
    <n v="1.28"/>
    <s v="000X"/>
    <n v="4971"/>
    <s v="N"/>
    <x v="106"/>
    <s v="LOOP"/>
    <m/>
    <s v="BEVERLY HILLS"/>
    <m/>
    <s v="PINE RIDGE UNIT 3 PB 8 PG 51 LOT 15 BLK 354"/>
    <n v="204803"/>
    <n v="15970"/>
    <n v="188833"/>
    <n v="172501"/>
    <n v="147501"/>
    <x v="0"/>
    <x v="1253"/>
    <n v="241700"/>
    <n v="2964"/>
    <n v="1005"/>
    <x v="0"/>
    <s v="WARRANTY DEED"/>
    <n v="1"/>
    <x v="41"/>
    <x v="1"/>
    <x v="0"/>
    <m/>
    <n v="1742"/>
    <n v="32"/>
    <x v="1"/>
    <x v="0"/>
    <n v="2470"/>
    <m/>
    <m/>
    <m/>
    <m/>
    <s v="DECKER ROBERT M"/>
    <s v="DECKER STEPHANIE"/>
    <s v="4971 N MULBERRY LOOP"/>
    <s v="BEVERLY HILLS FL 34465"/>
  </r>
  <r>
    <x v="3965"/>
    <s v="18E17S320030  03540 0160"/>
    <s v="7492"/>
    <s v="PINE RIDGE UNITS 3 &amp; 4"/>
    <s v="0100"/>
    <s v="Single Family Residential"/>
    <s v="11"/>
    <s v="18S"/>
    <s v="18E"/>
    <s v="1.0 TO 2.5 ACRES HIGH"/>
    <x v="0"/>
    <n v="55943"/>
    <n v="1.28"/>
    <s v="000X"/>
    <n v="4961"/>
    <s v="N"/>
    <x v="106"/>
    <s v="LOOP"/>
    <m/>
    <s v="BEVERLY HILLS"/>
    <m/>
    <s v="PINE RIDGE UNIT 3 PB 8 PG 51 LOT 16 BLK 354"/>
    <n v="177171"/>
    <n v="16050"/>
    <n v="161121"/>
    <n v="126720"/>
    <n v="101720"/>
    <x v="0"/>
    <x v="1254"/>
    <n v="8250"/>
    <n v="720"/>
    <n v="1854"/>
    <x v="1"/>
    <s v="WARRANTY DEED"/>
    <n v="1"/>
    <x v="30"/>
    <x v="1"/>
    <x v="0"/>
    <m/>
    <n v="1687"/>
    <n v="34"/>
    <x v="0"/>
    <x v="0"/>
    <n v="2692"/>
    <m/>
    <m/>
    <m/>
    <m/>
    <s v="VANTINE KENNETH L"/>
    <s v="VANTINE MARY ANN"/>
    <s v="4961 N MULBERRY LOOP"/>
    <s v="BEVERLY HILLS FL 34465 3130"/>
  </r>
  <r>
    <x v="3966"/>
    <s v="18E17S320030  03470 0090"/>
    <s v="7492"/>
    <s v="PINE RIDGE UNITS 3 &amp; 4"/>
    <s v="0000"/>
    <s v="Vacant Residential"/>
    <s v="11"/>
    <s v="18S"/>
    <s v="18E"/>
    <s v="STANDARD"/>
    <x v="1"/>
    <n v="43632"/>
    <n v="1"/>
    <s v="000X"/>
    <n v="1783"/>
    <s v="W"/>
    <x v="152"/>
    <s v="DR"/>
    <m/>
    <s v="BEVERLY HILLS"/>
    <m/>
    <s v="PINE RIDGE UNIT 3 PB 8 PG 51 LOT 9 BLK 347"/>
    <n v="16030"/>
    <n v="16030"/>
    <n v="0"/>
    <n v="16030"/>
    <n v="16030"/>
    <x v="1"/>
    <x v="900"/>
    <n v="24000"/>
    <n v="2894"/>
    <n v="910"/>
    <x v="1"/>
    <s v="WARRANTY DEED"/>
    <m/>
    <x v="6"/>
    <x v="2"/>
    <x v="2"/>
    <m/>
    <m/>
    <m/>
    <x v="2"/>
    <x v="1"/>
    <n v="0"/>
    <m/>
    <m/>
    <m/>
    <m/>
    <s v="ERTLEY TERRI"/>
    <m/>
    <s v="1815 W MESA VERDE DR"/>
    <s v="BEVERLY HILLS FL 34465"/>
  </r>
  <r>
    <x v="3967"/>
    <s v="18E17S320030  03470 0120"/>
    <s v="7492"/>
    <s v="PINE RIDGE UNITS 3 &amp; 4"/>
    <s v="0000"/>
    <s v="Vacant Residential"/>
    <s v="11"/>
    <s v="18S"/>
    <s v="18E"/>
    <s v="STANDARD"/>
    <x v="1"/>
    <n v="43254"/>
    <n v="0.99"/>
    <s v="000X"/>
    <n v="1881"/>
    <s v="W"/>
    <x v="152"/>
    <s v="DR"/>
    <m/>
    <s v="BEVERLY HILLS"/>
    <m/>
    <s v="PINE RIDGE UNIT 3 PB 8 PG 51 LOT 12 BLK 347"/>
    <n v="15890"/>
    <n v="15890"/>
    <n v="0"/>
    <n v="15890"/>
    <n v="15890"/>
    <x v="1"/>
    <x v="1255"/>
    <n v="24000"/>
    <n v="2947"/>
    <n v="1745"/>
    <x v="1"/>
    <s v="WARRANTY DEED"/>
    <m/>
    <x v="6"/>
    <x v="2"/>
    <x v="2"/>
    <m/>
    <m/>
    <m/>
    <x v="2"/>
    <x v="1"/>
    <n v="0"/>
    <m/>
    <m/>
    <m/>
    <m/>
    <s v="DIORIO LINDA M"/>
    <m/>
    <s v="3594 E BAXLEY PL"/>
    <s v="INVERNESS FL 34453"/>
  </r>
  <r>
    <x v="3968"/>
    <s v="18E17S320030  03470 0170"/>
    <s v="7492"/>
    <s v="PINE RIDGE UNITS 3 &amp; 4"/>
    <s v="0100"/>
    <s v="Single Family Residential"/>
    <s v="11"/>
    <s v="18S"/>
    <s v="18E"/>
    <s v="STANDARD"/>
    <x v="0"/>
    <n v="46717"/>
    <n v="1.07"/>
    <s v="000X"/>
    <n v="1820"/>
    <s v="W"/>
    <x v="109"/>
    <s v="DR"/>
    <m/>
    <s v="BEVERLY HILLS"/>
    <m/>
    <s v="PINE RIDGE UNIT 3 PB 8 PG 51 LOT 17 BLK 347"/>
    <n v="260180"/>
    <n v="17160"/>
    <n v="243020"/>
    <n v="224823"/>
    <n v="199823"/>
    <x v="0"/>
    <x v="205"/>
    <n v="216000"/>
    <n v="2553"/>
    <n v="1966"/>
    <x v="0"/>
    <s v="WARRANTY DEED"/>
    <n v="1"/>
    <x v="5"/>
    <x v="1"/>
    <x v="0"/>
    <m/>
    <n v="2264"/>
    <n v="32"/>
    <x v="0"/>
    <x v="0"/>
    <n v="3224"/>
    <m/>
    <m/>
    <m/>
    <m/>
    <s v="STIMSON STEPHEN R"/>
    <s v="STIMSON JOAN"/>
    <s v="1820 W IVORYWOOD DR"/>
    <s v="BEVERLY HILLS FL 34465"/>
  </r>
  <r>
    <x v="3969"/>
    <s v="18E17S320030  03480 0010"/>
    <s v="7492"/>
    <s v="PINE RIDGE UNITS 3 &amp; 4"/>
    <s v="0100"/>
    <s v="Single Family Residential"/>
    <s v="11"/>
    <s v="18S"/>
    <s v="18E"/>
    <s v="STANDARD"/>
    <x v="0"/>
    <n v="48610"/>
    <n v="1.1200000000000001"/>
    <s v="000X"/>
    <n v="4793"/>
    <s v="N"/>
    <x v="112"/>
    <s v="WAY"/>
    <m/>
    <s v="BEVERLY HILLS"/>
    <m/>
    <s v="PINE RIDGE UNIT 3 PB 8 PG 51 LOT 1 BLK 348"/>
    <n v="269491"/>
    <n v="17850"/>
    <n v="251641"/>
    <n v="210835"/>
    <n v="180835"/>
    <x v="0"/>
    <x v="11"/>
    <n v="20000"/>
    <n v="1626"/>
    <n v="1055"/>
    <x v="1"/>
    <s v="WARRANTY DEED"/>
    <n v="1"/>
    <x v="15"/>
    <x v="1"/>
    <x v="0"/>
    <m/>
    <n v="2542"/>
    <n v="32"/>
    <x v="0"/>
    <x v="0"/>
    <n v="3616"/>
    <m/>
    <m/>
    <m/>
    <m/>
    <s v="HOWARD WAYNE D"/>
    <s v="HOWARD AMY L"/>
    <s v="4793 N MAPLEVIEW WAY"/>
    <s v="BEVERLY HILLS FL 34465"/>
  </r>
  <r>
    <x v="3970"/>
    <s v="18E17S320030  03510 0050"/>
    <s v="7492"/>
    <s v="PINE RIDGE UNITS 3 &amp; 4"/>
    <s v="0100"/>
    <s v="Single Family Residential"/>
    <s v="11"/>
    <s v="18S"/>
    <s v="18E"/>
    <s v="STANDARD"/>
    <x v="0"/>
    <n v="47549"/>
    <n v="1.0900000000000001"/>
    <s v="000X"/>
    <n v="4641"/>
    <s v="N"/>
    <x v="106"/>
    <s v="LOOP"/>
    <m/>
    <s v="BEVERLY HILLS"/>
    <m/>
    <s v="PINE RIDGE UNIT 3 PB 8 PG 51 LOT 5 BLK 351"/>
    <n v="210858"/>
    <n v="17470"/>
    <n v="193388"/>
    <n v="210858"/>
    <n v="210858"/>
    <x v="1"/>
    <x v="39"/>
    <n v="187500"/>
    <n v="2582"/>
    <n v="1669"/>
    <x v="0"/>
    <s v="WARRANTY DEED"/>
    <n v="1"/>
    <x v="10"/>
    <x v="0"/>
    <x v="0"/>
    <m/>
    <n v="2144"/>
    <n v="32"/>
    <x v="0"/>
    <x v="0"/>
    <n v="2960"/>
    <m/>
    <m/>
    <m/>
    <m/>
    <s v="CENATIEMPO PHILLIP A"/>
    <s v="CENATIEMPO MAUREEN"/>
    <s v="5250 N TUMBLEWEED DR"/>
    <s v="CRYSTAL RIVER FL 34428"/>
  </r>
  <r>
    <x v="3971"/>
    <s v="18E17S320030  03510 0070"/>
    <s v="7492"/>
    <s v="PINE RIDGE UNITS 3 &amp; 4"/>
    <s v="0100"/>
    <s v="Single Family Residential"/>
    <s v="11"/>
    <s v="18S"/>
    <s v="18E"/>
    <s v="STANDARD"/>
    <x v="0"/>
    <n v="48559"/>
    <n v="1.1100000000000001"/>
    <s v="000X"/>
    <n v="4511"/>
    <s v="N"/>
    <x v="113"/>
    <s v="LOOP"/>
    <m/>
    <s v="BEVERLY HILLS"/>
    <m/>
    <s v="PINE RIDGE UNIT 3 PB 8 PG 51 LOT 7 BLK 351"/>
    <n v="284765"/>
    <n v="17840"/>
    <n v="266925"/>
    <n v="210735"/>
    <n v="185735"/>
    <x v="0"/>
    <x v="76"/>
    <n v="25000"/>
    <n v="1664"/>
    <n v="252"/>
    <x v="1"/>
    <s v="WARRANTY DEED"/>
    <n v="1"/>
    <x v="24"/>
    <x v="0"/>
    <x v="1"/>
    <m/>
    <n v="2925"/>
    <n v="32"/>
    <x v="1"/>
    <x v="0"/>
    <n v="3726"/>
    <m/>
    <m/>
    <m/>
    <m/>
    <s v="MCCLENDON WILLIE"/>
    <s v="MCCLENDON GEORGIA"/>
    <s v="4511 N RUSHMORE LOOP"/>
    <s v="BEVERLY HILLS FL 34465"/>
  </r>
  <r>
    <x v="3972"/>
    <s v="18E17S320030  000T0 0170"/>
    <s v="7492"/>
    <s v="PINE RIDGE UNITS 3 &amp; 4"/>
    <s v="9700"/>
    <s v="Outdoor Recreational"/>
    <s v="10"/>
    <s v="18S"/>
    <s v="18E"/>
    <s v="OPEN AREA/PARK"/>
    <x v="1"/>
    <n v="229190"/>
    <n v="5.26"/>
    <s v="000X"/>
    <n v="4915"/>
    <s v="N"/>
    <x v="105"/>
    <s v="DR"/>
    <m/>
    <s v="BEVERLY HILLS"/>
    <m/>
    <s v="PINE RIDGE UNIT 3 TRACT T-17 DESC IN OR BK 752 PG 1835, OR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3973"/>
    <s v="18E17S320030  03540 0030"/>
    <s v="7492"/>
    <s v="PINE RIDGE UNITS 3 &amp; 4"/>
    <s v="0100"/>
    <s v="Single Family Residential"/>
    <s v="11"/>
    <s v="18S"/>
    <s v="18E"/>
    <s v="STANDARD"/>
    <x v="0"/>
    <n v="44516"/>
    <n v="1.02"/>
    <s v="000X"/>
    <n v="1836"/>
    <s v="W"/>
    <x v="11"/>
    <s v="BLVD"/>
    <m/>
    <s v="BEVERLY HILLS"/>
    <m/>
    <s v="PINE RIDGE UNIT 3 PB 8 PG 51 LOT 3 BLK 354"/>
    <n v="216687"/>
    <n v="16350"/>
    <n v="200337"/>
    <n v="156989"/>
    <n v="131989"/>
    <x v="0"/>
    <x v="696"/>
    <n v="15900"/>
    <n v="1191"/>
    <n v="638"/>
    <x v="1"/>
    <s v="WARRANTY DEED"/>
    <n v="1"/>
    <x v="18"/>
    <x v="1"/>
    <x v="0"/>
    <m/>
    <n v="2163"/>
    <n v="32"/>
    <x v="0"/>
    <x v="0"/>
    <n v="3055"/>
    <m/>
    <m/>
    <m/>
    <m/>
    <s v="SHAFFER FRANK S JR"/>
    <s v="SHAFFER PRAPASRI"/>
    <s v="1836 W PINE RIDGE BLVD"/>
    <s v="BEVERLY HILLS FL 34465"/>
  </r>
  <r>
    <x v="3974"/>
    <s v="18E17S320030  03520 0040"/>
    <s v="7492"/>
    <s v="PINE RIDGE UNITS 3 &amp; 4"/>
    <s v="0100"/>
    <s v="Single Family Residential"/>
    <s v="11"/>
    <s v="18S"/>
    <s v="18E"/>
    <s v="STANDARD"/>
    <x v="0"/>
    <n v="51171"/>
    <n v="1.17"/>
    <s v="000X"/>
    <n v="4668"/>
    <s v="N"/>
    <x v="112"/>
    <s v="WAY"/>
    <m/>
    <s v="BEVERLY HILLS"/>
    <m/>
    <s v="PINE RIDGE UNIT 3 PB 8 PG 51 LOT 4 BLK 352"/>
    <n v="18800"/>
    <n v="18800"/>
    <n v="0"/>
    <n v="18800"/>
    <n v="18800"/>
    <x v="0"/>
    <x v="759"/>
    <n v="300000"/>
    <n v="3098"/>
    <n v="1256"/>
    <x v="0"/>
    <s v="WARRANTY DEED"/>
    <n v="1"/>
    <x v="31"/>
    <x v="1"/>
    <x v="0"/>
    <n v="1"/>
    <n v="2063"/>
    <n v="32"/>
    <x v="1"/>
    <x v="0"/>
    <n v="2843"/>
    <m/>
    <m/>
    <m/>
    <m/>
    <s v="DOHN RAYMOND H JR"/>
    <s v="DOHN DEANNA C"/>
    <s v="4668 N MAPLEVIEW DR"/>
    <s v="BEVERLY HILLS FL 34465"/>
  </r>
  <r>
    <x v="3975"/>
    <s v="18E17S320030  03540 0070"/>
    <s v="7492"/>
    <s v="PINE RIDGE UNITS 3 &amp; 4"/>
    <s v="0100"/>
    <s v="Single Family Residential"/>
    <s v="11"/>
    <s v="18S"/>
    <s v="18E"/>
    <s v="STANDARD"/>
    <x v="0"/>
    <n v="46973"/>
    <n v="1.08"/>
    <s v="000X"/>
    <n v="1728"/>
    <s v="W"/>
    <x v="11"/>
    <s v="BLVD"/>
    <m/>
    <s v="BEVERLY HILLS"/>
    <m/>
    <s v="PINE RIDGE UNIT 3 PB 8 PG 51 LOT 7 BLK 354"/>
    <n v="185111"/>
    <n v="17250"/>
    <n v="167861"/>
    <n v="185111"/>
    <n v="155111"/>
    <x v="0"/>
    <x v="527"/>
    <n v="218900"/>
    <n v="2900"/>
    <n v="1452"/>
    <x v="0"/>
    <s v="WARRANTY DEED"/>
    <n v="1"/>
    <x v="38"/>
    <x v="1"/>
    <x v="0"/>
    <m/>
    <n v="1656"/>
    <n v="32"/>
    <x v="0"/>
    <x v="0"/>
    <n v="2454"/>
    <m/>
    <m/>
    <m/>
    <m/>
    <s v="WELLS DUSTIN"/>
    <s v="WELLS AMANDA"/>
    <s v="1728 W PINE RIDGE BLVD"/>
    <s v="BEVERLY HILLS FL 34465"/>
  </r>
  <r>
    <x v="3976"/>
    <s v="18E17S320030  03540 0100"/>
    <s v="7492"/>
    <s v="PINE RIDGE UNITS 3 &amp; 4"/>
    <s v="0100"/>
    <s v="Single Family Residential"/>
    <s v="11"/>
    <s v="18S"/>
    <s v="18E"/>
    <s v="STANDARD"/>
    <x v="0"/>
    <n v="53787"/>
    <n v="1.23"/>
    <s v="000X"/>
    <n v="1632"/>
    <s v="W"/>
    <x v="11"/>
    <s v="BLVD"/>
    <m/>
    <s v="BEVERLY HILLS"/>
    <m/>
    <s v="PINE RIDGE UNIT 3 PB 8 PG 51 LOT 10 BLK 354"/>
    <n v="241028"/>
    <n v="19760"/>
    <n v="221268"/>
    <n v="191410"/>
    <n v="166410"/>
    <x v="0"/>
    <x v="15"/>
    <n v="130000"/>
    <n v="2638"/>
    <n v="2362"/>
    <x v="0"/>
    <s v="TO OR FROM BANKS/LOAN CO."/>
    <n v="1"/>
    <x v="33"/>
    <x v="0"/>
    <x v="0"/>
    <m/>
    <n v="2614"/>
    <n v="32"/>
    <x v="0"/>
    <x v="0"/>
    <n v="3450"/>
    <m/>
    <m/>
    <m/>
    <m/>
    <s v="MC GARVEY LARRY"/>
    <s v="MC GARVEY CHERI"/>
    <s v="1632 W PINE RIDGE BLVD"/>
    <s v="BEVERLY HILLS FL 34465"/>
  </r>
  <r>
    <x v="3977"/>
    <s v="18E17S320030  03470 0070"/>
    <s v="7492"/>
    <s v="PINE RIDGE UNITS 3 &amp; 4"/>
    <s v="0000"/>
    <s v="Vacant Residential"/>
    <s v="11"/>
    <s v="18S"/>
    <s v="18E"/>
    <s v="1.0 TO 2.5 ACRES HIGH"/>
    <x v="1"/>
    <n v="84140"/>
    <n v="1.93"/>
    <s v="000X"/>
    <n v="1742"/>
    <s v="W"/>
    <x v="152"/>
    <s v="DR"/>
    <m/>
    <s v="BEVERLY HILLS"/>
    <m/>
    <s v="PINE RIDGE UNIT 3 PB 8 PG 51 LOT 7 BLK 347 "/>
    <n v="24150"/>
    <n v="24150"/>
    <n v="0"/>
    <n v="24150"/>
    <n v="24150"/>
    <x v="1"/>
    <x v="257"/>
    <n v="34400"/>
    <n v="1328"/>
    <n v="2198"/>
    <x v="1"/>
    <s v="FROM DEVELOPERS"/>
    <m/>
    <x v="6"/>
    <x v="2"/>
    <x v="2"/>
    <m/>
    <m/>
    <m/>
    <x v="2"/>
    <x v="1"/>
    <n v="0"/>
    <m/>
    <m/>
    <m/>
    <m/>
    <s v="LIQUORI ANTONIO &amp; CARMELA"/>
    <m/>
    <s v="601 WESTFIELD ST"/>
    <s v="WEST SPRINGFIELD MA 01089"/>
  </r>
  <r>
    <x v="3978"/>
    <s v="18E17S320030  03470 0080"/>
    <s v="7492"/>
    <s v="PINE RIDGE UNITS 3 &amp; 4"/>
    <s v="0000"/>
    <s v="Vacant Residential"/>
    <s v="11"/>
    <s v="18S"/>
    <s v="18E"/>
    <s v="1.0 TO 2.5 ACRES HIGH"/>
    <x v="1"/>
    <n v="82427"/>
    <n v="1.89"/>
    <s v="000X"/>
    <n v="1745"/>
    <s v="W"/>
    <x v="152"/>
    <s v="DR"/>
    <m/>
    <s v="BEVERLY HILLS"/>
    <m/>
    <s v="PINE RIDGE UNIT 3 PB 8 PG 51 LOT 8 BLK 347 "/>
    <n v="23650"/>
    <n v="23650"/>
    <n v="0"/>
    <n v="23650"/>
    <n v="23650"/>
    <x v="1"/>
    <x v="60"/>
    <n v="33700"/>
    <n v="1314"/>
    <n v="810"/>
    <x v="1"/>
    <s v="FROM DEVELOPERS"/>
    <m/>
    <x v="6"/>
    <x v="2"/>
    <x v="2"/>
    <m/>
    <m/>
    <m/>
    <x v="2"/>
    <x v="1"/>
    <n v="0"/>
    <m/>
    <m/>
    <m/>
    <m/>
    <s v="FERREIRA KAREN L"/>
    <m/>
    <s v="432 PAGE BLVD"/>
    <s v="SPRINGFIELD MA 01104 3027"/>
  </r>
  <r>
    <x v="3979"/>
    <s v="18E17S320030  03480 0020"/>
    <s v="7492"/>
    <s v="PINE RIDGE UNITS 3 &amp; 4"/>
    <s v="0100"/>
    <s v="Single Family Residential"/>
    <s v="11"/>
    <s v="18S"/>
    <s v="18E"/>
    <s v="STANDARD"/>
    <x v="0"/>
    <n v="46387"/>
    <n v="1.06"/>
    <s v="000X"/>
    <n v="4739"/>
    <s v="N"/>
    <x v="113"/>
    <s v="LOOP"/>
    <m/>
    <s v="BEVERLY HILLS"/>
    <m/>
    <s v="PINE RIDGE UNIT 3 PB 8 PG 51 LOT 2 BLK 348"/>
    <n v="164684"/>
    <n v="17040"/>
    <n v="147644"/>
    <n v="119526"/>
    <n v="94526"/>
    <x v="0"/>
    <x v="436"/>
    <n v="90000"/>
    <n v="2333"/>
    <n v="971"/>
    <x v="0"/>
    <s v="TO OR FROM BANKS/LOAN CO."/>
    <n v="1"/>
    <x v="30"/>
    <x v="1"/>
    <x v="0"/>
    <m/>
    <n v="1949"/>
    <n v="32"/>
    <x v="1"/>
    <x v="0"/>
    <n v="2435"/>
    <m/>
    <m/>
    <m/>
    <m/>
    <s v="HALL DONALD E"/>
    <s v="HALL BARBARA A"/>
    <s v="4739 NORTH RUSHMORE LP"/>
    <s v="BEVERLY HILLS FL 34465"/>
  </r>
  <r>
    <x v="3980"/>
    <s v="18E17S320030  03490 0070"/>
    <s v="7492"/>
    <s v="PINE RIDGE UNITS 3 &amp; 4"/>
    <s v="0100"/>
    <s v="Single Family Residential"/>
    <s v="11"/>
    <s v="18S"/>
    <s v="18E"/>
    <s v="STANDARD"/>
    <x v="0"/>
    <n v="46086"/>
    <n v="1.06"/>
    <s v="000X"/>
    <n v="1656"/>
    <s v="W"/>
    <x v="109"/>
    <s v="DR"/>
    <m/>
    <s v="BEVERLY HILLS"/>
    <m/>
    <s v="PINE RIDGE UNIT 3 PB 8 PG 51 LOT 7 BLK 349"/>
    <n v="16930"/>
    <n v="16930"/>
    <n v="0"/>
    <n v="16930"/>
    <n v="16930"/>
    <x v="0"/>
    <x v="596"/>
    <n v="297500"/>
    <n v="3106"/>
    <n v="583"/>
    <x v="0"/>
    <s v="WARRANTY DEED"/>
    <n v="1"/>
    <x v="31"/>
    <x v="1"/>
    <x v="0"/>
    <m/>
    <n v="2005"/>
    <n v="32"/>
    <x v="0"/>
    <x v="0"/>
    <n v="2790"/>
    <m/>
    <m/>
    <m/>
    <m/>
    <s v="KREISLE SAMANTHA"/>
    <m/>
    <s v="1656 W IVORYWOOD DR"/>
    <s v="BEVERLY HILLS FL 34465"/>
  </r>
  <r>
    <x v="3981"/>
    <s v="18E17S320030  03500 0010"/>
    <s v="7492"/>
    <s v="PINE RIDGE UNITS 3 &amp; 4"/>
    <s v="0100"/>
    <s v="Single Family Residential"/>
    <s v="11"/>
    <s v="18S"/>
    <s v="18E"/>
    <s v="STANDARD"/>
    <x v="0"/>
    <n v="50035"/>
    <n v="1.1499999999999999"/>
    <s v="000X"/>
    <n v="1591"/>
    <s v="W"/>
    <x v="109"/>
    <s v="DR"/>
    <m/>
    <s v="BEVERLY HILLS"/>
    <m/>
    <s v="PINE RIDGE UNIT 3 PB 8 PG 51 LOT 1 BLK 350"/>
    <n v="184453"/>
    <n v="18380"/>
    <n v="166073"/>
    <n v="170144"/>
    <n v="145144"/>
    <x v="0"/>
    <x v="925"/>
    <n v="19800"/>
    <n v="2902"/>
    <n v="759"/>
    <x v="1"/>
    <s v="WARRANTY DEED"/>
    <n v="1"/>
    <x v="41"/>
    <x v="1"/>
    <x v="0"/>
    <m/>
    <n v="1624"/>
    <n v="32"/>
    <x v="1"/>
    <x v="0"/>
    <n v="2333"/>
    <m/>
    <m/>
    <m/>
    <m/>
    <s v="MABIN THOMAS G"/>
    <s v="MABIN CARLA M"/>
    <s v="1591 W IVORYWOOD DR"/>
    <s v="BEVERLY HILLS FL 34465 3144"/>
  </r>
  <r>
    <x v="3982"/>
    <s v="18E17S320030  03500 0060"/>
    <s v="7492"/>
    <s v="PINE RIDGE UNITS 3 &amp; 4"/>
    <s v="0000"/>
    <s v="Vacant Residential"/>
    <s v="11"/>
    <s v="18S"/>
    <s v="18E"/>
    <s v="STANDARD"/>
    <x v="1"/>
    <n v="49591"/>
    <n v="1.1399999999999999"/>
    <s v="000X"/>
    <n v="4651"/>
    <s v="N"/>
    <x v="112"/>
    <s v="WAY"/>
    <m/>
    <s v="BEVERLY HILLS"/>
    <m/>
    <s v="PINE RIDGE UNIT 3 PB 8 PG 51 LOT 6 BLK 350 "/>
    <n v="18220"/>
    <n v="18220"/>
    <n v="0"/>
    <n v="18220"/>
    <n v="18220"/>
    <x v="1"/>
    <x v="232"/>
    <n v="17500"/>
    <n v="1177"/>
    <n v="1443"/>
    <x v="1"/>
    <s v="FROM DEVELOPERS"/>
    <m/>
    <x v="6"/>
    <x v="2"/>
    <x v="2"/>
    <m/>
    <m/>
    <m/>
    <x v="2"/>
    <x v="1"/>
    <n v="0"/>
    <m/>
    <m/>
    <m/>
    <m/>
    <s v="SAARI SANDRA L"/>
    <m/>
    <s v="4516 N RUSHMORE LP"/>
    <s v="BEVERLY HILLS FL 34465"/>
  </r>
  <r>
    <x v="3983"/>
    <s v="18E17S320030  03510 0020"/>
    <s v="7492"/>
    <s v="PINE RIDGE UNITS 3 &amp; 4"/>
    <s v="0000"/>
    <s v="Vacant Residential"/>
    <s v="11"/>
    <s v="18S"/>
    <s v="18E"/>
    <s v="STANDARD"/>
    <x v="1"/>
    <n v="46829"/>
    <n v="1.08"/>
    <s v="000X"/>
    <n v="4721"/>
    <s v="N"/>
    <x v="106"/>
    <s v="LOOP"/>
    <m/>
    <s v="BEVERLY HILLS"/>
    <m/>
    <s v="PINE RIDGE UNIT 3 PB 8 PG 51 LOT 2 BLK 351"/>
    <n v="17200"/>
    <n v="17200"/>
    <n v="0"/>
    <n v="17200"/>
    <n v="17200"/>
    <x v="1"/>
    <x v="243"/>
    <n v="15000"/>
    <n v="2460"/>
    <n v="2163"/>
    <x v="1"/>
    <s v="WARRANTY DEED"/>
    <m/>
    <x v="6"/>
    <x v="2"/>
    <x v="2"/>
    <m/>
    <m/>
    <m/>
    <x v="2"/>
    <x v="1"/>
    <n v="0"/>
    <m/>
    <m/>
    <m/>
    <m/>
    <s v="KLEFTIS NICHOLAS G"/>
    <m/>
    <s v="4749 N MULBERRY LP"/>
    <s v="BEVERLY HILLS FL 34465"/>
  </r>
  <r>
    <x v="3984"/>
    <s v="18E17S320030  03540 0010"/>
    <s v="7492"/>
    <s v="PINE RIDGE UNITS 3 &amp; 4"/>
    <s v="0000"/>
    <s v="Vacant Residential"/>
    <s v="11"/>
    <s v="18S"/>
    <s v="18E"/>
    <s v="STANDARD"/>
    <x v="1"/>
    <n v="44064"/>
    <n v="1.01"/>
    <s v="000X"/>
    <n v="1916"/>
    <s v="W"/>
    <x v="11"/>
    <s v="BLVD"/>
    <m/>
    <s v="BEVERLY HILLS"/>
    <m/>
    <s v="PINE RIDGE UNIT 3 PB 8 PG 51 LOT 1 BLK 354"/>
    <n v="16190"/>
    <n v="16190"/>
    <n v="0"/>
    <n v="16190"/>
    <n v="16190"/>
    <x v="1"/>
    <x v="797"/>
    <n v="15600"/>
    <n v="1163"/>
    <n v="1166"/>
    <x v="1"/>
    <s v="WARRANTY DEED"/>
    <m/>
    <x v="6"/>
    <x v="2"/>
    <x v="2"/>
    <m/>
    <m/>
    <m/>
    <x v="2"/>
    <x v="1"/>
    <n v="0"/>
    <m/>
    <m/>
    <m/>
    <m/>
    <s v="KYTROM INVESTMENTS LIMITED"/>
    <m/>
    <s v="BOULEVARD GEORGES FAVON 18"/>
    <s v=" 1204 SWITZERLAND"/>
  </r>
  <r>
    <x v="3985"/>
    <s v="18E17S320030  03520 0010"/>
    <s v="7492"/>
    <s v="PINE RIDGE UNITS 3 &amp; 4"/>
    <s v="0100"/>
    <s v="Single Family Residential"/>
    <s v="11"/>
    <s v="18S"/>
    <s v="18E"/>
    <s v="STANDARD"/>
    <x v="0"/>
    <n v="49128"/>
    <n v="1.1299999999999999"/>
    <s v="000X"/>
    <n v="4760"/>
    <s v="N"/>
    <x v="112"/>
    <s v="WAY"/>
    <m/>
    <s v="BEVERLY HILLS"/>
    <m/>
    <s v="PINE RIDGE UNIT 3 PB 8 PG 51 LOT 1 BLK 352"/>
    <n v="315985"/>
    <n v="18040"/>
    <n v="297945"/>
    <n v="307321"/>
    <n v="282321"/>
    <x v="0"/>
    <x v="1022"/>
    <n v="245000"/>
    <n v="2815"/>
    <n v="524"/>
    <x v="0"/>
    <s v="WARRANTY DEED"/>
    <n v="1"/>
    <x v="37"/>
    <x v="0"/>
    <x v="0"/>
    <n v="1"/>
    <n v="2656"/>
    <n v="32"/>
    <x v="0"/>
    <x v="0"/>
    <n v="4526"/>
    <m/>
    <m/>
    <m/>
    <m/>
    <s v="THOMAS TOM"/>
    <s v="THOMAS ANTJE"/>
    <s v="4760 N MAPLEVIEW WAY"/>
    <s v="BEVERLY HILLS FL 34465 3118"/>
  </r>
  <r>
    <x v="3986"/>
    <s v="18E17S320030  03540 0110"/>
    <s v="7492"/>
    <s v="PINE RIDGE UNITS 3 &amp; 4"/>
    <s v="0100"/>
    <s v="Single Family Residential"/>
    <s v="11"/>
    <s v="18S"/>
    <s v="18E"/>
    <s v="STANDARD"/>
    <x v="0"/>
    <n v="52244"/>
    <n v="1.2"/>
    <s v="000X"/>
    <n v="4850"/>
    <s v="N"/>
    <x v="112"/>
    <s v="WAY"/>
    <m/>
    <s v="BEVERLY HILLS"/>
    <m/>
    <s v="PINE RIDGE UNIT 3 PB 8 PG 51 LOT 11 BLK 354"/>
    <n v="172138"/>
    <n v="19190"/>
    <n v="152948"/>
    <n v="172138"/>
    <n v="172138"/>
    <x v="1"/>
    <x v="1256"/>
    <n v="250000"/>
    <n v="3095"/>
    <n v="969"/>
    <x v="0"/>
    <s v="WARRANTY DEED"/>
    <n v="1"/>
    <x v="30"/>
    <x v="1"/>
    <x v="0"/>
    <m/>
    <n v="1880"/>
    <n v="32"/>
    <x v="0"/>
    <x v="0"/>
    <n v="2776"/>
    <m/>
    <m/>
    <m/>
    <m/>
    <s v="FLEMING RICHARD M"/>
    <m/>
    <s v="4850  N MAPLE VIEW WAY"/>
    <s v="BEVERLY HILL FL 34465"/>
  </r>
  <r>
    <x v="3987"/>
    <s v="18E17S320030  03540 0190"/>
    <s v="7492"/>
    <s v="PINE RIDGE UNITS 3 &amp; 4"/>
    <s v="0000"/>
    <s v="Vacant Residential"/>
    <s v="11"/>
    <s v="18S"/>
    <s v="18E"/>
    <s v="STANDARD"/>
    <x v="1"/>
    <n v="47072"/>
    <n v="1.08"/>
    <s v="000X"/>
    <n v="4931"/>
    <s v="N"/>
    <x v="106"/>
    <s v="LOOP"/>
    <m/>
    <s v="BEVERLY HILLS"/>
    <m/>
    <s v="PINE RIDGE UNIT 3 PB 8 PG 51 LOT 19 BLK 354 "/>
    <n v="17290"/>
    <n v="17290"/>
    <n v="0"/>
    <n v="17290"/>
    <n v="17290"/>
    <x v="1"/>
    <x v="167"/>
    <n v="10000"/>
    <n v="1388"/>
    <n v="326"/>
    <x v="1"/>
    <s v="WARRANTY DEED"/>
    <m/>
    <x v="6"/>
    <x v="2"/>
    <x v="2"/>
    <m/>
    <m/>
    <m/>
    <x v="2"/>
    <x v="1"/>
    <n v="0"/>
    <m/>
    <m/>
    <m/>
    <m/>
    <s v="QUEEN GARY TRUSTEE"/>
    <m/>
    <s v="2420 ENTERPRISE ROAD STE 105"/>
    <s v="CLEARWATER FL 33763"/>
  </r>
  <r>
    <x v="3988"/>
    <s v="18E17S320030  03470 0060"/>
    <s v="7492"/>
    <s v="PINE RIDGE UNITS 3 &amp; 4"/>
    <s v="0100"/>
    <s v="Single Family Residential"/>
    <s v="11"/>
    <s v="18S"/>
    <s v="18E"/>
    <s v="STANDARD"/>
    <x v="0"/>
    <n v="49443"/>
    <n v="1.1399999999999999"/>
    <s v="000X"/>
    <n v="1750"/>
    <s v="W"/>
    <x v="152"/>
    <s v="DR"/>
    <m/>
    <s v="BEVERLY HILLS"/>
    <m/>
    <s v="PINE RIDGE UNIT 3 PB 8 PG 51 LOT 6 BLK 347"/>
    <n v="138127"/>
    <n v="18160"/>
    <n v="119967"/>
    <n v="105046"/>
    <n v="0"/>
    <x v="0"/>
    <x v="1257"/>
    <n v="125000"/>
    <n v="2660"/>
    <n v="1801"/>
    <x v="0"/>
    <s v="WARRANTY DEED"/>
    <n v="1"/>
    <x v="1"/>
    <x v="3"/>
    <x v="1"/>
    <m/>
    <n v="1139"/>
    <n v="32"/>
    <x v="0"/>
    <x v="0"/>
    <n v="2001"/>
    <m/>
    <m/>
    <m/>
    <m/>
    <s v="KING TERRY"/>
    <m/>
    <s v="1750 W MESA VERDE DR"/>
    <s v="BEVERLY HILLS FL 34465"/>
  </r>
  <r>
    <x v="3989"/>
    <s v="18E17S320030  03470 0100"/>
    <s v="7492"/>
    <s v="PINE RIDGE UNITS 3 &amp; 4"/>
    <s v="0100"/>
    <s v="Single Family Residential"/>
    <s v="11"/>
    <s v="18S"/>
    <s v="18E"/>
    <s v="STANDARD"/>
    <x v="0"/>
    <n v="43441"/>
    <n v="1"/>
    <s v="000X"/>
    <n v="1815"/>
    <s v="W"/>
    <x v="152"/>
    <s v="DR"/>
    <m/>
    <s v="BEVERLY HILLS"/>
    <m/>
    <s v="PINE RIDGE UNIT 3 PB 8 PG 51 LOT 10 BLK 347"/>
    <n v="157808"/>
    <n v="15960"/>
    <n v="141848"/>
    <n v="118233"/>
    <n v="93233"/>
    <x v="0"/>
    <x v="233"/>
    <n v="130000"/>
    <n v="2622"/>
    <n v="1192"/>
    <x v="0"/>
    <s v="WARRANTY DEED"/>
    <n v="1"/>
    <x v="1"/>
    <x v="1"/>
    <x v="1"/>
    <m/>
    <n v="1802"/>
    <n v="34"/>
    <x v="1"/>
    <x v="0"/>
    <n v="2592"/>
    <m/>
    <m/>
    <m/>
    <m/>
    <s v="ERTLEY TERRI M"/>
    <m/>
    <s v="1815 W MESA VERDE DR"/>
    <s v="BEVERLY HILLS FL 34465"/>
  </r>
  <r>
    <x v="3990"/>
    <s v="18E17S320030  03470 0130"/>
    <s v="7492"/>
    <s v="PINE RIDGE UNITS 3 &amp; 4"/>
    <s v="0000"/>
    <s v="Vacant Residential"/>
    <s v="11"/>
    <s v="18S"/>
    <s v="18E"/>
    <s v="STANDARD"/>
    <x v="1"/>
    <n v="45652"/>
    <n v="1.05"/>
    <s v="000X"/>
    <n v="1919"/>
    <s v="W"/>
    <x v="152"/>
    <s v="DR"/>
    <m/>
    <s v="BEVERLY HILLS"/>
    <m/>
    <s v="PINE RIDGE UNIT 3 PB 8 PG 51 LOT 13 BLK 347 "/>
    <n v="16770"/>
    <n v="16770"/>
    <n v="0"/>
    <n v="16770"/>
    <n v="16770"/>
    <x v="1"/>
    <x v="164"/>
    <n v="25000"/>
    <n v="3099"/>
    <n v="1378"/>
    <x v="1"/>
    <s v="WARRANTY DEED"/>
    <m/>
    <x v="6"/>
    <x v="2"/>
    <x v="2"/>
    <m/>
    <m/>
    <m/>
    <x v="2"/>
    <x v="1"/>
    <n v="0"/>
    <m/>
    <m/>
    <m/>
    <m/>
    <s v="HARTLAND HOMES INC"/>
    <m/>
    <s v="2931 LANDOVER BLVD"/>
    <s v="SPRING HILL FL 34608"/>
  </r>
  <r>
    <x v="3991"/>
    <s v="18E17S320030  03480 0040"/>
    <s v="7492"/>
    <s v="PINE RIDGE UNITS 3 &amp; 4"/>
    <s v="0000"/>
    <s v="Vacant Residential"/>
    <s v="11"/>
    <s v="18S"/>
    <s v="18E"/>
    <s v="STANDARD"/>
    <x v="1"/>
    <n v="46667"/>
    <n v="1.07"/>
    <s v="000X"/>
    <n v="4693"/>
    <s v="N"/>
    <x v="113"/>
    <s v="LOOP"/>
    <m/>
    <s v="BEVERLY HILLS"/>
    <m/>
    <s v="PINE RIDGE UNIT 3 PB 8 PG 51 LOT 4 BLK 348 "/>
    <n v="17140"/>
    <n v="17140"/>
    <n v="0"/>
    <n v="17140"/>
    <n v="17140"/>
    <x v="1"/>
    <x v="23"/>
    <m/>
    <m/>
    <m/>
    <x v="2"/>
    <m/>
    <m/>
    <x v="6"/>
    <x v="2"/>
    <x v="2"/>
    <m/>
    <m/>
    <m/>
    <x v="2"/>
    <x v="1"/>
    <n v="0"/>
    <m/>
    <m/>
    <m/>
    <m/>
    <s v="DOMMEN AMBALLOOR M &amp; ALEYAMMA"/>
    <m/>
    <s v="9 ROTUNNO PL"/>
    <s v="NEW ROCHELLE NY 10801 1613"/>
  </r>
  <r>
    <x v="3992"/>
    <s v="18E17S320030  03480 0050"/>
    <s v="7492"/>
    <s v="PINE RIDGE UNITS 3 &amp; 4"/>
    <s v="0000"/>
    <s v="Vacant Residential"/>
    <s v="11"/>
    <s v="18S"/>
    <s v="18E"/>
    <s v="STANDARD"/>
    <x v="1"/>
    <n v="47685"/>
    <n v="1.0900000000000001"/>
    <s v="000X"/>
    <n v="4671"/>
    <s v="N"/>
    <x v="113"/>
    <s v="LOOP"/>
    <m/>
    <s v="BEVERLY HILLS"/>
    <m/>
    <s v="PINE RIDGE UNIT 3 PB 8 PG 51 LOT 5 BLK 348 "/>
    <n v="17520"/>
    <n v="17520"/>
    <n v="0"/>
    <n v="17520"/>
    <n v="17520"/>
    <x v="1"/>
    <x v="381"/>
    <n v="13800"/>
    <n v="893"/>
    <n v="2140"/>
    <x v="1"/>
    <s v="FROM DEVELOPERS"/>
    <m/>
    <x v="6"/>
    <x v="2"/>
    <x v="2"/>
    <m/>
    <m/>
    <m/>
    <x v="2"/>
    <x v="1"/>
    <n v="0"/>
    <m/>
    <m/>
    <m/>
    <m/>
    <s v="IDICULLA THOMAS"/>
    <m/>
    <s v="236 JUDITH DR"/>
    <s v="STORMVILLE NY 12582"/>
  </r>
  <r>
    <x v="3993"/>
    <s v="18E17S320030  03480 0060"/>
    <s v="7492"/>
    <s v="PINE RIDGE UNITS 3 &amp; 4"/>
    <s v="0000"/>
    <s v="Vacant Residential"/>
    <s v="11"/>
    <s v="18S"/>
    <s v="18E"/>
    <s v="STANDARD"/>
    <x v="1"/>
    <n v="52160"/>
    <n v="1.2"/>
    <s v="000X"/>
    <n v="4651"/>
    <s v="N"/>
    <x v="113"/>
    <s v="LOOP"/>
    <m/>
    <s v="BEVERLY HILLS"/>
    <m/>
    <s v="PINE RIDGE UNIT 3 PB 8 PG 51 LOT 6 BLK 348"/>
    <n v="19160"/>
    <n v="19160"/>
    <n v="0"/>
    <n v="19160"/>
    <n v="19160"/>
    <x v="1"/>
    <x v="205"/>
    <n v="8700"/>
    <n v="2553"/>
    <n v="57"/>
    <x v="1"/>
    <s v="WARRANTY DEED"/>
    <m/>
    <x v="6"/>
    <x v="2"/>
    <x v="2"/>
    <m/>
    <m/>
    <m/>
    <x v="2"/>
    <x v="1"/>
    <n v="0"/>
    <m/>
    <m/>
    <m/>
    <m/>
    <s v="KUBILIUN TERA MARIE"/>
    <s v="GONZALEZ ERNESTO CRISTOBAL"/>
    <s v="6616 NW 33RD TER"/>
    <s v="GAINESVILLE FL 32653"/>
  </r>
  <r>
    <x v="3994"/>
    <s v="18E17S320030  03480 0130"/>
    <s v="7492"/>
    <s v="PINE RIDGE UNITS 3 &amp; 4"/>
    <s v="0000"/>
    <s v="Vacant Residential"/>
    <s v="11"/>
    <s v="18S"/>
    <s v="18E"/>
    <s v="1.0 TO 2.5 ACRES HIGH"/>
    <x v="1"/>
    <n v="77434"/>
    <n v="1.78"/>
    <s v="000X"/>
    <n v="4561"/>
    <s v="N"/>
    <x v="113"/>
    <s v="LOOP"/>
    <m/>
    <s v="BEVERLY HILLS"/>
    <m/>
    <s v="PINE RIDGE UNIT 3 PB 8 PG 51 LOT 13 BLK 348"/>
    <n v="22220"/>
    <n v="22220"/>
    <n v="0"/>
    <n v="22220"/>
    <n v="22220"/>
    <x v="1"/>
    <x v="39"/>
    <n v="15000"/>
    <n v="2574"/>
    <n v="463"/>
    <x v="1"/>
    <s v="WARRANTY DEED"/>
    <m/>
    <x v="6"/>
    <x v="2"/>
    <x v="2"/>
    <m/>
    <m/>
    <m/>
    <x v="2"/>
    <x v="1"/>
    <n v="0"/>
    <m/>
    <m/>
    <m/>
    <m/>
    <s v="BEECHER HENRY"/>
    <m/>
    <s v="7935 HATTERAS RD"/>
    <s v="ORLANDO FL 32822"/>
  </r>
  <r>
    <x v="3995"/>
    <s v="18E17S320030  03480 0140"/>
    <s v="7492"/>
    <s v="PINE RIDGE UNITS 3 &amp; 4"/>
    <s v="0000"/>
    <s v="Vacant Residential"/>
    <s v="11"/>
    <s v="18S"/>
    <s v="18E"/>
    <s v="1.0 TO 2.5 ACRES HIGH"/>
    <x v="1"/>
    <n v="58595"/>
    <n v="1.35"/>
    <s v="000X"/>
    <n v="4551"/>
    <s v="N"/>
    <x v="113"/>
    <s v="LOOP"/>
    <m/>
    <s v="BEVERLY HILLS"/>
    <m/>
    <s v="PINE RIDGE UNIT 3 PB 8 PG 51 LOT 14 BLK 348"/>
    <n v="16820"/>
    <n v="16820"/>
    <n v="0"/>
    <n v="16820"/>
    <n v="16820"/>
    <x v="1"/>
    <x v="1180"/>
    <n v="22000"/>
    <n v="3068"/>
    <n v="1615"/>
    <x v="1"/>
    <s v="WARRANTY DEED"/>
    <m/>
    <x v="6"/>
    <x v="2"/>
    <x v="2"/>
    <m/>
    <m/>
    <m/>
    <x v="2"/>
    <x v="1"/>
    <n v="0"/>
    <m/>
    <m/>
    <m/>
    <m/>
    <s v="POWERS MARK"/>
    <m/>
    <s v="1254 E HOBART LN"/>
    <s v="HERNANDO FL 34442"/>
  </r>
  <r>
    <x v="3996"/>
    <s v="18E17S320030  03490 0020"/>
    <s v="7492"/>
    <s v="PINE RIDGE UNITS 3 &amp; 4"/>
    <s v="0100"/>
    <s v="Single Family Residential"/>
    <s v="11"/>
    <s v="18S"/>
    <s v="18E"/>
    <s v="STANDARD"/>
    <x v="0"/>
    <n v="46139"/>
    <n v="1.06"/>
    <s v="000X"/>
    <n v="4600"/>
    <s v="N"/>
    <x v="113"/>
    <s v="LOOP"/>
    <m/>
    <s v="BEVERLY HILLS"/>
    <m/>
    <s v="PINE RIDGE UNIT 3 PB 8 PG 51 LOT 2 BLK 349 "/>
    <n v="169434"/>
    <n v="16950"/>
    <n v="152484"/>
    <n v="113488"/>
    <n v="88488"/>
    <x v="0"/>
    <x v="261"/>
    <n v="165900"/>
    <n v="1884"/>
    <n v="726"/>
    <x v="0"/>
    <s v="WARRANTY DEED"/>
    <n v="1"/>
    <x v="10"/>
    <x v="3"/>
    <x v="0"/>
    <m/>
    <n v="1626"/>
    <n v="46"/>
    <x v="1"/>
    <x v="0"/>
    <n v="2472"/>
    <m/>
    <m/>
    <m/>
    <m/>
    <s v="ILAGAN OLGA ABRASALDO"/>
    <m/>
    <s v="4600 N RUSHMORE LP"/>
    <s v="BEVERLY HILLS FL 34465 3125"/>
  </r>
  <r>
    <x v="3997"/>
    <s v="18E17S320030  03490 0040"/>
    <s v="7492"/>
    <s v="PINE RIDGE UNITS 3 &amp; 4"/>
    <s v="0100"/>
    <s v="Single Family Residential"/>
    <s v="11"/>
    <s v="18S"/>
    <s v="18E"/>
    <s v="STANDARD"/>
    <x v="0"/>
    <n v="45820"/>
    <n v="1.05"/>
    <s v="000X"/>
    <n v="4578"/>
    <s v="N"/>
    <x v="113"/>
    <s v="LOOP"/>
    <m/>
    <s v="BEVERLY HILLS"/>
    <m/>
    <s v="PINE RIDGE UNIT 3 PB 8 PG 51 LOT 4 BLK 349"/>
    <n v="163617"/>
    <n v="16830"/>
    <n v="146787"/>
    <n v="157381"/>
    <n v="132381"/>
    <x v="0"/>
    <x v="1092"/>
    <n v="198000"/>
    <n v="2931"/>
    <n v="2402"/>
    <x v="0"/>
    <s v="WARRANTY DEED"/>
    <n v="1"/>
    <x v="25"/>
    <x v="1"/>
    <x v="0"/>
    <m/>
    <n v="1795"/>
    <n v="32"/>
    <x v="0"/>
    <x v="0"/>
    <n v="2666"/>
    <m/>
    <m/>
    <m/>
    <m/>
    <s v="WILLIAMS WAYNE R"/>
    <s v="WILLIAMS ANN MARIE"/>
    <s v="4578 N RUSHMORE LOOP"/>
    <s v="BEVERLY HILLS FL 34465"/>
  </r>
  <r>
    <x v="3998"/>
    <s v="18E17S320030  03500 0020"/>
    <s v="7492"/>
    <s v="PINE RIDGE UNITS 3 &amp; 4"/>
    <s v="0000"/>
    <s v="Vacant Residential"/>
    <s v="11"/>
    <s v="18S"/>
    <s v="18E"/>
    <s v="STANDARD"/>
    <x v="1"/>
    <n v="47175"/>
    <n v="1.08"/>
    <s v="000X"/>
    <n v="1615"/>
    <s v="W"/>
    <x v="109"/>
    <s v="DR"/>
    <m/>
    <s v="BEVERLY HILLS"/>
    <m/>
    <s v="PINE RIDGE UNIT 3 PB 8 PG 51 LOT 2 BLK 350"/>
    <n v="17330"/>
    <n v="17330"/>
    <n v="0"/>
    <n v="17330"/>
    <n v="17330"/>
    <x v="1"/>
    <x v="648"/>
    <n v="21296"/>
    <n v="1017"/>
    <n v="1430"/>
    <x v="1"/>
    <s v="FROM DEVELOPERS"/>
    <m/>
    <x v="6"/>
    <x v="2"/>
    <x v="2"/>
    <m/>
    <m/>
    <m/>
    <x v="2"/>
    <x v="1"/>
    <n v="0"/>
    <m/>
    <m/>
    <m/>
    <m/>
    <s v="HUNT RICHARD E"/>
    <s v="HUNT MARCIA J"/>
    <s v="146 MARBLE ST UNIT 405"/>
    <s v="STONEHAM MA 02180 2738"/>
  </r>
  <r>
    <x v="3999"/>
    <s v="18E17S320030  000T0 0030"/>
    <s v="7492"/>
    <s v="PINE RIDGE UNITS 3 &amp; 4"/>
    <s v="9400"/>
    <s v="Rights-of-Way"/>
    <s v="34"/>
    <s v="17S"/>
    <s v="18E"/>
    <s v="OPEN AREA/PARK"/>
    <x v="1"/>
    <n v="27328"/>
    <n v="0.63"/>
    <s v="000X"/>
    <n v="0"/>
    <s v="W"/>
    <x v="130"/>
    <s v="DR"/>
    <m/>
    <s v="BEVERLY HILLS"/>
    <m/>
    <s v="PINE RIDGE UNIT 3 PB 8 PG 51 TRACT T-3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00"/>
    <s v="18E17S320030  000T0 0080"/>
    <s v="7492"/>
    <s v="PINE RIDGE UNITS 3 &amp; 4"/>
    <s v="9700"/>
    <s v="Outdoor Recreational"/>
    <s v="04"/>
    <s v="18S"/>
    <s v="18E"/>
    <s v="OPEN AREA/PARK"/>
    <x v="1"/>
    <n v="441076"/>
    <n v="10.130000000000001"/>
    <s v="000X"/>
    <n v="0"/>
    <s v="W"/>
    <x v="11"/>
    <s v="BLVD"/>
    <m/>
    <s v="BEVERLY HILLS"/>
    <m/>
    <s v="PINE RIDGE UNIT 3 TRACT T-8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01"/>
    <s v="18E17S320030  03510 0100"/>
    <s v="7492"/>
    <s v="PINE RIDGE UNITS 3 &amp; 4"/>
    <s v="0000"/>
    <s v="Vacant Residential"/>
    <s v="11"/>
    <s v="18S"/>
    <s v="18E"/>
    <s v="STANDARD"/>
    <x v="1"/>
    <n v="46357"/>
    <n v="1.06"/>
    <s v="000X"/>
    <n v="4519"/>
    <s v="N"/>
    <x v="105"/>
    <s v="DR"/>
    <m/>
    <s v="BEVERLY HILLS"/>
    <m/>
    <s v="PINE RIDGE UNIT 3 PB 8 PG 51 LOT 10 BLK 351"/>
    <n v="17030"/>
    <n v="17030"/>
    <n v="0"/>
    <n v="17030"/>
    <n v="17030"/>
    <x v="1"/>
    <x v="1258"/>
    <n v="21000"/>
    <n v="2788"/>
    <n v="496"/>
    <x v="1"/>
    <s v="WARRANTY DEED"/>
    <m/>
    <x v="6"/>
    <x v="2"/>
    <x v="2"/>
    <m/>
    <m/>
    <m/>
    <x v="2"/>
    <x v="1"/>
    <n v="0"/>
    <m/>
    <m/>
    <m/>
    <m/>
    <s v="DAVID SANDRA"/>
    <m/>
    <s v="532 W RAYMOND PATH"/>
    <s v="BEVERLY HILLS FL 34465"/>
  </r>
  <r>
    <x v="4002"/>
    <s v="18E17S320030  03540 0020"/>
    <s v="7492"/>
    <s v="PINE RIDGE UNITS 3 &amp; 4"/>
    <s v="0100"/>
    <s v="Single Family Residential"/>
    <s v="11"/>
    <s v="18S"/>
    <s v="18E"/>
    <s v="STANDARD"/>
    <x v="0"/>
    <n v="44494"/>
    <n v="1.02"/>
    <s v="000X"/>
    <n v="1878"/>
    <s v="W"/>
    <x v="11"/>
    <s v="BLVD"/>
    <m/>
    <s v="BEVERLY HILLS"/>
    <m/>
    <s v="PINE RIDGE UNIT 3 PB 8 PG 51 LOT 2 BLK 354"/>
    <n v="284862"/>
    <n v="16340"/>
    <n v="268522"/>
    <n v="284862"/>
    <n v="284862"/>
    <x v="1"/>
    <x v="414"/>
    <n v="330000"/>
    <n v="1708"/>
    <n v="141"/>
    <x v="0"/>
    <s v="WARRANTY DEED"/>
    <n v="1"/>
    <x v="22"/>
    <x v="1"/>
    <x v="1"/>
    <m/>
    <n v="2840"/>
    <n v="32"/>
    <x v="0"/>
    <x v="0"/>
    <n v="4012"/>
    <m/>
    <m/>
    <m/>
    <m/>
    <s v="CAMPBELL LEOPOLD"/>
    <s v="CAMPBELL LINDA"/>
    <s v="782 E BISMARK ST"/>
    <s v="HERNANDO FL 34442"/>
  </r>
  <r>
    <x v="4003"/>
    <s v="18E17S320030  03520 0060"/>
    <s v="7492"/>
    <s v="PINE RIDGE UNITS 3 &amp; 4"/>
    <s v="0100"/>
    <s v="Single Family Residential"/>
    <s v="11"/>
    <s v="18S"/>
    <s v="18E"/>
    <s v="1.0 TO 2.5 ACRES HIGH"/>
    <x v="0"/>
    <n v="76570"/>
    <n v="1.76"/>
    <s v="000X"/>
    <n v="4749"/>
    <s v="N"/>
    <x v="107"/>
    <s v="WAY"/>
    <m/>
    <s v="BEVERLY HILLS"/>
    <m/>
    <s v="PINE RIDGE UNIT 3 PB 8 PG 51 LOT 6 BLK 352"/>
    <n v="265656"/>
    <n v="21970"/>
    <n v="243686"/>
    <n v="214329"/>
    <n v="189329"/>
    <x v="0"/>
    <x v="1259"/>
    <n v="285000"/>
    <n v="2712"/>
    <n v="1002"/>
    <x v="0"/>
    <s v="WARRANTY DEED"/>
    <n v="1"/>
    <x v="5"/>
    <x v="1"/>
    <x v="1"/>
    <m/>
    <n v="2709"/>
    <n v="32"/>
    <x v="0"/>
    <x v="0"/>
    <n v="3710"/>
    <m/>
    <m/>
    <m/>
    <m/>
    <s v="CROYLE DAVID C"/>
    <s v="HAND ELLEN"/>
    <s v="4749 N MANGROVE WAY"/>
    <s v="BEVERLY HILLS FL 34465"/>
  </r>
  <r>
    <x v="4004"/>
    <s v="18E17S320030  03530 0030"/>
    <s v="7492"/>
    <s v="PINE RIDGE UNITS 3 &amp; 4"/>
    <s v="0100"/>
    <s v="Single Family Residential"/>
    <s v="11"/>
    <s v="18S"/>
    <s v="18E"/>
    <s v="STANDARD"/>
    <x v="0"/>
    <n v="53334"/>
    <n v="1.22"/>
    <s v="000X"/>
    <n v="4948"/>
    <s v="N"/>
    <x v="106"/>
    <s v="LOOP"/>
    <m/>
    <s v="BEVERLY HILLS"/>
    <m/>
    <s v="PINE RIDGE UNIT 3 PB 8 PG 51 LOT 3 BLK 353"/>
    <n v="205061"/>
    <n v="19590"/>
    <n v="185471"/>
    <n v="143329"/>
    <n v="118329"/>
    <x v="0"/>
    <x v="921"/>
    <n v="85000"/>
    <n v="891"/>
    <n v="8"/>
    <x v="0"/>
    <s v="WARRANTY DEED"/>
    <n v="1"/>
    <x v="48"/>
    <x v="1"/>
    <x v="0"/>
    <m/>
    <n v="2108"/>
    <n v="34"/>
    <x v="0"/>
    <x v="0"/>
    <n v="3251"/>
    <m/>
    <m/>
    <m/>
    <m/>
    <s v="KRIEGER ROGER B"/>
    <s v="KRIEGER KAY"/>
    <s v="4948 N MULBERRY LOOP"/>
    <s v="BEVERLY HILLS FL 34465"/>
  </r>
  <r>
    <x v="4005"/>
    <s v="18E17S320030  03540 0170"/>
    <s v="7492"/>
    <s v="PINE RIDGE UNITS 3 &amp; 4"/>
    <s v="0000"/>
    <s v="Vacant Residential"/>
    <s v="11"/>
    <s v="18S"/>
    <s v="18E"/>
    <s v="STANDARD"/>
    <x v="1"/>
    <n v="51815"/>
    <n v="1.19"/>
    <s v="000X"/>
    <n v="4951"/>
    <s v="N"/>
    <x v="106"/>
    <s v="LOOP"/>
    <m/>
    <s v="BEVERLY HILLS"/>
    <m/>
    <s v="PINE RIDGE UNIT 3 PB 8 PG 51 LOT 17 BLK 354 "/>
    <n v="19030"/>
    <n v="19030"/>
    <n v="0"/>
    <n v="19030"/>
    <n v="19030"/>
    <x v="1"/>
    <x v="23"/>
    <m/>
    <m/>
    <m/>
    <x v="2"/>
    <m/>
    <m/>
    <x v="6"/>
    <x v="2"/>
    <x v="2"/>
    <m/>
    <m/>
    <m/>
    <x v="2"/>
    <x v="1"/>
    <n v="0"/>
    <m/>
    <m/>
    <m/>
    <m/>
    <s v="MOURAD EDDY &amp; SHOSHANA"/>
    <m/>
    <s v="915 CEDARHURST ST"/>
    <s v="VALLEY STREAM NY 11581"/>
  </r>
  <r>
    <x v="4006"/>
    <s v="18E17S320030  03470 0040"/>
    <s v="7492"/>
    <s v="PINE RIDGE UNITS 3 &amp; 4"/>
    <s v="0100"/>
    <s v="Single Family Residential"/>
    <s v="11"/>
    <s v="18S"/>
    <s v="18E"/>
    <s v="STANDARD"/>
    <x v="0"/>
    <n v="44702"/>
    <n v="1.03"/>
    <s v="000X"/>
    <n v="1814"/>
    <s v="W"/>
    <x v="152"/>
    <s v="DR"/>
    <m/>
    <s v="BEVERLY HILLS"/>
    <m/>
    <s v="PINE RIDGE UNIT 3 PB 8 PG 51 LOT 4 BLK 347"/>
    <n v="260407"/>
    <n v="16420"/>
    <n v="243987"/>
    <n v="194356"/>
    <n v="169356"/>
    <x v="0"/>
    <x v="308"/>
    <n v="18200"/>
    <n v="1156"/>
    <n v="1223"/>
    <x v="1"/>
    <s v="FROM DEVELOPERS"/>
    <n v="1"/>
    <x v="22"/>
    <x v="1"/>
    <x v="0"/>
    <m/>
    <n v="2461"/>
    <n v="32"/>
    <x v="0"/>
    <x v="0"/>
    <n v="3311"/>
    <m/>
    <m/>
    <m/>
    <m/>
    <s v="CASTELAR NEPHTHALI L"/>
    <s v="CASTELAR NONILA S"/>
    <s v="1814 W MESA VERDE DR"/>
    <s v="BEVERLY HILLS FL 34465 3100"/>
  </r>
  <r>
    <x v="4007"/>
    <s v="18E17S320030  03470 0050"/>
    <s v="7492"/>
    <s v="PINE RIDGE UNITS 3 &amp; 4"/>
    <s v="0000"/>
    <s v="Vacant Residential"/>
    <s v="11"/>
    <s v="18S"/>
    <s v="18E"/>
    <s v="STANDARD"/>
    <x v="1"/>
    <n v="44866"/>
    <n v="1.03"/>
    <s v="000X"/>
    <n v="1782"/>
    <s v="W"/>
    <x v="152"/>
    <s v="DR"/>
    <m/>
    <s v="BEVERLY HILLS"/>
    <m/>
    <s v="PINE RIDGE UNIT 3 PB 8 PG 51 LOT 5 BLK 347 "/>
    <n v="16480"/>
    <n v="16480"/>
    <n v="0"/>
    <n v="16480"/>
    <n v="16480"/>
    <x v="1"/>
    <x v="797"/>
    <n v="18200"/>
    <n v="1164"/>
    <n v="1216"/>
    <x v="1"/>
    <s v="FROM DEVELOPERS"/>
    <m/>
    <x v="6"/>
    <x v="2"/>
    <x v="2"/>
    <m/>
    <m/>
    <m/>
    <x v="2"/>
    <x v="1"/>
    <n v="0"/>
    <m/>
    <m/>
    <m/>
    <m/>
    <s v="MACATO BENJAMIN F &amp; ARLENE A"/>
    <m/>
    <s v="231 LINCOLN LANE"/>
    <s v="WHEELING IL 60090 5014"/>
  </r>
  <r>
    <x v="4008"/>
    <s v="18E17S320030  03470 0190"/>
    <s v="7492"/>
    <s v="PINE RIDGE UNITS 3 &amp; 4"/>
    <s v="0000"/>
    <s v="Vacant Residential"/>
    <s v="11"/>
    <s v="18S"/>
    <s v="18E"/>
    <s v="STANDARD"/>
    <x v="1"/>
    <n v="45370"/>
    <n v="1.04"/>
    <s v="000X"/>
    <n v="4446"/>
    <s v="N"/>
    <x v="105"/>
    <s v="DR"/>
    <m/>
    <s v="BEVERLY HILLS"/>
    <m/>
    <s v="PINE RIDGE UNIT 3 PB 8 PG 51 LOT 19 BLK 347"/>
    <n v="16670"/>
    <n v="16670"/>
    <n v="0"/>
    <n v="16670"/>
    <n v="16670"/>
    <x v="1"/>
    <x v="267"/>
    <n v="18000"/>
    <n v="1241"/>
    <n v="2493"/>
    <x v="1"/>
    <s v="FROM DEVELOPERS"/>
    <m/>
    <x v="6"/>
    <x v="2"/>
    <x v="2"/>
    <m/>
    <m/>
    <m/>
    <x v="2"/>
    <x v="1"/>
    <n v="0"/>
    <m/>
    <m/>
    <m/>
    <m/>
    <s v="CHANGCO ELLEN L"/>
    <s v="SAGANA LEILA L"/>
    <s v="90 BARTLEY RD"/>
    <s v="PITTSBURGH PA 15241"/>
  </r>
  <r>
    <x v="4009"/>
    <s v="18E17S320030  03470 0220"/>
    <s v="7492"/>
    <s v="PINE RIDGE UNITS 3 &amp; 4"/>
    <s v="0000"/>
    <s v="Vacant Residential"/>
    <s v="11"/>
    <s v="18S"/>
    <s v="18E"/>
    <s v="1.0 TO 2.5 ACRES HIGH"/>
    <x v="1"/>
    <n v="77149"/>
    <n v="1.77"/>
    <s v="000X"/>
    <n v="4400"/>
    <s v="N"/>
    <x v="105"/>
    <s v="DR"/>
    <m/>
    <s v="BEVERLY HILLS"/>
    <m/>
    <s v="PINE RIDGE UNIT 3 PB 8 PG 51 LOT 22 BLK 347 "/>
    <n v="22140"/>
    <n v="22140"/>
    <n v="0"/>
    <n v="22140"/>
    <n v="22140"/>
    <x v="1"/>
    <x v="43"/>
    <n v="85000"/>
    <n v="1835"/>
    <n v="2354"/>
    <x v="1"/>
    <s v="SALE / MORE THAN 1 PARCEL"/>
    <m/>
    <x v="6"/>
    <x v="2"/>
    <x v="2"/>
    <m/>
    <m/>
    <m/>
    <x v="2"/>
    <x v="1"/>
    <n v="0"/>
    <m/>
    <m/>
    <m/>
    <m/>
    <s v="CANO NILDA C"/>
    <m/>
    <s v="5580 N TUCSON TER"/>
    <s v="BEVERLY HILLS FL 34465"/>
  </r>
  <r>
    <x v="4010"/>
    <s v="18E17S320030  03490 0010"/>
    <s v="7492"/>
    <s v="PINE RIDGE UNITS 3 &amp; 4"/>
    <s v="0100"/>
    <s v="Single Family Residential"/>
    <s v="11"/>
    <s v="18S"/>
    <s v="18E"/>
    <s v="STANDARD"/>
    <x v="0"/>
    <n v="46722"/>
    <n v="1.07"/>
    <s v="000X"/>
    <n v="4640"/>
    <s v="N"/>
    <x v="113"/>
    <s v="LOOP"/>
    <m/>
    <s v="BEVERLY HILLS"/>
    <m/>
    <s v="PINE RIDGE UNIT 3 PB 8 PG 51 LOT 1 BLK 349"/>
    <n v="226328"/>
    <n v="17160"/>
    <n v="209168"/>
    <n v="169674"/>
    <n v="144674"/>
    <x v="0"/>
    <x v="175"/>
    <n v="12000"/>
    <n v="1442"/>
    <n v="1271"/>
    <x v="1"/>
    <s v="WARRANTY DEED"/>
    <n v="1"/>
    <x v="24"/>
    <x v="7"/>
    <x v="0"/>
    <m/>
    <n v="2182"/>
    <n v="32"/>
    <x v="1"/>
    <x v="0"/>
    <n v="3067"/>
    <m/>
    <m/>
    <m/>
    <m/>
    <s v="HOWARD JOHN"/>
    <s v="HOWARD KAY"/>
    <s v="4640 N RUSHMORE LOOP"/>
    <s v="BEVERLY HILLS FL 34465"/>
  </r>
  <r>
    <x v="4011"/>
    <s v="18E17S320030  03510 0010"/>
    <s v="7492"/>
    <s v="PINE RIDGE UNITS 3 &amp; 4"/>
    <s v="0100"/>
    <s v="Single Family Residential"/>
    <s v="11"/>
    <s v="18S"/>
    <s v="18E"/>
    <s v="STANDARD"/>
    <x v="0"/>
    <n v="52412"/>
    <n v="1.2"/>
    <s v="000X"/>
    <n v="4749"/>
    <s v="N"/>
    <x v="106"/>
    <s v="LOOP"/>
    <m/>
    <s v="BEVERLY HILLS"/>
    <m/>
    <s v="PINE RIDGE UNIT 3 PB 8 PG 51 LOT 1 BLK 351"/>
    <n v="209227"/>
    <n v="19250"/>
    <n v="189977"/>
    <n v="154107"/>
    <n v="129107"/>
    <x v="0"/>
    <x v="107"/>
    <n v="204000"/>
    <n v="2221"/>
    <n v="538"/>
    <x v="0"/>
    <s v="WARRANTY DEED"/>
    <n v="1"/>
    <x v="7"/>
    <x v="1"/>
    <x v="0"/>
    <m/>
    <n v="1884"/>
    <n v="32"/>
    <x v="0"/>
    <x v="0"/>
    <n v="2855"/>
    <m/>
    <m/>
    <m/>
    <m/>
    <s v="KLEFTIS NICHOLAS G"/>
    <m/>
    <s v="4749 N MULBERRY LP"/>
    <s v="BEVERLY HILLS FL 34465"/>
  </r>
  <r>
    <x v="4012"/>
    <s v="18E17S320030  03540 0040"/>
    <s v="7492"/>
    <s v="PINE RIDGE UNITS 3 &amp; 4"/>
    <s v="0100"/>
    <s v="Single Family Residential"/>
    <s v="11"/>
    <s v="18S"/>
    <s v="18E"/>
    <s v="STANDARD"/>
    <x v="0"/>
    <n v="44182"/>
    <n v="1.01"/>
    <s v="000X"/>
    <n v="1810"/>
    <s v="W"/>
    <x v="11"/>
    <s v="BLVD"/>
    <m/>
    <s v="BEVERLY HILLS"/>
    <m/>
    <s v="PINE RIDGE UNIT 3 PB 8 PG 51 LOT 4 BLK 354 "/>
    <n v="222784"/>
    <n v="16230"/>
    <n v="206554"/>
    <n v="222784"/>
    <n v="222784"/>
    <x v="0"/>
    <x v="1073"/>
    <n v="287000"/>
    <n v="3034"/>
    <n v="502"/>
    <x v="0"/>
    <s v="WARRANTY DEED"/>
    <n v="1"/>
    <x v="21"/>
    <x v="1"/>
    <x v="0"/>
    <n v="1"/>
    <n v="2012"/>
    <n v="32"/>
    <x v="0"/>
    <x v="0"/>
    <n v="2842"/>
    <m/>
    <m/>
    <m/>
    <m/>
    <s v="GARRITY TERRI A"/>
    <m/>
    <s v="1810 W PINE RIDGE BLVD"/>
    <s v="BEVERLY HILLS FL 34465"/>
  </r>
  <r>
    <x v="4013"/>
    <s v="18E17S320030  03540 0080"/>
    <s v="7492"/>
    <s v="PINE RIDGE UNITS 3 &amp; 4"/>
    <s v="0100"/>
    <s v="Single Family Residential"/>
    <s v="11"/>
    <s v="18S"/>
    <s v="18E"/>
    <s v="STANDARD"/>
    <x v="0"/>
    <n v="49759"/>
    <n v="1.1399999999999999"/>
    <s v="000X"/>
    <n v="1694"/>
    <s v="W"/>
    <x v="11"/>
    <s v="BLVD"/>
    <m/>
    <s v="BEVERLY HILLS"/>
    <m/>
    <s v="PINE RIDGE UNIT 3 PB 8 PG 51 LOT 8 BLK 354"/>
    <n v="205254"/>
    <n v="18280"/>
    <n v="186974"/>
    <n v="142025"/>
    <n v="117025"/>
    <x v="0"/>
    <x v="1260"/>
    <n v="185000"/>
    <n v="2690"/>
    <n v="2194"/>
    <x v="0"/>
    <s v="WARRANTY DEED"/>
    <n v="1"/>
    <x v="1"/>
    <x v="1"/>
    <x v="0"/>
    <m/>
    <n v="2091"/>
    <n v="32"/>
    <x v="0"/>
    <x v="0"/>
    <n v="2867"/>
    <m/>
    <m/>
    <m/>
    <m/>
    <s v="MORGAN CHARLES A"/>
    <s v="MORGAN DOROTHY E"/>
    <s v="1694 W PINE RIDGE BLVD"/>
    <s v="BEVERLY HILLS FL 34465"/>
  </r>
  <r>
    <x v="4014"/>
    <s v="18E17S320030  03540 0130"/>
    <s v="7492"/>
    <s v="PINE RIDGE UNITS 3 &amp; 4"/>
    <s v="0100"/>
    <s v="Single Family Residential"/>
    <s v="11"/>
    <s v="18S"/>
    <s v="18E"/>
    <s v="STANDARD"/>
    <x v="0"/>
    <n v="49004"/>
    <n v="1.1200000000000001"/>
    <s v="000X"/>
    <n v="4991"/>
    <s v="N"/>
    <x v="106"/>
    <s v="LOOP"/>
    <m/>
    <s v="BEVERLY HILLS"/>
    <m/>
    <s v="PINE RIDGE UNIT 3 PB 8 PG 51 LOT 13 BLK 354"/>
    <n v="329387"/>
    <n v="18000"/>
    <n v="311387"/>
    <n v="271708"/>
    <n v="246708"/>
    <x v="0"/>
    <x v="1112"/>
    <n v="189000"/>
    <n v="2728"/>
    <n v="191"/>
    <x v="0"/>
    <s v="WARRANTY DEED"/>
    <n v="1"/>
    <x v="21"/>
    <x v="1"/>
    <x v="0"/>
    <m/>
    <n v="2732"/>
    <n v="32"/>
    <x v="1"/>
    <x v="0"/>
    <n v="4176"/>
    <m/>
    <m/>
    <m/>
    <m/>
    <s v="HYDE JOHN L SR"/>
    <s v="HYDE CATHERINE O"/>
    <s v="4991 N MULBERRY LOOP"/>
    <s v="BEVERLY HILLS FL 34465"/>
  </r>
  <r>
    <x v="4015"/>
    <s v="18E17S320030  03470 0030"/>
    <s v="7492"/>
    <s v="PINE RIDGE UNITS 3 &amp; 4"/>
    <s v="0000"/>
    <s v="Vacant Residential"/>
    <s v="11"/>
    <s v="18S"/>
    <s v="18E"/>
    <s v="STANDARD"/>
    <x v="1"/>
    <n v="44537"/>
    <n v="1.02"/>
    <s v="000X"/>
    <n v="1848"/>
    <s v="W"/>
    <x v="152"/>
    <s v="DR"/>
    <m/>
    <s v="BEVERLY HILLS"/>
    <m/>
    <s v="PINE RIDGE UNIT 3 PB 8 PG 51 LOT 3 BLK 347"/>
    <n v="16360"/>
    <n v="16360"/>
    <n v="0"/>
    <n v="16360"/>
    <n v="16360"/>
    <x v="1"/>
    <x v="582"/>
    <n v="22300"/>
    <n v="849"/>
    <n v="2194"/>
    <x v="1"/>
    <s v="UNDEFINED"/>
    <m/>
    <x v="6"/>
    <x v="2"/>
    <x v="2"/>
    <m/>
    <m/>
    <m/>
    <x v="2"/>
    <x v="1"/>
    <n v="0"/>
    <m/>
    <m/>
    <m/>
    <m/>
    <s v="KIM SUNG WUN"/>
    <s v="SUNG WUN KIM LIVING TRUST"/>
    <s v="2132 SHERMER RD"/>
    <s v="GLENVIEW NAS IL 60026"/>
  </r>
  <r>
    <x v="4016"/>
    <s v="18E17S320030  03470 0150"/>
    <s v="7492"/>
    <s v="PINE RIDGE UNITS 3 &amp; 4"/>
    <s v="0100"/>
    <s v="Single Family Residential"/>
    <s v="11"/>
    <s v="18S"/>
    <s v="18E"/>
    <s v="STANDARD"/>
    <x v="0"/>
    <n v="44203"/>
    <n v="1.01"/>
    <s v="000X"/>
    <n v="1884"/>
    <s v="W"/>
    <x v="109"/>
    <s v="DR"/>
    <m/>
    <s v="BEVERLY HILLS"/>
    <m/>
    <s v="PINE RIDGE UNIT 3 PB 8 PG 51 LOT 15 BLK 347"/>
    <n v="269065"/>
    <n v="16240"/>
    <n v="252825"/>
    <n v="233472"/>
    <n v="208472"/>
    <x v="0"/>
    <x v="401"/>
    <n v="16500"/>
    <n v="2653"/>
    <n v="801"/>
    <x v="1"/>
    <s v="WARRANTY DEED"/>
    <n v="1"/>
    <x v="28"/>
    <x v="1"/>
    <x v="0"/>
    <m/>
    <n v="2404"/>
    <n v="32"/>
    <x v="1"/>
    <x v="0"/>
    <n v="3046"/>
    <m/>
    <m/>
    <m/>
    <m/>
    <s v="GUNTER FRANK"/>
    <s v="GUNTER HELEN M"/>
    <s v="1884 W IVORYWOOD DR"/>
    <s v="BEVERLY HILLS FL 34465"/>
  </r>
  <r>
    <x v="4017"/>
    <s v="18E17S320030  03470 0200"/>
    <s v="7492"/>
    <s v="PINE RIDGE UNITS 3 &amp; 4"/>
    <s v="0000"/>
    <s v="Vacant Residential"/>
    <s v="11"/>
    <s v="18S"/>
    <s v="18E"/>
    <s v="STANDARD"/>
    <x v="1"/>
    <n v="43367"/>
    <n v="1"/>
    <s v="000X"/>
    <n v="4422"/>
    <s v="N"/>
    <x v="105"/>
    <s v="DR"/>
    <m/>
    <s v="BEVERLY HILLS"/>
    <m/>
    <s v="PINE RIDGE UNIT 3 PB 8 PG 51 LOT 20 BLK 347 "/>
    <n v="15930"/>
    <n v="15930"/>
    <n v="0"/>
    <n v="15930"/>
    <n v="15930"/>
    <x v="1"/>
    <x v="201"/>
    <n v="19900"/>
    <n v="1669"/>
    <n v="1700"/>
    <x v="1"/>
    <s v="WARRANTY DEED"/>
    <m/>
    <x v="6"/>
    <x v="2"/>
    <x v="2"/>
    <m/>
    <m/>
    <m/>
    <x v="2"/>
    <x v="1"/>
    <n v="0"/>
    <m/>
    <m/>
    <m/>
    <m/>
    <s v="DE MICELI VINCENT R &amp; KAREN M"/>
    <m/>
    <s v="33 WHITE ROCK BLVD"/>
    <s v="OAK RIDGE NJ 07438"/>
  </r>
  <r>
    <x v="4018"/>
    <s v="18E17S320030  03480 0190"/>
    <s v="7492"/>
    <s v="PINE RIDGE UNITS 3 &amp; 4"/>
    <s v="0100"/>
    <s v="Single Family Residential"/>
    <s v="11"/>
    <s v="18S"/>
    <s v="18E"/>
    <s v="STANDARD"/>
    <x v="0"/>
    <n v="45150"/>
    <n v="1.04"/>
    <s v="000X"/>
    <n v="4415"/>
    <s v="N"/>
    <x v="105"/>
    <s v="DR"/>
    <m/>
    <s v="BEVERLY HILLS"/>
    <m/>
    <s v="PINE RIDGE UNIT 3 PB 8 PG 51 LOT 19 BLK 348"/>
    <n v="161445"/>
    <n v="16580"/>
    <n v="144865"/>
    <n v="161445"/>
    <n v="161445"/>
    <x v="0"/>
    <x v="931"/>
    <n v="157000"/>
    <n v="3128"/>
    <n v="713"/>
    <x v="0"/>
    <s v="WARRANTY DEED"/>
    <n v="1"/>
    <x v="2"/>
    <x v="1"/>
    <x v="0"/>
    <m/>
    <n v="1978"/>
    <n v="34"/>
    <x v="1"/>
    <x v="0"/>
    <n v="2480"/>
    <m/>
    <m/>
    <m/>
    <m/>
    <s v="KRIEPS LAURENCE"/>
    <s v="HAMILTON RUTH M"/>
    <s v="PO BOX 640427"/>
    <s v="BEVERLY HILLS FL 34464"/>
  </r>
  <r>
    <x v="4019"/>
    <s v="18E17S320030  03490 0030"/>
    <s v="7492"/>
    <s v="PINE RIDGE UNITS 3 &amp; 4"/>
    <s v="0100"/>
    <s v="Single Family Residential"/>
    <s v="11"/>
    <s v="18S"/>
    <s v="18E"/>
    <s v="STANDARD"/>
    <x v="0"/>
    <n v="47983"/>
    <n v="1.1000000000000001"/>
    <s v="000X"/>
    <n v="4588"/>
    <s v="N"/>
    <x v="113"/>
    <s v="LOOP"/>
    <m/>
    <s v="BEVERLY HILLS"/>
    <m/>
    <s v="PINE RIDGE UNIT 3 PB 8 PG 51 LOT 3 BLK 349"/>
    <n v="141837"/>
    <n v="17620"/>
    <n v="124217"/>
    <n v="94896"/>
    <n v="69896"/>
    <x v="0"/>
    <x v="541"/>
    <n v="85000"/>
    <n v="752"/>
    <n v="1429"/>
    <x v="0"/>
    <s v="WARRANTY DEED"/>
    <n v="1"/>
    <x v="25"/>
    <x v="1"/>
    <x v="0"/>
    <m/>
    <n v="1641"/>
    <n v="32"/>
    <x v="1"/>
    <x v="0"/>
    <n v="2348"/>
    <m/>
    <m/>
    <m/>
    <m/>
    <s v="SHERIDAN CHRISTINE E"/>
    <m/>
    <s v="231 NW HWY 19 ROOM 222"/>
    <s v="CRYSTAL RIVER FL 34428"/>
  </r>
  <r>
    <x v="4020"/>
    <s v="18E17S320030  03490 0100"/>
    <s v="7492"/>
    <s v="PINE RIDGE UNITS 3 &amp; 4"/>
    <s v="0000"/>
    <s v="Vacant Residential"/>
    <s v="11"/>
    <s v="18S"/>
    <s v="18E"/>
    <s v="STANDARD"/>
    <x v="1"/>
    <n v="49011"/>
    <n v="1.1299999999999999"/>
    <s v="000X"/>
    <n v="1588"/>
    <s v="W"/>
    <x v="109"/>
    <s v="DR"/>
    <m/>
    <s v="BEVERLY HILLS"/>
    <m/>
    <s v="PINE RIDGE UNIT 3 PB 8 PG 51 LOT 10 BLK 349 "/>
    <n v="18000"/>
    <n v="18000"/>
    <n v="0"/>
    <n v="18000"/>
    <n v="18000"/>
    <x v="1"/>
    <x v="48"/>
    <n v="22000"/>
    <n v="1495"/>
    <n v="1125"/>
    <x v="1"/>
    <s v="FROM DEVELOPERS"/>
    <m/>
    <x v="6"/>
    <x v="2"/>
    <x v="2"/>
    <m/>
    <m/>
    <m/>
    <x v="2"/>
    <x v="1"/>
    <n v="0"/>
    <m/>
    <m/>
    <m/>
    <m/>
    <s v="SALOKA JOHN &amp; DARINA"/>
    <m/>
    <s v="4 MAPLE RD"/>
    <s v="WILMINGTON MA 01887"/>
  </r>
  <r>
    <x v="4021"/>
    <s v="18E17S320030  03510 0030"/>
    <s v="7492"/>
    <s v="PINE RIDGE UNITS 3 &amp; 4"/>
    <s v="0100"/>
    <s v="Single Family Residential"/>
    <s v="11"/>
    <s v="18S"/>
    <s v="18E"/>
    <s v="STANDARD"/>
    <x v="0"/>
    <n v="50771"/>
    <n v="1.17"/>
    <s v="000X"/>
    <n v="4691"/>
    <s v="N"/>
    <x v="106"/>
    <s v="LOOP"/>
    <m/>
    <s v="BEVERLY HILLS"/>
    <m/>
    <s v="PINE RIDGE UNIT 3 PB 8 PG 51 LOT 3 BLK 351"/>
    <n v="256319"/>
    <n v="18650"/>
    <n v="237669"/>
    <n v="239541"/>
    <n v="214541"/>
    <x v="0"/>
    <x v="1261"/>
    <n v="257000"/>
    <n v="2748"/>
    <n v="2200"/>
    <x v="0"/>
    <s v="WARRANTY DEED"/>
    <n v="1"/>
    <x v="28"/>
    <x v="1"/>
    <x v="0"/>
    <m/>
    <n v="2246"/>
    <n v="32"/>
    <x v="1"/>
    <x v="0"/>
    <n v="3452"/>
    <m/>
    <m/>
    <m/>
    <m/>
    <s v="ARCHER MARTIN H"/>
    <s v="ARCHER MARLENE L"/>
    <s v="4691 N MULBERRY LOOP"/>
    <s v="BEVERLY HILLS FL 34465"/>
  </r>
  <r>
    <x v="4022"/>
    <s v="18E17S320030  03510 0170"/>
    <s v="7492"/>
    <s v="PINE RIDGE UNITS 3 &amp; 4"/>
    <s v="0100"/>
    <s v="Single Family Residential"/>
    <s v="11"/>
    <s v="18S"/>
    <s v="18E"/>
    <s v="STANDARD"/>
    <x v="0"/>
    <n v="48604"/>
    <n v="1.1200000000000001"/>
    <s v="000X"/>
    <n v="4719"/>
    <s v="N"/>
    <x v="105"/>
    <s v="DR"/>
    <m/>
    <s v="BEVERLY HILLS"/>
    <m/>
    <s v="PINE RIDGE UNIT 3 PB 8 PG 51 LOT 17 BLK 351"/>
    <n v="159390"/>
    <n v="17850"/>
    <n v="141540"/>
    <n v="159390"/>
    <n v="159390"/>
    <x v="1"/>
    <x v="530"/>
    <n v="152000"/>
    <n v="2394"/>
    <n v="822"/>
    <x v="0"/>
    <s v="WARRANTY DEED"/>
    <n v="1"/>
    <x v="26"/>
    <x v="1"/>
    <x v="0"/>
    <m/>
    <n v="1773"/>
    <n v="32"/>
    <x v="1"/>
    <x v="0"/>
    <n v="2478"/>
    <m/>
    <m/>
    <m/>
    <m/>
    <s v="JEANS JOHN F"/>
    <s v="JEANS DELORES KAY"/>
    <s v="4437 W ROCKY LN"/>
    <s v="BEVERLY HILLS FL 34465 2114"/>
  </r>
  <r>
    <x v="4023"/>
    <s v="18E17S320030  03520 0030"/>
    <s v="7492"/>
    <s v="PINE RIDGE UNITS 3 &amp; 4"/>
    <s v="0100"/>
    <s v="Single Family Residential"/>
    <s v="11"/>
    <s v="18S"/>
    <s v="18E"/>
    <s v="STANDARD"/>
    <x v="0"/>
    <n v="46441"/>
    <n v="1.07"/>
    <s v="000X"/>
    <n v="4704"/>
    <s v="N"/>
    <x v="112"/>
    <s v="WAY"/>
    <m/>
    <s v="BEVERLY HILLS"/>
    <m/>
    <s v="PINE RIDGE UNIT 3 PB 8 PG 51 LOT 3 BLK 352"/>
    <n v="188002"/>
    <n v="17060"/>
    <n v="170942"/>
    <n v="136611"/>
    <n v="111611"/>
    <x v="0"/>
    <x v="672"/>
    <n v="230000"/>
    <n v="2096"/>
    <n v="1711"/>
    <x v="0"/>
    <s v="WARRANTY DEED"/>
    <n v="1"/>
    <x v="16"/>
    <x v="1"/>
    <x v="0"/>
    <n v="1"/>
    <n v="1839"/>
    <n v="32"/>
    <x v="0"/>
    <x v="0"/>
    <n v="2619"/>
    <m/>
    <m/>
    <m/>
    <m/>
    <s v="PAOLI JOSEPH"/>
    <s v="PAOLI TERESA L"/>
    <s v="4704 N MAPLEVIEW WAY"/>
    <s v="BEVERLY HILLS FL 34465"/>
  </r>
  <r>
    <x v="4024"/>
    <s v="18E17S320030  03540 0210"/>
    <s v="7492"/>
    <s v="PINE RIDGE UNITS 3 &amp; 4"/>
    <s v="0000"/>
    <s v="Vacant Residential"/>
    <s v="11"/>
    <s v="18S"/>
    <s v="18E"/>
    <s v="1.0 TO 2.5 ACRES HIGH"/>
    <x v="1"/>
    <n v="62821"/>
    <n v="1.44"/>
    <s v="000X"/>
    <n v="4911"/>
    <s v="N"/>
    <x v="106"/>
    <s v="LOOP"/>
    <m/>
    <s v="BEVERLY HILLS"/>
    <m/>
    <s v="PINE RIDGE UNIT 3 PB 8 PG 51 LOT 21 BLK 354"/>
    <n v="18030"/>
    <n v="18030"/>
    <n v="0"/>
    <n v="18030"/>
    <n v="18030"/>
    <x v="1"/>
    <x v="23"/>
    <m/>
    <m/>
    <m/>
    <x v="2"/>
    <m/>
    <m/>
    <x v="6"/>
    <x v="2"/>
    <x v="2"/>
    <m/>
    <m/>
    <m/>
    <x v="2"/>
    <x v="1"/>
    <n v="0"/>
    <m/>
    <m/>
    <m/>
    <m/>
    <s v="UNGER SVEN &amp; THIES"/>
    <s v="UNGER &amp; BRITTA UNGER ROEWE"/>
    <s v="GOPPELTWEG 2"/>
    <s v=" 22393 GERMANY"/>
  </r>
  <r>
    <x v="4025"/>
    <s v="18E17S320030  03540 0230"/>
    <s v="7492"/>
    <s v="PINE RIDGE UNITS 3 &amp; 4"/>
    <s v="0100"/>
    <s v="Single Family Residential"/>
    <s v="11"/>
    <s v="18S"/>
    <s v="18E"/>
    <s v="1.0 TO 2.5 ACRES HIGH"/>
    <x v="0"/>
    <n v="70437"/>
    <n v="1.62"/>
    <s v="000X"/>
    <n v="4881"/>
    <s v="N"/>
    <x v="106"/>
    <s v="LOOP"/>
    <m/>
    <s v="BEVERLY HILLS"/>
    <m/>
    <s v="PINE RIDGE UNIT 3 PB 8 PG 51 LOT 23 BLK 354"/>
    <n v="184216"/>
    <n v="20210"/>
    <n v="164006"/>
    <n v="130959"/>
    <n v="105959"/>
    <x v="0"/>
    <x v="464"/>
    <n v="35000"/>
    <n v="2106"/>
    <n v="219"/>
    <x v="0"/>
    <s v="SAME FAMILY/DEED FOL"/>
    <n v="1"/>
    <x v="48"/>
    <x v="3"/>
    <x v="0"/>
    <m/>
    <n v="2118"/>
    <n v="32"/>
    <x v="0"/>
    <x v="0"/>
    <n v="2801"/>
    <m/>
    <m/>
    <m/>
    <m/>
    <s v="HOPFENMUELLER FRANK"/>
    <m/>
    <s v="4881 N MULBERRY LP"/>
    <s v="BEVERLY HILLS FL 34465"/>
  </r>
  <r>
    <x v="4026"/>
    <s v="18E17S320030  03540 0290"/>
    <s v="7492"/>
    <s v="PINE RIDGE UNITS 3 &amp; 4"/>
    <s v="0100"/>
    <s v="Single Family Residential"/>
    <s v="11"/>
    <s v="18S"/>
    <s v="18E"/>
    <s v="STANDARD"/>
    <x v="0"/>
    <n v="48725"/>
    <n v="1.1200000000000001"/>
    <s v="000X"/>
    <n v="4825"/>
    <s v="N"/>
    <x v="105"/>
    <s v="DR"/>
    <m/>
    <s v="BEVERLY HILLS"/>
    <m/>
    <s v="PINE RIDGE UNIT 3 PB 8 PG 51 LOT 29 BLK 354"/>
    <n v="255123"/>
    <n v="17900"/>
    <n v="237223"/>
    <n v="194103"/>
    <n v="169103"/>
    <x v="0"/>
    <x v="258"/>
    <n v="12000"/>
    <n v="1487"/>
    <n v="1283"/>
    <x v="1"/>
    <s v="WARRANTY DEED"/>
    <n v="1"/>
    <x v="22"/>
    <x v="1"/>
    <x v="1"/>
    <m/>
    <n v="2474"/>
    <n v="32"/>
    <x v="1"/>
    <x v="0"/>
    <n v="3469"/>
    <m/>
    <m/>
    <m/>
    <m/>
    <s v="PHILLIPS GLENN L"/>
    <s v="PHILLIPS DOLORES V"/>
    <s v="4825 N LENA DR"/>
    <s v="BEVERLY HILLS FL 34465"/>
  </r>
  <r>
    <x v="4027"/>
    <s v="18E17S320030  000T0 0210"/>
    <s v="7492"/>
    <s v="PINE RIDGE UNITS 3 &amp; 4"/>
    <s v="9400"/>
    <s v="Rights-of-Way"/>
    <s v="09"/>
    <s v="18S"/>
    <s v="18E"/>
    <s v="OPEN AREA/PARK"/>
    <x v="1"/>
    <n v="37059"/>
    <n v="0.85"/>
    <s v="000X"/>
    <m/>
    <s v="N"/>
    <x v="90"/>
    <s v="DR"/>
    <m/>
    <s v="BEVERLY HILLS"/>
    <m/>
    <s v="PINE RIDGE UNIT 3 PB 8 PG 51 TRACT T-21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28"/>
    <s v="18E17S320030  000T0 0240"/>
    <s v="7492"/>
    <s v="PINE RIDGE UNITS 3 &amp; 4"/>
    <s v="9400"/>
    <s v="Rights-of-Way"/>
    <s v="09"/>
    <s v="18S"/>
    <s v="18E"/>
    <s v="OPEN AREA/PARK"/>
    <x v="1"/>
    <n v="39040"/>
    <n v="0.9"/>
    <s v="000X"/>
    <m/>
    <s v="N"/>
    <x v="86"/>
    <s v="DR"/>
    <m/>
    <s v="BEVERLY HILLS"/>
    <m/>
    <s v="PINE RIDGE UNIT 3 PB 8 PG 51 TRACT T-24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29"/>
    <s v="18E17S320030  000T0 0300"/>
    <s v="7492"/>
    <s v="PINE RIDGE UNITS 3 &amp; 4"/>
    <s v="9400"/>
    <s v="Rights-of-Way"/>
    <s v="35"/>
    <s v="17S"/>
    <s v="18E"/>
    <s v="OPEN AREA/PARK"/>
    <x v="1"/>
    <n v="48095"/>
    <n v="1.1000000000000001"/>
    <s v="000X"/>
    <n v="0"/>
    <s v="W"/>
    <x v="130"/>
    <s v="DR"/>
    <m/>
    <s v="BEVERLY HILLS"/>
    <m/>
    <s v="PINE RIDGE UNIT 3 PB 8 PG 51 TRACT T-30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30"/>
    <s v="18E17S320030  03450 0130"/>
    <s v="7492"/>
    <s v="PINE RIDGE UNITS 3 &amp; 4"/>
    <s v="0000"/>
    <s v="Vacant Residential"/>
    <s v="10"/>
    <s v="18S"/>
    <s v="18E"/>
    <s v="STANDARD"/>
    <x v="1"/>
    <n v="53353"/>
    <n v="1.22"/>
    <s v="000X"/>
    <n v="2105"/>
    <s v="W"/>
    <x v="116"/>
    <s v="DR"/>
    <m/>
    <s v="BEVERLY HILLS"/>
    <m/>
    <s v="PINE RIDGE UNIT 3 PB 8 PG 51 LOT 13 BLK 345"/>
    <n v="19600"/>
    <n v="19600"/>
    <n v="0"/>
    <n v="19600"/>
    <n v="19600"/>
    <x v="1"/>
    <x v="334"/>
    <n v="13000"/>
    <n v="1180"/>
    <n v="1727"/>
    <x v="1"/>
    <s v="WARRANTY DEED"/>
    <m/>
    <x v="6"/>
    <x v="2"/>
    <x v="2"/>
    <m/>
    <m/>
    <m/>
    <x v="2"/>
    <x v="1"/>
    <n v="0"/>
    <m/>
    <m/>
    <m/>
    <m/>
    <s v="PAHLADSINGH RAJENDRA"/>
    <m/>
    <s v="PO BOX 837"/>
    <s v=" NETHERLANDS ANTILLES"/>
  </r>
  <r>
    <x v="4031"/>
    <s v="18E17S320030  000T0 0141"/>
    <s v="7492"/>
    <s v="PINE RIDGE UNITS 3 &amp; 4"/>
    <s v="8600"/>
    <s v="County"/>
    <s v="09"/>
    <s v="18S"/>
    <s v="18E"/>
    <s v="GOVERNMENT"/>
    <x v="0"/>
    <n v="71226"/>
    <n v="1.64"/>
    <s v="000X"/>
    <n v="4785"/>
    <s v="N"/>
    <x v="91"/>
    <s v="BLVD"/>
    <m/>
    <s v="BEVERLY HILLS"/>
    <m/>
    <s v="PINE RIDGE UNIT 3 PB 8 PG 51 PT OF TRACT T-14 "/>
    <n v="329300"/>
    <n v="24280"/>
    <n v="305020"/>
    <n v="329300"/>
    <n v="329300"/>
    <x v="0"/>
    <x v="23"/>
    <m/>
    <m/>
    <m/>
    <x v="2"/>
    <m/>
    <m/>
    <x v="6"/>
    <x v="2"/>
    <x v="2"/>
    <m/>
    <m/>
    <m/>
    <x v="2"/>
    <x v="1"/>
    <n v="5253"/>
    <n v="1992"/>
    <s v="86C"/>
    <n v="5253"/>
    <n v="1"/>
    <s v="CITRUS COUNTY"/>
    <s v="ATTN MANAGEMENT/BUDGET OFFICE"/>
    <s v="3600 W SOVEREIGN PATH STE 266"/>
    <s v="LECANTO FL 34461 7727"/>
  </r>
  <r>
    <x v="4032"/>
    <s v="18E17S320040  02870 0270"/>
    <s v="7492"/>
    <s v="PINE RIDGE UNITS 3 &amp; 4"/>
    <s v="0100"/>
    <s v="Single Family Residential"/>
    <s v="09"/>
    <s v="18S"/>
    <s v="18E"/>
    <s v="STANDARD"/>
    <x v="0"/>
    <n v="45142"/>
    <n v="1.04"/>
    <s v="000X"/>
    <n v="4533"/>
    <s v="N"/>
    <x v="86"/>
    <s v="DR"/>
    <m/>
    <s v="BEVERLY HILLS"/>
    <m/>
    <s v="PINE RIDGE UNIT 4 PB 14 PG 87 LOT 27 BLK 287"/>
    <n v="180447"/>
    <n v="16580"/>
    <n v="163867"/>
    <n v="180447"/>
    <n v="180447"/>
    <x v="1"/>
    <x v="288"/>
    <n v="189900"/>
    <n v="1820"/>
    <n v="1814"/>
    <x v="0"/>
    <s v="WARRANTY DEED"/>
    <n v="1"/>
    <x v="13"/>
    <x v="1"/>
    <x v="0"/>
    <m/>
    <n v="1689"/>
    <n v="32"/>
    <x v="0"/>
    <x v="0"/>
    <n v="2538"/>
    <m/>
    <m/>
    <m/>
    <m/>
    <s v="BARSCHOW RICHARD J"/>
    <s v="BARSCHOW ARLYNE F"/>
    <s v="70 CHRISTABEL ST"/>
    <s v="LYNBROOK NY 11563"/>
  </r>
  <r>
    <x v="4033"/>
    <s v="18E17S320040  02870 0320"/>
    <s v="7492"/>
    <s v="PINE RIDGE UNITS 3 &amp; 4"/>
    <s v="0000"/>
    <s v="Vacant Residential"/>
    <s v="09"/>
    <s v="18S"/>
    <s v="18E"/>
    <s v="STANDARD"/>
    <x v="1"/>
    <n v="45175"/>
    <n v="1.04"/>
    <s v="000X"/>
    <n v="4635"/>
    <s v="N"/>
    <x v="86"/>
    <s v="DR"/>
    <m/>
    <s v="BEVERLY HILLS"/>
    <m/>
    <s v="PINE RIDGE UNIT 4 PB 14 PG 87 LOT 32 BLK 287"/>
    <n v="16590"/>
    <n v="16590"/>
    <n v="0"/>
    <n v="16590"/>
    <n v="16590"/>
    <x v="1"/>
    <x v="1038"/>
    <n v="12000"/>
    <n v="2466"/>
    <n v="648"/>
    <x v="1"/>
    <s v="WARRANTY DEED"/>
    <m/>
    <x v="6"/>
    <x v="2"/>
    <x v="2"/>
    <m/>
    <m/>
    <m/>
    <x v="2"/>
    <x v="1"/>
    <n v="0"/>
    <m/>
    <m/>
    <m/>
    <m/>
    <s v="TUCCILLO JOSEPH A"/>
    <m/>
    <s v="4601 N ALLAMANDRA DR"/>
    <s v="BEVERLY HILLS FL 34465"/>
  </r>
  <r>
    <x v="4034"/>
    <s v="18E17S320040  02870 0460"/>
    <s v="7492"/>
    <s v="PINE RIDGE UNITS 3 &amp; 4"/>
    <s v="0100"/>
    <s v="Single Family Residential"/>
    <s v="09"/>
    <s v="18S"/>
    <s v="18E"/>
    <s v="STANDARD"/>
    <x v="0"/>
    <n v="52141"/>
    <n v="1.2"/>
    <s v="000X"/>
    <n v="3615"/>
    <s v="W"/>
    <x v="183"/>
    <s v="PATH"/>
    <m/>
    <s v="BEVERLY HILLS"/>
    <m/>
    <s v="PINE RIDGE UNIT 4 PB 14 PG 87 LOT 46 BLK 287 MAP 317D"/>
    <n v="178190"/>
    <n v="19150"/>
    <n v="159040"/>
    <n v="126214"/>
    <n v="101214"/>
    <x v="0"/>
    <x v="415"/>
    <n v="235000"/>
    <n v="1933"/>
    <n v="775"/>
    <x v="0"/>
    <s v="WARRANTY DEED"/>
    <n v="1"/>
    <x v="18"/>
    <x v="1"/>
    <x v="0"/>
    <m/>
    <n v="1763"/>
    <n v="32"/>
    <x v="0"/>
    <x v="0"/>
    <n v="2530"/>
    <m/>
    <m/>
    <m/>
    <m/>
    <s v="COYNE JOHN E"/>
    <s v="COYNE JANE ALICE"/>
    <s v="3615 W CAPA PATH"/>
    <s v="BEVERLY HILLS FL 34465"/>
  </r>
  <r>
    <x v="4035"/>
    <s v="18E17S320040  02870 0490"/>
    <s v="7492"/>
    <s v="PINE RIDGE UNITS 3 &amp; 4"/>
    <s v="0100"/>
    <s v="Single Family Residential"/>
    <s v="09"/>
    <s v="18S"/>
    <s v="18E"/>
    <s v="STANDARD"/>
    <x v="0"/>
    <n v="43323"/>
    <n v="0.99"/>
    <s v="000X"/>
    <n v="3657"/>
    <s v="W"/>
    <x v="183"/>
    <s v="PATH"/>
    <m/>
    <s v="BEVERLY HILLS"/>
    <m/>
    <s v="PINE RIDGE UNIT 4 PB 14 PG 87 LOT 49 BLK 287 MAP 317D"/>
    <n v="158523"/>
    <n v="15910"/>
    <n v="142613"/>
    <n v="112854"/>
    <n v="87354"/>
    <x v="0"/>
    <x v="80"/>
    <n v="130000"/>
    <n v="2492"/>
    <n v="1897"/>
    <x v="0"/>
    <s v="WARRANTY DEED"/>
    <n v="1"/>
    <x v="26"/>
    <x v="3"/>
    <x v="0"/>
    <m/>
    <n v="1580"/>
    <n v="32"/>
    <x v="1"/>
    <x v="0"/>
    <n v="2305"/>
    <m/>
    <m/>
    <m/>
    <m/>
    <s v="LUBNIEWSKI STEVEN"/>
    <s v="LUBNIEWSKI KATHLEEN M"/>
    <s v="3657 W CAPA PATH"/>
    <s v="BEVERLY HILLS FL 34465"/>
  </r>
  <r>
    <x v="4036"/>
    <s v="18E17S320040  02870 0500"/>
    <s v="7492"/>
    <s v="PINE RIDGE UNITS 3 &amp; 4"/>
    <s v="0100"/>
    <s v="Single Family Residential"/>
    <s v="09"/>
    <s v="18S"/>
    <s v="18E"/>
    <s v="STANDARD"/>
    <x v="0"/>
    <n v="43279"/>
    <n v="0.99"/>
    <s v="000X"/>
    <n v="3671"/>
    <s v="W"/>
    <x v="183"/>
    <s v="PATH"/>
    <m/>
    <s v="BEVERLY HILLS"/>
    <m/>
    <s v="PINE RIDGE UNIT 4 PB 14 PG 87 LOT 50 BLK 287"/>
    <n v="297941"/>
    <n v="15900"/>
    <n v="282041"/>
    <n v="223664"/>
    <n v="198664"/>
    <x v="0"/>
    <x v="136"/>
    <n v="23600"/>
    <n v="1104"/>
    <n v="1484"/>
    <x v="1"/>
    <s v="FROM DEVELOPERS"/>
    <n v="1"/>
    <x v="22"/>
    <x v="1"/>
    <x v="1"/>
    <n v="1"/>
    <n v="2942"/>
    <n v="32"/>
    <x v="0"/>
    <x v="0"/>
    <n v="4254"/>
    <m/>
    <m/>
    <m/>
    <m/>
    <s v="FERRARA ROSARIO J"/>
    <s v="FERRARA-DEFIORE BARBARA J"/>
    <s v="3671 W CAPA PATH"/>
    <s v="BEVERLY HILLS FL 34465"/>
  </r>
  <r>
    <x v="4037"/>
    <s v="18E17S320040  02920 0120"/>
    <s v="7492"/>
    <s v="PINE RIDGE UNITS 3 &amp; 4"/>
    <s v="0000"/>
    <s v="Vacant Residential"/>
    <s v="09"/>
    <s v="18S"/>
    <s v="18E"/>
    <s v="STANDARD"/>
    <x v="1"/>
    <n v="44173"/>
    <n v="1.01"/>
    <s v="000X"/>
    <n v="4694"/>
    <s v="N"/>
    <x v="86"/>
    <s v="DR"/>
    <m/>
    <s v="BEVERLY HILLS"/>
    <m/>
    <s v="PINE RIDGE UNIT 4 PB 14 PG 87 LOT 12 BLK 292"/>
    <n v="16230"/>
    <n v="16230"/>
    <n v="0"/>
    <n v="16230"/>
    <n v="16230"/>
    <x v="1"/>
    <x v="1078"/>
    <n v="25000"/>
    <n v="2898"/>
    <n v="550"/>
    <x v="1"/>
    <s v="WARRANTY DEED"/>
    <m/>
    <x v="6"/>
    <x v="2"/>
    <x v="2"/>
    <m/>
    <m/>
    <m/>
    <x v="2"/>
    <x v="1"/>
    <n v="0"/>
    <m/>
    <m/>
    <m/>
    <m/>
    <s v="SUGARMILL INVESTMENT LLC"/>
    <m/>
    <s v="3 CYPRESS RUN UNIT 32C"/>
    <s v="HOMOSASSA FL 34446"/>
  </r>
  <r>
    <x v="4038"/>
    <s v="18E17S320030  00760 0140"/>
    <s v="7492"/>
    <s v="PINE RIDGE UNITS 3 &amp; 4"/>
    <s v="0000"/>
    <s v="Vacant Residential"/>
    <s v="33"/>
    <s v="17S"/>
    <s v="18E"/>
    <s v="STANDARD"/>
    <x v="1"/>
    <n v="43573"/>
    <n v="1"/>
    <s v="000X"/>
    <n v="3891"/>
    <s v="W"/>
    <x v="169"/>
    <s v="DR"/>
    <m/>
    <s v="BEVERLY HILLS"/>
    <m/>
    <s v="PINE RIDGE UNIT 3 PB 8 PG 51 LOT 14 BLK 76 "/>
    <n v="16000"/>
    <n v="16000"/>
    <n v="0"/>
    <n v="16000"/>
    <n v="16000"/>
    <x v="1"/>
    <x v="112"/>
    <n v="18500"/>
    <n v="1608"/>
    <n v="1025"/>
    <x v="1"/>
    <s v="WARRANTY DEED"/>
    <m/>
    <x v="6"/>
    <x v="2"/>
    <x v="2"/>
    <m/>
    <m/>
    <m/>
    <x v="2"/>
    <x v="1"/>
    <n v="0"/>
    <m/>
    <m/>
    <m/>
    <m/>
    <s v="ZAPANTA RODOLFO &amp; ANASTACIA"/>
    <m/>
    <s v="257 UMBER CT"/>
    <s v="SAN DIEGO CA 92114"/>
  </r>
  <r>
    <x v="4039"/>
    <s v="18E17S320030  00760 0160"/>
    <s v="7492"/>
    <s v="PINE RIDGE UNITS 3 &amp; 4"/>
    <s v="0100"/>
    <s v="Single Family Residential"/>
    <s v="33"/>
    <s v="17S"/>
    <s v="18E"/>
    <s v="STANDARD"/>
    <x v="0"/>
    <n v="47161"/>
    <n v="1.08"/>
    <s v="000X"/>
    <n v="6108"/>
    <s v="N"/>
    <x v="171"/>
    <s v="DR"/>
    <m/>
    <s v="BEVERLY HILLS"/>
    <m/>
    <s v="PINE RIDGE UNIT 3 PB 8 PG 51 LOT 16 BLK 76"/>
    <n v="300248"/>
    <n v="17320"/>
    <n v="282928"/>
    <n v="300248"/>
    <n v="275248"/>
    <x v="0"/>
    <x v="844"/>
    <n v="298000"/>
    <n v="2895"/>
    <n v="360"/>
    <x v="0"/>
    <s v="WARRANTY DEED"/>
    <n v="1"/>
    <x v="3"/>
    <x v="1"/>
    <x v="0"/>
    <m/>
    <n v="2278"/>
    <n v="32"/>
    <x v="0"/>
    <x v="0"/>
    <n v="3344"/>
    <m/>
    <m/>
    <m/>
    <m/>
    <s v="REINHARDT JOHN A III"/>
    <m/>
    <s v="6108 N ROSEWOOD DR"/>
    <s v="BEVERLY HILLS FL 34465"/>
  </r>
  <r>
    <x v="4040"/>
    <s v="18E17S320030  03380 0250"/>
    <s v="7492"/>
    <s v="PINE RIDGE UNITS 3 &amp; 4"/>
    <s v="0000"/>
    <s v="Vacant Residential"/>
    <s v="10"/>
    <s v="18S"/>
    <s v="18E"/>
    <s v="STANDARD"/>
    <x v="1"/>
    <n v="51254"/>
    <n v="1.18"/>
    <s v="000X"/>
    <n v="4714"/>
    <s v="N"/>
    <x v="101"/>
    <s v="AVE"/>
    <m/>
    <s v="BEVERLY HILLS"/>
    <m/>
    <s v="PINE RIDGE UNIT 3 PB 8 PG 51 LOT 25 BLK 338"/>
    <n v="18830"/>
    <n v="18830"/>
    <n v="0"/>
    <n v="18830"/>
    <n v="18830"/>
    <x v="1"/>
    <x v="1262"/>
    <n v="22500"/>
    <n v="3045"/>
    <n v="1195"/>
    <x v="1"/>
    <s v="WARRANTY DEED"/>
    <m/>
    <x v="6"/>
    <x v="2"/>
    <x v="2"/>
    <m/>
    <m/>
    <m/>
    <x v="2"/>
    <x v="1"/>
    <n v="0"/>
    <m/>
    <m/>
    <m/>
    <m/>
    <s v="PERRINO EUGENE L SR"/>
    <s v="PERRINO KATHLEEN D"/>
    <s v="10721 N OCEAN DR"/>
    <s v="CITRUS SPRINGS FL 34434"/>
  </r>
  <r>
    <x v="4041"/>
    <s v="18E17S320030  02880 0180"/>
    <s v="7492"/>
    <s v="PINE RIDGE UNITS 3 &amp; 4"/>
    <s v="0100"/>
    <s v="Single Family Residential"/>
    <s v="09"/>
    <s v="18S"/>
    <s v="18E"/>
    <s v="STANDARD"/>
    <x v="0"/>
    <n v="46650"/>
    <n v="1.07"/>
    <s v="000X"/>
    <n v="3471"/>
    <s v="W"/>
    <x v="89"/>
    <s v="CIR"/>
    <m/>
    <s v="BEVERLY HILLS"/>
    <m/>
    <s v="PINE RIDGE UNIT 3 PB 8 PG 51 LOT 18 BLK 288"/>
    <n v="266414"/>
    <n v="17130"/>
    <n v="249284"/>
    <n v="198889"/>
    <n v="173889"/>
    <x v="0"/>
    <x v="53"/>
    <n v="14500"/>
    <n v="1328"/>
    <n v="843"/>
    <x v="1"/>
    <s v="WARRANTY DEED"/>
    <n v="1"/>
    <x v="20"/>
    <x v="1"/>
    <x v="0"/>
    <n v="1"/>
    <n v="2730"/>
    <n v="32"/>
    <x v="0"/>
    <x v="0"/>
    <n v="3817"/>
    <m/>
    <m/>
    <m/>
    <m/>
    <s v="PENALBERT JUAN"/>
    <s v="PENALBERT HORTENSIA"/>
    <s v="3471 W COGWOOD CIR"/>
    <s v="BEVERLY HILLS FL 34465"/>
  </r>
  <r>
    <x v="4042"/>
    <s v="18E17S320030  03380 0200"/>
    <s v="7492"/>
    <s v="PINE RIDGE UNITS 3 &amp; 4"/>
    <s v="0000"/>
    <s v="Vacant Residential"/>
    <s v="10"/>
    <s v="18S"/>
    <s v="18E"/>
    <s v="1.0 TO 2.5 ACRES HIGH"/>
    <x v="1"/>
    <n v="111635"/>
    <n v="2.56"/>
    <s v="000X"/>
    <n v="2498"/>
    <s v="W"/>
    <x v="102"/>
    <s v="DR"/>
    <m/>
    <s v="BEVERLY HILLS"/>
    <m/>
    <s v="PINE RIDGE UNIT 3 PB 8 PG 51 LOTS 20 &amp; 21 BLK 338 "/>
    <n v="36230"/>
    <n v="36230"/>
    <n v="0"/>
    <n v="36230"/>
    <n v="36230"/>
    <x v="1"/>
    <x v="23"/>
    <m/>
    <m/>
    <m/>
    <x v="2"/>
    <m/>
    <m/>
    <x v="6"/>
    <x v="2"/>
    <x v="2"/>
    <m/>
    <m/>
    <m/>
    <x v="2"/>
    <x v="1"/>
    <n v="0"/>
    <m/>
    <m/>
    <m/>
    <m/>
    <s v="GOODEN CECIL AUGUSTUS &amp; MARY"/>
    <s v="JANE TRUSTEES"/>
    <s v="2536 W ALEUTS DR"/>
    <s v="BEVERLY HILLS FL 34465"/>
  </r>
  <r>
    <x v="4043"/>
    <s v="18E17S320030  03200 0050"/>
    <s v="7492"/>
    <s v="PINE RIDGE UNITS 3 &amp; 4"/>
    <s v="0100"/>
    <s v="Single Family Residential"/>
    <s v="09"/>
    <s v="18S"/>
    <s v="18E"/>
    <s v="STANDARD"/>
    <x v="0"/>
    <n v="43637"/>
    <n v="1"/>
    <s v="000X"/>
    <n v="4438"/>
    <s v="N"/>
    <x v="98"/>
    <s v="DR"/>
    <m/>
    <s v="BEVERLY HILLS"/>
    <m/>
    <s v="PINE RIDGE UNIT 3 PB 8 PG 51 LOT 5 BLK 320"/>
    <n v="194603"/>
    <n v="16030"/>
    <n v="178573"/>
    <n v="164318"/>
    <n v="134318"/>
    <x v="0"/>
    <x v="1263"/>
    <n v="215000"/>
    <n v="2779"/>
    <n v="210"/>
    <x v="0"/>
    <s v="WARRANTY DEED"/>
    <n v="1"/>
    <x v="5"/>
    <x v="1"/>
    <x v="0"/>
    <m/>
    <n v="1844"/>
    <n v="32"/>
    <x v="0"/>
    <x v="0"/>
    <n v="2762"/>
    <m/>
    <m/>
    <m/>
    <m/>
    <s v="KOWAL JOHN J"/>
    <s v="KOWAL JOYCE"/>
    <s v="4438 N FICUS DR"/>
    <s v="BEVERLY HILLS FL 34465"/>
  </r>
  <r>
    <x v="4044"/>
    <s v="18E17S320030  00610 0050"/>
    <s v="7492"/>
    <s v="PINE RIDGE UNITS 3 &amp; 4"/>
    <s v="0000"/>
    <s v="Vacant Residential"/>
    <s v="04"/>
    <s v="18S"/>
    <s v="18E"/>
    <s v="GOLF"/>
    <x v="1"/>
    <n v="43135"/>
    <n v="0.99"/>
    <s v="000X"/>
    <n v="5525"/>
    <s v="N"/>
    <x v="159"/>
    <s v="CIR"/>
    <m/>
    <s v="BEVERLY HILLS"/>
    <m/>
    <s v="PINE RIDGE UNIT 3 PB 8 PG 51 LOT 5 BLK 61"/>
    <n v="25980"/>
    <n v="25980"/>
    <n v="0"/>
    <n v="25980"/>
    <n v="25980"/>
    <x v="1"/>
    <x v="907"/>
    <n v="17500"/>
    <n v="2765"/>
    <n v="1762"/>
    <x v="1"/>
    <s v="TO/FROM RELIG/CHAR/OR BENEVOLENT"/>
    <m/>
    <x v="6"/>
    <x v="2"/>
    <x v="2"/>
    <m/>
    <m/>
    <m/>
    <x v="2"/>
    <x v="1"/>
    <n v="0"/>
    <m/>
    <m/>
    <m/>
    <m/>
    <s v="DUPLER WAYNE Y JR"/>
    <s v="DUPLER SUSAN MARIE"/>
    <s v="5530 N ROSEDALE CIR"/>
    <s v="BEVERLY HILLS FL 34465"/>
  </r>
  <r>
    <x v="4045"/>
    <s v="18E17S320030  00210 0240"/>
    <s v="7492"/>
    <s v="PINE RIDGE UNITS 3 &amp; 4"/>
    <s v="0100"/>
    <s v="Single Family Residential"/>
    <s v="03"/>
    <s v="18S"/>
    <s v="18E"/>
    <s v="STANDARD"/>
    <x v="0"/>
    <n v="46283"/>
    <n v="1.06"/>
    <s v="000X"/>
    <n v="2015"/>
    <s v="W"/>
    <x v="130"/>
    <s v="DR"/>
    <m/>
    <s v="BEVERLY HILLS"/>
    <m/>
    <s v="PINE RIDGE UNIT 3 PB 8 PG 51 LOT 24 BLK 21"/>
    <n v="279296"/>
    <n v="17000"/>
    <n v="262296"/>
    <n v="212781"/>
    <n v="187781"/>
    <x v="0"/>
    <x v="866"/>
    <n v="15500"/>
    <n v="1420"/>
    <n v="494"/>
    <x v="1"/>
    <s v="WARRANTY DEED"/>
    <n v="1"/>
    <x v="15"/>
    <x v="1"/>
    <x v="0"/>
    <m/>
    <n v="2877"/>
    <n v="32"/>
    <x v="0"/>
    <x v="0"/>
    <n v="4016"/>
    <m/>
    <m/>
    <m/>
    <m/>
    <s v="BARNUM THOMAS NEIL"/>
    <s v="BARNUM MARSHA ANN"/>
    <s v="2015 W TALL OAKS DR"/>
    <s v="BEVERLY HILLS FL 34465"/>
  </r>
  <r>
    <x v="4046"/>
    <s v="18E17S320030  00420 0060"/>
    <s v="7492"/>
    <s v="PINE RIDGE UNITS 3 &amp; 4"/>
    <s v="0100"/>
    <s v="Single Family Residential"/>
    <s v="03"/>
    <s v="18S"/>
    <s v="18E"/>
    <s v="STANDARD"/>
    <x v="0"/>
    <n v="92469"/>
    <n v="2.12"/>
    <s v="000X"/>
    <n v="2060"/>
    <s v="W"/>
    <x v="130"/>
    <s v="DR"/>
    <m/>
    <s v="BEVERLY HILLS"/>
    <m/>
    <s v="PINE RIDGE UNIT 3 PB 8 PG 51 LOTS 6 &amp; 7 BLK 42"/>
    <n v="454221"/>
    <n v="33960"/>
    <n v="420261"/>
    <n v="454221"/>
    <n v="429221"/>
    <x v="0"/>
    <x v="1264"/>
    <n v="485000"/>
    <n v="2993"/>
    <n v="1758"/>
    <x v="0"/>
    <s v="WARRANTY DEED"/>
    <n v="1"/>
    <x v="20"/>
    <x v="5"/>
    <x v="1"/>
    <m/>
    <n v="4454"/>
    <n v="32"/>
    <x v="0"/>
    <x v="0"/>
    <n v="6308"/>
    <m/>
    <m/>
    <m/>
    <m/>
    <s v="LAREY ALBERT C JR"/>
    <s v="LAREY KARIN R"/>
    <s v="2058 W TALL OAKS DR"/>
    <s v="BEVERLY HILLS FL 34465"/>
  </r>
  <r>
    <x v="4047"/>
    <s v="18E17S320030  00650 0070"/>
    <s v="7492"/>
    <s v="PINE RIDGE UNITS 3 &amp; 4"/>
    <s v="0000"/>
    <s v="Vacant Residential"/>
    <s v="03"/>
    <s v="18S"/>
    <s v="18E"/>
    <s v="STANDARD"/>
    <x v="1"/>
    <n v="45162"/>
    <n v="1.04"/>
    <s v="000X"/>
    <n v="5818"/>
    <s v="N"/>
    <x v="184"/>
    <s v="BLVD"/>
    <m/>
    <s v="BEVERLY HILLS"/>
    <m/>
    <s v="PINE RIDGE UNIT 3 PB 8 PG 51 LOT 7 BLK 65"/>
    <n v="16590"/>
    <n v="16590"/>
    <n v="0"/>
    <n v="16590"/>
    <n v="16590"/>
    <x v="1"/>
    <x v="469"/>
    <n v="82000"/>
    <n v="1902"/>
    <n v="24"/>
    <x v="1"/>
    <s v="WARRANTY DEED"/>
    <m/>
    <x v="6"/>
    <x v="2"/>
    <x v="2"/>
    <m/>
    <m/>
    <m/>
    <x v="2"/>
    <x v="1"/>
    <n v="0"/>
    <m/>
    <m/>
    <m/>
    <m/>
    <s v="ELIAS JOSEPH MICHAEL"/>
    <s v="ELIAS DENISE ELLEN"/>
    <s v="PO BOX 568"/>
    <s v="SAGAMORE MA 02561"/>
  </r>
  <r>
    <x v="4048"/>
    <s v="18E17S320030  00500 0160"/>
    <s v="7492"/>
    <s v="PINE RIDGE UNITS 3 &amp; 4"/>
    <s v="0100"/>
    <s v="Single Family Residential"/>
    <s v="03"/>
    <s v="18S"/>
    <s v="18E"/>
    <s v="STANDARD"/>
    <x v="0"/>
    <n v="43773"/>
    <n v="1"/>
    <s v="000X"/>
    <n v="2699"/>
    <s v="W"/>
    <x v="11"/>
    <s v="BLVD"/>
    <m/>
    <s v="BEVERLY HILLS"/>
    <m/>
    <s v="PINE RIDGE UNIT 3 PB 8 PG 51 LOT 16 BLK 50"/>
    <n v="221041"/>
    <n v="16080"/>
    <n v="204961"/>
    <n v="198198"/>
    <n v="173198"/>
    <x v="0"/>
    <x v="760"/>
    <n v="250000"/>
    <n v="2822"/>
    <n v="382"/>
    <x v="0"/>
    <s v="WARRANTY DEED"/>
    <n v="1"/>
    <x v="1"/>
    <x v="1"/>
    <x v="0"/>
    <m/>
    <n v="2095"/>
    <n v="32"/>
    <x v="0"/>
    <x v="0"/>
    <n v="3001"/>
    <m/>
    <m/>
    <m/>
    <m/>
    <s v="DOSS RICHARD A"/>
    <m/>
    <s v="2699 WEST PINE RIDGE BLVD"/>
    <s v="BEVERLY HILLS FL 34465"/>
  </r>
  <r>
    <x v="4049"/>
    <s v="18E17S320040  02870 0310"/>
    <s v="7492"/>
    <s v="PINE RIDGE UNITS 3 &amp; 4"/>
    <s v="0100"/>
    <s v="Single Family Residential"/>
    <s v="09"/>
    <s v="18S"/>
    <s v="18E"/>
    <s v="STANDARD"/>
    <x v="0"/>
    <n v="45147"/>
    <n v="1.04"/>
    <s v="000X"/>
    <n v="4601"/>
    <s v="N"/>
    <x v="86"/>
    <s v="DR"/>
    <m/>
    <s v="BEVERLY HILLS"/>
    <m/>
    <s v="PINE RIDGE UNIT 4 PB 14 PG 87 MAP 317D LOT 31 BLK 287"/>
    <n v="290164"/>
    <n v="16580"/>
    <n v="273584"/>
    <n v="247968"/>
    <n v="222468"/>
    <x v="0"/>
    <x v="357"/>
    <n v="240000"/>
    <n v="2353"/>
    <n v="88"/>
    <x v="0"/>
    <s v="WARRANTY DEED"/>
    <n v="1"/>
    <x v="24"/>
    <x v="1"/>
    <x v="0"/>
    <m/>
    <n v="2417"/>
    <n v="32"/>
    <x v="0"/>
    <x v="0"/>
    <n v="3682"/>
    <m/>
    <m/>
    <m/>
    <m/>
    <s v="TUCCILLO JOSEPH A JR"/>
    <m/>
    <s v="4601 N ALAMANDRA DR"/>
    <s v="BEVERLY HILLS FL 34465"/>
  </r>
  <r>
    <x v="4050"/>
    <s v="18E17S320040  02870 0410"/>
    <s v="7492"/>
    <s v="PINE RIDGE UNITS 3 &amp; 4"/>
    <s v="0100"/>
    <s v="Single Family Residential"/>
    <s v="09"/>
    <s v="18S"/>
    <s v="18E"/>
    <s v="STANDARD"/>
    <x v="0"/>
    <n v="45025"/>
    <n v="1.03"/>
    <s v="000X"/>
    <n v="3529"/>
    <s v="W"/>
    <x v="183"/>
    <s v="PATH"/>
    <m/>
    <s v="BEVERLY HILLS"/>
    <m/>
    <s v="PINE RIDGE UNIT 4 PB 14 PG 87 LOT 41 BLK 287"/>
    <n v="205175"/>
    <n v="16540"/>
    <n v="188635"/>
    <n v="182244"/>
    <n v="152244"/>
    <x v="0"/>
    <x v="479"/>
    <n v="229000"/>
    <n v="2793"/>
    <n v="270"/>
    <x v="0"/>
    <s v="WARRANTY DEED"/>
    <n v="1"/>
    <x v="11"/>
    <x v="1"/>
    <x v="0"/>
    <m/>
    <n v="1902"/>
    <n v="32"/>
    <x v="0"/>
    <x v="0"/>
    <n v="2641"/>
    <m/>
    <m/>
    <m/>
    <m/>
    <s v="LEIDY ALISA"/>
    <s v="LEIDY JEFFREY S"/>
    <s v="3529 W CAPA PATH"/>
    <s v="BEVERLY HILLS FL 34465"/>
  </r>
  <r>
    <x v="4051"/>
    <s v="18E17S320030  03380 0030"/>
    <s v="7492"/>
    <s v="PINE RIDGE UNITS 3 &amp; 4"/>
    <s v="0000"/>
    <s v="Vacant Residential"/>
    <s v="10"/>
    <s v="18S"/>
    <s v="18E"/>
    <s v="STANDARD"/>
    <x v="1"/>
    <n v="47302"/>
    <n v="1.0900000000000001"/>
    <s v="000X"/>
    <n v="2455"/>
    <s v="W"/>
    <x v="111"/>
    <s v="DR"/>
    <m/>
    <s v="BEVERLY HILLS"/>
    <m/>
    <s v="PINE RIDGE UNIT 3 PB 8 PG 51 LOT 3 BLK 338 "/>
    <n v="17370"/>
    <n v="17370"/>
    <n v="0"/>
    <n v="17370"/>
    <n v="17370"/>
    <x v="1"/>
    <x v="420"/>
    <n v="19200"/>
    <n v="1281"/>
    <n v="685"/>
    <x v="1"/>
    <s v="FROM DEVELOPERS"/>
    <m/>
    <x v="6"/>
    <x v="2"/>
    <x v="2"/>
    <m/>
    <m/>
    <m/>
    <x v="2"/>
    <x v="1"/>
    <n v="0"/>
    <m/>
    <m/>
    <m/>
    <m/>
    <s v="VILLANEUVA CORAZON"/>
    <m/>
    <s v="2456 WHISPERING MEADOWS CT SE"/>
    <s v="KENTWOOD MI 49512"/>
  </r>
  <r>
    <x v="4052"/>
    <s v="18E17S320030  02830 0080"/>
    <s v="7492"/>
    <s v="PINE RIDGE UNITS 3 &amp; 4"/>
    <s v="0100"/>
    <s v="Single Family Residential"/>
    <s v="09"/>
    <s v="18S"/>
    <s v="18E"/>
    <s v="1.0 TO 2.5 ACRES HIGH"/>
    <x v="0"/>
    <n v="79881"/>
    <n v="1.83"/>
    <s v="000X"/>
    <n v="3303"/>
    <s v="W"/>
    <x v="87"/>
    <s v="CT"/>
    <m/>
    <s v="BEVERLY HILLS"/>
    <m/>
    <s v="PINE RIDGE UNIT 3 PB 8 PG 51 (LR-99-04 OR BK 1287 PG"/>
    <n v="387499"/>
    <n v="22920"/>
    <n v="364579"/>
    <n v="338033"/>
    <n v="313033"/>
    <x v="0"/>
    <x v="304"/>
    <n v="375000"/>
    <n v="2387"/>
    <n v="538"/>
    <x v="0"/>
    <s v="WARRANTY DEED"/>
    <n v="1"/>
    <x v="37"/>
    <x v="1"/>
    <x v="4"/>
    <m/>
    <n v="3127"/>
    <n v="32"/>
    <x v="0"/>
    <x v="0"/>
    <n v="4488"/>
    <m/>
    <m/>
    <m/>
    <m/>
    <s v="GERRY JOHN R"/>
    <s v="GERRY JENNIFER"/>
    <s v="3303 W DANNY CT"/>
    <s v="BEVERLY HILLS FL 34465"/>
  </r>
  <r>
    <x v="4053"/>
    <s v="18E17S320030  03330 0060"/>
    <s v="7492"/>
    <s v="PINE RIDGE UNITS 3 &amp; 4"/>
    <s v="0100"/>
    <s v="Single Family Residential"/>
    <s v="10"/>
    <s v="18S"/>
    <s v="18E"/>
    <s v="STANDARD"/>
    <x v="0"/>
    <n v="43750"/>
    <n v="1"/>
    <s v="000X"/>
    <n v="2026"/>
    <s v="W"/>
    <x v="109"/>
    <s v="DR"/>
    <m/>
    <s v="BEVERLY HILLS"/>
    <m/>
    <s v="PINE RIDGE UNIT 3 PB 8 PG 51 LOT 6 BLK 333"/>
    <n v="16070"/>
    <n v="16070"/>
    <n v="0"/>
    <n v="16070"/>
    <n v="16070"/>
    <x v="0"/>
    <x v="1005"/>
    <n v="303000"/>
    <n v="3102"/>
    <n v="87"/>
    <x v="0"/>
    <s v="WARRANTY DEED"/>
    <n v="1"/>
    <x v="31"/>
    <x v="1"/>
    <x v="0"/>
    <m/>
    <n v="2533"/>
    <n v="32"/>
    <x v="1"/>
    <x v="0"/>
    <n v="3680"/>
    <m/>
    <m/>
    <m/>
    <m/>
    <s v="HOWLEY TIMOTHY JOHN"/>
    <s v="HOWLEY CAROL"/>
    <s v="2026 W IVORYWOOD DR"/>
    <s v="BEVERLY HILLS FL 34465"/>
  </r>
  <r>
    <x v="4054"/>
    <s v="18E17S320030  03540 0240"/>
    <s v="7492"/>
    <s v="PINE RIDGE UNITS 3 &amp; 4"/>
    <s v="0000"/>
    <s v="Vacant Residential"/>
    <s v="11"/>
    <s v="18S"/>
    <s v="18E"/>
    <s v="STANDARD"/>
    <x v="1"/>
    <n v="48371"/>
    <n v="1.1100000000000001"/>
    <s v="000X"/>
    <n v="4859"/>
    <s v="N"/>
    <x v="106"/>
    <s v="LOOP"/>
    <m/>
    <s v="BEVERLY HILLS"/>
    <m/>
    <s v="PINE RIDGE UNIT 3 PB 8 PG 51 LOT 24 BLK 354 "/>
    <n v="17770"/>
    <n v="17770"/>
    <n v="0"/>
    <n v="17770"/>
    <n v="17770"/>
    <x v="1"/>
    <x v="242"/>
    <n v="35000"/>
    <n v="2608"/>
    <n v="2030"/>
    <x v="1"/>
    <s v="SALE / MORE THAN 1 PARCEL"/>
    <m/>
    <x v="6"/>
    <x v="2"/>
    <x v="2"/>
    <m/>
    <m/>
    <m/>
    <x v="2"/>
    <x v="1"/>
    <n v="0"/>
    <m/>
    <m/>
    <m/>
    <m/>
    <s v="STINO RICHARD J"/>
    <m/>
    <s v="1905 W HUNTINGTON DR"/>
    <s v="BEVERLY HILLS FL 34465"/>
  </r>
  <r>
    <x v="4055"/>
    <s v="18E17S320030  000T0 0220"/>
    <s v="7492"/>
    <s v="PINE RIDGE UNITS 3 &amp; 4"/>
    <s v="9400"/>
    <s v="Rights-of-Way"/>
    <s v="09"/>
    <s v="18S"/>
    <s v="18E"/>
    <s v="OPEN AREA/PARK"/>
    <x v="1"/>
    <n v="2242"/>
    <n v="0.05"/>
    <s v="000X"/>
    <m/>
    <s v="N"/>
    <x v="90"/>
    <s v="DR"/>
    <m/>
    <s v="BEVERLY HILLS"/>
    <m/>
    <s v="PINE RIDGE UNIT 3 PB 8 PG 51 TRACT T-22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56"/>
    <s v="18E17S320040  02870 0300"/>
    <s v="7492"/>
    <s v="PINE RIDGE UNITS 3 &amp; 4"/>
    <s v="0100"/>
    <s v="Single Family Residential"/>
    <s v="09"/>
    <s v="18S"/>
    <s v="18E"/>
    <s v="1.0 TO 2.5 ACRES HIGH"/>
    <x v="0"/>
    <n v="65972"/>
    <n v="1.51"/>
    <s v="000X"/>
    <n v="4583"/>
    <s v="N"/>
    <x v="86"/>
    <s v="DR"/>
    <m/>
    <s v="BEVERLY HILLS"/>
    <m/>
    <s v="PINE RIDGE UNIT 4 PB 14 PG 87 LOT 30 BLK 287 MAP 371D"/>
    <n v="185070"/>
    <n v="18930"/>
    <n v="166140"/>
    <n v="164317"/>
    <n v="139317"/>
    <x v="0"/>
    <x v="1090"/>
    <n v="212000"/>
    <n v="2774"/>
    <n v="624"/>
    <x v="0"/>
    <s v="WARRANTY DEED"/>
    <n v="1"/>
    <x v="18"/>
    <x v="1"/>
    <x v="0"/>
    <m/>
    <n v="1571"/>
    <n v="32"/>
    <x v="0"/>
    <x v="0"/>
    <n v="2409"/>
    <m/>
    <m/>
    <m/>
    <m/>
    <s v="TEIXEIRA BRIDGET"/>
    <s v="TEIXEIRA ANTONIO R"/>
    <s v="4583 N ALLAMANDRA DR"/>
    <s v="BEVERLY HILLS FL 34465"/>
  </r>
  <r>
    <x v="4057"/>
    <s v="18E17S320040  02870 0360"/>
    <s v="7492"/>
    <s v="PINE RIDGE UNITS 3 &amp; 4"/>
    <s v="0000"/>
    <s v="Vacant Residential"/>
    <s v="09"/>
    <s v="18S"/>
    <s v="18E"/>
    <s v="STANDARD"/>
    <x v="1"/>
    <n v="45242"/>
    <n v="1.04"/>
    <s v="000X"/>
    <n v="3617"/>
    <s v="W"/>
    <x v="183"/>
    <s v="PATH"/>
    <m/>
    <s v="BEVERLY HILLS"/>
    <m/>
    <s v="PINE RIDGE UNIT 4 PB 14 PG 87  MAP 317D LOT 36 BLK 287"/>
    <n v="16620"/>
    <n v="16620"/>
    <n v="0"/>
    <n v="16620"/>
    <n v="16620"/>
    <x v="1"/>
    <x v="322"/>
    <n v="22500"/>
    <n v="1721"/>
    <n v="131"/>
    <x v="1"/>
    <s v="FROM DEVELOPERS"/>
    <m/>
    <x v="6"/>
    <x v="2"/>
    <x v="2"/>
    <m/>
    <m/>
    <m/>
    <x v="2"/>
    <x v="1"/>
    <n v="0"/>
    <m/>
    <m/>
    <m/>
    <m/>
    <s v="WORMALD EDGAR K &amp;"/>
    <s v="MELANIE A COBB"/>
    <s v="423 PLAIN ST"/>
    <s v="STOUGHTON MA 02072"/>
  </r>
  <r>
    <x v="4058"/>
    <s v="18E17S320040  02870 0510"/>
    <s v="7492"/>
    <s v="PINE RIDGE UNITS 3 &amp; 4"/>
    <s v="0100"/>
    <s v="Single Family Residential"/>
    <s v="09"/>
    <s v="18S"/>
    <s v="18E"/>
    <s v="STANDARD"/>
    <x v="0"/>
    <n v="42850"/>
    <n v="0.98"/>
    <s v="000X"/>
    <n v="4739"/>
    <s v="N"/>
    <x v="86"/>
    <s v="DR"/>
    <m/>
    <s v="BEVERLY HILLS"/>
    <m/>
    <s v="PINE RIDGE UNIT 4 PB 14 PG 87  LOT 51 BLK 287"/>
    <n v="299087"/>
    <n v="15740"/>
    <n v="283347"/>
    <n v="299087"/>
    <n v="274087"/>
    <x v="0"/>
    <x v="1265"/>
    <n v="375000"/>
    <n v="2829"/>
    <n v="1738"/>
    <x v="0"/>
    <s v="WARRANTY DEED"/>
    <n v="1"/>
    <x v="40"/>
    <x v="1"/>
    <x v="0"/>
    <n v="1"/>
    <n v="2379"/>
    <n v="32"/>
    <x v="1"/>
    <x v="0"/>
    <n v="3609"/>
    <m/>
    <m/>
    <m/>
    <m/>
    <s v="WHIDDON THOMAS"/>
    <s v="WHIDDON SHERYLYN"/>
    <s v="4739 N ALLAMANDRA DR"/>
    <s v="BEVERLY HILLS FL 34465"/>
  </r>
  <r>
    <x v="4059"/>
    <s v="18E17S320040  02920 0100"/>
    <s v="7492"/>
    <s v="PINE RIDGE UNITS 3 &amp; 4"/>
    <s v="0100"/>
    <s v="Single Family Residential"/>
    <s v="09"/>
    <s v="18S"/>
    <s v="18E"/>
    <s v="STANDARD"/>
    <x v="0"/>
    <n v="44611"/>
    <n v="1.02"/>
    <s v="000X"/>
    <n v="4628"/>
    <s v="N"/>
    <x v="86"/>
    <s v="DR"/>
    <m/>
    <s v="BEVERLY HILLS"/>
    <m/>
    <s v="PINE RIDGE UNIT 4 PB 14 PG 87 LOT 10 BLK 292"/>
    <n v="305358"/>
    <n v="16390"/>
    <n v="288968"/>
    <n v="305358"/>
    <n v="280358"/>
    <x v="0"/>
    <x v="1266"/>
    <n v="345000"/>
    <n v="3011"/>
    <n v="849"/>
    <x v="0"/>
    <s v="WARRANTY DEED"/>
    <n v="1"/>
    <x v="15"/>
    <x v="0"/>
    <x v="1"/>
    <m/>
    <n v="2999"/>
    <n v="32"/>
    <x v="0"/>
    <x v="0"/>
    <n v="4016"/>
    <m/>
    <m/>
    <m/>
    <m/>
    <s v="PATEL VARUN B"/>
    <s v="PATEL VINALI B"/>
    <s v="4628 N ALLAMANDRA DR"/>
    <s v="BEVERLY HILLS FL 34465"/>
  </r>
  <r>
    <x v="4060"/>
    <s v="18E17S320030  03100 0170"/>
    <s v="7492"/>
    <s v="PINE RIDGE UNITS 3 &amp; 4"/>
    <s v="0000"/>
    <s v="Vacant Residential"/>
    <s v="15"/>
    <s v="18S"/>
    <s v="18E"/>
    <s v="STANDARD"/>
    <x v="1"/>
    <n v="42755"/>
    <n v="0.98"/>
    <s v="000X"/>
    <n v="3790"/>
    <s v="N"/>
    <x v="185"/>
    <s v="PT"/>
    <m/>
    <s v="BEVERLY HILLS"/>
    <m/>
    <s v="PINE RIDGE UNIT 3 PB 8 PG 51 LOT 17 BLK 310"/>
    <n v="15700"/>
    <n v="15700"/>
    <n v="0"/>
    <n v="15700"/>
    <n v="15700"/>
    <x v="1"/>
    <x v="46"/>
    <n v="40000"/>
    <n v="1365"/>
    <n v="2335"/>
    <x v="1"/>
    <s v="SALE / MORE THAN 1 PARCEL"/>
    <m/>
    <x v="6"/>
    <x v="2"/>
    <x v="2"/>
    <m/>
    <m/>
    <m/>
    <x v="2"/>
    <x v="1"/>
    <n v="0"/>
    <m/>
    <m/>
    <m/>
    <m/>
    <s v="DONDELINGER DOLORES I"/>
    <m/>
    <s v="5450 W CONESTOGA DR"/>
    <s v="BEVERLY HILLS FL 34465"/>
  </r>
  <r>
    <x v="4061"/>
    <s v="18E17S320030  00320 0090"/>
    <s v="7492"/>
    <s v="PINE RIDGE UNITS 3 &amp; 4"/>
    <s v="0100"/>
    <s v="Single Family Residential"/>
    <s v="02"/>
    <s v="18S"/>
    <s v="18E"/>
    <s v="STANDARD"/>
    <x v="0"/>
    <n v="46617"/>
    <n v="1.07"/>
    <s v="000X"/>
    <n v="5885"/>
    <s v="N"/>
    <x v="137"/>
    <s v="DR"/>
    <m/>
    <s v="BEVERLY HILLS"/>
    <m/>
    <s v="PINE RIDGE UNIT 3 PB 8 PG 51 LOT 9 BLK 32"/>
    <n v="292454"/>
    <n v="17120"/>
    <n v="275334"/>
    <n v="276325"/>
    <n v="251325"/>
    <x v="0"/>
    <x v="1267"/>
    <n v="275000"/>
    <n v="2777"/>
    <n v="1762"/>
    <x v="0"/>
    <s v="FROM DEVELOPERS"/>
    <n v="1"/>
    <x v="17"/>
    <x v="1"/>
    <x v="0"/>
    <m/>
    <n v="2307"/>
    <n v="32"/>
    <x v="0"/>
    <x v="0"/>
    <n v="3559"/>
    <m/>
    <m/>
    <m/>
    <m/>
    <s v="BRUCALE CHRISTOPHER"/>
    <s v="CUNNINGHAM DONNA"/>
    <s v="5885 N OAKMONT DR"/>
    <s v="BEVERLY HILLS FL 34465"/>
  </r>
  <r>
    <x v="4062"/>
    <s v="18E17S320030  03090 0040"/>
    <s v="7492"/>
    <s v="PINE RIDGE UNITS 3 &amp; 4"/>
    <s v="0000"/>
    <s v="Vacant Residential"/>
    <s v="15"/>
    <s v="18S"/>
    <s v="18E"/>
    <s v="1.0 TO 2.5 ACRES HIGH"/>
    <x v="1"/>
    <n v="72274"/>
    <n v="1.66"/>
    <s v="000X"/>
    <n v="2191"/>
    <s v="W"/>
    <x v="65"/>
    <s v="BLVD"/>
    <m/>
    <s v="BEVERLY HILLS"/>
    <m/>
    <s v="PINE RIDGE UNIT 3 PB 8 PG 51 LOT 4 BLK 309 "/>
    <n v="20740"/>
    <n v="20740"/>
    <n v="0"/>
    <n v="20740"/>
    <n v="20740"/>
    <x v="1"/>
    <x v="590"/>
    <n v="40000"/>
    <n v="1338"/>
    <n v="1203"/>
    <x v="1"/>
    <s v="FROM DEVELOPERS"/>
    <m/>
    <x v="6"/>
    <x v="2"/>
    <x v="2"/>
    <m/>
    <m/>
    <m/>
    <x v="2"/>
    <x v="1"/>
    <n v="0"/>
    <m/>
    <m/>
    <m/>
    <m/>
    <s v="NATURE COAST ORTHOPAEDIC"/>
    <s v="SPORTS MEDICINE CLINIC PA"/>
    <s v="PO BOX 640580"/>
    <s v="BEVERLY HILLS FL 34464 0580"/>
  </r>
  <r>
    <x v="4063"/>
    <s v="18E17S320030  03440 0050"/>
    <s v="7492"/>
    <s v="PINE RIDGE UNITS 3 &amp; 4"/>
    <s v="0000"/>
    <s v="Vacant Residential"/>
    <s v="10"/>
    <s v="18S"/>
    <s v="18E"/>
    <s v="STANDARD"/>
    <x v="1"/>
    <n v="144944"/>
    <n v="3.33"/>
    <s v="000X"/>
    <n v="2076"/>
    <s v="W"/>
    <x v="103"/>
    <s v="PL"/>
    <m/>
    <s v="BEVERLY HILLS"/>
    <m/>
    <s v="PINE RIDGE UNIT 3 PB 8 PG 51 LOTS 5, 6 &amp; 7 BLK 344"/>
    <n v="53010"/>
    <n v="53010"/>
    <n v="0"/>
    <n v="53010"/>
    <n v="53010"/>
    <x v="1"/>
    <x v="23"/>
    <m/>
    <m/>
    <m/>
    <x v="2"/>
    <m/>
    <m/>
    <x v="6"/>
    <x v="2"/>
    <x v="2"/>
    <m/>
    <m/>
    <m/>
    <x v="2"/>
    <x v="1"/>
    <n v="0"/>
    <m/>
    <m/>
    <m/>
    <m/>
    <s v="DI PLACIDO CAROLYN &amp; JOHN"/>
    <s v="CO TRUSTEES"/>
    <s v="780 N FIG TREE LN"/>
    <s v="PLANTATION FL 33317 1847"/>
  </r>
  <r>
    <x v="4064"/>
    <s v="18E17S320030  00610 0040"/>
    <s v="7492"/>
    <s v="PINE RIDGE UNITS 3 &amp; 4"/>
    <s v="0000"/>
    <s v="Vacant Residential"/>
    <s v="04"/>
    <s v="18S"/>
    <s v="18E"/>
    <s v="GOLF"/>
    <x v="1"/>
    <n v="43149"/>
    <n v="0.99"/>
    <s v="000X"/>
    <n v="5535"/>
    <s v="N"/>
    <x v="159"/>
    <s v="CIR"/>
    <m/>
    <s v="BEVERLY HILLS"/>
    <m/>
    <s v="PINE RIDGE UNIT 3 PB 8 PG 51 LOT 4 BLK 61"/>
    <n v="23980"/>
    <n v="23980"/>
    <n v="0"/>
    <n v="23980"/>
    <n v="23980"/>
    <x v="1"/>
    <x v="576"/>
    <n v="17500"/>
    <n v="2765"/>
    <n v="1761"/>
    <x v="1"/>
    <s v="TO/FROM RELIG/CHAR/OR BENEVOLENT"/>
    <m/>
    <x v="6"/>
    <x v="2"/>
    <x v="2"/>
    <m/>
    <m/>
    <m/>
    <x v="2"/>
    <x v="1"/>
    <n v="0"/>
    <m/>
    <m/>
    <m/>
    <m/>
    <s v="DUPLER WAYNE Y JR"/>
    <s v="DUPLER SUSAN MARIE"/>
    <s v="5530 N ROSEDALE CIR"/>
    <s v="BEVERLY HILLS FL 34465"/>
  </r>
  <r>
    <x v="4065"/>
    <s v="18E17S320030  03120 0050"/>
    <s v="7492"/>
    <s v="PINE RIDGE UNITS 3 &amp; 4"/>
    <s v="0000"/>
    <s v="Vacant Residential"/>
    <s v="15"/>
    <s v="18S"/>
    <s v="18E"/>
    <s v="STANDARD"/>
    <x v="1"/>
    <n v="44355"/>
    <n v="1.02"/>
    <s v="000X"/>
    <n v="3703"/>
    <s v="N"/>
    <x v="158"/>
    <s v="WAY"/>
    <m/>
    <s v="BEVERLY HILLS"/>
    <m/>
    <s v="PINE RIDGE UNIT 3 PB 8 PG 51 LOT 5 BLK 312"/>
    <n v="8150"/>
    <n v="8150"/>
    <n v="0"/>
    <n v="8150"/>
    <n v="8150"/>
    <x v="1"/>
    <x v="1268"/>
    <n v="74000"/>
    <n v="1221"/>
    <n v="336"/>
    <x v="1"/>
    <s v="SAME FAMILY/DEED FOL"/>
    <m/>
    <x v="6"/>
    <x v="2"/>
    <x v="2"/>
    <m/>
    <m/>
    <m/>
    <x v="2"/>
    <x v="1"/>
    <n v="0"/>
    <m/>
    <m/>
    <m/>
    <m/>
    <s v="OLSEN FAMILY PARTNERSHIP LLLP"/>
    <m/>
    <s v="PO BOX 2050"/>
    <s v="LECANTO FL 34460 2050"/>
  </r>
  <r>
    <x v="4066"/>
    <s v="18E17S320030  02780 0180"/>
    <s v="7492"/>
    <s v="PINE RIDGE UNITS 3 &amp; 4"/>
    <s v="0100"/>
    <s v="Single Family Residential"/>
    <s v="09"/>
    <s v="18S"/>
    <s v="18E"/>
    <s v="STANDARD"/>
    <x v="0"/>
    <n v="92599"/>
    <n v="2.13"/>
    <s v="000X"/>
    <n v="3865"/>
    <s v="W"/>
    <x v="85"/>
    <s v="CIR"/>
    <m/>
    <s v="BEVERLY HILLS"/>
    <m/>
    <s v="PINE RIDGE UNIT 3 PB 8 PG 51 LOTS 18 &amp; 19 BLK 278:"/>
    <n v="152376"/>
    <n v="34010"/>
    <n v="118366"/>
    <n v="105632"/>
    <n v="80632"/>
    <x v="0"/>
    <x v="23"/>
    <m/>
    <m/>
    <m/>
    <x v="2"/>
    <m/>
    <n v="1"/>
    <x v="9"/>
    <x v="1"/>
    <x v="0"/>
    <m/>
    <n v="1728"/>
    <n v="34"/>
    <x v="1"/>
    <x v="0"/>
    <n v="2232"/>
    <m/>
    <m/>
    <m/>
    <m/>
    <s v="CRAMER STEPHEN I"/>
    <s v="CRAMER TAMI A"/>
    <s v="3865 W DOUGLASFIR CIR"/>
    <s v="BEVERLY HILLS FL 34465 2998"/>
  </r>
  <r>
    <x v="4067"/>
    <s v="18E18S110100        002A"/>
    <s v="7492"/>
    <s v="PINE RIDGE UNITS 3 &amp; 4"/>
    <s v="8000"/>
    <s v="Vacant Governmental"/>
    <s v="11"/>
    <s v="18S"/>
    <s v="18E"/>
    <s v="UTILITIES-LOW"/>
    <x v="1"/>
    <n v="9121"/>
    <n v="0.21"/>
    <s v="000B"/>
    <n v="4106"/>
    <s v="N"/>
    <x v="108"/>
    <s v="DR"/>
    <m/>
    <s v="BEVERLY HILLS"/>
    <m/>
    <s v="GOLDEN GATE CENTER PB 17 PG 36 &amp; 37 TRACT 2 UTILITY SITE  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068"/>
    <s v="18E17S320030  00100 0140"/>
    <s v="7492"/>
    <s v="PINE RIDGE UNITS 3 &amp; 4"/>
    <s v="0100"/>
    <s v="Single Family Residential"/>
    <s v="02"/>
    <s v="18S"/>
    <s v="18E"/>
    <s v="STANDARD"/>
    <x v="0"/>
    <n v="43749"/>
    <n v="1"/>
    <s v="000X"/>
    <n v="5325"/>
    <s v="N"/>
    <x v="121"/>
    <s v="PT"/>
    <m/>
    <s v="BEVERLY HILLS"/>
    <m/>
    <s v="PINE RIDGE UNIT 3 PB 8 PG 51 LOT 14 BLK 10"/>
    <n v="243280"/>
    <n v="16070"/>
    <n v="227210"/>
    <n v="202746"/>
    <n v="177246"/>
    <x v="0"/>
    <x v="106"/>
    <n v="320400"/>
    <n v="2982"/>
    <n v="28"/>
    <x v="0"/>
    <s v="WARRANTY DEED"/>
    <n v="1"/>
    <x v="15"/>
    <x v="0"/>
    <x v="1"/>
    <m/>
    <n v="2255"/>
    <n v="32"/>
    <x v="0"/>
    <x v="0"/>
    <n v="3092"/>
    <m/>
    <m/>
    <m/>
    <m/>
    <s v="HAYNES RAYMOND"/>
    <s v="HAYNES CATHERINE"/>
    <s v="5325 N RED RIBBON PT"/>
    <s v="BEVERLY HILLS FL 34465"/>
  </r>
  <r>
    <x v="4069"/>
    <s v="18E17S320030  03330 0050"/>
    <s v="7492"/>
    <s v="PINE RIDGE UNITS 3 &amp; 4"/>
    <s v="0000"/>
    <s v="Vacant Residential"/>
    <s v="10"/>
    <s v="18S"/>
    <s v="18E"/>
    <s v="STANDARD"/>
    <x v="1"/>
    <n v="43750"/>
    <n v="1"/>
    <s v="000X"/>
    <n v="2058"/>
    <s v="W"/>
    <x v="109"/>
    <s v="DR"/>
    <m/>
    <s v="BEVERLY HILLS"/>
    <m/>
    <s v="PINE RIDGE UNIT 3 PB 8 PG 51 LOT 5 BLK 333"/>
    <n v="16070"/>
    <n v="16070"/>
    <n v="0"/>
    <n v="16070"/>
    <n v="16070"/>
    <x v="1"/>
    <x v="831"/>
    <n v="25000"/>
    <n v="3145"/>
    <n v="1340"/>
    <x v="1"/>
    <s v="WARRANTY DEED"/>
    <m/>
    <x v="6"/>
    <x v="2"/>
    <x v="2"/>
    <m/>
    <m/>
    <m/>
    <x v="2"/>
    <x v="1"/>
    <n v="0"/>
    <m/>
    <m/>
    <m/>
    <m/>
    <s v="VANNESS THOMAS M"/>
    <m/>
    <s v="5634 N LECANTO HWY"/>
    <s v="BEVERLY HILLS FL 34465"/>
  </r>
  <r>
    <x v="4070"/>
    <s v="18E17S320030  000T0 0260"/>
    <s v="7492"/>
    <s v="PINE RIDGE UNITS 3 &amp; 4"/>
    <s v="9400"/>
    <s v="Rights-of-Way"/>
    <s v="15"/>
    <s v="18S"/>
    <s v="18E"/>
    <s v="OPEN AREA/PARK"/>
    <x v="1"/>
    <n v="15096"/>
    <n v="0.35"/>
    <s v="000B"/>
    <n v="0"/>
    <s v="N"/>
    <x v="181"/>
    <s v="TER"/>
    <m/>
    <s v="BEVERLY HILLS"/>
    <m/>
    <s v="PINE RIDGE UNIT 3 PB 8 PG 51 TRACT T-26 LESS PT IN OR BK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71"/>
    <s v="18E17S320040  02870 0350"/>
    <s v="7492"/>
    <s v="PINE RIDGE UNITS 3 &amp; 4"/>
    <s v="0100"/>
    <s v="Single Family Residential"/>
    <s v="09"/>
    <s v="18S"/>
    <s v="18E"/>
    <s v="STANDARD"/>
    <x v="0"/>
    <n v="48325"/>
    <n v="1.1100000000000001"/>
    <s v="000X"/>
    <n v="3650"/>
    <s v="W"/>
    <x v="183"/>
    <s v="PATH"/>
    <m/>
    <s v="BEVERLY HILLS"/>
    <m/>
    <s v="PINE RIDGE UNIT 4 PB 14 PG 87 LOT 35 BLK 287"/>
    <n v="198331"/>
    <n v="17750"/>
    <n v="180581"/>
    <n v="147411"/>
    <n v="122411"/>
    <x v="0"/>
    <x v="465"/>
    <n v="133000"/>
    <n v="1145"/>
    <n v="1270"/>
    <x v="0"/>
    <s v="WARRANTY DEED"/>
    <n v="1"/>
    <x v="14"/>
    <x v="1"/>
    <x v="0"/>
    <m/>
    <n v="1946"/>
    <n v="32"/>
    <x v="0"/>
    <x v="0"/>
    <n v="3092"/>
    <m/>
    <m/>
    <m/>
    <m/>
    <s v="SHULL L T"/>
    <s v="SHULL MARY R"/>
    <s v="3650 W CAPA PATH"/>
    <s v="BEVERLY HILLS FL 34465"/>
  </r>
  <r>
    <x v="4072"/>
    <s v="18E17S320040  02870 0380"/>
    <s v="7492"/>
    <s v="PINE RIDGE UNITS 3 &amp; 4"/>
    <s v="0100"/>
    <s v="Single Family Residential"/>
    <s v="09"/>
    <s v="18S"/>
    <s v="18E"/>
    <s v="STANDARD"/>
    <x v="0"/>
    <n v="45266"/>
    <n v="1.04"/>
    <s v="000X"/>
    <n v="3572"/>
    <s v="W"/>
    <x v="183"/>
    <s v="PATH"/>
    <m/>
    <s v="BEVERLY HILLS"/>
    <m/>
    <s v="LOT 38 BLK 287 PINE RIDGE UNIT 4 PB 14 PG 87"/>
    <n v="254936"/>
    <n v="16630"/>
    <n v="238306"/>
    <n v="254936"/>
    <n v="229936"/>
    <x v="0"/>
    <x v="937"/>
    <n v="305000"/>
    <n v="2978"/>
    <n v="1783"/>
    <x v="0"/>
    <s v="WARRANTY DEED"/>
    <n v="1"/>
    <x v="11"/>
    <x v="1"/>
    <x v="0"/>
    <m/>
    <n v="2144"/>
    <n v="32"/>
    <x v="0"/>
    <x v="0"/>
    <n v="3118"/>
    <m/>
    <m/>
    <m/>
    <m/>
    <s v="GOOLSBY DOUGLAS K"/>
    <s v="GOOLSBY TAMMY L"/>
    <s v="3572 W CAPA PATH"/>
    <s v="BEVERLY HILLS FL 34465"/>
  </r>
  <r>
    <x v="4073"/>
    <s v="18E17S320030  00210 0050"/>
    <s v="7492"/>
    <s v="PINE RIDGE UNITS 3 &amp; 4"/>
    <s v="0100"/>
    <s v="Single Family Residential"/>
    <s v="03"/>
    <s v="18S"/>
    <s v="18E"/>
    <s v="STANDARD"/>
    <x v="0"/>
    <n v="131142"/>
    <n v="3.01"/>
    <s v="000X"/>
    <n v="5458"/>
    <s v="N"/>
    <x v="132"/>
    <s v="DR"/>
    <m/>
    <s v="BEVERLY HILLS"/>
    <m/>
    <s v="PINE RIDGE UNIT 3 PB 8 PG 51 LOTS 5, 6 &amp; 7 BLK 21"/>
    <n v="280213"/>
    <n v="48170"/>
    <n v="232043"/>
    <n v="228984"/>
    <n v="198484"/>
    <x v="0"/>
    <x v="23"/>
    <m/>
    <m/>
    <m/>
    <x v="2"/>
    <m/>
    <n v="1"/>
    <x v="18"/>
    <x v="1"/>
    <x v="0"/>
    <m/>
    <n v="2198"/>
    <n v="29"/>
    <x v="0"/>
    <x v="0"/>
    <n v="3720"/>
    <m/>
    <m/>
    <m/>
    <m/>
    <s v="CATANIA ALFRED"/>
    <s v="CATANIA DONNA M"/>
    <s v="5458 N LAMP POST DR"/>
    <s v="BEVERLY HILLS FL 34465"/>
  </r>
  <r>
    <x v="4074"/>
    <s v="18E17S320030  03110 0080"/>
    <s v="7492"/>
    <s v="PINE RIDGE UNITS 3 &amp; 4"/>
    <s v="8000"/>
    <s v="Vacant Governmental"/>
    <s v="15"/>
    <s v="18S"/>
    <s v="18E"/>
    <s v="WRA/DRA"/>
    <x v="1"/>
    <n v="58675"/>
    <n v="1.35"/>
    <s v="000X"/>
    <n v="2244"/>
    <s v="W"/>
    <x v="65"/>
    <s v="BLVD"/>
    <m/>
    <s v="BEVERLY HILLS"/>
    <m/>
    <s v="PINE RIDGE UNIT 3 PB 8 PG 51 LOT 8 BLK 311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075"/>
    <s v="18E17S320030  00210 0230"/>
    <s v="7492"/>
    <s v="PINE RIDGE UNITS 3 &amp; 4"/>
    <s v="0100"/>
    <s v="Single Family Residential"/>
    <s v="03"/>
    <s v="18S"/>
    <s v="18E"/>
    <s v="STANDARD"/>
    <x v="0"/>
    <n v="46306"/>
    <n v="1.06"/>
    <s v="000X"/>
    <n v="2001"/>
    <s v="W"/>
    <x v="130"/>
    <s v="DR"/>
    <m/>
    <s v="BEVERLY HILLS"/>
    <m/>
    <s v="PINE RIDGE UNIT 3 PB 8 PG 51 LOT 23 BLK 21"/>
    <n v="228653"/>
    <n v="17010"/>
    <n v="211643"/>
    <n v="221707"/>
    <n v="196707"/>
    <x v="0"/>
    <x v="1269"/>
    <n v="285000"/>
    <n v="2949"/>
    <n v="1972"/>
    <x v="0"/>
    <s v="WARRANTY DEED"/>
    <n v="1"/>
    <x v="22"/>
    <x v="1"/>
    <x v="1"/>
    <m/>
    <n v="2018"/>
    <n v="32"/>
    <x v="0"/>
    <x v="0"/>
    <n v="3058"/>
    <m/>
    <m/>
    <m/>
    <m/>
    <s v="ASH KEITH D"/>
    <s v="ASH JUDITH L"/>
    <s v="2001 W TALL OAKS DR"/>
    <s v="BEVERLY HILLS FL 34465"/>
  </r>
  <r>
    <x v="4076"/>
    <s v="18E17S320030  00650 0080"/>
    <s v="7492"/>
    <s v="PINE RIDGE UNITS 3 &amp; 4"/>
    <s v="0100"/>
    <s v="Single Family Residential"/>
    <s v="03"/>
    <s v="18S"/>
    <s v="18E"/>
    <s v="STANDARD"/>
    <x v="0"/>
    <n v="46501"/>
    <n v="1.07"/>
    <s v="000X"/>
    <n v="5794"/>
    <s v="N"/>
    <x v="91"/>
    <s v="BLVD"/>
    <m/>
    <s v="BEVERLY HILLS"/>
    <m/>
    <s v="PINE RIDGE UNIT 3 PB 8 PG 51 LOT 8 BLK 65"/>
    <n v="188961"/>
    <n v="17080"/>
    <n v="171881"/>
    <n v="136555"/>
    <n v="111555"/>
    <x v="0"/>
    <x v="10"/>
    <n v="151000"/>
    <n v="2504"/>
    <n v="778"/>
    <x v="0"/>
    <s v="WARRANTY DEED"/>
    <n v="1"/>
    <x v="21"/>
    <x v="1"/>
    <x v="0"/>
    <m/>
    <n v="1891"/>
    <n v="32"/>
    <x v="0"/>
    <x v="0"/>
    <n v="3037"/>
    <m/>
    <m/>
    <m/>
    <m/>
    <s v="LEWIS DAMIAN"/>
    <m/>
    <s v="5794 N ELKCAM BLVD"/>
    <s v="BEVERLY HILLS FL 34465"/>
  </r>
  <r>
    <x v="4077"/>
    <s v="18E18S10      22200"/>
    <s v="7492"/>
    <s v="PINE RIDGE UNITS 3 &amp; 4"/>
    <s v="5500"/>
    <s v="Timberland, Index 80-90"/>
    <s v="10"/>
    <s v="18S"/>
    <s v="18E"/>
    <s v="10 TO 20 ACRES MED"/>
    <x v="1"/>
    <n v="2318278"/>
    <n v="53.22"/>
    <s v="000X"/>
    <n v="4115"/>
    <s v="N"/>
    <x v="181"/>
    <s v="TER"/>
    <m/>
    <s v="BEVERLY HILLS"/>
    <m/>
    <s v="W 105 FT OF N1/2 OF N1/2 OF SE1/4 OF SE1/4 SEC 10-18-18"/>
    <n v="452370"/>
    <n v="452370"/>
    <n v="0"/>
    <n v="12773"/>
    <n v="12773"/>
    <x v="1"/>
    <x v="1270"/>
    <n v="805000"/>
    <n v="1476"/>
    <n v="762"/>
    <x v="1"/>
    <s v="TO/FROM RELIG/CHAR/OR BENEVOLENT"/>
    <m/>
    <x v="6"/>
    <x v="2"/>
    <x v="2"/>
    <m/>
    <m/>
    <m/>
    <x v="2"/>
    <x v="1"/>
    <n v="0"/>
    <m/>
    <m/>
    <m/>
    <m/>
    <s v="PARKES GREGORY L AS BISHOP OF"/>
    <s v="THE DIOCESE OF ST PETERSBURG"/>
    <s v="PO BOX 40200"/>
    <s v="ST PETERSBURG FL 33743 0200"/>
  </r>
  <r>
    <x v="4078"/>
    <s v="18E17S320030  00100 0130"/>
    <s v="7492"/>
    <s v="PINE RIDGE UNITS 3 &amp; 4"/>
    <s v="0100"/>
    <s v="Single Family Residential"/>
    <s v="02"/>
    <s v="18S"/>
    <s v="18E"/>
    <s v="STANDARD"/>
    <x v="0"/>
    <n v="43749"/>
    <n v="1"/>
    <s v="000X"/>
    <n v="5295"/>
    <s v="N"/>
    <x v="121"/>
    <s v="PT"/>
    <m/>
    <s v="BEVERLY HILLS"/>
    <m/>
    <s v="PINE RIDGE UNIT 3 PB 8 PG 51 LOT 13  BLK 10"/>
    <n v="213875"/>
    <n v="16070"/>
    <n v="197805"/>
    <n v="155843"/>
    <n v="130843"/>
    <x v="0"/>
    <x v="342"/>
    <n v="150000"/>
    <n v="2639"/>
    <n v="492"/>
    <x v="0"/>
    <s v="WARRANTY DEED"/>
    <n v="1"/>
    <x v="14"/>
    <x v="1"/>
    <x v="0"/>
    <n v="1"/>
    <n v="2225"/>
    <n v="32"/>
    <x v="0"/>
    <x v="0"/>
    <n v="3139"/>
    <m/>
    <m/>
    <m/>
    <m/>
    <s v="SMITH CHARLES E"/>
    <s v="HIPPENSTEEL BONNIE L"/>
    <s v="5295 N RED RIBBON PT"/>
    <s v="BEVERLY HILLS FL 34465"/>
  </r>
  <r>
    <x v="4079"/>
    <s v="18E17S320030  00540 0130"/>
    <s v="7492"/>
    <s v="PINE RIDGE UNITS 3 &amp; 4"/>
    <s v="0100"/>
    <s v="Single Family Residential"/>
    <s v="04"/>
    <s v="18S"/>
    <s v="18E"/>
    <s v="1.0 TO 2.5 ACRES HIGH"/>
    <x v="0"/>
    <n v="64990"/>
    <n v="1.49"/>
    <s v="000X"/>
    <n v="5150"/>
    <s v="N"/>
    <x v="151"/>
    <s v="PT"/>
    <m/>
    <s v="BEVERLY HILLS"/>
    <m/>
    <s v="PINE RIDGE UNIT 3 PB 8 PG 51 LOT 13 BLK 54"/>
    <n v="220398"/>
    <n v="18650"/>
    <n v="201748"/>
    <n v="220398"/>
    <n v="220398"/>
    <x v="1"/>
    <x v="536"/>
    <n v="180000"/>
    <n v="1452"/>
    <n v="1183"/>
    <x v="0"/>
    <s v="WARRANTY DEED"/>
    <n v="1"/>
    <x v="1"/>
    <x v="1"/>
    <x v="0"/>
    <n v="1"/>
    <n v="2276"/>
    <n v="32"/>
    <x v="0"/>
    <x v="0"/>
    <n v="3439"/>
    <m/>
    <m/>
    <m/>
    <m/>
    <s v="GORDON WILLIAM P"/>
    <s v="GEISINGER JOANN M"/>
    <s v="5150 N MINT PT"/>
    <s v="BEVERLY HILLS FL 34465 4552"/>
  </r>
  <r>
    <x v="4080"/>
    <s v="18E17S320030  03380 0240"/>
    <s v="7492"/>
    <s v="PINE RIDGE UNITS 3 &amp; 4"/>
    <s v="0000"/>
    <s v="Vacant Residential"/>
    <s v="10"/>
    <s v="18S"/>
    <s v="18E"/>
    <s v="1.0 TO 2.5 ACRES HIGH"/>
    <x v="1"/>
    <n v="61148"/>
    <n v="1.4"/>
    <s v="000X"/>
    <n v="4756"/>
    <s v="N"/>
    <x v="101"/>
    <s v="AVE"/>
    <m/>
    <s v="BEVERLY HILLS"/>
    <m/>
    <s v="PINE RIDGE UNIT 3 PB 8 PG 51 LOT 24 BLK 338"/>
    <n v="17550"/>
    <n v="17550"/>
    <n v="0"/>
    <n v="17550"/>
    <n v="17550"/>
    <x v="1"/>
    <x v="258"/>
    <n v="6900"/>
    <n v="1485"/>
    <n v="592"/>
    <x v="1"/>
    <s v="CORRECTIVE/QC/TD/COT"/>
    <m/>
    <x v="6"/>
    <x v="2"/>
    <x v="2"/>
    <m/>
    <m/>
    <m/>
    <x v="2"/>
    <x v="1"/>
    <n v="0"/>
    <m/>
    <m/>
    <m/>
    <m/>
    <s v="ARAO NEIL FRANCIS D"/>
    <s v="ARAO CHERYLANN P"/>
    <s v="6779 LOPER DR"/>
    <s v="PLYMOUTH MI 48170"/>
  </r>
  <r>
    <x v="4081"/>
    <s v="18E17S320030  00320 0100"/>
    <s v="7492"/>
    <s v="PINE RIDGE UNITS 3 &amp; 4"/>
    <s v="0100"/>
    <s v="Single Family Residential"/>
    <s v="02"/>
    <s v="18S"/>
    <s v="18E"/>
    <s v="STANDARD"/>
    <x v="0"/>
    <n v="47788"/>
    <n v="1.1000000000000001"/>
    <s v="000X"/>
    <n v="5893"/>
    <s v="N"/>
    <x v="137"/>
    <s v="DR"/>
    <m/>
    <s v="BEVERLY HILLS"/>
    <m/>
    <s v="PINE RIDGE UNIT 3 PB 8 PG 51 LOT 10 BLK 32"/>
    <n v="294592"/>
    <n v="17550"/>
    <n v="277042"/>
    <n v="238590"/>
    <n v="213590"/>
    <x v="0"/>
    <x v="863"/>
    <n v="235000"/>
    <n v="2672"/>
    <n v="272"/>
    <x v="0"/>
    <s v="WARRANTY DEED"/>
    <n v="1"/>
    <x v="22"/>
    <x v="1"/>
    <x v="1"/>
    <m/>
    <n v="2927"/>
    <n v="32"/>
    <x v="0"/>
    <x v="0"/>
    <n v="4292"/>
    <m/>
    <m/>
    <m/>
    <m/>
    <s v="PUCKETT GREGG A"/>
    <s v="PUCKETT LORRAINE M"/>
    <s v="5893 OAKMONT DR"/>
    <s v="BEVERLY HILLS FL 34465"/>
  </r>
  <r>
    <x v="4082"/>
    <s v="18E17S320030  03460 0100"/>
    <s v="7492"/>
    <s v="PINE RIDGE UNITS 3 &amp; 4"/>
    <s v="0000"/>
    <s v="Vacant Residential"/>
    <s v="11"/>
    <s v="18S"/>
    <s v="18E"/>
    <s v="STANDARD"/>
    <x v="1"/>
    <n v="115391"/>
    <n v="2.65"/>
    <s v="000X"/>
    <n v="4483"/>
    <s v="N"/>
    <x v="108"/>
    <s v="DR"/>
    <m/>
    <s v="BEVERLY HILLS"/>
    <m/>
    <s v="PINE RIDGE UNIT 3 PB 8 PG 51 LOTS 10 &amp; 11 BLK 346"/>
    <n v="37140"/>
    <n v="37140"/>
    <n v="0"/>
    <n v="37140"/>
    <n v="37140"/>
    <x v="1"/>
    <x v="23"/>
    <m/>
    <m/>
    <m/>
    <x v="2"/>
    <m/>
    <m/>
    <x v="6"/>
    <x v="2"/>
    <x v="2"/>
    <m/>
    <m/>
    <m/>
    <x v="2"/>
    <x v="1"/>
    <n v="0"/>
    <m/>
    <m/>
    <m/>
    <m/>
    <s v="HEDDEMA ALIDA MARIA"/>
    <s v="HEDDEMA REIN JOHANNES"/>
    <s v="SPAARNOOGS 33"/>
    <s v=" 2031 WC NETHERLANDS"/>
  </r>
  <r>
    <x v="4082"/>
    <s v="18E17S320030  03460 0100"/>
    <s v="7492"/>
    <s v="PINE RIDGE UNITS 3 &amp; 4"/>
    <s v="0000"/>
    <s v="Vacant Residential"/>
    <s v="11"/>
    <s v="18S"/>
    <s v="18E"/>
    <s v="1.0 TO 2.5 ACRES HIGH"/>
    <x v="1"/>
    <n v="115391"/>
    <n v="2.65"/>
    <s v="000X"/>
    <n v="4483"/>
    <s v="N"/>
    <x v="108"/>
    <s v="DR"/>
    <m/>
    <s v="BEVERLY HILLS"/>
    <m/>
    <s v="PINE RIDGE UNIT 3 PB 8 PG 51 LOTS 10 &amp; 11 BLK 346"/>
    <n v="37140"/>
    <n v="37140"/>
    <n v="0"/>
    <n v="37140"/>
    <n v="37140"/>
    <x v="1"/>
    <x v="23"/>
    <m/>
    <m/>
    <m/>
    <x v="2"/>
    <m/>
    <m/>
    <x v="6"/>
    <x v="2"/>
    <x v="2"/>
    <m/>
    <m/>
    <m/>
    <x v="2"/>
    <x v="1"/>
    <n v="0"/>
    <m/>
    <m/>
    <m/>
    <m/>
    <s v="HEDDEMA ALIDA MARIA"/>
    <s v="HEDDEMA REIN JOHANNES"/>
    <s v="SPAARNOOGS 33"/>
    <s v=" 2031 WC NETHERLANDS"/>
  </r>
  <r>
    <x v="4083"/>
    <s v="18E17S320030  03430 0040"/>
    <s v="7492"/>
    <s v="PINE RIDGE UNITS 3 &amp; 4"/>
    <s v="0000"/>
    <s v="Vacant Residential"/>
    <s v="10"/>
    <s v="18S"/>
    <s v="18E"/>
    <s v="STANDARD"/>
    <x v="1"/>
    <n v="47730"/>
    <n v="1.1000000000000001"/>
    <s v="000X"/>
    <n v="2226"/>
    <s v="W"/>
    <x v="102"/>
    <s v="DR"/>
    <m/>
    <s v="BEVERLY HILLS"/>
    <m/>
    <s v="PINE RIDGE UNIT 3 PB 8 PG 51 LOT 4 BLK 343"/>
    <n v="17530"/>
    <n v="17530"/>
    <n v="0"/>
    <n v="17530"/>
    <n v="17530"/>
    <x v="1"/>
    <x v="274"/>
    <n v="12500"/>
    <n v="1522"/>
    <n v="2232"/>
    <x v="1"/>
    <s v="WARRANTY DEED"/>
    <m/>
    <x v="6"/>
    <x v="2"/>
    <x v="2"/>
    <m/>
    <m/>
    <m/>
    <x v="2"/>
    <x v="1"/>
    <n v="0"/>
    <m/>
    <m/>
    <m/>
    <m/>
    <s v="AUGELLO JOHN C SR"/>
    <s v="AUGELLO REGINA M"/>
    <s v="2154 W ALEUTS DR"/>
    <s v="BEVERLY HILLS FL 34465"/>
  </r>
  <r>
    <x v="4084"/>
    <s v="18E18S110130        TRA0"/>
    <s v="7492"/>
    <s v="PINE RIDGE UNITS 3 &amp; 4"/>
    <s v="9400"/>
    <s v="Rights-of-Way"/>
    <s v="11"/>
    <s v="18S"/>
    <s v="18E"/>
    <s v="RIGHT OF WAY"/>
    <x v="1"/>
    <n v="143658"/>
    <n v="3.3"/>
    <s v="000B"/>
    <n v="4184"/>
    <s v="N"/>
    <x v="108"/>
    <s v="DR"/>
    <m/>
    <s v="BEVERLY HILLS"/>
    <m/>
    <s v="MODELWOOD PARK PLAZA REPLAT, PB 20 PAGES 63-64, TRACT A "/>
    <n v="50"/>
    <n v="50"/>
    <n v="0"/>
    <n v="50"/>
    <n v="50"/>
    <x v="1"/>
    <x v="1271"/>
    <n v="500"/>
    <n v="3040"/>
    <n v="1560"/>
    <x v="1"/>
    <s v="WARRANTY DEED"/>
    <m/>
    <x v="6"/>
    <x v="2"/>
    <x v="2"/>
    <m/>
    <m/>
    <m/>
    <x v="2"/>
    <x v="1"/>
    <n v="0"/>
    <m/>
    <m/>
    <m/>
    <m/>
    <s v="MODELWOOD PARK PLAZA"/>
    <s v="WATER MANAGEMENT LLC"/>
    <s v="1268 BAYSHORE BLVD"/>
    <s v="DUNEDIN FL 34698"/>
  </r>
  <r>
    <x v="4085"/>
    <s v="18E17S320030  03140 0080"/>
    <s v="7492"/>
    <s v="PINE RIDGE UNITS 3 &amp; 4"/>
    <s v="0000"/>
    <s v="Vacant Residential"/>
    <s v="15"/>
    <s v="18S"/>
    <s v="18E"/>
    <s v="STANDARD"/>
    <x v="1"/>
    <n v="44442"/>
    <n v="1.02"/>
    <s v="000X"/>
    <n v="2747"/>
    <s v="W"/>
    <x v="155"/>
    <s v="DR"/>
    <m/>
    <s v="BEVERLY HILLS"/>
    <m/>
    <s v="PINE RIDGE UNIT 3 PB 8 PG 51 LOTS 8 BLK 314"/>
    <n v="16320"/>
    <n v="16320"/>
    <n v="0"/>
    <n v="16320"/>
    <n v="16320"/>
    <x v="1"/>
    <x v="72"/>
    <n v="22000"/>
    <n v="1703"/>
    <n v="35"/>
    <x v="1"/>
    <s v="WARRANTY DEED"/>
    <m/>
    <x v="6"/>
    <x v="2"/>
    <x v="2"/>
    <m/>
    <m/>
    <m/>
    <x v="2"/>
    <x v="1"/>
    <n v="0"/>
    <m/>
    <m/>
    <m/>
    <m/>
    <s v="RODRIGUEZ ROBERT B"/>
    <m/>
    <s v="3 FAYETTE DR"/>
    <s v="OCEAN RIDGE FL 33435 7014"/>
  </r>
  <r>
    <x v="4086"/>
    <s v="18E17S320030  000T0 0230"/>
    <s v="7492"/>
    <s v="PINE RIDGE UNITS 3 &amp; 4"/>
    <s v="9400"/>
    <s v="Rights-of-Way"/>
    <s v="09"/>
    <s v="18S"/>
    <s v="18E"/>
    <s v="OPEN AREA/PARK"/>
    <x v="1"/>
    <n v="12696"/>
    <n v="0.28999999999999998"/>
    <s v="000X"/>
    <m/>
    <s v="N"/>
    <x v="86"/>
    <s v="DR"/>
    <m/>
    <s v="BEVERLY HILLS"/>
    <m/>
    <s v="PINE RIDGE UNIT 3 PB 8 PG 51 TRACT T-23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87"/>
    <s v="18E17S320030  000T0 0290"/>
    <s v="7492"/>
    <s v="PINE RIDGE UNITS 3 &amp; 4"/>
    <s v="9400"/>
    <s v="Rights-of-Way"/>
    <s v="34"/>
    <s v="17S"/>
    <s v="18E"/>
    <s v="OPEN AREA/PARK"/>
    <x v="1"/>
    <n v="12126"/>
    <n v="0.28000000000000003"/>
    <s v="000X"/>
    <n v="6159"/>
    <s v="N"/>
    <x v="91"/>
    <s v="BLVD"/>
    <m/>
    <s v="BEVERLY HILLS"/>
    <m/>
    <s v="PINE RIDGE UNIT 3 PB 8 PG 51 TRACT T-29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088"/>
    <s v="18E17S320030  000T0 0265"/>
    <s v="7492"/>
    <s v="PINE RIDGE UNITS 3 &amp; 4"/>
    <s v="9400"/>
    <s v="Rights-of-Way"/>
    <s v="15"/>
    <s v="18S"/>
    <s v="18E"/>
    <s v="OPEN AREA/PARK"/>
    <x v="1"/>
    <n v="13483"/>
    <n v="0.31"/>
    <s v="000B"/>
    <m/>
    <s v="N"/>
    <x v="185"/>
    <s v="PT"/>
    <m/>
    <s v="BEVERLY HILLS"/>
    <m/>
    <s v="PINE RIDGE UNIT 3 PB 8 PG 51 SEC 15-18-18: PT OF TRACT 26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GULF TO LAKES ASSOCIATES LLLP"/>
    <m/>
    <s v="P O BOX 2050"/>
    <s v="LECANTO FL 34460"/>
  </r>
  <r>
    <x v="4089"/>
    <s v="18E17S320040  02870 0280"/>
    <s v="7492"/>
    <s v="PINE RIDGE UNITS 3 &amp; 4"/>
    <s v="0100"/>
    <s v="Single Family Residential"/>
    <s v="09"/>
    <s v="18S"/>
    <s v="18E"/>
    <s v="1.0 TO 2.5 ACRES HIGH"/>
    <x v="0"/>
    <n v="59975"/>
    <n v="1.38"/>
    <s v="000X"/>
    <n v="4547"/>
    <s v="N"/>
    <x v="86"/>
    <s v="DR"/>
    <m/>
    <s v="BEVERLY HILLS"/>
    <m/>
    <s v="PINE RIDGE UNIT 4 PB 14 PG 87 LOT 28 BLK 287"/>
    <n v="212199"/>
    <n v="17210"/>
    <n v="194989"/>
    <n v="212199"/>
    <n v="186699"/>
    <x v="0"/>
    <x v="520"/>
    <n v="252500"/>
    <n v="2960"/>
    <n v="345"/>
    <x v="0"/>
    <s v="WARRANTY DEED"/>
    <n v="1"/>
    <x v="10"/>
    <x v="1"/>
    <x v="0"/>
    <m/>
    <n v="1948"/>
    <n v="32"/>
    <x v="0"/>
    <x v="0"/>
    <n v="2912"/>
    <m/>
    <m/>
    <m/>
    <m/>
    <s v="BURNETT MARY M"/>
    <m/>
    <s v="4547 N ALLAMANDRA DR"/>
    <s v="BEVERLY HILLS FL 34465"/>
  </r>
  <r>
    <x v="4090"/>
    <s v="18E17S320040  02870 0290"/>
    <s v="7492"/>
    <s v="PINE RIDGE UNITS 3 &amp; 4"/>
    <s v="0100"/>
    <s v="Single Family Residential"/>
    <s v="09"/>
    <s v="18S"/>
    <s v="18E"/>
    <s v="1.0 TO 2.5 ACRES HIGH"/>
    <x v="0"/>
    <n v="58368"/>
    <n v="1.34"/>
    <s v="000X"/>
    <n v="4565"/>
    <s v="N"/>
    <x v="86"/>
    <s v="DR"/>
    <m/>
    <s v="BEVERLY HILLS"/>
    <m/>
    <s v="PINE RIDGE UNIT 4 PB 14 PG 87 LOT 29 BLK 287"/>
    <n v="208285"/>
    <n v="16750"/>
    <n v="191535"/>
    <n v="164077"/>
    <n v="139077"/>
    <x v="0"/>
    <x v="353"/>
    <n v="178000"/>
    <n v="1539"/>
    <n v="348"/>
    <x v="0"/>
    <s v="WARRANTY DEED"/>
    <n v="1"/>
    <x v="5"/>
    <x v="1"/>
    <x v="0"/>
    <m/>
    <n v="2003"/>
    <n v="32"/>
    <x v="0"/>
    <x v="0"/>
    <n v="2803"/>
    <m/>
    <m/>
    <m/>
    <m/>
    <s v="LEMOS LORRAINE C"/>
    <m/>
    <s v="4565 N ALLAMANDRA DR"/>
    <s v="BEVERLY HILLS FL 34465"/>
  </r>
  <r>
    <x v="4091"/>
    <s v="18E17S320040  02870 0330"/>
    <s v="7492"/>
    <s v="PINE RIDGE UNITS 3 &amp; 4"/>
    <s v="0000"/>
    <s v="Vacant Residential"/>
    <s v="09"/>
    <s v="18S"/>
    <s v="18E"/>
    <s v="STANDARD"/>
    <x v="1"/>
    <n v="44529"/>
    <n v="1.02"/>
    <s v="000X"/>
    <n v="3686"/>
    <s v="W"/>
    <x v="183"/>
    <s v="PATH"/>
    <m/>
    <s v="BEVERLY HILLS"/>
    <m/>
    <s v="PINE RIDGE UNIT 4 PB 14 PG 87 LOT 33 BLK 287: MAP 317D"/>
    <n v="16360"/>
    <n v="16360"/>
    <n v="0"/>
    <n v="16360"/>
    <n v="16360"/>
    <x v="1"/>
    <x v="1272"/>
    <n v="25000"/>
    <n v="2968"/>
    <n v="967"/>
    <x v="1"/>
    <s v="WARRANTY DEED"/>
    <m/>
    <x v="6"/>
    <x v="2"/>
    <x v="2"/>
    <m/>
    <m/>
    <m/>
    <x v="2"/>
    <x v="1"/>
    <n v="0"/>
    <m/>
    <m/>
    <m/>
    <m/>
    <s v="PRENAVEAU JAMES"/>
    <s v="PRENAVEAU MARY"/>
    <s v="3672 W CAPA PATH"/>
    <s v="BEVERLY HILLS FL 34465"/>
  </r>
  <r>
    <x v="4092"/>
    <s v="18E17S320040  02870 0340"/>
    <s v="7492"/>
    <s v="PINE RIDGE UNITS 3 &amp; 4"/>
    <s v="0100"/>
    <s v="Single Family Residential"/>
    <s v="09"/>
    <s v="18S"/>
    <s v="18E"/>
    <s v="STANDARD"/>
    <x v="0"/>
    <n v="44029"/>
    <n v="1.01"/>
    <s v="000X"/>
    <n v="3672"/>
    <s v="W"/>
    <x v="183"/>
    <s v="PATH"/>
    <m/>
    <s v="BEVERLY HILLS"/>
    <m/>
    <s v="PINE RIDGE UNIT 4 PB 14 PG 87 LOT 34 BLK 287"/>
    <n v="228491"/>
    <n v="16170"/>
    <n v="212321"/>
    <n v="202587"/>
    <n v="177587"/>
    <x v="0"/>
    <x v="1056"/>
    <n v="235000"/>
    <n v="2810"/>
    <n v="1378"/>
    <x v="0"/>
    <s v="WARRANTY DEED"/>
    <n v="1"/>
    <x v="11"/>
    <x v="1"/>
    <x v="1"/>
    <m/>
    <n v="2260"/>
    <n v="32"/>
    <x v="0"/>
    <x v="0"/>
    <n v="3204"/>
    <m/>
    <m/>
    <m/>
    <m/>
    <s v="PRENAVEAU JAMES"/>
    <s v="PRENAVEAU MARY"/>
    <s v="3672 W CAPA PATH"/>
    <s v="BEVERLY HILLS FL 34465"/>
  </r>
  <r>
    <x v="4093"/>
    <s v="18E17S320040  02920 0130"/>
    <s v="7492"/>
    <s v="PINE RIDGE UNITS 3 &amp; 4"/>
    <s v="0100"/>
    <s v="Single Family Residential"/>
    <s v="09"/>
    <s v="18S"/>
    <s v="18E"/>
    <s v="STANDARD"/>
    <x v="0"/>
    <n v="45453"/>
    <n v="1.04"/>
    <s v="000X"/>
    <n v="4740"/>
    <s v="N"/>
    <x v="86"/>
    <s v="DR"/>
    <m/>
    <s v="BEVERLY HILLS"/>
    <m/>
    <s v="PINE RIDGE UNIT 4 PB 14 PG 87 LOT 13 BLK 292"/>
    <n v="241742"/>
    <n v="16700"/>
    <n v="225042"/>
    <n v="197064"/>
    <n v="171564"/>
    <x v="0"/>
    <x v="136"/>
    <n v="24200"/>
    <n v="1104"/>
    <n v="1483"/>
    <x v="1"/>
    <s v="FROM DEVELOPERS"/>
    <n v="1"/>
    <x v="7"/>
    <x v="0"/>
    <x v="1"/>
    <m/>
    <n v="2183"/>
    <n v="32"/>
    <x v="0"/>
    <x v="0"/>
    <n v="3337"/>
    <m/>
    <m/>
    <m/>
    <m/>
    <s v="ELSNER RITA M"/>
    <s v="RICHARD G ELSNER &amp; RITA M ELSNER"/>
    <s v="4740 N ALLAMANDRA DR"/>
    <s v="BEVERLY HILLS FL 34465"/>
  </r>
  <r>
    <x v="4094"/>
    <s v="18E17S320030  03320 0040"/>
    <s v="7492"/>
    <s v="PINE RIDGE UNITS 3 &amp; 4"/>
    <s v="0100"/>
    <s v="Single Family Residential"/>
    <s v="10"/>
    <s v="18S"/>
    <s v="18E"/>
    <s v="STANDARD"/>
    <x v="0"/>
    <n v="43750"/>
    <n v="1"/>
    <s v="000X"/>
    <n v="4436"/>
    <s v="N"/>
    <x v="110"/>
    <s v="DR"/>
    <m/>
    <s v="BEVERLY HILLS"/>
    <m/>
    <s v="PINE RIDGE UNIT 3 PB 8 PG 51 LOT 4 BLK 332"/>
    <n v="254876"/>
    <n v="16070"/>
    <n v="238806"/>
    <n v="254876"/>
    <n v="254876"/>
    <x v="1"/>
    <x v="672"/>
    <n v="62500"/>
    <n v="2097"/>
    <n v="1852"/>
    <x v="1"/>
    <s v="WARRANTY DEED"/>
    <n v="1"/>
    <x v="37"/>
    <x v="1"/>
    <x v="0"/>
    <m/>
    <n v="2319"/>
    <n v="32"/>
    <x v="0"/>
    <x v="0"/>
    <n v="3477"/>
    <m/>
    <m/>
    <m/>
    <m/>
    <s v="JIMENEZ DANIEL"/>
    <s v="GILDARDO JIMENEZ FAMILY TRUST"/>
    <s v="250 ARCHER ST"/>
    <s v="FREEPORT NY 11520"/>
  </r>
  <r>
    <x v="4095"/>
    <s v="18E17S320030  03100 0150"/>
    <s v="7492"/>
    <s v="PINE RIDGE UNITS 3 &amp; 4"/>
    <s v="0000"/>
    <s v="Vacant Residential"/>
    <s v="15"/>
    <s v="18S"/>
    <s v="18E"/>
    <s v="STANDARD"/>
    <x v="1"/>
    <n v="43676"/>
    <n v="1"/>
    <s v="000X"/>
    <n v="2429"/>
    <s v="W"/>
    <x v="65"/>
    <s v="BLVD"/>
    <m/>
    <s v="BEVERLY HILLS"/>
    <m/>
    <s v="PINE RIDGE UNIT 3 PB 8 PG 51 LOT 15 BLK 310"/>
    <n v="16040"/>
    <n v="16040"/>
    <n v="0"/>
    <n v="16040"/>
    <n v="16040"/>
    <x v="1"/>
    <x v="1273"/>
    <n v="36500"/>
    <n v="3004"/>
    <n v="1935"/>
    <x v="1"/>
    <s v="WARRANTY DEED"/>
    <m/>
    <x v="6"/>
    <x v="2"/>
    <x v="2"/>
    <m/>
    <m/>
    <m/>
    <x v="2"/>
    <x v="1"/>
    <n v="0"/>
    <m/>
    <m/>
    <m/>
    <m/>
    <s v="BERTINE CHARLES D"/>
    <s v="BERTINE LINDA L"/>
    <s v="PO BOX 4109"/>
    <s v="HOMOSASSA SPRINGS FL 34447"/>
  </r>
  <r>
    <x v="4096"/>
    <s v="18E17S320030  03100 0160"/>
    <s v="7492"/>
    <s v="PINE RIDGE UNITS 3 &amp; 4"/>
    <s v="0100"/>
    <s v="Single Family Residential"/>
    <s v="15"/>
    <s v="18S"/>
    <s v="18E"/>
    <s v="STANDARD"/>
    <x v="0"/>
    <n v="43013"/>
    <n v="0.99"/>
    <s v="000X"/>
    <n v="2391"/>
    <s v="W"/>
    <x v="65"/>
    <s v="BLVD"/>
    <m/>
    <s v="BEVERLY HILLS"/>
    <m/>
    <s v="PINE RIDGE UNIT 3 PB 8 PG 51 LOT 16 BLK 310"/>
    <n v="246298"/>
    <n v="15800"/>
    <n v="230498"/>
    <n v="214325"/>
    <n v="0"/>
    <x v="0"/>
    <x v="1274"/>
    <n v="265000"/>
    <n v="2859"/>
    <n v="1420"/>
    <x v="0"/>
    <s v="WARRANTY DEED"/>
    <n v="1"/>
    <x v="18"/>
    <x v="0"/>
    <x v="1"/>
    <m/>
    <n v="2634"/>
    <n v="32"/>
    <x v="0"/>
    <x v="0"/>
    <n v="3538"/>
    <m/>
    <m/>
    <m/>
    <m/>
    <s v="FILLMYER THOMAS R"/>
    <s v="FILLMYER LINDA L"/>
    <s v="2391 W MUSTANG BLVD"/>
    <s v="BEVERLY HILLS FL 34465"/>
  </r>
  <r>
    <x v="4097"/>
    <s v="18E17S320030  00360 0070"/>
    <s v="7492"/>
    <s v="PINE RIDGE UNITS 3 &amp; 4"/>
    <s v="0100"/>
    <s v="Single Family Residential"/>
    <s v="03"/>
    <s v="18S"/>
    <s v="18E"/>
    <s v="STANDARD"/>
    <x v="0"/>
    <n v="128371"/>
    <n v="2.95"/>
    <s v="000X"/>
    <n v="5964"/>
    <s v="N"/>
    <x v="137"/>
    <s v="DR"/>
    <m/>
    <s v="BEVERLY HILLS"/>
    <m/>
    <s v="PINE RIDGE UNIT 3 PB 8 PG 51 LOT 7 AND 8, BLK 36"/>
    <n v="190876"/>
    <n v="40930"/>
    <n v="149946"/>
    <n v="145857"/>
    <n v="120857"/>
    <x v="0"/>
    <x v="1275"/>
    <n v="10000"/>
    <n v="807"/>
    <n v="803"/>
    <x v="1"/>
    <s v="WARRANTY DEED"/>
    <n v="1"/>
    <x v="2"/>
    <x v="3"/>
    <x v="0"/>
    <m/>
    <n v="1655"/>
    <n v="32"/>
    <x v="0"/>
    <x v="0"/>
    <n v="2397"/>
    <m/>
    <m/>
    <m/>
    <m/>
    <s v="GRABOWSKI LEONARD JR"/>
    <s v="GRABOWSKI JILL L"/>
    <s v="5964 N OAKMONT DR"/>
    <s v="BEVERLY HILLS FL 34465 2360"/>
  </r>
  <r>
    <x v="4042"/>
    <s v="18E17S320030  03380 0200"/>
    <s v="7492"/>
    <s v="PINE RIDGE UNITS 3 &amp; 4"/>
    <s v="0000"/>
    <s v="Vacant Residential"/>
    <s v="10"/>
    <s v="18S"/>
    <s v="18E"/>
    <s v="STANDARD"/>
    <x v="1"/>
    <n v="111635"/>
    <n v="2.56"/>
    <s v="000X"/>
    <n v="2498"/>
    <s v="W"/>
    <x v="102"/>
    <s v="DR"/>
    <m/>
    <s v="BEVERLY HILLS"/>
    <m/>
    <s v="PINE RIDGE UNIT 3 PB 8 PG 51 LOTS 20 &amp; 21 BLK 338 "/>
    <n v="36230"/>
    <n v="36230"/>
    <n v="0"/>
    <n v="36230"/>
    <n v="36230"/>
    <x v="1"/>
    <x v="23"/>
    <m/>
    <m/>
    <m/>
    <x v="2"/>
    <m/>
    <m/>
    <x v="6"/>
    <x v="2"/>
    <x v="2"/>
    <m/>
    <m/>
    <m/>
    <x v="2"/>
    <x v="1"/>
    <n v="0"/>
    <m/>
    <m/>
    <m/>
    <m/>
    <s v="GOODEN CECIL AUGUSTUS &amp; MARY"/>
    <s v="JANE TRUSTEES"/>
    <s v="2536 W ALEUTS DR"/>
    <s v="BEVERLY HILLS FL 34465"/>
  </r>
  <r>
    <x v="4098"/>
    <s v="18E17S320030  03360 0210"/>
    <s v="7492"/>
    <s v="PINE RIDGE UNITS 3 &amp; 4"/>
    <s v="0100"/>
    <s v="Single Family Residential"/>
    <s v="10"/>
    <s v="18S"/>
    <s v="18E"/>
    <s v="STANDARD"/>
    <x v="0"/>
    <n v="46236"/>
    <n v="1.06"/>
    <s v="000X"/>
    <n v="2581"/>
    <s v="W"/>
    <x v="100"/>
    <s v="DR"/>
    <m/>
    <s v="BEVERLY HILLS"/>
    <m/>
    <s v="PINE RIDGE UNIT 3 PB 8 PG 51 LOT 21 BLK 336"/>
    <n v="199307"/>
    <n v="16980"/>
    <n v="182327"/>
    <n v="151512"/>
    <n v="126512"/>
    <x v="0"/>
    <x v="126"/>
    <n v="255000"/>
    <n v="1916"/>
    <n v="927"/>
    <x v="0"/>
    <s v="WARRANTY DEED"/>
    <n v="1"/>
    <x v="23"/>
    <x v="1"/>
    <x v="0"/>
    <m/>
    <n v="1787"/>
    <n v="32"/>
    <x v="0"/>
    <x v="0"/>
    <n v="2700"/>
    <m/>
    <m/>
    <m/>
    <m/>
    <s v="AREVALO JOSE A"/>
    <s v="AREVALO GLORIA"/>
    <s v="2581 W APRICOT DR"/>
    <s v="BEVERLY HILLS FL 34465"/>
  </r>
  <r>
    <x v="4099"/>
    <s v="18E17S320030  03360 0220"/>
    <s v="7492"/>
    <s v="PINE RIDGE UNITS 3 &amp; 4"/>
    <s v="0100"/>
    <s v="Single Family Residential"/>
    <s v="10"/>
    <s v="18S"/>
    <s v="18E"/>
    <s v="STANDARD"/>
    <x v="0"/>
    <n v="46228"/>
    <n v="1.06"/>
    <s v="000X"/>
    <n v="2599"/>
    <s v="W"/>
    <x v="100"/>
    <s v="DR"/>
    <m/>
    <s v="BEVERLY HILLS"/>
    <m/>
    <s v="PINE RIDGE UNIT 3 PB 8 PG 51 LOT 22 BLK 336"/>
    <n v="208326"/>
    <n v="16980"/>
    <n v="191346"/>
    <n v="171596"/>
    <n v="146596"/>
    <x v="0"/>
    <x v="524"/>
    <n v="249000"/>
    <n v="3033"/>
    <n v="426"/>
    <x v="0"/>
    <s v="WARRANTY DEED"/>
    <n v="1"/>
    <x v="20"/>
    <x v="1"/>
    <x v="0"/>
    <m/>
    <n v="1920"/>
    <n v="32"/>
    <x v="0"/>
    <x v="0"/>
    <n v="2771"/>
    <m/>
    <m/>
    <m/>
    <m/>
    <s v="STOLTENBERG DENNIS L"/>
    <s v="STOLTENBERG PATRICIA G"/>
    <s v="2599 W APRICOT DR"/>
    <s v="BEVERLY HILLS FL 34465"/>
  </r>
  <r>
    <x v="4100"/>
    <s v="18E17S320030  000T0 0280"/>
    <s v="7492"/>
    <s v="PINE RIDGE UNITS 3 &amp; 4"/>
    <s v="9400"/>
    <s v="Rights-of-Way"/>
    <s v="15"/>
    <s v="18S"/>
    <s v="18E"/>
    <s v="OPEN AREA/PARK"/>
    <x v="1"/>
    <n v="8445"/>
    <n v="0.19"/>
    <s v="000B"/>
    <m/>
    <s v="W"/>
    <x v="65"/>
    <s v="BLVD"/>
    <m/>
    <s v="BEVERLY HILLS"/>
    <m/>
    <s v="PINE RIDGE UNIT 3 PB 8 PG 51 TRACT 28 LESS THAT PART LYING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GULF TO LAKES ASSOCIATES LLLP"/>
    <m/>
    <s v="P.O. BOX 2050"/>
    <s v="LECANTO FL 34460 2050"/>
  </r>
  <r>
    <x v="4101"/>
    <s v="18E17S320030  00110 0160"/>
    <s v="7492"/>
    <s v="PINE RIDGE UNITS 3 &amp; 4"/>
    <s v="0100"/>
    <s v="Single Family Residential"/>
    <s v="02"/>
    <s v="18S"/>
    <s v="18E"/>
    <s v="STANDARD"/>
    <x v="0"/>
    <n v="92373"/>
    <n v="2.12"/>
    <s v="000X"/>
    <n v="1225"/>
    <s v="W"/>
    <x v="127"/>
    <s v="PL"/>
    <m/>
    <s v="BEVERLY HILLS"/>
    <m/>
    <s v="PINE RIDGE UNIT 3 PB 8 PG 51 LOTS 16 &amp; 17 BLK 11"/>
    <n v="321661"/>
    <n v="25440"/>
    <n v="296221"/>
    <n v="294332"/>
    <n v="269332"/>
    <x v="0"/>
    <x v="1274"/>
    <n v="405000"/>
    <n v="2858"/>
    <n v="2485"/>
    <x v="0"/>
    <s v="WARRANTY DEED"/>
    <n v="1"/>
    <x v="22"/>
    <x v="1"/>
    <x v="1"/>
    <m/>
    <n v="2746"/>
    <n v="32"/>
    <x v="0"/>
    <x v="0"/>
    <n v="3980"/>
    <m/>
    <m/>
    <m/>
    <m/>
    <s v="KING FRANCIS J"/>
    <s v="KING LILIA P"/>
    <s v="1225 W SPHERE PL"/>
    <s v="BEVERLY HILLS FL 34465"/>
  </r>
  <r>
    <x v="4102"/>
    <s v="18E17S320030  02830 0070"/>
    <s v="7492"/>
    <s v="PINE RIDGE UNITS 3 &amp; 4"/>
    <s v="0100"/>
    <s v="Single Family Residential"/>
    <s v="09"/>
    <s v="18S"/>
    <s v="18E"/>
    <s v="STANDARD"/>
    <x v="0"/>
    <n v="46018"/>
    <n v="1.06"/>
    <s v="000X"/>
    <n v="3329"/>
    <s v="W"/>
    <x v="87"/>
    <s v="CT"/>
    <m/>
    <s v="BEVERLY HILLS"/>
    <m/>
    <s v="PINE RIDGE UNIT 3 PB 8 PG 51 (LR-99-04 OR BK 1287 PG "/>
    <n v="122159"/>
    <n v="11830"/>
    <n v="110329"/>
    <n v="62410"/>
    <n v="36910"/>
    <x v="0"/>
    <x v="23"/>
    <m/>
    <m/>
    <m/>
    <x v="2"/>
    <m/>
    <n v="1"/>
    <x v="11"/>
    <x v="3"/>
    <x v="0"/>
    <m/>
    <n v="1724"/>
    <n v="32"/>
    <x v="1"/>
    <x v="0"/>
    <n v="2672"/>
    <m/>
    <m/>
    <m/>
    <m/>
    <s v="JACKSON ELOISE V"/>
    <m/>
    <s v="3329 W DANNY CT"/>
    <s v="BEVERLY HILLS FL 34465"/>
  </r>
  <r>
    <x v="4103"/>
    <s v="18E17S320030  03140 0070"/>
    <s v="7492"/>
    <s v="PINE RIDGE UNITS 3 &amp; 4"/>
    <s v="0100"/>
    <s v="Single Family Residential"/>
    <s v="15"/>
    <s v="18S"/>
    <s v="18E"/>
    <s v="STANDARD"/>
    <x v="0"/>
    <n v="48211"/>
    <n v="1.1100000000000001"/>
    <s v="000X"/>
    <n v="2715"/>
    <s v="W"/>
    <x v="155"/>
    <s v="DR"/>
    <m/>
    <s v="BEVERLY HILLS"/>
    <m/>
    <s v="PINE RIDGE UNIT 3 PB 8 PG 51 LOT 7 BLK 314"/>
    <n v="280053"/>
    <n v="17710"/>
    <n v="262343"/>
    <n v="280053"/>
    <n v="280053"/>
    <x v="1"/>
    <x v="106"/>
    <n v="324900"/>
    <n v="2985"/>
    <n v="1952"/>
    <x v="0"/>
    <s v="WARRANTY DEED"/>
    <n v="1"/>
    <x v="24"/>
    <x v="5"/>
    <x v="1"/>
    <m/>
    <n v="2516"/>
    <n v="32"/>
    <x v="0"/>
    <x v="0"/>
    <n v="3965"/>
    <m/>
    <m/>
    <m/>
    <m/>
    <s v="JOHNSON MATTHEW"/>
    <m/>
    <s v="2715 W BLACKWOOD DR"/>
    <s v="BEVERLY HILLS FL 34465"/>
  </r>
  <r>
    <x v="4104"/>
    <s v="18E17S320030  03540 0250"/>
    <s v="7492"/>
    <s v="PINE RIDGE UNITS 3 &amp; 4"/>
    <s v="0000"/>
    <s v="Vacant Residential"/>
    <s v="11"/>
    <s v="18S"/>
    <s v="18E"/>
    <s v="STANDARD"/>
    <x v="1"/>
    <n v="47083"/>
    <n v="1.08"/>
    <s v="000X"/>
    <n v="4829"/>
    <s v="N"/>
    <x v="106"/>
    <s v="LOOP"/>
    <m/>
    <s v="BEVERLY HILLS"/>
    <m/>
    <s v="PINE RIDGE UNIT 3 PB 8 PG 51 LOT 25 BLK 354 "/>
    <n v="17290"/>
    <n v="17290"/>
    <n v="0"/>
    <n v="17290"/>
    <n v="17290"/>
    <x v="1"/>
    <x v="242"/>
    <n v="35000"/>
    <n v="2608"/>
    <n v="2030"/>
    <x v="1"/>
    <s v="SALE / MORE THAN 1 PARCEL"/>
    <m/>
    <x v="6"/>
    <x v="2"/>
    <x v="2"/>
    <m/>
    <m/>
    <m/>
    <x v="2"/>
    <x v="1"/>
    <n v="0"/>
    <m/>
    <m/>
    <m/>
    <m/>
    <s v="STINO RICHARD J"/>
    <m/>
    <s v="1905 WEST HUNTINGTON DR"/>
    <s v="BEVERLY HILLS FL 34465"/>
  </r>
  <r>
    <x v="4105"/>
    <s v="18E17S320030  000T0 0200"/>
    <s v="7492"/>
    <s v="PINE RIDGE UNITS 3 &amp; 4"/>
    <s v="9400"/>
    <s v="Rights-of-Way"/>
    <s v="10"/>
    <s v="18S"/>
    <s v="18E"/>
    <s v="OPEN AREA/PARK"/>
    <x v="1"/>
    <n v="29202"/>
    <n v="0.67"/>
    <s v="000X"/>
    <m/>
    <s v="N"/>
    <x v="181"/>
    <s v="TER"/>
    <m/>
    <s v="BEVERLY HILLS"/>
    <m/>
    <s v="PINE RIDGE UNIT 3 PB 8 PG 51 TRACT T-20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106"/>
    <s v="18E17S320030  000T0 0250"/>
    <s v="7492"/>
    <s v="PINE RIDGE UNITS 3 &amp; 4"/>
    <s v="9700"/>
    <s v="Outdoor Recreational"/>
    <s v="10"/>
    <s v="18S"/>
    <s v="18E"/>
    <s v="OPEN AREA/PARK"/>
    <x v="1"/>
    <n v="315776"/>
    <n v="7.25"/>
    <s v="000X"/>
    <n v="2928"/>
    <s v="W"/>
    <x v="65"/>
    <s v="BLVD"/>
    <m/>
    <s v="BEVERLY HILLS"/>
    <m/>
    <s v="PINE RIDGE UNIT 3 PB 8 PG 51 TRACT T-25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107"/>
    <s v="18E17S320040  02870 0370"/>
    <s v="7492"/>
    <s v="PINE RIDGE UNITS 3 &amp; 4"/>
    <s v="0100"/>
    <s v="Single Family Residential"/>
    <s v="09"/>
    <s v="18S"/>
    <s v="18E"/>
    <s v="STANDARD"/>
    <x v="0"/>
    <n v="45172"/>
    <n v="1.04"/>
    <s v="000X"/>
    <n v="3584"/>
    <s v="W"/>
    <x v="183"/>
    <s v="PATH"/>
    <m/>
    <s v="BEVERLY HILLS"/>
    <m/>
    <s v="PINE RIDGE UNIT 4 PB 14 PG 87 LOT 37 BLK 287 MAP 317D"/>
    <n v="272053"/>
    <n v="16590"/>
    <n v="255463"/>
    <n v="165743"/>
    <n v="140743"/>
    <x v="0"/>
    <x v="264"/>
    <n v="20000"/>
    <n v="1234"/>
    <n v="1406"/>
    <x v="1"/>
    <s v="FROM DEVELOPERS"/>
    <n v="1"/>
    <x v="11"/>
    <x v="1"/>
    <x v="1"/>
    <m/>
    <n v="2711"/>
    <n v="32"/>
    <x v="0"/>
    <x v="0"/>
    <n v="3979"/>
    <m/>
    <m/>
    <m/>
    <m/>
    <s v="KELLY ROBERT E"/>
    <s v="KELLY BEVERLY E"/>
    <s v="3584 W CAPA PATH"/>
    <s v="BEVERLY HILLS FL 34465"/>
  </r>
  <r>
    <x v="4108"/>
    <s v="18E17S320040  02870 0400"/>
    <s v="7492"/>
    <s v="PINE RIDGE UNITS 3 &amp; 4"/>
    <s v="0100"/>
    <s v="Single Family Residential"/>
    <s v="09"/>
    <s v="18S"/>
    <s v="18E"/>
    <s v="STANDARD"/>
    <x v="0"/>
    <n v="48237"/>
    <n v="1.1100000000000001"/>
    <s v="000X"/>
    <n v="3515"/>
    <s v="W"/>
    <x v="183"/>
    <s v="PATH"/>
    <m/>
    <s v="BEVERLY HILLS"/>
    <m/>
    <s v="PINE RIDGE UNIT 4 PB 4 PG 87 LOT 40 BLK 287"/>
    <n v="309127"/>
    <n v="17720"/>
    <n v="291407"/>
    <n v="309127"/>
    <n v="309127"/>
    <x v="0"/>
    <x v="1276"/>
    <n v="313800"/>
    <n v="3043"/>
    <n v="327"/>
    <x v="0"/>
    <s v="WARRANTY DEED"/>
    <n v="2"/>
    <x v="24"/>
    <x v="0"/>
    <x v="1"/>
    <n v="1"/>
    <n v="3548"/>
    <n v="32"/>
    <x v="1"/>
    <x v="0"/>
    <n v="4786"/>
    <m/>
    <m/>
    <m/>
    <m/>
    <s v="HALL PAUL"/>
    <m/>
    <s v="3515 W CAPA PATH"/>
    <s v="BEVERLY HILLS FL 34465"/>
  </r>
  <r>
    <x v="4109"/>
    <s v="18E17S320030  03160 0050"/>
    <s v="7492"/>
    <s v="PINE RIDGE UNITS 3 &amp; 4"/>
    <s v="0100"/>
    <s v="Single Family Residential"/>
    <s v="15"/>
    <s v="18S"/>
    <s v="18E"/>
    <s v="STANDARD"/>
    <x v="0"/>
    <n v="45551"/>
    <n v="1.05"/>
    <s v="000X"/>
    <n v="2664"/>
    <s v="W"/>
    <x v="152"/>
    <s v="DR"/>
    <m/>
    <s v="BEVERLY HILLS"/>
    <m/>
    <s v="PINE RIDGE UNIT 3 PB 8 PG 51 LOT 5 BLK 316"/>
    <n v="195346"/>
    <n v="16730"/>
    <n v="178616"/>
    <n v="195346"/>
    <n v="195346"/>
    <x v="1"/>
    <x v="981"/>
    <n v="273600"/>
    <n v="2847"/>
    <n v="1600"/>
    <x v="0"/>
    <s v="WARRANTY DEED"/>
    <n v="1"/>
    <x v="17"/>
    <x v="1"/>
    <x v="0"/>
    <m/>
    <n v="1829"/>
    <n v="32"/>
    <x v="1"/>
    <x v="0"/>
    <n v="2566"/>
    <m/>
    <m/>
    <m/>
    <m/>
    <s v="OBSTFELD PAIGE MARIE"/>
    <m/>
    <s v="2664 W MESA VERDE DR"/>
    <s v="BEVERLY HILLS FL 34465"/>
  </r>
  <r>
    <x v="4110"/>
    <s v="18E17S320030  00760 0150"/>
    <s v="7492"/>
    <s v="PINE RIDGE UNITS 3 &amp; 4"/>
    <s v="0000"/>
    <s v="Vacant Residential"/>
    <s v="33"/>
    <s v="17S"/>
    <s v="18E"/>
    <s v="STANDARD"/>
    <x v="1"/>
    <n v="48939"/>
    <n v="1.1200000000000001"/>
    <s v="000X"/>
    <n v="3905"/>
    <s v="W"/>
    <x v="169"/>
    <s v="DR"/>
    <m/>
    <s v="BEVERLY HILLS"/>
    <m/>
    <s v="PINE RIDGE UNIT 3 PB 8 PG 51 LOT 15 BLK 76"/>
    <n v="17980"/>
    <n v="17980"/>
    <n v="0"/>
    <n v="17980"/>
    <n v="17980"/>
    <x v="1"/>
    <x v="1277"/>
    <n v="7200"/>
    <n v="2756"/>
    <n v="747"/>
    <x v="1"/>
    <s v="CORRECTIVE/QC/TD/COT"/>
    <m/>
    <x v="6"/>
    <x v="2"/>
    <x v="2"/>
    <m/>
    <m/>
    <m/>
    <x v="2"/>
    <x v="1"/>
    <n v="0"/>
    <m/>
    <m/>
    <m/>
    <m/>
    <s v="LADA CONSTRUCTION INC"/>
    <m/>
    <s v="1875 W ANDROMEDAE DR"/>
    <s v="CITRUS SPRINGS FL 34434"/>
  </r>
  <r>
    <x v="4111"/>
    <s v="18E17S320030  02880 0170"/>
    <s v="7492"/>
    <s v="PINE RIDGE UNITS 3 &amp; 4"/>
    <s v="0100"/>
    <s v="Single Family Residential"/>
    <s v="09"/>
    <s v="18S"/>
    <s v="18E"/>
    <s v="STANDARD"/>
    <x v="0"/>
    <n v="46326"/>
    <n v="1.06"/>
    <s v="000X"/>
    <n v="4868"/>
    <s v="N"/>
    <x v="95"/>
    <s v="AVE"/>
    <m/>
    <s v="BEVERLY HILLS"/>
    <m/>
    <s v="PINE RIDGE UNIT 3 PB 8 PG 51 LOT 17 BLK 288 "/>
    <n v="218134"/>
    <n v="17020"/>
    <n v="201114"/>
    <n v="174975"/>
    <n v="149975"/>
    <x v="0"/>
    <x v="342"/>
    <n v="211000"/>
    <n v="2639"/>
    <n v="2369"/>
    <x v="0"/>
    <s v="WARRANTY DEED"/>
    <n v="1"/>
    <x v="15"/>
    <x v="1"/>
    <x v="0"/>
    <m/>
    <n v="2163"/>
    <n v="32"/>
    <x v="0"/>
    <x v="0"/>
    <n v="3213"/>
    <m/>
    <m/>
    <m/>
    <m/>
    <s v="TYRE BENJAMIN J JR"/>
    <s v="TYRE  AMANDA N"/>
    <s v="4868 N BUTTERNUT AVE"/>
    <s v="BEVERLY HILLS FL 34465"/>
  </r>
  <r>
    <x v="4112"/>
    <s v="18E17S320030  03200 0040"/>
    <s v="7492"/>
    <s v="PINE RIDGE UNITS 3 &amp; 4"/>
    <s v="0100"/>
    <s v="Single Family Residential"/>
    <s v="09"/>
    <s v="18S"/>
    <s v="18E"/>
    <s v="STANDARD"/>
    <x v="0"/>
    <n v="43645"/>
    <n v="1"/>
    <s v="000X"/>
    <n v="4470"/>
    <s v="N"/>
    <x v="98"/>
    <s v="DR"/>
    <m/>
    <s v="BEVERLY HILLS"/>
    <m/>
    <s v="PINE RIDGE UNIT 3 PB 8 PG 51 LOT 4 BLK 320"/>
    <n v="194484"/>
    <n v="16030"/>
    <n v="178454"/>
    <n v="194484"/>
    <n v="194484"/>
    <x v="0"/>
    <x v="1220"/>
    <n v="285000"/>
    <n v="3054"/>
    <n v="2153"/>
    <x v="0"/>
    <s v="WARRANTY DEED"/>
    <n v="1"/>
    <x v="5"/>
    <x v="1"/>
    <x v="0"/>
    <m/>
    <n v="1839"/>
    <n v="32"/>
    <x v="0"/>
    <x v="0"/>
    <n v="2765"/>
    <m/>
    <m/>
    <m/>
    <m/>
    <s v="WILKINS ALEXIS"/>
    <m/>
    <s v="4470 N FICUS DR"/>
    <s v="BEVERLY HILLS FL 34465"/>
  </r>
  <r>
    <x v="4113"/>
    <s v="18E17S320030  03120 0040"/>
    <s v="7492"/>
    <s v="PINE RIDGE UNITS 3 &amp; 4"/>
    <s v="0000"/>
    <s v="Vacant Residential"/>
    <s v="15"/>
    <s v="18S"/>
    <s v="18E"/>
    <s v="1.0 TO 2.5 ACRES HIGH"/>
    <x v="1"/>
    <n v="55260"/>
    <n v="1.27"/>
    <s v="000X"/>
    <n v="2564"/>
    <s v="W"/>
    <x v="65"/>
    <s v="BLVD"/>
    <m/>
    <s v="BEVERLY HILLS"/>
    <m/>
    <s v="PINE RIDGE UNIT 3 PB 8 PG 51 LOT 4 BLK 312"/>
    <n v="15860"/>
    <n v="15860"/>
    <n v="0"/>
    <n v="15860"/>
    <n v="15860"/>
    <x v="1"/>
    <x v="421"/>
    <n v="41500"/>
    <n v="2135"/>
    <n v="1198"/>
    <x v="1"/>
    <s v="WARRANTY DEED"/>
    <m/>
    <x v="6"/>
    <x v="2"/>
    <x v="2"/>
    <m/>
    <m/>
    <m/>
    <x v="2"/>
    <x v="1"/>
    <n v="0"/>
    <m/>
    <m/>
    <m/>
    <m/>
    <s v="HEWICK JAISEONG C"/>
    <s v="HEWICK WALTER E"/>
    <s v="5108 CHURCH RD"/>
    <s v="BOWIE MD 20720 4913"/>
  </r>
  <r>
    <x v="4114"/>
    <s v="18E17S320030  00210 0220"/>
    <s v="7492"/>
    <s v="PINE RIDGE UNITS 3 &amp; 4"/>
    <s v="0100"/>
    <s v="Single Family Residential"/>
    <s v="03"/>
    <s v="18S"/>
    <s v="18E"/>
    <s v="STANDARD"/>
    <x v="0"/>
    <n v="46328"/>
    <n v="1.06"/>
    <s v="000X"/>
    <n v="1991"/>
    <s v="W"/>
    <x v="130"/>
    <s v="DR"/>
    <m/>
    <s v="BEVERLY HILLS"/>
    <m/>
    <s v="PINE RIDGE UNIT 3 PB 8 PG 51 LOT 22 BLK 21"/>
    <n v="262442"/>
    <n v="17020"/>
    <n v="245422"/>
    <n v="199414"/>
    <n v="174414"/>
    <x v="0"/>
    <x v="1278"/>
    <n v="375000"/>
    <n v="3080"/>
    <n v="2006"/>
    <x v="0"/>
    <s v="WARRANTY DEED"/>
    <n v="1"/>
    <x v="20"/>
    <x v="1"/>
    <x v="0"/>
    <n v="1"/>
    <n v="2621"/>
    <n v="32"/>
    <x v="0"/>
    <x v="0"/>
    <n v="3639"/>
    <m/>
    <m/>
    <m/>
    <m/>
    <s v="SANDERS LEWIS ROY"/>
    <s v="SANDERS TINA MARIE"/>
    <s v="1991 W TALL OAKS DR"/>
    <s v="BEVERLY HILLS FL 34465"/>
  </r>
  <r>
    <x v="4115"/>
    <s v="18E17S320030  000T0 0270"/>
    <s v="7492"/>
    <s v="PINE RIDGE UNITS 3 &amp; 4"/>
    <s v="9400"/>
    <s v="Rights-of-Way"/>
    <s v="15"/>
    <s v="18S"/>
    <s v="18E"/>
    <s v="COMMON"/>
    <x v="1"/>
    <n v="30992"/>
    <n v="0.71"/>
    <s v="000B"/>
    <m/>
    <s v="W"/>
    <x v="65"/>
    <s v="BLVD"/>
    <m/>
    <s v="BEVERLY HILLS"/>
    <m/>
    <s v="PINE RIDGE UNIT 3 PB 8 PG 51 TRACT T-27 LESS PT IN OR BK"/>
    <n v="50"/>
    <n v="50"/>
    <n v="0"/>
    <n v="50"/>
    <n v="50"/>
    <x v="1"/>
    <x v="300"/>
    <n v="1500"/>
    <n v="1843"/>
    <n v="1774"/>
    <x v="1"/>
    <s v="WARRANTY DEED"/>
    <m/>
    <x v="6"/>
    <x v="2"/>
    <x v="2"/>
    <m/>
    <m/>
    <m/>
    <x v="2"/>
    <x v="1"/>
    <n v="0"/>
    <m/>
    <m/>
    <m/>
    <m/>
    <s v="HERITAGE LAND DEVELOPMENT LLC"/>
    <s v="ATTN SANON ASHISH"/>
    <s v="PO BOX 641000"/>
    <s v="BEVERLY HILLS FL 34464"/>
  </r>
  <r>
    <x v="4116"/>
    <s v="18E17S320030  03430 0030"/>
    <s v="7492"/>
    <s v="PINE RIDGE UNITS 3 &amp; 4"/>
    <s v="0000"/>
    <s v="Vacant Residential"/>
    <s v="10"/>
    <s v="18S"/>
    <s v="18E"/>
    <s v="STANDARD"/>
    <x v="1"/>
    <n v="47662"/>
    <n v="1.0900000000000001"/>
    <s v="000X"/>
    <n v="2258"/>
    <s v="W"/>
    <x v="102"/>
    <s v="DR"/>
    <m/>
    <s v="BEVERLY HILLS"/>
    <m/>
    <s v="PINE RIDGE UNIT 3 PB 8 PG 51 LOT  3 BLK 343"/>
    <n v="17510"/>
    <n v="17510"/>
    <n v="0"/>
    <n v="17510"/>
    <n v="17510"/>
    <x v="1"/>
    <x v="174"/>
    <n v="14000"/>
    <n v="3057"/>
    <n v="1047"/>
    <x v="1"/>
    <s v="WARRANTY DEED"/>
    <m/>
    <x v="6"/>
    <x v="2"/>
    <x v="2"/>
    <m/>
    <m/>
    <m/>
    <x v="2"/>
    <x v="1"/>
    <n v="0"/>
    <m/>
    <m/>
    <m/>
    <m/>
    <s v="CHAGANI FEROZ A"/>
    <s v="CHAGANI AAMIR A"/>
    <s v="1989 S US HWY 1"/>
    <s v="FORT PIERCE FL 34950"/>
  </r>
  <r>
    <x v="4117"/>
    <s v="18E17S320030  03390 002A"/>
    <s v="7492"/>
    <s v="PINE RIDGE UNITS 3 &amp; 4"/>
    <s v="0000"/>
    <s v="Vacant Residential"/>
    <s v="10"/>
    <s v="18S"/>
    <s v="18E"/>
    <s v="STANDARD"/>
    <x v="1"/>
    <n v="48804"/>
    <n v="1.1200000000000001"/>
    <s v="000X"/>
    <n v="4844"/>
    <s v="N"/>
    <x v="182"/>
    <s v="TER"/>
    <m/>
    <s v="BEVERLY HILLS"/>
    <m/>
    <s v="PINE RIDGE UNIT 3 PB 8 PG 51 LOT 2A BLK 339 (FORMALLY DRA"/>
    <n v="17930"/>
    <n v="17930"/>
    <n v="0"/>
    <n v="17930"/>
    <n v="17930"/>
    <x v="1"/>
    <x v="143"/>
    <n v="82000"/>
    <n v="1891"/>
    <n v="437"/>
    <x v="1"/>
    <s v="FROM DEVELOPERS"/>
    <m/>
    <x v="6"/>
    <x v="2"/>
    <x v="2"/>
    <m/>
    <m/>
    <m/>
    <x v="2"/>
    <x v="1"/>
    <n v="0"/>
    <m/>
    <m/>
    <m/>
    <m/>
    <s v="BUONASSI JAMES V"/>
    <s v="BUONASSI CHERYL K"/>
    <s v="231 SPRINGS AVE"/>
    <s v="MIAMI SPRINGS FL 33166"/>
  </r>
  <r>
    <x v="4118"/>
    <s v="18E17S320030  00640 0460"/>
    <s v="7492"/>
    <s v="PINE RIDGE UNITS 3 &amp; 4"/>
    <s v="0100"/>
    <s v="Single Family Residential"/>
    <s v="04"/>
    <s v="18S"/>
    <s v="18E"/>
    <s v="GOLF"/>
    <x v="0"/>
    <n v="43931"/>
    <n v="1.01"/>
    <s v="000X"/>
    <n v="5545"/>
    <s v="N"/>
    <x v="93"/>
    <s v="DR"/>
    <m/>
    <s v="BEVERLY HILLS"/>
    <m/>
    <s v="PINE RIDGE UNIT 3 PB 8 PG 51 LOT 46 BLK 64"/>
    <n v="373488"/>
    <n v="23980"/>
    <n v="349508"/>
    <n v="297746"/>
    <n v="272746"/>
    <x v="0"/>
    <x v="682"/>
    <n v="23800"/>
    <n v="1187"/>
    <n v="2036"/>
    <x v="1"/>
    <s v="WARRANTY DEED"/>
    <n v="1"/>
    <x v="11"/>
    <x v="0"/>
    <x v="1"/>
    <m/>
    <n v="3702"/>
    <n v="60"/>
    <x v="0"/>
    <x v="0"/>
    <n v="4718"/>
    <m/>
    <m/>
    <m/>
    <m/>
    <s v="RICHARDSON GREGORY L"/>
    <s v="RICHARDSON KAY D"/>
    <s v="5545 N CARNATION DR"/>
    <s v="BEVERLY HILLS FL 34465"/>
  </r>
  <r>
    <x v="4119"/>
    <s v="18E17S320040  02870 0390"/>
    <s v="7492"/>
    <s v="PINE RIDGE UNITS 3 &amp; 4"/>
    <s v="0100"/>
    <s v="Single Family Residential"/>
    <s v="09"/>
    <s v="18S"/>
    <s v="18E"/>
    <s v="STANDARD"/>
    <x v="0"/>
    <n v="45768"/>
    <n v="1.05"/>
    <s v="000X"/>
    <n v="3544"/>
    <s v="W"/>
    <x v="183"/>
    <s v="PATH"/>
    <m/>
    <s v="BEVERLY HILLS"/>
    <m/>
    <s v="PINE RIDGE UNIT 4 PB 14 PG 87 LOT 39 BLK 287"/>
    <n v="256049"/>
    <n v="16810"/>
    <n v="239239"/>
    <n v="198531"/>
    <n v="173531"/>
    <x v="1"/>
    <x v="1009"/>
    <n v="323000"/>
    <n v="3048"/>
    <n v="2360"/>
    <x v="0"/>
    <s v="WARRANTY DEED"/>
    <n v="1"/>
    <x v="5"/>
    <x v="1"/>
    <x v="1"/>
    <m/>
    <n v="2493"/>
    <n v="32"/>
    <x v="0"/>
    <x v="0"/>
    <n v="3640"/>
    <m/>
    <m/>
    <m/>
    <m/>
    <s v="MILLER JILL MARIE"/>
    <m/>
    <s v="3544 W CAPA PATH"/>
    <s v="BEVERLY HILLS FL 34465"/>
  </r>
  <r>
    <x v="4120"/>
    <s v="18E17S320040  02870 0420"/>
    <s v="7492"/>
    <s v="PINE RIDGE UNITS 3 &amp; 4"/>
    <s v="0100"/>
    <s v="Single Family Residential"/>
    <s v="09"/>
    <s v="18S"/>
    <s v="18E"/>
    <s v="1.0 TO 2.5 ACRES HIGH"/>
    <x v="0"/>
    <n v="68626"/>
    <n v="1.58"/>
    <s v="000X"/>
    <n v="3543"/>
    <s v="W"/>
    <x v="183"/>
    <s v="PATH"/>
    <m/>
    <s v="BEVERLY HILLS"/>
    <m/>
    <s v="PINE RIDGE UNIT 4 PB 14 PG 87 LOT 42 BLK 287"/>
    <n v="335987"/>
    <n v="19690"/>
    <n v="316297"/>
    <n v="335987"/>
    <n v="310987"/>
    <x v="0"/>
    <x v="1279"/>
    <n v="26000"/>
    <n v="2763"/>
    <n v="1419"/>
    <x v="1"/>
    <s v="WARRANTY DEED"/>
    <n v="1"/>
    <x v="29"/>
    <x v="1"/>
    <x v="0"/>
    <m/>
    <n v="3430"/>
    <n v="32"/>
    <x v="0"/>
    <x v="0"/>
    <n v="4585"/>
    <m/>
    <m/>
    <m/>
    <m/>
    <s v="DIAZ EDWIN"/>
    <s v="DIAZ GEORJEAN H"/>
    <s v="3543 W CAPA PATH"/>
    <s v="BEVERLY HILLS FL 34465"/>
  </r>
  <r>
    <x v="4121"/>
    <s v="18E17S320040  02870 0470"/>
    <s v="7492"/>
    <s v="PINE RIDGE UNITS 3 &amp; 4"/>
    <s v="0100"/>
    <s v="Single Family Residential"/>
    <s v="09"/>
    <s v="18S"/>
    <s v="18E"/>
    <s v="1.0 TO 2.5 ACRES HIGH"/>
    <x v="0"/>
    <n v="63317"/>
    <n v="1.45"/>
    <s v="000X"/>
    <n v="3629"/>
    <s v="W"/>
    <x v="183"/>
    <s v="PATH"/>
    <m/>
    <s v="BEVERLY HILLS"/>
    <m/>
    <s v="PINE RIDGE UNIT 4 PB 14 PG 87              MAP 317D LOT 47"/>
    <n v="157771"/>
    <n v="18170"/>
    <n v="139601"/>
    <n v="105115"/>
    <n v="80115"/>
    <x v="1"/>
    <x v="921"/>
    <n v="21500"/>
    <n v="890"/>
    <n v="799"/>
    <x v="1"/>
    <s v="UNDEFINED"/>
    <n v="1"/>
    <x v="16"/>
    <x v="1"/>
    <x v="0"/>
    <m/>
    <n v="1718"/>
    <n v="32"/>
    <x v="1"/>
    <x v="0"/>
    <n v="2408"/>
    <m/>
    <m/>
    <m/>
    <m/>
    <s v="DEMERCHANT SUSAN ALICE"/>
    <m/>
    <s v="3629 W CAPA PATH"/>
    <s v="BEVERLY HILLS FL 34465 2968"/>
  </r>
  <r>
    <x v="4122"/>
    <s v="18E17S320040  02920 0110"/>
    <s v="7492"/>
    <s v="PINE RIDGE UNITS 3 &amp; 4"/>
    <s v="0000"/>
    <s v="Vacant Residential"/>
    <s v="09"/>
    <s v="18S"/>
    <s v="18E"/>
    <s v="STANDARD"/>
    <x v="1"/>
    <n v="44107"/>
    <n v="1.01"/>
    <s v="000X"/>
    <n v="4652"/>
    <s v="N"/>
    <x v="86"/>
    <s v="DR"/>
    <m/>
    <s v="BEVERLY HILLS"/>
    <m/>
    <s v="PINE RIDGE UNIT 4 PB 14 PG 87 LOT 11 BLK 292 "/>
    <n v="16200"/>
    <n v="16200"/>
    <n v="0"/>
    <n v="16200"/>
    <n v="16200"/>
    <x v="1"/>
    <x v="294"/>
    <n v="16700"/>
    <n v="997"/>
    <n v="1850"/>
    <x v="1"/>
    <s v="FROM DEVELOPERS"/>
    <m/>
    <x v="6"/>
    <x v="2"/>
    <x v="2"/>
    <m/>
    <m/>
    <m/>
    <x v="2"/>
    <x v="1"/>
    <n v="0"/>
    <m/>
    <m/>
    <m/>
    <m/>
    <s v="OLYMPIA DON S &amp; LINDA C TRUSTEES"/>
    <m/>
    <s v="10S 628 DUNHAM DR"/>
    <s v="DOWNERS GROVE IL 60516"/>
  </r>
  <r>
    <x v="4123"/>
    <s v="18E17S320030  03320 0050"/>
    <s v="7492"/>
    <s v="PINE RIDGE UNITS 3 &amp; 4"/>
    <s v="0100"/>
    <s v="Single Family Residential"/>
    <s v="10"/>
    <s v="18S"/>
    <s v="18E"/>
    <s v="STANDARD"/>
    <x v="0"/>
    <n v="43822"/>
    <n v="1.01"/>
    <s v="000X"/>
    <n v="4398"/>
    <s v="N"/>
    <x v="110"/>
    <s v="DR"/>
    <m/>
    <s v="BEVERLY HILLS"/>
    <m/>
    <s v="PINE RIDGE UNIT 3 PB 8 PG 51 LOT 5 BLK 332"/>
    <n v="325371"/>
    <n v="16100"/>
    <n v="309271"/>
    <n v="169066"/>
    <n v="143566"/>
    <x v="0"/>
    <x v="1280"/>
    <n v="347500"/>
    <n v="2808"/>
    <n v="263"/>
    <x v="0"/>
    <s v="WARRANTY DEED"/>
    <n v="1"/>
    <x v="3"/>
    <x v="0"/>
    <x v="4"/>
    <m/>
    <n v="3029"/>
    <n v="32"/>
    <x v="0"/>
    <x v="0"/>
    <n v="3887"/>
    <m/>
    <m/>
    <m/>
    <m/>
    <s v="ROCHE LYNN HAGAN"/>
    <m/>
    <s v="4398 N GRASSTREE DR"/>
    <s v="BEVERLY HILLS FL 34465"/>
  </r>
  <r>
    <x v="4124"/>
    <s v="18E17S320030  03100 0110"/>
    <s v="7492"/>
    <s v="PINE RIDGE UNITS 3 &amp; 4"/>
    <s v="0000"/>
    <s v="Vacant Residential"/>
    <s v="15"/>
    <s v="18S"/>
    <s v="18E"/>
    <s v="STANDARD"/>
    <x v="1"/>
    <n v="46134"/>
    <n v="1.06"/>
    <s v="000X"/>
    <n v="3893"/>
    <s v="N"/>
    <x v="150"/>
    <s v="DR"/>
    <m/>
    <s v="BEVERLY HILLS"/>
    <m/>
    <s v="PINE RIDGE UNIT 3 PB 8 PG 51 LOT 11 BLK 310"/>
    <n v="16950"/>
    <n v="16950"/>
    <n v="0"/>
    <n v="16950"/>
    <n v="16950"/>
    <x v="1"/>
    <x v="300"/>
    <n v="71500"/>
    <n v="1851"/>
    <n v="327"/>
    <x v="1"/>
    <s v="WARRANTY DEED"/>
    <m/>
    <x v="6"/>
    <x v="2"/>
    <x v="2"/>
    <m/>
    <m/>
    <m/>
    <x v="2"/>
    <x v="1"/>
    <n v="0"/>
    <m/>
    <m/>
    <m/>
    <m/>
    <s v="HERNANDEZ FRANCISCO"/>
    <s v="HERNANDEZ RAMONITA"/>
    <s v="2816 PALMYRA CT"/>
    <s v="SAINT CLOUD FL 34772 7319"/>
  </r>
  <r>
    <x v="4097"/>
    <s v="18E17S320030  00360 0070"/>
    <s v="7492"/>
    <s v="PINE RIDGE UNITS 3 &amp; 4"/>
    <s v="0100"/>
    <s v="Single Family Residential"/>
    <s v="03"/>
    <s v="18S"/>
    <s v="18E"/>
    <s v="1.0 TO 2.5 ACRES HIGH"/>
    <x v="0"/>
    <n v="128371"/>
    <n v="2.95"/>
    <s v="000X"/>
    <n v="5964"/>
    <s v="N"/>
    <x v="137"/>
    <s v="DR"/>
    <m/>
    <s v="BEVERLY HILLS"/>
    <m/>
    <s v="PINE RIDGE UNIT 3 PB 8 PG 51 LOT 7 AND 8, BLK 36"/>
    <n v="190876"/>
    <n v="40930"/>
    <n v="149946"/>
    <n v="145857"/>
    <n v="120857"/>
    <x v="0"/>
    <x v="1275"/>
    <n v="10000"/>
    <n v="807"/>
    <n v="803"/>
    <x v="1"/>
    <s v="WARRANTY DEED"/>
    <n v="1"/>
    <x v="2"/>
    <x v="3"/>
    <x v="0"/>
    <m/>
    <n v="1655"/>
    <n v="32"/>
    <x v="0"/>
    <x v="0"/>
    <n v="2397"/>
    <m/>
    <m/>
    <m/>
    <m/>
    <s v="GRABOWSKI LEONARD JR"/>
    <s v="GRABOWSKI JILL L"/>
    <s v="5964 N OAKMONT DR"/>
    <s v="BEVERLY HILLS FL 34465 2360"/>
  </r>
  <r>
    <x v="4125"/>
    <s v="18E17S320030  00760 0130"/>
    <s v="7492"/>
    <s v="PINE RIDGE UNITS 3 &amp; 4"/>
    <s v="0000"/>
    <s v="Vacant Residential"/>
    <s v="33"/>
    <s v="17S"/>
    <s v="18E"/>
    <s v="STANDARD"/>
    <x v="1"/>
    <n v="43573"/>
    <n v="1"/>
    <s v="000X"/>
    <n v="3859"/>
    <s v="W"/>
    <x v="169"/>
    <s v="DR"/>
    <m/>
    <s v="BEVERLY HILLS"/>
    <m/>
    <s v="PINE RIDGE UNIT 3 PB 8 PG 51 LOT 13 BLK 76"/>
    <n v="16000"/>
    <n v="16000"/>
    <n v="0"/>
    <n v="16000"/>
    <n v="16000"/>
    <x v="1"/>
    <x v="1281"/>
    <n v="21500"/>
    <n v="2962"/>
    <n v="1254"/>
    <x v="1"/>
    <s v="WARRANTY DEED"/>
    <m/>
    <x v="6"/>
    <x v="2"/>
    <x v="2"/>
    <m/>
    <m/>
    <m/>
    <x v="2"/>
    <x v="1"/>
    <n v="0"/>
    <m/>
    <m/>
    <m/>
    <m/>
    <s v="CONN JAMES P"/>
    <s v="CONN CATHY E"/>
    <s v="4004 LONGVALLEY RD"/>
    <s v="HERNANDO FL 34442"/>
  </r>
  <r>
    <x v="4126"/>
    <s v="18E17S320030  02780 0040"/>
    <s v="7492"/>
    <s v="PINE RIDGE UNITS 3 &amp; 4"/>
    <s v="0000"/>
    <s v="Vacant Residential"/>
    <s v="04"/>
    <s v="18S"/>
    <s v="18E"/>
    <s v="STANDARD"/>
    <x v="1"/>
    <n v="45705"/>
    <n v="1.05"/>
    <s v="000X"/>
    <n v="5214"/>
    <s v="N"/>
    <x v="93"/>
    <s v="DR"/>
    <m/>
    <s v="BEVERLY HILLS"/>
    <m/>
    <s v="PINE RIDGE UNIT 3 PB 8 PG 51 LOT 4 BLK 278"/>
    <n v="16790"/>
    <n v="16790"/>
    <n v="0"/>
    <n v="16790"/>
    <n v="16790"/>
    <x v="1"/>
    <x v="808"/>
    <n v="5000"/>
    <n v="2994"/>
    <n v="1745"/>
    <x v="1"/>
    <s v="WARRANTY DEED"/>
    <m/>
    <x v="6"/>
    <x v="2"/>
    <x v="2"/>
    <m/>
    <m/>
    <m/>
    <x v="2"/>
    <x v="1"/>
    <n v="0"/>
    <m/>
    <m/>
    <m/>
    <m/>
    <s v="LAMB MICHAEL T"/>
    <s v="LAMB CLAIRE"/>
    <s v="2141 W CINDY LN"/>
    <s v="LECANTO FL 34461"/>
  </r>
  <r>
    <x v="4127"/>
    <s v="18E17S320030  03160 0040"/>
    <s v="7492"/>
    <s v="PINE RIDGE UNITS 3 &amp; 4"/>
    <s v="0000"/>
    <s v="Vacant Residential"/>
    <s v="15"/>
    <s v="18S"/>
    <s v="18E"/>
    <s v="STANDARD"/>
    <x v="1"/>
    <n v="45258"/>
    <n v="1.04"/>
    <s v="000X"/>
    <n v="3900"/>
    <s v="N"/>
    <x v="150"/>
    <s v="DR"/>
    <m/>
    <s v="BEVERLY HILLS"/>
    <m/>
    <s v="PINE RIDGE UNIT 3 PB 8 PG 51 LOT 4 BLK 316"/>
    <n v="16620"/>
    <n v="16620"/>
    <n v="0"/>
    <n v="16620"/>
    <n v="16620"/>
    <x v="1"/>
    <x v="266"/>
    <n v="80000"/>
    <n v="2243"/>
    <n v="550"/>
    <x v="1"/>
    <s v="SALE / MORE THAN 1 PARCEL"/>
    <m/>
    <x v="6"/>
    <x v="2"/>
    <x v="2"/>
    <m/>
    <m/>
    <m/>
    <x v="2"/>
    <x v="1"/>
    <n v="0"/>
    <m/>
    <m/>
    <m/>
    <m/>
    <s v="HOLIDAY BUILDERS INC"/>
    <m/>
    <s v="2293 W EAU GALLIE BLVD"/>
    <s v="MELBOURNE FL 32935"/>
  </r>
  <r>
    <x v="4128"/>
    <s v="18E17S320040  02870 0430"/>
    <s v="7492"/>
    <s v="PINE RIDGE UNITS 3 &amp; 4"/>
    <s v="0100"/>
    <s v="Single Family Residential"/>
    <s v="09"/>
    <s v="18S"/>
    <s v="18E"/>
    <s v="STANDARD"/>
    <x v="0"/>
    <n v="135206"/>
    <n v="3.1"/>
    <s v="000X"/>
    <n v="3571"/>
    <s v="W"/>
    <x v="183"/>
    <s v="PATH"/>
    <m/>
    <s v="BEVERLY HILLS"/>
    <m/>
    <s v="PINE RIDGE UNIT 4 PB 14 PG 87 LOTS 43, 44 &amp;B 45 BLK 287"/>
    <n v="290792"/>
    <n v="49660"/>
    <n v="241132"/>
    <n v="233695"/>
    <n v="208695"/>
    <x v="0"/>
    <x v="1282"/>
    <n v="248000"/>
    <n v="2681"/>
    <n v="452"/>
    <x v="0"/>
    <s v="WARRANTY DEED"/>
    <n v="1"/>
    <x v="26"/>
    <x v="1"/>
    <x v="0"/>
    <n v="1"/>
    <n v="2327"/>
    <n v="32"/>
    <x v="0"/>
    <x v="0"/>
    <n v="3832"/>
    <m/>
    <m/>
    <m/>
    <m/>
    <s v="ORTIZ PETER"/>
    <m/>
    <s v="3571 W CAPA PATH"/>
    <s v="BEVERLY HILLS FL 34465"/>
  </r>
  <r>
    <x v="4129"/>
    <s v="18E17S320030  74000"/>
    <s v="7492"/>
    <s v="PINE RIDGE UNITS 3 &amp; 4"/>
    <s v="8600"/>
    <s v="County"/>
    <s v="32"/>
    <s v="17S"/>
    <s v="18E"/>
    <s v="WRA/DRA"/>
    <x v="1"/>
    <n v="2544846"/>
    <n v="58.42"/>
    <s v="000X"/>
    <n v="4800"/>
    <s v="N"/>
    <x v="182"/>
    <s v="TER"/>
    <m/>
    <s v="BEVERLY HILLS"/>
    <m/>
    <s v="PINE RIDGE UNIT THREE  PB 8 PGS 51-67 DRAINAGE RETENTION"/>
    <n v="2100"/>
    <n v="2100"/>
    <n v="0"/>
    <n v="2100"/>
    <n v="210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"/>
  </r>
  <r>
    <x v="4130"/>
    <s v="18E17S320030  00060 0070"/>
    <s v="7492"/>
    <s v="PINE RIDGE UNITS 3 &amp; 4"/>
    <s v="0100"/>
    <s v="Single Family Residential"/>
    <s v="02"/>
    <s v="18S"/>
    <s v="18E"/>
    <s v="STANDARD"/>
    <x v="0"/>
    <n v="115135"/>
    <n v="2.64"/>
    <s v="000X"/>
    <n v="5071"/>
    <s v="N"/>
    <x v="119"/>
    <s v="DR"/>
    <m/>
    <s v="BEVERLY HILLS"/>
    <m/>
    <s v="PINE RIDGE UNIT 3 PB 8 PG 51"/>
    <n v="476892"/>
    <n v="36750"/>
    <n v="440142"/>
    <n v="474030"/>
    <n v="449030"/>
    <x v="0"/>
    <x v="739"/>
    <n v="26000"/>
    <n v="2367"/>
    <n v="2327"/>
    <x v="1"/>
    <s v="WARRANTY DEED"/>
    <n v="1"/>
    <x v="40"/>
    <x v="1"/>
    <x v="0"/>
    <n v="1"/>
    <n v="2836"/>
    <n v="32"/>
    <x v="0"/>
    <x v="0"/>
    <n v="4382"/>
    <m/>
    <m/>
    <m/>
    <m/>
    <s v="STEWART DAVID M"/>
    <s v="STEWART SHEILA L"/>
    <s v="5071 N SANDALWOOD DR"/>
    <s v="BEVERLY HILLS FL 34465"/>
  </r>
  <r>
    <x v="4131"/>
    <s v="18E17S320030  02900 0020"/>
    <s v="7492"/>
    <s v="PINE RIDGE UNITS 3 &amp; 4"/>
    <s v="0100"/>
    <s v="Single Family Residential"/>
    <s v="09"/>
    <s v="18S"/>
    <s v="18E"/>
    <s v="STANDARD"/>
    <x v="0"/>
    <n v="43750"/>
    <n v="1"/>
    <s v="000X"/>
    <n v="3675"/>
    <s v="W"/>
    <x v="89"/>
    <s v="CIR"/>
    <m/>
    <s v="BEVERLY HILLS"/>
    <m/>
    <s v="PINE RIDGE UNIT 3 PB 8 PG 51 LOT 2 BLK 290"/>
    <n v="16070"/>
    <n v="16070"/>
    <n v="0"/>
    <n v="16070"/>
    <n v="16070"/>
    <x v="1"/>
    <x v="629"/>
    <n v="379000"/>
    <n v="3109"/>
    <n v="2053"/>
    <x v="0"/>
    <s v="WARRANTY DEED"/>
    <n v="1"/>
    <x v="31"/>
    <x v="1"/>
    <x v="0"/>
    <m/>
    <n v="1755"/>
    <n v="32"/>
    <x v="0"/>
    <x v="0"/>
    <n v="2643"/>
    <m/>
    <m/>
    <m/>
    <m/>
    <s v="NEWMAN MARK J"/>
    <s v="NEWMAN LISA A"/>
    <s v="3675 W COGWOOD CIR"/>
    <s v="BEVERLY HILLS FL 34465"/>
  </r>
  <r>
    <x v="4132"/>
    <s v="18E17S320030  00140 0200"/>
    <s v="7492"/>
    <s v="PINE RIDGE UNITS 3 &amp; 4"/>
    <s v="0100"/>
    <s v="Single Family Residential"/>
    <s v="02"/>
    <s v="18S"/>
    <s v="18E"/>
    <s v="STANDARD"/>
    <x v="0"/>
    <n v="91869"/>
    <n v="2.11"/>
    <s v="000X"/>
    <n v="5601"/>
    <s v="N"/>
    <x v="128"/>
    <s v="BLVD"/>
    <m/>
    <s v="BEVERLY HILLS"/>
    <m/>
    <s v="PINE RIDGE UNIT 3 PB 8 PG 51 "/>
    <n v="151213"/>
    <n v="33750"/>
    <n v="117463"/>
    <n v="88424"/>
    <n v="63424"/>
    <x v="0"/>
    <x v="678"/>
    <n v="17000"/>
    <n v="3004"/>
    <n v="516"/>
    <x v="1"/>
    <s v="WARRANTY DEED"/>
    <n v="1"/>
    <x v="1"/>
    <x v="1"/>
    <x v="0"/>
    <m/>
    <n v="1310"/>
    <n v="32"/>
    <x v="1"/>
    <x v="0"/>
    <n v="1997"/>
    <m/>
    <m/>
    <m/>
    <m/>
    <s v="MORGAN DAVID L"/>
    <s v="MORGAN DEBORAH K"/>
    <s v="5601 N BEDSTROW BLVD"/>
    <s v="BEVERLY HILLS FL 34465"/>
  </r>
  <r>
    <x v="4133"/>
    <s v="18E18S030010  000C0 0010"/>
    <s v="7492"/>
    <s v="PINE RIDGE UNITS 3 &amp; 4"/>
    <s v="5500"/>
    <s v="Timberland, Index 80-90"/>
    <s v="09"/>
    <s v="18S"/>
    <s v="18E"/>
    <s v="STANDARD"/>
    <x v="1"/>
    <n v="110740"/>
    <n v="2.54"/>
    <s v="000X"/>
    <n v="0"/>
    <s v="N"/>
    <x v="91"/>
    <s v="BLVD"/>
    <m/>
    <s v="BEVERLY HILLS"/>
    <m/>
    <s v="PINE RIDGE ESTATES PB 20 PG 73-78 LOT 1 BLK C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34"/>
    <s v="18E18S030010  000C0 0060"/>
    <s v="7492"/>
    <s v="PINE RIDGE UNITS 3 &amp; 4"/>
    <s v="5500"/>
    <s v="Timberland, Index 80-90"/>
    <s v="09"/>
    <s v="18S"/>
    <s v="18E"/>
    <s v="STANDARD"/>
    <x v="1"/>
    <n v="89513"/>
    <n v="2.0499999999999998"/>
    <s v="000X"/>
    <n v="0"/>
    <s v="N"/>
    <x v="91"/>
    <s v="BLVD"/>
    <m/>
    <s v="BEVERLY HILLS"/>
    <m/>
    <s v="PINE RIDGE ESTATES PB 20 PG 73-78 LOT 6 BLK C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35"/>
    <s v="18E18S030010  000B0 0010"/>
    <s v="7492"/>
    <s v="PINE RIDGE UNITS 3 &amp; 4"/>
    <s v="5500"/>
    <s v="Timberland, Index 80-90"/>
    <s v="03"/>
    <s v="18S"/>
    <s v="18E"/>
    <s v="STANDARD"/>
    <x v="1"/>
    <n v="52950"/>
    <n v="1.22"/>
    <s v="000X"/>
    <n v="0"/>
    <s v="W"/>
    <x v="11"/>
    <s v="BLVD"/>
    <m/>
    <s v="BEVERLY HILLS"/>
    <m/>
    <s v="PINE RIDGE ESTATES PB 20 PG 73-78 LOT 1 BLK B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36"/>
    <s v="18E17S320030  00490 0010"/>
    <s v="7492"/>
    <s v="PINE RIDGE UNITS 3 &amp; 4"/>
    <s v="0000"/>
    <s v="Vacant Residential"/>
    <s v="10"/>
    <s v="18S"/>
    <s v="18E"/>
    <s v="STANDARD"/>
    <x v="1"/>
    <n v="48508"/>
    <n v="1.1100000000000001"/>
    <s v="000X"/>
    <n v="2424"/>
    <s v="W"/>
    <x v="129"/>
    <s v="DR"/>
    <m/>
    <s v="BEVERLY HILLS"/>
    <m/>
    <s v="PINE RIDGE UNIT 3 PB 8 PG 51 LOT 1 BLK 49"/>
    <m/>
    <m/>
    <m/>
    <m/>
    <m/>
    <x v="1"/>
    <x v="661"/>
    <n v="230000"/>
    <n v="1507"/>
    <n v="789"/>
    <x v="0"/>
    <s v="WARRANTY DEED"/>
    <m/>
    <x v="6"/>
    <x v="2"/>
    <x v="2"/>
    <m/>
    <m/>
    <m/>
    <x v="2"/>
    <x v="1"/>
    <n v="0"/>
    <m/>
    <m/>
    <m/>
    <m/>
    <s v="GARVEY JOHN L"/>
    <s v="ALVEY-GARVEY DONNA LEE"/>
    <s v="4975 N CELOSIA TERR"/>
    <s v="BEVERLY HILLS FL 34465"/>
  </r>
  <r>
    <x v="4137"/>
    <s v="18E17S320030  03100 0120"/>
    <s v="7492"/>
    <s v="PINE RIDGE UNITS 3 &amp; 4"/>
    <s v="0100"/>
    <s v="Single Family Residential"/>
    <s v="15"/>
    <s v="18S"/>
    <s v="18E"/>
    <s v="1.0 TO 2.5 ACRES HIGH"/>
    <x v="0"/>
    <n v="54704"/>
    <n v="1.26"/>
    <s v="000X"/>
    <n v="3867"/>
    <s v="N"/>
    <x v="150"/>
    <s v="DR"/>
    <m/>
    <s v="BEVERLY HILLS"/>
    <m/>
    <s v="PINE RIDGE UNIT 3 PB 8 PG 51 LOT 12 BLK 310"/>
    <n v="254303"/>
    <n v="15700"/>
    <n v="238603"/>
    <n v="227743"/>
    <n v="202743"/>
    <x v="0"/>
    <x v="376"/>
    <n v="255500"/>
    <n v="2911"/>
    <n v="459"/>
    <x v="0"/>
    <s v="WARRANTY DEED"/>
    <n v="1"/>
    <x v="37"/>
    <x v="0"/>
    <x v="0"/>
    <n v="1"/>
    <n v="2616"/>
    <n v="32"/>
    <x v="1"/>
    <x v="0"/>
    <n v="3629"/>
    <m/>
    <m/>
    <m/>
    <m/>
    <s v="TILLIS SHAWN MICHAEL"/>
    <s v="TILLIS AMY DENISE"/>
    <s v="3867 N CALEDONIA DR"/>
    <s v="BEVERLY HILLS FL 34465"/>
  </r>
  <r>
    <x v="4138"/>
    <s v="18E17S320030  03100 0140"/>
    <s v="7492"/>
    <s v="PINE RIDGE UNITS 3 &amp; 4"/>
    <s v="0100"/>
    <s v="Single Family Residential"/>
    <s v="15"/>
    <s v="18S"/>
    <s v="18E"/>
    <s v="1.0 TO 2.5 ACRES HIGH"/>
    <x v="0"/>
    <n v="62925"/>
    <n v="1.44"/>
    <s v="000X"/>
    <n v="2471"/>
    <s v="W"/>
    <x v="65"/>
    <s v="BLVD"/>
    <m/>
    <s v="BEVERLY HILLS"/>
    <m/>
    <s v="PINE RIDGE UNIT 3 PB 8 PG 51 LOT 14 BLK 310"/>
    <n v="361231"/>
    <n v="18060"/>
    <n v="343171"/>
    <n v="247053"/>
    <n v="221553"/>
    <x v="0"/>
    <x v="1283"/>
    <n v="350000"/>
    <n v="2871"/>
    <n v="1735"/>
    <x v="0"/>
    <s v="WARRANTY DEED"/>
    <n v="1"/>
    <x v="42"/>
    <x v="1"/>
    <x v="0"/>
    <m/>
    <n v="3210"/>
    <n v="32"/>
    <x v="1"/>
    <x v="0"/>
    <n v="4781"/>
    <m/>
    <m/>
    <m/>
    <m/>
    <s v="BERTINE CHARLES D"/>
    <s v="BERTINE LINDA L"/>
    <s v="PO BOX 4109"/>
    <s v="HOMOSASSA SPRINGS FL 34447"/>
  </r>
  <r>
    <x v="4139"/>
    <s v="18E17S320030  02800 0090"/>
    <s v="7492"/>
    <s v="PINE RIDGE UNITS 3 &amp; 4"/>
    <s v="0100"/>
    <s v="Single Family Residential"/>
    <s v="04"/>
    <s v="18S"/>
    <s v="18E"/>
    <s v="STANDARD"/>
    <x v="0"/>
    <n v="43644"/>
    <n v="1"/>
    <s v="000X"/>
    <n v="3848"/>
    <s v="W"/>
    <x v="85"/>
    <s v="CIR"/>
    <m/>
    <s v="BEVERLY HILLS"/>
    <m/>
    <s v="PINE RIDGE UNIT 3 PB 8 PG 51 LOT 9 BLK 280"/>
    <n v="142809"/>
    <n v="16030"/>
    <n v="126779"/>
    <n v="109869"/>
    <n v="84369"/>
    <x v="0"/>
    <x v="1284"/>
    <n v="149000"/>
    <n v="2721"/>
    <n v="1558"/>
    <x v="0"/>
    <s v="WARRANTY DEED"/>
    <n v="1"/>
    <x v="36"/>
    <x v="1"/>
    <x v="0"/>
    <m/>
    <n v="1760"/>
    <n v="24"/>
    <x v="0"/>
    <x v="0"/>
    <n v="2405"/>
    <m/>
    <m/>
    <m/>
    <m/>
    <s v="SOSNOSKIE DAVID L"/>
    <s v="SOSNOSKIE NANSI"/>
    <s v="3848 W DOUGLASFIR CIRCLE"/>
    <s v="BEVERLY HILLS FL 34465"/>
  </r>
  <r>
    <x v="4140"/>
    <s v="18E17S320030  03090 0010"/>
    <s v="7492"/>
    <s v="PINE RIDGE UNITS 3 &amp; 4"/>
    <s v="0100"/>
    <s v="Single Family Residential"/>
    <s v="15"/>
    <s v="18S"/>
    <s v="18E"/>
    <s v="STANDARD"/>
    <x v="0"/>
    <n v="43559"/>
    <n v="1"/>
    <s v="000X"/>
    <n v="2314"/>
    <s v="W"/>
    <x v="65"/>
    <s v="BLVD"/>
    <m/>
    <s v="BEVERLY HILLS"/>
    <m/>
    <s v="PINE RIDGE UNIT 3 PB 8 PG 51 LOT 1 BLK 309"/>
    <n v="306119"/>
    <n v="16000"/>
    <n v="290119"/>
    <n v="306119"/>
    <n v="306119"/>
    <x v="0"/>
    <x v="1214"/>
    <n v="430000"/>
    <n v="3073"/>
    <n v="513"/>
    <x v="0"/>
    <s v="WARRANTY DEED"/>
    <n v="1"/>
    <x v="41"/>
    <x v="1"/>
    <x v="0"/>
    <m/>
    <n v="2218"/>
    <n v="32"/>
    <x v="0"/>
    <x v="0"/>
    <n v="3672"/>
    <m/>
    <m/>
    <m/>
    <m/>
    <s v="KRISH ROBERT G"/>
    <s v="KRISH ESTRELLA R"/>
    <s v="2314 W MUSTANG BLVD"/>
    <s v="BEVERLY HILLS FL 34465"/>
  </r>
  <r>
    <x v="4141"/>
    <s v="18E17S320030  03340 0020"/>
    <s v="7492"/>
    <s v="PINE RIDGE UNITS 3 &amp; 4"/>
    <s v="0100"/>
    <s v="Single Family Residential"/>
    <s v="10"/>
    <s v="18S"/>
    <s v="18E"/>
    <s v="1.0 TO 2.5 ACRES HIGH"/>
    <x v="0"/>
    <n v="72246"/>
    <n v="1.66"/>
    <s v="000X"/>
    <n v="4524"/>
    <s v="N"/>
    <x v="108"/>
    <s v="DR"/>
    <m/>
    <s v="BEVERLY HILLS"/>
    <m/>
    <s v="PINE RIDGE UNIT 3 PB 8 PG 51 LOT 2 BLK 334"/>
    <n v="295979"/>
    <n v="20730"/>
    <n v="275249"/>
    <n v="230152"/>
    <n v="205152"/>
    <x v="0"/>
    <x v="208"/>
    <n v="90000"/>
    <n v="1978"/>
    <n v="1847"/>
    <x v="1"/>
    <s v="WARRANTY DEED"/>
    <n v="1"/>
    <x v="46"/>
    <x v="1"/>
    <x v="1"/>
    <m/>
    <n v="3016"/>
    <n v="32"/>
    <x v="0"/>
    <x v="0"/>
    <n v="3770"/>
    <m/>
    <m/>
    <m/>
    <m/>
    <s v="ARANA EDWIN JR"/>
    <s v="ARANA AIDA L"/>
    <s v="4524 N MODELWOOD DR"/>
    <s v="BEVERLY HILLS FL 34465"/>
  </r>
  <r>
    <x v="4142"/>
    <s v="18E17S320030  02780 0030"/>
    <s v="7492"/>
    <s v="PINE RIDGE UNITS 3 &amp; 4"/>
    <s v="0100"/>
    <s v="Single Family Residential"/>
    <s v="04"/>
    <s v="18S"/>
    <s v="18E"/>
    <s v="STANDARD"/>
    <x v="0"/>
    <n v="43979"/>
    <n v="1.01"/>
    <s v="000X"/>
    <n v="3756"/>
    <s v="W"/>
    <x v="11"/>
    <s v="BLVD"/>
    <m/>
    <s v="BEVERLY HILLS"/>
    <m/>
    <s v="PINE RIDGE UNIT 3 PB 8 PG 51 LOT 3 BLK 278   "/>
    <n v="140712"/>
    <n v="16150"/>
    <n v="124562"/>
    <n v="102697"/>
    <n v="77197"/>
    <x v="0"/>
    <x v="1"/>
    <n v="162500"/>
    <n v="2062"/>
    <n v="407"/>
    <x v="0"/>
    <s v="WARRANTY DEED"/>
    <n v="1"/>
    <x v="34"/>
    <x v="1"/>
    <x v="0"/>
    <m/>
    <n v="1484"/>
    <n v="36"/>
    <x v="0"/>
    <x v="0"/>
    <n v="2009"/>
    <m/>
    <m/>
    <m/>
    <m/>
    <s v="MERRY JAMES W JR"/>
    <m/>
    <s v="3756 W PINE RIDGE BLVD"/>
    <s v="BEVERLY HILLS FL 34465 2981"/>
  </r>
  <r>
    <x v="4143"/>
    <s v="18E17S320030  03370 0120"/>
    <s v="7492"/>
    <s v="PINE RIDGE UNITS 3 &amp; 4"/>
    <s v="0000"/>
    <s v="Vacant Residential"/>
    <s v="10"/>
    <s v="18S"/>
    <s v="18E"/>
    <s v="STANDARD"/>
    <x v="1"/>
    <n v="45329"/>
    <n v="1.04"/>
    <s v="000X"/>
    <n v="2649"/>
    <s v="W"/>
    <x v="96"/>
    <s v="ST"/>
    <m/>
    <s v="BEVERLY HILLS"/>
    <m/>
    <s v="PINE RIDGE UNIT 3 PB 8 PG 51 LOT 12 BLK 337"/>
    <n v="16650"/>
    <n v="16650"/>
    <n v="0"/>
    <n v="16650"/>
    <n v="16650"/>
    <x v="1"/>
    <x v="23"/>
    <m/>
    <m/>
    <m/>
    <x v="2"/>
    <m/>
    <m/>
    <x v="6"/>
    <x v="2"/>
    <x v="2"/>
    <m/>
    <m/>
    <m/>
    <x v="2"/>
    <x v="1"/>
    <n v="0"/>
    <m/>
    <m/>
    <m/>
    <m/>
    <s v="PIERCE ELSIE R"/>
    <m/>
    <s v="2681 W ELM BLOSSOM ST"/>
    <s v="BEVERLY HILLS FL 34465"/>
  </r>
  <r>
    <x v="4144"/>
    <s v="18E17S320030  00380 0190"/>
    <s v="7492"/>
    <s v="PINE RIDGE UNITS 3 &amp; 4"/>
    <s v="0000"/>
    <s v="Vacant Residential"/>
    <s v="03"/>
    <s v="18S"/>
    <s v="18E"/>
    <s v="STANDARD"/>
    <x v="1"/>
    <n v="47986"/>
    <n v="1.1000000000000001"/>
    <s v="000X"/>
    <n v="5891"/>
    <s v="N"/>
    <x v="144"/>
    <s v="TER"/>
    <m/>
    <s v="BEVERLY HILLS"/>
    <m/>
    <s v="PINE RIDGE UNIT 3 PB 8 PG 51 LOT 19 BLK 38"/>
    <n v="17630"/>
    <n v="17630"/>
    <n v="0"/>
    <n v="17630"/>
    <n v="17630"/>
    <x v="1"/>
    <x v="23"/>
    <m/>
    <m/>
    <m/>
    <x v="2"/>
    <m/>
    <m/>
    <x v="6"/>
    <x v="2"/>
    <x v="2"/>
    <m/>
    <m/>
    <m/>
    <x v="2"/>
    <x v="1"/>
    <n v="0"/>
    <m/>
    <m/>
    <m/>
    <m/>
    <s v="TIBBALS PAUL A &amp; JEAN A"/>
    <m/>
    <s v="5823 N KINGWOOD TERR"/>
    <s v="BEVERLY HILLS FL 34465 2356"/>
  </r>
  <r>
    <x v="4145"/>
    <s v="18E17S320030  02920 0080"/>
    <s v="7492"/>
    <s v="PINE RIDGE UNITS 3 &amp; 4"/>
    <s v="0100"/>
    <s v="Single Family Residential"/>
    <s v="09"/>
    <s v="18S"/>
    <s v="18E"/>
    <s v="STANDARD"/>
    <x v="0"/>
    <n v="48371"/>
    <n v="1.1100000000000001"/>
    <s v="000X"/>
    <n v="4522"/>
    <s v="N"/>
    <x v="86"/>
    <s v="DR"/>
    <m/>
    <s v="BEVERLY HILLS"/>
    <m/>
    <s v="PINE RIDGE UNIT 3 PB 8 PG 51 LOT 8 BLK 292"/>
    <n v="306355"/>
    <n v="17770"/>
    <n v="288585"/>
    <n v="306355"/>
    <n v="281355"/>
    <x v="0"/>
    <x v="424"/>
    <n v="22000"/>
    <n v="2546"/>
    <n v="2370"/>
    <x v="1"/>
    <s v="WARRANTY DEED"/>
    <n v="1"/>
    <x v="17"/>
    <x v="1"/>
    <x v="0"/>
    <m/>
    <n v="2697"/>
    <n v="32"/>
    <x v="1"/>
    <x v="0"/>
    <n v="3899"/>
    <m/>
    <m/>
    <m/>
    <m/>
    <s v="MICKLEY BRIEN"/>
    <s v="MICKLEY JOY"/>
    <s v="4522 N ALLAMANDRA DR"/>
    <s v="BEVERLY HILLS FL 34465"/>
  </r>
  <r>
    <x v="4146"/>
    <s v="18E17S320030  03510 0120"/>
    <s v="7492"/>
    <s v="PINE RIDGE UNITS 3 &amp; 4"/>
    <s v="0100"/>
    <s v="Single Family Residential"/>
    <s v="11"/>
    <s v="18S"/>
    <s v="18E"/>
    <s v="STANDARD"/>
    <x v="0"/>
    <n v="89517"/>
    <n v="2.06"/>
    <s v="000X"/>
    <n v="4591"/>
    <s v="N"/>
    <x v="105"/>
    <s v="DR"/>
    <m/>
    <s v="BEVERLY HILLS"/>
    <m/>
    <s v="PINE RIDGE UNIT 3 PB 8 PG 51 LOTS 12 &amp; 13 BLK 351"/>
    <n v="208258"/>
    <n v="32880"/>
    <n v="175378"/>
    <n v="152656"/>
    <n v="127656"/>
    <x v="0"/>
    <x v="1285"/>
    <n v="18200"/>
    <n v="2485"/>
    <n v="2091"/>
    <x v="0"/>
    <s v="WARRANTY DEED"/>
    <n v="1"/>
    <x v="30"/>
    <x v="1"/>
    <x v="0"/>
    <m/>
    <n v="2173"/>
    <n v="32"/>
    <x v="0"/>
    <x v="0"/>
    <n v="3153"/>
    <m/>
    <m/>
    <m/>
    <m/>
    <s v="TUCKER KENNETH L"/>
    <s v="TUCKER SALLY A"/>
    <s v="4591 N LENA DR"/>
    <s v="BEVERLY HILLS FL 34465"/>
  </r>
  <r>
    <x v="4147"/>
    <s v="18E17S320030  03340 0030"/>
    <s v="7492"/>
    <s v="PINE RIDGE UNITS 3 &amp; 4"/>
    <s v="0100"/>
    <s v="Single Family Residential"/>
    <s v="11"/>
    <s v="18S"/>
    <s v="18E"/>
    <s v="1.0 TO 2.5 ACRES HIGH"/>
    <x v="0"/>
    <n v="59361"/>
    <n v="1.36"/>
    <s v="000X"/>
    <n v="4516"/>
    <s v="N"/>
    <x v="108"/>
    <s v="DR"/>
    <m/>
    <s v="BEVERLY HILLS"/>
    <m/>
    <s v="PINE RIDGE UNIT 3 PB 8 PG 51  LOT 3 BLK 334"/>
    <n v="230545"/>
    <n v="17030"/>
    <n v="213515"/>
    <n v="224649"/>
    <n v="199649"/>
    <x v="0"/>
    <x v="1286"/>
    <n v="19000"/>
    <n v="2707"/>
    <n v="2497"/>
    <x v="1"/>
    <s v="WARRANTY DEED"/>
    <n v="1"/>
    <x v="17"/>
    <x v="1"/>
    <x v="0"/>
    <m/>
    <n v="1865"/>
    <n v="32"/>
    <x v="0"/>
    <x v="0"/>
    <n v="2631"/>
    <m/>
    <m/>
    <m/>
    <m/>
    <s v="MORAN FREDERICK E"/>
    <s v="MORAN MYSTIE L"/>
    <s v="4516 N MODELWOOD DR"/>
    <s v="BEVERLY HILLS FL 34465"/>
  </r>
  <r>
    <x v="4148"/>
    <s v="18E17S320030  00260 0010"/>
    <s v="7492"/>
    <s v="PINE RIDGE UNITS 3 &amp; 4"/>
    <s v="0100"/>
    <s v="Single Family Residential"/>
    <s v="02"/>
    <s v="18S"/>
    <s v="18E"/>
    <s v="STANDARD"/>
    <x v="0"/>
    <n v="89234"/>
    <n v="2.0499999999999998"/>
    <s v="000X"/>
    <n v="5789"/>
    <s v="N"/>
    <x v="136"/>
    <s v="DR"/>
    <m/>
    <s v="BEVERLY HILLS"/>
    <m/>
    <s v="PINE RIDGE UNIT 3 PB 8 PG 51 LOTS 1 &amp; 2 BLK 26"/>
    <n v="252808"/>
    <n v="32880"/>
    <n v="219928"/>
    <n v="182997"/>
    <n v="157497"/>
    <x v="0"/>
    <x v="23"/>
    <m/>
    <m/>
    <m/>
    <x v="2"/>
    <m/>
    <n v="1"/>
    <x v="18"/>
    <x v="1"/>
    <x v="0"/>
    <m/>
    <n v="2076"/>
    <n v="32"/>
    <x v="0"/>
    <x v="0"/>
    <n v="3061"/>
    <m/>
    <m/>
    <m/>
    <m/>
    <s v="HALBERSTADT JAMES"/>
    <s v="HALBERSTADT MARTHA JANE"/>
    <s v="5789 N NAKOMA DR"/>
    <s v="BEVERLY HILLS FL 34465"/>
  </r>
  <r>
    <x v="4149"/>
    <s v="18E17S320030  03440 0100"/>
    <s v="7492"/>
    <s v="PINE RIDGE UNITS 3 &amp; 4"/>
    <s v="0000"/>
    <s v="Vacant Residential"/>
    <s v="10"/>
    <s v="18S"/>
    <s v="18E"/>
    <s v="STANDARD"/>
    <x v="1"/>
    <n v="48402"/>
    <n v="1.1100000000000001"/>
    <s v="000X"/>
    <n v="2085"/>
    <s v="W"/>
    <x v="104"/>
    <s v="DR"/>
    <m/>
    <s v="BEVERLY HILLS"/>
    <m/>
    <s v="PINE RIDGE UNIT 3 PB 8 PG 51 LOT 10 BLK 344"/>
    <n v="17780"/>
    <n v="17780"/>
    <n v="0"/>
    <n v="17780"/>
    <n v="17780"/>
    <x v="1"/>
    <x v="707"/>
    <n v="19000"/>
    <n v="2986"/>
    <n v="1615"/>
    <x v="1"/>
    <s v="WARRANTY DEED"/>
    <m/>
    <x v="6"/>
    <x v="2"/>
    <x v="2"/>
    <m/>
    <m/>
    <m/>
    <x v="2"/>
    <x v="1"/>
    <n v="0"/>
    <m/>
    <m/>
    <m/>
    <m/>
    <s v="HARTLAND HOMES INC"/>
    <m/>
    <s v="2931 LANDOVER BLVD"/>
    <s v="SPRING HILL FL 34608"/>
  </r>
  <r>
    <x v="4150"/>
    <s v="18E17S320030  00500 0020"/>
    <s v="7492"/>
    <s v="PINE RIDGE UNITS 3 &amp; 4"/>
    <s v="0100"/>
    <s v="Single Family Residential"/>
    <s v="03"/>
    <s v="18S"/>
    <s v="18E"/>
    <s v="STANDARD"/>
    <x v="0"/>
    <n v="100195"/>
    <n v="2.2999999999999998"/>
    <s v="000X"/>
    <n v="2696"/>
    <s v="W"/>
    <x v="129"/>
    <s v="DR"/>
    <m/>
    <s v="BEVERLY HILLS"/>
    <m/>
    <s v="PINE RIDGE UNIT 3 PB 8 PG 51 LOTS 2 &amp; 3 BLK 50"/>
    <n v="470511"/>
    <n v="36810"/>
    <n v="433701"/>
    <n v="470511"/>
    <n v="445511"/>
    <x v="0"/>
    <x v="899"/>
    <n v="19500"/>
    <n v="2844"/>
    <n v="1883"/>
    <x v="1"/>
    <s v="WARRANTY DEED"/>
    <n v="1"/>
    <x v="17"/>
    <x v="1"/>
    <x v="0"/>
    <m/>
    <n v="3449"/>
    <n v="32"/>
    <x v="0"/>
    <x v="0"/>
    <n v="4561"/>
    <m/>
    <m/>
    <m/>
    <m/>
    <s v="ERICKSON GREGORY S"/>
    <s v="ERICKSON PATRICIA L"/>
    <s v="2696 W BEGONIA DR"/>
    <s v="BEVERLY HILLS FL 34465"/>
  </r>
  <r>
    <x v="4151"/>
    <s v="18E17S320030  03090 0020"/>
    <s v="7492"/>
    <s v="PINE RIDGE UNITS 3 &amp; 4"/>
    <s v="0000"/>
    <s v="Vacant Residential"/>
    <s v="15"/>
    <s v="18S"/>
    <s v="18E"/>
    <s v="STANDARD"/>
    <x v="1"/>
    <n v="97163"/>
    <n v="2.23"/>
    <s v="000X"/>
    <n v="2261"/>
    <s v="W"/>
    <x v="65"/>
    <s v="BLVD"/>
    <m/>
    <s v="BEVERLY HILLS"/>
    <m/>
    <s v="PINE RIDGE UNIT 3 PB 8 PG 51 LOTS 2 &amp; 3 BLK 309"/>
    <n v="35690"/>
    <n v="35690"/>
    <n v="0"/>
    <n v="35690"/>
    <n v="35690"/>
    <x v="1"/>
    <x v="104"/>
    <n v="170000"/>
    <n v="1875"/>
    <n v="785"/>
    <x v="1"/>
    <s v="WARRANTY DEED"/>
    <m/>
    <x v="6"/>
    <x v="2"/>
    <x v="2"/>
    <m/>
    <m/>
    <m/>
    <x v="2"/>
    <x v="1"/>
    <n v="0"/>
    <m/>
    <m/>
    <m/>
    <m/>
    <s v="ONGTAWCO ROMEO A JR &amp;"/>
    <s v="CLAUDETTE T VILLACASTIN ET AL"/>
    <s v="12654 CASTETTER CT"/>
    <s v="FISHER IN 46038"/>
  </r>
  <r>
    <x v="4152"/>
    <s v="18E17S320030  00380 0180"/>
    <s v="7492"/>
    <s v="PINE RIDGE UNITS 3 &amp; 4"/>
    <s v="0100"/>
    <s v="Single Family Residential"/>
    <s v="03"/>
    <s v="18S"/>
    <s v="18E"/>
    <s v="1.0 TO 2.5 ACRES HIGH"/>
    <x v="0"/>
    <n v="55561"/>
    <n v="1.28"/>
    <s v="000X"/>
    <n v="5823"/>
    <s v="N"/>
    <x v="144"/>
    <s v="TER"/>
    <m/>
    <s v="BEVERLY HILLS"/>
    <m/>
    <s v="PINE RIDGE UNIT 3 PB 8 PG 51 LOT 18 BLK 38"/>
    <n v="218905"/>
    <n v="15940"/>
    <n v="202965"/>
    <n v="163559"/>
    <n v="138559"/>
    <x v="0"/>
    <x v="1287"/>
    <n v="168500"/>
    <n v="1313"/>
    <n v="1055"/>
    <x v="0"/>
    <s v="WARRANTY DEED"/>
    <n v="1"/>
    <x v="21"/>
    <x v="1"/>
    <x v="0"/>
    <m/>
    <n v="2186"/>
    <n v="32"/>
    <x v="0"/>
    <x v="0"/>
    <n v="3111"/>
    <m/>
    <m/>
    <m/>
    <m/>
    <s v="TIBBALS PAUL A"/>
    <s v="TIBBALS JEAN A"/>
    <s v="5823 N KINGWOOD TERR"/>
    <s v="BEVERLY HILLS FL 34465 2356"/>
  </r>
  <r>
    <x v="4153"/>
    <s v="18E17S320030  03050 0160"/>
    <s v="7492"/>
    <s v="PINE RIDGE UNITS 3 &amp; 4"/>
    <s v="0000"/>
    <s v="Vacant Residential"/>
    <s v="09"/>
    <s v="18S"/>
    <s v="18E"/>
    <s v="STANDARD"/>
    <x v="1"/>
    <n v="46214"/>
    <n v="1.06"/>
    <s v="000X"/>
    <n v="3187"/>
    <s v="W"/>
    <x v="142"/>
    <s v="DR"/>
    <m/>
    <s v="BEVERLY HILLS"/>
    <m/>
    <s v="PINE RIDGE UNIT 3 PB 8 PG 51 LOT 16 BLK 305"/>
    <n v="16970"/>
    <n v="16970"/>
    <n v="0"/>
    <n v="16970"/>
    <n v="16970"/>
    <x v="1"/>
    <x v="23"/>
    <m/>
    <m/>
    <m/>
    <x v="2"/>
    <m/>
    <m/>
    <x v="6"/>
    <x v="2"/>
    <x v="2"/>
    <m/>
    <m/>
    <m/>
    <x v="2"/>
    <x v="1"/>
    <n v="0"/>
    <m/>
    <m/>
    <m/>
    <m/>
    <s v="MARCHETTI JUDITH ANN"/>
    <s v="SIMMONS LEAH ASHLEY"/>
    <s v="107 STEPPING STONE CT"/>
    <s v="BENSON NC 27504 9191"/>
  </r>
  <r>
    <x v="4154"/>
    <s v="18E17S320030  03270 0250"/>
    <s v="7492"/>
    <s v="PINE RIDGE UNITS 3 &amp; 4"/>
    <s v="0100"/>
    <s v="Single Family Residential"/>
    <s v="10"/>
    <s v="18S"/>
    <s v="18E"/>
    <s v="STANDARD"/>
    <x v="0"/>
    <n v="92635"/>
    <n v="2.13"/>
    <s v="000X"/>
    <n v="2915"/>
    <s v="W"/>
    <x v="92"/>
    <s v="DR"/>
    <m/>
    <s v="BEVERLY HILLS"/>
    <m/>
    <s v="PINE RIDGE UNIT 3 PB 8 PG 51 LOTS 25 &amp; 26 BLK 327"/>
    <n v="161856"/>
    <n v="34030"/>
    <n v="127826"/>
    <n v="118062"/>
    <n v="93062"/>
    <x v="0"/>
    <x v="23"/>
    <m/>
    <m/>
    <m/>
    <x v="2"/>
    <m/>
    <n v="1"/>
    <x v="36"/>
    <x v="1"/>
    <x v="0"/>
    <m/>
    <n v="1767"/>
    <n v="32"/>
    <x v="1"/>
    <x v="0"/>
    <n v="2848"/>
    <m/>
    <m/>
    <m/>
    <m/>
    <s v="FERRARA SANDRA"/>
    <s v="ANTHONY FERRARA AND SANDRA FERRARA REV"/>
    <s v="2915 W BEAMWOOD DR"/>
    <s v="BEVERLY HILLS FL 34465"/>
  </r>
  <r>
    <x v="4155"/>
    <s v="18E17S320040  74000"/>
    <s v="7492"/>
    <s v="PINE RIDGE UNITS 3 &amp; 4"/>
    <s v="8000"/>
    <s v="Vacant Governmental"/>
    <s v="09"/>
    <s v="18S"/>
    <s v="18E"/>
    <s v="WRA/DRA"/>
    <x v="1"/>
    <n v="94317"/>
    <n v="2.17"/>
    <s v="000X"/>
    <n v="3510"/>
    <s v="W"/>
    <x v="183"/>
    <s v="PATH"/>
    <m/>
    <s v="BEVERLY HILLS"/>
    <m/>
    <s v="PINE RIDGE UNIT 4 PB 14 PG 87-88  DRA'S  BETWEEN LOTS 29,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"/>
  </r>
  <r>
    <x v="4156"/>
    <s v="18E17S320030  00360 0090"/>
    <s v="7492"/>
    <s v="PINE RIDGE UNITS 3 &amp; 4"/>
    <s v="0100"/>
    <s v="Single Family Residential"/>
    <s v="03"/>
    <s v="18S"/>
    <s v="18E"/>
    <s v="STANDARD"/>
    <x v="0"/>
    <n v="140165"/>
    <n v="3.22"/>
    <s v="000X"/>
    <n v="2135"/>
    <s v="W"/>
    <x v="135"/>
    <s v="CIR"/>
    <m/>
    <s v="BEVERLY HILLS"/>
    <m/>
    <s v="PINE RIDGE UNIT 3 PB 8 PG 51 "/>
    <n v="314698"/>
    <n v="51490"/>
    <n v="263208"/>
    <n v="241296"/>
    <n v="211296"/>
    <x v="0"/>
    <x v="109"/>
    <n v="19000"/>
    <n v="2922"/>
    <n v="686"/>
    <x v="1"/>
    <s v="WARRANTY DEED"/>
    <n v="1"/>
    <x v="10"/>
    <x v="1"/>
    <x v="0"/>
    <m/>
    <n v="3073"/>
    <n v="32"/>
    <x v="0"/>
    <x v="0"/>
    <n v="4440"/>
    <m/>
    <m/>
    <m/>
    <m/>
    <s v="KEITH KERRY J"/>
    <s v="KEITH THEA JO"/>
    <s v="2135 W LA BONTE CIR"/>
    <s v="BEVERLY HILLS FL 34465"/>
  </r>
  <r>
    <x v="4157"/>
    <s v="18E17S320030  03020 0150"/>
    <s v="7492"/>
    <s v="PINE RIDGE UNITS 3 &amp; 4"/>
    <s v="0100"/>
    <s v="Single Family Residential"/>
    <s v="09"/>
    <s v="18S"/>
    <s v="18E"/>
    <s v="STANDARD"/>
    <x v="0"/>
    <n v="46250"/>
    <n v="1.06"/>
    <s v="000X"/>
    <n v="3547"/>
    <s v="W"/>
    <x v="143"/>
    <s v="RD"/>
    <m/>
    <s v="BEVERLY HILLS"/>
    <m/>
    <s v="PINE RIDGE UNIT 3 PB 8 PG 51 LOT 15 BLK 302"/>
    <n v="221702"/>
    <n v="16990"/>
    <n v="204712"/>
    <n v="221702"/>
    <n v="221702"/>
    <x v="1"/>
    <x v="644"/>
    <n v="285000"/>
    <n v="3020"/>
    <n v="879"/>
    <x v="0"/>
    <s v="WARRANTY DEED"/>
    <n v="1"/>
    <x v="41"/>
    <x v="1"/>
    <x v="0"/>
    <m/>
    <n v="1835"/>
    <n v="32"/>
    <x v="1"/>
    <x v="0"/>
    <n v="2735"/>
    <m/>
    <m/>
    <m/>
    <m/>
    <s v="SIBUL JULICAR"/>
    <s v="SIBUL JULIET"/>
    <s v="3547 W BRAZILNUT RD"/>
    <s v="BEVERLY HILLS FL 34465"/>
  </r>
  <r>
    <x v="4158"/>
    <s v="18E18S030010  000A0 0020"/>
    <s v="7492"/>
    <s v="PINE RIDGE UNITS 3 &amp; 4"/>
    <s v="5500"/>
    <s v="Timberland, Index 80-90"/>
    <s v="09"/>
    <s v="18S"/>
    <s v="18E"/>
    <s v="STANDARD"/>
    <x v="1"/>
    <n v="51536"/>
    <n v="1.18"/>
    <s v="000X"/>
    <n v="0"/>
    <s v="N"/>
    <x v="88"/>
    <s v="LOOP"/>
    <m/>
    <s v="BEVERLY HILLS"/>
    <m/>
    <s v="PINE RIDGE ESTATES PB 20 PG 73-78 LOT 2 BLK A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59"/>
    <s v="18E18S030010  000C0 0040"/>
    <s v="7492"/>
    <s v="PINE RIDGE UNITS 3 &amp; 4"/>
    <s v="5500"/>
    <s v="Timberland, Index 80-90"/>
    <s v="09"/>
    <s v="18S"/>
    <s v="18E"/>
    <s v="STANDARD"/>
    <x v="1"/>
    <n v="96078"/>
    <n v="2.21"/>
    <s v="000X"/>
    <n v="0"/>
    <s v="N"/>
    <x v="91"/>
    <s v="BLVD"/>
    <m/>
    <s v="BEVERLY HILLS"/>
    <m/>
    <s v="PINE RIDGE ESTATES PB 20 PG 73-78 LOT 4 BLK C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60"/>
    <s v="18E18S030010  000D0 0010"/>
    <s v="7492"/>
    <s v="PINE RIDGE UNITS 3 &amp; 4"/>
    <s v="5500"/>
    <s v="Timberland, Index 80-90"/>
    <s v="09"/>
    <s v="18S"/>
    <s v="18E"/>
    <s v="STANDARD"/>
    <x v="1"/>
    <n v="55223"/>
    <n v="1.27"/>
    <s v="000X"/>
    <n v="0"/>
    <s v="N"/>
    <x v="91"/>
    <s v="BLVD"/>
    <m/>
    <s v="BEVERLY HILLS"/>
    <m/>
    <s v="PINE RIDGE ESTATES PB 20 PG 73-78 LOT 1 BLK D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61"/>
    <s v="18E18S030010  000D0 0020"/>
    <s v="7492"/>
    <s v="PINE RIDGE UNITS 3 &amp; 4"/>
    <s v="5500"/>
    <s v="Timberland, Index 80-90"/>
    <s v="09"/>
    <s v="18S"/>
    <s v="18E"/>
    <s v="STANDARD"/>
    <x v="1"/>
    <n v="69412"/>
    <n v="1.59"/>
    <s v="000X"/>
    <n v="4717"/>
    <s v="N"/>
    <x v="91"/>
    <s v="BLVD"/>
    <m/>
    <s v="BEVERLY HILLS"/>
    <m/>
    <s v="PINE RIDGE ESTATES PB 20 PG 73-78 LOT 2 BLK D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62"/>
    <s v="18E17S320030  03120 0010"/>
    <s v="7492"/>
    <s v="PINE RIDGE UNITS 3 &amp; 4"/>
    <s v="0000"/>
    <s v="Vacant Residential"/>
    <s v="15"/>
    <s v="18S"/>
    <s v="18E"/>
    <s v="STANDARD"/>
    <x v="1"/>
    <n v="51091"/>
    <n v="1.17"/>
    <s v="000X"/>
    <n v="2716"/>
    <s v="W"/>
    <x v="152"/>
    <s v="DR"/>
    <m/>
    <s v="BEVERLY HILLS"/>
    <m/>
    <s v="PINE RIDGE UNIT 3 PB 8 PG 51 LOT 1 BLK 312"/>
    <n v="18770"/>
    <n v="18770"/>
    <n v="0"/>
    <n v="18770"/>
    <n v="18770"/>
    <x v="1"/>
    <x v="382"/>
    <n v="41500"/>
    <n v="2135"/>
    <n v="1193"/>
    <x v="1"/>
    <s v="WARRANTY DEED"/>
    <m/>
    <x v="6"/>
    <x v="2"/>
    <x v="2"/>
    <m/>
    <m/>
    <m/>
    <x v="2"/>
    <x v="1"/>
    <n v="0"/>
    <m/>
    <m/>
    <m/>
    <m/>
    <s v="KIM JANICE H"/>
    <m/>
    <s v="5108 CHURCH RD"/>
    <s v="BOWIE MD 20720"/>
  </r>
  <r>
    <x v="4163"/>
    <s v="18E17S320030  03110 0070"/>
    <s v="7492"/>
    <s v="PINE RIDGE UNITS 3 &amp; 4"/>
    <s v="9400"/>
    <s v="Rights-of-Way"/>
    <s v="15"/>
    <s v="18S"/>
    <s v="18E"/>
    <s v="STANDARD"/>
    <x v="1"/>
    <n v="44164"/>
    <n v="1.01"/>
    <s v="000X"/>
    <n v="2296"/>
    <s v="W"/>
    <x v="65"/>
    <s v="BLVD"/>
    <m/>
    <s v="BEVERLY HILLS"/>
    <m/>
    <s v="PINE RIDGE UNIT 3 PB 8 PG 51 LOT 7 BLK 311"/>
    <n v="16220"/>
    <n v="16220"/>
    <n v="0"/>
    <n v="16220"/>
    <n v="16220"/>
    <x v="1"/>
    <x v="1288"/>
    <n v="35000"/>
    <n v="3133"/>
    <n v="2339"/>
    <x v="1"/>
    <s v="WARRANTY DEED"/>
    <m/>
    <x v="6"/>
    <x v="2"/>
    <x v="2"/>
    <m/>
    <m/>
    <m/>
    <x v="2"/>
    <x v="1"/>
    <n v="0"/>
    <m/>
    <m/>
    <m/>
    <m/>
    <s v="MARONDA HOMES LLC"/>
    <m/>
    <s v="9416 CAMDEN FIELD PKWY"/>
    <s v="RIVERVIEW FL 33569"/>
  </r>
  <r>
    <x v="4164"/>
    <s v="18E17S320030  03360 0160"/>
    <s v="7492"/>
    <s v="PINE RIDGE UNITS 3 &amp; 4"/>
    <s v="0100"/>
    <s v="Single Family Residential"/>
    <s v="10"/>
    <s v="18S"/>
    <s v="18E"/>
    <s v="STANDARD"/>
    <x v="0"/>
    <n v="48694"/>
    <n v="1.1200000000000001"/>
    <s v="000X"/>
    <n v="2383"/>
    <s v="W"/>
    <x v="100"/>
    <s v="DR"/>
    <m/>
    <s v="BEVERLY HILLS"/>
    <m/>
    <s v="PINE RIDGE UNIT 3 PB 8 PG 51  LOT 16 BLK 336"/>
    <n v="290709"/>
    <n v="17890"/>
    <n v="272819"/>
    <n v="288747"/>
    <n v="263747"/>
    <x v="0"/>
    <x v="126"/>
    <n v="348900"/>
    <n v="1922"/>
    <n v="832"/>
    <x v="0"/>
    <s v="WARRANTY DEED"/>
    <n v="1"/>
    <x v="24"/>
    <x v="1"/>
    <x v="0"/>
    <m/>
    <n v="3057"/>
    <n v="32"/>
    <x v="1"/>
    <x v="0"/>
    <n v="4149"/>
    <m/>
    <m/>
    <m/>
    <m/>
    <s v="BROWN ROY"/>
    <s v="BROWN DIANE"/>
    <s v="2383 W APRICOT DR"/>
    <s v="BEVERLY HILLS FL 34465"/>
  </r>
  <r>
    <x v="4165"/>
    <s v="18E17S320030  03110 0040"/>
    <s v="7492"/>
    <s v="PINE RIDGE UNITS 3 &amp; 4"/>
    <s v="0000"/>
    <s v="Vacant Residential"/>
    <s v="15"/>
    <s v="18S"/>
    <s v="18E"/>
    <s v="STANDARD"/>
    <x v="1"/>
    <n v="43773"/>
    <n v="1"/>
    <s v="000X"/>
    <n v="2398"/>
    <s v="W"/>
    <x v="65"/>
    <s v="BLVD"/>
    <m/>
    <s v="BEVERLY HILLS"/>
    <m/>
    <s v="PINE RIDGE UNIT 3 PB 8 PG 51 LOT 4 BLK 311"/>
    <n v="16080"/>
    <n v="16080"/>
    <n v="0"/>
    <n v="16080"/>
    <n v="16080"/>
    <x v="1"/>
    <x v="246"/>
    <n v="72500"/>
    <n v="2013"/>
    <n v="2283"/>
    <x v="1"/>
    <s v="WARRANTY DEED"/>
    <m/>
    <x v="6"/>
    <x v="2"/>
    <x v="2"/>
    <m/>
    <m/>
    <m/>
    <x v="2"/>
    <x v="1"/>
    <n v="0"/>
    <m/>
    <m/>
    <m/>
    <m/>
    <s v="PORTUGUESE WOLF LTD"/>
    <m/>
    <s v="360 SECOND ST"/>
    <s v="FALL RIVER MA 02721"/>
  </r>
  <r>
    <x v="4166"/>
    <s v="18E17S320030  03130 0080"/>
    <s v="7492"/>
    <s v="PINE RIDGE UNITS 3 &amp; 4"/>
    <s v="0000"/>
    <s v="Vacant Residential"/>
    <s v="15"/>
    <s v="18S"/>
    <s v="18E"/>
    <s v="1.0 TO 2.5 ACRES HIGH"/>
    <x v="1"/>
    <n v="55471"/>
    <n v="1.27"/>
    <s v="000X"/>
    <n v="2702"/>
    <s v="W"/>
    <x v="155"/>
    <s v="DR"/>
    <m/>
    <s v="BEVERLY HILLS"/>
    <m/>
    <s v="PINE RIDGE UNIT 3 PB 8 PG 51  LOT 8 BLK 313  TITLE IN OR BK "/>
    <n v="15920"/>
    <n v="15920"/>
    <n v="0"/>
    <n v="15920"/>
    <n v="15920"/>
    <x v="1"/>
    <x v="202"/>
    <n v="22500"/>
    <n v="2341"/>
    <n v="1035"/>
    <x v="1"/>
    <s v="WARRANTY DEED"/>
    <m/>
    <x v="6"/>
    <x v="2"/>
    <x v="2"/>
    <m/>
    <m/>
    <m/>
    <x v="2"/>
    <x v="1"/>
    <n v="0"/>
    <m/>
    <m/>
    <m/>
    <m/>
    <s v="ROSSELET MICHAEL R"/>
    <m/>
    <s v="PO BOX 1829"/>
    <s v="CRYSTAL RIVER FL 34423"/>
  </r>
  <r>
    <x v="4167"/>
    <s v="18E17S320030  03370 0130"/>
    <s v="7492"/>
    <s v="PINE RIDGE UNITS 3 &amp; 4"/>
    <s v="0100"/>
    <s v="Single Family Residential"/>
    <s v="10"/>
    <s v="18S"/>
    <s v="18E"/>
    <s v="STANDARD"/>
    <x v="0"/>
    <n v="51689"/>
    <n v="1.19"/>
    <s v="000X"/>
    <n v="2681"/>
    <s v="W"/>
    <x v="96"/>
    <s v="ST"/>
    <m/>
    <s v="BEVERLY HILLS"/>
    <m/>
    <s v="PINE RIDGE UNIT 3 PB 8 PG 51 LOT 13 BLK 337"/>
    <n v="197634"/>
    <n v="18990"/>
    <n v="178644"/>
    <n v="148607"/>
    <n v="123107"/>
    <x v="0"/>
    <x v="23"/>
    <m/>
    <m/>
    <m/>
    <x v="2"/>
    <m/>
    <n v="1"/>
    <x v="16"/>
    <x v="1"/>
    <x v="0"/>
    <m/>
    <n v="1906"/>
    <n v="32"/>
    <x v="0"/>
    <x v="0"/>
    <n v="3007"/>
    <m/>
    <m/>
    <m/>
    <m/>
    <s v="PIERCE ELSIE R"/>
    <m/>
    <s v="2681 W ELM BLOSSOM ST"/>
    <s v="BEVERLY HILLS FL 34465"/>
  </r>
  <r>
    <x v="4168"/>
    <s v="18E18S11      74001"/>
    <s v="7492"/>
    <s v="PINE RIDGE UNITS 3 &amp; 4"/>
    <s v="8000"/>
    <s v="Vacant Governmental"/>
    <s v="02"/>
    <s v="18S"/>
    <s v="18E"/>
    <s v="WRA/DRA"/>
    <x v="1"/>
    <n v="26912"/>
    <n v="0.62"/>
    <s v="000X"/>
    <n v="0"/>
    <s v="N"/>
    <x v="114"/>
    <s v="HWY"/>
    <m/>
    <s v="BEVERLY HILLS"/>
    <m/>
    <s v="A PTN OF TRACT 5 PINE RIDGE UNIT 3 PB 8 PG 51 - SD LANDS"/>
    <n v="50"/>
    <n v="50"/>
    <n v="0"/>
    <n v="50"/>
    <n v="50"/>
    <x v="0"/>
    <x v="202"/>
    <n v="3857"/>
    <n v="2346"/>
    <n v="265"/>
    <x v="1"/>
    <s v="TO/FROM FED/STATE/LOCAL GOVT/TIITF"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 7727"/>
  </r>
  <r>
    <x v="4169"/>
    <s v="18E17S320030  03050 0090"/>
    <s v="7492"/>
    <s v="PINE RIDGE UNITS 3 &amp; 4"/>
    <s v="0100"/>
    <s v="Single Family Residential"/>
    <s v="09"/>
    <s v="18S"/>
    <s v="18E"/>
    <s v="STANDARD"/>
    <x v="0"/>
    <n v="90175"/>
    <n v="2.0699999999999998"/>
    <s v="000X"/>
    <n v="3154"/>
    <s v="W"/>
    <x v="143"/>
    <s v="RD"/>
    <m/>
    <s v="BEVERLY HILLS"/>
    <m/>
    <s v="PINE RIDGE UNIT 3 PB 8 PG 51 LOTS 9 &amp; 10 BLK 305"/>
    <n v="234417"/>
    <n v="33120"/>
    <n v="201297"/>
    <n v="150731"/>
    <n v="125731"/>
    <x v="0"/>
    <x v="1289"/>
    <n v="17600"/>
    <n v="2731"/>
    <n v="512"/>
    <x v="1"/>
    <s v="WARRANTY DEED"/>
    <n v="1"/>
    <x v="20"/>
    <x v="1"/>
    <x v="0"/>
    <m/>
    <n v="2232"/>
    <n v="32"/>
    <x v="1"/>
    <x v="0"/>
    <n v="3044"/>
    <m/>
    <m/>
    <m/>
    <m/>
    <s v="BEAL MATT E"/>
    <s v="BEAL LYNNE A"/>
    <s v="3154 W BRAZILNUT RD"/>
    <s v="BEVERLY HILLS FL 34465"/>
  </r>
  <r>
    <x v="4170"/>
    <s v="18E17S320030  03150 0040"/>
    <s v="7492"/>
    <s v="PINE RIDGE UNITS 3 &amp; 4"/>
    <s v="0100"/>
    <s v="Single Family Residential"/>
    <s v="15"/>
    <s v="18S"/>
    <s v="18E"/>
    <s v="1.0 TO 2.5 ACRES HIGH"/>
    <x v="0"/>
    <n v="54863"/>
    <n v="1.26"/>
    <s v="000X"/>
    <n v="2876"/>
    <s v="W"/>
    <x v="122"/>
    <s v="DR"/>
    <m/>
    <s v="BEVERLY HILLS"/>
    <m/>
    <s v="PINE RIDGE UNIT 3 PB 8 PG 51 LOT 4 BLK 315"/>
    <n v="270297"/>
    <n v="15740"/>
    <n v="254557"/>
    <n v="270297"/>
    <n v="270297"/>
    <x v="1"/>
    <x v="1290"/>
    <n v="332000"/>
    <n v="2917"/>
    <n v="824"/>
    <x v="0"/>
    <s v="WARRANTY DEED"/>
    <n v="1"/>
    <x v="5"/>
    <x v="1"/>
    <x v="1"/>
    <m/>
    <n v="2771"/>
    <n v="32"/>
    <x v="0"/>
    <x v="0"/>
    <n v="4020"/>
    <m/>
    <m/>
    <m/>
    <m/>
    <s v="JACOBS JIMMIE"/>
    <s v="JACOBS ROSE M"/>
    <s v="2876 W AXELWOOD DR"/>
    <s v="BEVERLY HILLS FL 34464"/>
  </r>
  <r>
    <x v="4171"/>
    <s v="18E18S030010  000C0 0050"/>
    <s v="7492"/>
    <s v="PINE RIDGE UNITS 3 &amp; 4"/>
    <s v="5500"/>
    <s v="Timberland, Index 80-90"/>
    <s v="09"/>
    <s v="18S"/>
    <s v="18E"/>
    <s v="STANDARD"/>
    <x v="1"/>
    <n v="92239"/>
    <n v="2.12"/>
    <s v="000X"/>
    <n v="0"/>
    <s v="N"/>
    <x v="91"/>
    <s v="BLVD"/>
    <m/>
    <s v="BEVERLY HILLS"/>
    <m/>
    <s v="PINE RIDGE ESTATES PB 20 PG 73-78 LOT 5 BLK C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72"/>
    <s v="18E17S320030  00490 0200"/>
    <s v="7492"/>
    <s v="PINE RIDGE UNITS 3 &amp; 4"/>
    <s v="0100"/>
    <s v="Single Family Residential"/>
    <s v="10"/>
    <s v="18S"/>
    <s v="18E"/>
    <s v="1.0 TO 2.5 ACRES HIGH"/>
    <x v="0"/>
    <n v="57781"/>
    <n v="1.33"/>
    <s v="000X"/>
    <n v="4975"/>
    <s v="N"/>
    <x v="154"/>
    <s v="TER"/>
    <m/>
    <s v="BEVERLY HILLS"/>
    <m/>
    <s v="PINE RIDGE UNIT 3 PB 8 PG 51 LOT 20 BLK 49"/>
    <m/>
    <m/>
    <m/>
    <m/>
    <m/>
    <x v="0"/>
    <x v="661"/>
    <n v="230000"/>
    <n v="1507"/>
    <n v="789"/>
    <x v="0"/>
    <s v="WARRANTY DEED"/>
    <n v="1"/>
    <x v="26"/>
    <x v="1"/>
    <x v="0"/>
    <m/>
    <n v="1951"/>
    <n v="32"/>
    <x v="0"/>
    <x v="0"/>
    <n v="2878"/>
    <m/>
    <m/>
    <m/>
    <m/>
    <s v="GARVEY JOHN L"/>
    <s v="ALVEY-GARVEY DONNA LEE"/>
    <s v="4975 N CELOSIA TERR"/>
    <s v="BEVERLY HILLS FL 34465"/>
  </r>
  <r>
    <x v="4173"/>
    <s v="18E17S320030  03100 0070"/>
    <s v="7492"/>
    <s v="PINE RIDGE UNITS 3 &amp; 4"/>
    <s v="0000"/>
    <s v="Vacant Residential"/>
    <s v="10"/>
    <s v="18S"/>
    <s v="18E"/>
    <s v="STANDARD"/>
    <x v="1"/>
    <n v="106273"/>
    <n v="2.44"/>
    <s v="000X"/>
    <n v="2598"/>
    <s v="W"/>
    <x v="152"/>
    <s v="DR"/>
    <m/>
    <s v="BEVERLY HILLS"/>
    <m/>
    <s v=" PINE RIDGE UNIT 3 PB 8 PG 51 LOTS 7 &amp; 8 BLK 310"/>
    <n v="34020"/>
    <n v="34020"/>
    <n v="0"/>
    <n v="34020"/>
    <n v="34020"/>
    <x v="1"/>
    <x v="23"/>
    <m/>
    <m/>
    <m/>
    <x v="2"/>
    <m/>
    <m/>
    <x v="6"/>
    <x v="2"/>
    <x v="2"/>
    <m/>
    <m/>
    <m/>
    <x v="2"/>
    <x v="1"/>
    <n v="0"/>
    <m/>
    <m/>
    <m/>
    <m/>
    <s v="MARINI GIULIO &amp; ANGELA"/>
    <m/>
    <s v="54 EDGEMERE DR"/>
    <s v="SEARINGTOWN NY 11507 1030"/>
  </r>
  <r>
    <x v="4174"/>
    <s v="18E17S320030  03110 0010"/>
    <s v="7492"/>
    <s v="PINE RIDGE UNITS 3 &amp; 4"/>
    <s v="0000"/>
    <s v="Vacant Residential"/>
    <s v="15"/>
    <s v="18S"/>
    <s v="18E"/>
    <s v="1.0 TO 2.5 ACRES HIGH"/>
    <x v="1"/>
    <n v="54889"/>
    <n v="1.26"/>
    <s v="000X"/>
    <n v="2540"/>
    <s v="W"/>
    <x v="65"/>
    <s v="BLVD"/>
    <m/>
    <s v="BEVERLY HILLS"/>
    <m/>
    <s v="PINE RIDGE UNIT 3 PB 8 PG 51 LOT 1 BLK 311"/>
    <n v="15750"/>
    <n v="15750"/>
    <n v="0"/>
    <n v="15750"/>
    <n v="15750"/>
    <x v="1"/>
    <x v="421"/>
    <n v="41500"/>
    <n v="2135"/>
    <n v="1203"/>
    <x v="1"/>
    <s v="WARRANTY DEED"/>
    <m/>
    <x v="6"/>
    <x v="2"/>
    <x v="2"/>
    <m/>
    <m/>
    <m/>
    <x v="2"/>
    <x v="1"/>
    <n v="0"/>
    <m/>
    <m/>
    <m/>
    <m/>
    <s v="HEWICK DOMINICK"/>
    <m/>
    <s v="5108 CHURCH RD"/>
    <s v="BOWIE MD 20720"/>
  </r>
  <r>
    <x v="4175"/>
    <s v="18E17S320030  03110 0050"/>
    <s v="7492"/>
    <s v="PINE RIDGE UNITS 3 &amp; 4"/>
    <s v="0000"/>
    <s v="Vacant Residential"/>
    <s v="15"/>
    <s v="18S"/>
    <s v="18E"/>
    <s v="STANDARD"/>
    <x v="1"/>
    <n v="44001"/>
    <n v="1.01"/>
    <s v="000X"/>
    <n v="2364"/>
    <s v="W"/>
    <x v="65"/>
    <s v="BLVD"/>
    <m/>
    <s v="BEVERLY HILLS"/>
    <m/>
    <s v="PINE RIDGE UNIT 3 PB 8 PG 51 LOT 5 BLK 311"/>
    <n v="16160"/>
    <n v="16160"/>
    <n v="0"/>
    <n v="16160"/>
    <n v="16160"/>
    <x v="1"/>
    <x v="246"/>
    <n v="72500"/>
    <n v="2013"/>
    <n v="2303"/>
    <x v="1"/>
    <s v="WARRANTY DEED"/>
    <m/>
    <x v="6"/>
    <x v="2"/>
    <x v="2"/>
    <m/>
    <m/>
    <m/>
    <x v="2"/>
    <x v="1"/>
    <n v="0"/>
    <m/>
    <m/>
    <m/>
    <m/>
    <s v="FERNANDES FRANKLIN A"/>
    <m/>
    <s v="17 PECKHAM ST"/>
    <s v="FALL RIVER MA 02724"/>
  </r>
  <r>
    <x v="4176"/>
    <s v="18E17S320030  03110 0060"/>
    <s v="7492"/>
    <s v="PINE RIDGE UNITS 3 &amp; 4"/>
    <s v="0000"/>
    <s v="Vacant Residential"/>
    <s v="15"/>
    <s v="18S"/>
    <s v="18E"/>
    <s v="STANDARD"/>
    <x v="1"/>
    <n v="44158"/>
    <n v="1.01"/>
    <s v="000X"/>
    <n v="2332"/>
    <s v="W"/>
    <x v="65"/>
    <s v="BLVD"/>
    <m/>
    <s v="BEVERLY HILLS"/>
    <m/>
    <s v="PINE RIDGE UNIT 3 PB 8 PG 51 LOT 6 BLK 311"/>
    <n v="16220"/>
    <n v="16220"/>
    <n v="0"/>
    <n v="16220"/>
    <n v="16220"/>
    <x v="1"/>
    <x v="246"/>
    <n v="72500"/>
    <n v="2016"/>
    <n v="302"/>
    <x v="1"/>
    <s v="WARRANTY DEED"/>
    <m/>
    <x v="6"/>
    <x v="2"/>
    <x v="2"/>
    <m/>
    <m/>
    <m/>
    <x v="2"/>
    <x v="1"/>
    <n v="0"/>
    <m/>
    <m/>
    <m/>
    <m/>
    <s v="FERNANDES FRANKLIN A"/>
    <m/>
    <s v="17 PECKHAM ST"/>
    <s v="FALL RIVER MA 02724"/>
  </r>
  <r>
    <x v="4177"/>
    <s v="18E17S320040  02920 0090"/>
    <s v="7492"/>
    <s v="PINE RIDGE UNITS 3 &amp; 4"/>
    <s v="0100"/>
    <s v="Single Family Residential"/>
    <s v="09"/>
    <s v="18S"/>
    <s v="18E"/>
    <s v="STANDARD"/>
    <x v="0"/>
    <n v="46795"/>
    <n v="1.07"/>
    <s v="000X"/>
    <n v="4560"/>
    <s v="N"/>
    <x v="86"/>
    <s v="DR"/>
    <m/>
    <s v="BEVERLY HILLS"/>
    <m/>
    <s v="PINE RIDGE UNIT 4 PB 8 PG 51 LOT 9 BLK 292"/>
    <n v="269374"/>
    <n v="17190"/>
    <n v="252184"/>
    <n v="207077"/>
    <n v="177077"/>
    <x v="0"/>
    <x v="69"/>
    <n v="182600"/>
    <n v="2524"/>
    <n v="1103"/>
    <x v="0"/>
    <s v="WARRANTY DEED"/>
    <n v="1"/>
    <x v="26"/>
    <x v="1"/>
    <x v="1"/>
    <m/>
    <n v="2612"/>
    <n v="32"/>
    <x v="0"/>
    <x v="0"/>
    <n v="4203"/>
    <m/>
    <m/>
    <m/>
    <m/>
    <s v="JOHNSON GILBERT M JR"/>
    <s v="JOHNSON DURLENE F"/>
    <s v="4560 N ALLAMANDRA DR"/>
    <s v="BEVERLY HILLS FL 34465"/>
  </r>
  <r>
    <x v="4178"/>
    <s v="18E17S320030  7000E"/>
    <s v="7492"/>
    <s v="PINE RIDGE UNITS 3 &amp; 4"/>
    <s v="8000"/>
    <s v="Vacant Governmental"/>
    <s v="32"/>
    <s v="17S"/>
    <s v="18E"/>
    <s v="RIGHT OF WAY"/>
    <x v="1"/>
    <n v="317038"/>
    <n v="7.28"/>
    <s v="000X"/>
    <m/>
    <s v="N"/>
    <x v="115"/>
    <s v="PT"/>
    <m/>
    <s v="BEVERLY HILLS"/>
    <m/>
    <s v="PINE RIDGE UNIT THREE PB 8 PGS 51-67 DROW'S IN THE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"/>
  </r>
  <r>
    <x v="4179"/>
    <s v="18E17S320030  03130 0060"/>
    <s v="7492"/>
    <s v="PINE RIDGE UNITS 3 &amp; 4"/>
    <s v="0100"/>
    <s v="Single Family Residential"/>
    <s v="15"/>
    <s v="18S"/>
    <s v="18E"/>
    <s v="STANDARD"/>
    <x v="0"/>
    <n v="98292"/>
    <n v="2.2599999999999998"/>
    <s v="000X"/>
    <n v="2768"/>
    <s v="W"/>
    <x v="155"/>
    <s v="DR"/>
    <m/>
    <s v="BEVERLY HILLS"/>
    <m/>
    <s v="PINE RIDGE UNIT 3 PB 8 PG 51 LOTS 6 &amp; 7 BLK 313"/>
    <n v="266547"/>
    <n v="36100"/>
    <n v="230447"/>
    <n v="204548"/>
    <n v="179548"/>
    <x v="0"/>
    <x v="1291"/>
    <n v="23000"/>
    <n v="2414"/>
    <n v="731"/>
    <x v="1"/>
    <s v="WARRANTY DEED"/>
    <n v="1"/>
    <x v="43"/>
    <x v="1"/>
    <x v="1"/>
    <m/>
    <n v="2360"/>
    <n v="32"/>
    <x v="1"/>
    <x v="0"/>
    <n v="3428"/>
    <m/>
    <m/>
    <m/>
    <m/>
    <s v="FERNANDES AUGUSTINE H"/>
    <s v="AUGUSTINE H FERNANDES LIVING TRUST"/>
    <s v="2768 W BLACKWOOD DR"/>
    <s v="BEVERLY HILLS FL 34465"/>
  </r>
  <r>
    <x v="4180"/>
    <s v="18E17S320030  03440 0090"/>
    <s v="7492"/>
    <s v="PINE RIDGE UNITS 3 &amp; 4"/>
    <s v="0100"/>
    <s v="Single Family Residential"/>
    <s v="10"/>
    <s v="18S"/>
    <s v="18E"/>
    <s v="STANDARD"/>
    <x v="0"/>
    <n v="48578"/>
    <n v="1.1200000000000001"/>
    <s v="000X"/>
    <n v="2051"/>
    <s v="W"/>
    <x v="104"/>
    <s v="DR"/>
    <m/>
    <s v="BEVERLY HILLS"/>
    <m/>
    <s v="PINE RIDGE UNIT 3 PB 8 PG 51 LOT 9 BLK 344"/>
    <n v="295890"/>
    <n v="17840"/>
    <n v="278050"/>
    <n v="155440"/>
    <n v="130440"/>
    <x v="0"/>
    <x v="697"/>
    <n v="19800"/>
    <n v="2886"/>
    <n v="1249"/>
    <x v="1"/>
    <s v="WARRANTY DEED"/>
    <n v="1"/>
    <x v="41"/>
    <x v="1"/>
    <x v="1"/>
    <m/>
    <n v="2700"/>
    <n v="32"/>
    <x v="1"/>
    <x v="0"/>
    <n v="3894"/>
    <m/>
    <m/>
    <m/>
    <m/>
    <s v="SAN MARTIN ROGELIO"/>
    <s v="SAN MARTIN ANNIE"/>
    <s v="2051 W HUNTINGTON DR"/>
    <s v="BEVERLY HILLS FL 34465"/>
  </r>
  <r>
    <x v="4181"/>
    <s v="18E17S320030  03150 0030"/>
    <s v="7492"/>
    <s v="PINE RIDGE UNITS 3 &amp; 4"/>
    <s v="0000"/>
    <s v="Vacant Residential"/>
    <s v="15"/>
    <s v="18S"/>
    <s v="18E"/>
    <s v="1.0 TO 2.5 ACRES HIGH"/>
    <x v="1"/>
    <n v="55779"/>
    <n v="1.28"/>
    <s v="000X"/>
    <n v="2880"/>
    <s v="W"/>
    <x v="122"/>
    <s v="DR"/>
    <m/>
    <s v="BEVERLY HILLS"/>
    <m/>
    <s v="PINE RIDGE UNIT 3 PB 8 PG 51 LOT 3 BLK 315"/>
    <n v="16010"/>
    <n v="16010"/>
    <n v="0"/>
    <n v="16010"/>
    <n v="16010"/>
    <x v="1"/>
    <x v="64"/>
    <n v="60000"/>
    <n v="3143"/>
    <n v="2455"/>
    <x v="1"/>
    <s v="SALE / MORE THAN 1 PARCEL"/>
    <m/>
    <x v="6"/>
    <x v="2"/>
    <x v="2"/>
    <m/>
    <m/>
    <m/>
    <x v="2"/>
    <x v="1"/>
    <n v="0"/>
    <m/>
    <m/>
    <m/>
    <m/>
    <s v="VANNESS THOMAS M"/>
    <s v="ORAM BARBARA J"/>
    <s v="5634 N LECANTO HWY"/>
    <s v="BEVERLY HILLS FL 34465"/>
  </r>
  <r>
    <x v="4182"/>
    <s v="18E18S030010  000B0 0030"/>
    <s v="7492"/>
    <s v="PINE RIDGE UNITS 3 &amp; 4"/>
    <s v="5500"/>
    <s v="Timberland, Index 80-90"/>
    <s v="03"/>
    <s v="18S"/>
    <s v="18E"/>
    <s v="STANDARD"/>
    <x v="1"/>
    <n v="61045"/>
    <n v="1.4"/>
    <s v="000X"/>
    <n v="2960"/>
    <s v="W"/>
    <x v="11"/>
    <s v="BLVD"/>
    <m/>
    <s v="BEVERLY HILLS"/>
    <m/>
    <s v="PINE RIDGE ESTATES PB 20 PG 73-78 LOT 3 BLK B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83"/>
    <s v="18E18S030010  000B0 0040"/>
    <s v="7492"/>
    <s v="PINE RIDGE UNITS 3 &amp; 4"/>
    <s v="5500"/>
    <s v="Timberland, Index 80-90"/>
    <s v="03"/>
    <s v="18S"/>
    <s v="18E"/>
    <s v="STANDARD"/>
    <x v="1"/>
    <n v="70220"/>
    <n v="1.61"/>
    <s v="000X"/>
    <n v="0"/>
    <s v="W"/>
    <x v="11"/>
    <s v="BLVD"/>
    <m/>
    <s v="BEVERLY HILLS"/>
    <m/>
    <s v="PINE RIDGE ESTATES PB 20 PG 73-78 LOT 4 BLK B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84"/>
    <s v="18E17S320030  03100 0090"/>
    <s v="7492"/>
    <s v="PINE RIDGE UNITS 3 &amp; 4"/>
    <s v="0100"/>
    <s v="Single Family Residential"/>
    <s v="15"/>
    <s v="18S"/>
    <s v="18E"/>
    <s v="STANDARD"/>
    <x v="0"/>
    <n v="44202"/>
    <n v="1.01"/>
    <s v="000X"/>
    <n v="3957"/>
    <s v="N"/>
    <x v="150"/>
    <s v="DR"/>
    <m/>
    <s v="BEVERLY HILLS"/>
    <m/>
    <s v="PINE RIDGE UNIT 3 PB 8 PG 51 LOT 9 BLK 310"/>
    <n v="207144"/>
    <n v="16240"/>
    <n v="190904"/>
    <n v="174159"/>
    <n v="149159"/>
    <x v="0"/>
    <x v="411"/>
    <n v="184000"/>
    <n v="2748"/>
    <n v="1614"/>
    <x v="0"/>
    <s v="WARRANTY DEED"/>
    <n v="1"/>
    <x v="0"/>
    <x v="1"/>
    <x v="0"/>
    <m/>
    <n v="2111"/>
    <n v="32"/>
    <x v="1"/>
    <x v="0"/>
    <n v="2796"/>
    <m/>
    <m/>
    <m/>
    <m/>
    <s v="SIBLEY JOSEPH TODD"/>
    <s v="SIBLEY PAMELA RENE"/>
    <s v="3957 N CALEDONIA DR"/>
    <s v="BEVERLY HILLS FL 34465"/>
  </r>
  <r>
    <x v="4173"/>
    <s v="18E17S320030  03100 0070"/>
    <s v="7492"/>
    <s v="PINE RIDGE UNITS 3 &amp; 4"/>
    <s v="0000"/>
    <s v="Vacant Residential"/>
    <s v="10"/>
    <s v="18S"/>
    <s v="18E"/>
    <s v="1.0 TO 2.5 ACRES HIGH"/>
    <x v="1"/>
    <n v="106273"/>
    <n v="2.44"/>
    <s v="000X"/>
    <n v="2598"/>
    <s v="W"/>
    <x v="152"/>
    <s v="DR"/>
    <m/>
    <s v="BEVERLY HILLS"/>
    <m/>
    <s v=" PINE RIDGE UNIT 3 PB 8 PG 51 LOTS 7 &amp; 8 BLK 310"/>
    <n v="34020"/>
    <n v="34020"/>
    <n v="0"/>
    <n v="34020"/>
    <n v="34020"/>
    <x v="1"/>
    <x v="23"/>
    <m/>
    <m/>
    <m/>
    <x v="2"/>
    <m/>
    <m/>
    <x v="6"/>
    <x v="2"/>
    <x v="2"/>
    <m/>
    <m/>
    <m/>
    <x v="2"/>
    <x v="1"/>
    <n v="0"/>
    <m/>
    <m/>
    <m/>
    <m/>
    <s v="MARINI GIULIO &amp; ANGELA"/>
    <m/>
    <s v="54 EDGEMERE DR"/>
    <s v="SEARINGTOWN NY 11507 1030"/>
  </r>
  <r>
    <x v="4185"/>
    <s v="18E17S320030  03120 0020"/>
    <s v="7492"/>
    <s v="PINE RIDGE UNITS 3 &amp; 4"/>
    <s v="8000"/>
    <s v="Vacant Governmental"/>
    <s v="15"/>
    <s v="18S"/>
    <s v="18E"/>
    <s v="WRA/DRA"/>
    <x v="1"/>
    <n v="51254"/>
    <n v="1.18"/>
    <s v="000X"/>
    <n v="2606"/>
    <s v="W"/>
    <x v="65"/>
    <s v="BLVD"/>
    <m/>
    <s v="BEVERLY HILLS"/>
    <m/>
    <s v="PINERIDGE UNIT 3 PB 8 / 51 LOT 2 BLK 312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 BUDGET OFFICE"/>
    <s v="3600 W SOVEREIGN PATH STE 266"/>
    <s v="LECANTO FL 34461 7727"/>
  </r>
  <r>
    <x v="4186"/>
    <s v="18E17S320030  02800 0080"/>
    <s v="7492"/>
    <s v="PINE RIDGE UNITS 3 &amp; 4"/>
    <s v="0100"/>
    <s v="Single Family Residential"/>
    <s v="04"/>
    <s v="18S"/>
    <s v="18E"/>
    <s v="STANDARD"/>
    <x v="0"/>
    <n v="43658"/>
    <n v="1"/>
    <s v="000X"/>
    <n v="3858"/>
    <s v="W"/>
    <x v="85"/>
    <s v="CIR"/>
    <m/>
    <s v="BEVERLY HILLS"/>
    <m/>
    <s v="PINE RIDGE UNIT 3 PB 8 PG 51 LOT 8 BLK 280"/>
    <n v="447404"/>
    <n v="16040"/>
    <n v="431364"/>
    <n v="413059"/>
    <n v="387059"/>
    <x v="0"/>
    <x v="1292"/>
    <n v="400000"/>
    <n v="2876"/>
    <n v="2070"/>
    <x v="0"/>
    <s v="WARRANTY DEED"/>
    <n v="1"/>
    <x v="46"/>
    <x v="1"/>
    <x v="1"/>
    <m/>
    <n v="3300"/>
    <n v="32"/>
    <x v="0"/>
    <x v="0"/>
    <n v="6786"/>
    <m/>
    <m/>
    <m/>
    <m/>
    <s v="JESANIS ROBERT"/>
    <s v="BAILEY PATRICIA"/>
    <s v="3858 W DOUGLAS FIR CIR"/>
    <s v="BEVERLY HILLS FL 34465 8915"/>
  </r>
  <r>
    <x v="4187"/>
    <s v="18E17S320030  03120 0060"/>
    <s v="7492"/>
    <s v="PINE RIDGE UNITS 3 &amp; 4"/>
    <s v="0000"/>
    <s v="Vacant Residential"/>
    <s v="15"/>
    <s v="18S"/>
    <s v="18E"/>
    <s v="STANDARD"/>
    <x v="1"/>
    <n v="105880"/>
    <n v="2.4300000000000002"/>
    <s v="000X"/>
    <n v="3715"/>
    <s v="N"/>
    <x v="158"/>
    <s v="WAY"/>
    <m/>
    <s v="BEVERLY HILLS"/>
    <m/>
    <s v="PINE RIDGE UNIT 3 PB 8 PG 51  A PTN OF LANDS VACATED IN"/>
    <n v="38900"/>
    <n v="38900"/>
    <n v="0"/>
    <n v="38900"/>
    <n v="38900"/>
    <x v="1"/>
    <x v="34"/>
    <n v="5000"/>
    <n v="2599"/>
    <n v="220"/>
    <x v="1"/>
    <s v="TO/FROM TSTEES BANKRUPT/EXEC/GUARD"/>
    <m/>
    <x v="6"/>
    <x v="2"/>
    <x v="2"/>
    <m/>
    <m/>
    <m/>
    <x v="2"/>
    <x v="1"/>
    <n v="0"/>
    <m/>
    <m/>
    <m/>
    <m/>
    <s v="ARTEFINO LLC"/>
    <m/>
    <s v="1100 HAGLER DR W"/>
    <s v="NEPTUNE BEACH FL 32266 3722"/>
  </r>
  <r>
    <x v="4188"/>
    <s v="18E17S320030  03050 0150"/>
    <s v="7492"/>
    <s v="PINE RIDGE UNITS 3 &amp; 4"/>
    <s v="0100"/>
    <s v="Single Family Residential"/>
    <s v="09"/>
    <s v="18S"/>
    <s v="18E"/>
    <s v="STANDARD"/>
    <x v="0"/>
    <n v="43718"/>
    <n v="1"/>
    <s v="000X"/>
    <n v="3187"/>
    <s v="W"/>
    <x v="142"/>
    <s v="DR"/>
    <m/>
    <s v="BEVERLY HILLS"/>
    <m/>
    <s v="PINE RIDGE UNIT 3 PB 8 PG 51 LOT 15 BLK 305"/>
    <n v="207248"/>
    <n v="16060"/>
    <n v="191188"/>
    <n v="207248"/>
    <n v="207248"/>
    <x v="1"/>
    <x v="23"/>
    <m/>
    <m/>
    <m/>
    <x v="2"/>
    <m/>
    <n v="1"/>
    <x v="5"/>
    <x v="1"/>
    <x v="0"/>
    <m/>
    <n v="1877"/>
    <n v="32"/>
    <x v="1"/>
    <x v="0"/>
    <n v="3043"/>
    <m/>
    <m/>
    <m/>
    <m/>
    <s v="MARCHETTI JUDITH ANN"/>
    <s v="SIMMONS LEAH ASHLEY"/>
    <s v="107 STEPPING STONE CT"/>
    <s v="BENSON NC 27504"/>
  </r>
  <r>
    <x v="4130"/>
    <s v="18E17S320030  00060 0070"/>
    <s v="7492"/>
    <s v="PINE RIDGE UNITS 3 &amp; 4"/>
    <s v="0100"/>
    <s v="Single Family Residential"/>
    <s v="02"/>
    <s v="18S"/>
    <s v="18E"/>
    <s v="1.0 TO 2.5 ACRES HIGH"/>
    <x v="0"/>
    <n v="115135"/>
    <n v="2.64"/>
    <s v="000X"/>
    <n v="5071"/>
    <s v="N"/>
    <x v="119"/>
    <s v="DR"/>
    <m/>
    <s v="BEVERLY HILLS"/>
    <m/>
    <s v="PINE RIDGE UNIT 3 PB 8 PG 51"/>
    <n v="476892"/>
    <n v="36750"/>
    <n v="440142"/>
    <n v="474030"/>
    <n v="449030"/>
    <x v="0"/>
    <x v="739"/>
    <n v="26000"/>
    <n v="2367"/>
    <n v="2327"/>
    <x v="1"/>
    <s v="WARRANTY DEED"/>
    <n v="1"/>
    <x v="40"/>
    <x v="1"/>
    <x v="0"/>
    <n v="1"/>
    <n v="2836"/>
    <n v="32"/>
    <x v="0"/>
    <x v="0"/>
    <n v="4382"/>
    <m/>
    <m/>
    <m/>
    <m/>
    <s v="STEWART DAVID M"/>
    <s v="STEWART SHEILA L"/>
    <s v="5071 N SANDALWOOD DR"/>
    <s v="BEVERLY HILLS FL 34465"/>
  </r>
  <r>
    <x v="4189"/>
    <s v="18E17S320030  03020 0160"/>
    <s v="7492"/>
    <s v="PINE RIDGE UNITS 3 &amp; 4"/>
    <s v="0100"/>
    <s v="Single Family Residential"/>
    <s v="09"/>
    <s v="18S"/>
    <s v="18E"/>
    <s v="STANDARD"/>
    <x v="0"/>
    <n v="46250"/>
    <n v="1.06"/>
    <s v="000X"/>
    <n v="3579"/>
    <s v="W"/>
    <x v="143"/>
    <s v="RD"/>
    <m/>
    <s v="BEVERLY HILLS"/>
    <m/>
    <s v="PINE RIDGE UNIT 3 PB 8 PG 51 LOT 16 BLK 302"/>
    <n v="16990"/>
    <n v="16990"/>
    <n v="0"/>
    <n v="16990"/>
    <n v="16990"/>
    <x v="0"/>
    <x v="1120"/>
    <n v="364900"/>
    <n v="3074"/>
    <n v="982"/>
    <x v="0"/>
    <s v="WARRANTY DEED"/>
    <n v="1"/>
    <x v="31"/>
    <x v="1"/>
    <x v="0"/>
    <m/>
    <n v="1841"/>
    <n v="32"/>
    <x v="0"/>
    <x v="0"/>
    <n v="3228"/>
    <m/>
    <m/>
    <m/>
    <m/>
    <s v="FOSTER DAVID W"/>
    <s v="FOSTER KATHY JO"/>
    <s v="3579 W BRAZILNUT RD"/>
    <s v="BEVERLY HILLS FL 34465"/>
  </r>
  <r>
    <x v="4190"/>
    <s v="18E18S030010  000C0 0020"/>
    <s v="7492"/>
    <s v="PINE RIDGE UNITS 3 &amp; 4"/>
    <s v="5500"/>
    <s v="Timberland, Index 80-90"/>
    <s v="09"/>
    <s v="18S"/>
    <s v="18E"/>
    <s v="STANDARD"/>
    <x v="1"/>
    <n v="106718"/>
    <n v="2.4500000000000002"/>
    <s v="000X"/>
    <n v="0"/>
    <s v="N"/>
    <x v="91"/>
    <s v="BLVD"/>
    <m/>
    <s v="BEVERLY HILLS"/>
    <m/>
    <s v="PINE RIDGE ESTATES PB 2 PG 73-78 LOT 2 BLK C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91"/>
    <s v="18E18S030010  000B0 0020"/>
    <s v="7492"/>
    <s v="PINE RIDGE UNITS 3 &amp; 4"/>
    <s v="5500"/>
    <s v="Timberland, Index 80-90"/>
    <s v="03"/>
    <s v="18S"/>
    <s v="18E"/>
    <s v="STANDARD"/>
    <x v="1"/>
    <n v="58136"/>
    <n v="1.33"/>
    <s v="000X"/>
    <n v="0"/>
    <s v="W"/>
    <x v="11"/>
    <s v="BLVD"/>
    <m/>
    <s v="BEVERLY HILLS"/>
    <m/>
    <s v="PINE RIDGE ESTATES PB 20 PG 73-78 LOT 2 BLK B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92"/>
    <s v="18E17S320030  03120 0030"/>
    <s v="7492"/>
    <s v="PINE RIDGE UNITS 3 &amp; 4"/>
    <s v="0000"/>
    <s v="Vacant Residential"/>
    <s v="15"/>
    <s v="18S"/>
    <s v="18E"/>
    <s v="STANDARD"/>
    <x v="1"/>
    <n v="51437"/>
    <n v="1.18"/>
    <s v="000X"/>
    <n v="2588"/>
    <s v="W"/>
    <x v="65"/>
    <s v="BLVD"/>
    <m/>
    <s v="BEVERLY HILLS"/>
    <m/>
    <s v="PINE RIDGE UNIT 3 PB 8 PG 51 LOT 3 BLK 312"/>
    <n v="18890"/>
    <n v="18890"/>
    <n v="0"/>
    <n v="18890"/>
    <n v="18890"/>
    <x v="1"/>
    <x v="421"/>
    <n v="41500"/>
    <n v="2135"/>
    <n v="1202"/>
    <x v="1"/>
    <s v="WARRANTY DEED"/>
    <m/>
    <x v="6"/>
    <x v="2"/>
    <x v="2"/>
    <m/>
    <m/>
    <m/>
    <x v="2"/>
    <x v="1"/>
    <n v="0"/>
    <m/>
    <m/>
    <m/>
    <m/>
    <s v="HEWICK C JAISEONG C"/>
    <s v="HEWICK WALTER E"/>
    <s v="5108 CHURCH RD"/>
    <s v="BOWIE MD 20720"/>
  </r>
  <r>
    <x v="4193"/>
    <s v="18E17S320030  03110 0030"/>
    <s v="7492"/>
    <s v="PINE RIDGE UNITS 3 &amp; 4"/>
    <s v="0100"/>
    <s v="Single Family Residential"/>
    <s v="15"/>
    <s v="18S"/>
    <s v="18E"/>
    <s v="STANDARD"/>
    <x v="0"/>
    <n v="43189"/>
    <n v="0.99"/>
    <s v="000X"/>
    <n v="2442"/>
    <s v="W"/>
    <x v="65"/>
    <s v="BLVD"/>
    <m/>
    <s v="BEVERLY HILLS"/>
    <m/>
    <s v="PINE RIDGE UNIT 3 PB 8 PG 51 LOT 3 BLK 311"/>
    <n v="211197"/>
    <n v="15860"/>
    <n v="195337"/>
    <n v="211197"/>
    <n v="211197"/>
    <x v="1"/>
    <x v="439"/>
    <n v="315000"/>
    <n v="3145"/>
    <n v="2456"/>
    <x v="0"/>
    <s v="WARRANTY DEED"/>
    <n v="1"/>
    <x v="29"/>
    <x v="1"/>
    <x v="0"/>
    <m/>
    <n v="2310"/>
    <n v="32"/>
    <x v="1"/>
    <x v="0"/>
    <n v="3167"/>
    <m/>
    <m/>
    <m/>
    <m/>
    <s v="PRUITT JAMES"/>
    <s v="PRUITT LORETTA"/>
    <s v="2442 W MUSTANG BLVD"/>
    <s v="BEVERLY HILLS FL 34465"/>
  </r>
  <r>
    <x v="4194"/>
    <s v="18E17S320030  03340 0010"/>
    <s v="7492"/>
    <s v="PINE RIDGE UNITS 3 &amp; 4"/>
    <s v="0100"/>
    <s v="Single Family Residential"/>
    <s v="10"/>
    <s v="18S"/>
    <s v="18E"/>
    <s v="1.0 TO 2.5 ACRES HIGH"/>
    <x v="0"/>
    <n v="60585"/>
    <n v="1.39"/>
    <s v="000X"/>
    <n v="4556"/>
    <s v="N"/>
    <x v="108"/>
    <s v="DR"/>
    <m/>
    <s v="BEVERLY HILLS"/>
    <m/>
    <s v="PINE RIDGE UNIT 3 PB 8 PG 51 LOT 1 BLK 334"/>
    <n v="294627"/>
    <n v="17390"/>
    <n v="277237"/>
    <n v="294627"/>
    <n v="294627"/>
    <x v="0"/>
    <x v="1293"/>
    <n v="142500"/>
    <n v="3088"/>
    <n v="1034"/>
    <x v="0"/>
    <s v="CORRECTIVE/QC/TD/COT"/>
    <n v="1"/>
    <x v="37"/>
    <x v="1"/>
    <x v="1"/>
    <m/>
    <n v="2605"/>
    <n v="32"/>
    <x v="0"/>
    <x v="0"/>
    <n v="3753"/>
    <m/>
    <m/>
    <m/>
    <m/>
    <s v="CARTER JANICE"/>
    <m/>
    <s v="4556 N MODELWOOD DR"/>
    <s v="BEVERLY HILLS FL 34465"/>
  </r>
  <r>
    <x v="4195"/>
    <s v="18E17S320030  03110 0190"/>
    <s v="7492"/>
    <s v="PINE RIDGE UNITS 3 &amp; 4"/>
    <s v="0000"/>
    <s v="Vacant Residential"/>
    <s v="15"/>
    <s v="18S"/>
    <s v="18E"/>
    <s v="STANDARD"/>
    <x v="1"/>
    <n v="46651"/>
    <n v="1.07"/>
    <s v="000X"/>
    <n v="2470"/>
    <s v="W"/>
    <x v="65"/>
    <s v="BLVD"/>
    <m/>
    <s v="BEVERLY HILLS"/>
    <m/>
    <s v="PINE RIDGE UNIT 3 PB 8 / 51 DRAINAGE RETENTION"/>
    <n v="17140"/>
    <n v="17140"/>
    <n v="0"/>
    <n v="17140"/>
    <n v="17140"/>
    <x v="1"/>
    <x v="23"/>
    <m/>
    <m/>
    <m/>
    <x v="2"/>
    <m/>
    <m/>
    <x v="6"/>
    <x v="2"/>
    <x v="2"/>
    <m/>
    <m/>
    <m/>
    <x v="2"/>
    <x v="1"/>
    <n v="0"/>
    <m/>
    <m/>
    <m/>
    <m/>
    <s v="OLSEN FAMILY PARTNERSHIP LLLP"/>
    <m/>
    <s v="PO BOX 2050"/>
    <s v="LECANTO FL 34460 2050"/>
  </r>
  <r>
    <x v="4196"/>
    <s v="18E17S320030  000T0 0050"/>
    <s v="7492"/>
    <s v="PINE RIDGE UNITS 3 &amp; 4"/>
    <s v="9400"/>
    <s v="Rights-of-Way"/>
    <s v="02"/>
    <s v="18S"/>
    <s v="18E"/>
    <s v="OPEN AREA/PARK"/>
    <x v="1"/>
    <n v="243258"/>
    <n v="5.58"/>
    <s v="000X"/>
    <n v="4720"/>
    <s v="N"/>
    <x v="114"/>
    <s v="HWY"/>
    <m/>
    <s v="BEVERLY HILLS"/>
    <m/>
    <s v="PINE RIDGE UNIT 3 TRACT T-5  2003 LESS OUT: OR BK 1585 PG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197"/>
    <s v="18E17S320030  00760 0170"/>
    <s v="7492"/>
    <s v="PINE RIDGE UNITS 3 &amp; 4"/>
    <s v="0100"/>
    <s v="Single Family Residential"/>
    <s v="33"/>
    <s v="17S"/>
    <s v="18E"/>
    <s v="STANDARD"/>
    <x v="0"/>
    <n v="88339"/>
    <n v="2.0299999999999998"/>
    <s v="000X"/>
    <n v="6086"/>
    <s v="N"/>
    <x v="171"/>
    <s v="DR"/>
    <m/>
    <s v="BEVERLY HILLS"/>
    <m/>
    <s v="PINE RIDGE UNIT 3 PB 8 PG 51 LOT 17 &amp; 18 BLK 76"/>
    <n v="409196"/>
    <n v="32450"/>
    <n v="376746"/>
    <n v="282499"/>
    <n v="257499"/>
    <x v="0"/>
    <x v="1294"/>
    <n v="16000"/>
    <n v="2785"/>
    <n v="1517"/>
    <x v="1"/>
    <s v="WARRANTY DEED"/>
    <n v="1"/>
    <x v="17"/>
    <x v="1"/>
    <x v="0"/>
    <n v="1"/>
    <n v="3437"/>
    <n v="32"/>
    <x v="0"/>
    <x v="0"/>
    <n v="4571"/>
    <m/>
    <m/>
    <m/>
    <m/>
    <s v="BLAKE DERRICK"/>
    <s v="BLAKE CARMETA"/>
    <s v="PO BOX 640735"/>
    <s v="BEVERLY HILLS FL 34464"/>
  </r>
  <r>
    <x v="4198"/>
    <s v="18E18S030010  000A0 0030"/>
    <s v="7492"/>
    <s v="PINE RIDGE UNITS 3 &amp; 4"/>
    <s v="5500"/>
    <s v="Timberland, Index 80-90"/>
    <s v="09"/>
    <s v="18S"/>
    <s v="18E"/>
    <s v="STANDARD"/>
    <x v="1"/>
    <n v="79635"/>
    <n v="1.83"/>
    <s v="000X"/>
    <n v="0"/>
    <s v="N"/>
    <x v="88"/>
    <s v="LOOP"/>
    <m/>
    <s v="BEVERLY HILLS"/>
    <m/>
    <s v="PINE RIDGE ESTATES PB 20 PG 73-78 LOT 3 BLK A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199"/>
    <s v="18E18S030010  000A0 0040"/>
    <s v="7492"/>
    <s v="PINE RIDGE UNITS 3 &amp; 4"/>
    <s v="5500"/>
    <s v="Timberland, Index 80-90"/>
    <s v="09"/>
    <s v="18S"/>
    <s v="18E"/>
    <s v="STANDARD"/>
    <x v="1"/>
    <n v="74734"/>
    <n v="1.72"/>
    <s v="000X"/>
    <n v="0"/>
    <s v="N"/>
    <x v="91"/>
    <s v="BLVD"/>
    <m/>
    <s v="BEVERLY HILLS"/>
    <m/>
    <s v="PINE RIDGE ESTATES PB 20 PG 73-78 LOT 4 BLK A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200"/>
    <s v="18E18S030010  000C0 0030"/>
    <s v="7492"/>
    <s v="PINE RIDGE UNITS 3 &amp; 4"/>
    <s v="5500"/>
    <s v="Timberland, Index 80-90"/>
    <s v="09"/>
    <s v="18S"/>
    <s v="18E"/>
    <s v="STANDARD"/>
    <x v="1"/>
    <n v="101176"/>
    <n v="2.3199999999999998"/>
    <s v="000X"/>
    <n v="0"/>
    <s v="N"/>
    <x v="91"/>
    <s v="BLVD"/>
    <m/>
    <s v="BEVERLY HILLS"/>
    <m/>
    <s v="PINE RIDGE ESTATES PB 20 PG 73-78 LOT 3 BLK C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201"/>
    <s v="18E17S320030  03360 0170"/>
    <s v="7492"/>
    <s v="PINE RIDGE UNITS 3 &amp; 4"/>
    <s v="0100"/>
    <s v="Single Family Residential"/>
    <s v="10"/>
    <s v="18S"/>
    <s v="18E"/>
    <s v="STANDARD"/>
    <x v="0"/>
    <n v="48768"/>
    <n v="1.1200000000000001"/>
    <s v="000X"/>
    <n v="2455"/>
    <s v="W"/>
    <x v="100"/>
    <s v="DR"/>
    <m/>
    <s v="BEVERLY HILLS"/>
    <m/>
    <s v="PINE RIDGE UNIT 3 PB 8 PG 51 LOT 17 BLK 336"/>
    <n v="292654"/>
    <n v="17910"/>
    <n v="274744"/>
    <n v="245118"/>
    <n v="220118"/>
    <x v="0"/>
    <x v="207"/>
    <n v="52900"/>
    <n v="1785"/>
    <n v="2360"/>
    <x v="1"/>
    <s v="WARRANTY DEED"/>
    <n v="1"/>
    <x v="24"/>
    <x v="0"/>
    <x v="1"/>
    <m/>
    <n v="2555"/>
    <n v="32"/>
    <x v="0"/>
    <x v="0"/>
    <n v="3627"/>
    <m/>
    <m/>
    <m/>
    <m/>
    <s v="COOK JULIE L"/>
    <s v="RUBACHA DENNIS"/>
    <s v="2455 W APRICOT DR"/>
    <s v="BEVERLY HILLS FL 34465"/>
  </r>
  <r>
    <x v="4202"/>
    <s v="18E17S320030  03100 0130"/>
    <s v="7492"/>
    <s v="PINE RIDGE UNITS 3 &amp; 4"/>
    <s v="0000"/>
    <s v="Vacant Residential"/>
    <s v="15"/>
    <s v="18S"/>
    <s v="18E"/>
    <s v="1.0 TO 2.5 ACRES HIGH"/>
    <x v="1"/>
    <n v="58401"/>
    <n v="1.34"/>
    <s v="000X"/>
    <n v="2541"/>
    <s v="W"/>
    <x v="65"/>
    <s v="BLVD"/>
    <m/>
    <s v="BEVERLY HILLS"/>
    <m/>
    <s v="PINE RIDGE UNIT 3 PB 8 PG 51 LOT 13 BLK 310"/>
    <n v="16760"/>
    <n v="16760"/>
    <n v="0"/>
    <n v="16760"/>
    <n v="16760"/>
    <x v="1"/>
    <x v="994"/>
    <n v="17500"/>
    <n v="2872"/>
    <n v="1549"/>
    <x v="1"/>
    <s v="WARRANTY DEED"/>
    <m/>
    <x v="6"/>
    <x v="2"/>
    <x v="2"/>
    <m/>
    <m/>
    <m/>
    <x v="2"/>
    <x v="1"/>
    <n v="0"/>
    <m/>
    <m/>
    <m/>
    <m/>
    <s v="BERTINE CHARLES D"/>
    <s v="BERTINE LINDA L"/>
    <s v="PO BOX 4109"/>
    <s v="HOMOSASSA SPRINGS FL 34447"/>
  </r>
  <r>
    <x v="4203"/>
    <s v="18E17S320030  03110 0020"/>
    <s v="7492"/>
    <s v="PINE RIDGE UNITS 3 &amp; 4"/>
    <s v="0000"/>
    <s v="Vacant Residential"/>
    <s v="15"/>
    <s v="18S"/>
    <s v="18E"/>
    <s v="STANDARD"/>
    <x v="1"/>
    <n v="52081"/>
    <n v="1.2"/>
    <s v="000X"/>
    <n v="2518"/>
    <s v="W"/>
    <x v="65"/>
    <s v="BLVD"/>
    <m/>
    <s v="BEVERLY HILLS"/>
    <m/>
    <s v="PINE RIDGE UNIT 3 PB 8 PG 51 LOT 2 BLK 311"/>
    <n v="19130"/>
    <n v="19130"/>
    <n v="0"/>
    <n v="19130"/>
    <n v="19130"/>
    <x v="1"/>
    <x v="142"/>
    <n v="87000"/>
    <n v="1927"/>
    <n v="1882"/>
    <x v="1"/>
    <s v="FROM DEVELOPERS"/>
    <m/>
    <x v="6"/>
    <x v="2"/>
    <x v="2"/>
    <m/>
    <m/>
    <m/>
    <x v="2"/>
    <x v="1"/>
    <n v="0"/>
    <m/>
    <m/>
    <m/>
    <m/>
    <s v="GUEVARA NUBIA E"/>
    <m/>
    <s v="1102 NE 117TH ST"/>
    <s v="BISCAYNE PARK FL 33161"/>
  </r>
  <r>
    <x v="4204"/>
    <s v="18E17S320030  00610 0120"/>
    <s v="7492"/>
    <s v="PINE RIDGE UNITS 3 &amp; 4"/>
    <s v="0100"/>
    <s v="Single Family Residential"/>
    <s v="04"/>
    <s v="18S"/>
    <s v="18E"/>
    <s v="GOLF"/>
    <x v="0"/>
    <n v="88123"/>
    <n v="2.02"/>
    <s v="000X"/>
    <n v="5485"/>
    <s v="N"/>
    <x v="159"/>
    <s v="CIR"/>
    <m/>
    <s v="BEVERLY HILLS"/>
    <m/>
    <s v="PINE RIDGE UNIT 3 PB 8 PG 51 LOTS 12 &amp; 13 BLK 61   TITLE IN"/>
    <n v="259030"/>
    <n v="49320"/>
    <n v="209710"/>
    <n v="223465"/>
    <n v="198465"/>
    <x v="0"/>
    <x v="1295"/>
    <n v="150000"/>
    <n v="1905"/>
    <n v="1733"/>
    <x v="1"/>
    <s v="WARRANTY DEED"/>
    <n v="1"/>
    <x v="15"/>
    <x v="1"/>
    <x v="0"/>
    <m/>
    <n v="2004"/>
    <n v="32"/>
    <x v="1"/>
    <x v="0"/>
    <n v="3088"/>
    <m/>
    <m/>
    <m/>
    <m/>
    <s v="KRUSLICKY NANCY"/>
    <s v="KRUSLICKY STANLEY"/>
    <s v="5485 N ROSEDALE CIR"/>
    <s v="BEVERLY HILLS FL 34465"/>
  </r>
  <r>
    <x v="4205"/>
    <s v="18E17S320030  03160 0030"/>
    <s v="7492"/>
    <s v="PINE RIDGE UNITS 3 &amp; 4"/>
    <s v="0000"/>
    <s v="Vacant Residential"/>
    <s v="15"/>
    <s v="18S"/>
    <s v="18E"/>
    <s v="1.0 TO 2.5 ACRES HIGH"/>
    <x v="1"/>
    <n v="81038"/>
    <n v="1.86"/>
    <s v="000X"/>
    <n v="3900"/>
    <s v="N"/>
    <x v="150"/>
    <s v="DR"/>
    <m/>
    <s v="BEVERLY HILLS"/>
    <m/>
    <s v="PINE RIDGE UNIT 3 PB 8 PG 51 LOT 3 BLK 316"/>
    <n v="23260"/>
    <n v="23260"/>
    <n v="0"/>
    <n v="23260"/>
    <n v="23260"/>
    <x v="1"/>
    <x v="266"/>
    <n v="80000"/>
    <n v="2243"/>
    <n v="550"/>
    <x v="1"/>
    <s v="SALE / MORE THAN 1 PARCEL"/>
    <m/>
    <x v="6"/>
    <x v="2"/>
    <x v="2"/>
    <m/>
    <m/>
    <m/>
    <x v="2"/>
    <x v="1"/>
    <n v="0"/>
    <m/>
    <m/>
    <m/>
    <m/>
    <s v="HOLIDAY BUILDERS INC"/>
    <m/>
    <s v="2293 W EAU GALLIE BLVD"/>
    <s v="MELBOURNE FL 32935"/>
  </r>
  <r>
    <x v="4206"/>
    <s v="18E17S320030  03140 0030"/>
    <s v="7492"/>
    <s v="PINE RIDGE UNITS 3 &amp; 4"/>
    <s v="0100"/>
    <s v="Single Family Residential"/>
    <s v="15"/>
    <s v="18S"/>
    <s v="18E"/>
    <s v="STANDARD"/>
    <x v="0"/>
    <n v="89428"/>
    <n v="2.0499999999999998"/>
    <s v="000X"/>
    <n v="2853"/>
    <s v="W"/>
    <x v="155"/>
    <s v="DR"/>
    <m/>
    <s v="BEVERLY HILLS"/>
    <m/>
    <s v="PINE RIDGE UNIT 3 PB 8 PG 51 LOTS 3 &amp; 11 BLK 314"/>
    <n v="183353"/>
    <n v="32520"/>
    <n v="150833"/>
    <n v="134334"/>
    <n v="109334"/>
    <x v="0"/>
    <x v="23"/>
    <m/>
    <m/>
    <m/>
    <x v="2"/>
    <m/>
    <n v="1"/>
    <x v="15"/>
    <x v="1"/>
    <x v="0"/>
    <m/>
    <n v="1679"/>
    <n v="32"/>
    <x v="1"/>
    <x v="0"/>
    <n v="2348"/>
    <m/>
    <m/>
    <m/>
    <m/>
    <s v="CHRISTIE GENE A"/>
    <s v="CHRISTIE LYNDA E"/>
    <s v="2853 W BLACKWOOD DRIVE"/>
    <s v="BEVERLY HILLS FL 34465"/>
  </r>
  <r>
    <x v="4207"/>
    <s v="18E17S320030  00160 0140"/>
    <s v="7492"/>
    <s v="PINE RIDGE UNITS 3 &amp; 4"/>
    <s v="0100"/>
    <s v="Single Family Residential"/>
    <s v="02"/>
    <s v="18S"/>
    <s v="18E"/>
    <s v="STANDARD"/>
    <x v="0"/>
    <n v="86681"/>
    <n v="1.99"/>
    <s v="000X"/>
    <n v="5147"/>
    <s v="N"/>
    <x v="118"/>
    <s v="DR"/>
    <m/>
    <s v="BEVERLY HILLS"/>
    <m/>
    <s v="PINE RIDGE UNIT 3 PB 8 PG 51 LOTS 14 &amp; 15 BLK 16"/>
    <n v="259986"/>
    <n v="31840"/>
    <n v="228146"/>
    <n v="212148"/>
    <n v="187148"/>
    <x v="0"/>
    <x v="1296"/>
    <n v="22000"/>
    <n v="2733"/>
    <n v="1380"/>
    <x v="1"/>
    <s v="WARRANTY DEED"/>
    <n v="1"/>
    <x v="0"/>
    <x v="1"/>
    <x v="0"/>
    <m/>
    <n v="2239"/>
    <n v="32"/>
    <x v="1"/>
    <x v="0"/>
    <n v="3888"/>
    <m/>
    <m/>
    <m/>
    <m/>
    <s v="CANVASSER JAMES L"/>
    <s v="JAMES L CANVASSER REVOCABLE"/>
    <s v="5147 N PEPPERMINT DR"/>
    <s v="BEVERLY HILLS FL 34465"/>
  </r>
  <r>
    <x v="4208"/>
    <s v="18E17S320030  00500 0060"/>
    <s v="7492"/>
    <s v="PINE RIDGE UNITS 3 &amp; 4"/>
    <s v="0100"/>
    <s v="Single Family Residential"/>
    <s v="03"/>
    <s v="18S"/>
    <s v="18E"/>
    <s v="STANDARD"/>
    <x v="0"/>
    <n v="95187"/>
    <n v="2.19"/>
    <s v="000X"/>
    <n v="2534"/>
    <s v="W"/>
    <x v="129"/>
    <s v="DR"/>
    <m/>
    <s v="BEVERLY HILLS"/>
    <m/>
    <s v="PINE RIDGE UNIT 3 PB 8 PG 51 LOTS 6 &amp; 7 BLK 50"/>
    <n v="275776"/>
    <n v="34960"/>
    <n v="240816"/>
    <n v="211764"/>
    <n v="186264"/>
    <x v="0"/>
    <x v="1297"/>
    <n v="11000"/>
    <n v="2770"/>
    <n v="894"/>
    <x v="1"/>
    <s v="DEEDS CONVEYING PARTIAL INTEREST"/>
    <n v="1"/>
    <x v="23"/>
    <x v="0"/>
    <x v="1"/>
    <m/>
    <n v="2457"/>
    <n v="32"/>
    <x v="0"/>
    <x v="0"/>
    <n v="3671"/>
    <m/>
    <m/>
    <m/>
    <m/>
    <s v="BOYER MICHAEL E"/>
    <s v="RUSSLER CAROLE ANNE"/>
    <s v="2534 W BEGONIA DR"/>
    <s v="BEVERLY HILLS FL 34465"/>
  </r>
  <r>
    <x v="4209"/>
    <s v="18E17S320030  02900 0110"/>
    <s v="7492"/>
    <s v="PINE RIDGE UNITS 3 &amp; 4"/>
    <s v="0100"/>
    <s v="Single Family Residential"/>
    <s v="09"/>
    <s v="18S"/>
    <s v="18E"/>
    <s v="STANDARD"/>
    <x v="0"/>
    <n v="43750"/>
    <n v="1"/>
    <s v="000X"/>
    <n v="3585"/>
    <s v="W"/>
    <x v="89"/>
    <s v="CIR"/>
    <m/>
    <s v="BEVERLY HILLS"/>
    <m/>
    <s v="PINE RIDGE UNIT 3 PB 8 PG 51 LOT 11 BLK 290"/>
    <n v="297415"/>
    <n v="16070"/>
    <n v="281345"/>
    <n v="250360"/>
    <n v="225360"/>
    <x v="0"/>
    <x v="1298"/>
    <n v="326000"/>
    <n v="2906"/>
    <n v="357"/>
    <x v="0"/>
    <s v="WARRANTY DEED"/>
    <n v="1"/>
    <x v="39"/>
    <x v="1"/>
    <x v="1"/>
    <m/>
    <n v="2658"/>
    <n v="32"/>
    <x v="0"/>
    <x v="0"/>
    <n v="3912"/>
    <m/>
    <m/>
    <m/>
    <m/>
    <s v="FERO TRACY ALYN"/>
    <s v="BENEDICT SHARI ANNE"/>
    <s v="3585 W COGWOOD CIR"/>
    <s v="BEVERLY HILLS FL 34465"/>
  </r>
  <r>
    <x v="4210"/>
    <s v="18E17S320030  03150 0050"/>
    <s v="7492"/>
    <s v="PINE RIDGE UNITS 3 &amp; 4"/>
    <s v="0000"/>
    <s v="Vacant Residential"/>
    <s v="15"/>
    <s v="18S"/>
    <s v="18E"/>
    <s v="STANDARD"/>
    <x v="1"/>
    <n v="52079"/>
    <n v="1.2"/>
    <s v="000X"/>
    <n v="2842"/>
    <s v="W"/>
    <x v="122"/>
    <s v="DR"/>
    <m/>
    <s v="BEVERLY HILLS"/>
    <m/>
    <s v="PINE RIDGE UNIT 3 PB 8 PG 51 LOT 5 BLK 315"/>
    <n v="19130"/>
    <n v="19130"/>
    <n v="0"/>
    <n v="19130"/>
    <n v="19130"/>
    <x v="1"/>
    <x v="64"/>
    <n v="60000"/>
    <n v="3143"/>
    <n v="2455"/>
    <x v="1"/>
    <s v="SALE / MORE THAN 1 PARCEL"/>
    <m/>
    <x v="6"/>
    <x v="2"/>
    <x v="2"/>
    <m/>
    <m/>
    <m/>
    <x v="2"/>
    <x v="1"/>
    <n v="0"/>
    <m/>
    <m/>
    <m/>
    <m/>
    <s v="VANNESS THOMAS M"/>
    <s v="ORAM BARBARA J"/>
    <s v="5634 N LECANTO HWY"/>
    <s v="BEVERLY HILLS FL 34465"/>
  </r>
  <r>
    <x v="4211"/>
    <s v="18E18S030010  000A0 0010"/>
    <s v="7492"/>
    <s v="PINE RIDGE UNITS 3 &amp; 4"/>
    <s v="5500"/>
    <s v="Timberland, Index 80-90"/>
    <s v="09"/>
    <s v="18S"/>
    <s v="18E"/>
    <s v="STANDARD"/>
    <x v="1"/>
    <n v="64701"/>
    <n v="1.49"/>
    <s v="000X"/>
    <n v="0"/>
    <s v="N"/>
    <x v="91"/>
    <s v="BLVD"/>
    <m/>
    <s v="BEVERLY HILLS"/>
    <m/>
    <s v="PINE RIDGE ESTATES PB 20 PG 73-78 LOT 1 BLK A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212"/>
    <s v="18E17S320020  01540 0020"/>
    <s v="7492"/>
    <s v="PINE RIDGE UNIT 2"/>
    <s v="0100"/>
    <s v="Single Family Residential"/>
    <s v="12"/>
    <s v="18S"/>
    <s v="17E"/>
    <s v="3.0 TO 5.0 ACRES MED"/>
    <x v="0"/>
    <n v="120000"/>
    <n v="2.75"/>
    <s v="0000"/>
    <n v="6310"/>
    <s v="W"/>
    <x v="13"/>
    <s v="PL"/>
    <m/>
    <s v="BEVERLY HILLS"/>
    <m/>
    <s v="PINE RIDGE UNIT 2 PB 8 PG 37 LOT 2 BLK 154"/>
    <n v="183227"/>
    <n v="28100"/>
    <n v="155127"/>
    <n v="183227"/>
    <n v="158227"/>
    <x v="0"/>
    <x v="198"/>
    <n v="230000"/>
    <n v="2961"/>
    <n v="2251"/>
    <x v="0"/>
    <s v="WARRANTY DEED"/>
    <n v="1"/>
    <x v="44"/>
    <x v="3"/>
    <x v="0"/>
    <m/>
    <n v="1296"/>
    <n v="34"/>
    <x v="0"/>
    <x v="0"/>
    <n v="2622"/>
    <m/>
    <m/>
    <m/>
    <m/>
    <s v="THORNTON DONNA M"/>
    <s v="DONNA M THORTON LIVING TRUST DTD"/>
    <s v="6310 W CORRAL PL"/>
    <s v="BEVERLY HILLS FL 34465"/>
  </r>
  <r>
    <x v="4213"/>
    <s v="18E17S320020  01600 0140"/>
    <s v="7492"/>
    <s v="PINE RIDGE UNIT 2"/>
    <s v="0100"/>
    <s v="Single Family Residential"/>
    <s v="07"/>
    <s v="18S"/>
    <s v="18E"/>
    <s v="3.0 TO 5.0 ACRES MED"/>
    <x v="0"/>
    <n v="321975"/>
    <n v="7.39"/>
    <s v="0000"/>
    <n v="4202"/>
    <s v="N"/>
    <x v="84"/>
    <s v="DR"/>
    <m/>
    <s v="BEVERLY HILLS"/>
    <m/>
    <s v="PINE RIDGE UNIT 2 PB 8 PG 37 LOT 14 BLK 160"/>
    <n v="442247"/>
    <n v="95350"/>
    <n v="346897"/>
    <n v="381091"/>
    <n v="355591"/>
    <x v="0"/>
    <x v="669"/>
    <n v="699000"/>
    <n v="2258"/>
    <n v="1952"/>
    <x v="0"/>
    <s v="WARRANTY DEED"/>
    <n v="1"/>
    <x v="18"/>
    <x v="1"/>
    <x v="0"/>
    <m/>
    <n v="3744"/>
    <n v="32"/>
    <x v="0"/>
    <x v="0"/>
    <n v="4483"/>
    <m/>
    <m/>
    <m/>
    <m/>
    <s v="PRICE DAVID R"/>
    <s v="PRICE CAROL F"/>
    <s v="4202 N PONY DR"/>
    <s v="BEVERLY HILLS FL 34465 4438"/>
  </r>
  <r>
    <x v="4214"/>
    <s v="18E17S320020  02100 0020"/>
    <s v="7492"/>
    <s v="PINE RIDGE UNIT 2"/>
    <s v="0100"/>
    <s v="Single Family Residential"/>
    <s v="18"/>
    <s v="18S"/>
    <s v="18E"/>
    <s v="3.0 TO 5.0 ACRES MED"/>
    <x v="0"/>
    <n v="253734"/>
    <n v="5.82"/>
    <s v="0000"/>
    <n v="5600"/>
    <s v="W"/>
    <x v="186"/>
    <s v="DR"/>
    <m/>
    <s v="BEVERLY HILLS"/>
    <m/>
    <s v="PINE RIDGE UNIT 2 PB 8 PG 37 LOT 2 BLK 210 "/>
    <n v="325852"/>
    <n v="75140"/>
    <n v="250712"/>
    <n v="278739"/>
    <n v="253239"/>
    <x v="0"/>
    <x v="327"/>
    <n v="310000"/>
    <n v="2583"/>
    <n v="2276"/>
    <x v="0"/>
    <s v="WARRANTY DEED"/>
    <n v="1"/>
    <x v="26"/>
    <x v="1"/>
    <x v="0"/>
    <n v="1"/>
    <n v="2826"/>
    <n v="32"/>
    <x v="0"/>
    <x v="0"/>
    <n v="3875"/>
    <m/>
    <m/>
    <m/>
    <m/>
    <s v="EBLE EDWARD R"/>
    <m/>
    <s v="5600 W YEARLING DR"/>
    <s v="BEVERLY HILLS FL 34465"/>
  </r>
  <r>
    <x v="4215"/>
    <s v="18E17S320020  02110 0030"/>
    <s v="7492"/>
    <s v="PINE RIDGE UNIT 2"/>
    <s v="0000"/>
    <s v="Vacant Residential"/>
    <s v="18"/>
    <s v="18S"/>
    <s v="18E"/>
    <s v="3.0 TO 5.0 ACRES MED"/>
    <x v="1"/>
    <n v="273880"/>
    <n v="6.29"/>
    <s v="0000"/>
    <n v="5555"/>
    <s v="W"/>
    <x v="187"/>
    <s v="DR"/>
    <m/>
    <s v="BEVERLY HILLS"/>
    <m/>
    <s v="PINE RIDGE UNIT 2 PB 8 PG 37 LOT 3 BLK 211 "/>
    <n v="81110"/>
    <n v="81110"/>
    <n v="0"/>
    <n v="81110"/>
    <n v="81110"/>
    <x v="1"/>
    <x v="210"/>
    <n v="135000"/>
    <n v="3116"/>
    <n v="1136"/>
    <x v="1"/>
    <s v="WARRANTY DEED"/>
    <m/>
    <x v="6"/>
    <x v="2"/>
    <x v="2"/>
    <m/>
    <m/>
    <m/>
    <x v="2"/>
    <x v="1"/>
    <n v="0"/>
    <m/>
    <m/>
    <m/>
    <m/>
    <s v="HALL CAMERON DARCY"/>
    <s v="HALL BARBARA KAY"/>
    <s v="3552 ARAPAHOE TRAILS"/>
    <s v="BEAVERTON MI 48612"/>
  </r>
  <r>
    <x v="4216"/>
    <s v="18E17S320020  02190 0010"/>
    <s v="7492"/>
    <s v="PINE RIDGE UNIT 2"/>
    <s v="0100"/>
    <s v="Single Family Residential"/>
    <s v="17"/>
    <s v="18S"/>
    <s v="18E"/>
    <s v="3.0 TO 5.0 ACRES MED"/>
    <x v="0"/>
    <n v="124595"/>
    <n v="2.86"/>
    <s v="0000"/>
    <n v="4341"/>
    <s v="W"/>
    <x v="65"/>
    <s v="BLVD"/>
    <m/>
    <s v="BEVERLY HILLS"/>
    <m/>
    <s v="PINE RIDGE UNIT 2 PB 8 PG 37 LOT 1 BLK 219"/>
    <n v="252569"/>
    <n v="29180"/>
    <n v="223389"/>
    <n v="200787"/>
    <n v="175787"/>
    <x v="0"/>
    <x v="1299"/>
    <n v="41000"/>
    <n v="2907"/>
    <n v="2001"/>
    <x v="1"/>
    <s v="WARRANTY DEED"/>
    <n v="1"/>
    <x v="41"/>
    <x v="1"/>
    <x v="0"/>
    <m/>
    <n v="1904"/>
    <n v="32"/>
    <x v="1"/>
    <x v="0"/>
    <n v="2964"/>
    <m/>
    <m/>
    <m/>
    <m/>
    <s v="MAZZOLA THOMAS V  SR"/>
    <s v="MAZZOLA CHRISTINE M"/>
    <s v="4341 W MUSTANG BLVD"/>
    <s v="BEVERLY HILLS FL 34465 3466"/>
  </r>
  <r>
    <x v="4217"/>
    <s v="18E17S320020  01470 0020"/>
    <s v="7492"/>
    <s v="PINE RIDGE UNIT 2"/>
    <s v="0100"/>
    <s v="Single Family Residential"/>
    <s v="12"/>
    <s v="18S"/>
    <s v="17E"/>
    <s v="3.0 TO 5.0 ACRES MED"/>
    <x v="0"/>
    <n v="126362"/>
    <n v="2.9"/>
    <s v="0000"/>
    <n v="4819"/>
    <s v="N"/>
    <x v="188"/>
    <s v="TER"/>
    <m/>
    <s v="BEVERLY HILLS"/>
    <m/>
    <s v="PINE RIDGE UNIT 2 PB 8 PG 37 LOT 2 BLK 147"/>
    <n v="219798"/>
    <n v="29590"/>
    <n v="190208"/>
    <n v="219382"/>
    <n v="194382"/>
    <x v="0"/>
    <x v="1300"/>
    <n v="230000"/>
    <n v="2766"/>
    <n v="2467"/>
    <x v="0"/>
    <s v="WARRANTY DEED"/>
    <n v="1"/>
    <x v="11"/>
    <x v="1"/>
    <x v="0"/>
    <m/>
    <n v="1804"/>
    <n v="32"/>
    <x v="0"/>
    <x v="0"/>
    <n v="2789"/>
    <m/>
    <m/>
    <m/>
    <m/>
    <s v="OAKHURST JOSHUA P"/>
    <s v="OAKHURST KRISTINE"/>
    <s v="4819 N VALLEY TERR"/>
    <s v="BEVERLY HILLS FL 34465"/>
  </r>
  <r>
    <x v="4218"/>
    <s v="18E17S320020  01680 0100"/>
    <s v="7492"/>
    <s v="PINE RIDGE UNIT 2"/>
    <s v="0000"/>
    <s v="Vacant Residential"/>
    <s v="13"/>
    <s v="18S"/>
    <s v="17E"/>
    <s v="3.0 TO 5.0 ACRES MED"/>
    <x v="1"/>
    <n v="130002"/>
    <n v="2.98"/>
    <s v="0000"/>
    <n v="3185"/>
    <s v="N"/>
    <x v="189"/>
    <s v="DR"/>
    <m/>
    <s v="BEVERLY HILLS"/>
    <m/>
    <s v="PINE RIDGE UNIT 2 PB 8 PG 37 LOT 10 BLK 168"/>
    <n v="30440"/>
    <n v="30440"/>
    <n v="0"/>
    <n v="30440"/>
    <n v="30440"/>
    <x v="1"/>
    <x v="154"/>
    <n v="19300"/>
    <n v="544"/>
    <n v="1229"/>
    <x v="1"/>
    <s v="FROM DEVELOPERS"/>
    <m/>
    <x v="6"/>
    <x v="2"/>
    <x v="2"/>
    <m/>
    <m/>
    <m/>
    <x v="2"/>
    <x v="1"/>
    <n v="0"/>
    <m/>
    <m/>
    <m/>
    <m/>
    <s v="VERBERT GEORGE"/>
    <m/>
    <s v="THIBAUTSTRAAT 25"/>
    <s v=" 2100 BELGIUM"/>
  </r>
  <r>
    <x v="4219"/>
    <s v="18E17S320020  01690 0090"/>
    <s v="7492"/>
    <s v="PINE RIDGE UNIT 2"/>
    <s v="0100"/>
    <s v="Single Family Residential"/>
    <s v="13"/>
    <s v="18S"/>
    <s v="17E"/>
    <s v="3.0 TO 5.0 ACRES MED"/>
    <x v="0"/>
    <n v="140391"/>
    <n v="3.22"/>
    <s v="0000"/>
    <n v="3223"/>
    <s v="N"/>
    <x v="190"/>
    <s v="DR"/>
    <m/>
    <s v="BEVERLY HILLS"/>
    <m/>
    <s v="PINE RIDGE UNIT 2 PB 8 PG 37 LOT 9 BLK 169"/>
    <n v="377901"/>
    <n v="32870"/>
    <n v="345031"/>
    <n v="347477"/>
    <n v="322477"/>
    <x v="0"/>
    <x v="1301"/>
    <n v="257500"/>
    <n v="2681"/>
    <n v="371"/>
    <x v="0"/>
    <s v="WARRANTY DEED"/>
    <n v="1"/>
    <x v="22"/>
    <x v="0"/>
    <x v="0"/>
    <n v="1"/>
    <n v="2597"/>
    <n v="32"/>
    <x v="1"/>
    <x v="0"/>
    <n v="3638"/>
    <m/>
    <m/>
    <m/>
    <m/>
    <s v="BUCH STERLING"/>
    <s v="BUCH BARBARA"/>
    <s v="3223 N SHERIFF DR"/>
    <s v="BEVERLY HILLS FL 34465"/>
  </r>
  <r>
    <x v="4220"/>
    <s v="18E17S320020  01470 0040"/>
    <s v="7492"/>
    <s v="PINE RIDGE UNIT 2"/>
    <s v="0100"/>
    <s v="Single Family Residential"/>
    <s v="12"/>
    <s v="18S"/>
    <s v="17E"/>
    <s v="3.0 TO 5.0 ACRES MED"/>
    <x v="0"/>
    <n v="125418"/>
    <n v="2.88"/>
    <s v="0000"/>
    <n v="6031"/>
    <s v="W"/>
    <x v="13"/>
    <s v="PL"/>
    <m/>
    <s v="BEVERLY HILLS"/>
    <m/>
    <s v="PINE RIDGE UNIT 2 PB 8 PG 37 LOT 4 BLK 147"/>
    <n v="288826"/>
    <n v="29370"/>
    <n v="259456"/>
    <n v="236339"/>
    <n v="211339"/>
    <x v="0"/>
    <x v="1070"/>
    <n v="275000"/>
    <n v="1397"/>
    <n v="2322"/>
    <x v="0"/>
    <s v="WARRANTY DEED"/>
    <n v="1"/>
    <x v="7"/>
    <x v="1"/>
    <x v="0"/>
    <m/>
    <n v="2493"/>
    <n v="32"/>
    <x v="0"/>
    <x v="0"/>
    <n v="3556"/>
    <m/>
    <m/>
    <m/>
    <m/>
    <s v="GRIMSLEY THOMAS W"/>
    <s v="GRIMSLEY MARIE J"/>
    <s v="6031 W CORRAL PL"/>
    <s v="BEVERLY HILLS FL 34465"/>
  </r>
  <r>
    <x v="4221"/>
    <s v="18E17S320020  01480 0020"/>
    <s v="7492"/>
    <s v="PINE RIDGE UNIT 2"/>
    <s v="0100"/>
    <s v="Single Family Residential"/>
    <s v="12"/>
    <s v="18S"/>
    <s v="17E"/>
    <s v="3.0 TO 5.0 ACRES MED"/>
    <x v="0"/>
    <n v="120000"/>
    <n v="2.75"/>
    <s v="0000"/>
    <n v="4811"/>
    <s v="N"/>
    <x v="191"/>
    <s v="TER"/>
    <m/>
    <s v="BEVERLY HILLS"/>
    <m/>
    <s v="PINE RIDGE UNIT 2 PB 8 PG 37 LOT 2 BLK 148"/>
    <n v="237225"/>
    <n v="28100"/>
    <n v="209125"/>
    <n v="187184"/>
    <n v="162184"/>
    <x v="0"/>
    <x v="53"/>
    <n v="24000"/>
    <n v="1331"/>
    <n v="1319"/>
    <x v="1"/>
    <s v="FROM DEVELOPERS"/>
    <n v="1"/>
    <x v="24"/>
    <x v="1"/>
    <x v="0"/>
    <m/>
    <n v="2119"/>
    <n v="32"/>
    <x v="0"/>
    <x v="0"/>
    <n v="2913"/>
    <m/>
    <m/>
    <m/>
    <m/>
    <s v="JOHNSON HARVEY L"/>
    <s v="JOHNSON BARBARA J"/>
    <s v="4811 N NEVADA TER"/>
    <s v="BEVERLY HILLS FL 34465"/>
  </r>
  <r>
    <x v="4222"/>
    <s v="18E17S320020  01490 0020"/>
    <s v="7492"/>
    <s v="PINE RIDGE UNIT 2"/>
    <s v="0100"/>
    <s v="Single Family Residential"/>
    <s v="12"/>
    <s v="18S"/>
    <s v="17E"/>
    <s v="3.0 TO 5.0 ACRES MED"/>
    <x v="0"/>
    <n v="120000"/>
    <n v="2.75"/>
    <s v="0000"/>
    <n v="4813"/>
    <s v="N"/>
    <x v="192"/>
    <s v="AVE"/>
    <m/>
    <s v="BEVERLY HILLS"/>
    <m/>
    <s v="PINE RIDGE UNIT 2 PB 8 PG 37 LOT 2 BLK 149"/>
    <n v="285846"/>
    <n v="28100"/>
    <n v="257746"/>
    <n v="220752"/>
    <n v="195752"/>
    <x v="0"/>
    <x v="4"/>
    <n v="15000"/>
    <n v="1257"/>
    <n v="57"/>
    <x v="1"/>
    <s v="WARRANTY DEED"/>
    <n v="1"/>
    <x v="5"/>
    <x v="1"/>
    <x v="1"/>
    <m/>
    <n v="2737"/>
    <n v="32"/>
    <x v="1"/>
    <x v="0"/>
    <n v="3839"/>
    <m/>
    <m/>
    <m/>
    <m/>
    <s v="CONFORTI LEONARD"/>
    <s v="CONFORTI ELLEN"/>
    <s v="4813 N SACRAMENTO AVE"/>
    <s v="BEVERLY HILLS FL 34465"/>
  </r>
  <r>
    <x v="4223"/>
    <s v="18E17S320020  01490 0040"/>
    <s v="7492"/>
    <s v="PINE RIDGE UNIT 2"/>
    <s v="0000"/>
    <s v="Vacant Residential"/>
    <s v="12"/>
    <s v="18S"/>
    <s v="17E"/>
    <s v="3.0 TO 5.0 ACRES MED"/>
    <x v="1"/>
    <n v="119866"/>
    <n v="2.75"/>
    <s v="0000"/>
    <n v="4707"/>
    <s v="N"/>
    <x v="192"/>
    <s v="AVE"/>
    <m/>
    <s v="BEVERLY HILLS"/>
    <m/>
    <s v="PINE RIDGE UNIT 2 PB 8 PG 37 LOT 4 BLK 149 "/>
    <n v="28070"/>
    <n v="28070"/>
    <n v="0"/>
    <n v="28070"/>
    <n v="28070"/>
    <x v="1"/>
    <x v="88"/>
    <n v="27000"/>
    <n v="1248"/>
    <n v="1864"/>
    <x v="1"/>
    <s v="FROM DEVELOPERS"/>
    <m/>
    <x v="6"/>
    <x v="2"/>
    <x v="2"/>
    <m/>
    <m/>
    <m/>
    <x v="2"/>
    <x v="1"/>
    <n v="0"/>
    <m/>
    <m/>
    <m/>
    <m/>
    <s v="IGNACIO CARL R"/>
    <m/>
    <s v="7037 KENTWOOD AVE"/>
    <s v="LOS ANGELES CA 90045"/>
  </r>
  <r>
    <x v="4224"/>
    <s v="18E17S320020  01520 0010"/>
    <s v="7492"/>
    <s v="PINE RIDGE UNIT 2"/>
    <s v="0100"/>
    <s v="Single Family Residential"/>
    <s v="12"/>
    <s v="18S"/>
    <s v="17E"/>
    <s v="3.0 TO 5.0 ACRES MED"/>
    <x v="0"/>
    <n v="124805"/>
    <n v="2.87"/>
    <s v="0000"/>
    <n v="6454"/>
    <s v="W"/>
    <x v="13"/>
    <s v="PL"/>
    <m/>
    <s v="BEVERLY HILLS"/>
    <m/>
    <s v="PINE RIDGE UNIT 2 PB 8 PG 37 LOT 1 BLK 152 "/>
    <n v="299588"/>
    <n v="29220"/>
    <n v="270368"/>
    <n v="233797"/>
    <n v="208797"/>
    <x v="0"/>
    <x v="10"/>
    <n v="192500"/>
    <n v="2506"/>
    <n v="1877"/>
    <x v="0"/>
    <s v="WARRANTY DEED"/>
    <n v="1"/>
    <x v="5"/>
    <x v="1"/>
    <x v="1"/>
    <m/>
    <n v="2424"/>
    <n v="32"/>
    <x v="0"/>
    <x v="0"/>
    <n v="3712"/>
    <m/>
    <m/>
    <m/>
    <m/>
    <s v="WEST JEFFREY"/>
    <m/>
    <s v="6454 W CORRAL PL"/>
    <s v="BEVERLY HILLS FL 34465"/>
  </r>
  <r>
    <x v="4225"/>
    <s v="18E17S320020  01530 0070"/>
    <s v="7492"/>
    <s v="PINE RIDGE UNIT 2"/>
    <s v="0100"/>
    <s v="Single Family Residential"/>
    <s v="12"/>
    <s v="18S"/>
    <s v="17E"/>
    <s v="3.0 TO 5.0 ACRES MED"/>
    <x v="0"/>
    <n v="120000"/>
    <n v="2.75"/>
    <s v="0000"/>
    <n v="4368"/>
    <s v="N"/>
    <x v="193"/>
    <s v="DR"/>
    <m/>
    <s v="BEVERLY HILLS"/>
    <m/>
    <s v="PINE RIDGE UNIT 2 PB 8 PG 37 LOT 7 BLK 153"/>
    <n v="342218"/>
    <n v="28100"/>
    <n v="314118"/>
    <n v="342218"/>
    <n v="317218"/>
    <x v="0"/>
    <x v="45"/>
    <n v="39000"/>
    <n v="2647"/>
    <n v="1909"/>
    <x v="1"/>
    <s v="WARRANTY DEED"/>
    <n v="1"/>
    <x v="41"/>
    <x v="1"/>
    <x v="1"/>
    <m/>
    <n v="2508"/>
    <n v="32"/>
    <x v="0"/>
    <x v="0"/>
    <n v="4021"/>
    <m/>
    <m/>
    <m/>
    <m/>
    <s v="NEWMAN THOMAS H"/>
    <s v="NEWMAN VALERIE L"/>
    <s v="4368 N DODGE CITY DR"/>
    <s v="BEVERLY HILLS FL 34465 4411"/>
  </r>
  <r>
    <x v="4226"/>
    <s v="18E17S320020  01540 0030"/>
    <s v="7492"/>
    <s v="PINE RIDGE UNIT 2"/>
    <s v="0100"/>
    <s v="Single Family Residential"/>
    <s v="12"/>
    <s v="18S"/>
    <s v="17E"/>
    <s v="3.0 TO 5.0 ACRES MED"/>
    <x v="0"/>
    <n v="120000"/>
    <n v="2.75"/>
    <s v="0000"/>
    <n v="6264"/>
    <s v="W"/>
    <x v="13"/>
    <s v="PL"/>
    <m/>
    <s v="BEVERLY HILLS"/>
    <m/>
    <s v="PINE RIDGE UNIT 2 PB 8 PG 37 LOT 3 BLK 154"/>
    <n v="243675"/>
    <n v="28100"/>
    <n v="215575"/>
    <n v="208132"/>
    <n v="178132"/>
    <x v="0"/>
    <x v="682"/>
    <n v="28000"/>
    <n v="1187"/>
    <n v="109"/>
    <x v="1"/>
    <s v="FROM DEVELOPERS"/>
    <n v="1"/>
    <x v="20"/>
    <x v="1"/>
    <x v="0"/>
    <m/>
    <n v="2147"/>
    <n v="32"/>
    <x v="0"/>
    <x v="0"/>
    <n v="2829"/>
    <m/>
    <m/>
    <m/>
    <m/>
    <s v="GIAMMASI JOHN P"/>
    <s v="GIAMMASI ELAINE C"/>
    <s v="6264 W CORRAL PL"/>
    <s v="BEVERLY HILLS FL 34465"/>
  </r>
  <r>
    <x v="4227"/>
    <s v="18E17S320020  01550 0040"/>
    <s v="7492"/>
    <s v="PINE RIDGE UNIT 2"/>
    <s v="0000"/>
    <s v="Vacant Residential"/>
    <s v="12"/>
    <s v="18S"/>
    <s v="17E"/>
    <s v="3.0 TO 5.0 ACRES MED"/>
    <x v="1"/>
    <n v="146522"/>
    <n v="3.36"/>
    <s v="0000"/>
    <n v="6055"/>
    <s v="W"/>
    <x v="194"/>
    <s v="PL"/>
    <m/>
    <s v="BEVERLY HILLS"/>
    <m/>
    <s v="PINE RIDGE UNIT 2 PB 8 PG 37 LOT 4 BLK 155 "/>
    <n v="34310"/>
    <n v="34310"/>
    <n v="0"/>
    <n v="34310"/>
    <n v="34310"/>
    <x v="1"/>
    <x v="53"/>
    <n v="24000"/>
    <n v="1327"/>
    <n v="305"/>
    <x v="1"/>
    <s v="WARRANTY DEED"/>
    <m/>
    <x v="6"/>
    <x v="2"/>
    <x v="2"/>
    <m/>
    <m/>
    <m/>
    <x v="2"/>
    <x v="1"/>
    <n v="0"/>
    <m/>
    <m/>
    <m/>
    <m/>
    <s v="IHRIE ROBERT S"/>
    <m/>
    <s v="7761 KNIGHTWING CIR"/>
    <s v="FORT MYERS FL 33912 7331"/>
  </r>
  <r>
    <x v="4228"/>
    <s v="18E17S320020  01620 0150"/>
    <s v="7492"/>
    <s v="PINE RIDGE UNIT 2"/>
    <s v="0100"/>
    <s v="Single Family Residential"/>
    <s v="13"/>
    <s v="18S"/>
    <s v="17E"/>
    <s v="3.0 TO 5.0 ACRES MED"/>
    <x v="0"/>
    <n v="126008"/>
    <n v="2.89"/>
    <s v="0000"/>
    <n v="3572"/>
    <s v="N"/>
    <x v="195"/>
    <s v="DR"/>
    <m/>
    <s v="BEVERLY HILLS"/>
    <m/>
    <s v="PINE RIDGE UNIT 2 PB 8 PG 37 LOT 15 BLK 162"/>
    <n v="388104"/>
    <n v="29510"/>
    <n v="358594"/>
    <n v="358647"/>
    <n v="333647"/>
    <x v="1"/>
    <x v="1173"/>
    <n v="580000"/>
    <n v="3038"/>
    <n v="1602"/>
    <x v="0"/>
    <s v="SALE / MORE THAN 1 PARCEL"/>
    <n v="1"/>
    <x v="23"/>
    <x v="1"/>
    <x v="1"/>
    <m/>
    <n v="3828"/>
    <n v="32"/>
    <x v="0"/>
    <x v="0"/>
    <n v="5162"/>
    <m/>
    <m/>
    <m/>
    <m/>
    <s v="BRUGGER WILLIAM W"/>
    <m/>
    <s v="3572 N STIRRUP DR"/>
    <s v="BEVERLY HILLS FL 34465"/>
  </r>
  <r>
    <x v="4229"/>
    <s v="18E17S320020  01620 0160"/>
    <s v="7492"/>
    <s v="PINE RIDGE UNIT 2"/>
    <s v="0000"/>
    <s v="Vacant Residential"/>
    <s v="13"/>
    <s v="18S"/>
    <s v="17E"/>
    <s v="3.0 TO 5.0 ACRES MED"/>
    <x v="0"/>
    <n v="138416"/>
    <n v="3.18"/>
    <s v="0000"/>
    <n v="3534"/>
    <s v="N"/>
    <x v="195"/>
    <s v="DR"/>
    <m/>
    <s v="BEVERLY HILLS"/>
    <m/>
    <s v="PINE RIDGE UNIT 2 PB 8 PG 37 LOT 16 BLK 162"/>
    <n v="39440"/>
    <n v="32410"/>
    <n v="7030"/>
    <n v="39440"/>
    <n v="39440"/>
    <x v="1"/>
    <x v="1173"/>
    <n v="580000"/>
    <n v="3038"/>
    <n v="1602"/>
    <x v="0"/>
    <s v="SALE / MORE THAN 1 PARCEL"/>
    <m/>
    <x v="6"/>
    <x v="2"/>
    <x v="2"/>
    <m/>
    <m/>
    <m/>
    <x v="2"/>
    <x v="1"/>
    <n v="0"/>
    <m/>
    <m/>
    <m/>
    <m/>
    <s v="BRUGGER WILLIAM W"/>
    <m/>
    <s v="3572 N STIRRUP DR"/>
    <s v="BEVERLY HILLS FL 34465"/>
  </r>
  <r>
    <x v="4230"/>
    <s v="18E17S320020  01710 0100"/>
    <s v="7492"/>
    <s v="PINE RIDGE UNIT 2"/>
    <s v="0100"/>
    <s v="Single Family Residential"/>
    <s v="18"/>
    <s v="18S"/>
    <s v="18E"/>
    <s v="3.0 TO 5.0 ACRES MED"/>
    <x v="0"/>
    <n v="132000"/>
    <n v="3.03"/>
    <s v="0000"/>
    <n v="3305"/>
    <s v="N"/>
    <x v="195"/>
    <s v="DR"/>
    <m/>
    <s v="BEVERLY HILLS"/>
    <m/>
    <s v="PINE RIDGE UNIT 2 PB 8 PG 37 LOT 10 BLK 171"/>
    <n v="185046"/>
    <n v="30910"/>
    <n v="154136"/>
    <n v="147080"/>
    <n v="122080"/>
    <x v="0"/>
    <x v="1302"/>
    <n v="155000"/>
    <n v="2402"/>
    <n v="1881"/>
    <x v="0"/>
    <s v="WARRANTY DEED"/>
    <n v="1"/>
    <x v="11"/>
    <x v="0"/>
    <x v="0"/>
    <m/>
    <n v="1940"/>
    <n v="29"/>
    <x v="0"/>
    <x v="0"/>
    <n v="2986"/>
    <m/>
    <m/>
    <m/>
    <m/>
    <s v="HAAS JASON"/>
    <m/>
    <s v="3305 N STIRRUP DR"/>
    <s v="BEVERLY HILLS FL 34465"/>
  </r>
  <r>
    <x v="4231"/>
    <s v="18E17S320020  02120 0220"/>
    <s v="7492"/>
    <s v="PINE RIDGE UNIT 2"/>
    <s v="9900"/>
    <s v="Vacant Acreage, Not Agri"/>
    <s v="18"/>
    <s v="18S"/>
    <s v="18E"/>
    <s v="3.0 TO 5.0 ACRES MED"/>
    <x v="1"/>
    <n v="264811"/>
    <n v="6.08"/>
    <s v="0000"/>
    <n v="5352"/>
    <s v="W"/>
    <x v="187"/>
    <s v="DR"/>
    <m/>
    <s v="BEVERLY HILLS"/>
    <m/>
    <s v="PINE RIDGE UNIT 2 PB 8 PG 37 LOT 22 BLK 212 "/>
    <n v="78420"/>
    <n v="78420"/>
    <n v="0"/>
    <n v="78420"/>
    <n v="78420"/>
    <x v="1"/>
    <x v="664"/>
    <n v="60000"/>
    <n v="2512"/>
    <n v="2028"/>
    <x v="1"/>
    <s v="WARRANTY DEED"/>
    <m/>
    <x v="6"/>
    <x v="2"/>
    <x v="2"/>
    <m/>
    <m/>
    <m/>
    <x v="2"/>
    <x v="1"/>
    <n v="0"/>
    <m/>
    <m/>
    <m/>
    <m/>
    <s v="HYTE ROBERT F &amp;"/>
    <s v="CARLOS ORTIZ CO TRUSTEES"/>
    <s v="5641 W FORT DRUM DR"/>
    <s v="BEVERLY HILLS FL 34465"/>
  </r>
  <r>
    <x v="4232"/>
    <s v="18E17S320020  01700 0020"/>
    <s v="7492"/>
    <s v="PINE RIDGE UNIT 2"/>
    <s v="0100"/>
    <s v="Single Family Residential"/>
    <s v="13"/>
    <s v="18S"/>
    <s v="17E"/>
    <s v="3.0 TO 5.0 ACRES MED"/>
    <x v="0"/>
    <n v="119998"/>
    <n v="2.75"/>
    <s v="0000"/>
    <n v="3450"/>
    <s v="N"/>
    <x v="195"/>
    <s v="DR"/>
    <m/>
    <s v="BEVERLY HILLS"/>
    <m/>
    <s v="PINE RIDGE UNIT 2 PB 8 PG 37 LOT 2 BLK 170"/>
    <n v="260288"/>
    <n v="28100"/>
    <n v="232188"/>
    <n v="204472"/>
    <n v="179472"/>
    <x v="0"/>
    <x v="994"/>
    <n v="195000"/>
    <n v="2873"/>
    <n v="1926"/>
    <x v="0"/>
    <s v="WARRANTY DEED"/>
    <n v="1"/>
    <x v="30"/>
    <x v="5"/>
    <x v="1"/>
    <m/>
    <n v="2709"/>
    <n v="30"/>
    <x v="0"/>
    <x v="0"/>
    <n v="4000"/>
    <m/>
    <m/>
    <m/>
    <m/>
    <s v="DUMELLE WILLIAM JOHN"/>
    <s v="DUMELLE STEPHANIE ANNE TEGER"/>
    <s v="3450 N STIRRUP DR"/>
    <s v="BEVERLY HILLS FL 34465"/>
  </r>
  <r>
    <x v="4233"/>
    <s v="18E17S320020  01500 0020"/>
    <s v="7492"/>
    <s v="PINE RIDGE UNIT 2"/>
    <s v="0100"/>
    <s v="Single Family Residential"/>
    <s v="12"/>
    <s v="18S"/>
    <s v="17E"/>
    <s v="3.0 TO 5.0 ACRES MED"/>
    <x v="0"/>
    <n v="122842"/>
    <n v="2.82"/>
    <s v="0000"/>
    <n v="4945"/>
    <s v="N"/>
    <x v="188"/>
    <s v="TER"/>
    <m/>
    <s v="BEVERLY HILLS"/>
    <m/>
    <s v="PINE RIDGE UNIT 2 PB 8 PG 37 LOT 2 BLK 150"/>
    <n v="253919"/>
    <n v="28770"/>
    <n v="225149"/>
    <n v="191755"/>
    <n v="166755"/>
    <x v="0"/>
    <x v="290"/>
    <n v="18800"/>
    <n v="1130"/>
    <n v="94"/>
    <x v="1"/>
    <s v="WARRANTY DEED"/>
    <n v="1"/>
    <x v="7"/>
    <x v="1"/>
    <x v="0"/>
    <m/>
    <n v="2501"/>
    <n v="32"/>
    <x v="0"/>
    <x v="0"/>
    <n v="3469"/>
    <m/>
    <m/>
    <m/>
    <m/>
    <s v="HARLOW LAWRENCE"/>
    <s v="HARLOW SUSAN"/>
    <s v="4945 N VALLEY TER"/>
    <s v="BEVERLY HILLS FL 34465"/>
  </r>
  <r>
    <x v="4234"/>
    <s v="18E17S320020  01710 0030"/>
    <s v="7492"/>
    <s v="PINE RIDGE UNIT 2"/>
    <s v="0100"/>
    <s v="Single Family Residential"/>
    <s v="18"/>
    <s v="18S"/>
    <s v="18E"/>
    <s v="3.0 TO 5.0 ACRES MED"/>
    <x v="0"/>
    <n v="124000"/>
    <n v="2.85"/>
    <s v="0000"/>
    <n v="6269"/>
    <s v="W"/>
    <x v="11"/>
    <s v="BLVD"/>
    <m/>
    <s v="BEVERLY HILLS"/>
    <m/>
    <s v="PINE RIDGE UNIT 2 PB 8 PG 37 LOT 3 BLK 171"/>
    <n v="244875"/>
    <n v="29040"/>
    <n v="215835"/>
    <n v="198448"/>
    <n v="173448"/>
    <x v="0"/>
    <x v="61"/>
    <n v="33000"/>
    <n v="1633"/>
    <n v="1116"/>
    <x v="1"/>
    <s v="WARRANTY DEED"/>
    <n v="1"/>
    <x v="15"/>
    <x v="1"/>
    <x v="0"/>
    <m/>
    <n v="2053"/>
    <n v="32"/>
    <x v="0"/>
    <x v="0"/>
    <n v="3175"/>
    <m/>
    <m/>
    <m/>
    <m/>
    <s v="KEITH JOHN"/>
    <s v="KEITH BEVERLY"/>
    <s v="6269 W PINE RIDGE BLVD"/>
    <s v="BEVERLY HILLS FL 34465"/>
  </r>
  <r>
    <x v="4235"/>
    <s v="18E17S320020  02100 0040"/>
    <s v="7492"/>
    <s v="PINE RIDGE UNIT 2"/>
    <s v="0100"/>
    <s v="Single Family Residential"/>
    <s v="18"/>
    <s v="18S"/>
    <s v="18E"/>
    <s v="3.0 TO 5.0 ACRES MED"/>
    <x v="0"/>
    <n v="369308"/>
    <n v="8.48"/>
    <s v="0000"/>
    <n v="5550"/>
    <s v="W"/>
    <x v="186"/>
    <s v="DR"/>
    <m/>
    <s v="BEVERLY HILLS"/>
    <m/>
    <s v="PINE RIDGE UNIT 2 PB 8 PG 37 LOT 4 BLK 210"/>
    <n v="420663"/>
    <n v="109370"/>
    <n v="311293"/>
    <n v="306195"/>
    <n v="281195"/>
    <x v="0"/>
    <x v="486"/>
    <n v="37500"/>
    <n v="1042"/>
    <n v="111"/>
    <x v="1"/>
    <s v="UNDEFINED"/>
    <n v="1"/>
    <x v="21"/>
    <x v="0"/>
    <x v="1"/>
    <m/>
    <n v="3447"/>
    <n v="32"/>
    <x v="0"/>
    <x v="0"/>
    <n v="4787"/>
    <m/>
    <m/>
    <m/>
    <m/>
    <s v="HUGHES RAYMOND S JR"/>
    <s v="HUGHES VIRGINIA P"/>
    <s v="5550 W YEARLING DR"/>
    <s v="BEVERLY HILLS FL 34465"/>
  </r>
  <r>
    <x v="4236"/>
    <s v="18E17S320020  01480 0030"/>
    <s v="7492"/>
    <s v="PINE RIDGE UNIT 2"/>
    <s v="0100"/>
    <s v="Single Family Residential"/>
    <s v="12"/>
    <s v="18S"/>
    <s v="17E"/>
    <s v="3.0 TO 5.0 ACRES MED"/>
    <x v="0"/>
    <n v="120000"/>
    <n v="2.75"/>
    <s v="0000"/>
    <n v="4753"/>
    <s v="N"/>
    <x v="191"/>
    <s v="TER"/>
    <m/>
    <s v="BEVERLY HILLS"/>
    <m/>
    <s v="PINE RIDGE UNIT 2 PB 8 PG 37 LOT 3 BLK 148"/>
    <n v="264474"/>
    <n v="28100"/>
    <n v="236374"/>
    <n v="221797"/>
    <n v="196797"/>
    <x v="0"/>
    <x v="340"/>
    <n v="201600"/>
    <n v="1466"/>
    <n v="728"/>
    <x v="0"/>
    <s v="WARRANTY DEED"/>
    <n v="1"/>
    <x v="20"/>
    <x v="1"/>
    <x v="0"/>
    <m/>
    <n v="2497"/>
    <n v="32"/>
    <x v="0"/>
    <x v="0"/>
    <n v="3421"/>
    <m/>
    <m/>
    <m/>
    <m/>
    <s v="CIESLICKI TERESA K"/>
    <s v="CIESLICKI JOSEPH B"/>
    <s v="4753 N NEVADA TER"/>
    <s v="BEVERLY HILLS FL 34465"/>
  </r>
  <r>
    <x v="4237"/>
    <s v="18E17S320020  01480 0050"/>
    <s v="7492"/>
    <s v="PINE RIDGE UNIT 2"/>
    <s v="0000"/>
    <s v="Vacant Residential"/>
    <s v="12"/>
    <s v="18S"/>
    <s v="17E"/>
    <s v="3.0 TO 5.0 ACRES MED"/>
    <x v="1"/>
    <n v="119866"/>
    <n v="2.75"/>
    <s v="0000"/>
    <n v="4704"/>
    <s v="N"/>
    <x v="188"/>
    <s v="TER"/>
    <m/>
    <s v="BEVERLY HILLS"/>
    <m/>
    <s v="PINE RIDGE UNIT 2 PB 8 PG 37 LOT 5 BLK 148"/>
    <n v="28070"/>
    <n v="28070"/>
    <n v="0"/>
    <n v="28070"/>
    <n v="28070"/>
    <x v="1"/>
    <x v="510"/>
    <n v="42700"/>
    <n v="1225"/>
    <n v="28"/>
    <x v="1"/>
    <s v="FROM DEVELOPERS"/>
    <m/>
    <x v="6"/>
    <x v="2"/>
    <x v="2"/>
    <m/>
    <m/>
    <m/>
    <x v="2"/>
    <x v="1"/>
    <n v="0"/>
    <m/>
    <m/>
    <m/>
    <m/>
    <s v="YEN MAO LIANG"/>
    <m/>
    <s v="507 ELIZABETH DR"/>
    <s v=" H9W 6C5 CANADA"/>
  </r>
  <r>
    <x v="4238"/>
    <s v="18E17S320020  01490 0080"/>
    <s v="7492"/>
    <s v="PINE RIDGE UNIT 2"/>
    <s v="0000"/>
    <s v="Vacant Residential"/>
    <s v="12"/>
    <s v="18S"/>
    <s v="17E"/>
    <s v="3.0 TO 5.0 ACRES MED"/>
    <x v="1"/>
    <n v="119866"/>
    <n v="2.75"/>
    <s v="0000"/>
    <n v="4874"/>
    <s v="N"/>
    <x v="191"/>
    <s v="TER"/>
    <m/>
    <s v="BEVERLY HILLS"/>
    <m/>
    <s v="PINE RIDGE UNIT 2 PB 8 PG 37 LOT 8 BLK 149 "/>
    <n v="28070"/>
    <n v="28070"/>
    <n v="0"/>
    <n v="28070"/>
    <n v="28070"/>
    <x v="1"/>
    <x v="232"/>
    <n v="25000"/>
    <n v="1177"/>
    <n v="1472"/>
    <x v="1"/>
    <s v="FROM DEVELOPERS"/>
    <m/>
    <x v="6"/>
    <x v="2"/>
    <x v="2"/>
    <m/>
    <m/>
    <m/>
    <x v="2"/>
    <x v="1"/>
    <n v="0"/>
    <m/>
    <m/>
    <m/>
    <m/>
    <s v="JOSHUA RUFINO FAMILY LIMITED"/>
    <s v="PARTNERSHIP"/>
    <s v="1281 REUTER RANCH RD"/>
    <s v="ROSEVILLE CA 95661"/>
  </r>
  <r>
    <x v="4239"/>
    <s v="18E17S320020  01500 0010"/>
    <s v="7492"/>
    <s v="PINE RIDGE UNIT 2"/>
    <s v="0100"/>
    <s v="Single Family Residential"/>
    <s v="12"/>
    <s v="18S"/>
    <s v="17E"/>
    <s v="3.0 TO 5.0 ACRES MED"/>
    <x v="0"/>
    <n v="123205"/>
    <n v="2.83"/>
    <s v="0000"/>
    <n v="4957"/>
    <s v="N"/>
    <x v="188"/>
    <s v="TER"/>
    <m/>
    <s v="BEVERLY HILLS"/>
    <m/>
    <s v="PINE RIDGE UNIT 2 PB 8 PG 37 LOT 1 BLK 150"/>
    <n v="248379"/>
    <n v="28850"/>
    <n v="219529"/>
    <n v="248379"/>
    <n v="248379"/>
    <x v="1"/>
    <x v="375"/>
    <n v="43500"/>
    <n v="819"/>
    <n v="1873"/>
    <x v="1"/>
    <s v="UNDEFINED"/>
    <n v="1"/>
    <x v="1"/>
    <x v="0"/>
    <x v="1"/>
    <m/>
    <n v="2680"/>
    <n v="32"/>
    <x v="0"/>
    <x v="0"/>
    <n v="3508"/>
    <m/>
    <m/>
    <m/>
    <m/>
    <s v="CLARK ROBERT D"/>
    <s v="CLARK NORA E"/>
    <s v="40 GOFF BROOK LN"/>
    <s v="ROCKY HILL CT 06067"/>
  </r>
  <r>
    <x v="4240"/>
    <s v="18E17S320020  01510 0030"/>
    <s v="7492"/>
    <s v="PINE RIDGE UNIT 2"/>
    <s v="0000"/>
    <s v="Vacant Residential"/>
    <s v="12"/>
    <s v="18S"/>
    <s v="17E"/>
    <s v="3.0 TO 5.0 ACRES MED"/>
    <x v="1"/>
    <n v="123409"/>
    <n v="2.83"/>
    <s v="0000"/>
    <n v="4756"/>
    <s v="N"/>
    <x v="192"/>
    <s v="AVE"/>
    <m/>
    <s v="BEVERLY HILLS"/>
    <m/>
    <s v="PINE RIDGE UNIT 2 PB 8 PG 37 LOT 3 BLK 151 "/>
    <n v="28900"/>
    <n v="28900"/>
    <n v="0"/>
    <n v="28900"/>
    <n v="28900"/>
    <x v="1"/>
    <x v="544"/>
    <n v="18000"/>
    <n v="1301"/>
    <n v="1152"/>
    <x v="1"/>
    <s v="WARRANTY DEED"/>
    <m/>
    <x v="6"/>
    <x v="2"/>
    <x v="2"/>
    <m/>
    <m/>
    <m/>
    <x v="2"/>
    <x v="1"/>
    <n v="0"/>
    <m/>
    <m/>
    <m/>
    <m/>
    <s v="LIEBMANN WOLFGANG K &amp; ROBERTA"/>
    <s v="ZIMMAN TRUSTEES"/>
    <s v="4904 N SACRAMENTO AVE"/>
    <s v="BEVERLY HILLS FL 34465"/>
  </r>
  <r>
    <x v="4241"/>
    <s v="18E17S320020  01550 0050"/>
    <s v="7492"/>
    <s v="PINE RIDGE UNIT 2"/>
    <s v="0100"/>
    <s v="Single Family Residential"/>
    <s v="07"/>
    <s v="18S"/>
    <s v="18E"/>
    <s v="3.0 TO 5.0 ACRES MED"/>
    <x v="0"/>
    <n v="176532"/>
    <n v="4.05"/>
    <s v="0000"/>
    <n v="5951"/>
    <s v="W"/>
    <x v="11"/>
    <s v="BLVD"/>
    <m/>
    <s v="BEVERLY HILLS"/>
    <m/>
    <s v="PINE RIDGE UNIT 2 PB 8 PG 37 LOT 5 BLK 155 "/>
    <n v="246140"/>
    <n v="41340"/>
    <n v="204800"/>
    <n v="186735"/>
    <n v="161735"/>
    <x v="0"/>
    <x v="442"/>
    <n v="35000"/>
    <n v="1075"/>
    <n v="1666"/>
    <x v="0"/>
    <s v="SAME FAMILY/DEED FOL"/>
    <n v="1"/>
    <x v="2"/>
    <x v="1"/>
    <x v="0"/>
    <m/>
    <n v="2434"/>
    <n v="32"/>
    <x v="0"/>
    <x v="0"/>
    <n v="2960"/>
    <m/>
    <m/>
    <m/>
    <m/>
    <s v="YATES RACHEL R"/>
    <m/>
    <s v="5951 W PINE RIDGE BLVD"/>
    <s v="BEVERLY HILLS FL 34465 4434"/>
  </r>
  <r>
    <x v="4242"/>
    <s v="18E17S320020  01560 0050"/>
    <s v="7492"/>
    <s v="PINE RIDGE UNIT 2"/>
    <s v="0100"/>
    <s v="Single Family Residential"/>
    <s v="07"/>
    <s v="18S"/>
    <s v="18E"/>
    <s v="3.0 TO 5.0 ACRES MED"/>
    <x v="0"/>
    <n v="239980"/>
    <n v="5.51"/>
    <s v="0000"/>
    <n v="4075"/>
    <s v="N"/>
    <x v="84"/>
    <s v="DR"/>
    <m/>
    <s v="BEVERLY HILLS"/>
    <m/>
    <s v="PINE RIDGE UNIT 2 PB 8 PG 37 LOT 5 BLK 156"/>
    <n v="306137"/>
    <n v="71070"/>
    <n v="235067"/>
    <n v="265828"/>
    <n v="240828"/>
    <x v="0"/>
    <x v="233"/>
    <n v="275000"/>
    <n v="2625"/>
    <n v="1349"/>
    <x v="0"/>
    <s v="WARRANTY DEED"/>
    <n v="2"/>
    <x v="1"/>
    <x v="0"/>
    <x v="1"/>
    <m/>
    <n v="3266"/>
    <n v="29"/>
    <x v="1"/>
    <x v="0"/>
    <n v="4122"/>
    <m/>
    <m/>
    <m/>
    <m/>
    <s v="OZGA RONALD M"/>
    <s v="OZGA ANN"/>
    <s v="4075 N PONY DR"/>
    <s v="BEVERLY HILLS FL 34465"/>
  </r>
  <r>
    <x v="4243"/>
    <s v="18E17S320020  01600 0040"/>
    <s v="7492"/>
    <s v="PINE RIDGE UNIT 2"/>
    <s v="0100"/>
    <s v="Single Family Residential"/>
    <s v="12"/>
    <s v="18S"/>
    <s v="17E"/>
    <s v="3.0 TO 5.0 ACRES MED"/>
    <x v="0"/>
    <n v="320711"/>
    <n v="7.36"/>
    <s v="0000"/>
    <n v="6154"/>
    <s v="W"/>
    <x v="11"/>
    <s v="BLVD"/>
    <m/>
    <s v="BEVERLY HILLS"/>
    <m/>
    <s v="PINE RIDGE UNIT 2 PB 8 PG 37 LOT 4 BLK 160"/>
    <n v="280414"/>
    <n v="94980"/>
    <n v="185434"/>
    <n v="280414"/>
    <n v="280414"/>
    <x v="0"/>
    <x v="1303"/>
    <n v="400000"/>
    <n v="3058"/>
    <n v="1949"/>
    <x v="0"/>
    <s v="WARRANTY DEED"/>
    <n v="1"/>
    <x v="32"/>
    <x v="1"/>
    <x v="0"/>
    <m/>
    <n v="2215"/>
    <n v="32"/>
    <x v="0"/>
    <x v="0"/>
    <n v="2964"/>
    <m/>
    <m/>
    <m/>
    <m/>
    <s v="LARSEN EDWARD"/>
    <m/>
    <s v="6154 W PINE RIDGE BLVD"/>
    <s v="BEVERLY HILLS FL 34465"/>
  </r>
  <r>
    <x v="4244"/>
    <s v="18E17S320020  01600 0130"/>
    <s v="7492"/>
    <s v="PINE RIDGE UNIT 2"/>
    <s v="0100"/>
    <s v="Single Family Residential"/>
    <s v="07"/>
    <s v="18S"/>
    <s v="18E"/>
    <s v="3.0 TO 5.0 ACRES MED"/>
    <x v="0"/>
    <n v="340145"/>
    <n v="7.81"/>
    <s v="0000"/>
    <n v="4080"/>
    <s v="N"/>
    <x v="84"/>
    <s v="DR"/>
    <m/>
    <s v="BEVERLY HILLS"/>
    <m/>
    <s v="PINE RIDGE UNIT 2 PB 8 PG 37 LOT 13 BLK 160"/>
    <n v="247646"/>
    <n v="100730"/>
    <n v="146916"/>
    <n v="163451"/>
    <n v="137951"/>
    <x v="0"/>
    <x v="751"/>
    <n v="245000"/>
    <n v="2682"/>
    <n v="2206"/>
    <x v="0"/>
    <s v="WARRANTY DEED"/>
    <n v="1"/>
    <x v="27"/>
    <x v="1"/>
    <x v="0"/>
    <n v="1"/>
    <n v="1708"/>
    <n v="28"/>
    <x v="0"/>
    <x v="0"/>
    <n v="2467"/>
    <m/>
    <m/>
    <m/>
    <m/>
    <s v="VITOLO PAULA"/>
    <m/>
    <s v="4080 N PONY DR"/>
    <s v="BEVERLY HILLS FL 34465"/>
  </r>
  <r>
    <x v="4245"/>
    <s v="18E17S320020  01700 0110"/>
    <s v="7492"/>
    <s v="PINE RIDGE UNIT 2"/>
    <s v="0100"/>
    <s v="Single Family Residential"/>
    <s v="18"/>
    <s v="18S"/>
    <s v="18E"/>
    <s v="3.0 TO 5.0 ACRES MED"/>
    <x v="0"/>
    <n v="121282"/>
    <n v="2.78"/>
    <s v="0000"/>
    <n v="3110"/>
    <s v="N"/>
    <x v="195"/>
    <s v="DR"/>
    <m/>
    <s v="BEVERLY HILLS"/>
    <m/>
    <s v="PINE RIDGE UNIT 2 PB 8 PG 37 LOT 11 BLK 170"/>
    <n v="210846"/>
    <n v="28400"/>
    <n v="182446"/>
    <n v="160497"/>
    <n v="135497"/>
    <x v="0"/>
    <x v="375"/>
    <n v="24000"/>
    <n v="816"/>
    <n v="1606"/>
    <x v="1"/>
    <s v="WARRANTY DEED"/>
    <n v="1"/>
    <x v="26"/>
    <x v="0"/>
    <x v="0"/>
    <m/>
    <n v="2134"/>
    <n v="32"/>
    <x v="0"/>
    <x v="0"/>
    <n v="2400"/>
    <m/>
    <m/>
    <m/>
    <m/>
    <s v="PEARSON LAWRENCE G"/>
    <s v="PEARSON CATHERINE A"/>
    <s v="3110 N STIRRUP DR"/>
    <s v="BEVERLY HILLS FL 34465 4691"/>
  </r>
  <r>
    <x v="4246"/>
    <s v="18E17S320020  02110 0080"/>
    <s v="7492"/>
    <s v="PINE RIDGE UNIT 2"/>
    <s v="0100"/>
    <s v="Single Family Residential"/>
    <s v="18"/>
    <s v="18S"/>
    <s v="18E"/>
    <s v="3.0 TO 5.0 ACRES MED"/>
    <x v="0"/>
    <n v="248981"/>
    <n v="5.72"/>
    <s v="0000"/>
    <n v="5179"/>
    <s v="W"/>
    <x v="187"/>
    <s v="DR"/>
    <m/>
    <s v="BEVERLY HILLS"/>
    <m/>
    <s v="PINE RIDGE UNIT 2 PB 8 PG 37 LOT 8 BLK 211"/>
    <n v="488714"/>
    <n v="73730"/>
    <n v="414984"/>
    <n v="383139"/>
    <n v="358139"/>
    <x v="0"/>
    <x v="318"/>
    <n v="433500"/>
    <n v="2250"/>
    <n v="1680"/>
    <x v="0"/>
    <s v="WARRANTY DEED"/>
    <n v="1"/>
    <x v="26"/>
    <x v="1"/>
    <x v="1"/>
    <m/>
    <n v="4594"/>
    <n v="32"/>
    <x v="0"/>
    <x v="0"/>
    <n v="6197"/>
    <m/>
    <m/>
    <m/>
    <m/>
    <s v="PRIDGEN DWIGHT K"/>
    <s v="PRIDGEN GAIL THOMAS"/>
    <s v="5179 W BONANZA DR"/>
    <s v="BEVERLY HILLS FL 34465"/>
  </r>
  <r>
    <x v="4247"/>
    <s v="18E17S320020  02180 0040"/>
    <s v="7492"/>
    <s v="PINE RIDGE UNIT 2"/>
    <s v="0100"/>
    <s v="Single Family Residential"/>
    <s v="17"/>
    <s v="18S"/>
    <s v="18E"/>
    <s v="3.0 TO 5.0 ACRES MED"/>
    <x v="0"/>
    <n v="250145"/>
    <n v="5.74"/>
    <s v="0000"/>
    <n v="4761"/>
    <s v="W"/>
    <x v="187"/>
    <s v="DR"/>
    <m/>
    <s v="BEVERLY HILLS"/>
    <m/>
    <s v="PINE RIDGE UNIT 2 PB 8 PG 37 LOT 4 BLK 218"/>
    <n v="398072"/>
    <n v="74080"/>
    <n v="323992"/>
    <n v="310153"/>
    <n v="285153"/>
    <x v="1"/>
    <x v="1232"/>
    <n v="525000"/>
    <n v="3047"/>
    <n v="957"/>
    <x v="0"/>
    <s v="WARRANTY DEED"/>
    <n v="1"/>
    <x v="37"/>
    <x v="1"/>
    <x v="1"/>
    <m/>
    <n v="3000"/>
    <n v="32"/>
    <x v="0"/>
    <x v="0"/>
    <n v="4060"/>
    <m/>
    <m/>
    <m/>
    <m/>
    <s v="LYNCH DALE ALLEN SR"/>
    <m/>
    <s v="4709 E COUNTY RD 40"/>
    <s v="FORT COLLINS CO 80525"/>
  </r>
  <r>
    <x v="4248"/>
    <s v="18E17S320020  02120 0150"/>
    <s v="7492"/>
    <s v="PINE RIDGE UNIT 2"/>
    <s v="0100"/>
    <s v="Single Family Residential"/>
    <s v="18"/>
    <s v="18S"/>
    <s v="18E"/>
    <s v="3.0 TO 5.0 ACRES MED"/>
    <x v="0"/>
    <n v="243072"/>
    <n v="5.58"/>
    <s v="0000"/>
    <n v="3590"/>
    <s v="N"/>
    <x v="196"/>
    <s v="PT"/>
    <m/>
    <s v="BEVERLY HILLS"/>
    <m/>
    <s v="PINE RIDGE UNIT 2 PB 8 PG 37 LOT 15 BLK 212"/>
    <n v="427943"/>
    <n v="71980"/>
    <n v="355963"/>
    <n v="427943"/>
    <n v="402943"/>
    <x v="0"/>
    <x v="1304"/>
    <n v="587000"/>
    <n v="2895"/>
    <n v="2293"/>
    <x v="0"/>
    <s v="WARRANTY DEED"/>
    <n v="2"/>
    <x v="7"/>
    <x v="0"/>
    <x v="4"/>
    <n v="1"/>
    <n v="3401"/>
    <n v="33"/>
    <x v="0"/>
    <x v="0"/>
    <n v="4565"/>
    <m/>
    <m/>
    <m/>
    <m/>
    <s v="CHESNUTT MICHELLE R"/>
    <s v="CHESNUTT CLAYTON J"/>
    <s v="3590 N WAGON PT"/>
    <s v="BEVERLY HILLS FL 34465 4484"/>
  </r>
  <r>
    <x v="4249"/>
    <s v="18E17S320020  01680 0080"/>
    <s v="7492"/>
    <s v="PINE RIDGE UNIT 2"/>
    <s v="0100"/>
    <s v="Single Family Residential"/>
    <s v="13"/>
    <s v="18S"/>
    <s v="17E"/>
    <s v="3.0 TO 5.0 ACRES MED"/>
    <x v="0"/>
    <n v="130004"/>
    <n v="2.98"/>
    <s v="0000"/>
    <n v="3135"/>
    <s v="N"/>
    <x v="189"/>
    <s v="DR"/>
    <m/>
    <s v="BEVERLY HILLS"/>
    <m/>
    <s v="PINE RIDGE UNIT 2 PB 8 PG 37 LOT 8 BLK 168"/>
    <n v="265066"/>
    <n v="30440"/>
    <n v="234626"/>
    <n v="203731"/>
    <n v="178731"/>
    <x v="0"/>
    <x v="66"/>
    <n v="18000"/>
    <n v="1058"/>
    <n v="2105"/>
    <x v="1"/>
    <s v="WARRANTY DEED"/>
    <n v="1"/>
    <x v="21"/>
    <x v="1"/>
    <x v="0"/>
    <m/>
    <n v="2649"/>
    <n v="32"/>
    <x v="0"/>
    <x v="0"/>
    <n v="3938"/>
    <m/>
    <m/>
    <m/>
    <m/>
    <s v="SIMPSON CARVELL A"/>
    <s v="SIMPSON VERONICA M"/>
    <s v="3135 N BUCKHORN DR"/>
    <s v="BEVERLY HILLS FL 34465 4622"/>
  </r>
  <r>
    <x v="4250"/>
    <s v="18E17S320020  01480 0010"/>
    <s v="7492"/>
    <s v="PINE RIDGE UNIT 2"/>
    <s v="0100"/>
    <s v="Single Family Residential"/>
    <s v="12"/>
    <s v="18S"/>
    <s v="17E"/>
    <s v="3.0 TO 5.0 ACRES MED"/>
    <x v="0"/>
    <n v="119866"/>
    <n v="2.75"/>
    <s v="0000"/>
    <n v="4873"/>
    <s v="N"/>
    <x v="191"/>
    <s v="TER"/>
    <m/>
    <s v="BEVERLY HILLS"/>
    <m/>
    <s v="PINE RIDGE UNIT 2 PB 8 PG 37 LOT 1 BLK 148"/>
    <n v="346191"/>
    <n v="28070"/>
    <n v="318121"/>
    <n v="315619"/>
    <n v="0"/>
    <x v="0"/>
    <x v="1199"/>
    <n v="429000"/>
    <n v="2944"/>
    <n v="1251"/>
    <x v="0"/>
    <s v="WARRANTY DEED"/>
    <n v="1"/>
    <x v="17"/>
    <x v="1"/>
    <x v="0"/>
    <m/>
    <n v="2529"/>
    <n v="32"/>
    <x v="0"/>
    <x v="0"/>
    <n v="3605"/>
    <m/>
    <m/>
    <m/>
    <m/>
    <s v="PRIVETTE FOY E JR"/>
    <s v="PRIVETTE MARY T"/>
    <s v="4873 N NEVADA TER"/>
    <s v="BEVERLY HILLS FL 34465"/>
  </r>
  <r>
    <x v="4251"/>
    <s v="18E17S320020  01480 0040"/>
    <s v="7492"/>
    <s v="PINE RIDGE UNIT 2"/>
    <s v="0000"/>
    <s v="Vacant Residential"/>
    <s v="12"/>
    <s v="18S"/>
    <s v="17E"/>
    <s v="3.0 TO 5.0 ACRES MED"/>
    <x v="1"/>
    <n v="119866"/>
    <n v="2.75"/>
    <s v="0000"/>
    <n v="4705"/>
    <s v="N"/>
    <x v="191"/>
    <s v="TER"/>
    <m/>
    <s v="BEVERLY HILLS"/>
    <m/>
    <s v="PINE RIDGE UNIT 2 PB 8 PG 37 LOT 4 BLK 148 "/>
    <n v="28070"/>
    <n v="28070"/>
    <n v="0"/>
    <n v="28070"/>
    <n v="28070"/>
    <x v="1"/>
    <x v="130"/>
    <n v="25000"/>
    <n v="1498"/>
    <n v="995"/>
    <x v="1"/>
    <s v="WARRANTY DEED"/>
    <m/>
    <x v="6"/>
    <x v="2"/>
    <x v="2"/>
    <m/>
    <m/>
    <m/>
    <x v="2"/>
    <x v="1"/>
    <n v="0"/>
    <m/>
    <m/>
    <m/>
    <m/>
    <s v="OLIVER LORREN TRUSTEE"/>
    <s v="LORREN OLIVER REVOC TRUST"/>
    <s v="4008 LAMBERT COVE"/>
    <s v="BIRMINGHAM AL 35242"/>
  </r>
  <r>
    <x v="4252"/>
    <s v="18E17S320020  01480 0060"/>
    <s v="7492"/>
    <s v="PINE RIDGE UNIT 2"/>
    <s v="0000"/>
    <s v="Vacant Residential"/>
    <s v="12"/>
    <s v="18S"/>
    <s v="17E"/>
    <s v="3.0 TO 5.0 ACRES MED"/>
    <x v="1"/>
    <n v="120000"/>
    <n v="2.75"/>
    <s v="0000"/>
    <n v="4752"/>
    <s v="N"/>
    <x v="188"/>
    <s v="TER"/>
    <m/>
    <s v="BEVERLY HILLS"/>
    <m/>
    <s v="PINE RIDGE UNIT 2 PB 8 PG 37 LOT 6 BLK 148"/>
    <n v="28100"/>
    <n v="28100"/>
    <n v="0"/>
    <n v="28100"/>
    <n v="28100"/>
    <x v="1"/>
    <x v="596"/>
    <n v="28100"/>
    <n v="3106"/>
    <n v="1023"/>
    <x v="1"/>
    <s v="WARRANTY DEED"/>
    <m/>
    <x v="6"/>
    <x v="2"/>
    <x v="2"/>
    <m/>
    <m/>
    <m/>
    <x v="2"/>
    <x v="1"/>
    <n v="0"/>
    <m/>
    <m/>
    <m/>
    <m/>
    <s v="EDMISTER BARBARA K"/>
    <s v="SMITH MARYANN"/>
    <s v="4818 N VALLEY TERRACE"/>
    <s v="BEVERLY HILLS FL 34465"/>
  </r>
  <r>
    <x v="4253"/>
    <s v="18E17S320020  01490 0070"/>
    <s v="7492"/>
    <s v="PINE RIDGE UNIT 2"/>
    <s v="0000"/>
    <s v="Vacant Residential"/>
    <s v="12"/>
    <s v="18S"/>
    <s v="17E"/>
    <s v="3.0 TO 5.0 ACRES MED"/>
    <x v="1"/>
    <n v="120000"/>
    <n v="2.75"/>
    <s v="0000"/>
    <n v="4812"/>
    <s v="N"/>
    <x v="191"/>
    <s v="TER"/>
    <m/>
    <s v="BEVERLY HILLS"/>
    <m/>
    <s v="PINE RIDGE UNIT 2 PB 8 PG 37 LOT 7 BLK 149"/>
    <n v="28100"/>
    <n v="28100"/>
    <n v="0"/>
    <n v="28100"/>
    <n v="28100"/>
    <x v="1"/>
    <x v="549"/>
    <n v="55000"/>
    <n v="3110"/>
    <n v="2278"/>
    <x v="1"/>
    <s v="WARRANTY DEED"/>
    <m/>
    <x v="6"/>
    <x v="2"/>
    <x v="2"/>
    <m/>
    <m/>
    <m/>
    <x v="2"/>
    <x v="1"/>
    <n v="0"/>
    <m/>
    <m/>
    <m/>
    <m/>
    <s v="OSTL GLEN STEVEN"/>
    <s v="DELSALTO FAMILY TRUST DATED OCTOBER"/>
    <s v="6703 N PERCALE TER"/>
    <s v="DUNNELLON FL 34433"/>
  </r>
  <r>
    <x v="4254"/>
    <s v="18E17S320020  01510 0020"/>
    <s v="7492"/>
    <s v="PINE RIDGE UNIT 2"/>
    <s v="0100"/>
    <s v="Single Family Residential"/>
    <s v="12"/>
    <s v="18S"/>
    <s v="17E"/>
    <s v="3.0 TO 5.0 ACRES MED"/>
    <x v="0"/>
    <n v="124079"/>
    <n v="2.85"/>
    <s v="0000"/>
    <n v="4904"/>
    <s v="N"/>
    <x v="192"/>
    <s v="AVE"/>
    <m/>
    <s v="BEVERLY HILLS"/>
    <m/>
    <s v="PINE RIDGE UNIT 2 PB 8 PG 37 LOT 2 BLK 151"/>
    <n v="231894"/>
    <n v="29050"/>
    <n v="202844"/>
    <n v="189890"/>
    <n v="164890"/>
    <x v="0"/>
    <x v="628"/>
    <n v="29300"/>
    <n v="1028"/>
    <n v="1557"/>
    <x v="1"/>
    <s v="WARRANTY DEED"/>
    <n v="1"/>
    <x v="13"/>
    <x v="1"/>
    <x v="0"/>
    <m/>
    <n v="1879"/>
    <n v="32"/>
    <x v="0"/>
    <x v="0"/>
    <n v="2617"/>
    <m/>
    <m/>
    <m/>
    <m/>
    <s v="LIEBMANN WOLFGANG K"/>
    <s v="ZIMMAN ROBERTA"/>
    <s v="4904 N SACRAMONTO AVE"/>
    <s v="BEVERLY HILLS FL 34465"/>
  </r>
  <r>
    <x v="4255"/>
    <s v="18E17S320020  01520 0020"/>
    <s v="7492"/>
    <s v="PINE RIDGE UNIT 2"/>
    <s v="0000"/>
    <s v="Vacant Residential"/>
    <s v="12"/>
    <s v="18S"/>
    <s v="17E"/>
    <s v="3.0 TO 5.0 ACRES MED"/>
    <x v="1"/>
    <n v="124224"/>
    <n v="2.85"/>
    <s v="0000"/>
    <n v="4584"/>
    <s v="N"/>
    <x v="192"/>
    <s v="AVE"/>
    <m/>
    <s v="BEVERLY HILLS"/>
    <m/>
    <s v="PINE RIDGE UNIT 2 PB 8 PG 37 LOT 2 BLK 152"/>
    <n v="29090"/>
    <n v="29090"/>
    <n v="0"/>
    <n v="29090"/>
    <n v="29090"/>
    <x v="1"/>
    <x v="586"/>
    <n v="27000"/>
    <n v="1007"/>
    <n v="135"/>
    <x v="1"/>
    <s v="WARRANTY DEED"/>
    <m/>
    <x v="6"/>
    <x v="2"/>
    <x v="2"/>
    <m/>
    <m/>
    <m/>
    <x v="2"/>
    <x v="1"/>
    <n v="0"/>
    <m/>
    <m/>
    <m/>
    <m/>
    <s v="YANG ANDREW C"/>
    <s v="YANG SHIRLEY W"/>
    <s v="556 PLATT CIR"/>
    <s v="EL DORADO HILLS CA 95762"/>
  </r>
  <r>
    <x v="4256"/>
    <s v="18E17S320020  01530 0060"/>
    <s v="7492"/>
    <s v="PINE RIDGE UNIT 2"/>
    <s v="0100"/>
    <s v="Single Family Residential"/>
    <s v="12"/>
    <s v="18S"/>
    <s v="17E"/>
    <s v="3.0 TO 5.0 ACRES MED"/>
    <x v="0"/>
    <n v="120000"/>
    <n v="2.75"/>
    <s v="0000"/>
    <n v="4354"/>
    <s v="N"/>
    <x v="193"/>
    <s v="DR"/>
    <m/>
    <s v="BEVERLY HILLS"/>
    <m/>
    <s v="PINE RIDGE UNIT 2 PB 8 PG 37 LOT 6 BLK 153"/>
    <n v="225978"/>
    <n v="28100"/>
    <n v="197878"/>
    <n v="174872"/>
    <n v="149872"/>
    <x v="0"/>
    <x v="537"/>
    <n v="16000"/>
    <n v="1293"/>
    <n v="530"/>
    <x v="1"/>
    <s v="WARRANTY DEED"/>
    <n v="1"/>
    <x v="11"/>
    <x v="1"/>
    <x v="0"/>
    <m/>
    <n v="2145"/>
    <n v="32"/>
    <x v="0"/>
    <x v="0"/>
    <n v="3083"/>
    <m/>
    <m/>
    <m/>
    <m/>
    <s v="COLWELL EDWARD M"/>
    <s v="COLWELL DOROTHEA M"/>
    <s v="4354 N DODGE CITY DR"/>
    <s v="BEVERLY HILLS FL 34465"/>
  </r>
  <r>
    <x v="4257"/>
    <s v="18E17S320020  01530 0080"/>
    <s v="7492"/>
    <s v="PINE RIDGE UNIT 2"/>
    <s v="0000"/>
    <s v="Vacant Residential"/>
    <s v="12"/>
    <s v="18S"/>
    <s v="17E"/>
    <s v="3.0 TO 5.0 ACRES MED"/>
    <x v="1"/>
    <n v="119866"/>
    <n v="2.75"/>
    <s v="0000"/>
    <n v="4392"/>
    <s v="N"/>
    <x v="193"/>
    <s v="DR"/>
    <m/>
    <s v="BEVERLY HILLS"/>
    <m/>
    <s v="PINE RIDGE UNIT 2 PB 8 PG 37 LOT 8 BLK 153"/>
    <n v="28070"/>
    <n v="28070"/>
    <n v="0"/>
    <n v="28070"/>
    <n v="28070"/>
    <x v="1"/>
    <x v="1305"/>
    <n v="46500"/>
    <n v="2892"/>
    <n v="2213"/>
    <x v="1"/>
    <s v="WARRANTY DEED"/>
    <m/>
    <x v="6"/>
    <x v="2"/>
    <x v="2"/>
    <m/>
    <m/>
    <m/>
    <x v="2"/>
    <x v="1"/>
    <n v="0"/>
    <m/>
    <m/>
    <m/>
    <m/>
    <s v="CHILCOTE DELORES ANN"/>
    <m/>
    <s v="7959 TELEGRAPH RD TRLR 144"/>
    <s v="SEVERN MD 21144 1844"/>
  </r>
  <r>
    <x v="4258"/>
    <s v="18E17S320020  01540 0010"/>
    <s v="7492"/>
    <s v="PINE RIDGE UNIT 2"/>
    <s v="0000"/>
    <s v="Vacant Residential"/>
    <s v="12"/>
    <s v="18S"/>
    <s v="17E"/>
    <s v="3.0 TO 5.0 ACRES MED"/>
    <x v="1"/>
    <n v="119866"/>
    <n v="2.75"/>
    <s v="0000"/>
    <n v="6378"/>
    <s v="W"/>
    <x v="13"/>
    <s v="PL"/>
    <m/>
    <s v="BEVERLY HILLS"/>
    <m/>
    <s v="PINE RIDGE UNIT 2 PB 8 PG 37 LOT 1 BLK 154"/>
    <n v="28070"/>
    <n v="28070"/>
    <n v="0"/>
    <n v="28070"/>
    <n v="28070"/>
    <x v="1"/>
    <x v="381"/>
    <n v="30300"/>
    <n v="893"/>
    <n v="2141"/>
    <x v="1"/>
    <s v="UNDEFINED"/>
    <m/>
    <x v="6"/>
    <x v="2"/>
    <x v="2"/>
    <m/>
    <m/>
    <m/>
    <x v="2"/>
    <x v="1"/>
    <n v="0"/>
    <m/>
    <m/>
    <m/>
    <m/>
    <s v="DE LISLE M E"/>
    <s v="DE LISLE A"/>
    <s v="SWEELINCKSTRAAT PO BOX 1186"/>
    <s v=" DUTCH CARIBBEAN"/>
  </r>
  <r>
    <x v="4259"/>
    <s v="18E17S320020  01520 0040"/>
    <s v="7492"/>
    <s v="PINE RIDGE UNIT 2"/>
    <s v="0100"/>
    <s v="Single Family Residential"/>
    <s v="12"/>
    <s v="18S"/>
    <s v="17E"/>
    <s v="3.0 TO 5.0 ACRES MED"/>
    <x v="0"/>
    <n v="122793"/>
    <n v="2.82"/>
    <s v="0000"/>
    <n v="4470"/>
    <s v="N"/>
    <x v="192"/>
    <s v="AVE"/>
    <m/>
    <s v="BEVERLY HILLS"/>
    <m/>
    <s v="PINE RIDGE UNIT 2 PB 8 PG 37 LOT 4 BLK 152"/>
    <n v="192161"/>
    <n v="28750"/>
    <n v="163411"/>
    <n v="138120"/>
    <n v="113120"/>
    <x v="0"/>
    <x v="1306"/>
    <n v="22800"/>
    <n v="788"/>
    <n v="61"/>
    <x v="1"/>
    <s v="WARRANTY DEED"/>
    <n v="1"/>
    <x v="1"/>
    <x v="1"/>
    <x v="0"/>
    <m/>
    <n v="1875"/>
    <n v="32"/>
    <x v="1"/>
    <x v="0"/>
    <n v="2620"/>
    <m/>
    <m/>
    <m/>
    <m/>
    <s v="PAGE JAMES H"/>
    <s v="PAGE LYNN C"/>
    <s v="4470 N SACRAMENTO AVE"/>
    <s v="BEVERLY HILLS FL 34465 4419"/>
  </r>
  <r>
    <x v="4260"/>
    <s v="18E17S320020  01610 0030"/>
    <s v="7492"/>
    <s v="PINE RIDGE UNIT 2"/>
    <s v="0100"/>
    <s v="Single Family Residential"/>
    <s v="12"/>
    <s v="18S"/>
    <s v="17E"/>
    <s v="3.0 TO 5.0 ACRES MED"/>
    <x v="0"/>
    <n v="138488"/>
    <n v="3.18"/>
    <s v="0000"/>
    <n v="4301"/>
    <s v="N"/>
    <x v="193"/>
    <s v="DR"/>
    <m/>
    <s v="BEVERLY HILLS"/>
    <m/>
    <s v="PINE RIDGE UNIT 2 PB 8 PG 37 LOT 3 BLK 161"/>
    <n v="229483"/>
    <n v="32430"/>
    <n v="197053"/>
    <n v="229483"/>
    <n v="204483"/>
    <x v="0"/>
    <x v="15"/>
    <n v="27500"/>
    <n v="2634"/>
    <n v="1464"/>
    <x v="1"/>
    <s v="WARRANTY DEED"/>
    <n v="1"/>
    <x v="41"/>
    <x v="1"/>
    <x v="0"/>
    <m/>
    <n v="1681"/>
    <n v="32"/>
    <x v="1"/>
    <x v="0"/>
    <n v="2497"/>
    <m/>
    <m/>
    <m/>
    <m/>
    <s v="ZOPPETTI STACI LYNN"/>
    <m/>
    <s v="4301 N DODGE CITY DR"/>
    <s v="BEVERLY HILLS FL 34465"/>
  </r>
  <r>
    <x v="4261"/>
    <s v="18E17S320020  01700 0090"/>
    <s v="7492"/>
    <s v="PINE RIDGE UNIT 2"/>
    <s v="0000"/>
    <s v="Vacant Residential"/>
    <s v="18"/>
    <s v="18S"/>
    <s v="18E"/>
    <s v="3.0 TO 5.0 ACRES MED"/>
    <x v="1"/>
    <n v="120000"/>
    <n v="2.75"/>
    <s v="0000"/>
    <n v="3184"/>
    <s v="N"/>
    <x v="195"/>
    <s v="DR"/>
    <m/>
    <s v="BEVERLY HILLS"/>
    <m/>
    <s v="PINE RIDGE UNIT 2 PB 8 PG 37 LOT 9 BLK 170"/>
    <n v="28100"/>
    <n v="28100"/>
    <n v="0"/>
    <n v="28100"/>
    <n v="28100"/>
    <x v="1"/>
    <x v="23"/>
    <m/>
    <m/>
    <m/>
    <x v="2"/>
    <m/>
    <m/>
    <x v="6"/>
    <x v="2"/>
    <x v="2"/>
    <m/>
    <m/>
    <m/>
    <x v="2"/>
    <x v="1"/>
    <n v="0"/>
    <m/>
    <m/>
    <m/>
    <m/>
    <s v="HUGUES JACQUES A"/>
    <m/>
    <s v="4 AVENUE DU PARC"/>
    <s v=" 78830 FRANCE"/>
  </r>
  <r>
    <x v="4262"/>
    <s v="18E17S320020  02110 0020"/>
    <s v="7492"/>
    <s v="PINE RIDGE UNIT 2"/>
    <s v="0100"/>
    <s v="Single Family Residential"/>
    <s v="18"/>
    <s v="18S"/>
    <s v="18E"/>
    <s v="3.0 TO 5.0 ACRES MED"/>
    <x v="0"/>
    <n v="273893"/>
    <n v="6.29"/>
    <s v="0000"/>
    <n v="5621"/>
    <s v="W"/>
    <x v="187"/>
    <s v="DR"/>
    <m/>
    <s v="BEVERLY HILLS"/>
    <m/>
    <s v="PINE RIDGE UNIT 2 PB 8 PG 37 LOT 2 BLK 211"/>
    <n v="271949"/>
    <n v="81110"/>
    <n v="190839"/>
    <n v="184046"/>
    <n v="159046"/>
    <x v="0"/>
    <x v="1307"/>
    <n v="56100"/>
    <n v="2906"/>
    <n v="1502"/>
    <x v="0"/>
    <s v="SAME FAMILY/DEED FOL"/>
    <n v="2"/>
    <x v="25"/>
    <x v="1"/>
    <x v="1"/>
    <m/>
    <n v="2002"/>
    <n v="32"/>
    <x v="1"/>
    <x v="0"/>
    <n v="2884"/>
    <m/>
    <m/>
    <m/>
    <m/>
    <s v="BROWN RICHARD T"/>
    <s v="KNOWLES ROCHELLE M"/>
    <s v="PO BOX 1239"/>
    <s v="LECANTO FL 34460"/>
  </r>
  <r>
    <x v="4263"/>
    <s v="18E17S320020  02110 0050"/>
    <s v="7492"/>
    <s v="PINE RIDGE UNIT 2"/>
    <s v="0100"/>
    <s v="Single Family Residential"/>
    <s v="18"/>
    <s v="18S"/>
    <s v="18E"/>
    <s v="3.0 TO 5.0 ACRES MED"/>
    <x v="0"/>
    <n v="248983"/>
    <n v="5.72"/>
    <s v="0000"/>
    <n v="5411"/>
    <s v="W"/>
    <x v="187"/>
    <s v="DR"/>
    <m/>
    <s v="BEVERLY HILLS"/>
    <m/>
    <s v="PINE RIDGE UNIT 2 PB 8 PG 37 LOT 5 BLK 211"/>
    <n v="258330"/>
    <n v="73740"/>
    <n v="184590"/>
    <n v="158687"/>
    <n v="133187"/>
    <x v="0"/>
    <x v="23"/>
    <m/>
    <m/>
    <m/>
    <x v="2"/>
    <m/>
    <n v="1"/>
    <x v="33"/>
    <x v="0"/>
    <x v="0"/>
    <m/>
    <n v="2103"/>
    <n v="32"/>
    <x v="1"/>
    <x v="0"/>
    <n v="3039"/>
    <m/>
    <m/>
    <m/>
    <m/>
    <s v="MCGUIRE MARIANNE"/>
    <m/>
    <s v="5411 W BONANZA DR"/>
    <s v="BEVERLY HILLS FL 34465 4472"/>
  </r>
  <r>
    <x v="4264"/>
    <s v="18E17S320020  02130 0010"/>
    <s v="7492"/>
    <s v="PINE RIDGE UNIT 2"/>
    <s v="0100"/>
    <s v="Single Family Residential"/>
    <s v="18"/>
    <s v="18S"/>
    <s v="18E"/>
    <s v="3.0 TO 5.0 ACRES MED"/>
    <x v="0"/>
    <n v="244906"/>
    <n v="5.62"/>
    <s v="0000"/>
    <n v="3839"/>
    <s v="N"/>
    <x v="197"/>
    <s v="TER"/>
    <m/>
    <s v="BEVERLY HILLS"/>
    <m/>
    <s v="PINE RIDGE UNIT 2 PB 8 PG 37 LOT 1 BLK 213"/>
    <n v="293252"/>
    <n v="72530"/>
    <n v="220722"/>
    <n v="214369"/>
    <n v="189369"/>
    <x v="0"/>
    <x v="308"/>
    <n v="195000"/>
    <n v="1154"/>
    <n v="1538"/>
    <x v="0"/>
    <s v="UNDEFINED"/>
    <n v="1"/>
    <x v="16"/>
    <x v="5"/>
    <x v="1"/>
    <m/>
    <n v="2643"/>
    <n v="32"/>
    <x v="0"/>
    <x v="0"/>
    <n v="3752"/>
    <m/>
    <m/>
    <m/>
    <m/>
    <s v="KELLY DONN K"/>
    <s v="KELLY ANN M"/>
    <s v="3839 N PALOMINO TER"/>
    <s v="BEVERLY HILLS FL 34465 4459"/>
  </r>
  <r>
    <x v="4265"/>
    <s v="18E17S320020  02190 0020"/>
    <s v="7492"/>
    <s v="PINE RIDGE UNIT 2"/>
    <s v="0100"/>
    <s v="Single Family Residential"/>
    <s v="17"/>
    <s v="18S"/>
    <s v="18E"/>
    <s v="3.0 TO 5.0 ACRES MED"/>
    <x v="0"/>
    <n v="123400"/>
    <n v="2.83"/>
    <s v="0000"/>
    <n v="4417"/>
    <s v="W"/>
    <x v="187"/>
    <s v="DR"/>
    <m/>
    <s v="BEVERLY HILLS"/>
    <m/>
    <s v="PINE RIDGE UNIT 2 PB 8 PG 37 LOT 2 BLK 219"/>
    <n v="28900"/>
    <n v="28900"/>
    <n v="0"/>
    <n v="28900"/>
    <n v="28900"/>
    <x v="0"/>
    <x v="1308"/>
    <n v="43500"/>
    <n v="2868"/>
    <n v="2175"/>
    <x v="1"/>
    <s v="WARRANTY DEED"/>
    <n v="1"/>
    <x v="31"/>
    <x v="1"/>
    <x v="0"/>
    <m/>
    <n v="1763"/>
    <n v="32"/>
    <x v="1"/>
    <x v="0"/>
    <n v="2328"/>
    <m/>
    <m/>
    <m/>
    <m/>
    <s v="SHANK MICHAEL E"/>
    <s v="SHANK ANNE C"/>
    <s v="4417 W BONANZA DR"/>
    <s v="BEVERLY HILLS FL 34465"/>
  </r>
  <r>
    <x v="4266"/>
    <s v="18E17S320020  01520 0060"/>
    <s v="7492"/>
    <s v="PINE RIDGE UNIT 2"/>
    <s v="0100"/>
    <s v="Single Family Residential"/>
    <s v="12"/>
    <s v="18S"/>
    <s v="17E"/>
    <s v="3.0 TO 5.0 ACRES MED"/>
    <x v="0"/>
    <n v="121361"/>
    <n v="2.79"/>
    <s v="0000"/>
    <n v="4344"/>
    <s v="N"/>
    <x v="192"/>
    <s v="AVE"/>
    <m/>
    <s v="BEVERLY HILLS"/>
    <m/>
    <s v="PINE RIDGE UNIT 2 PB 8 PG 37 LOT 6 BLK 152"/>
    <n v="363254"/>
    <n v="28420"/>
    <n v="334834"/>
    <n v="288555"/>
    <n v="263555"/>
    <x v="0"/>
    <x v="705"/>
    <n v="440000"/>
    <n v="3138"/>
    <n v="1498"/>
    <x v="0"/>
    <s v="WARRANTY DEED"/>
    <n v="1"/>
    <x v="23"/>
    <x v="0"/>
    <x v="1"/>
    <m/>
    <n v="3697"/>
    <n v="32"/>
    <x v="0"/>
    <x v="0"/>
    <n v="5284"/>
    <m/>
    <m/>
    <m/>
    <m/>
    <s v="DEWAN DARYL JAMES"/>
    <s v="ANDREWS JOY M"/>
    <s v="4344 N SACRAMERTO AVE"/>
    <s v="BEVERLY HILLS FL 34465"/>
  </r>
  <r>
    <x v="4267"/>
    <s v="18E17S320020  01710 0110"/>
    <s v="7492"/>
    <s v="PINE RIDGE UNIT 2"/>
    <s v="0000"/>
    <s v="Vacant Residential"/>
    <s v="18"/>
    <s v="18S"/>
    <s v="18E"/>
    <s v="3.0 TO 5.0 ACRES MED"/>
    <x v="1"/>
    <n v="120000"/>
    <n v="2.75"/>
    <s v="0000"/>
    <n v="3399"/>
    <s v="N"/>
    <x v="195"/>
    <s v="DR"/>
    <m/>
    <s v="BEVERLY HILLS"/>
    <m/>
    <s v="PINE RIDGE UNIT 2 PB 8 PG 37 LOT 11 BLK 171"/>
    <n v="28100"/>
    <n v="28100"/>
    <n v="0"/>
    <n v="28100"/>
    <n v="28100"/>
    <x v="1"/>
    <x v="828"/>
    <n v="19200"/>
    <n v="536"/>
    <n v="680"/>
    <x v="1"/>
    <s v="FROM DEVELOPERS"/>
    <m/>
    <x v="6"/>
    <x v="2"/>
    <x v="2"/>
    <m/>
    <m/>
    <m/>
    <x v="2"/>
    <x v="1"/>
    <n v="0"/>
    <m/>
    <m/>
    <m/>
    <m/>
    <s v="AESCHLIMANN DORIS"/>
    <m/>
    <s v="IM POMERNGUT D 4"/>
    <s v=" 4800 SWITZERLAND"/>
  </r>
  <r>
    <x v="4268"/>
    <s v="18E17S320020  01630 0120"/>
    <s v="7492"/>
    <s v="PINE RIDGE UNIT 2"/>
    <s v="0100"/>
    <s v="Single Family Residential"/>
    <s v="13"/>
    <s v="18S"/>
    <s v="17E"/>
    <s v="3.0 TO 5.0 ACRES MED"/>
    <x v="0"/>
    <n v="120456"/>
    <n v="2.77"/>
    <s v="0000"/>
    <n v="3747"/>
    <s v="N"/>
    <x v="189"/>
    <s v="DR"/>
    <m/>
    <s v="BEVERLY HILLS"/>
    <m/>
    <s v="PINE RIDGE UNIT 2 PB 8 PG 37 LOT 12 BLK 163"/>
    <n v="324559"/>
    <n v="28210"/>
    <n v="296349"/>
    <n v="280322"/>
    <n v="255322"/>
    <x v="0"/>
    <x v="436"/>
    <n v="306000"/>
    <n v="2324"/>
    <n v="642"/>
    <x v="0"/>
    <s v="WARRANTY DEED"/>
    <n v="1"/>
    <x v="0"/>
    <x v="0"/>
    <x v="0"/>
    <n v="1"/>
    <n v="2463"/>
    <n v="32"/>
    <x v="0"/>
    <x v="0"/>
    <n v="4179"/>
    <m/>
    <m/>
    <m/>
    <m/>
    <s v="MCDERMOTT DAVID J"/>
    <s v="MCDERMOTT LISA M"/>
    <s v="3747 N BUCKHORN DR"/>
    <s v="BEVERLY HILLS FL 34465"/>
  </r>
  <r>
    <x v="4269"/>
    <s v="18E17S320020  01470 0030"/>
    <s v="7492"/>
    <s v="PINE RIDGE UNIT 2"/>
    <s v="0000"/>
    <s v="Vacant Residential"/>
    <s v="12"/>
    <s v="18S"/>
    <s v="17E"/>
    <s v="3.0 TO 5.0 ACRES MED"/>
    <x v="1"/>
    <n v="126431"/>
    <n v="2.9"/>
    <s v="0000"/>
    <n v="4753"/>
    <s v="N"/>
    <x v="188"/>
    <s v="TER"/>
    <m/>
    <s v="BEVERLY HILLS"/>
    <m/>
    <s v="PINE RIDGE UNIT 2 PB 8 PG 37 LOT 3 BLK 147 "/>
    <n v="29610"/>
    <n v="29610"/>
    <n v="0"/>
    <n v="29610"/>
    <n v="29610"/>
    <x v="1"/>
    <x v="281"/>
    <n v="42000"/>
    <n v="2608"/>
    <n v="7"/>
    <x v="1"/>
    <s v="WARRANTY DEED"/>
    <m/>
    <x v="6"/>
    <x v="2"/>
    <x v="2"/>
    <m/>
    <m/>
    <m/>
    <x v="2"/>
    <x v="1"/>
    <n v="0"/>
    <m/>
    <m/>
    <m/>
    <m/>
    <s v="GRIMSLEY THOMAS W TRUSTEE &amp;"/>
    <s v="MARIE J GRIMSLEY TRUSTEE"/>
    <s v="6031 W CORRAL PL"/>
    <s v="BEVERLY HILLS FL 34465"/>
  </r>
  <r>
    <x v="4270"/>
    <s v="18E17S320020  01530 0030"/>
    <s v="7492"/>
    <s v="PINE RIDGE UNIT 2"/>
    <s v="0100"/>
    <s v="Single Family Residential"/>
    <s v="12"/>
    <s v="18S"/>
    <s v="17E"/>
    <s v="3.0 TO 5.0 ACRES MED"/>
    <x v="0"/>
    <n v="120000"/>
    <n v="2.75"/>
    <s v="0000"/>
    <n v="4363"/>
    <s v="N"/>
    <x v="192"/>
    <s v="AVE"/>
    <m/>
    <s v="BEVERLY HILLS"/>
    <m/>
    <s v="PINE RIDGE UNIT 2 PB 8 PG 37 LOT 3 BLK 153"/>
    <n v="291416"/>
    <n v="28100"/>
    <n v="263316"/>
    <n v="267268"/>
    <n v="242268"/>
    <x v="0"/>
    <x v="1309"/>
    <n v="227500"/>
    <n v="2669"/>
    <n v="1394"/>
    <x v="0"/>
    <s v="TO OR FROM BANKS/LOAN CO."/>
    <n v="1"/>
    <x v="24"/>
    <x v="1"/>
    <x v="0"/>
    <n v="1"/>
    <n v="1174"/>
    <n v="32"/>
    <x v="0"/>
    <x v="0"/>
    <n v="4478"/>
    <m/>
    <m/>
    <m/>
    <m/>
    <s v="ALVINO GARY J"/>
    <s v="ALVINO MARY ANN"/>
    <s v="4363 N SACRAMENTO AVE"/>
    <s v="BEVERLY HILLS FL 34465"/>
  </r>
  <r>
    <x v="4271"/>
    <s v="18E17S320020  01530 0040"/>
    <s v="7492"/>
    <s v="PINE RIDGE UNIT 2"/>
    <s v="0100"/>
    <s v="Single Family Residential"/>
    <s v="12"/>
    <s v="18S"/>
    <s v="17E"/>
    <s v="3.0 TO 5.0 ACRES MED"/>
    <x v="0"/>
    <n v="119866"/>
    <n v="2.75"/>
    <s v="0000"/>
    <n v="4309"/>
    <s v="N"/>
    <x v="192"/>
    <s v="AVE"/>
    <m/>
    <s v="BEVERLY HILLS"/>
    <m/>
    <s v="PINE RIDGE UNIT 2 PB 8 PG 37 LOT 4 BLK 153"/>
    <n v="257174"/>
    <n v="28070"/>
    <n v="229104"/>
    <n v="204357"/>
    <n v="179357"/>
    <x v="0"/>
    <x v="196"/>
    <n v="162000"/>
    <n v="1527"/>
    <n v="1493"/>
    <x v="0"/>
    <s v="WARRANTY DEED"/>
    <n v="1"/>
    <x v="14"/>
    <x v="1"/>
    <x v="0"/>
    <n v="1"/>
    <n v="2589"/>
    <n v="32"/>
    <x v="0"/>
    <x v="0"/>
    <n v="2968"/>
    <m/>
    <m/>
    <m/>
    <m/>
    <s v="DUNKIN DAVID W"/>
    <s v="DUNKIN TRACIE A"/>
    <s v="4309 N SACRAMENTO AVE"/>
    <s v="BEVERLY HILLS FL 34465 4422"/>
  </r>
  <r>
    <x v="4272"/>
    <s v="18E17S320020  01690 0010"/>
    <s v="7492"/>
    <s v="PINE RIDGE UNIT 2"/>
    <s v="0000"/>
    <s v="Vacant Residential"/>
    <s v="13"/>
    <s v="18S"/>
    <s v="17E"/>
    <s v="3.0 TO 5.0 ACRES MED"/>
    <x v="1"/>
    <n v="136424"/>
    <n v="3.13"/>
    <s v="0000"/>
    <n v="3433"/>
    <s v="N"/>
    <x v="84"/>
    <s v="DR"/>
    <m/>
    <s v="BEVERLY HILLS"/>
    <m/>
    <s v="PINE RIDGE UNIT 2 PB 8 PG 37 LOT 1 BLK 169"/>
    <n v="31950"/>
    <n v="31950"/>
    <n v="0"/>
    <n v="31950"/>
    <n v="31950"/>
    <x v="1"/>
    <x v="23"/>
    <m/>
    <m/>
    <m/>
    <x v="2"/>
    <m/>
    <m/>
    <x v="6"/>
    <x v="2"/>
    <x v="2"/>
    <m/>
    <m/>
    <m/>
    <x v="2"/>
    <x v="1"/>
    <n v="0"/>
    <m/>
    <m/>
    <m/>
    <m/>
    <s v="WUNDERLICH KARIN"/>
    <m/>
    <s v="HAYNSTRASSE 2"/>
    <s v=" 20249 WEST GERMANY"/>
  </r>
  <r>
    <x v="4273"/>
    <s v="18E17S320020  01530 0050"/>
    <s v="7492"/>
    <s v="PINE RIDGE UNIT 2"/>
    <s v="0100"/>
    <s v="Single Family Residential"/>
    <s v="12"/>
    <s v="18S"/>
    <s v="17E"/>
    <s v="3.0 TO 5.0 ACRES MED"/>
    <x v="0"/>
    <n v="113798"/>
    <n v="2.61"/>
    <s v="0000"/>
    <n v="4310"/>
    <s v="N"/>
    <x v="193"/>
    <s v="DR"/>
    <m/>
    <s v="BEVERLY HILLS"/>
    <m/>
    <s v="PINE RIDGE UNIT 2 PB 8 PG 37 LOT 5 BLK 153"/>
    <n v="340116"/>
    <n v="26650"/>
    <n v="313466"/>
    <n v="155504"/>
    <n v="130504"/>
    <x v="0"/>
    <x v="148"/>
    <n v="32500"/>
    <n v="1594"/>
    <n v="210"/>
    <x v="1"/>
    <s v="WARRANTY DEED"/>
    <n v="1"/>
    <x v="0"/>
    <x v="0"/>
    <x v="1"/>
    <m/>
    <n v="3050"/>
    <n v="32"/>
    <x v="0"/>
    <x v="0"/>
    <n v="4200"/>
    <m/>
    <m/>
    <m/>
    <m/>
    <s v="BONSALL DAVID M"/>
    <s v="BONSALL JOANN K"/>
    <s v="4310 N DODGE CITY DR"/>
    <s v="BEVERLY HILLS FL 34465"/>
  </r>
  <r>
    <x v="4274"/>
    <s v="18E17S320020  01480 0070"/>
    <s v="7492"/>
    <s v="PINE RIDGE UNIT 2"/>
    <s v="0100"/>
    <s v="Single Family Residential"/>
    <s v="12"/>
    <s v="18S"/>
    <s v="17E"/>
    <s v="3.0 TO 5.0 ACRES MED"/>
    <x v="0"/>
    <n v="120000"/>
    <n v="2.75"/>
    <s v="0000"/>
    <n v="4818"/>
    <s v="N"/>
    <x v="188"/>
    <s v="TER"/>
    <m/>
    <s v="BEVERLY HILLS"/>
    <m/>
    <s v="PINE RIDGE UNIT 2 PB 8 PG 37 LOT 7 BLK 148"/>
    <n v="435882"/>
    <n v="28100"/>
    <n v="407782"/>
    <n v="343037"/>
    <n v="318037"/>
    <x v="0"/>
    <x v="596"/>
    <n v="546900"/>
    <n v="3106"/>
    <n v="1361"/>
    <x v="0"/>
    <s v="WARRANTY DEED"/>
    <n v="2"/>
    <x v="0"/>
    <x v="1"/>
    <x v="4"/>
    <n v="2"/>
    <n v="4452"/>
    <n v="32"/>
    <x v="0"/>
    <x v="0"/>
    <n v="6038"/>
    <m/>
    <m/>
    <m/>
    <m/>
    <s v="EDMISTER BARBARA K"/>
    <s v="SMITH MARYANN"/>
    <s v="4818 N VALLEY TER"/>
    <s v="BEVERLY HILLS FL 34465"/>
  </r>
  <r>
    <x v="4275"/>
    <s v="18E17S320020  01490 0050"/>
    <s v="7492"/>
    <s v="PINE RIDGE UNIT 2"/>
    <s v="0100"/>
    <s v="Single Family Residential"/>
    <s v="12"/>
    <s v="18S"/>
    <s v="17E"/>
    <s v="3.0 TO 5.0 ACRES MED"/>
    <x v="0"/>
    <n v="119866"/>
    <n v="2.75"/>
    <s v="0000"/>
    <n v="6271"/>
    <s v="W"/>
    <x v="13"/>
    <s v="PL"/>
    <m/>
    <s v="BEVERLY HILLS"/>
    <m/>
    <s v="PINE RIDGE UNIT 2 PB 8 PG 37 LOT 5 BLK 149"/>
    <n v="390878"/>
    <n v="28070"/>
    <n v="362808"/>
    <n v="322378"/>
    <n v="297378"/>
    <x v="0"/>
    <x v="276"/>
    <n v="325000"/>
    <n v="2398"/>
    <n v="1823"/>
    <x v="0"/>
    <s v="TO OR FROM BANKS/LOAN CO."/>
    <n v="1"/>
    <x v="0"/>
    <x v="0"/>
    <x v="1"/>
    <n v="1"/>
    <n v="4095"/>
    <n v="32"/>
    <x v="0"/>
    <x v="0"/>
    <n v="5422"/>
    <m/>
    <m/>
    <m/>
    <m/>
    <s v="TELEMAQUE CARLO"/>
    <s v="TELEMAQUE  YVES C"/>
    <s v="6271 W CORRAL PLACE"/>
    <s v="BEVERLY HILLS FL 34465"/>
  </r>
  <r>
    <x v="4276"/>
    <s v="18E17S320020  01490 0060"/>
    <s v="7492"/>
    <s v="PINE RIDGE UNIT 2"/>
    <s v="0100"/>
    <s v="Single Family Residential"/>
    <s v="12"/>
    <s v="18S"/>
    <s v="17E"/>
    <s v="3.0 TO 5.0 ACRES MED"/>
    <x v="0"/>
    <n v="120000"/>
    <n v="2.75"/>
    <s v="0000"/>
    <n v="4754"/>
    <s v="N"/>
    <x v="191"/>
    <s v="TER"/>
    <m/>
    <s v="BEVERLY HILLS"/>
    <m/>
    <s v="PINE RIDGE UNIT 2 PB 8 PG 37 LOT 6 BLK 149"/>
    <n v="400221"/>
    <n v="28100"/>
    <n v="372121"/>
    <n v="333204"/>
    <n v="308204"/>
    <x v="0"/>
    <x v="957"/>
    <n v="427500"/>
    <n v="2889"/>
    <n v="539"/>
    <x v="0"/>
    <s v="WARRANTY DEED"/>
    <n v="1"/>
    <x v="5"/>
    <x v="1"/>
    <x v="0"/>
    <n v="1"/>
    <n v="3798"/>
    <n v="32"/>
    <x v="0"/>
    <x v="0"/>
    <n v="6307"/>
    <m/>
    <m/>
    <m/>
    <m/>
    <s v="DOELKER TIMOTHY"/>
    <s v="DOELKER CHERYL"/>
    <s v="4754 N NEVADA TER"/>
    <s v="BEVERLY HILLS FL 34465"/>
  </r>
  <r>
    <x v="4277"/>
    <s v="18E17S320020  01500 0040"/>
    <s v="7492"/>
    <s v="PINE RIDGE UNIT 2"/>
    <s v="0100"/>
    <s v="Single Family Residential"/>
    <s v="12"/>
    <s v="18S"/>
    <s v="17E"/>
    <s v="3.0 TO 5.0 ACRES MED"/>
    <x v="0"/>
    <n v="121848"/>
    <n v="2.8"/>
    <s v="0000"/>
    <n v="4923"/>
    <s v="N"/>
    <x v="188"/>
    <s v="TER"/>
    <m/>
    <s v="BEVERLY HILLS"/>
    <m/>
    <s v="PINE RIDGE UNIT 2 PB 8 PG 37 LOT 4 BLK 150"/>
    <n v="206905"/>
    <n v="28530"/>
    <n v="178375"/>
    <n v="159133"/>
    <n v="134133"/>
    <x v="0"/>
    <x v="125"/>
    <n v="172500"/>
    <n v="1670"/>
    <n v="57"/>
    <x v="0"/>
    <s v="WARRANTY DEED"/>
    <n v="1"/>
    <x v="11"/>
    <x v="1"/>
    <x v="0"/>
    <m/>
    <n v="1977"/>
    <n v="32"/>
    <x v="1"/>
    <x v="0"/>
    <n v="2998"/>
    <m/>
    <m/>
    <m/>
    <m/>
    <s v="GIANNONE ALFRED E"/>
    <s v="LYON JUDITH"/>
    <s v="4923 N VALLEY TER"/>
    <s v="BEVERLY HILLS FL 34465 4429"/>
  </r>
  <r>
    <x v="4278"/>
    <s v="18E17S320020  01510 0050"/>
    <s v="7492"/>
    <s v="PINE RIDGE UNIT 2"/>
    <s v="0000"/>
    <s v="Vacant Residential"/>
    <s v="12"/>
    <s v="18S"/>
    <s v="17E"/>
    <s v="3.0 TO 5.0 ACRES MED"/>
    <x v="1"/>
    <n v="130829"/>
    <n v="3"/>
    <s v="0000"/>
    <n v="6471"/>
    <s v="W"/>
    <x v="13"/>
    <s v="PL"/>
    <m/>
    <s v="BEVERLY HILLS"/>
    <m/>
    <s v="PINE RIDGE UNIT 2 PB 8 PG 37 LOT 5 BLK 151"/>
    <n v="30630"/>
    <n v="30630"/>
    <n v="0"/>
    <n v="30630"/>
    <n v="30630"/>
    <x v="1"/>
    <x v="1049"/>
    <n v="55000"/>
    <n v="3058"/>
    <n v="972"/>
    <x v="1"/>
    <s v="WARRANTY DEED"/>
    <m/>
    <x v="6"/>
    <x v="2"/>
    <x v="2"/>
    <m/>
    <m/>
    <m/>
    <x v="2"/>
    <x v="1"/>
    <n v="0"/>
    <m/>
    <m/>
    <m/>
    <m/>
    <s v="REDLIN TIMOTHY"/>
    <m/>
    <s v="5580 E AVON ST"/>
    <s v="INVERNESS FL 34452"/>
  </r>
  <r>
    <x v="4279"/>
    <s v="18E17S320020  01560 0020"/>
    <s v="7492"/>
    <s v="PINE RIDGE UNIT 2"/>
    <s v="0100"/>
    <s v="Single Family Residential"/>
    <s v="07"/>
    <s v="18S"/>
    <s v="18E"/>
    <s v="3.0 TO 5.0 ACRES MED"/>
    <x v="0"/>
    <n v="243872"/>
    <n v="5.6"/>
    <s v="0000"/>
    <n v="4319"/>
    <s v="N"/>
    <x v="84"/>
    <s v="DR"/>
    <m/>
    <s v="BEVERLY HILLS"/>
    <m/>
    <s v="PINE RIDGE UNIT 2 PB 8 PG 37 LOT 2 BLK 156"/>
    <n v="374687"/>
    <n v="72220"/>
    <n v="302467"/>
    <n v="322349"/>
    <n v="297349"/>
    <x v="0"/>
    <x v="952"/>
    <n v="401900"/>
    <n v="2970"/>
    <n v="475"/>
    <x v="0"/>
    <s v="WARRANTY DEED"/>
    <n v="1"/>
    <x v="22"/>
    <x v="1"/>
    <x v="1"/>
    <m/>
    <n v="2648"/>
    <n v="32"/>
    <x v="0"/>
    <x v="0"/>
    <n v="4065"/>
    <m/>
    <m/>
    <m/>
    <m/>
    <s v="LIPPERT LINDA J"/>
    <s v="AMUNDSON JAMES D"/>
    <s v="4319 N PONY DR"/>
    <s v="BEVERLY HILLS FL 34465"/>
  </r>
  <r>
    <x v="4280"/>
    <s v="18E17S320020  01710 0120"/>
    <s v="7492"/>
    <s v="PINE RIDGE UNIT 2"/>
    <s v="0000"/>
    <s v="Vacant Residential"/>
    <s v="13"/>
    <s v="18S"/>
    <s v="17E"/>
    <s v="3.0 TO 5.0 ACRES MED"/>
    <x v="1"/>
    <n v="119992"/>
    <n v="2.75"/>
    <s v="0000"/>
    <n v="3415"/>
    <s v="N"/>
    <x v="195"/>
    <s v="DR"/>
    <m/>
    <s v="BEVERLY HILLS"/>
    <m/>
    <s v="PINE RIDGE UNIT 2 PB 8 PG 37 LOT 12 BLK 171"/>
    <n v="28100"/>
    <n v="28100"/>
    <n v="0"/>
    <n v="28100"/>
    <n v="28100"/>
    <x v="1"/>
    <x v="828"/>
    <n v="19200"/>
    <n v="535"/>
    <n v="2023"/>
    <x v="1"/>
    <s v="FROM DEVELOPERS"/>
    <m/>
    <x v="6"/>
    <x v="2"/>
    <x v="2"/>
    <m/>
    <m/>
    <m/>
    <x v="2"/>
    <x v="1"/>
    <n v="0"/>
    <m/>
    <m/>
    <m/>
    <m/>
    <s v="AESCHILIMANN TOCHTER DORA"/>
    <m/>
    <s v="POMERNGUT D4"/>
    <s v=" CH 4800 SWITZERLAND"/>
  </r>
  <r>
    <x v="4281"/>
    <s v="18E17S320020  01490 0030"/>
    <s v="7492"/>
    <s v="PINE RIDGE UNIT 2"/>
    <s v="0000"/>
    <s v="Vacant Residential"/>
    <s v="12"/>
    <s v="18S"/>
    <s v="17E"/>
    <s v="3.0 TO 5.0 ACRES MED"/>
    <x v="1"/>
    <n v="120000"/>
    <n v="2.75"/>
    <s v="0000"/>
    <n v="4759"/>
    <s v="N"/>
    <x v="192"/>
    <s v="AVE"/>
    <m/>
    <s v="BEVERLY HILLS"/>
    <m/>
    <s v="PINE RIDGE UNIT 2 PB 8 PG 37 LOT 3 BLK 149"/>
    <n v="28100"/>
    <n v="28100"/>
    <n v="0"/>
    <n v="28100"/>
    <n v="28100"/>
    <x v="1"/>
    <x v="361"/>
    <n v="35000"/>
    <n v="1467"/>
    <n v="1374"/>
    <x v="1"/>
    <s v="FROM DEVELOPERS"/>
    <m/>
    <x v="6"/>
    <x v="2"/>
    <x v="2"/>
    <m/>
    <m/>
    <m/>
    <x v="2"/>
    <x v="1"/>
    <n v="0"/>
    <m/>
    <m/>
    <m/>
    <m/>
    <s v="DELSALTO VICTOR G"/>
    <s v="DELSALTO ANA I"/>
    <s v="38 HIDDEN BROOK DR"/>
    <s v="BROOKFIELD CT 06804"/>
  </r>
  <r>
    <x v="4282"/>
    <s v="18E17S320020  01510 0040"/>
    <s v="7492"/>
    <s v="PINE RIDGE UNIT 2"/>
    <s v="0100"/>
    <s v="Single Family Residential"/>
    <s v="12"/>
    <s v="18S"/>
    <s v="17E"/>
    <s v="3.0 TO 5.0 ACRES MED"/>
    <x v="0"/>
    <n v="122739"/>
    <n v="2.82"/>
    <s v="0000"/>
    <n v="4784"/>
    <s v="N"/>
    <x v="192"/>
    <s v="AVE"/>
    <m/>
    <s v="BEVERLY HILLS"/>
    <m/>
    <s v="PINE RIDGE UNIT 2 PB 8 PG 37 LOT 4 BLK 151"/>
    <n v="334577"/>
    <n v="28740"/>
    <n v="305837"/>
    <n v="334577"/>
    <n v="309577"/>
    <x v="0"/>
    <x v="1310"/>
    <n v="50000"/>
    <n v="2802"/>
    <n v="369"/>
    <x v="1"/>
    <s v="WARRANTY DEED"/>
    <n v="1"/>
    <x v="12"/>
    <x v="1"/>
    <x v="1"/>
    <m/>
    <n v="2706"/>
    <n v="32"/>
    <x v="1"/>
    <x v="0"/>
    <n v="4240"/>
    <m/>
    <m/>
    <m/>
    <m/>
    <s v="BISHOP DAVID K"/>
    <s v="BISHOP DIANA DUNCAN"/>
    <s v="4784 N SACRAMENTO AVE"/>
    <s v="BEVERLY HILLS FL 34465"/>
  </r>
  <r>
    <x v="4283"/>
    <s v="18E17S320020  01520 0090"/>
    <s v="7492"/>
    <s v="PINE RIDGE UNIT 2"/>
    <s v="0100"/>
    <s v="Single Family Residential"/>
    <s v="12"/>
    <s v="18S"/>
    <s v="17E"/>
    <s v="3.0 TO 5.0 ACRES MED"/>
    <x v="0"/>
    <n v="140175"/>
    <n v="3.22"/>
    <s v="0000"/>
    <n v="4130"/>
    <s v="N"/>
    <x v="192"/>
    <s v="AVE"/>
    <m/>
    <s v="BEVERLY HILLS"/>
    <m/>
    <s v="PINE RIDGE UNIT 2 PB 8 PG 37 LOT 9 BLK 152"/>
    <n v="286125"/>
    <n v="32820"/>
    <n v="253305"/>
    <n v="286125"/>
    <n v="286125"/>
    <x v="1"/>
    <x v="339"/>
    <n v="343000"/>
    <n v="3021"/>
    <n v="1364"/>
    <x v="0"/>
    <s v="WARRANTY DEED"/>
    <n v="1"/>
    <x v="33"/>
    <x v="5"/>
    <x v="1"/>
    <m/>
    <n v="3022"/>
    <n v="32"/>
    <x v="0"/>
    <x v="0"/>
    <n v="4070"/>
    <m/>
    <m/>
    <m/>
    <m/>
    <s v="FLOYD MARY AUDREY"/>
    <m/>
    <s v="4130 W SACRAMENTO AVE"/>
    <s v="BEVERLY HILLS FL 34465"/>
  </r>
  <r>
    <x v="4284"/>
    <s v="18E17S320020  01530 0020"/>
    <s v="7492"/>
    <s v="PINE RIDGE UNIT 2"/>
    <s v="0100"/>
    <s v="Single Family Residential"/>
    <s v="12"/>
    <s v="18S"/>
    <s v="17E"/>
    <s v="3.0 TO 5.0 ACRES MED"/>
    <x v="0"/>
    <n v="120000"/>
    <n v="2.75"/>
    <s v="0000"/>
    <n v="4425"/>
    <s v="N"/>
    <x v="192"/>
    <s v="AVE"/>
    <m/>
    <s v="BEVERLY HILLS"/>
    <m/>
    <s v="PINE RIDGE UNIT 2 PB 8 PG 37 LOT 2 BLK 153"/>
    <n v="320184"/>
    <n v="28100"/>
    <n v="292084"/>
    <n v="320184"/>
    <n v="295184"/>
    <x v="0"/>
    <x v="1311"/>
    <n v="39000"/>
    <n v="2854"/>
    <n v="1508"/>
    <x v="1"/>
    <s v="WARRANTY DEED"/>
    <n v="1"/>
    <x v="41"/>
    <x v="1"/>
    <x v="1"/>
    <m/>
    <n v="2781"/>
    <n v="32"/>
    <x v="0"/>
    <x v="0"/>
    <n v="3779"/>
    <m/>
    <m/>
    <m/>
    <m/>
    <s v="KOLASA ALBERT JR"/>
    <s v="KOLASA LINDA J"/>
    <s v="4425 N SACRAMENTO AVE"/>
    <s v="BEVERLY HILLS FL 34465"/>
  </r>
  <r>
    <x v="4285"/>
    <s v="18E17S320020  01540 0040"/>
    <s v="7492"/>
    <s v="PINE RIDGE UNIT 2"/>
    <s v="0000"/>
    <s v="Vacant Residential"/>
    <s v="12"/>
    <s v="18S"/>
    <s v="17E"/>
    <s v="3.0 TO 5.0 ACRES MED"/>
    <x v="1"/>
    <n v="128680"/>
    <n v="2.95"/>
    <s v="0000"/>
    <n v="6206"/>
    <s v="W"/>
    <x v="13"/>
    <s v="PL"/>
    <m/>
    <s v="BEVERLY HILLS"/>
    <m/>
    <s v="PINE RIDGE UNIT 2 PB 8 PG 37 LOT 4 BLK 154 "/>
    <n v="30130"/>
    <n v="30130"/>
    <n v="0"/>
    <n v="30130"/>
    <n v="30130"/>
    <x v="1"/>
    <x v="1070"/>
    <n v="26500"/>
    <n v="1398"/>
    <n v="1364"/>
    <x v="1"/>
    <s v="WARRANTY DEED"/>
    <m/>
    <x v="6"/>
    <x v="2"/>
    <x v="2"/>
    <m/>
    <m/>
    <m/>
    <x v="2"/>
    <x v="1"/>
    <n v="0"/>
    <m/>
    <m/>
    <m/>
    <m/>
    <s v="OLIVER PATRICE TRUSTEE"/>
    <s v="PATRICE OLIVER REVOC TRUST"/>
    <s v="4008 LAMBERT COVE"/>
    <s v="BIRMINGHAM AL 35242"/>
  </r>
  <r>
    <x v="4286"/>
    <s v="18E17S320020  01520 0030"/>
    <s v="7492"/>
    <s v="PINE RIDGE UNIT 2"/>
    <s v="0100"/>
    <s v="Single Family Residential"/>
    <s v="12"/>
    <s v="18S"/>
    <s v="17E"/>
    <s v="3.0 TO 5.0 ACRES MED"/>
    <x v="0"/>
    <n v="123508"/>
    <n v="2.84"/>
    <s v="0000"/>
    <n v="4522"/>
    <s v="N"/>
    <x v="192"/>
    <s v="AVE"/>
    <m/>
    <s v="BEVERLY HILLS"/>
    <m/>
    <s v="PINE RIDGE UNIT 2 PB 8 PG 37 LOT 3 BLK 152"/>
    <n v="228603"/>
    <n v="28920"/>
    <n v="199683"/>
    <n v="228603"/>
    <n v="228603"/>
    <x v="0"/>
    <x v="1312"/>
    <n v="130000"/>
    <n v="3028"/>
    <n v="1226"/>
    <x v="0"/>
    <s v="WARRANTY DEED"/>
    <n v="1"/>
    <x v="2"/>
    <x v="1"/>
    <x v="1"/>
    <m/>
    <n v="2420"/>
    <n v="32"/>
    <x v="0"/>
    <x v="0"/>
    <n v="3194"/>
    <m/>
    <m/>
    <m/>
    <m/>
    <s v="MASSAGEE STEVEN KEITH"/>
    <m/>
    <s v="4522 N SACRAMENTO AVE"/>
    <s v="BEVERLY HILLS FL 34465"/>
  </r>
  <r>
    <x v="4287"/>
    <s v="18E17S320020  01560 0030"/>
    <s v="7492"/>
    <s v="PINE RIDGE UNIT 2"/>
    <s v="0100"/>
    <s v="Single Family Residential"/>
    <s v="07"/>
    <s v="18S"/>
    <s v="18E"/>
    <s v="3.0 TO 5.0 ACRES MED"/>
    <x v="0"/>
    <n v="239980"/>
    <n v="5.51"/>
    <s v="0000"/>
    <n v="4237"/>
    <s v="N"/>
    <x v="84"/>
    <s v="DR"/>
    <m/>
    <s v="BEVERLY HILLS"/>
    <m/>
    <s v="PINE RIDGE UNIT 2 PB 8 PG 37 LOT 3 BLK 156"/>
    <n v="207682"/>
    <n v="71070"/>
    <n v="136612"/>
    <n v="146232"/>
    <n v="121232"/>
    <x v="0"/>
    <x v="352"/>
    <n v="330000"/>
    <n v="3104"/>
    <n v="2202"/>
    <x v="0"/>
    <s v="WARRANTY DEED"/>
    <n v="1"/>
    <x v="1"/>
    <x v="1"/>
    <x v="0"/>
    <m/>
    <n v="1568"/>
    <n v="38"/>
    <x v="1"/>
    <x v="0"/>
    <n v="2018"/>
    <m/>
    <m/>
    <m/>
    <m/>
    <s v="JENKS DOROTHY A"/>
    <s v="SEDLOCK CHERYLL L"/>
    <s v="4237 N PONY DR"/>
    <s v="BEVERLY HILLS FL 34465"/>
  </r>
  <r>
    <x v="4288"/>
    <s v="18E17S320020  01600 0110"/>
    <s v="7492"/>
    <s v="PINE RIDGE UNIT 2"/>
    <s v="0100"/>
    <s v="Single Family Residential"/>
    <s v="18"/>
    <s v="18S"/>
    <s v="18E"/>
    <s v="3.0 TO 5.0 ACRES MED"/>
    <x v="0"/>
    <n v="356172"/>
    <n v="8.18"/>
    <s v="0000"/>
    <n v="3946"/>
    <s v="N"/>
    <x v="84"/>
    <s v="DR"/>
    <m/>
    <s v="BEVERLY HILLS"/>
    <m/>
    <s v="PINE RIDGE UNIT 2 PB 8 PG 37 LOT 11 BLK 160"/>
    <n v="809183"/>
    <n v="105480"/>
    <n v="703703"/>
    <n v="809183"/>
    <n v="809183"/>
    <x v="0"/>
    <x v="1313"/>
    <n v="725000"/>
    <n v="3124"/>
    <n v="1971"/>
    <x v="0"/>
    <s v="WARRANTY DEED"/>
    <n v="1"/>
    <x v="11"/>
    <x v="0"/>
    <x v="1"/>
    <n v="1"/>
    <n v="5039"/>
    <n v="32"/>
    <x v="0"/>
    <x v="0"/>
    <n v="6436"/>
    <m/>
    <m/>
    <m/>
    <m/>
    <s v="COOK JIM"/>
    <s v="YACKEL MARY KATHERINE"/>
    <s v="3946 N PONY DR"/>
    <s v="BEVERLY HILLS FL 34465"/>
  </r>
  <r>
    <x v="4289"/>
    <s v="18E17S320020  01580 0040"/>
    <s v="7492"/>
    <s v="PINE RIDGE UNIT 2"/>
    <s v="0000"/>
    <s v="Vacant Residential"/>
    <s v="18"/>
    <s v="18S"/>
    <s v="18E"/>
    <s v="3.0 TO 5.0 ACRES MED"/>
    <x v="1"/>
    <n v="251131"/>
    <n v="5.77"/>
    <s v="0000"/>
    <n v="3667"/>
    <s v="N"/>
    <x v="84"/>
    <s v="DR"/>
    <m/>
    <s v="BEVERLY HILLS"/>
    <m/>
    <s v="PINE RIDGE UNIT 2 PB 8 PG 37 LOT 4 BLK 158"/>
    <n v="74370"/>
    <n v="74370"/>
    <n v="0"/>
    <n v="74370"/>
    <n v="74370"/>
    <x v="1"/>
    <x v="876"/>
    <n v="32400"/>
    <n v="539"/>
    <n v="2045"/>
    <x v="1"/>
    <s v="FROM DEVELOPERS"/>
    <m/>
    <x v="6"/>
    <x v="2"/>
    <x v="2"/>
    <m/>
    <m/>
    <m/>
    <x v="2"/>
    <x v="1"/>
    <n v="0"/>
    <m/>
    <m/>
    <m/>
    <m/>
    <s v="VYMLATIL WALTER"/>
    <m/>
    <s v="ZEIFGASSE 8"/>
    <s v=" A/1130 AUSTRIA"/>
  </r>
  <r>
    <x v="4290"/>
    <s v="18E17S320020  01550 0060"/>
    <s v="7492"/>
    <s v="PINE RIDGE UNIT 2"/>
    <s v="0000"/>
    <s v="Vacant Residential"/>
    <s v="07"/>
    <s v="18S"/>
    <s v="18E"/>
    <s v="3.0 TO 5.0 ACRES MED"/>
    <x v="1"/>
    <n v="135333"/>
    <n v="3.11"/>
    <s v="0000"/>
    <n v="5903"/>
    <s v="W"/>
    <x v="11"/>
    <s v="BLVD"/>
    <m/>
    <s v="BEVERLY HILLS"/>
    <m/>
    <s v="PINE RIDGE UNIT 2 PB 8 PG 37 LOT 6 BLK 155 "/>
    <n v="31690"/>
    <n v="31690"/>
    <n v="0"/>
    <n v="31690"/>
    <n v="31690"/>
    <x v="1"/>
    <x v="414"/>
    <n v="52000"/>
    <n v="1704"/>
    <n v="1375"/>
    <x v="1"/>
    <s v="WARRANTY DEED"/>
    <m/>
    <x v="6"/>
    <x v="2"/>
    <x v="2"/>
    <m/>
    <m/>
    <m/>
    <x v="2"/>
    <x v="1"/>
    <n v="0"/>
    <m/>
    <m/>
    <m/>
    <m/>
    <s v="ROSS MITCHELL &amp; KATHLEEN"/>
    <m/>
    <s v="25 WEDGEWOOD DR"/>
    <s v="CORAM NY 11727"/>
  </r>
  <r>
    <x v="4291"/>
    <s v="18E17S320020  01690 0100"/>
    <s v="7492"/>
    <s v="PINE RIDGE UNIT 2"/>
    <s v="0100"/>
    <s v="Single Family Residential"/>
    <s v="13"/>
    <s v="18S"/>
    <s v="17E"/>
    <s v="3.0 TO 5.0 ACRES MED"/>
    <x v="0"/>
    <n v="120000"/>
    <n v="2.75"/>
    <s v="0000"/>
    <n v="3211"/>
    <s v="N"/>
    <x v="190"/>
    <s v="DR"/>
    <m/>
    <s v="BEVERLY HILLS"/>
    <m/>
    <s v="PINE RIDGE UNIT 2 PB 8 PG 37 LOT 10 BLK 169"/>
    <n v="314608"/>
    <n v="28100"/>
    <n v="286508"/>
    <n v="301394"/>
    <n v="276394"/>
    <x v="1"/>
    <x v="343"/>
    <n v="410000"/>
    <n v="3066"/>
    <n v="52"/>
    <x v="0"/>
    <s v="WARRANTY DEED"/>
    <n v="1"/>
    <x v="15"/>
    <x v="1"/>
    <x v="0"/>
    <m/>
    <n v="2250"/>
    <n v="32"/>
    <x v="0"/>
    <x v="0"/>
    <n v="3278"/>
    <m/>
    <m/>
    <m/>
    <m/>
    <s v="HOPKINS HEIDI LYNN"/>
    <m/>
    <s v="3211 N SHERIFF DR"/>
    <s v="BEVERLY HILLS FL 34465"/>
  </r>
  <r>
    <x v="4292"/>
    <s v="18E17S320020  01630 0130"/>
    <s v="7492"/>
    <s v="PINE RIDGE UNIT 2"/>
    <s v="0000"/>
    <s v="Vacant Residential"/>
    <s v="13"/>
    <s v="18S"/>
    <s v="17E"/>
    <s v="3.0 TO 5.0 ACRES MED"/>
    <x v="1"/>
    <n v="120456"/>
    <n v="2.77"/>
    <s v="0000"/>
    <n v="3695"/>
    <s v="N"/>
    <x v="189"/>
    <s v="DR"/>
    <m/>
    <s v="BEVERLY HILLS"/>
    <m/>
    <s v="PINE RIDGE UNIT 2 PB 8 PG 37 LOT 13 BLK 163"/>
    <n v="28210"/>
    <n v="28210"/>
    <n v="0"/>
    <n v="28210"/>
    <n v="28210"/>
    <x v="1"/>
    <x v="1192"/>
    <n v="50000"/>
    <n v="3148"/>
    <n v="1717"/>
    <x v="1"/>
    <s v="WARRANTY DEED"/>
    <m/>
    <x v="6"/>
    <x v="2"/>
    <x v="2"/>
    <m/>
    <m/>
    <m/>
    <x v="2"/>
    <x v="1"/>
    <n v="0"/>
    <m/>
    <m/>
    <m/>
    <m/>
    <s v="HOWIE WARREN"/>
    <s v="JONES DARCY"/>
    <s v="3695 N BUCKHORN DR"/>
    <s v="BEVERLY HILLS FL 34465"/>
  </r>
  <r>
    <x v="4293"/>
    <s v="18E17S320020  01680 0090"/>
    <s v="7492"/>
    <s v="PINE RIDGE UNIT 2"/>
    <s v="0100"/>
    <s v="Single Family Residential"/>
    <s v="13"/>
    <s v="18S"/>
    <s v="17E"/>
    <s v="3.0 TO 5.0 ACRES MED"/>
    <x v="0"/>
    <n v="130003"/>
    <n v="2.98"/>
    <s v="0000"/>
    <n v="3165"/>
    <s v="N"/>
    <x v="189"/>
    <s v="DR"/>
    <m/>
    <s v="BEVERLY HILLS"/>
    <m/>
    <s v="PINE RIDGE UNIT 2 PB 8 PG 37 LOT 9 BLK 168"/>
    <n v="30440"/>
    <n v="30440"/>
    <n v="0"/>
    <n v="30440"/>
    <n v="30440"/>
    <x v="0"/>
    <x v="1305"/>
    <n v="37500"/>
    <n v="2888"/>
    <n v="2058"/>
    <x v="1"/>
    <s v="WARRANTY DEED"/>
    <n v="1"/>
    <x v="31"/>
    <x v="1"/>
    <x v="1"/>
    <m/>
    <n v="2090"/>
    <n v="32"/>
    <x v="1"/>
    <x v="0"/>
    <n v="3311"/>
    <m/>
    <m/>
    <m/>
    <m/>
    <s v="WOOD BRETT"/>
    <s v="WOOD MICHELLE"/>
    <s v="3165 N BUCKHORN DR"/>
    <s v="BEVERLY HILLS FL 34465"/>
  </r>
  <r>
    <x v="4294"/>
    <s v="18E17S320020  01490 0010"/>
    <s v="7492"/>
    <s v="PINE RIDGE UNIT 2"/>
    <s v="0000"/>
    <s v="Vacant Residential"/>
    <s v="12"/>
    <s v="18S"/>
    <s v="17E"/>
    <s v="3.0 TO 5.0 ACRES MED"/>
    <x v="1"/>
    <n v="119866"/>
    <n v="2.75"/>
    <s v="0000"/>
    <n v="4875"/>
    <s v="N"/>
    <x v="192"/>
    <s v="AVE"/>
    <m/>
    <s v="BEVERLY HILLS"/>
    <m/>
    <s v="PINE RIDGE UNIT 2 PB 8 PG 37 LOT 1 BLK 149 "/>
    <n v="28070"/>
    <n v="28070"/>
    <n v="0"/>
    <n v="28070"/>
    <n v="28070"/>
    <x v="1"/>
    <x v="114"/>
    <n v="42700"/>
    <n v="1396"/>
    <n v="1700"/>
    <x v="1"/>
    <s v="FROM DEVELOPERS"/>
    <m/>
    <x v="6"/>
    <x v="2"/>
    <x v="2"/>
    <m/>
    <m/>
    <m/>
    <x v="2"/>
    <x v="1"/>
    <n v="0"/>
    <m/>
    <m/>
    <m/>
    <m/>
    <s v="CONFORTI LEONARD &amp; ELLEN"/>
    <m/>
    <s v="4813  N SACRAMENTO AVE"/>
    <s v="BEVERLY HILLS FL 34465"/>
  </r>
  <r>
    <x v="4295"/>
    <s v="18E17S320020  01500 0050"/>
    <s v="7492"/>
    <s v="PINE RIDGE UNIT 2"/>
    <s v="0100"/>
    <s v="Single Family Residential"/>
    <s v="12"/>
    <s v="18S"/>
    <s v="17E"/>
    <s v="3.0 TO 5.0 ACRES MED"/>
    <x v="0"/>
    <n v="121351"/>
    <n v="2.79"/>
    <s v="0000"/>
    <n v="4911"/>
    <s v="N"/>
    <x v="188"/>
    <s v="TER"/>
    <m/>
    <s v="BEVERLY HILLS"/>
    <m/>
    <s v="PINE RIDGE UNIT 2 PB 8 PG 37 LOT 5 BLK 150"/>
    <n v="335704"/>
    <n v="28420"/>
    <n v="307284"/>
    <n v="335704"/>
    <n v="310704"/>
    <x v="0"/>
    <x v="255"/>
    <n v="45500"/>
    <n v="2752"/>
    <n v="2253"/>
    <x v="1"/>
    <s v="WARRANTY DEED"/>
    <n v="1"/>
    <x v="29"/>
    <x v="0"/>
    <x v="0"/>
    <n v="1"/>
    <n v="2802"/>
    <n v="32"/>
    <x v="0"/>
    <x v="0"/>
    <n v="4170"/>
    <m/>
    <m/>
    <m/>
    <m/>
    <s v="KOTIK PAUL"/>
    <s v="KOTIK KRISTEN"/>
    <s v="4911 N VALLEY TER"/>
    <s v="BEVERLY HILLS FL 34465 2001"/>
  </r>
  <r>
    <x v="4296"/>
    <s v="18E17S320020  01520 0050"/>
    <s v="7492"/>
    <s v="PINE RIDGE UNIT 2"/>
    <s v="0100"/>
    <s v="Single Family Residential"/>
    <s v="12"/>
    <s v="18S"/>
    <s v="17E"/>
    <s v="3.0 TO 5.0 ACRES MED"/>
    <x v="0"/>
    <n v="122077"/>
    <n v="2.8"/>
    <s v="0000"/>
    <n v="4398"/>
    <s v="N"/>
    <x v="192"/>
    <s v="AVE"/>
    <m/>
    <s v="BEVERLY HILLS"/>
    <m/>
    <s v="PINE RIDGE UNIT 2 PB 8 PG 37 LOT 5 BLK 152"/>
    <n v="28590"/>
    <n v="28590"/>
    <n v="0"/>
    <n v="28590"/>
    <n v="28590"/>
    <x v="0"/>
    <x v="1314"/>
    <n v="45000"/>
    <n v="2988"/>
    <n v="2318"/>
    <x v="1"/>
    <s v="WARRANTY DEED"/>
    <n v="1"/>
    <x v="31"/>
    <x v="1"/>
    <x v="0"/>
    <m/>
    <n v="2631"/>
    <n v="32"/>
    <x v="1"/>
    <x v="0"/>
    <n v="3857"/>
    <m/>
    <m/>
    <m/>
    <m/>
    <s v="JAECKS KYLE EDWARD"/>
    <s v="JAECKS SHAWNA LEE"/>
    <s v="4398 N SACRAMENTO AVE"/>
    <s v="BEVERLY HILLS FL 34465"/>
  </r>
  <r>
    <x v="4297"/>
    <s v="18E17S320020  01560 0060"/>
    <s v="7492"/>
    <s v="PINE RIDGE UNIT 2"/>
    <s v="0100"/>
    <s v="Single Family Residential"/>
    <s v="07"/>
    <s v="18S"/>
    <s v="18E"/>
    <s v="3.0 TO 5.0 ACRES MED"/>
    <x v="0"/>
    <n v="239979"/>
    <n v="5.51"/>
    <s v="0000"/>
    <n v="4019"/>
    <s v="N"/>
    <x v="84"/>
    <s v="DR"/>
    <m/>
    <s v="BEVERLY HILLS"/>
    <m/>
    <s v="PINE RIDGE UNIT 2 PB 8 PG 37 LOT 6 BLK 156"/>
    <n v="247140"/>
    <n v="71070"/>
    <n v="176070"/>
    <n v="174979"/>
    <n v="149979"/>
    <x v="0"/>
    <x v="1219"/>
    <n v="285000"/>
    <n v="2738"/>
    <n v="599"/>
    <x v="0"/>
    <s v="WARRANTY DEED"/>
    <n v="1"/>
    <x v="13"/>
    <x v="1"/>
    <x v="0"/>
    <m/>
    <n v="1604"/>
    <n v="32"/>
    <x v="0"/>
    <x v="0"/>
    <n v="2342"/>
    <m/>
    <m/>
    <m/>
    <m/>
    <s v="ANDERSON LEO M"/>
    <s v="ANDERSON VICKI L"/>
    <s v="4019 N PONY DR"/>
    <s v="BEVERLY HILLS FL 34465 4432"/>
  </r>
  <r>
    <x v="4298"/>
    <s v="18E17S320020  01610 0040"/>
    <s v="7492"/>
    <s v="PINE RIDGE UNIT 2"/>
    <s v="0100"/>
    <s v="Single Family Residential"/>
    <s v="12"/>
    <s v="18S"/>
    <s v="17E"/>
    <s v="3.0 TO 5.0 ACRES MED"/>
    <x v="0"/>
    <n v="140925"/>
    <n v="3.24"/>
    <s v="0000"/>
    <n v="4319"/>
    <s v="N"/>
    <x v="193"/>
    <s v="DR"/>
    <m/>
    <s v="BEVERLY HILLS"/>
    <m/>
    <s v="PINE RIDGE UNIT 2 PB 8 PG 37 LOT 4 BLK 161 "/>
    <n v="254884"/>
    <n v="33000"/>
    <n v="221884"/>
    <n v="212964"/>
    <n v="187964"/>
    <x v="0"/>
    <x v="632"/>
    <n v="17800"/>
    <n v="1316"/>
    <n v="696"/>
    <x v="1"/>
    <s v="WARRANTY DEED"/>
    <n v="1"/>
    <x v="5"/>
    <x v="1"/>
    <x v="0"/>
    <m/>
    <n v="2181"/>
    <n v="32"/>
    <x v="0"/>
    <x v="0"/>
    <n v="3036"/>
    <m/>
    <m/>
    <m/>
    <m/>
    <s v="BUMP LOIS A"/>
    <m/>
    <s v="4319 N DODGE CITY DR"/>
    <s v="BEVERLY HILLS FL 34465"/>
  </r>
  <r>
    <x v="4299"/>
    <s v="18E17S320020  01610 0120"/>
    <s v="7492"/>
    <s v="PINE RIDGE UNIT 2"/>
    <s v="0100"/>
    <s v="Single Family Residential"/>
    <s v="12"/>
    <s v="18S"/>
    <s v="17E"/>
    <s v="3.0 TO 5.0 ACRES MED"/>
    <x v="0"/>
    <n v="127993"/>
    <n v="2.94"/>
    <s v="0000"/>
    <n v="6135"/>
    <s v="W"/>
    <x v="11"/>
    <s v="BLVD"/>
    <m/>
    <s v="BEVERLY HILLS"/>
    <m/>
    <s v="PINE RIDGE UNIT 2 PB 8 PG 37 LOT 12 BLK 161 "/>
    <n v="286849"/>
    <n v="29970"/>
    <n v="256879"/>
    <n v="227428"/>
    <n v="202428"/>
    <x v="0"/>
    <x v="510"/>
    <n v="50000"/>
    <n v="1223"/>
    <n v="2318"/>
    <x v="0"/>
    <s v="CORRECTIVE/QC/TD/COT"/>
    <n v="1"/>
    <x v="1"/>
    <x v="1"/>
    <x v="0"/>
    <n v="1"/>
    <n v="2772"/>
    <n v="32"/>
    <x v="0"/>
    <x v="0"/>
    <n v="4040"/>
    <m/>
    <m/>
    <m/>
    <m/>
    <s v="DREW CLAUDE H"/>
    <m/>
    <s v="6135 W PINE RIDGE BLVD"/>
    <s v="BEVERLY HILLS FL 34465 4436"/>
  </r>
  <r>
    <x v="4300"/>
    <s v="18E17S320020  01610 0140"/>
    <s v="7492"/>
    <s v="PINE RIDGE UNIT 2"/>
    <s v="0100"/>
    <s v="Single Family Residential"/>
    <s v="12"/>
    <s v="18S"/>
    <s v="17E"/>
    <s v="3.0 TO 5.0 ACRES MED"/>
    <x v="0"/>
    <n v="165829"/>
    <n v="3.81"/>
    <s v="0000"/>
    <n v="6237"/>
    <s v="W"/>
    <x v="198"/>
    <s v="LN"/>
    <m/>
    <s v="BEVERLY HILLS"/>
    <m/>
    <s v="PINE RIDGE UNIT 2 PB 8 PG 37 LOT 14 BLK 161"/>
    <n v="333393"/>
    <n v="38830"/>
    <n v="294563"/>
    <n v="289483"/>
    <n v="0"/>
    <x v="0"/>
    <x v="340"/>
    <n v="29000"/>
    <n v="1460"/>
    <n v="1975"/>
    <x v="1"/>
    <s v="WARRANTY DEED"/>
    <n v="1"/>
    <x v="24"/>
    <x v="0"/>
    <x v="0"/>
    <m/>
    <n v="3245"/>
    <n v="32"/>
    <x v="1"/>
    <x v="0"/>
    <n v="3865"/>
    <m/>
    <m/>
    <m/>
    <m/>
    <s v="DEL RIO FRANK"/>
    <s v="DEL RIO JANET ELAINE"/>
    <s v="6237 W CAVALRY LN"/>
    <s v="BEVERLY HILLS FL 34465"/>
  </r>
  <r>
    <x v="4301"/>
    <s v="18E17S320020  02140 0010"/>
    <s v="7492"/>
    <s v="PINE RIDGE UNIT 2"/>
    <s v="0100"/>
    <s v="Single Family Residential"/>
    <s v="18"/>
    <s v="18S"/>
    <s v="18E"/>
    <s v="3.0 TO 5.0 ACRES MED"/>
    <x v="0"/>
    <n v="242204"/>
    <n v="5.56"/>
    <s v="0000"/>
    <n v="3816"/>
    <s v="N"/>
    <x v="199"/>
    <s v="TER"/>
    <m/>
    <s v="BEVERLY HILLS"/>
    <m/>
    <s v="PINE RIDGE UNIT 2 PB 8 PG 37 LOT 1 BLK 214"/>
    <n v="332946"/>
    <n v="71730"/>
    <n v="261216"/>
    <n v="332946"/>
    <n v="307946"/>
    <x v="0"/>
    <x v="748"/>
    <n v="85000"/>
    <n v="2918"/>
    <n v="466"/>
    <x v="1"/>
    <s v="TO/FROM TSTEES BANKRUPT/EXEC/GUARD"/>
    <n v="1"/>
    <x v="41"/>
    <x v="1"/>
    <x v="0"/>
    <m/>
    <n v="1929"/>
    <n v="32"/>
    <x v="0"/>
    <x v="0"/>
    <n v="3168"/>
    <m/>
    <m/>
    <m/>
    <m/>
    <s v="SAPINSKY DAVID E"/>
    <s v="SAPINSKY DESIREE D"/>
    <s v="3816 N YACHT TER"/>
    <s v="BEVERLY HILLS FL 34465 4462"/>
  </r>
  <r>
    <x v="4302"/>
    <s v="18E17S320020  02160 0010"/>
    <s v="7492"/>
    <s v="PINE RIDGE UNIT 2"/>
    <s v="0100"/>
    <s v="Single Family Residential"/>
    <s v="17"/>
    <s v="18S"/>
    <s v="18E"/>
    <s v="3.0 TO 5.0 ACRES MED"/>
    <x v="0"/>
    <n v="260615"/>
    <n v="5.98"/>
    <s v="0000"/>
    <n v="3815"/>
    <s v="N"/>
    <x v="199"/>
    <s v="TER"/>
    <m/>
    <s v="BEVERLY HILLS"/>
    <m/>
    <s v="PINE RIDGE UNIT 2 PB 8 PG 37 LOT 1 BLK 216"/>
    <n v="282069"/>
    <n v="77180"/>
    <n v="204889"/>
    <n v="282069"/>
    <n v="282069"/>
    <x v="1"/>
    <x v="544"/>
    <n v="84000"/>
    <n v="1302"/>
    <n v="188"/>
    <x v="1"/>
    <s v="SALE / MORE THAN 1 PARCEL"/>
    <n v="1"/>
    <x v="5"/>
    <x v="1"/>
    <x v="1"/>
    <m/>
    <n v="2249"/>
    <n v="32"/>
    <x v="1"/>
    <x v="0"/>
    <n v="3345"/>
    <m/>
    <m/>
    <m/>
    <m/>
    <s v="WITFILL ALBERT"/>
    <s v="WITFILL ANDREA"/>
    <s v="2020 NW 17TH ST"/>
    <s v="CRYSTAL RIVER FL 34428"/>
  </r>
  <r>
    <x v="4303"/>
    <s v="18E17S320020  01500 0030"/>
    <s v="7492"/>
    <s v="PINE RIDGE UNIT 2"/>
    <s v="0000"/>
    <s v="Vacant Residential"/>
    <s v="12"/>
    <s v="18S"/>
    <s v="17E"/>
    <s v="3.0 TO 5.0 ACRES MED"/>
    <x v="1"/>
    <n v="122345"/>
    <n v="2.81"/>
    <s v="0000"/>
    <n v="4935"/>
    <s v="N"/>
    <x v="188"/>
    <s v="TER"/>
    <m/>
    <s v="BEVERLY HILLS"/>
    <m/>
    <s v="PINE RIDGE UNIT 2 PB 8 PG 37 LOT 3 BLK 150 "/>
    <n v="28650"/>
    <n v="28650"/>
    <n v="0"/>
    <n v="28650"/>
    <n v="28650"/>
    <x v="1"/>
    <x v="510"/>
    <n v="28000"/>
    <n v="1219"/>
    <n v="1610"/>
    <x v="1"/>
    <s v="FROM DEVELOPERS"/>
    <m/>
    <x v="6"/>
    <x v="2"/>
    <x v="2"/>
    <m/>
    <m/>
    <m/>
    <x v="2"/>
    <x v="1"/>
    <n v="0"/>
    <m/>
    <m/>
    <m/>
    <m/>
    <s v="RAND DAVID L &amp; BARBARA M"/>
    <m/>
    <s v="283 W DOERR PATH"/>
    <s v="HERNANDO FL 34442"/>
  </r>
  <r>
    <x v="4304"/>
    <s v="18E17S320020  01680 0110"/>
    <s v="7492"/>
    <s v="PINE RIDGE UNIT 2"/>
    <s v="0000"/>
    <s v="Vacant Residential"/>
    <s v="13"/>
    <s v="18S"/>
    <s v="17E"/>
    <s v="3.0 TO 5.0 ACRES MED"/>
    <x v="1"/>
    <n v="126911"/>
    <n v="2.91"/>
    <s v="0000"/>
    <n v="3205"/>
    <s v="N"/>
    <x v="189"/>
    <s v="DR"/>
    <m/>
    <s v="BEVERLY HILLS"/>
    <m/>
    <s v="PINE RIDGE UNIT 2 PB 8 PG 37 LOT 11 BLK 168"/>
    <n v="29720"/>
    <n v="29720"/>
    <n v="0"/>
    <n v="29720"/>
    <n v="29720"/>
    <x v="1"/>
    <x v="154"/>
    <n v="21300"/>
    <n v="544"/>
    <n v="1230"/>
    <x v="1"/>
    <s v="FROM DEVELOPERS"/>
    <m/>
    <x v="6"/>
    <x v="2"/>
    <x v="2"/>
    <m/>
    <m/>
    <m/>
    <x v="2"/>
    <x v="1"/>
    <n v="0"/>
    <m/>
    <m/>
    <m/>
    <m/>
    <s v="BUYST RUDI"/>
    <s v="BUYST BEN"/>
    <s v="58A KLEINE PUTTINGBAAN"/>
    <s v=" 2560 BELGIUM"/>
  </r>
  <r>
    <x v="4305"/>
    <s v="18E17S320020  02090 0010"/>
    <s v="7492"/>
    <s v="PINE RIDGE UNIT 2"/>
    <s v="0000"/>
    <s v="Vacant Residential"/>
    <s v="18"/>
    <s v="18S"/>
    <s v="18E"/>
    <s v="3.0 TO 5.0 ACRES MED"/>
    <x v="1"/>
    <n v="120000"/>
    <n v="2.75"/>
    <s v="0000"/>
    <n v="6268"/>
    <s v="W"/>
    <x v="11"/>
    <s v="BLVD"/>
    <m/>
    <s v="BEVERLY HILLS"/>
    <m/>
    <s v="PINE RIDGE UNIT 2 PB 8 PG 37 LOT 1 BLK 209"/>
    <n v="28100"/>
    <n v="28100"/>
    <n v="0"/>
    <n v="28100"/>
    <n v="28100"/>
    <x v="1"/>
    <x v="1190"/>
    <n v="47500"/>
    <n v="3117"/>
    <n v="21"/>
    <x v="1"/>
    <s v="WARRANTY DEED"/>
    <m/>
    <x v="6"/>
    <x v="2"/>
    <x v="2"/>
    <m/>
    <m/>
    <m/>
    <x v="2"/>
    <x v="1"/>
    <n v="0"/>
    <m/>
    <m/>
    <m/>
    <m/>
    <s v="CORBIN TERRY R"/>
    <s v="MASLANKA THOMAS B JR"/>
    <s v="6269 W PINE RIDGE BLVD"/>
    <s v="BEVERLY HILLS FL 34465"/>
  </r>
  <r>
    <x v="4306"/>
    <s v="18E17S320020  02150 0020"/>
    <s v="7492"/>
    <s v="PINE RIDGE UNIT 2"/>
    <s v="0100"/>
    <s v="Single Family Residential"/>
    <s v="18"/>
    <s v="18S"/>
    <s v="18E"/>
    <s v="3.0 TO 5.0 ACRES MED"/>
    <x v="0"/>
    <n v="295788"/>
    <n v="6.79"/>
    <s v="0000"/>
    <n v="5286"/>
    <s v="W"/>
    <x v="186"/>
    <s v="DR"/>
    <m/>
    <s v="BEVERLY HILLS"/>
    <m/>
    <s v="PINE RIDGE UNIT 2 PB 8 PG 37 LOT 2 BLK 215"/>
    <n v="578167"/>
    <n v="87600"/>
    <n v="490567"/>
    <n v="568838"/>
    <n v="543838"/>
    <x v="0"/>
    <x v="1315"/>
    <n v="75000"/>
    <n v="2699"/>
    <n v="2001"/>
    <x v="1"/>
    <s v="WARRANTY DEED"/>
    <n v="1"/>
    <x v="17"/>
    <x v="5"/>
    <x v="1"/>
    <n v="1"/>
    <n v="4379"/>
    <n v="32"/>
    <x v="0"/>
    <x v="0"/>
    <n v="5808"/>
    <m/>
    <m/>
    <m/>
    <m/>
    <s v="DONOHUE CHRISTOPHER P"/>
    <m/>
    <s v="5286 W YEARLING DR"/>
    <s v="BEVERLY HILLS FL 34465"/>
  </r>
  <r>
    <x v="4307"/>
    <s v="18E17S320020  01670 0090"/>
    <s v="7492"/>
    <s v="PINE RIDGE UNIT 2"/>
    <s v="0100"/>
    <s v="Single Family Residential"/>
    <s v="13"/>
    <s v="18S"/>
    <s v="17E"/>
    <s v="3.0 TO 5.0 ACRES MED"/>
    <x v="0"/>
    <n v="125779"/>
    <n v="2.89"/>
    <s v="0000"/>
    <n v="3144"/>
    <s v="N"/>
    <x v="189"/>
    <s v="DR"/>
    <m/>
    <s v="BEVERLY HILLS"/>
    <m/>
    <s v="PINE RIDGE UNIT 2 PB 8 PG 37 LOT 9 BLK 167"/>
    <n v="422327"/>
    <n v="29450"/>
    <n v="392877"/>
    <n v="422327"/>
    <n v="422327"/>
    <x v="1"/>
    <x v="1316"/>
    <n v="34500"/>
    <n v="2865"/>
    <n v="1301"/>
    <x v="1"/>
    <s v="WARRANTY DEED"/>
    <n v="1"/>
    <x v="41"/>
    <x v="0"/>
    <x v="1"/>
    <m/>
    <n v="3391"/>
    <n v="32"/>
    <x v="0"/>
    <x v="0"/>
    <n v="5048"/>
    <m/>
    <m/>
    <m/>
    <m/>
    <s v="KANE ROBERT M"/>
    <s v="KANE CONSTANCE M"/>
    <s v="3144 N BUCKHORN DR"/>
    <s v="BEVERLY HILLS FL 34465 4619"/>
  </r>
  <r>
    <x v="4308"/>
    <s v="18E17S320020  01470 0010"/>
    <s v="7492"/>
    <s v="PINE RIDGE UNIT 2"/>
    <s v="0100"/>
    <s v="Single Family Residential"/>
    <s v="12"/>
    <s v="18S"/>
    <s v="17E"/>
    <s v="3.0 TO 5.0 ACRES MED"/>
    <x v="0"/>
    <n v="139637"/>
    <n v="3.21"/>
    <s v="0000"/>
    <n v="4875"/>
    <s v="N"/>
    <x v="188"/>
    <s v="TER"/>
    <m/>
    <s v="BEVERLY HILLS"/>
    <m/>
    <s v="PINE RIDGE UNIT 2 PB 8 PG 37 LOT 1 BLK 147"/>
    <n v="216354"/>
    <n v="32700"/>
    <n v="183654"/>
    <n v="157871"/>
    <n v="132871"/>
    <x v="0"/>
    <x v="257"/>
    <n v="135000"/>
    <n v="1330"/>
    <n v="2009"/>
    <x v="0"/>
    <s v="WARRANTY DEED"/>
    <n v="1"/>
    <x v="33"/>
    <x v="1"/>
    <x v="0"/>
    <n v="1"/>
    <n v="2344"/>
    <n v="29"/>
    <x v="1"/>
    <x v="0"/>
    <n v="3196"/>
    <m/>
    <m/>
    <m/>
    <m/>
    <s v="PARK JOHN W"/>
    <s v="PARK PEPITA E"/>
    <s v="4875 N VALLEY TER"/>
    <s v="BEVERLY HILLS FL 34465"/>
  </r>
  <r>
    <x v="4309"/>
    <s v="18E17S320020  01480 0080"/>
    <s v="7492"/>
    <s v="PINE RIDGE UNIT 2"/>
    <s v="0100"/>
    <s v="Single Family Residential"/>
    <s v="12"/>
    <s v="18S"/>
    <s v="17E"/>
    <s v="3.0 TO 5.0 ACRES MED"/>
    <x v="0"/>
    <n v="114506"/>
    <n v="2.63"/>
    <s v="0000"/>
    <n v="4906"/>
    <s v="N"/>
    <x v="188"/>
    <s v="TER"/>
    <m/>
    <s v="BEVERLY HILLS"/>
    <m/>
    <s v="PINE RIDGE UNIT 2 PB 8 PG 37 LOT 8 BLK 148"/>
    <n v="310800"/>
    <n v="26810"/>
    <n v="283990"/>
    <n v="254751"/>
    <n v="229751"/>
    <x v="0"/>
    <x v="811"/>
    <n v="335000"/>
    <n v="2787"/>
    <n v="1420"/>
    <x v="0"/>
    <s v="WARRANTY DEED"/>
    <n v="1"/>
    <x v="7"/>
    <x v="1"/>
    <x v="0"/>
    <n v="1"/>
    <n v="3012"/>
    <n v="32"/>
    <x v="0"/>
    <x v="0"/>
    <n v="4535"/>
    <m/>
    <m/>
    <m/>
    <m/>
    <s v="PUCKETT THEODORE K"/>
    <s v="PUCKETT PATSY M"/>
    <s v="4906 N VALLEY TERR"/>
    <s v="BEVERLY HILLS FL 34465"/>
  </r>
  <r>
    <x v="4310"/>
    <s v="18E17S320020  01510 0010"/>
    <s v="7492"/>
    <s v="PINE RIDGE UNIT 2"/>
    <s v="0000"/>
    <s v="Vacant Residential"/>
    <s v="12"/>
    <s v="18S"/>
    <s v="17E"/>
    <s v="3.0 TO 5.0 ACRES MED"/>
    <x v="1"/>
    <n v="125249"/>
    <n v="2.88"/>
    <s v="0000"/>
    <n v="4968"/>
    <s v="N"/>
    <x v="192"/>
    <s v="AVE"/>
    <m/>
    <s v="BEVERLY HILLS"/>
    <m/>
    <s v="PINE RIDGE UNIT 2 PB 8 PG 37 LOT 1 BLK 151"/>
    <n v="29330"/>
    <n v="29330"/>
    <n v="0"/>
    <n v="29330"/>
    <n v="29330"/>
    <x v="1"/>
    <x v="203"/>
    <n v="27300"/>
    <n v="1596"/>
    <n v="898"/>
    <x v="1"/>
    <s v="FROM DEVELOPERS"/>
    <m/>
    <x v="6"/>
    <x v="2"/>
    <x v="2"/>
    <m/>
    <m/>
    <m/>
    <x v="2"/>
    <x v="1"/>
    <n v="0"/>
    <m/>
    <m/>
    <m/>
    <m/>
    <s v="CLARK ROBERT D"/>
    <s v="CLARK NORA E"/>
    <s v="40 GOLF BROOK LN"/>
    <s v="ROCKY HILL CT 06067 1603"/>
  </r>
  <r>
    <x v="4311"/>
    <s v="18E17S320020  01530 0010"/>
    <s v="7492"/>
    <s v="PINE RIDGE UNIT 2"/>
    <s v="0100"/>
    <s v="Single Family Residential"/>
    <s v="12"/>
    <s v="18S"/>
    <s v="17E"/>
    <s v="3.0 TO 5.0 ACRES MED"/>
    <x v="0"/>
    <n v="119866"/>
    <n v="2.75"/>
    <s v="0000"/>
    <n v="6372"/>
    <s v="W"/>
    <x v="194"/>
    <s v="PL"/>
    <m/>
    <s v="BEVERLY HILLS"/>
    <m/>
    <s v="PINE RIDGE UNIT 2 PB 8 PG 37 LOT 1 BLK 153"/>
    <n v="194369"/>
    <n v="28070"/>
    <n v="166299"/>
    <n v="91920"/>
    <n v="66920"/>
    <x v="0"/>
    <x v="1304"/>
    <n v="260000"/>
    <n v="2897"/>
    <n v="1244"/>
    <x v="0"/>
    <s v="WARRANTY DEED"/>
    <n v="1"/>
    <x v="38"/>
    <x v="1"/>
    <x v="0"/>
    <m/>
    <n v="1613"/>
    <n v="36"/>
    <x v="1"/>
    <x v="0"/>
    <n v="2379"/>
    <m/>
    <m/>
    <m/>
    <m/>
    <s v="CORREALE HARRY BENJAMIN"/>
    <s v="CORREALE DEBORAH JEAN"/>
    <s v="6372 W PONDEROSA PL"/>
    <s v="BEVERLY HILLS FL 34465"/>
  </r>
  <r>
    <x v="4312"/>
    <s v="18E17S320020  01540 0100"/>
    <s v="7492"/>
    <s v="PINE RIDGE UNIT 2"/>
    <s v="0100"/>
    <s v="Single Family Residential"/>
    <s v="12"/>
    <s v="18S"/>
    <s v="17E"/>
    <s v="3.0 TO 5.0 ACRES MED"/>
    <x v="0"/>
    <n v="120000"/>
    <n v="2.75"/>
    <s v="0000"/>
    <n v="6325"/>
    <s v="W"/>
    <x v="194"/>
    <s v="PL"/>
    <m/>
    <s v="BEVERLY HILLS"/>
    <m/>
    <s v="PINE RIDGE UNIT 2 PB 8 PG 37 LOT 10 BLK 154"/>
    <n v="304525"/>
    <n v="28100"/>
    <n v="276425"/>
    <n v="247352"/>
    <n v="222352"/>
    <x v="0"/>
    <x v="460"/>
    <n v="17000"/>
    <n v="1194"/>
    <n v="1686"/>
    <x v="0"/>
    <s v="WARRANTY DEED"/>
    <n v="1"/>
    <x v="18"/>
    <x v="1"/>
    <x v="0"/>
    <m/>
    <n v="2843"/>
    <n v="32"/>
    <x v="0"/>
    <x v="0"/>
    <n v="4623"/>
    <m/>
    <m/>
    <m/>
    <m/>
    <s v="BROWN RAY E"/>
    <s v="BROWN JEREMY MICHAEL"/>
    <s v="6325 W PONDEROSA PL"/>
    <s v="BEVERLY HILLS FL 34465"/>
  </r>
  <r>
    <x v="4313"/>
    <s v="18E17S320020  01550 0030"/>
    <s v="7492"/>
    <s v="PINE RIDGE UNIT 2"/>
    <s v="0100"/>
    <s v="Single Family Residential"/>
    <s v="12"/>
    <s v="18S"/>
    <s v="17E"/>
    <s v="3.0 TO 5.0 ACRES MED"/>
    <x v="0"/>
    <n v="173094"/>
    <n v="3.97"/>
    <s v="0000"/>
    <n v="6097"/>
    <s v="W"/>
    <x v="194"/>
    <s v="PL"/>
    <m/>
    <s v="BEVERLY HILLS"/>
    <m/>
    <s v="PINE RIDGE UNIT 2 PB 8 PG 37 LOT 3 BLK 155"/>
    <n v="283582"/>
    <n v="40530"/>
    <n v="243052"/>
    <n v="283582"/>
    <n v="258582"/>
    <x v="0"/>
    <x v="39"/>
    <n v="250000"/>
    <n v="2575"/>
    <n v="467"/>
    <x v="0"/>
    <s v="WARRANTY DEED"/>
    <n v="1"/>
    <x v="10"/>
    <x v="1"/>
    <x v="0"/>
    <m/>
    <n v="2356"/>
    <n v="32"/>
    <x v="0"/>
    <x v="0"/>
    <n v="4031"/>
    <m/>
    <m/>
    <m/>
    <m/>
    <s v="THOMPSON CLIFFORD J JR"/>
    <s v="THOMPSON TANYA"/>
    <s v="6097 W PONDEROSA PL"/>
    <s v="BEVERLY HILLS FL 34465"/>
  </r>
  <r>
    <x v="4314"/>
    <s v="18E17S320020  01550 0070"/>
    <s v="7492"/>
    <s v="PINE RIDGE UNIT 2"/>
    <s v="0100"/>
    <s v="Single Family Residential"/>
    <s v="07"/>
    <s v="18S"/>
    <s v="18E"/>
    <s v="3.0 TO 5.0 ACRES MED"/>
    <x v="0"/>
    <n v="140895"/>
    <n v="3.23"/>
    <s v="0000"/>
    <n v="5829"/>
    <s v="W"/>
    <x v="11"/>
    <s v="BLVD"/>
    <m/>
    <s v="BEVERLY HILLS"/>
    <m/>
    <s v="PINE RIDGE UNIT 2 PB 8 PG 37 LOT 7 BLK 155"/>
    <n v="239552"/>
    <n v="32990"/>
    <n v="206562"/>
    <n v="199154"/>
    <n v="174154"/>
    <x v="0"/>
    <x v="1317"/>
    <n v="293000"/>
    <n v="2803"/>
    <n v="138"/>
    <x v="0"/>
    <s v="WARRANTY DEED"/>
    <n v="1"/>
    <x v="21"/>
    <x v="1"/>
    <x v="0"/>
    <m/>
    <n v="1860"/>
    <n v="32"/>
    <x v="0"/>
    <x v="0"/>
    <n v="3083"/>
    <m/>
    <m/>
    <m/>
    <m/>
    <s v="CARRINGTON CHRISTINE A"/>
    <m/>
    <s v="5829 W PINE RIDGE BLVD"/>
    <s v="BEVERLY HILLS FL 34465 4434"/>
  </r>
  <r>
    <x v="4315"/>
    <s v="18E17S320020  01590 0090"/>
    <s v="7492"/>
    <s v="PINE RIDGE UNIT 2"/>
    <s v="0100"/>
    <s v="Single Family Residential"/>
    <s v="13"/>
    <s v="18S"/>
    <s v="17E"/>
    <s v="3.0 TO 5.0 ACRES MED"/>
    <x v="0"/>
    <n v="130397"/>
    <n v="2.99"/>
    <s v="0000"/>
    <n v="6235"/>
    <s v="W"/>
    <x v="11"/>
    <s v="BLVD"/>
    <m/>
    <s v="BEVERLY HILLS"/>
    <m/>
    <s v="PINE RIDGE UNIT 2 PB 8 PG 37 LOT 9 BLK 159"/>
    <n v="260343"/>
    <n v="30530"/>
    <n v="229813"/>
    <n v="256869"/>
    <n v="231869"/>
    <x v="0"/>
    <x v="1318"/>
    <n v="25000"/>
    <n v="2745"/>
    <n v="1789"/>
    <x v="1"/>
    <s v="TO OR FROM BANKS/LOAN CO."/>
    <n v="1"/>
    <x v="12"/>
    <x v="1"/>
    <x v="0"/>
    <m/>
    <n v="2237"/>
    <n v="32"/>
    <x v="1"/>
    <x v="0"/>
    <n v="3153"/>
    <m/>
    <m/>
    <m/>
    <m/>
    <s v="ROWTHORN ROBERT A"/>
    <s v="ROWTHORN AMANDA I"/>
    <s v="6235 W PINE RIDGE BLVD"/>
    <s v="BEVERLY HILLS FL 34465"/>
  </r>
  <r>
    <x v="4316"/>
    <s v="18E17S320020  01600 0050"/>
    <s v="7492"/>
    <s v="PINE RIDGE UNIT 2"/>
    <s v="0000"/>
    <s v="Vacant Residential"/>
    <s v="12"/>
    <s v="18S"/>
    <s v="17E"/>
    <s v="3.0 TO 5.0 ACRES MED"/>
    <x v="1"/>
    <n v="346085"/>
    <n v="7.95"/>
    <s v="0000"/>
    <n v="6172"/>
    <s v="W"/>
    <x v="11"/>
    <s v="BLVD"/>
    <m/>
    <s v="BEVERLY HILLS"/>
    <m/>
    <s v="PINE RIDGE UNIT 2 PB 8 PG 37 LOT 5 BLK 160"/>
    <n v="102490"/>
    <n v="102490"/>
    <n v="0"/>
    <n v="102490"/>
    <n v="102490"/>
    <x v="1"/>
    <x v="441"/>
    <n v="148000"/>
    <n v="3088"/>
    <n v="1124"/>
    <x v="1"/>
    <s v="WARRANTY DEED"/>
    <m/>
    <x v="6"/>
    <x v="2"/>
    <x v="2"/>
    <m/>
    <m/>
    <m/>
    <x v="2"/>
    <x v="1"/>
    <n v="0"/>
    <m/>
    <m/>
    <m/>
    <m/>
    <s v="MACDOUGALL EDWARD P"/>
    <s v="MACDOUGALL BARBARA J"/>
    <s v="7955 SW 201 TER"/>
    <s v="CUTLER BAY FL 33189"/>
  </r>
  <r>
    <x v="4317"/>
    <s v="18E17S320020  01600 0060"/>
    <s v="7492"/>
    <s v="PINE RIDGE UNIT 2"/>
    <s v="0000"/>
    <s v="Vacant Residential"/>
    <s v="13"/>
    <s v="18S"/>
    <s v="17E"/>
    <s v="3.0 TO 5.0 ACRES MED"/>
    <x v="1"/>
    <n v="321471"/>
    <n v="7.38"/>
    <s v="0000"/>
    <n v="6208"/>
    <s v="W"/>
    <x v="11"/>
    <s v="BLVD"/>
    <m/>
    <s v="BEVERLY HILLS"/>
    <m/>
    <s v="PINE RIDGE UNIT 2 PB 8 PG 37 LOT 6 BLK 160"/>
    <n v="95200"/>
    <n v="95200"/>
    <n v="0"/>
    <n v="95200"/>
    <n v="95200"/>
    <x v="1"/>
    <x v="500"/>
    <n v="55300"/>
    <n v="1471"/>
    <n v="2018"/>
    <x v="1"/>
    <s v="FROM DEVELOPERS"/>
    <m/>
    <x v="6"/>
    <x v="2"/>
    <x v="2"/>
    <m/>
    <m/>
    <m/>
    <x v="2"/>
    <x v="1"/>
    <n v="0"/>
    <m/>
    <m/>
    <m/>
    <m/>
    <s v="SULLIVAN CHRISTOPHER TODD"/>
    <s v="SULLIVAN RYAN JOSEPH"/>
    <s v="3410 BURLWOOD"/>
    <s v="ROCKFORD IL 61114"/>
  </r>
  <r>
    <x v="4318"/>
    <s v="18E17S320020  01610 0110"/>
    <s v="7492"/>
    <s v="PINE RIDGE UNIT 2"/>
    <s v="0000"/>
    <s v="Vacant Residential"/>
    <s v="12"/>
    <s v="18S"/>
    <s v="17E"/>
    <s v="3.0 TO 5.0 ACRES MED"/>
    <x v="1"/>
    <n v="127993"/>
    <n v="2.94"/>
    <s v="0000"/>
    <n v="6117"/>
    <s v="W"/>
    <x v="11"/>
    <s v="BLVD"/>
    <m/>
    <s v="BEVERLY HILLS"/>
    <m/>
    <s v="PINE RIDGE UNIT 2 PB 8 PG 37 LOT 11 BLK 161"/>
    <n v="29970"/>
    <n v="29970"/>
    <n v="0"/>
    <n v="29970"/>
    <n v="29970"/>
    <x v="1"/>
    <x v="4"/>
    <n v="27000"/>
    <n v="1254"/>
    <n v="1710"/>
    <x v="1"/>
    <s v="FROM DEVELOPERS"/>
    <m/>
    <x v="6"/>
    <x v="2"/>
    <x v="2"/>
    <m/>
    <m/>
    <m/>
    <x v="2"/>
    <x v="1"/>
    <n v="0"/>
    <m/>
    <m/>
    <m/>
    <m/>
    <s v="BURNETT ANTONIO C"/>
    <s v="BILLER TAMARA"/>
    <s v="6363 SW 87TH LN"/>
    <s v="MIAMI FL 33143"/>
  </r>
  <r>
    <x v="4319"/>
    <s v="18E17S320020  01620 0020"/>
    <s v="7492"/>
    <s v="PINE RIDGE UNIT 2"/>
    <s v="0000"/>
    <s v="Vacant Residential"/>
    <s v="12"/>
    <s v="18S"/>
    <s v="17E"/>
    <s v="3.0 TO 5.0 ACRES MED"/>
    <x v="1"/>
    <n v="119998"/>
    <n v="2.75"/>
    <s v="0000"/>
    <n v="6406"/>
    <s v="W"/>
    <x v="198"/>
    <s v="LN"/>
    <m/>
    <s v="BEVERLY HILLS"/>
    <m/>
    <s v="PINE RIDGE UNIT 2 PB 8 PG 37 LOT 2 BLK 162"/>
    <n v="28100"/>
    <n v="28100"/>
    <n v="0"/>
    <n v="28100"/>
    <n v="28100"/>
    <x v="1"/>
    <x v="1319"/>
    <n v="55000"/>
    <n v="3123"/>
    <n v="1967"/>
    <x v="1"/>
    <s v="WARRANTY DEED"/>
    <m/>
    <x v="6"/>
    <x v="2"/>
    <x v="2"/>
    <m/>
    <m/>
    <m/>
    <x v="2"/>
    <x v="1"/>
    <n v="0"/>
    <m/>
    <m/>
    <m/>
    <m/>
    <s v="BROWN JOSEPH MORGAN"/>
    <s v="BROWN AMANDA BAGWELL"/>
    <s v="11565 N CARIBEE PT"/>
    <s v="INGLIS FL 34449"/>
  </r>
  <r>
    <x v="4320"/>
    <s v="18E17S320020  01620 0070"/>
    <s v="7492"/>
    <s v="PINE RIDGE UNIT 2"/>
    <s v="0100"/>
    <s v="Single Family Residential"/>
    <s v="13"/>
    <s v="18S"/>
    <s v="17E"/>
    <s v="3.0 TO 5.0 ACRES MED"/>
    <x v="0"/>
    <n v="152264"/>
    <n v="3.5"/>
    <s v="0000"/>
    <n v="3888"/>
    <s v="N"/>
    <x v="195"/>
    <s v="DR"/>
    <m/>
    <s v="BEVERLY HILLS"/>
    <m/>
    <s v="PINE RIDGE UNIT 2 PB 8 PG 37 LOT 7 BLK 162"/>
    <n v="283954"/>
    <n v="35650"/>
    <n v="248304"/>
    <n v="218419"/>
    <n v="193419"/>
    <x v="0"/>
    <x v="383"/>
    <n v="25000"/>
    <n v="1287"/>
    <n v="1945"/>
    <x v="1"/>
    <s v="WARRANTY DEED"/>
    <n v="1"/>
    <x v="5"/>
    <x v="1"/>
    <x v="0"/>
    <n v="1"/>
    <n v="2832"/>
    <n v="32"/>
    <x v="0"/>
    <x v="0"/>
    <n v="3964"/>
    <m/>
    <m/>
    <m/>
    <m/>
    <s v="SUARINO DENNIS"/>
    <s v="SUARINO GAIL"/>
    <s v="3888 N STIRRUP DR"/>
    <s v="BEVERLY HILLS FL 34465"/>
  </r>
  <r>
    <x v="4321"/>
    <s v="18E17S320020  01650 0020"/>
    <s v="7492"/>
    <s v="PINE RIDGE UNIT 2"/>
    <s v="0100"/>
    <s v="Single Family Residential"/>
    <s v="13"/>
    <s v="18S"/>
    <s v="17E"/>
    <s v="3.0 TO 5.0 ACRES MED"/>
    <x v="0"/>
    <n v="122257"/>
    <n v="2.81"/>
    <s v="0000"/>
    <n v="3979"/>
    <s v="N"/>
    <x v="189"/>
    <s v="DR"/>
    <m/>
    <s v="BEVERLY HILLS"/>
    <m/>
    <s v="PINE RIDGE UNIT 2 PB 8 PG 37 LOT 2 BLK 165"/>
    <n v="235551"/>
    <n v="28630"/>
    <n v="206921"/>
    <n v="235551"/>
    <n v="235551"/>
    <x v="0"/>
    <x v="671"/>
    <n v="340000"/>
    <n v="3014"/>
    <n v="1986"/>
    <x v="0"/>
    <s v="WARRANTY DEED"/>
    <n v="1"/>
    <x v="5"/>
    <x v="1"/>
    <x v="0"/>
    <m/>
    <n v="1932"/>
    <n v="32"/>
    <x v="0"/>
    <x v="0"/>
    <n v="2776"/>
    <m/>
    <m/>
    <m/>
    <m/>
    <s v="SIMPSON LANCE E"/>
    <s v="MOORE GLADIS MARIE"/>
    <s v="3979 N BUCKHORN DR"/>
    <s v="BEVERLY HILLS FL 34465"/>
  </r>
  <r>
    <x v="4322"/>
    <s v="18E17S320020  01650 0080"/>
    <s v="7492"/>
    <s v="PINE RIDGE UNIT 2"/>
    <s v="0000"/>
    <s v="Vacant Residential"/>
    <s v="13"/>
    <s v="18S"/>
    <s v="17E"/>
    <s v="3.0 TO 5.0 ACRES MED"/>
    <x v="1"/>
    <n v="144334"/>
    <n v="3.31"/>
    <s v="0000"/>
    <n v="6494"/>
    <s v="W"/>
    <x v="200"/>
    <s v="LN"/>
    <m/>
    <s v="BEVERLY HILLS"/>
    <m/>
    <s v="PINE RIDGE UNIT 2 PB 8 PG 37 LOT 8 BLK 165 "/>
    <n v="33800"/>
    <n v="33800"/>
    <n v="0"/>
    <n v="33800"/>
    <n v="33800"/>
    <x v="1"/>
    <x v="23"/>
    <m/>
    <m/>
    <m/>
    <x v="2"/>
    <m/>
    <m/>
    <x v="6"/>
    <x v="2"/>
    <x v="2"/>
    <m/>
    <m/>
    <m/>
    <x v="2"/>
    <x v="1"/>
    <n v="0"/>
    <m/>
    <m/>
    <m/>
    <m/>
    <s v="FILZ PETER"/>
    <s v="ATTN EBERHARD ROHM"/>
    <s v="7932 PROSPECT PL"/>
    <s v="LA JOLLA CA 92037"/>
  </r>
  <r>
    <x v="4323"/>
    <s v="18E17S320020  01670 0020"/>
    <s v="7492"/>
    <s v="PINE RIDGE UNIT 2"/>
    <s v="0100"/>
    <s v="Single Family Residential"/>
    <s v="13"/>
    <s v="18S"/>
    <s v="17E"/>
    <s v="3.0 TO 5.0 ACRES MED"/>
    <x v="0"/>
    <n v="120193"/>
    <n v="2.76"/>
    <s v="0000"/>
    <n v="3282"/>
    <s v="N"/>
    <x v="189"/>
    <s v="DR"/>
    <m/>
    <s v="BEVERLY HILLS"/>
    <m/>
    <s v="PINE RIDGE UNIT 2 PB 8 PG 37 LOT 2 BLK 167"/>
    <n v="356195"/>
    <n v="28140"/>
    <n v="328055"/>
    <n v="356195"/>
    <n v="331195"/>
    <x v="0"/>
    <x v="346"/>
    <n v="35000"/>
    <n v="2903"/>
    <n v="965"/>
    <x v="1"/>
    <s v="WARRANTY DEED"/>
    <n v="1"/>
    <x v="41"/>
    <x v="0"/>
    <x v="1"/>
    <m/>
    <n v="3553"/>
    <n v="32"/>
    <x v="0"/>
    <x v="0"/>
    <n v="4756"/>
    <m/>
    <m/>
    <m/>
    <m/>
    <s v="GIDDENS MICHAEL EDWARD JR"/>
    <s v="GIDDENS ANNALISA"/>
    <s v="3282 N BUCKHORN DR"/>
    <s v="BEVERLY HILLS FL 34465"/>
  </r>
  <r>
    <x v="4324"/>
    <s v="18E17S320020  01670 0040"/>
    <s v="7492"/>
    <s v="PINE RIDGE UNIT 2"/>
    <s v="0000"/>
    <s v="Vacant Residential"/>
    <s v="13"/>
    <s v="18S"/>
    <s v="17E"/>
    <s v="3.0 TO 5.0 ACRES MED"/>
    <x v="1"/>
    <n v="162056"/>
    <n v="3.72"/>
    <s v="0000"/>
    <n v="3240"/>
    <s v="N"/>
    <x v="189"/>
    <s v="DR"/>
    <m/>
    <s v="BEVERLY HILLS"/>
    <m/>
    <s v="PINE RIDGE UNIT 2 PB 8 PG 37 LOT 4 BLK 167"/>
    <n v="37950"/>
    <n v="37950"/>
    <n v="0"/>
    <n v="37950"/>
    <n v="37950"/>
    <x v="1"/>
    <x v="1320"/>
    <n v="35000"/>
    <n v="3006"/>
    <n v="2009"/>
    <x v="1"/>
    <s v="WARRANTY DEED"/>
    <m/>
    <x v="6"/>
    <x v="2"/>
    <x v="2"/>
    <m/>
    <m/>
    <m/>
    <x v="2"/>
    <x v="1"/>
    <n v="0"/>
    <m/>
    <m/>
    <m/>
    <m/>
    <s v="BLAKE RODNEY"/>
    <m/>
    <s v="824 KINGS BAY DR"/>
    <s v="CRYSTAL RIVER FL 34429"/>
  </r>
  <r>
    <x v="4325"/>
    <s v="18E17S320020  01690 0020"/>
    <s v="7492"/>
    <s v="PINE RIDGE UNIT 2"/>
    <s v="0100"/>
    <s v="Single Family Residential"/>
    <s v="13"/>
    <s v="18S"/>
    <s v="17E"/>
    <s v="3.0 TO 5.0 ACRES MED"/>
    <x v="0"/>
    <n v="124565"/>
    <n v="2.86"/>
    <s v="0000"/>
    <n v="3431"/>
    <s v="N"/>
    <x v="84"/>
    <s v="DR"/>
    <m/>
    <s v="BEVERLY HILLS"/>
    <m/>
    <s v="PINE RIDGE UNIT 2 PB 8 PG 37 LOT 2 BLK 169"/>
    <n v="318062"/>
    <n v="29170"/>
    <n v="288892"/>
    <n v="239744"/>
    <n v="214744"/>
    <x v="0"/>
    <x v="532"/>
    <n v="15000"/>
    <n v="1360"/>
    <n v="203"/>
    <x v="1"/>
    <s v="WARRANTY DEED"/>
    <n v="1"/>
    <x v="23"/>
    <x v="0"/>
    <x v="0"/>
    <m/>
    <n v="3289"/>
    <n v="32"/>
    <x v="0"/>
    <x v="0"/>
    <n v="4513"/>
    <m/>
    <m/>
    <m/>
    <m/>
    <s v="CARR CHARLES W"/>
    <s v="CARR BARBARA R"/>
    <s v="3431 N PONY DR"/>
    <s v="BEVERLY HILLS FL 34465"/>
  </r>
  <r>
    <x v="4326"/>
    <s v="18E17S320020  01540 0090"/>
    <s v="7492"/>
    <s v="PINE RIDGE UNIT 2"/>
    <s v="0100"/>
    <s v="Single Family Residential"/>
    <s v="12"/>
    <s v="18S"/>
    <s v="17E"/>
    <s v="3.0 TO 5.0 ACRES MED"/>
    <x v="0"/>
    <n v="120000"/>
    <n v="2.75"/>
    <s v="0000"/>
    <n v="6259"/>
    <s v="W"/>
    <x v="194"/>
    <s v="PL"/>
    <m/>
    <s v="BEVERLY HILLS"/>
    <m/>
    <s v="PINE RIDGE UNIT 2 PB 8 PG 37 LOT 9 BLK 154"/>
    <n v="183168"/>
    <n v="28100"/>
    <n v="155068"/>
    <n v="183168"/>
    <n v="183168"/>
    <x v="1"/>
    <x v="1321"/>
    <n v="220000"/>
    <n v="3119"/>
    <n v="1246"/>
    <x v="0"/>
    <s v="UNABLE TO PROCESS"/>
    <n v="1"/>
    <x v="18"/>
    <x v="1"/>
    <x v="0"/>
    <m/>
    <n v="1449"/>
    <n v="29"/>
    <x v="0"/>
    <x v="0"/>
    <n v="2221"/>
    <m/>
    <m/>
    <m/>
    <m/>
    <s v="EMTMAN JOHN"/>
    <s v="EMTMAN DENISE Y"/>
    <s v="25808 N JACKSON RD"/>
    <s v="CHATTAROY WA 99003 9001"/>
  </r>
  <r>
    <x v="4327"/>
    <s v="18E17S320020  01540 0110"/>
    <s v="7492"/>
    <s v="PINE RIDGE UNIT 2"/>
    <s v="0000"/>
    <s v="Vacant Residential"/>
    <s v="12"/>
    <s v="18S"/>
    <s v="17E"/>
    <s v="3.0 TO 5.0 ACRES MED"/>
    <x v="1"/>
    <n v="119866"/>
    <n v="2.75"/>
    <s v="0000"/>
    <n v="6379"/>
    <s v="W"/>
    <x v="194"/>
    <s v="PL"/>
    <m/>
    <s v="BEVERLY HILLS"/>
    <m/>
    <s v="PINE RIDGE UNIT 2 PB 8 PG 37 LOT 11 BLK 154"/>
    <n v="28070"/>
    <n v="28070"/>
    <n v="0"/>
    <n v="28070"/>
    <n v="28070"/>
    <x v="1"/>
    <x v="23"/>
    <m/>
    <m/>
    <m/>
    <x v="2"/>
    <m/>
    <m/>
    <x v="6"/>
    <x v="2"/>
    <x v="2"/>
    <m/>
    <m/>
    <m/>
    <x v="2"/>
    <x v="1"/>
    <n v="0"/>
    <m/>
    <m/>
    <m/>
    <m/>
    <s v="BRANDAO HENRIQUEZ MARLENE ET AL"/>
    <m/>
    <s v="GLASIOLENWEG 6"/>
    <s v=" CURACAO"/>
  </r>
  <r>
    <x v="4328"/>
    <s v="18E17S320020  01550 0010"/>
    <s v="7492"/>
    <s v="PINE RIDGE UNIT 2"/>
    <s v="0100"/>
    <s v="Single Family Residential"/>
    <s v="12"/>
    <s v="18S"/>
    <s v="17E"/>
    <s v="3.0 TO 5.0 ACRES MED"/>
    <x v="0"/>
    <n v="165760"/>
    <n v="3.81"/>
    <s v="0000"/>
    <n v="4639"/>
    <s v="N"/>
    <x v="188"/>
    <s v="TER"/>
    <m/>
    <s v="BEVERLY HILLS"/>
    <m/>
    <s v="PINE RIDGE UNIT 2 PB 8 PG 37 LOT 1 BLK 155"/>
    <n v="228305"/>
    <n v="27170"/>
    <n v="201135"/>
    <n v="92936"/>
    <n v="67936"/>
    <x v="0"/>
    <x v="6"/>
    <n v="27700"/>
    <n v="1125"/>
    <n v="1318"/>
    <x v="1"/>
    <s v="FROM DEVELOPERS"/>
    <n v="1"/>
    <x v="10"/>
    <x v="1"/>
    <x v="0"/>
    <m/>
    <n v="2096"/>
    <n v="32"/>
    <x v="0"/>
    <x v="0"/>
    <n v="2960"/>
    <m/>
    <m/>
    <m/>
    <m/>
    <s v="SOUTHER MICHAEL D"/>
    <s v="SOUTHER COLLEEN ANN"/>
    <s v="4639 N VALLEY TER"/>
    <s v="BEVERLY HILLS FL 34465"/>
  </r>
  <r>
    <x v="4329"/>
    <s v="18E17S320020  01550 0020"/>
    <s v="7492"/>
    <s v="PINE RIDGE UNIT 2"/>
    <s v="0100"/>
    <s v="Single Family Residential"/>
    <s v="12"/>
    <s v="18S"/>
    <s v="17E"/>
    <s v="3.0 TO 5.0 ACRES MED"/>
    <x v="0"/>
    <n v="124259"/>
    <n v="2.85"/>
    <s v="0000"/>
    <n v="4535"/>
    <s v="N"/>
    <x v="188"/>
    <s v="TER"/>
    <m/>
    <s v="BEVERLY HILLS"/>
    <m/>
    <s v="PINE RIDGE UNIT 2 PB 8 PG 37 LOT 2 BLK 155"/>
    <n v="555894"/>
    <n v="29100"/>
    <n v="526794"/>
    <n v="555894"/>
    <n v="555894"/>
    <x v="1"/>
    <x v="1307"/>
    <n v="650000"/>
    <n v="2907"/>
    <n v="1763"/>
    <x v="0"/>
    <s v="WARRANTY DEED"/>
    <n v="2"/>
    <x v="40"/>
    <x v="5"/>
    <x v="4"/>
    <n v="1"/>
    <n v="5393"/>
    <n v="32"/>
    <x v="0"/>
    <x v="0"/>
    <n v="6782"/>
    <m/>
    <m/>
    <m/>
    <m/>
    <s v="CAT INVESTMENT PROPERTIES I LLC"/>
    <m/>
    <s v="PO BOX 1836"/>
    <s v="CRYSTAL RIVER FL 34423"/>
  </r>
  <r>
    <x v="4330"/>
    <s v="18E17S320020  01580 0030"/>
    <s v="7492"/>
    <s v="PINE RIDGE UNIT 2"/>
    <s v="0100"/>
    <s v="Single Family Residential"/>
    <s v="18"/>
    <s v="18S"/>
    <s v="18E"/>
    <s v="3.0 TO 5.0 ACRES MED"/>
    <x v="0"/>
    <n v="252000"/>
    <n v="5.79"/>
    <s v="0000"/>
    <n v="3729"/>
    <s v="N"/>
    <x v="84"/>
    <s v="DR"/>
    <m/>
    <s v="BEVERLY HILLS"/>
    <m/>
    <s v="PINE RIDGE UNIT 2 PB 8 PG 37 LOT 3 BLK 158 "/>
    <n v="349757"/>
    <n v="74630"/>
    <n v="275127"/>
    <n v="349757"/>
    <n v="349757"/>
    <x v="1"/>
    <x v="178"/>
    <n v="250000"/>
    <n v="2534"/>
    <n v="1750"/>
    <x v="0"/>
    <s v="TO OR FROM BANKS/LOAN CO."/>
    <n v="1"/>
    <x v="22"/>
    <x v="0"/>
    <x v="1"/>
    <m/>
    <n v="2976"/>
    <n v="32"/>
    <x v="0"/>
    <x v="0"/>
    <n v="4170"/>
    <m/>
    <m/>
    <m/>
    <m/>
    <s v="KEATING ELIZABETH A"/>
    <m/>
    <s v="8 COLONEL CONKLIN DR"/>
    <s v="STONY POINT NY 10980"/>
  </r>
  <r>
    <x v="4331"/>
    <s v="18E17S320020  01640 0070"/>
    <s v="7492"/>
    <s v="PINE RIDGE UNIT 2"/>
    <s v="0000"/>
    <s v="Vacant Residential"/>
    <s v="13"/>
    <s v="18S"/>
    <s v="17E"/>
    <s v="3.0 TO 5.0 ACRES MED"/>
    <x v="1"/>
    <n v="129531"/>
    <n v="2.97"/>
    <s v="0000"/>
    <n v="3860"/>
    <s v="N"/>
    <x v="189"/>
    <s v="DR"/>
    <m/>
    <s v="BEVERLY HILLS"/>
    <m/>
    <s v="PINE RIDGE UNIT 2 PB 8 PG 37 LOT 7 BLK 164"/>
    <n v="30330"/>
    <n v="30330"/>
    <n v="0"/>
    <n v="30330"/>
    <n v="30330"/>
    <x v="1"/>
    <x v="137"/>
    <n v="27700"/>
    <n v="1154"/>
    <n v="2160"/>
    <x v="1"/>
    <s v="FROM DEVELOPERS"/>
    <m/>
    <x v="6"/>
    <x v="2"/>
    <x v="2"/>
    <m/>
    <m/>
    <m/>
    <x v="2"/>
    <x v="1"/>
    <n v="0"/>
    <m/>
    <m/>
    <m/>
    <m/>
    <s v="DIAB ISAM A"/>
    <s v="DIAB CARMEN S"/>
    <s v="29261 GRANDE CT"/>
    <s v="WESTLAKE OH 44145"/>
  </r>
  <r>
    <x v="4332"/>
    <s v="18E17S320020  01650 0010"/>
    <s v="7492"/>
    <s v="PINE RIDGE UNIT 2"/>
    <s v="0100"/>
    <s v="Single Family Residential"/>
    <s v="13"/>
    <s v="18S"/>
    <s v="17E"/>
    <s v="3.0 TO 5.0 ACRES MED"/>
    <x v="0"/>
    <n v="120659"/>
    <n v="2.77"/>
    <s v="0000"/>
    <n v="3977"/>
    <s v="N"/>
    <x v="189"/>
    <s v="DR"/>
    <m/>
    <s v="BEVERLY HILLS"/>
    <m/>
    <s v="PINE RIDGE UNIT 2 PB 8 PG 37 LOT 1 BLK 165"/>
    <n v="317653"/>
    <n v="28250"/>
    <n v="289403"/>
    <n v="248250"/>
    <n v="222750"/>
    <x v="0"/>
    <x v="470"/>
    <n v="290000"/>
    <n v="2801"/>
    <n v="1338"/>
    <x v="0"/>
    <s v="DEEDS CONVEYING PARTIAL INTEREST"/>
    <n v="1"/>
    <x v="24"/>
    <x v="1"/>
    <x v="1"/>
    <m/>
    <n v="3014"/>
    <n v="32"/>
    <x v="0"/>
    <x v="0"/>
    <n v="4250"/>
    <m/>
    <m/>
    <m/>
    <m/>
    <s v="HACKETT SUSAN"/>
    <s v="TUCH WAYNE A"/>
    <s v="3977 N BUCKHORN DR"/>
    <s v="BEVERLY HILLS FL 34465"/>
  </r>
  <r>
    <x v="4333"/>
    <s v="18E17S320020  01670 0010"/>
    <s v="7492"/>
    <s v="PINE RIDGE UNIT 2"/>
    <s v="0000"/>
    <s v="Vacant Residential"/>
    <s v="13"/>
    <s v="18S"/>
    <s v="17E"/>
    <s v="3.0 TO 5.0 ACRES MED"/>
    <x v="1"/>
    <n v="120092"/>
    <n v="2.76"/>
    <s v="0000"/>
    <n v="3300"/>
    <s v="N"/>
    <x v="189"/>
    <s v="DR"/>
    <m/>
    <s v="BEVERLY HILLS"/>
    <m/>
    <s v="PINE RIDGE UNIT 2 PB 8 PG 37 LOT 1 BLK 167 "/>
    <n v="28120"/>
    <n v="28120"/>
    <n v="0"/>
    <n v="28120"/>
    <n v="28120"/>
    <x v="1"/>
    <x v="257"/>
    <n v="18000"/>
    <n v="1332"/>
    <n v="1072"/>
    <x v="1"/>
    <s v="WARRANTY DEED"/>
    <m/>
    <x v="6"/>
    <x v="2"/>
    <x v="2"/>
    <m/>
    <m/>
    <m/>
    <x v="2"/>
    <x v="1"/>
    <n v="0"/>
    <m/>
    <m/>
    <m/>
    <m/>
    <s v="PANIAMOGAN CALEB O"/>
    <m/>
    <s v="219 LAKEVIEW DR"/>
    <s v="SHERRARD IL 61251"/>
  </r>
  <r>
    <x v="4334"/>
    <s v="18E17S320020  01670 0080"/>
    <s v="7492"/>
    <s v="PINE RIDGE UNIT 2"/>
    <s v="0100"/>
    <s v="Single Family Residential"/>
    <s v="13"/>
    <s v="18S"/>
    <s v="17E"/>
    <s v="3.0 TO 5.0 ACRES MED"/>
    <x v="0"/>
    <n v="127201"/>
    <n v="2.92"/>
    <s v="0000"/>
    <n v="3166"/>
    <s v="N"/>
    <x v="189"/>
    <s v="DR"/>
    <m/>
    <s v="BEVERLY HILLS"/>
    <m/>
    <s v="PINE RIDGE UNIT 2 PB 8 PG 37 LOT 8 BLK 167"/>
    <n v="360674"/>
    <n v="29790"/>
    <n v="330884"/>
    <n v="340804"/>
    <n v="315804"/>
    <x v="0"/>
    <x v="1150"/>
    <n v="322500"/>
    <n v="2861"/>
    <n v="1284"/>
    <x v="0"/>
    <s v="WARRANTY DEED"/>
    <n v="1"/>
    <x v="0"/>
    <x v="0"/>
    <x v="1"/>
    <m/>
    <n v="3802"/>
    <n v="32"/>
    <x v="0"/>
    <x v="0"/>
    <n v="4693"/>
    <m/>
    <m/>
    <m/>
    <m/>
    <s v="CRAVEN JEFFREY C"/>
    <s v="CRAVEN JEANNETTE"/>
    <s v="3166 N BUCKHORN DR"/>
    <s v="BEVERLY HILLS FL 34464"/>
  </r>
  <r>
    <x v="4335"/>
    <s v="18E17S320020  01590 0040"/>
    <s v="7492"/>
    <s v="PINE RIDGE UNIT 2"/>
    <s v="0100"/>
    <s v="Single Family Residential"/>
    <s v="13"/>
    <s v="18S"/>
    <s v="17E"/>
    <s v="3.0 TO 5.0 ACRES MED"/>
    <x v="0"/>
    <n v="120960"/>
    <n v="2.78"/>
    <s v="0000"/>
    <n v="3645"/>
    <s v="N"/>
    <x v="195"/>
    <s v="DR"/>
    <m/>
    <s v="BEVERLY HILLS"/>
    <m/>
    <s v="PINE RIDGE UNIT 2 PB 8 PG 37 LOT 4 BLK 159"/>
    <n v="235084"/>
    <n v="28320"/>
    <n v="206764"/>
    <n v="222891"/>
    <n v="192891"/>
    <x v="0"/>
    <x v="1322"/>
    <n v="290000"/>
    <n v="2834"/>
    <n v="1502"/>
    <x v="0"/>
    <s v="WARRANTY DEED"/>
    <n v="1"/>
    <x v="21"/>
    <x v="1"/>
    <x v="0"/>
    <m/>
    <n v="1786"/>
    <n v="32"/>
    <x v="1"/>
    <x v="0"/>
    <n v="2831"/>
    <m/>
    <m/>
    <m/>
    <m/>
    <s v="MOTSAY JOSEPH R"/>
    <s v="MOTSAY RUSSELL E"/>
    <s v="3645 N STIRRUP DR"/>
    <s v="BEVERLY HILLS FL 34465"/>
  </r>
  <r>
    <x v="4336"/>
    <s v="18E17S320020  01600 0030"/>
    <s v="7492"/>
    <s v="PINE RIDGE UNIT 2"/>
    <s v="0000"/>
    <s v="Vacant Residential"/>
    <s v="12"/>
    <s v="18S"/>
    <s v="17E"/>
    <s v="3.0 TO 5.0 ACRES MED"/>
    <x v="1"/>
    <n v="300600"/>
    <n v="6.9"/>
    <s v="0000"/>
    <n v="6126"/>
    <s v="W"/>
    <x v="11"/>
    <s v="BLVD"/>
    <m/>
    <s v="BEVERLY HILLS"/>
    <m/>
    <s v="PINE RIDGE UNIT 2 PB 8 PG 37 LOT 3 BLK 160"/>
    <n v="89020"/>
    <n v="89020"/>
    <n v="0"/>
    <n v="89020"/>
    <n v="89020"/>
    <x v="1"/>
    <x v="126"/>
    <n v="250000"/>
    <n v="1926"/>
    <n v="441"/>
    <x v="1"/>
    <s v="WARRANTY DEED"/>
    <m/>
    <x v="6"/>
    <x v="2"/>
    <x v="2"/>
    <m/>
    <m/>
    <m/>
    <x v="2"/>
    <x v="1"/>
    <n v="0"/>
    <m/>
    <m/>
    <m/>
    <m/>
    <s v="JAGADEESAN MUTHUSWAMI N"/>
    <s v="JAGADEESAN JAGADA S"/>
    <s v="13446 ATTAVIANO ST"/>
    <s v="VENICE FL 34293"/>
  </r>
  <r>
    <x v="4337"/>
    <s v="18E17S320020  01610 0020"/>
    <s v="7492"/>
    <s v="PINE RIDGE UNIT 2"/>
    <s v="0100"/>
    <s v="Single Family Residential"/>
    <s v="12"/>
    <s v="18S"/>
    <s v="17E"/>
    <s v="3.0 TO 5.0 ACRES MED"/>
    <x v="0"/>
    <n v="130164"/>
    <n v="2.99"/>
    <s v="0000"/>
    <n v="4283"/>
    <s v="N"/>
    <x v="193"/>
    <s v="DR"/>
    <m/>
    <s v="BEVERLY HILLS"/>
    <m/>
    <s v="PINE RIDGE UNIT 2 PB 8 PG 37 LOT 2 BLK 161"/>
    <n v="313713"/>
    <n v="30480"/>
    <n v="283233"/>
    <n v="261499"/>
    <n v="236499"/>
    <x v="0"/>
    <x v="345"/>
    <n v="26000"/>
    <n v="1566"/>
    <n v="1700"/>
    <x v="1"/>
    <s v="WARRANTY DEED"/>
    <n v="1"/>
    <x v="22"/>
    <x v="0"/>
    <x v="0"/>
    <m/>
    <n v="2809"/>
    <n v="32"/>
    <x v="0"/>
    <x v="0"/>
    <n v="4216"/>
    <m/>
    <m/>
    <m/>
    <m/>
    <s v="ALLEGRETTA FRANCESCO"/>
    <s v="ALLEGRETTA REGINA MARY"/>
    <s v="4283 N DODGE CITY DR"/>
    <s v="BEVERLY HILLS FL 34465"/>
  </r>
  <r>
    <x v="4338"/>
    <s v="18E17S320020  01620 0100"/>
    <s v="7492"/>
    <s v="PINE RIDGE UNIT 2"/>
    <s v="0100"/>
    <s v="Single Family Residential"/>
    <s v="13"/>
    <s v="18S"/>
    <s v="17E"/>
    <s v="3.0 TO 5.0 ACRES MED"/>
    <x v="0"/>
    <n v="126008"/>
    <n v="2.89"/>
    <s v="0000"/>
    <n v="3794"/>
    <s v="N"/>
    <x v="195"/>
    <s v="DR"/>
    <m/>
    <s v="BEVERLY HILLS"/>
    <m/>
    <s v="PINE RIDGE UNIT 2 PB 8 PG 37 LOT 10 BLK 162"/>
    <n v="241228"/>
    <n v="29510"/>
    <n v="211718"/>
    <n v="195656"/>
    <n v="170656"/>
    <x v="0"/>
    <x v="143"/>
    <n v="345000"/>
    <n v="1884"/>
    <n v="2444"/>
    <x v="0"/>
    <s v="WARRANTY DEED"/>
    <n v="1"/>
    <x v="7"/>
    <x v="1"/>
    <x v="0"/>
    <m/>
    <n v="2227"/>
    <n v="32"/>
    <x v="0"/>
    <x v="0"/>
    <n v="3542"/>
    <m/>
    <m/>
    <m/>
    <m/>
    <s v="CLARK MARSHALL R"/>
    <s v="CLARK MELANIE F"/>
    <s v="PO BOX 977"/>
    <s v="CRYSTAL RIVER FL 34423 0977"/>
  </r>
  <r>
    <x v="4339"/>
    <s v="18E17S320020  01620 0110"/>
    <s v="7492"/>
    <s v="PINE RIDGE UNIT 2"/>
    <s v="0100"/>
    <s v="Single Family Residential"/>
    <s v="13"/>
    <s v="18S"/>
    <s v="17E"/>
    <s v="3.0 TO 5.0 ACRES MED"/>
    <x v="0"/>
    <n v="126008"/>
    <n v="2.89"/>
    <s v="0000"/>
    <n v="3762"/>
    <s v="N"/>
    <x v="195"/>
    <s v="DR"/>
    <m/>
    <s v="BEVERLY HILLS"/>
    <m/>
    <s v="PINE RIDGE UNIT 2 PB 8 PG 37 LOT 11 BLK 162"/>
    <n v="310423"/>
    <n v="29510"/>
    <n v="280913"/>
    <n v="238672"/>
    <n v="213672"/>
    <x v="0"/>
    <x v="340"/>
    <n v="25000"/>
    <n v="1461"/>
    <n v="1032"/>
    <x v="1"/>
    <s v="WARRANTY DEED"/>
    <n v="1"/>
    <x v="3"/>
    <x v="1"/>
    <x v="1"/>
    <m/>
    <n v="2953"/>
    <n v="32"/>
    <x v="0"/>
    <x v="0"/>
    <n v="4139"/>
    <m/>
    <m/>
    <m/>
    <m/>
    <s v="VAZQUEZ CARMEN"/>
    <s v="VAZQUEZ EFRAIN"/>
    <s v="3762 N STIRRUP DR"/>
    <s v="BEVERLY HILLS FL 34465"/>
  </r>
  <r>
    <x v="4340"/>
    <s v="18E17S320020  01630 0010"/>
    <s v="7492"/>
    <s v="PINE RIDGE UNIT 2"/>
    <s v="0100"/>
    <s v="Single Family Residential"/>
    <s v="13"/>
    <s v="18S"/>
    <s v="17E"/>
    <s v="3.0 TO 5.0 ACRES MED"/>
    <x v="0"/>
    <n v="120598"/>
    <n v="2.77"/>
    <s v="0000"/>
    <n v="6727"/>
    <s v="W"/>
    <x v="200"/>
    <s v="LN"/>
    <m/>
    <s v="BEVERLY HILLS"/>
    <m/>
    <s v="PINE RIDGE UNIT 2 PB 8 PG 37 LOT 1 BLK 163"/>
    <n v="342617"/>
    <n v="28240"/>
    <n v="314377"/>
    <n v="273056"/>
    <n v="248056"/>
    <x v="0"/>
    <x v="0"/>
    <n v="305000"/>
    <n v="2542"/>
    <n v="2396"/>
    <x v="0"/>
    <s v="WARRANTY DEED"/>
    <n v="1"/>
    <x v="22"/>
    <x v="1"/>
    <x v="4"/>
    <m/>
    <n v="2935"/>
    <n v="32"/>
    <x v="0"/>
    <x v="0"/>
    <n v="4808"/>
    <m/>
    <m/>
    <m/>
    <m/>
    <s v="SALVANO ANTHONY STEPHEN"/>
    <s v="SALVANO SUZETTE"/>
    <s v="6727 W ANTELOPE LN"/>
    <s v="BEVERLY HILLS FL 34465"/>
  </r>
  <r>
    <x v="4341"/>
    <s v="18E17S320020  01630 0040"/>
    <s v="7492"/>
    <s v="PINE RIDGE UNIT 2"/>
    <s v="0100"/>
    <s v="Single Family Residential"/>
    <s v="13"/>
    <s v="18S"/>
    <s v="17E"/>
    <s v="3.0 TO 5.0 ACRES MED"/>
    <x v="0"/>
    <n v="126034"/>
    <n v="2.89"/>
    <s v="0000"/>
    <n v="3945"/>
    <s v="N"/>
    <x v="189"/>
    <s v="DR"/>
    <m/>
    <s v="BEVERLY HILLS"/>
    <m/>
    <s v="PINE RIDGE UNIT 2 PB 8 PG 37 LOT 4 BLK 163 "/>
    <n v="326432"/>
    <n v="29510"/>
    <n v="296922"/>
    <n v="257176"/>
    <n v="232176"/>
    <x v="0"/>
    <x v="510"/>
    <n v="28000"/>
    <n v="1221"/>
    <n v="205"/>
    <x v="1"/>
    <s v="FROM DEVELOPERS"/>
    <n v="1"/>
    <x v="5"/>
    <x v="1"/>
    <x v="0"/>
    <m/>
    <n v="2843"/>
    <n v="32"/>
    <x v="0"/>
    <x v="0"/>
    <n v="5580"/>
    <m/>
    <m/>
    <m/>
    <m/>
    <s v="LEARST FAMILY TRUST"/>
    <m/>
    <s v="3945 N BUCKHORN DR"/>
    <s v="BEVERLY HILLS FL 34465"/>
  </r>
  <r>
    <x v="4342"/>
    <s v="18E17S320020  01630 0150"/>
    <s v="7492"/>
    <s v="PINE RIDGE UNIT 2"/>
    <s v="0100"/>
    <s v="Single Family Residential"/>
    <s v="13"/>
    <s v="18S"/>
    <s v="17E"/>
    <s v="3.0 TO 5.0 ACRES MED"/>
    <x v="0"/>
    <n v="133471"/>
    <n v="3.06"/>
    <s v="0000"/>
    <n v="3571"/>
    <s v="N"/>
    <x v="189"/>
    <s v="DR"/>
    <m/>
    <s v="BEVERLY HILLS"/>
    <m/>
    <s v="PINE RIDGE UNIT 2 PB 8 PG 37 LOT 15 BLK 163"/>
    <n v="219024"/>
    <n v="31250"/>
    <n v="187774"/>
    <n v="178133"/>
    <n v="153133"/>
    <x v="0"/>
    <x v="136"/>
    <n v="18000"/>
    <n v="1104"/>
    <n v="988"/>
    <x v="1"/>
    <s v="WARRANTY DEED"/>
    <n v="1"/>
    <x v="10"/>
    <x v="1"/>
    <x v="0"/>
    <m/>
    <n v="1873"/>
    <n v="32"/>
    <x v="0"/>
    <x v="0"/>
    <n v="2839"/>
    <m/>
    <m/>
    <m/>
    <m/>
    <s v="LISITANO JULIET M"/>
    <s v="ROBLEY KAPRI"/>
    <s v="3571 N BUCKHORN DR"/>
    <s v="BEVERLY HILLS FL 34465"/>
  </r>
  <r>
    <x v="4343"/>
    <s v="18E17S320020  01640 0030"/>
    <s v="7492"/>
    <s v="PINE RIDGE UNIT 2"/>
    <s v="0000"/>
    <s v="Vacant Residential"/>
    <s v="13"/>
    <s v="18S"/>
    <s v="17E"/>
    <s v="3.0 TO 5.0 ACRES MED"/>
    <x v="1"/>
    <n v="120002"/>
    <n v="2.75"/>
    <s v="0000"/>
    <n v="3960"/>
    <s v="N"/>
    <x v="189"/>
    <s v="DR"/>
    <m/>
    <s v="BEVERLY HILLS"/>
    <m/>
    <s v="PINE RIDGE UNIT 2 PB 8 PG 37 LOT 3 BLK 164"/>
    <n v="28100"/>
    <n v="28100"/>
    <n v="0"/>
    <n v="28100"/>
    <n v="28100"/>
    <x v="1"/>
    <x v="1323"/>
    <n v="50000"/>
    <n v="3147"/>
    <n v="1975"/>
    <x v="1"/>
    <s v="WARRANTY DEED"/>
    <m/>
    <x v="6"/>
    <x v="2"/>
    <x v="2"/>
    <m/>
    <m/>
    <m/>
    <x v="2"/>
    <x v="1"/>
    <n v="0"/>
    <m/>
    <m/>
    <m/>
    <m/>
    <s v="MCDERMOTT LESLIE"/>
    <s v="ITHIER MIRIAM S"/>
    <s v="1850 N PIMLICO PT"/>
    <s v="CRYSTAL RIVER FL 34429"/>
  </r>
  <r>
    <x v="4344"/>
    <s v="18E17S320020  01640 0060"/>
    <s v="7492"/>
    <s v="PINE RIDGE UNIT 2"/>
    <s v="0000"/>
    <s v="Vacant Residential"/>
    <s v="13"/>
    <s v="18S"/>
    <s v="17E"/>
    <s v="3.0 TO 5.0 ACRES MED"/>
    <x v="1"/>
    <n v="129834"/>
    <n v="2.98"/>
    <s v="0000"/>
    <n v="3808"/>
    <s v="N"/>
    <x v="189"/>
    <s v="DR"/>
    <m/>
    <s v="BEVERLY HILLS"/>
    <m/>
    <s v="PINE RIDGE UNIT 2 PB 8 PG 37 LOT 6 BLK 164 "/>
    <n v="30400"/>
    <n v="30400"/>
    <n v="0"/>
    <n v="30400"/>
    <n v="30400"/>
    <x v="1"/>
    <x v="137"/>
    <n v="29500"/>
    <n v="1154"/>
    <n v="2161"/>
    <x v="1"/>
    <s v="FROM DEVELOPERS"/>
    <m/>
    <x v="6"/>
    <x v="2"/>
    <x v="2"/>
    <m/>
    <m/>
    <m/>
    <x v="2"/>
    <x v="1"/>
    <n v="0"/>
    <m/>
    <m/>
    <m/>
    <m/>
    <s v="SEBASTIAN CARLYN M"/>
    <m/>
    <s v="3511 SCHEID RD"/>
    <s v="HURON OH 44839"/>
  </r>
  <r>
    <x v="4345"/>
    <s v="18E17S320020  01670 0060"/>
    <s v="7492"/>
    <s v="PINE RIDGE UNIT 2"/>
    <s v="0100"/>
    <s v="Single Family Residential"/>
    <s v="13"/>
    <s v="18S"/>
    <s v="17E"/>
    <s v="3.0 TO 5.0 ACRES MED"/>
    <x v="0"/>
    <n v="130046"/>
    <n v="2.99"/>
    <s v="0000"/>
    <n v="3202"/>
    <s v="N"/>
    <x v="189"/>
    <s v="DR"/>
    <m/>
    <s v="BEVERLY HILLS"/>
    <m/>
    <s v="PINE RIDGE UNIT 2 PB 8 PG 37 LOT 6 BLK 167"/>
    <n v="244284"/>
    <n v="30450"/>
    <n v="213834"/>
    <n v="197321"/>
    <n v="172321"/>
    <x v="0"/>
    <x v="7"/>
    <n v="349000"/>
    <n v="1955"/>
    <n v="928"/>
    <x v="0"/>
    <s v="WARRANTY DEED"/>
    <n v="1"/>
    <x v="22"/>
    <x v="1"/>
    <x v="0"/>
    <m/>
    <n v="2116"/>
    <n v="32"/>
    <x v="1"/>
    <x v="0"/>
    <n v="3045"/>
    <m/>
    <m/>
    <m/>
    <m/>
    <s v="SQUIRES JOSHUA S"/>
    <s v="SQUIRES RUTH"/>
    <s v="3202 N BUCKHORN DR"/>
    <s v="BEVERLY HILLS FL 34465"/>
  </r>
  <r>
    <x v="4346"/>
    <s v="18E17S320020  01670 0100"/>
    <s v="7492"/>
    <s v="PINE RIDGE UNIT 2"/>
    <s v="0100"/>
    <s v="Single Family Residential"/>
    <s v="13"/>
    <s v="18S"/>
    <s v="17E"/>
    <s v="3.0 TO 5.0 ACRES MED"/>
    <x v="0"/>
    <n v="131866"/>
    <n v="3.03"/>
    <s v="0000"/>
    <n v="3120"/>
    <s v="N"/>
    <x v="189"/>
    <s v="DR"/>
    <m/>
    <s v="BEVERLY HILLS"/>
    <m/>
    <s v="PINE RIDGE UNIT 2 PB 8 PG 37 LOT 10 BLK 167"/>
    <n v="302969"/>
    <n v="30880"/>
    <n v="272089"/>
    <n v="234628"/>
    <n v="209628"/>
    <x v="0"/>
    <x v="125"/>
    <n v="23000"/>
    <n v="1668"/>
    <n v="2259"/>
    <x v="1"/>
    <s v="WARRANTY DEED"/>
    <n v="1"/>
    <x v="3"/>
    <x v="0"/>
    <x v="1"/>
    <m/>
    <n v="2850"/>
    <n v="32"/>
    <x v="1"/>
    <x v="0"/>
    <n v="4115"/>
    <m/>
    <m/>
    <m/>
    <m/>
    <s v="ARIAS JAMES CORNELL"/>
    <s v="ARIAS CAROLYN STOTHARD"/>
    <s v="3120 N BUCKHORN DR"/>
    <s v="BEVERLY HILLS FL 34465"/>
  </r>
  <r>
    <x v="4347"/>
    <s v="18E17S320020  01680 0020"/>
    <s v="7492"/>
    <s v="PINE RIDGE UNIT 2"/>
    <s v="0000"/>
    <s v="Vacant Residential"/>
    <s v="13"/>
    <s v="18S"/>
    <s v="17E"/>
    <s v="3.0 TO 5.0 ACRES MED"/>
    <x v="1"/>
    <n v="120001"/>
    <n v="2.75"/>
    <s v="0000"/>
    <n v="3274"/>
    <s v="N"/>
    <x v="190"/>
    <s v="DR"/>
    <m/>
    <s v="BEVERLY HILLS"/>
    <m/>
    <s v="PINE RIDGE UNIT 2 PB 8 PG 37 LOT 2 BLK 168"/>
    <n v="28100"/>
    <n v="28100"/>
    <n v="0"/>
    <n v="28100"/>
    <n v="28100"/>
    <x v="1"/>
    <x v="167"/>
    <n v="21000"/>
    <n v="1389"/>
    <n v="225"/>
    <x v="1"/>
    <s v="WARRANTY DEED"/>
    <m/>
    <x v="6"/>
    <x v="2"/>
    <x v="2"/>
    <m/>
    <m/>
    <m/>
    <x v="2"/>
    <x v="1"/>
    <n v="0"/>
    <m/>
    <m/>
    <m/>
    <m/>
    <s v="DAVIDSON GEORGE"/>
    <s v="PARKER ROSANNA"/>
    <s v="529 TERHUNE ST"/>
    <s v="TEANECK NJ 07666"/>
  </r>
  <r>
    <x v="4348"/>
    <s v="18E17S320020  01680 0070"/>
    <s v="7492"/>
    <s v="PINE RIDGE UNIT 2"/>
    <s v="0100"/>
    <s v="Single Family Residential"/>
    <s v="13"/>
    <s v="18S"/>
    <s v="17E"/>
    <s v="3.0 TO 5.0 ACRES MED"/>
    <x v="0"/>
    <n v="145585"/>
    <n v="3.34"/>
    <s v="0000"/>
    <n v="3105"/>
    <s v="N"/>
    <x v="189"/>
    <s v="DR"/>
    <m/>
    <s v="BEVERLY HILLS"/>
    <m/>
    <s v="PINE RIDGE UNIT 2 PB 8 PG 37 LOT 7 BLK 168"/>
    <n v="260633"/>
    <n v="34090"/>
    <n v="226543"/>
    <n v="201417"/>
    <n v="176417"/>
    <x v="0"/>
    <x v="362"/>
    <n v="187500"/>
    <n v="1320"/>
    <n v="790"/>
    <x v="0"/>
    <s v="WARRANTY DEED"/>
    <n v="1"/>
    <x v="33"/>
    <x v="1"/>
    <x v="1"/>
    <m/>
    <n v="2369"/>
    <n v="32"/>
    <x v="0"/>
    <x v="0"/>
    <n v="3191"/>
    <m/>
    <m/>
    <m/>
    <m/>
    <s v="BIRD JAMES L"/>
    <s v="BIRD MAIDA M"/>
    <s v="3105 N BUCKHORN DR"/>
    <s v="BEVERLY HILLS FL 34465 4622"/>
  </r>
  <r>
    <x v="4349"/>
    <s v="18E17S320020  01690 0030"/>
    <s v="7492"/>
    <s v="PINE RIDGE UNIT 2"/>
    <s v="0100"/>
    <s v="Single Family Residential"/>
    <s v="13"/>
    <s v="18S"/>
    <s v="17E"/>
    <s v="3.0 TO 5.0 ACRES MED"/>
    <x v="0"/>
    <n v="120000"/>
    <n v="2.75"/>
    <s v="0000"/>
    <n v="3415"/>
    <s v="N"/>
    <x v="84"/>
    <s v="DR"/>
    <m/>
    <s v="BEVERLY HILLS"/>
    <m/>
    <s v="PINE RIDGE UNIT 2 PB 8 PG 37 LOT 3 BLK 169"/>
    <n v="241095"/>
    <n v="28100"/>
    <n v="212995"/>
    <n v="155429"/>
    <n v="130429"/>
    <x v="0"/>
    <x v="1324"/>
    <n v="23500"/>
    <n v="2798"/>
    <n v="246"/>
    <x v="1"/>
    <s v="WARRANTY DEED"/>
    <n v="1"/>
    <x v="12"/>
    <x v="1"/>
    <x v="0"/>
    <m/>
    <n v="2478"/>
    <n v="32"/>
    <x v="1"/>
    <x v="0"/>
    <n v="3426"/>
    <m/>
    <m/>
    <m/>
    <m/>
    <s v="DESSALINES GUIGNARD"/>
    <s v="DESSALINES YANICK"/>
    <s v="3415 N PONY DR"/>
    <s v="BEVERLY HILLS FL 34465"/>
  </r>
  <r>
    <x v="4350"/>
    <s v="18E17S320020  01540 0050"/>
    <s v="7492"/>
    <s v="PINE RIDGE UNIT 2"/>
    <s v="0100"/>
    <s v="Single Family Residential"/>
    <s v="12"/>
    <s v="18S"/>
    <s v="17E"/>
    <s v="3.0 TO 5.0 ACRES MED"/>
    <x v="0"/>
    <n v="131356"/>
    <n v="3.02"/>
    <s v="0000"/>
    <n v="6120"/>
    <s v="W"/>
    <x v="13"/>
    <s v="PL"/>
    <m/>
    <s v="BEVERLY HILLS"/>
    <m/>
    <s v="PINE RIDGE UNIT 2 PB 8 PG 37 LOT 5 BLK 154"/>
    <n v="375842"/>
    <n v="30760"/>
    <n v="345082"/>
    <n v="375842"/>
    <n v="340842"/>
    <x v="0"/>
    <x v="1032"/>
    <n v="50000"/>
    <n v="2868"/>
    <n v="369"/>
    <x v="1"/>
    <s v="WARRANTY DEED"/>
    <n v="1"/>
    <x v="41"/>
    <x v="1"/>
    <x v="1"/>
    <m/>
    <n v="3349"/>
    <n v="32"/>
    <x v="0"/>
    <x v="0"/>
    <n v="4522"/>
    <m/>
    <m/>
    <m/>
    <m/>
    <s v="RAMOS EFRAIN"/>
    <s v="RAMOS SABRINA AM"/>
    <s v="6120 W CORRAL PL"/>
    <s v="BEVERLY HILLS FL 34465 4404"/>
  </r>
  <r>
    <x v="4351"/>
    <s v="18E17S320020  01600 0120"/>
    <s v="7492"/>
    <s v="PINE RIDGE UNIT 2"/>
    <s v="0100"/>
    <s v="Single Family Residential"/>
    <s v="07"/>
    <s v="18S"/>
    <s v="18E"/>
    <s v="3.0 TO 5.0 ACRES MED"/>
    <x v="0"/>
    <n v="304000"/>
    <n v="6.98"/>
    <s v="0000"/>
    <n v="4020"/>
    <s v="N"/>
    <x v="84"/>
    <s v="DR"/>
    <m/>
    <s v="BEVERLY HILLS"/>
    <m/>
    <s v="PINE RIDGE UNIT 2 PB 8 PG 37 LOT 12 BLK 160"/>
    <n v="358495"/>
    <n v="90030"/>
    <n v="268465"/>
    <n v="317882"/>
    <n v="292882"/>
    <x v="0"/>
    <x v="199"/>
    <n v="390000"/>
    <n v="2891"/>
    <n v="651"/>
    <x v="0"/>
    <s v="WARRANTY DEED"/>
    <n v="1"/>
    <x v="5"/>
    <x v="1"/>
    <x v="1"/>
    <m/>
    <n v="2698"/>
    <n v="32"/>
    <x v="0"/>
    <x v="0"/>
    <n v="4159"/>
    <m/>
    <m/>
    <m/>
    <m/>
    <s v="SHERIFF ROBERT W"/>
    <s v="MCDANIEL SUSAN V"/>
    <s v="4020 N PONY DR"/>
    <s v="BEVERLY HILLS FL 34465 4460"/>
  </r>
  <r>
    <x v="4352"/>
    <s v="18E17S320020  01610 0060"/>
    <s v="7492"/>
    <s v="PINE RIDGE UNIT 2"/>
    <s v="0100"/>
    <s v="Single Family Residential"/>
    <s v="12"/>
    <s v="18S"/>
    <s v="17E"/>
    <s v="3.0 TO 5.0 ACRES MED"/>
    <x v="0"/>
    <n v="133703"/>
    <n v="3.07"/>
    <s v="0000"/>
    <n v="4367"/>
    <s v="N"/>
    <x v="193"/>
    <s v="DR"/>
    <m/>
    <s v="BEVERLY HILLS"/>
    <m/>
    <s v="PINE RIDGE UNIT 2 PB 8 PG 37 LOT 6 BLK 161"/>
    <n v="303301"/>
    <n v="31310"/>
    <n v="271991"/>
    <n v="300210"/>
    <n v="270210"/>
    <x v="0"/>
    <x v="900"/>
    <n v="55000"/>
    <n v="2892"/>
    <n v="2386"/>
    <x v="1"/>
    <s v="WARRANTY DEED"/>
    <n v="1"/>
    <x v="41"/>
    <x v="1"/>
    <x v="0"/>
    <m/>
    <n v="1808"/>
    <n v="32"/>
    <x v="0"/>
    <x v="0"/>
    <n v="2897"/>
    <m/>
    <m/>
    <m/>
    <m/>
    <s v="JOHANNSEN LAWRENCE RICHARD"/>
    <s v="JOHANNSEN ANGELA LYNETTE"/>
    <s v="4367 N DODGE CITY DR"/>
    <s v="BEVERLY HILLS FL 34465"/>
  </r>
  <r>
    <x v="4353"/>
    <s v="18E17S320020  01620 0010"/>
    <s v="7492"/>
    <s v="PINE RIDGE UNIT 2"/>
    <s v="0000"/>
    <s v="Vacant Residential"/>
    <s v="12"/>
    <s v="18S"/>
    <s v="17E"/>
    <s v="3.0 TO 5.0 ACRES MED"/>
    <x v="1"/>
    <n v="121402"/>
    <n v="2.79"/>
    <s v="0000"/>
    <n v="6458"/>
    <s v="W"/>
    <x v="198"/>
    <s v="LN"/>
    <m/>
    <s v="BEVERLY HILLS"/>
    <m/>
    <s v="PINE RIDGE UNIT 2 PB 8 PG 37 LOT 1 BLK 162 "/>
    <n v="28430"/>
    <n v="28430"/>
    <n v="0"/>
    <n v="28430"/>
    <n v="28430"/>
    <x v="1"/>
    <x v="878"/>
    <n v="56000"/>
    <n v="3115"/>
    <n v="2389"/>
    <x v="1"/>
    <s v="WARRANTY DEED"/>
    <m/>
    <x v="6"/>
    <x v="2"/>
    <x v="2"/>
    <m/>
    <m/>
    <m/>
    <x v="2"/>
    <x v="1"/>
    <n v="0"/>
    <m/>
    <m/>
    <m/>
    <m/>
    <s v="BROWN MATTHEW CHARLES"/>
    <s v="MARQUEZ PALOMA"/>
    <s v="2351 TERRMINI DR"/>
    <s v="APEX NC 27502"/>
  </r>
  <r>
    <x v="4354"/>
    <s v="18E17S320020  01630 0080"/>
    <s v="7492"/>
    <s v="PINE RIDGE UNIT 2"/>
    <s v="0100"/>
    <s v="Single Family Residential"/>
    <s v="13"/>
    <s v="18S"/>
    <s v="17E"/>
    <s v="3.0 TO 5.0 ACRES MED"/>
    <x v="0"/>
    <n v="145081"/>
    <n v="3.33"/>
    <s v="0000"/>
    <n v="3911"/>
    <s v="N"/>
    <x v="189"/>
    <s v="DR"/>
    <m/>
    <s v="BEVERLY HILLS"/>
    <m/>
    <s v="PINE RIDGE UNIT 2 PB 8 PG 37 LOT 8 BLK 163"/>
    <n v="319002"/>
    <n v="33970"/>
    <n v="285032"/>
    <n v="319002"/>
    <n v="319002"/>
    <x v="0"/>
    <x v="507"/>
    <n v="450000"/>
    <n v="3097"/>
    <n v="966"/>
    <x v="0"/>
    <s v="WARRANTY DEED"/>
    <n v="1"/>
    <x v="37"/>
    <x v="0"/>
    <x v="1"/>
    <m/>
    <n v="2916"/>
    <n v="32"/>
    <x v="0"/>
    <x v="0"/>
    <n v="3994"/>
    <m/>
    <m/>
    <m/>
    <m/>
    <s v="WALTERS DANA L"/>
    <s v="PURDY HILDA FAY"/>
    <s v="3911 N BUCKHORN DR"/>
    <s v="BEVERLY HILLS FL 34465"/>
  </r>
  <r>
    <x v="4355"/>
    <s v="18E17S320020  01640 0020"/>
    <s v="7492"/>
    <s v="PINE RIDGE UNIT 2"/>
    <s v="0000"/>
    <s v="Vacant Residential"/>
    <s v="13"/>
    <s v="18S"/>
    <s v="17E"/>
    <s v="3.0 TO 5.0 ACRES MED"/>
    <x v="1"/>
    <n v="120003"/>
    <n v="2.75"/>
    <s v="0000"/>
    <n v="3952"/>
    <s v="N"/>
    <x v="189"/>
    <s v="DR"/>
    <m/>
    <s v="BEVERLY HILLS"/>
    <m/>
    <s v="PINE RIDGE UNIT 2 PB 8 PG 37 LOT 2 BLK 164"/>
    <n v="28100"/>
    <n v="28100"/>
    <n v="0"/>
    <n v="28100"/>
    <n v="28100"/>
    <x v="1"/>
    <x v="1176"/>
    <n v="39000"/>
    <n v="3074"/>
    <n v="1888"/>
    <x v="1"/>
    <s v="WARRANTY DEED"/>
    <m/>
    <x v="6"/>
    <x v="2"/>
    <x v="2"/>
    <m/>
    <m/>
    <m/>
    <x v="2"/>
    <x v="1"/>
    <n v="0"/>
    <m/>
    <m/>
    <m/>
    <m/>
    <s v="HUTCHINSON DUANE D"/>
    <s v="HUTCHINSON AMANDA"/>
    <s v="2859 NE 4TH ST"/>
    <s v="HOMESTEAD FL 33033"/>
  </r>
  <r>
    <x v="4356"/>
    <s v="18E17S320020  01650 0050"/>
    <s v="7492"/>
    <s v="PINE RIDGE UNIT 2"/>
    <s v="0100"/>
    <s v="Single Family Residential"/>
    <s v="13"/>
    <s v="18S"/>
    <s v="17E"/>
    <s v="3.0 TO 5.0 ACRES MED"/>
    <x v="0"/>
    <n v="121400"/>
    <n v="2.79"/>
    <s v="0000"/>
    <n v="3980"/>
    <s v="N"/>
    <x v="189"/>
    <s v="DR"/>
    <m/>
    <s v="BEVERLY HILLS"/>
    <m/>
    <s v="PINE RIDGE UNIT 2 PB 8 PG 37 -LOT 5 BLK 165"/>
    <n v="207762"/>
    <n v="28430"/>
    <n v="179332"/>
    <n v="183150"/>
    <n v="152650"/>
    <x v="0"/>
    <x v="1245"/>
    <n v="205000"/>
    <n v="2720"/>
    <n v="177"/>
    <x v="0"/>
    <s v="WARRANTY DEED"/>
    <n v="1"/>
    <x v="10"/>
    <x v="1"/>
    <x v="0"/>
    <m/>
    <n v="1754"/>
    <n v="32"/>
    <x v="0"/>
    <x v="0"/>
    <n v="2039"/>
    <m/>
    <m/>
    <m/>
    <m/>
    <s v="GSCHWANDTNER ERICH J"/>
    <m/>
    <s v="3980 N BUCKHORN DR"/>
    <s v="BEVERLY HILLS FL 34465"/>
  </r>
  <r>
    <x v="4357"/>
    <s v="18E17S320020  01670 0030"/>
    <s v="7492"/>
    <s v="PINE RIDGE UNIT 2"/>
    <s v="0100"/>
    <s v="Single Family Residential"/>
    <s v="13"/>
    <s v="18S"/>
    <s v="17E"/>
    <s v="3.0 TO 5.0 ACRES MED"/>
    <x v="0"/>
    <n v="120160"/>
    <n v="2.76"/>
    <s v="0000"/>
    <n v="3260"/>
    <s v="N"/>
    <x v="189"/>
    <s v="DR"/>
    <m/>
    <s v="BEVERLY HILLS"/>
    <m/>
    <s v="PINE RIDGE UNIT 2 PB 8 PG 37 LOT 3 BLK 167"/>
    <n v="310043"/>
    <n v="28140"/>
    <n v="281903"/>
    <n v="269567"/>
    <n v="244567"/>
    <x v="0"/>
    <x v="1325"/>
    <n v="18000"/>
    <n v="2865"/>
    <n v="2075"/>
    <x v="1"/>
    <s v="WARRANTY DEED"/>
    <n v="1"/>
    <x v="41"/>
    <x v="0"/>
    <x v="1"/>
    <m/>
    <n v="2801"/>
    <n v="32"/>
    <x v="1"/>
    <x v="0"/>
    <n v="3933"/>
    <m/>
    <m/>
    <m/>
    <m/>
    <s v="CHIVERS BRUCE"/>
    <s v="CHIVERS PRISCILLA"/>
    <s v="3260 N BUCKHORN DR"/>
    <s v="BEVERLY HILLS FL 34465"/>
  </r>
  <r>
    <x v="4358"/>
    <s v="18E17S320020  01670 0050"/>
    <s v="7492"/>
    <s v="PINE RIDGE UNIT 2"/>
    <s v="0000"/>
    <s v="Vacant Residential"/>
    <s v="13"/>
    <s v="18S"/>
    <s v="17E"/>
    <s v="3.0 TO 5.0 ACRES MED"/>
    <x v="1"/>
    <n v="160244"/>
    <n v="3.68"/>
    <s v="0000"/>
    <n v="3220"/>
    <s v="N"/>
    <x v="189"/>
    <s v="DR"/>
    <m/>
    <s v="BEVERLY HILLS"/>
    <m/>
    <s v="PINE RIDGE UNIT 2 PB 8 PG 37 LOT 5 BLK 167"/>
    <n v="37520"/>
    <n v="37520"/>
    <n v="0"/>
    <n v="37520"/>
    <n v="37520"/>
    <x v="1"/>
    <x v="1326"/>
    <n v="40000"/>
    <n v="3002"/>
    <n v="1036"/>
    <x v="1"/>
    <s v="WARRANTY DEED"/>
    <m/>
    <x v="6"/>
    <x v="2"/>
    <x v="2"/>
    <m/>
    <m/>
    <m/>
    <x v="2"/>
    <x v="1"/>
    <n v="0"/>
    <m/>
    <m/>
    <m/>
    <m/>
    <s v="MORINI RICHARD J"/>
    <s v="MORINI SHERRI A"/>
    <s v="164 SUSAN DR"/>
    <s v="WESTFIELD MA 01085"/>
  </r>
  <r>
    <x v="4359"/>
    <s v="18E17S320020  01670 0070"/>
    <s v="7492"/>
    <s v="PINE RIDGE UNIT 2"/>
    <s v="0100"/>
    <s v="Single Family Residential"/>
    <s v="13"/>
    <s v="18S"/>
    <s v="17E"/>
    <s v="3.0 TO 5.0 ACRES MED"/>
    <x v="0"/>
    <n v="128623"/>
    <n v="2.95"/>
    <s v="0000"/>
    <n v="3188"/>
    <s v="N"/>
    <x v="189"/>
    <s v="DR"/>
    <m/>
    <s v="BEVERLY HILLS"/>
    <m/>
    <s v="PINE RIDGE UNIT 2 PB 8 PG 37 LOT 7 BLK 167"/>
    <n v="329974"/>
    <n v="30120"/>
    <n v="299854"/>
    <n v="329974"/>
    <n v="329974"/>
    <x v="0"/>
    <x v="139"/>
    <n v="425000"/>
    <n v="3036"/>
    <n v="2208"/>
    <x v="0"/>
    <s v="WARRANTY DEED"/>
    <n v="1"/>
    <x v="24"/>
    <x v="1"/>
    <x v="0"/>
    <n v="1"/>
    <n v="3149"/>
    <n v="32"/>
    <x v="0"/>
    <x v="0"/>
    <n v="4356"/>
    <m/>
    <m/>
    <m/>
    <m/>
    <s v="BURL WAYNE RUSSELL"/>
    <s v="BURL ROSALEEN A"/>
    <s v="3188 N BUCKHORN DR"/>
    <s v="BEVERLY HILLS FL 34465"/>
  </r>
  <r>
    <x v="4360"/>
    <s v="18E17S320020  01680 0060"/>
    <s v="7492"/>
    <s v="PINE RIDGE UNIT 2"/>
    <s v="0000"/>
    <s v="Vacant Residential"/>
    <s v="13"/>
    <s v="18S"/>
    <s v="17E"/>
    <s v="3.0 TO 5.0 ACRES MED"/>
    <x v="1"/>
    <n v="130571"/>
    <n v="3"/>
    <s v="0000"/>
    <n v="3196"/>
    <s v="N"/>
    <x v="190"/>
    <s v="DR"/>
    <m/>
    <s v="BEVERLY HILLS"/>
    <m/>
    <s v="PINE RIDGE UNIT 2 PB 8 PG 37 LOT 6 BLK 168"/>
    <n v="30570"/>
    <n v="30570"/>
    <n v="0"/>
    <n v="30570"/>
    <n v="30570"/>
    <x v="1"/>
    <x v="1327"/>
    <n v="22500"/>
    <n v="2673"/>
    <n v="139"/>
    <x v="1"/>
    <s v="WARRANTY DEED"/>
    <m/>
    <x v="6"/>
    <x v="2"/>
    <x v="2"/>
    <m/>
    <m/>
    <m/>
    <x v="2"/>
    <x v="1"/>
    <n v="0"/>
    <m/>
    <m/>
    <m/>
    <m/>
    <s v="ROTH LORI M"/>
    <m/>
    <s v="3197 N SHERIFF DR"/>
    <s v="BEVERLY HILLS FL 34465"/>
  </r>
  <r>
    <x v="4361"/>
    <s v="18E17S320020  01570 0010"/>
    <s v="7492"/>
    <s v="PINE RIDGE UNIT 2"/>
    <s v="0100"/>
    <s v="Single Family Residential"/>
    <s v="18"/>
    <s v="18S"/>
    <s v="18E"/>
    <s v="3.0 TO 5.0 ACRES MED"/>
    <x v="0"/>
    <n v="262779"/>
    <n v="6.03"/>
    <s v="0000"/>
    <n v="5885"/>
    <s v="W"/>
    <x v="187"/>
    <s v="DR"/>
    <m/>
    <s v="BEVERLY HILLS"/>
    <m/>
    <s v="PINE RIDGE UNIT 2 PB 8 PG 37 LOT 1 BLK 157 "/>
    <n v="418871"/>
    <n v="77820"/>
    <n v="341051"/>
    <n v="357506"/>
    <n v="0"/>
    <x v="0"/>
    <x v="42"/>
    <n v="125000"/>
    <n v="1919"/>
    <n v="2392"/>
    <x v="0"/>
    <s v="CORRECTIVE/QC/TD/COT"/>
    <n v="1"/>
    <x v="22"/>
    <x v="1"/>
    <x v="1"/>
    <m/>
    <n v="3437"/>
    <n v="32"/>
    <x v="1"/>
    <x v="0"/>
    <n v="5108"/>
    <m/>
    <m/>
    <m/>
    <m/>
    <s v="SEPE NANCY L"/>
    <m/>
    <s v="5885 W BONANZA DR"/>
    <s v="BEVERLY HILLS FL 34465"/>
  </r>
  <r>
    <x v="4362"/>
    <s v="18E17S320020  01590 0060"/>
    <s v="7492"/>
    <s v="PINE RIDGE UNIT 2"/>
    <s v="0100"/>
    <s v="Single Family Residential"/>
    <s v="13"/>
    <s v="18S"/>
    <s v="17E"/>
    <s v="3.0 TO 5.0 ACRES MED"/>
    <x v="0"/>
    <n v="128214"/>
    <n v="2.94"/>
    <s v="0000"/>
    <n v="3508"/>
    <s v="N"/>
    <x v="84"/>
    <s v="DR"/>
    <m/>
    <s v="BEVERLY HILLS"/>
    <m/>
    <s v="PINE RIDGE UNIT 2 PB 8 PG 37 LOT 6 BLK 159"/>
    <n v="267952"/>
    <n v="30020"/>
    <n v="237932"/>
    <n v="267952"/>
    <n v="242952"/>
    <x v="0"/>
    <x v="671"/>
    <n v="395000"/>
    <n v="3015"/>
    <n v="1536"/>
    <x v="0"/>
    <s v="WARRANTY DEED"/>
    <n v="1"/>
    <x v="41"/>
    <x v="1"/>
    <x v="0"/>
    <m/>
    <n v="2237"/>
    <n v="32"/>
    <x v="1"/>
    <x v="0"/>
    <n v="2932"/>
    <m/>
    <m/>
    <m/>
    <m/>
    <s v="ASH ROBERT P"/>
    <s v="ASH KATHERINE D"/>
    <s v="3508 N PONY DR"/>
    <s v="BEVERLY HILLS FL 34465"/>
  </r>
  <r>
    <x v="4363"/>
    <s v="18E17S320020  01620 0120"/>
    <s v="7492"/>
    <s v="PINE RIDGE UNIT 2"/>
    <s v="0100"/>
    <s v="Single Family Residential"/>
    <s v="13"/>
    <s v="18S"/>
    <s v="17E"/>
    <s v="3.0 TO 5.0 ACRES MED"/>
    <x v="0"/>
    <n v="126008"/>
    <n v="2.89"/>
    <s v="0000"/>
    <n v="3730"/>
    <s v="N"/>
    <x v="195"/>
    <s v="DR"/>
    <m/>
    <s v="BEVERLY HILLS"/>
    <m/>
    <s v="PINE RIDGE UNIT 2 PB 8 PG 37 LOT 12 BLK 162"/>
    <n v="220888"/>
    <n v="29510"/>
    <n v="191378"/>
    <n v="220888"/>
    <n v="220888"/>
    <x v="1"/>
    <x v="321"/>
    <n v="259000"/>
    <n v="3042"/>
    <n v="540"/>
    <x v="0"/>
    <s v="WARRANTY DEED"/>
    <n v="1"/>
    <x v="23"/>
    <x v="0"/>
    <x v="0"/>
    <m/>
    <n v="1802"/>
    <n v="32"/>
    <x v="0"/>
    <x v="0"/>
    <n v="2556"/>
    <m/>
    <m/>
    <m/>
    <m/>
    <s v="ROWE BILLY"/>
    <s v="ROWE VICKIE"/>
    <s v="3730 N STIRRUP DR"/>
    <s v="BEVERLY HILLS FL 34465"/>
  </r>
  <r>
    <x v="4364"/>
    <s v="18E17S320020  01630 0110"/>
    <s v="7492"/>
    <s v="PINE RIDGE UNIT 2"/>
    <s v="0100"/>
    <s v="Single Family Residential"/>
    <s v="13"/>
    <s v="18S"/>
    <s v="17E"/>
    <s v="3.0 TO 5.0 ACRES MED"/>
    <x v="0"/>
    <n v="120456"/>
    <n v="2.77"/>
    <s v="0000"/>
    <n v="3809"/>
    <s v="N"/>
    <x v="189"/>
    <s v="DR"/>
    <m/>
    <s v="BEVERLY HILLS"/>
    <m/>
    <s v="PINE RIDGE UNIT 2 PB 8 PG 37 LOT 11 BLK 163"/>
    <n v="228581"/>
    <n v="28210"/>
    <n v="200371"/>
    <n v="185443"/>
    <n v="160443"/>
    <x v="0"/>
    <x v="420"/>
    <n v="42500"/>
    <n v="1279"/>
    <n v="1994"/>
    <x v="1"/>
    <s v="FROM DEVELOPERS"/>
    <n v="1"/>
    <x v="22"/>
    <x v="1"/>
    <x v="0"/>
    <m/>
    <n v="1976"/>
    <n v="32"/>
    <x v="0"/>
    <x v="0"/>
    <n v="2662"/>
    <m/>
    <m/>
    <m/>
    <m/>
    <s v="MARRELLO ALBERT"/>
    <s v="MARRELLO MARGARET R"/>
    <s v="3809 N BUCKHORN DR"/>
    <s v="BEVERLY HILLS FL 34465"/>
  </r>
  <r>
    <x v="4365"/>
    <s v="18E17S320020  01630 0140"/>
    <s v="7492"/>
    <s v="PINE RIDGE UNIT 2"/>
    <s v="0100"/>
    <s v="Single Family Residential"/>
    <s v="13"/>
    <s v="18S"/>
    <s v="17E"/>
    <s v="3.0 TO 5.0 ACRES MED"/>
    <x v="0"/>
    <n v="121681"/>
    <n v="2.79"/>
    <s v="0000"/>
    <n v="3633"/>
    <s v="N"/>
    <x v="189"/>
    <s v="DR"/>
    <m/>
    <s v="BEVERLY HILLS"/>
    <m/>
    <s v="PINE RIDGE UNIT 2 PB 8 PG 37 LOT 14 BLK 163"/>
    <n v="292683"/>
    <n v="28490"/>
    <n v="264193"/>
    <n v="250771"/>
    <n v="225771"/>
    <x v="0"/>
    <x v="537"/>
    <n v="15000"/>
    <n v="1286"/>
    <n v="1623"/>
    <x v="1"/>
    <s v="WARRANTY DEED"/>
    <n v="1"/>
    <x v="11"/>
    <x v="1"/>
    <x v="1"/>
    <m/>
    <n v="2671"/>
    <n v="32"/>
    <x v="0"/>
    <x v="0"/>
    <n v="3832"/>
    <m/>
    <m/>
    <m/>
    <m/>
    <s v="WILES HAROLD GENE"/>
    <s v="WILES SHIRLEY I"/>
    <s v="3633 N BUCKHORN DR"/>
    <s v="BEVERLY HILLS FL 34465"/>
  </r>
  <r>
    <x v="4366"/>
    <s v="18E17S320020  01640 0010"/>
    <s v="7492"/>
    <s v="PINE RIDGE UNIT 2"/>
    <s v="0100"/>
    <s v="Single Family Residential"/>
    <s v="13"/>
    <s v="18S"/>
    <s v="17E"/>
    <s v="3.0 TO 5.0 ACRES MED"/>
    <x v="0"/>
    <n v="117059"/>
    <n v="2.69"/>
    <s v="0000"/>
    <n v="3936"/>
    <s v="N"/>
    <x v="189"/>
    <s v="DR"/>
    <m/>
    <s v="BEVERLY HILLS"/>
    <m/>
    <s v="PINE RIDGE UNIT 2 PB 8 PG 37 LOT 1 BLK 164"/>
    <n v="285767"/>
    <n v="27410"/>
    <n v="258357"/>
    <n v="229399"/>
    <n v="204399"/>
    <x v="0"/>
    <x v="149"/>
    <n v="23000"/>
    <n v="1379"/>
    <n v="133"/>
    <x v="1"/>
    <s v="WARRANTY DEED"/>
    <n v="1"/>
    <x v="22"/>
    <x v="1"/>
    <x v="0"/>
    <n v="1"/>
    <n v="2791"/>
    <n v="32"/>
    <x v="0"/>
    <x v="0"/>
    <n v="3639"/>
    <m/>
    <m/>
    <m/>
    <m/>
    <s v="HOWE DAVID W"/>
    <s v="HOWE JUDITH B"/>
    <s v="3936 N BUCKHORN DR"/>
    <s v="BEVERLY HILLS FL 34465"/>
  </r>
  <r>
    <x v="4367"/>
    <s v="18E17S320020  01640 0040"/>
    <s v="7492"/>
    <s v="PINE RIDGE UNIT 2"/>
    <s v="0100"/>
    <s v="Single Family Residential"/>
    <s v="13"/>
    <s v="18S"/>
    <s v="17E"/>
    <s v="3.0 TO 5.0 ACRES MED"/>
    <x v="0"/>
    <n v="119867"/>
    <n v="2.75"/>
    <s v="0000"/>
    <n v="6653"/>
    <s v="W"/>
    <x v="200"/>
    <s v="DR"/>
    <m/>
    <s v="BEVERLY HILLS"/>
    <m/>
    <s v="PINE RIDGE UNIT 2 PB 8 PG 37 LOT 4 BLK 164"/>
    <n v="261514"/>
    <n v="28070"/>
    <n v="233444"/>
    <n v="196739"/>
    <n v="171739"/>
    <x v="0"/>
    <x v="361"/>
    <n v="23000"/>
    <n v="1467"/>
    <n v="2412"/>
    <x v="1"/>
    <s v="WARRANTY DEED"/>
    <n v="1"/>
    <x v="20"/>
    <x v="1"/>
    <x v="0"/>
    <m/>
    <n v="2628"/>
    <n v="32"/>
    <x v="1"/>
    <x v="0"/>
    <n v="3910"/>
    <m/>
    <m/>
    <m/>
    <m/>
    <s v="LONG JAN S"/>
    <s v="LONG JUDY L"/>
    <s v="6653 W ANTELOPE LN"/>
    <s v="BEVERLY HILLS FL 34465"/>
  </r>
  <r>
    <x v="4368"/>
    <s v="18E17S320020  01660 0010"/>
    <s v="7492"/>
    <s v="PINE RIDGE UNIT 2"/>
    <s v="0100"/>
    <s v="Single Family Residential"/>
    <s v="13"/>
    <s v="18S"/>
    <s v="17E"/>
    <s v="3.0 TO 5.0 ACRES MED"/>
    <x v="0"/>
    <n v="121875"/>
    <n v="2.8"/>
    <s v="0000"/>
    <n v="3470"/>
    <s v="N"/>
    <x v="189"/>
    <s v="DR"/>
    <m/>
    <s v="BEVERLY HILLS"/>
    <m/>
    <s v="PINE RIDGE UNIT 2 PB 8 PG 37 LOT 1 BLK 166 "/>
    <n v="241776"/>
    <n v="28540"/>
    <n v="213236"/>
    <n v="190246"/>
    <n v="165246"/>
    <x v="0"/>
    <x v="353"/>
    <n v="18000"/>
    <n v="1544"/>
    <n v="1122"/>
    <x v="1"/>
    <s v="WARRANTY DEED"/>
    <n v="1"/>
    <x v="22"/>
    <x v="1"/>
    <x v="0"/>
    <m/>
    <n v="2223"/>
    <n v="29"/>
    <x v="1"/>
    <x v="0"/>
    <n v="3461"/>
    <m/>
    <m/>
    <m/>
    <m/>
    <s v="REYNARD DORIS J"/>
    <m/>
    <s v="3470 N BUCKHORN DR"/>
    <s v="BEVERLY HILLS FL 34465"/>
  </r>
  <r>
    <x v="4369"/>
    <s v="18E17S320020  01680 0010"/>
    <s v="7492"/>
    <s v="PINE RIDGE UNIT 2"/>
    <s v="0000"/>
    <s v="Vacant Residential"/>
    <s v="13"/>
    <s v="18S"/>
    <s v="17E"/>
    <s v="3.0 TO 5.0 ACRES MED"/>
    <x v="1"/>
    <n v="129867"/>
    <n v="2.98"/>
    <s v="0000"/>
    <n v="3286"/>
    <s v="N"/>
    <x v="190"/>
    <s v="DR"/>
    <m/>
    <s v="BEVERLY HILLS"/>
    <m/>
    <s v="PINE RIDGE UNIT 2 PB 8 PG 37 LOT 1 BLK 168"/>
    <n v="30410"/>
    <n v="30410"/>
    <n v="0"/>
    <n v="30410"/>
    <n v="30410"/>
    <x v="1"/>
    <x v="1328"/>
    <n v="36000"/>
    <n v="2809"/>
    <n v="644"/>
    <x v="1"/>
    <s v="WARRANTY DEED"/>
    <m/>
    <x v="6"/>
    <x v="2"/>
    <x v="2"/>
    <m/>
    <m/>
    <m/>
    <x v="2"/>
    <x v="1"/>
    <n v="0"/>
    <m/>
    <m/>
    <m/>
    <m/>
    <s v="WILLIAMS SCHUYLER CRAIG"/>
    <s v="WILLIAMS JAMIE B"/>
    <s v="13615 WATERHOUSE WAY"/>
    <s v="ORLANDO FL 32828"/>
  </r>
  <r>
    <x v="4370"/>
    <s v="18E17S320020  01680 0050"/>
    <s v="7492"/>
    <s v="PINE RIDGE UNIT 2"/>
    <s v="0000"/>
    <s v="Vacant Residential"/>
    <s v="13"/>
    <s v="18S"/>
    <s v="17E"/>
    <s v="3.0 TO 5.0 ACRES MED"/>
    <x v="1"/>
    <n v="141576"/>
    <n v="3.25"/>
    <s v="0000"/>
    <n v="3238"/>
    <s v="N"/>
    <x v="190"/>
    <s v="DR"/>
    <m/>
    <s v="BEVERLY HILLS"/>
    <m/>
    <s v="PINE RIDGE UNIT 2 PB 8 PG 37 LOT 5 BLK 168"/>
    <n v="33150"/>
    <n v="33150"/>
    <n v="0"/>
    <n v="33150"/>
    <n v="33150"/>
    <x v="1"/>
    <x v="23"/>
    <m/>
    <m/>
    <m/>
    <x v="2"/>
    <m/>
    <m/>
    <x v="6"/>
    <x v="2"/>
    <x v="2"/>
    <m/>
    <m/>
    <m/>
    <x v="2"/>
    <x v="1"/>
    <n v="0"/>
    <m/>
    <m/>
    <m/>
    <m/>
    <s v="PANZ HERMANN &amp; FRIEDHELM"/>
    <m/>
    <s v="KLOSTERSTR 66"/>
    <s v=" 45481 GERMANY"/>
  </r>
  <r>
    <x v="4371"/>
    <s v="18E17S320020  01540 0060"/>
    <s v="7492"/>
    <s v="PINE RIDGE UNIT 2"/>
    <s v="0000"/>
    <s v="Vacant Residential"/>
    <s v="12"/>
    <s v="18S"/>
    <s v="17E"/>
    <s v="3.0 TO 5.0 ACRES MED"/>
    <x v="1"/>
    <n v="129911"/>
    <n v="2.98"/>
    <s v="0000"/>
    <n v="4576"/>
    <s v="N"/>
    <x v="188"/>
    <s v="TER"/>
    <m/>
    <s v="BEVERLY HILLS"/>
    <m/>
    <s v="PINE RIDGE UNIT 2 PB 8 PG 37 LOT 6 BLK 154"/>
    <n v="30420"/>
    <n v="30420"/>
    <n v="0"/>
    <n v="30420"/>
    <n v="30420"/>
    <x v="1"/>
    <x v="1329"/>
    <n v="55000"/>
    <n v="3046"/>
    <n v="2256"/>
    <x v="1"/>
    <s v="WARRANTY DEED"/>
    <m/>
    <x v="6"/>
    <x v="2"/>
    <x v="2"/>
    <m/>
    <m/>
    <m/>
    <x v="2"/>
    <x v="1"/>
    <n v="0"/>
    <m/>
    <m/>
    <m/>
    <m/>
    <s v="VARGO JOSEPH ELMER III"/>
    <s v="VARGO TINA"/>
    <s v="6133 W PONDEROSA PL"/>
    <s v="BEVERLY HILLS FL 34465"/>
  </r>
  <r>
    <x v="4372"/>
    <s v="18E17S320020  01540 0070"/>
    <s v="7492"/>
    <s v="PINE RIDGE UNIT 2"/>
    <s v="0100"/>
    <s v="Single Family Residential"/>
    <s v="12"/>
    <s v="18S"/>
    <s v="17E"/>
    <s v="3.0 TO 5.0 ACRES MED"/>
    <x v="0"/>
    <n v="129835"/>
    <n v="2.98"/>
    <s v="0000"/>
    <n v="6133"/>
    <s v="W"/>
    <x v="194"/>
    <s v="PL"/>
    <m/>
    <s v="BEVERLY HILLS"/>
    <m/>
    <s v="PINE RIDGE UNIT 2 PB 8 PG 37 LOT 7 BLK 154"/>
    <n v="294575"/>
    <n v="30400"/>
    <n v="264175"/>
    <n v="240279"/>
    <n v="215279"/>
    <x v="0"/>
    <x v="259"/>
    <n v="265000"/>
    <n v="2413"/>
    <n v="207"/>
    <x v="0"/>
    <s v="WARRANTY DEED"/>
    <n v="1"/>
    <x v="0"/>
    <x v="1"/>
    <x v="0"/>
    <m/>
    <n v="2508"/>
    <n v="32"/>
    <x v="0"/>
    <x v="0"/>
    <n v="3751"/>
    <m/>
    <m/>
    <m/>
    <m/>
    <s v="VARGO JOSEPH E III"/>
    <s v="VARGO TINA"/>
    <s v="6133 W PONDEROSA PL"/>
    <s v="BEVERLY HILLS FL 34465"/>
  </r>
  <r>
    <x v="4373"/>
    <s v="18E17S320020  01540 0080"/>
    <s v="7492"/>
    <s v="PINE RIDGE UNIT 2"/>
    <s v="0100"/>
    <s v="Single Family Residential"/>
    <s v="12"/>
    <s v="18S"/>
    <s v="17E"/>
    <s v="3.0 TO 5.0 ACRES MED"/>
    <x v="0"/>
    <n v="121971"/>
    <n v="2.8"/>
    <s v="0000"/>
    <n v="6191"/>
    <s v="W"/>
    <x v="194"/>
    <s v="PL"/>
    <m/>
    <s v="BEVERLY HILLS"/>
    <m/>
    <s v="PINE RIDGE UNIT 2 PB 8 PG 37 LOT 8 BLK 154"/>
    <n v="288730"/>
    <n v="28560"/>
    <n v="260170"/>
    <n v="225779"/>
    <n v="200779"/>
    <x v="0"/>
    <x v="46"/>
    <n v="16500"/>
    <n v="1357"/>
    <n v="1534"/>
    <x v="1"/>
    <s v="WARRANTY DEED"/>
    <n v="1"/>
    <x v="23"/>
    <x v="1"/>
    <x v="1"/>
    <m/>
    <n v="2594"/>
    <n v="32"/>
    <x v="0"/>
    <x v="0"/>
    <n v="3987"/>
    <m/>
    <m/>
    <m/>
    <m/>
    <s v="JEFF MICHAEL"/>
    <s v="JEFF MARGARET B"/>
    <s v="6191 W PONDEROSA PL"/>
    <s v="BEVERLY HILLS FL 34465"/>
  </r>
  <r>
    <x v="4374"/>
    <s v="18E17S320020  01590 0010"/>
    <s v="7492"/>
    <s v="PINE RIDGE UNIT 2"/>
    <s v="0000"/>
    <s v="Vacant Residential"/>
    <s v="13"/>
    <s v="18S"/>
    <s v="17E"/>
    <s v="3.0 TO 5.0 ACRES MED"/>
    <x v="1"/>
    <n v="122230"/>
    <n v="2.81"/>
    <s v="0000"/>
    <n v="3841"/>
    <s v="N"/>
    <x v="195"/>
    <s v="DR"/>
    <m/>
    <s v="BEVERLY HILLS"/>
    <m/>
    <s v="PINE RIDGE UNIT 2 PB 8 PG 37 LOT 1 BLK 159"/>
    <n v="28620"/>
    <n v="28620"/>
    <n v="0"/>
    <n v="28620"/>
    <n v="28620"/>
    <x v="1"/>
    <x v="43"/>
    <n v="100000"/>
    <n v="1819"/>
    <n v="447"/>
    <x v="1"/>
    <s v="WARRANTY DEED"/>
    <m/>
    <x v="6"/>
    <x v="2"/>
    <x v="2"/>
    <m/>
    <m/>
    <m/>
    <x v="2"/>
    <x v="1"/>
    <n v="0"/>
    <m/>
    <m/>
    <m/>
    <m/>
    <s v="ROCK MARGO"/>
    <s v="MARGO ROCK REVOCABLE LIVING TRUST"/>
    <s v="7396 ROSETREE PL E"/>
    <s v="SEMINOLE FL 33772"/>
  </r>
  <r>
    <x v="4375"/>
    <s v="18E17S320020  01590 0030"/>
    <s v="7492"/>
    <s v="PINE RIDGE UNIT 2"/>
    <s v="0100"/>
    <s v="Single Family Residential"/>
    <s v="13"/>
    <s v="18S"/>
    <s v="17E"/>
    <s v="3.0 TO 5.0 ACRES MED"/>
    <x v="0"/>
    <n v="120961"/>
    <n v="2.78"/>
    <s v="0000"/>
    <n v="3751"/>
    <s v="N"/>
    <x v="195"/>
    <s v="DR"/>
    <m/>
    <s v="BEVERLY HILLS"/>
    <m/>
    <s v="PINE RIDGE UNIT 2 PB 8 PG 37 LOT 3 BLK 159"/>
    <n v="236735"/>
    <n v="28320"/>
    <n v="208415"/>
    <n v="115305"/>
    <n v="90305"/>
    <x v="0"/>
    <x v="1330"/>
    <n v="279000"/>
    <n v="2872"/>
    <n v="440"/>
    <x v="0"/>
    <s v="WARRANTY DEED"/>
    <n v="1"/>
    <x v="11"/>
    <x v="1"/>
    <x v="0"/>
    <m/>
    <n v="1948"/>
    <n v="32"/>
    <x v="0"/>
    <x v="0"/>
    <n v="2877"/>
    <m/>
    <m/>
    <m/>
    <m/>
    <s v="KELLEY JAMES E"/>
    <s v="KELLEY JANE E"/>
    <s v="3751 N STIRRUP DR"/>
    <s v="BEVERLY HILLS FL 34465"/>
  </r>
  <r>
    <x v="4376"/>
    <s v="18E17S320020  01590 0100"/>
    <s v="7492"/>
    <s v="PINE RIDGE UNIT 2"/>
    <s v="0000"/>
    <s v="Vacant Residential"/>
    <s v="13"/>
    <s v="18S"/>
    <s v="17E"/>
    <s v="3.0 TO 5.0 ACRES MED"/>
    <x v="1"/>
    <n v="134400"/>
    <n v="3.09"/>
    <s v="0000"/>
    <n v="6229"/>
    <s v="W"/>
    <x v="11"/>
    <s v="BLVD"/>
    <m/>
    <s v="BEVERLY HILLS"/>
    <m/>
    <s v="PINE RIDGE UNIT 2 PB 8 PG 37 LOT 10 BLK 159"/>
    <n v="31470"/>
    <n v="31470"/>
    <n v="0"/>
    <n v="31470"/>
    <n v="31470"/>
    <x v="1"/>
    <x v="695"/>
    <n v="26000"/>
    <n v="2971"/>
    <n v="1485"/>
    <x v="1"/>
    <s v="WARRANTY DEED"/>
    <m/>
    <x v="6"/>
    <x v="2"/>
    <x v="2"/>
    <m/>
    <m/>
    <m/>
    <x v="2"/>
    <x v="1"/>
    <n v="0"/>
    <m/>
    <m/>
    <m/>
    <m/>
    <s v="BLUM JILL A"/>
    <m/>
    <s v="PO BOX 151"/>
    <s v="PECONIC NY 11958"/>
  </r>
  <r>
    <x v="4377"/>
    <s v="18E17S320020  01590 0110"/>
    <s v="7492"/>
    <s v="PINE RIDGE UNIT 2"/>
    <s v="0100"/>
    <s v="Single Family Residential"/>
    <s v="13"/>
    <s v="18S"/>
    <s v="17E"/>
    <s v="3.0 TO 5.0 ACRES MED"/>
    <x v="0"/>
    <n v="141471"/>
    <n v="3.25"/>
    <s v="0000"/>
    <n v="3899"/>
    <s v="N"/>
    <x v="195"/>
    <s v="DR"/>
    <m/>
    <s v="BEVERLY HILLS"/>
    <m/>
    <s v="PINE RIDGE UNIT 2 PB 8 PG 37 LOT 11 BLK 159"/>
    <n v="351574"/>
    <n v="33130"/>
    <n v="318444"/>
    <n v="269241"/>
    <n v="243741"/>
    <x v="0"/>
    <x v="682"/>
    <n v="15000"/>
    <n v="1189"/>
    <n v="1541"/>
    <x v="1"/>
    <s v="WARRANTY DEED"/>
    <n v="1"/>
    <x v="15"/>
    <x v="1"/>
    <x v="1"/>
    <n v="1"/>
    <n v="2929"/>
    <n v="32"/>
    <x v="0"/>
    <x v="0"/>
    <n v="5631"/>
    <m/>
    <m/>
    <m/>
    <m/>
    <s v="FRANCIOSA A MADELINE"/>
    <s v="FRANCIOSA A MADELINE"/>
    <s v="3899 N STIRRUP DR"/>
    <s v="BEVERLY HILLS FL 34465"/>
  </r>
  <r>
    <x v="4378"/>
    <s v="18E17S320020  01600 0010"/>
    <s v="7492"/>
    <s v="PINE RIDGE UNIT 2"/>
    <s v="0100"/>
    <s v="Single Family Residential"/>
    <s v="07"/>
    <s v="18S"/>
    <s v="18E"/>
    <s v="3.0 TO 5.0 ACRES MED"/>
    <x v="0"/>
    <n v="307444"/>
    <n v="7.06"/>
    <s v="0000"/>
    <n v="4338"/>
    <s v="N"/>
    <x v="84"/>
    <s v="DR"/>
    <m/>
    <s v="BEVERLY HILLS"/>
    <m/>
    <s v="PINE RIDGE UNIT 2 PB 8 PG 37 LOT 1 BLK 160"/>
    <n v="468606"/>
    <n v="91050"/>
    <n v="377556"/>
    <n v="468606"/>
    <n v="468606"/>
    <x v="0"/>
    <x v="241"/>
    <n v="561000"/>
    <n v="3028"/>
    <n v="1184"/>
    <x v="0"/>
    <s v="WARRANTY DEED"/>
    <n v="1"/>
    <x v="22"/>
    <x v="1"/>
    <x v="1"/>
    <m/>
    <n v="2811"/>
    <n v="32"/>
    <x v="0"/>
    <x v="0"/>
    <n v="3783"/>
    <m/>
    <m/>
    <m/>
    <m/>
    <s v="BRUMFIELD ROBIN G"/>
    <s v="FOX DEREK"/>
    <s v="4338 N PONY DR"/>
    <s v="BEVERLY HILLS FL 34465"/>
  </r>
  <r>
    <x v="4379"/>
    <s v="18E17S320020  01600 0070"/>
    <s v="7492"/>
    <s v="PINE RIDGE UNIT 2"/>
    <s v="0100"/>
    <s v="Single Family Residential"/>
    <s v="13"/>
    <s v="18S"/>
    <s v="17E"/>
    <s v="3.0 TO 5.0 ACRES MED"/>
    <x v="0"/>
    <n v="305279"/>
    <n v="7.01"/>
    <s v="0000"/>
    <n v="6226"/>
    <s v="W"/>
    <x v="11"/>
    <s v="BLVD"/>
    <m/>
    <s v="BEVERLY HILLS"/>
    <m/>
    <s v="PINE RIDGE UNIT 2 PB 8 PG 37 LOT 7 BLK 160"/>
    <n v="379370"/>
    <n v="90410"/>
    <n v="288960"/>
    <n v="329988"/>
    <n v="304988"/>
    <x v="0"/>
    <x v="218"/>
    <n v="381000"/>
    <n v="2582"/>
    <n v="158"/>
    <x v="0"/>
    <s v="WARRANTY DEED"/>
    <n v="1"/>
    <x v="23"/>
    <x v="1"/>
    <x v="1"/>
    <m/>
    <n v="2929"/>
    <n v="32"/>
    <x v="0"/>
    <x v="0"/>
    <n v="4340"/>
    <m/>
    <m/>
    <m/>
    <m/>
    <s v="BUTLER GERALD E"/>
    <s v="DEMINGS VALDEZ"/>
    <s v="6226 W PINE RIDGE BLVD"/>
    <s v="BEVERLY HILLS FL 34465"/>
  </r>
  <r>
    <x v="4380"/>
    <s v="18E17S320020  01610 0010"/>
    <s v="7492"/>
    <s v="PINE RIDGE UNIT 2"/>
    <s v="0100"/>
    <s v="Single Family Residential"/>
    <s v="12"/>
    <s v="18S"/>
    <s v="17E"/>
    <s v="3.0 TO 5.0 ACRES MED"/>
    <x v="0"/>
    <n v="130030"/>
    <n v="2.99"/>
    <s v="0000"/>
    <n v="4267"/>
    <s v="N"/>
    <x v="193"/>
    <s v="DR"/>
    <m/>
    <s v="BEVERLY HILLS"/>
    <m/>
    <s v="PINE RIDGE UNIT 2 PB 8 PG 37 LOT 1 BLK 161"/>
    <n v="279993"/>
    <n v="30450"/>
    <n v="249543"/>
    <n v="279993"/>
    <n v="279993"/>
    <x v="1"/>
    <x v="293"/>
    <n v="250000"/>
    <n v="2628"/>
    <n v="2390"/>
    <x v="0"/>
    <s v="WARRANTY DEED"/>
    <n v="1"/>
    <x v="3"/>
    <x v="1"/>
    <x v="1"/>
    <m/>
    <n v="2222"/>
    <n v="32"/>
    <x v="0"/>
    <x v="0"/>
    <n v="3102"/>
    <m/>
    <m/>
    <m/>
    <m/>
    <s v="ODOVERO JAMES"/>
    <s v="ODOVREO LAURIE"/>
    <s v="1000 S VANDENBOOM RD"/>
    <s v="MARQUETTE MI 49855"/>
  </r>
  <r>
    <x v="4381"/>
    <s v="18E17S320020  01610 0050"/>
    <s v="7492"/>
    <s v="PINE RIDGE UNIT 2"/>
    <s v="0100"/>
    <s v="Single Family Residential"/>
    <s v="12"/>
    <s v="18S"/>
    <s v="17E"/>
    <s v="3.0 TO 5.0 ACRES MED"/>
    <x v="0"/>
    <n v="147941"/>
    <n v="3.4"/>
    <s v="0000"/>
    <n v="4335"/>
    <s v="N"/>
    <x v="193"/>
    <s v="DR"/>
    <m/>
    <s v="BEVERLY HILLS"/>
    <m/>
    <s v="PINE RIDGE UNIT 2 PB 8 PG 37 LOT 5 BLK 161"/>
    <n v="349307"/>
    <n v="34640"/>
    <n v="314667"/>
    <n v="260920"/>
    <n v="235420"/>
    <x v="0"/>
    <x v="300"/>
    <n v="140000"/>
    <n v="1843"/>
    <n v="849"/>
    <x v="1"/>
    <s v="WARRANTY DEED"/>
    <n v="1"/>
    <x v="37"/>
    <x v="0"/>
    <x v="0"/>
    <n v="1"/>
    <n v="3187"/>
    <n v="32"/>
    <x v="0"/>
    <x v="0"/>
    <n v="4480"/>
    <m/>
    <m/>
    <m/>
    <m/>
    <s v="MONTUORI THOMAS J"/>
    <s v="MONTUORI LUCINDA A"/>
    <s v="4335 N DODGE CITY DR"/>
    <s v="BEVERLY HILLS FL 34465"/>
  </r>
  <r>
    <x v="4382"/>
    <s v="18E17S320020  01610 0130"/>
    <s v="7492"/>
    <s v="PINE RIDGE UNIT 2"/>
    <s v="0000"/>
    <s v="Vacant Residential"/>
    <s v="12"/>
    <s v="18S"/>
    <s v="17E"/>
    <s v="3.0 TO 5.0 ACRES MED"/>
    <x v="1"/>
    <n v="127992"/>
    <n v="2.94"/>
    <s v="0000"/>
    <n v="6143"/>
    <s v="W"/>
    <x v="11"/>
    <s v="BLVD"/>
    <m/>
    <s v="BEVERLY HILLS"/>
    <m/>
    <s v="PINE RIDGE UNIT 2 PB 8 PG 37 LOT 13 BLK 161"/>
    <n v="29970"/>
    <n v="29970"/>
    <n v="0"/>
    <n v="29970"/>
    <n v="29970"/>
    <x v="1"/>
    <x v="414"/>
    <n v="36000"/>
    <n v="1718"/>
    <n v="310"/>
    <x v="1"/>
    <s v="WARRANTY DEED"/>
    <m/>
    <x v="6"/>
    <x v="2"/>
    <x v="2"/>
    <m/>
    <m/>
    <m/>
    <x v="2"/>
    <x v="1"/>
    <n v="0"/>
    <m/>
    <m/>
    <m/>
    <m/>
    <s v="CRAMER STEPHEN I"/>
    <s v="CRAMER TAMI A"/>
    <s v="3865 W DOUGLAS FIR CIR"/>
    <s v="BEVERLY HILLS FL 34465"/>
  </r>
  <r>
    <x v="4383"/>
    <s v="18E17S320020  01650 0040"/>
    <s v="7492"/>
    <s v="PINE RIDGE UNIT 2"/>
    <s v="0100"/>
    <s v="Single Family Residential"/>
    <s v="13"/>
    <s v="18S"/>
    <s v="17E"/>
    <s v="3.0 TO 5.0 ACRES MED"/>
    <x v="0"/>
    <n v="130244"/>
    <n v="2.99"/>
    <s v="0000"/>
    <n v="3990"/>
    <s v="N"/>
    <x v="189"/>
    <s v="DR"/>
    <m/>
    <s v="BEVERLY HILLS"/>
    <m/>
    <s v="PINE RIDGE UNIT 2 PB 8 PG 37 LOT 4 BLK 165"/>
    <n v="354935"/>
    <n v="22870"/>
    <n v="332065"/>
    <n v="299636"/>
    <n v="274636"/>
    <x v="0"/>
    <x v="1331"/>
    <n v="290000"/>
    <n v="2667"/>
    <n v="1455"/>
    <x v="0"/>
    <s v="TO OR FROM BANKS/LOAN CO."/>
    <n v="1"/>
    <x v="0"/>
    <x v="0"/>
    <x v="1"/>
    <m/>
    <n v="3229"/>
    <n v="32"/>
    <x v="0"/>
    <x v="0"/>
    <n v="4492"/>
    <m/>
    <m/>
    <m/>
    <m/>
    <s v="RUTZEBECK MICHAEL BRYANT"/>
    <s v="RUTZEBECK PAMELA GAYLE"/>
    <s v="3990 N BUCKHORN DR"/>
    <s v="BEVERLY HILLS FL 34465"/>
  </r>
  <r>
    <x v="4384"/>
    <s v="18E17S320020  01660 0020"/>
    <s v="7492"/>
    <s v="PINE RIDGE UNIT 2"/>
    <s v="0100"/>
    <s v="Single Family Residential"/>
    <s v="13"/>
    <s v="18S"/>
    <s v="17E"/>
    <s v="3.0 TO 5.0 ACRES MED"/>
    <x v="0"/>
    <n v="120269"/>
    <n v="2.76"/>
    <s v="0000"/>
    <n v="3422"/>
    <s v="N"/>
    <x v="189"/>
    <s v="DR"/>
    <m/>
    <s v="BEVERLY HILLS"/>
    <m/>
    <s v="PINE RIDGE UNIT 2 PB 8 PG 37 LOT 2 BLK 166"/>
    <n v="333704"/>
    <n v="28160"/>
    <n v="305544"/>
    <n v="293926"/>
    <n v="263926"/>
    <x v="0"/>
    <x v="1332"/>
    <n v="275000"/>
    <n v="2663"/>
    <n v="640"/>
    <x v="0"/>
    <s v="WARRANTY DEED"/>
    <n v="1"/>
    <x v="24"/>
    <x v="1"/>
    <x v="1"/>
    <m/>
    <n v="2622"/>
    <n v="32"/>
    <x v="0"/>
    <x v="0"/>
    <n v="3765"/>
    <m/>
    <m/>
    <m/>
    <m/>
    <s v="PERRY MICHAEL E"/>
    <s v="WASSERMANN SUSAN"/>
    <s v="3422 N BUCKHORN DR"/>
    <s v="BEVERLY HILLS FL 34465"/>
  </r>
  <r>
    <x v="4385"/>
    <s v="18E17S320020  01680 0030"/>
    <s v="7492"/>
    <s v="PINE RIDGE UNIT 2"/>
    <s v="0100"/>
    <s v="Single Family Residential"/>
    <s v="13"/>
    <s v="18S"/>
    <s v="17E"/>
    <s v="3.0 TO 5.0 ACRES MED"/>
    <x v="0"/>
    <n v="120001"/>
    <n v="2.75"/>
    <s v="0000"/>
    <n v="3260"/>
    <s v="N"/>
    <x v="190"/>
    <s v="DR"/>
    <m/>
    <s v="BEVERLY HILLS"/>
    <m/>
    <s v="PINE RIDGE UNIT 2 PB 8 PG 37 LOT 3 BLK 168"/>
    <n v="291434"/>
    <n v="28100"/>
    <n v="263334"/>
    <n v="249333"/>
    <n v="224333"/>
    <x v="0"/>
    <x v="322"/>
    <n v="224900"/>
    <n v="1723"/>
    <n v="2130"/>
    <x v="0"/>
    <s v="WARRANTY DEED"/>
    <n v="1"/>
    <x v="20"/>
    <x v="1"/>
    <x v="0"/>
    <m/>
    <n v="2357"/>
    <n v="32"/>
    <x v="0"/>
    <x v="0"/>
    <n v="3758"/>
    <m/>
    <m/>
    <m/>
    <m/>
    <s v="KEENER LYNN A"/>
    <s v="KEENER LYNN A"/>
    <s v="3260 N SHERIFF DR"/>
    <s v="BEVERLY HILLS FL 34465"/>
  </r>
  <r>
    <x v="4386"/>
    <s v="18E17S320020  01680 0040"/>
    <s v="7492"/>
    <s v="PINE RIDGE UNIT 2"/>
    <s v="0100"/>
    <s v="Single Family Residential"/>
    <s v="13"/>
    <s v="18S"/>
    <s v="17E"/>
    <s v="3.0 TO 5.0 ACRES MED"/>
    <x v="0"/>
    <n v="144122"/>
    <n v="3.31"/>
    <s v="0000"/>
    <n v="3248"/>
    <s v="N"/>
    <x v="190"/>
    <s v="DR"/>
    <m/>
    <s v="BEVERLY HILLS"/>
    <m/>
    <s v="PINE RIDGE UNIT 2 PB 8 PG 37 LOT 4 BLK 168"/>
    <n v="291892"/>
    <n v="33750"/>
    <n v="258142"/>
    <n v="291892"/>
    <n v="266892"/>
    <x v="0"/>
    <x v="525"/>
    <n v="395000"/>
    <n v="2954"/>
    <n v="1036"/>
    <x v="0"/>
    <s v="WARRANTY DEED"/>
    <n v="1"/>
    <x v="22"/>
    <x v="0"/>
    <x v="1"/>
    <m/>
    <n v="2251"/>
    <n v="32"/>
    <x v="0"/>
    <x v="0"/>
    <n v="3255"/>
    <m/>
    <m/>
    <m/>
    <m/>
    <s v="MARKS KENNETH L"/>
    <s v="MARKS TAMMY J"/>
    <s v="3248 N SHERIFF DR"/>
    <s v="BEVERLY HILLS FL 34465"/>
  </r>
  <r>
    <x v="4387"/>
    <s v="18E17S320020  01690 0040"/>
    <s v="7492"/>
    <s v="PINE RIDGE UNIT 2"/>
    <s v="0100"/>
    <s v="Single Family Residential"/>
    <s v="13"/>
    <s v="18S"/>
    <s v="17E"/>
    <s v="3.0 TO 5.0 ACRES MED"/>
    <x v="0"/>
    <n v="129866"/>
    <n v="2.98"/>
    <s v="0000"/>
    <n v="3401"/>
    <s v="N"/>
    <x v="84"/>
    <s v="DR"/>
    <m/>
    <s v="BEVERLY HILLS"/>
    <m/>
    <s v="PINE RIDGE UNIT 2 PB 8 PG 37 LOT 4 BLK 169"/>
    <n v="331504"/>
    <n v="30410"/>
    <n v="301094"/>
    <n v="331504"/>
    <n v="306004"/>
    <x v="0"/>
    <x v="808"/>
    <n v="419000"/>
    <n v="2991"/>
    <n v="418"/>
    <x v="0"/>
    <s v="WARRANTY DEED"/>
    <n v="1"/>
    <x v="29"/>
    <x v="1"/>
    <x v="0"/>
    <m/>
    <n v="2412"/>
    <n v="32"/>
    <x v="1"/>
    <x v="0"/>
    <n v="3465"/>
    <m/>
    <m/>
    <m/>
    <m/>
    <s v="KONRAD BARBARA"/>
    <s v="KONRAD REVOCABLE TRUST DATED MARCH 28"/>
    <s v="3401 N PONY DR"/>
    <s v="BEVERLY HILLS FL 34465"/>
  </r>
  <r>
    <x v="4388"/>
    <s v="18E17S320020  01690 0050"/>
    <s v="7492"/>
    <s v="PINE RIDGE UNIT 2"/>
    <s v="0100"/>
    <s v="Single Family Residential"/>
    <s v="13"/>
    <s v="18S"/>
    <s v="17E"/>
    <s v="3.0 TO 5.0 ACRES MED"/>
    <x v="0"/>
    <n v="122716"/>
    <n v="2.82"/>
    <s v="0000"/>
    <n v="3301"/>
    <s v="N"/>
    <x v="189"/>
    <s v="DR"/>
    <m/>
    <s v="BEVERLY HILLS"/>
    <m/>
    <s v="PINE RIDGE UNIT 2 PB 8 PG 37 LOT 5 BLK 169"/>
    <n v="271902"/>
    <n v="28740"/>
    <n v="243162"/>
    <n v="271902"/>
    <n v="246902"/>
    <x v="0"/>
    <x v="1094"/>
    <n v="32500"/>
    <n v="2790"/>
    <n v="431"/>
    <x v="1"/>
    <s v="WARRANTY DEED"/>
    <n v="1"/>
    <x v="29"/>
    <x v="1"/>
    <x v="0"/>
    <n v="1"/>
    <n v="2464"/>
    <n v="32"/>
    <x v="1"/>
    <x v="0"/>
    <n v="3462"/>
    <m/>
    <m/>
    <m/>
    <m/>
    <s v="STETSON EARLE M III"/>
    <s v="MADDEN ALEXANDRA"/>
    <s v="3301 N BUCKHORN DR"/>
    <s v="BEVERLY HILLS FL 34465"/>
  </r>
  <r>
    <x v="4389"/>
    <s v="18E17S320020  01560 0040"/>
    <s v="7492"/>
    <s v="PINE RIDGE UNIT 2"/>
    <s v="0100"/>
    <s v="Single Family Residential"/>
    <s v="07"/>
    <s v="18S"/>
    <s v="18E"/>
    <s v="3.0 TO 5.0 ACRES MED"/>
    <x v="0"/>
    <n v="239980"/>
    <n v="5.51"/>
    <s v="0000"/>
    <n v="4165"/>
    <s v="N"/>
    <x v="84"/>
    <s v="DR"/>
    <m/>
    <s v="BEVERLY HILLS"/>
    <m/>
    <s v="PINE RIDGE UNIT 2 PB 8 PG 37 LOT 4 BLK 156"/>
    <n v="315149"/>
    <n v="71070"/>
    <n v="244079"/>
    <n v="250919"/>
    <n v="220919"/>
    <x v="0"/>
    <x v="612"/>
    <n v="350000"/>
    <n v="2777"/>
    <n v="961"/>
    <x v="0"/>
    <s v="WARRANTY DEED"/>
    <n v="1"/>
    <x v="7"/>
    <x v="1"/>
    <x v="0"/>
    <m/>
    <n v="2557"/>
    <n v="32"/>
    <x v="0"/>
    <x v="0"/>
    <n v="3416"/>
    <m/>
    <m/>
    <m/>
    <m/>
    <s v="LENT ARTHUR L III"/>
    <s v="LENT KATHRYN A"/>
    <s v="4165 N PONY DR"/>
    <s v="BEVERLY HILLS FL 34465"/>
  </r>
  <r>
    <x v="4390"/>
    <s v="18E17S320020  01590 0050"/>
    <s v="7492"/>
    <s v="PINE RIDGE UNIT 2"/>
    <s v="0100"/>
    <s v="Single Family Residential"/>
    <s v="13"/>
    <s v="18S"/>
    <s v="17E"/>
    <s v="3.0 TO 5.0 ACRES MED"/>
    <x v="0"/>
    <n v="120960"/>
    <n v="2.78"/>
    <s v="0000"/>
    <n v="3575"/>
    <s v="N"/>
    <x v="195"/>
    <s v="DR"/>
    <m/>
    <s v="BEVERLY HILLS"/>
    <m/>
    <s v="PINE RIDGE UNIT 2 PB 8 PG 37 LOT 5 BLK 159"/>
    <n v="222776"/>
    <n v="28320"/>
    <n v="194456"/>
    <n v="222776"/>
    <n v="222776"/>
    <x v="1"/>
    <x v="60"/>
    <n v="20000"/>
    <n v="1310"/>
    <n v="1351"/>
    <x v="1"/>
    <s v="WARRANTY DEED"/>
    <n v="1"/>
    <x v="5"/>
    <x v="1"/>
    <x v="0"/>
    <m/>
    <n v="1967"/>
    <n v="32"/>
    <x v="0"/>
    <x v="0"/>
    <n v="2822"/>
    <m/>
    <m/>
    <m/>
    <m/>
    <s v="BAUMGARTNER WILLIAM A JR"/>
    <s v="BAUMGARTNER AMY"/>
    <s v="PO BOX 249"/>
    <s v="PAGELAND SC 29728 0249"/>
  </r>
  <r>
    <x v="4391"/>
    <s v="18E17S320020  01600 0020"/>
    <s v="7492"/>
    <s v="PINE RIDGE UNIT 2"/>
    <s v="0000"/>
    <s v="Vacant Residential"/>
    <s v="12"/>
    <s v="18S"/>
    <s v="17E"/>
    <s v="3.0 TO 5.0 ACRES MED"/>
    <x v="1"/>
    <n v="285785"/>
    <n v="6.56"/>
    <s v="0000"/>
    <n v="6108"/>
    <s v="W"/>
    <x v="11"/>
    <s v="BLVD"/>
    <m/>
    <s v="BEVERLY HILLS"/>
    <m/>
    <s v="PINE RIDGE UNIT 2 PB 8 PG 37 LOT 2 BLK 160"/>
    <n v="84630"/>
    <n v="84630"/>
    <n v="0"/>
    <n v="84630"/>
    <n v="84630"/>
    <x v="1"/>
    <x v="59"/>
    <n v="89000"/>
    <n v="2912"/>
    <n v="433"/>
    <x v="1"/>
    <s v="WARRANTY DEED"/>
    <m/>
    <x v="6"/>
    <x v="2"/>
    <x v="2"/>
    <m/>
    <m/>
    <m/>
    <x v="2"/>
    <x v="1"/>
    <n v="0"/>
    <m/>
    <m/>
    <m/>
    <m/>
    <s v="PRICE DAVID R"/>
    <s v="PRICE CAROL F"/>
    <s v="1 BUDWEISER ST"/>
    <s v="HAMPTON VA 23661"/>
  </r>
  <r>
    <x v="4392"/>
    <s v="18E17S320020  01600 0080"/>
    <s v="7492"/>
    <s v="PINE RIDGE UNIT 2"/>
    <s v="0000"/>
    <s v="Vacant Residential"/>
    <s v="13"/>
    <s v="18S"/>
    <s v="17E"/>
    <s v="3.0 TO 5.0 ACRES MED"/>
    <x v="1"/>
    <n v="264016"/>
    <n v="6.06"/>
    <s v="0000"/>
    <n v="6234"/>
    <s v="W"/>
    <x v="11"/>
    <s v="BLVD"/>
    <m/>
    <s v="BEVERLY HILLS"/>
    <m/>
    <s v="PINE RIDGE UNIT 2 PB 8 PG 37 LOT 8 BLK 160 "/>
    <n v="78190"/>
    <n v="78190"/>
    <n v="0"/>
    <n v="78190"/>
    <n v="78190"/>
    <x v="1"/>
    <x v="156"/>
    <n v="250000"/>
    <n v="1983"/>
    <n v="1657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4393"/>
    <s v="18E17S320020  01600 0090"/>
    <s v="7492"/>
    <s v="PINE RIDGE UNIT 2"/>
    <s v="0000"/>
    <s v="Vacant Residential"/>
    <s v="13"/>
    <s v="18S"/>
    <s v="17E"/>
    <s v="3.0 TO 5.0 ACRES MED"/>
    <x v="1"/>
    <n v="267749"/>
    <n v="6.15"/>
    <s v="0000"/>
    <n v="3670"/>
    <s v="N"/>
    <x v="84"/>
    <s v="DR"/>
    <m/>
    <s v="BEVERLY HILLS"/>
    <m/>
    <s v="PINE RIDGE UNIT 2 PB 8 PG 37 LOT 9 BLK 160 "/>
    <n v="79290"/>
    <n v="79290"/>
    <n v="0"/>
    <n v="79290"/>
    <n v="79290"/>
    <x v="1"/>
    <x v="156"/>
    <n v="250000"/>
    <n v="1983"/>
    <n v="1605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4394"/>
    <s v="18E17S320020  01600 0100"/>
    <s v="7492"/>
    <s v="PINE RIDGE UNIT 2"/>
    <s v="0000"/>
    <s v="Vacant Residential"/>
    <s v="18"/>
    <s v="18S"/>
    <s v="18E"/>
    <s v="3.0 TO 5.0 ACRES MED"/>
    <x v="1"/>
    <n v="296592"/>
    <n v="6.81"/>
    <s v="0000"/>
    <n v="3778"/>
    <s v="N"/>
    <x v="84"/>
    <s v="DR"/>
    <m/>
    <s v="BEVERLY HILLS"/>
    <m/>
    <s v="PINE RIDGE UNIT 2 PB 8 PG 37 LOT 10 BLK 160"/>
    <n v="87830"/>
    <n v="87830"/>
    <n v="0"/>
    <n v="87830"/>
    <n v="87830"/>
    <x v="1"/>
    <x v="1333"/>
    <n v="160000"/>
    <n v="3142"/>
    <n v="230"/>
    <x v="1"/>
    <s v="WARRANTY DEED"/>
    <m/>
    <x v="6"/>
    <x v="2"/>
    <x v="2"/>
    <m/>
    <m/>
    <m/>
    <x v="2"/>
    <x v="1"/>
    <n v="0"/>
    <m/>
    <m/>
    <m/>
    <m/>
    <s v="MILLS JENNIFER M"/>
    <s v="SCHALLOW GWEN"/>
    <s v="2291 SW NIGHTINGALE TER"/>
    <s v="PORT ST LUCIE FL 34953"/>
  </r>
  <r>
    <x v="4395"/>
    <s v="18E17S320020  01610 0080"/>
    <s v="7492"/>
    <s v="PINE RIDGE UNIT 2"/>
    <s v="0100"/>
    <s v="Single Family Residential"/>
    <s v="12"/>
    <s v="18S"/>
    <s v="17E"/>
    <s v="3.0 TO 5.0 ACRES MED"/>
    <x v="0"/>
    <n v="130087"/>
    <n v="2.99"/>
    <s v="0000"/>
    <n v="6138"/>
    <s v="W"/>
    <x v="194"/>
    <s v="PL"/>
    <m/>
    <s v="BEVERLY HILLS"/>
    <m/>
    <s v="PINE RIDGE UNIT 2 PB 8 PG 37 LOT 8 BLK 161"/>
    <n v="416923"/>
    <n v="30460"/>
    <n v="386463"/>
    <n v="416923"/>
    <n v="416923"/>
    <x v="0"/>
    <x v="1334"/>
    <n v="485000"/>
    <n v="2974"/>
    <n v="518"/>
    <x v="0"/>
    <s v="WARRANTY DEED"/>
    <n v="1"/>
    <x v="3"/>
    <x v="1"/>
    <x v="1"/>
    <n v="1"/>
    <n v="3484"/>
    <n v="32"/>
    <x v="0"/>
    <x v="0"/>
    <n v="5241"/>
    <m/>
    <m/>
    <m/>
    <m/>
    <s v="HAYES JAMES W"/>
    <s v="BENEDICT JANET M"/>
    <s v="6138 W PONDEROSA PL"/>
    <s v="BEVERLY HILLS FL 34465"/>
  </r>
  <r>
    <x v="4396"/>
    <s v="18E17S320020  01620 0030"/>
    <s v="7492"/>
    <s v="PINE RIDGE UNIT 2"/>
    <s v="0100"/>
    <s v="Single Family Residential"/>
    <s v="12"/>
    <s v="18S"/>
    <s v="17E"/>
    <s v="3.0 TO 5.0 ACRES MED"/>
    <x v="0"/>
    <n v="119997"/>
    <n v="2.75"/>
    <s v="0000"/>
    <n v="6342"/>
    <s v="W"/>
    <x v="198"/>
    <s v="LN"/>
    <m/>
    <s v="BEVERLY HILLS"/>
    <m/>
    <s v="PINE RIDGE UNIT 2 PB 8 PG 37 LOT 3 BLK 162"/>
    <n v="271275"/>
    <n v="28100"/>
    <n v="243175"/>
    <n v="271275"/>
    <n v="271275"/>
    <x v="1"/>
    <x v="1115"/>
    <n v="315000"/>
    <n v="2839"/>
    <n v="1857"/>
    <x v="0"/>
    <s v="WARRANTY DEED"/>
    <n v="1"/>
    <x v="15"/>
    <x v="1"/>
    <x v="0"/>
    <m/>
    <n v="2546"/>
    <n v="32"/>
    <x v="1"/>
    <x v="0"/>
    <n v="3775"/>
    <m/>
    <m/>
    <m/>
    <m/>
    <s v="PNC BANK NA"/>
    <s v="MCCANDLESS EDWARD L JR"/>
    <s v="PO BOX 13519"/>
    <s v="ARLINGTON TX 76094"/>
  </r>
  <r>
    <x v="4397"/>
    <s v="18E17S320020  01620 0050"/>
    <s v="7492"/>
    <s v="PINE RIDGE UNIT 2"/>
    <s v="0100"/>
    <s v="Single Family Residential"/>
    <s v="12"/>
    <s v="18S"/>
    <s v="17E"/>
    <s v="3.0 TO 5.0 ACRES MED"/>
    <x v="0"/>
    <n v="141537"/>
    <n v="3.25"/>
    <s v="0000"/>
    <n v="6236"/>
    <s v="W"/>
    <x v="198"/>
    <s v="LN"/>
    <m/>
    <s v="BEVERLY HILLS"/>
    <m/>
    <s v="PINE RIDGE UNIT 2 PB 8 PG 37 LOT 5 BLK 162"/>
    <n v="417003"/>
    <n v="33140"/>
    <n v="383863"/>
    <n v="390448"/>
    <n v="364448"/>
    <x v="0"/>
    <x v="201"/>
    <n v="32500"/>
    <n v="1641"/>
    <n v="1144"/>
    <x v="1"/>
    <s v="WARRANTY DEED"/>
    <n v="1"/>
    <x v="3"/>
    <x v="1"/>
    <x v="1"/>
    <m/>
    <n v="3149"/>
    <n v="32"/>
    <x v="0"/>
    <x v="0"/>
    <n v="4812"/>
    <m/>
    <m/>
    <m/>
    <m/>
    <s v="ROCHE ROBERT J"/>
    <s v="ROBERT J AND LINDA A ROCHE LIVING TRUST"/>
    <s v="6236 W CAVALRY LN"/>
    <s v="BEVERLY HILLS FL 34465"/>
  </r>
  <r>
    <x v="4398"/>
    <s v="18E17S320020  01620 0060"/>
    <s v="7492"/>
    <s v="PINE RIDGE UNIT 2"/>
    <s v="0100"/>
    <s v="Single Family Residential"/>
    <s v="13"/>
    <s v="18S"/>
    <s v="17E"/>
    <s v="3.0 TO 5.0 ACRES MED"/>
    <x v="0"/>
    <n v="143606"/>
    <n v="3.3"/>
    <s v="0000"/>
    <n v="3920"/>
    <s v="N"/>
    <x v="195"/>
    <s v="DR"/>
    <m/>
    <s v="BEVERLY HILLS"/>
    <m/>
    <s v="PINE RIDGE UNIT 2 PB 8 PG 37 LOT 6 BLK 162"/>
    <n v="370179"/>
    <n v="33630"/>
    <n v="336549"/>
    <n v="318873"/>
    <n v="293873"/>
    <x v="1"/>
    <x v="761"/>
    <n v="519000"/>
    <n v="3080"/>
    <n v="916"/>
    <x v="0"/>
    <s v="WARRANTY DEED"/>
    <n v="1"/>
    <x v="22"/>
    <x v="1"/>
    <x v="1"/>
    <m/>
    <n v="3237"/>
    <n v="32"/>
    <x v="0"/>
    <x v="0"/>
    <n v="4635"/>
    <m/>
    <m/>
    <m/>
    <m/>
    <s v="LARSEN GARY O"/>
    <m/>
    <s v="3920 N STIRRUP DR"/>
    <s v="BEVERLY HILLS FL 34465"/>
  </r>
  <r>
    <x v="4399"/>
    <s v="18E17S320020  01630 0070"/>
    <s v="7492"/>
    <s v="PINE RIDGE UNIT 2"/>
    <s v="0100"/>
    <s v="Single Family Residential"/>
    <s v="13"/>
    <s v="18S"/>
    <s v="17E"/>
    <s v="3.0 TO 5.0 ACRES MED"/>
    <x v="0"/>
    <n v="122168"/>
    <n v="2.8"/>
    <s v="0000"/>
    <n v="3921"/>
    <s v="N"/>
    <x v="189"/>
    <s v="DR"/>
    <m/>
    <s v="BEVERLY HILLS"/>
    <m/>
    <s v="PINE RIDGE UNIT 2 PB 8 PG 37 LOT 7 BLK 163"/>
    <n v="287527"/>
    <n v="28610"/>
    <n v="258917"/>
    <n v="229779"/>
    <n v="199279"/>
    <x v="0"/>
    <x v="149"/>
    <n v="22000"/>
    <n v="1376"/>
    <n v="1696"/>
    <x v="1"/>
    <s v="WARRANTY DEED"/>
    <n v="1"/>
    <x v="23"/>
    <x v="1"/>
    <x v="0"/>
    <m/>
    <n v="2506"/>
    <n v="32"/>
    <x v="0"/>
    <x v="0"/>
    <n v="3641"/>
    <m/>
    <m/>
    <m/>
    <m/>
    <s v="BRIGHT JOHN D"/>
    <s v="BRIGHT VICTORIA V"/>
    <s v="3921 N BUCKHORN DR"/>
    <s v="BEVERLY HILLS FL 34465"/>
  </r>
  <r>
    <x v="4400"/>
    <s v="18E17S320020  01630 0190"/>
    <s v="7492"/>
    <s v="PINE RIDGE UNIT 2"/>
    <s v="0100"/>
    <s v="Single Family Residential"/>
    <s v="13"/>
    <s v="18S"/>
    <s v="17E"/>
    <s v="3.0 TO 5.0 ACRES MED"/>
    <x v="0"/>
    <n v="119857"/>
    <n v="2.75"/>
    <s v="0000"/>
    <n v="3459"/>
    <s v="N"/>
    <x v="189"/>
    <s v="DR"/>
    <m/>
    <s v="BEVERLY HILLS"/>
    <m/>
    <s v="PINE RIDGE UNIT 2 PB 8 PG 37 LOT 19 BLK 163"/>
    <n v="297901"/>
    <n v="28070"/>
    <n v="269831"/>
    <n v="297901"/>
    <n v="272901"/>
    <x v="0"/>
    <x v="664"/>
    <n v="16500"/>
    <n v="2509"/>
    <n v="2017"/>
    <x v="1"/>
    <s v="DEEDS CONVEYING PARTIAL INTEREST"/>
    <n v="1"/>
    <x v="12"/>
    <x v="0"/>
    <x v="1"/>
    <m/>
    <n v="2602"/>
    <n v="32"/>
    <x v="0"/>
    <x v="0"/>
    <n v="3886"/>
    <m/>
    <m/>
    <m/>
    <m/>
    <s v="MATTHEW RANDY T"/>
    <s v="MATTHEW SHEEMA A"/>
    <s v="3459 N BUCKHORN DR"/>
    <s v="BEVERLY HILLS FL 34465"/>
  </r>
  <r>
    <x v="4401"/>
    <s v="18E17S320020  01640 0050"/>
    <s v="7492"/>
    <s v="PINE RIDGE UNIT 2"/>
    <s v="0000"/>
    <s v="Vacant Residential"/>
    <s v="13"/>
    <s v="18S"/>
    <s v="17E"/>
    <s v="3.0 TO 5.0 ACRES MED"/>
    <x v="1"/>
    <n v="153085"/>
    <n v="3.51"/>
    <s v="0000"/>
    <n v="3746"/>
    <s v="N"/>
    <x v="189"/>
    <s v="DR"/>
    <m/>
    <s v="BEVERLY HILLS"/>
    <m/>
    <s v="PINE RIDGE UNIT 2 PB 8 PG 37 LOT 5 BLK 164 "/>
    <n v="35850"/>
    <n v="35850"/>
    <n v="0"/>
    <n v="35850"/>
    <n v="35850"/>
    <x v="1"/>
    <x v="137"/>
    <n v="40200"/>
    <n v="1154"/>
    <n v="2162"/>
    <x v="1"/>
    <s v="FROM DEVELOPERS"/>
    <m/>
    <x v="6"/>
    <x v="2"/>
    <x v="2"/>
    <m/>
    <m/>
    <m/>
    <x v="2"/>
    <x v="1"/>
    <n v="0"/>
    <m/>
    <m/>
    <m/>
    <m/>
    <s v="SEBASTIAN FLORDELIZ M"/>
    <m/>
    <s v="1528 COLUMBIA RD"/>
    <s v="WESTLAKE OH 44145"/>
  </r>
  <r>
    <x v="4402"/>
    <s v="18E17S320020  01560 0010"/>
    <s v="7492"/>
    <s v="PINE RIDGE UNIT 2"/>
    <s v="0100"/>
    <s v="Single Family Residential"/>
    <s v="07"/>
    <s v="18S"/>
    <s v="18E"/>
    <s v="3.0 TO 5.0 ACRES MED"/>
    <x v="0"/>
    <n v="256970"/>
    <n v="5.9"/>
    <s v="0000"/>
    <n v="5830"/>
    <s v="W"/>
    <x v="11"/>
    <s v="BLVD"/>
    <m/>
    <s v="BEVERLY HILLS"/>
    <m/>
    <s v="PINE RIDGE UNIT 2 PB 8 PG 37 LOT 1 BLK 156 "/>
    <n v="255479"/>
    <n v="76100"/>
    <n v="179379"/>
    <n v="174818"/>
    <n v="149318"/>
    <x v="0"/>
    <x v="796"/>
    <n v="230000"/>
    <n v="1017"/>
    <n v="1537"/>
    <x v="0"/>
    <s v="WARRANTY DEED"/>
    <n v="1"/>
    <x v="45"/>
    <x v="5"/>
    <x v="0"/>
    <n v="1"/>
    <n v="2327"/>
    <n v="32"/>
    <x v="0"/>
    <x v="0"/>
    <n v="3021"/>
    <m/>
    <m/>
    <m/>
    <m/>
    <s v="NOLTE ELIZABETH A RUITER"/>
    <m/>
    <s v="5830 W PINE RIDGE BLVD"/>
    <s v="BEVERLY HILLS FL 34465"/>
  </r>
  <r>
    <x v="4403"/>
    <s v="18E17S320020  01590 0020"/>
    <s v="7492"/>
    <s v="PINE RIDGE UNIT 2"/>
    <s v="0100"/>
    <s v="Single Family Residential"/>
    <s v="13"/>
    <s v="18S"/>
    <s v="17E"/>
    <s v="3.0 TO 5.0 ACRES MED"/>
    <x v="0"/>
    <n v="120961"/>
    <n v="2.78"/>
    <s v="0000"/>
    <n v="3779"/>
    <s v="N"/>
    <x v="195"/>
    <s v="DR"/>
    <m/>
    <s v="BEVERLY HILLS"/>
    <m/>
    <s v="PINE RIDGE UNIT 2 PB 8 PG 37 LOT 2 BLK 159"/>
    <n v="339658"/>
    <n v="28320"/>
    <n v="311338"/>
    <n v="339658"/>
    <n v="339658"/>
    <x v="1"/>
    <x v="63"/>
    <n v="269000"/>
    <n v="2447"/>
    <n v="2204"/>
    <x v="0"/>
    <s v="WARRANTY DEED"/>
    <n v="1"/>
    <x v="15"/>
    <x v="1"/>
    <x v="1"/>
    <m/>
    <n v="2402"/>
    <n v="32"/>
    <x v="0"/>
    <x v="0"/>
    <n v="3070"/>
    <m/>
    <m/>
    <m/>
    <m/>
    <s v="MALOOF JAMES G"/>
    <s v="MALOOF NATALIE E"/>
    <s v="26 FARMER RD"/>
    <s v="MERRIMACK NH 03054"/>
  </r>
  <r>
    <x v="4404"/>
    <s v="18E17S320020  01610 0070"/>
    <s v="7492"/>
    <s v="PINE RIDGE UNIT 2"/>
    <s v="0100"/>
    <s v="Single Family Residential"/>
    <s v="12"/>
    <s v="18S"/>
    <s v="17E"/>
    <s v="3.0 TO 5.0 ACRES MED"/>
    <x v="0"/>
    <n v="128135"/>
    <n v="2.94"/>
    <s v="0000"/>
    <n v="6220"/>
    <s v="W"/>
    <x v="194"/>
    <s v="PL"/>
    <m/>
    <s v="BEVERLY HILLS"/>
    <m/>
    <s v="PINE RIDGE UNIT 2 PB 8 PG 37 LOT 7 BLK 161"/>
    <n v="243372"/>
    <n v="30000"/>
    <n v="213372"/>
    <n v="174775"/>
    <n v="149275"/>
    <x v="0"/>
    <x v="442"/>
    <n v="24000"/>
    <n v="1079"/>
    <n v="900"/>
    <x v="1"/>
    <s v="WARRANTY DEED"/>
    <n v="2"/>
    <x v="7"/>
    <x v="1"/>
    <x v="0"/>
    <n v="1"/>
    <n v="2074"/>
    <n v="6"/>
    <x v="0"/>
    <x v="0"/>
    <n v="3669"/>
    <m/>
    <m/>
    <m/>
    <m/>
    <s v="LANDON GORDON L"/>
    <s v="LANDON MARIE K"/>
    <s v="6220 W PONDEROSA PL"/>
    <s v="PINE RIDGE FL 34465"/>
  </r>
  <r>
    <x v="4405"/>
    <s v="18E17S320020  01610 0090"/>
    <s v="7492"/>
    <s v="PINE RIDGE UNIT 2"/>
    <s v="0000"/>
    <s v="Vacant Residential"/>
    <s v="12"/>
    <s v="18S"/>
    <s v="17E"/>
    <s v="3.0 TO 5.0 ACRES MED"/>
    <x v="1"/>
    <n v="129793"/>
    <n v="2.98"/>
    <s v="0000"/>
    <n v="6096"/>
    <s v="W"/>
    <x v="194"/>
    <s v="PL"/>
    <m/>
    <s v="BEVERLY HILLS"/>
    <m/>
    <s v="PINE RIDGE UNIT 2 PB 8 PG 37 LOT 9 BLK 161 "/>
    <n v="30390"/>
    <n v="30390"/>
    <n v="0"/>
    <n v="30390"/>
    <n v="30390"/>
    <x v="1"/>
    <x v="453"/>
    <n v="9500"/>
    <n v="909"/>
    <n v="1908"/>
    <x v="1"/>
    <s v="CORRECTIVE/QC/TD/COT"/>
    <m/>
    <x v="6"/>
    <x v="2"/>
    <x v="2"/>
    <m/>
    <m/>
    <m/>
    <x v="2"/>
    <x v="1"/>
    <n v="0"/>
    <m/>
    <m/>
    <m/>
    <m/>
    <s v="GONDEK RAYMOND W TRUSTEE"/>
    <s v="RAYMOND W GONDEK DEC TRUST"/>
    <s v="PO BOX 1121"/>
    <s v="ARLINGTON HEIGHTS IL 60006 1121"/>
  </r>
  <r>
    <x v="4406"/>
    <s v="18E17S320020  01610 0100"/>
    <s v="7492"/>
    <s v="PINE RIDGE UNIT 2"/>
    <s v="0000"/>
    <s v="Vacant Residential"/>
    <s v="12"/>
    <s v="18S"/>
    <s v="17E"/>
    <s v="3.0 TO 5.0 ACRES MED"/>
    <x v="1"/>
    <n v="124865"/>
    <n v="2.87"/>
    <s v="0000"/>
    <n v="6054"/>
    <s v="W"/>
    <x v="194"/>
    <s v="PL"/>
    <m/>
    <s v="BEVERLY HILLS"/>
    <m/>
    <s v="PINE RIDGE UNIT 2 PB 8 PG 37 LOT 10 BLK 161 "/>
    <n v="29240"/>
    <n v="29240"/>
    <n v="0"/>
    <n v="29240"/>
    <n v="29240"/>
    <x v="1"/>
    <x v="129"/>
    <n v="75000"/>
    <n v="1740"/>
    <n v="1014"/>
    <x v="1"/>
    <s v="WARRANTY DEED"/>
    <m/>
    <x v="6"/>
    <x v="2"/>
    <x v="2"/>
    <m/>
    <m/>
    <m/>
    <x v="2"/>
    <x v="1"/>
    <n v="0"/>
    <m/>
    <m/>
    <m/>
    <m/>
    <s v="RICHARDSON GREGORY L &amp; KAY D TRUSTEES"/>
    <m/>
    <s v="5545 N CARNATION DR"/>
    <s v="BEVERLY HILLS FL 34465"/>
  </r>
  <r>
    <x v="4407"/>
    <s v="18E17S320020  01620 0040"/>
    <s v="7492"/>
    <s v="PINE RIDGE UNIT 2"/>
    <s v="0100"/>
    <s v="Single Family Residential"/>
    <s v="12"/>
    <s v="18S"/>
    <s v="17E"/>
    <s v="3.0 TO 5.0 ACRES MED"/>
    <x v="0"/>
    <n v="119997"/>
    <n v="2.75"/>
    <s v="0000"/>
    <n v="6278"/>
    <s v="W"/>
    <x v="198"/>
    <s v="LN"/>
    <m/>
    <s v="BEVERLY HILLS"/>
    <m/>
    <s v="PINE RIDGE UNIT 2 PB 8 PG 37 LOT 4 BLK 162"/>
    <n v="192703"/>
    <n v="28100"/>
    <n v="164603"/>
    <n v="186162"/>
    <n v="161162"/>
    <x v="0"/>
    <x v="79"/>
    <n v="225000"/>
    <n v="2856"/>
    <n v="1387"/>
    <x v="0"/>
    <s v="WARRANTY DEED"/>
    <n v="1"/>
    <x v="10"/>
    <x v="1"/>
    <x v="0"/>
    <m/>
    <n v="1533"/>
    <n v="32"/>
    <x v="0"/>
    <x v="0"/>
    <n v="2139"/>
    <m/>
    <m/>
    <m/>
    <m/>
    <s v="BRAND SHAWN"/>
    <s v="BRAND KIMBERLY"/>
    <s v="6278 W CAVALRY LN"/>
    <s v="BEVERLY HILLS FL 34465"/>
  </r>
  <r>
    <x v="4408"/>
    <s v="18E17S320020  01620 0130"/>
    <s v="7492"/>
    <s v="PINE RIDGE UNIT 2"/>
    <s v="0100"/>
    <s v="Single Family Residential"/>
    <s v="13"/>
    <s v="18S"/>
    <s v="17E"/>
    <s v="3.0 TO 5.0 ACRES MED"/>
    <x v="0"/>
    <n v="126008"/>
    <n v="2.89"/>
    <s v="0000"/>
    <n v="3680"/>
    <s v="N"/>
    <x v="195"/>
    <s v="DR"/>
    <m/>
    <s v="BEVERLY HILLS"/>
    <m/>
    <s v="PINE RIDGE UNIT 2 PB 8 PG 37 LOT 13 BLK 162"/>
    <n v="180940"/>
    <n v="29510"/>
    <n v="151430"/>
    <n v="180940"/>
    <n v="180940"/>
    <x v="1"/>
    <x v="838"/>
    <n v="17000"/>
    <n v="1229"/>
    <n v="374"/>
    <x v="1"/>
    <s v="WARRANTY DEED"/>
    <n v="1"/>
    <x v="5"/>
    <x v="1"/>
    <x v="0"/>
    <m/>
    <n v="1764"/>
    <n v="32"/>
    <x v="1"/>
    <x v="0"/>
    <n v="2635"/>
    <m/>
    <m/>
    <m/>
    <m/>
    <s v="HAGBERG RICHARD L"/>
    <s v="HAGBERG RITA M"/>
    <s v="4000 13TH WAY NE"/>
    <s v="SAINT PETERSBURG FL 33703"/>
  </r>
  <r>
    <x v="4409"/>
    <s v="18E17S320020  01630 0160"/>
    <s v="7492"/>
    <s v="PINE RIDGE UNIT 2"/>
    <s v="0100"/>
    <s v="Single Family Residential"/>
    <s v="13"/>
    <s v="18S"/>
    <s v="17E"/>
    <s v="3.0 TO 5.0 ACRES MED"/>
    <x v="0"/>
    <n v="162257"/>
    <n v="3.72"/>
    <s v="0000"/>
    <n v="3539"/>
    <s v="N"/>
    <x v="189"/>
    <s v="DR"/>
    <m/>
    <s v="BEVERLY HILLS"/>
    <m/>
    <s v="PINE RIDGE UNIT 2 PB 8 PG 37 LOT 16 BLK 163"/>
    <n v="342312"/>
    <n v="37990"/>
    <n v="304322"/>
    <n v="258386"/>
    <n v="232886"/>
    <x v="0"/>
    <x v="274"/>
    <n v="27000"/>
    <n v="1521"/>
    <n v="1651"/>
    <x v="1"/>
    <s v="WARRANTY DEED"/>
    <n v="1"/>
    <x v="22"/>
    <x v="3"/>
    <x v="0"/>
    <n v="2"/>
    <n v="2238"/>
    <n v="32"/>
    <x v="1"/>
    <x v="0"/>
    <n v="4833"/>
    <m/>
    <m/>
    <m/>
    <m/>
    <s v="REISIG EDWINA"/>
    <m/>
    <s v="3539 N BUCKHORN DR"/>
    <s v="BEVERLY HILLS FL 34465"/>
  </r>
  <r>
    <x v="4410"/>
    <s v="18E17S320020  01650 0030"/>
    <s v="7492"/>
    <s v="PINE RIDGE UNIT 2"/>
    <s v="0000"/>
    <s v="Vacant Residential"/>
    <s v="13"/>
    <s v="18S"/>
    <s v="17E"/>
    <s v="3.0 TO 5.0 ACRES MED"/>
    <x v="1"/>
    <n v="133696"/>
    <n v="3.07"/>
    <s v="0000"/>
    <n v="3991"/>
    <s v="N"/>
    <x v="189"/>
    <s v="DR"/>
    <m/>
    <s v="BEVERLY HILLS"/>
    <m/>
    <s v="PINE RIDGE UNIT 2 PB 8 PG 37 LOT 3 BLK 165"/>
    <n v="23480"/>
    <n v="23480"/>
    <n v="0"/>
    <n v="23480"/>
    <n v="23480"/>
    <x v="1"/>
    <x v="1006"/>
    <n v="60000"/>
    <n v="3131"/>
    <n v="2211"/>
    <x v="1"/>
    <s v="WARRANTY DEED"/>
    <m/>
    <x v="6"/>
    <x v="2"/>
    <x v="2"/>
    <m/>
    <m/>
    <m/>
    <x v="2"/>
    <x v="1"/>
    <n v="0"/>
    <m/>
    <m/>
    <m/>
    <m/>
    <s v="EUDALY LARRY"/>
    <s v="SPENCER SUE"/>
    <s v="335 KNIGHTSBRIDGE"/>
    <s v="LECANTO FL 34461"/>
  </r>
  <r>
    <x v="4411"/>
    <s v="18E17S320020  01660 0030"/>
    <s v="7492"/>
    <s v="PINE RIDGE UNIT 2"/>
    <s v="0000"/>
    <s v="Vacant Residential"/>
    <s v="13"/>
    <s v="18S"/>
    <s v="17E"/>
    <s v="3.0 TO 5.0 ACRES MED"/>
    <x v="1"/>
    <n v="120102"/>
    <n v="2.76"/>
    <s v="0000"/>
    <n v="3368"/>
    <s v="N"/>
    <x v="189"/>
    <s v="DR"/>
    <m/>
    <s v="BEVERLY HILLS"/>
    <m/>
    <s v="PINE RIDGE UNIT 2 PB 8 PG 37 LOT 3 BLK 166"/>
    <n v="28120"/>
    <n v="28120"/>
    <n v="0"/>
    <n v="28120"/>
    <n v="28120"/>
    <x v="1"/>
    <x v="129"/>
    <n v="42000"/>
    <n v="1742"/>
    <n v="1047"/>
    <x v="1"/>
    <s v="UNDEFINED"/>
    <m/>
    <x v="6"/>
    <x v="2"/>
    <x v="2"/>
    <m/>
    <m/>
    <m/>
    <x v="2"/>
    <x v="1"/>
    <n v="0"/>
    <m/>
    <m/>
    <m/>
    <m/>
    <s v="PRATT WILLIAM A"/>
    <s v="WOLF WILBUR"/>
    <s v="8555 SE MANGROVE ST"/>
    <s v="HOBE SOUND FL 33455 2947"/>
  </r>
  <r>
    <x v="4412"/>
    <s v="18E17S320020  01690 0130"/>
    <s v="7492"/>
    <s v="PINE RIDGE UNIT 2"/>
    <s v="0100"/>
    <s v="Single Family Residential"/>
    <s v="18"/>
    <s v="18S"/>
    <s v="18E"/>
    <s v="3.0 TO 5.0 ACRES MED"/>
    <x v="0"/>
    <n v="120000"/>
    <n v="2.75"/>
    <s v="0000"/>
    <n v="3145"/>
    <s v="N"/>
    <x v="190"/>
    <s v="DR"/>
    <m/>
    <s v="BEVERLY HILLS"/>
    <m/>
    <s v="PINE RIDGE UNIT 2 PB 8 PG 37 LOT 13 BLK 169"/>
    <n v="283561"/>
    <n v="28100"/>
    <n v="255461"/>
    <n v="221410"/>
    <n v="196410"/>
    <x v="0"/>
    <x v="76"/>
    <n v="34000"/>
    <n v="1666"/>
    <n v="1605"/>
    <x v="1"/>
    <s v="WARRANTY DEED"/>
    <n v="1"/>
    <x v="24"/>
    <x v="1"/>
    <x v="1"/>
    <m/>
    <n v="2656"/>
    <n v="32"/>
    <x v="0"/>
    <x v="0"/>
    <n v="3888"/>
    <m/>
    <m/>
    <m/>
    <m/>
    <s v="ABBOTT LARRY D"/>
    <s v="ABBOTT PATRICIA L"/>
    <s v="3145 N SHERIFF DR"/>
    <s v="BEVERLY HILLS FL 34465"/>
  </r>
  <r>
    <x v="4413"/>
    <s v="18E17S320020  01690 0210"/>
    <s v="7492"/>
    <s v="PINE RIDGE UNIT 2"/>
    <s v="0100"/>
    <s v="Single Family Residential"/>
    <s v="19"/>
    <s v="18S"/>
    <s v="18E"/>
    <s v="3.0 TO 5.0 ACRES MED"/>
    <x v="0"/>
    <n v="123999"/>
    <n v="2.85"/>
    <s v="0000"/>
    <n v="2791"/>
    <s v="N"/>
    <x v="190"/>
    <s v="DR"/>
    <m/>
    <s v="BEVERLY HILLS"/>
    <m/>
    <s v="PINE RIDGE UNIT 2 PB 8 PG 37 LOT 21 BLK 169"/>
    <n v="238799"/>
    <n v="29040"/>
    <n v="209759"/>
    <n v="199900"/>
    <n v="174900"/>
    <x v="0"/>
    <x v="133"/>
    <n v="405000"/>
    <n v="3121"/>
    <n v="313"/>
    <x v="0"/>
    <s v="WARRANTY DEED"/>
    <n v="1"/>
    <x v="7"/>
    <x v="1"/>
    <x v="1"/>
    <m/>
    <n v="1932"/>
    <n v="32"/>
    <x v="0"/>
    <x v="0"/>
    <n v="2828"/>
    <m/>
    <m/>
    <m/>
    <m/>
    <s v="BENOIT RAYMOND JOSEPH III"/>
    <s v="CASTELLANO FAMILY IRREVOCABLE"/>
    <s v="2791 N SHERIFF DR"/>
    <s v="BEVERLY HILLS FL 34465"/>
  </r>
  <r>
    <x v="4414"/>
    <s v="18E17S320020  01700 0010"/>
    <s v="7492"/>
    <s v="PINE RIDGE UNIT 2"/>
    <s v="0100"/>
    <s v="Single Family Residential"/>
    <s v="13"/>
    <s v="18S"/>
    <s v="17E"/>
    <s v="3.0 TO 5.0 ACRES MED"/>
    <x v="0"/>
    <n v="124529"/>
    <n v="2.86"/>
    <s v="0000"/>
    <n v="3470"/>
    <s v="N"/>
    <x v="195"/>
    <s v="DR"/>
    <m/>
    <s v="BEVERLY HILLS"/>
    <m/>
    <s v="PINE RIDGE UNIT 2 PB 8 PG 37 LOT 1 BLK 170"/>
    <n v="226892"/>
    <n v="29160"/>
    <n v="197732"/>
    <n v="101423"/>
    <n v="76423"/>
    <x v="0"/>
    <x v="85"/>
    <n v="250000"/>
    <n v="1772"/>
    <n v="1925"/>
    <x v="0"/>
    <s v="WARRANTY DEED"/>
    <n v="1"/>
    <x v="45"/>
    <x v="1"/>
    <x v="0"/>
    <m/>
    <n v="2618"/>
    <n v="32"/>
    <x v="0"/>
    <x v="0"/>
    <n v="2960"/>
    <m/>
    <m/>
    <m/>
    <m/>
    <s v="VISSICCHIO JOSEPH"/>
    <s v="VISSICCHIO EVELYN I"/>
    <s v="3470 N STIRRUP DR"/>
    <s v="BEVERLY HILLS FL 34465"/>
  </r>
  <r>
    <x v="4415"/>
    <s v="18E17S320020  01700 0030"/>
    <s v="7492"/>
    <s v="PINE RIDGE UNIT 2"/>
    <s v="0000"/>
    <s v="Vacant Residential"/>
    <s v="13"/>
    <s v="18S"/>
    <s v="17E"/>
    <s v="3.0 TO 5.0 ACRES MED"/>
    <x v="1"/>
    <n v="119998"/>
    <n v="2.75"/>
    <s v="0000"/>
    <n v="3410"/>
    <s v="N"/>
    <x v="195"/>
    <s v="DR"/>
    <m/>
    <s v="BEVERLY HILLS"/>
    <m/>
    <s v="PINE RIDGE UNIT 2 PB 8 PG 37 LOT 3 BLK 170"/>
    <n v="28100"/>
    <n v="28100"/>
    <n v="0"/>
    <n v="28100"/>
    <n v="28100"/>
    <x v="1"/>
    <x v="882"/>
    <n v="60000"/>
    <n v="3125"/>
    <n v="1683"/>
    <x v="1"/>
    <s v="WARRANTY DEED"/>
    <m/>
    <x v="6"/>
    <x v="2"/>
    <x v="2"/>
    <m/>
    <m/>
    <m/>
    <x v="2"/>
    <x v="1"/>
    <n v="0"/>
    <m/>
    <m/>
    <m/>
    <m/>
    <s v="LESHO DOUGLAS JAMES"/>
    <s v="LESHO LEONIDA CANLAS"/>
    <s v="3386 E LAKE TODD DR"/>
    <s v="HERNANDO FL 34442"/>
  </r>
  <r>
    <x v="4416"/>
    <s v="18E17S320020  01700 0060"/>
    <s v="7492"/>
    <s v="PINE RIDGE UNIT 2"/>
    <s v="0100"/>
    <s v="Single Family Residential"/>
    <s v="18"/>
    <s v="18S"/>
    <s v="18E"/>
    <s v="3.0 TO 5.0 ACRES MED"/>
    <x v="0"/>
    <n v="120000"/>
    <n v="2.75"/>
    <s v="0000"/>
    <n v="3304"/>
    <s v="N"/>
    <x v="195"/>
    <s v="DR"/>
    <m/>
    <s v="BEVERLY HILLS"/>
    <m/>
    <s v="PINE RIDGE UNIT 2 PB 8 PG 37 LOT 6 BLK 170"/>
    <n v="262323"/>
    <n v="28100"/>
    <n v="234223"/>
    <n v="211074"/>
    <n v="186074"/>
    <x v="0"/>
    <x v="196"/>
    <n v="237500"/>
    <n v="1530"/>
    <n v="576"/>
    <x v="0"/>
    <s v="WARRANTY DEED"/>
    <n v="1"/>
    <x v="11"/>
    <x v="1"/>
    <x v="1"/>
    <m/>
    <n v="2214"/>
    <n v="32"/>
    <x v="0"/>
    <x v="0"/>
    <n v="3345"/>
    <m/>
    <m/>
    <m/>
    <m/>
    <s v="SETTER THOMAS R"/>
    <s v="SETTER LORETTA M"/>
    <s v="3304 N STIRRUP DR"/>
    <s v="BEVERLY HILLS FL 34465"/>
  </r>
  <r>
    <x v="4417"/>
    <s v="18E17S320020  01700 0080"/>
    <s v="7492"/>
    <s v="PINE RIDGE UNIT 2"/>
    <s v="0100"/>
    <s v="Single Family Residential"/>
    <s v="18"/>
    <s v="18S"/>
    <s v="18E"/>
    <s v="3.0 TO 5.0 ACRES MED"/>
    <x v="0"/>
    <n v="120000"/>
    <n v="2.75"/>
    <s v="0000"/>
    <n v="3230"/>
    <s v="N"/>
    <x v="195"/>
    <s v="DR"/>
    <m/>
    <s v="BEVERLY HILLS"/>
    <m/>
    <s v="PINE RIDGE UNIT 2 PB 8 PG 37 LOT 8 BLK 170"/>
    <n v="268080"/>
    <n v="28100"/>
    <n v="239980"/>
    <n v="229042"/>
    <n v="204042"/>
    <x v="0"/>
    <x v="915"/>
    <n v="379000"/>
    <n v="3088"/>
    <n v="1426"/>
    <x v="0"/>
    <s v="WARRANTY DEED"/>
    <n v="1"/>
    <x v="16"/>
    <x v="5"/>
    <x v="1"/>
    <n v="1"/>
    <n v="2921"/>
    <n v="32"/>
    <x v="0"/>
    <x v="0"/>
    <n v="3945"/>
    <m/>
    <m/>
    <m/>
    <m/>
    <s v="HILLIARD DONALD E"/>
    <s v="CORNELISON ELIZABETH"/>
    <s v="3230 N STIRRUP DR"/>
    <s v="BEVERLY HILLS FL 34465"/>
  </r>
  <r>
    <x v="4418"/>
    <s v="18E17S320020  01710 0050"/>
    <s v="7492"/>
    <s v="PINE RIDGE UNIT 2"/>
    <s v="0000"/>
    <s v="Vacant Residential"/>
    <s v="18"/>
    <s v="18S"/>
    <s v="18E"/>
    <s v="3.0 TO 5.0 ACRES MED"/>
    <x v="1"/>
    <n v="124000"/>
    <n v="2.85"/>
    <s v="0000"/>
    <n v="6281"/>
    <s v="W"/>
    <x v="11"/>
    <s v="BLVD"/>
    <m/>
    <s v="BEVERLY HILLS"/>
    <m/>
    <s v="PINE RIDGE UNIT 2 PB 8 PG 37 LOT 5 BLK 171"/>
    <n v="29040"/>
    <n v="29040"/>
    <n v="0"/>
    <n v="29040"/>
    <n v="29040"/>
    <x v="1"/>
    <x v="303"/>
    <n v="23800"/>
    <n v="866"/>
    <n v="861"/>
    <x v="1"/>
    <s v="FROM DEVELOPERS"/>
    <m/>
    <x v="6"/>
    <x v="2"/>
    <x v="2"/>
    <m/>
    <m/>
    <m/>
    <x v="2"/>
    <x v="1"/>
    <n v="0"/>
    <m/>
    <m/>
    <m/>
    <m/>
    <s v="BAJAJ GURBACHAN SINGH"/>
    <s v="BAJAJ BALVINDER KAUR"/>
    <s v="169 WOODROD AVE"/>
    <s v=" 1G4 5LQ UK"/>
  </r>
  <r>
    <x v="4419"/>
    <s v="18E17S320020  01710 0060"/>
    <s v="7492"/>
    <s v="PINE RIDGE UNIT 2"/>
    <s v="0000"/>
    <s v="Vacant Residential"/>
    <s v="18"/>
    <s v="18S"/>
    <s v="18E"/>
    <s v="3.0 TO 5.0 ACRES MED"/>
    <x v="1"/>
    <n v="123999"/>
    <n v="2.85"/>
    <s v="0000"/>
    <n v="6287"/>
    <s v="W"/>
    <x v="11"/>
    <s v="BLVD"/>
    <m/>
    <s v="BEVERLY HILLS"/>
    <m/>
    <s v="PINE RIDGE UNIT 2 PB 8 PG 37 LOT 6 BLK 171 "/>
    <n v="29040"/>
    <n v="29040"/>
    <n v="0"/>
    <n v="29040"/>
    <n v="29040"/>
    <x v="1"/>
    <x v="421"/>
    <n v="72500"/>
    <n v="2141"/>
    <n v="1511"/>
    <x v="1"/>
    <s v="WARRANTY DEED"/>
    <m/>
    <x v="6"/>
    <x v="2"/>
    <x v="2"/>
    <m/>
    <m/>
    <m/>
    <x v="2"/>
    <x v="1"/>
    <n v="0"/>
    <m/>
    <m/>
    <m/>
    <m/>
    <s v="CHIDIAC CRISTINA"/>
    <m/>
    <s v="3700 NE 31ST AVENUE"/>
    <s v="LIGHTHOUSE PT FL 33064"/>
  </r>
  <r>
    <x v="4420"/>
    <s v="18E17S320020  01740 0020"/>
    <s v="7492"/>
    <s v="PINE RIDGE UNIT 2"/>
    <s v="0100"/>
    <s v="Single Family Residential"/>
    <s v="19"/>
    <s v="18S"/>
    <s v="18E"/>
    <s v="3.0 TO 5.0 ACRES MED"/>
    <x v="0"/>
    <n v="126112"/>
    <n v="2.9"/>
    <s v="0000"/>
    <n v="2998"/>
    <s v="N"/>
    <x v="195"/>
    <s v="DR"/>
    <m/>
    <s v="BEVERLY HILLS"/>
    <m/>
    <s v="PINE RIDGE UNIT 2 PB 8 PG 37 LOT 2 BLK 174"/>
    <n v="324909"/>
    <n v="29530"/>
    <n v="295379"/>
    <n v="283603"/>
    <n v="258603"/>
    <x v="0"/>
    <x v="54"/>
    <n v="325000"/>
    <n v="2502"/>
    <n v="1366"/>
    <x v="0"/>
    <s v="WARRANTY DEED"/>
    <n v="1"/>
    <x v="24"/>
    <x v="0"/>
    <x v="1"/>
    <m/>
    <n v="2809"/>
    <n v="32"/>
    <x v="0"/>
    <x v="0"/>
    <n v="3881"/>
    <m/>
    <m/>
    <m/>
    <m/>
    <s v="HALL JAMES D"/>
    <s v="HALL VIRGINIA A"/>
    <s v="2998 N STIRRUP DR"/>
    <s v="BEVERLY HILLS FL 34465"/>
  </r>
  <r>
    <x v="4421"/>
    <s v="18E17S320020  01760 0070"/>
    <s v="7492"/>
    <s v="PINE RIDGE UNIT 2"/>
    <s v="0100"/>
    <s v="Single Family Residential"/>
    <s v="19"/>
    <s v="18S"/>
    <s v="18E"/>
    <s v="3.0 TO 5.0 ACRES MED"/>
    <x v="0"/>
    <n v="120000"/>
    <n v="2.75"/>
    <s v="0000"/>
    <n v="2409"/>
    <s v="N"/>
    <x v="201"/>
    <s v="TER"/>
    <m/>
    <s v="BEVERLY HILLS"/>
    <m/>
    <s v="PINE RIDGE UNIT 2 PB 8 PG 37 LOT 7 BLK 176"/>
    <n v="239257"/>
    <n v="28100"/>
    <n v="211157"/>
    <n v="239257"/>
    <n v="239257"/>
    <x v="1"/>
    <x v="841"/>
    <n v="435000"/>
    <n v="3124"/>
    <n v="919"/>
    <x v="0"/>
    <s v="WARRANTY DEED"/>
    <n v="1"/>
    <x v="11"/>
    <x v="0"/>
    <x v="0"/>
    <m/>
    <n v="2220"/>
    <n v="32"/>
    <x v="0"/>
    <x v="0"/>
    <n v="3109"/>
    <m/>
    <m/>
    <m/>
    <m/>
    <s v="TOTH JAMES A"/>
    <s v="CASTILLO INGRID ARACELY"/>
    <s v="2409 N TRAMPLE TER"/>
    <s v="BEVERLY HILLS FL 34465"/>
  </r>
  <r>
    <x v="4422"/>
    <s v="18E17S320020  01770 0030"/>
    <s v="7492"/>
    <s v="PINE RIDGE UNIT 2"/>
    <s v="0100"/>
    <s v="Single Family Residential"/>
    <s v="19"/>
    <s v="18S"/>
    <s v="18E"/>
    <s v="3.0 TO 5.0 ACRES MED"/>
    <x v="0"/>
    <n v="140000"/>
    <n v="3.21"/>
    <s v="0000"/>
    <n v="2428"/>
    <s v="N"/>
    <x v="201"/>
    <s v="TER"/>
    <m/>
    <s v="BEVERLY HILLS"/>
    <m/>
    <s v="PINE RIDGE UNIT 2 PB 8 PG 37 LOT 3 BLK 177"/>
    <n v="414718"/>
    <n v="32780"/>
    <n v="381938"/>
    <n v="414718"/>
    <n v="389718"/>
    <x v="0"/>
    <x v="1335"/>
    <n v="36000"/>
    <n v="2739"/>
    <n v="2321"/>
    <x v="1"/>
    <s v="WARRANTY DEED"/>
    <n v="1"/>
    <x v="12"/>
    <x v="0"/>
    <x v="1"/>
    <n v="1"/>
    <n v="3689"/>
    <n v="32"/>
    <x v="0"/>
    <x v="0"/>
    <n v="5127"/>
    <m/>
    <m/>
    <m/>
    <m/>
    <s v="JAMES DANA C"/>
    <s v="JAMES SHEILA M"/>
    <s v="2428 N TRAMPLE TER"/>
    <s v="BEVERLY HILLS FL 34465 4607"/>
  </r>
  <r>
    <x v="4423"/>
    <s v="18E17S320020  01770 0050"/>
    <s v="7492"/>
    <s v="PINE RIDGE UNIT 2"/>
    <s v="0000"/>
    <s v="Vacant Residential"/>
    <s v="19"/>
    <s v="18S"/>
    <s v="18E"/>
    <s v="3.0 TO 5.0 ACRES MED"/>
    <x v="1"/>
    <n v="139866"/>
    <n v="3.21"/>
    <s v="0000"/>
    <n v="2304"/>
    <s v="N"/>
    <x v="201"/>
    <s v="TER"/>
    <m/>
    <s v="BEVERLY HILLS"/>
    <m/>
    <s v="PINE RIDGE UNIT 2 PB 8 PG 37 LOT 5 BLK 177"/>
    <n v="32750"/>
    <n v="32750"/>
    <n v="0"/>
    <n v="32750"/>
    <n v="32750"/>
    <x v="1"/>
    <x v="346"/>
    <n v="75000"/>
    <n v="2902"/>
    <n v="464"/>
    <x v="1"/>
    <s v="WARRANTY DEED"/>
    <m/>
    <x v="6"/>
    <x v="2"/>
    <x v="2"/>
    <m/>
    <m/>
    <m/>
    <x v="2"/>
    <x v="1"/>
    <n v="0"/>
    <m/>
    <m/>
    <m/>
    <m/>
    <s v="LANIER ANDREW J"/>
    <s v="LANIER LINDA M"/>
    <s v="6654 W ANTELOPE LN"/>
    <s v="BEVERLY HILLS FL 34465 5603"/>
  </r>
  <r>
    <x v="4424"/>
    <s v="18E17S320020  01780 0020"/>
    <s v="7492"/>
    <s v="PINE RIDGE UNIT 2"/>
    <s v="0100"/>
    <s v="Single Family Residential"/>
    <s v="19"/>
    <s v="18S"/>
    <s v="18E"/>
    <s v="3.0 TO 5.0 ACRES MED"/>
    <x v="0"/>
    <n v="120000"/>
    <n v="2.75"/>
    <s v="0000"/>
    <n v="2503"/>
    <s v="N"/>
    <x v="190"/>
    <s v="DR"/>
    <m/>
    <s v="BEVERLY HILLS"/>
    <m/>
    <s v="PINE RIDGE UNIT 2 PB 8 PG 37 LOT 2 BLK 178"/>
    <n v="305733"/>
    <n v="28100"/>
    <n v="277633"/>
    <n v="305733"/>
    <n v="280733"/>
    <x v="0"/>
    <x v="1020"/>
    <n v="435000"/>
    <n v="3108"/>
    <n v="1052"/>
    <x v="0"/>
    <s v="WARRANTY DEED"/>
    <n v="1"/>
    <x v="12"/>
    <x v="1"/>
    <x v="0"/>
    <n v="1"/>
    <n v="2468"/>
    <n v="32"/>
    <x v="0"/>
    <x v="0"/>
    <n v="3612"/>
    <m/>
    <m/>
    <m/>
    <m/>
    <s v="BECK JEFFERY L"/>
    <s v="CAMP SABRINA R"/>
    <s v="2503 N SHERIFF DR"/>
    <s v="BEVERLY HILLS FL 34465"/>
  </r>
  <r>
    <x v="4425"/>
    <s v="18E17S320020  01800 0080"/>
    <s v="7492"/>
    <s v="PINE RIDGE UNIT 2"/>
    <s v="0000"/>
    <s v="Vacant Residential"/>
    <s v="19"/>
    <s v="18S"/>
    <s v="18E"/>
    <s v="3.0 TO 5.0 ACRES MED"/>
    <x v="1"/>
    <n v="119866"/>
    <n v="2.75"/>
    <s v="0000"/>
    <n v="2638"/>
    <s v="N"/>
    <x v="190"/>
    <s v="DR"/>
    <m/>
    <s v="BEVERLY HILLS"/>
    <m/>
    <s v="PINE RIDGE UNIT 2 PB 8 PG 37 LOT 8 BLK 180"/>
    <n v="28070"/>
    <n v="28070"/>
    <n v="0"/>
    <n v="28070"/>
    <n v="28070"/>
    <x v="1"/>
    <x v="850"/>
    <n v="33800"/>
    <n v="1069"/>
    <n v="984"/>
    <x v="1"/>
    <s v="FROM DEVELOPERS"/>
    <m/>
    <x v="6"/>
    <x v="2"/>
    <x v="2"/>
    <m/>
    <m/>
    <m/>
    <x v="2"/>
    <x v="1"/>
    <n v="0"/>
    <m/>
    <m/>
    <m/>
    <m/>
    <s v="YAGER DARIN M TRUSTEES ET AL"/>
    <m/>
    <s v="7638 CR 225"/>
    <s v="MONROE CITY MO 63456"/>
  </r>
  <r>
    <x v="4426"/>
    <s v="18E17S320020  01800 0120"/>
    <s v="7492"/>
    <s v="PINE RIDGE UNIT 2"/>
    <s v="0100"/>
    <s v="Single Family Residential"/>
    <s v="19"/>
    <s v="18S"/>
    <s v="18E"/>
    <s v="3.0 TO 5.0 ACRES MED"/>
    <x v="0"/>
    <n v="120001"/>
    <n v="2.75"/>
    <s v="0000"/>
    <n v="2860"/>
    <s v="N"/>
    <x v="190"/>
    <s v="DR"/>
    <m/>
    <s v="BEVERLY HILLS"/>
    <m/>
    <s v="PINE RIDGE UNIT 2 PB 8 PG 37 LOT 12 BLK 180"/>
    <n v="235413"/>
    <n v="28100"/>
    <n v="207313"/>
    <n v="180995"/>
    <n v="155995"/>
    <x v="0"/>
    <x v="144"/>
    <n v="25000"/>
    <n v="980"/>
    <n v="1225"/>
    <x v="1"/>
    <s v="WARRANTY DEED"/>
    <n v="1"/>
    <x v="26"/>
    <x v="1"/>
    <x v="0"/>
    <m/>
    <n v="2552"/>
    <n v="32"/>
    <x v="0"/>
    <x v="0"/>
    <n v="3439"/>
    <m/>
    <m/>
    <m/>
    <m/>
    <s v="KABAT ALICE M"/>
    <s v="KABAT ALICE M"/>
    <s v="2860 N SHERIFF DR"/>
    <s v="BEVERLY HILLS FL 34465"/>
  </r>
  <r>
    <x v="4427"/>
    <s v="18E17S320020  01830 0020"/>
    <s v="7492"/>
    <s v="PINE RIDGE UNIT 2"/>
    <s v="0000"/>
    <s v="Vacant Residential"/>
    <s v="19"/>
    <s v="18S"/>
    <s v="18E"/>
    <s v="3.0 TO 5.0 ACRES MED"/>
    <x v="1"/>
    <n v="120000"/>
    <n v="2.75"/>
    <s v="0000"/>
    <n v="2504"/>
    <s v="N"/>
    <x v="190"/>
    <s v="DR"/>
    <m/>
    <s v="BEVERLY HILLS"/>
    <m/>
    <s v="PINE RIDGE UNIT 2 PB 8 PG 37 LOT 2 BLK 183 "/>
    <n v="28100"/>
    <n v="28100"/>
    <n v="0"/>
    <n v="28100"/>
    <n v="28100"/>
    <x v="1"/>
    <x v="351"/>
    <n v="33800"/>
    <n v="890"/>
    <n v="792"/>
    <x v="1"/>
    <s v="UNDEFINED"/>
    <m/>
    <x v="6"/>
    <x v="2"/>
    <x v="2"/>
    <m/>
    <m/>
    <m/>
    <x v="2"/>
    <x v="1"/>
    <n v="0"/>
    <m/>
    <m/>
    <m/>
    <m/>
    <s v="BIAGETTI ROGER R &amp; MARILYN L"/>
    <s v="TRUSTEES BIAGETTI FAMILY TRUST"/>
    <s v="104 E IRONSTONE RD"/>
    <s v="HARRISVILLE RI 02830 1706"/>
  </r>
  <r>
    <x v="4428"/>
    <s v="18E17S320020  01830 0100"/>
    <s v="7492"/>
    <s v="PINE RIDGE UNIT 2"/>
    <s v="0100"/>
    <s v="Single Family Residential"/>
    <s v="19"/>
    <s v="18S"/>
    <s v="18E"/>
    <s v="3.0 TO 5.0 ACRES MED"/>
    <x v="0"/>
    <n v="113798"/>
    <n v="2.61"/>
    <s v="0000"/>
    <n v="2157"/>
    <s v="N"/>
    <x v="202"/>
    <s v="DR"/>
    <m/>
    <s v="BEVERLY HILLS"/>
    <m/>
    <s v="PINE RIDGE UNIT 2 PB 8 PG 37 LOT 10 BLK 183 "/>
    <n v="312760"/>
    <n v="26650"/>
    <n v="286110"/>
    <n v="266172"/>
    <n v="241172"/>
    <x v="0"/>
    <x v="72"/>
    <n v="38000"/>
    <n v="1701"/>
    <n v="780"/>
    <x v="1"/>
    <s v="WARRANTY DEED"/>
    <n v="2"/>
    <x v="24"/>
    <x v="0"/>
    <x v="4"/>
    <m/>
    <n v="2920"/>
    <n v="32"/>
    <x v="0"/>
    <x v="0"/>
    <n v="3963"/>
    <m/>
    <m/>
    <m/>
    <m/>
    <s v="CARDUCCI SALVATORE"/>
    <m/>
    <s v="2157 N STAMPEDE DR"/>
    <s v="BEVERLY HILLS FL 34465"/>
  </r>
  <r>
    <x v="4429"/>
    <s v="18E17S320020  01690 0140"/>
    <s v="7492"/>
    <s v="PINE RIDGE UNIT 2"/>
    <s v="0100"/>
    <s v="Single Family Residential"/>
    <s v="18"/>
    <s v="18S"/>
    <s v="18E"/>
    <s v="3.0 TO 5.0 ACRES MED"/>
    <x v="0"/>
    <n v="120000"/>
    <n v="2.75"/>
    <s v="0000"/>
    <n v="3105"/>
    <s v="N"/>
    <x v="190"/>
    <s v="DR"/>
    <m/>
    <s v="BEVERLY HILLS"/>
    <m/>
    <s v="PINE RIDGE UNIT 2 PB 8 PG 37 LOT 14 BLK 169"/>
    <n v="230322"/>
    <n v="28100"/>
    <n v="202222"/>
    <n v="170941"/>
    <n v="145941"/>
    <x v="0"/>
    <x v="536"/>
    <n v="165000"/>
    <n v="1447"/>
    <n v="311"/>
    <x v="0"/>
    <s v="WARRANTY DEED"/>
    <n v="1"/>
    <x v="33"/>
    <x v="1"/>
    <x v="0"/>
    <m/>
    <n v="2461"/>
    <n v="32"/>
    <x v="0"/>
    <x v="0"/>
    <n v="3434"/>
    <m/>
    <m/>
    <m/>
    <m/>
    <s v="ANSPACH JAMES G"/>
    <m/>
    <s v="3105 N SHERIFF DR"/>
    <s v="BEVERLY HILLS FL 34465"/>
  </r>
  <r>
    <x v="4430"/>
    <s v="18E17S320020  01700 0070"/>
    <s v="7492"/>
    <s v="PINE RIDGE UNIT 2"/>
    <s v="0100"/>
    <s v="Single Family Residential"/>
    <s v="18"/>
    <s v="18S"/>
    <s v="18E"/>
    <s v="3.0 TO 5.0 ACRES MED"/>
    <x v="0"/>
    <n v="120000"/>
    <n v="2.75"/>
    <s v="0000"/>
    <n v="3270"/>
    <s v="N"/>
    <x v="195"/>
    <s v="DR"/>
    <m/>
    <s v="BEVERLY HILLS"/>
    <m/>
    <s v="PINE RIDGE UNIT 2 PB 8 PG 37 LOT 7 BLK 170"/>
    <n v="152229"/>
    <n v="28100"/>
    <n v="124129"/>
    <n v="152229"/>
    <n v="152229"/>
    <x v="1"/>
    <x v="434"/>
    <n v="130000"/>
    <n v="2303"/>
    <n v="1835"/>
    <x v="0"/>
    <s v="TO OR FROM BANKS/LOAN CO."/>
    <n v="1"/>
    <x v="45"/>
    <x v="1"/>
    <x v="3"/>
    <n v="1"/>
    <n v="1729"/>
    <n v="32"/>
    <x v="1"/>
    <x v="0"/>
    <n v="2374"/>
    <m/>
    <m/>
    <m/>
    <m/>
    <s v="HARRISON JUDENE"/>
    <s v="HARRISON TEKEL CHANNA"/>
    <s v="3270 N STIRRUP DR"/>
    <s v="BEVERLY HILLS FL 34465"/>
  </r>
  <r>
    <x v="4431"/>
    <s v="18E17S320020  01730 0050"/>
    <s v="7492"/>
    <s v="PINE RIDGE UNIT 2"/>
    <s v="0100"/>
    <s v="Single Family Residential"/>
    <s v="19"/>
    <s v="18S"/>
    <s v="18E"/>
    <s v="3.0 TO 5.0 ACRES MED"/>
    <x v="0"/>
    <n v="130553"/>
    <n v="3"/>
    <s v="0000"/>
    <n v="6359"/>
    <s v="W"/>
    <x v="11"/>
    <s v="BLVD"/>
    <m/>
    <s v="BEVERLY HILLS"/>
    <m/>
    <s v="PINE RIDGE UNIT 2 PB 8 PG 37 LOT 5 BLK 173"/>
    <n v="30570"/>
    <n v="30570"/>
    <n v="0"/>
    <n v="30570"/>
    <n v="30570"/>
    <x v="1"/>
    <x v="1336"/>
    <n v="45000"/>
    <n v="2838"/>
    <n v="267"/>
    <x v="1"/>
    <s v="WARRANTY DEED"/>
    <n v="1"/>
    <x v="31"/>
    <x v="0"/>
    <x v="1"/>
    <m/>
    <n v="3402"/>
    <n v="32"/>
    <x v="0"/>
    <x v="0"/>
    <n v="4641"/>
    <m/>
    <m/>
    <m/>
    <m/>
    <s v="DREAM CUSTOM HOMES OF CITRUS INC"/>
    <m/>
    <s v="6316 W PINE RIDGE BLVD"/>
    <s v="BEVERLY HILLS FL 34465"/>
  </r>
  <r>
    <x v="4432"/>
    <s v="18E17S320020  01740 0100"/>
    <s v="7492"/>
    <s v="PINE RIDGE UNIT 2"/>
    <s v="0100"/>
    <s v="Single Family Residential"/>
    <s v="19"/>
    <s v="18S"/>
    <s v="18E"/>
    <s v="3.0 TO 5.0 ACRES MED"/>
    <x v="0"/>
    <n v="130891"/>
    <n v="3"/>
    <s v="0000"/>
    <n v="5502"/>
    <s v="W"/>
    <x v="203"/>
    <s v="LN"/>
    <m/>
    <s v="BEVERLY HILLS"/>
    <m/>
    <s v="PINE RIDGE UNIT 2 PB 8 PG 37 LOT 10 BLK 174"/>
    <n v="486516"/>
    <n v="30650"/>
    <n v="455866"/>
    <n v="486516"/>
    <n v="461516"/>
    <x v="0"/>
    <x v="1337"/>
    <n v="401000"/>
    <n v="2736"/>
    <n v="1596"/>
    <x v="0"/>
    <s v="WARRANTY DEED"/>
    <n v="1"/>
    <x v="19"/>
    <x v="0"/>
    <x v="1"/>
    <m/>
    <n v="3516"/>
    <n v="32"/>
    <x v="0"/>
    <x v="0"/>
    <n v="4656"/>
    <m/>
    <m/>
    <m/>
    <m/>
    <s v="CLEMENS BRETT"/>
    <s v="CLEMENS SHANNON"/>
    <s v="5502 W SANTA FE LN"/>
    <s v="BEVERLY HILLS FL 34465"/>
  </r>
  <r>
    <x v="4433"/>
    <s v="18E17S320020  01770 0040"/>
    <s v="7492"/>
    <s v="PINE RIDGE UNIT 2"/>
    <s v="0100"/>
    <s v="Single Family Residential"/>
    <s v="19"/>
    <s v="18S"/>
    <s v="18E"/>
    <s v="3.0 TO 5.0 ACRES MED"/>
    <x v="0"/>
    <n v="120000"/>
    <n v="2.75"/>
    <s v="0000"/>
    <n v="2366"/>
    <s v="N"/>
    <x v="201"/>
    <s v="TER"/>
    <m/>
    <s v="BEVERLY HILLS"/>
    <m/>
    <s v="PINE RIDGE UNIT 2 PB 8 PG 37 LOT 4 BLK 177"/>
    <n v="327899"/>
    <n v="28100"/>
    <n v="299799"/>
    <n v="327899"/>
    <n v="302899"/>
    <x v="0"/>
    <x v="1338"/>
    <n v="45000"/>
    <n v="2862"/>
    <n v="40"/>
    <x v="1"/>
    <s v="WARRANTY DEED"/>
    <n v="1"/>
    <x v="12"/>
    <x v="0"/>
    <x v="1"/>
    <n v="1"/>
    <n v="2792"/>
    <n v="32"/>
    <x v="0"/>
    <x v="0"/>
    <n v="4109"/>
    <m/>
    <m/>
    <m/>
    <m/>
    <s v="TOUCHTON GLEN"/>
    <s v="TOUCHTON MARY MELISSA"/>
    <s v="2366 N TRAMPLE TER"/>
    <s v="BEVERLY HILLS FL 34465"/>
  </r>
  <r>
    <x v="4434"/>
    <s v="18E17S320020  01830 0010"/>
    <s v="7492"/>
    <s v="PINE RIDGE UNIT 2"/>
    <s v="0000"/>
    <s v="Vacant Residential"/>
    <s v="19"/>
    <s v="18S"/>
    <s v="18E"/>
    <s v="3.0 TO 5.0 ACRES MED"/>
    <x v="1"/>
    <n v="119866"/>
    <n v="2.75"/>
    <s v="0000"/>
    <n v="2566"/>
    <s v="N"/>
    <x v="190"/>
    <s v="DR"/>
    <m/>
    <s v="BEVERLY HILLS"/>
    <m/>
    <s v="PINE RIDGE UNIT 2 PB 8 PG 37 LOT 1 BLK 183 "/>
    <n v="28070"/>
    <n v="28070"/>
    <n v="0"/>
    <n v="28070"/>
    <n v="28070"/>
    <x v="1"/>
    <x v="850"/>
    <n v="33800"/>
    <n v="1067"/>
    <n v="1428"/>
    <x v="1"/>
    <s v="FROM DEVELOPERS"/>
    <m/>
    <x v="6"/>
    <x v="2"/>
    <x v="2"/>
    <m/>
    <m/>
    <m/>
    <x v="2"/>
    <x v="1"/>
    <n v="0"/>
    <m/>
    <m/>
    <m/>
    <m/>
    <s v="ALVAREZ TERESITA E TRUSTEE"/>
    <s v="TERESITA E ALVAREZ TRUST"/>
    <s v="7596 DELAS COVE"/>
    <s v="CINCINNATI OH 45244"/>
  </r>
  <r>
    <x v="4435"/>
    <s v="18E17S320020  01830 0080"/>
    <s v="7492"/>
    <s v="PINE RIDGE UNIT 2"/>
    <s v="0000"/>
    <s v="Vacant Residential"/>
    <s v="19"/>
    <s v="18S"/>
    <s v="18E"/>
    <s v="3.0 TO 5.0 ACRES MED"/>
    <x v="1"/>
    <n v="120000"/>
    <n v="2.75"/>
    <s v="0000"/>
    <n v="5757"/>
    <s v="W"/>
    <x v="204"/>
    <s v="LN"/>
    <m/>
    <s v="BEVERLY HILLS"/>
    <m/>
    <s v="PINE RIDGE UNIT 2 PB 8 PG 37 LOT 8 BLK 183 "/>
    <n v="28100"/>
    <n v="28100"/>
    <n v="0"/>
    <n v="28100"/>
    <n v="28100"/>
    <x v="1"/>
    <x v="104"/>
    <n v="136000"/>
    <n v="1861"/>
    <n v="999"/>
    <x v="1"/>
    <s v="WARRANTY DEED"/>
    <m/>
    <x v="6"/>
    <x v="2"/>
    <x v="2"/>
    <m/>
    <m/>
    <m/>
    <x v="2"/>
    <x v="1"/>
    <n v="0"/>
    <m/>
    <m/>
    <m/>
    <m/>
    <s v="BRUCE WILLIAM B TRUSTEE"/>
    <s v="WILLIAM B BRUCE REVOCABLE TRST"/>
    <s v="16 REDBAY CT W"/>
    <s v="HOMOSASSA FL 34446 5118"/>
  </r>
  <r>
    <x v="4436"/>
    <s v="18E17S320020  01690 0170"/>
    <s v="7492"/>
    <s v="PINE RIDGE UNIT 2"/>
    <s v="0100"/>
    <s v="Single Family Residential"/>
    <s v="18"/>
    <s v="18S"/>
    <s v="18E"/>
    <s v="3.0 TO 5.0 ACRES MED"/>
    <x v="0"/>
    <n v="120000"/>
    <n v="2.75"/>
    <s v="0000"/>
    <n v="3001"/>
    <s v="N"/>
    <x v="190"/>
    <s v="DR"/>
    <m/>
    <s v="BEVERLY HILLS"/>
    <m/>
    <s v="PINE RIDGE UNIT 2 PB 8 PG 37 LOT 17 BLK 169"/>
    <n v="333771"/>
    <n v="28100"/>
    <n v="305671"/>
    <n v="333771"/>
    <n v="0"/>
    <x v="0"/>
    <x v="881"/>
    <n v="384900"/>
    <n v="2977"/>
    <n v="1088"/>
    <x v="0"/>
    <s v="WARRANTY DEED"/>
    <n v="1"/>
    <x v="20"/>
    <x v="0"/>
    <x v="1"/>
    <m/>
    <n v="3505"/>
    <n v="32"/>
    <x v="0"/>
    <x v="0"/>
    <n v="4918"/>
    <m/>
    <m/>
    <m/>
    <m/>
    <s v="SCHMID TIMOTHY J"/>
    <s v="SCHMID CARRIE L F"/>
    <s v="3001 N SHERIFF DR"/>
    <s v="BEVERLY HILLS FL 34465"/>
  </r>
  <r>
    <x v="4437"/>
    <s v="18E17S320020  01720 0020"/>
    <s v="7492"/>
    <s v="PINE RIDGE UNIT 2"/>
    <s v="0000"/>
    <s v="Vacant Residential"/>
    <s v="18"/>
    <s v="18S"/>
    <s v="18E"/>
    <s v="3.0 TO 5.0 ACRES MED"/>
    <x v="1"/>
    <n v="120000"/>
    <n v="2.75"/>
    <s v="0000"/>
    <n v="6307"/>
    <s v="W"/>
    <x v="11"/>
    <s v="BLVD"/>
    <m/>
    <s v="BEVERLY HILLS"/>
    <m/>
    <s v="PINE RIDGE UNIT 2 PB 8 PG 37 LOT 2 BLK 172"/>
    <n v="28100"/>
    <n v="28100"/>
    <n v="0"/>
    <n v="28100"/>
    <n v="28100"/>
    <x v="1"/>
    <x v="37"/>
    <n v="65000"/>
    <n v="1413"/>
    <n v="1976"/>
    <x v="1"/>
    <s v="SALE / MORE THAN 1 PARCEL"/>
    <m/>
    <x v="6"/>
    <x v="2"/>
    <x v="2"/>
    <m/>
    <m/>
    <m/>
    <x v="2"/>
    <x v="1"/>
    <n v="0"/>
    <m/>
    <m/>
    <m/>
    <m/>
    <s v="HAID HERBERT"/>
    <m/>
    <s v="2463 WORTHINGTON DR"/>
    <s v="MT PLEASANT SC 29466"/>
  </r>
  <r>
    <x v="4438"/>
    <s v="18E17S320020  01730 0070"/>
    <s v="7492"/>
    <s v="PINE RIDGE UNIT 2"/>
    <s v="0000"/>
    <s v="Vacant Residential"/>
    <s v="19"/>
    <s v="18S"/>
    <s v="18E"/>
    <s v="3.0 TO 5.0 ACRES MED"/>
    <x v="1"/>
    <n v="123078"/>
    <n v="2.83"/>
    <s v="0000"/>
    <n v="2993"/>
    <s v="N"/>
    <x v="195"/>
    <s v="DR"/>
    <m/>
    <s v="BEVERLY HILLS"/>
    <m/>
    <s v="PINE RIDGE UNIT 2 PB 8 PG 37 LOT 7 BLK 173"/>
    <n v="28820"/>
    <n v="28820"/>
    <n v="0"/>
    <n v="28820"/>
    <n v="28820"/>
    <x v="1"/>
    <x v="1059"/>
    <n v="41000"/>
    <n v="2969"/>
    <n v="960"/>
    <x v="1"/>
    <s v="WARRANTY DEED"/>
    <m/>
    <x v="6"/>
    <x v="2"/>
    <x v="2"/>
    <m/>
    <m/>
    <m/>
    <x v="2"/>
    <x v="1"/>
    <n v="0"/>
    <m/>
    <m/>
    <m/>
    <m/>
    <s v="GIESE HOWARD"/>
    <s v="THOMAS TERESA"/>
    <s v="31701 WHITNEY RD"/>
    <s v="LEESBURG FL 34748"/>
  </r>
  <r>
    <x v="4439"/>
    <s v="18E17S320020  01740 0040"/>
    <s v="7492"/>
    <s v="PINE RIDGE UNIT 2"/>
    <s v="0000"/>
    <s v="Vacant Residential"/>
    <s v="19"/>
    <s v="18S"/>
    <s v="18E"/>
    <s v="3.0 TO 5.0 ACRES MED"/>
    <x v="1"/>
    <n v="121079"/>
    <n v="2.78"/>
    <s v="0000"/>
    <n v="2854"/>
    <s v="N"/>
    <x v="195"/>
    <s v="DR"/>
    <m/>
    <s v="BEVERLY HILLS"/>
    <m/>
    <s v="PINE RIDGE UNIT 2 PB 8 PG 37 LOT 4 BLK 174"/>
    <n v="28350"/>
    <n v="28350"/>
    <n v="0"/>
    <n v="28350"/>
    <n v="28350"/>
    <x v="1"/>
    <x v="918"/>
    <n v="4500"/>
    <n v="3057"/>
    <n v="1755"/>
    <x v="1"/>
    <s v="WARRANTY DEED"/>
    <m/>
    <x v="6"/>
    <x v="2"/>
    <x v="2"/>
    <m/>
    <m/>
    <m/>
    <x v="2"/>
    <x v="1"/>
    <n v="0"/>
    <m/>
    <m/>
    <m/>
    <m/>
    <s v="GLYE JOHN K JR"/>
    <s v="GLYE DARLENE M"/>
    <s v="12304 FREESIA CT"/>
    <s v="RIVERVIEW FL 33569"/>
  </r>
  <r>
    <x v="4440"/>
    <s v="18E17S320020  01760 0080"/>
    <s v="7492"/>
    <s v="PINE RIDGE UNIT 2"/>
    <s v="0100"/>
    <s v="Single Family Residential"/>
    <s v="19"/>
    <s v="18S"/>
    <s v="18E"/>
    <s v="3.0 TO 5.0 ACRES MED"/>
    <x v="0"/>
    <n v="120000"/>
    <n v="2.75"/>
    <s v="0000"/>
    <n v="2461"/>
    <s v="N"/>
    <x v="201"/>
    <s v="TER"/>
    <m/>
    <s v="BEVERLY HILLS"/>
    <m/>
    <s v="PINE RIDGE UNIT 2 PB 8 PG 37 LOT 8 BLK 176"/>
    <n v="283586"/>
    <n v="28100"/>
    <n v="255486"/>
    <n v="228985"/>
    <n v="0"/>
    <x v="0"/>
    <x v="51"/>
    <n v="22000"/>
    <n v="1547"/>
    <n v="216"/>
    <x v="1"/>
    <s v="WARRANTY DEED"/>
    <n v="1"/>
    <x v="24"/>
    <x v="0"/>
    <x v="0"/>
    <m/>
    <n v="2569"/>
    <n v="32"/>
    <x v="0"/>
    <x v="0"/>
    <n v="3795"/>
    <m/>
    <m/>
    <m/>
    <m/>
    <s v="ROESSLER PAUL A"/>
    <s v="ROESSLER SONG S"/>
    <s v="2461 N TRAMPLE TER"/>
    <s v="BEVERLY HILLS FL 34465"/>
  </r>
  <r>
    <x v="4441"/>
    <s v="18E17S320020  01760 0090"/>
    <s v="7492"/>
    <s v="PINE RIDGE UNIT 2"/>
    <s v="0000"/>
    <s v="Vacant Residential"/>
    <s v="19"/>
    <s v="18S"/>
    <s v="18E"/>
    <s v="3.0 TO 5.0 ACRES MED"/>
    <x v="1"/>
    <n v="120000"/>
    <n v="2.75"/>
    <s v="0000"/>
    <n v="2523"/>
    <s v="N"/>
    <x v="201"/>
    <s v="TER"/>
    <m/>
    <s v="BEVERLY HILLS"/>
    <m/>
    <s v="PINE RIDGE UNIT 2 PB 8 PG 37 LOT 9 BLK 176"/>
    <n v="28100"/>
    <n v="28100"/>
    <n v="0"/>
    <n v="28100"/>
    <n v="28100"/>
    <x v="1"/>
    <x v="1339"/>
    <n v="42500"/>
    <n v="3018"/>
    <n v="530"/>
    <x v="1"/>
    <s v="WARRANTY DEED"/>
    <m/>
    <x v="6"/>
    <x v="2"/>
    <x v="2"/>
    <m/>
    <m/>
    <m/>
    <x v="2"/>
    <x v="1"/>
    <n v="0"/>
    <m/>
    <m/>
    <m/>
    <m/>
    <s v="WESLEY SUZANNE MARY"/>
    <m/>
    <s v="4705 W RANGER ST"/>
    <s v="BEVERLY HILLS FL 34465"/>
  </r>
  <r>
    <x v="4442"/>
    <s v="18E17S320020  01780 0040"/>
    <s v="7492"/>
    <s v="PINE RIDGE UNIT 2"/>
    <s v="0000"/>
    <s v="Vacant Residential"/>
    <s v="19"/>
    <s v="18S"/>
    <s v="18E"/>
    <s v="3.0 TO 5.0 ACRES MED"/>
    <x v="1"/>
    <n v="120000"/>
    <n v="2.75"/>
    <s v="0000"/>
    <n v="2387"/>
    <s v="N"/>
    <x v="190"/>
    <s v="DR"/>
    <m/>
    <s v="BEVERLY HILLS"/>
    <m/>
    <s v="PINE RIDGE UNIT 2 PB 8 PG 37 LOT 4 BLK 178 "/>
    <n v="28100"/>
    <n v="28100"/>
    <n v="0"/>
    <n v="28100"/>
    <n v="28100"/>
    <x v="1"/>
    <x v="288"/>
    <n v="97300"/>
    <n v="1819"/>
    <n v="2239"/>
    <x v="1"/>
    <s v="WARRANTY DEED"/>
    <m/>
    <x v="6"/>
    <x v="2"/>
    <x v="2"/>
    <m/>
    <m/>
    <m/>
    <x v="2"/>
    <x v="1"/>
    <n v="0"/>
    <m/>
    <m/>
    <m/>
    <m/>
    <s v="MATHEWS GEORGE W III &amp; KAREN A"/>
    <m/>
    <s v="2580 AVENUE AU SOLEIL"/>
    <s v="GULF STREAM FL 33483"/>
  </r>
  <r>
    <x v="4443"/>
    <s v="18E17S320020  01800 0100"/>
    <s v="7492"/>
    <s v="PINE RIDGE UNIT 2"/>
    <s v="0000"/>
    <s v="Vacant Residential"/>
    <s v="19"/>
    <s v="18S"/>
    <s v="18E"/>
    <s v="3.0 TO 5.0 ACRES MED"/>
    <x v="1"/>
    <n v="120000"/>
    <n v="2.75"/>
    <s v="0000"/>
    <n v="2754"/>
    <s v="N"/>
    <x v="190"/>
    <s v="DR"/>
    <m/>
    <s v="BEVERLY HILLS"/>
    <m/>
    <s v="PINE RIDGE UNIT 2 PB 8 PG 37 LOT 10 BLK 180"/>
    <n v="28100"/>
    <n v="28100"/>
    <n v="0"/>
    <n v="28100"/>
    <n v="28100"/>
    <x v="1"/>
    <x v="80"/>
    <n v="18000"/>
    <n v="2490"/>
    <n v="401"/>
    <x v="1"/>
    <s v="WARRANTY DEED"/>
    <m/>
    <x v="6"/>
    <x v="2"/>
    <x v="2"/>
    <m/>
    <m/>
    <m/>
    <x v="2"/>
    <x v="1"/>
    <n v="0"/>
    <m/>
    <m/>
    <m/>
    <m/>
    <s v="HELOU SAM"/>
    <s v="HELOU  MICHELLE"/>
    <s v="1019 RIVERSIDE DR W"/>
    <s v=" N9A 5L2 CANADA"/>
  </r>
  <r>
    <x v="4444"/>
    <s v="18E17S320020  01830 0050"/>
    <s v="7492"/>
    <s v="PINE RIDGE UNIT 2"/>
    <s v="0100"/>
    <s v="Single Family Residential"/>
    <s v="19"/>
    <s v="18S"/>
    <s v="18E"/>
    <s v="3.0 TO 5.0 ACRES MED"/>
    <x v="0"/>
    <n v="124030"/>
    <n v="2.85"/>
    <s v="0000"/>
    <n v="2334"/>
    <s v="N"/>
    <x v="190"/>
    <s v="DR"/>
    <m/>
    <s v="BEVERLY HILLS"/>
    <m/>
    <s v="PINE RIDGE UNIT 2 PB 8 PG 37 LOT 5 BLK 183"/>
    <n v="244683"/>
    <n v="29040"/>
    <n v="215643"/>
    <n v="244683"/>
    <n v="244683"/>
    <x v="1"/>
    <x v="342"/>
    <n v="234500"/>
    <n v="2638"/>
    <n v="1206"/>
    <x v="0"/>
    <s v="WARRANTY DEED"/>
    <n v="1"/>
    <x v="23"/>
    <x v="1"/>
    <x v="0"/>
    <m/>
    <n v="2248"/>
    <n v="32"/>
    <x v="0"/>
    <x v="0"/>
    <n v="3292"/>
    <m/>
    <m/>
    <m/>
    <m/>
    <s v="KHASIN LEONID"/>
    <s v="KHASIN GALINA"/>
    <s v="39 DANCING ROCK RD"/>
    <s v="GARRISON NY 10524"/>
  </r>
  <r>
    <x v="4445"/>
    <s v="18E17S320020  01690 0070"/>
    <s v="7492"/>
    <s v="PINE RIDGE UNIT 2"/>
    <s v="0100"/>
    <s v="Single Family Residential"/>
    <s v="13"/>
    <s v="18S"/>
    <s v="17E"/>
    <s v="3.0 TO 5.0 ACRES MED"/>
    <x v="0"/>
    <n v="120000"/>
    <n v="2.75"/>
    <s v="0000"/>
    <n v="3261"/>
    <s v="N"/>
    <x v="190"/>
    <s v="DR"/>
    <m/>
    <s v="BEVERLY HILLS"/>
    <m/>
    <s v="PINE RIDGE UNIT 2 PB 8 PG 37 LOT 7 BLK 169 "/>
    <n v="370441"/>
    <n v="28100"/>
    <n v="342341"/>
    <n v="321310"/>
    <n v="0"/>
    <x v="0"/>
    <x v="307"/>
    <n v="399500"/>
    <n v="2195"/>
    <n v="1047"/>
    <x v="0"/>
    <s v="TO OR FROM BANKS/LOAN CO."/>
    <n v="1"/>
    <x v="22"/>
    <x v="0"/>
    <x v="1"/>
    <m/>
    <n v="3243"/>
    <n v="32"/>
    <x v="0"/>
    <x v="0"/>
    <n v="4087"/>
    <m/>
    <m/>
    <m/>
    <m/>
    <s v="CLOVIS JAMES M"/>
    <s v="CLOVIS AMY C"/>
    <s v="3261 N SHERIFF DR"/>
    <s v="BEVERLY HILLS FL 34465"/>
  </r>
  <r>
    <x v="4446"/>
    <s v="18E17S320020  01690 0180"/>
    <s v="7492"/>
    <s v="PINE RIDGE UNIT 2"/>
    <s v="0100"/>
    <s v="Single Family Residential"/>
    <s v="19"/>
    <s v="18S"/>
    <s v="18E"/>
    <s v="3.0 TO 5.0 ACRES MED"/>
    <x v="0"/>
    <n v="130718"/>
    <n v="3"/>
    <s v="0000"/>
    <n v="2969"/>
    <s v="N"/>
    <x v="190"/>
    <s v="DR"/>
    <m/>
    <s v="BEVERLY HILLS"/>
    <m/>
    <s v="PINE RIDGE UNIT 2 PB 8 PG 37 LOT 18 BLK 169"/>
    <n v="253001"/>
    <n v="30610"/>
    <n v="222391"/>
    <n v="230426"/>
    <n v="205426"/>
    <x v="0"/>
    <x v="242"/>
    <n v="27300"/>
    <n v="2610"/>
    <n v="980"/>
    <x v="1"/>
    <s v="WARRANTY DEED"/>
    <n v="1"/>
    <x v="17"/>
    <x v="1"/>
    <x v="0"/>
    <m/>
    <n v="2304"/>
    <n v="32"/>
    <x v="1"/>
    <x v="0"/>
    <n v="3080"/>
    <m/>
    <m/>
    <m/>
    <m/>
    <s v="DANIEL CURTIS"/>
    <s v="DANIEL HEATHER"/>
    <s v="2969 N SHERIFF DR"/>
    <s v="BEVERLY HILLS FL 34465"/>
  </r>
  <r>
    <x v="4447"/>
    <s v="18E17S320020  01690 0190"/>
    <s v="7492"/>
    <s v="PINE RIDGE UNIT 2"/>
    <s v="0100"/>
    <s v="Single Family Residential"/>
    <s v="19"/>
    <s v="18S"/>
    <s v="18E"/>
    <s v="3.0 TO 5.0 ACRES MED"/>
    <x v="0"/>
    <n v="131017"/>
    <n v="3.01"/>
    <s v="0000"/>
    <n v="2927"/>
    <s v="N"/>
    <x v="190"/>
    <s v="DR"/>
    <m/>
    <s v="BEVERLY HILLS"/>
    <m/>
    <s v="PINE RIDGE UNIT 2 PB 8 PG 37 LOT 19 BLK 169 "/>
    <n v="367949"/>
    <n v="30680"/>
    <n v="337269"/>
    <n v="299615"/>
    <n v="274615"/>
    <x v="0"/>
    <x v="242"/>
    <n v="32500"/>
    <n v="2610"/>
    <n v="969"/>
    <x v="1"/>
    <s v="WARRANTY DEED"/>
    <n v="1"/>
    <x v="17"/>
    <x v="1"/>
    <x v="0"/>
    <m/>
    <n v="3230"/>
    <n v="32"/>
    <x v="0"/>
    <x v="0"/>
    <n v="4200"/>
    <m/>
    <m/>
    <m/>
    <m/>
    <s v="DANIEL FLOYD C"/>
    <s v="DANIEL CRYSTAL L"/>
    <s v="2927 N SHERIFF DR"/>
    <s v="BEVERLY HILLS FL 34465"/>
  </r>
  <r>
    <x v="4448"/>
    <s v="18E17S320020  01690 0200"/>
    <s v="7492"/>
    <s v="PINE RIDGE UNIT 2"/>
    <s v="0100"/>
    <s v="Single Family Residential"/>
    <s v="19"/>
    <s v="18S"/>
    <s v="18E"/>
    <s v="3.0 TO 5.0 ACRES MED"/>
    <x v="0"/>
    <n v="123999"/>
    <n v="2.85"/>
    <s v="0000"/>
    <n v="2835"/>
    <s v="N"/>
    <x v="190"/>
    <s v="DR"/>
    <m/>
    <s v="BEVERLY HILLS"/>
    <m/>
    <s v="PINE RIDGE UNIT 2 PB 8 PG 37 LOT 20 BLK 169"/>
    <n v="262450"/>
    <n v="29040"/>
    <n v="233410"/>
    <n v="204419"/>
    <n v="179419"/>
    <x v="0"/>
    <x v="12"/>
    <n v="16000"/>
    <n v="1086"/>
    <n v="2033"/>
    <x v="1"/>
    <s v="WARRANTY DEED"/>
    <n v="1"/>
    <x v="21"/>
    <x v="1"/>
    <x v="0"/>
    <m/>
    <n v="2543"/>
    <n v="32"/>
    <x v="0"/>
    <x v="0"/>
    <n v="3434"/>
    <m/>
    <m/>
    <m/>
    <m/>
    <s v="SPEIGHT DONALD D"/>
    <s v="SPEIGHT EDITH M"/>
    <s v="2835 N SHERIFF DR"/>
    <s v="BEVERLY HILLS FL 34465"/>
  </r>
  <r>
    <x v="4449"/>
    <s v="18E17S320020  01700 0100"/>
    <s v="7492"/>
    <s v="PINE RIDGE UNIT 2"/>
    <s v="0100"/>
    <s v="Single Family Residential"/>
    <s v="18"/>
    <s v="18S"/>
    <s v="18E"/>
    <s v="3.0 TO 5.0 ACRES MED"/>
    <x v="0"/>
    <n v="120000"/>
    <n v="2.75"/>
    <s v="0000"/>
    <n v="3152"/>
    <s v="N"/>
    <x v="195"/>
    <s v="DR"/>
    <m/>
    <s v="BEVERLY HILLS"/>
    <m/>
    <s v="PINE RIDGE UNIT 2 PB 8 PG 37 LOT 10 BLK 170"/>
    <n v="266924"/>
    <n v="28100"/>
    <n v="238824"/>
    <n v="207455"/>
    <n v="0"/>
    <x v="0"/>
    <x v="921"/>
    <n v="23000"/>
    <n v="890"/>
    <n v="440"/>
    <x v="1"/>
    <s v="WARRANTY DEED"/>
    <n v="1"/>
    <x v="20"/>
    <x v="1"/>
    <x v="0"/>
    <m/>
    <n v="2400"/>
    <n v="32"/>
    <x v="0"/>
    <x v="0"/>
    <n v="3810"/>
    <m/>
    <m/>
    <m/>
    <m/>
    <s v="PIETRAS ROBERT C"/>
    <s v="PIETRAS  VICTORIA"/>
    <s v="3152 N STIRRUP DR"/>
    <s v="BEVERLY HILLS FL 34465"/>
  </r>
  <r>
    <x v="4450"/>
    <s v="18E17S320020  01710 0020"/>
    <s v="7492"/>
    <s v="PINE RIDGE UNIT 2"/>
    <s v="0000"/>
    <s v="Vacant Residential"/>
    <s v="13"/>
    <s v="18S"/>
    <s v="17E"/>
    <s v="3.0 TO 5.0 ACRES MED"/>
    <x v="1"/>
    <n v="124002"/>
    <n v="2.85"/>
    <s v="0000"/>
    <n v="6263"/>
    <s v="W"/>
    <x v="11"/>
    <s v="BLVD"/>
    <m/>
    <s v="BEVERLY HILLS"/>
    <m/>
    <s v="PINE RIDGE UNIT 2 PB 8 PG 37  LOT 2 BLK 171"/>
    <n v="29040"/>
    <n v="29040"/>
    <n v="0"/>
    <n v="29040"/>
    <n v="29040"/>
    <x v="1"/>
    <x v="551"/>
    <n v="11500"/>
    <n v="1201"/>
    <n v="1878"/>
    <x v="1"/>
    <s v="WARRANTY DEED"/>
    <m/>
    <x v="6"/>
    <x v="2"/>
    <x v="2"/>
    <m/>
    <m/>
    <m/>
    <x v="2"/>
    <x v="1"/>
    <n v="0"/>
    <m/>
    <m/>
    <m/>
    <m/>
    <s v="ELLYN K THERESE"/>
    <s v="ELLYN CARL S"/>
    <s v="16 DOGWOOD LN"/>
    <s v="PUTNAM VALLEY NY 10579"/>
  </r>
  <r>
    <x v="4451"/>
    <s v="18E17S320020  01710 0090"/>
    <s v="7492"/>
    <s v="PINE RIDGE UNIT 2"/>
    <s v="0000"/>
    <s v="Vacant Residential"/>
    <s v="18"/>
    <s v="18S"/>
    <s v="18E"/>
    <s v="3.0 TO 5.0 ACRES MED"/>
    <x v="1"/>
    <n v="132000"/>
    <n v="3.03"/>
    <s v="0000"/>
    <n v="3093"/>
    <s v="N"/>
    <x v="195"/>
    <s v="DR"/>
    <m/>
    <s v="BEVERLY HILLS"/>
    <m/>
    <s v="PINE RIDGE UNIT 2 PB 8 PG 37 LOT 9 BLK 171 "/>
    <n v="30910"/>
    <n v="30910"/>
    <n v="0"/>
    <n v="30910"/>
    <n v="30910"/>
    <x v="1"/>
    <x v="23"/>
    <m/>
    <m/>
    <m/>
    <x v="2"/>
    <m/>
    <m/>
    <x v="6"/>
    <x v="2"/>
    <x v="2"/>
    <m/>
    <m/>
    <m/>
    <x v="2"/>
    <x v="1"/>
    <n v="0"/>
    <m/>
    <m/>
    <m/>
    <m/>
    <s v="DUFFY LIGAYA LEE G"/>
    <s v="ATTN KAREN DUFFY"/>
    <s v="122 OSWEGATCHIE RD"/>
    <s v="WATERFORD CT 06385"/>
  </r>
  <r>
    <x v="4452"/>
    <s v="18E17S320020  01720 0050"/>
    <s v="7492"/>
    <s v="PINE RIDGE UNIT 2"/>
    <s v="0100"/>
    <s v="Single Family Residential"/>
    <s v="18"/>
    <s v="18S"/>
    <s v="18E"/>
    <s v="3.0 TO 5.0 ACRES MED"/>
    <x v="0"/>
    <n v="120000"/>
    <n v="2.75"/>
    <s v="0000"/>
    <n v="3153"/>
    <s v="N"/>
    <x v="195"/>
    <s v="DR"/>
    <m/>
    <s v="BEVERLY HILLS"/>
    <m/>
    <s v="PINE RIDGE UNIT 2 PB 8 PG 37 LOT 5 BLK 172 "/>
    <n v="219063"/>
    <n v="28100"/>
    <n v="190963"/>
    <n v="179882"/>
    <n v="154382"/>
    <x v="0"/>
    <x v="212"/>
    <n v="19000"/>
    <n v="1299"/>
    <n v="1117"/>
    <x v="1"/>
    <s v="WARRANTY DEED"/>
    <n v="1"/>
    <x v="5"/>
    <x v="1"/>
    <x v="0"/>
    <m/>
    <n v="1894"/>
    <n v="32"/>
    <x v="1"/>
    <x v="0"/>
    <n v="3014"/>
    <m/>
    <m/>
    <m/>
    <m/>
    <s v="PETERSON SHIRLEY GINTHER TRUSTEE"/>
    <m/>
    <s v="PO BOX 1810"/>
    <s v="LECANTO FL 34460 1810"/>
  </r>
  <r>
    <x v="4453"/>
    <s v="18E17S320020  01730 0010"/>
    <s v="7492"/>
    <s v="PINE RIDGE UNIT 2"/>
    <s v="0100"/>
    <s v="Single Family Residential"/>
    <s v="18"/>
    <s v="18S"/>
    <s v="18E"/>
    <s v="3.0 TO 5.0 ACRES MED"/>
    <x v="0"/>
    <n v="129461"/>
    <n v="2.97"/>
    <s v="0000"/>
    <n v="6323"/>
    <s v="W"/>
    <x v="11"/>
    <s v="BLVD"/>
    <m/>
    <s v="BEVERLY HILLS"/>
    <m/>
    <s v="PINE RIDGE UNIT 2 PB 8 PG 37 LOT 1 BLK 173"/>
    <n v="209985"/>
    <n v="30310"/>
    <n v="179675"/>
    <n v="175039"/>
    <n v="150039"/>
    <x v="0"/>
    <x v="218"/>
    <n v="160000"/>
    <n v="2581"/>
    <n v="112"/>
    <x v="0"/>
    <s v="WARRANTY DEED"/>
    <n v="1"/>
    <x v="13"/>
    <x v="1"/>
    <x v="0"/>
    <m/>
    <n v="1773"/>
    <n v="32"/>
    <x v="0"/>
    <x v="0"/>
    <n v="2645"/>
    <m/>
    <m/>
    <m/>
    <m/>
    <s v="MANFREDO NICHOLAS R III"/>
    <s v="DUCHAN-MANFREDO ILENE L"/>
    <s v="6323 W PINE RIDGE BLVD"/>
    <s v="BEVERLY HILLS FL 34465"/>
  </r>
  <r>
    <x v="4454"/>
    <s v="18E17S320020  01730 0060"/>
    <s v="7492"/>
    <s v="PINE RIDGE UNIT 2"/>
    <s v="0100"/>
    <s v="Single Family Residential"/>
    <s v="19"/>
    <s v="18S"/>
    <s v="18E"/>
    <s v="3.0 TO 5.0 ACRES MED"/>
    <x v="0"/>
    <n v="128291"/>
    <n v="2.95"/>
    <s v="0000"/>
    <n v="5549"/>
    <s v="W"/>
    <x v="203"/>
    <s v="LN"/>
    <m/>
    <s v="BEVERLY HILLS"/>
    <m/>
    <s v="PINE RIDGE UNIT 2 PB 8 PG 37 LOT 6 BLK 173 "/>
    <n v="266814"/>
    <n v="30040"/>
    <n v="236774"/>
    <n v="213915"/>
    <n v="188915"/>
    <x v="0"/>
    <x v="421"/>
    <n v="82000"/>
    <n v="2143"/>
    <n v="1403"/>
    <x v="0"/>
    <s v="SAME FAMILY/DEED FOL"/>
    <n v="1"/>
    <x v="5"/>
    <x v="1"/>
    <x v="1"/>
    <m/>
    <n v="2367"/>
    <n v="32"/>
    <x v="0"/>
    <x v="0"/>
    <n v="3752"/>
    <m/>
    <m/>
    <m/>
    <m/>
    <s v="MATTHEW ARTHUR A"/>
    <m/>
    <s v="5549 W SANTE FE"/>
    <s v="BEVERLY HILLS FL 34465"/>
  </r>
  <r>
    <x v="4455"/>
    <s v="18E17S320020  01730 0080"/>
    <s v="7492"/>
    <s v="PINE RIDGE UNIT 2"/>
    <s v="0100"/>
    <s v="Single Family Residential"/>
    <s v="18"/>
    <s v="18S"/>
    <s v="18E"/>
    <s v="3.0 TO 5.0 ACRES MED"/>
    <x v="0"/>
    <n v="125556"/>
    <n v="2.88"/>
    <s v="0000"/>
    <n v="3045"/>
    <s v="N"/>
    <x v="195"/>
    <s v="DR"/>
    <m/>
    <s v="BEVERLY HILLS"/>
    <m/>
    <s v="PINE RIDGE UNIT 2 PB 8 PG 37 LOT 8 BLK 173"/>
    <n v="416192"/>
    <n v="29400"/>
    <n v="386792"/>
    <n v="416192"/>
    <n v="416192"/>
    <x v="1"/>
    <x v="625"/>
    <n v="22300"/>
    <n v="1413"/>
    <n v="1012"/>
    <x v="1"/>
    <s v="WARRANTY DEED"/>
    <n v="1"/>
    <x v="29"/>
    <x v="0"/>
    <x v="1"/>
    <m/>
    <n v="3270"/>
    <n v="32"/>
    <x v="0"/>
    <x v="0"/>
    <n v="4356"/>
    <m/>
    <m/>
    <m/>
    <m/>
    <s v="PACHECO WILFREDO"/>
    <s v="PACHECO MARIA I"/>
    <s v="3045 N STIRRUP DR"/>
    <s v="BEVERLY HILLS FL 34465"/>
  </r>
  <r>
    <x v="4456"/>
    <s v="18E17S320020  01730 0090"/>
    <s v="7492"/>
    <s v="PINE RIDGE UNIT 2"/>
    <s v="0100"/>
    <s v="Single Family Residential"/>
    <s v="18"/>
    <s v="18S"/>
    <s v="18E"/>
    <s v="3.0 TO 5.0 ACRES MED"/>
    <x v="0"/>
    <n v="123965"/>
    <n v="2.85"/>
    <s v="0000"/>
    <n v="3087"/>
    <s v="N"/>
    <x v="195"/>
    <s v="DR"/>
    <m/>
    <s v="BEVERLY HILLS"/>
    <m/>
    <s v="PINE RIDGE UNIT 2 PB 8 PG 37 LOT 9 BLK 173"/>
    <n v="376118"/>
    <n v="29030"/>
    <n v="347088"/>
    <n v="376118"/>
    <n v="351118"/>
    <x v="0"/>
    <x v="385"/>
    <n v="140000"/>
    <n v="2029"/>
    <n v="2113"/>
    <x v="1"/>
    <s v="WARRANTY DEED"/>
    <n v="1"/>
    <x v="3"/>
    <x v="1"/>
    <x v="0"/>
    <m/>
    <n v="3456"/>
    <n v="32"/>
    <x v="0"/>
    <x v="0"/>
    <n v="4606"/>
    <m/>
    <m/>
    <m/>
    <m/>
    <s v="LASERRE JAMES"/>
    <s v="LASERRE CARMENCITA R"/>
    <s v="3087 N STIRRUP DR"/>
    <s v="BEVERLY HILLS FL 34465"/>
  </r>
  <r>
    <x v="4457"/>
    <s v="18E17S320020  01740 0030"/>
    <s v="7492"/>
    <s v="PINE RIDGE UNIT 2"/>
    <s v="0100"/>
    <s v="Single Family Residential"/>
    <s v="19"/>
    <s v="18S"/>
    <s v="18E"/>
    <s v="3.0 TO 5.0 ACRES MED"/>
    <x v="0"/>
    <n v="128280"/>
    <n v="2.94"/>
    <s v="0000"/>
    <n v="2926"/>
    <s v="N"/>
    <x v="195"/>
    <s v="DR"/>
    <m/>
    <s v="BEVERLY HILLS"/>
    <m/>
    <s v="PINE RIDGE UNIT 2 PB 8 PG 37 LOT 3 BLK 174"/>
    <n v="308693"/>
    <n v="30040"/>
    <n v="278653"/>
    <n v="308693"/>
    <n v="283693"/>
    <x v="0"/>
    <x v="1161"/>
    <n v="29000"/>
    <n v="2815"/>
    <n v="24"/>
    <x v="1"/>
    <s v="WARRANTY DEED"/>
    <n v="1"/>
    <x v="12"/>
    <x v="0"/>
    <x v="0"/>
    <m/>
    <n v="2779"/>
    <n v="32"/>
    <x v="0"/>
    <x v="0"/>
    <n v="4202"/>
    <m/>
    <m/>
    <m/>
    <m/>
    <s v="VAN ALSTYNE STEPHEN R"/>
    <s v="VAN ALSTYNE AIMEE J"/>
    <s v="2926 N STIRRUP DR"/>
    <s v="BEVERLY HILLS FL 34465 4691"/>
  </r>
  <r>
    <x v="4458"/>
    <s v="18E17S320020  01740 0050"/>
    <s v="7492"/>
    <s v="PINE RIDGE UNIT 2"/>
    <s v="0100"/>
    <s v="Single Family Residential"/>
    <s v="19"/>
    <s v="18S"/>
    <s v="18E"/>
    <s v="3.0 TO 5.0 ACRES MED"/>
    <x v="0"/>
    <n v="121155"/>
    <n v="2.78"/>
    <s v="0000"/>
    <n v="2802"/>
    <s v="N"/>
    <x v="195"/>
    <s v="DR"/>
    <m/>
    <s v="BEVERLY HILLS"/>
    <m/>
    <s v="PINE RIDGE UNIT 2 PB 8 PG 37 LOT 5 BLK 174"/>
    <n v="298707"/>
    <n v="28370"/>
    <n v="270337"/>
    <n v="298707"/>
    <n v="273707"/>
    <x v="0"/>
    <x v="776"/>
    <n v="20000"/>
    <n v="2670"/>
    <n v="1807"/>
    <x v="1"/>
    <s v="WARRANTY DEED"/>
    <n v="1"/>
    <x v="29"/>
    <x v="1"/>
    <x v="0"/>
    <m/>
    <n v="2522"/>
    <n v="32"/>
    <x v="0"/>
    <x v="0"/>
    <n v="3736"/>
    <m/>
    <m/>
    <m/>
    <m/>
    <s v="SPIDDLE JOHN"/>
    <m/>
    <s v="2802 N STIRRUP DR"/>
    <s v="BEVERLY HILLS FL 34465 4691"/>
  </r>
  <r>
    <x v="4459"/>
    <s v="18E17S320020  01750 0020"/>
    <s v="7492"/>
    <s v="PINE RIDGE UNIT 2"/>
    <s v="0000"/>
    <s v="Vacant Residential"/>
    <s v="19"/>
    <s v="18S"/>
    <s v="18E"/>
    <s v="3.0 TO 5.0 ACRES MED"/>
    <x v="1"/>
    <n v="120076"/>
    <n v="2.76"/>
    <s v="0000"/>
    <n v="5571"/>
    <s v="W"/>
    <x v="205"/>
    <s v="LN"/>
    <m/>
    <s v="BEVERLY HILLS"/>
    <m/>
    <s v="PINE RIDGE UNIT 2 PB 8 PG 37 LOT 2 BLK 175"/>
    <n v="28120"/>
    <n v="28120"/>
    <n v="0"/>
    <n v="28120"/>
    <n v="28120"/>
    <x v="1"/>
    <x v="64"/>
    <n v="60000"/>
    <n v="3156"/>
    <n v="40"/>
    <x v="1"/>
    <s v="WARRANTY DEED"/>
    <m/>
    <x v="6"/>
    <x v="2"/>
    <x v="2"/>
    <m/>
    <m/>
    <m/>
    <x v="2"/>
    <x v="1"/>
    <n v="0"/>
    <m/>
    <m/>
    <m/>
    <m/>
    <s v="ALTMAN ANTHONY"/>
    <s v="VITELLA  MYRIAM R"/>
    <s v="545 N CITRUS AVE"/>
    <s v="CRYSTAL RIVER FL 34428"/>
  </r>
  <r>
    <x v="4460"/>
    <s v="18E17S320020  01810 0080"/>
    <s v="7492"/>
    <s v="PINE RIDGE UNIT 2"/>
    <s v="0000"/>
    <s v="Vacant Residential"/>
    <s v="19"/>
    <s v="18S"/>
    <s v="18E"/>
    <s v="3.0 TO 5.0 ACRES MED"/>
    <x v="1"/>
    <n v="102825"/>
    <n v="2.36"/>
    <s v="0000"/>
    <n v="2808"/>
    <s v="N"/>
    <x v="202"/>
    <s v="DR"/>
    <m/>
    <s v="BEVERLY HILLS"/>
    <m/>
    <s v="PINE RIDGE UNIT 2 PB 8 PG 37 LOT 8 LESS W 65 FT BLK 181 "/>
    <n v="24080"/>
    <n v="24080"/>
    <n v="0"/>
    <n v="24080"/>
    <n v="24080"/>
    <x v="1"/>
    <x v="407"/>
    <n v="25000"/>
    <n v="1263"/>
    <n v="2131"/>
    <x v="1"/>
    <s v="FROM DEVELOPERS"/>
    <m/>
    <x v="6"/>
    <x v="2"/>
    <x v="2"/>
    <m/>
    <m/>
    <m/>
    <x v="2"/>
    <x v="1"/>
    <n v="0"/>
    <m/>
    <m/>
    <m/>
    <m/>
    <s v="DOCTOLERO VINCENTE E ET AL"/>
    <m/>
    <s v="7536 ROCK CANYON DR"/>
    <s v="SAN DIEGO CA 92126 1054"/>
  </r>
  <r>
    <x v="4461"/>
    <s v="18E17S320020  01830 0040"/>
    <s v="7492"/>
    <s v="PINE RIDGE UNIT 2"/>
    <s v="0000"/>
    <s v="Vacant Residential"/>
    <s v="19"/>
    <s v="18S"/>
    <s v="18E"/>
    <s v="3.0 TO 5.0 ACRES MED"/>
    <x v="1"/>
    <n v="120000"/>
    <n v="2.75"/>
    <s v="0000"/>
    <n v="2386"/>
    <s v="N"/>
    <x v="190"/>
    <s v="DR"/>
    <m/>
    <s v="BEVERLY HILLS"/>
    <m/>
    <s v="PINE RIDGE UNIT 2 PB 8 PG 37 LOT 4 BLK 183 "/>
    <n v="28100"/>
    <n v="28100"/>
    <n v="0"/>
    <n v="28100"/>
    <n v="28100"/>
    <x v="1"/>
    <x v="954"/>
    <n v="16000"/>
    <n v="1378"/>
    <n v="1734"/>
    <x v="1"/>
    <s v="WARRANTY DEED"/>
    <m/>
    <x v="6"/>
    <x v="2"/>
    <x v="2"/>
    <m/>
    <m/>
    <m/>
    <x v="2"/>
    <x v="1"/>
    <n v="0"/>
    <m/>
    <m/>
    <m/>
    <m/>
    <s v="MILLER THOMAS L &amp; CAROL L"/>
    <m/>
    <s v="16 SUMMERSHADE CIR"/>
    <s v="PISCATAWAY NJ 08854"/>
  </r>
  <r>
    <x v="4462"/>
    <s v="18E17S320020  01690 0080"/>
    <s v="7492"/>
    <s v="PINE RIDGE UNIT 2"/>
    <s v="0100"/>
    <s v="Single Family Residential"/>
    <s v="13"/>
    <s v="18S"/>
    <s v="17E"/>
    <s v="3.0 TO 5.0 ACRES MED"/>
    <x v="0"/>
    <n v="145170"/>
    <n v="3.33"/>
    <s v="0000"/>
    <n v="3237"/>
    <s v="N"/>
    <x v="190"/>
    <s v="DR"/>
    <m/>
    <s v="BEVERLY HILLS"/>
    <m/>
    <s v="PINE RIDGE UNIT 2 PB 8 PG 37 LOT 8 BLK 169"/>
    <n v="182884"/>
    <n v="33990"/>
    <n v="148894"/>
    <n v="182884"/>
    <n v="157884"/>
    <x v="0"/>
    <x v="730"/>
    <n v="20000"/>
    <n v="1304"/>
    <n v="1281"/>
    <x v="0"/>
    <s v="CORRECTIVE/QC/TD/COT"/>
    <n v="1"/>
    <x v="48"/>
    <x v="1"/>
    <x v="0"/>
    <m/>
    <n v="1713"/>
    <n v="34"/>
    <x v="0"/>
    <x v="0"/>
    <n v="2403"/>
    <m/>
    <m/>
    <m/>
    <m/>
    <s v="ESSER ROLF"/>
    <m/>
    <s v="3237 N SHERRIFF DR"/>
    <s v="BEVERLY HILLS FL 34465"/>
  </r>
  <r>
    <x v="4463"/>
    <s v="18E17S320020  01690 0160"/>
    <s v="7492"/>
    <s v="PINE RIDGE UNIT 2"/>
    <s v="0100"/>
    <s v="Single Family Residential"/>
    <s v="18"/>
    <s v="18S"/>
    <s v="18E"/>
    <s v="3.0 TO 5.0 ACRES MED"/>
    <x v="0"/>
    <n v="120000"/>
    <n v="2.75"/>
    <s v="0000"/>
    <n v="3047"/>
    <s v="N"/>
    <x v="190"/>
    <s v="DR"/>
    <m/>
    <s v="BEVERLY HILLS"/>
    <m/>
    <s v="PINE RIDGE UNIT 2 PB 8 PG 37 LOT 16 BLK 169"/>
    <n v="251244"/>
    <n v="28100"/>
    <n v="223144"/>
    <n v="136621"/>
    <n v="111621"/>
    <x v="0"/>
    <x v="1340"/>
    <n v="289000"/>
    <n v="2762"/>
    <n v="1357"/>
    <x v="0"/>
    <s v="WARRANTY DEED"/>
    <n v="1"/>
    <x v="22"/>
    <x v="0"/>
    <x v="0"/>
    <m/>
    <n v="2135"/>
    <n v="32"/>
    <x v="1"/>
    <x v="0"/>
    <n v="3246"/>
    <m/>
    <m/>
    <m/>
    <m/>
    <s v="BLANCHARD JEFFREY C"/>
    <s v="BLANCHARD MARY A"/>
    <s v="3047 N SHERIFF DR"/>
    <s v="BEVERLY HILLS FL 34465"/>
  </r>
  <r>
    <x v="4464"/>
    <s v="18E17S320020  01710 0080"/>
    <s v="7492"/>
    <s v="PINE RIDGE UNIT 2"/>
    <s v="0100"/>
    <s v="Single Family Residential"/>
    <s v="18"/>
    <s v="18S"/>
    <s v="18E"/>
    <s v="3.0 TO 5.0 ACRES MED"/>
    <x v="0"/>
    <n v="131866"/>
    <n v="3.03"/>
    <s v="0000"/>
    <n v="3210"/>
    <s v="N"/>
    <x v="206"/>
    <s v="WAY"/>
    <m/>
    <s v="BEVERLY HILLS"/>
    <m/>
    <s v="PINE RIDGE UNIT 2 PB 8 PG 37 LOT 8 BLK 171"/>
    <n v="293086"/>
    <n v="30880"/>
    <n v="262206"/>
    <n v="228375"/>
    <n v="203375"/>
    <x v="0"/>
    <x v="312"/>
    <n v="25300"/>
    <n v="1513"/>
    <n v="2426"/>
    <x v="1"/>
    <s v="WARRANTY DEED"/>
    <n v="1"/>
    <x v="3"/>
    <x v="1"/>
    <x v="1"/>
    <m/>
    <n v="2772"/>
    <n v="32"/>
    <x v="0"/>
    <x v="0"/>
    <n v="3774"/>
    <m/>
    <m/>
    <m/>
    <m/>
    <s v="JANIEWICZ GEORGE R"/>
    <s v="JANIEWICZ JUDITH A"/>
    <s v="3210 N RENO WAY"/>
    <s v="BEVERLY HILLS FL 34465 4652"/>
  </r>
  <r>
    <x v="4465"/>
    <s v="18E17S320020  01730 0020"/>
    <s v="7492"/>
    <s v="PINE RIDGE UNIT 2"/>
    <s v="0000"/>
    <s v="Vacant Residential"/>
    <s v="18"/>
    <s v="18S"/>
    <s v="18E"/>
    <s v="3.0 TO 5.0 ACRES MED"/>
    <x v="1"/>
    <n v="129461"/>
    <n v="2.97"/>
    <s v="0000"/>
    <n v="6331"/>
    <s v="W"/>
    <x v="11"/>
    <s v="BLVD"/>
    <m/>
    <s v="BEVERLY HILLS"/>
    <m/>
    <s v="PINE RIDGE UNIT 2 PB 8 PG 37 LOT 2 BLK 173"/>
    <n v="30310"/>
    <n v="30310"/>
    <n v="0"/>
    <n v="30310"/>
    <n v="30310"/>
    <x v="1"/>
    <x v="311"/>
    <n v="32500"/>
    <n v="1681"/>
    <n v="1535"/>
    <x v="1"/>
    <s v="WARRANTY DEED"/>
    <m/>
    <x v="6"/>
    <x v="2"/>
    <x v="2"/>
    <m/>
    <m/>
    <m/>
    <x v="2"/>
    <x v="1"/>
    <n v="0"/>
    <m/>
    <m/>
    <m/>
    <m/>
    <s v="MIEDEMA MEINDERT &amp; HINKE TEL &amp;"/>
    <s v="FETTJE P MIEDEMA VAN DER WAL"/>
    <s v="2931 W BEAMWOOD DR"/>
    <s v="BEVERLY HILLS FL 34465"/>
  </r>
  <r>
    <x v="4466"/>
    <s v="18E17S320020  01730 0040"/>
    <s v="7492"/>
    <s v="PINE RIDGE UNIT 2"/>
    <s v="0000"/>
    <s v="Vacant Residential"/>
    <s v="18"/>
    <s v="18S"/>
    <s v="18E"/>
    <s v="3.0 TO 5.0 ACRES MED"/>
    <x v="1"/>
    <n v="129461"/>
    <n v="2.97"/>
    <s v="0000"/>
    <n v="6349"/>
    <s v="W"/>
    <x v="11"/>
    <s v="BLVD"/>
    <m/>
    <s v="BEVERLY HILLS"/>
    <m/>
    <s v="PINE RIDGE UNIT 2 PB 8 PG 37 LOT 4 BLK 173 "/>
    <n v="30310"/>
    <n v="30310"/>
    <n v="0"/>
    <n v="30310"/>
    <n v="30310"/>
    <x v="1"/>
    <x v="446"/>
    <n v="29000"/>
    <n v="1259"/>
    <n v="1247"/>
    <x v="1"/>
    <s v="FROM DEVELOPERS"/>
    <m/>
    <x v="6"/>
    <x v="2"/>
    <x v="2"/>
    <m/>
    <m/>
    <m/>
    <x v="2"/>
    <x v="1"/>
    <n v="0"/>
    <m/>
    <m/>
    <m/>
    <m/>
    <s v="NARVAEZ GLENN C"/>
    <m/>
    <s v="5850 CEDARWOOD COMMON"/>
    <s v="LIVERMORE CA 94550"/>
  </r>
  <r>
    <x v="4467"/>
    <s v="18E17S320020  01740 0110"/>
    <s v="7492"/>
    <s v="PINE RIDGE UNIT 2"/>
    <s v="0100"/>
    <s v="Single Family Residential"/>
    <s v="19"/>
    <s v="18S"/>
    <s v="18E"/>
    <s v="3.0 TO 5.0 ACRES MED"/>
    <x v="0"/>
    <n v="120000"/>
    <n v="2.75"/>
    <s v="0000"/>
    <n v="6381"/>
    <s v="W"/>
    <x v="11"/>
    <s v="BLVD"/>
    <m/>
    <s v="BEVERLY HILLS"/>
    <m/>
    <s v="PINE RIDGE UNIT 2 PB 8 PG 37 LOT 11 BLK 174"/>
    <n v="334944"/>
    <n v="28100"/>
    <n v="306844"/>
    <n v="319592"/>
    <n v="293592"/>
    <x v="0"/>
    <x v="98"/>
    <n v="365000"/>
    <n v="2813"/>
    <n v="1789"/>
    <x v="0"/>
    <s v="WARRANTY DEED"/>
    <n v="1"/>
    <x v="15"/>
    <x v="0"/>
    <x v="1"/>
    <m/>
    <n v="3467"/>
    <n v="32"/>
    <x v="0"/>
    <x v="0"/>
    <n v="4689"/>
    <m/>
    <m/>
    <m/>
    <m/>
    <s v="BOZZA LORETANO A"/>
    <s v="BOZZA LINDA M"/>
    <s v="6381 W PINE RIDGE BLVD"/>
    <s v="BEVERLY HILLS FL 34465"/>
  </r>
  <r>
    <x v="4468"/>
    <s v="18E17S320020  01750 0010"/>
    <s v="7492"/>
    <s v="PINE RIDGE UNIT 2"/>
    <s v="0100"/>
    <s v="Single Family Residential"/>
    <s v="19"/>
    <s v="18S"/>
    <s v="18E"/>
    <s v="3.0 TO 5.0 ACRES MED"/>
    <x v="0"/>
    <n v="120000"/>
    <n v="2.75"/>
    <s v="0000"/>
    <n v="5633"/>
    <s v="W"/>
    <x v="205"/>
    <s v="LN"/>
    <m/>
    <s v="BEVERLY HILLS"/>
    <m/>
    <s v="PINE RIDGE UNIT 2 PB 8 PG 37 LOT 1 BLK 175"/>
    <n v="239393"/>
    <n v="28100"/>
    <n v="211293"/>
    <n v="191142"/>
    <n v="166142"/>
    <x v="0"/>
    <x v="56"/>
    <n v="16000"/>
    <n v="1421"/>
    <n v="1083"/>
    <x v="1"/>
    <s v="WARRANTY DEED"/>
    <n v="1"/>
    <x v="23"/>
    <x v="1"/>
    <x v="0"/>
    <m/>
    <n v="2101"/>
    <n v="32"/>
    <x v="0"/>
    <x v="0"/>
    <n v="3264"/>
    <m/>
    <m/>
    <m/>
    <m/>
    <s v="HOLMES DAVID"/>
    <s v="HOLMES AMY"/>
    <s v="5633 W FRONTIER LN"/>
    <s v="BEVERLY HILLS FL 34465"/>
  </r>
  <r>
    <x v="4469"/>
    <s v="18E17S320020  01760 0020"/>
    <s v="7492"/>
    <s v="PINE RIDGE UNIT 2"/>
    <s v="0000"/>
    <s v="Vacant Residential"/>
    <s v="19"/>
    <s v="18S"/>
    <s v="18E"/>
    <s v="3.0 TO 5.0 ACRES MED"/>
    <x v="1"/>
    <n v="120000"/>
    <n v="2.75"/>
    <s v="0000"/>
    <n v="6429"/>
    <s v="W"/>
    <x v="11"/>
    <s v="BLVD"/>
    <m/>
    <s v="BEVERLY HILLS"/>
    <m/>
    <s v="PINE RIDGE UNIT 2 PB 8 PG 37 LOT 2 BLK 176 "/>
    <n v="28100"/>
    <n v="28100"/>
    <n v="0"/>
    <n v="28100"/>
    <n v="28100"/>
    <x v="1"/>
    <x v="584"/>
    <n v="24000"/>
    <n v="1217"/>
    <n v="77"/>
    <x v="1"/>
    <s v="FROM DEVELOPERS"/>
    <m/>
    <x v="6"/>
    <x v="2"/>
    <x v="2"/>
    <m/>
    <m/>
    <m/>
    <x v="2"/>
    <x v="1"/>
    <n v="0"/>
    <m/>
    <m/>
    <m/>
    <m/>
    <s v="LOZANO LAUREANO V &amp; MARIA EMMA M"/>
    <m/>
    <s v="8108 ALAN TREE RD"/>
    <s v="BALTIMORE MD 21237"/>
  </r>
  <r>
    <x v="4470"/>
    <s v="18E17S320020  01760 0030"/>
    <s v="7492"/>
    <s v="PINE RIDGE UNIT 2"/>
    <s v="0100"/>
    <s v="Single Family Residential"/>
    <s v="19"/>
    <s v="18S"/>
    <s v="18E"/>
    <s v="3.0 TO 5.0 ACRES MED"/>
    <x v="0"/>
    <n v="119999"/>
    <n v="2.75"/>
    <s v="0000"/>
    <n v="6435"/>
    <s v="W"/>
    <x v="11"/>
    <s v="BLVD"/>
    <m/>
    <s v="BEVERLY HILLS"/>
    <m/>
    <s v="PINE RIDGE UNIT 2 PB 8 PG 37 LOT 3 BLK 176"/>
    <n v="303131"/>
    <n v="28100"/>
    <n v="275031"/>
    <n v="240438"/>
    <n v="215438"/>
    <x v="0"/>
    <x v="4"/>
    <n v="28000"/>
    <n v="1256"/>
    <n v="473"/>
    <x v="1"/>
    <s v="FROM DEVELOPERS"/>
    <n v="1"/>
    <x v="5"/>
    <x v="0"/>
    <x v="0"/>
    <m/>
    <n v="3029"/>
    <n v="32"/>
    <x v="0"/>
    <x v="0"/>
    <n v="3633"/>
    <m/>
    <m/>
    <m/>
    <m/>
    <s v="BOUYEA JACQUELINE M"/>
    <s v="THERESE M ASCOLILLO AND JACQUELINE M"/>
    <s v="6435 W PINE RIDGE BLVD"/>
    <s v="BEVERLY HILLS FL 34465"/>
  </r>
  <r>
    <x v="4471"/>
    <s v="18E17S320020  01800 0040"/>
    <s v="7492"/>
    <s v="PINE RIDGE UNIT 2"/>
    <s v="0100"/>
    <s v="Single Family Residential"/>
    <s v="19"/>
    <s v="18S"/>
    <s v="18E"/>
    <s v="3.0 TO 5.0 ACRES MED"/>
    <x v="0"/>
    <n v="120000"/>
    <n v="2.75"/>
    <s v="0000"/>
    <n v="2807"/>
    <s v="N"/>
    <x v="202"/>
    <s v="DR"/>
    <m/>
    <s v="BEVERLY HILLS"/>
    <m/>
    <s v="PINE RIDGE UNIT 2 PB 8 PG 37 LOT 4 BLK 180"/>
    <n v="303909"/>
    <n v="28100"/>
    <n v="275809"/>
    <n v="300536"/>
    <n v="270536"/>
    <x v="0"/>
    <x v="1341"/>
    <n v="25000"/>
    <n v="2853"/>
    <n v="2357"/>
    <x v="1"/>
    <s v="WARRANTY DEED"/>
    <n v="1"/>
    <x v="12"/>
    <x v="1"/>
    <x v="0"/>
    <m/>
    <n v="3085"/>
    <n v="32"/>
    <x v="0"/>
    <x v="0"/>
    <n v="4419"/>
    <m/>
    <m/>
    <m/>
    <m/>
    <s v="STANLEY GARY"/>
    <s v="STANLEY JAYNE"/>
    <s v="2807 N STAMPEDE DR"/>
    <s v="BEVERLY HILLS FL 34465"/>
  </r>
  <r>
    <x v="4472"/>
    <s v="18E17S320020  01800 0060"/>
    <s v="7492"/>
    <s v="PINE RIDGE UNIT 2"/>
    <s v="0100"/>
    <s v="Single Family Residential"/>
    <s v="19"/>
    <s v="18S"/>
    <s v="18E"/>
    <s v="3.0 TO 5.0 ACRES MED"/>
    <x v="0"/>
    <n v="120000"/>
    <n v="2.75"/>
    <s v="0000"/>
    <n v="2693"/>
    <s v="N"/>
    <x v="202"/>
    <s v="DR"/>
    <m/>
    <s v="BEVERLY HILLS"/>
    <m/>
    <s v="PINE RIDGE UNIT 2 PB 8 PG 37 LOT 6 BLK 180"/>
    <n v="359500"/>
    <n v="28100"/>
    <n v="331400"/>
    <n v="287159"/>
    <n v="262159"/>
    <x v="0"/>
    <x v="661"/>
    <n v="18000"/>
    <n v="1506"/>
    <n v="1995"/>
    <x v="1"/>
    <s v="WARRANTY DEED"/>
    <n v="1"/>
    <x v="15"/>
    <x v="1"/>
    <x v="4"/>
    <m/>
    <n v="3229"/>
    <n v="32"/>
    <x v="0"/>
    <x v="0"/>
    <n v="4931"/>
    <m/>
    <m/>
    <m/>
    <m/>
    <s v="SMALL DONALD MARK"/>
    <s v="SMALL MELISSA ANN"/>
    <s v="2693 N STAMPEDE DR"/>
    <s v="BEVERLY HILLS FL 34465"/>
  </r>
  <r>
    <x v="4473"/>
    <s v="18E17S320020  01800 0110"/>
    <s v="7492"/>
    <s v="PINE RIDGE UNIT 2"/>
    <s v="0000"/>
    <s v="Vacant Residential"/>
    <s v="19"/>
    <s v="18S"/>
    <s v="18E"/>
    <s v="3.0 TO 5.0 ACRES MED"/>
    <x v="1"/>
    <n v="120000"/>
    <n v="2.75"/>
    <s v="0000"/>
    <n v="2806"/>
    <s v="N"/>
    <x v="190"/>
    <s v="DR"/>
    <m/>
    <s v="BEVERLY HILLS"/>
    <m/>
    <s v="PINE RIDGE UNIT 2 PB 8 PG 37 LOT 11 BLK 180"/>
    <n v="28100"/>
    <n v="28100"/>
    <n v="0"/>
    <n v="28100"/>
    <n v="28100"/>
    <x v="1"/>
    <x v="1342"/>
    <n v="40000"/>
    <n v="2984"/>
    <n v="2264"/>
    <x v="1"/>
    <s v="WARRANTY DEED"/>
    <m/>
    <x v="6"/>
    <x v="2"/>
    <x v="2"/>
    <m/>
    <m/>
    <m/>
    <x v="2"/>
    <x v="1"/>
    <n v="0"/>
    <m/>
    <m/>
    <m/>
    <m/>
    <s v="ALVERO RAMON"/>
    <s v="ALVERO  KELLY"/>
    <s v="17 KEVIN DR"/>
    <s v="EAST WINDSOR CT 06088"/>
  </r>
  <r>
    <x v="4474"/>
    <s v="18E17S320020  01800 0130"/>
    <s v="7492"/>
    <s v="PINE RIDGE UNIT 2"/>
    <s v="0000"/>
    <s v="Vacant Residential"/>
    <s v="19"/>
    <s v="18S"/>
    <s v="18E"/>
    <s v="3.0 TO 5.0 ACRES MED"/>
    <x v="1"/>
    <n v="135169"/>
    <n v="3.1"/>
    <s v="0000"/>
    <n v="2942"/>
    <s v="N"/>
    <x v="190"/>
    <s v="DR"/>
    <m/>
    <s v="BEVERLY HILLS"/>
    <m/>
    <s v="PINE RIDGE UNIT 2 PB 8 PG 37 LOT 13 BLK 180 "/>
    <n v="31650"/>
    <n v="31650"/>
    <n v="0"/>
    <n v="31650"/>
    <n v="31650"/>
    <x v="1"/>
    <x v="1026"/>
    <n v="34200"/>
    <n v="1273"/>
    <n v="1766"/>
    <x v="1"/>
    <s v="FROM DEVELOPERS"/>
    <m/>
    <x v="6"/>
    <x v="2"/>
    <x v="2"/>
    <m/>
    <m/>
    <m/>
    <x v="2"/>
    <x v="1"/>
    <n v="0"/>
    <m/>
    <m/>
    <m/>
    <m/>
    <s v="RAINBOTH PAUL W &amp; PATRICIA A"/>
    <m/>
    <s v="23 HIGHLAND ST"/>
    <s v="EAST ROCHESTER NH 03868 8526"/>
  </r>
  <r>
    <x v="4475"/>
    <s v="18E17S320020  01810 0070"/>
    <s v="7492"/>
    <s v="PINE RIDGE UNIT 2"/>
    <s v="0000"/>
    <s v="Vacant Residential"/>
    <s v="19"/>
    <s v="18S"/>
    <s v="18E"/>
    <s v="3.0 TO 5.0 ACRES MED"/>
    <x v="1"/>
    <n v="125597"/>
    <n v="2.88"/>
    <s v="0000"/>
    <n v="2862"/>
    <s v="N"/>
    <x v="202"/>
    <s v="DR"/>
    <m/>
    <s v="BEVERLY HILLS"/>
    <m/>
    <s v="PINE RIDGE UNIT 2 PB 8 PG 37 LOT 7 BLK 181"/>
    <n v="29410"/>
    <n v="29410"/>
    <n v="0"/>
    <n v="29410"/>
    <n v="29410"/>
    <x v="1"/>
    <x v="623"/>
    <n v="23900"/>
    <n v="878"/>
    <n v="705"/>
    <x v="1"/>
    <s v="FROM DEVELOPERS"/>
    <m/>
    <x v="6"/>
    <x v="2"/>
    <x v="2"/>
    <m/>
    <m/>
    <m/>
    <x v="2"/>
    <x v="1"/>
    <n v="0"/>
    <m/>
    <m/>
    <m/>
    <m/>
    <s v="CHEEMA SURINDER SINGH"/>
    <m/>
    <s v="668 ROMFORD RD"/>
    <s v=" E12 5AJ ENGLAND"/>
  </r>
  <r>
    <x v="4476"/>
    <s v="18E17S320020  01830 0030"/>
    <s v="7492"/>
    <s v="PINE RIDGE UNIT 2"/>
    <s v="0100"/>
    <s v="Single Family Residential"/>
    <s v="19"/>
    <s v="18S"/>
    <s v="18E"/>
    <s v="3.0 TO 5.0 ACRES MED"/>
    <x v="0"/>
    <n v="120000"/>
    <n v="2.75"/>
    <s v="0000"/>
    <n v="2440"/>
    <s v="N"/>
    <x v="190"/>
    <s v="DR"/>
    <m/>
    <s v="BEVERLY HILLS"/>
    <m/>
    <s v="PINE RIDGE UNIT 2 PB 8 PG 37 LOT 3 BLK 183"/>
    <n v="264901"/>
    <n v="28100"/>
    <n v="236801"/>
    <n v="199644"/>
    <n v="174644"/>
    <x v="0"/>
    <x v="1225"/>
    <n v="359000"/>
    <n v="2912"/>
    <n v="1121"/>
    <x v="0"/>
    <s v="WARRANTY DEED"/>
    <n v="1"/>
    <x v="13"/>
    <x v="1"/>
    <x v="0"/>
    <m/>
    <n v="2222"/>
    <n v="32"/>
    <x v="0"/>
    <x v="0"/>
    <n v="3496"/>
    <m/>
    <m/>
    <m/>
    <m/>
    <s v="SPALL DAVE"/>
    <s v="SPALL SUNDA M"/>
    <s v="2440 N SHERIFF DR"/>
    <s v="BEVERLY HILLS FL 34465"/>
  </r>
  <r>
    <x v="4477"/>
    <s v="18E17S320020  01690 0060"/>
    <s v="7492"/>
    <s v="PINE RIDGE UNIT 2"/>
    <s v="0100"/>
    <s v="Single Family Residential"/>
    <s v="13"/>
    <s v="18S"/>
    <s v="17E"/>
    <s v="3.0 TO 5.0 ACRES MED"/>
    <x v="0"/>
    <n v="120000"/>
    <n v="2.75"/>
    <s v="0000"/>
    <n v="3275"/>
    <s v="N"/>
    <x v="190"/>
    <s v="DR"/>
    <m/>
    <s v="BEVERLY HILLS"/>
    <m/>
    <s v="PINE RIDGE UNIT 2 PB 8 PG 37 LOT 6 BLK 169"/>
    <n v="228233"/>
    <n v="28100"/>
    <n v="200133"/>
    <n v="185112"/>
    <n v="160112"/>
    <x v="0"/>
    <x v="148"/>
    <n v="200500"/>
    <n v="1580"/>
    <n v="1845"/>
    <x v="0"/>
    <s v="WARRANTY DEED"/>
    <n v="1"/>
    <x v="21"/>
    <x v="1"/>
    <x v="0"/>
    <m/>
    <n v="1922"/>
    <n v="32"/>
    <x v="0"/>
    <x v="0"/>
    <n v="2802"/>
    <m/>
    <m/>
    <m/>
    <m/>
    <s v="DURBORROW HARRY M"/>
    <s v="DURBORROW MARY E"/>
    <s v="3275 N SHERIFF DR"/>
    <s v="BEVERLY HILLS FL 34465"/>
  </r>
  <r>
    <x v="4478"/>
    <s v="18E17S320020  01700 0050"/>
    <s v="7492"/>
    <s v="PINE RIDGE UNIT 2"/>
    <s v="0100"/>
    <s v="Single Family Residential"/>
    <s v="18"/>
    <s v="18S"/>
    <s v="18E"/>
    <s v="3.0 TO 5.0 ACRES MED"/>
    <x v="0"/>
    <n v="120000"/>
    <n v="2.75"/>
    <s v="0000"/>
    <n v="3340"/>
    <s v="N"/>
    <x v="195"/>
    <s v="DR"/>
    <m/>
    <s v="BEVERLY HILLS"/>
    <m/>
    <s v="PINE RIDGE UNIT 2 PB 8 PG 37 LOT 5 BLK 170"/>
    <n v="241486"/>
    <n v="28100"/>
    <n v="213386"/>
    <n v="174612"/>
    <n v="144612"/>
    <x v="0"/>
    <x v="76"/>
    <n v="187900"/>
    <n v="1662"/>
    <n v="2436"/>
    <x v="0"/>
    <s v="WARRANTY DEED"/>
    <n v="1"/>
    <x v="14"/>
    <x v="1"/>
    <x v="0"/>
    <m/>
    <n v="2685"/>
    <n v="32"/>
    <x v="0"/>
    <x v="0"/>
    <n v="3662"/>
    <m/>
    <m/>
    <m/>
    <m/>
    <s v="DEVAUGHN DRUCELLA"/>
    <s v="GEORGE DEVAUGHN REVOCABLE LIVING TRUST"/>
    <s v="3340 N STIRRUP DR"/>
    <s v="BEVERLY HILLS FL 34465 4691"/>
  </r>
  <r>
    <x v="4479"/>
    <s v="18E17S320020  01720 0040"/>
    <s v="7492"/>
    <s v="PINE RIDGE UNIT 2"/>
    <s v="0100"/>
    <s v="Single Family Residential"/>
    <s v="18"/>
    <s v="18S"/>
    <s v="18E"/>
    <s v="3.0 TO 5.0 ACRES MED"/>
    <x v="0"/>
    <n v="126761"/>
    <n v="2.91"/>
    <s v="0000"/>
    <n v="3111"/>
    <s v="N"/>
    <x v="195"/>
    <s v="DR"/>
    <m/>
    <s v="BEVERLY HILLS"/>
    <m/>
    <s v="PINE RIDGE UNIT 2 PB 8 PG 37 LOT 4 BLK 172"/>
    <n v="327516"/>
    <n v="29680"/>
    <n v="297836"/>
    <n v="184855"/>
    <n v="159855"/>
    <x v="0"/>
    <x v="113"/>
    <n v="400000"/>
    <n v="3009"/>
    <n v="248"/>
    <x v="0"/>
    <s v="WARRANTY DEED"/>
    <n v="1"/>
    <x v="41"/>
    <x v="0"/>
    <x v="1"/>
    <m/>
    <n v="2786"/>
    <n v="32"/>
    <x v="1"/>
    <x v="0"/>
    <n v="4135"/>
    <m/>
    <m/>
    <m/>
    <m/>
    <s v="WILLDEN NORMAN D"/>
    <s v="WILLDEN GAIL M"/>
    <s v="3111 N STIRRUP DR"/>
    <s v="BEVERLY HILLS FL 34465"/>
  </r>
  <r>
    <x v="4480"/>
    <s v="18E17S320020  01740 0060"/>
    <s v="7492"/>
    <s v="PINE RIDGE UNIT 2"/>
    <s v="0100"/>
    <s v="Single Family Residential"/>
    <s v="19"/>
    <s v="18S"/>
    <s v="18E"/>
    <s v="3.0 TO 5.0 ACRES MED"/>
    <x v="0"/>
    <n v="146925"/>
    <n v="3.37"/>
    <s v="0000"/>
    <n v="2768"/>
    <s v="N"/>
    <x v="195"/>
    <s v="DR"/>
    <m/>
    <s v="BEVERLY HILLS"/>
    <m/>
    <s v="PINE RIDGE UNIT 2 PB 8 PG 37 LOT 6 BLK 174"/>
    <n v="187461"/>
    <n v="34400"/>
    <n v="153061"/>
    <n v="155905"/>
    <n v="130905"/>
    <x v="0"/>
    <x v="1033"/>
    <n v="228000"/>
    <n v="2794"/>
    <n v="99"/>
    <x v="0"/>
    <s v="WARRANTY DEED"/>
    <n v="1"/>
    <x v="13"/>
    <x v="1"/>
    <x v="0"/>
    <m/>
    <n v="2012"/>
    <n v="16"/>
    <x v="1"/>
    <x v="0"/>
    <n v="3344"/>
    <m/>
    <m/>
    <m/>
    <m/>
    <s v="DEYOUNG JOELLYN"/>
    <s v="WILSON GERALD"/>
    <s v="2768 N STIRRUP DR"/>
    <s v="BEVERLY HILLS FL 34465 4691"/>
  </r>
  <r>
    <x v="4481"/>
    <s v="18E17S320020  01760 0060"/>
    <s v="7492"/>
    <s v="PINE RIDGE UNIT 2"/>
    <s v="0000"/>
    <s v="Vacant Residential"/>
    <s v="19"/>
    <s v="18S"/>
    <s v="18E"/>
    <s v="3.0 TO 5.0 ACRES MED"/>
    <x v="1"/>
    <n v="159866"/>
    <n v="3.67"/>
    <s v="0000"/>
    <n v="2307"/>
    <s v="N"/>
    <x v="201"/>
    <s v="TER"/>
    <m/>
    <s v="BEVERLY HILLS"/>
    <m/>
    <s v="PINE RIDGE UNIT 2 PB 8 PG 37 LOT 6 BLK 176"/>
    <n v="37430"/>
    <n v="37430"/>
    <n v="0"/>
    <n v="37430"/>
    <n v="37430"/>
    <x v="1"/>
    <x v="967"/>
    <n v="20000"/>
    <n v="2787"/>
    <n v="576"/>
    <x v="1"/>
    <s v="WARRANTY DEED"/>
    <m/>
    <x v="6"/>
    <x v="2"/>
    <x v="2"/>
    <m/>
    <m/>
    <m/>
    <x v="2"/>
    <x v="1"/>
    <n v="0"/>
    <m/>
    <m/>
    <m/>
    <m/>
    <s v="PEARSON RYAN VINCENT"/>
    <s v="CANNON LESLIE BLAKE"/>
    <s v="4948 W PLEASANT ACRES PL"/>
    <s v="LECANTO FL 34461"/>
  </r>
  <r>
    <x v="4482"/>
    <s v="18E17S320020  01770 0010"/>
    <s v="7492"/>
    <s v="PINE RIDGE UNIT 2"/>
    <s v="0100"/>
    <s v="Single Family Residential"/>
    <s v="19"/>
    <s v="18S"/>
    <s v="18E"/>
    <s v="3.0 TO 5.0 ACRES MED"/>
    <x v="0"/>
    <n v="147866"/>
    <n v="3.39"/>
    <s v="0000"/>
    <n v="2554"/>
    <s v="N"/>
    <x v="201"/>
    <s v="TER"/>
    <m/>
    <s v="BEVERLY HILLS"/>
    <m/>
    <s v="PINE RIDGE UNIT 2 PB 8 PG 37 LOT 1 BLK 177"/>
    <n v="407835"/>
    <n v="34620"/>
    <n v="373215"/>
    <n v="324846"/>
    <n v="299846"/>
    <x v="0"/>
    <x v="305"/>
    <n v="39900"/>
    <n v="2838"/>
    <n v="1606"/>
    <x v="1"/>
    <s v="WARRANTY DEED"/>
    <n v="1"/>
    <x v="41"/>
    <x v="0"/>
    <x v="1"/>
    <m/>
    <n v="3087"/>
    <n v="32"/>
    <x v="0"/>
    <x v="0"/>
    <n v="4123"/>
    <m/>
    <m/>
    <m/>
    <m/>
    <s v="SMITH ALBERT JOSEPH JR"/>
    <s v="PLACIDO-SMITH CARMEN E"/>
    <s v="PO BOX 1784"/>
    <s v="LECANTO FL 34460"/>
  </r>
  <r>
    <x v="4483"/>
    <s v="18E17S320020  01780 0030"/>
    <s v="7492"/>
    <s v="PINE RIDGE UNIT 2"/>
    <s v="0000"/>
    <s v="Vacant Residential"/>
    <s v="19"/>
    <s v="18S"/>
    <s v="18E"/>
    <s v="3.0 TO 5.0 ACRES MED"/>
    <x v="1"/>
    <n v="120000"/>
    <n v="2.75"/>
    <s v="0000"/>
    <n v="2441"/>
    <s v="N"/>
    <x v="190"/>
    <s v="DR"/>
    <m/>
    <s v="BEVERLY HILLS"/>
    <m/>
    <s v="PINE RIDGE UNIT 2 PB 8 PG 37 LOT 3 BLK 178"/>
    <n v="28100"/>
    <n v="28100"/>
    <n v="0"/>
    <n v="28100"/>
    <n v="28100"/>
    <x v="1"/>
    <x v="23"/>
    <m/>
    <m/>
    <m/>
    <x v="2"/>
    <m/>
    <m/>
    <x v="6"/>
    <x v="2"/>
    <x v="2"/>
    <m/>
    <m/>
    <m/>
    <x v="2"/>
    <x v="1"/>
    <n v="0"/>
    <m/>
    <m/>
    <m/>
    <m/>
    <s v="WYNNE JOSEPHINE &amp; WILLIAM"/>
    <m/>
    <s v="NIEVWE BLARICUMMER WEG 36"/>
    <s v=" 1272 RL NETHERLANDS"/>
  </r>
  <r>
    <x v="4484"/>
    <s v="18E17S320020  01800 0010"/>
    <s v="7492"/>
    <s v="PINE RIDGE UNIT 2"/>
    <s v="0000"/>
    <s v="Vacant Residential"/>
    <s v="19"/>
    <s v="18S"/>
    <s v="18E"/>
    <s v="3.0 TO 5.0 ACRES MED"/>
    <x v="1"/>
    <n v="153305"/>
    <n v="3.52"/>
    <s v="0000"/>
    <n v="2995"/>
    <s v="N"/>
    <x v="202"/>
    <s v="DR"/>
    <m/>
    <s v="BEVERLY HILLS"/>
    <m/>
    <s v="PINE RIDGE UNIT 2 PB 8 PG 37 LOT 1 BLK 180 "/>
    <n v="35900"/>
    <n v="35900"/>
    <n v="0"/>
    <n v="35900"/>
    <n v="35900"/>
    <x v="1"/>
    <x v="272"/>
    <n v="45000"/>
    <n v="1694"/>
    <n v="2376"/>
    <x v="1"/>
    <s v="WARRANTY DEED"/>
    <m/>
    <x v="6"/>
    <x v="2"/>
    <x v="2"/>
    <m/>
    <m/>
    <m/>
    <x v="2"/>
    <x v="1"/>
    <n v="0"/>
    <m/>
    <m/>
    <m/>
    <m/>
    <s v="RAIDO KENNETH &amp; CAROL"/>
    <m/>
    <s v="128 42ND ST"/>
    <s v="SEA ILSE CITY NJ 08243"/>
  </r>
  <r>
    <x v="4485"/>
    <s v="18E17S320020  01800 0020"/>
    <s v="7492"/>
    <s v="PINE RIDGE UNIT 2"/>
    <s v="0000"/>
    <s v="Vacant Residential"/>
    <s v="19"/>
    <s v="18S"/>
    <s v="18E"/>
    <s v="3.0 TO 5.0 ACRES MED"/>
    <x v="1"/>
    <n v="120000"/>
    <n v="2.75"/>
    <s v="0000"/>
    <n v="2923"/>
    <s v="N"/>
    <x v="202"/>
    <s v="DR"/>
    <m/>
    <s v="BEVERLY HILLS"/>
    <m/>
    <s v="PINE RIDGE UNIT 2 PB 8 PG 37 LOT 2 BLK 180"/>
    <n v="28100"/>
    <n v="28100"/>
    <n v="0"/>
    <n v="28100"/>
    <n v="28100"/>
    <x v="1"/>
    <x v="580"/>
    <n v="47900"/>
    <n v="3097"/>
    <n v="1952"/>
    <x v="1"/>
    <s v="WARRANTY DEED"/>
    <m/>
    <x v="6"/>
    <x v="2"/>
    <x v="2"/>
    <m/>
    <m/>
    <m/>
    <x v="2"/>
    <x v="1"/>
    <n v="0"/>
    <m/>
    <m/>
    <m/>
    <m/>
    <s v="CALABRO JOSEPH ROBERT"/>
    <s v="CALABRO SARAH MARIE"/>
    <s v="3472 W BLOSSOM DR"/>
    <s v="BEVERLY HILLS FL 34465"/>
  </r>
  <r>
    <x v="4486"/>
    <s v="18E17S320020  01800 0070"/>
    <s v="7492"/>
    <s v="PINE RIDGE UNIT 2"/>
    <s v="0000"/>
    <s v="Vacant Residential"/>
    <s v="19"/>
    <s v="18S"/>
    <s v="18E"/>
    <s v="3.0 TO 5.0 ACRES MED"/>
    <x v="1"/>
    <n v="119866"/>
    <n v="2.75"/>
    <s v="0000"/>
    <n v="2639"/>
    <s v="N"/>
    <x v="202"/>
    <s v="DR"/>
    <m/>
    <s v="BEVERLY HILLS"/>
    <m/>
    <s v="PINE RIDGE UNIT 2 PB 8 PG 37 LOT 7 BLK 180 "/>
    <n v="28070"/>
    <n v="28070"/>
    <n v="0"/>
    <n v="28070"/>
    <n v="28070"/>
    <x v="1"/>
    <x v="8"/>
    <n v="40200"/>
    <n v="1120"/>
    <n v="34"/>
    <x v="1"/>
    <s v="FROM DEVELOPERS"/>
    <m/>
    <x v="6"/>
    <x v="2"/>
    <x v="2"/>
    <m/>
    <m/>
    <m/>
    <x v="2"/>
    <x v="1"/>
    <n v="0"/>
    <m/>
    <m/>
    <m/>
    <m/>
    <s v="DAWIS RAUL C &amp; VIRGINIA L TRUSTEES"/>
    <m/>
    <s v="84 GERMAINE PL"/>
    <s v="SCHAWMBURG IL 60173"/>
  </r>
  <r>
    <x v="4487"/>
    <s v="18E17S320020  01810 0040"/>
    <s v="7492"/>
    <s v="PINE RIDGE UNIT 2"/>
    <s v="0100"/>
    <s v="Single Family Residential"/>
    <s v="18"/>
    <s v="18S"/>
    <s v="18E"/>
    <s v="3.0 TO 5.0 ACRES MED"/>
    <x v="0"/>
    <n v="143246"/>
    <n v="3.29"/>
    <s v="0000"/>
    <n v="3064"/>
    <s v="N"/>
    <x v="190"/>
    <s v="DR"/>
    <m/>
    <s v="BEVERLY HILLS"/>
    <m/>
    <s v="PINE RIDGE UNIT 2 PB 8 PG 37 LOT 4 BLK 181"/>
    <n v="257251"/>
    <n v="33540"/>
    <n v="223711"/>
    <n v="211350"/>
    <n v="186350"/>
    <x v="0"/>
    <x v="1258"/>
    <n v="285000"/>
    <n v="2788"/>
    <n v="1939"/>
    <x v="0"/>
    <s v="WARRANTY DEED"/>
    <n v="1"/>
    <x v="23"/>
    <x v="1"/>
    <x v="0"/>
    <m/>
    <n v="2302"/>
    <n v="32"/>
    <x v="1"/>
    <x v="0"/>
    <n v="3839"/>
    <m/>
    <m/>
    <m/>
    <m/>
    <s v="YANDELL VAN C"/>
    <s v="YANDELL MARJORIE O"/>
    <s v="3064 N SHERIFF DR"/>
    <s v="BEVERLY HILLS FL 34465"/>
  </r>
  <r>
    <x v="4488"/>
    <s v="18E17S320020  01810 0090"/>
    <s v="7492"/>
    <s v="PINE RIDGE UNIT 2"/>
    <s v="0100"/>
    <s v="Single Family Residential"/>
    <s v="19"/>
    <s v="18S"/>
    <s v="18E"/>
    <s v="3.0 TO 5.0 ACRES MED"/>
    <x v="0"/>
    <n v="123082"/>
    <n v="2.83"/>
    <s v="0000"/>
    <n v="2756"/>
    <s v="N"/>
    <x v="202"/>
    <s v="DR"/>
    <m/>
    <s v="BEVERLY HILLS"/>
    <m/>
    <s v="PINE RIDGE UNIT 2 PB 8 PG 37 LOT 9 BLK 181"/>
    <n v="298237"/>
    <n v="28820"/>
    <n v="269417"/>
    <n v="243216"/>
    <n v="217716"/>
    <x v="1"/>
    <x v="67"/>
    <n v="34500"/>
    <n v="939"/>
    <n v="1677"/>
    <x v="1"/>
    <s v="FROM DEVELOPERS"/>
    <n v="1"/>
    <x v="20"/>
    <x v="1"/>
    <x v="0"/>
    <m/>
    <n v="2405"/>
    <n v="32"/>
    <x v="0"/>
    <x v="0"/>
    <n v="3570"/>
    <m/>
    <m/>
    <m/>
    <m/>
    <s v="HAZZARD CYNTHIA L"/>
    <m/>
    <s v="1105 MAIKAI DR"/>
    <s v="MERRITT ISLAND FL 32953"/>
  </r>
  <r>
    <x v="4489"/>
    <s v="18E17S320020  01710 0070"/>
    <s v="7492"/>
    <s v="PINE RIDGE UNIT 2"/>
    <s v="0000"/>
    <s v="Vacant Residential"/>
    <s v="18"/>
    <s v="18S"/>
    <s v="18E"/>
    <s v="3.0 TO 5.0 ACRES MED"/>
    <x v="1"/>
    <n v="124000"/>
    <n v="2.85"/>
    <s v="0000"/>
    <n v="6291"/>
    <s v="W"/>
    <x v="11"/>
    <s v="BLVD"/>
    <m/>
    <s v="BEVERLY HILLS"/>
    <m/>
    <s v="PINE RIDGE UNIT 2 PB 8 PG 37 LOT 7 BLK 171 "/>
    <n v="29040"/>
    <n v="29040"/>
    <n v="0"/>
    <n v="29040"/>
    <n v="29040"/>
    <x v="1"/>
    <x v="415"/>
    <n v="180000"/>
    <n v="1948"/>
    <n v="1"/>
    <x v="1"/>
    <s v="WARRANTY DEED"/>
    <m/>
    <x v="6"/>
    <x v="2"/>
    <x v="2"/>
    <m/>
    <m/>
    <m/>
    <x v="2"/>
    <x v="1"/>
    <n v="0"/>
    <m/>
    <m/>
    <m/>
    <m/>
    <s v="PATEL RAKESH &amp; JITKSHA"/>
    <m/>
    <s v="10 PENNSYLVANIA ST"/>
    <s v="BEVERLY HILLS FL 34465"/>
  </r>
  <r>
    <x v="4490"/>
    <s v="18E17S320020  01720 0030"/>
    <s v="7492"/>
    <s v="PINE RIDGE UNIT 2"/>
    <s v="0100"/>
    <s v="Single Family Residential"/>
    <s v="18"/>
    <s v="18S"/>
    <s v="18E"/>
    <s v="3.0 TO 5.0 ACRES MED"/>
    <x v="0"/>
    <n v="135108"/>
    <n v="3.1"/>
    <s v="0000"/>
    <n v="6315"/>
    <s v="W"/>
    <x v="11"/>
    <s v="BLVD"/>
    <m/>
    <s v="BEVERLY HILLS"/>
    <m/>
    <s v="PINE RIDGE UNIT 2 PB 8 PG 37 LOT 3 BLK 172"/>
    <n v="221172"/>
    <n v="31640"/>
    <n v="189532"/>
    <n v="221172"/>
    <n v="221172"/>
    <x v="1"/>
    <x v="1343"/>
    <n v="250000"/>
    <n v="2674"/>
    <n v="175"/>
    <x v="0"/>
    <s v="WARRANTY DEED"/>
    <n v="1"/>
    <x v="20"/>
    <x v="3"/>
    <x v="0"/>
    <m/>
    <n v="1740"/>
    <n v="32"/>
    <x v="0"/>
    <x v="0"/>
    <n v="2591"/>
    <m/>
    <m/>
    <m/>
    <m/>
    <s v="CARBONARA STEPHEN P"/>
    <s v="CARBONARA CONSTANCE J"/>
    <s v="6315 W PINE RIDGE BLVD"/>
    <s v="BEVERLY HILLS FL 34465"/>
  </r>
  <r>
    <x v="4491"/>
    <s v="18E17S320020  01720 0060"/>
    <s v="7492"/>
    <s v="PINE RIDGE UNIT 2"/>
    <s v="0100"/>
    <s v="Single Family Residential"/>
    <s v="18"/>
    <s v="18S"/>
    <s v="18E"/>
    <s v="3.0 TO 5.0 ACRES MED"/>
    <x v="0"/>
    <n v="119866"/>
    <n v="2.75"/>
    <s v="0000"/>
    <n v="3205"/>
    <s v="N"/>
    <x v="206"/>
    <s v="WAY"/>
    <m/>
    <s v="BEVERLY HILLS"/>
    <m/>
    <s v="PINE RIDGE UNIT 2 PB 8 PG 37 LOT 6 BLK 172"/>
    <n v="260888"/>
    <n v="28070"/>
    <n v="232818"/>
    <n v="196573"/>
    <n v="171573"/>
    <x v="0"/>
    <x v="88"/>
    <n v="21000"/>
    <n v="1253"/>
    <n v="831"/>
    <x v="1"/>
    <s v="WARRANTY DEED"/>
    <n v="1"/>
    <x v="11"/>
    <x v="0"/>
    <x v="1"/>
    <m/>
    <n v="2671"/>
    <n v="32"/>
    <x v="0"/>
    <x v="0"/>
    <n v="3560"/>
    <m/>
    <m/>
    <m/>
    <m/>
    <s v="BALLARD MICHAEL D"/>
    <m/>
    <s v="3205 N RENO WAY"/>
    <s v="BEVERLY HILLS FL 34465 4653"/>
  </r>
  <r>
    <x v="4492"/>
    <s v="18E17S320020  01740 0090"/>
    <s v="7492"/>
    <s v="PINE RIDGE UNIT 2"/>
    <s v="0000"/>
    <s v="Vacant Residential"/>
    <s v="19"/>
    <s v="18S"/>
    <s v="18E"/>
    <s v="3.0 TO 5.0 ACRES MED"/>
    <x v="1"/>
    <n v="129900"/>
    <n v="2.98"/>
    <s v="0000"/>
    <n v="2855"/>
    <s v="N"/>
    <x v="195"/>
    <s v="DR"/>
    <m/>
    <s v="BEVERLY HILLS"/>
    <m/>
    <s v="PINE RIDGE UNIT 2 PB 8 PG 37 LOT 9 BLK 174"/>
    <n v="30420"/>
    <n v="30420"/>
    <n v="0"/>
    <n v="30420"/>
    <n v="30420"/>
    <x v="1"/>
    <x v="866"/>
    <n v="30000"/>
    <n v="1434"/>
    <n v="2236"/>
    <x v="1"/>
    <s v="FROM DEVELOPERS"/>
    <m/>
    <x v="6"/>
    <x v="2"/>
    <x v="2"/>
    <m/>
    <m/>
    <m/>
    <x v="2"/>
    <x v="1"/>
    <n v="0"/>
    <m/>
    <m/>
    <m/>
    <m/>
    <s v="ALFECHE LEONILO"/>
    <s v="ALFECHE CONCEPCION"/>
    <s v="43956 STONEBRIDGE DR"/>
    <s v="BELLEVILLE MI 48111"/>
  </r>
  <r>
    <x v="4493"/>
    <s v="18E17S320020  01760 0050"/>
    <s v="7492"/>
    <s v="PINE RIDGE UNIT 2"/>
    <s v="0100"/>
    <s v="Single Family Residential"/>
    <s v="19"/>
    <s v="18S"/>
    <s v="18E"/>
    <s v="3.0 TO 5.0 ACRES MED"/>
    <x v="0"/>
    <n v="119866"/>
    <n v="2.75"/>
    <s v="0000"/>
    <n v="2205"/>
    <s v="N"/>
    <x v="190"/>
    <s v="DR"/>
    <m/>
    <s v="BEVERLY HILLS"/>
    <m/>
    <s v="PINE RIDGE UNIT 2 PB 8 PG 37 LOT 5 BLK 176"/>
    <n v="220483"/>
    <n v="28070"/>
    <n v="192413"/>
    <n v="220483"/>
    <n v="220483"/>
    <x v="1"/>
    <x v="1344"/>
    <n v="145900"/>
    <n v="2990"/>
    <n v="1370"/>
    <x v="1"/>
    <s v="SAME FAMILY/DEED FOL"/>
    <n v="1"/>
    <x v="41"/>
    <x v="1"/>
    <x v="0"/>
    <n v="1"/>
    <n v="1713"/>
    <n v="32"/>
    <x v="1"/>
    <x v="0"/>
    <n v="2524"/>
    <m/>
    <m/>
    <m/>
    <m/>
    <s v="BRIZUELA EUGENIO V"/>
    <s v="BRIZUELA LESLIE"/>
    <s v="2205 N SHERIFF DR"/>
    <s v="BEVERLY HILLS FL 34465"/>
  </r>
  <r>
    <x v="4494"/>
    <s v="18E17S320020  01780 0050"/>
    <s v="7492"/>
    <s v="PINE RIDGE UNIT 2"/>
    <s v="0100"/>
    <s v="Single Family Residential"/>
    <s v="19"/>
    <s v="18S"/>
    <s v="18E"/>
    <s v="3.0 TO 5.0 ACRES MED"/>
    <x v="0"/>
    <n v="120000"/>
    <n v="2.75"/>
    <s v="0000"/>
    <n v="2335"/>
    <s v="N"/>
    <x v="190"/>
    <s v="DR"/>
    <m/>
    <s v="BEVERLY HILLS"/>
    <m/>
    <s v="PINE RIDGE UNIT 2 PB 8 PG 37 LOT 5 BLK 178"/>
    <n v="238282"/>
    <n v="28100"/>
    <n v="210182"/>
    <n v="190551"/>
    <n v="165551"/>
    <x v="0"/>
    <x v="233"/>
    <n v="28000"/>
    <n v="2624"/>
    <n v="22"/>
    <x v="1"/>
    <s v="WARRANTY DEED"/>
    <n v="1"/>
    <x v="28"/>
    <x v="1"/>
    <x v="0"/>
    <m/>
    <n v="2034"/>
    <n v="32"/>
    <x v="0"/>
    <x v="0"/>
    <n v="2641"/>
    <m/>
    <m/>
    <m/>
    <m/>
    <s v="BARMAN BRUCE G"/>
    <s v="BARMAN  MAUREEN A"/>
    <s v="2335 N SHERIFF DR"/>
    <s v="BEVERLY HILLS FL 34465"/>
  </r>
  <r>
    <x v="4495"/>
    <s v="18E17S320020  01800 0090"/>
    <s v="7492"/>
    <s v="PINE RIDGE UNIT 2"/>
    <s v="0100"/>
    <s v="Single Family Residential"/>
    <s v="19"/>
    <s v="18S"/>
    <s v="18E"/>
    <s v="3.0 TO 5.0 ACRES MED"/>
    <x v="0"/>
    <n v="120000"/>
    <n v="2.75"/>
    <s v="0000"/>
    <n v="2692"/>
    <s v="N"/>
    <x v="190"/>
    <s v="DR"/>
    <m/>
    <s v="BEVERLY HILLS"/>
    <m/>
    <s v="PINE RIDGE UNIT 2 PB 8 PG 37 LOT 9 BLK 180"/>
    <n v="311178"/>
    <n v="28100"/>
    <n v="283078"/>
    <n v="311178"/>
    <n v="286178"/>
    <x v="0"/>
    <x v="989"/>
    <n v="380000"/>
    <n v="2971"/>
    <n v="976"/>
    <x v="0"/>
    <s v="WARRANTY DEED"/>
    <n v="1"/>
    <x v="29"/>
    <x v="1"/>
    <x v="1"/>
    <m/>
    <n v="2479"/>
    <n v="32"/>
    <x v="1"/>
    <x v="0"/>
    <n v="3661"/>
    <m/>
    <m/>
    <m/>
    <m/>
    <s v="BUTTERFIELD ROGER P"/>
    <s v="BUTTERFIELD JULIA M"/>
    <s v="2692 N SHERIFF DR"/>
    <s v="BEVERLY HILLS FL 34465 5609"/>
  </r>
  <r>
    <x v="4496"/>
    <s v="18E17S320020  01830 0110"/>
    <s v="7492"/>
    <s v="PINE RIDGE UNIT 2"/>
    <s v="0000"/>
    <s v="Vacant Residential"/>
    <s v="19"/>
    <s v="18S"/>
    <s v="18E"/>
    <s v="3.0 TO 5.0 ACRES MED"/>
    <x v="1"/>
    <n v="120000"/>
    <n v="2.75"/>
    <s v="0000"/>
    <n v="2199"/>
    <s v="N"/>
    <x v="202"/>
    <s v="DR"/>
    <m/>
    <s v="BEVERLY HILLS"/>
    <m/>
    <s v="PINE RIDGE UNIT 2 PB 8 PG 37 LOT 11 BLK 183"/>
    <n v="28100"/>
    <n v="28100"/>
    <n v="0"/>
    <n v="28100"/>
    <n v="28100"/>
    <x v="1"/>
    <x v="264"/>
    <n v="34500"/>
    <n v="1241"/>
    <n v="93"/>
    <x v="1"/>
    <s v="FROM DEVELOPERS"/>
    <m/>
    <x v="6"/>
    <x v="2"/>
    <x v="2"/>
    <m/>
    <m/>
    <m/>
    <x v="2"/>
    <x v="1"/>
    <n v="0"/>
    <m/>
    <m/>
    <m/>
    <m/>
    <s v="ISMAIL ENCIK ABDUL RAHIM BIN"/>
    <m/>
    <s v="A 11 3 1 DESA RESIDENCE"/>
    <s v="KUALA LUMPUR 58100 MALAYSIA"/>
  </r>
  <r>
    <x v="4497"/>
    <s v="18E17S320020  01690 0110"/>
    <s v="7492"/>
    <s v="PINE RIDGE UNIT 2"/>
    <s v="0100"/>
    <s v="Single Family Residential"/>
    <s v="13"/>
    <s v="18S"/>
    <s v="17E"/>
    <s v="3.0 TO 5.0 ACRES MED"/>
    <x v="0"/>
    <n v="120000"/>
    <n v="2.75"/>
    <s v="0000"/>
    <n v="3197"/>
    <s v="N"/>
    <x v="190"/>
    <s v="DR"/>
    <m/>
    <s v="BEVERLY HILLS"/>
    <m/>
    <s v="PINE RIDGE UNIT 2 PB 8 PG 37 LOT 11 BLK 169"/>
    <n v="245549"/>
    <n v="28100"/>
    <n v="217449"/>
    <n v="202570"/>
    <n v="177570"/>
    <x v="0"/>
    <x v="15"/>
    <n v="237500"/>
    <n v="2635"/>
    <n v="1218"/>
    <x v="0"/>
    <s v="WARRANTY DEED"/>
    <n v="1"/>
    <x v="11"/>
    <x v="1"/>
    <x v="0"/>
    <m/>
    <n v="2384"/>
    <n v="32"/>
    <x v="0"/>
    <x v="0"/>
    <n v="3424"/>
    <m/>
    <m/>
    <m/>
    <m/>
    <s v="CONNELL NEAL P"/>
    <s v="ROTH LORI"/>
    <s v="3197 N SHERIFF DR"/>
    <s v="BEVERLY HILLS FL 34465"/>
  </r>
  <r>
    <x v="4498"/>
    <s v="18E17S320020  01690 0120"/>
    <s v="7492"/>
    <s v="PINE RIDGE UNIT 2"/>
    <s v="0000"/>
    <s v="Vacant Residential"/>
    <s v="13"/>
    <s v="18S"/>
    <s v="17E"/>
    <s v="3.0 TO 5.0 ACRES MED"/>
    <x v="1"/>
    <n v="120000"/>
    <n v="2.75"/>
    <s v="0000"/>
    <n v="3185"/>
    <s v="N"/>
    <x v="190"/>
    <s v="DR"/>
    <m/>
    <s v="BEVERLY HILLS"/>
    <m/>
    <s v="PINE RIDGE UNIT 2 PB 8 PG 37 LOT 12 BLK 169"/>
    <n v="28100"/>
    <n v="28100"/>
    <n v="0"/>
    <n v="28100"/>
    <n v="28100"/>
    <x v="1"/>
    <x v="1345"/>
    <n v="22000"/>
    <n v="2801"/>
    <n v="1344"/>
    <x v="1"/>
    <s v="WARRANTY DEED"/>
    <m/>
    <x v="6"/>
    <x v="2"/>
    <x v="2"/>
    <m/>
    <m/>
    <m/>
    <x v="2"/>
    <x v="1"/>
    <n v="0"/>
    <m/>
    <m/>
    <m/>
    <m/>
    <s v="ROTH NANCY"/>
    <m/>
    <s v="5601 RIVERDALE AVE"/>
    <s v="BRONX NY 10471"/>
  </r>
  <r>
    <x v="4499"/>
    <s v="18E17S320020  01700 0040"/>
    <s v="7492"/>
    <s v="PINE RIDGE UNIT 2"/>
    <s v="0000"/>
    <s v="Vacant Residential"/>
    <s v="13"/>
    <s v="18S"/>
    <s v="17E"/>
    <s v="3.0 TO 5.0 ACRES MED"/>
    <x v="1"/>
    <n v="119998"/>
    <n v="2.75"/>
    <s v="0000"/>
    <n v="3370"/>
    <s v="N"/>
    <x v="195"/>
    <s v="DR"/>
    <m/>
    <s v="BEVERLY HILLS"/>
    <m/>
    <s v="PINE RIDGE UNIT 2 PB 8 PG 37 LOT 4 BLK 170"/>
    <n v="28100"/>
    <n v="28100"/>
    <n v="0"/>
    <n v="28100"/>
    <n v="28100"/>
    <x v="1"/>
    <x v="812"/>
    <n v="68000"/>
    <n v="3131"/>
    <n v="339"/>
    <x v="1"/>
    <s v="WARRANTY DEED"/>
    <m/>
    <x v="6"/>
    <x v="2"/>
    <x v="2"/>
    <m/>
    <m/>
    <m/>
    <x v="2"/>
    <x v="1"/>
    <n v="0"/>
    <m/>
    <m/>
    <m/>
    <m/>
    <s v="GOLDSTONE ALBERT"/>
    <s v="GUTSKA PETER"/>
    <s v="22 CHAPIN RD"/>
    <s v="COLEBROOK CT 06021"/>
  </r>
  <r>
    <x v="4500"/>
    <s v="18E17S320020  01710 0010"/>
    <s v="7492"/>
    <s v="PINE RIDGE UNIT 2"/>
    <s v="0100"/>
    <s v="Single Family Residential"/>
    <s v="13"/>
    <s v="18S"/>
    <s v="17E"/>
    <s v="3.0 TO 5.0 ACRES MED"/>
    <x v="0"/>
    <n v="136700"/>
    <n v="3.14"/>
    <s v="0000"/>
    <n v="6259"/>
    <s v="W"/>
    <x v="11"/>
    <s v="BLVD"/>
    <m/>
    <s v="BEVERLY HILLS"/>
    <m/>
    <s v="PINE RIDGE UNIT 2 PB 8 PG 37 LOT 1 BLK 171"/>
    <n v="268267"/>
    <n v="32010"/>
    <n v="236257"/>
    <n v="216626"/>
    <n v="191626"/>
    <x v="0"/>
    <x v="1346"/>
    <n v="299500"/>
    <n v="3050"/>
    <n v="45"/>
    <x v="0"/>
    <s v="WARRANTY DEED"/>
    <n v="1"/>
    <x v="21"/>
    <x v="1"/>
    <x v="0"/>
    <m/>
    <n v="2582"/>
    <n v="32"/>
    <x v="0"/>
    <x v="0"/>
    <n v="4301"/>
    <m/>
    <m/>
    <m/>
    <m/>
    <s v="CROWE DONALD W III"/>
    <m/>
    <s v="6259 W PINE RIDGE BLVD"/>
    <s v="BEVERLY HILLS FL 34465"/>
  </r>
  <r>
    <x v="4501"/>
    <s v="18E17S320020  01710 0040"/>
    <s v="7492"/>
    <s v="PINE RIDGE UNIT 2"/>
    <s v="0100"/>
    <s v="Single Family Residential"/>
    <s v="18"/>
    <s v="18S"/>
    <s v="18E"/>
    <s v="3.0 TO 5.0 ACRES MED"/>
    <x v="0"/>
    <n v="124000"/>
    <n v="2.85"/>
    <s v="0000"/>
    <n v="6277"/>
    <s v="W"/>
    <x v="11"/>
    <s v="BLVD"/>
    <m/>
    <s v="BEVERLY HILLS"/>
    <m/>
    <s v="PINE RIDGE UNIT 2 PB 8 PG 37 LOT 4 BLK 171"/>
    <n v="265244"/>
    <n v="29040"/>
    <n v="236204"/>
    <n v="265244"/>
    <n v="265244"/>
    <x v="1"/>
    <x v="742"/>
    <n v="225000"/>
    <n v="2228"/>
    <n v="1380"/>
    <x v="0"/>
    <s v="WARRANTY DEED"/>
    <n v="1"/>
    <x v="10"/>
    <x v="0"/>
    <x v="1"/>
    <m/>
    <n v="2669"/>
    <n v="32"/>
    <x v="0"/>
    <x v="0"/>
    <n v="3587"/>
    <m/>
    <m/>
    <m/>
    <m/>
    <s v="LONG VICHITH"/>
    <s v="LONG SILADA"/>
    <s v="4811 W PINE RIDGE BLVD"/>
    <s v="BEVERLY HILLS FL 34465"/>
  </r>
  <r>
    <x v="4502"/>
    <s v="18E17S320020  01720 0010"/>
    <s v="7492"/>
    <s v="PINE RIDGE UNIT 2"/>
    <s v="0000"/>
    <s v="Vacant Residential"/>
    <s v="18"/>
    <s v="18S"/>
    <s v="18E"/>
    <s v="3.0 TO 5.0 ACRES MED"/>
    <x v="1"/>
    <n v="119866"/>
    <n v="2.75"/>
    <s v="0000"/>
    <n v="3299"/>
    <s v="N"/>
    <x v="206"/>
    <s v="WAY"/>
    <m/>
    <s v="BEVERLY HILLS"/>
    <m/>
    <s v="PINE RIDGE UNIT 2 PB 8 PG 37 LOT 1 BLK 172"/>
    <n v="28070"/>
    <n v="28070"/>
    <n v="0"/>
    <n v="28070"/>
    <n v="28070"/>
    <x v="1"/>
    <x v="23"/>
    <m/>
    <m/>
    <m/>
    <x v="2"/>
    <m/>
    <m/>
    <x v="6"/>
    <x v="2"/>
    <x v="2"/>
    <m/>
    <m/>
    <m/>
    <x v="2"/>
    <x v="1"/>
    <n v="0"/>
    <m/>
    <m/>
    <m/>
    <m/>
    <s v="SEAH SIEW PENG &amp; LIAN HONG"/>
    <m/>
    <s v="124 TANJONG RHU RD   NR 04 01"/>
    <s v=" 436916 SINGAPORE"/>
  </r>
  <r>
    <x v="4503"/>
    <s v="18E17S320020  01730 0030"/>
    <s v="7492"/>
    <s v="PINE RIDGE UNIT 2"/>
    <s v="0000"/>
    <s v="Vacant Residential"/>
    <s v="18"/>
    <s v="18S"/>
    <s v="18E"/>
    <s v="3.0 TO 5.0 ACRES MED"/>
    <x v="1"/>
    <n v="129461"/>
    <n v="2.97"/>
    <s v="0000"/>
    <n v="6343"/>
    <s v="W"/>
    <x v="11"/>
    <s v="BLVD"/>
    <m/>
    <s v="BEVERLY HILLS"/>
    <m/>
    <s v="PINE RIDGE UNIT 2 PB 8 PG 37 LOT 3 BLK 173"/>
    <n v="30310"/>
    <n v="30310"/>
    <n v="0"/>
    <n v="30310"/>
    <n v="30310"/>
    <x v="1"/>
    <x v="456"/>
    <n v="36000"/>
    <n v="1363"/>
    <n v="1377"/>
    <x v="1"/>
    <s v="FROM DEVELOPERS"/>
    <m/>
    <x v="6"/>
    <x v="2"/>
    <x v="2"/>
    <m/>
    <m/>
    <m/>
    <x v="2"/>
    <x v="1"/>
    <n v="0"/>
    <m/>
    <m/>
    <m/>
    <m/>
    <s v="YIP ROSERINA"/>
    <m/>
    <s v="17548 KARLI LN"/>
    <s v="ORLAND PARK IL 60467 8562"/>
  </r>
  <r>
    <x v="4504"/>
    <s v="18E17S320020  01740 0010"/>
    <s v="7492"/>
    <s v="PINE RIDGE UNIT 2"/>
    <s v="0000"/>
    <s v="Vacant Residential"/>
    <s v="18"/>
    <s v="18S"/>
    <s v="18E"/>
    <s v="3.0 TO 5.0 ACRES MED"/>
    <x v="1"/>
    <n v="131023"/>
    <n v="3.01"/>
    <s v="0000"/>
    <n v="3076"/>
    <s v="N"/>
    <x v="195"/>
    <s v="DR"/>
    <m/>
    <s v="BEVERLY HILLS"/>
    <m/>
    <s v="PINE RIDGE UNIT 2 PB 8 PG 37 LOT 1 BLK 174"/>
    <n v="30680"/>
    <n v="30680"/>
    <n v="0"/>
    <n v="30680"/>
    <n v="30680"/>
    <x v="1"/>
    <x v="405"/>
    <n v="18000"/>
    <n v="1141"/>
    <n v="344"/>
    <x v="1"/>
    <s v="WARRANTY DEED"/>
    <m/>
    <x v="6"/>
    <x v="2"/>
    <x v="2"/>
    <m/>
    <m/>
    <m/>
    <x v="2"/>
    <x v="1"/>
    <n v="0"/>
    <m/>
    <m/>
    <m/>
    <m/>
    <s v="MCGEE JOSIE RUTH"/>
    <s v="CUNNINGHAM ERLINDA"/>
    <s v="6775 FOX CREEK DR"/>
    <s v="CUMMINGS GA 30040"/>
  </r>
  <r>
    <x v="4505"/>
    <s v="18E17S320020  01760 0010"/>
    <s v="7492"/>
    <s v="PINE RIDGE UNIT 2"/>
    <s v="0000"/>
    <s v="Vacant Residential"/>
    <s v="19"/>
    <s v="18S"/>
    <s v="18E"/>
    <s v="3.0 TO 5.0 ACRES MED"/>
    <x v="1"/>
    <n v="119866"/>
    <n v="2.75"/>
    <s v="0000"/>
    <n v="5506"/>
    <s v="W"/>
    <x v="205"/>
    <s v="LN"/>
    <m/>
    <s v="BEVERLY HILLS"/>
    <m/>
    <s v="PINE RIDGE UNIT 2 PB 8 PG 37 LOT 1 BLK 176"/>
    <n v="28070"/>
    <n v="28070"/>
    <n v="0"/>
    <n v="28070"/>
    <n v="28070"/>
    <x v="1"/>
    <x v="362"/>
    <n v="20000"/>
    <n v="1324"/>
    <n v="1041"/>
    <x v="1"/>
    <s v="WARRANTY DEED"/>
    <m/>
    <x v="6"/>
    <x v="2"/>
    <x v="2"/>
    <m/>
    <m/>
    <m/>
    <x v="2"/>
    <x v="1"/>
    <n v="0"/>
    <m/>
    <m/>
    <m/>
    <m/>
    <s v="SANTIAGO PERLA R"/>
    <m/>
    <s v="PO BOX 388283"/>
    <s v="CHICAGO IL 60638 8283"/>
  </r>
  <r>
    <x v="4506"/>
    <s v="18E17S320020  01760 0040"/>
    <s v="7492"/>
    <s v="PINE RIDGE UNIT 2"/>
    <s v="0000"/>
    <s v="Vacant Residential"/>
    <s v="19"/>
    <s v="18S"/>
    <s v="18E"/>
    <s v="3.0 TO 5.0 ACRES MED"/>
    <x v="1"/>
    <n v="120000"/>
    <n v="2.75"/>
    <s v="0000"/>
    <n v="6449"/>
    <s v="W"/>
    <x v="11"/>
    <s v="BLVD"/>
    <m/>
    <s v="BEVERLY HILLS"/>
    <m/>
    <s v="PINE RIDGE UNIT 2 PB 8 PG 37 LOT 4 BLK 176 "/>
    <n v="28100"/>
    <n v="28100"/>
    <n v="0"/>
    <n v="28100"/>
    <n v="28100"/>
    <x v="1"/>
    <x v="300"/>
    <n v="30000"/>
    <n v="1846"/>
    <n v="1034"/>
    <x v="1"/>
    <s v="FROM DEVELOPERS"/>
    <m/>
    <x v="6"/>
    <x v="2"/>
    <x v="2"/>
    <m/>
    <m/>
    <m/>
    <x v="2"/>
    <x v="1"/>
    <n v="0"/>
    <m/>
    <m/>
    <m/>
    <m/>
    <s v="BRIZUELA EUGENIO V"/>
    <m/>
    <s v="1801 W DIVERSEY PKWY 3"/>
    <s v="CHICAGO IL 60614"/>
  </r>
  <r>
    <x v="4507"/>
    <s v="18E17S320020  01780 0010"/>
    <s v="7492"/>
    <s v="PINE RIDGE UNIT 2"/>
    <s v="0000"/>
    <s v="Vacant Residential"/>
    <s v="19"/>
    <s v="18S"/>
    <s v="18E"/>
    <s v="3.0 TO 5.0 ACRES MED"/>
    <x v="1"/>
    <n v="119866"/>
    <n v="2.75"/>
    <s v="0000"/>
    <n v="2565"/>
    <s v="N"/>
    <x v="190"/>
    <s v="DR"/>
    <m/>
    <s v="BEVERLY HILLS"/>
    <m/>
    <s v="PINE RIDGE UNIT 2 PB 8 PG 37 LOT 1 BLK 178"/>
    <n v="28070"/>
    <n v="28070"/>
    <n v="0"/>
    <n v="28070"/>
    <n v="28070"/>
    <x v="1"/>
    <x v="448"/>
    <n v="42000"/>
    <n v="3047"/>
    <n v="1986"/>
    <x v="1"/>
    <s v="WARRANTY DEED"/>
    <m/>
    <x v="6"/>
    <x v="2"/>
    <x v="2"/>
    <m/>
    <m/>
    <m/>
    <x v="2"/>
    <x v="1"/>
    <n v="0"/>
    <m/>
    <m/>
    <m/>
    <m/>
    <s v="HASLETT GEOFFREY J"/>
    <s v="HASLETT MELISSA C"/>
    <s v="4314 W MUSTANG BLVD"/>
    <s v="BEVERLY HILLS FL 34465"/>
  </r>
  <r>
    <x v="4508"/>
    <s v="18E17S320020  01790 0010"/>
    <s v="7492"/>
    <s v="PINE RIDGE UNIT 2"/>
    <s v="0000"/>
    <s v="Vacant Residential"/>
    <s v="19"/>
    <s v="18S"/>
    <s v="18E"/>
    <s v="3.0 TO 5.0 ACRES MED"/>
    <x v="1"/>
    <n v="119865"/>
    <n v="2.75"/>
    <s v="0000"/>
    <n v="2637"/>
    <s v="N"/>
    <x v="190"/>
    <s v="DR"/>
    <m/>
    <s v="BEVERLY HILLS"/>
    <m/>
    <s v="PINE RIDGE UNIT 2 PB 8 PG 37 LOT 1 BLK 179 "/>
    <n v="28070"/>
    <n v="28070"/>
    <n v="0"/>
    <n v="28070"/>
    <n v="28070"/>
    <x v="1"/>
    <x v="288"/>
    <n v="123500"/>
    <n v="1834"/>
    <n v="110"/>
    <x v="1"/>
    <s v="WARRANTY DEED"/>
    <m/>
    <x v="6"/>
    <x v="2"/>
    <x v="2"/>
    <m/>
    <m/>
    <m/>
    <x v="2"/>
    <x v="1"/>
    <n v="0"/>
    <m/>
    <m/>
    <m/>
    <m/>
    <s v="NATRILLO SANDRA TRUSTEE"/>
    <s v="SANDRA NATRILLO TRUST"/>
    <s v="11455 SEA GRASS CIR"/>
    <s v="BOCA RATON FL 33498"/>
  </r>
  <r>
    <x v="4509"/>
    <s v="18E17S320020  01800 0030"/>
    <s v="7492"/>
    <s v="PINE RIDGE UNIT 2"/>
    <s v="0100"/>
    <s v="Single Family Residential"/>
    <s v="19"/>
    <s v="18S"/>
    <s v="18E"/>
    <s v="3.0 TO 5.0 ACRES MED"/>
    <x v="0"/>
    <n v="120000"/>
    <n v="2.75"/>
    <s v="0000"/>
    <n v="2861"/>
    <s v="N"/>
    <x v="202"/>
    <s v="DR"/>
    <m/>
    <s v="BEVERLY HILLS"/>
    <m/>
    <s v="PINE RIDGE UNIT 2 PB 8 PG 37 LOT 3 BLK 180"/>
    <n v="273711"/>
    <n v="28100"/>
    <n v="245611"/>
    <n v="210900"/>
    <n v="185900"/>
    <x v="0"/>
    <x v="23"/>
    <m/>
    <m/>
    <m/>
    <x v="2"/>
    <m/>
    <n v="1"/>
    <x v="23"/>
    <x v="1"/>
    <x v="0"/>
    <m/>
    <n v="2604"/>
    <n v="32"/>
    <x v="0"/>
    <x v="0"/>
    <n v="3969"/>
    <m/>
    <m/>
    <m/>
    <m/>
    <s v="FINNMAN GEORGE A"/>
    <s v="FINNMAN BEVERLY A"/>
    <s v="2861 N STAMPEDE DR"/>
    <s v="BEVERLY HILLS FL 34465"/>
  </r>
  <r>
    <x v="4510"/>
    <s v="18E17S320020  01800 0050"/>
    <s v="7492"/>
    <s v="PINE RIDGE UNIT 2"/>
    <s v="0100"/>
    <s v="Single Family Residential"/>
    <s v="19"/>
    <s v="18S"/>
    <s v="18E"/>
    <s v="3.0 TO 5.0 ACRES MED"/>
    <x v="0"/>
    <n v="120001"/>
    <n v="2.75"/>
    <s v="0000"/>
    <n v="2755"/>
    <s v="N"/>
    <x v="202"/>
    <s v="DR"/>
    <m/>
    <s v="BEVERLY HILLS"/>
    <m/>
    <s v="PINE RIDGE UNIT 2 PB 8 PG 37 LOT 5 BLK 180"/>
    <n v="28100"/>
    <n v="28100"/>
    <n v="0"/>
    <n v="28100"/>
    <n v="28100"/>
    <x v="1"/>
    <x v="961"/>
    <n v="30000"/>
    <n v="2758"/>
    <n v="1845"/>
    <x v="1"/>
    <s v="WARRANTY DEED"/>
    <n v="1"/>
    <x v="31"/>
    <x v="0"/>
    <x v="1"/>
    <m/>
    <n v="3322"/>
    <n v="32"/>
    <x v="0"/>
    <x v="0"/>
    <n v="4645"/>
    <m/>
    <m/>
    <m/>
    <m/>
    <s v="SHARP DANIEL"/>
    <s v="SHARP KATY"/>
    <s v="2755 N STAMPEDE DR"/>
    <s v="BEVERLY HILLS FL 34465 4617"/>
  </r>
  <r>
    <x v="4511"/>
    <s v="18E17S320020  01830 0070"/>
    <s v="7492"/>
    <s v="PINE RIDGE UNIT 2"/>
    <s v="0000"/>
    <s v="Vacant Residential"/>
    <s v="19"/>
    <s v="18S"/>
    <s v="18E"/>
    <s v="3.0 TO 5.0 ACRES MED"/>
    <x v="1"/>
    <n v="171294"/>
    <n v="3.93"/>
    <s v="0000"/>
    <n v="2260"/>
    <s v="N"/>
    <x v="190"/>
    <s v="DR"/>
    <m/>
    <s v="BEVERLY HILLS"/>
    <m/>
    <s v="PINE RIDGE UNIT 2 PB 8 PG 37 LOT 7 BLK 183 "/>
    <n v="40110"/>
    <n v="40110"/>
    <n v="0"/>
    <n v="40110"/>
    <n v="40110"/>
    <x v="1"/>
    <x v="72"/>
    <n v="57000"/>
    <n v="1706"/>
    <n v="590"/>
    <x v="1"/>
    <s v="WARRANTY DEED"/>
    <m/>
    <x v="6"/>
    <x v="2"/>
    <x v="2"/>
    <m/>
    <m/>
    <m/>
    <x v="2"/>
    <x v="1"/>
    <n v="0"/>
    <m/>
    <m/>
    <m/>
    <m/>
    <s v="NELSON KEITH H &amp; SHIRLEY Y"/>
    <m/>
    <s v="9766 WOODLAND RUN"/>
    <s v="CORDOVA TN 38018"/>
  </r>
  <r>
    <x v="4512"/>
    <s v="18E17S320020  01850 0110"/>
    <s v="7492"/>
    <s v="PINE RIDGE UNIT 2"/>
    <s v="0000"/>
    <s v="Vacant Residential"/>
    <s v="19"/>
    <s v="18S"/>
    <s v="18E"/>
    <s v="3.0 TO 5.0 ACRES MED"/>
    <x v="1"/>
    <n v="119867"/>
    <n v="2.75"/>
    <s v="0000"/>
    <n v="2235"/>
    <s v="N"/>
    <x v="201"/>
    <s v="TER"/>
    <m/>
    <s v="BEVERLY HILLS"/>
    <m/>
    <s v="PINE RIDGE UNIT 2 PB 8 PG 37 LOT 11 BLK 185 "/>
    <n v="28070"/>
    <n v="28070"/>
    <n v="0"/>
    <n v="28070"/>
    <n v="28070"/>
    <x v="1"/>
    <x v="510"/>
    <n v="25000"/>
    <n v="1219"/>
    <n v="2079"/>
    <x v="1"/>
    <s v="FROM DEVELOPERS"/>
    <m/>
    <x v="6"/>
    <x v="2"/>
    <x v="2"/>
    <m/>
    <m/>
    <m/>
    <x v="2"/>
    <x v="1"/>
    <n v="0"/>
    <m/>
    <m/>
    <m/>
    <m/>
    <s v="CHUA CORAZON"/>
    <m/>
    <s v="82 E DORTON BLVD"/>
    <s v="STAFFORDSVILLE KY 41256"/>
  </r>
  <r>
    <x v="4513"/>
    <s v="18E17S320020  01900 0010"/>
    <s v="7492"/>
    <s v="PINE RIDGE UNIT 2"/>
    <s v="0000"/>
    <s v="Vacant Residential"/>
    <s v="19"/>
    <s v="18S"/>
    <s v="18E"/>
    <s v="3.0 TO 5.0 ACRES MED"/>
    <x v="1"/>
    <n v="128655"/>
    <n v="2.95"/>
    <s v="0000"/>
    <n v="5054"/>
    <s v="W"/>
    <x v="207"/>
    <s v="DR"/>
    <m/>
    <s v="BEVERLY HILLS"/>
    <m/>
    <s v="PINE RIDGE UNIT 2 PB 8 PG 37 LOT 1 BLK 190 "/>
    <n v="30130"/>
    <n v="30130"/>
    <n v="0"/>
    <n v="30130"/>
    <n v="30130"/>
    <x v="1"/>
    <x v="921"/>
    <n v="34200"/>
    <n v="890"/>
    <n v="801"/>
    <x v="1"/>
    <s v="UNDEFINED"/>
    <m/>
    <x v="6"/>
    <x v="2"/>
    <x v="2"/>
    <m/>
    <m/>
    <m/>
    <x v="2"/>
    <x v="1"/>
    <n v="0"/>
    <m/>
    <m/>
    <m/>
    <m/>
    <s v="TSAI TSUNG EN"/>
    <m/>
    <s v="13105 ANVIL PL"/>
    <s v="HERNDON VA 22071"/>
  </r>
  <r>
    <x v="4514"/>
    <s v="18E17S320020  01940 0040"/>
    <s v="7492"/>
    <s v="PINE RIDGE UNIT 2"/>
    <s v="0100"/>
    <s v="Single Family Residential"/>
    <s v="20"/>
    <s v="18S"/>
    <s v="18E"/>
    <s v="3.0 TO 5.0 ACRES MED"/>
    <x v="0"/>
    <n v="119999"/>
    <n v="2.75"/>
    <s v="0000"/>
    <n v="4190"/>
    <s v="W"/>
    <x v="208"/>
    <s v="ST"/>
    <m/>
    <s v="BEVERLY HILLS"/>
    <m/>
    <s v="PINE RIDGE UNIT 2 PB 8 PG 37 LOT 4 BLK 194"/>
    <n v="299154"/>
    <n v="28100"/>
    <n v="271054"/>
    <n v="245441"/>
    <n v="220441"/>
    <x v="0"/>
    <x v="193"/>
    <n v="250500"/>
    <n v="1659"/>
    <n v="2065"/>
    <x v="0"/>
    <s v="FROM DEVELOPERS"/>
    <n v="1"/>
    <x v="22"/>
    <x v="0"/>
    <x v="1"/>
    <m/>
    <n v="2589"/>
    <n v="32"/>
    <x v="0"/>
    <x v="0"/>
    <n v="3732"/>
    <m/>
    <m/>
    <m/>
    <m/>
    <s v="WATERS RANDALL A"/>
    <s v="WATERS DEBORAH M"/>
    <s v="4190 W RANGER ST"/>
    <s v="BEVERLY HILLS FL 34465"/>
  </r>
  <r>
    <x v="4515"/>
    <s v="18E17S320020  01980 0020"/>
    <s v="7492"/>
    <s v="PINE RIDGE UNIT 2"/>
    <s v="0100"/>
    <s v="Single Family Residential"/>
    <s v="19"/>
    <s v="18S"/>
    <s v="18E"/>
    <s v="3.0 TO 5.0 ACRES MED"/>
    <x v="0"/>
    <n v="138945"/>
    <n v="3.19"/>
    <s v="0000"/>
    <n v="5368"/>
    <s v="W"/>
    <x v="208"/>
    <s v="ST"/>
    <m/>
    <s v="BEVERLY HILLS"/>
    <m/>
    <s v="PINE RIDGE UNIT 2 PB 8 PG 37 LOT 2 BLK 198"/>
    <n v="262872"/>
    <n v="32530"/>
    <n v="230342"/>
    <n v="196614"/>
    <n v="171614"/>
    <x v="0"/>
    <x v="1347"/>
    <n v="272500"/>
    <n v="2586"/>
    <n v="1242"/>
    <x v="0"/>
    <s v="WARRANTY DEED"/>
    <n v="1"/>
    <x v="20"/>
    <x v="1"/>
    <x v="0"/>
    <m/>
    <n v="2005"/>
    <n v="32"/>
    <x v="0"/>
    <x v="0"/>
    <n v="3268"/>
    <m/>
    <m/>
    <m/>
    <m/>
    <s v="LAMB JAMES L JR"/>
    <s v="CAMERON PAUL ROESCH"/>
    <s v="5368 W RANGER ST"/>
    <s v="BEVERLY HILLS FL 34465"/>
  </r>
  <r>
    <x v="4516"/>
    <s v="18E17S320020  01980 0170"/>
    <s v="7492"/>
    <s v="PINE RIDGE UNIT 2"/>
    <s v="0000"/>
    <s v="Vacant Residential"/>
    <s v="20"/>
    <s v="18S"/>
    <s v="18E"/>
    <s v="3.0 TO 5.0 ACRES MED"/>
    <x v="1"/>
    <n v="119865"/>
    <n v="2.75"/>
    <s v="0000"/>
    <n v="4950"/>
    <s v="W"/>
    <x v="209"/>
    <s v="ST"/>
    <m/>
    <s v="BEVERLY HILLS"/>
    <m/>
    <s v="PINE RIDGE UNIT 2 PB 8 PG 37 LOT 17 BLK 198"/>
    <n v="28070"/>
    <n v="28070"/>
    <n v="0"/>
    <n v="28070"/>
    <n v="28070"/>
    <x v="1"/>
    <x v="1348"/>
    <n v="37000"/>
    <n v="3011"/>
    <n v="2345"/>
    <x v="1"/>
    <s v="WARRANTY DEED"/>
    <m/>
    <x v="6"/>
    <x v="2"/>
    <x v="2"/>
    <m/>
    <m/>
    <m/>
    <x v="2"/>
    <x v="1"/>
    <n v="0"/>
    <m/>
    <m/>
    <m/>
    <m/>
    <s v="SCHULTHEISS RAYMOND G JR"/>
    <s v="SCHULTHEISS DIANE M"/>
    <s v="6051 N MAHOGANY TER"/>
    <s v="BEVERLY HILLS FL 34465"/>
  </r>
  <r>
    <x v="4517"/>
    <s v="18E17S320020  01980 0270"/>
    <s v="7492"/>
    <s v="PINE RIDGE UNIT 2"/>
    <s v="0100"/>
    <s v="Single Family Residential"/>
    <s v="19"/>
    <s v="18S"/>
    <s v="18E"/>
    <s v="3.0 TO 5.0 ACRES MED"/>
    <x v="0"/>
    <n v="137055"/>
    <n v="3.15"/>
    <s v="0000"/>
    <n v="5353"/>
    <s v="W"/>
    <x v="207"/>
    <s v="DR"/>
    <m/>
    <s v="BEVERLY HILLS"/>
    <m/>
    <s v="PINE RIDGE UNIT 2 PB 8 PG 37 LOT 27 BLK 198"/>
    <n v="403863"/>
    <n v="32090"/>
    <n v="371773"/>
    <n v="403863"/>
    <n v="378863"/>
    <x v="0"/>
    <x v="1349"/>
    <n v="38000"/>
    <n v="2726"/>
    <n v="128"/>
    <x v="1"/>
    <s v="WARRANTY DEED"/>
    <n v="1"/>
    <x v="12"/>
    <x v="0"/>
    <x v="1"/>
    <n v="2"/>
    <n v="3436"/>
    <n v="32"/>
    <x v="0"/>
    <x v="0"/>
    <n v="4594"/>
    <m/>
    <m/>
    <m/>
    <m/>
    <s v="THORNSBERRY JOHN"/>
    <s v="THORNSBERRY LORI"/>
    <s v="5353 W DEPUTY DR"/>
    <s v="BEVERLY HILLS FL 34465"/>
  </r>
  <r>
    <x v="4518"/>
    <s v="18E17S320020  01990 0120"/>
    <s v="7492"/>
    <s v="PINE RIDGE UNIT 2"/>
    <s v="0100"/>
    <s v="Single Family Residential"/>
    <s v="19"/>
    <s v="18S"/>
    <s v="18E"/>
    <s v="3.0 TO 5.0 ACRES MED"/>
    <x v="0"/>
    <n v="120900"/>
    <n v="2.78"/>
    <s v="0000"/>
    <n v="5015"/>
    <s v="W"/>
    <x v="208"/>
    <s v="ST"/>
    <m/>
    <s v="BEVERLY HILLS"/>
    <m/>
    <s v="PINE RIDGE UNIT 2 PB 8 PG 37 LOT 12 BLK 199"/>
    <n v="228627"/>
    <n v="28310"/>
    <n v="200317"/>
    <n v="178650"/>
    <n v="153150"/>
    <x v="0"/>
    <x v="729"/>
    <n v="300000"/>
    <n v="3091"/>
    <n v="260"/>
    <x v="0"/>
    <s v="WARRANTY DEED"/>
    <n v="1"/>
    <x v="23"/>
    <x v="1"/>
    <x v="0"/>
    <m/>
    <n v="2061"/>
    <n v="32"/>
    <x v="0"/>
    <x v="0"/>
    <n v="2874"/>
    <m/>
    <m/>
    <m/>
    <m/>
    <s v="MILLER GEORGE E"/>
    <s v="MILLER KATHY A"/>
    <s v="5015 W RANGER ST"/>
    <s v="BEVERLY HILLS FL 34465"/>
  </r>
  <r>
    <x v="4519"/>
    <s v="18E17S320020  02010 0020"/>
    <s v="7492"/>
    <s v="PINE RIDGE UNIT 2"/>
    <s v="0100"/>
    <s v="Single Family Residential"/>
    <s v="19"/>
    <s v="18S"/>
    <s v="18E"/>
    <s v="3.0 TO 5.0 ACRES MED"/>
    <x v="0"/>
    <n v="268000"/>
    <n v="6.15"/>
    <s v="0000"/>
    <n v="5260"/>
    <s v="W"/>
    <x v="210"/>
    <s v="DR"/>
    <m/>
    <s v="BEVERLY HILLS"/>
    <m/>
    <s v="PINE RIDGE UNIT 2 PB 8 PG 37 LOT 2 BLK 201"/>
    <n v="231258"/>
    <n v="79370"/>
    <n v="151888"/>
    <n v="148983"/>
    <n v="123983"/>
    <x v="0"/>
    <x v="14"/>
    <n v="135000"/>
    <n v="1169"/>
    <n v="1847"/>
    <x v="0"/>
    <s v="WARRANTY DEED"/>
    <n v="1"/>
    <x v="30"/>
    <x v="1"/>
    <x v="0"/>
    <m/>
    <n v="2064"/>
    <n v="34"/>
    <x v="1"/>
    <x v="0"/>
    <n v="2920"/>
    <m/>
    <m/>
    <m/>
    <m/>
    <s v="SNELLINGS EDWIN B"/>
    <s v="NORBERG MICHELE T"/>
    <s v="5260 W ANGUS DR"/>
    <s v="BEVERLY HILLS FL 34465"/>
  </r>
  <r>
    <x v="4520"/>
    <s v="18E17S320020  01850 0060"/>
    <s v="7492"/>
    <s v="PINE RIDGE UNIT 2"/>
    <s v="0100"/>
    <s v="Single Family Residential"/>
    <s v="19"/>
    <s v="18S"/>
    <s v="18E"/>
    <s v="3.0 TO 5.0 ACRES MED"/>
    <x v="0"/>
    <n v="134462"/>
    <n v="3.09"/>
    <s v="0000"/>
    <n v="5756"/>
    <s v="W"/>
    <x v="204"/>
    <s v="LN"/>
    <m/>
    <s v="BEVERLY HILLS"/>
    <m/>
    <s v="PINE RIDGE UNIT 2 PB 8 PG 37 LOT 6 BLK 185"/>
    <n v="363496"/>
    <n v="31490"/>
    <n v="332006"/>
    <n v="351413"/>
    <n v="321413"/>
    <x v="0"/>
    <x v="1350"/>
    <n v="365000"/>
    <n v="2836"/>
    <n v="2179"/>
    <x v="0"/>
    <s v="WARRANTY DEED"/>
    <n v="1"/>
    <x v="3"/>
    <x v="0"/>
    <x v="1"/>
    <m/>
    <n v="2818"/>
    <n v="32"/>
    <x v="0"/>
    <x v="0"/>
    <n v="4091"/>
    <m/>
    <m/>
    <m/>
    <m/>
    <s v="SPONSLER KENNETH RALPH"/>
    <s v="SPONSLER SHIRLEY CAMPBELL"/>
    <s v="5756 W COSTA MESA LN"/>
    <s v="BEVERLY HILLS FL 34465"/>
  </r>
  <r>
    <x v="4521"/>
    <s v="18E17S320020  01850 0080"/>
    <s v="7492"/>
    <s v="PINE RIDGE UNIT 2"/>
    <s v="0100"/>
    <s v="Single Family Residential"/>
    <s v="19"/>
    <s v="18S"/>
    <s v="18E"/>
    <s v="3.0 TO 5.0 ACRES MED"/>
    <x v="0"/>
    <n v="133362"/>
    <n v="3.06"/>
    <s v="0000"/>
    <n v="5642"/>
    <s v="W"/>
    <x v="204"/>
    <s v="LN"/>
    <m/>
    <s v="BEVERLY HILLS"/>
    <m/>
    <s v="PINE RIDGE UNIT 2 PB 8 PG 37 LOT 8 BLK 185"/>
    <n v="310297"/>
    <n v="31230"/>
    <n v="279067"/>
    <n v="283842"/>
    <n v="258842"/>
    <x v="1"/>
    <x v="729"/>
    <n v="360000"/>
    <n v="3087"/>
    <n v="1607"/>
    <x v="0"/>
    <s v="WARRANTY DEED"/>
    <n v="1"/>
    <x v="24"/>
    <x v="1"/>
    <x v="0"/>
    <m/>
    <n v="2807"/>
    <n v="32"/>
    <x v="0"/>
    <x v="0"/>
    <n v="4010"/>
    <m/>
    <m/>
    <m/>
    <m/>
    <s v="DUNCAN TYLER K"/>
    <s v="PATEL BRITTNEY"/>
    <s v="5642 W COSTA MESA LN"/>
    <s v="BEVERLY HILLS FL 34465"/>
  </r>
  <r>
    <x v="4522"/>
    <s v="18E17S320020  01900 0030"/>
    <s v="7492"/>
    <s v="PINE RIDGE UNIT 2"/>
    <s v="0000"/>
    <s v="Vacant Residential"/>
    <s v="20"/>
    <s v="18S"/>
    <s v="18E"/>
    <s v="3.0 TO 5.0 ACRES MED"/>
    <x v="1"/>
    <n v="125061"/>
    <n v="2.87"/>
    <s v="0000"/>
    <n v="4940"/>
    <s v="W"/>
    <x v="207"/>
    <s v="DR"/>
    <m/>
    <s v="BEVERLY HILLS"/>
    <m/>
    <s v="PINE RIDGE UNIT 2 PB 8 PG 37 LOT 3 BLK 190"/>
    <n v="29280"/>
    <n v="29280"/>
    <n v="0"/>
    <n v="29280"/>
    <n v="29280"/>
    <x v="1"/>
    <x v="446"/>
    <n v="40000"/>
    <n v="1259"/>
    <n v="1241"/>
    <x v="1"/>
    <s v="FROM DEVELOPERS"/>
    <m/>
    <x v="6"/>
    <x v="2"/>
    <x v="2"/>
    <m/>
    <m/>
    <m/>
    <x v="2"/>
    <x v="1"/>
    <n v="0"/>
    <m/>
    <m/>
    <m/>
    <m/>
    <s v="AFFOLTER CRAIG EDWARD"/>
    <s v="DIBLASI-AFFOLTER ROSEANN G"/>
    <s v="5341 SW 7TH ST"/>
    <s v="PLANTATION FL 33317"/>
  </r>
  <r>
    <x v="4523"/>
    <s v="18E17S320020  01920 0030"/>
    <s v="7492"/>
    <s v="PINE RIDGE UNIT 2"/>
    <s v="0100"/>
    <s v="Single Family Residential"/>
    <s v="20"/>
    <s v="18S"/>
    <s v="18E"/>
    <s v="3.0 TO 5.0 ACRES MED"/>
    <x v="0"/>
    <n v="144526"/>
    <n v="3.32"/>
    <s v="0000"/>
    <n v="4095"/>
    <s v="W"/>
    <x v="208"/>
    <s v="ST"/>
    <m/>
    <s v="BEVERLY HILLS"/>
    <m/>
    <s v="PINE RIDGE UNIT 2 PB 8 PG 37 LOT 3 BLK 192"/>
    <n v="285993"/>
    <n v="33840"/>
    <n v="252153"/>
    <n v="238004"/>
    <n v="202504"/>
    <x v="0"/>
    <x v="1351"/>
    <n v="244500"/>
    <n v="2659"/>
    <n v="1777"/>
    <x v="0"/>
    <s v="WARRANTY DEED"/>
    <n v="1"/>
    <x v="23"/>
    <x v="1"/>
    <x v="0"/>
    <m/>
    <n v="2566"/>
    <n v="32"/>
    <x v="0"/>
    <x v="0"/>
    <n v="3665"/>
    <m/>
    <m/>
    <m/>
    <m/>
    <s v="SNEAD JOHN E"/>
    <s v="SNEAD VIRGINIA N"/>
    <s v="4095 W RANGER ST"/>
    <s v="BEVERLY HILLS FL 34465"/>
  </r>
  <r>
    <x v="4524"/>
    <s v="18E17S320020  01940 0010"/>
    <s v="7492"/>
    <s v="PINE RIDGE UNIT 2"/>
    <s v="0100"/>
    <s v="Single Family Residential"/>
    <s v="20"/>
    <s v="18S"/>
    <s v="18E"/>
    <s v="3.0 TO 5.0 ACRES MED"/>
    <x v="0"/>
    <n v="119865"/>
    <n v="2.75"/>
    <s v="0000"/>
    <n v="4352"/>
    <s v="W"/>
    <x v="208"/>
    <s v="ST"/>
    <m/>
    <s v="BEVERLY HILLS"/>
    <m/>
    <s v="PINE RIDGE UNIT 2 PB 8 PG 37 LOT 1 BLK 194"/>
    <n v="260961"/>
    <n v="28070"/>
    <n v="232891"/>
    <n v="260961"/>
    <n v="260961"/>
    <x v="1"/>
    <x v="1352"/>
    <n v="327500"/>
    <n v="3100"/>
    <n v="849"/>
    <x v="0"/>
    <s v="WARRANTY DEED"/>
    <n v="1"/>
    <x v="17"/>
    <x v="1"/>
    <x v="0"/>
    <n v="1"/>
    <n v="1909"/>
    <n v="32"/>
    <x v="1"/>
    <x v="0"/>
    <n v="3112"/>
    <m/>
    <m/>
    <m/>
    <m/>
    <s v="GILES MARTIN"/>
    <s v="WERESZCZAK ANDREW A"/>
    <s v="4352 W RANGER ST"/>
    <s v="BEVERLY HILLS FL 34465"/>
  </r>
  <r>
    <x v="4525"/>
    <s v="18E17S320020  01940 0050"/>
    <s v="7492"/>
    <s v="PINE RIDGE UNIT 2"/>
    <s v="0000"/>
    <s v="Vacant Residential"/>
    <s v="20"/>
    <s v="18S"/>
    <s v="18E"/>
    <s v="3.0 TO 5.0 ACRES MED"/>
    <x v="1"/>
    <n v="119865"/>
    <n v="2.75"/>
    <s v="0000"/>
    <n v="4118"/>
    <s v="W"/>
    <x v="208"/>
    <s v="ST"/>
    <m/>
    <s v="BEVERLY HILLS"/>
    <m/>
    <s v="PINE RIDGE UNIT 2 PB 8 PG 37 LOT 5 BLK 194 "/>
    <n v="28070"/>
    <n v="28070"/>
    <n v="0"/>
    <n v="28070"/>
    <n v="28070"/>
    <x v="1"/>
    <x v="37"/>
    <n v="35500"/>
    <n v="1414"/>
    <n v="1385"/>
    <x v="1"/>
    <s v="FROM DEVELOPERS"/>
    <m/>
    <x v="6"/>
    <x v="2"/>
    <x v="2"/>
    <m/>
    <m/>
    <m/>
    <x v="2"/>
    <x v="1"/>
    <n v="0"/>
    <m/>
    <m/>
    <m/>
    <m/>
    <s v="MACIEL WALTER S JR"/>
    <m/>
    <s v="1121 AUSTRALIA AVE"/>
    <s v="DAYTONA BEACH FL 32114"/>
  </r>
  <r>
    <x v="4526"/>
    <s v="18E17S320020  01970 0070"/>
    <s v="7492"/>
    <s v="PINE RIDGE UNIT 2"/>
    <s v="0000"/>
    <s v="Vacant Residential"/>
    <s v="20"/>
    <s v="18S"/>
    <s v="18E"/>
    <s v="3.0 TO 5.0 ACRES MED"/>
    <x v="1"/>
    <n v="120000"/>
    <n v="2.75"/>
    <s v="0000"/>
    <n v="4534"/>
    <s v="W"/>
    <x v="208"/>
    <s v="ST"/>
    <m/>
    <s v="BEVERLY HILLS"/>
    <m/>
    <s v="PINE RIDGE UNIT 2 PB 8 PG 37 LOT 7 BLK 197"/>
    <n v="28100"/>
    <n v="28100"/>
    <n v="0"/>
    <n v="28100"/>
    <n v="28100"/>
    <x v="1"/>
    <x v="469"/>
    <n v="82300"/>
    <n v="1904"/>
    <n v="1729"/>
    <x v="1"/>
    <s v="WARRANTY DEED"/>
    <m/>
    <x v="6"/>
    <x v="2"/>
    <x v="2"/>
    <m/>
    <m/>
    <m/>
    <x v="2"/>
    <x v="1"/>
    <n v="0"/>
    <m/>
    <m/>
    <m/>
    <m/>
    <s v="BALTAZAR ELPIDIO J"/>
    <s v="BALTAZAR NELLIE E"/>
    <s v="2018 WELLINGTON DR"/>
    <s v="MILPITAS CA 95035"/>
  </r>
  <r>
    <x v="4527"/>
    <s v="18E17S320020  01980 0110"/>
    <s v="7492"/>
    <s v="PINE RIDGE UNIT 2"/>
    <s v="0100"/>
    <s v="Single Family Residential"/>
    <s v="20"/>
    <s v="18S"/>
    <s v="18E"/>
    <s v="3.0 TO 5.0 ACRES MED"/>
    <x v="0"/>
    <n v="120000"/>
    <n v="2.75"/>
    <s v="0000"/>
    <n v="5003"/>
    <s v="W"/>
    <x v="209"/>
    <s v="ST"/>
    <m/>
    <s v="BEVERLY HILLS"/>
    <m/>
    <s v="PINE RIDGE UNIT 2 PB 8 PG 37 LOT 11 BLK 198"/>
    <n v="288280"/>
    <n v="28100"/>
    <n v="260180"/>
    <n v="238194"/>
    <n v="212694"/>
    <x v="0"/>
    <x v="510"/>
    <n v="35000"/>
    <n v="1220"/>
    <n v="1224"/>
    <x v="1"/>
    <s v="FROM DEVELOPERS"/>
    <n v="1"/>
    <x v="24"/>
    <x v="1"/>
    <x v="0"/>
    <n v="1"/>
    <n v="2539"/>
    <n v="32"/>
    <x v="1"/>
    <x v="0"/>
    <n v="3643"/>
    <m/>
    <m/>
    <m/>
    <m/>
    <s v="VANTESLAAR GEORGE"/>
    <s v="VANTESLAAR ROSEMARY ELENA"/>
    <s v="5003 W COLT ST"/>
    <s v="BEVERLY HILLS FL 34465"/>
  </r>
  <r>
    <x v="4528"/>
    <s v="18E17S320020  01980 0280"/>
    <s v="7492"/>
    <s v="PINE RIDGE UNIT 2"/>
    <s v="0000"/>
    <s v="Vacant Residential"/>
    <s v="19"/>
    <s v="18S"/>
    <s v="18E"/>
    <s v="3.0 TO 5.0 ACRES MED"/>
    <x v="1"/>
    <n v="136921"/>
    <n v="3.14"/>
    <s v="0000"/>
    <n v="5401"/>
    <s v="W"/>
    <x v="207"/>
    <s v="DR"/>
    <m/>
    <s v="BEVERLY HILLS"/>
    <m/>
    <s v="PINE RIDGE UNIT 2 PB 8 PG 37 LOT 28 BLK 198"/>
    <n v="32060"/>
    <n v="32060"/>
    <n v="0"/>
    <n v="32060"/>
    <n v="32060"/>
    <x v="1"/>
    <x v="275"/>
    <n v="60000"/>
    <n v="1747"/>
    <n v="2355"/>
    <x v="1"/>
    <s v="WARRANTY DEED"/>
    <m/>
    <x v="6"/>
    <x v="2"/>
    <x v="2"/>
    <m/>
    <m/>
    <m/>
    <x v="2"/>
    <x v="1"/>
    <n v="0"/>
    <m/>
    <m/>
    <m/>
    <m/>
    <s v="NIELSEN JENS"/>
    <s v="NIELSEN ALICE"/>
    <s v="13398 VERANDI ST"/>
    <s v="VENICE FL 34293"/>
  </r>
  <r>
    <x v="4529"/>
    <s v="18E17S320020  01990 0150"/>
    <s v="7492"/>
    <s v="PINE RIDGE UNIT 2"/>
    <s v="0100"/>
    <s v="Single Family Residential"/>
    <s v="20"/>
    <s v="18S"/>
    <s v="18E"/>
    <s v="3.0 TO 5.0 ACRES MED"/>
    <x v="0"/>
    <n v="120900"/>
    <n v="2.78"/>
    <s v="0000"/>
    <n v="4819"/>
    <s v="W"/>
    <x v="208"/>
    <s v="ST"/>
    <m/>
    <s v="BEVERLY HILLS"/>
    <m/>
    <s v="PINE RIDGE UNIT 2 PB 8 PG 37 LOT 15 BLK 199 "/>
    <n v="308396"/>
    <n v="28310"/>
    <n v="280086"/>
    <n v="201162"/>
    <n v="176162"/>
    <x v="0"/>
    <x v="148"/>
    <n v="312500"/>
    <n v="1589"/>
    <n v="197"/>
    <x v="0"/>
    <s v="WARRANTY DEED"/>
    <n v="2"/>
    <x v="5"/>
    <x v="0"/>
    <x v="1"/>
    <n v="1"/>
    <n v="3201"/>
    <n v="5"/>
    <x v="1"/>
    <x v="0"/>
    <n v="4611"/>
    <m/>
    <m/>
    <m/>
    <m/>
    <s v="BLOMBERG BERNARDUS J"/>
    <m/>
    <s v="4819 W RANGER ST"/>
    <s v="BEVERLY HILLS FL 34465"/>
  </r>
  <r>
    <x v="4530"/>
    <s v="18E17S320020  01990 0160"/>
    <s v="7492"/>
    <s v="PINE RIDGE UNIT 2"/>
    <s v="0000"/>
    <s v="Vacant Residential"/>
    <s v="20"/>
    <s v="18S"/>
    <s v="18E"/>
    <s v="3.0 TO 5.0 ACRES MED"/>
    <x v="1"/>
    <n v="120900"/>
    <n v="2.78"/>
    <s v="0000"/>
    <n v="4753"/>
    <s v="W"/>
    <x v="208"/>
    <s v="ST"/>
    <m/>
    <s v="BEVERLY HILLS"/>
    <m/>
    <s v="PINE RIDGE UNIT 2 PB 8 PG 37 LOT 16 BLK 199 "/>
    <n v="28310"/>
    <n v="28310"/>
    <n v="0"/>
    <n v="28310"/>
    <n v="28310"/>
    <x v="1"/>
    <x v="125"/>
    <n v="42500"/>
    <n v="1672"/>
    <n v="2429"/>
    <x v="1"/>
    <s v="WARRANTY DEED"/>
    <m/>
    <x v="6"/>
    <x v="2"/>
    <x v="2"/>
    <m/>
    <m/>
    <m/>
    <x v="2"/>
    <x v="1"/>
    <n v="0"/>
    <m/>
    <m/>
    <m/>
    <m/>
    <s v="MOE RICHARD"/>
    <m/>
    <s v="6639 COLUMBIA AVE"/>
    <s v="MOORPARK CA 93021"/>
  </r>
  <r>
    <x v="4531"/>
    <s v="18E17S320020  01990 0180"/>
    <s v="7492"/>
    <s v="PINE RIDGE UNIT 2"/>
    <s v="0000"/>
    <s v="Vacant Residential"/>
    <s v="20"/>
    <s v="18S"/>
    <s v="18E"/>
    <s v="3.0 TO 5.0 ACRES MED"/>
    <x v="1"/>
    <n v="120900"/>
    <n v="2.78"/>
    <s v="0000"/>
    <n v="4671"/>
    <s v="W"/>
    <x v="208"/>
    <s v="ST"/>
    <m/>
    <s v="BEVERLY HILLS"/>
    <m/>
    <s v="PINE RIDGE UNIT 2 PB 8 PG 37 LOT 18 BLK 199"/>
    <n v="28310"/>
    <n v="28310"/>
    <n v="0"/>
    <n v="28310"/>
    <n v="28310"/>
    <x v="1"/>
    <x v="1353"/>
    <n v="31000"/>
    <n v="2659"/>
    <n v="2220"/>
    <x v="1"/>
    <s v="WARRANTY DEED"/>
    <m/>
    <x v="6"/>
    <x v="2"/>
    <x v="2"/>
    <m/>
    <m/>
    <m/>
    <x v="2"/>
    <x v="1"/>
    <n v="0"/>
    <m/>
    <m/>
    <m/>
    <m/>
    <s v="FATULA TERRY L"/>
    <s v="FATULA JO ANN"/>
    <s v="3393 SAXE RD"/>
    <s v="MOGADORE OH 44260"/>
  </r>
  <r>
    <x v="4532"/>
    <s v="18E17S320020  01840 0020"/>
    <s v="7492"/>
    <s v="PINE RIDGE UNIT 2"/>
    <s v="0000"/>
    <s v="Vacant Residential"/>
    <s v="19"/>
    <s v="18S"/>
    <s v="18E"/>
    <s v="3.0 TO 5.0 ACRES MED"/>
    <x v="1"/>
    <n v="113798"/>
    <n v="2.61"/>
    <s v="0000"/>
    <n v="2102"/>
    <s v="N"/>
    <x v="201"/>
    <s v="TER"/>
    <m/>
    <s v="BEVERLY HILLS"/>
    <m/>
    <s v="PINE RIDGE UNIT 2 PB 8 PG 37 LOT 2 BLK 184"/>
    <n v="26650"/>
    <n v="26650"/>
    <n v="0"/>
    <n v="26650"/>
    <n v="26650"/>
    <x v="1"/>
    <x v="630"/>
    <n v="24000"/>
    <n v="1223"/>
    <n v="936"/>
    <x v="1"/>
    <s v="FROM DEVELOPERS"/>
    <m/>
    <x v="6"/>
    <x v="2"/>
    <x v="2"/>
    <m/>
    <m/>
    <m/>
    <x v="2"/>
    <x v="1"/>
    <n v="0"/>
    <m/>
    <m/>
    <m/>
    <m/>
    <s v="ARRIOLA ERMELINDA RAUSA"/>
    <s v="ARRIOLA PEDRO M"/>
    <s v="PO BOX 1527"/>
    <s v="PAINTSVILLE KY 41240"/>
  </r>
  <r>
    <x v="4533"/>
    <s v="18E17S320020  01850 0050"/>
    <s v="7492"/>
    <s v="PINE RIDGE UNIT 2"/>
    <s v="0000"/>
    <s v="Vacant Residential"/>
    <s v="19"/>
    <s v="18S"/>
    <s v="18E"/>
    <s v="3.0 TO 5.0 ACRES MED"/>
    <x v="1"/>
    <n v="137830"/>
    <n v="3.16"/>
    <s v="0000"/>
    <n v="5808"/>
    <s v="W"/>
    <x v="204"/>
    <s v="LN"/>
    <m/>
    <s v="BEVERLY HILLS"/>
    <m/>
    <s v="PINE RIDGE UNIT 2 PB 8 PG 37 LOT 5 BLK 185 "/>
    <n v="32270"/>
    <n v="32270"/>
    <n v="0"/>
    <n v="32270"/>
    <n v="32270"/>
    <x v="1"/>
    <x v="48"/>
    <n v="30000"/>
    <n v="1493"/>
    <n v="471"/>
    <x v="1"/>
    <s v="FROM DEVELOPERS"/>
    <m/>
    <x v="6"/>
    <x v="2"/>
    <x v="2"/>
    <m/>
    <m/>
    <m/>
    <x v="2"/>
    <x v="1"/>
    <n v="0"/>
    <m/>
    <m/>
    <m/>
    <m/>
    <s v="PASCUA ULYSSES CRUZ &amp;"/>
    <s v="GLORIA AGONOY"/>
    <s v="101 GREEN COVE CT"/>
    <s v="KISSIMMEE FL 34743"/>
  </r>
  <r>
    <x v="4534"/>
    <s v="18E17S320020  01900 0020"/>
    <s v="7492"/>
    <s v="PINE RIDGE UNIT 2"/>
    <s v="0000"/>
    <s v="Vacant Residential"/>
    <s v="19"/>
    <s v="18S"/>
    <s v="18E"/>
    <s v="3.0 TO 5.0 ACRES MED"/>
    <x v="1"/>
    <n v="126428"/>
    <n v="2.9"/>
    <s v="0000"/>
    <n v="5008"/>
    <s v="W"/>
    <x v="207"/>
    <s v="DR"/>
    <m/>
    <s v="BEVERLY HILLS"/>
    <m/>
    <s v="PINE RIDGE UNIT 2 PB 8 PG 37 LOT 2 BLK 190 "/>
    <n v="29600"/>
    <n v="29600"/>
    <n v="0"/>
    <n v="29600"/>
    <n v="29600"/>
    <x v="1"/>
    <x v="548"/>
    <n v="35500"/>
    <n v="858"/>
    <n v="1987"/>
    <x v="1"/>
    <s v="UNDEFINED"/>
    <m/>
    <x v="6"/>
    <x v="2"/>
    <x v="2"/>
    <m/>
    <m/>
    <m/>
    <x v="2"/>
    <x v="1"/>
    <n v="0"/>
    <m/>
    <m/>
    <m/>
    <m/>
    <s v="LIN TUNG TA"/>
    <m/>
    <s v="4804 LAVISTA RD"/>
    <s v="TUCKER GA 30084 5771"/>
  </r>
  <r>
    <x v="4535"/>
    <s v="18E17S320020  01920 0040"/>
    <s v="7492"/>
    <s v="PINE RIDGE UNIT 2"/>
    <s v="0000"/>
    <s v="Vacant Residential"/>
    <s v="20"/>
    <s v="18S"/>
    <s v="18E"/>
    <s v="3.0 TO 5.0 ACRES MED"/>
    <x v="1"/>
    <n v="132352"/>
    <n v="3.04"/>
    <s v="0000"/>
    <n v="4043"/>
    <s v="W"/>
    <x v="208"/>
    <s v="ST"/>
    <m/>
    <s v="BEVERLY HILLS"/>
    <m/>
    <s v="PINE RIDGE UNIT 2 PB 8 PG 37 LOT 4 BLK 192 LESS E'LY 30 FT"/>
    <n v="30990"/>
    <n v="30990"/>
    <n v="0"/>
    <n v="30990"/>
    <n v="30990"/>
    <x v="1"/>
    <x v="1354"/>
    <n v="40000"/>
    <n v="3059"/>
    <n v="1410"/>
    <x v="1"/>
    <s v="WARRANTY DEED"/>
    <m/>
    <x v="6"/>
    <x v="2"/>
    <x v="2"/>
    <m/>
    <m/>
    <m/>
    <x v="2"/>
    <x v="1"/>
    <n v="0"/>
    <m/>
    <m/>
    <m/>
    <m/>
    <s v="LYNCH STEVEN J"/>
    <s v="LYNCH DIANA L"/>
    <s v="PO BOX 2026"/>
    <s v="CRYSTAL RIVER FL 34423"/>
  </r>
  <r>
    <x v="4536"/>
    <s v="18E17S320020  01970 0060"/>
    <s v="7492"/>
    <s v="PINE RIDGE UNIT 2"/>
    <s v="0100"/>
    <s v="Single Family Residential"/>
    <s v="20"/>
    <s v="18S"/>
    <s v="18E"/>
    <s v="3.0 TO 5.0 ACRES MED"/>
    <x v="0"/>
    <n v="120000"/>
    <n v="2.75"/>
    <s v="0000"/>
    <n v="4586"/>
    <s v="W"/>
    <x v="208"/>
    <s v="ST"/>
    <m/>
    <s v="BEVERLY HILLS"/>
    <m/>
    <s v="PINE RIDGE UNIT 2 PB 8 PG 37 LOT 6 BLK 197"/>
    <n v="190623"/>
    <n v="28100"/>
    <n v="162523"/>
    <n v="134361"/>
    <n v="109361"/>
    <x v="0"/>
    <x v="486"/>
    <n v="34996"/>
    <n v="1042"/>
    <n v="1506"/>
    <x v="1"/>
    <s v="FROM DEVELOPERS"/>
    <n v="1"/>
    <x v="21"/>
    <x v="1"/>
    <x v="0"/>
    <m/>
    <n v="1730"/>
    <n v="32"/>
    <x v="1"/>
    <x v="0"/>
    <n v="2611"/>
    <m/>
    <m/>
    <m/>
    <m/>
    <s v="HAMILTON CAROL Y"/>
    <m/>
    <s v="4586 W RANGER ST"/>
    <s v="BEVERLY HILLS FL 34465"/>
  </r>
  <r>
    <x v="4537"/>
    <s v="18E17S320020  01980 0010"/>
    <s v="7492"/>
    <s v="PINE RIDGE UNIT 2"/>
    <s v="0000"/>
    <s v="Vacant Residential"/>
    <s v="19"/>
    <s v="18S"/>
    <s v="18E"/>
    <s v="3.0 TO 5.0 ACRES MED"/>
    <x v="1"/>
    <n v="138811"/>
    <n v="3.19"/>
    <s v="0000"/>
    <n v="5404"/>
    <s v="W"/>
    <x v="208"/>
    <s v="ST"/>
    <m/>
    <s v="BEVERLY HILLS"/>
    <m/>
    <s v="PINE RIDGE UNIT 2 PB 8 PG 37 LOT 1 BLK 198"/>
    <n v="32500"/>
    <n v="32500"/>
    <n v="0"/>
    <n v="32500"/>
    <n v="32500"/>
    <x v="1"/>
    <x v="465"/>
    <n v="29500"/>
    <n v="1143"/>
    <n v="359"/>
    <x v="1"/>
    <s v="FROM DEVELOPERS"/>
    <m/>
    <x v="6"/>
    <x v="2"/>
    <x v="2"/>
    <m/>
    <m/>
    <m/>
    <x v="2"/>
    <x v="1"/>
    <n v="0"/>
    <m/>
    <m/>
    <m/>
    <m/>
    <s v="ESTOESTA BENEDICTO M"/>
    <s v="ESTOESTA DIVINA GRACIA A"/>
    <s v="PO BOX 1570"/>
    <s v="VALLEY SPRINGS CA 95252"/>
  </r>
  <r>
    <x v="4538"/>
    <s v="18E17S320020  01980 0080"/>
    <s v="7492"/>
    <s v="PINE RIDGE UNIT 2"/>
    <s v="0100"/>
    <s v="Single Family Residential"/>
    <s v="19"/>
    <s v="18S"/>
    <s v="18E"/>
    <s v="3.0 TO 5.0 ACRES MED"/>
    <x v="0"/>
    <n v="136000"/>
    <n v="3.12"/>
    <s v="0000"/>
    <n v="5014"/>
    <s v="W"/>
    <x v="208"/>
    <s v="ST"/>
    <m/>
    <s v="BEVERLY HILLS"/>
    <m/>
    <s v="PINE RIDGE UNIT 2 PB 8 PG 37 LOT 8 BLK 198"/>
    <n v="244537"/>
    <n v="31850"/>
    <n v="212687"/>
    <n v="205708"/>
    <n v="180708"/>
    <x v="0"/>
    <x v="1355"/>
    <n v="204000"/>
    <n v="2703"/>
    <n v="450"/>
    <x v="0"/>
    <s v="WARRANTY DEED"/>
    <n v="1"/>
    <x v="13"/>
    <x v="1"/>
    <x v="0"/>
    <m/>
    <n v="1999"/>
    <n v="32"/>
    <x v="0"/>
    <x v="0"/>
    <n v="2811"/>
    <m/>
    <m/>
    <m/>
    <m/>
    <s v="TASCHENBERGER RAY L"/>
    <s v="TASCHENBERGER MARCIA W"/>
    <s v="5014 W RANGER ST"/>
    <s v="BEVERLY HILLS FL 34465"/>
  </r>
  <r>
    <x v="4539"/>
    <s v="18E17S320020  01980 0090"/>
    <s v="7492"/>
    <s v="PINE RIDGE UNIT 2"/>
    <s v="0000"/>
    <s v="Vacant Residential"/>
    <s v="20"/>
    <s v="18S"/>
    <s v="18E"/>
    <s v="3.0 TO 5.0 ACRES MED"/>
    <x v="1"/>
    <n v="139866"/>
    <n v="3.21"/>
    <s v="0000"/>
    <n v="4952"/>
    <s v="W"/>
    <x v="208"/>
    <s v="ST"/>
    <m/>
    <s v="BEVERLY HILLS"/>
    <m/>
    <s v="PINE RIDGE UNIT 2 PB 8 PG 37 LOT 9 BLK 198 "/>
    <n v="32750"/>
    <n v="32750"/>
    <n v="0"/>
    <n v="32750"/>
    <n v="32750"/>
    <x v="1"/>
    <x v="532"/>
    <n v="35000"/>
    <n v="1360"/>
    <n v="2021"/>
    <x v="1"/>
    <s v="FROM DEVELOPERS"/>
    <m/>
    <x v="6"/>
    <x v="2"/>
    <x v="2"/>
    <m/>
    <m/>
    <m/>
    <x v="2"/>
    <x v="1"/>
    <n v="0"/>
    <m/>
    <m/>
    <m/>
    <m/>
    <s v="RODRIGUES JOAO &amp; LIDIA"/>
    <s v="TRUSTEES RODRIGUES FAMILY TRST"/>
    <s v="239 BUTLER ST"/>
    <s v="FALL RIVER MA 02724 2103"/>
  </r>
  <r>
    <x v="4540"/>
    <s v="18E17S320020  01980 0150"/>
    <s v="7492"/>
    <s v="PINE RIDGE UNIT 2"/>
    <s v="0000"/>
    <s v="Vacant Residential"/>
    <s v="19"/>
    <s v="18S"/>
    <s v="18E"/>
    <s v="3.0 TO 5.0 ACRES MED"/>
    <x v="1"/>
    <n v="124818"/>
    <n v="2.87"/>
    <s v="0000"/>
    <n v="5056"/>
    <s v="W"/>
    <x v="209"/>
    <s v="ST"/>
    <m/>
    <s v="BEVERLY HILLS"/>
    <m/>
    <s v="PINE RIDGE UNIT 2 PB 8 PG 37 LOT 15 BLK 198 "/>
    <n v="29230"/>
    <n v="29230"/>
    <n v="0"/>
    <n v="29230"/>
    <n v="29230"/>
    <x v="1"/>
    <x v="632"/>
    <n v="20400"/>
    <n v="1318"/>
    <n v="2245"/>
    <x v="1"/>
    <s v="WARRANTY DEED"/>
    <m/>
    <x v="6"/>
    <x v="2"/>
    <x v="2"/>
    <m/>
    <m/>
    <m/>
    <x v="2"/>
    <x v="1"/>
    <n v="0"/>
    <m/>
    <m/>
    <m/>
    <m/>
    <s v="TOLENTINO AIDA"/>
    <m/>
    <s v="2512 SPRINGWOOD DR"/>
    <s v="GLENSHAW PA 15116"/>
  </r>
  <r>
    <x v="4541"/>
    <s v="18E17S320020  01980 0160"/>
    <s v="7492"/>
    <s v="PINE RIDGE UNIT 2"/>
    <s v="0100"/>
    <s v="Single Family Residential"/>
    <s v="20"/>
    <s v="18S"/>
    <s v="18E"/>
    <s v="3.0 TO 5.0 ACRES MED"/>
    <x v="0"/>
    <n v="119999"/>
    <n v="2.75"/>
    <s v="0000"/>
    <n v="5002"/>
    <s v="W"/>
    <x v="209"/>
    <s v="ST"/>
    <m/>
    <s v="BEVERLY HILLS"/>
    <m/>
    <s v="PINE RIDGE UNIT 2 PB 8 PG 37 LOT 16 BLK 198"/>
    <n v="358594"/>
    <n v="28100"/>
    <n v="330494"/>
    <n v="333657"/>
    <n v="308657"/>
    <x v="0"/>
    <x v="454"/>
    <n v="333000"/>
    <n v="2919"/>
    <n v="441"/>
    <x v="0"/>
    <s v="WARRANTY DEED"/>
    <n v="2"/>
    <x v="15"/>
    <x v="0"/>
    <x v="1"/>
    <n v="1"/>
    <n v="3479"/>
    <n v="32"/>
    <x v="0"/>
    <x v="0"/>
    <n v="4647"/>
    <m/>
    <m/>
    <m/>
    <m/>
    <s v="KNIPPEL ROBERT J"/>
    <s v="KNIPPEL SHARON L"/>
    <s v="5002 W COLT ST"/>
    <s v="BEVERLY HILLS FL 34465"/>
  </r>
  <r>
    <x v="4542"/>
    <s v="18E17S320020  01980 0180"/>
    <s v="7492"/>
    <s v="PINE RIDGE UNIT 2"/>
    <s v="0000"/>
    <s v="Vacant Residential"/>
    <s v="20"/>
    <s v="18S"/>
    <s v="18E"/>
    <s v="3.0 TO 5.0 ACRES MED"/>
    <x v="1"/>
    <n v="119867"/>
    <n v="2.75"/>
    <s v="0000"/>
    <n v="4939"/>
    <s v="W"/>
    <x v="207"/>
    <s v="DR"/>
    <m/>
    <s v="BEVERLY HILLS"/>
    <m/>
    <s v="PINE RIDGE UNIT 2 PB 8 PG 37 LOT 18 BLK 198"/>
    <n v="28070"/>
    <n v="28070"/>
    <n v="0"/>
    <n v="28070"/>
    <n v="28070"/>
    <x v="1"/>
    <x v="628"/>
    <n v="33000"/>
    <n v="1025"/>
    <n v="935"/>
    <x v="1"/>
    <s v="FROM DEVELOPERS"/>
    <m/>
    <x v="6"/>
    <x v="2"/>
    <x v="2"/>
    <m/>
    <m/>
    <m/>
    <x v="2"/>
    <x v="1"/>
    <n v="0"/>
    <m/>
    <m/>
    <m/>
    <m/>
    <s v="OSTREA ENRIQUE M JR"/>
    <s v="ENRIQUE M OSTREA JR REVOCABLE LIVING"/>
    <s v="27720 OLD COLONY"/>
    <s v="FARMINGTON HILLS MI 48334 3239"/>
  </r>
  <r>
    <x v="4543"/>
    <s v="18E17S320020  01980 0250"/>
    <s v="7492"/>
    <s v="PINE RIDGE UNIT 2"/>
    <s v="0000"/>
    <s v="Vacant Residential"/>
    <s v="19"/>
    <s v="18S"/>
    <s v="18E"/>
    <s v="3.0 TO 5.0 ACRES MED"/>
    <x v="0"/>
    <n v="161521"/>
    <n v="3.71"/>
    <s v="0000"/>
    <n v="5279"/>
    <s v="W"/>
    <x v="207"/>
    <s v="DR"/>
    <m/>
    <s v="BEVERLY HILLS"/>
    <m/>
    <s v="PINE RIDGE UNIT 2 PB 8 PG 37 LOT 25 BLK 198"/>
    <n v="38590"/>
    <n v="37820"/>
    <n v="770"/>
    <n v="38590"/>
    <n v="38590"/>
    <x v="1"/>
    <x v="431"/>
    <n v="55000"/>
    <n v="2883"/>
    <n v="324"/>
    <x v="1"/>
    <s v="WARRANTY DEED"/>
    <m/>
    <x v="6"/>
    <x v="2"/>
    <x v="2"/>
    <m/>
    <m/>
    <m/>
    <x v="2"/>
    <x v="1"/>
    <n v="0"/>
    <m/>
    <m/>
    <m/>
    <m/>
    <s v="MEADE GREGORY"/>
    <s v="MEADE SHANNA JO"/>
    <s v="5291 W DEPUTY DR"/>
    <s v="BEVERLY HILLS FL 34465"/>
  </r>
  <r>
    <x v="4544"/>
    <s v="18E17S320020  01990 0170"/>
    <s v="7492"/>
    <s v="PINE RIDGE UNIT 2"/>
    <s v="0100"/>
    <s v="Single Family Residential"/>
    <s v="20"/>
    <s v="18S"/>
    <s v="18E"/>
    <s v="3.0 TO 5.0 ACRES MED"/>
    <x v="0"/>
    <n v="120900"/>
    <n v="2.78"/>
    <s v="0000"/>
    <n v="4705"/>
    <s v="W"/>
    <x v="208"/>
    <s v="ST"/>
    <m/>
    <s v="BEVERLY HILLS"/>
    <m/>
    <s v="PINE RIDGE UNIT 2 PB 8 PG 37 LOT 17 BLK 199"/>
    <n v="401705"/>
    <n v="28310"/>
    <n v="373395"/>
    <n v="401705"/>
    <n v="376705"/>
    <x v="0"/>
    <x v="1356"/>
    <n v="540000"/>
    <n v="2829"/>
    <n v="2286"/>
    <x v="0"/>
    <s v="WARRANTY DEED"/>
    <n v="1"/>
    <x v="40"/>
    <x v="0"/>
    <x v="1"/>
    <m/>
    <n v="2582"/>
    <n v="6"/>
    <x v="0"/>
    <x v="0"/>
    <n v="4468"/>
    <m/>
    <m/>
    <m/>
    <m/>
    <s v="LANDERS DAVID KEITH"/>
    <s v="LANDERS LYNNEA RUTH"/>
    <s v="4705 W RANGER ST"/>
    <s v="BEVERLY HILLS FL 34465"/>
  </r>
  <r>
    <x v="4545"/>
    <s v="18E17S320020  01850 0040"/>
    <s v="7492"/>
    <s v="PINE RIDGE UNIT 2"/>
    <s v="0000"/>
    <s v="Vacant Residential"/>
    <s v="19"/>
    <s v="18S"/>
    <s v="18E"/>
    <s v="3.0 TO 5.0 ACRES MED"/>
    <x v="1"/>
    <n v="141720"/>
    <n v="3.25"/>
    <s v="0000"/>
    <n v="5862"/>
    <s v="W"/>
    <x v="204"/>
    <s v="LN"/>
    <m/>
    <s v="BEVERLY HILLS"/>
    <m/>
    <s v="PINE RIDGE UNIT 2 PB 8 PG 37 LOT 4 BLK 185 "/>
    <n v="33180"/>
    <n v="33180"/>
    <n v="0"/>
    <n v="33180"/>
    <n v="33180"/>
    <x v="1"/>
    <x v="548"/>
    <n v="37100"/>
    <n v="858"/>
    <n v="1982"/>
    <x v="1"/>
    <s v="UNDEFINED"/>
    <m/>
    <x v="6"/>
    <x v="2"/>
    <x v="2"/>
    <m/>
    <m/>
    <m/>
    <x v="2"/>
    <x v="1"/>
    <n v="0"/>
    <m/>
    <m/>
    <m/>
    <m/>
    <s v="LIN TUNG TA"/>
    <m/>
    <s v="4804 LAVISTA RD"/>
    <s v="TUCKER GA 30084"/>
  </r>
  <r>
    <x v="4546"/>
    <s v="18E17S320020  01920 0020"/>
    <s v="7492"/>
    <s v="PINE RIDGE UNIT 2"/>
    <s v="0100"/>
    <s v="Single Family Residential"/>
    <s v="20"/>
    <s v="18S"/>
    <s v="18E"/>
    <s v="3.0 TO 5.0 ACRES MED"/>
    <x v="0"/>
    <n v="141437"/>
    <n v="3.25"/>
    <s v="0000"/>
    <n v="4167"/>
    <s v="W"/>
    <x v="208"/>
    <s v="ST"/>
    <m/>
    <s v="BEVERLY HILLS"/>
    <m/>
    <s v="PINE RIDGE UNIT 2 PB 8 PG 37 LOT 2 BLK 192"/>
    <n v="293147"/>
    <n v="33120"/>
    <n v="260027"/>
    <n v="293147"/>
    <n v="268147"/>
    <x v="0"/>
    <x v="1357"/>
    <n v="33000"/>
    <n v="2752"/>
    <n v="956"/>
    <x v="1"/>
    <s v="WARRANTY DEED"/>
    <n v="1"/>
    <x v="29"/>
    <x v="1"/>
    <x v="0"/>
    <m/>
    <n v="2750"/>
    <n v="35"/>
    <x v="1"/>
    <x v="0"/>
    <n v="4183"/>
    <m/>
    <m/>
    <m/>
    <m/>
    <s v="FRAZIER CALEB"/>
    <s v="FRAZIER SHANNON"/>
    <s v="4167 W RANGER ST"/>
    <s v="BEVERLY HILLS FL 34465 4682"/>
  </r>
  <r>
    <x v="4547"/>
    <s v="18E17S320020  01970 0010"/>
    <s v="7492"/>
    <s v="PINE RIDGE UNIT 2"/>
    <s v="0100"/>
    <s v="Single Family Residential"/>
    <s v="20"/>
    <s v="18S"/>
    <s v="18E"/>
    <s v="3.0 TO 5.0 ACRES MED"/>
    <x v="0"/>
    <n v="119866"/>
    <n v="2.75"/>
    <s v="0000"/>
    <n v="4880"/>
    <s v="W"/>
    <x v="208"/>
    <s v="ST"/>
    <m/>
    <s v="BEVERLY HILLS"/>
    <m/>
    <s v="PINE RIDGE UNIT 2 PB 8 PG 37 -LOT 1 BLK 197"/>
    <n v="243718"/>
    <n v="28070"/>
    <n v="215648"/>
    <n v="227966"/>
    <n v="202466"/>
    <x v="0"/>
    <x v="946"/>
    <n v="251500"/>
    <n v="2804"/>
    <n v="1683"/>
    <x v="0"/>
    <s v="WARRANTY DEED"/>
    <n v="1"/>
    <x v="33"/>
    <x v="1"/>
    <x v="0"/>
    <m/>
    <n v="2308"/>
    <n v="34"/>
    <x v="0"/>
    <x v="0"/>
    <n v="3128"/>
    <m/>
    <m/>
    <m/>
    <m/>
    <s v="DAVIS TIMOTHY E"/>
    <s v="DAVIS MELISSA"/>
    <s v="4880 W RANGER ST"/>
    <s v="BEVERLY HILLS FL 34465"/>
  </r>
  <r>
    <x v="4548"/>
    <s v="18E17S320020  01980 0050"/>
    <s v="7492"/>
    <s v="PINE RIDGE UNIT 2"/>
    <s v="0100"/>
    <s v="Single Family Residential"/>
    <s v="19"/>
    <s v="18S"/>
    <s v="18E"/>
    <s v="3.0 TO 5.0 ACRES MED"/>
    <x v="0"/>
    <n v="145943"/>
    <n v="3.35"/>
    <s v="0000"/>
    <n v="5188"/>
    <s v="W"/>
    <x v="208"/>
    <s v="ST"/>
    <m/>
    <s v="BEVERLY HILLS"/>
    <m/>
    <s v="PINE RIDGE UNIT 2 PB 8 PG 37 LOT 5 BLK 198"/>
    <n v="309355"/>
    <n v="34170"/>
    <n v="275185"/>
    <n v="297088"/>
    <n v="272088"/>
    <x v="0"/>
    <x v="256"/>
    <n v="265000"/>
    <n v="2786"/>
    <n v="1449"/>
    <x v="0"/>
    <s v="WARRANTY DEED"/>
    <n v="1"/>
    <x v="17"/>
    <x v="1"/>
    <x v="0"/>
    <m/>
    <n v="2178"/>
    <n v="32"/>
    <x v="0"/>
    <x v="0"/>
    <n v="3452"/>
    <m/>
    <m/>
    <m/>
    <m/>
    <s v="HENDRICKSON EDWARD L III"/>
    <s v="HISLOP MEAGAN ELISE"/>
    <s v="5188 W RANGER ST"/>
    <s v="BEVERLY HILLS FL 34465"/>
  </r>
  <r>
    <x v="4549"/>
    <s v="18E17S320020  01980 0120"/>
    <s v="7492"/>
    <s v="PINE RIDGE UNIT 2"/>
    <s v="0000"/>
    <s v="Vacant Residential"/>
    <s v="19"/>
    <s v="18S"/>
    <s v="18E"/>
    <s v="3.0 TO 5.0 ACRES MED"/>
    <x v="1"/>
    <n v="124818"/>
    <n v="2.87"/>
    <s v="0000"/>
    <n v="5055"/>
    <s v="W"/>
    <x v="209"/>
    <s v="ST"/>
    <m/>
    <s v="BEVERLY HILLS"/>
    <m/>
    <s v="PINE RIDGE UNIT 2 PB 8 PG 37 LOT 12 BLK 198 "/>
    <n v="29230"/>
    <n v="29230"/>
    <n v="0"/>
    <n v="29230"/>
    <n v="29230"/>
    <x v="1"/>
    <x v="361"/>
    <n v="29500"/>
    <n v="1465"/>
    <n v="1617"/>
    <x v="1"/>
    <s v="FROM DEVELOPERS"/>
    <m/>
    <x v="6"/>
    <x v="2"/>
    <x v="2"/>
    <m/>
    <m/>
    <m/>
    <x v="2"/>
    <x v="1"/>
    <n v="0"/>
    <m/>
    <m/>
    <m/>
    <m/>
    <s v="BACOMO MARCELINA"/>
    <m/>
    <s v="10401 SW 16TH PL"/>
    <s v="DAVIE FL 33324"/>
  </r>
  <r>
    <x v="4550"/>
    <s v="18E17S320020  01990 0010"/>
    <s v="7492"/>
    <s v="PINE RIDGE UNIT 2"/>
    <s v="0000"/>
    <s v="Vacant Residential"/>
    <s v="19"/>
    <s v="18S"/>
    <s v="18E"/>
    <s v="3.0 TO 5.0 ACRES MED"/>
    <x v="1"/>
    <n v="126001"/>
    <n v="2.89"/>
    <s v="0000"/>
    <n v="6388"/>
    <s v="W"/>
    <x v="11"/>
    <s v="BLVD"/>
    <m/>
    <s v="BEVERLY HILLS"/>
    <m/>
    <s v="PINE RIDGE UNIT 2 PB 8 PG 37 LOT 1 BLK 199 "/>
    <n v="29500"/>
    <n v="29500"/>
    <n v="0"/>
    <n v="29500"/>
    <n v="29500"/>
    <x v="1"/>
    <x v="42"/>
    <n v="89900"/>
    <n v="1790"/>
    <n v="1968"/>
    <x v="1"/>
    <s v="WARRANTY DEED"/>
    <m/>
    <x v="6"/>
    <x v="2"/>
    <x v="2"/>
    <m/>
    <m/>
    <m/>
    <x v="2"/>
    <x v="1"/>
    <n v="0"/>
    <m/>
    <m/>
    <m/>
    <m/>
    <s v="VARGHESE JOHN S"/>
    <m/>
    <s v="11 LITTLE LEAF CT"/>
    <s v="MISSOURI TX 77459"/>
  </r>
  <r>
    <x v="4551"/>
    <s v="18E17S320020  01990 0020"/>
    <s v="7492"/>
    <s v="PINE RIDGE UNIT 2"/>
    <s v="0100"/>
    <s v="Single Family Residential"/>
    <s v="19"/>
    <s v="18S"/>
    <s v="18E"/>
    <s v="3.0 TO 5.0 ACRES MED"/>
    <x v="0"/>
    <n v="126001"/>
    <n v="2.89"/>
    <s v="0000"/>
    <n v="6398"/>
    <s v="W"/>
    <x v="11"/>
    <s v="BLVD"/>
    <m/>
    <s v="BEVERLY HILLS"/>
    <m/>
    <s v="PINE RIDGE UNIT 2 PB 8 PG 37 LOT 2 BLK 199"/>
    <n v="295988"/>
    <n v="29500"/>
    <n v="266488"/>
    <n v="295988"/>
    <n v="295988"/>
    <x v="1"/>
    <x v="353"/>
    <n v="18500"/>
    <n v="1537"/>
    <n v="282"/>
    <x v="1"/>
    <s v="WARRANTY DEED"/>
    <n v="1"/>
    <x v="15"/>
    <x v="1"/>
    <x v="0"/>
    <m/>
    <n v="2840"/>
    <n v="32"/>
    <x v="0"/>
    <x v="0"/>
    <n v="4022"/>
    <m/>
    <m/>
    <m/>
    <m/>
    <s v="BROOKS KENNETH W SR"/>
    <s v="BROOKS ANNIE H"/>
    <s v="5601 W ALAMEDA LN"/>
    <s v="CRYSTAL RIVER FL 34429"/>
  </r>
  <r>
    <x v="4552"/>
    <s v="18E17S320020  01990 0130"/>
    <s v="7492"/>
    <s v="PINE RIDGE UNIT 2"/>
    <s v="0100"/>
    <s v="Single Family Residential"/>
    <s v="20"/>
    <s v="18S"/>
    <s v="18E"/>
    <s v="3.0 TO 5.0 ACRES MED"/>
    <x v="0"/>
    <n v="120900"/>
    <n v="2.78"/>
    <s v="0000"/>
    <n v="4953"/>
    <s v="W"/>
    <x v="208"/>
    <s v="ST"/>
    <m/>
    <s v="BEVERLY HILLS"/>
    <m/>
    <s v="PINE RIDGE UNIT 2 PB 8 PG 37 LOT 13 BLK 199"/>
    <n v="321003"/>
    <n v="28310"/>
    <n v="292693"/>
    <n v="239847"/>
    <n v="214847"/>
    <x v="0"/>
    <x v="114"/>
    <n v="9400"/>
    <n v="1396"/>
    <n v="424"/>
    <x v="1"/>
    <s v="WARRANTY DEED"/>
    <n v="2"/>
    <x v="20"/>
    <x v="0"/>
    <x v="1"/>
    <n v="1"/>
    <n v="3294"/>
    <n v="32"/>
    <x v="1"/>
    <x v="0"/>
    <n v="4558"/>
    <m/>
    <m/>
    <m/>
    <m/>
    <s v="GARDNER LON JEFFREY"/>
    <s v="GARDNER THERESA ANNE"/>
    <s v="4953 W RANGER ST"/>
    <s v="BEVERLY HILLS FL 34465"/>
  </r>
  <r>
    <x v="4553"/>
    <s v="18E17S320020  01990 0210"/>
    <s v="7492"/>
    <s v="PINE RIDGE UNIT 2"/>
    <s v="0100"/>
    <s v="Single Family Residential"/>
    <s v="20"/>
    <s v="18S"/>
    <s v="18E"/>
    <s v="3.0 TO 5.0 ACRES MED"/>
    <x v="0"/>
    <n v="120900"/>
    <n v="2.78"/>
    <s v="0000"/>
    <n v="4483"/>
    <s v="W"/>
    <x v="208"/>
    <s v="ST"/>
    <m/>
    <s v="BEVERLY HILLS"/>
    <m/>
    <s v="PINE RIDGE UNIT 2 PB 8 PG 37 LOT 21 BLK 199"/>
    <n v="393919"/>
    <n v="28310"/>
    <n v="365609"/>
    <n v="342546"/>
    <n v="317546"/>
    <x v="0"/>
    <x v="585"/>
    <n v="460000"/>
    <n v="2428"/>
    <n v="218"/>
    <x v="0"/>
    <s v="SALE / MORE THAN 1 PARCEL"/>
    <n v="1"/>
    <x v="23"/>
    <x v="0"/>
    <x v="1"/>
    <m/>
    <n v="3925"/>
    <n v="32"/>
    <x v="0"/>
    <x v="0"/>
    <n v="5965"/>
    <m/>
    <m/>
    <m/>
    <m/>
    <s v="MC CLEARY ROBERT M"/>
    <s v="MC CLEARY  PAMELIA P"/>
    <s v="4483 W RANGER ST"/>
    <s v="BEVERLY HILLS FL 34465"/>
  </r>
  <r>
    <x v="4554"/>
    <s v="18E17S320020  01990 0220"/>
    <s v="7492"/>
    <s v="PINE RIDGE UNIT 2"/>
    <s v="0000"/>
    <s v="Vacant Residential"/>
    <s v="20"/>
    <s v="18S"/>
    <s v="18E"/>
    <s v="3.0 TO 5.0 ACRES MED"/>
    <x v="0"/>
    <n v="130516"/>
    <n v="3"/>
    <s v="0000"/>
    <n v="4425"/>
    <s v="W"/>
    <x v="208"/>
    <s v="ST"/>
    <m/>
    <s v="BEVERLY HILLS"/>
    <m/>
    <s v="PINE RIDGE UNIT 2 PB 8 PG 37 LOT 22 BLK 199"/>
    <n v="32440"/>
    <n v="30560"/>
    <n v="1880"/>
    <n v="32440"/>
    <n v="32440"/>
    <x v="1"/>
    <x v="585"/>
    <n v="460000"/>
    <n v="2428"/>
    <n v="218"/>
    <x v="0"/>
    <s v="SALE / MORE THAN 1 PARCEL"/>
    <m/>
    <x v="6"/>
    <x v="2"/>
    <x v="2"/>
    <m/>
    <m/>
    <m/>
    <x v="2"/>
    <x v="1"/>
    <n v="0"/>
    <m/>
    <m/>
    <m/>
    <m/>
    <s v="MC CLEARY ROBERT M &amp; PAMELIA P"/>
    <m/>
    <s v="4483 W RANGER ST"/>
    <s v="BEVERLY HILLS FL 34465"/>
  </r>
  <r>
    <x v="4555"/>
    <s v="18E17S320020  02000 0030"/>
    <s v="7492"/>
    <s v="PINE RIDGE UNIT 2"/>
    <s v="0000"/>
    <s v="Vacant Residential"/>
    <s v="19"/>
    <s v="18S"/>
    <s v="18E"/>
    <s v="3.0 TO 5.0 ACRES MED"/>
    <x v="1"/>
    <n v="129952"/>
    <n v="2.98"/>
    <s v="0000"/>
    <n v="6360"/>
    <s v="W"/>
    <x v="11"/>
    <s v="BLVD"/>
    <m/>
    <s v="BEVERLY HILLS"/>
    <m/>
    <s v="PINE RIDGE UNIT 2 PB 8 PG 37 LOT 3 BLK 200"/>
    <n v="30430"/>
    <n v="30430"/>
    <n v="0"/>
    <n v="30430"/>
    <n v="30430"/>
    <x v="1"/>
    <x v="416"/>
    <n v="48200"/>
    <n v="967"/>
    <n v="1468"/>
    <x v="1"/>
    <s v="FROM DEVELOPERS"/>
    <m/>
    <x v="6"/>
    <x v="2"/>
    <x v="2"/>
    <m/>
    <m/>
    <m/>
    <x v="2"/>
    <x v="1"/>
    <n v="0"/>
    <m/>
    <m/>
    <m/>
    <m/>
    <s v="YANG FANG MEI"/>
    <m/>
    <s v="NO 8 MIN CHAUN RD"/>
    <s v="TAINAN ROC 106 TAIWAN"/>
  </r>
  <r>
    <x v="4556"/>
    <s v="18E17S320020  02000 0050"/>
    <s v="7492"/>
    <s v="PINE RIDGE UNIT 2"/>
    <s v="0100"/>
    <s v="Single Family Residential"/>
    <s v="18"/>
    <s v="18S"/>
    <s v="18E"/>
    <s v="3.0 TO 5.0 ACRES MED"/>
    <x v="0"/>
    <n v="122929"/>
    <n v="2.82"/>
    <s v="0000"/>
    <n v="5370"/>
    <s v="W"/>
    <x v="65"/>
    <s v="BLVD"/>
    <m/>
    <s v="BEVERLY HILLS"/>
    <m/>
    <s v="PINE RIDGE UNIT 2 PB 8 PG 37 LOT 5 BLK 200 "/>
    <n v="295868"/>
    <n v="28790"/>
    <n v="267078"/>
    <n v="250608"/>
    <n v="220608"/>
    <x v="0"/>
    <x v="590"/>
    <n v="33000"/>
    <n v="1337"/>
    <n v="149"/>
    <x v="1"/>
    <s v="FROM DEVELOPERS"/>
    <n v="1"/>
    <x v="23"/>
    <x v="0"/>
    <x v="0"/>
    <n v="1"/>
    <n v="2717"/>
    <n v="32"/>
    <x v="0"/>
    <x v="0"/>
    <n v="3621"/>
    <m/>
    <m/>
    <m/>
    <m/>
    <s v="YOUNG ROBERT E"/>
    <m/>
    <s v="5370 W MUSTANG BLVD"/>
    <s v="BEVERLY HILLS FL 34465"/>
  </r>
  <r>
    <x v="4557"/>
    <s v="18E17S320020  02020 0010"/>
    <s v="7492"/>
    <s v="PINE RIDGE UNIT 2"/>
    <s v="0100"/>
    <s v="Single Family Residential"/>
    <s v="19"/>
    <s v="18S"/>
    <s v="18E"/>
    <s v="3.0 TO 5.0 ACRES MED"/>
    <x v="0"/>
    <n v="268002"/>
    <n v="6.15"/>
    <s v="0000"/>
    <n v="5186"/>
    <s v="W"/>
    <x v="210"/>
    <s v="DR"/>
    <m/>
    <s v="BEVERLY HILLS"/>
    <m/>
    <s v="PINE RIDGE UNIT 2 PB 8 PG 37 LOT 1 BLK 202"/>
    <n v="79370"/>
    <n v="79370"/>
    <n v="0"/>
    <n v="79370"/>
    <n v="79370"/>
    <x v="0"/>
    <x v="1251"/>
    <n v="110000"/>
    <n v="3013"/>
    <n v="2421"/>
    <x v="1"/>
    <s v="WARRANTY DEED"/>
    <n v="1"/>
    <x v="31"/>
    <x v="1"/>
    <x v="0"/>
    <m/>
    <n v="2386"/>
    <n v="32"/>
    <x v="1"/>
    <x v="0"/>
    <n v="3519"/>
    <m/>
    <m/>
    <m/>
    <m/>
    <s v="PECORARO ANTONINO J"/>
    <s v="PECORARO LOUISE M"/>
    <s v="5186 W ANGUS DR"/>
    <s v="BEVERLY HILLS FL 34465"/>
  </r>
  <r>
    <x v="4558"/>
    <s v="18E17S320020  02020 0040"/>
    <s v="7492"/>
    <s v="PINE RIDGE UNIT 2"/>
    <s v="0100"/>
    <s v="Single Family Residential"/>
    <s v="19"/>
    <s v="18S"/>
    <s v="18E"/>
    <s v="3.0 TO 5.0 ACRES MED"/>
    <x v="0"/>
    <n v="240003"/>
    <n v="5.51"/>
    <s v="0000"/>
    <n v="5074"/>
    <s v="W"/>
    <x v="210"/>
    <s v="DR"/>
    <m/>
    <s v="BEVERLY HILLS"/>
    <m/>
    <s v="PINE RIDGE UNIT 2 PB 8 PG 37 LOT 4 BLK 202"/>
    <n v="404685"/>
    <n v="71080"/>
    <n v="333605"/>
    <n v="404685"/>
    <n v="379685"/>
    <x v="0"/>
    <x v="1358"/>
    <n v="315000"/>
    <n v="2941"/>
    <n v="353"/>
    <x v="0"/>
    <s v="WARRANTY DEED"/>
    <n v="1"/>
    <x v="0"/>
    <x v="5"/>
    <x v="4"/>
    <m/>
    <n v="3159"/>
    <n v="32"/>
    <x v="0"/>
    <x v="0"/>
    <n v="4248"/>
    <m/>
    <m/>
    <m/>
    <m/>
    <s v="BOWEN ANTHONY L"/>
    <s v="BOWEN ERICA R"/>
    <s v="5074 W ANGUS DR"/>
    <s v="BEVERLY HILLS FL 34465"/>
  </r>
  <r>
    <x v="4559"/>
    <s v="18E17S320020  02020 0050"/>
    <s v="7492"/>
    <s v="PINE RIDGE UNIT 2"/>
    <s v="0000"/>
    <s v="Vacant Residential"/>
    <s v="19"/>
    <s v="18S"/>
    <s v="18E"/>
    <s v="3.0 TO 5.0 ACRES MED"/>
    <x v="1"/>
    <n v="240004"/>
    <n v="5.51"/>
    <s v="0000"/>
    <n v="5038"/>
    <s v="W"/>
    <x v="210"/>
    <s v="DR"/>
    <m/>
    <s v="BEVERLY HILLS"/>
    <m/>
    <s v="PINE RIDGE UNIT 2 PB 8 PG 37 LOT 5 BLK 202"/>
    <n v="71080"/>
    <n v="71080"/>
    <n v="0"/>
    <n v="71080"/>
    <n v="71080"/>
    <x v="1"/>
    <x v="432"/>
    <n v="100500"/>
    <n v="3083"/>
    <n v="143"/>
    <x v="1"/>
    <s v="WARRANTY DEED"/>
    <m/>
    <x v="6"/>
    <x v="2"/>
    <x v="2"/>
    <m/>
    <m/>
    <m/>
    <x v="2"/>
    <x v="1"/>
    <n v="0"/>
    <m/>
    <m/>
    <m/>
    <m/>
    <s v="CAPORICCI FRANK JR"/>
    <s v="SITCHON BUENAFLOR IRA"/>
    <s v="4313 CARROLLWOOD VILLAGE DR"/>
    <s v="TAMPA FL 33618"/>
  </r>
  <r>
    <x v="4560"/>
    <s v="18E17S320020  01830 0130"/>
    <s v="7492"/>
    <s v="PINE RIDGE UNIT 2"/>
    <s v="0000"/>
    <s v="Vacant Residential"/>
    <s v="19"/>
    <s v="18S"/>
    <s v="18E"/>
    <s v="3.0 TO 5.0 ACRES MED"/>
    <x v="1"/>
    <n v="120000"/>
    <n v="2.75"/>
    <s v="0000"/>
    <n v="2309"/>
    <s v="N"/>
    <x v="202"/>
    <s v="DR"/>
    <m/>
    <s v="BEVERLY HILLS"/>
    <m/>
    <s v="PINE RIDGE UNIT 2 PB 8 PG 37 LOT 13 BLK 183 "/>
    <n v="28100"/>
    <n v="28100"/>
    <n v="0"/>
    <n v="28100"/>
    <n v="28100"/>
    <x v="1"/>
    <x v="7"/>
    <n v="150000"/>
    <n v="1952"/>
    <n v="821"/>
    <x v="1"/>
    <s v="WARRANTY DEED"/>
    <m/>
    <x v="6"/>
    <x v="2"/>
    <x v="2"/>
    <m/>
    <m/>
    <m/>
    <x v="2"/>
    <x v="1"/>
    <n v="0"/>
    <m/>
    <m/>
    <m/>
    <m/>
    <s v="MONTUORI THOMAS J &amp; LUCINDA TRUSTEES"/>
    <m/>
    <s v="4335 N DODGE CITY DR"/>
    <s v="BEVERLY HILLS FL 34465 1323"/>
  </r>
  <r>
    <x v="4561"/>
    <s v="18E17S320020  01920 0010"/>
    <s v="7492"/>
    <s v="PINE RIDGE UNIT 2"/>
    <s v="0100"/>
    <s v="Single Family Residential"/>
    <s v="20"/>
    <s v="18S"/>
    <s v="18E"/>
    <s v="3.0 TO 5.0 ACRES MED"/>
    <x v="0"/>
    <n v="138634"/>
    <n v="3.18"/>
    <s v="0000"/>
    <n v="4249"/>
    <s v="W"/>
    <x v="208"/>
    <s v="ST"/>
    <m/>
    <s v="BEVERLY HILLS"/>
    <m/>
    <s v="PINE RIDGE UNIT 2 PB 8 PG 37 LOT 1 BLK 192"/>
    <n v="250367"/>
    <n v="32460"/>
    <n v="217907"/>
    <n v="193773"/>
    <n v="168773"/>
    <x v="0"/>
    <x v="167"/>
    <n v="27500"/>
    <n v="1382"/>
    <n v="570"/>
    <x v="1"/>
    <s v="WARRANTY DEED"/>
    <n v="1"/>
    <x v="20"/>
    <x v="1"/>
    <x v="0"/>
    <m/>
    <n v="2160"/>
    <n v="32"/>
    <x v="1"/>
    <x v="0"/>
    <n v="3309"/>
    <m/>
    <m/>
    <m/>
    <m/>
    <s v="DANZIS MICHAEL DAVID JR"/>
    <s v="DANZIS LINDA MARIE"/>
    <s v="4249 W RANGER ST"/>
    <s v="BEVERLY HILLS FL 34465 4682"/>
  </r>
  <r>
    <x v="4562"/>
    <s v="18E17S320020  01940 0030"/>
    <s v="7492"/>
    <s v="PINE RIDGE UNIT 2"/>
    <s v="0000"/>
    <s v="Vacant Residential"/>
    <s v="20"/>
    <s v="18S"/>
    <s v="18E"/>
    <s v="3.0 TO 5.0 ACRES MED"/>
    <x v="1"/>
    <n v="119999"/>
    <n v="2.75"/>
    <s v="0000"/>
    <n v="4252"/>
    <s v="W"/>
    <x v="208"/>
    <s v="ST"/>
    <m/>
    <s v="BEVERLY HILLS"/>
    <m/>
    <s v="PINE RIDGE UNIT 2 PB 8 PG 37 LOT 3 BLK 194"/>
    <n v="28100"/>
    <n v="28100"/>
    <n v="0"/>
    <n v="28100"/>
    <n v="28100"/>
    <x v="1"/>
    <x v="377"/>
    <n v="37000"/>
    <n v="2985"/>
    <n v="786"/>
    <x v="1"/>
    <s v="TO/FROM TSTEES BANKRUPT/EXEC/GUARD"/>
    <m/>
    <x v="6"/>
    <x v="2"/>
    <x v="2"/>
    <m/>
    <m/>
    <m/>
    <x v="2"/>
    <x v="1"/>
    <n v="0"/>
    <m/>
    <m/>
    <m/>
    <m/>
    <s v="OCONNOR THOMAS M"/>
    <s v="OCONNOR RENEE C"/>
    <s v="4252 W RANGER ST"/>
    <s v="BEVERLY HILLS FL 34465"/>
  </r>
  <r>
    <x v="4563"/>
    <s v="18E17S320020  01970 0020"/>
    <s v="7492"/>
    <s v="PINE RIDGE UNIT 2"/>
    <s v="0100"/>
    <s v="Single Family Residential"/>
    <s v="20"/>
    <s v="18S"/>
    <s v="18E"/>
    <s v="3.0 TO 5.0 ACRES MED"/>
    <x v="0"/>
    <n v="120000"/>
    <n v="2.75"/>
    <s v="0000"/>
    <n v="4818"/>
    <s v="W"/>
    <x v="208"/>
    <s v="ST"/>
    <m/>
    <s v="BEVERLY HILLS"/>
    <m/>
    <s v="PINE RIDGE UNIT 2 PB 8 PG 37 LOT 2 BLK 197"/>
    <n v="323278"/>
    <n v="28100"/>
    <n v="295178"/>
    <n v="284150"/>
    <n v="259150"/>
    <x v="0"/>
    <x v="1359"/>
    <n v="415000"/>
    <n v="2735"/>
    <n v="83"/>
    <x v="0"/>
    <s v="WARRANTY DEED"/>
    <n v="1"/>
    <x v="15"/>
    <x v="1"/>
    <x v="1"/>
    <m/>
    <n v="2719"/>
    <n v="32"/>
    <x v="0"/>
    <x v="0"/>
    <n v="3840"/>
    <m/>
    <m/>
    <m/>
    <m/>
    <s v="BOYCE NORMA JEAN"/>
    <m/>
    <s v="4818 W RANGER ST"/>
    <s v="BEVERLY HILLS FL 34465"/>
  </r>
  <r>
    <x v="4564"/>
    <s v="18E17S320020  01980 0030"/>
    <s v="7492"/>
    <s v="PINE RIDGE UNIT 2"/>
    <s v="0100"/>
    <s v="Single Family Residential"/>
    <s v="19"/>
    <s v="18S"/>
    <s v="18E"/>
    <s v="3.0 TO 5.0 ACRES MED"/>
    <x v="0"/>
    <n v="138945"/>
    <n v="3.19"/>
    <s v="0000"/>
    <n v="5294"/>
    <s v="W"/>
    <x v="208"/>
    <s v="ST"/>
    <m/>
    <s v="BEVERLY HILLS"/>
    <m/>
    <s v="PINE RIDGE UNIT 2 PB 8 PG 37 LOT 3 BLK 198"/>
    <n v="295451"/>
    <n v="32530"/>
    <n v="262921"/>
    <n v="236402"/>
    <n v="211402"/>
    <x v="1"/>
    <x v="1197"/>
    <n v="415000"/>
    <n v="3141"/>
    <n v="1180"/>
    <x v="0"/>
    <s v="WARRANTY DEED"/>
    <n v="1"/>
    <x v="21"/>
    <x v="1"/>
    <x v="0"/>
    <m/>
    <n v="2359"/>
    <n v="32"/>
    <x v="0"/>
    <x v="0"/>
    <n v="3527"/>
    <m/>
    <m/>
    <m/>
    <m/>
    <s v="WIEDEL BARBARA T"/>
    <s v="LILIENTHAL DORIS H"/>
    <s v="5294 W RANGER ST"/>
    <s v="BEVERLY HILLS FL 34465"/>
  </r>
  <r>
    <x v="4565"/>
    <s v="18E17S320020  01990 0030"/>
    <s v="7492"/>
    <s v="PINE RIDGE UNIT 2"/>
    <s v="0100"/>
    <s v="Single Family Residential"/>
    <s v="19"/>
    <s v="18S"/>
    <s v="18E"/>
    <s v="3.0 TO 5.0 ACRES MED"/>
    <x v="0"/>
    <n v="126001"/>
    <n v="2.89"/>
    <s v="0000"/>
    <n v="6410"/>
    <s v="W"/>
    <x v="11"/>
    <s v="BLVD"/>
    <m/>
    <s v="BEVERLY HILLS"/>
    <m/>
    <s v="PINE RIDGE UNIT 2 PB 8 PG 37 LOT 3 BLK 199"/>
    <n v="303069"/>
    <n v="29500"/>
    <n v="273569"/>
    <n v="247061"/>
    <n v="0"/>
    <x v="0"/>
    <x v="353"/>
    <n v="19000"/>
    <n v="1535"/>
    <n v="1587"/>
    <x v="1"/>
    <s v="WARRANTY DEED"/>
    <n v="1"/>
    <x v="24"/>
    <x v="0"/>
    <x v="0"/>
    <n v="1"/>
    <n v="2818"/>
    <n v="32"/>
    <x v="0"/>
    <x v="0"/>
    <n v="3845"/>
    <m/>
    <m/>
    <m/>
    <m/>
    <s v="LOFTIS HAROLD JR"/>
    <s v="LINDELL GEORGE W"/>
    <s v="6418 W PINE RIDGE BLVD"/>
    <s v="BEVERLY HILLS FL 34465"/>
  </r>
  <r>
    <x v="4566"/>
    <s v="18E17S320020  01990 0070"/>
    <s v="7492"/>
    <s v="PINE RIDGE UNIT 2"/>
    <s v="0100"/>
    <s v="Single Family Residential"/>
    <s v="19"/>
    <s v="18S"/>
    <s v="18E"/>
    <s v="3.0 TO 5.0 ACRES MED"/>
    <x v="0"/>
    <n v="120900"/>
    <n v="2.78"/>
    <s v="0000"/>
    <n v="5291"/>
    <s v="W"/>
    <x v="208"/>
    <s v="ST"/>
    <m/>
    <s v="BEVERLY HILLS"/>
    <m/>
    <s v="PINE RIDGE UNIT 2 PB 8 PG 37 LOT 7 BLK 199"/>
    <n v="243081"/>
    <n v="28310"/>
    <n v="214771"/>
    <n v="200534"/>
    <n v="170534"/>
    <x v="0"/>
    <x v="1360"/>
    <n v="198000"/>
    <n v="2647"/>
    <n v="2182"/>
    <x v="0"/>
    <s v="WARRANTY DEED"/>
    <n v="1"/>
    <x v="11"/>
    <x v="1"/>
    <x v="0"/>
    <m/>
    <n v="2258"/>
    <n v="32"/>
    <x v="0"/>
    <x v="0"/>
    <n v="3220"/>
    <m/>
    <m/>
    <m/>
    <m/>
    <s v="OGDEN  KAYLA"/>
    <m/>
    <s v="5291 W RANGER ST"/>
    <s v="BEVERLY HILLS FL 34465"/>
  </r>
  <r>
    <x v="4567"/>
    <s v="18E17S320020  01990 0190"/>
    <s v="7492"/>
    <s v="PINE RIDGE UNIT 2"/>
    <s v="0100"/>
    <s v="Single Family Residential"/>
    <s v="20"/>
    <s v="18S"/>
    <s v="18E"/>
    <s v="3.0 TO 5.0 ACRES MED"/>
    <x v="0"/>
    <n v="120900"/>
    <n v="2.78"/>
    <s v="0000"/>
    <n v="4591"/>
    <s v="W"/>
    <x v="208"/>
    <s v="ST"/>
    <m/>
    <s v="BEVERLY HILLS"/>
    <m/>
    <s v="PINE RIDGE UNIT 2 PB 8 PG 37 LOT 19 BLK 199"/>
    <n v="219018"/>
    <n v="28310"/>
    <n v="190708"/>
    <n v="168038"/>
    <n v="143038"/>
    <x v="0"/>
    <x v="124"/>
    <n v="34500"/>
    <n v="1082"/>
    <n v="1876"/>
    <x v="1"/>
    <s v="FROM DEVELOPERS"/>
    <n v="1"/>
    <x v="7"/>
    <x v="1"/>
    <x v="0"/>
    <m/>
    <n v="2138"/>
    <n v="32"/>
    <x v="0"/>
    <x v="0"/>
    <n v="3090"/>
    <m/>
    <m/>
    <m/>
    <m/>
    <s v="MALM ROBERT J"/>
    <s v="MALM MARJORIE C"/>
    <s v="4591 W RANGER ST"/>
    <s v="BEVERLY HILLS FL 34465"/>
  </r>
  <r>
    <x v="4568"/>
    <s v="18E17S320020  02000 0020"/>
    <s v="7492"/>
    <s v="PINE RIDGE UNIT 2"/>
    <s v="0100"/>
    <s v="Single Family Residential"/>
    <s v="19"/>
    <s v="18S"/>
    <s v="18E"/>
    <s v="3.0 TO 5.0 ACRES MED"/>
    <x v="0"/>
    <n v="128866"/>
    <n v="2.96"/>
    <s v="0000"/>
    <n v="6368"/>
    <s v="W"/>
    <x v="11"/>
    <s v="BLVD"/>
    <m/>
    <s v="BEVERLY HILLS"/>
    <m/>
    <s v="PINE RIDGE UNIT 2 PB 8 PG 37 LOT 2 BLK 200 "/>
    <n v="191527"/>
    <n v="30180"/>
    <n v="161347"/>
    <n v="145602"/>
    <n v="120602"/>
    <x v="0"/>
    <x v="664"/>
    <n v="109500"/>
    <n v="2514"/>
    <n v="1713"/>
    <x v="0"/>
    <s v="TO OR FROM BANKS/LOAN CO."/>
    <n v="2"/>
    <x v="13"/>
    <x v="1"/>
    <x v="0"/>
    <n v="1"/>
    <n v="2228"/>
    <n v="32"/>
    <x v="1"/>
    <x v="0"/>
    <n v="2897"/>
    <m/>
    <m/>
    <m/>
    <m/>
    <s v="ZAGARS ROBERT"/>
    <m/>
    <s v="6368 PINE RIDGE BLVD"/>
    <s v="BEVERLY HILLS FL 34465"/>
  </r>
  <r>
    <x v="4569"/>
    <s v="18E17S320020  02010 0030"/>
    <s v="7492"/>
    <s v="PINE RIDGE UNIT 2"/>
    <s v="0000"/>
    <s v="Vacant Residential"/>
    <s v="19"/>
    <s v="18S"/>
    <s v="18E"/>
    <s v="3.0 TO 5.0 ACRES MED"/>
    <x v="1"/>
    <n v="256650"/>
    <n v="5.89"/>
    <s v="0000"/>
    <n v="5270"/>
    <s v="W"/>
    <x v="210"/>
    <s v="DR"/>
    <m/>
    <s v="BEVERLY HILLS"/>
    <m/>
    <s v="PINE RIDGE UNIT 2 PB 8 PG 37 LOT 3 BLK 201"/>
    <n v="76010"/>
    <n v="76010"/>
    <n v="0"/>
    <n v="76010"/>
    <n v="76010"/>
    <x v="1"/>
    <x v="657"/>
    <n v="79000"/>
    <n v="2431"/>
    <n v="2292"/>
    <x v="1"/>
    <s v="WARRANTY DEED"/>
    <m/>
    <x v="6"/>
    <x v="2"/>
    <x v="2"/>
    <m/>
    <m/>
    <m/>
    <x v="2"/>
    <x v="1"/>
    <n v="0"/>
    <m/>
    <m/>
    <m/>
    <m/>
    <s v="SLBX2 LLC"/>
    <m/>
    <s v="4141 W HACIENDA DR"/>
    <s v="BEVERLY HILLS FL 34465"/>
  </r>
  <r>
    <x v="4570"/>
    <s v="18E17S320020  02020 0060"/>
    <s v="7492"/>
    <s v="PINE RIDGE UNIT 2"/>
    <s v="0100"/>
    <s v="Single Family Residential"/>
    <s v="19"/>
    <s v="18S"/>
    <s v="18E"/>
    <s v="3.0 TO 5.0 ACRES MED"/>
    <x v="0"/>
    <n v="240005"/>
    <n v="5.51"/>
    <s v="0000"/>
    <n v="5000"/>
    <s v="W"/>
    <x v="210"/>
    <s v="DR"/>
    <m/>
    <s v="BEVERLY HILLS"/>
    <m/>
    <s v="PINE RIDGE UNIT 2 PB 8 PG 37 LOT 6 BLK 202"/>
    <n v="603024"/>
    <n v="71080"/>
    <n v="531944"/>
    <n v="562550"/>
    <n v="537550"/>
    <x v="0"/>
    <x v="214"/>
    <n v="43000"/>
    <n v="1453"/>
    <n v="2057"/>
    <x v="1"/>
    <s v="WARRANTY DEED"/>
    <n v="2"/>
    <x v="20"/>
    <x v="5"/>
    <x v="1"/>
    <n v="1"/>
    <n v="3688"/>
    <n v="32"/>
    <x v="0"/>
    <x v="0"/>
    <n v="5789"/>
    <m/>
    <m/>
    <m/>
    <m/>
    <s v="HALLEEN ROBERT L"/>
    <s v="HALLEEN MARILYN J"/>
    <s v="2021 S SUNCOAST BLVD"/>
    <s v="HOMOSASSA FL 34448"/>
  </r>
  <r>
    <x v="4571"/>
    <s v="18E17S320020  02020 0080"/>
    <s v="7492"/>
    <s v="PINE RIDGE UNIT 2"/>
    <s v="0100"/>
    <s v="Single Family Residential"/>
    <s v="20"/>
    <s v="18S"/>
    <s v="18E"/>
    <s v="3.0 TO 5.0 ACRES MED"/>
    <x v="0"/>
    <n v="252007"/>
    <n v="5.79"/>
    <s v="0000"/>
    <n v="4860"/>
    <s v="W"/>
    <x v="210"/>
    <s v="DR"/>
    <m/>
    <s v="BEVERLY HILLS"/>
    <m/>
    <s v="PINE RIDGE UNIT 2 PB 8 PG 37 LOT 8 BLK 202"/>
    <n v="363208"/>
    <n v="74630"/>
    <n v="288578"/>
    <n v="283371"/>
    <n v="258371"/>
    <x v="0"/>
    <x v="317"/>
    <n v="330000"/>
    <n v="2482"/>
    <n v="196"/>
    <x v="0"/>
    <s v="WARRANTY DEED"/>
    <n v="1"/>
    <x v="7"/>
    <x v="1"/>
    <x v="0"/>
    <m/>
    <n v="3619"/>
    <n v="32"/>
    <x v="0"/>
    <x v="0"/>
    <n v="4567"/>
    <m/>
    <m/>
    <m/>
    <m/>
    <s v="LAMPASONA RYAN"/>
    <s v="LAMPASONA MAGGIE"/>
    <s v="4860 W ANGUS DR"/>
    <s v="BEVERLY HILLS FL 34465"/>
  </r>
  <r>
    <x v="4572"/>
    <s v="18E17S320020  01830 0160"/>
    <s v="7492"/>
    <s v="PINE RIDGE UNIT 2"/>
    <s v="0100"/>
    <s v="Single Family Residential"/>
    <s v="19"/>
    <s v="18S"/>
    <s v="18E"/>
    <s v="3.0 TO 5.0 ACRES MED"/>
    <x v="0"/>
    <n v="120000"/>
    <n v="2.75"/>
    <s v="0000"/>
    <n v="2505"/>
    <s v="N"/>
    <x v="202"/>
    <s v="DR"/>
    <m/>
    <s v="BEVERLY HILLS"/>
    <m/>
    <s v="PINE RIDGE UNIT 2 PB 8 PG 37 LOT 16 BLK 183"/>
    <n v="281002"/>
    <n v="28100"/>
    <n v="252902"/>
    <n v="233936"/>
    <n v="208936"/>
    <x v="0"/>
    <x v="306"/>
    <n v="355000"/>
    <n v="2229"/>
    <n v="1530"/>
    <x v="0"/>
    <s v="WARRANTY DEED"/>
    <n v="1"/>
    <x v="24"/>
    <x v="0"/>
    <x v="1"/>
    <n v="1"/>
    <n v="2548"/>
    <n v="32"/>
    <x v="0"/>
    <x v="0"/>
    <n v="3250"/>
    <m/>
    <m/>
    <m/>
    <m/>
    <s v="BROWN JOSEPHIER"/>
    <s v="HEDGES MARY FRANCES"/>
    <s v="2505 N STAMPEDE DR"/>
    <s v="BEVERLY HILLS FL 34465"/>
  </r>
  <r>
    <x v="4573"/>
    <s v="18E17S320020  01840 0010"/>
    <s v="7492"/>
    <s v="PINE RIDGE UNIT 2"/>
    <s v="0100"/>
    <s v="Single Family Residential"/>
    <s v="19"/>
    <s v="18S"/>
    <s v="18E"/>
    <s v="3.0 TO 5.0 ACRES MED"/>
    <x v="0"/>
    <n v="119866"/>
    <n v="2.75"/>
    <s v="0000"/>
    <n v="2220"/>
    <s v="N"/>
    <x v="190"/>
    <s v="DR"/>
    <m/>
    <s v="BEVERLY HILLS"/>
    <m/>
    <s v="PINE RIDGE UNIT 2 PB 8 PG 37 LOT 1 BLK 184"/>
    <n v="289668"/>
    <n v="28070"/>
    <n v="261598"/>
    <n v="234106"/>
    <n v="209106"/>
    <x v="0"/>
    <x v="361"/>
    <n v="44500"/>
    <n v="1464"/>
    <n v="2161"/>
    <x v="1"/>
    <s v="FROM DEVELOPERS"/>
    <n v="1"/>
    <x v="22"/>
    <x v="0"/>
    <x v="1"/>
    <m/>
    <n v="2641"/>
    <n v="32"/>
    <x v="1"/>
    <x v="0"/>
    <n v="3645"/>
    <m/>
    <m/>
    <m/>
    <m/>
    <s v="CONSALVO VINCENT J"/>
    <s v="CONSALVO PENNY N"/>
    <s v="2220 N SHERIFF DR"/>
    <s v="BEVERLY HILLS FL 34465"/>
  </r>
  <r>
    <x v="4574"/>
    <s v="18E17S320020  01840 0030"/>
    <s v="7492"/>
    <s v="PINE RIDGE UNIT 2"/>
    <s v="0000"/>
    <s v="Vacant Residential"/>
    <s v="19"/>
    <s v="18S"/>
    <s v="18E"/>
    <s v="3.0 TO 5.0 ACRES MED"/>
    <x v="1"/>
    <n v="120000"/>
    <n v="2.75"/>
    <s v="0000"/>
    <n v="5889"/>
    <s v="W"/>
    <x v="204"/>
    <s v="LN"/>
    <m/>
    <s v="BEVERLY HILLS"/>
    <m/>
    <s v="PINE RIDGE UNIT 2 PB 8 PG 37 LOT 3 BLK 184"/>
    <n v="28100"/>
    <n v="28100"/>
    <n v="0"/>
    <n v="28100"/>
    <n v="28100"/>
    <x v="1"/>
    <x v="1333"/>
    <n v="48000"/>
    <n v="3137"/>
    <n v="1589"/>
    <x v="1"/>
    <s v="WARRANTY DEED"/>
    <m/>
    <x v="6"/>
    <x v="2"/>
    <x v="2"/>
    <m/>
    <m/>
    <m/>
    <x v="2"/>
    <x v="1"/>
    <n v="0"/>
    <m/>
    <m/>
    <m/>
    <m/>
    <s v="ACE REMODELING CONTRACTORS INC"/>
    <s v="KLEINHENZ THOMAS"/>
    <s v="5776 E RIVER RD"/>
    <s v="HERNANDO FL 34442"/>
  </r>
  <r>
    <x v="4575"/>
    <s v="18E17S320020  01850 0070"/>
    <s v="7492"/>
    <s v="PINE RIDGE UNIT 2"/>
    <s v="0000"/>
    <s v="Vacant Residential"/>
    <s v="19"/>
    <s v="18S"/>
    <s v="18E"/>
    <s v="3.0 TO 5.0 ACRES MED"/>
    <x v="1"/>
    <n v="130681"/>
    <n v="3"/>
    <s v="0000"/>
    <n v="5694"/>
    <s v="W"/>
    <x v="204"/>
    <s v="LN"/>
    <m/>
    <s v="BEVERLY HILLS"/>
    <m/>
    <s v="PINE RIDGE UNIT 2 PB 8 PG 37 LOT 7 BLK 185"/>
    <n v="30600"/>
    <n v="30600"/>
    <n v="0"/>
    <n v="30600"/>
    <n v="30600"/>
    <x v="1"/>
    <x v="299"/>
    <n v="27200"/>
    <n v="896"/>
    <n v="2009"/>
    <x v="1"/>
    <s v="FROM DEVELOPERS"/>
    <m/>
    <x v="6"/>
    <x v="2"/>
    <x v="2"/>
    <m/>
    <m/>
    <m/>
    <x v="2"/>
    <x v="1"/>
    <n v="0"/>
    <m/>
    <m/>
    <m/>
    <m/>
    <s v="SHAH JEETEEN NEMCHAND"/>
    <m/>
    <s v="33 THURLBY RD"/>
    <s v=" UNITED KINGDOM"/>
  </r>
  <r>
    <x v="4576"/>
    <s v="18E17S320020  01970 0030"/>
    <s v="7492"/>
    <s v="PINE RIDGE UNIT 2"/>
    <s v="0100"/>
    <s v="Single Family Residential"/>
    <s v="20"/>
    <s v="18S"/>
    <s v="18E"/>
    <s v="3.0 TO 5.0 ACRES MED"/>
    <x v="0"/>
    <n v="120000"/>
    <n v="2.75"/>
    <s v="0000"/>
    <n v="4752"/>
    <s v="W"/>
    <x v="208"/>
    <s v="ST"/>
    <m/>
    <s v="BEVERLY HILLS"/>
    <m/>
    <s v="PINE RIDGE UNIT 2 PB 8 PG 37 LOT 3 BLK 197"/>
    <n v="224411"/>
    <n v="28100"/>
    <n v="196311"/>
    <n v="163224"/>
    <n v="138224"/>
    <x v="0"/>
    <x v="1230"/>
    <n v="286000"/>
    <n v="3080"/>
    <n v="2353"/>
    <x v="0"/>
    <s v="WARRANTY DEED"/>
    <n v="1"/>
    <x v="26"/>
    <x v="1"/>
    <x v="0"/>
    <m/>
    <n v="2437"/>
    <n v="32"/>
    <x v="1"/>
    <x v="0"/>
    <n v="3412"/>
    <m/>
    <m/>
    <m/>
    <m/>
    <s v="GONDA LESLIE R"/>
    <s v="E AND M KRPATA LIVING TRUST DATED"/>
    <s v="4969 BARN FIELD RD"/>
    <s v="KESWICK VA 22947"/>
  </r>
  <r>
    <x v="4577"/>
    <s v="18E17S320020  01970 0050"/>
    <s v="7492"/>
    <s v="PINE RIDGE UNIT 2"/>
    <s v="0100"/>
    <s v="Single Family Residential"/>
    <s v="20"/>
    <s v="18S"/>
    <s v="18E"/>
    <s v="3.0 TO 5.0 ACRES MED"/>
    <x v="0"/>
    <n v="120000"/>
    <n v="2.75"/>
    <s v="0000"/>
    <n v="4670"/>
    <s v="W"/>
    <x v="208"/>
    <s v="ST"/>
    <m/>
    <s v="BEVERLY HILLS"/>
    <m/>
    <s v="PINE RIDGE UNIT 2 PB 8 PG 37 LOT 5 BLK 197"/>
    <n v="260005"/>
    <n v="28100"/>
    <n v="231905"/>
    <n v="238512"/>
    <n v="213512"/>
    <x v="0"/>
    <x v="1063"/>
    <n v="310000"/>
    <n v="2949"/>
    <n v="1852"/>
    <x v="0"/>
    <s v="WARRANTY DEED"/>
    <n v="1"/>
    <x v="40"/>
    <x v="1"/>
    <x v="0"/>
    <m/>
    <n v="2304"/>
    <n v="32"/>
    <x v="1"/>
    <x v="0"/>
    <n v="3384"/>
    <m/>
    <m/>
    <m/>
    <m/>
    <s v="ALLOWAY LARRY HAROLD"/>
    <s v="ALLOWAY DEBORA JO"/>
    <s v="4670 W RANGER ST"/>
    <s v="BEVERLY HILLS FL 34465"/>
  </r>
  <r>
    <x v="4578"/>
    <s v="18E17S320020  01970 0080"/>
    <s v="7492"/>
    <s v="PINE RIDGE UNIT 2"/>
    <s v="0000"/>
    <s v="Vacant Residential"/>
    <s v="20"/>
    <s v="18S"/>
    <s v="18E"/>
    <s v="3.0 TO 5.0 ACRES MED"/>
    <x v="1"/>
    <n v="120000"/>
    <n v="2.75"/>
    <s v="0000"/>
    <n v="4482"/>
    <s v="W"/>
    <x v="208"/>
    <s v="ST"/>
    <m/>
    <s v="BEVERLY HILLS"/>
    <m/>
    <s v="PINE RIDGE UNIT 2 PB 8 PG 37 LOT 8 BLK 197"/>
    <n v="28100"/>
    <n v="28100"/>
    <n v="0"/>
    <n v="28100"/>
    <n v="28100"/>
    <x v="1"/>
    <x v="773"/>
    <n v="55000"/>
    <n v="3089"/>
    <n v="2184"/>
    <x v="1"/>
    <s v="WARRANTY DEED"/>
    <m/>
    <x v="6"/>
    <x v="2"/>
    <x v="2"/>
    <m/>
    <m/>
    <m/>
    <x v="2"/>
    <x v="1"/>
    <n v="0"/>
    <m/>
    <m/>
    <m/>
    <m/>
    <s v="ROESSLER PAUL"/>
    <s v="UNDERWOOD KESHA"/>
    <s v="2461 N TRAMPLE TERR"/>
    <s v="BEVERLY HILLS FL 34465"/>
  </r>
  <r>
    <x v="4579"/>
    <s v="18E17S320020  01980 0060"/>
    <s v="7492"/>
    <s v="PINE RIDGE UNIT 2"/>
    <s v="0100"/>
    <s v="Single Family Residential"/>
    <s v="19"/>
    <s v="18S"/>
    <s v="18E"/>
    <s v="3.0 TO 5.0 ACRES MED"/>
    <x v="0"/>
    <n v="140215"/>
    <n v="3.22"/>
    <s v="0000"/>
    <n v="5126"/>
    <s v="W"/>
    <x v="208"/>
    <s v="ST"/>
    <m/>
    <s v="BEVERLY HILLS"/>
    <m/>
    <s v="PINE RIDGE UNIT 2 PB 8 PG 37 LOT 6 BLK 198"/>
    <n v="317856"/>
    <n v="32830"/>
    <n v="285026"/>
    <n v="266846"/>
    <n v="236846"/>
    <x v="0"/>
    <x v="43"/>
    <n v="344000"/>
    <n v="1810"/>
    <n v="1701"/>
    <x v="0"/>
    <s v="WARRANTY DEED"/>
    <n v="1"/>
    <x v="13"/>
    <x v="1"/>
    <x v="0"/>
    <m/>
    <n v="2970"/>
    <n v="32"/>
    <x v="0"/>
    <x v="0"/>
    <n v="3955"/>
    <m/>
    <m/>
    <m/>
    <m/>
    <s v="DAILY JAMES A"/>
    <s v="DAILY LAUREN L"/>
    <s v="5126 W RANGER ST"/>
    <s v="BEVERLY HILLS FL 34465"/>
  </r>
  <r>
    <x v="4580"/>
    <s v="18E17S320020  01980 0130"/>
    <s v="7492"/>
    <s v="PINE RIDGE UNIT 2"/>
    <s v="0000"/>
    <s v="Vacant Residential"/>
    <s v="19"/>
    <s v="18S"/>
    <s v="18E"/>
    <s v="3.0 TO 5.0 ACRES MED"/>
    <x v="1"/>
    <n v="168431"/>
    <n v="3.87"/>
    <s v="0000"/>
    <n v="5087"/>
    <s v="W"/>
    <x v="209"/>
    <s v="ST"/>
    <m/>
    <s v="BEVERLY HILLS"/>
    <m/>
    <s v="PINE RIDGE UNIT 2 PB 8 PG 37 LOT 13 BLK 198"/>
    <n v="39440"/>
    <n v="39440"/>
    <n v="0"/>
    <n v="39440"/>
    <n v="39440"/>
    <x v="1"/>
    <x v="850"/>
    <n v="39500"/>
    <n v="1067"/>
    <n v="726"/>
    <x v="1"/>
    <s v="FROM DEVELOPERS"/>
    <m/>
    <x v="6"/>
    <x v="2"/>
    <x v="2"/>
    <m/>
    <m/>
    <m/>
    <x v="2"/>
    <x v="1"/>
    <n v="0"/>
    <m/>
    <m/>
    <m/>
    <m/>
    <s v="CANOS ELEANOR J"/>
    <s v="ELEANOR J CANOS FIRST RESTATEMENT OF"/>
    <s v="1362 PENNSBURY DR"/>
    <s v="CINCINNATI OH 45238 3606"/>
  </r>
  <r>
    <x v="4581"/>
    <s v="18E17S320020  01980 0140"/>
    <s v="7492"/>
    <s v="PINE RIDGE UNIT 2"/>
    <s v="0000"/>
    <s v="Vacant Residential"/>
    <s v="19"/>
    <s v="18S"/>
    <s v="18E"/>
    <s v="3.0 TO 5.0 ACRES MED"/>
    <x v="1"/>
    <n v="143136"/>
    <n v="3.29"/>
    <s v="0000"/>
    <n v="5088"/>
    <s v="W"/>
    <x v="209"/>
    <s v="ST"/>
    <m/>
    <s v="BEVERLY HILLS"/>
    <m/>
    <s v="PINE RIDGE UNIT 2 PB 8 PG 37 LOT 14 BLK 198 "/>
    <n v="33520"/>
    <n v="33520"/>
    <n v="0"/>
    <n v="33520"/>
    <n v="33520"/>
    <x v="1"/>
    <x v="850"/>
    <n v="36200"/>
    <n v="1080"/>
    <n v="1622"/>
    <x v="1"/>
    <s v="FROM DEVELOPERS"/>
    <m/>
    <x v="6"/>
    <x v="2"/>
    <x v="2"/>
    <m/>
    <m/>
    <m/>
    <x v="2"/>
    <x v="1"/>
    <n v="0"/>
    <m/>
    <m/>
    <m/>
    <m/>
    <s v="GUTIERREZ ROSA B TRUSTEE"/>
    <s v="ROSA B GUTIERREZ TRUST"/>
    <s v="2355 ABALONE BLVD"/>
    <s v="ORLANDO FL 32833"/>
  </r>
  <r>
    <x v="4582"/>
    <s v="18E17S320020  01990 0040"/>
    <s v="7492"/>
    <s v="PINE RIDGE UNIT 2"/>
    <s v="0100"/>
    <s v="Single Family Residential"/>
    <s v="19"/>
    <s v="18S"/>
    <s v="18E"/>
    <s v="3.0 TO 5.0 ACRES MED"/>
    <x v="0"/>
    <n v="126000"/>
    <n v="2.89"/>
    <s v="0000"/>
    <n v="6418"/>
    <s v="W"/>
    <x v="11"/>
    <s v="BLVD"/>
    <m/>
    <s v="BEVERLY HILLS"/>
    <m/>
    <s v="PINE RIDGE UNIT 2 PB 8 PG 37 LOT 4 BLK 199"/>
    <n v="320546"/>
    <n v="29500"/>
    <n v="291046"/>
    <n v="274967"/>
    <n v="244967"/>
    <x v="0"/>
    <x v="80"/>
    <n v="334000"/>
    <n v="2488"/>
    <n v="129"/>
    <x v="0"/>
    <s v="WARRANTY DEED"/>
    <n v="1"/>
    <x v="24"/>
    <x v="1"/>
    <x v="1"/>
    <m/>
    <n v="2698"/>
    <n v="32"/>
    <x v="0"/>
    <x v="0"/>
    <n v="3952"/>
    <m/>
    <m/>
    <m/>
    <m/>
    <s v="LINDELL GEORGE W"/>
    <s v="LINDELL CATHY W"/>
    <s v="6418 W PINE RIDGE BLVD"/>
    <s v="BEVERLY HILLS FL 34465"/>
  </r>
  <r>
    <x v="4583"/>
    <s v="18E17S320020  01990 0080"/>
    <s v="7492"/>
    <s v="PINE RIDGE UNIT 2"/>
    <s v="0100"/>
    <s v="Single Family Residential"/>
    <s v="19"/>
    <s v="18S"/>
    <s v="18E"/>
    <s v="3.0 TO 5.0 ACRES MED"/>
    <x v="0"/>
    <n v="120899"/>
    <n v="2.78"/>
    <s v="0000"/>
    <n v="5255"/>
    <s v="W"/>
    <x v="208"/>
    <s v="ST"/>
    <m/>
    <s v="BEVERLY HILLS"/>
    <m/>
    <s v="PINE RIDGE UNIT 2 PB 8 PG 37 LOT 8 BLK 199"/>
    <n v="279142"/>
    <n v="28310"/>
    <n v="250832"/>
    <n v="210369"/>
    <n v="185369"/>
    <x v="0"/>
    <x v="203"/>
    <n v="27000"/>
    <n v="1590"/>
    <n v="1017"/>
    <x v="1"/>
    <s v="WARRANTY DEED"/>
    <n v="2"/>
    <x v="15"/>
    <x v="0"/>
    <x v="4"/>
    <m/>
    <n v="2480"/>
    <n v="32"/>
    <x v="0"/>
    <x v="0"/>
    <n v="3779"/>
    <m/>
    <m/>
    <m/>
    <m/>
    <s v="OQUINN GLENN"/>
    <s v="OQUINN KANDY"/>
    <s v="5255 W RANGER ST"/>
    <s v="BEVERLY HILLS FL 34465"/>
  </r>
  <r>
    <x v="4584"/>
    <s v="18E17S320020  02000 0060"/>
    <s v="7492"/>
    <s v="PINE RIDGE UNIT 2"/>
    <s v="0000"/>
    <s v="Vacant Residential"/>
    <s v="18"/>
    <s v="18S"/>
    <s v="18E"/>
    <s v="3.0 TO 5.0 ACRES MED"/>
    <x v="1"/>
    <n v="129120"/>
    <n v="2.96"/>
    <s v="0000"/>
    <n v="5296"/>
    <s v="W"/>
    <x v="210"/>
    <s v="DR"/>
    <m/>
    <s v="BEVERLY HILLS"/>
    <m/>
    <s v="PINE RIDGE UNIT 2 PB 8 PG 37 LOT 6 BLK 200"/>
    <n v="30230"/>
    <n v="30230"/>
    <n v="0"/>
    <n v="30230"/>
    <n v="30230"/>
    <x v="1"/>
    <x v="6"/>
    <n v="28000"/>
    <n v="1131"/>
    <n v="951"/>
    <x v="1"/>
    <s v="FROM DEVELOPERS"/>
    <m/>
    <x v="6"/>
    <x v="2"/>
    <x v="2"/>
    <m/>
    <m/>
    <m/>
    <x v="2"/>
    <x v="1"/>
    <n v="0"/>
    <m/>
    <m/>
    <m/>
    <m/>
    <s v="SUERO JESUS T"/>
    <s v="SUERO LEA C"/>
    <s v="1525 NW 57TH ST UNIT 306"/>
    <s v="SEATTLE WA 98107"/>
  </r>
  <r>
    <x v="4585"/>
    <s v="18E17S320020  02010 0010"/>
    <s v="7492"/>
    <s v="PINE RIDGE UNIT 2"/>
    <s v="0100"/>
    <s v="Single Family Residential"/>
    <s v="19"/>
    <s v="18S"/>
    <s v="18E"/>
    <s v="3.0 TO 5.0 ACRES MED"/>
    <x v="0"/>
    <n v="267999"/>
    <n v="6.15"/>
    <s v="0000"/>
    <n v="5222"/>
    <s v="W"/>
    <x v="210"/>
    <s v="DR"/>
    <m/>
    <s v="BEVERLY HILLS"/>
    <m/>
    <s v="PINE RIDGE UNIT 2 PB 8 PG 37 LOT 1 BLK 201"/>
    <n v="283864"/>
    <n v="79370"/>
    <n v="204494"/>
    <n v="197759"/>
    <n v="172759"/>
    <x v="0"/>
    <x v="62"/>
    <n v="43000"/>
    <n v="1339"/>
    <n v="929"/>
    <x v="1"/>
    <s v="WARRANTY DEED"/>
    <n v="1"/>
    <x v="5"/>
    <x v="1"/>
    <x v="0"/>
    <m/>
    <n v="2221"/>
    <n v="32"/>
    <x v="0"/>
    <x v="0"/>
    <n v="3091"/>
    <m/>
    <m/>
    <m/>
    <m/>
    <s v="WILBURN LARRY HOUSTON"/>
    <s v="WILBURN PEGGY SUE"/>
    <s v="5222 W ANGUS DR"/>
    <s v="BEVERLY HILLS FL 34465"/>
  </r>
  <r>
    <x v="4586"/>
    <s v="18E17S320020  01840 0040"/>
    <s v="7492"/>
    <s v="PINE RIDGE UNIT 2"/>
    <s v="0100"/>
    <s v="Single Family Residential"/>
    <s v="19"/>
    <s v="18S"/>
    <s v="18E"/>
    <s v="3.0 TO 5.0 ACRES MED"/>
    <x v="0"/>
    <n v="120000"/>
    <n v="2.75"/>
    <s v="0000"/>
    <n v="2238"/>
    <s v="N"/>
    <x v="190"/>
    <s v="DR"/>
    <m/>
    <s v="BEVERLY HILLS"/>
    <m/>
    <s v="PINE RIDGE UNIT 2 PB 8 PG 37 LOT 4 BLK 184"/>
    <n v="394553"/>
    <n v="28100"/>
    <n v="366453"/>
    <n v="394553"/>
    <n v="369553"/>
    <x v="0"/>
    <x v="63"/>
    <n v="25000"/>
    <n v="2442"/>
    <n v="2306"/>
    <x v="1"/>
    <s v="WARRANTY DEED"/>
    <n v="1"/>
    <x v="40"/>
    <x v="0"/>
    <x v="1"/>
    <n v="1"/>
    <n v="3514"/>
    <n v="32"/>
    <x v="0"/>
    <x v="0"/>
    <n v="4862"/>
    <m/>
    <m/>
    <m/>
    <m/>
    <s v="MEISEL ROBERT I"/>
    <s v="MEISEL JUDITH C"/>
    <s v="2238 N SHERIFF DR"/>
    <s v="BEVERLY HILLS FL 34465"/>
  </r>
  <r>
    <x v="4587"/>
    <s v="18E17S320020  01940 0020"/>
    <s v="7492"/>
    <s v="PINE RIDGE UNIT 2"/>
    <s v="0100"/>
    <s v="Single Family Residential"/>
    <s v="20"/>
    <s v="18S"/>
    <s v="18E"/>
    <s v="3.0 TO 5.0 ACRES MED"/>
    <x v="0"/>
    <n v="120000"/>
    <n v="2.75"/>
    <s v="0000"/>
    <n v="4280"/>
    <s v="W"/>
    <x v="208"/>
    <s v="ST"/>
    <m/>
    <s v="BEVERLY HILLS"/>
    <m/>
    <s v="PINE RIDGE UNIT 2 PB 8 PG 37 LOT 2 BLK 194"/>
    <n v="220115"/>
    <n v="28100"/>
    <n v="192015"/>
    <n v="175765"/>
    <n v="150765"/>
    <x v="0"/>
    <x v="295"/>
    <n v="79900"/>
    <n v="2309"/>
    <n v="1558"/>
    <x v="1"/>
    <s v="WARRANTY DEED"/>
    <n v="1"/>
    <x v="39"/>
    <x v="1"/>
    <x v="0"/>
    <m/>
    <n v="1848"/>
    <n v="32"/>
    <x v="0"/>
    <x v="0"/>
    <n v="2600"/>
    <m/>
    <m/>
    <m/>
    <m/>
    <s v="KISHPAUGH RONALD"/>
    <s v="ARTIM-KISHPAUGH MARTHA A"/>
    <s v="4280 W RANGER ST"/>
    <s v="BEVERLY HILLS FL 34465"/>
  </r>
  <r>
    <x v="4588"/>
    <s v="18E17S320020  01970 0040"/>
    <s v="7492"/>
    <s v="PINE RIDGE UNIT 2"/>
    <s v="0100"/>
    <s v="Single Family Residential"/>
    <s v="20"/>
    <s v="18S"/>
    <s v="18E"/>
    <s v="3.0 TO 5.0 ACRES MED"/>
    <x v="0"/>
    <n v="120000"/>
    <n v="2.75"/>
    <s v="0000"/>
    <n v="4704"/>
    <s v="W"/>
    <x v="208"/>
    <s v="ST"/>
    <m/>
    <s v="BEVERLY HILLS"/>
    <m/>
    <s v="PINE RIDGE UNIT 2 PB 8 PG 37 LOT 4 BLK 197"/>
    <n v="243825"/>
    <n v="28100"/>
    <n v="215725"/>
    <n v="243825"/>
    <n v="243825"/>
    <x v="1"/>
    <x v="1361"/>
    <n v="300000"/>
    <n v="2986"/>
    <n v="123"/>
    <x v="0"/>
    <s v="WARRANTY DEED"/>
    <n v="1"/>
    <x v="13"/>
    <x v="1"/>
    <x v="0"/>
    <m/>
    <n v="2568"/>
    <n v="32"/>
    <x v="0"/>
    <x v="0"/>
    <n v="3546"/>
    <m/>
    <m/>
    <m/>
    <m/>
    <s v="WISE KEVIN R"/>
    <s v="WISE ALLISON L"/>
    <s v="4704 W RANGER ST"/>
    <s v="BEVERLY HILLS FL 34465"/>
  </r>
  <r>
    <x v="4589"/>
    <s v="18E17S320020  01980 0040"/>
    <s v="7492"/>
    <s v="PINE RIDGE UNIT 2"/>
    <s v="0000"/>
    <s v="Vacant Residential"/>
    <s v="19"/>
    <s v="18S"/>
    <s v="18E"/>
    <s v="3.0 TO 5.0 ACRES MED"/>
    <x v="1"/>
    <n v="138945"/>
    <n v="3.19"/>
    <s v="0000"/>
    <n v="5260"/>
    <s v="W"/>
    <x v="208"/>
    <s v="ST"/>
    <m/>
    <s v="BEVERLY HILLS"/>
    <m/>
    <s v="PINE RIDGE UNIT 2 PB 8 PG 37 LOT 4 BLK 198"/>
    <n v="32530"/>
    <n v="32530"/>
    <n v="0"/>
    <n v="32530"/>
    <n v="32530"/>
    <x v="1"/>
    <x v="22"/>
    <n v="37996"/>
    <n v="1040"/>
    <n v="1933"/>
    <x v="1"/>
    <s v="FROM DEVELOPERS"/>
    <m/>
    <x v="6"/>
    <x v="2"/>
    <x v="2"/>
    <m/>
    <m/>
    <m/>
    <x v="2"/>
    <x v="1"/>
    <n v="0"/>
    <m/>
    <m/>
    <m/>
    <m/>
    <s v="CHEN JUNG TA"/>
    <m/>
    <s v="11057 159TH ST"/>
    <s v=" V4N 4Y2 CANADA"/>
  </r>
  <r>
    <x v="4590"/>
    <s v="18E17S320020  01980 0100"/>
    <s v="7492"/>
    <s v="PINE RIDGE UNIT 2"/>
    <s v="0000"/>
    <s v="Vacant Residential"/>
    <s v="20"/>
    <s v="18S"/>
    <s v="18E"/>
    <s v="3.0 TO 5.0 ACRES MED"/>
    <x v="1"/>
    <n v="119866"/>
    <n v="2.75"/>
    <s v="0000"/>
    <n v="4951"/>
    <s v="W"/>
    <x v="209"/>
    <s v="ST"/>
    <m/>
    <s v="BEVERLY HILLS"/>
    <m/>
    <s v="PINE RIDGE UNIT 2 PB 8 PG 37 LOT 10 BLK 198"/>
    <n v="28070"/>
    <n v="28070"/>
    <n v="0"/>
    <n v="28070"/>
    <n v="28070"/>
    <x v="1"/>
    <x v="275"/>
    <n v="62500"/>
    <n v="1756"/>
    <n v="574"/>
    <x v="1"/>
    <s v="WARRANTY DEED"/>
    <m/>
    <x v="6"/>
    <x v="2"/>
    <x v="2"/>
    <m/>
    <m/>
    <m/>
    <x v="2"/>
    <x v="1"/>
    <n v="0"/>
    <m/>
    <m/>
    <m/>
    <m/>
    <s v="BARRIENTOS MARESTER"/>
    <m/>
    <s v="13601 ESPOSITO ST"/>
    <s v="VENICE FL 34293"/>
  </r>
  <r>
    <x v="4591"/>
    <s v="18E17S320020  01980 0200"/>
    <s v="7492"/>
    <s v="PINE RIDGE UNIT 2"/>
    <s v="0100"/>
    <s v="Single Family Residential"/>
    <s v="19"/>
    <s v="18S"/>
    <s v="18E"/>
    <s v="3.0 TO 5.0 ACRES MED"/>
    <x v="0"/>
    <n v="120001"/>
    <n v="2.75"/>
    <s v="0000"/>
    <n v="5051"/>
    <s v="W"/>
    <x v="207"/>
    <s v="DR"/>
    <m/>
    <s v="BEVERLY HILLS"/>
    <m/>
    <s v="PINE RIDGE UNIT 2 PB 8 PG 37 LOT 20 BLK 198"/>
    <n v="230442"/>
    <n v="28100"/>
    <n v="202342"/>
    <n v="213411"/>
    <n v="188411"/>
    <x v="0"/>
    <x v="157"/>
    <n v="35000"/>
    <n v="2720"/>
    <n v="1404"/>
    <x v="1"/>
    <s v="WARRANTY DEED"/>
    <n v="1"/>
    <x v="17"/>
    <x v="1"/>
    <x v="0"/>
    <m/>
    <n v="1808"/>
    <n v="32"/>
    <x v="1"/>
    <x v="0"/>
    <n v="2422"/>
    <m/>
    <m/>
    <m/>
    <m/>
    <s v="BURKE ROBERT I"/>
    <s v="BURKE MARSHA A"/>
    <s v="5051 W DEPUTY DR"/>
    <s v="BEVERLY HILLS FL 34465"/>
  </r>
  <r>
    <x v="4592"/>
    <s v="18E17S320020  01980 0240"/>
    <s v="7492"/>
    <s v="PINE RIDGE UNIT 2"/>
    <s v="0100"/>
    <s v="Single Family Residential"/>
    <s v="19"/>
    <s v="18S"/>
    <s v="18E"/>
    <s v="3.0 TO 5.0 ACRES MED"/>
    <x v="0"/>
    <n v="185622"/>
    <n v="4.26"/>
    <s v="0000"/>
    <n v="5253"/>
    <s v="W"/>
    <x v="207"/>
    <s v="DR"/>
    <m/>
    <s v="BEVERLY HILLS"/>
    <m/>
    <s v="PINE RIDGE UNIT 2 PB 8 PG 37 LOT 24 BLK 198"/>
    <n v="351841"/>
    <n v="43470"/>
    <n v="308371"/>
    <n v="267610"/>
    <n v="242610"/>
    <x v="0"/>
    <x v="510"/>
    <n v="36900"/>
    <n v="1219"/>
    <n v="1190"/>
    <x v="1"/>
    <s v="FROM DEVELOPERS"/>
    <n v="1"/>
    <x v="24"/>
    <x v="1"/>
    <x v="0"/>
    <m/>
    <n v="3239"/>
    <n v="32"/>
    <x v="1"/>
    <x v="0"/>
    <n v="4758"/>
    <m/>
    <m/>
    <m/>
    <m/>
    <s v="GEARHART MICHAEL E"/>
    <s v="GEARHART CAROL A"/>
    <s v="5253 W DEPUTY DR"/>
    <s v="BEVERLY HILLS FL 34465"/>
  </r>
  <r>
    <x v="4593"/>
    <s v="18E17S320020  01990 0060"/>
    <s v="7492"/>
    <s v="PINE RIDGE UNIT 2"/>
    <s v="0100"/>
    <s v="Single Family Residential"/>
    <s v="19"/>
    <s v="18S"/>
    <s v="18E"/>
    <s v="3.0 TO 5.0 ACRES MED"/>
    <x v="0"/>
    <n v="120900"/>
    <n v="2.78"/>
    <s v="0000"/>
    <n v="5365"/>
    <s v="W"/>
    <x v="208"/>
    <s v="ST"/>
    <m/>
    <s v="BEVERLY HILLS"/>
    <m/>
    <s v="PINE RIDGE UNIT 2 PB 8 PG 37 LOT 6 BLK 199 "/>
    <n v="305138"/>
    <n v="28310"/>
    <n v="276828"/>
    <n v="270491"/>
    <n v="245491"/>
    <x v="0"/>
    <x v="39"/>
    <n v="280000"/>
    <n v="2576"/>
    <n v="929"/>
    <x v="0"/>
    <s v="WARRANTY DEED"/>
    <n v="1"/>
    <x v="14"/>
    <x v="1"/>
    <x v="0"/>
    <n v="1"/>
    <n v="3299"/>
    <n v="32"/>
    <x v="0"/>
    <x v="0"/>
    <n v="4961"/>
    <m/>
    <m/>
    <m/>
    <m/>
    <s v="WIDEL DAVID M"/>
    <s v="WIDEL KIMBERLY M"/>
    <s v="5365 W RANGER ST"/>
    <s v="BEVERLY HILLS FL 34465"/>
  </r>
  <r>
    <x v="4594"/>
    <s v="18E17S320020  01990 0110"/>
    <s v="7492"/>
    <s v="PINE RIDGE UNIT 2"/>
    <s v="0100"/>
    <s v="Single Family Residential"/>
    <s v="19"/>
    <s v="18S"/>
    <s v="18E"/>
    <s v="3.0 TO 5.0 ACRES MED"/>
    <x v="0"/>
    <n v="120900"/>
    <n v="2.78"/>
    <s v="0000"/>
    <n v="5065"/>
    <s v="W"/>
    <x v="208"/>
    <s v="ST"/>
    <m/>
    <s v="BEVERLY HILLS"/>
    <m/>
    <s v="PINE RIDGE UNIT 2 PB 8 PG 37 LOT 11 BLK 199"/>
    <n v="297517"/>
    <n v="28310"/>
    <n v="269207"/>
    <n v="235300"/>
    <n v="210300"/>
    <x v="0"/>
    <x v="76"/>
    <n v="38000"/>
    <n v="1665"/>
    <n v="1082"/>
    <x v="1"/>
    <s v="WARRANTY DEED"/>
    <n v="1"/>
    <x v="24"/>
    <x v="5"/>
    <x v="1"/>
    <m/>
    <n v="2714"/>
    <n v="32"/>
    <x v="0"/>
    <x v="0"/>
    <n v="3898"/>
    <m/>
    <m/>
    <m/>
    <m/>
    <s v="DUPLER ROBERT M"/>
    <s v="DUPLER ROSEMARIE"/>
    <s v="5065 W RANGER ST"/>
    <s v="BEVERLY HILLS FL 34465"/>
  </r>
  <r>
    <x v="4595"/>
    <s v="18E17S320020  02000 0010"/>
    <s v="7492"/>
    <s v="PINE RIDGE UNIT 2"/>
    <s v="0100"/>
    <s v="Single Family Residential"/>
    <s v="19"/>
    <s v="18S"/>
    <s v="18E"/>
    <s v="3.0 TO 5.0 ACRES MED"/>
    <x v="0"/>
    <n v="120002"/>
    <n v="2.75"/>
    <s v="0000"/>
    <n v="6378"/>
    <s v="W"/>
    <x v="11"/>
    <s v="BLVD"/>
    <m/>
    <s v="BEVERLY HILLS"/>
    <m/>
    <s v="PINE RIDGE UNIT 2 PB 8 PG 37 LOT 1 BLK 200"/>
    <n v="403812"/>
    <n v="28100"/>
    <n v="375712"/>
    <n v="355366"/>
    <n v="330366"/>
    <x v="0"/>
    <x v="1362"/>
    <n v="415000"/>
    <n v="2705"/>
    <n v="2447"/>
    <x v="0"/>
    <s v="WARRANTY DEED"/>
    <n v="1"/>
    <x v="39"/>
    <x v="0"/>
    <x v="1"/>
    <m/>
    <n v="4072"/>
    <n v="32"/>
    <x v="0"/>
    <x v="0"/>
    <n v="5386"/>
    <m/>
    <m/>
    <m/>
    <m/>
    <s v="LUTHRA MUKUL"/>
    <s v="LUTHRA SAMIRAH"/>
    <s v="6378 W PINE RIDGE BLVD"/>
    <s v="BEVERLY HILLS FL 34465"/>
  </r>
  <r>
    <x v="4596"/>
    <s v="18E17S320020  02000 0040"/>
    <s v="7492"/>
    <s v="PINE RIDGE UNIT 2"/>
    <s v="0000"/>
    <s v="Vacant Residential"/>
    <s v="18"/>
    <s v="18S"/>
    <s v="18E"/>
    <s v="3.0 TO 5.0 ACRES MED"/>
    <x v="1"/>
    <n v="142537"/>
    <n v="3.27"/>
    <s v="0000"/>
    <n v="5430"/>
    <s v="W"/>
    <x v="65"/>
    <s v="BLVD"/>
    <m/>
    <s v="BEVERLY HILLS"/>
    <m/>
    <s v="PINE RIDGE UNIT 2 PB 8 PG 37 LOT 4 BLK 200 "/>
    <n v="33380"/>
    <n v="33380"/>
    <n v="0"/>
    <n v="33380"/>
    <n v="33380"/>
    <x v="1"/>
    <x v="682"/>
    <n v="30300"/>
    <n v="1185"/>
    <n v="218"/>
    <x v="1"/>
    <s v="FROM DEVELOPERS"/>
    <m/>
    <x v="6"/>
    <x v="2"/>
    <x v="2"/>
    <m/>
    <m/>
    <m/>
    <x v="2"/>
    <x v="1"/>
    <n v="0"/>
    <m/>
    <m/>
    <m/>
    <m/>
    <s v="MANAG ROMER L"/>
    <m/>
    <s v="2316 JULIE LN"/>
    <s v="SOUTH SAN FRANCISCO CA 94080"/>
  </r>
  <r>
    <x v="4597"/>
    <s v="18E17S320020  02020 0030"/>
    <s v="7492"/>
    <s v="PINE RIDGE UNIT 2"/>
    <s v="0100"/>
    <s v="Single Family Residential"/>
    <s v="19"/>
    <s v="18S"/>
    <s v="18E"/>
    <s v="3.0 TO 5.0 ACRES MED"/>
    <x v="0"/>
    <n v="341254"/>
    <n v="7.83"/>
    <s v="0000"/>
    <n v="5110"/>
    <s v="W"/>
    <x v="210"/>
    <s v="DR"/>
    <m/>
    <s v="BEVERLY HILLS"/>
    <m/>
    <s v="PINE RIDGE UNIT 2 PB 8 PG 37 LOT 3 BLK 202 "/>
    <n v="306584"/>
    <n v="101060"/>
    <n v="205524"/>
    <n v="187256"/>
    <n v="162256"/>
    <x v="0"/>
    <x v="682"/>
    <n v="43100"/>
    <n v="1187"/>
    <n v="582"/>
    <x v="0"/>
    <s v="CORRECTIVE/QC/TD/COT"/>
    <n v="2"/>
    <x v="7"/>
    <x v="1"/>
    <x v="0"/>
    <m/>
    <n v="2055"/>
    <n v="32"/>
    <x v="0"/>
    <x v="0"/>
    <n v="2620"/>
    <m/>
    <m/>
    <m/>
    <m/>
    <s v="LOPAS VICTORIA"/>
    <m/>
    <s v="5110 W ANGUS DR"/>
    <s v="BEVERLY HILLS FL 34465"/>
  </r>
  <r>
    <x v="4598"/>
    <s v="18E17S320020  02020 0070"/>
    <s v="7492"/>
    <s v="PINE RIDGE UNIT 2"/>
    <s v="0100"/>
    <s v="Single Family Residential"/>
    <s v="20"/>
    <s v="18S"/>
    <s v="18E"/>
    <s v="3.0 TO 5.0 ACRES MED"/>
    <x v="0"/>
    <n v="240005"/>
    <n v="5.51"/>
    <s v="0000"/>
    <n v="4932"/>
    <s v="W"/>
    <x v="210"/>
    <s v="DR"/>
    <m/>
    <s v="BEVERLY HILLS"/>
    <m/>
    <s v="PINE RIDGE UNIT 2 PB 8 PG 37  LOT 7 BLK 202"/>
    <n v="479163"/>
    <n v="71080"/>
    <n v="408083"/>
    <n v="404084"/>
    <n v="379084"/>
    <x v="0"/>
    <x v="1140"/>
    <n v="167000"/>
    <n v="2706"/>
    <n v="2403"/>
    <x v="1"/>
    <s v="WARRANTY DEED"/>
    <n v="1"/>
    <x v="17"/>
    <x v="0"/>
    <x v="1"/>
    <m/>
    <n v="3999"/>
    <n v="32"/>
    <x v="1"/>
    <x v="0"/>
    <n v="5876"/>
    <m/>
    <m/>
    <m/>
    <m/>
    <s v="HOOK AMY"/>
    <s v="HOOK WILLIAM"/>
    <s v="4932 W ANGUS DR"/>
    <s v="BEVERLY HILLS FL 34465"/>
  </r>
  <r>
    <x v="4599"/>
    <s v="18E17S320020  01830 0120"/>
    <s v="7492"/>
    <s v="PINE RIDGE UNIT 2"/>
    <s v="0000"/>
    <s v="Vacant Residential"/>
    <s v="19"/>
    <s v="18S"/>
    <s v="18E"/>
    <s v="3.0 TO 5.0 ACRES MED"/>
    <x v="1"/>
    <n v="120000"/>
    <n v="2.75"/>
    <s v="0000"/>
    <n v="2257"/>
    <s v="N"/>
    <x v="202"/>
    <s v="DR"/>
    <m/>
    <s v="BEVERLY HILLS"/>
    <m/>
    <s v="PINE RIDGE UNIT 2 PB 8 PG 37 LOT 12 BLK 183"/>
    <n v="28100"/>
    <n v="28100"/>
    <n v="0"/>
    <n v="28100"/>
    <n v="28100"/>
    <x v="1"/>
    <x v="386"/>
    <n v="115000"/>
    <n v="2023"/>
    <n v="1032"/>
    <x v="1"/>
    <s v="WARRANTY DEED"/>
    <m/>
    <x v="6"/>
    <x v="2"/>
    <x v="2"/>
    <m/>
    <m/>
    <m/>
    <x v="2"/>
    <x v="1"/>
    <n v="0"/>
    <m/>
    <m/>
    <m/>
    <m/>
    <s v="BLUM LUCILLE J"/>
    <m/>
    <s v="1207 CROWN POINT DR"/>
    <s v="HURRICANE WV 25526 9012"/>
  </r>
  <r>
    <x v="4600"/>
    <s v="18E17S320020  01830 0140"/>
    <s v="7492"/>
    <s v="PINE RIDGE UNIT 2"/>
    <s v="0100"/>
    <s v="Single Family Residential"/>
    <s v="19"/>
    <s v="18S"/>
    <s v="18E"/>
    <s v="3.0 TO 5.0 ACRES MED"/>
    <x v="0"/>
    <n v="120000"/>
    <n v="2.75"/>
    <s v="0000"/>
    <n v="2371"/>
    <s v="N"/>
    <x v="202"/>
    <s v="DR"/>
    <m/>
    <s v="BEVERLY HILLS"/>
    <m/>
    <s v="PINE RIDGE UNIT 2 PB 8 PG 37 LOT 14 BLK 183"/>
    <n v="216815"/>
    <n v="28100"/>
    <n v="188715"/>
    <n v="172183"/>
    <n v="147183"/>
    <x v="0"/>
    <x v="129"/>
    <n v="50000"/>
    <n v="1737"/>
    <n v="265"/>
    <x v="1"/>
    <s v="WARRANTY DEED"/>
    <n v="1"/>
    <x v="24"/>
    <x v="1"/>
    <x v="0"/>
    <m/>
    <n v="1940"/>
    <n v="32"/>
    <x v="1"/>
    <x v="0"/>
    <n v="2980"/>
    <m/>
    <m/>
    <m/>
    <m/>
    <s v="NIEMAN MICHAEL J"/>
    <s v="NIEMAN IVA LOLA"/>
    <s v="2371 N STAMPEDE DR"/>
    <s v="BEVERLY HILLS FL 34465 4616"/>
  </r>
  <r>
    <x v="4601"/>
    <s v="18E17S320020  01830 0150"/>
    <s v="7492"/>
    <s v="PINE RIDGE UNIT 2"/>
    <s v="0000"/>
    <s v="Vacant Residential"/>
    <s v="19"/>
    <s v="18S"/>
    <s v="18E"/>
    <s v="3.0 TO 5.0 ACRES MED"/>
    <x v="1"/>
    <n v="121600"/>
    <n v="2.79"/>
    <s v="0000"/>
    <n v="2451"/>
    <s v="N"/>
    <x v="202"/>
    <s v="DR"/>
    <m/>
    <s v="BEVERLY HILLS"/>
    <m/>
    <s v="PINE RIDGE UNIT 2 PB 8 PG 37 LOT 15 BLK 183 "/>
    <n v="28470"/>
    <n v="28470"/>
    <n v="0"/>
    <n v="28470"/>
    <n v="28470"/>
    <x v="1"/>
    <x v="866"/>
    <n v="25000"/>
    <n v="1433"/>
    <n v="2477"/>
    <x v="1"/>
    <s v="FROM DEVELOPERS"/>
    <m/>
    <x v="6"/>
    <x v="2"/>
    <x v="2"/>
    <m/>
    <m/>
    <m/>
    <x v="2"/>
    <x v="1"/>
    <n v="0"/>
    <m/>
    <m/>
    <m/>
    <m/>
    <s v="GONZALEZ VILMA M"/>
    <m/>
    <s v="140 CANTON ST APT 15"/>
    <s v="RANDOLPH MA 02368 6022"/>
  </r>
  <r>
    <x v="4602"/>
    <s v="18E17S320020  01830 0170"/>
    <s v="7492"/>
    <s v="PINE RIDGE UNIT 2"/>
    <s v="0100"/>
    <s v="Single Family Residential"/>
    <s v="19"/>
    <s v="18S"/>
    <s v="18E"/>
    <s v="3.0 TO 5.0 ACRES MED"/>
    <x v="0"/>
    <n v="119866"/>
    <n v="2.75"/>
    <s v="0000"/>
    <n v="2567"/>
    <s v="N"/>
    <x v="202"/>
    <s v="DR"/>
    <m/>
    <s v="BEVERLY HILLS"/>
    <m/>
    <s v="PINE RIDGE UNIT 2 PB 8 PG 37 LOT 17 BLK 183"/>
    <n v="341877"/>
    <n v="28070"/>
    <n v="313807"/>
    <n v="290573"/>
    <n v="265573"/>
    <x v="0"/>
    <x v="143"/>
    <n v="150000"/>
    <n v="1884"/>
    <n v="1774"/>
    <x v="1"/>
    <s v="WARRANTY DEED"/>
    <n v="1"/>
    <x v="39"/>
    <x v="1"/>
    <x v="1"/>
    <m/>
    <n v="3356"/>
    <n v="32"/>
    <x v="0"/>
    <x v="0"/>
    <n v="4507"/>
    <m/>
    <m/>
    <m/>
    <m/>
    <s v="MIRAKIAN JOHN J"/>
    <s v="MIRAKIAN SALLY J"/>
    <s v="2567 N STAMPEDE DR"/>
    <s v="BEVERLY HILLS FL 34465"/>
  </r>
  <r>
    <x v="4603"/>
    <s v="18E17S320020  01980 0070"/>
    <s v="7492"/>
    <s v="PINE RIDGE UNIT 2"/>
    <s v="0100"/>
    <s v="Single Family Residential"/>
    <s v="19"/>
    <s v="18S"/>
    <s v="18E"/>
    <s v="3.0 TO 5.0 ACRES MED"/>
    <x v="0"/>
    <n v="136000"/>
    <n v="3.12"/>
    <s v="0000"/>
    <n v="5068"/>
    <s v="W"/>
    <x v="208"/>
    <s v="ST"/>
    <m/>
    <s v="BEVERLY HILLS"/>
    <m/>
    <s v="PINE RIDGE UNIT 2 PB 8 PG 37 LOT 7 BLK 198"/>
    <n v="167400"/>
    <n v="22290"/>
    <n v="145110"/>
    <n v="167400"/>
    <n v="167400"/>
    <x v="1"/>
    <x v="334"/>
    <n v="134000"/>
    <n v="1145"/>
    <n v="419"/>
    <x v="0"/>
    <s v="WARRANTY DEED"/>
    <n v="1"/>
    <x v="26"/>
    <x v="1"/>
    <x v="1"/>
    <m/>
    <n v="2168"/>
    <n v="32"/>
    <x v="0"/>
    <x v="0"/>
    <n v="3141"/>
    <m/>
    <m/>
    <m/>
    <m/>
    <s v="TROPICAL RESORT ISLAND LLC"/>
    <m/>
    <s v="10282 PAMONDEHO CIR"/>
    <s v="CRYSTAL RIVER FL 34428"/>
  </r>
  <r>
    <x v="4604"/>
    <s v="18E17S320020  01980 0190"/>
    <s v="7492"/>
    <s v="PINE RIDGE UNIT 2"/>
    <s v="0100"/>
    <s v="Single Family Residential"/>
    <s v="20"/>
    <s v="18S"/>
    <s v="18E"/>
    <s v="3.0 TO 5.0 ACRES MED"/>
    <x v="0"/>
    <n v="120001"/>
    <n v="2.75"/>
    <s v="0000"/>
    <n v="5005"/>
    <s v="W"/>
    <x v="207"/>
    <s v="DR"/>
    <m/>
    <s v="BEVERLY HILLS"/>
    <m/>
    <s v="PINE RIDGE UNIT 2 PB 8 PG 37 LOT 19 BLK 198"/>
    <n v="305190"/>
    <n v="28100"/>
    <n v="277090"/>
    <n v="305190"/>
    <n v="305190"/>
    <x v="0"/>
    <x v="1060"/>
    <n v="299900"/>
    <n v="2805"/>
    <n v="1934"/>
    <x v="0"/>
    <s v="WARRANTY DEED"/>
    <n v="1"/>
    <x v="3"/>
    <x v="1"/>
    <x v="1"/>
    <m/>
    <n v="2621"/>
    <n v="32"/>
    <x v="0"/>
    <x v="0"/>
    <n v="3754"/>
    <m/>
    <m/>
    <m/>
    <m/>
    <s v="WOLFE  GERALD L"/>
    <s v="WOLFE BARBARA"/>
    <s v="5005 W DEPUTY DR"/>
    <s v="BEVERLY HILLS FL 34465"/>
  </r>
  <r>
    <x v="4605"/>
    <s v="18E17S320020  01980 0210"/>
    <s v="7492"/>
    <s v="PINE RIDGE UNIT 2"/>
    <s v="0000"/>
    <s v="Vacant Residential"/>
    <s v="19"/>
    <s v="18S"/>
    <s v="18E"/>
    <s v="3.0 TO 5.0 ACRES MED"/>
    <x v="1"/>
    <n v="120001"/>
    <n v="2.75"/>
    <s v="0000"/>
    <n v="5103"/>
    <s v="W"/>
    <x v="207"/>
    <s v="DR"/>
    <m/>
    <s v="BEVERLY HILLS"/>
    <m/>
    <s v="PINE RIDGE UNIT 2 PB 8 PG 37 LOT 21 BLK 198 "/>
    <n v="28100"/>
    <n v="28100"/>
    <n v="0"/>
    <n v="28100"/>
    <n v="28100"/>
    <x v="1"/>
    <x v="300"/>
    <n v="137000"/>
    <n v="1845"/>
    <n v="2212"/>
    <x v="1"/>
    <s v="WARRANTY DEED"/>
    <m/>
    <x v="6"/>
    <x v="2"/>
    <x v="2"/>
    <m/>
    <m/>
    <m/>
    <x v="2"/>
    <x v="1"/>
    <n v="0"/>
    <m/>
    <m/>
    <m/>
    <m/>
    <s v="KOMAIHA FAMILY LLC"/>
    <m/>
    <s v="6256 NW 71ST TER"/>
    <s v="PARKLAND FL 33067"/>
  </r>
  <r>
    <x v="4606"/>
    <s v="18E17S320020  01980 0260"/>
    <s v="7492"/>
    <s v="PINE RIDGE UNIT 2"/>
    <s v="0100"/>
    <s v="Single Family Residential"/>
    <s v="19"/>
    <s v="18S"/>
    <s v="18E"/>
    <s v="3.0 TO 5.0 ACRES MED"/>
    <x v="0"/>
    <n v="137055"/>
    <n v="3.15"/>
    <s v="0000"/>
    <n v="5291"/>
    <s v="W"/>
    <x v="207"/>
    <s v="DR"/>
    <m/>
    <s v="BEVERLY HILLS"/>
    <m/>
    <s v="PINE RIDGE UNIT 2 PB 8 PG 37 LOT 26 BLK 198"/>
    <n v="391921"/>
    <n v="32090"/>
    <n v="359831"/>
    <n v="391921"/>
    <n v="366921"/>
    <x v="0"/>
    <x v="1024"/>
    <n v="30000"/>
    <n v="2719"/>
    <n v="510"/>
    <x v="1"/>
    <s v="WARRANTY DEED"/>
    <n v="1"/>
    <x v="17"/>
    <x v="0"/>
    <x v="0"/>
    <m/>
    <n v="3257"/>
    <n v="32"/>
    <x v="0"/>
    <x v="0"/>
    <n v="4432"/>
    <m/>
    <m/>
    <m/>
    <m/>
    <s v="MEADE GREGORY"/>
    <s v="MEADE SHANNA JO"/>
    <s v="5291 W DEPUTY DR"/>
    <s v="BEVERLY HILLS FL 34465"/>
  </r>
  <r>
    <x v="4607"/>
    <s v="18E17S320020  01990 0050"/>
    <s v="7492"/>
    <s v="PINE RIDGE UNIT 2"/>
    <s v="0100"/>
    <s v="Single Family Residential"/>
    <s v="19"/>
    <s v="18S"/>
    <s v="18E"/>
    <s v="3.0 TO 5.0 ACRES MED"/>
    <x v="0"/>
    <n v="130516"/>
    <n v="3"/>
    <s v="0000"/>
    <n v="5401"/>
    <s v="W"/>
    <x v="208"/>
    <s v="ST"/>
    <m/>
    <s v="BEVERLY HILLS"/>
    <m/>
    <s v="PINE RIDGE UNIT 2 PB 8 PG 37 LOT 5 BLK 199"/>
    <n v="345724"/>
    <n v="30560"/>
    <n v="315164"/>
    <n v="285878"/>
    <n v="260878"/>
    <x v="0"/>
    <x v="53"/>
    <n v="19500"/>
    <n v="1328"/>
    <n v="1159"/>
    <x v="1"/>
    <s v="WARRANTY DEED"/>
    <n v="1"/>
    <x v="23"/>
    <x v="1"/>
    <x v="1"/>
    <m/>
    <n v="3318"/>
    <n v="32"/>
    <x v="0"/>
    <x v="0"/>
    <n v="4635"/>
    <m/>
    <m/>
    <m/>
    <m/>
    <s v="CORNELL DOLORES S"/>
    <m/>
    <s v="5401 W RANGER ST"/>
    <s v="BEVERLY HILLS FL 34465"/>
  </r>
  <r>
    <x v="4608"/>
    <s v="18E17S320020  01990 0100"/>
    <s v="7492"/>
    <s v="PINE RIDGE UNIT 2"/>
    <s v="0100"/>
    <s v="Single Family Residential"/>
    <s v="19"/>
    <s v="18S"/>
    <s v="18E"/>
    <s v="3.0 TO 5.0 ACRES MED"/>
    <x v="0"/>
    <n v="120900"/>
    <n v="2.78"/>
    <s v="0000"/>
    <n v="5125"/>
    <s v="W"/>
    <x v="208"/>
    <s v="ST"/>
    <m/>
    <s v="BEVERLY HILLS"/>
    <m/>
    <s v="PINE RIDGE UNIT 2 PB 8 PG 37 LOT 10 BLK 199"/>
    <n v="193946"/>
    <n v="28310"/>
    <n v="165636"/>
    <n v="193946"/>
    <n v="193946"/>
    <x v="1"/>
    <x v="1363"/>
    <n v="58100"/>
    <n v="3025"/>
    <n v="1730"/>
    <x v="0"/>
    <s v="TO/FROM FED/STATE/LOCAL GOVT/TIITF"/>
    <n v="1"/>
    <x v="5"/>
    <x v="1"/>
    <x v="0"/>
    <m/>
    <n v="1650"/>
    <n v="32"/>
    <x v="0"/>
    <x v="0"/>
    <n v="2185"/>
    <m/>
    <m/>
    <m/>
    <m/>
    <s v="LOVELING ROBERT J JR"/>
    <m/>
    <s v="8114 LOS ALAMOS DR"/>
    <s v="PORT RICHEY FL 34668"/>
  </r>
  <r>
    <x v="4609"/>
    <s v="18E17S320020  01990 0140"/>
    <s v="7492"/>
    <s v="PINE RIDGE UNIT 2"/>
    <s v="0100"/>
    <s v="Single Family Residential"/>
    <s v="20"/>
    <s v="18S"/>
    <s v="18E"/>
    <s v="3.0 TO 5.0 ACRES MED"/>
    <x v="0"/>
    <n v="120900"/>
    <n v="2.78"/>
    <s v="0000"/>
    <n v="4881"/>
    <s v="W"/>
    <x v="208"/>
    <s v="ST"/>
    <m/>
    <s v="BEVERLY HILLS"/>
    <m/>
    <s v="PINE RIDGE UNIT 2 PB 8 PG 37 LOT 14 BLK 199"/>
    <n v="270839"/>
    <n v="28310"/>
    <n v="242529"/>
    <n v="213127"/>
    <n v="188127"/>
    <x v="0"/>
    <x v="130"/>
    <n v="25500"/>
    <n v="1496"/>
    <n v="2114"/>
    <x v="1"/>
    <s v="WARRANTY DEED"/>
    <n v="1"/>
    <x v="22"/>
    <x v="0"/>
    <x v="0"/>
    <m/>
    <n v="2572"/>
    <n v="32"/>
    <x v="1"/>
    <x v="0"/>
    <n v="3804"/>
    <m/>
    <m/>
    <m/>
    <m/>
    <s v="HOUSEHOLDER MICHELLE"/>
    <s v="HOUSEHOLDER GLEN"/>
    <s v="4881 W RANGER ST"/>
    <s v="BEVERLY HILLS FL 34465"/>
  </r>
  <r>
    <x v="4610"/>
    <s v="18E17S320020  01990 0200"/>
    <s v="7492"/>
    <s v="PINE RIDGE UNIT 2"/>
    <s v="0000"/>
    <s v="Vacant Residential"/>
    <s v="20"/>
    <s v="18S"/>
    <s v="18E"/>
    <s v="3.0 TO 5.0 ACRES MED"/>
    <x v="0"/>
    <n v="120900"/>
    <n v="2.78"/>
    <s v="0000"/>
    <n v="4535"/>
    <s v="W"/>
    <x v="208"/>
    <s v="ST"/>
    <m/>
    <s v="BEVERLY HILLS"/>
    <m/>
    <s v="PINE RIDGE UNIT 2 PB 8 PG 37 LOT 20 BLK 199 "/>
    <n v="28770"/>
    <n v="28310"/>
    <n v="460"/>
    <n v="28770"/>
    <n v="28770"/>
    <x v="1"/>
    <x v="585"/>
    <n v="460000"/>
    <n v="2428"/>
    <n v="218"/>
    <x v="0"/>
    <s v="SALE / MORE THAN 1 PARCEL"/>
    <m/>
    <x v="6"/>
    <x v="2"/>
    <x v="2"/>
    <m/>
    <m/>
    <m/>
    <x v="2"/>
    <x v="1"/>
    <n v="0"/>
    <m/>
    <m/>
    <m/>
    <m/>
    <s v="MC CLEARY ROBERT M &amp; PAMELIA P"/>
    <m/>
    <s v="4483 W RANGER ST"/>
    <s v="BEVERLY HILLS FL 34465"/>
  </r>
  <r>
    <x v="4611"/>
    <s v="18E17S320020  02020 0020"/>
    <s v="7492"/>
    <s v="PINE RIDGE UNIT 2"/>
    <s v="0100"/>
    <s v="Single Family Residential"/>
    <s v="19"/>
    <s v="18S"/>
    <s v="18E"/>
    <s v="3.0 TO 5.0 ACRES MED"/>
    <x v="0"/>
    <n v="388431"/>
    <n v="8.92"/>
    <s v="0000"/>
    <n v="5148"/>
    <s v="W"/>
    <x v="210"/>
    <s v="DR"/>
    <m/>
    <s v="BEVERLY HILLS"/>
    <m/>
    <s v="PINE RIDGE UNIT 2 PB 8 PG 37 LOT 2 BLK 202"/>
    <n v="438583"/>
    <n v="115030"/>
    <n v="323553"/>
    <n v="375146"/>
    <n v="350146"/>
    <x v="0"/>
    <x v="129"/>
    <n v="110000"/>
    <n v="1753"/>
    <n v="653"/>
    <x v="1"/>
    <s v="WARRANTY DEED"/>
    <n v="2"/>
    <x v="37"/>
    <x v="1"/>
    <x v="1"/>
    <n v="1"/>
    <n v="3322"/>
    <n v="32"/>
    <x v="1"/>
    <x v="0"/>
    <n v="4511"/>
    <m/>
    <m/>
    <m/>
    <m/>
    <s v="JOHNSON ROGER R"/>
    <m/>
    <s v="5148 W ANGUS DR"/>
    <s v="BEVERLY HILLS FL 34465"/>
  </r>
  <r>
    <x v="4612"/>
    <s v="18E17S320020  02030 0030"/>
    <s v="7492"/>
    <s v="PINE RIDGE UNIT 2"/>
    <s v="0100"/>
    <s v="Single Family Residential"/>
    <s v="19"/>
    <s v="18S"/>
    <s v="18E"/>
    <s v="3.0 TO 5.0 ACRES MED"/>
    <x v="0"/>
    <n v="240001"/>
    <n v="5.51"/>
    <s v="0000"/>
    <n v="5027"/>
    <s v="W"/>
    <x v="210"/>
    <s v="DR"/>
    <m/>
    <s v="BEVERLY HILLS"/>
    <m/>
    <s v="PINE RIDGE UNIT 2 PB 8 PG 37 LOT 3 BLK 203"/>
    <n v="340727"/>
    <n v="71080"/>
    <n v="269647"/>
    <n v="255280"/>
    <n v="229780"/>
    <x v="0"/>
    <x v="340"/>
    <n v="44000"/>
    <n v="1459"/>
    <n v="454"/>
    <x v="1"/>
    <s v="WARRANTY DEED"/>
    <n v="1"/>
    <x v="22"/>
    <x v="0"/>
    <x v="0"/>
    <n v="1"/>
    <n v="2745"/>
    <n v="32"/>
    <x v="0"/>
    <x v="0"/>
    <n v="4372"/>
    <m/>
    <m/>
    <m/>
    <m/>
    <s v="MONTI JOHN R"/>
    <s v="MONTI BONNIE C"/>
    <s v="5027 W ANGUS DR"/>
    <s v="BEVERLY HILLS FL 34465"/>
  </r>
  <r>
    <x v="4613"/>
    <s v="18E17S320020  02040 0010"/>
    <s v="7492"/>
    <s v="PINE RIDGE UNIT 2"/>
    <s v="0100"/>
    <s v="Single Family Residential"/>
    <s v="19"/>
    <s v="18S"/>
    <s v="18E"/>
    <s v="3.0 TO 5.0 ACRES MED"/>
    <x v="0"/>
    <n v="269866"/>
    <n v="6.2"/>
    <s v="0000"/>
    <n v="5198"/>
    <s v="W"/>
    <x v="211"/>
    <s v="DR"/>
    <m/>
    <s v="BEVERLY HILLS"/>
    <m/>
    <s v="PINE RIDGE UNIT 2 PB 8 PG 37 LOT 1 BLK 204"/>
    <n v="307923"/>
    <n v="79920"/>
    <n v="228003"/>
    <n v="274917"/>
    <n v="249917"/>
    <x v="0"/>
    <x v="1001"/>
    <n v="350000"/>
    <n v="2876"/>
    <n v="322"/>
    <x v="0"/>
    <s v="WARRANTY DEED"/>
    <n v="1"/>
    <x v="21"/>
    <x v="1"/>
    <x v="0"/>
    <n v="1"/>
    <n v="2181"/>
    <n v="32"/>
    <x v="0"/>
    <x v="0"/>
    <n v="3295"/>
    <m/>
    <m/>
    <m/>
    <m/>
    <s v="WINGER WALTER C"/>
    <s v="WINGER JEANNE C"/>
    <s v="5198 W HACIENDA DR"/>
    <s v="BEVERLY HILLS FL 34465 4440"/>
  </r>
  <r>
    <x v="4614"/>
    <s v="18E17S320020  02060 0020"/>
    <s v="7492"/>
    <s v="PINE RIDGE UNIT 2"/>
    <s v="0000"/>
    <s v="Vacant Residential"/>
    <s v="18"/>
    <s v="18S"/>
    <s v="18E"/>
    <s v="3.0 TO 5.0 ACRES MED"/>
    <x v="1"/>
    <n v="119999"/>
    <n v="2.75"/>
    <s v="0000"/>
    <n v="5164"/>
    <s v="W"/>
    <x v="65"/>
    <s v="BLVD"/>
    <m/>
    <s v="BEVERLY HILLS"/>
    <m/>
    <s v="PINE RIDGE UNIT 2 PB 8 PG 37 LOT 2 BLK 206"/>
    <n v="28100"/>
    <n v="28100"/>
    <n v="0"/>
    <n v="28100"/>
    <n v="28100"/>
    <x v="1"/>
    <x v="838"/>
    <n v="27000"/>
    <n v="1231"/>
    <n v="722"/>
    <x v="1"/>
    <s v="FROM DEVELOPERS"/>
    <m/>
    <x v="6"/>
    <x v="2"/>
    <x v="2"/>
    <m/>
    <m/>
    <m/>
    <x v="2"/>
    <x v="1"/>
    <n v="0"/>
    <m/>
    <m/>
    <m/>
    <m/>
    <s v="HILLIKER THOMAS P"/>
    <s v="HILLIKER ELIZABETH"/>
    <s v="4384 OWENS WAY"/>
    <s v="AVE MARIA FL 34142 5053"/>
  </r>
  <r>
    <x v="4615"/>
    <s v="18E17S320020  02070 0020"/>
    <s v="7492"/>
    <s v="PINE RIDGE UNIT 2"/>
    <s v="0000"/>
    <s v="Vacant Residential"/>
    <s v="18"/>
    <s v="18S"/>
    <s v="18E"/>
    <s v="3.0 TO 5.0 ACRES MED"/>
    <x v="1"/>
    <n v="121196"/>
    <n v="2.78"/>
    <s v="0000"/>
    <n v="5283"/>
    <s v="W"/>
    <x v="65"/>
    <s v="BLVD"/>
    <m/>
    <s v="BEVERLY HILLS"/>
    <m/>
    <s v="PINE RIDGE UNIT 2 PB 8 PG 37 LOT 2 BLK 207"/>
    <n v="28380"/>
    <n v="28380"/>
    <n v="0"/>
    <n v="28380"/>
    <n v="28380"/>
    <x v="1"/>
    <x v="125"/>
    <n v="35000"/>
    <n v="1684"/>
    <n v="1377"/>
    <x v="1"/>
    <s v="WARRANTY DEED"/>
    <m/>
    <x v="6"/>
    <x v="2"/>
    <x v="2"/>
    <m/>
    <m/>
    <m/>
    <x v="2"/>
    <x v="1"/>
    <n v="0"/>
    <m/>
    <m/>
    <m/>
    <m/>
    <s v="CAMPAYNE WINSTON"/>
    <s v="CAMPAYNE ELSIE"/>
    <s v="3008 CJEESEQUAKE RD"/>
    <s v="PARLIN NJ 08859"/>
  </r>
  <r>
    <x v="4616"/>
    <s v="18E17S320020  02080 0020"/>
    <s v="7492"/>
    <s v="PINE RIDGE UNIT 2"/>
    <s v="0000"/>
    <s v="Vacant Residential"/>
    <s v="18"/>
    <s v="18S"/>
    <s v="18E"/>
    <s v="3.0 TO 5.0 ACRES MED"/>
    <x v="1"/>
    <n v="142460"/>
    <n v="3.27"/>
    <s v="0000"/>
    <n v="6328"/>
    <s v="W"/>
    <x v="11"/>
    <s v="BLVD"/>
    <m/>
    <s v="BEVERLY HILLS"/>
    <m/>
    <s v="PINE RIDGE UNIT 2 PB 8 PG 37 LOT 2 BLK 208"/>
    <n v="33360"/>
    <n v="33360"/>
    <n v="0"/>
    <n v="33360"/>
    <n v="33360"/>
    <x v="1"/>
    <x v="23"/>
    <m/>
    <m/>
    <m/>
    <x v="2"/>
    <m/>
    <m/>
    <x v="6"/>
    <x v="2"/>
    <x v="2"/>
    <m/>
    <m/>
    <m/>
    <x v="2"/>
    <x v="1"/>
    <n v="0"/>
    <m/>
    <m/>
    <m/>
    <m/>
    <s v="ANDRES FRIEDRICH"/>
    <m/>
    <s v="BACHTELSTR"/>
    <s v=" 8810 SWITZERLAND"/>
  </r>
  <r>
    <x v="4617"/>
    <s v="18E17S320020  02100 0090"/>
    <s v="7492"/>
    <s v="PINE RIDGE UNIT 2"/>
    <s v="0100"/>
    <s v="Single Family Residential"/>
    <s v="18"/>
    <s v="18S"/>
    <s v="18E"/>
    <s v="3.0 TO 5.0 ACRES MED"/>
    <x v="0"/>
    <n v="240000"/>
    <n v="5.51"/>
    <s v="0000"/>
    <n v="5362"/>
    <s v="W"/>
    <x v="186"/>
    <s v="DR"/>
    <m/>
    <s v="BEVERLY HILLS"/>
    <m/>
    <s v="PINE RIDGE UNIT 2 PB 8 PG 37 LOT 9 BLK 210"/>
    <n v="350816"/>
    <n v="71070"/>
    <n v="279746"/>
    <n v="259522"/>
    <n v="234522"/>
    <x v="0"/>
    <x v="8"/>
    <n v="25000"/>
    <n v="1119"/>
    <n v="801"/>
    <x v="1"/>
    <s v="WARRANTY DEED"/>
    <n v="1"/>
    <x v="7"/>
    <x v="1"/>
    <x v="0"/>
    <m/>
    <n v="2706"/>
    <n v="32"/>
    <x v="0"/>
    <x v="0"/>
    <n v="4464"/>
    <m/>
    <m/>
    <m/>
    <m/>
    <s v="GERBER HARVEY F JR"/>
    <s v="HORGAN WENDY"/>
    <s v="5362 W YEARLING DR"/>
    <s v="BEVERLY HILLS FL 34465"/>
  </r>
  <r>
    <x v="4618"/>
    <s v="18E17S320020  02120 0040"/>
    <s v="7492"/>
    <s v="PINE RIDGE UNIT 2"/>
    <s v="0100"/>
    <s v="Single Family Residential"/>
    <s v="18"/>
    <s v="18S"/>
    <s v="18E"/>
    <s v="3.0 TO 5.0 ACRES MED"/>
    <x v="0"/>
    <n v="254356"/>
    <n v="5.84"/>
    <s v="0000"/>
    <n v="3610"/>
    <s v="N"/>
    <x v="197"/>
    <s v="TER"/>
    <m/>
    <s v="BEVERLY HILLS"/>
    <m/>
    <s v="PINE RIDGE UNIT 2 PB 8 PG 37 LOT 4 BLK 212 "/>
    <n v="422552"/>
    <n v="75330"/>
    <n v="347222"/>
    <n v="381719"/>
    <n v="356719"/>
    <x v="0"/>
    <x v="304"/>
    <n v="97000"/>
    <n v="2394"/>
    <n v="736"/>
    <x v="1"/>
    <s v="TO/FROM TSTEES BANKRUPT/EXEC/GUARD"/>
    <n v="1"/>
    <x v="19"/>
    <x v="1"/>
    <x v="0"/>
    <m/>
    <n v="2733"/>
    <n v="32"/>
    <x v="0"/>
    <x v="0"/>
    <n v="4400"/>
    <m/>
    <m/>
    <m/>
    <m/>
    <s v="YOUNG KIMBERLY ANN"/>
    <m/>
    <s v="3610 N PALOMINO TER"/>
    <s v="BEVERLY HILLS FL 34465"/>
  </r>
  <r>
    <x v="4619"/>
    <s v="18E17S320020  02130 0030"/>
    <s v="7492"/>
    <s v="PINE RIDGE UNIT 2"/>
    <s v="0100"/>
    <s v="Single Family Residential"/>
    <s v="18"/>
    <s v="18S"/>
    <s v="18E"/>
    <s v="3.0 TO 5.0 ACRES MED"/>
    <x v="0"/>
    <n v="239999"/>
    <n v="5.51"/>
    <s v="0000"/>
    <n v="3685"/>
    <s v="N"/>
    <x v="197"/>
    <s v="TER"/>
    <m/>
    <s v="BEVERLY HILLS"/>
    <m/>
    <s v="PINE RIDGE UNIT 2 PB 8 PG 37 LOT 3 BLK 213"/>
    <n v="320936"/>
    <n v="71070"/>
    <n v="249866"/>
    <n v="320936"/>
    <n v="320936"/>
    <x v="1"/>
    <x v="695"/>
    <n v="350000"/>
    <n v="2975"/>
    <n v="938"/>
    <x v="0"/>
    <s v="WARRANTY DEED"/>
    <n v="1"/>
    <x v="33"/>
    <x v="1"/>
    <x v="0"/>
    <m/>
    <n v="2872"/>
    <n v="32"/>
    <x v="0"/>
    <x v="0"/>
    <n v="3794"/>
    <m/>
    <m/>
    <m/>
    <m/>
    <s v="WOODRUFF KAREN L"/>
    <m/>
    <s v="3685 N PALOMINO TER"/>
    <s v="BEVERLY HILLS FL 34465"/>
  </r>
  <r>
    <x v="4620"/>
    <s v="18E17S320020  02140 0020"/>
    <s v="7492"/>
    <s v="PINE RIDGE UNIT 2"/>
    <s v="0100"/>
    <s v="Single Family Residential"/>
    <s v="18"/>
    <s v="18S"/>
    <s v="18E"/>
    <s v="3.0 TO 5.0 ACRES MED"/>
    <x v="0"/>
    <n v="243912"/>
    <n v="5.6"/>
    <s v="0000"/>
    <n v="3746"/>
    <s v="N"/>
    <x v="199"/>
    <s v="TER"/>
    <m/>
    <s v="BEVERLY HILLS"/>
    <m/>
    <s v="PINE RIDGE UNIT 2 PB 8 PG 37 LOT 2 BLK 214"/>
    <n v="391732"/>
    <n v="72230"/>
    <n v="319502"/>
    <n v="328376"/>
    <n v="303376"/>
    <x v="0"/>
    <x v="327"/>
    <n v="410000"/>
    <n v="2582"/>
    <n v="1592"/>
    <x v="0"/>
    <s v="WARRANTY DEED"/>
    <n v="1"/>
    <x v="15"/>
    <x v="0"/>
    <x v="1"/>
    <m/>
    <n v="3286"/>
    <n v="32"/>
    <x v="0"/>
    <x v="0"/>
    <n v="4721"/>
    <m/>
    <m/>
    <m/>
    <m/>
    <s v="PETERSON GREGORY L"/>
    <s v="PETERSON SUSAN M"/>
    <s v="3746 N YACHT TERR"/>
    <s v="BEVERLY HILLS FL 34465"/>
  </r>
  <r>
    <x v="4621"/>
    <s v="18E17S320020  02160 0020"/>
    <s v="7492"/>
    <s v="PINE RIDGE UNIT 2"/>
    <s v="0000"/>
    <s v="Vacant Residential"/>
    <s v="17"/>
    <s v="18S"/>
    <s v="18E"/>
    <s v="3.0 TO 5.0 ACRES MED"/>
    <x v="1"/>
    <n v="240000"/>
    <n v="5.51"/>
    <s v="0000"/>
    <n v="3747"/>
    <s v="N"/>
    <x v="199"/>
    <s v="TER"/>
    <m/>
    <s v="BEVERLY HILLS"/>
    <m/>
    <s v="PINE RIDGE UNIT 2 PB 8 PG 37 LOT 2 BLK 216"/>
    <n v="71070"/>
    <n v="71070"/>
    <n v="0"/>
    <n v="71070"/>
    <n v="71070"/>
    <x v="1"/>
    <x v="544"/>
    <n v="84000"/>
    <n v="1302"/>
    <n v="188"/>
    <x v="1"/>
    <s v="SALE / MORE THAN 1 PARCEL"/>
    <m/>
    <x v="6"/>
    <x v="2"/>
    <x v="2"/>
    <m/>
    <m/>
    <m/>
    <x v="2"/>
    <x v="1"/>
    <n v="0"/>
    <m/>
    <m/>
    <m/>
    <m/>
    <s v="WITFILL ALBERT"/>
    <s v="WITFILL ANDREA"/>
    <s v="2020 NW 17TH ST"/>
    <s v="CRYSTAL RIVER FL 34428 5020"/>
  </r>
  <r>
    <x v="4622"/>
    <s v="18E17S320020  02170 0030"/>
    <s v="7492"/>
    <s v="PINE RIDGE UNIT 2"/>
    <s v="0100"/>
    <s v="Single Family Residential"/>
    <s v="17"/>
    <s v="18S"/>
    <s v="18E"/>
    <s v="3.0 TO 5.0 ACRES MED"/>
    <x v="0"/>
    <n v="240001"/>
    <n v="5.51"/>
    <s v="0000"/>
    <n v="3674"/>
    <s v="N"/>
    <x v="212"/>
    <s v="DR"/>
    <m/>
    <s v="BEVERLY HILLS"/>
    <m/>
    <s v="PINE RIDGE UNIT 2 PB 8 PG 37 LOT 3 BLK 217"/>
    <n v="429309"/>
    <n v="71080"/>
    <n v="358229"/>
    <n v="345821"/>
    <n v="315821"/>
    <x v="0"/>
    <x v="371"/>
    <n v="38000"/>
    <n v="1312"/>
    <n v="234"/>
    <x v="1"/>
    <s v="WARRANTY DEED"/>
    <n v="2"/>
    <x v="3"/>
    <x v="0"/>
    <x v="0"/>
    <n v="1"/>
    <n v="3634"/>
    <n v="32"/>
    <x v="0"/>
    <x v="0"/>
    <n v="4621"/>
    <m/>
    <m/>
    <m/>
    <m/>
    <s v="PATTERSON MORGAN"/>
    <s v="PATTERSON JEANMARIE"/>
    <s v="3674 N BRAVO DR"/>
    <s v="PINE RIDGE FL 34465"/>
  </r>
  <r>
    <x v="4623"/>
    <s v="18E17S320020  02030 0010"/>
    <s v="7492"/>
    <s v="PINE RIDGE UNIT 2"/>
    <s v="0000"/>
    <s v="Vacant Residential"/>
    <s v="19"/>
    <s v="18S"/>
    <s v="18E"/>
    <s v="3.0 TO 5.0 ACRES MED"/>
    <x v="1"/>
    <n v="266911"/>
    <n v="6.13"/>
    <s v="0000"/>
    <n v="5149"/>
    <s v="W"/>
    <x v="210"/>
    <s v="DR"/>
    <m/>
    <s v="BEVERLY HILLS"/>
    <m/>
    <s v="PINE RIDGE UNIT 2 PB 8 PG 37 LOT 1 BLK 203"/>
    <n v="79040"/>
    <n v="79040"/>
    <n v="0"/>
    <n v="79040"/>
    <n v="79040"/>
    <x v="1"/>
    <x v="625"/>
    <n v="40000"/>
    <n v="1415"/>
    <n v="1754"/>
    <x v="1"/>
    <s v="TO OR FROM BANKS/LOAN CO."/>
    <m/>
    <x v="6"/>
    <x v="2"/>
    <x v="2"/>
    <m/>
    <m/>
    <m/>
    <x v="2"/>
    <x v="1"/>
    <n v="0"/>
    <m/>
    <m/>
    <m/>
    <m/>
    <s v="WESTER JOHN J"/>
    <s v="WESTER ASHTON M"/>
    <s v="4804 N PINK POPPY DR"/>
    <s v="BEVERLY HILLS FL 34465"/>
  </r>
  <r>
    <x v="4624"/>
    <s v="18E17S320020  02060 0040"/>
    <s v="7492"/>
    <s v="PINE RIDGE UNIT 2"/>
    <s v="0000"/>
    <s v="Vacant Residential"/>
    <s v="18"/>
    <s v="18S"/>
    <s v="18E"/>
    <s v="3.0 TO 5.0 ACRES MED"/>
    <x v="1"/>
    <n v="120000"/>
    <n v="2.75"/>
    <s v="0000"/>
    <n v="5050"/>
    <s v="W"/>
    <x v="65"/>
    <s v="BLVD"/>
    <m/>
    <s v="BEVERLY HILLS"/>
    <m/>
    <s v="PINE RIDGE UNIT 2 PB 8 PG 37 LOT 4 BLK 206"/>
    <n v="28100"/>
    <n v="28100"/>
    <n v="0"/>
    <n v="28100"/>
    <n v="28100"/>
    <x v="1"/>
    <x v="848"/>
    <n v="27200"/>
    <n v="886"/>
    <n v="1386"/>
    <x v="1"/>
    <s v="FROM DEVELOPERS"/>
    <m/>
    <x v="6"/>
    <x v="2"/>
    <x v="2"/>
    <m/>
    <m/>
    <m/>
    <x v="2"/>
    <x v="1"/>
    <n v="0"/>
    <m/>
    <m/>
    <m/>
    <m/>
    <s v="GOSSELIN ADOLF L"/>
    <m/>
    <s v="DE FRANCQUESLEI 31"/>
    <s v=" 2100 BELGIUM"/>
  </r>
  <r>
    <x v="4625"/>
    <s v="18E17S320020  02060 0070"/>
    <s v="7492"/>
    <s v="PINE RIDGE UNIT 2"/>
    <s v="0100"/>
    <s v="Single Family Residential"/>
    <s v="17"/>
    <s v="18S"/>
    <s v="18E"/>
    <s v="3.0 TO 5.0 ACRES MED"/>
    <x v="0"/>
    <n v="130690"/>
    <n v="3"/>
    <s v="0000"/>
    <n v="4882"/>
    <s v="W"/>
    <x v="65"/>
    <s v="BLVD"/>
    <m/>
    <s v="BEVERLY HILLS"/>
    <m/>
    <s v="PINE RIDGE UNIT 2 PB 8 PG 37 LOT 7 BLK 206"/>
    <n v="246264"/>
    <n v="30600"/>
    <n v="215664"/>
    <n v="198582"/>
    <n v="173582"/>
    <x v="0"/>
    <x v="895"/>
    <n v="252000"/>
    <n v="2248"/>
    <n v="613"/>
    <x v="0"/>
    <s v="TO OR FROM BANKS/LOAN CO."/>
    <n v="1"/>
    <x v="10"/>
    <x v="1"/>
    <x v="0"/>
    <m/>
    <n v="2140"/>
    <n v="32"/>
    <x v="0"/>
    <x v="0"/>
    <n v="3160"/>
    <m/>
    <m/>
    <m/>
    <m/>
    <s v="DE VINE CYNTHIA"/>
    <m/>
    <s v="4882 W MUSTANG BLVD"/>
    <s v="BEVERLY HILLS FL 34465 4448"/>
  </r>
  <r>
    <x v="4626"/>
    <s v="18E17S320020  02090 0080"/>
    <s v="7492"/>
    <s v="PINE RIDGE UNIT 2"/>
    <s v="0000"/>
    <s v="Vacant Residential"/>
    <s v="18"/>
    <s v="18S"/>
    <s v="18E"/>
    <s v="3.0 TO 5.0 ACRES MED"/>
    <x v="1"/>
    <n v="120000"/>
    <n v="2.75"/>
    <s v="0000"/>
    <n v="6308"/>
    <s v="W"/>
    <x v="11"/>
    <s v="BLVD"/>
    <m/>
    <s v="BEVERLY HILLS"/>
    <m/>
    <s v="PINE RIDGE UNIT 2 PB 8 PG 37 LOT 8 BLK 209"/>
    <n v="28100"/>
    <n v="28100"/>
    <n v="0"/>
    <n v="28100"/>
    <n v="28100"/>
    <x v="1"/>
    <x v="351"/>
    <n v="33300"/>
    <n v="888"/>
    <n v="210"/>
    <x v="1"/>
    <s v="UNDEFINED"/>
    <m/>
    <x v="6"/>
    <x v="2"/>
    <x v="2"/>
    <m/>
    <m/>
    <m/>
    <x v="2"/>
    <x v="1"/>
    <n v="0"/>
    <m/>
    <m/>
    <m/>
    <m/>
    <s v="LEE MEI HUI CHIN"/>
    <m/>
    <s v="27 A GODDEN CRES"/>
    <s v="AUCKLIND NEW ZEALAND"/>
  </r>
  <r>
    <x v="4627"/>
    <s v="18E17S320020  02090 0090"/>
    <s v="7492"/>
    <s v="PINE RIDGE UNIT 2"/>
    <s v="0100"/>
    <s v="Single Family Residential"/>
    <s v="18"/>
    <s v="18S"/>
    <s v="18E"/>
    <s v="3.0 TO 5.0 ACRES MED"/>
    <x v="0"/>
    <n v="120023"/>
    <n v="2.76"/>
    <s v="0000"/>
    <n v="6316"/>
    <s v="W"/>
    <x v="11"/>
    <s v="BLVD"/>
    <m/>
    <s v="BEVERLY HILLS"/>
    <m/>
    <s v="PINE RIDGE UNIT 2 PB 8 PG 37 LOT 9 BLK 209"/>
    <n v="390066"/>
    <n v="28100"/>
    <n v="361966"/>
    <n v="390066"/>
    <n v="390066"/>
    <x v="0"/>
    <x v="1034"/>
    <n v="475000"/>
    <n v="2976"/>
    <n v="321"/>
    <x v="0"/>
    <s v="WARRANTY DEED"/>
    <n v="1"/>
    <x v="17"/>
    <x v="0"/>
    <x v="1"/>
    <m/>
    <n v="3403"/>
    <n v="32"/>
    <x v="0"/>
    <x v="0"/>
    <n v="4516"/>
    <m/>
    <m/>
    <m/>
    <m/>
    <s v="CAPAHI RYAN"/>
    <s v="CAPAHI MARION"/>
    <s v="6316 W PINE RIDGE BLVD"/>
    <s v="BEVERLY HILLS FL 34465"/>
  </r>
  <r>
    <x v="4628"/>
    <s v="18E17S320020  02100 0050"/>
    <s v="7492"/>
    <s v="PINE RIDGE UNIT 2"/>
    <s v="0000"/>
    <s v="Vacant Residential"/>
    <s v="18"/>
    <s v="18S"/>
    <s v="18E"/>
    <s v="3.0 TO 5.0 ACRES MED"/>
    <x v="1"/>
    <n v="240000"/>
    <n v="5.51"/>
    <s v="0000"/>
    <n v="5512"/>
    <s v="W"/>
    <x v="186"/>
    <s v="DR"/>
    <m/>
    <s v="BEVERLY HILLS"/>
    <m/>
    <s v="PINE RIDGE UNIT 2 PB 8 PG 37 LOT 5 BLK 210 "/>
    <n v="71070"/>
    <n v="71070"/>
    <n v="0"/>
    <n v="71070"/>
    <n v="71070"/>
    <x v="1"/>
    <x v="62"/>
    <n v="45000"/>
    <n v="1339"/>
    <n v="1908"/>
    <x v="1"/>
    <s v="WARRANTY DEED"/>
    <m/>
    <x v="6"/>
    <x v="2"/>
    <x v="2"/>
    <m/>
    <m/>
    <m/>
    <x v="2"/>
    <x v="1"/>
    <n v="0"/>
    <m/>
    <m/>
    <m/>
    <m/>
    <s v="HUGHES RAYMOND S &amp; VIRGINIA P"/>
    <s v="CO TRUSTEES"/>
    <s v="5550 W YEARLING DR"/>
    <s v="BEVERLY HILLS FL 34465"/>
  </r>
  <r>
    <x v="4629"/>
    <s v="18E17S320020  02110 0060"/>
    <s v="7492"/>
    <s v="PINE RIDGE UNIT 2"/>
    <s v="0100"/>
    <s v="Single Family Residential"/>
    <s v="18"/>
    <s v="18S"/>
    <s v="18E"/>
    <s v="3.0 TO 5.0 ACRES MED"/>
    <x v="0"/>
    <n v="248981"/>
    <n v="5.72"/>
    <s v="0000"/>
    <n v="5335"/>
    <s v="W"/>
    <x v="187"/>
    <s v="DR"/>
    <m/>
    <s v="BEVERLY HILLS"/>
    <m/>
    <s v="PINE RIDGE UNIT 2 PB 8 PG 37 LOT 6 BLK 211"/>
    <n v="401567"/>
    <n v="73730"/>
    <n v="327837"/>
    <n v="401567"/>
    <n v="376567"/>
    <x v="0"/>
    <x v="1364"/>
    <n v="550000"/>
    <n v="2977"/>
    <n v="2436"/>
    <x v="0"/>
    <s v="WARRANTY DEED"/>
    <n v="1"/>
    <x v="11"/>
    <x v="0"/>
    <x v="1"/>
    <m/>
    <n v="3013"/>
    <n v="32"/>
    <x v="0"/>
    <x v="0"/>
    <n v="4537"/>
    <m/>
    <m/>
    <m/>
    <m/>
    <s v="FOSTER GEORGE B"/>
    <s v="FOSTER DEBORAH J"/>
    <s v="5335 W BONANZA DR"/>
    <s v="BEVERLY HILLS FL 34465"/>
  </r>
  <r>
    <x v="4630"/>
    <s v="18E17S320020  02150 0060"/>
    <s v="7492"/>
    <s v="PINE RIDGE UNIT 2"/>
    <s v="0100"/>
    <s v="Single Family Residential"/>
    <s v="18"/>
    <s v="18S"/>
    <s v="18E"/>
    <s v="3.0 TO 5.0 ACRES MED"/>
    <x v="0"/>
    <n v="240000"/>
    <n v="5.51"/>
    <s v="0000"/>
    <n v="5042"/>
    <s v="W"/>
    <x v="186"/>
    <s v="DR"/>
    <m/>
    <s v="BEVERLY HILLS"/>
    <m/>
    <s v="PINE RIDGE UNIT 2 PB 8 PG 37 LOT 6 BLK 215"/>
    <n v="343195"/>
    <n v="71070"/>
    <n v="272125"/>
    <n v="262665"/>
    <n v="237665"/>
    <x v="0"/>
    <x v="460"/>
    <n v="30000"/>
    <n v="1199"/>
    <n v="1879"/>
    <x v="1"/>
    <s v="WARRANTY DEED"/>
    <n v="1"/>
    <x v="11"/>
    <x v="1"/>
    <x v="1"/>
    <m/>
    <n v="3031"/>
    <n v="32"/>
    <x v="0"/>
    <x v="0"/>
    <n v="4389"/>
    <m/>
    <m/>
    <m/>
    <m/>
    <s v="HATTERSLEY ROGER"/>
    <s v="HATTERSLEY ROSALYN A"/>
    <s v="5042 W YEARLING DR"/>
    <s v="BEVERLY HILLS FL 34465"/>
  </r>
  <r>
    <x v="4631"/>
    <s v="18E17S320020  02160 0060"/>
    <s v="7492"/>
    <s v="PINE RIDGE UNIT 2"/>
    <s v="0100"/>
    <s v="Single Family Residential"/>
    <s v="17"/>
    <s v="18S"/>
    <s v="18E"/>
    <s v="3.0 TO 5.0 ACRES MED"/>
    <x v="0"/>
    <n v="290913"/>
    <n v="6.68"/>
    <s v="0000"/>
    <n v="3455"/>
    <s v="N"/>
    <x v="199"/>
    <s v="TER"/>
    <m/>
    <s v="BEVERLY HILLS"/>
    <m/>
    <s v="PINE RIDGE UNIT 2 PB 8 PG 37 LOT 6 BLK 216"/>
    <n v="267363"/>
    <n v="86150"/>
    <n v="181213"/>
    <n v="262911"/>
    <n v="237911"/>
    <x v="0"/>
    <x v="1365"/>
    <n v="370000"/>
    <n v="2925"/>
    <n v="535"/>
    <x v="0"/>
    <s v="WARRANTY DEED"/>
    <n v="1"/>
    <x v="16"/>
    <x v="1"/>
    <x v="0"/>
    <m/>
    <n v="1630"/>
    <n v="32"/>
    <x v="0"/>
    <x v="0"/>
    <n v="2493"/>
    <m/>
    <m/>
    <m/>
    <m/>
    <s v="CHRISTENSEN DANA"/>
    <s v="HOLLIS VICTORIA"/>
    <s v="3455 N YACHT TER"/>
    <s v="BEVERLY HILLS FL 34465 4461"/>
  </r>
  <r>
    <x v="4632"/>
    <s v="18E17S320020  02170 0020"/>
    <s v="7492"/>
    <s v="PINE RIDGE UNIT 2"/>
    <s v="0100"/>
    <s v="Single Family Residential"/>
    <s v="17"/>
    <s v="18S"/>
    <s v="18E"/>
    <s v="3.0 TO 5.0 ACRES MED"/>
    <x v="0"/>
    <n v="240001"/>
    <n v="5.51"/>
    <s v="0000"/>
    <n v="3738"/>
    <s v="N"/>
    <x v="212"/>
    <s v="DR"/>
    <m/>
    <s v="BEVERLY HILLS"/>
    <m/>
    <s v="PINE RIDGE UNIT 2 PB 8 PG 37 LOT 2 BLK 217"/>
    <n v="355829"/>
    <n v="71080"/>
    <n v="284749"/>
    <n v="216040"/>
    <n v="191040"/>
    <x v="0"/>
    <x v="426"/>
    <n v="44000"/>
    <n v="826"/>
    <n v="1454"/>
    <x v="1"/>
    <s v="UNDEFINED"/>
    <n v="1"/>
    <x v="30"/>
    <x v="4"/>
    <x v="0"/>
    <n v="1"/>
    <n v="3753"/>
    <n v="32"/>
    <x v="0"/>
    <x v="0"/>
    <n v="5232"/>
    <m/>
    <m/>
    <m/>
    <m/>
    <s v="FIELDS RICHARD R"/>
    <s v="FIELDS ELLEN"/>
    <s v="3738 N BRAVO DR"/>
    <s v="BEVERLY HILLS FL 34465 4468"/>
  </r>
  <r>
    <x v="4633"/>
    <s v="18E17S320020  02170 0040"/>
    <s v="7492"/>
    <s v="PINE RIDGE UNIT 2"/>
    <s v="0100"/>
    <s v="Single Family Residential"/>
    <s v="17"/>
    <s v="18S"/>
    <s v="18E"/>
    <s v="3.0 TO 5.0 ACRES MED"/>
    <x v="0"/>
    <n v="240000"/>
    <n v="5.51"/>
    <s v="0000"/>
    <n v="3610"/>
    <s v="N"/>
    <x v="212"/>
    <s v="DR"/>
    <m/>
    <s v="BEVERLY HILLS"/>
    <m/>
    <s v="PINE RIDGE UNIT 2 PB 8 PG 37 LOT 4 BLK 217"/>
    <n v="244688"/>
    <n v="71070"/>
    <n v="173618"/>
    <n v="189474"/>
    <n v="164474"/>
    <x v="0"/>
    <x v="1198"/>
    <n v="198000"/>
    <n v="2377"/>
    <n v="220"/>
    <x v="0"/>
    <s v="TO OR FROM BANKS/LOAN CO."/>
    <n v="1"/>
    <x v="7"/>
    <x v="1"/>
    <x v="0"/>
    <m/>
    <n v="1716"/>
    <n v="32"/>
    <x v="1"/>
    <x v="0"/>
    <n v="2432"/>
    <m/>
    <m/>
    <m/>
    <m/>
    <s v="KOLEN CATHERINE"/>
    <s v="KOLEN GENE"/>
    <s v="3610 N BRAVO DR"/>
    <s v="BEVERLY HILLS FL 34465"/>
  </r>
  <r>
    <x v="4634"/>
    <s v="18E17S320020  02030 0020"/>
    <s v="7492"/>
    <s v="PINE RIDGE UNIT 2"/>
    <s v="0000"/>
    <s v="Vacant Residential"/>
    <s v="19"/>
    <s v="18S"/>
    <s v="18E"/>
    <s v="3.0 TO 5.0 ACRES MED"/>
    <x v="1"/>
    <n v="240001"/>
    <n v="5.51"/>
    <s v="0000"/>
    <n v="5053"/>
    <s v="W"/>
    <x v="210"/>
    <s v="DR"/>
    <m/>
    <s v="BEVERLY HILLS"/>
    <m/>
    <s v="PINE RIDGE UNIT 2 PB 8 PG 37 LOT 2 BLK 203"/>
    <n v="71080"/>
    <n v="71080"/>
    <n v="0"/>
    <n v="71080"/>
    <n v="71080"/>
    <x v="1"/>
    <x v="1366"/>
    <n v="90000"/>
    <n v="2727"/>
    <n v="756"/>
    <x v="1"/>
    <s v="WARRANTY DEED"/>
    <m/>
    <x v="6"/>
    <x v="2"/>
    <x v="2"/>
    <m/>
    <m/>
    <m/>
    <x v="2"/>
    <x v="1"/>
    <n v="0"/>
    <m/>
    <m/>
    <m/>
    <m/>
    <s v="NILL JEFFREY A"/>
    <m/>
    <s v="4287 W HACIENDA DR"/>
    <s v="BEVERLY HILLS FL 34465"/>
  </r>
  <r>
    <x v="4635"/>
    <s v="18E17S320020  02030 0050"/>
    <s v="7492"/>
    <s v="PINE RIDGE UNIT 2"/>
    <s v="0100"/>
    <s v="Single Family Residential"/>
    <s v="20"/>
    <s v="18S"/>
    <s v="18E"/>
    <s v="3.0 TO 5.0 ACRES MED"/>
    <x v="0"/>
    <n v="240000"/>
    <n v="5.51"/>
    <s v="0000"/>
    <n v="4893"/>
    <s v="W"/>
    <x v="210"/>
    <s v="DR"/>
    <m/>
    <s v="BEVERLY HILLS"/>
    <m/>
    <s v="PINE RIDGE UNIT 2 PB 8 PG 37 LOT 5 BLK 203"/>
    <n v="342838"/>
    <n v="71070"/>
    <n v="271768"/>
    <n v="312775"/>
    <n v="287775"/>
    <x v="0"/>
    <x v="327"/>
    <n v="310000"/>
    <n v="2583"/>
    <n v="1982"/>
    <x v="0"/>
    <s v="WARRANTY DEED"/>
    <n v="1"/>
    <x v="23"/>
    <x v="1"/>
    <x v="0"/>
    <m/>
    <n v="2452"/>
    <n v="32"/>
    <x v="0"/>
    <x v="0"/>
    <n v="3659"/>
    <m/>
    <m/>
    <m/>
    <m/>
    <s v="POHL MARK F"/>
    <s v="POHL LISA"/>
    <s v="4893 W ANGUS DR"/>
    <s v="BEVERLY HILLS FL 34465 4686"/>
  </r>
  <r>
    <x v="4636"/>
    <s v="18E17S320020  02050 0050"/>
    <s v="7492"/>
    <s v="PINE RIDGE UNIT 2"/>
    <s v="0000"/>
    <s v="Vacant Residential"/>
    <s v="20"/>
    <s v="18S"/>
    <s v="18E"/>
    <s v="3.0 TO 5.0 ACRES MED"/>
    <x v="1"/>
    <n v="242721"/>
    <n v="5.57"/>
    <s v="0000"/>
    <n v="4895"/>
    <s v="W"/>
    <x v="211"/>
    <s v="DR"/>
    <m/>
    <s v="BEVERLY HILLS"/>
    <m/>
    <s v="PINE RIDGE UNIT 2 PB 8 PG 37 LOT 5 BLK 205"/>
    <n v="71880"/>
    <n v="71880"/>
    <n v="0"/>
    <n v="71880"/>
    <n v="71880"/>
    <x v="1"/>
    <x v="893"/>
    <n v="92500"/>
    <n v="2948"/>
    <n v="287"/>
    <x v="1"/>
    <s v="WARRANTY DEED"/>
    <m/>
    <x v="6"/>
    <x v="2"/>
    <x v="2"/>
    <m/>
    <m/>
    <m/>
    <x v="2"/>
    <x v="1"/>
    <n v="0"/>
    <m/>
    <m/>
    <m/>
    <m/>
    <s v="PAOLI JOSEPH"/>
    <s v="PAOLI TERESA L"/>
    <s v="4704 N MAPLEVIEW WAY"/>
    <s v="BEVERLY HILLS FL 34465"/>
  </r>
  <r>
    <x v="4637"/>
    <s v="18E17S320020  02080 0010"/>
    <s v="7492"/>
    <s v="PINE RIDGE UNIT 2"/>
    <s v="0100"/>
    <s v="Single Family Residential"/>
    <s v="18"/>
    <s v="18S"/>
    <s v="18E"/>
    <s v="3.0 TO 5.0 ACRES MED"/>
    <x v="0"/>
    <n v="130486"/>
    <n v="3"/>
    <s v="0000"/>
    <n v="6320"/>
    <s v="W"/>
    <x v="11"/>
    <s v="BLVD"/>
    <m/>
    <s v="BEVERLY HILLS"/>
    <m/>
    <s v="PINE RIDGE UNIT 2 PB 8 PG 37 LOT 1 BLK 208"/>
    <n v="327719"/>
    <n v="30550"/>
    <n v="297169"/>
    <n v="327719"/>
    <n v="302719"/>
    <x v="0"/>
    <x v="599"/>
    <n v="387000"/>
    <n v="2964"/>
    <n v="1895"/>
    <x v="0"/>
    <s v="WARRANTY DEED"/>
    <n v="1"/>
    <x v="23"/>
    <x v="1"/>
    <x v="0"/>
    <m/>
    <n v="3137"/>
    <n v="32"/>
    <x v="0"/>
    <x v="0"/>
    <n v="4573"/>
    <m/>
    <m/>
    <m/>
    <m/>
    <s v="WALTERS WENDY M"/>
    <s v="GALE ALAN M"/>
    <s v="6320 W PINE RIDGE BLVD"/>
    <s v="BEVERLY HILLS FL 34465 8441"/>
  </r>
  <r>
    <x v="4638"/>
    <s v="18E17S320020  02100 0030"/>
    <s v="7492"/>
    <s v="PINE RIDGE UNIT 2"/>
    <s v="0100"/>
    <s v="Single Family Residential"/>
    <s v="18"/>
    <s v="18S"/>
    <s v="18E"/>
    <s v="3.0 TO 5.0 ACRES MED"/>
    <x v="0"/>
    <n v="306562"/>
    <n v="7.04"/>
    <s v="0000"/>
    <n v="5580"/>
    <s v="W"/>
    <x v="186"/>
    <s v="DR"/>
    <m/>
    <s v="BEVERLY HILLS"/>
    <m/>
    <s v="PINE RIDGE UNIT 2 PB 8 PG 37 LOT 3 BLK 210"/>
    <n v="477707"/>
    <n v="90790"/>
    <n v="386917"/>
    <n v="373228"/>
    <n v="348228"/>
    <x v="0"/>
    <x v="37"/>
    <n v="355000"/>
    <n v="1419"/>
    <n v="771"/>
    <x v="0"/>
    <s v="WARRANTY DEED"/>
    <n v="1"/>
    <x v="13"/>
    <x v="5"/>
    <x v="4"/>
    <m/>
    <n v="4048"/>
    <n v="32"/>
    <x v="0"/>
    <x v="0"/>
    <n v="5483"/>
    <m/>
    <m/>
    <m/>
    <m/>
    <s v="SOUHEAVER DAN"/>
    <s v="SOUHEAVER DIANA MARSH"/>
    <s v="5580 W YEARLING DR"/>
    <s v="BEVERLY HILLS FL 34465 4454"/>
  </r>
  <r>
    <x v="4639"/>
    <s v="18E17S320020  02110 0070"/>
    <s v="7492"/>
    <s v="PINE RIDGE UNIT 2"/>
    <s v="0000"/>
    <s v="Vacant Residential"/>
    <s v="18"/>
    <s v="18S"/>
    <s v="18E"/>
    <s v="3.0 TO 5.0 ACRES MED"/>
    <x v="1"/>
    <n v="248982"/>
    <n v="5.72"/>
    <s v="0000"/>
    <n v="5257"/>
    <s v="W"/>
    <x v="187"/>
    <s v="DR"/>
    <m/>
    <s v="BEVERLY HILLS"/>
    <m/>
    <s v="PINE RIDGE UNIT 2 PB 8 PG 37 LOT 7 BLK 211"/>
    <n v="73730"/>
    <n v="73730"/>
    <n v="0"/>
    <n v="73730"/>
    <n v="73730"/>
    <x v="1"/>
    <x v="1367"/>
    <n v="160000"/>
    <n v="3136"/>
    <n v="1862"/>
    <x v="1"/>
    <s v="WARRANTY DEED"/>
    <m/>
    <x v="6"/>
    <x v="2"/>
    <x v="2"/>
    <m/>
    <m/>
    <m/>
    <x v="2"/>
    <x v="1"/>
    <n v="0"/>
    <m/>
    <m/>
    <m/>
    <m/>
    <s v="ZUMPF JOSEPH"/>
    <s v="SWANSON RICHARD C"/>
    <s v="21 GRASS ST"/>
    <s v="HOMOSASSA FL 34446"/>
  </r>
  <r>
    <x v="4640"/>
    <s v="18E17S320020  02140 0070"/>
    <s v="7492"/>
    <s v="PINE RIDGE UNIT 2"/>
    <s v="0100"/>
    <s v="Single Family Residential"/>
    <s v="18"/>
    <s v="18S"/>
    <s v="18E"/>
    <s v="3.0 TO 5.0 ACRES MED"/>
    <x v="0"/>
    <n v="236909"/>
    <n v="5.44"/>
    <s v="0000"/>
    <n v="3360"/>
    <s v="N"/>
    <x v="199"/>
    <s v="TER"/>
    <m/>
    <s v="BEVERLY HILLS"/>
    <m/>
    <s v="PINE RIDGE UNIT 2 PB 8 PG 37 LOT 7 BLK 214"/>
    <n v="343204"/>
    <n v="70160"/>
    <n v="273044"/>
    <n v="253388"/>
    <n v="228388"/>
    <x v="0"/>
    <x v="274"/>
    <n v="260000"/>
    <n v="1523"/>
    <n v="1609"/>
    <x v="0"/>
    <s v="WARRANTY DEED"/>
    <n v="1"/>
    <x v="1"/>
    <x v="1"/>
    <x v="1"/>
    <m/>
    <n v="2842"/>
    <n v="32"/>
    <x v="0"/>
    <x v="0"/>
    <n v="4115"/>
    <m/>
    <m/>
    <m/>
    <m/>
    <s v="TAYLOR ALAN R"/>
    <s v="TAYLOR VIRGINIA E"/>
    <s v="3360 N YACHT TER"/>
    <s v="BEVERLY HILLS FL 34465"/>
  </r>
  <r>
    <x v="4641"/>
    <s v="18E17S320020  02150 0030"/>
    <s v="7492"/>
    <s v="PINE RIDGE UNIT 2"/>
    <s v="0100"/>
    <s v="Single Family Residential"/>
    <s v="18"/>
    <s v="18S"/>
    <s v="18E"/>
    <s v="3.0 TO 5.0 ACRES MED"/>
    <x v="0"/>
    <n v="241038"/>
    <n v="5.53"/>
    <s v="0000"/>
    <n v="5248"/>
    <s v="W"/>
    <x v="186"/>
    <s v="DR"/>
    <m/>
    <s v="BEVERLY HILLS"/>
    <m/>
    <s v="PINE RIDGE UNIT 2 PB 8 PG 37 LOT 3 BLK 215"/>
    <n v="330247"/>
    <n v="71380"/>
    <n v="258867"/>
    <n v="254893"/>
    <n v="229893"/>
    <x v="0"/>
    <x v="39"/>
    <n v="275000"/>
    <n v="2579"/>
    <n v="236"/>
    <x v="0"/>
    <s v="WARRANTY DEED"/>
    <n v="1"/>
    <x v="7"/>
    <x v="0"/>
    <x v="0"/>
    <m/>
    <n v="2974"/>
    <n v="32"/>
    <x v="0"/>
    <x v="0"/>
    <n v="4486"/>
    <m/>
    <m/>
    <m/>
    <m/>
    <s v="BARTELLO TRACI"/>
    <m/>
    <s v="5248 W YEARLING DR"/>
    <s v="BEVERLY HILLS FL 34465"/>
  </r>
  <r>
    <x v="4642"/>
    <s v="18E17S320020  02170 0060"/>
    <s v="7492"/>
    <s v="PINE RIDGE UNIT 2"/>
    <s v="0100"/>
    <s v="Single Family Residential"/>
    <s v="17"/>
    <s v="18S"/>
    <s v="18E"/>
    <s v="3.0 TO 5.0 ACRES MED"/>
    <x v="0"/>
    <n v="241500"/>
    <n v="5.54"/>
    <s v="0000"/>
    <n v="3428"/>
    <s v="N"/>
    <x v="212"/>
    <s v="DR"/>
    <m/>
    <s v="BEVERLY HILLS"/>
    <m/>
    <s v="PINE RIDGE UNIT 2 PB 8 PG 37 LOT 6 BLK 217"/>
    <n v="307098"/>
    <n v="71520"/>
    <n v="235578"/>
    <n v="266355"/>
    <n v="241355"/>
    <x v="0"/>
    <x v="218"/>
    <n v="329000"/>
    <n v="2582"/>
    <n v="244"/>
    <x v="0"/>
    <s v="WARRANTY DEED"/>
    <n v="1"/>
    <x v="23"/>
    <x v="1"/>
    <x v="0"/>
    <m/>
    <n v="2453"/>
    <n v="32"/>
    <x v="1"/>
    <x v="0"/>
    <n v="3306"/>
    <m/>
    <m/>
    <m/>
    <m/>
    <s v="STEVENS WILLIAM A"/>
    <s v="CLARK-STEVENS KATHY M"/>
    <s v="3428 N BRAVO DR"/>
    <s v="BEVERLY HILLS FL 34465"/>
  </r>
  <r>
    <x v="4643"/>
    <s v="18E17S320020  02020 0090"/>
    <s v="7492"/>
    <s v="PINE RIDGE UNIT 2"/>
    <s v="0100"/>
    <s v="Single Family Residential"/>
    <s v="20"/>
    <s v="18S"/>
    <s v="18E"/>
    <s v="3.0 TO 5.0 ACRES MED"/>
    <x v="0"/>
    <n v="240007"/>
    <n v="5.51"/>
    <s v="0000"/>
    <n v="4750"/>
    <s v="W"/>
    <x v="210"/>
    <s v="DR"/>
    <m/>
    <s v="BEVERLY HILLS"/>
    <m/>
    <s v="PINE RIDGE UNIT 2 PB 8 PG 37 LOT 9 BLK 202"/>
    <n v="467825"/>
    <n v="71080"/>
    <n v="396745"/>
    <n v="467825"/>
    <n v="467825"/>
    <x v="1"/>
    <x v="1117"/>
    <n v="480100"/>
    <n v="3127"/>
    <n v="1427"/>
    <x v="0"/>
    <s v="TO/FROM FED/STATE/LOCAL GOVT/TIITF"/>
    <n v="2"/>
    <x v="5"/>
    <x v="0"/>
    <x v="5"/>
    <m/>
    <n v="3689"/>
    <n v="32"/>
    <x v="0"/>
    <x v="0"/>
    <n v="4775"/>
    <m/>
    <m/>
    <m/>
    <m/>
    <s v="UNDERWOOD RESIDENTIAL GC LLC"/>
    <m/>
    <s v="4042 W BONANZA DR"/>
    <s v="BEVERLY HILLS FL 34465"/>
  </r>
  <r>
    <x v="4644"/>
    <s v="18E17S320020  02020 0100"/>
    <s v="7492"/>
    <s v="PINE RIDGE UNIT 2"/>
    <s v="0000"/>
    <s v="Vacant Residential"/>
    <s v="20"/>
    <s v="18S"/>
    <s v="18E"/>
    <s v="3.0 TO 5.0 ACRES MED"/>
    <x v="1"/>
    <n v="259209"/>
    <n v="5.95"/>
    <s v="0000"/>
    <n v="4676"/>
    <s v="W"/>
    <x v="210"/>
    <s v="DR"/>
    <m/>
    <s v="BEVERLY HILLS"/>
    <m/>
    <s v="PINE RIDGE UNIT 2 PB 8 PG 37 LOT 10 BLK 202 "/>
    <n v="76760"/>
    <n v="76760"/>
    <n v="0"/>
    <n v="76760"/>
    <n v="76760"/>
    <x v="1"/>
    <x v="300"/>
    <n v="190000"/>
    <n v="1837"/>
    <n v="643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4645"/>
    <s v="18E17S320020  02020 0110"/>
    <s v="7492"/>
    <s v="PINE RIDGE UNIT 2"/>
    <s v="0000"/>
    <s v="Vacant Residential"/>
    <s v="20"/>
    <s v="18S"/>
    <s v="18E"/>
    <s v="3.0 TO 5.0 ACRES MED"/>
    <x v="1"/>
    <n v="240009"/>
    <n v="5.51"/>
    <s v="0000"/>
    <n v="4584"/>
    <s v="W"/>
    <x v="210"/>
    <s v="DR"/>
    <m/>
    <s v="BEVERLY HILLS"/>
    <m/>
    <s v="PINE RIDGE UNIT 2 PB 8 PG 37 LOT 11 BLK 202 "/>
    <n v="71080"/>
    <n v="71080"/>
    <n v="0"/>
    <n v="71080"/>
    <n v="71080"/>
    <x v="1"/>
    <x v="311"/>
    <n v="65000"/>
    <n v="1686"/>
    <n v="1232"/>
    <x v="1"/>
    <s v="WARRANTY DEED"/>
    <m/>
    <x v="6"/>
    <x v="2"/>
    <x v="2"/>
    <m/>
    <m/>
    <m/>
    <x v="2"/>
    <x v="1"/>
    <n v="0"/>
    <m/>
    <m/>
    <m/>
    <m/>
    <s v="TIPKA BARBARA J TRUSTEE"/>
    <s v="BARBARA J TIPKA REVOCABLE TRST"/>
    <s v="1198 STONECREEK RD SW"/>
    <s v="NEW PHILADELPHIA OH 44663"/>
  </r>
  <r>
    <x v="4646"/>
    <s v="18E17S320020  02070 0100"/>
    <s v="7492"/>
    <s v="PINE RIDGE UNIT 2"/>
    <s v="0000"/>
    <s v="Vacant Residential"/>
    <s v="17"/>
    <s v="18S"/>
    <s v="18E"/>
    <s v="3.0 TO 5.0 ACRES MED"/>
    <x v="1"/>
    <n v="122871"/>
    <n v="2.82"/>
    <s v="0000"/>
    <n v="4839"/>
    <s v="W"/>
    <x v="65"/>
    <s v="BLVD"/>
    <m/>
    <s v="BEVERLY HILLS"/>
    <m/>
    <s v="PINE RIDGE UNIT 2 PB 8 PG 37 LOT 10 BLK 207"/>
    <n v="28770"/>
    <n v="28770"/>
    <n v="0"/>
    <n v="28770"/>
    <n v="28770"/>
    <x v="1"/>
    <x v="345"/>
    <n v="30000"/>
    <n v="1571"/>
    <n v="1546"/>
    <x v="1"/>
    <s v="WARRANTY DEED"/>
    <m/>
    <x v="6"/>
    <x v="2"/>
    <x v="2"/>
    <m/>
    <m/>
    <m/>
    <x v="2"/>
    <x v="1"/>
    <n v="0"/>
    <m/>
    <m/>
    <m/>
    <m/>
    <s v="BRAWNER MARY R"/>
    <m/>
    <s v="13638 PINECREST DR"/>
    <s v="LARGO FL 33774 4128"/>
  </r>
  <r>
    <x v="4647"/>
    <s v="18E17S320020  02070 0110"/>
    <s v="7492"/>
    <s v="PINE RIDGE UNIT 2"/>
    <s v="0100"/>
    <s v="Single Family Residential"/>
    <s v="17"/>
    <s v="18S"/>
    <s v="18E"/>
    <s v="3.0 TO 5.0 ACRES MED"/>
    <x v="0"/>
    <n v="122872"/>
    <n v="2.82"/>
    <s v="0000"/>
    <n v="4771"/>
    <s v="W"/>
    <x v="65"/>
    <s v="BLVD"/>
    <m/>
    <s v="BEVERLY HILLS"/>
    <m/>
    <s v="PINE RIDGE UNIT 2 PB 8 PG 37 LOT 11 BLK 207"/>
    <n v="357355"/>
    <n v="28770"/>
    <n v="328585"/>
    <n v="357355"/>
    <n v="357355"/>
    <x v="1"/>
    <x v="1368"/>
    <n v="385000"/>
    <n v="2818"/>
    <n v="1892"/>
    <x v="0"/>
    <s v="WARRANTY DEED"/>
    <n v="1"/>
    <x v="22"/>
    <x v="1"/>
    <x v="1"/>
    <m/>
    <n v="2676"/>
    <n v="32"/>
    <x v="0"/>
    <x v="0"/>
    <n v="3850"/>
    <m/>
    <m/>
    <m/>
    <m/>
    <s v="GILL ROBERT P"/>
    <s v="GILL THERESE M"/>
    <s v="4771 W MUSTANG BLVD"/>
    <s v="BEVERLY HILLS FL 34465"/>
  </r>
  <r>
    <x v="4648"/>
    <s v="18E17S320020  02090 0050"/>
    <s v="7492"/>
    <s v="PINE RIDGE UNIT 2"/>
    <s v="0100"/>
    <s v="Single Family Residential"/>
    <s v="18"/>
    <s v="18S"/>
    <s v="18E"/>
    <s v="3.0 TO 5.0 ACRES MED"/>
    <x v="0"/>
    <n v="120000"/>
    <n v="2.75"/>
    <s v="0000"/>
    <n v="6290"/>
    <s v="W"/>
    <x v="11"/>
    <s v="BLVD"/>
    <m/>
    <s v="BEVERLY HILLS"/>
    <m/>
    <s v="PINE RIDGE UNIT 2 PB 8 PG 37 LOT 5 BLK 209"/>
    <n v="276325"/>
    <n v="28100"/>
    <n v="248225"/>
    <n v="216744"/>
    <n v="191744"/>
    <x v="0"/>
    <x v="196"/>
    <n v="20000"/>
    <n v="1531"/>
    <n v="1717"/>
    <x v="1"/>
    <s v="WARRANTY DEED"/>
    <n v="1"/>
    <x v="3"/>
    <x v="1"/>
    <x v="1"/>
    <m/>
    <n v="2429"/>
    <n v="32"/>
    <x v="0"/>
    <x v="0"/>
    <n v="3436"/>
    <m/>
    <m/>
    <m/>
    <m/>
    <s v="KALBAUGH EUGENE LOUIS"/>
    <s v="KALBAUGH MARY STILL"/>
    <s v="6290 W PINE RIDGE BLVD"/>
    <s v="BEVERLY HILLS FL 34465"/>
  </r>
  <r>
    <x v="4649"/>
    <s v="18E17S320020  02100 0080"/>
    <s v="7492"/>
    <s v="PINE RIDGE UNIT 2"/>
    <s v="0100"/>
    <s v="Single Family Residential"/>
    <s v="18"/>
    <s v="18S"/>
    <s v="18E"/>
    <s v="3.0 TO 5.0 ACRES MED"/>
    <x v="0"/>
    <n v="240000"/>
    <n v="5.51"/>
    <s v="0000"/>
    <n v="5400"/>
    <s v="W"/>
    <x v="186"/>
    <s v="DR"/>
    <m/>
    <s v="BEVERLY HILLS"/>
    <m/>
    <s v="PINE RIDGE UNIT 2 PB 8 PG 37 LOT 8 BLK 210"/>
    <n v="373190"/>
    <n v="71070"/>
    <n v="302120"/>
    <n v="355799"/>
    <n v="330799"/>
    <x v="0"/>
    <x v="45"/>
    <n v="85000"/>
    <n v="2648"/>
    <n v="2405"/>
    <x v="1"/>
    <s v="WARRANTY DEED"/>
    <n v="1"/>
    <x v="17"/>
    <x v="1"/>
    <x v="0"/>
    <m/>
    <n v="2545"/>
    <n v="32"/>
    <x v="0"/>
    <x v="0"/>
    <n v="3326"/>
    <m/>
    <m/>
    <m/>
    <m/>
    <s v="BUTLER JOSEPH SEWARD"/>
    <m/>
    <s v="5400 W YEARLING DR"/>
    <s v="BEVERLY HILLS FL 34465"/>
  </r>
  <r>
    <x v="4650"/>
    <s v="18E17S320020  02130 0020"/>
    <s v="7492"/>
    <s v="PINE RIDGE UNIT 2"/>
    <s v="0100"/>
    <s v="Single Family Residential"/>
    <s v="18"/>
    <s v="18S"/>
    <s v="18E"/>
    <s v="3.0 TO 5.0 ACRES MED"/>
    <x v="0"/>
    <n v="241699"/>
    <n v="5.55"/>
    <s v="0000"/>
    <n v="3759"/>
    <s v="N"/>
    <x v="197"/>
    <s v="TER"/>
    <m/>
    <s v="BEVERLY HILLS"/>
    <m/>
    <s v="PINE RIDGE UNIT 2 PB 8 PG 37 LOT 2 BLK 213 "/>
    <n v="297864"/>
    <n v="71580"/>
    <n v="226284"/>
    <n v="255445"/>
    <n v="230445"/>
    <x v="0"/>
    <x v="41"/>
    <n v="240000"/>
    <n v="2567"/>
    <n v="24"/>
    <x v="0"/>
    <s v="WARRANTY DEED"/>
    <n v="1"/>
    <x v="23"/>
    <x v="0"/>
    <x v="0"/>
    <m/>
    <n v="2216"/>
    <n v="32"/>
    <x v="0"/>
    <x v="0"/>
    <n v="3566"/>
    <m/>
    <m/>
    <m/>
    <m/>
    <s v="CREIGHTON BRUCE"/>
    <s v="CREIGHTON CAROLE"/>
    <s v="3759 N PALOMINO TERR"/>
    <s v="BEVERLY HILLS FL 34465"/>
  </r>
  <r>
    <x v="4651"/>
    <s v="18E17S320020  02140 0030"/>
    <s v="7492"/>
    <s v="PINE RIDGE UNIT 2"/>
    <s v="0100"/>
    <s v="Single Family Residential"/>
    <s v="18"/>
    <s v="18S"/>
    <s v="18E"/>
    <s v="3.0 TO 5.0 ACRES MED"/>
    <x v="0"/>
    <n v="240000"/>
    <n v="5.51"/>
    <s v="0000"/>
    <n v="3662"/>
    <s v="N"/>
    <x v="199"/>
    <s v="TER"/>
    <m/>
    <s v="BEVERLY HILLS"/>
    <m/>
    <s v="PINE RIDGE UNIT 2 PB 8 PG 37 LOT 3 BLK 214"/>
    <n v="71070"/>
    <n v="71070"/>
    <n v="0"/>
    <n v="71070"/>
    <n v="71070"/>
    <x v="0"/>
    <x v="454"/>
    <n v="95000"/>
    <n v="2920"/>
    <n v="468"/>
    <x v="1"/>
    <s v="WARRANTY DEED"/>
    <n v="1"/>
    <x v="31"/>
    <x v="1"/>
    <x v="0"/>
    <m/>
    <n v="2415"/>
    <n v="32"/>
    <x v="0"/>
    <x v="0"/>
    <n v="3804"/>
    <m/>
    <m/>
    <m/>
    <m/>
    <s v="LITTLE MARY E"/>
    <s v="LITTLE DANIEL W"/>
    <s v="3662 N YACHT TER"/>
    <s v="BEVERLY HILLS FL 34465"/>
  </r>
  <r>
    <x v="4652"/>
    <s v="18E17S320020  02140 0040"/>
    <s v="7492"/>
    <s v="PINE RIDGE UNIT 2"/>
    <s v="0000"/>
    <s v="Vacant Residential"/>
    <s v="18"/>
    <s v="18S"/>
    <s v="18E"/>
    <s v="3.0 TO 5.0 ACRES MED"/>
    <x v="1"/>
    <n v="239999"/>
    <n v="5.51"/>
    <s v="0000"/>
    <n v="3598"/>
    <s v="N"/>
    <x v="199"/>
    <s v="TER"/>
    <m/>
    <s v="BEVERLY HILLS"/>
    <m/>
    <s v="PINE RIDGE UNIT 2 PB 8 PG 37 LOT 4 BLK 214"/>
    <n v="71070"/>
    <n v="71070"/>
    <n v="0"/>
    <n v="71070"/>
    <n v="71070"/>
    <x v="1"/>
    <x v="1369"/>
    <n v="159000"/>
    <n v="3145"/>
    <n v="1456"/>
    <x v="1"/>
    <s v="WARRANTY DEED"/>
    <m/>
    <x v="6"/>
    <x v="2"/>
    <x v="2"/>
    <m/>
    <m/>
    <m/>
    <x v="2"/>
    <x v="1"/>
    <n v="0"/>
    <m/>
    <m/>
    <m/>
    <m/>
    <s v="DRUM DIANE E"/>
    <s v="JOHNSON AMANDA"/>
    <s v="292 MOBBLY BAY DR"/>
    <s v="OLDSMAR FL 34677"/>
  </r>
  <r>
    <x v="4653"/>
    <s v="18E17S320020  02150 0050"/>
    <s v="7492"/>
    <s v="PINE RIDGE UNIT 2"/>
    <s v="0100"/>
    <s v="Single Family Residential"/>
    <s v="18"/>
    <s v="18S"/>
    <s v="18E"/>
    <s v="3.0 TO 5.0 ACRES MED"/>
    <x v="0"/>
    <n v="240001"/>
    <n v="5.51"/>
    <s v="0000"/>
    <n v="5106"/>
    <s v="W"/>
    <x v="186"/>
    <s v="DR"/>
    <m/>
    <s v="BEVERLY HILLS"/>
    <m/>
    <s v="PINE RIDGE UNIT 2 PB 8 PG 37 LOT 5 BLK 215"/>
    <n v="269340"/>
    <n v="71080"/>
    <n v="198260"/>
    <n v="264659"/>
    <n v="239659"/>
    <x v="0"/>
    <x v="364"/>
    <n v="335000"/>
    <n v="2929"/>
    <n v="534"/>
    <x v="0"/>
    <s v="WARRANTY DEED"/>
    <n v="1"/>
    <x v="24"/>
    <x v="1"/>
    <x v="0"/>
    <m/>
    <n v="1845"/>
    <n v="32"/>
    <x v="0"/>
    <x v="0"/>
    <n v="3027"/>
    <m/>
    <m/>
    <m/>
    <m/>
    <s v="PADGETT MICHAEL L"/>
    <s v="PADGETT JANET A"/>
    <s v="5106 W YEARLING DR"/>
    <s v="BEVERLY HILLS FL 34465"/>
  </r>
  <r>
    <x v="4654"/>
    <s v="18E17S320020  02160 0040"/>
    <s v="7492"/>
    <s v="PINE RIDGE UNIT 2"/>
    <s v="0100"/>
    <s v="Single Family Residential"/>
    <s v="17"/>
    <s v="18S"/>
    <s v="18E"/>
    <s v="3.0 TO 5.0 ACRES MED"/>
    <x v="0"/>
    <n v="239999"/>
    <n v="5.51"/>
    <s v="0000"/>
    <n v="3599"/>
    <s v="N"/>
    <x v="199"/>
    <s v="TER"/>
    <m/>
    <s v="BEVERLY HILLS"/>
    <m/>
    <s v="PINE RIDGE UNIT 2 PB 8 PG 37 LOT 4 BLK 216"/>
    <n v="570120"/>
    <n v="71070"/>
    <n v="499050"/>
    <n v="536051"/>
    <n v="511051"/>
    <x v="0"/>
    <x v="1370"/>
    <n v="645000"/>
    <n v="2660"/>
    <n v="2382"/>
    <x v="0"/>
    <s v="WARRANTY DEED"/>
    <n v="1"/>
    <x v="24"/>
    <x v="0"/>
    <x v="4"/>
    <n v="1"/>
    <n v="4789"/>
    <n v="32"/>
    <x v="0"/>
    <x v="0"/>
    <n v="6623"/>
    <m/>
    <m/>
    <m/>
    <m/>
    <s v="MOHAMMADBHOY ADNAN"/>
    <s v="MOHAMMADBHOY SUNSHINE DEE"/>
    <s v="3599 N YACHT TER"/>
    <s v="BEVERLY HILLS FL 34465"/>
  </r>
  <r>
    <x v="4655"/>
    <s v="18E17S320020  02170 0050"/>
    <s v="7492"/>
    <s v="PINE RIDGE UNIT 2"/>
    <s v="0100"/>
    <s v="Single Family Residential"/>
    <s v="17"/>
    <s v="18S"/>
    <s v="18E"/>
    <s v="3.0 TO 5.0 ACRES MED"/>
    <x v="0"/>
    <n v="240001"/>
    <n v="5.51"/>
    <s v="0000"/>
    <n v="3504"/>
    <s v="N"/>
    <x v="212"/>
    <s v="DR"/>
    <m/>
    <s v="BEVERLY HILLS"/>
    <m/>
    <s v="PINE RIDGE UNIT 2 PB 8 PG 37 LOT 5 BLK 217"/>
    <n v="452286"/>
    <n v="71080"/>
    <n v="381206"/>
    <n v="452286"/>
    <n v="427286"/>
    <x v="0"/>
    <x v="1371"/>
    <n v="500000"/>
    <n v="2932"/>
    <n v="282"/>
    <x v="0"/>
    <s v="WARRANTY DEED"/>
    <n v="2"/>
    <x v="37"/>
    <x v="0"/>
    <x v="4"/>
    <m/>
    <n v="3378"/>
    <n v="32"/>
    <x v="0"/>
    <x v="0"/>
    <n v="5208"/>
    <m/>
    <m/>
    <m/>
    <m/>
    <s v="CHRISTMAS VICTOR L"/>
    <s v="CHRISTMAS KATHRYN M"/>
    <s v="3504 N BRAVO DR"/>
    <s v="BEVERLY HILLS FL 34465"/>
  </r>
  <r>
    <x v="4656"/>
    <s v="18E17S320020  02040 0020"/>
    <s v="7492"/>
    <s v="PINE RIDGE UNIT 2"/>
    <s v="0000"/>
    <s v="Vacant Residential"/>
    <s v="19"/>
    <s v="18S"/>
    <s v="18E"/>
    <s v="3.0 TO 5.0 ACRES MED"/>
    <x v="1"/>
    <n v="240000"/>
    <n v="5.51"/>
    <s v="0000"/>
    <n v="5126"/>
    <s v="W"/>
    <x v="211"/>
    <s v="DR"/>
    <m/>
    <s v="BEVERLY HILLS"/>
    <m/>
    <s v="PINE RIDGE UNIT 2 PB 8 PG 37 LOT 2 BLK 204"/>
    <n v="71070"/>
    <n v="71070"/>
    <n v="0"/>
    <n v="71070"/>
    <n v="71070"/>
    <x v="1"/>
    <x v="33"/>
    <n v="118000"/>
    <n v="2301"/>
    <n v="1680"/>
    <x v="1"/>
    <s v="WARRANTY DEED"/>
    <m/>
    <x v="6"/>
    <x v="2"/>
    <x v="2"/>
    <m/>
    <m/>
    <m/>
    <x v="2"/>
    <x v="1"/>
    <n v="0"/>
    <m/>
    <m/>
    <m/>
    <m/>
    <s v="ALESSANDRO JOHN J"/>
    <s v="ALESSANDRO DEBORAH M"/>
    <s v="5445 W CISCO ST"/>
    <s v="BEVERLY HILLS FL 34465"/>
  </r>
  <r>
    <x v="4657"/>
    <s v="18E17S320020  02040 0030"/>
    <s v="7492"/>
    <s v="PINE RIDGE UNIT 2"/>
    <s v="0000"/>
    <s v="Vacant Residential"/>
    <s v="19"/>
    <s v="18S"/>
    <s v="18E"/>
    <s v="3.0 TO 5.0 ACRES MED"/>
    <x v="1"/>
    <n v="240000"/>
    <n v="5.51"/>
    <s v="0000"/>
    <n v="5044"/>
    <s v="W"/>
    <x v="211"/>
    <s v="DR"/>
    <m/>
    <s v="BEVERLY HILLS"/>
    <m/>
    <s v="PINE RIDGE UNIT 2 PB 8 PG 37 LOT 3 BLK 204 "/>
    <n v="71070"/>
    <n v="71070"/>
    <n v="0"/>
    <n v="71070"/>
    <n v="71070"/>
    <x v="1"/>
    <x v="656"/>
    <n v="42000"/>
    <n v="1436"/>
    <n v="60"/>
    <x v="1"/>
    <s v="WARRANTY DEED"/>
    <m/>
    <x v="6"/>
    <x v="2"/>
    <x v="2"/>
    <m/>
    <m/>
    <m/>
    <x v="2"/>
    <x v="1"/>
    <n v="0"/>
    <m/>
    <m/>
    <m/>
    <m/>
    <s v="HOFFMANN DENNIS P"/>
    <m/>
    <s v="PO BOX 664"/>
    <s v="LECANTO FL 34460"/>
  </r>
  <r>
    <x v="4658"/>
    <s v="18E17S320020  02040 0040"/>
    <s v="7492"/>
    <s v="PINE RIDGE UNIT 2"/>
    <s v="0100"/>
    <s v="Single Family Residential"/>
    <s v="20"/>
    <s v="18S"/>
    <s v="18E"/>
    <s v="3.0 TO 5.0 ACRES MED"/>
    <x v="0"/>
    <n v="240000"/>
    <n v="5.51"/>
    <s v="0000"/>
    <n v="4966"/>
    <s v="W"/>
    <x v="211"/>
    <s v="DR"/>
    <m/>
    <s v="BEVERLY HILLS"/>
    <m/>
    <s v="PINE RIDGE UNIT 2 PB 8 PG 37 LOT 4 BLK 204"/>
    <n v="506614"/>
    <n v="71070"/>
    <n v="435544"/>
    <n v="485621"/>
    <n v="455621"/>
    <x v="0"/>
    <x v="1277"/>
    <n v="580000"/>
    <n v="2758"/>
    <n v="1148"/>
    <x v="0"/>
    <s v="WARRANTY DEED"/>
    <n v="1"/>
    <x v="0"/>
    <x v="0"/>
    <x v="4"/>
    <m/>
    <n v="3544"/>
    <n v="32"/>
    <x v="0"/>
    <x v="0"/>
    <n v="5182"/>
    <m/>
    <m/>
    <m/>
    <m/>
    <s v="SUBIRIAS SIMON JR"/>
    <m/>
    <s v="4966 W HACIENDA DR"/>
    <s v="BEVERLY HILLS FL 34465"/>
  </r>
  <r>
    <x v="4659"/>
    <s v="18E17S320020  02050 0030"/>
    <s v="7492"/>
    <s v="PINE RIDGE UNIT 2"/>
    <s v="0000"/>
    <s v="Vacant Residential"/>
    <s v="19"/>
    <s v="18S"/>
    <s v="18E"/>
    <s v="3.0 TO 5.0 ACRES MED"/>
    <x v="1"/>
    <n v="239999"/>
    <n v="5.51"/>
    <s v="0000"/>
    <n v="5043"/>
    <s v="W"/>
    <x v="211"/>
    <s v="DR"/>
    <m/>
    <s v="BEVERLY HILLS"/>
    <m/>
    <s v="PINE RIDGE UNIT 2 PB 8 PG 37 LOT 3 BLK 205 "/>
    <n v="71070"/>
    <n v="71070"/>
    <n v="0"/>
    <n v="71070"/>
    <n v="71070"/>
    <x v="1"/>
    <x v="143"/>
    <n v="245000"/>
    <n v="1890"/>
    <n v="1316"/>
    <x v="1"/>
    <s v="WARRANTY DEED"/>
    <m/>
    <x v="6"/>
    <x v="2"/>
    <x v="2"/>
    <m/>
    <m/>
    <m/>
    <x v="2"/>
    <x v="1"/>
    <n v="0"/>
    <m/>
    <m/>
    <m/>
    <m/>
    <s v="CURRAN DALE W &amp;"/>
    <s v="BRINDA J CURRAN"/>
    <s v="5674 N LENA DR"/>
    <s v="BEVERLY HILLS FL 34465"/>
  </r>
  <r>
    <x v="4660"/>
    <s v="18E17S320020  02050 0040"/>
    <s v="7492"/>
    <s v="PINE RIDGE UNIT 2"/>
    <s v="0100"/>
    <s v="Single Family Residential"/>
    <s v="20"/>
    <s v="18S"/>
    <s v="18E"/>
    <s v="3.0 TO 5.0 ACRES MED"/>
    <x v="0"/>
    <n v="239999"/>
    <n v="5.51"/>
    <s v="0000"/>
    <n v="4967"/>
    <s v="W"/>
    <x v="211"/>
    <s v="DR"/>
    <m/>
    <s v="BEVERLY HILLS"/>
    <m/>
    <s v="PINE RIDGE UNIT 2 PB 8 PG 37 LOT 4 BLK 205"/>
    <n v="298383"/>
    <n v="71070"/>
    <n v="227313"/>
    <n v="258582"/>
    <n v="233582"/>
    <x v="0"/>
    <x v="1083"/>
    <n v="78000"/>
    <n v="2375"/>
    <n v="2097"/>
    <x v="1"/>
    <s v="WARRANTY DEED"/>
    <n v="1"/>
    <x v="43"/>
    <x v="1"/>
    <x v="0"/>
    <m/>
    <n v="2160"/>
    <n v="35"/>
    <x v="1"/>
    <x v="0"/>
    <n v="3266"/>
    <m/>
    <m/>
    <m/>
    <m/>
    <s v="MARUSZAK JOHN T"/>
    <s v="MARUSZAK KAREN W"/>
    <s v="4967 W HACIENDA DR"/>
    <s v="BEVERLY HILLS FL 34465"/>
  </r>
  <r>
    <x v="4661"/>
    <s v="18E17S320020  02060 0010"/>
    <s v="7492"/>
    <s v="PINE RIDGE UNIT 2"/>
    <s v="0000"/>
    <s v="Vacant Residential"/>
    <s v="18"/>
    <s v="18S"/>
    <s v="18E"/>
    <s v="3.0 TO 5.0 ACRES MED"/>
    <x v="1"/>
    <n v="177993"/>
    <n v="4.09"/>
    <s v="0000"/>
    <n v="5295"/>
    <s v="W"/>
    <x v="210"/>
    <s v="DR"/>
    <m/>
    <s v="BEVERLY HILLS"/>
    <m/>
    <s v="PINE RIDGE UNIT 2 PB 8 PG 37 LOT 1 BLK 206 "/>
    <n v="41680"/>
    <n v="41680"/>
    <n v="0"/>
    <n v="41680"/>
    <n v="41680"/>
    <x v="1"/>
    <x v="91"/>
    <n v="39800"/>
    <n v="971"/>
    <n v="1945"/>
    <x v="1"/>
    <s v="FROM DEVELOPERS"/>
    <m/>
    <x v="6"/>
    <x v="2"/>
    <x v="2"/>
    <m/>
    <m/>
    <m/>
    <x v="2"/>
    <x v="1"/>
    <n v="0"/>
    <m/>
    <m/>
    <m/>
    <m/>
    <s v="PISON ORTIZ JOSEFINA B TRUSTEE"/>
    <m/>
    <s v="PO BOX 930"/>
    <s v="FLAGLER BEACH FL 32136"/>
  </r>
  <r>
    <x v="4662"/>
    <s v="18E17S320020  02070 0040"/>
    <s v="7492"/>
    <s v="PINE RIDGE UNIT 2"/>
    <s v="0100"/>
    <s v="Single Family Residential"/>
    <s v="18"/>
    <s v="18S"/>
    <s v="18E"/>
    <s v="3.0 TO 5.0 ACRES MED"/>
    <x v="0"/>
    <n v="120000"/>
    <n v="2.75"/>
    <s v="0000"/>
    <n v="5189"/>
    <s v="W"/>
    <x v="65"/>
    <s v="BLVD"/>
    <m/>
    <s v="BEVERLY HILLS"/>
    <m/>
    <s v="PINE RIDGE UNIT 2 PB 8 PG 37 LOT 4 BLK 207"/>
    <n v="295847"/>
    <n v="28100"/>
    <n v="267747"/>
    <n v="251842"/>
    <n v="226342"/>
    <x v="0"/>
    <x v="728"/>
    <n v="375000"/>
    <n v="2694"/>
    <n v="573"/>
    <x v="0"/>
    <s v="WARRANTY DEED"/>
    <n v="1"/>
    <x v="15"/>
    <x v="1"/>
    <x v="3"/>
    <n v="1"/>
    <n v="3200"/>
    <n v="29"/>
    <x v="0"/>
    <x v="0"/>
    <n v="3846"/>
    <m/>
    <m/>
    <m/>
    <m/>
    <s v="COUGHLIN PRICILLA M"/>
    <m/>
    <s v="5189 W MUSTANG BLVD"/>
    <s v="BEVERLY HILLS FL 34465"/>
  </r>
  <r>
    <x v="4663"/>
    <s v="18E17S320020  02070 0060"/>
    <s v="7492"/>
    <s v="PINE RIDGE UNIT 2"/>
    <s v="0000"/>
    <s v="Vacant Residential"/>
    <s v="18"/>
    <s v="18S"/>
    <s v="18E"/>
    <s v="3.0 TO 5.0 ACRES MED"/>
    <x v="1"/>
    <n v="120000"/>
    <n v="2.75"/>
    <s v="0000"/>
    <n v="5075"/>
    <s v="W"/>
    <x v="65"/>
    <s v="BLVD"/>
    <m/>
    <s v="BEVERLY HILLS"/>
    <m/>
    <s v="PINE RIDGE UNIT 2 PB 8 PG 37 LOT 6 BLK 207"/>
    <n v="28100"/>
    <n v="28100"/>
    <n v="0"/>
    <n v="28100"/>
    <n v="28100"/>
    <x v="1"/>
    <x v="149"/>
    <n v="19000"/>
    <n v="1381"/>
    <n v="1957"/>
    <x v="1"/>
    <s v="WARRANTY DEED"/>
    <m/>
    <x v="6"/>
    <x v="2"/>
    <x v="2"/>
    <m/>
    <m/>
    <m/>
    <x v="2"/>
    <x v="1"/>
    <n v="0"/>
    <m/>
    <m/>
    <m/>
    <m/>
    <s v="BURNETT DONNA B"/>
    <m/>
    <s v="9289 SW 192ND CT RD"/>
    <s v="DUNNELLON FL 33432"/>
  </r>
  <r>
    <x v="4664"/>
    <s v="18E17S320020  02070 0070"/>
    <s v="7492"/>
    <s v="PINE RIDGE UNIT 2"/>
    <s v="0100"/>
    <s v="Single Family Residential"/>
    <s v="18"/>
    <s v="18S"/>
    <s v="18E"/>
    <s v="3.0 TO 5.0 ACRES MED"/>
    <x v="0"/>
    <n v="120000"/>
    <n v="2.75"/>
    <s v="0000"/>
    <n v="5013"/>
    <s v="W"/>
    <x v="65"/>
    <s v="BLVD"/>
    <m/>
    <s v="BEVERLY HILLS"/>
    <m/>
    <s v="PINE RIDGE UNIT 2 PB 8 PG 37 LOT 7 BLK 207"/>
    <n v="196052"/>
    <n v="28100"/>
    <n v="167952"/>
    <n v="143041"/>
    <n v="118041"/>
    <x v="0"/>
    <x v="371"/>
    <n v="15900"/>
    <n v="1305"/>
    <n v="2214"/>
    <x v="1"/>
    <s v="WARRANTY DEED"/>
    <n v="1"/>
    <x v="23"/>
    <x v="1"/>
    <x v="0"/>
    <m/>
    <n v="1870"/>
    <n v="32"/>
    <x v="1"/>
    <x v="0"/>
    <n v="3087"/>
    <m/>
    <m/>
    <m/>
    <m/>
    <s v="LITTY WILLIAM A"/>
    <s v="LITTY LINDA F"/>
    <s v="5013 W MUSTANG BLVD"/>
    <s v="BEVERLY HILLS FL 34465"/>
  </r>
  <r>
    <x v="4665"/>
    <s v="18E17S320020  02070 0120"/>
    <s v="7492"/>
    <s v="PINE RIDGE UNIT 2"/>
    <s v="0100"/>
    <s v="Single Family Residential"/>
    <s v="17"/>
    <s v="18S"/>
    <s v="18E"/>
    <s v="3.0 TO 5.0 ACRES MED"/>
    <x v="0"/>
    <n v="122872"/>
    <n v="2.82"/>
    <s v="0000"/>
    <n v="4711"/>
    <s v="W"/>
    <x v="65"/>
    <s v="BLVD"/>
    <m/>
    <s v="BEVERLY HILLS"/>
    <m/>
    <s v="PINE RIDGE UNIT 2 PB 8 PG 37 LOT 12 BLK 207"/>
    <n v="363153"/>
    <n v="28770"/>
    <n v="334383"/>
    <n v="268091"/>
    <n v="242591"/>
    <x v="0"/>
    <x v="456"/>
    <n v="22000"/>
    <n v="1367"/>
    <n v="1010"/>
    <x v="1"/>
    <s v="WARRANTY DEED"/>
    <n v="1"/>
    <x v="23"/>
    <x v="5"/>
    <x v="4"/>
    <m/>
    <n v="4163"/>
    <n v="32"/>
    <x v="0"/>
    <x v="0"/>
    <n v="5385"/>
    <m/>
    <m/>
    <m/>
    <m/>
    <s v="MADDOX DELAREE"/>
    <m/>
    <s v="4711 W MUSTANG BLVD"/>
    <s v="BEVERLY HILLS FL 34465"/>
  </r>
  <r>
    <x v="4666"/>
    <s v="18E17S320020  02070 0130"/>
    <s v="7492"/>
    <s v="PINE RIDGE UNIT 2"/>
    <s v="0000"/>
    <s v="Vacant Residential"/>
    <s v="17"/>
    <s v="18S"/>
    <s v="18E"/>
    <s v="3.0 TO 5.0 ACRES MED"/>
    <x v="1"/>
    <n v="126092"/>
    <n v="2.89"/>
    <s v="0000"/>
    <n v="3236"/>
    <s v="N"/>
    <x v="212"/>
    <s v="DR"/>
    <m/>
    <s v="BEVERLY HILLS"/>
    <m/>
    <s v="PINE RIDGE UNIT 2 PB 8 PG 37 LOT 13 BLK 207 "/>
    <n v="29530"/>
    <n v="29530"/>
    <n v="0"/>
    <n v="29530"/>
    <n v="29530"/>
    <x v="1"/>
    <x v="1372"/>
    <n v="20640"/>
    <n v="100"/>
    <n v="299"/>
    <x v="1"/>
    <s v="WARRANTY DEED"/>
    <m/>
    <x v="6"/>
    <x v="2"/>
    <x v="2"/>
    <m/>
    <m/>
    <m/>
    <x v="2"/>
    <x v="1"/>
    <n v="0"/>
    <m/>
    <m/>
    <m/>
    <m/>
    <s v="MADDATU ANTONIO P &amp; HELEN P"/>
    <m/>
    <s v="318 ELEVENTH AVE"/>
    <s v="BELNEAR NJ 07719 2406"/>
  </r>
  <r>
    <x v="4667"/>
    <s v="18E17S320020  02100 0010"/>
    <s v="7492"/>
    <s v="PINE RIDGE UNIT 2"/>
    <s v="0100"/>
    <s v="Single Family Residential"/>
    <s v="18"/>
    <s v="18S"/>
    <s v="18E"/>
    <s v="3.0 TO 5.0 ACRES MED"/>
    <x v="0"/>
    <n v="254784"/>
    <n v="5.85"/>
    <s v="0000"/>
    <n v="5700"/>
    <s v="W"/>
    <x v="187"/>
    <s v="DR"/>
    <m/>
    <s v="BEVERLY HILLS"/>
    <m/>
    <s v="PINE RIDGE UNIT 2 PB 8 PG 37 LOT 1 BLK 210"/>
    <n v="374214"/>
    <n v="75450"/>
    <n v="298764"/>
    <n v="308806"/>
    <n v="283806"/>
    <x v="0"/>
    <x v="233"/>
    <n v="392000"/>
    <n v="2625"/>
    <n v="1301"/>
    <x v="0"/>
    <s v="WARRANTY DEED"/>
    <n v="1"/>
    <x v="26"/>
    <x v="1"/>
    <x v="0"/>
    <n v="1"/>
    <n v="3290"/>
    <n v="32"/>
    <x v="0"/>
    <x v="0"/>
    <n v="5013"/>
    <m/>
    <m/>
    <m/>
    <m/>
    <s v="HANNA RONALD"/>
    <s v="HANNA KAREN S"/>
    <s v="5700 W BONANZA DR"/>
    <s v="BEVERLY HILLS FL 34465"/>
  </r>
  <r>
    <x v="4668"/>
    <s v="18E17S320020  02100 0060"/>
    <s v="7492"/>
    <s v="PINE RIDGE UNIT 2"/>
    <s v="0000"/>
    <s v="Vacant Residential"/>
    <s v="18"/>
    <s v="18S"/>
    <s v="18E"/>
    <s v="3.0 TO 5.0 ACRES MED"/>
    <x v="1"/>
    <n v="240000"/>
    <n v="5.51"/>
    <s v="0000"/>
    <n v="5474"/>
    <s v="W"/>
    <x v="186"/>
    <s v="DR"/>
    <m/>
    <s v="BEVERLY HILLS"/>
    <m/>
    <s v="PINE RIDGE UNIT 2 PB 8 PG 37 LOT 6 BLK 210 "/>
    <n v="71070"/>
    <n v="71070"/>
    <n v="0"/>
    <n v="71070"/>
    <n v="71070"/>
    <x v="1"/>
    <x v="272"/>
    <n v="85000"/>
    <n v="1695"/>
    <n v="1684"/>
    <x v="1"/>
    <s v="WARRANTY DEED"/>
    <m/>
    <x v="6"/>
    <x v="2"/>
    <x v="2"/>
    <m/>
    <m/>
    <m/>
    <x v="2"/>
    <x v="1"/>
    <n v="0"/>
    <m/>
    <m/>
    <m/>
    <m/>
    <s v="TIPKA BARBARA J TRUSTEE"/>
    <s v="BARBARA J TIPKA TRUST"/>
    <s v="1198 STONE CREEK RD"/>
    <s v="NEW PHILADELPHIA OH 44663"/>
  </r>
  <r>
    <x v="4669"/>
    <s v="18E17S320020  02100 0070"/>
    <s v="7492"/>
    <s v="PINE RIDGE UNIT 2"/>
    <s v="0100"/>
    <s v="Single Family Residential"/>
    <s v="18"/>
    <s v="18S"/>
    <s v="18E"/>
    <s v="3.0 TO 5.0 ACRES MED"/>
    <x v="0"/>
    <n v="240000"/>
    <n v="5.51"/>
    <s v="0000"/>
    <n v="5436"/>
    <s v="W"/>
    <x v="186"/>
    <s v="DR"/>
    <m/>
    <s v="BEVERLY HILLS"/>
    <m/>
    <s v="PINE RIDGE UNIT 2 PB 8 PG 37 LOT 7 BLK 210"/>
    <n v="322800"/>
    <n v="71070"/>
    <n v="251730"/>
    <n v="322800"/>
    <n v="297800"/>
    <x v="0"/>
    <x v="1373"/>
    <n v="85000"/>
    <n v="2845"/>
    <n v="666"/>
    <x v="1"/>
    <s v="WARRANTY DEED"/>
    <n v="1"/>
    <x v="12"/>
    <x v="1"/>
    <x v="0"/>
    <m/>
    <n v="2268"/>
    <n v="32"/>
    <x v="0"/>
    <x v="0"/>
    <n v="3384"/>
    <m/>
    <m/>
    <m/>
    <m/>
    <s v="BRUNETTI LOUIS RAYMOND"/>
    <s v="LATHAM-BRUNETTI DAWN BELINDA"/>
    <s v="5436 W YEARLING DR"/>
    <s v="BEVERLY HILLS FL 34465"/>
  </r>
  <r>
    <x v="4670"/>
    <s v="18E17S320020  02120 0020"/>
    <s v="7492"/>
    <s v="PINE RIDGE UNIT 2"/>
    <s v="0100"/>
    <s v="Single Family Residential"/>
    <s v="18"/>
    <s v="18S"/>
    <s v="18E"/>
    <s v="3.0 TO 5.0 ACRES MED"/>
    <x v="0"/>
    <n v="240003"/>
    <n v="5.51"/>
    <s v="0000"/>
    <n v="3760"/>
    <s v="N"/>
    <x v="197"/>
    <s v="TER"/>
    <m/>
    <s v="BEVERLY HILLS"/>
    <m/>
    <s v="PINE RIDGE UNIT 2 PB 8 PG 37 LOT 2 BLK 212"/>
    <n v="368657"/>
    <n v="71080"/>
    <n v="297577"/>
    <n v="286009"/>
    <n v="261009"/>
    <x v="0"/>
    <x v="868"/>
    <n v="27000"/>
    <n v="1114"/>
    <n v="90"/>
    <x v="1"/>
    <s v="FROM DEVELOPERS"/>
    <n v="2"/>
    <x v="18"/>
    <x v="5"/>
    <x v="1"/>
    <n v="2"/>
    <n v="3729"/>
    <n v="32"/>
    <x v="1"/>
    <x v="0"/>
    <n v="4961"/>
    <m/>
    <m/>
    <m/>
    <m/>
    <s v="TRINGALI MICHAEL J"/>
    <s v="TRINGALI KAREN R"/>
    <s v="3760 N PALOMINO TER"/>
    <s v="BEVERLY HILLS FL 34465"/>
  </r>
  <r>
    <x v="4671"/>
    <s v="18E17S320020  02130 0040"/>
    <s v="7492"/>
    <s v="PINE RIDGE UNIT 2"/>
    <s v="0100"/>
    <s v="Single Family Residential"/>
    <s v="18"/>
    <s v="18S"/>
    <s v="18E"/>
    <s v="3.0 TO 5.0 ACRES MED"/>
    <x v="0"/>
    <n v="240001"/>
    <n v="5.51"/>
    <s v="0000"/>
    <n v="3609"/>
    <s v="N"/>
    <x v="197"/>
    <s v="TER"/>
    <m/>
    <s v="BEVERLY HILLS"/>
    <m/>
    <s v="PINE RIDGE UNIT 2 PB 8 PG 37 LOT 4 BLK 213 "/>
    <n v="345607"/>
    <n v="71080"/>
    <n v="274527"/>
    <n v="281370"/>
    <n v="251370"/>
    <x v="0"/>
    <x v="532"/>
    <n v="36500"/>
    <n v="1361"/>
    <n v="435"/>
    <x v="1"/>
    <s v="WARRANTY DEED"/>
    <n v="1"/>
    <x v="23"/>
    <x v="1"/>
    <x v="1"/>
    <m/>
    <n v="2746"/>
    <n v="32"/>
    <x v="0"/>
    <x v="0"/>
    <n v="4016"/>
    <m/>
    <m/>
    <m/>
    <m/>
    <s v="LINSTROM RUSSELL J TRUSTEE"/>
    <s v="RUSSELL J LINSTROM FAM TRUST"/>
    <s v="3609 N PALOMINO TER"/>
    <s v="BEVERLY HILLS FL 34465"/>
  </r>
  <r>
    <x v="4672"/>
    <s v="18E17S320020  02150 0010"/>
    <s v="7492"/>
    <s v="PINE RIDGE UNIT 2"/>
    <s v="0000"/>
    <s v="Vacant Residential"/>
    <s v="18"/>
    <s v="18S"/>
    <s v="18E"/>
    <s v="3.0 TO 5.0 ACRES MED"/>
    <x v="1"/>
    <n v="329493"/>
    <n v="7.56"/>
    <s v="0000"/>
    <n v="5324"/>
    <s v="W"/>
    <x v="186"/>
    <s v="DR"/>
    <m/>
    <s v="BEVERLY HILLS"/>
    <m/>
    <s v="PINE RIDGE UNIT 2 PB 8 PG 37 LOT 1 BLK 215"/>
    <n v="97580"/>
    <n v="97580"/>
    <n v="0"/>
    <n v="97580"/>
    <n v="97580"/>
    <x v="1"/>
    <x v="792"/>
    <n v="64600"/>
    <n v="2888"/>
    <n v="878"/>
    <x v="1"/>
    <s v="CORRECTIVE/QC/TD/COT"/>
    <m/>
    <x v="6"/>
    <x v="2"/>
    <x v="2"/>
    <m/>
    <m/>
    <m/>
    <x v="2"/>
    <x v="1"/>
    <n v="0"/>
    <m/>
    <m/>
    <m/>
    <m/>
    <s v="TRINGALI FAMILY INVESTMENT PROPERTIES LL"/>
    <m/>
    <s v="3760 N PALOMINO TER"/>
    <s v="BEVERLY HILLS FL 34465"/>
  </r>
  <r>
    <x v="4673"/>
    <s v="18E17S320020  02160 0050"/>
    <s v="7492"/>
    <s v="PINE RIDGE UNIT 2"/>
    <s v="0100"/>
    <s v="Single Family Residential"/>
    <s v="17"/>
    <s v="18S"/>
    <s v="18E"/>
    <s v="3.0 TO 5.0 ACRES MED"/>
    <x v="0"/>
    <n v="240000"/>
    <n v="5.51"/>
    <s v="0000"/>
    <n v="3505"/>
    <s v="N"/>
    <x v="199"/>
    <s v="TER"/>
    <m/>
    <s v="BEVERLY HILLS"/>
    <m/>
    <s v="PINE RIDGE UNIT 2 PB 8 PG 37 LOT 5 BLK 216"/>
    <n v="253016"/>
    <n v="71070"/>
    <n v="181946"/>
    <n v="215560"/>
    <n v="190560"/>
    <x v="0"/>
    <x v="149"/>
    <n v="37500"/>
    <n v="1383"/>
    <n v="2446"/>
    <x v="1"/>
    <s v="WARRANTY DEED"/>
    <n v="1"/>
    <x v="15"/>
    <x v="1"/>
    <x v="0"/>
    <m/>
    <n v="1732"/>
    <n v="32"/>
    <x v="1"/>
    <x v="0"/>
    <n v="2692"/>
    <m/>
    <m/>
    <m/>
    <m/>
    <s v="SKOGLUND LINDA O"/>
    <s v="LINDA O SKOGLUND LIVING TRUST"/>
    <s v="3505 N YACHT TER"/>
    <s v="BEVERLY HILLS FL 34465 4461"/>
  </r>
  <r>
    <x v="4674"/>
    <s v="18E17S320020  02170 0070"/>
    <s v="7492"/>
    <s v="PINE RIDGE UNIT 2"/>
    <s v="0100"/>
    <s v="Single Family Residential"/>
    <s v="17"/>
    <s v="18S"/>
    <s v="18E"/>
    <s v="3.0 TO 5.0 ACRES MED"/>
    <x v="0"/>
    <n v="243743"/>
    <n v="5.6"/>
    <s v="0000"/>
    <n v="3332"/>
    <s v="N"/>
    <x v="212"/>
    <s v="DR"/>
    <m/>
    <s v="BEVERLY HILLS"/>
    <m/>
    <s v="PINE RIDGE UNIT 2 PB 8 PG 37 LOT 7 BLK 217"/>
    <n v="349584"/>
    <n v="72180"/>
    <n v="277404"/>
    <n v="349584"/>
    <n v="324584"/>
    <x v="0"/>
    <x v="1374"/>
    <n v="581000"/>
    <n v="3152"/>
    <n v="1458"/>
    <x v="0"/>
    <s v="WARRANTY DEED"/>
    <n v="1"/>
    <x v="24"/>
    <x v="1"/>
    <x v="0"/>
    <n v="1"/>
    <n v="2359"/>
    <n v="32"/>
    <x v="0"/>
    <x v="0"/>
    <n v="3613"/>
    <m/>
    <m/>
    <m/>
    <m/>
    <s v="CAMPELLONE THOMAS J"/>
    <s v="CAMPELLONE BARBARA"/>
    <s v="3332 N BRAVO DR"/>
    <s v="BEVERLY HILLS FL 34465"/>
  </r>
  <r>
    <x v="4675"/>
    <s v="18E17S320020  02020 0120"/>
    <s v="7492"/>
    <s v="PINE RIDGE UNIT 2"/>
    <s v="0100"/>
    <s v="Single Family Residential"/>
    <s v="20"/>
    <s v="18S"/>
    <s v="18E"/>
    <s v="3.0 TO 5.0 ACRES MED"/>
    <x v="0"/>
    <n v="240010"/>
    <n v="5.51"/>
    <s v="0000"/>
    <n v="4502"/>
    <s v="W"/>
    <x v="210"/>
    <s v="DR"/>
    <m/>
    <s v="BEVERLY HILLS"/>
    <m/>
    <s v="PINE RIDGE UNIT 2 PB 8 PG 37 LOT 12 BLK 202"/>
    <n v="397928"/>
    <n v="71080"/>
    <n v="326848"/>
    <n v="303768"/>
    <n v="273768"/>
    <x v="0"/>
    <x v="611"/>
    <n v="20000"/>
    <n v="1166"/>
    <n v="841"/>
    <x v="1"/>
    <s v="WARRANTY DEED"/>
    <n v="1"/>
    <x v="24"/>
    <x v="5"/>
    <x v="0"/>
    <n v="2"/>
    <n v="3432"/>
    <n v="32"/>
    <x v="0"/>
    <x v="0"/>
    <n v="4868"/>
    <m/>
    <m/>
    <m/>
    <m/>
    <s v="PONDS JOSEPH R JR"/>
    <s v="PONDS BRENDA G"/>
    <s v="4502 W ANGUS DR"/>
    <s v="BEVERLY HILLS FL 34465"/>
  </r>
  <r>
    <x v="4676"/>
    <s v="18E17S320020  02030 0040"/>
    <s v="7492"/>
    <s v="PINE RIDGE UNIT 2"/>
    <s v="0100"/>
    <s v="Single Family Residential"/>
    <s v="20"/>
    <s v="18S"/>
    <s v="18E"/>
    <s v="3.0 TO 5.0 ACRES MED"/>
    <x v="0"/>
    <n v="240000"/>
    <n v="5.51"/>
    <s v="0000"/>
    <n v="4965"/>
    <s v="W"/>
    <x v="210"/>
    <s v="DR"/>
    <m/>
    <s v="BEVERLY HILLS"/>
    <m/>
    <s v="PINE RIDGE UNIT 2 PB 8 PG 37 LOT 4 BLK 203"/>
    <n v="365961"/>
    <n v="71070"/>
    <n v="294891"/>
    <n v="280292"/>
    <n v="255292"/>
    <x v="0"/>
    <x v="46"/>
    <n v="28500"/>
    <n v="1355"/>
    <n v="1196"/>
    <x v="1"/>
    <s v="WARRANTY DEED"/>
    <n v="1"/>
    <x v="20"/>
    <x v="1"/>
    <x v="0"/>
    <n v="1"/>
    <n v="2974"/>
    <n v="32"/>
    <x v="0"/>
    <x v="0"/>
    <n v="4209"/>
    <m/>
    <m/>
    <m/>
    <m/>
    <s v="PERNU EDWARD J"/>
    <m/>
    <s v="4965 W ANGUS DR"/>
    <s v="BEVERLY HILLS FL 34465"/>
  </r>
  <r>
    <x v="4677"/>
    <s v="18E17S320020  02060 0030"/>
    <s v="7492"/>
    <s v="PINE RIDGE UNIT 2"/>
    <s v="0000"/>
    <s v="Vacant Residential"/>
    <s v="18"/>
    <s v="18S"/>
    <s v="18E"/>
    <s v="3.0 TO 5.0 ACRES MED"/>
    <x v="1"/>
    <n v="119999"/>
    <n v="2.75"/>
    <s v="0000"/>
    <n v="5110"/>
    <s v="W"/>
    <x v="65"/>
    <s v="BLVD"/>
    <m/>
    <s v="BEVERLY HILLS"/>
    <m/>
    <s v="PINE RIDGE UNIT 2 PB 8 PG 37 LOT 3 BLK 206"/>
    <n v="28100"/>
    <n v="28100"/>
    <n v="0"/>
    <n v="28100"/>
    <n v="28100"/>
    <x v="1"/>
    <x v="1008"/>
    <n v="27200"/>
    <n v="873"/>
    <n v="700"/>
    <x v="1"/>
    <s v="FROM DEVELOPERS"/>
    <m/>
    <x v="6"/>
    <x v="2"/>
    <x v="2"/>
    <m/>
    <m/>
    <m/>
    <x v="2"/>
    <x v="1"/>
    <n v="0"/>
    <m/>
    <m/>
    <m/>
    <m/>
    <s v="GOSSELIN ADOLF L"/>
    <m/>
    <s v="DE FRANCQUESLEI 31"/>
    <s v=" 2100 BELGIUM"/>
  </r>
  <r>
    <x v="4678"/>
    <s v="18E17S320020  02060 0050"/>
    <s v="7492"/>
    <s v="PINE RIDGE UNIT 2"/>
    <s v="0100"/>
    <s v="Single Family Residential"/>
    <s v="17"/>
    <s v="18S"/>
    <s v="18E"/>
    <s v="3.0 TO 5.0 ACRES MED"/>
    <x v="0"/>
    <n v="120000"/>
    <n v="2.75"/>
    <s v="0000"/>
    <n v="5008"/>
    <s v="W"/>
    <x v="65"/>
    <s v="BLVD"/>
    <m/>
    <s v="BEVERLY HILLS"/>
    <m/>
    <s v="PINE RIDGE UNIT 2 PB 8 PG 37 LOT 5 BLK 206"/>
    <n v="471091"/>
    <n v="28100"/>
    <n v="442991"/>
    <n v="449601"/>
    <n v="424601"/>
    <x v="0"/>
    <x v="1375"/>
    <n v="337500"/>
    <n v="2659"/>
    <n v="2229"/>
    <x v="0"/>
    <s v="WARRANTY DEED"/>
    <n v="1"/>
    <x v="42"/>
    <x v="0"/>
    <x v="1"/>
    <n v="1"/>
    <n v="3641"/>
    <n v="32"/>
    <x v="0"/>
    <x v="0"/>
    <n v="5579"/>
    <m/>
    <m/>
    <m/>
    <m/>
    <s v="CREMER STEVEN"/>
    <s v="CREMER PATSY"/>
    <s v="5008 W MUSTANG BLVD"/>
    <s v="BEVERLY HILLS FL 34465"/>
  </r>
  <r>
    <x v="4679"/>
    <s v="18E17S320020  02060 0100"/>
    <s v="7492"/>
    <s v="PINE RIDGE UNIT 2"/>
    <s v="0100"/>
    <s v="Single Family Residential"/>
    <s v="17"/>
    <s v="18S"/>
    <s v="18E"/>
    <s v="3.0 TO 5.0 ACRES MED"/>
    <x v="0"/>
    <n v="130691"/>
    <n v="3"/>
    <s v="0000"/>
    <n v="4710"/>
    <s v="W"/>
    <x v="65"/>
    <s v="BLVD"/>
    <m/>
    <s v="BEVERLY HILLS"/>
    <m/>
    <s v="PINE RIDGE UNIT 2 PB 8 PG 37 LOT 10 BLK 206"/>
    <n v="230130"/>
    <n v="30600"/>
    <n v="199530"/>
    <n v="230130"/>
    <n v="230130"/>
    <x v="1"/>
    <x v="218"/>
    <n v="216500"/>
    <n v="2582"/>
    <n v="2285"/>
    <x v="0"/>
    <s v="WARRANTY DEED"/>
    <n v="1"/>
    <x v="18"/>
    <x v="1"/>
    <x v="0"/>
    <m/>
    <n v="1927"/>
    <n v="32"/>
    <x v="0"/>
    <x v="0"/>
    <n v="2992"/>
    <m/>
    <m/>
    <m/>
    <m/>
    <s v="LUCA MICHAEL"/>
    <s v="MICHAEL LUCA IRREVOCABLE TRUST"/>
    <s v="11A NORTON DR"/>
    <s v="EAST NORTHPORT NY 11731"/>
  </r>
  <r>
    <x v="4680"/>
    <s v="18E17S320020  02090 0060"/>
    <s v="7492"/>
    <s v="PINE RIDGE UNIT 2"/>
    <s v="0000"/>
    <s v="Vacant Residential"/>
    <s v="18"/>
    <s v="18S"/>
    <s v="18E"/>
    <s v="3.0 TO 5.0 ACRES MED"/>
    <x v="1"/>
    <n v="120000"/>
    <n v="2.75"/>
    <s v="0000"/>
    <n v="6296"/>
    <s v="W"/>
    <x v="11"/>
    <s v="BLVD"/>
    <m/>
    <s v="BEVERLY HILLS"/>
    <m/>
    <s v="PINE RIDGE UNIT 2 PB 8 PG 37 LOT 6 BLK 209"/>
    <n v="28100"/>
    <n v="28100"/>
    <n v="0"/>
    <n v="28100"/>
    <n v="28100"/>
    <x v="1"/>
    <x v="124"/>
    <n v="29300"/>
    <n v="1084"/>
    <n v="1404"/>
    <x v="1"/>
    <s v="UNDEFINED"/>
    <m/>
    <x v="6"/>
    <x v="2"/>
    <x v="2"/>
    <m/>
    <m/>
    <m/>
    <x v="2"/>
    <x v="1"/>
    <n v="0"/>
    <m/>
    <m/>
    <m/>
    <m/>
    <s v="HSU DAR REN"/>
    <m/>
    <s v="N05 JALAN SS2/28"/>
    <s v=" 47300 MALAYSIA"/>
  </r>
  <r>
    <x v="4681"/>
    <s v="18E17S320020  02120 0070"/>
    <s v="7492"/>
    <s v="PINE RIDGE UNIT 2"/>
    <s v="0100"/>
    <s v="Single Family Residential"/>
    <s v="18"/>
    <s v="18S"/>
    <s v="18E"/>
    <s v="3.0 TO 5.0 ACRES MED"/>
    <x v="0"/>
    <n v="248471"/>
    <n v="5.7"/>
    <s v="0000"/>
    <n v="3394"/>
    <s v="N"/>
    <x v="197"/>
    <s v="TER"/>
    <m/>
    <s v="BEVERLY HILLS"/>
    <m/>
    <s v="PINE RIDGE UNIT 2 PB 8 PG 37 LOT 7 BLK 212"/>
    <n v="345863"/>
    <n v="73580"/>
    <n v="272283"/>
    <n v="345863"/>
    <n v="320363"/>
    <x v="0"/>
    <x v="1376"/>
    <n v="305000"/>
    <n v="2753"/>
    <n v="2051"/>
    <x v="0"/>
    <s v="WARRANTY DEED"/>
    <n v="1"/>
    <x v="22"/>
    <x v="0"/>
    <x v="0"/>
    <m/>
    <n v="2581"/>
    <n v="32"/>
    <x v="1"/>
    <x v="0"/>
    <n v="3723"/>
    <m/>
    <m/>
    <m/>
    <m/>
    <s v="BLUM JILL A"/>
    <s v="JILL A BLUM REVOCABLE LIVING TRUST"/>
    <s v="3394 N PALOMINO TRL"/>
    <s v="BEVERLY HILLS FL 34465"/>
  </r>
  <r>
    <x v="4682"/>
    <s v="18E17S320020  02130 0050"/>
    <s v="7492"/>
    <s v="PINE RIDGE UNIT 2"/>
    <s v="0100"/>
    <s v="Single Family Residential"/>
    <s v="18"/>
    <s v="18S"/>
    <s v="18E"/>
    <s v="3.0 TO 5.0 ACRES MED"/>
    <x v="0"/>
    <n v="240000"/>
    <n v="5.51"/>
    <s v="0000"/>
    <n v="3541"/>
    <s v="N"/>
    <x v="197"/>
    <s v="TER"/>
    <m/>
    <s v="BEVERLY HILLS"/>
    <m/>
    <s v="PINE RIDGE UNIT 2 PB 8 PG 37 LOT 5 BLK 213"/>
    <n v="348140"/>
    <n v="71070"/>
    <n v="277070"/>
    <n v="348140"/>
    <n v="348140"/>
    <x v="1"/>
    <x v="45"/>
    <n v="405000"/>
    <n v="2647"/>
    <n v="761"/>
    <x v="0"/>
    <s v="WARRANTY DEED"/>
    <n v="1"/>
    <x v="21"/>
    <x v="1"/>
    <x v="0"/>
    <m/>
    <n v="2678"/>
    <n v="32"/>
    <x v="0"/>
    <x v="0"/>
    <n v="4663"/>
    <m/>
    <m/>
    <m/>
    <m/>
    <s v="BUONANNO DAVID L"/>
    <s v="BUONANNO CINDY M"/>
    <s v="3541 N PALOMINO TERR"/>
    <s v="BEVERLY HILLS FL 34465"/>
  </r>
  <r>
    <x v="4683"/>
    <s v="18E17S320020  02140 0050"/>
    <s v="7492"/>
    <s v="PINE RIDGE UNIT 2"/>
    <s v="0100"/>
    <s v="Single Family Residential"/>
    <s v="18"/>
    <s v="18S"/>
    <s v="18E"/>
    <s v="3.0 TO 5.0 ACRES MED"/>
    <x v="0"/>
    <n v="240000"/>
    <n v="5.51"/>
    <s v="0000"/>
    <n v="3506"/>
    <s v="N"/>
    <x v="199"/>
    <s v="TER"/>
    <m/>
    <s v="BEVERLY HILLS"/>
    <m/>
    <s v="PINE RIDGE UNIT 2 PB 8 PG 37 LOT 5 BLK 214"/>
    <n v="324241"/>
    <n v="71070"/>
    <n v="253171"/>
    <n v="324241"/>
    <n v="299241"/>
    <x v="0"/>
    <x v="1038"/>
    <n v="298000"/>
    <n v="2464"/>
    <n v="1635"/>
    <x v="0"/>
    <s v="WARRANTY DEED"/>
    <n v="1"/>
    <x v="20"/>
    <x v="1"/>
    <x v="1"/>
    <m/>
    <n v="2682"/>
    <n v="32"/>
    <x v="0"/>
    <x v="0"/>
    <n v="3889"/>
    <m/>
    <m/>
    <m/>
    <m/>
    <s v="GUINN FRANK M"/>
    <s v="GUINN JANICE C"/>
    <s v="3506 N YACHT TER"/>
    <s v="BEVERLY HILLS FL 34465"/>
  </r>
  <r>
    <x v="4684"/>
    <s v="18E17S320020  02020 0130"/>
    <s v="7492"/>
    <s v="PINE RIDGE UNIT 2"/>
    <s v="0000"/>
    <s v="Vacant Residential"/>
    <s v="20"/>
    <s v="18S"/>
    <s v="18E"/>
    <s v="3.0 TO 5.0 ACRES MED"/>
    <x v="1"/>
    <n v="239877"/>
    <n v="5.51"/>
    <s v="0000"/>
    <n v="4438"/>
    <s v="W"/>
    <x v="210"/>
    <s v="DR"/>
    <m/>
    <s v="BEVERLY HILLS"/>
    <m/>
    <s v="PINE RIDGE UNIT 2 PB 8 PG 37 LOT 13 BLK 202 "/>
    <n v="71040"/>
    <n v="71040"/>
    <n v="0"/>
    <n v="71040"/>
    <n v="71040"/>
    <x v="1"/>
    <x v="189"/>
    <n v="45000"/>
    <n v="976"/>
    <n v="553"/>
    <x v="1"/>
    <s v="FROM DEVELOPERS"/>
    <m/>
    <x v="6"/>
    <x v="2"/>
    <x v="2"/>
    <m/>
    <m/>
    <m/>
    <x v="2"/>
    <x v="1"/>
    <n v="0"/>
    <m/>
    <m/>
    <m/>
    <m/>
    <s v="LRLC MANAGEMENT PROPERTIES LLC"/>
    <m/>
    <s v="100 MERCER AVE"/>
    <s v="SPRING LAKE NJ 07762"/>
  </r>
  <r>
    <x v="4685"/>
    <s v="18E17S320020  02040 0050"/>
    <s v="7492"/>
    <s v="PINE RIDGE UNIT 2"/>
    <s v="0100"/>
    <s v="Single Family Residential"/>
    <s v="20"/>
    <s v="18S"/>
    <s v="18E"/>
    <s v="3.0 TO 5.0 ACRES MED"/>
    <x v="0"/>
    <n v="239999"/>
    <n v="5.51"/>
    <s v="0000"/>
    <n v="4894"/>
    <s v="W"/>
    <x v="211"/>
    <s v="DR"/>
    <m/>
    <s v="BEVERLY HILLS"/>
    <m/>
    <s v="PINE RIDGE UNIT 2 PB 8 PG 37 LOT 5 BLK 204"/>
    <n v="464480"/>
    <n v="71070"/>
    <n v="393410"/>
    <n v="430455"/>
    <n v="405455"/>
    <x v="0"/>
    <x v="1039"/>
    <n v="370000"/>
    <n v="2655"/>
    <n v="132"/>
    <x v="0"/>
    <s v="WARRANTY DEED"/>
    <n v="1"/>
    <x v="20"/>
    <x v="0"/>
    <x v="1"/>
    <n v="1"/>
    <n v="4193"/>
    <n v="32"/>
    <x v="0"/>
    <x v="0"/>
    <n v="6339"/>
    <m/>
    <m/>
    <m/>
    <m/>
    <s v="SCOTT WILLIAM CANDISH"/>
    <s v="SCOTT JACQUELYN LUCILLE"/>
    <s v="4894 W HACIENDA DR"/>
    <s v="BEVERLY HILLS FL 34465"/>
  </r>
  <r>
    <x v="4686"/>
    <s v="18E17S320020  02050 0010"/>
    <s v="7492"/>
    <s v="PINE RIDGE UNIT 2"/>
    <s v="0000"/>
    <s v="Vacant Residential"/>
    <s v="19"/>
    <s v="18S"/>
    <s v="18E"/>
    <s v="3.0 TO 5.0 ACRES MED"/>
    <x v="1"/>
    <n v="246464"/>
    <n v="5.66"/>
    <s v="0000"/>
    <n v="5199"/>
    <s v="W"/>
    <x v="211"/>
    <s v="DR"/>
    <m/>
    <s v="BEVERLY HILLS"/>
    <m/>
    <s v="PINE RIDGE UNIT 2 PB 8 PG 37 LOT 1 BLK 205"/>
    <n v="72990"/>
    <n v="72990"/>
    <n v="0"/>
    <n v="72990"/>
    <n v="72990"/>
    <x v="1"/>
    <x v="23"/>
    <m/>
    <m/>
    <m/>
    <x v="2"/>
    <m/>
    <m/>
    <x v="6"/>
    <x v="2"/>
    <x v="2"/>
    <m/>
    <m/>
    <m/>
    <x v="2"/>
    <x v="1"/>
    <n v="0"/>
    <m/>
    <m/>
    <m/>
    <m/>
    <s v="SIGLER AMANDA"/>
    <m/>
    <s v="PO BOX 5573"/>
    <s v="OCALA FL 34478"/>
  </r>
  <r>
    <x v="4687"/>
    <s v="18E17S320020  02050 0020"/>
    <s v="7492"/>
    <s v="PINE RIDGE UNIT 2"/>
    <s v="0100"/>
    <s v="Single Family Residential"/>
    <s v="19"/>
    <s v="18S"/>
    <s v="18E"/>
    <s v="3.0 TO 5.0 ACRES MED"/>
    <x v="0"/>
    <n v="239999"/>
    <n v="5.51"/>
    <s v="0000"/>
    <n v="5135"/>
    <s v="W"/>
    <x v="211"/>
    <s v="DR"/>
    <m/>
    <s v="BEVERLY HILLS"/>
    <m/>
    <s v="PINE RIDGE UNIT 2 PB 8 PG 37 LOT 2 BLK 205 "/>
    <n v="311222"/>
    <n v="71070"/>
    <n v="240152"/>
    <n v="263237"/>
    <n v="238237"/>
    <x v="0"/>
    <x v="15"/>
    <n v="144000"/>
    <n v="2637"/>
    <n v="141"/>
    <x v="0"/>
    <s v="TO OR FROM BANKS/LOAN CO."/>
    <n v="1"/>
    <x v="14"/>
    <x v="0"/>
    <x v="0"/>
    <m/>
    <n v="2431"/>
    <n v="32"/>
    <x v="0"/>
    <x v="0"/>
    <n v="3183"/>
    <m/>
    <m/>
    <m/>
    <m/>
    <s v="KRUSEN BETSEY"/>
    <m/>
    <s v="5135 W HACIENDA DR"/>
    <s v="BEVERLY HILLS FL 34465"/>
  </r>
  <r>
    <x v="4688"/>
    <s v="18E17S320020  02060 0060"/>
    <s v="7492"/>
    <s v="PINE RIDGE UNIT 2"/>
    <s v="0000"/>
    <s v="Vacant Residential"/>
    <s v="17"/>
    <s v="18S"/>
    <s v="18E"/>
    <s v="3.0 TO 5.0 ACRES MED"/>
    <x v="1"/>
    <n v="120000"/>
    <n v="2.75"/>
    <s v="0000"/>
    <n v="4944"/>
    <s v="W"/>
    <x v="65"/>
    <s v="BLVD"/>
    <m/>
    <s v="BEVERLY HILLS"/>
    <m/>
    <s v="PINE RIDGE UNIT 2 PB 8 PG 37 LOT 6 BLK 206 "/>
    <n v="28100"/>
    <n v="28100"/>
    <n v="0"/>
    <n v="28100"/>
    <n v="28100"/>
    <x v="1"/>
    <x v="465"/>
    <n v="29300"/>
    <n v="1145"/>
    <n v="836"/>
    <x v="1"/>
    <s v="UNDEFINED"/>
    <m/>
    <x v="6"/>
    <x v="2"/>
    <x v="2"/>
    <m/>
    <m/>
    <m/>
    <x v="2"/>
    <x v="1"/>
    <n v="0"/>
    <m/>
    <m/>
    <m/>
    <m/>
    <s v="EL NABI FAMILY LIVING TRUST"/>
    <m/>
    <s v="17 ROCKY MOUNTAIN"/>
    <s v="COTO DE CAZA CA 92679"/>
  </r>
  <r>
    <x v="4689"/>
    <s v="18E17S320020  02060 0080"/>
    <s v="7492"/>
    <s v="PINE RIDGE UNIT 2"/>
    <s v="0100"/>
    <s v="Single Family Residential"/>
    <s v="17"/>
    <s v="18S"/>
    <s v="18E"/>
    <s v="3.0 TO 5.0 ACRES MED"/>
    <x v="0"/>
    <n v="130690"/>
    <n v="3"/>
    <s v="0000"/>
    <n v="4824"/>
    <s v="W"/>
    <x v="65"/>
    <s v="BLVD"/>
    <m/>
    <s v="BEVERLY HILLS"/>
    <m/>
    <s v="PINE RIDGE UNIT 2 PB 8 PG 37 LOT 8 BLK 206"/>
    <n v="329458"/>
    <n v="30600"/>
    <n v="298858"/>
    <n v="285562"/>
    <n v="260562"/>
    <x v="0"/>
    <x v="168"/>
    <n v="405000"/>
    <n v="2323"/>
    <n v="856"/>
    <x v="0"/>
    <s v="WARRANTY DEED"/>
    <n v="1"/>
    <x v="24"/>
    <x v="0"/>
    <x v="1"/>
    <m/>
    <n v="2631"/>
    <n v="32"/>
    <x v="0"/>
    <x v="0"/>
    <n v="3521"/>
    <m/>
    <m/>
    <m/>
    <m/>
    <s v="SANDERS DENISE M"/>
    <m/>
    <s v="4824 W MUSTANG BLVD"/>
    <s v="BEVERLY HILLS FL 34465"/>
  </r>
  <r>
    <x v="4690"/>
    <s v="18E17S320020  02070 0030"/>
    <s v="7492"/>
    <s v="PINE RIDGE UNIT 2"/>
    <s v="0000"/>
    <s v="Vacant Residential"/>
    <s v="18"/>
    <s v="18S"/>
    <s v="18E"/>
    <s v="3.0 TO 5.0 ACRES MED"/>
    <x v="1"/>
    <n v="120822"/>
    <n v="2.77"/>
    <s v="0000"/>
    <n v="5231"/>
    <s v="W"/>
    <x v="65"/>
    <s v="BLVD"/>
    <m/>
    <s v="BEVERLY HILLS"/>
    <m/>
    <s v="PINE RIDGE UNIT 2 PB 8 PG 37 LOT 3 BLK 207"/>
    <n v="28290"/>
    <n v="28290"/>
    <n v="0"/>
    <n v="28290"/>
    <n v="28290"/>
    <x v="1"/>
    <x v="500"/>
    <n v="20000"/>
    <n v="1477"/>
    <n v="115"/>
    <x v="1"/>
    <s v="WARRANTY DEED"/>
    <m/>
    <x v="6"/>
    <x v="2"/>
    <x v="2"/>
    <m/>
    <m/>
    <m/>
    <x v="2"/>
    <x v="1"/>
    <n v="0"/>
    <m/>
    <m/>
    <m/>
    <m/>
    <s v="LANDRY CHARLES"/>
    <s v="LANDRY DIANNE"/>
    <s v="139 WEARE RD"/>
    <s v="SEABROOK NH 03874"/>
  </r>
  <r>
    <x v="4691"/>
    <s v="18E17S320020  02070 0080"/>
    <s v="7492"/>
    <s v="PINE RIDGE UNIT 2"/>
    <s v="0000"/>
    <s v="Vacant Residential"/>
    <s v="17"/>
    <s v="18S"/>
    <s v="18E"/>
    <s v="3.0 TO 5.0 ACRES MED"/>
    <x v="1"/>
    <n v="120000"/>
    <n v="2.75"/>
    <s v="0000"/>
    <n v="5007"/>
    <s v="W"/>
    <x v="65"/>
    <s v="BLVD"/>
    <m/>
    <s v="BEVERLY HILLS"/>
    <m/>
    <s v="PINE RIDGE UNIT 2 PB 8 PG 37 LOT 8 BLK 207"/>
    <n v="28100"/>
    <n v="28100"/>
    <n v="0"/>
    <n v="28100"/>
    <n v="28100"/>
    <x v="1"/>
    <x v="530"/>
    <n v="40000"/>
    <n v="2392"/>
    <n v="738"/>
    <x v="1"/>
    <s v="WARRANTY DEED"/>
    <m/>
    <x v="6"/>
    <x v="2"/>
    <x v="2"/>
    <m/>
    <m/>
    <m/>
    <x v="2"/>
    <x v="1"/>
    <n v="0"/>
    <m/>
    <m/>
    <m/>
    <m/>
    <s v="KENNEY PETER S"/>
    <s v="KENNEY CARMELA"/>
    <s v="60 PARTRIDGE VIEW LN"/>
    <s v="WRENTHAM MA 02093"/>
  </r>
  <r>
    <x v="4692"/>
    <s v="18E17S320020  02120 0050"/>
    <s v="7492"/>
    <s v="PINE RIDGE UNIT 2"/>
    <s v="0100"/>
    <s v="Single Family Residential"/>
    <s v="18"/>
    <s v="18S"/>
    <s v="18E"/>
    <s v="3.0 TO 5.0 ACRES MED"/>
    <x v="0"/>
    <n v="259897"/>
    <n v="5.97"/>
    <s v="0000"/>
    <n v="3542"/>
    <s v="N"/>
    <x v="197"/>
    <s v="TER"/>
    <m/>
    <s v="BEVERLY HILLS"/>
    <m/>
    <s v="PINE RIDGE UNIT 2 PB 8 PG 37 LOT 5 BLK 212"/>
    <n v="445803"/>
    <n v="76970"/>
    <n v="368833"/>
    <n v="404940"/>
    <n v="379940"/>
    <x v="0"/>
    <x v="123"/>
    <n v="450000"/>
    <n v="2819"/>
    <n v="701"/>
    <x v="0"/>
    <s v="WARRANTY DEED"/>
    <n v="1"/>
    <x v="5"/>
    <x v="0"/>
    <x v="4"/>
    <m/>
    <n v="3863"/>
    <n v="32"/>
    <x v="0"/>
    <x v="0"/>
    <n v="5715"/>
    <m/>
    <m/>
    <m/>
    <m/>
    <s v="NUTINSKY CHARLES L"/>
    <s v="NUTINSKY NAOMI A"/>
    <s v="3542 N PALOMINO TER"/>
    <s v="BEVERLY HILLS FL 34465"/>
  </r>
  <r>
    <x v="4693"/>
    <s v="18E17S320020  02130 0070"/>
    <s v="7492"/>
    <s v="PINE RIDGE UNIT 2"/>
    <s v="0000"/>
    <s v="Vacant Residential"/>
    <s v="18"/>
    <s v="18S"/>
    <s v="18E"/>
    <s v="3.0 TO 5.0 ACRES MED"/>
    <x v="1"/>
    <n v="239865"/>
    <n v="5.51"/>
    <s v="0000"/>
    <n v="3393"/>
    <s v="N"/>
    <x v="197"/>
    <s v="TER"/>
    <m/>
    <s v="BEVERLY HILLS"/>
    <m/>
    <s v="PINE RIDGE UNIT 2 PB 8 PG 37 LOT 7 BLK 213"/>
    <n v="71030"/>
    <n v="71030"/>
    <n v="0"/>
    <n v="71030"/>
    <n v="71030"/>
    <x v="1"/>
    <x v="23"/>
    <m/>
    <m/>
    <m/>
    <x v="2"/>
    <m/>
    <m/>
    <x v="6"/>
    <x v="2"/>
    <x v="2"/>
    <m/>
    <m/>
    <m/>
    <x v="2"/>
    <x v="1"/>
    <n v="0"/>
    <m/>
    <m/>
    <m/>
    <m/>
    <s v="KWAN SENG PHAN"/>
    <m/>
    <s v="C-11-08 THE HERITAGE"/>
    <s v="43300 SELANGOR 43300 MALAYSIA"/>
  </r>
  <r>
    <x v="4694"/>
    <s v="18E17S320020  02150 0040"/>
    <s v="7492"/>
    <s v="PINE RIDGE UNIT 2"/>
    <s v="0100"/>
    <s v="Single Family Residential"/>
    <s v="18"/>
    <s v="18S"/>
    <s v="18E"/>
    <s v="3.0 TO 5.0 ACRES MED"/>
    <x v="0"/>
    <n v="240001"/>
    <n v="5.51"/>
    <s v="0000"/>
    <n v="5160"/>
    <s v="W"/>
    <x v="186"/>
    <s v="DR"/>
    <m/>
    <s v="BEVERLY HILLS"/>
    <m/>
    <s v="PINE RIDGE UNIT 2 PB 8 PG 37 LOT 4 BLK 215"/>
    <n v="333065"/>
    <n v="71080"/>
    <n v="261985"/>
    <n v="282863"/>
    <n v="257863"/>
    <x v="0"/>
    <x v="1377"/>
    <n v="250000"/>
    <n v="2740"/>
    <n v="1266"/>
    <x v="0"/>
    <s v="WARRANTY DEED"/>
    <n v="1"/>
    <x v="10"/>
    <x v="1"/>
    <x v="0"/>
    <m/>
    <n v="2669"/>
    <n v="60"/>
    <x v="1"/>
    <x v="0"/>
    <n v="4208"/>
    <m/>
    <m/>
    <m/>
    <m/>
    <s v="REID CHRISTOPHER L"/>
    <m/>
    <s v="5160 W YEARLING DR"/>
    <s v="BEVERLY HILLS FL 34465"/>
  </r>
  <r>
    <x v="4695"/>
    <s v="18E17S320020  02060 0090"/>
    <s v="7492"/>
    <s v="PINE RIDGE UNIT 2"/>
    <s v="0100"/>
    <s v="Single Family Residential"/>
    <s v="17"/>
    <s v="18S"/>
    <s v="18E"/>
    <s v="3.0 TO 5.0 ACRES MED"/>
    <x v="0"/>
    <n v="130690"/>
    <n v="3"/>
    <s v="0000"/>
    <n v="4770"/>
    <s v="W"/>
    <x v="65"/>
    <s v="BLVD"/>
    <m/>
    <s v="BEVERLY HILLS"/>
    <m/>
    <s v="PINE RIDGE UNIT 2 PB 8 PG 37 LOT 9 BLK 206"/>
    <n v="260392"/>
    <n v="30600"/>
    <n v="229792"/>
    <n v="218514"/>
    <n v="193514"/>
    <x v="0"/>
    <x v="560"/>
    <n v="320000"/>
    <n v="3094"/>
    <n v="855"/>
    <x v="0"/>
    <s v="WARRANTY DEED"/>
    <n v="1"/>
    <x v="21"/>
    <x v="1"/>
    <x v="0"/>
    <m/>
    <n v="2112"/>
    <n v="32"/>
    <x v="0"/>
    <x v="0"/>
    <n v="3069"/>
    <m/>
    <m/>
    <m/>
    <m/>
    <s v="TEACHMAN THOMAS E"/>
    <s v="DEMANTES-HAMER CONSTANCE"/>
    <s v="4770 W MUSTANG BLVD"/>
    <s v="BEVERLY HILLS FL 34465"/>
  </r>
  <r>
    <x v="4696"/>
    <s v="18E17S320020  02060 0110"/>
    <s v="7492"/>
    <s v="PINE RIDGE UNIT 2"/>
    <s v="0100"/>
    <s v="Single Family Residential"/>
    <s v="17"/>
    <s v="18S"/>
    <s v="18E"/>
    <s v="3.0 TO 5.0 ACRES MED"/>
    <x v="0"/>
    <n v="162126"/>
    <n v="3.72"/>
    <s v="0000"/>
    <n v="3148"/>
    <s v="N"/>
    <x v="212"/>
    <s v="DR"/>
    <m/>
    <s v="BEVERLY HILLS"/>
    <m/>
    <s v="PINE RIDGE UNIT 2 PB 8 PG 37 LOT 11 BLK 206 "/>
    <n v="263585"/>
    <n v="37960"/>
    <n v="225625"/>
    <n v="234339"/>
    <n v="209339"/>
    <x v="0"/>
    <x v="39"/>
    <n v="32000"/>
    <n v="2579"/>
    <n v="1225"/>
    <x v="1"/>
    <s v="TO OR FROM BANKS/LOAN CO."/>
    <n v="1"/>
    <x v="28"/>
    <x v="1"/>
    <x v="0"/>
    <m/>
    <n v="2040"/>
    <n v="32"/>
    <x v="1"/>
    <x v="0"/>
    <n v="3257"/>
    <m/>
    <m/>
    <m/>
    <m/>
    <s v="MAJOR CHARLES"/>
    <s v="MARGARET CASE"/>
    <s v="3148 N BRAVO DR"/>
    <s v="BEVERLY HILLS FL 34465"/>
  </r>
  <r>
    <x v="4697"/>
    <s v="18E17S320020  02070 0010"/>
    <s v="7492"/>
    <s v="PINE RIDGE UNIT 2"/>
    <s v="0100"/>
    <s v="Single Family Residential"/>
    <s v="18"/>
    <s v="18S"/>
    <s v="18E"/>
    <s v="3.0 TO 5.0 ACRES MED"/>
    <x v="0"/>
    <n v="121466"/>
    <n v="2.79"/>
    <s v="0000"/>
    <n v="5325"/>
    <s v="W"/>
    <x v="65"/>
    <s v="BLVD"/>
    <m/>
    <s v="BEVERLY HILLS"/>
    <m/>
    <s v="PINE RIDGE UNIT 2 PB 8 PG 37 LOT 1 BLK 207"/>
    <n v="504106"/>
    <n v="28440"/>
    <n v="475666"/>
    <n v="504106"/>
    <n v="504106"/>
    <x v="1"/>
    <x v="202"/>
    <n v="20000"/>
    <n v="2346"/>
    <n v="1297"/>
    <x v="1"/>
    <s v="WARRANTY DEED"/>
    <n v="1"/>
    <x v="29"/>
    <x v="1"/>
    <x v="4"/>
    <n v="1"/>
    <n v="4190"/>
    <n v="32"/>
    <x v="0"/>
    <x v="0"/>
    <n v="5469"/>
    <m/>
    <m/>
    <m/>
    <m/>
    <s v="DELK DONALD F"/>
    <s v="DELK SANDRA L"/>
    <s v="5325 W MUSTANG BLVD"/>
    <s v="BEVERLY HILLS FL 34465"/>
  </r>
  <r>
    <x v="4698"/>
    <s v="18E17S320020  02070 0050"/>
    <s v="7492"/>
    <s v="PINE RIDGE UNIT 2"/>
    <s v="0100"/>
    <s v="Single Family Residential"/>
    <s v="18"/>
    <s v="18S"/>
    <s v="18E"/>
    <s v="3.0 TO 5.0 ACRES MED"/>
    <x v="0"/>
    <n v="120000"/>
    <n v="2.75"/>
    <s v="0000"/>
    <n v="5127"/>
    <s v="W"/>
    <x v="65"/>
    <s v="BLVD"/>
    <m/>
    <s v="BEVERLY HILLS"/>
    <m/>
    <s v="PINE RIDGE UNIT 2 PB 8 PG 37 LOT 5 BLK 207"/>
    <n v="357230"/>
    <n v="28100"/>
    <n v="329130"/>
    <n v="353809"/>
    <n v="328809"/>
    <x v="0"/>
    <x v="1290"/>
    <n v="485000"/>
    <n v="2916"/>
    <n v="1800"/>
    <x v="0"/>
    <s v="WARRANTY DEED"/>
    <n v="1"/>
    <x v="24"/>
    <x v="3"/>
    <x v="0"/>
    <n v="1"/>
    <n v="3338"/>
    <n v="6"/>
    <x v="0"/>
    <x v="0"/>
    <n v="5256"/>
    <m/>
    <m/>
    <m/>
    <m/>
    <s v="MAZZONE RALPH F"/>
    <s v="MAZZONE JUDITH"/>
    <s v="5127 W MUSTANG BLVD"/>
    <s v="BEVERLY HILLS FL 34465"/>
  </r>
  <r>
    <x v="4699"/>
    <s v="18E17S320020  02070 0090"/>
    <s v="7492"/>
    <s v="PINE RIDGE UNIT 2"/>
    <s v="0000"/>
    <s v="Vacant Residential"/>
    <s v="17"/>
    <s v="18S"/>
    <s v="18E"/>
    <s v="3.0 TO 5.0 ACRES MED"/>
    <x v="1"/>
    <n v="120938"/>
    <n v="2.78"/>
    <s v="0000"/>
    <n v="4903"/>
    <s v="W"/>
    <x v="65"/>
    <s v="BLVD"/>
    <m/>
    <s v="BEVERLY HILLS"/>
    <m/>
    <s v="PINE RIDGE UNIT 2 PB 8 PG 37 LOT 9 BLK 207"/>
    <n v="28320"/>
    <n v="28320"/>
    <n v="0"/>
    <n v="28320"/>
    <n v="28320"/>
    <x v="1"/>
    <x v="1020"/>
    <n v="55000"/>
    <n v="3076"/>
    <n v="1194"/>
    <x v="1"/>
    <s v="WARRANTY DEED"/>
    <m/>
    <x v="6"/>
    <x v="2"/>
    <x v="2"/>
    <m/>
    <m/>
    <m/>
    <x v="2"/>
    <x v="1"/>
    <n v="0"/>
    <m/>
    <m/>
    <m/>
    <m/>
    <s v="HEHER MICHAEL"/>
    <m/>
    <s v="6114 SW 26TH ST"/>
    <s v="MIRAMAR FL 33023"/>
  </r>
  <r>
    <x v="4700"/>
    <s v="18E17S320020  02090 0020"/>
    <s v="7492"/>
    <s v="PINE RIDGE UNIT 2"/>
    <s v="0100"/>
    <s v="Single Family Residential"/>
    <s v="18"/>
    <s v="18S"/>
    <s v="18E"/>
    <s v="3.0 TO 5.0 ACRES MED"/>
    <x v="0"/>
    <n v="120000"/>
    <n v="2.75"/>
    <s v="0000"/>
    <n v="6276"/>
    <s v="W"/>
    <x v="11"/>
    <s v="BLVD"/>
    <m/>
    <s v="BEVERLY HILLS"/>
    <m/>
    <s v="PINE RIDGE UNIT 2 PB 8 PG 37 LOT 2 BLK 209 "/>
    <n v="165762"/>
    <n v="28100"/>
    <n v="137662"/>
    <n v="165762"/>
    <n v="165762"/>
    <x v="1"/>
    <x v="193"/>
    <n v="143900"/>
    <n v="1653"/>
    <n v="1091"/>
    <x v="0"/>
    <s v="WARRANTY DEED"/>
    <n v="1"/>
    <x v="21"/>
    <x v="1"/>
    <x v="0"/>
    <m/>
    <n v="1488"/>
    <n v="32"/>
    <x v="1"/>
    <x v="0"/>
    <n v="2365"/>
    <m/>
    <m/>
    <m/>
    <m/>
    <s v="GARCIA ESDRAS R"/>
    <m/>
    <s v="16239 SW 139TH CT"/>
    <s v="MIAMI FL 33177"/>
  </r>
  <r>
    <x v="4701"/>
    <s v="18E17S320020  02090 0070"/>
    <s v="7492"/>
    <s v="PINE RIDGE UNIT 2"/>
    <s v="0100"/>
    <s v="Single Family Residential"/>
    <s v="18"/>
    <s v="18S"/>
    <s v="18E"/>
    <s v="3.0 TO 5.0 ACRES MED"/>
    <x v="0"/>
    <n v="120000"/>
    <n v="2.75"/>
    <s v="0000"/>
    <n v="6300"/>
    <s v="W"/>
    <x v="11"/>
    <s v="BLVD"/>
    <m/>
    <s v="BEVERLY HILLS"/>
    <m/>
    <s v="PINE RIDGE UNIT 2 PB 8 PG 37 LOT 7 BLK 209"/>
    <n v="198508"/>
    <n v="28100"/>
    <n v="170408"/>
    <n v="147763"/>
    <n v="122763"/>
    <x v="0"/>
    <x v="120"/>
    <n v="160000"/>
    <n v="2516"/>
    <n v="328"/>
    <x v="0"/>
    <s v="WARRANTY DEED"/>
    <n v="1"/>
    <x v="24"/>
    <x v="1"/>
    <x v="0"/>
    <m/>
    <n v="1955"/>
    <n v="32"/>
    <x v="1"/>
    <x v="0"/>
    <n v="2785"/>
    <m/>
    <m/>
    <m/>
    <m/>
    <s v="MARTIN SUSAN B"/>
    <m/>
    <s v="6300 W PINE RIDGE BLVD"/>
    <s v="BEVERLY HILLS FL 34465"/>
  </r>
  <r>
    <x v="4702"/>
    <s v="18E17S320020  02110 0090"/>
    <s v="7492"/>
    <s v="PINE RIDGE UNIT 2"/>
    <s v="0100"/>
    <s v="Single Family Residential"/>
    <s v="18"/>
    <s v="18S"/>
    <s v="18E"/>
    <s v="3.0 TO 5.0 ACRES MED"/>
    <x v="0"/>
    <n v="248981"/>
    <n v="5.72"/>
    <s v="0000"/>
    <n v="5115"/>
    <s v="W"/>
    <x v="187"/>
    <s v="DR"/>
    <m/>
    <s v="BEVERLY HILLS"/>
    <m/>
    <s v="PINE RIDGE UNIT 2 PB 8 PG 37 LOT 9 BLK 211"/>
    <n v="328668"/>
    <n v="73730"/>
    <n v="254938"/>
    <n v="281260"/>
    <n v="256260"/>
    <x v="0"/>
    <x v="1064"/>
    <n v="275000"/>
    <n v="2668"/>
    <n v="2053"/>
    <x v="0"/>
    <s v="WARRANTY DEED"/>
    <n v="1"/>
    <x v="21"/>
    <x v="1"/>
    <x v="0"/>
    <n v="1"/>
    <n v="2351"/>
    <n v="32"/>
    <x v="0"/>
    <x v="0"/>
    <n v="3387"/>
    <m/>
    <m/>
    <m/>
    <m/>
    <s v="FELSKE DONALD JAY"/>
    <s v="FELSKE CYNTHIA C"/>
    <s v="5115 W BONANZA DR"/>
    <s v="BEVERLY HILLS FL 34465"/>
  </r>
  <r>
    <x v="4703"/>
    <s v="18E17S320020  02110 0010"/>
    <s v="7492"/>
    <s v="PINE RIDGE UNIT 2"/>
    <s v="0100"/>
    <s v="Single Family Residential"/>
    <s v="18"/>
    <s v="18S"/>
    <s v="18E"/>
    <s v="3.0 TO 5.0 ACRES MED"/>
    <x v="0"/>
    <n v="301477"/>
    <n v="6.92"/>
    <s v="0000"/>
    <n v="5723"/>
    <s v="W"/>
    <x v="187"/>
    <s v="DR"/>
    <m/>
    <s v="BEVERLY HILLS"/>
    <m/>
    <s v="PINE RIDGE UNIT 2 PB 8 PG 37 LOT 1 BLK 211 "/>
    <n v="530321"/>
    <n v="89280"/>
    <n v="441041"/>
    <n v="433322"/>
    <n v="408322"/>
    <x v="0"/>
    <x v="304"/>
    <n v="175000"/>
    <n v="2388"/>
    <n v="1951"/>
    <x v="0"/>
    <s v="TO OR FROM BANKS/LOAN CO."/>
    <n v="1"/>
    <x v="13"/>
    <x v="1"/>
    <x v="0"/>
    <n v="1"/>
    <n v="3563"/>
    <n v="32"/>
    <x v="0"/>
    <x v="0"/>
    <n v="4932"/>
    <m/>
    <m/>
    <m/>
    <m/>
    <s v="LAMSWOOD SUSAN ANN"/>
    <m/>
    <s v="5723 W BONANAZA DR"/>
    <s v="BEVERLY HILLS FL 34465"/>
  </r>
  <r>
    <x v="4704"/>
    <s v="18E17S320020  02110 0040"/>
    <s v="7492"/>
    <s v="PINE RIDGE UNIT 2"/>
    <s v="0100"/>
    <s v="Single Family Residential"/>
    <s v="18"/>
    <s v="18S"/>
    <s v="18E"/>
    <s v="3.0 TO 5.0 ACRES MED"/>
    <x v="0"/>
    <n v="249021"/>
    <n v="5.72"/>
    <s v="0000"/>
    <n v="5485"/>
    <s v="W"/>
    <x v="187"/>
    <s v="DR"/>
    <m/>
    <s v="BEVERLY HILLS"/>
    <m/>
    <s v="PINE RIDGE UNIT 2 PB 8 PG 37 LOT 4 BLK 211"/>
    <n v="346510"/>
    <n v="73750"/>
    <n v="272760"/>
    <n v="296824"/>
    <n v="271824"/>
    <x v="0"/>
    <x v="401"/>
    <n v="245000"/>
    <n v="2652"/>
    <n v="965"/>
    <x v="0"/>
    <s v="WARRANTY DEED"/>
    <n v="1"/>
    <x v="2"/>
    <x v="1"/>
    <x v="0"/>
    <n v="1"/>
    <n v="2763"/>
    <n v="32"/>
    <x v="0"/>
    <x v="0"/>
    <n v="3753"/>
    <m/>
    <m/>
    <m/>
    <m/>
    <s v="DE CATOR DRAKE"/>
    <s v="DE CATOR  LESLEY A"/>
    <s v="5485 W BONANZA DR"/>
    <s v="BEVERLY HILLS FL 34465"/>
  </r>
  <r>
    <x v="4705"/>
    <s v="18E17S320020  02120 0010"/>
    <s v="7492"/>
    <s v="PINE RIDGE UNIT 2"/>
    <s v="0000"/>
    <s v="Vacant Residential"/>
    <s v="18"/>
    <s v="18S"/>
    <s v="18E"/>
    <s v="3.0 TO 5.0 ACRES MED"/>
    <x v="1"/>
    <n v="245584"/>
    <n v="5.64"/>
    <s v="0000"/>
    <n v="3840"/>
    <s v="N"/>
    <x v="197"/>
    <s v="TER"/>
    <m/>
    <s v="BEVERLY HILLS"/>
    <m/>
    <s v="PINE RIDGE UNIT 2 PB 8 PG 37 LOT 1 BLK 212"/>
    <n v="72730"/>
    <n v="72730"/>
    <n v="0"/>
    <n v="72730"/>
    <n v="72730"/>
    <x v="1"/>
    <x v="621"/>
    <n v="46000"/>
    <n v="1017"/>
    <n v="943"/>
    <x v="1"/>
    <s v="FROM DEVELOPERS"/>
    <m/>
    <x v="6"/>
    <x v="2"/>
    <x v="2"/>
    <m/>
    <m/>
    <m/>
    <x v="2"/>
    <x v="1"/>
    <n v="0"/>
    <m/>
    <m/>
    <m/>
    <m/>
    <s v="DELA CRUZ MARCELINO B JR"/>
    <s v="DELA CRUZ MERCEDESS C"/>
    <s v="626 E CENTRAL RD"/>
    <s v="ARLINGTON HEIGHTS IL 60005 3210"/>
  </r>
  <r>
    <x v="4706"/>
    <s v="18E17S320020  02120 0030"/>
    <s v="7492"/>
    <s v="PINE RIDGE UNIT 2"/>
    <s v="0100"/>
    <s v="Single Family Residential"/>
    <s v="18"/>
    <s v="18S"/>
    <s v="18E"/>
    <s v="3.0 TO 5.0 ACRES MED"/>
    <x v="0"/>
    <n v="240003"/>
    <n v="5.51"/>
    <s v="0000"/>
    <n v="3686"/>
    <s v="N"/>
    <x v="197"/>
    <s v="TER"/>
    <m/>
    <s v="BEVERLY HILLS"/>
    <m/>
    <s v="PINE RIDGE UNIT 2 PB 8 PG 37 LOT 3 BLK 212"/>
    <n v="444723"/>
    <n v="71080"/>
    <n v="373643"/>
    <n v="444723"/>
    <n v="419723"/>
    <x v="0"/>
    <x v="1378"/>
    <n v="95000"/>
    <n v="2741"/>
    <n v="357"/>
    <x v="1"/>
    <s v="WARRANTY DEED"/>
    <n v="1"/>
    <x v="29"/>
    <x v="1"/>
    <x v="0"/>
    <m/>
    <n v="3448"/>
    <n v="32"/>
    <x v="0"/>
    <x v="0"/>
    <n v="4698"/>
    <m/>
    <m/>
    <m/>
    <m/>
    <s v="BRAUN DENNIS A"/>
    <s v="BRAUN SANDRA OLSEN"/>
    <s v="3686 N PALOMINO TER"/>
    <s v="BEVERLY HILLS FL 34465 4460"/>
  </r>
  <r>
    <x v="4707"/>
    <s v="18E17S320020  02120 0060"/>
    <s v="7492"/>
    <s v="PINE RIDGE UNIT 2"/>
    <s v="0100"/>
    <s v="Single Family Residential"/>
    <s v="18"/>
    <s v="18S"/>
    <s v="18E"/>
    <s v="3.0 TO 5.0 ACRES MED"/>
    <x v="0"/>
    <n v="261692"/>
    <n v="6.01"/>
    <s v="0000"/>
    <n v="3460"/>
    <s v="N"/>
    <x v="197"/>
    <s v="TER"/>
    <m/>
    <s v="BEVERLY HILLS"/>
    <m/>
    <s v="PINE RIDGE UNIT 2 PB 8 PG 37 LOT 6 BLK 212 "/>
    <n v="253378"/>
    <n v="77500"/>
    <n v="175878"/>
    <n v="253378"/>
    <n v="253378"/>
    <x v="1"/>
    <x v="1025"/>
    <n v="265000"/>
    <n v="2592"/>
    <n v="1737"/>
    <x v="0"/>
    <s v="WARRANTY DEED"/>
    <n v="1"/>
    <x v="10"/>
    <x v="1"/>
    <x v="0"/>
    <m/>
    <n v="1639"/>
    <n v="32"/>
    <x v="0"/>
    <x v="0"/>
    <n v="2351"/>
    <m/>
    <m/>
    <m/>
    <m/>
    <s v="DEMPSEY EDWARD V JR"/>
    <m/>
    <s v="3460 N PALOMINO TERR"/>
    <s v="BEVERLY HILLS FL 34465"/>
  </r>
  <r>
    <x v="4708"/>
    <s v="18E17S320020  02130 0060"/>
    <s v="7492"/>
    <s v="PINE RIDGE UNIT 2"/>
    <s v="0000"/>
    <s v="Vacant Residential"/>
    <s v="18"/>
    <s v="18S"/>
    <s v="18E"/>
    <s v="3.0 TO 5.0 ACRES MED"/>
    <x v="1"/>
    <n v="240000"/>
    <n v="5.51"/>
    <s v="0000"/>
    <n v="3459"/>
    <s v="N"/>
    <x v="197"/>
    <s v="TER"/>
    <m/>
    <s v="BEVERLY HILLS"/>
    <m/>
    <s v="PINE RIDGE UNIT 2 PB 8 PG 37 LOT 6 BLK 213"/>
    <n v="71070"/>
    <n v="71070"/>
    <n v="0"/>
    <n v="71070"/>
    <n v="71070"/>
    <x v="1"/>
    <x v="1066"/>
    <n v="79500"/>
    <n v="2830"/>
    <n v="2245"/>
    <x v="1"/>
    <s v="TO/FROM TSTEES BANKRUPT/EXEC/GUARD"/>
    <m/>
    <x v="6"/>
    <x v="2"/>
    <x v="2"/>
    <m/>
    <m/>
    <m/>
    <x v="2"/>
    <x v="1"/>
    <n v="0"/>
    <m/>
    <m/>
    <m/>
    <m/>
    <s v="BLUM JILL A"/>
    <m/>
    <s v="PO BOX 151"/>
    <s v="PECONIC NY 11958"/>
  </r>
  <r>
    <x v="4709"/>
    <s v="18E17S320020  02140 0060"/>
    <s v="7492"/>
    <s v="PINE RIDGE UNIT 2"/>
    <s v="0000"/>
    <s v="Vacant Residential"/>
    <s v="18"/>
    <s v="18S"/>
    <s v="18E"/>
    <s v="3.0 TO 5.0 ACRES MED"/>
    <x v="1"/>
    <n v="240000"/>
    <n v="5.51"/>
    <s v="0000"/>
    <n v="3450"/>
    <s v="N"/>
    <x v="199"/>
    <s v="TER"/>
    <m/>
    <s v="BEVERLY HILLS"/>
    <m/>
    <s v="PINE RIDGE UNIT 2 PB 8 PG 37 LOT 6 BLK 214 "/>
    <n v="71070"/>
    <n v="71070"/>
    <n v="0"/>
    <n v="71070"/>
    <n v="71070"/>
    <x v="1"/>
    <x v="165"/>
    <n v="200000"/>
    <n v="2052"/>
    <n v="1432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4710"/>
    <s v="18E17S320020  02160 0030"/>
    <s v="7492"/>
    <s v="PINE RIDGE UNIT 2"/>
    <s v="0000"/>
    <s v="Vacant Residential"/>
    <s v="17"/>
    <s v="18S"/>
    <s v="18E"/>
    <s v="3.0 TO 5.0 ACRES MED"/>
    <x v="1"/>
    <n v="240000"/>
    <n v="5.51"/>
    <s v="0000"/>
    <n v="3663"/>
    <s v="N"/>
    <x v="199"/>
    <s v="TER"/>
    <m/>
    <s v="BEVERLY HILLS"/>
    <m/>
    <s v="PINE RIDGE UNIT 2 PB 8 PG 37 LOT 3 BLK 216"/>
    <n v="74170"/>
    <n v="71070"/>
    <n v="3100"/>
    <n v="74170"/>
    <n v="74170"/>
    <x v="1"/>
    <x v="234"/>
    <n v="149000"/>
    <n v="3127"/>
    <n v="1064"/>
    <x v="1"/>
    <s v="WARRANTY DEED"/>
    <m/>
    <x v="6"/>
    <x v="2"/>
    <x v="2"/>
    <m/>
    <m/>
    <m/>
    <x v="2"/>
    <x v="1"/>
    <n v="0"/>
    <m/>
    <m/>
    <m/>
    <m/>
    <s v="BLUM JILL A"/>
    <m/>
    <s v="3394 N PALOMINO TER"/>
    <s v="BEVERLY HILLS FL 34465"/>
  </r>
  <r>
    <x v="4711"/>
    <s v="18E17S320020  02170 0010"/>
    <s v="7492"/>
    <s v="PINE RIDGE UNIT 2"/>
    <s v="0100"/>
    <s v="Single Family Residential"/>
    <s v="17"/>
    <s v="18S"/>
    <s v="18E"/>
    <s v="3.0 TO 5.0 ACRES MED"/>
    <x v="0"/>
    <n v="276813"/>
    <n v="6.35"/>
    <s v="0000"/>
    <n v="4742"/>
    <s v="W"/>
    <x v="187"/>
    <s v="DR"/>
    <m/>
    <s v="BEVERLY HILLS"/>
    <m/>
    <s v="PINE RIDGE UNIT 2 PB 8 PG 37 LOT 1 BLK 217"/>
    <n v="724699"/>
    <n v="81980"/>
    <n v="642719"/>
    <n v="724699"/>
    <n v="699699"/>
    <x v="0"/>
    <x v="322"/>
    <n v="150000"/>
    <n v="1729"/>
    <n v="76"/>
    <x v="1"/>
    <s v="WARRANTY DEED"/>
    <n v="1"/>
    <x v="17"/>
    <x v="1"/>
    <x v="1"/>
    <m/>
    <n v="2725"/>
    <n v="32"/>
    <x v="0"/>
    <x v="0"/>
    <n v="5299"/>
    <m/>
    <m/>
    <m/>
    <m/>
    <s v="ZURLA JANET A"/>
    <s v="KASTELIC F JASON"/>
    <s v="4742 W BONANZA DR"/>
    <s v="BEVERLY HILLS FL 34465"/>
  </r>
  <r>
    <x v="4712"/>
    <s v="18E17S320020  02180 0010"/>
    <s v="7492"/>
    <s v="PINE RIDGE UNIT 2"/>
    <s v="0100"/>
    <s v="Single Family Residential"/>
    <s v="18"/>
    <s v="18S"/>
    <s v="18E"/>
    <s v="3.0 TO 5.0 ACRES MED"/>
    <x v="0"/>
    <n v="240015"/>
    <n v="5.51"/>
    <s v="0000"/>
    <n v="5037"/>
    <s v="W"/>
    <x v="187"/>
    <s v="DR"/>
    <m/>
    <s v="BEVERLY HILLS"/>
    <m/>
    <s v="PINE RIDGE UNIT 2 PB 8 PG 37 LOT 1 BLK 218"/>
    <n v="302954"/>
    <n v="71080"/>
    <n v="231874"/>
    <n v="257614"/>
    <n v="232614"/>
    <x v="0"/>
    <x v="258"/>
    <n v="44000"/>
    <n v="1487"/>
    <n v="2294"/>
    <x v="1"/>
    <s v="WARRANTY DEED"/>
    <n v="1"/>
    <x v="22"/>
    <x v="0"/>
    <x v="0"/>
    <m/>
    <n v="2220"/>
    <n v="32"/>
    <x v="0"/>
    <x v="0"/>
    <n v="3187"/>
    <m/>
    <m/>
    <m/>
    <m/>
    <s v="CLARDY JOHN S III"/>
    <s v="CLARDY DEANNE S"/>
    <s v="5037 W BONANZA DR"/>
    <s v="BEVERLY HILLS FL 34465"/>
  </r>
  <r>
    <x v="4713"/>
    <s v="18E17S320020  02180 0080"/>
    <s v="7492"/>
    <s v="PINE RIDGE UNIT 2"/>
    <s v="0100"/>
    <s v="Single Family Residential"/>
    <s v="17"/>
    <s v="18S"/>
    <s v="18E"/>
    <s v="3.0 TO 5.0 ACRES MED"/>
    <x v="0"/>
    <n v="244118"/>
    <n v="5.6"/>
    <s v="0000"/>
    <n v="4515"/>
    <s v="W"/>
    <x v="187"/>
    <s v="DR"/>
    <m/>
    <s v="BEVERLY HILLS"/>
    <m/>
    <s v="PINE RIDGE UNIT 2 PB 8 PG 37 LOT 8 BLK 218"/>
    <n v="411783"/>
    <n v="72290"/>
    <n v="339493"/>
    <n v="327556"/>
    <n v="302556"/>
    <x v="0"/>
    <x v="751"/>
    <n v="325000"/>
    <n v="2682"/>
    <n v="1681"/>
    <x v="0"/>
    <s v="WARRANTY DEED"/>
    <n v="1"/>
    <x v="1"/>
    <x v="0"/>
    <x v="1"/>
    <m/>
    <n v="3579"/>
    <n v="32"/>
    <x v="0"/>
    <x v="0"/>
    <n v="4757"/>
    <m/>
    <m/>
    <m/>
    <m/>
    <s v="TRYBA LAVERN D"/>
    <s v="BEUTEL-TRYBA MARGALICIA"/>
    <s v="4515 W BONANZA DR"/>
    <s v="BEVERLY HILLS FL 34465 4471"/>
  </r>
  <r>
    <x v="4714"/>
    <s v="18E17S320020  02210 0030"/>
    <s v="7492"/>
    <s v="PINE RIDGE UNIT 2"/>
    <s v="0100"/>
    <s v="Single Family Residential"/>
    <s v="17"/>
    <s v="18S"/>
    <s v="18E"/>
    <s v="3.0 TO 5.0 ACRES MED"/>
    <x v="0"/>
    <n v="239999"/>
    <n v="5.51"/>
    <s v="0000"/>
    <n v="4520"/>
    <s v="W"/>
    <x v="187"/>
    <s v="DR"/>
    <m/>
    <s v="BEVERLY HILLS"/>
    <m/>
    <s v="PINE RIDGE UNIT 2 PB 8 PG 37 LOT 3 BLK 221 "/>
    <n v="315042"/>
    <n v="71070"/>
    <n v="243972"/>
    <n v="315042"/>
    <n v="315042"/>
    <x v="1"/>
    <x v="49"/>
    <n v="595000"/>
    <n v="1965"/>
    <n v="1274"/>
    <x v="0"/>
    <s v="WARRANTY DEED"/>
    <n v="1"/>
    <x v="13"/>
    <x v="1"/>
    <x v="0"/>
    <m/>
    <n v="2637"/>
    <n v="32"/>
    <x v="0"/>
    <x v="0"/>
    <n v="3612"/>
    <m/>
    <m/>
    <m/>
    <m/>
    <s v="CHIEN WUI"/>
    <m/>
    <s v="1805 MARINA CIR"/>
    <s v="NORTH FORT MYERS FL 33903 5031"/>
  </r>
  <r>
    <x v="4715"/>
    <s v="18E17S320020  02230 0100"/>
    <s v="7492"/>
    <s v="PINE RIDGE UNIT 2"/>
    <s v="0100"/>
    <s v="Single Family Residential"/>
    <s v="17"/>
    <s v="18S"/>
    <s v="18E"/>
    <s v="3.0 TO 5.0 ACRES MED"/>
    <x v="0"/>
    <n v="126090"/>
    <n v="2.89"/>
    <s v="0000"/>
    <n v="3237"/>
    <s v="N"/>
    <x v="212"/>
    <s v="DR"/>
    <m/>
    <s v="BEVERLY HILLS"/>
    <m/>
    <s v="PINE RIDGE UNIT 2 PB 8 PG 37 LOT 10 BLK 223"/>
    <n v="29520"/>
    <n v="29520"/>
    <n v="0"/>
    <n v="29520"/>
    <n v="29520"/>
    <x v="1"/>
    <x v="1255"/>
    <n v="55000"/>
    <n v="2947"/>
    <n v="31"/>
    <x v="1"/>
    <s v="WARRANTY DEED"/>
    <n v="1"/>
    <x v="31"/>
    <x v="1"/>
    <x v="1"/>
    <m/>
    <n v="2514"/>
    <n v="32"/>
    <x v="1"/>
    <x v="0"/>
    <n v="3677"/>
    <m/>
    <m/>
    <m/>
    <m/>
    <s v="FIELDS RICHARD R"/>
    <s v="FIELDS ELLEN"/>
    <s v="3237 N BRAVO DR"/>
    <s v="BEVERLY HILLS FL 34465"/>
  </r>
  <r>
    <x v="4716"/>
    <s v="18E17S320020  02250 0020"/>
    <s v="7492"/>
    <s v="PINE RIDGE UNIT 2"/>
    <s v="0100"/>
    <s v="Single Family Residential"/>
    <s v="17"/>
    <s v="18S"/>
    <s v="18E"/>
    <s v="3.0 TO 5.0 ACRES MED"/>
    <x v="0"/>
    <n v="254795"/>
    <n v="5.85"/>
    <s v="0000"/>
    <n v="4160"/>
    <s v="W"/>
    <x v="187"/>
    <s v="DR"/>
    <m/>
    <s v="BEVERLY HILLS"/>
    <m/>
    <s v="PINE RIDGE UNIT 2 PB 8 PG 37 LOT 2 BLK 225"/>
    <n v="1084483"/>
    <n v="75460"/>
    <n v="1009023"/>
    <n v="634456"/>
    <n v="609456"/>
    <x v="0"/>
    <x v="290"/>
    <n v="33000"/>
    <n v="1128"/>
    <n v="279"/>
    <x v="1"/>
    <s v="WARRANTY DEED"/>
    <n v="2"/>
    <x v="11"/>
    <x v="5"/>
    <x v="5"/>
    <n v="1"/>
    <n v="6384"/>
    <n v="32"/>
    <x v="0"/>
    <x v="0"/>
    <n v="8092"/>
    <m/>
    <m/>
    <m/>
    <m/>
    <s v="DALY EDWARD J"/>
    <s v="DALY ELLEN"/>
    <s v="4160 W BONANZA DR"/>
    <s v="BEVERLY HILLS FL 34465"/>
  </r>
  <r>
    <x v="4717"/>
    <s v="18E17S320020  02250 0090"/>
    <s v="7492"/>
    <s v="PINE RIDGE UNIT 2"/>
    <s v="0000"/>
    <s v="Vacant Residential"/>
    <s v="17"/>
    <s v="18S"/>
    <s v="18E"/>
    <s v="3.0 TO 5.0 ACRES MED"/>
    <x v="1"/>
    <n v="243600"/>
    <n v="5.59"/>
    <s v="0000"/>
    <n v="4024"/>
    <s v="W"/>
    <x v="187"/>
    <s v="DR"/>
    <m/>
    <s v="BEVERLY HILLS"/>
    <m/>
    <s v="PINE RIDGE UNIT 2 PB 8 PG 37 LOT 9 BLK 225"/>
    <n v="72140"/>
    <n v="72140"/>
    <n v="0"/>
    <n v="72140"/>
    <n v="72140"/>
    <x v="1"/>
    <x v="504"/>
    <n v="105000"/>
    <n v="3091"/>
    <n v="877"/>
    <x v="1"/>
    <s v="WARRANTY DEED"/>
    <m/>
    <x v="6"/>
    <x v="2"/>
    <x v="2"/>
    <m/>
    <m/>
    <m/>
    <x v="2"/>
    <x v="1"/>
    <n v="0"/>
    <m/>
    <m/>
    <m/>
    <m/>
    <s v="CASOLA JOSEPH"/>
    <s v="RUCERETO THERESA"/>
    <s v="4750 N PINK POPPY DRIVE"/>
    <s v="BEVERLY HILLS FL 34465"/>
  </r>
  <r>
    <x v="4718"/>
    <s v="18E17S320020  02270 0030"/>
    <s v="7492"/>
    <s v="PINE RIDGE UNIT 2"/>
    <s v="0100"/>
    <s v="Single Family Residential"/>
    <s v="20"/>
    <s v="18S"/>
    <s v="18E"/>
    <s v="3.0 TO 5.0 ACRES MED"/>
    <x v="0"/>
    <n v="219064"/>
    <n v="5.03"/>
    <s v="0000"/>
    <n v="4658"/>
    <s v="W"/>
    <x v="211"/>
    <s v="DR"/>
    <m/>
    <s v="BEVERLY HILLS"/>
    <m/>
    <s v="PINE RIDGE UNIT 2 PB 8 PG 37  LOT 3 BLK 227 LESS E 160 FT"/>
    <n v="308783"/>
    <n v="64870"/>
    <n v="243913"/>
    <n v="308783"/>
    <n v="308783"/>
    <x v="1"/>
    <x v="69"/>
    <n v="234900"/>
    <n v="2520"/>
    <n v="1190"/>
    <x v="0"/>
    <s v="WARRANTY DEED"/>
    <n v="1"/>
    <x v="5"/>
    <x v="1"/>
    <x v="0"/>
    <m/>
    <n v="2132"/>
    <n v="32"/>
    <x v="0"/>
    <x v="0"/>
    <n v="2837"/>
    <m/>
    <m/>
    <m/>
    <m/>
    <s v="PECK DARYL J"/>
    <s v="PECK DENISE L"/>
    <s v="7290 HOSPITAL RD"/>
    <s v="ELKHORN WI 53121"/>
  </r>
  <r>
    <x v="4719"/>
    <s v="18E17S320020  02280 0040"/>
    <s v="7492"/>
    <s v="PINE RIDGE UNIT 2"/>
    <s v="0000"/>
    <s v="Vacant Residential"/>
    <s v="20"/>
    <s v="18S"/>
    <s v="18E"/>
    <s v="3.0 TO 5.0 ACRES MED"/>
    <x v="1"/>
    <n v="239999"/>
    <n v="5.51"/>
    <s v="0000"/>
    <n v="4585"/>
    <s v="W"/>
    <x v="210"/>
    <s v="DR"/>
    <m/>
    <s v="BEVERLY HILLS"/>
    <m/>
    <s v="PINE RIDGE UNIT 2 PB 8 PG 37 LOT 4 BLK 228 "/>
    <n v="71070"/>
    <n v="71070"/>
    <n v="0"/>
    <n v="71070"/>
    <n v="71070"/>
    <x v="1"/>
    <x v="156"/>
    <n v="270000"/>
    <n v="1988"/>
    <n v="1134"/>
    <x v="1"/>
    <s v="WARRANTY DEED"/>
    <m/>
    <x v="6"/>
    <x v="2"/>
    <x v="2"/>
    <m/>
    <m/>
    <m/>
    <x v="2"/>
    <x v="1"/>
    <n v="0"/>
    <m/>
    <m/>
    <m/>
    <m/>
    <s v="WIELAND CHRIS L &amp; CAROL A"/>
    <m/>
    <s v="3305 W VILLANOVA CT"/>
    <s v="BEVERLY HILLS FL 34465"/>
  </r>
  <r>
    <x v="4720"/>
    <s v="18E17S320020  02290 0020"/>
    <s v="7492"/>
    <s v="PINE RIDGE UNIT 2"/>
    <s v="0100"/>
    <s v="Single Family Residential"/>
    <s v="20"/>
    <s v="18S"/>
    <s v="18E"/>
    <s v="3.0 TO 5.0 ACRES MED"/>
    <x v="0"/>
    <n v="242618"/>
    <n v="5.57"/>
    <s v="0000"/>
    <n v="2623"/>
    <s v="N"/>
    <x v="213"/>
    <s v="AVE"/>
    <m/>
    <s v="BEVERLY HILLS"/>
    <m/>
    <s v="PINE RIDGE UNIT 2 PB 8 PG 37 LOT 2 BLK 229"/>
    <n v="340642"/>
    <n v="71850"/>
    <n v="268792"/>
    <n v="155776"/>
    <n v="130776"/>
    <x v="0"/>
    <x v="120"/>
    <n v="365000"/>
    <n v="2516"/>
    <n v="1763"/>
    <x v="0"/>
    <s v="WARRANTY DEED"/>
    <n v="1"/>
    <x v="18"/>
    <x v="1"/>
    <x v="0"/>
    <n v="1"/>
    <n v="2809"/>
    <n v="32"/>
    <x v="0"/>
    <x v="0"/>
    <n v="3701"/>
    <m/>
    <m/>
    <m/>
    <m/>
    <s v="MURRAY JOHN M"/>
    <s v="MURRAY BEVERLY J"/>
    <s v="2623 N HORSEBACK AVE"/>
    <s v="BEVERLY HILLS FL 34465"/>
  </r>
  <r>
    <x v="4721"/>
    <s v="18E17S320020  02300 0010"/>
    <s v="7492"/>
    <s v="PINE RIDGE UNIT 2"/>
    <s v="0100"/>
    <s v="Single Family Residential"/>
    <s v="17"/>
    <s v="18S"/>
    <s v="18E"/>
    <s v="3.0 TO 5.0 ACRES MED"/>
    <x v="0"/>
    <n v="242531"/>
    <n v="5.57"/>
    <s v="0000"/>
    <n v="4084"/>
    <s v="W"/>
    <x v="214"/>
    <s v="LN"/>
    <m/>
    <s v="BEVERLY HILLS"/>
    <m/>
    <s v="PINE RIDGE UNIT 2 PB 8 PG 37 LOT 1 BLK 230"/>
    <n v="369275"/>
    <n v="71820"/>
    <n v="297455"/>
    <n v="275630"/>
    <n v="250630"/>
    <x v="0"/>
    <x v="1379"/>
    <n v="260000"/>
    <n v="2953"/>
    <n v="2339"/>
    <x v="0"/>
    <s v="WARRANTY DEED"/>
    <n v="1"/>
    <x v="26"/>
    <x v="1"/>
    <x v="1"/>
    <m/>
    <n v="2983"/>
    <n v="32"/>
    <x v="0"/>
    <x v="0"/>
    <n v="4937"/>
    <m/>
    <m/>
    <m/>
    <m/>
    <s v="MALKIN ADAM"/>
    <s v="MALKIN LAURIE"/>
    <s v="4084 W BANJO LN"/>
    <s v="BEVERLY HILLS FL 34465"/>
  </r>
  <r>
    <x v="4722"/>
    <s v="18E17S320020  02180 0070"/>
    <s v="7492"/>
    <s v="PINE RIDGE UNIT 2"/>
    <s v="0100"/>
    <s v="Single Family Residential"/>
    <s v="17"/>
    <s v="18S"/>
    <s v="18E"/>
    <s v="3.0 TO 5.0 ACRES MED"/>
    <x v="0"/>
    <n v="243280"/>
    <n v="5.58"/>
    <s v="0000"/>
    <n v="4563"/>
    <s v="W"/>
    <x v="187"/>
    <s v="DR"/>
    <m/>
    <s v="BEVERLY HILLS"/>
    <m/>
    <s v="PINE RIDGE UNIT 2 PB 8 PG 37 LOT 7 BLK 218"/>
    <n v="412750"/>
    <n v="72050"/>
    <n v="340700"/>
    <n v="303654"/>
    <n v="278654"/>
    <x v="0"/>
    <x v="682"/>
    <n v="35000"/>
    <n v="1186"/>
    <n v="1409"/>
    <x v="1"/>
    <s v="WARRANTY DEED"/>
    <n v="2"/>
    <x v="18"/>
    <x v="5"/>
    <x v="1"/>
    <m/>
    <n v="4134"/>
    <n v="32"/>
    <x v="0"/>
    <x v="0"/>
    <n v="5634"/>
    <m/>
    <m/>
    <m/>
    <m/>
    <s v="KNOLL ROBERT W"/>
    <s v="KNOLL CHERYL L"/>
    <s v="4563 W BONANZA DR"/>
    <s v="BEVERLY HILLS FL 34465"/>
  </r>
  <r>
    <x v="4723"/>
    <s v="18E17S320020  02200 0030"/>
    <s v="7492"/>
    <s v="PINE RIDGE UNIT 2"/>
    <s v="0100"/>
    <s v="Single Family Residential"/>
    <s v="17"/>
    <s v="18S"/>
    <s v="18E"/>
    <s v="3.0 TO 5.0 ACRES MED"/>
    <x v="0"/>
    <n v="121500"/>
    <n v="2.79"/>
    <s v="0000"/>
    <n v="4373"/>
    <s v="W"/>
    <x v="65"/>
    <s v="BLVD"/>
    <m/>
    <s v="BEVERLY HILLS"/>
    <m/>
    <s v="PINE RIDGE UNIT 2 PB 8 PG 37 LOT 3 BLK 220"/>
    <n v="185721"/>
    <n v="28450"/>
    <n v="157271"/>
    <n v="143924"/>
    <n v="118924"/>
    <x v="0"/>
    <x v="327"/>
    <n v="140000"/>
    <n v="2588"/>
    <n v="801"/>
    <x v="0"/>
    <s v="WARRANTY DEED"/>
    <n v="1"/>
    <x v="14"/>
    <x v="1"/>
    <x v="0"/>
    <m/>
    <n v="1812"/>
    <n v="32"/>
    <x v="1"/>
    <x v="0"/>
    <n v="2520"/>
    <m/>
    <m/>
    <m/>
    <m/>
    <s v="PEREZ FRANCES A"/>
    <s v="FRANCES A PEREZ INTER VIVOS TRUST OF"/>
    <s v="4373 W MUSTANG BLVD"/>
    <s v="BEVERLY HILLS FL 34465"/>
  </r>
  <r>
    <x v="4724"/>
    <s v="18E17S320020  02200 0040"/>
    <s v="7492"/>
    <s v="PINE RIDGE UNIT 2"/>
    <s v="0100"/>
    <s v="Single Family Residential"/>
    <s v="17"/>
    <s v="18S"/>
    <s v="18E"/>
    <s v="3.0 TO 5.0 ACRES MED"/>
    <x v="0"/>
    <n v="121365"/>
    <n v="2.79"/>
    <s v="0000"/>
    <n v="4409"/>
    <s v="W"/>
    <x v="215"/>
    <s v="LN"/>
    <m/>
    <s v="BEVERLY HILLS"/>
    <m/>
    <s v="PINE RIDGE UNIT 2 PB 8 PG 37 LOT 4 BLK 220"/>
    <n v="291987"/>
    <n v="28420"/>
    <n v="263567"/>
    <n v="270980"/>
    <n v="245980"/>
    <x v="0"/>
    <x v="889"/>
    <n v="26000"/>
    <n v="2450"/>
    <n v="609"/>
    <x v="1"/>
    <s v="WARRANTY DEED"/>
    <n v="1"/>
    <x v="28"/>
    <x v="1"/>
    <x v="0"/>
    <m/>
    <n v="2285"/>
    <n v="32"/>
    <x v="0"/>
    <x v="0"/>
    <n v="3745"/>
    <m/>
    <m/>
    <m/>
    <m/>
    <s v="SPIDDLE BRIAN"/>
    <s v="SPIDDLE SHEILA"/>
    <s v="4409 W CHINOOK LN"/>
    <s v="BEVERLY HILLS FL 34465 4453"/>
  </r>
  <r>
    <x v="4725"/>
    <s v="18E17S320020  02210 0020"/>
    <s v="7492"/>
    <s v="PINE RIDGE UNIT 2"/>
    <s v="0000"/>
    <s v="Vacant Residential"/>
    <s v="17"/>
    <s v="18S"/>
    <s v="18E"/>
    <s v="3.0 TO 5.0 ACRES MED"/>
    <x v="1"/>
    <n v="239999"/>
    <n v="5.51"/>
    <s v="0000"/>
    <n v="4564"/>
    <s v="W"/>
    <x v="187"/>
    <s v="DR"/>
    <m/>
    <s v="BEVERLY HILLS"/>
    <m/>
    <s v="PINE RIDGE UNIT 2 PB 8 PG 37 LOT 2 BLK 221"/>
    <n v="71070"/>
    <n v="71070"/>
    <n v="0"/>
    <n v="71070"/>
    <n v="71070"/>
    <x v="1"/>
    <x v="322"/>
    <n v="129900"/>
    <n v="1746"/>
    <n v="200"/>
    <x v="1"/>
    <s v="WARRANTY DEED"/>
    <m/>
    <x v="6"/>
    <x v="2"/>
    <x v="2"/>
    <m/>
    <m/>
    <m/>
    <x v="2"/>
    <x v="1"/>
    <n v="0"/>
    <m/>
    <m/>
    <m/>
    <m/>
    <s v="G AND L OF MONTAUK LLC"/>
    <m/>
    <s v="34 MADISON HILL DR"/>
    <s v="MONTAUK NY 11954"/>
  </r>
  <r>
    <x v="4726"/>
    <s v="18E17S320020  02220 0010"/>
    <s v="7492"/>
    <s v="PINE RIDGE UNIT 2"/>
    <s v="0100"/>
    <s v="Single Family Residential"/>
    <s v="17"/>
    <s v="18S"/>
    <s v="18E"/>
    <s v="3.0 TO 5.0 ACRES MED"/>
    <x v="0"/>
    <n v="308196"/>
    <n v="7.08"/>
    <s v="0000"/>
    <n v="3329"/>
    <s v="N"/>
    <x v="212"/>
    <s v="DR"/>
    <m/>
    <s v="BEVERLY HILLS"/>
    <m/>
    <s v="PINE RIDGE UNIT 2 PB 8 PG 37 LOT 1 BLK 222"/>
    <n v="396992"/>
    <n v="91270"/>
    <n v="305722"/>
    <n v="396992"/>
    <n v="371992"/>
    <x v="0"/>
    <x v="230"/>
    <n v="505000"/>
    <n v="2965"/>
    <n v="1984"/>
    <x v="0"/>
    <s v="WARRANTY DEED"/>
    <n v="1"/>
    <x v="23"/>
    <x v="1"/>
    <x v="1"/>
    <m/>
    <n v="2871"/>
    <n v="32"/>
    <x v="0"/>
    <x v="0"/>
    <n v="4230"/>
    <m/>
    <m/>
    <m/>
    <m/>
    <s v="QUINN THOMAS M"/>
    <s v="QUINN MARY C"/>
    <s v="3329 N BRAVO DR"/>
    <s v="BEVERLY HILLS FL 34465 2341"/>
  </r>
  <r>
    <x v="4727"/>
    <s v="18E17S320020  02240 0010"/>
    <s v="7492"/>
    <s v="PINE RIDGE UNIT 2"/>
    <s v="0100"/>
    <s v="Single Family Residential"/>
    <s v="17"/>
    <s v="18S"/>
    <s v="18E"/>
    <s v="3.0 TO 5.0 ACRES MED"/>
    <x v="0"/>
    <n v="138883"/>
    <n v="3.19"/>
    <s v="0000"/>
    <n v="4348"/>
    <s v="W"/>
    <x v="187"/>
    <s v="DR"/>
    <m/>
    <s v="BEVERLY HILLS"/>
    <m/>
    <s v="PINE RIDGE UNIT 2 PB 8 PG 37 LOT 1 BLK 224"/>
    <n v="405986"/>
    <n v="32520"/>
    <n v="373466"/>
    <n v="378945"/>
    <n v="353945"/>
    <x v="0"/>
    <x v="275"/>
    <n v="95000"/>
    <n v="1745"/>
    <n v="2235"/>
    <x v="1"/>
    <s v="WARRANTY DEED"/>
    <n v="1"/>
    <x v="0"/>
    <x v="0"/>
    <x v="1"/>
    <n v="1"/>
    <n v="3230"/>
    <n v="32"/>
    <x v="0"/>
    <x v="0"/>
    <n v="4297"/>
    <m/>
    <m/>
    <m/>
    <m/>
    <s v="WORKMAN RICHARD A"/>
    <s v="WORKMAN SANDRA L"/>
    <s v="4348 W BONANZA DR"/>
    <s v="BEVERLY HILLS FL 34465 4473"/>
  </r>
  <r>
    <x v="4728"/>
    <s v="18E17S320020  02240 0050"/>
    <s v="7492"/>
    <s v="PINE RIDGE UNIT 2"/>
    <s v="0100"/>
    <s v="Single Family Residential"/>
    <s v="17"/>
    <s v="18S"/>
    <s v="18E"/>
    <s v="3.0 TO 5.0 ACRES MED"/>
    <x v="0"/>
    <n v="137433"/>
    <n v="3.16"/>
    <s v="0000"/>
    <n v="4392"/>
    <s v="W"/>
    <x v="65"/>
    <s v="BLVD"/>
    <m/>
    <s v="BEVERLY HILLS"/>
    <m/>
    <s v="PINE RIDGE UNIT 2 PB 8 PG 37 LOT 5 BLK 224"/>
    <n v="299536"/>
    <n v="32180"/>
    <n v="267356"/>
    <n v="232036"/>
    <n v="206536"/>
    <x v="0"/>
    <x v="221"/>
    <n v="28800"/>
    <n v="1183"/>
    <n v="1157"/>
    <x v="1"/>
    <s v="FROM DEVELOPERS"/>
    <n v="1"/>
    <x v="18"/>
    <x v="1"/>
    <x v="0"/>
    <m/>
    <n v="3146"/>
    <n v="32"/>
    <x v="0"/>
    <x v="0"/>
    <n v="3964"/>
    <m/>
    <m/>
    <m/>
    <m/>
    <s v="ESPINOZA LUIS J"/>
    <s v="ESPINOZA FAMILY TRUST DATED"/>
    <s v="4392 W  MUSTANG BLVD"/>
    <s v="BEVERLY HILLS FL 34465"/>
  </r>
  <r>
    <x v="4729"/>
    <s v="18E17S320020  02240 0060"/>
    <s v="7492"/>
    <s v="PINE RIDGE UNIT 2"/>
    <s v="0000"/>
    <s v="Vacant Residential"/>
    <s v="17"/>
    <s v="18S"/>
    <s v="18E"/>
    <s v="3.0 TO 5.0 ACRES MED"/>
    <x v="1"/>
    <n v="124638"/>
    <n v="2.86"/>
    <s v="0000"/>
    <n v="4402"/>
    <s v="W"/>
    <x v="65"/>
    <s v="BLVD"/>
    <m/>
    <s v="BEVERLY HILLS"/>
    <m/>
    <s v="PINE RIDGE UNIT 2 PB 8 PG 37 LOT 6 BLK 224"/>
    <n v="29190"/>
    <n v="29190"/>
    <n v="0"/>
    <n v="29190"/>
    <n v="29190"/>
    <x v="1"/>
    <x v="529"/>
    <n v="45000"/>
    <n v="2990"/>
    <n v="666"/>
    <x v="1"/>
    <s v="WARRANTY DEED"/>
    <m/>
    <x v="6"/>
    <x v="2"/>
    <x v="2"/>
    <m/>
    <m/>
    <m/>
    <x v="2"/>
    <x v="1"/>
    <n v="0"/>
    <m/>
    <m/>
    <m/>
    <m/>
    <s v="EVOCK BRACKEN J"/>
    <s v="EVOCK DARLA S"/>
    <s v="4402 W MUSTANG BLVD"/>
    <s v="BEVERLY HILLS FL 34465"/>
  </r>
  <r>
    <x v="4730"/>
    <s v="18E17S320020  02240 0080"/>
    <s v="7492"/>
    <s v="PINE RIDGE UNIT 2"/>
    <s v="0000"/>
    <s v="Vacant Residential"/>
    <s v="17"/>
    <s v="18S"/>
    <s v="18E"/>
    <s v="3.0 TO 5.0 ACRES MED"/>
    <x v="1"/>
    <n v="121642"/>
    <n v="2.79"/>
    <s v="0000"/>
    <n v="4426"/>
    <s v="W"/>
    <x v="65"/>
    <s v="BLVD"/>
    <m/>
    <s v="BEVERLY HILLS"/>
    <m/>
    <s v="PINE RIDGE UNIT 2 PB 8 PG 37 LOT 8 BLK 224 "/>
    <n v="28480"/>
    <n v="28480"/>
    <n v="0"/>
    <n v="28480"/>
    <n v="28480"/>
    <x v="1"/>
    <x v="85"/>
    <n v="80000"/>
    <n v="1780"/>
    <n v="420"/>
    <x v="1"/>
    <s v="WARRANTY DEED"/>
    <m/>
    <x v="6"/>
    <x v="2"/>
    <x v="2"/>
    <m/>
    <m/>
    <m/>
    <x v="2"/>
    <x v="1"/>
    <n v="0"/>
    <m/>
    <m/>
    <m/>
    <m/>
    <s v="VARGHESE THOMAS &amp; ROSAMMA"/>
    <m/>
    <s v="131 SUFFOLK AVE"/>
    <s v="STATEN ISLAND NY 10314"/>
  </r>
  <r>
    <x v="4731"/>
    <s v="18E17S320020  02250 0080"/>
    <s v="7492"/>
    <s v="PINE RIDGE UNIT 2"/>
    <s v="0100"/>
    <s v="Single Family Residential"/>
    <s v="17"/>
    <s v="18S"/>
    <s v="18E"/>
    <s v="3.0 TO 5.0 ACRES MED"/>
    <x v="0"/>
    <n v="243487"/>
    <n v="5.59"/>
    <s v="0000"/>
    <n v="4042"/>
    <s v="W"/>
    <x v="187"/>
    <s v="DR"/>
    <m/>
    <s v="BEVERLY HILLS"/>
    <m/>
    <s v="PINE RIDGE UNIT 2 PB 8 PG 37 LOT 8 BLK 225"/>
    <n v="291830"/>
    <n v="72110"/>
    <n v="219720"/>
    <n v="246733"/>
    <n v="221733"/>
    <x v="0"/>
    <x v="1377"/>
    <n v="235000"/>
    <n v="2736"/>
    <n v="789"/>
    <x v="0"/>
    <s v="WARRANTY DEED"/>
    <n v="1"/>
    <x v="11"/>
    <x v="1"/>
    <x v="0"/>
    <m/>
    <n v="2331"/>
    <n v="32"/>
    <x v="0"/>
    <x v="0"/>
    <n v="3611"/>
    <m/>
    <m/>
    <m/>
    <m/>
    <s v="UNDERWOOD CHRIS"/>
    <s v="UNDERWOOD KESHA"/>
    <s v="4042 W BONANZA DR"/>
    <s v="BEVERLY HILLS FL 34465"/>
  </r>
  <r>
    <x v="4732"/>
    <s v="18E17S320020  02250 0130"/>
    <s v="7492"/>
    <s v="PINE RIDGE UNIT 2"/>
    <s v="0000"/>
    <s v="Vacant Residential"/>
    <s v="17"/>
    <s v="18S"/>
    <s v="18E"/>
    <s v="3.0 TO 5.0 ACRES MED"/>
    <x v="1"/>
    <n v="250919"/>
    <n v="5.76"/>
    <s v="0000"/>
    <n v="4087"/>
    <s v="W"/>
    <x v="211"/>
    <s v="DR"/>
    <m/>
    <s v="BEVERLY HILLS"/>
    <m/>
    <s v="PINE RIDGE UNIT 2 PB 8 PG 37 LOT 13 BLK 225"/>
    <n v="74310"/>
    <n v="74310"/>
    <n v="0"/>
    <n v="74310"/>
    <n v="74310"/>
    <x v="1"/>
    <x v="1002"/>
    <n v="20000"/>
    <n v="3091"/>
    <n v="840"/>
    <x v="1"/>
    <s v="WARRANTY DEED"/>
    <m/>
    <x v="6"/>
    <x v="2"/>
    <x v="2"/>
    <m/>
    <m/>
    <m/>
    <x v="2"/>
    <x v="1"/>
    <n v="0"/>
    <m/>
    <m/>
    <m/>
    <m/>
    <s v="DOUGLAS DAVID R"/>
    <m/>
    <s v="4271 N LINCOLN AVE"/>
    <s v="BEVERLY HILLS FL 34465"/>
  </r>
  <r>
    <x v="4733"/>
    <s v="18E17S320020  02250 0160"/>
    <s v="7492"/>
    <s v="PINE RIDGE UNIT 2"/>
    <s v="0100"/>
    <s v="Single Family Residential"/>
    <s v="20"/>
    <s v="18S"/>
    <s v="18E"/>
    <s v="3.0 TO 5.0 ACRES MED"/>
    <x v="0"/>
    <n v="254491"/>
    <n v="5.84"/>
    <s v="0000"/>
    <n v="4331"/>
    <s v="W"/>
    <x v="211"/>
    <s v="DR"/>
    <m/>
    <s v="BEVERLY HILLS"/>
    <m/>
    <s v="PINE RIDGE UNIT 2 PB 8 PG 37 LOT 16 BLK 225"/>
    <n v="253184"/>
    <n v="75370"/>
    <n v="177814"/>
    <n v="213505"/>
    <n v="188505"/>
    <x v="0"/>
    <x v="806"/>
    <n v="210000"/>
    <n v="2570"/>
    <n v="1959"/>
    <x v="0"/>
    <s v="WARRANTY DEED"/>
    <n v="1"/>
    <x v="10"/>
    <x v="1"/>
    <x v="0"/>
    <m/>
    <n v="1755"/>
    <n v="32"/>
    <x v="0"/>
    <x v="0"/>
    <n v="2482"/>
    <m/>
    <m/>
    <m/>
    <m/>
    <s v="MCCULLOCH ROBERT SCOTT"/>
    <s v="MCCULLOCH MARY"/>
    <s v="4331 W HACIENDA DR"/>
    <s v="BEVERLY HILLS FL 34465 8411"/>
  </r>
  <r>
    <x v="4734"/>
    <s v="18E17S320020  02270 0010"/>
    <s v="7492"/>
    <s v="PINE RIDGE UNIT 2"/>
    <s v="0000"/>
    <s v="Vacant Residential"/>
    <s v="20"/>
    <s v="18S"/>
    <s v="18E"/>
    <s v="3.0 TO 5.0 ACRES MED"/>
    <x v="1"/>
    <n v="246428"/>
    <n v="5.66"/>
    <s v="0000"/>
    <n v="4802"/>
    <s v="W"/>
    <x v="211"/>
    <s v="DR"/>
    <m/>
    <s v="BEVERLY HILLS"/>
    <m/>
    <s v="PINE RIDGE UNIT 2 PB 8 PG 37 LOT 1 BLK 227"/>
    <n v="72980"/>
    <n v="72980"/>
    <n v="0"/>
    <n v="72980"/>
    <n v="72980"/>
    <x v="1"/>
    <x v="497"/>
    <n v="150000"/>
    <n v="2213"/>
    <n v="819"/>
    <x v="1"/>
    <s v="WARRANTY DEED"/>
    <m/>
    <x v="6"/>
    <x v="2"/>
    <x v="2"/>
    <m/>
    <m/>
    <m/>
    <x v="2"/>
    <x v="1"/>
    <n v="0"/>
    <m/>
    <m/>
    <m/>
    <m/>
    <s v="GONDA LESLIE R"/>
    <s v="GONDA KATHLEEN A"/>
    <s v="4969 BARN FIELD DR"/>
    <s v="KESWICK VA 22947"/>
  </r>
  <r>
    <x v="4735"/>
    <s v="18E17S320020  02270 0060"/>
    <s v="7492"/>
    <s v="PINE RIDGE UNIT 2"/>
    <s v="0100"/>
    <s v="Single Family Residential"/>
    <s v="20"/>
    <s v="18S"/>
    <s v="18E"/>
    <s v="3.0 TO 5.0 ACRES MED"/>
    <x v="0"/>
    <n v="276529"/>
    <n v="6.35"/>
    <s v="0000"/>
    <n v="4440"/>
    <s v="W"/>
    <x v="211"/>
    <s v="DR"/>
    <m/>
    <s v="BEVERLY HILLS"/>
    <m/>
    <s v="PINE RIDGE UNIT 2 PB 8 PG 37 LOT 6 BLK 227"/>
    <n v="321764"/>
    <n v="81890"/>
    <n v="239874"/>
    <n v="239155"/>
    <n v="214155"/>
    <x v="0"/>
    <x v="88"/>
    <n v="29000"/>
    <n v="1254"/>
    <n v="1147"/>
    <x v="1"/>
    <s v="WARRANTY DEED"/>
    <n v="1"/>
    <x v="5"/>
    <x v="0"/>
    <x v="1"/>
    <m/>
    <n v="2771"/>
    <n v="32"/>
    <x v="0"/>
    <x v="0"/>
    <n v="3610"/>
    <m/>
    <m/>
    <m/>
    <m/>
    <s v="YOUNGHOUSE ROBERT H JR"/>
    <s v="YOUNGHOUSE KAREN A"/>
    <s v="4440 W HACIENDA DR"/>
    <s v="BEVERLY HILLS FL 34465"/>
  </r>
  <r>
    <x v="4736"/>
    <s v="18E17S320020  02300 0020"/>
    <s v="7492"/>
    <s v="PINE RIDGE UNIT 2"/>
    <s v="0000"/>
    <s v="Vacant Residential"/>
    <s v="20"/>
    <s v="18S"/>
    <s v="18E"/>
    <s v="3.0 TO 5.0 ACRES MED"/>
    <x v="1"/>
    <n v="240249"/>
    <n v="5.52"/>
    <s v="0000"/>
    <n v="4136"/>
    <s v="W"/>
    <x v="211"/>
    <s v="DR"/>
    <m/>
    <s v="BEVERLY HILLS"/>
    <m/>
    <s v="PINE RIDGE UNIT 2 PB 8 PG 37 LOT 2 BLK 230"/>
    <n v="71150"/>
    <n v="71150"/>
    <n v="0"/>
    <n v="71150"/>
    <n v="71150"/>
    <x v="1"/>
    <x v="1070"/>
    <n v="44000"/>
    <n v="1401"/>
    <n v="754"/>
    <x v="1"/>
    <s v="WARRANTY DEED"/>
    <m/>
    <x v="6"/>
    <x v="2"/>
    <x v="2"/>
    <m/>
    <m/>
    <m/>
    <x v="2"/>
    <x v="1"/>
    <n v="0"/>
    <m/>
    <m/>
    <m/>
    <m/>
    <s v="RO JAE HONG &amp; YOUNG SOOK"/>
    <m/>
    <s v="2540 FAIRWAY ISLAND DR"/>
    <s v="WELLINGTON FL 33414"/>
  </r>
  <r>
    <x v="4737"/>
    <s v="18E17S320020  02310 0030"/>
    <s v="7492"/>
    <s v="PINE RIDGE UNIT 2"/>
    <s v="0100"/>
    <s v="Single Family Residential"/>
    <s v="17"/>
    <s v="18S"/>
    <s v="18E"/>
    <s v="3.0 TO 5.0 ACRES MED"/>
    <x v="0"/>
    <n v="261792"/>
    <n v="6.01"/>
    <s v="0000"/>
    <n v="4059"/>
    <s v="W"/>
    <x v="187"/>
    <s v="DR"/>
    <m/>
    <s v="BEVERLY HILLS"/>
    <m/>
    <s v="PINE RIDGE UNIT 2 PB 8 PG 37 LOT 3 BLK 231"/>
    <n v="427647"/>
    <n v="77530"/>
    <n v="350117"/>
    <n v="319705"/>
    <n v="294705"/>
    <x v="0"/>
    <x v="136"/>
    <n v="35300"/>
    <n v="1103"/>
    <n v="1344"/>
    <x v="1"/>
    <s v="WARRANTY DEED"/>
    <n v="1"/>
    <x v="23"/>
    <x v="0"/>
    <x v="4"/>
    <n v="1"/>
    <n v="3571"/>
    <n v="32"/>
    <x v="0"/>
    <x v="0"/>
    <n v="5123"/>
    <m/>
    <m/>
    <m/>
    <m/>
    <s v="PURUGULLA MURAHARI R"/>
    <s v="PURUGULLA LEELA"/>
    <s v="4059 W BONANZA DR"/>
    <s v="BEVERLY HILLS FL 34465"/>
  </r>
  <r>
    <x v="4738"/>
    <s v="18E17S320020  02310 0050"/>
    <s v="7492"/>
    <s v="PINE RIDGE UNIT 2"/>
    <s v="0000"/>
    <s v="Vacant Residential"/>
    <s v="17"/>
    <s v="18S"/>
    <s v="18E"/>
    <s v="3.0 TO 5.0 ACRES MED"/>
    <x v="1"/>
    <n v="269928"/>
    <n v="6.2"/>
    <s v="0000"/>
    <n v="4147"/>
    <s v="W"/>
    <x v="214"/>
    <s v="LN"/>
    <m/>
    <s v="BEVERLY HILLS"/>
    <m/>
    <s v="PINE RIDGE UNIT 2 PB 8 PG 37 LOT 5 BLK 231"/>
    <n v="79940"/>
    <n v="79940"/>
    <n v="0"/>
    <n v="79940"/>
    <n v="79940"/>
    <x v="1"/>
    <x v="23"/>
    <m/>
    <m/>
    <m/>
    <x v="2"/>
    <m/>
    <m/>
    <x v="6"/>
    <x v="2"/>
    <x v="2"/>
    <m/>
    <m/>
    <m/>
    <x v="2"/>
    <x v="1"/>
    <n v="0"/>
    <m/>
    <m/>
    <m/>
    <m/>
    <s v="DECKX KAREL L M &amp; MARIA E A"/>
    <m/>
    <s v="BROECHEMLEI 56"/>
    <s v=" 2520 BELGIUM"/>
  </r>
  <r>
    <x v="4739"/>
    <s v="18E17S320020  02320 0050"/>
    <s v="7492"/>
    <s v="PINE RIDGE UNIT 2"/>
    <s v="0000"/>
    <s v="Vacant Residential"/>
    <s v="17"/>
    <s v="18S"/>
    <s v="18E"/>
    <s v="3.0 TO 5.0 ACRES MED"/>
    <x v="1"/>
    <n v="247322"/>
    <n v="5.68"/>
    <s v="0000"/>
    <n v="4157"/>
    <s v="W"/>
    <x v="187"/>
    <s v="DR"/>
    <m/>
    <s v="BEVERLY HILLS"/>
    <m/>
    <s v="PINE RIDGE UNIT 2 PB 8 PG 37 LOT 5 BLK 232 "/>
    <n v="73240"/>
    <n v="73240"/>
    <n v="0"/>
    <n v="73240"/>
    <n v="73240"/>
    <x v="1"/>
    <x v="838"/>
    <n v="35000"/>
    <n v="1227"/>
    <n v="2216"/>
    <x v="1"/>
    <s v="WARRANTY DEED"/>
    <m/>
    <x v="6"/>
    <x v="2"/>
    <x v="2"/>
    <m/>
    <m/>
    <m/>
    <x v="2"/>
    <x v="1"/>
    <n v="0"/>
    <m/>
    <m/>
    <m/>
    <m/>
    <s v="RHODEN RALPH C &amp; DAWN E"/>
    <m/>
    <s v="3017 SHEPPARDS CROOK CT"/>
    <s v="HOLIDAY FL 34691"/>
  </r>
  <r>
    <x v="4740"/>
    <s v="18E17S320020  02170 0080"/>
    <s v="7492"/>
    <s v="PINE RIDGE UNIT 2"/>
    <s v="0100"/>
    <s v="Single Family Residential"/>
    <s v="17"/>
    <s v="18S"/>
    <s v="18E"/>
    <s v="3.0 TO 5.0 ACRES MED"/>
    <x v="0"/>
    <n v="309686"/>
    <n v="7.11"/>
    <s v="0000"/>
    <n v="3274"/>
    <s v="N"/>
    <x v="212"/>
    <s v="DR"/>
    <m/>
    <s v="BEVERLY HILLS"/>
    <m/>
    <s v="PINE RIDGE UNIT 2 PB 8 PG 37 LOT 8 BLK 217"/>
    <n v="369227"/>
    <n v="91710"/>
    <n v="277517"/>
    <n v="345455"/>
    <n v="320455"/>
    <x v="0"/>
    <x v="1380"/>
    <n v="85000"/>
    <n v="2657"/>
    <n v="146"/>
    <x v="1"/>
    <s v="WARRANTY DEED"/>
    <n v="1"/>
    <x v="17"/>
    <x v="1"/>
    <x v="0"/>
    <m/>
    <n v="2490"/>
    <n v="32"/>
    <x v="1"/>
    <x v="0"/>
    <n v="3586"/>
    <m/>
    <m/>
    <m/>
    <m/>
    <s v="ARMATO ANTHONY M"/>
    <s v="ARMATO KELLI A"/>
    <s v="3274 N BRAVO DR"/>
    <s v="BEVERLY HILLS FL 34465"/>
  </r>
  <r>
    <x v="4741"/>
    <s v="18E17S320020  02180 0030"/>
    <s v="7492"/>
    <s v="PINE RIDGE UNIT 2"/>
    <s v="0100"/>
    <s v="Single Family Residential"/>
    <s v="17"/>
    <s v="18S"/>
    <s v="18E"/>
    <s v="3.0 TO 5.0 ACRES MED"/>
    <x v="0"/>
    <n v="247069"/>
    <n v="5.67"/>
    <s v="0000"/>
    <n v="4833"/>
    <s v="W"/>
    <x v="187"/>
    <s v="DR"/>
    <m/>
    <s v="BEVERLY HILLS"/>
    <m/>
    <s v="PINE RIDGE UNIT 2 PB 8 PG 37 LOT 3 BLK 218"/>
    <n v="363430"/>
    <n v="73170"/>
    <n v="290260"/>
    <n v="292895"/>
    <n v="267895"/>
    <x v="0"/>
    <x v="1026"/>
    <n v="36000"/>
    <n v="1275"/>
    <n v="1408"/>
    <x v="1"/>
    <s v="WARRANTY DEED"/>
    <n v="1"/>
    <x v="5"/>
    <x v="1"/>
    <x v="1"/>
    <m/>
    <n v="2927"/>
    <n v="32"/>
    <x v="0"/>
    <x v="0"/>
    <n v="4318"/>
    <m/>
    <m/>
    <m/>
    <m/>
    <s v="SOYK PAUL"/>
    <s v="SOYK CHRISTINE L"/>
    <s v="4833 W BONANZA DR"/>
    <s v="BEVERLY HILLS FL 34465"/>
  </r>
  <r>
    <x v="4742"/>
    <s v="18E17S320020  02210 0040"/>
    <s v="7492"/>
    <s v="PINE RIDGE UNIT 2"/>
    <s v="0100"/>
    <s v="Single Family Residential"/>
    <s v="17"/>
    <s v="18S"/>
    <s v="18E"/>
    <s v="3.0 TO 5.0 ACRES MED"/>
    <x v="0"/>
    <n v="239999"/>
    <n v="5.51"/>
    <s v="0000"/>
    <n v="4521"/>
    <s v="W"/>
    <x v="215"/>
    <s v="LN"/>
    <m/>
    <s v="BEVERLY HILLS"/>
    <m/>
    <s v="PINE RIDGE UNIT 2 PB 8 PG 37 LOT 4 BLK 221"/>
    <n v="497750"/>
    <n v="71070"/>
    <n v="426680"/>
    <n v="387074"/>
    <n v="362074"/>
    <x v="0"/>
    <x v="258"/>
    <n v="50000"/>
    <n v="1488"/>
    <n v="2463"/>
    <x v="1"/>
    <s v="WARRANTY DEED"/>
    <n v="1"/>
    <x v="15"/>
    <x v="4"/>
    <x v="4"/>
    <m/>
    <n v="4313"/>
    <n v="32"/>
    <x v="0"/>
    <x v="0"/>
    <n v="6633"/>
    <m/>
    <m/>
    <m/>
    <m/>
    <s v="SPERANDEO MARINO P"/>
    <s v="SPERANDEO DEBORAH"/>
    <s v="4521 W CHINOOK LN"/>
    <s v="BEVERLY HILLS FL 34465"/>
  </r>
  <r>
    <x v="4743"/>
    <s v="18E17S320020  02210 0060"/>
    <s v="7492"/>
    <s v="PINE RIDGE UNIT 2"/>
    <s v="0100"/>
    <s v="Single Family Residential"/>
    <s v="17"/>
    <s v="18S"/>
    <s v="18E"/>
    <s v="3.0 TO 5.0 ACRES MED"/>
    <x v="0"/>
    <n v="257865"/>
    <n v="5.92"/>
    <s v="0000"/>
    <n v="3673"/>
    <s v="N"/>
    <x v="212"/>
    <s v="DR"/>
    <m/>
    <s v="BEVERLY HILLS"/>
    <m/>
    <s v="PINE RIDGE UNIT 2 PB 8 PG 37 LOT 6 BLK 221"/>
    <n v="370947"/>
    <n v="76370"/>
    <n v="294577"/>
    <n v="255232"/>
    <n v="230232"/>
    <x v="0"/>
    <x v="50"/>
    <n v="37000"/>
    <n v="1349"/>
    <n v="412"/>
    <x v="1"/>
    <s v="WARRANTY DEED"/>
    <n v="1"/>
    <x v="5"/>
    <x v="1"/>
    <x v="1"/>
    <m/>
    <n v="3313"/>
    <n v="46"/>
    <x v="0"/>
    <x v="0"/>
    <n v="4595"/>
    <m/>
    <m/>
    <m/>
    <m/>
    <s v="FAHERTY JOSEPH W"/>
    <s v="FAHERTY WALTRAUT"/>
    <s v="3673 N BRAVO DR"/>
    <s v="BEVERLY HILLS FL 34465"/>
  </r>
  <r>
    <x v="4744"/>
    <s v="18E17S320020  02230 0030"/>
    <s v="7492"/>
    <s v="PINE RIDGE UNIT 2"/>
    <s v="0100"/>
    <s v="Single Family Residential"/>
    <s v="17"/>
    <s v="18S"/>
    <s v="18E"/>
    <s v="3.0 TO 5.0 ACRES MED"/>
    <x v="0"/>
    <n v="132649"/>
    <n v="3.05"/>
    <s v="0000"/>
    <n v="4453"/>
    <s v="W"/>
    <x v="216"/>
    <s v="CT"/>
    <m/>
    <s v="BEVERLY HILLS"/>
    <m/>
    <s v="PINE RIDGE UNIT 2 PB 8 PG 37 LOT 3 BLK 223"/>
    <n v="31060"/>
    <n v="31060"/>
    <n v="0"/>
    <n v="31060"/>
    <n v="31060"/>
    <x v="0"/>
    <x v="1261"/>
    <n v="43000"/>
    <n v="2748"/>
    <n v="791"/>
    <x v="1"/>
    <s v="WARRANTY DEED"/>
    <n v="1"/>
    <x v="31"/>
    <x v="1"/>
    <x v="0"/>
    <m/>
    <n v="2328"/>
    <n v="32"/>
    <x v="0"/>
    <x v="0"/>
    <n v="3440"/>
    <m/>
    <m/>
    <m/>
    <m/>
    <s v="ZAICEK MICHAEL A"/>
    <s v="ZAICEK DEANNA M"/>
    <s v="4453 W STABLE CT"/>
    <s v="BEVERLY HILLS FL 34465"/>
  </r>
  <r>
    <x v="4745"/>
    <s v="18E17S320020  02230 0050"/>
    <s v="7492"/>
    <s v="PINE RIDGE UNIT 2"/>
    <s v="0100"/>
    <s v="Single Family Residential"/>
    <s v="17"/>
    <s v="18S"/>
    <s v="18E"/>
    <s v="3.0 TO 5.0 ACRES MED"/>
    <x v="0"/>
    <n v="144841"/>
    <n v="3.33"/>
    <s v="0000"/>
    <n v="4490"/>
    <s v="W"/>
    <x v="216"/>
    <s v="CT"/>
    <m/>
    <s v="BEVERLY HILLS"/>
    <m/>
    <s v="PINE RIDGE UNIT 2 PB 8 PG 37 LOT 5 BLK 223"/>
    <n v="297450"/>
    <n v="33920"/>
    <n v="263530"/>
    <n v="205041"/>
    <n v="180041"/>
    <x v="0"/>
    <x v="1381"/>
    <n v="305000"/>
    <n v="2726"/>
    <n v="358"/>
    <x v="0"/>
    <s v="WARRANTY DEED"/>
    <n v="1"/>
    <x v="26"/>
    <x v="0"/>
    <x v="0"/>
    <n v="1"/>
    <n v="2786"/>
    <n v="32"/>
    <x v="0"/>
    <x v="0"/>
    <n v="4591"/>
    <m/>
    <m/>
    <m/>
    <m/>
    <s v="YARDE GEORGE EDWARD"/>
    <s v="YARDE EDMAR V"/>
    <s v="4490 W STABLE CT"/>
    <s v="BEVERLY HILLS FL 34465"/>
  </r>
  <r>
    <x v="4746"/>
    <s v="18E17S320020  02230 0070"/>
    <s v="7492"/>
    <s v="PINE RIDGE UNIT 2"/>
    <s v="0100"/>
    <s v="Single Family Residential"/>
    <s v="17"/>
    <s v="18S"/>
    <s v="18E"/>
    <s v="3.0 TO 5.0 ACRES MED"/>
    <x v="0"/>
    <n v="161421"/>
    <n v="3.71"/>
    <s v="0000"/>
    <n v="4467"/>
    <s v="W"/>
    <x v="65"/>
    <s v="BLVD"/>
    <m/>
    <s v="BEVERLY HILLS"/>
    <m/>
    <s v="PINE RIDGE UNIT 2 PB 8 PG 37 LOT 7 BLK 223 "/>
    <n v="265943"/>
    <n v="37800"/>
    <n v="228143"/>
    <n v="210140"/>
    <n v="185140"/>
    <x v="0"/>
    <x v="465"/>
    <n v="21000"/>
    <n v="1144"/>
    <n v="1035"/>
    <x v="1"/>
    <s v="WARRANTY DEED"/>
    <n v="1"/>
    <x v="10"/>
    <x v="1"/>
    <x v="0"/>
    <m/>
    <n v="2166"/>
    <n v="32"/>
    <x v="0"/>
    <x v="0"/>
    <n v="3272"/>
    <m/>
    <m/>
    <m/>
    <m/>
    <s v="PHILLIPS KAREN L TRUSTEE"/>
    <s v="KAREN L PHILLIPS REVOCBLE TRST"/>
    <s v="4467 W MUSTANG BLVD"/>
    <s v="BEVERLY HILLS FL 34465"/>
  </r>
  <r>
    <x v="4747"/>
    <s v="18E17S320020  02230 0080"/>
    <s v="7492"/>
    <s v="PINE RIDGE UNIT 2"/>
    <s v="0100"/>
    <s v="Single Family Residential"/>
    <s v="17"/>
    <s v="18S"/>
    <s v="18E"/>
    <s v="3.0 TO 5.0 ACRES MED"/>
    <x v="0"/>
    <n v="142280"/>
    <n v="3.27"/>
    <s v="0000"/>
    <n v="4521"/>
    <s v="W"/>
    <x v="65"/>
    <s v="BLVD"/>
    <m/>
    <s v="BEVERLY HILLS"/>
    <m/>
    <s v="PINE RIDGE UNIT 2 PB 8 PG 37 LOT 8 BLK 223"/>
    <n v="386728"/>
    <n v="33320"/>
    <n v="353408"/>
    <n v="352958"/>
    <n v="327958"/>
    <x v="0"/>
    <x v="311"/>
    <n v="35000"/>
    <n v="1682"/>
    <n v="1457"/>
    <x v="1"/>
    <s v="UNDEFINED"/>
    <n v="1"/>
    <x v="3"/>
    <x v="1"/>
    <x v="0"/>
    <n v="1"/>
    <n v="3072"/>
    <n v="32"/>
    <x v="0"/>
    <x v="0"/>
    <n v="4305"/>
    <m/>
    <m/>
    <m/>
    <m/>
    <s v="STEINHILBER WILLIAM D"/>
    <s v="STEINHILBER CAROL A"/>
    <s v="4521 W MUSTANG BLVD"/>
    <s v="BEVERLY HILLS FL 34465 4444"/>
  </r>
  <r>
    <x v="4748"/>
    <s v="18E17S320020  02230 0090"/>
    <s v="7492"/>
    <s v="PINE RIDGE UNIT 2"/>
    <s v="0000"/>
    <s v="Vacant Residential"/>
    <s v="17"/>
    <s v="18S"/>
    <s v="18E"/>
    <s v="3.0 TO 5.0 ACRES MED"/>
    <x v="1"/>
    <n v="122870"/>
    <n v="2.82"/>
    <s v="0000"/>
    <n v="4555"/>
    <s v="W"/>
    <x v="65"/>
    <s v="BLVD"/>
    <m/>
    <s v="BEVERLY HILLS"/>
    <m/>
    <s v="PINE RIDGE UNIT 2 PB 8 PG 37 LOT 9 BLK 223"/>
    <n v="28770"/>
    <n v="28770"/>
    <n v="0"/>
    <n v="28770"/>
    <n v="28770"/>
    <x v="1"/>
    <x v="211"/>
    <n v="78000"/>
    <n v="2190"/>
    <n v="256"/>
    <x v="1"/>
    <s v="WARRANTY DEED"/>
    <m/>
    <x v="6"/>
    <x v="2"/>
    <x v="2"/>
    <m/>
    <m/>
    <m/>
    <x v="2"/>
    <x v="1"/>
    <n v="0"/>
    <m/>
    <m/>
    <m/>
    <m/>
    <s v="HUNTER STANTON W"/>
    <s v="HUNTER CATHERINE"/>
    <s v="5936 W POPLAR SPRINGS CIR"/>
    <s v="CRYSTAL RIVER FL 34429 2722"/>
  </r>
  <r>
    <x v="4749"/>
    <s v="18E17S320020  02250 0180"/>
    <s v="7492"/>
    <s v="PINE RIDGE UNIT 2"/>
    <s v="0100"/>
    <s v="Single Family Residential"/>
    <s v="17"/>
    <s v="18S"/>
    <s v="18E"/>
    <s v="3.0 TO 5.0 ACRES MED"/>
    <x v="0"/>
    <n v="240011"/>
    <n v="5.51"/>
    <s v="0000"/>
    <n v="2995"/>
    <s v="N"/>
    <x v="212"/>
    <s v="DR"/>
    <m/>
    <s v="BEVERLY HILLS"/>
    <m/>
    <s v="PINE RIDGE UNIT 2 PB 8 PG 37 LOT 18 BLK 225"/>
    <n v="250464"/>
    <n v="71080"/>
    <n v="179384"/>
    <n v="168492"/>
    <n v="143492"/>
    <x v="0"/>
    <x v="469"/>
    <n v="98700"/>
    <n v="1947"/>
    <n v="2397"/>
    <x v="0"/>
    <s v="SAME FAMILY/DEED FOL"/>
    <n v="1"/>
    <x v="16"/>
    <x v="1"/>
    <x v="0"/>
    <m/>
    <n v="2113"/>
    <n v="32"/>
    <x v="0"/>
    <x v="0"/>
    <n v="2463"/>
    <m/>
    <m/>
    <m/>
    <m/>
    <s v="STUMPFERNAGEL KURT PAUL"/>
    <m/>
    <s v="2995 N BRAVO DR"/>
    <s v="BEVERLY HILLS FL 34465 4463"/>
  </r>
  <r>
    <x v="4750"/>
    <s v="18E17S320020  02270 0050"/>
    <s v="7492"/>
    <s v="PINE RIDGE UNIT 2"/>
    <s v="0100"/>
    <s v="Single Family Residential"/>
    <s v="20"/>
    <s v="18S"/>
    <s v="18E"/>
    <s v="3.0 TO 5.0 ACRES MED"/>
    <x v="0"/>
    <n v="276664"/>
    <n v="6.35"/>
    <s v="0000"/>
    <n v="4504"/>
    <s v="W"/>
    <x v="211"/>
    <s v="DR"/>
    <m/>
    <s v="BEVERLY HILLS"/>
    <m/>
    <s v="PINE RIDGE UNIT 2 PB 8 PG 37 LOT 5 BLK 227"/>
    <n v="329374"/>
    <n v="81930"/>
    <n v="247444"/>
    <n v="266333"/>
    <n v="241333"/>
    <x v="0"/>
    <x v="54"/>
    <n v="265000"/>
    <n v="2496"/>
    <n v="1194"/>
    <x v="0"/>
    <s v="WARRANTY DEED"/>
    <n v="1"/>
    <x v="21"/>
    <x v="1"/>
    <x v="1"/>
    <m/>
    <n v="2526"/>
    <n v="32"/>
    <x v="0"/>
    <x v="0"/>
    <n v="3566"/>
    <m/>
    <m/>
    <m/>
    <m/>
    <s v="FEIN RICHARD W"/>
    <s v="FEIN CYNTHIA S"/>
    <s v="4504 W HACIENDA DR"/>
    <s v="BEVERLY HILLS FL 34465"/>
  </r>
  <r>
    <x v="4751"/>
    <s v="18E17S320020  02280 0010"/>
    <s v="7492"/>
    <s v="PINE RIDGE UNIT 2"/>
    <s v="0100"/>
    <s v="Single Family Residential"/>
    <s v="20"/>
    <s v="18S"/>
    <s v="18E"/>
    <s v="3.0 TO 5.0 ACRES MED"/>
    <x v="0"/>
    <n v="240000"/>
    <n v="5.51"/>
    <s v="0000"/>
    <n v="4801"/>
    <s v="W"/>
    <x v="210"/>
    <s v="DR"/>
    <m/>
    <s v="BEVERLY HILLS"/>
    <m/>
    <s v="PINE RIDGE UNIT 2 PB 8 PG 37 LOT 1 BLK 228"/>
    <n v="471690"/>
    <n v="71070"/>
    <n v="400620"/>
    <n v="471690"/>
    <n v="471690"/>
    <x v="1"/>
    <x v="841"/>
    <n v="650000"/>
    <n v="3124"/>
    <n v="935"/>
    <x v="0"/>
    <s v="WARRANTY DEED"/>
    <n v="2"/>
    <x v="15"/>
    <x v="5"/>
    <x v="1"/>
    <n v="1"/>
    <n v="3240"/>
    <n v="32"/>
    <x v="0"/>
    <x v="0"/>
    <n v="4694"/>
    <m/>
    <m/>
    <m/>
    <m/>
    <s v="TROCHEZ HENRY JAVIER"/>
    <s v="NUTTER CAROLYN KAY"/>
    <s v="4801 W ANGUS DR"/>
    <s v="BEVERLY HILLS FL 34465"/>
  </r>
  <r>
    <x v="4752"/>
    <s v="18E17S320020  02300 0030"/>
    <s v="7492"/>
    <s v="PINE RIDGE UNIT 2"/>
    <s v="0100"/>
    <s v="Single Family Residential"/>
    <s v="20"/>
    <s v="18S"/>
    <s v="18E"/>
    <s v="3.0 TO 5.0 ACRES MED"/>
    <x v="0"/>
    <n v="240961"/>
    <n v="5.53"/>
    <s v="0000"/>
    <n v="4154"/>
    <s v="W"/>
    <x v="211"/>
    <s v="DR"/>
    <m/>
    <s v="BEVERLY HILLS"/>
    <m/>
    <s v="PINE RIDGE UNIT 2 PB 8 PG 37 LOT 3 BLK 230"/>
    <n v="280965"/>
    <n v="71360"/>
    <n v="209605"/>
    <n v="190810"/>
    <n v="165810"/>
    <x v="0"/>
    <x v="263"/>
    <n v="35000"/>
    <n v="1006"/>
    <n v="677"/>
    <x v="1"/>
    <s v="WARRANTY DEED"/>
    <n v="2"/>
    <x v="13"/>
    <x v="1"/>
    <x v="0"/>
    <m/>
    <n v="1972"/>
    <n v="32"/>
    <x v="0"/>
    <x v="0"/>
    <n v="4543"/>
    <m/>
    <m/>
    <m/>
    <m/>
    <s v="HARVEY ROGER"/>
    <s v="HARVEY MARGOT"/>
    <s v="4154 W HACIENDA DR"/>
    <s v="BEVERLY HILLS FL 34465"/>
  </r>
  <r>
    <x v="4753"/>
    <s v="18E17S320020  02310 0010"/>
    <s v="7492"/>
    <s v="PINE RIDGE UNIT 2"/>
    <s v="0100"/>
    <s v="Single Family Residential"/>
    <s v="17"/>
    <s v="18S"/>
    <s v="18E"/>
    <s v="3.0 TO 5.0 ACRES MED"/>
    <x v="0"/>
    <n v="266866"/>
    <n v="6.13"/>
    <s v="0000"/>
    <n v="4042"/>
    <s v="W"/>
    <x v="217"/>
    <s v="CT"/>
    <m/>
    <s v="BEVERLY HILLS"/>
    <m/>
    <s v="PINE RIDGE UNIT 2 PB 8 PG 37 LOT 1 BLK 231"/>
    <n v="346128"/>
    <n v="79030"/>
    <n v="267098"/>
    <n v="266599"/>
    <n v="241599"/>
    <x v="0"/>
    <x v="1178"/>
    <n v="33176"/>
    <n v="988"/>
    <n v="1581"/>
    <x v="1"/>
    <s v="WARRANTY DEED"/>
    <n v="1"/>
    <x v="0"/>
    <x v="1"/>
    <x v="0"/>
    <m/>
    <n v="2811"/>
    <n v="32"/>
    <x v="0"/>
    <x v="0"/>
    <n v="4205"/>
    <m/>
    <m/>
    <m/>
    <m/>
    <s v="ESPOSITO ALBERT D"/>
    <s v="ESPOSITO  MARIE P"/>
    <s v="4042 W LAZO CT"/>
    <s v="BEVERLY HILLS FL 34465"/>
  </r>
  <r>
    <x v="4754"/>
    <s v="18E17S320020  02310 0040"/>
    <s v="7492"/>
    <s v="PINE RIDGE UNIT 2"/>
    <s v="0100"/>
    <s v="Single Family Residential"/>
    <s v="17"/>
    <s v="18S"/>
    <s v="18E"/>
    <s v="3.0 TO 5.0 ACRES MED"/>
    <x v="0"/>
    <n v="301022"/>
    <n v="6.91"/>
    <s v="0000"/>
    <n v="4033"/>
    <s v="W"/>
    <x v="187"/>
    <s v="DR"/>
    <m/>
    <s v="BEVERLY HILLS"/>
    <m/>
    <s v="PINE RIDGE UNIT 2 PB 8 PG 37 LOT 4 BLK 231 "/>
    <n v="406520"/>
    <n v="89150"/>
    <n v="317370"/>
    <n v="406520"/>
    <n v="406520"/>
    <x v="1"/>
    <x v="683"/>
    <n v="280000"/>
    <n v="2330"/>
    <n v="1953"/>
    <x v="0"/>
    <s v="TO OR FROM BANKS/LOAN CO."/>
    <n v="1"/>
    <x v="7"/>
    <x v="1"/>
    <x v="1"/>
    <m/>
    <n v="3223"/>
    <n v="32"/>
    <x v="0"/>
    <x v="0"/>
    <n v="4445"/>
    <m/>
    <m/>
    <m/>
    <m/>
    <s v="TERRY JAMES S"/>
    <m/>
    <s v="4033 W BONANZA DR"/>
    <s v="BEVERLY HILLS FL 34465"/>
  </r>
  <r>
    <x v="4755"/>
    <s v="18E17S320020  02180 0060"/>
    <s v="7492"/>
    <s v="PINE RIDGE UNIT 2"/>
    <s v="0100"/>
    <s v="Single Family Residential"/>
    <s v="17"/>
    <s v="18S"/>
    <s v="18E"/>
    <s v="3.0 TO 5.0 ACRES MED"/>
    <x v="0"/>
    <n v="242442"/>
    <n v="5.57"/>
    <s v="0000"/>
    <n v="4647"/>
    <s v="W"/>
    <x v="187"/>
    <s v="DR"/>
    <m/>
    <s v="BEVERLY HILLS"/>
    <m/>
    <s v="PINE RIDGE UNIT 2 PB 8 PG 37 LOT 6 BLK 218"/>
    <n v="400205"/>
    <n v="71800"/>
    <n v="328405"/>
    <n v="328452"/>
    <n v="303452"/>
    <x v="0"/>
    <x v="233"/>
    <n v="300000"/>
    <n v="2627"/>
    <n v="1120"/>
    <x v="0"/>
    <s v="TO OR FROM BANKS/LOAN CO."/>
    <n v="1"/>
    <x v="11"/>
    <x v="5"/>
    <x v="4"/>
    <m/>
    <n v="3895"/>
    <n v="32"/>
    <x v="0"/>
    <x v="0"/>
    <n v="5391"/>
    <m/>
    <m/>
    <m/>
    <m/>
    <s v="MELANSON BARBARA J TRUSTEE"/>
    <m/>
    <s v="4647 W BONANZA DR"/>
    <s v="BEVERLY HILLS FL 34465"/>
  </r>
  <r>
    <x v="4756"/>
    <s v="18E17S320020  02220 0020"/>
    <s v="7492"/>
    <s v="PINE RIDGE UNIT 2"/>
    <s v="0100"/>
    <s v="Single Family Residential"/>
    <s v="17"/>
    <s v="18S"/>
    <s v="18E"/>
    <s v="3.0 TO 5.0 ACRES MED"/>
    <x v="0"/>
    <n v="239999"/>
    <n v="5.51"/>
    <s v="0000"/>
    <n v="3429"/>
    <s v="N"/>
    <x v="212"/>
    <s v="DR"/>
    <m/>
    <s v="BEVERLY HILLS"/>
    <m/>
    <s v="PINE RIDGE UNIT 2 PB 8 PG 37 LOT 2 BLK 222"/>
    <n v="412051"/>
    <n v="71070"/>
    <n v="340981"/>
    <n v="412051"/>
    <n v="412051"/>
    <x v="0"/>
    <x v="517"/>
    <n v="88000"/>
    <n v="2803"/>
    <n v="1145"/>
    <x v="1"/>
    <s v="WARRANTY DEED"/>
    <n v="1"/>
    <x v="41"/>
    <x v="1"/>
    <x v="0"/>
    <m/>
    <n v="2689"/>
    <n v="32"/>
    <x v="1"/>
    <x v="0"/>
    <n v="5154"/>
    <m/>
    <m/>
    <m/>
    <m/>
    <s v="EILAND DAVID A"/>
    <s v="EILAND JENNY L"/>
    <s v="PO BOX 365"/>
    <s v="CRYSTAL RIVER FL 34423"/>
  </r>
  <r>
    <x v="4757"/>
    <s v="18E17S320020  02240 0120"/>
    <s v="7492"/>
    <s v="PINE RIDGE UNIT 2"/>
    <s v="0000"/>
    <s v="Vacant Residential"/>
    <s v="17"/>
    <s v="18S"/>
    <s v="18E"/>
    <s v="3.0 TO 5.0 ACRES MED"/>
    <x v="1"/>
    <n v="121642"/>
    <n v="2.79"/>
    <s v="0000"/>
    <n v="4554"/>
    <s v="W"/>
    <x v="65"/>
    <s v="BLVD"/>
    <m/>
    <s v="BEVERLY HILLS"/>
    <m/>
    <s v="PINE RIDGE UNIT 2 PB 8 PG 37 LOT 12 BLK 224"/>
    <n v="28480"/>
    <n v="28480"/>
    <n v="0"/>
    <n v="28480"/>
    <n v="28480"/>
    <x v="1"/>
    <x v="1205"/>
    <n v="50000"/>
    <n v="3025"/>
    <n v="145"/>
    <x v="1"/>
    <s v="WARRANTY DEED"/>
    <m/>
    <x v="6"/>
    <x v="2"/>
    <x v="2"/>
    <m/>
    <m/>
    <m/>
    <x v="2"/>
    <x v="1"/>
    <n v="0"/>
    <m/>
    <m/>
    <m/>
    <m/>
    <s v="GALARZA LUIS"/>
    <m/>
    <s v="31 MARSHALL AVE"/>
    <s v="TRUMBULL CT 06611"/>
  </r>
  <r>
    <x v="4758"/>
    <s v="18E17S320020  02250 0030"/>
    <s v="7492"/>
    <s v="PINE RIDGE UNIT 2"/>
    <s v="0000"/>
    <s v="Vacant Residential"/>
    <s v="17"/>
    <s v="18S"/>
    <s v="18E"/>
    <s v="3.0 TO 5.0 ACRES MED"/>
    <x v="1"/>
    <n v="254794"/>
    <n v="5.85"/>
    <s v="0000"/>
    <n v="4142"/>
    <s v="W"/>
    <x v="187"/>
    <s v="DR"/>
    <m/>
    <s v="BEVERLY HILLS"/>
    <m/>
    <s v="PINE RIDGE UNIT 2 PB 8 PG 37 LOT 3 BLK 225 "/>
    <n v="75460"/>
    <n v="75460"/>
    <n v="0"/>
    <n v="75460"/>
    <n v="75460"/>
    <x v="1"/>
    <x v="23"/>
    <m/>
    <m/>
    <m/>
    <x v="2"/>
    <m/>
    <m/>
    <x v="6"/>
    <x v="2"/>
    <x v="2"/>
    <m/>
    <m/>
    <m/>
    <x v="2"/>
    <x v="1"/>
    <n v="0"/>
    <m/>
    <m/>
    <m/>
    <m/>
    <s v="MOENS GUSTAAF &amp; LOUISA"/>
    <s v="ATTN  FRANK MOENS"/>
    <s v="967 MT VERNON DR"/>
    <s v="GRAYLAKE IL 60030"/>
  </r>
  <r>
    <x v="4759"/>
    <s v="18E17S320020  02250 0060"/>
    <s v="7492"/>
    <s v="PINE RIDGE UNIT 2"/>
    <s v="0100"/>
    <s v="Single Family Residential"/>
    <s v="17"/>
    <s v="18S"/>
    <s v="18E"/>
    <s v="3.0 TO 5.0 ACRES MED"/>
    <x v="0"/>
    <n v="241757"/>
    <n v="5.55"/>
    <s v="0000"/>
    <n v="4084"/>
    <s v="W"/>
    <x v="187"/>
    <s v="DR"/>
    <m/>
    <s v="BEVERLY HILLS"/>
    <m/>
    <s v="PINE RIDGE UNIT 2 PB 8 PG 37 LOT 6 BLK 225 "/>
    <n v="442957"/>
    <n v="71600"/>
    <n v="371357"/>
    <n v="340854"/>
    <n v="315354"/>
    <x v="0"/>
    <x v="216"/>
    <n v="46000"/>
    <n v="1371"/>
    <n v="1615"/>
    <x v="1"/>
    <s v="WARRANTY DEED"/>
    <n v="1"/>
    <x v="20"/>
    <x v="1"/>
    <x v="1"/>
    <m/>
    <n v="3787"/>
    <n v="32"/>
    <x v="0"/>
    <x v="0"/>
    <n v="6004"/>
    <m/>
    <m/>
    <m/>
    <m/>
    <s v="COLON ROSEMARIE A"/>
    <m/>
    <s v="PO BOX 640149"/>
    <s v="BEVERLY HILLS FL 34464 0149"/>
  </r>
  <r>
    <x v="4760"/>
    <s v="18E17S320020  02250 0070"/>
    <s v="7492"/>
    <s v="PINE RIDGE UNIT 2"/>
    <s v="0100"/>
    <s v="Single Family Residential"/>
    <s v="17"/>
    <s v="18S"/>
    <s v="18E"/>
    <s v="3.0 TO 5.0 ACRES MED"/>
    <x v="0"/>
    <n v="243488"/>
    <n v="5.59"/>
    <s v="0000"/>
    <n v="4066"/>
    <s v="W"/>
    <x v="187"/>
    <s v="DR"/>
    <m/>
    <s v="BEVERLY HILLS"/>
    <m/>
    <s v="PINE RIDGE UNIT 2 PB 8 PG 37 LOT 7 BLK 225"/>
    <n v="470678"/>
    <n v="72110"/>
    <n v="398568"/>
    <n v="470678"/>
    <n v="470678"/>
    <x v="1"/>
    <x v="395"/>
    <n v="85000"/>
    <n v="2781"/>
    <n v="1875"/>
    <x v="1"/>
    <s v="WARRANTY DEED"/>
    <n v="1"/>
    <x v="41"/>
    <x v="1"/>
    <x v="4"/>
    <m/>
    <n v="3524"/>
    <n v="32"/>
    <x v="1"/>
    <x v="0"/>
    <n v="5337"/>
    <m/>
    <m/>
    <m/>
    <m/>
    <s v="GLICK JUDITH"/>
    <m/>
    <s v="4066 W BONANZA DR"/>
    <s v="BEVERLY HILLS FL 34465 4473"/>
  </r>
  <r>
    <x v="4761"/>
    <s v="18E17S320020  02260 0010"/>
    <s v="7492"/>
    <s v="PINE RIDGE UNIT 2"/>
    <s v="0100"/>
    <s v="Single Family Residential"/>
    <s v="20"/>
    <s v="18S"/>
    <s v="18E"/>
    <s v="3.0 TO 5.0 ACRES MED"/>
    <x v="2"/>
    <n v="253623"/>
    <n v="5.82"/>
    <s v="0000"/>
    <n v="4803"/>
    <s v="W"/>
    <x v="211"/>
    <s v="DR"/>
    <m/>
    <s v="BEVERLY HILLS"/>
    <m/>
    <s v="PINE RIDGE UNIT 2 PB 8 PG 37 LOT 1 BLK 226"/>
    <n v="481209"/>
    <n v="75110"/>
    <n v="406099"/>
    <n v="437895"/>
    <n v="412895"/>
    <x v="0"/>
    <x v="1382"/>
    <n v="500000"/>
    <n v="2719"/>
    <n v="1366"/>
    <x v="0"/>
    <s v="WARRANTY DEED"/>
    <n v="1"/>
    <x v="20"/>
    <x v="0"/>
    <x v="1"/>
    <m/>
    <n v="3319"/>
    <n v="32"/>
    <x v="1"/>
    <x v="0"/>
    <n v="6111"/>
    <m/>
    <m/>
    <m/>
    <m/>
    <s v="NEFF ROBERT A"/>
    <s v="NEFF BONNIE J"/>
    <s v="4803 W HACIENDA DR"/>
    <s v="BEVERLY HILLS FL 34465"/>
  </r>
  <r>
    <x v="4762"/>
    <s v="18E17S320020  02280 0030"/>
    <s v="7492"/>
    <s v="PINE RIDGE UNIT 2"/>
    <s v="0100"/>
    <s v="Single Family Residential"/>
    <s v="20"/>
    <s v="18S"/>
    <s v="18E"/>
    <s v="3.0 TO 5.0 ACRES MED"/>
    <x v="0"/>
    <n v="240000"/>
    <n v="5.51"/>
    <s v="0000"/>
    <n v="4657"/>
    <s v="W"/>
    <x v="210"/>
    <s v="DR"/>
    <m/>
    <s v="BEVERLY HILLS"/>
    <m/>
    <s v="PINE RIDGE UNIT 2 PB 8 PG 37 LOT 3 BLK 228"/>
    <n v="339000"/>
    <n v="71070"/>
    <n v="267930"/>
    <n v="339000"/>
    <n v="314000"/>
    <x v="0"/>
    <x v="1072"/>
    <n v="425000"/>
    <n v="2976"/>
    <n v="637"/>
    <x v="0"/>
    <s v="WARRANTY DEED"/>
    <n v="1"/>
    <x v="23"/>
    <x v="0"/>
    <x v="0"/>
    <m/>
    <n v="2929"/>
    <n v="32"/>
    <x v="0"/>
    <x v="0"/>
    <n v="4171"/>
    <m/>
    <m/>
    <m/>
    <m/>
    <s v="YOUNGER STEVEN"/>
    <s v="YOUNGER LISA"/>
    <s v="4657 W ANGUS DR"/>
    <s v="BEVERLY HILLS FL 34465"/>
  </r>
  <r>
    <x v="4763"/>
    <s v="18E17S320020  02180 0020"/>
    <s v="7492"/>
    <s v="PINE RIDGE UNIT 2"/>
    <s v="0100"/>
    <s v="Single Family Residential"/>
    <s v="17"/>
    <s v="18S"/>
    <s v="18E"/>
    <s v="3.0 TO 5.0 ACRES MED"/>
    <x v="0"/>
    <n v="242554"/>
    <n v="5.57"/>
    <s v="0000"/>
    <n v="4895"/>
    <s v="W"/>
    <x v="187"/>
    <s v="DR"/>
    <m/>
    <s v="BEVERLY HILLS"/>
    <m/>
    <s v="PINE RIDGE UNIT 2 PB 8 PG 37 LOT 2 BLK 218"/>
    <n v="347165"/>
    <n v="71830"/>
    <n v="275335"/>
    <n v="347165"/>
    <n v="347165"/>
    <x v="0"/>
    <x v="1313"/>
    <n v="405000"/>
    <n v="3080"/>
    <n v="892"/>
    <x v="0"/>
    <s v="WARRANTY DEED"/>
    <n v="1"/>
    <x v="15"/>
    <x v="1"/>
    <x v="0"/>
    <m/>
    <n v="2848"/>
    <n v="32"/>
    <x v="1"/>
    <x v="0"/>
    <n v="4159"/>
    <m/>
    <m/>
    <m/>
    <m/>
    <s v="SCHUMACHER FRANKLIN RICHARD"/>
    <m/>
    <s v="4895 W BONANZA DR"/>
    <s v="BEVERLY HILLS FL 34465"/>
  </r>
  <r>
    <x v="4764"/>
    <s v="18E17S320020  02210 0010"/>
    <s v="7492"/>
    <s v="PINE RIDGE UNIT 2"/>
    <s v="0100"/>
    <s v="Single Family Residential"/>
    <s v="17"/>
    <s v="18S"/>
    <s v="18E"/>
    <s v="3.0 TO 5.0 ACRES MED"/>
    <x v="0"/>
    <n v="257865"/>
    <n v="5.92"/>
    <s v="0000"/>
    <n v="4648"/>
    <s v="W"/>
    <x v="187"/>
    <s v="DR"/>
    <m/>
    <s v="BEVERLY HILLS"/>
    <m/>
    <s v="PINE RIDGE UNIT 2 PB 8 PG 37 LOT 1 BLK 221"/>
    <n v="76370"/>
    <n v="76370"/>
    <n v="0"/>
    <n v="76370"/>
    <n v="76370"/>
    <x v="0"/>
    <x v="1383"/>
    <n v="85000"/>
    <n v="2933"/>
    <n v="68"/>
    <x v="1"/>
    <s v="WARRANTY DEED"/>
    <n v="1"/>
    <x v="31"/>
    <x v="5"/>
    <x v="4"/>
    <n v="1"/>
    <n v="5348"/>
    <n v="32"/>
    <x v="0"/>
    <x v="0"/>
    <n v="6852"/>
    <m/>
    <m/>
    <m/>
    <m/>
    <s v="POOLE COLIN"/>
    <s v="POOLE SUZANNE MARGARET"/>
    <s v="PO BOX 640009"/>
    <s v="BEVERLY HILLS FL 34464"/>
  </r>
  <r>
    <x v="4765"/>
    <s v="18E17S320020  02220 0030"/>
    <s v="7492"/>
    <s v="PINE RIDGE UNIT 2"/>
    <s v="0100"/>
    <s v="Single Family Residential"/>
    <s v="17"/>
    <s v="18S"/>
    <s v="18E"/>
    <s v="3.0 TO 5.0 ACRES MED"/>
    <x v="0"/>
    <n v="245378"/>
    <n v="5.63"/>
    <s v="0000"/>
    <n v="3503"/>
    <s v="N"/>
    <x v="212"/>
    <s v="DR"/>
    <m/>
    <s v="BEVERLY HILLS"/>
    <m/>
    <s v="PINE RIDGE UNIT 2 PB 8 PG 37 LOT 3 BLK 222"/>
    <n v="362220"/>
    <n v="72670"/>
    <n v="289550"/>
    <n v="283764"/>
    <n v="258764"/>
    <x v="0"/>
    <x v="806"/>
    <n v="319000"/>
    <n v="2566"/>
    <n v="233"/>
    <x v="0"/>
    <s v="WARRANTY DEED"/>
    <n v="1"/>
    <x v="11"/>
    <x v="0"/>
    <x v="4"/>
    <m/>
    <n v="3276"/>
    <n v="32"/>
    <x v="0"/>
    <x v="0"/>
    <n v="4478"/>
    <m/>
    <m/>
    <m/>
    <m/>
    <s v="SORENSEN ROBERT HAROLD"/>
    <s v="SORENSEN ARLENE F"/>
    <s v="3503 N BRAVO DR"/>
    <s v="BEVERLY HILLS FL 34465"/>
  </r>
  <r>
    <x v="4766"/>
    <s v="18E17S320020  02230 0060"/>
    <s v="7492"/>
    <s v="PINE RIDGE UNIT 2"/>
    <s v="0100"/>
    <s v="Single Family Residential"/>
    <s v="17"/>
    <s v="18S"/>
    <s v="18E"/>
    <s v="3.0 TO 5.0 ACRES MED"/>
    <x v="0"/>
    <n v="132648"/>
    <n v="3.05"/>
    <s v="0000"/>
    <n v="4452"/>
    <s v="W"/>
    <x v="216"/>
    <s v="CT"/>
    <m/>
    <s v="BEVERLY HILLS"/>
    <m/>
    <s v="PINE RIDGE UNIT 2 PB 8 PG 37 LOT 6 BLK 223 "/>
    <n v="267391"/>
    <n v="31060"/>
    <n v="236331"/>
    <n v="210843"/>
    <n v="185843"/>
    <x v="0"/>
    <x v="129"/>
    <n v="241000"/>
    <n v="1733"/>
    <n v="1635"/>
    <x v="0"/>
    <s v="WARRANTY DEED"/>
    <n v="1"/>
    <x v="1"/>
    <x v="0"/>
    <x v="1"/>
    <m/>
    <n v="2582"/>
    <n v="34"/>
    <x v="0"/>
    <x v="0"/>
    <n v="3927"/>
    <m/>
    <m/>
    <m/>
    <m/>
    <s v="FLOOD BERNADINE"/>
    <m/>
    <s v="4452 W STABLE CT"/>
    <s v="BEVERLY HILLS FL 34465 4451"/>
  </r>
  <r>
    <x v="4767"/>
    <s v="18E17S320020  02240 0100"/>
    <s v="7492"/>
    <s v="PINE RIDGE UNIT 2"/>
    <s v="0000"/>
    <s v="Vacant Residential"/>
    <s v="17"/>
    <s v="18S"/>
    <s v="18E"/>
    <s v="3.0 TO 5.0 ACRES MED"/>
    <x v="1"/>
    <n v="121642"/>
    <n v="2.79"/>
    <s v="0000"/>
    <n v="4482"/>
    <s v="W"/>
    <x v="65"/>
    <s v="BLVD"/>
    <m/>
    <s v="BEVERLY HILLS"/>
    <m/>
    <s v="PINE RIDGE UNIT 2 PB 8 PG 37 LOT 10 BLK 224 "/>
    <n v="28480"/>
    <n v="28480"/>
    <n v="0"/>
    <n v="28480"/>
    <n v="28480"/>
    <x v="1"/>
    <x v="275"/>
    <n v="60000"/>
    <n v="1752"/>
    <n v="838"/>
    <x v="1"/>
    <s v="WARRANTY DEED"/>
    <m/>
    <x v="6"/>
    <x v="2"/>
    <x v="2"/>
    <m/>
    <m/>
    <m/>
    <x v="2"/>
    <x v="1"/>
    <n v="0"/>
    <m/>
    <m/>
    <m/>
    <m/>
    <s v="LINDEOLSSON GORAN &amp;"/>
    <s v="VIVAN LINDEOLSSON"/>
    <s v="25 BARKLEY LN"/>
    <s v="PALM COAST FL 32137"/>
  </r>
  <r>
    <x v="4768"/>
    <s v="18E17S320020  02250 0050"/>
    <s v="7492"/>
    <s v="PINE RIDGE UNIT 2"/>
    <s v="0100"/>
    <s v="Single Family Residential"/>
    <s v="17"/>
    <s v="18S"/>
    <s v="18E"/>
    <s v="3.0 TO 5.0 ACRES MED"/>
    <x v="0"/>
    <n v="239697"/>
    <n v="5.5"/>
    <s v="0000"/>
    <n v="4100"/>
    <s v="W"/>
    <x v="187"/>
    <s v="DR"/>
    <m/>
    <s v="BEVERLY HILLS"/>
    <m/>
    <s v="PINE RIDGE UNIT 2 PB 8 PG 37 LOT 5 BLK 225"/>
    <n v="70980"/>
    <n v="70980"/>
    <n v="0"/>
    <n v="70980"/>
    <n v="70980"/>
    <x v="0"/>
    <x v="1277"/>
    <n v="85000"/>
    <n v="2756"/>
    <n v="2302"/>
    <x v="1"/>
    <s v="WARRANTY DEED"/>
    <n v="1"/>
    <x v="31"/>
    <x v="0"/>
    <x v="1"/>
    <m/>
    <n v="3469"/>
    <n v="32"/>
    <x v="0"/>
    <x v="0"/>
    <n v="4922"/>
    <m/>
    <m/>
    <m/>
    <m/>
    <s v="BARNHART JAMES"/>
    <m/>
    <s v="4100 W BONANZA DR"/>
    <s v="BEVERLY HILLS FL 34465"/>
  </r>
  <r>
    <x v="4769"/>
    <s v="18E17S320020  02250 0150"/>
    <s v="7492"/>
    <s v="PINE RIDGE UNIT 2"/>
    <s v="0100"/>
    <s v="Single Family Residential"/>
    <s v="20"/>
    <s v="18S"/>
    <s v="18E"/>
    <s v="3.0 TO 5.0 ACRES MED"/>
    <x v="0"/>
    <n v="240001"/>
    <n v="5.51"/>
    <s v="0000"/>
    <n v="4287"/>
    <s v="W"/>
    <x v="211"/>
    <s v="DR"/>
    <m/>
    <s v="BEVERLY HILLS"/>
    <m/>
    <s v="PINE RIDGE UNIT 2 PB 8 PG 37 LOT 15 BLK 225"/>
    <n v="335248"/>
    <n v="71080"/>
    <n v="264168"/>
    <n v="301497"/>
    <n v="276497"/>
    <x v="0"/>
    <x v="1384"/>
    <n v="309000"/>
    <n v="2817"/>
    <n v="159"/>
    <x v="0"/>
    <s v="TO OR FROM BANKS/LOAN CO."/>
    <n v="1"/>
    <x v="18"/>
    <x v="0"/>
    <x v="1"/>
    <n v="1"/>
    <n v="2762"/>
    <n v="32"/>
    <x v="0"/>
    <x v="0"/>
    <n v="4586"/>
    <m/>
    <m/>
    <m/>
    <m/>
    <s v="NILL JEFFREY A"/>
    <m/>
    <s v="4287 W HACIENDA DR"/>
    <s v="BEVERLY HILLS FL 34465"/>
  </r>
  <r>
    <x v="4770"/>
    <s v="18E17S320020  02260 0040"/>
    <s v="7492"/>
    <s v="PINE RIDGE UNIT 2"/>
    <s v="0000"/>
    <s v="Vacant Residential"/>
    <s v="17"/>
    <s v="18S"/>
    <s v="18E"/>
    <s v="3.0 TO 5.0 ACRES MED"/>
    <x v="1"/>
    <n v="249718"/>
    <n v="5.73"/>
    <s v="0000"/>
    <n v="3066"/>
    <s v="N"/>
    <x v="212"/>
    <s v="DR"/>
    <m/>
    <s v="BEVERLY HILLS"/>
    <m/>
    <s v="PINE RIDGE UNIT 2 PB 8 PG 37 LOT 4 BLK 226 "/>
    <n v="73950"/>
    <n v="73950"/>
    <n v="0"/>
    <n v="73950"/>
    <n v="73950"/>
    <x v="1"/>
    <x v="323"/>
    <n v="39000"/>
    <n v="1116"/>
    <n v="64"/>
    <x v="1"/>
    <s v="UNDEFINED"/>
    <m/>
    <x v="6"/>
    <x v="2"/>
    <x v="2"/>
    <m/>
    <m/>
    <m/>
    <x v="2"/>
    <x v="1"/>
    <n v="0"/>
    <m/>
    <m/>
    <m/>
    <m/>
    <s v="CASTILLO JUAT MED GROUP"/>
    <s v="EMP P/S PLAN TRUST"/>
    <s v="99 OVERLOOK DR"/>
    <s v="GOLF IL 60029 3001"/>
  </r>
  <r>
    <x v="4771"/>
    <s v="18E17S320020  02280 0050"/>
    <s v="7492"/>
    <s v="PINE RIDGE UNIT 2"/>
    <s v="0000"/>
    <s v="Vacant Residential"/>
    <s v="20"/>
    <s v="18S"/>
    <s v="18E"/>
    <s v="3.0 TO 5.0 ACRES MED"/>
    <x v="1"/>
    <n v="240000"/>
    <n v="5.51"/>
    <s v="0000"/>
    <n v="4503"/>
    <s v="W"/>
    <x v="210"/>
    <s v="DR"/>
    <m/>
    <s v="BEVERLY HILLS"/>
    <m/>
    <s v="PINE RIDGE UNIT 2 PB 8 PG 37 LOT 5 BLK 228"/>
    <n v="71070"/>
    <n v="71070"/>
    <n v="0"/>
    <n v="71070"/>
    <n v="71070"/>
    <x v="1"/>
    <x v="1293"/>
    <n v="110000"/>
    <n v="3089"/>
    <n v="2424"/>
    <x v="1"/>
    <s v="WARRANTY DEED"/>
    <m/>
    <x v="6"/>
    <x v="2"/>
    <x v="2"/>
    <m/>
    <m/>
    <m/>
    <x v="2"/>
    <x v="1"/>
    <n v="0"/>
    <m/>
    <m/>
    <m/>
    <m/>
    <s v="SCHAEFFER ROBERT"/>
    <s v="IMBIMBO LYNDA"/>
    <s v="6026 N BUCKLAND DR"/>
    <s v="CITRUS SPRINGS FL 34434 8263"/>
  </r>
  <r>
    <x v="4772"/>
    <s v="18E17S320020  02300 0040"/>
    <s v="7492"/>
    <s v="PINE RIDGE UNIT 2"/>
    <s v="0000"/>
    <s v="Vacant Residential"/>
    <s v="20"/>
    <s v="18S"/>
    <s v="18E"/>
    <s v="3.0 TO 5.0 ACRES MED"/>
    <x v="1"/>
    <n v="349877"/>
    <n v="8.0299999999999994"/>
    <s v="0000"/>
    <n v="4198"/>
    <s v="W"/>
    <x v="211"/>
    <s v="DR"/>
    <m/>
    <s v="BEVERLY HILLS"/>
    <m/>
    <s v="PINE RIDGE UNIT 2 PB 8 PG 37 LOT 4 BLK 230"/>
    <n v="103610"/>
    <n v="103610"/>
    <n v="0"/>
    <n v="103610"/>
    <n v="103610"/>
    <x v="1"/>
    <x v="621"/>
    <n v="60000"/>
    <n v="1008"/>
    <n v="864"/>
    <x v="1"/>
    <s v="FROM DEVELOPERS"/>
    <m/>
    <x v="6"/>
    <x v="2"/>
    <x v="2"/>
    <m/>
    <m/>
    <m/>
    <x v="2"/>
    <x v="1"/>
    <n v="0"/>
    <m/>
    <m/>
    <m/>
    <m/>
    <s v="SUICO EDWARD M &amp; VIVIAN R"/>
    <m/>
    <s v="4460 WATOGA DR"/>
    <s v="HAMILTON OH 45011"/>
  </r>
  <r>
    <x v="4773"/>
    <s v="18E17S320020  02310 0060"/>
    <s v="7492"/>
    <s v="PINE RIDGE UNIT 2"/>
    <s v="0100"/>
    <s v="Single Family Residential"/>
    <s v="17"/>
    <s v="18S"/>
    <s v="18E"/>
    <s v="3.0 TO 5.0 ACRES MED"/>
    <x v="0"/>
    <n v="268870"/>
    <n v="6.17"/>
    <s v="0000"/>
    <n v="4055"/>
    <s v="W"/>
    <x v="214"/>
    <s v="LN"/>
    <m/>
    <s v="BEVERLY HILLS"/>
    <m/>
    <s v="PINE RIDGE UNIT 2 PB 8 PG 37 LOT 6 BLK 231"/>
    <n v="332433"/>
    <n v="79620"/>
    <n v="252813"/>
    <n v="243651"/>
    <n v="213651"/>
    <x v="0"/>
    <x v="14"/>
    <n v="33000"/>
    <n v="1184"/>
    <n v="429"/>
    <x v="1"/>
    <s v="WARRANTY DEED"/>
    <n v="1"/>
    <x v="5"/>
    <x v="1"/>
    <x v="1"/>
    <m/>
    <n v="2528"/>
    <n v="32"/>
    <x v="0"/>
    <x v="0"/>
    <n v="3473"/>
    <m/>
    <m/>
    <m/>
    <m/>
    <s v="TYLER-EAGLESTON HELEN"/>
    <s v="EAGLESTON JOHN C"/>
    <s v="4055 W BANJO LN"/>
    <s v="BEVERLY HILLS FL 34465"/>
  </r>
  <r>
    <x v="4774"/>
    <s v="18E17S320020  02320 0020"/>
    <s v="7492"/>
    <s v="PINE RIDGE UNIT 2"/>
    <s v="0100"/>
    <s v="Single Family Residential"/>
    <s v="17"/>
    <s v="18S"/>
    <s v="18E"/>
    <s v="3.0 TO 5.0 ACRES MED"/>
    <x v="0"/>
    <n v="286608"/>
    <n v="6.58"/>
    <s v="0000"/>
    <n v="4191"/>
    <s v="W"/>
    <x v="187"/>
    <s v="DR"/>
    <m/>
    <s v="BEVERLY HILLS"/>
    <m/>
    <s v="PINE RIDGE UNIT 2 PB 8 PG 37 LOT 2 BLK 232"/>
    <n v="712618"/>
    <n v="84880"/>
    <n v="627738"/>
    <n v="712618"/>
    <n v="712618"/>
    <x v="1"/>
    <x v="1126"/>
    <n v="556600"/>
    <n v="2982"/>
    <n v="970"/>
    <x v="0"/>
    <s v="TO OR FROM BANKS/LOAN CO."/>
    <n v="1"/>
    <x v="23"/>
    <x v="4"/>
    <x v="4"/>
    <n v="1"/>
    <n v="5455"/>
    <n v="32"/>
    <x v="0"/>
    <x v="0"/>
    <n v="8249"/>
    <m/>
    <m/>
    <m/>
    <m/>
    <s v="BRITT MICHAEL GERARD"/>
    <m/>
    <s v="4191 W BONANZA DR"/>
    <s v="BEVERLY HILLS FL 34465"/>
  </r>
  <r>
    <x v="4775"/>
    <s v="18E17S320020  02320 0040"/>
    <s v="7492"/>
    <s v="PINE RIDGE UNIT 2"/>
    <s v="0100"/>
    <s v="Single Family Residential"/>
    <s v="17"/>
    <s v="18S"/>
    <s v="18E"/>
    <s v="3.0 TO 5.0 ACRES MED"/>
    <x v="0"/>
    <n v="251141"/>
    <n v="5.77"/>
    <s v="0000"/>
    <n v="4175"/>
    <s v="W"/>
    <x v="187"/>
    <s v="DR"/>
    <m/>
    <s v="BEVERLY HILLS"/>
    <m/>
    <s v="PINE RIDGE UNIT 2 PB 8 PG 37 LOT 4 BLK 232"/>
    <n v="733349"/>
    <n v="74370"/>
    <n v="658979"/>
    <n v="610425"/>
    <n v="585425"/>
    <x v="0"/>
    <x v="806"/>
    <n v="465000"/>
    <n v="2570"/>
    <n v="1039"/>
    <x v="0"/>
    <s v="WARRANTY DEED"/>
    <n v="1"/>
    <x v="37"/>
    <x v="1"/>
    <x v="0"/>
    <n v="1"/>
    <n v="3273"/>
    <n v="32"/>
    <x v="0"/>
    <x v="0"/>
    <n v="4695"/>
    <m/>
    <m/>
    <m/>
    <m/>
    <s v="ALEXANDER WESLEY H"/>
    <s v="ALEXANDER JAMIE B"/>
    <s v="4175 W BONANZA DR"/>
    <s v="BEVERLY HILLS FL 34465"/>
  </r>
  <r>
    <x v="4776"/>
    <s v="18E17S320020  02180 0050"/>
    <s v="7492"/>
    <s v="PINE RIDGE UNIT 2"/>
    <s v="0100"/>
    <s v="Single Family Residential"/>
    <s v="17"/>
    <s v="18S"/>
    <s v="18E"/>
    <s v="3.0 TO 5.0 ACRES MED"/>
    <x v="0"/>
    <n v="242914"/>
    <n v="5.58"/>
    <s v="0000"/>
    <n v="4709"/>
    <s v="W"/>
    <x v="187"/>
    <s v="DR"/>
    <m/>
    <s v="BEVERLY HILLS"/>
    <m/>
    <s v="PINE RIDGE UNIT 2 PB 8 PG 37 LOT 5 BLK 218"/>
    <n v="316718"/>
    <n v="71940"/>
    <n v="244778"/>
    <n v="316718"/>
    <n v="291218"/>
    <x v="0"/>
    <x v="1385"/>
    <n v="375000"/>
    <n v="3007"/>
    <n v="1303"/>
    <x v="0"/>
    <s v="WARRANTY DEED"/>
    <n v="1"/>
    <x v="13"/>
    <x v="1"/>
    <x v="0"/>
    <m/>
    <n v="2486"/>
    <n v="32"/>
    <x v="0"/>
    <x v="0"/>
    <n v="3489"/>
    <m/>
    <m/>
    <m/>
    <m/>
    <s v="MARINO DEANNA L"/>
    <s v="MARINO LORRAINE C"/>
    <s v="4709 W BONANZA DR"/>
    <s v="BEVERLY HILLS FL 34465"/>
  </r>
  <r>
    <x v="4777"/>
    <s v="18E17S320020  02210 0050"/>
    <s v="7492"/>
    <s v="PINE RIDGE UNIT 2"/>
    <s v="0100"/>
    <s v="Single Family Residential"/>
    <s v="17"/>
    <s v="18S"/>
    <s v="18E"/>
    <s v="3.0 TO 5.0 ACRES MED"/>
    <x v="0"/>
    <n v="239999"/>
    <n v="5.51"/>
    <s v="0000"/>
    <n v="4573"/>
    <s v="W"/>
    <x v="215"/>
    <s v="LN"/>
    <m/>
    <s v="BEVERLY HILLS"/>
    <m/>
    <s v="PINE RIDGE UNIT 2 PB 8 PG 37 LOT 5 BLK 221"/>
    <n v="390801"/>
    <n v="71070"/>
    <n v="319731"/>
    <n v="385523"/>
    <n v="360523"/>
    <x v="0"/>
    <x v="610"/>
    <n v="520000"/>
    <n v="2894"/>
    <n v="458"/>
    <x v="0"/>
    <s v="WARRANTY DEED"/>
    <n v="1"/>
    <x v="0"/>
    <x v="0"/>
    <x v="1"/>
    <m/>
    <n v="3082"/>
    <n v="32"/>
    <x v="0"/>
    <x v="0"/>
    <n v="4710"/>
    <m/>
    <m/>
    <m/>
    <m/>
    <s v="FISHER SCOTT"/>
    <s v="SCOTT R FISHER LIVING TRUST DATED"/>
    <s v="4573 CHINOOK LN"/>
    <s v="BEVERLY HILLS FL 34465"/>
  </r>
  <r>
    <x v="4778"/>
    <s v="18E17S320020  02220 0050"/>
    <s v="7492"/>
    <s v="PINE RIDGE UNIT 2"/>
    <s v="0100"/>
    <s v="Single Family Residential"/>
    <s v="17"/>
    <s v="18S"/>
    <s v="18E"/>
    <s v="3.0 TO 5.0 ACRES MED"/>
    <x v="0"/>
    <n v="249107"/>
    <n v="5.72"/>
    <s v="0000"/>
    <n v="4500"/>
    <s v="W"/>
    <x v="215"/>
    <s v="LN"/>
    <m/>
    <s v="BEVERLY HILLS"/>
    <m/>
    <s v="PINE RIDGE UNIT 2 PB 8 PG 37 LOT 5 BLK 222"/>
    <n v="333025"/>
    <n v="73770"/>
    <n v="259255"/>
    <n v="253594"/>
    <n v="228594"/>
    <x v="0"/>
    <x v="415"/>
    <n v="525000"/>
    <n v="1944"/>
    <n v="2375"/>
    <x v="0"/>
    <s v="WARRANTY DEED"/>
    <n v="1"/>
    <x v="16"/>
    <x v="1"/>
    <x v="1"/>
    <m/>
    <n v="2967"/>
    <n v="32"/>
    <x v="0"/>
    <x v="0"/>
    <n v="3703"/>
    <m/>
    <m/>
    <m/>
    <m/>
    <s v="VALDES RUBEN"/>
    <s v="VALDES GRACE"/>
    <s v="4500 W CHINOOK LN"/>
    <s v="BEVERLY HILLS FL 34465"/>
  </r>
  <r>
    <x v="4779"/>
    <s v="18E17S320020  02230 0010"/>
    <s v="7492"/>
    <s v="PINE RIDGE UNIT 2"/>
    <s v="0000"/>
    <s v="Vacant Residential"/>
    <s v="17"/>
    <s v="18S"/>
    <s v="18E"/>
    <s v="3.0 TO 5.0 ACRES MED"/>
    <x v="0"/>
    <n v="135966"/>
    <n v="3.12"/>
    <s v="0000"/>
    <n v="4408"/>
    <s v="W"/>
    <x v="215"/>
    <s v="LN"/>
    <m/>
    <s v="BEVERLY HILLS"/>
    <m/>
    <s v="PINE RIDGE UNIT 2 PB 8 PG 37 LOT 1 BLK 223 "/>
    <n v="33240"/>
    <n v="31840"/>
    <n v="1400"/>
    <n v="33240"/>
    <n v="33240"/>
    <x v="1"/>
    <x v="281"/>
    <n v="42000"/>
    <n v="2609"/>
    <n v="11"/>
    <x v="1"/>
    <s v="WARRANTY DEED"/>
    <m/>
    <x v="6"/>
    <x v="2"/>
    <x v="2"/>
    <m/>
    <m/>
    <m/>
    <x v="2"/>
    <x v="1"/>
    <n v="0"/>
    <m/>
    <m/>
    <m/>
    <m/>
    <s v="VALDES RUBEN &amp; GRACE"/>
    <m/>
    <s v="4500 W CHINOOK LN"/>
    <s v="BEVERLY HILLS FL 34465"/>
  </r>
  <r>
    <x v="4780"/>
    <s v="18E17S320020  02230 0020"/>
    <s v="7492"/>
    <s v="PINE RIDGE UNIT 2"/>
    <s v="0000"/>
    <s v="Vacant Residential"/>
    <s v="17"/>
    <s v="18S"/>
    <s v="18E"/>
    <s v="3.0 TO 5.0 ACRES MED"/>
    <x v="1"/>
    <n v="134729"/>
    <n v="3.09"/>
    <s v="0000"/>
    <n v="4397"/>
    <s v="W"/>
    <x v="65"/>
    <s v="BLVD"/>
    <m/>
    <s v="BEVERLY HILLS"/>
    <m/>
    <s v="PINE RIDGE UNIT 2 PB 8 PG 37 LOT 2 BLK 223"/>
    <n v="31550"/>
    <n v="31550"/>
    <n v="0"/>
    <n v="31550"/>
    <n v="31550"/>
    <x v="1"/>
    <x v="1386"/>
    <n v="44000"/>
    <n v="2754"/>
    <n v="1269"/>
    <x v="1"/>
    <s v="WARRANTY DEED"/>
    <m/>
    <x v="6"/>
    <x v="2"/>
    <x v="2"/>
    <m/>
    <m/>
    <m/>
    <x v="2"/>
    <x v="1"/>
    <n v="0"/>
    <m/>
    <m/>
    <m/>
    <m/>
    <s v="VALDES RUBEN"/>
    <s v="VALDES GRACE"/>
    <s v="4500 W CHINOOK LN"/>
    <s v="LECANTO FL 34461"/>
  </r>
  <r>
    <x v="4781"/>
    <s v="18E17S320020  02240 0110"/>
    <s v="7492"/>
    <s v="PINE RIDGE UNIT 2"/>
    <s v="0100"/>
    <s v="Single Family Residential"/>
    <s v="17"/>
    <s v="18S"/>
    <s v="18E"/>
    <s v="3.0 TO 5.0 ACRES MED"/>
    <x v="0"/>
    <n v="121642"/>
    <n v="2.79"/>
    <s v="0000"/>
    <n v="4500"/>
    <s v="W"/>
    <x v="65"/>
    <s v="BLVD"/>
    <m/>
    <s v="BEVERLY HILLS"/>
    <m/>
    <s v="PINE RIDGE UNIT 2 PB 8 PG 37 LOT 11 BLK 224"/>
    <n v="201308"/>
    <n v="28480"/>
    <n v="172828"/>
    <n v="153393"/>
    <n v="128393"/>
    <x v="0"/>
    <x v="574"/>
    <n v="138000"/>
    <n v="1213"/>
    <n v="50"/>
    <x v="0"/>
    <s v="WARRANTY DEED"/>
    <n v="1"/>
    <x v="14"/>
    <x v="1"/>
    <x v="0"/>
    <m/>
    <n v="1817"/>
    <n v="32"/>
    <x v="0"/>
    <x v="0"/>
    <n v="2942"/>
    <m/>
    <m/>
    <m/>
    <m/>
    <s v="CHANDLER MICHAEL R"/>
    <s v="CHANDLER CAROL A"/>
    <s v="4500 W MUSTANG BLVD"/>
    <s v="BEVERLY HILLS FL 34465"/>
  </r>
  <r>
    <x v="4782"/>
    <s v="18E17S320020  02250 0010"/>
    <s v="7492"/>
    <s v="PINE RIDGE UNIT 2"/>
    <s v="0100"/>
    <s v="Single Family Residential"/>
    <s v="17"/>
    <s v="18S"/>
    <s v="18E"/>
    <s v="3.0 TO 5.0 ACRES MED"/>
    <x v="0"/>
    <n v="255735"/>
    <n v="5.87"/>
    <s v="0000"/>
    <n v="4194"/>
    <s v="W"/>
    <x v="187"/>
    <s v="DR"/>
    <m/>
    <s v="BEVERLY HILLS"/>
    <m/>
    <s v="PINE RIDGE UNIT 2 PB 8 PG 37 LOT 1 BLK 225"/>
    <n v="370868"/>
    <n v="75730"/>
    <n v="295138"/>
    <n v="277518"/>
    <n v="252518"/>
    <x v="0"/>
    <x v="446"/>
    <n v="39000"/>
    <n v="1263"/>
    <n v="2367"/>
    <x v="1"/>
    <s v="WARRANTY DEED"/>
    <n v="1"/>
    <x v="5"/>
    <x v="5"/>
    <x v="1"/>
    <m/>
    <n v="3499"/>
    <n v="32"/>
    <x v="0"/>
    <x v="0"/>
    <n v="4519"/>
    <m/>
    <m/>
    <m/>
    <m/>
    <s v="THOMPSON DUNCAN JOHN"/>
    <s v="THOMPSON GABRIELLE H SANTOS"/>
    <s v="4194 W BONANZA DR"/>
    <s v="BEVERLY HILLS FL 34465"/>
  </r>
  <r>
    <x v="4783"/>
    <s v="18E17S320020  02250 0120"/>
    <s v="7492"/>
    <s v="PINE RIDGE UNIT 2"/>
    <s v="0100"/>
    <s v="Single Family Residential"/>
    <s v="17"/>
    <s v="18S"/>
    <s v="18E"/>
    <s v="3.0 TO 5.0 ACRES MED"/>
    <x v="0"/>
    <n v="334843"/>
    <n v="7.69"/>
    <s v="0000"/>
    <n v="4017"/>
    <s v="W"/>
    <x v="187"/>
    <s v="DR"/>
    <m/>
    <s v="BEVERLY HILLS"/>
    <m/>
    <s v="PINE RIDGE UNIT 2 PB 8 PG 37 LOT 12 BLK 225"/>
    <n v="834644"/>
    <n v="99160"/>
    <n v="735484"/>
    <n v="523072"/>
    <n v="498072"/>
    <x v="0"/>
    <x v="60"/>
    <n v="41000"/>
    <n v="1316"/>
    <n v="2180"/>
    <x v="1"/>
    <s v="WARRANTY DEED"/>
    <n v="1"/>
    <x v="23"/>
    <x v="5"/>
    <x v="4"/>
    <m/>
    <n v="4682"/>
    <n v="32"/>
    <x v="0"/>
    <x v="0"/>
    <n v="6625"/>
    <m/>
    <m/>
    <m/>
    <m/>
    <s v="LEWIS RAPHAEL"/>
    <s v="LEWIS JUDITH"/>
    <s v="4017 W BONANZA DR"/>
    <s v="BEVERLY HILLS FL 34465"/>
  </r>
  <r>
    <x v="4784"/>
    <s v="18E17S320020  02250 0140"/>
    <s v="7492"/>
    <s v="PINE RIDGE UNIT 2"/>
    <s v="0100"/>
    <s v="Single Family Residential"/>
    <s v="20"/>
    <s v="18S"/>
    <s v="18E"/>
    <s v="3.0 TO 5.0 ACRES MED"/>
    <x v="0"/>
    <n v="258259"/>
    <n v="5.93"/>
    <s v="0000"/>
    <n v="4141"/>
    <s v="W"/>
    <x v="211"/>
    <s v="DR"/>
    <m/>
    <s v="BEVERLY HILLS"/>
    <m/>
    <s v="PINE RIDGE UNIT 2 PB 8 PG 37 LOT 14 BLK 225"/>
    <n v="399258"/>
    <n v="76480"/>
    <n v="322778"/>
    <n v="371528"/>
    <n v="346528"/>
    <x v="0"/>
    <x v="293"/>
    <n v="299900"/>
    <n v="2629"/>
    <n v="1515"/>
    <x v="0"/>
    <s v="WARRANTY DEED"/>
    <n v="1"/>
    <x v="20"/>
    <x v="1"/>
    <x v="0"/>
    <m/>
    <n v="2744"/>
    <n v="32"/>
    <x v="0"/>
    <x v="0"/>
    <n v="3575"/>
    <m/>
    <m/>
    <m/>
    <m/>
    <s v="BECHDOLT STEPHEN L"/>
    <m/>
    <s v="4141 W HACIENDA DR"/>
    <s v="BEVERLY HILLS FL 34465"/>
  </r>
  <r>
    <x v="4785"/>
    <s v="18E17S320020  02250 0190"/>
    <s v="7492"/>
    <s v="PINE RIDGE UNIT 2"/>
    <s v="0100"/>
    <s v="Single Family Residential"/>
    <s v="17"/>
    <s v="18S"/>
    <s v="18E"/>
    <s v="3.0 TO 5.0 ACRES MED"/>
    <x v="0"/>
    <n v="252459"/>
    <n v="5.8"/>
    <s v="0000"/>
    <n v="3067"/>
    <s v="N"/>
    <x v="212"/>
    <s v="DR"/>
    <m/>
    <s v="BEVERLY HILLS"/>
    <m/>
    <s v="PINE RIDGE UNIT 2 PB 8 PG 37 LOT 19 BLK 225"/>
    <n v="363851"/>
    <n v="74760"/>
    <n v="289091"/>
    <n v="341263"/>
    <n v="311263"/>
    <x v="0"/>
    <x v="1161"/>
    <n v="375000"/>
    <n v="2808"/>
    <n v="856"/>
    <x v="0"/>
    <s v="WARRANTY DEED"/>
    <n v="1"/>
    <x v="15"/>
    <x v="1"/>
    <x v="4"/>
    <m/>
    <n v="3150"/>
    <n v="32"/>
    <x v="0"/>
    <x v="0"/>
    <n v="4577"/>
    <m/>
    <m/>
    <m/>
    <m/>
    <s v="LENAGHAN PATRICK"/>
    <m/>
    <s v="3067 N BRAVO DR"/>
    <s v="BEVERLY HILLS FL 34465"/>
  </r>
  <r>
    <x v="4786"/>
    <s v="18E17S320020  02200 0010"/>
    <s v="7492"/>
    <s v="PINE RIDGE UNIT 2"/>
    <s v="0000"/>
    <s v="Vacant Residential"/>
    <s v="17"/>
    <s v="18S"/>
    <s v="18E"/>
    <s v="3.0 TO 5.0 ACRES MED"/>
    <x v="1"/>
    <n v="121365"/>
    <n v="2.79"/>
    <s v="0000"/>
    <n v="4416"/>
    <s v="W"/>
    <x v="187"/>
    <s v="DR"/>
    <m/>
    <s v="BEVERLY HILLS"/>
    <m/>
    <s v="PINE RIDGE UNIT 2 PB 8 PG 37 LOT 1 BLK 220"/>
    <n v="28420"/>
    <n v="28420"/>
    <n v="0"/>
    <n v="28420"/>
    <n v="28420"/>
    <x v="1"/>
    <x v="23"/>
    <m/>
    <m/>
    <m/>
    <x v="2"/>
    <m/>
    <m/>
    <x v="6"/>
    <x v="2"/>
    <x v="2"/>
    <m/>
    <m/>
    <m/>
    <x v="2"/>
    <x v="1"/>
    <n v="0"/>
    <m/>
    <m/>
    <m/>
    <m/>
    <s v="TRUBSAND SABINE &amp;"/>
    <s v="KAY SCHULTE"/>
    <s v="BANHOFSTRABE 65"/>
    <s v=" 45711 GERMANY"/>
  </r>
  <r>
    <x v="4787"/>
    <s v="18E17S320020  02200 0020"/>
    <s v="7492"/>
    <s v="PINE RIDGE UNIT 2"/>
    <s v="0100"/>
    <s v="Single Family Residential"/>
    <s v="17"/>
    <s v="18S"/>
    <s v="18E"/>
    <s v="3.0 TO 5.0 ACRES MED"/>
    <x v="0"/>
    <n v="121500"/>
    <n v="2.79"/>
    <s v="0000"/>
    <n v="4365"/>
    <s v="W"/>
    <x v="65"/>
    <s v="BLVD"/>
    <m/>
    <s v="BEVERLY HILLS"/>
    <m/>
    <s v="PINE RIDGE UNIT 2 PB 8 PG 37 LOT 2 BLK 220"/>
    <n v="322215"/>
    <n v="28450"/>
    <n v="293765"/>
    <n v="235349"/>
    <n v="210349"/>
    <x v="0"/>
    <x v="72"/>
    <n v="45900"/>
    <n v="1699"/>
    <n v="1022"/>
    <x v="1"/>
    <s v="WARRANTY DEED"/>
    <n v="1"/>
    <x v="0"/>
    <x v="0"/>
    <x v="1"/>
    <m/>
    <n v="3506"/>
    <n v="32"/>
    <x v="1"/>
    <x v="0"/>
    <n v="4736"/>
    <m/>
    <m/>
    <m/>
    <m/>
    <s v="GALBRAITH DANIEL L"/>
    <m/>
    <s v="4365 W MUSTANG BLVD"/>
    <s v="BEVERLY HILLS FL 34465"/>
  </r>
  <r>
    <x v="4788"/>
    <s v="18E17S320020  02230 0040"/>
    <s v="7492"/>
    <s v="PINE RIDGE UNIT 2"/>
    <s v="0100"/>
    <s v="Single Family Residential"/>
    <s v="17"/>
    <s v="18S"/>
    <s v="18E"/>
    <s v="3.0 TO 5.0 ACRES MED"/>
    <x v="0"/>
    <n v="144541"/>
    <n v="3.32"/>
    <s v="0000"/>
    <n v="4491"/>
    <s v="W"/>
    <x v="216"/>
    <s v="CT"/>
    <m/>
    <s v="BEVERLY HILLS"/>
    <m/>
    <s v="PINE RIDGE UNIT 2 PB 8 PG 37 LOT 4 BLK 223"/>
    <n v="278880"/>
    <n v="33850"/>
    <n v="245030"/>
    <n v="230527"/>
    <n v="205527"/>
    <x v="0"/>
    <x v="800"/>
    <n v="300000"/>
    <n v="2618"/>
    <n v="1346"/>
    <x v="0"/>
    <s v="WARRANTY DEED"/>
    <n v="1"/>
    <x v="0"/>
    <x v="1"/>
    <x v="1"/>
    <m/>
    <n v="2485"/>
    <n v="32"/>
    <x v="0"/>
    <x v="0"/>
    <n v="3457"/>
    <m/>
    <m/>
    <m/>
    <m/>
    <s v="ORBINO GERALD P"/>
    <s v="ORBINO ALEXANDRA"/>
    <s v="4491 W STABLE CT"/>
    <s v="BEVERLY HILLS FL 34465"/>
  </r>
  <r>
    <x v="4789"/>
    <s v="18E17S320020  02240 0070"/>
    <s v="7492"/>
    <s v="PINE RIDGE UNIT 2"/>
    <s v="0100"/>
    <s v="Single Family Residential"/>
    <s v="17"/>
    <s v="18S"/>
    <s v="18E"/>
    <s v="3.0 TO 5.0 ACRES MED"/>
    <x v="0"/>
    <n v="121654"/>
    <n v="2.79"/>
    <s v="0000"/>
    <n v="4418"/>
    <s v="W"/>
    <x v="65"/>
    <s v="BLVD"/>
    <m/>
    <s v="BEVERLY HILLS"/>
    <m/>
    <s v="PINE RIDGE UNIT 2 PB 8 PG 37 LOT 7 BLK 224 "/>
    <n v="288134"/>
    <n v="28490"/>
    <n v="259644"/>
    <n v="239306"/>
    <n v="214306"/>
    <x v="0"/>
    <x v="1038"/>
    <n v="275000"/>
    <n v="2464"/>
    <n v="1586"/>
    <x v="0"/>
    <s v="WARRANTY DEED"/>
    <n v="1"/>
    <x v="15"/>
    <x v="1"/>
    <x v="0"/>
    <m/>
    <n v="2526"/>
    <n v="32"/>
    <x v="0"/>
    <x v="0"/>
    <n v="3556"/>
    <m/>
    <m/>
    <m/>
    <m/>
    <s v="KREISEL RANDAL K"/>
    <s v="GLASS MARSHA Y"/>
    <s v="4418 W MUSTANG BLVD"/>
    <s v="BEVERLY HILLS FL 34465"/>
  </r>
  <r>
    <x v="4790"/>
    <s v="18E17S320020  02240 0090"/>
    <s v="7492"/>
    <s v="PINE RIDGE UNIT 2"/>
    <s v="0100"/>
    <s v="Single Family Residential"/>
    <s v="17"/>
    <s v="18S"/>
    <s v="18E"/>
    <s v="3.0 TO 5.0 ACRES MED"/>
    <x v="0"/>
    <n v="121643"/>
    <n v="2.79"/>
    <s v="0000"/>
    <n v="4454"/>
    <s v="W"/>
    <x v="65"/>
    <s v="BLVD"/>
    <m/>
    <s v="BEVERLY HILLS"/>
    <m/>
    <s v="PINE RIDGE UNIT 2 PB 8 PG 37 LOT 9 BLK 224"/>
    <n v="291575"/>
    <n v="28480"/>
    <n v="263095"/>
    <n v="291575"/>
    <n v="266575"/>
    <x v="0"/>
    <x v="259"/>
    <n v="31000"/>
    <n v="2416"/>
    <n v="2037"/>
    <x v="1"/>
    <s v="WARRANTY DEED"/>
    <n v="1"/>
    <x v="40"/>
    <x v="1"/>
    <x v="0"/>
    <m/>
    <n v="3094"/>
    <n v="32"/>
    <x v="1"/>
    <x v="0"/>
    <n v="4233"/>
    <m/>
    <m/>
    <m/>
    <m/>
    <s v="FLEITES FRANCISCO"/>
    <s v="FLEITES MARTHA"/>
    <s v="4454 W MUSTANG BLVD"/>
    <s v="BEVERLY HILLS FL 34465"/>
  </r>
  <r>
    <x v="4791"/>
    <s v="18E17S320020  02250 0040"/>
    <s v="7492"/>
    <s v="PINE RIDGE UNIT 2"/>
    <s v="0000"/>
    <s v="Vacant Residential"/>
    <s v="17"/>
    <s v="18S"/>
    <s v="18E"/>
    <s v="3.0 TO 5.0 ACRES MED"/>
    <x v="1"/>
    <n v="249863"/>
    <n v="5.74"/>
    <s v="0000"/>
    <n v="4116"/>
    <s v="W"/>
    <x v="187"/>
    <s v="DR"/>
    <m/>
    <s v="BEVERLY HILLS"/>
    <m/>
    <s v="PINE RIDGE UNIT 2 PB 8 PG 37 LOT 4 BLK 225"/>
    <n v="74000"/>
    <n v="74000"/>
    <n v="0"/>
    <n v="74000"/>
    <n v="74000"/>
    <x v="1"/>
    <x v="1387"/>
    <n v="82500"/>
    <n v="2757"/>
    <n v="1074"/>
    <x v="1"/>
    <s v="WARRANTY DEED"/>
    <m/>
    <x v="6"/>
    <x v="2"/>
    <x v="2"/>
    <m/>
    <m/>
    <m/>
    <x v="2"/>
    <x v="1"/>
    <n v="0"/>
    <m/>
    <m/>
    <m/>
    <m/>
    <s v="KRAUSE JEREMY C"/>
    <m/>
    <s v="4125 W BONANZA DR"/>
    <s v="BEVERLY HILLS FL 34465"/>
  </r>
  <r>
    <x v="4792"/>
    <s v="18E17S320020  02250 0110"/>
    <s v="7492"/>
    <s v="PINE RIDGE UNIT 2"/>
    <s v="0000"/>
    <s v="Vacant Residential"/>
    <s v="17"/>
    <s v="18S"/>
    <s v="18E"/>
    <s v="3.0 TO 5.0 ACRES MED"/>
    <x v="1"/>
    <n v="333623"/>
    <n v="7.66"/>
    <s v="0000"/>
    <n v="4000"/>
    <s v="W"/>
    <x v="187"/>
    <s v="DR"/>
    <m/>
    <s v="BEVERLY HILLS"/>
    <m/>
    <s v="PINE RIDGE UNIT 2 PB 8 PG 37 LOT 11 BLK 225"/>
    <n v="98800"/>
    <n v="98800"/>
    <n v="0"/>
    <n v="98800"/>
    <n v="98800"/>
    <x v="1"/>
    <x v="524"/>
    <n v="130000"/>
    <n v="3034"/>
    <n v="92"/>
    <x v="1"/>
    <s v="WARRANTY DEED"/>
    <m/>
    <x v="6"/>
    <x v="2"/>
    <x v="2"/>
    <m/>
    <m/>
    <m/>
    <x v="2"/>
    <x v="1"/>
    <n v="0"/>
    <m/>
    <m/>
    <m/>
    <m/>
    <s v="DICKERT RYAN"/>
    <m/>
    <s v="3944 N PINE VALLEY LP"/>
    <s v="LECANTO FL 34461"/>
  </r>
  <r>
    <x v="4793"/>
    <s v="18E17S320020  02260 0030"/>
    <s v="7492"/>
    <s v="PINE RIDGE UNIT 2"/>
    <s v="0100"/>
    <s v="Single Family Residential"/>
    <s v="20"/>
    <s v="18S"/>
    <s v="18E"/>
    <s v="3.0 TO 5.0 ACRES MED"/>
    <x v="0"/>
    <n v="274516"/>
    <n v="6.3"/>
    <s v="0000"/>
    <n v="4657"/>
    <s v="W"/>
    <x v="211"/>
    <s v="DR"/>
    <m/>
    <s v="BEVERLY HILLS"/>
    <m/>
    <s v="PINE RIDGE UNIT 2 PB 8 PG 37 LOT 3 BLK 226"/>
    <n v="399072"/>
    <n v="81300"/>
    <n v="317772"/>
    <n v="306456"/>
    <n v="281456"/>
    <x v="0"/>
    <x v="336"/>
    <n v="42000"/>
    <n v="1134"/>
    <n v="1410"/>
    <x v="1"/>
    <s v="FROM DEVELOPERS"/>
    <n v="1"/>
    <x v="15"/>
    <x v="1"/>
    <x v="1"/>
    <m/>
    <n v="3487"/>
    <n v="32"/>
    <x v="0"/>
    <x v="0"/>
    <n v="4774"/>
    <m/>
    <m/>
    <m/>
    <m/>
    <s v="SKIBA MICHAEL E"/>
    <s v="MURPHY CANDACE A"/>
    <s v="4657 W HACIENDA DR"/>
    <s v="BEVERLY HILLS FL 34465 4442"/>
  </r>
  <r>
    <x v="4794"/>
    <s v="18E17S320020  02260 0050"/>
    <s v="7492"/>
    <s v="PINE RIDGE UNIT 2"/>
    <s v="0100"/>
    <s v="Single Family Residential"/>
    <s v="20"/>
    <s v="18S"/>
    <s v="18E"/>
    <s v="3.0 TO 5.0 ACRES MED"/>
    <x v="0"/>
    <n v="275413"/>
    <n v="6.32"/>
    <s v="0000"/>
    <n v="2958"/>
    <s v="N"/>
    <x v="212"/>
    <s v="DR"/>
    <m/>
    <s v="BEVERLY HILLS"/>
    <m/>
    <s v="PINE RIDGE UNIT 2 PB 8 PG 37 LOT 5 BLK 226"/>
    <n v="312701"/>
    <n v="81560"/>
    <n v="231141"/>
    <n v="264017"/>
    <n v="239017"/>
    <x v="0"/>
    <x v="222"/>
    <n v="48500"/>
    <n v="1387"/>
    <n v="1647"/>
    <x v="1"/>
    <s v="WARRANTY DEED"/>
    <n v="1"/>
    <x v="23"/>
    <x v="1"/>
    <x v="0"/>
    <m/>
    <n v="2317"/>
    <n v="32"/>
    <x v="0"/>
    <x v="0"/>
    <n v="3188"/>
    <m/>
    <m/>
    <m/>
    <m/>
    <s v="TANDBERG KJELL"/>
    <s v="TANDBERG SANDRA"/>
    <s v="2958 N BRAVO DR"/>
    <s v="BEVERLY HILLS FL 34465"/>
  </r>
  <r>
    <x v="4795"/>
    <s v="18E17S320020  02270 0020"/>
    <s v="7492"/>
    <s v="PINE RIDGE UNIT 2"/>
    <s v="0100"/>
    <s v="Single Family Residential"/>
    <s v="20"/>
    <s v="18S"/>
    <s v="18E"/>
    <s v="3.0 TO 5.0 ACRES MED"/>
    <x v="0"/>
    <n v="270038"/>
    <n v="6.2"/>
    <s v="0000"/>
    <n v="4740"/>
    <s v="W"/>
    <x v="211"/>
    <s v="DR"/>
    <m/>
    <s v="BEVERLY HILLS"/>
    <m/>
    <s v="PINE RIDGE UNIT 2 PB 8 PG 37 LOT 2 BLK 227"/>
    <n v="393593"/>
    <n v="79970"/>
    <n v="313623"/>
    <n v="279708"/>
    <n v="254708"/>
    <x v="0"/>
    <x v="726"/>
    <n v="535000"/>
    <n v="2824"/>
    <n v="93"/>
    <x v="0"/>
    <s v="WARRANTY DEED"/>
    <n v="1"/>
    <x v="0"/>
    <x v="1"/>
    <x v="0"/>
    <m/>
    <n v="2806"/>
    <n v="32"/>
    <x v="0"/>
    <x v="0"/>
    <n v="4034"/>
    <m/>
    <m/>
    <m/>
    <m/>
    <s v="LANCE ARTHUR J"/>
    <s v="LANCE VALERIE K"/>
    <s v="4740 W HACIENDA DR"/>
    <s v="BEVERLY HILLS FL 34465"/>
  </r>
  <r>
    <x v="4796"/>
    <s v="18E17S320020  02270 0040"/>
    <s v="7492"/>
    <s v="PINE RIDGE UNIT 2"/>
    <s v="0100"/>
    <s v="Single Family Residential"/>
    <s v="20"/>
    <s v="18S"/>
    <s v="18E"/>
    <s v="3.0 TO 5.0 ACRES MED"/>
    <x v="0"/>
    <n v="276663"/>
    <n v="6.35"/>
    <s v="0000"/>
    <n v="4578"/>
    <s v="W"/>
    <x v="211"/>
    <s v="DR"/>
    <m/>
    <s v="BEVERLY HILLS"/>
    <m/>
    <s v="PINE RIDGE UNIT 2 PB 8 PG 37 LOT 4 BLK 227"/>
    <n v="329288"/>
    <n v="81930"/>
    <n v="247358"/>
    <n v="329288"/>
    <n v="329288"/>
    <x v="1"/>
    <x v="336"/>
    <n v="37700"/>
    <n v="1134"/>
    <n v="1399"/>
    <x v="1"/>
    <s v="FROM DEVELOPERS"/>
    <n v="1"/>
    <x v="11"/>
    <x v="1"/>
    <x v="0"/>
    <m/>
    <n v="2297"/>
    <n v="32"/>
    <x v="0"/>
    <x v="0"/>
    <n v="3514"/>
    <m/>
    <m/>
    <m/>
    <m/>
    <s v="VANTWUYVER CHRISTOPHER K"/>
    <s v="PAMELA J VAN TWUYVER DECLARATION OF"/>
    <s v="14825 59TH AVE N"/>
    <s v="PLYMOUTH MN 55446"/>
  </r>
  <r>
    <x v="4797"/>
    <s v="18E17S320020  02290 0010"/>
    <s v="7492"/>
    <s v="PINE RIDGE UNIT 2"/>
    <s v="0100"/>
    <s v="Single Family Residential"/>
    <s v="20"/>
    <s v="18S"/>
    <s v="18E"/>
    <s v="3.0 TO 5.0 ACRES MED"/>
    <x v="0"/>
    <n v="242082"/>
    <n v="5.56"/>
    <s v="0000"/>
    <n v="2685"/>
    <s v="N"/>
    <x v="213"/>
    <s v="AVE"/>
    <m/>
    <s v="BEVERLY HILLS"/>
    <m/>
    <s v="PINE RIDGE UNIT 2 PB 8 PG 37 LOT 1 BLK 229"/>
    <n v="339356"/>
    <n v="71690"/>
    <n v="267666"/>
    <n v="259490"/>
    <n v="234490"/>
    <x v="0"/>
    <x v="53"/>
    <n v="31000"/>
    <n v="1325"/>
    <n v="1810"/>
    <x v="1"/>
    <s v="WARRANTY DEED"/>
    <n v="1"/>
    <x v="23"/>
    <x v="1"/>
    <x v="0"/>
    <n v="1"/>
    <n v="2601"/>
    <n v="32"/>
    <x v="0"/>
    <x v="0"/>
    <n v="4519"/>
    <m/>
    <m/>
    <m/>
    <m/>
    <s v="RICHTER DAVID H"/>
    <s v="RICHTER KATHRYN A"/>
    <s v="2685 N HORSEBACK AVE"/>
    <s v="BEVERLY HILLS FL 34465"/>
  </r>
  <r>
    <x v="4798"/>
    <s v="18E17S320020  02310 0020"/>
    <s v="7492"/>
    <s v="PINE RIDGE UNIT 2"/>
    <s v="0100"/>
    <s v="Single Family Residential"/>
    <s v="17"/>
    <s v="18S"/>
    <s v="18E"/>
    <s v="3.0 TO 5.0 ACRES MED"/>
    <x v="0"/>
    <n v="285770"/>
    <n v="6.56"/>
    <s v="0000"/>
    <n v="4075"/>
    <s v="W"/>
    <x v="187"/>
    <s v="DR"/>
    <m/>
    <s v="BEVERLY HILLS"/>
    <m/>
    <s v="PINE RIDGE UNIT 2 PB 8 PG 37 LOT 2 BLK 231 "/>
    <n v="686419"/>
    <n v="84630"/>
    <n v="601789"/>
    <n v="524948"/>
    <n v="499948"/>
    <x v="0"/>
    <x v="415"/>
    <n v="660000"/>
    <n v="1945"/>
    <n v="26"/>
    <x v="0"/>
    <s v="WARRANTY DEED"/>
    <n v="1"/>
    <x v="21"/>
    <x v="1"/>
    <x v="8"/>
    <n v="1"/>
    <n v="4537"/>
    <n v="32"/>
    <x v="1"/>
    <x v="0"/>
    <n v="7454"/>
    <m/>
    <m/>
    <m/>
    <m/>
    <s v="JACKSON JULIANNE L TRUSTEE"/>
    <s v="JACKSON FAMILY TRUST"/>
    <s v="4075 W BONANGA DR"/>
    <s v="BEVERLY HILLS FL 34465"/>
  </r>
  <r>
    <x v="4799"/>
    <s v="18E17S320020  02220 0040"/>
    <s v="7492"/>
    <s v="PINE RIDGE UNIT 2"/>
    <s v="0100"/>
    <s v="Single Family Residential"/>
    <s v="17"/>
    <s v="18S"/>
    <s v="18E"/>
    <s v="3.0 TO 5.0 ACRES MED"/>
    <x v="0"/>
    <n v="257245"/>
    <n v="5.91"/>
    <s v="0000"/>
    <n v="4646"/>
    <s v="W"/>
    <x v="215"/>
    <s v="LN"/>
    <m/>
    <s v="BEVERLY HILLS"/>
    <m/>
    <s v="PINE RIDGE UNIT 2 PB 8 PG 37 LOT 4 BLK 222"/>
    <n v="494378"/>
    <n v="76180"/>
    <n v="418198"/>
    <n v="421740"/>
    <n v="396740"/>
    <x v="0"/>
    <x v="362"/>
    <n v="35000"/>
    <n v="1320"/>
    <n v="1286"/>
    <x v="1"/>
    <s v="WARRANTY DEED"/>
    <n v="1"/>
    <x v="37"/>
    <x v="1"/>
    <x v="0"/>
    <n v="1"/>
    <n v="4290"/>
    <n v="46"/>
    <x v="0"/>
    <x v="0"/>
    <n v="6119"/>
    <m/>
    <m/>
    <m/>
    <m/>
    <s v="STUART JAMES L SR"/>
    <s v="STUART EILEEN M"/>
    <s v="4646 W CHINOOK LN"/>
    <s v="BEVERLY HILLS FL 34465"/>
  </r>
  <r>
    <x v="4800"/>
    <s v="18E17S320020  02240 0040"/>
    <s v="7492"/>
    <s v="PINE RIDGE UNIT 2"/>
    <s v="0100"/>
    <s v="Single Family Residential"/>
    <s v="17"/>
    <s v="18S"/>
    <s v="18E"/>
    <s v="3.0 TO 5.0 ACRES MED"/>
    <x v="0"/>
    <n v="144091"/>
    <n v="3.31"/>
    <s v="0000"/>
    <n v="4386"/>
    <s v="W"/>
    <x v="65"/>
    <s v="BLVD"/>
    <m/>
    <s v="BEVERLY HILLS"/>
    <m/>
    <s v="PINE RIDGE UNIT 2 PB 8 PG 37 LOT 4 BLK 224"/>
    <n v="370825"/>
    <n v="33740"/>
    <n v="337085"/>
    <n v="370825"/>
    <n v="345825"/>
    <x v="0"/>
    <x v="1072"/>
    <n v="475000"/>
    <n v="2975"/>
    <n v="287"/>
    <x v="0"/>
    <s v="WARRANTY DEED"/>
    <n v="1"/>
    <x v="3"/>
    <x v="1"/>
    <x v="1"/>
    <n v="1"/>
    <n v="3191"/>
    <n v="32"/>
    <x v="0"/>
    <x v="0"/>
    <n v="4397"/>
    <m/>
    <m/>
    <m/>
    <m/>
    <s v="PASCOUAU RENEE LOUISE"/>
    <m/>
    <s v="4386 W MUSTANG BLVD"/>
    <s v="BEVERLY HILLS FL 34465"/>
  </r>
  <r>
    <x v="4801"/>
    <s v="18E17S320020  02240 0130"/>
    <s v="7492"/>
    <s v="PINE RIDGE UNIT 2"/>
    <s v="0100"/>
    <s v="Single Family Residential"/>
    <s v="17"/>
    <s v="18S"/>
    <s v="18E"/>
    <s v="3.0 TO 5.0 ACRES MED"/>
    <x v="0"/>
    <n v="156714"/>
    <n v="3.6"/>
    <s v="0000"/>
    <n v="4600"/>
    <s v="W"/>
    <x v="65"/>
    <s v="BLVD"/>
    <m/>
    <s v="BEVERLY HILLS"/>
    <m/>
    <s v="PINE RIDGE UNIT 2 PB 8 PG 37 LOT 13 BLK 224"/>
    <n v="650340"/>
    <n v="36700"/>
    <n v="613640"/>
    <n v="606977"/>
    <n v="581977"/>
    <x v="0"/>
    <x v="961"/>
    <n v="450000"/>
    <n v="2757"/>
    <n v="1930"/>
    <x v="0"/>
    <s v="WARRANTY DEED"/>
    <n v="1"/>
    <x v="20"/>
    <x v="5"/>
    <x v="1"/>
    <m/>
    <n v="6647"/>
    <n v="32"/>
    <x v="0"/>
    <x v="0"/>
    <n v="8666"/>
    <m/>
    <m/>
    <m/>
    <m/>
    <s v="SNOKHOUS MARQEE"/>
    <m/>
    <s v="4600 W MUSTANG BLVD"/>
    <s v="BEVERLY HILLS FL 34465"/>
  </r>
  <r>
    <x v="4802"/>
    <s v="18E17S320020  02250 0100"/>
    <s v="7492"/>
    <s v="PINE RIDGE UNIT 2"/>
    <s v="0000"/>
    <s v="Vacant Residential"/>
    <s v="17"/>
    <s v="18S"/>
    <s v="18E"/>
    <s v="3.0 TO 5.0 ACRES MED"/>
    <x v="1"/>
    <n v="282646"/>
    <n v="6.49"/>
    <s v="0000"/>
    <n v="4016"/>
    <s v="W"/>
    <x v="187"/>
    <s v="DR"/>
    <m/>
    <s v="BEVERLY HILLS"/>
    <m/>
    <s v="PINE RIDGE UNIT 2 PB 8 PG 37 LOT 10 BLK 225 "/>
    <n v="83700"/>
    <n v="83700"/>
    <n v="0"/>
    <n v="83700"/>
    <n v="83700"/>
    <x v="1"/>
    <x v="648"/>
    <n v="54500"/>
    <n v="1035"/>
    <n v="619"/>
    <x v="1"/>
    <s v="FROM DEVELOPERS"/>
    <m/>
    <x v="6"/>
    <x v="2"/>
    <x v="2"/>
    <m/>
    <m/>
    <m/>
    <x v="2"/>
    <x v="1"/>
    <n v="0"/>
    <m/>
    <m/>
    <m/>
    <m/>
    <s v="RAYMUNDO RENATO L MD &amp; SUSAN R MD"/>
    <m/>
    <s v="209 CHESTNUT CIRCLE"/>
    <s v="BLOOMFIELD HILLS MI 48304 2105"/>
  </r>
  <r>
    <x v="4803"/>
    <s v="18E17S320020  02250 0170"/>
    <s v="7492"/>
    <s v="PINE RIDGE UNIT 2"/>
    <s v="0000"/>
    <s v="Vacant Residential"/>
    <s v="20"/>
    <s v="18S"/>
    <s v="18E"/>
    <s v="3.0 TO 5.0 ACRES MED"/>
    <x v="1"/>
    <n v="281018"/>
    <n v="6.45"/>
    <s v="0000"/>
    <n v="4443"/>
    <s v="W"/>
    <x v="211"/>
    <s v="DR"/>
    <m/>
    <s v="BEVERLY HILLS"/>
    <m/>
    <s v="PINE RIDGE UNIT 2 PB 8 PG 37 LOT 17 BLK 225 "/>
    <n v="83220"/>
    <n v="83220"/>
    <n v="0"/>
    <n v="83220"/>
    <n v="83220"/>
    <x v="1"/>
    <x v="269"/>
    <n v="54857"/>
    <n v="1069"/>
    <n v="1970"/>
    <x v="1"/>
    <s v="FROM DEVELOPERS"/>
    <m/>
    <x v="6"/>
    <x v="2"/>
    <x v="2"/>
    <m/>
    <m/>
    <m/>
    <x v="2"/>
    <x v="1"/>
    <n v="0"/>
    <m/>
    <m/>
    <m/>
    <m/>
    <s v="LEE MARIE CATHERINE &amp;"/>
    <s v="CYNTHIA ROEHRICH CO TRUSTEES"/>
    <s v="9125 MEADOW GROVE LN"/>
    <s v="CINCINNATI OH 45243"/>
  </r>
  <r>
    <x v="4804"/>
    <s v="18E17S320020  02260 0020"/>
    <s v="7492"/>
    <s v="PINE RIDGE UNIT 2"/>
    <s v="0000"/>
    <s v="Vacant Residential"/>
    <s v="20"/>
    <s v="18S"/>
    <s v="18E"/>
    <s v="3.0 TO 5.0 ACRES MED"/>
    <x v="1"/>
    <n v="267711"/>
    <n v="6.15"/>
    <s v="0000"/>
    <n v="4739"/>
    <s v="W"/>
    <x v="211"/>
    <s v="DR"/>
    <m/>
    <s v="BEVERLY HILLS"/>
    <m/>
    <s v="PINE RIDGE UNIT 2 PB 8 PG 37 LOT 2 BLK 226 "/>
    <n v="79280"/>
    <n v="79280"/>
    <n v="0"/>
    <n v="79280"/>
    <n v="79280"/>
    <x v="1"/>
    <x v="1069"/>
    <n v="130000"/>
    <n v="3048"/>
    <n v="170"/>
    <x v="1"/>
    <s v="WARRANTY DEED"/>
    <m/>
    <x v="6"/>
    <x v="2"/>
    <x v="2"/>
    <m/>
    <m/>
    <m/>
    <x v="2"/>
    <x v="1"/>
    <n v="0"/>
    <m/>
    <m/>
    <m/>
    <m/>
    <s v="GARDNER THERESA ANNE"/>
    <s v="THERESA ANNE GARDNER REVOCABLE TRUST"/>
    <s v="4953 W RANGER ST"/>
    <s v="BEVERLY HILLS FL 34465"/>
  </r>
  <r>
    <x v="4805"/>
    <s v="18E17S320020  02280 0020"/>
    <s v="7492"/>
    <s v="PINE RIDGE UNIT 2"/>
    <s v="0100"/>
    <s v="Single Family Residential"/>
    <s v="20"/>
    <s v="18S"/>
    <s v="18E"/>
    <s v="3.0 TO 5.0 ACRES MED"/>
    <x v="0"/>
    <n v="240000"/>
    <n v="5.51"/>
    <s v="0000"/>
    <n v="4739"/>
    <s v="W"/>
    <x v="210"/>
    <s v="DR"/>
    <m/>
    <s v="BEVERLY HILLS"/>
    <m/>
    <s v="PINE RIDGE UNIT 2 PB 8 PG 37 LOT 2 BLK 228"/>
    <n v="426394"/>
    <n v="71070"/>
    <n v="355324"/>
    <n v="384846"/>
    <n v="359846"/>
    <x v="0"/>
    <x v="114"/>
    <n v="35000"/>
    <n v="1394"/>
    <n v="1517"/>
    <x v="1"/>
    <s v="WARRANTY DEED"/>
    <n v="1"/>
    <x v="22"/>
    <x v="1"/>
    <x v="4"/>
    <n v="1"/>
    <n v="3186"/>
    <n v="32"/>
    <x v="0"/>
    <x v="0"/>
    <n v="4352"/>
    <m/>
    <m/>
    <m/>
    <m/>
    <s v="CHAPLIN JAMES T"/>
    <s v="CHAPLIN HILTRUDE MCCARREN"/>
    <s v="4739 W ANGUS DR"/>
    <s v="BEVERLY HILLS FL 34465"/>
  </r>
  <r>
    <x v="4806"/>
    <s v="18E17S320020  02280 0060"/>
    <s v="7492"/>
    <s v="PINE RIDGE UNIT 2"/>
    <s v="0100"/>
    <s v="Single Family Residential"/>
    <s v="20"/>
    <s v="18S"/>
    <s v="18E"/>
    <s v="3.0 TO 5.0 ACRES MED"/>
    <x v="0"/>
    <n v="239865"/>
    <n v="5.51"/>
    <s v="0000"/>
    <n v="4439"/>
    <s v="W"/>
    <x v="210"/>
    <s v="DR"/>
    <m/>
    <s v="BEVERLY HILLS"/>
    <m/>
    <s v="PINE RIDGE UNIT 2 PB 8 PG 37 LOT 6 BLK 228"/>
    <n v="582015"/>
    <n v="71030"/>
    <n v="510985"/>
    <n v="405951"/>
    <n v="380451"/>
    <x v="0"/>
    <x v="1252"/>
    <n v="775000"/>
    <n v="3048"/>
    <n v="929"/>
    <x v="0"/>
    <s v="WARRANTY DEED"/>
    <n v="1"/>
    <x v="15"/>
    <x v="0"/>
    <x v="4"/>
    <m/>
    <n v="5101"/>
    <n v="32"/>
    <x v="0"/>
    <x v="0"/>
    <n v="6963"/>
    <m/>
    <m/>
    <m/>
    <m/>
    <s v="BEAGHEN THOMAS M"/>
    <m/>
    <s v="4439 W ANGUS DR"/>
    <s v="BEVERLY HILLS FL 34465"/>
  </r>
  <r>
    <x v="4807"/>
    <s v="18E17S320020  02290 0030"/>
    <s v="7492"/>
    <s v="PINE RIDGE UNIT 2"/>
    <s v="0100"/>
    <s v="Single Family Residential"/>
    <s v="20"/>
    <s v="18S"/>
    <s v="18E"/>
    <s v="3.0 TO 5.0 ACRES MED"/>
    <x v="0"/>
    <n v="243153"/>
    <n v="5.58"/>
    <s v="0000"/>
    <n v="2541"/>
    <s v="N"/>
    <x v="213"/>
    <s v="AVE"/>
    <m/>
    <s v="BEVERLY HILLS"/>
    <m/>
    <s v="PINE RIDGE UNIT 2 PB 8 PG 37 LOT 3 BLK 229"/>
    <n v="323634"/>
    <n v="72010"/>
    <n v="251624"/>
    <n v="245162"/>
    <n v="220162"/>
    <x v="0"/>
    <x v="104"/>
    <n v="565000"/>
    <n v="1862"/>
    <n v="1253"/>
    <x v="0"/>
    <s v="WARRANTY DEED"/>
    <n v="1"/>
    <x v="20"/>
    <x v="1"/>
    <x v="1"/>
    <m/>
    <n v="2610"/>
    <n v="32"/>
    <x v="0"/>
    <x v="0"/>
    <n v="3784"/>
    <m/>
    <m/>
    <m/>
    <m/>
    <s v="RUTLEDGE ROBERT R"/>
    <s v="RUTLEDGE VALERIE L"/>
    <s v="2541 N HORSEBACK AVE"/>
    <s v="BEVERLY HILLS FL 34465"/>
  </r>
  <r>
    <x v="4808"/>
    <s v="18E17S320020  02300 0050"/>
    <s v="7492"/>
    <s v="PINE RIDGE UNIT 2"/>
    <s v="0100"/>
    <s v="Single Family Residential"/>
    <s v="20"/>
    <s v="18S"/>
    <s v="18E"/>
    <s v="3.0 TO 5.0 ACRES MED"/>
    <x v="0"/>
    <n v="256525"/>
    <n v="5.89"/>
    <s v="0000"/>
    <n v="4242"/>
    <s v="W"/>
    <x v="211"/>
    <s v="DR"/>
    <m/>
    <s v="BEVERLY HILLS"/>
    <m/>
    <s v="PINE RIDGE UNIT 2 PB 8 PG 37 LOT 5 BLK 230"/>
    <n v="292757"/>
    <n v="75970"/>
    <n v="216787"/>
    <n v="272402"/>
    <n v="247402"/>
    <x v="0"/>
    <x v="1388"/>
    <n v="325000"/>
    <n v="2821"/>
    <n v="398"/>
    <x v="0"/>
    <s v="WARRANTY DEED"/>
    <n v="1"/>
    <x v="11"/>
    <x v="1"/>
    <x v="0"/>
    <m/>
    <n v="2094"/>
    <n v="32"/>
    <x v="0"/>
    <x v="0"/>
    <n v="2948"/>
    <m/>
    <m/>
    <m/>
    <m/>
    <s v="RIOUX FIONA JANE"/>
    <m/>
    <s v="4242 W HACIENDA DR"/>
    <s v="BEVERLY HILLS FL 34465"/>
  </r>
  <r>
    <x v="4809"/>
    <s v="18E17S320020  02300 0060"/>
    <s v="7492"/>
    <s v="PINE RIDGE UNIT 2"/>
    <s v="0100"/>
    <s v="Single Family Residential"/>
    <s v="20"/>
    <s v="18S"/>
    <s v="18E"/>
    <s v="3.0 TO 5.0 ACRES MED"/>
    <x v="0"/>
    <n v="247609"/>
    <n v="5.68"/>
    <s v="0000"/>
    <n v="4286"/>
    <s v="W"/>
    <x v="211"/>
    <s v="DR"/>
    <m/>
    <s v="BEVERLY HILLS"/>
    <m/>
    <s v="PINE RIDGE UNIT 2 PB 8 PG 37 LOT 6 BLK 230"/>
    <n v="385452"/>
    <n v="73330"/>
    <n v="312122"/>
    <n v="274774"/>
    <n v="249774"/>
    <x v="0"/>
    <x v="731"/>
    <n v="500000"/>
    <n v="2906"/>
    <n v="2160"/>
    <x v="0"/>
    <s v="WARRANTY DEED"/>
    <n v="1"/>
    <x v="5"/>
    <x v="1"/>
    <x v="0"/>
    <n v="1"/>
    <n v="3637"/>
    <n v="32"/>
    <x v="0"/>
    <x v="0"/>
    <n v="5332"/>
    <m/>
    <m/>
    <m/>
    <m/>
    <s v="FULLERTON GRAHAM A"/>
    <s v="FULLERTON NORAH I"/>
    <s v="4286 W HACIENDA DR"/>
    <s v="BEVERLY HILLS FL 34465"/>
  </r>
  <r>
    <x v="4810"/>
    <s v="18E17S320020  02320 0010"/>
    <s v="7492"/>
    <s v="PINE RIDGE UNIT 2"/>
    <s v="0000"/>
    <s v="Vacant Residential"/>
    <s v="17"/>
    <s v="18S"/>
    <s v="18E"/>
    <s v="3.0 TO 5.0 ACRES MED"/>
    <x v="1"/>
    <n v="248370"/>
    <n v="5.7"/>
    <s v="0000"/>
    <n v="4231"/>
    <s v="W"/>
    <x v="187"/>
    <s v="DR"/>
    <m/>
    <s v="BEVERLY HILLS"/>
    <m/>
    <s v="PINE RIDGE UNIT 2 PB 8 PG 37 LOT 1 BLK 232"/>
    <n v="73550"/>
    <n v="73550"/>
    <n v="0"/>
    <n v="73550"/>
    <n v="73550"/>
    <x v="1"/>
    <x v="897"/>
    <n v="46800"/>
    <n v="906"/>
    <n v="1715"/>
    <x v="1"/>
    <s v="UNDEFINED"/>
    <m/>
    <x v="6"/>
    <x v="2"/>
    <x v="2"/>
    <m/>
    <m/>
    <m/>
    <x v="2"/>
    <x v="1"/>
    <n v="0"/>
    <m/>
    <m/>
    <m/>
    <m/>
    <s v="MEIER FRIEDHELM"/>
    <s v="MEIER MARGARETE"/>
    <s v="ELLERNBRUCHWEG 8"/>
    <s v=" 32760 GERMANY"/>
  </r>
  <r>
    <x v="4811"/>
    <s v="18E17S320020  02320 0030"/>
    <s v="7492"/>
    <s v="PINE RIDGE UNIT 2"/>
    <s v="0100"/>
    <s v="Single Family Residential"/>
    <s v="17"/>
    <s v="18S"/>
    <s v="18E"/>
    <s v="3.0 TO 5.0 ACRES MED"/>
    <x v="0"/>
    <n v="347798"/>
    <n v="7.98"/>
    <s v="0000"/>
    <n v="4183"/>
    <s v="W"/>
    <x v="187"/>
    <s v="DR"/>
    <m/>
    <s v="BEVERLY HILLS"/>
    <m/>
    <s v="PINE RIDGE UNIT 2 PB 8 PG 37 LOT 3 BLK 232"/>
    <n v="563682"/>
    <n v="103000"/>
    <n v="460682"/>
    <n v="563682"/>
    <n v="538682"/>
    <x v="0"/>
    <x v="243"/>
    <n v="110000"/>
    <n v="2461"/>
    <n v="1342"/>
    <x v="1"/>
    <s v="WARRANTY DEED"/>
    <n v="1"/>
    <x v="40"/>
    <x v="1"/>
    <x v="0"/>
    <m/>
    <n v="3987"/>
    <n v="32"/>
    <x v="0"/>
    <x v="0"/>
    <n v="5625"/>
    <m/>
    <m/>
    <m/>
    <m/>
    <s v="CLANCY DEBORAH"/>
    <m/>
    <s v="4183 W BONANZA DR"/>
    <s v="BEVERLY HILLS FL 34465 4485"/>
  </r>
  <r>
    <x v="4812"/>
    <s v="18E17S320020  000T0 0050"/>
    <s v="7492"/>
    <s v="PINE RIDGE UNIT 2"/>
    <s v="9400"/>
    <s v="Rights-of-Way"/>
    <s v="12"/>
    <s v="18S"/>
    <s v="17E"/>
    <s v="OPEN AREA/PARK"/>
    <x v="1"/>
    <n v="32589"/>
    <n v="0.75"/>
    <s v="0000"/>
    <m/>
    <s v="W"/>
    <x v="11"/>
    <s v="BLVD"/>
    <m/>
    <s v="BEVERLY HILLS"/>
    <m/>
    <s v="PINE RIDGE UNIT 2 PB 8 PG 37 TRACT 5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13"/>
    <s v="18E17S320020  000T0 0060"/>
    <s v="7492"/>
    <s v="PINE RIDGE UNIT 2"/>
    <s v="9400"/>
    <s v="Rights-of-Way"/>
    <s v="12"/>
    <s v="18S"/>
    <s v="17E"/>
    <s v="OPEN AREA/PARK"/>
    <x v="1"/>
    <n v="22023"/>
    <n v="0.51"/>
    <s v="0000"/>
    <m/>
    <s v="N"/>
    <x v="192"/>
    <s v="AVE"/>
    <m/>
    <s v="BEVERLY HILLS"/>
    <m/>
    <s v="PINE RIDGE UNIT 2 PB 8 PG 37 TRACT 6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14"/>
    <s v="18E17S320020  000T0 0450"/>
    <s v="7492"/>
    <s v="PINE RIDGE UNIT 2"/>
    <s v="9400"/>
    <s v="Rights-of-Way"/>
    <s v="17"/>
    <s v="18S"/>
    <s v="18E"/>
    <s v="OPEN AREA/PARK"/>
    <x v="1"/>
    <n v="31391"/>
    <n v="0.72"/>
    <s v="0000"/>
    <n v="0"/>
    <s v="N"/>
    <x v="218"/>
    <s v="LOOP"/>
    <m/>
    <s v="LECANTO"/>
    <m/>
    <s v="PINE RIDGE UNIT 2 PB 8 PG 37 TRACT 45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15"/>
    <s v="18E17S320020  02120 0170"/>
    <s v="7492"/>
    <s v="PINE RIDGE UNIT 2"/>
    <s v="0100"/>
    <s v="Single Family Residential"/>
    <s v="18"/>
    <s v="18S"/>
    <s v="18E"/>
    <s v="3.0 TO 5.0 ACRES MED"/>
    <x v="0"/>
    <n v="262617"/>
    <n v="6.03"/>
    <s v="0000"/>
    <n v="5595"/>
    <s v="W"/>
    <x v="186"/>
    <s v="DR"/>
    <m/>
    <s v="BEVERLY HILLS"/>
    <m/>
    <s v="PINE RIDGE UNIT 2 PB 8 PG 37 LOT 17 BLK 212"/>
    <n v="310407"/>
    <n v="77770"/>
    <n v="232637"/>
    <n v="232171"/>
    <n v="207171"/>
    <x v="0"/>
    <x v="60"/>
    <n v="45000"/>
    <n v="1313"/>
    <n v="1842"/>
    <x v="1"/>
    <s v="WARRANTY DEED"/>
    <n v="1"/>
    <x v="5"/>
    <x v="1"/>
    <x v="0"/>
    <m/>
    <n v="2361"/>
    <n v="32"/>
    <x v="0"/>
    <x v="0"/>
    <n v="3795"/>
    <m/>
    <m/>
    <m/>
    <m/>
    <s v="HUFF WILLIAM E"/>
    <s v="HUFF NANCY M"/>
    <s v="5595 W YEARLING DR"/>
    <s v="BEVERLY HILLS FL 34465"/>
  </r>
  <r>
    <x v="4816"/>
    <s v="18E18S20      12000 0085"/>
    <s v="7492"/>
    <s v="PINE RIDGE UNIT 2"/>
    <s v="0100"/>
    <s v="Single Family Residential"/>
    <s v="20"/>
    <s v="18S"/>
    <s v="18E"/>
    <s v="3.0 TO 5.0 ACRES MED"/>
    <x v="0"/>
    <n v="110207"/>
    <n v="2.5299999999999998"/>
    <s v="0000"/>
    <n v="2540"/>
    <s v="N"/>
    <x v="219"/>
    <s v="AVE"/>
    <m/>
    <s v="BEVERLY HILLS"/>
    <m/>
    <s v="BRECKS HILLS UNREC SUB S1/2 OF LOT 8: S1/2 OF E1/2 OF SE1/4"/>
    <n v="193995"/>
    <n v="25810"/>
    <n v="168185"/>
    <n v="193995"/>
    <n v="193995"/>
    <x v="1"/>
    <x v="826"/>
    <n v="215000"/>
    <n v="2661"/>
    <n v="317"/>
    <x v="0"/>
    <s v="WARRANTY DEED"/>
    <n v="1"/>
    <x v="16"/>
    <x v="0"/>
    <x v="0"/>
    <m/>
    <n v="2565"/>
    <n v="29"/>
    <x v="1"/>
    <x v="0"/>
    <n v="2817"/>
    <m/>
    <m/>
    <m/>
    <m/>
    <s v="GRAVES DAVID R"/>
    <s v="BARRETT JEAN L"/>
    <s v="2540 CLYDESDALE AVE"/>
    <s v="BEVERLY HILLS FL 34465"/>
  </r>
  <r>
    <x v="4817"/>
    <s v="18E17S320020  01810 0081"/>
    <s v="7492"/>
    <s v="PINE RIDGE UNIT 2"/>
    <s v="8000"/>
    <s v="Vacant Governmental"/>
    <s v="19"/>
    <s v="18S"/>
    <s v="18E"/>
    <s v="3.0 TO 5.0 ACRES MED"/>
    <x v="1"/>
    <n v="19495"/>
    <n v="0.45"/>
    <s v="0000"/>
    <n v="0"/>
    <s v="N"/>
    <x v="202"/>
    <s v="DR"/>
    <m/>
    <s v="BEVERLY HILLS"/>
    <m/>
    <s v="PINE RIDGE UNIT 2 PB 8 PG 37 W 65 FT OF LOT 8 BLK 181"/>
    <n v="4560"/>
    <n v="4560"/>
    <n v="0"/>
    <n v="4560"/>
    <n v="456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818"/>
    <s v="18E17S320020  01810 0111"/>
    <s v="7492"/>
    <s v="PINE RIDGE UNIT 2"/>
    <s v="8000"/>
    <s v="Vacant Governmental"/>
    <s v="19"/>
    <s v="18S"/>
    <s v="18E"/>
    <s v="3.0 TO 5.0 ACRES MED"/>
    <x v="1"/>
    <n v="59852"/>
    <n v="1.37"/>
    <s v="0000"/>
    <n v="2640"/>
    <s v="N"/>
    <x v="202"/>
    <s v="DR"/>
    <m/>
    <s v="BEVERLY HILLS"/>
    <m/>
    <s v="PINE RIDGE UNIT 2 PB 8 PG 37 E 200 FT OF LT 11 BLK 181 "/>
    <n v="14010"/>
    <n v="14010"/>
    <n v="0"/>
    <n v="14010"/>
    <n v="1401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819"/>
    <s v="18E17S320020  01830 0090"/>
    <s v="7492"/>
    <s v="PINE RIDGE UNIT 2"/>
    <s v="0000"/>
    <s v="Vacant Residential"/>
    <s v="19"/>
    <s v="18S"/>
    <s v="18E"/>
    <s v="3.0 TO 5.0 ACRES MED"/>
    <x v="1"/>
    <n v="120000"/>
    <n v="2.75"/>
    <s v="0000"/>
    <n v="5809"/>
    <s v="W"/>
    <x v="204"/>
    <s v="LN"/>
    <m/>
    <s v="BEVERLY HILLS"/>
    <m/>
    <s v="PINE RIDGE UNIT 2 PB 8 PG 37 LOT 9 BLK 183 "/>
    <n v="28100"/>
    <n v="28100"/>
    <n v="0"/>
    <n v="28100"/>
    <n v="28100"/>
    <x v="1"/>
    <x v="584"/>
    <n v="26000"/>
    <n v="1217"/>
    <n v="1869"/>
    <x v="1"/>
    <s v="FROM DEVELOPERS"/>
    <m/>
    <x v="6"/>
    <x v="2"/>
    <x v="2"/>
    <m/>
    <m/>
    <m/>
    <x v="2"/>
    <x v="1"/>
    <n v="0"/>
    <m/>
    <m/>
    <m/>
    <m/>
    <s v="THOMPSON JAMES &amp;"/>
    <s v="GLORIA RAUSA THOMPSON"/>
    <s v="519 PARKER ST"/>
    <s v="NEWTON MA 02459 2973"/>
  </r>
  <r>
    <x v="4820"/>
    <s v="18E17S320020  01810 0060"/>
    <s v="7492"/>
    <s v="PINE RIDGE UNIT 2"/>
    <s v="0100"/>
    <s v="Single Family Residential"/>
    <s v="19"/>
    <s v="18S"/>
    <s v="18E"/>
    <s v="3.0 TO 5.0 ACRES MED"/>
    <x v="0"/>
    <n v="124784"/>
    <n v="2.86"/>
    <s v="0000"/>
    <n v="2924"/>
    <s v="N"/>
    <x v="202"/>
    <s v="DR"/>
    <m/>
    <s v="BEVERLY HILLS"/>
    <m/>
    <s v="PINE RIDGE UNIT 2 PB 8 PG 37 LOT 6 BLK 181"/>
    <n v="29220"/>
    <n v="29220"/>
    <n v="0"/>
    <n v="29220"/>
    <n v="29220"/>
    <x v="1"/>
    <x v="1389"/>
    <n v="50000"/>
    <n v="2895"/>
    <n v="552"/>
    <x v="1"/>
    <s v="WARRANTY DEED"/>
    <n v="1"/>
    <x v="31"/>
    <x v="1"/>
    <x v="0"/>
    <m/>
    <n v="2008"/>
    <n v="32"/>
    <x v="1"/>
    <x v="0"/>
    <n v="2861"/>
    <m/>
    <m/>
    <m/>
    <m/>
    <s v="COOKE TODD FRANCIS"/>
    <s v="COOKE MICHELLE PATRICE"/>
    <s v="2924 N STAMPEDE DR"/>
    <s v="BEVERLY HILLS FL 34465 4618"/>
  </r>
  <r>
    <x v="4821"/>
    <s v="17E18S010010  000A0 0010"/>
    <s v="7492"/>
    <s v="PINE RIDGE UNIT 2"/>
    <s v="0100"/>
    <s v="Single Family Residential"/>
    <s v="01"/>
    <s v="18S"/>
    <s v="17E"/>
    <s v="3.0 TO 5.0 ACRES MED"/>
    <x v="0"/>
    <n v="130331"/>
    <n v="2.99"/>
    <s v="0000"/>
    <n v="6003"/>
    <s v="W"/>
    <x v="63"/>
    <s v="ST"/>
    <m/>
    <s v="BEVERLY HILLS"/>
    <m/>
    <s v="PINERIDGE FARMS PB 16 PG 37 LOT 1 BLK A"/>
    <n v="273186"/>
    <n v="30520"/>
    <n v="242666"/>
    <n v="203417"/>
    <n v="178417"/>
    <x v="0"/>
    <x v="1005"/>
    <n v="380000"/>
    <n v="3102"/>
    <n v="820"/>
    <x v="0"/>
    <s v="WARRANTY DEED"/>
    <n v="1"/>
    <x v="11"/>
    <x v="0"/>
    <x v="1"/>
    <m/>
    <n v="2745"/>
    <n v="32"/>
    <x v="0"/>
    <x v="0"/>
    <n v="3582"/>
    <m/>
    <m/>
    <m/>
    <m/>
    <s v="SMITH LARRY PRESCOTT"/>
    <s v="MILLER CAROLINE D"/>
    <s v="6003 W GLORY HILL ST"/>
    <s v="BEVERLY HILLS FL 34465"/>
  </r>
  <r>
    <x v="4822"/>
    <s v="17E18S010010  000A0 0040"/>
    <s v="7492"/>
    <s v="PINE RIDGE UNIT 2"/>
    <s v="0100"/>
    <s v="Single Family Residential"/>
    <s v="01"/>
    <s v="18S"/>
    <s v="17E"/>
    <s v="3.0 TO 5.0 ACRES MED"/>
    <x v="0"/>
    <n v="89069"/>
    <n v="2.04"/>
    <s v="0000"/>
    <n v="5313"/>
    <s v="N"/>
    <x v="220"/>
    <s v="PT"/>
    <m/>
    <s v="BEVERLY HILLS"/>
    <m/>
    <s v="PINERIDGE FARMS PB 16 PG 37 LOT 4 BLK A"/>
    <n v="253751"/>
    <n v="20860"/>
    <n v="232891"/>
    <n v="196320"/>
    <n v="171320"/>
    <x v="0"/>
    <x v="61"/>
    <n v="24000"/>
    <n v="1634"/>
    <n v="1835"/>
    <x v="1"/>
    <s v="WARRANTY DEED"/>
    <n v="1"/>
    <x v="42"/>
    <x v="1"/>
    <x v="0"/>
    <m/>
    <n v="2454"/>
    <n v="32"/>
    <x v="0"/>
    <x v="0"/>
    <n v="3472"/>
    <m/>
    <m/>
    <m/>
    <m/>
    <s v="ZOETTLEIN GEORGE W"/>
    <s v="ZOETTLEIN DONNA M"/>
    <s v="5313 N CROSSGATE PT"/>
    <s v="BEVERLY HILLS FL 34465"/>
  </r>
  <r>
    <x v="4823"/>
    <s v="17E18S010010  000C0 0010"/>
    <s v="7492"/>
    <s v="PINE RIDGE UNIT 2"/>
    <s v="0100"/>
    <s v="Single Family Residential"/>
    <s v="01"/>
    <s v="18S"/>
    <s v="17E"/>
    <s v="3.0 TO 5.0 ACRES MED"/>
    <x v="0"/>
    <n v="87156"/>
    <n v="2"/>
    <s v="0000"/>
    <n v="6186"/>
    <s v="W"/>
    <x v="63"/>
    <s v="ST"/>
    <m/>
    <s v="BEVERLY HILLS"/>
    <m/>
    <s v="PINERIDGE FARMS PB 16 PG 37 LOT 1 BLK C"/>
    <n v="271998"/>
    <n v="20410"/>
    <n v="251588"/>
    <n v="213602"/>
    <n v="188602"/>
    <x v="0"/>
    <x v="407"/>
    <n v="17900"/>
    <n v="1285"/>
    <n v="548"/>
    <x v="1"/>
    <s v="WARRANTY DEED"/>
    <n v="1"/>
    <x v="0"/>
    <x v="0"/>
    <x v="1"/>
    <m/>
    <n v="2535"/>
    <n v="32"/>
    <x v="0"/>
    <x v="0"/>
    <n v="3645"/>
    <m/>
    <m/>
    <m/>
    <m/>
    <s v="BROCATTO FRANCISCO"/>
    <s v="BROCATTO AMARILIS"/>
    <s v="6186 W GLORY HILL ST"/>
    <s v="BEVERLY HILLS FL 34465"/>
  </r>
  <r>
    <x v="4824"/>
    <s v="17E18S010010  000C0 0090"/>
    <s v="7492"/>
    <s v="PINE RIDGE UNIT 2"/>
    <s v="0000"/>
    <s v="Vacant Residential"/>
    <s v="01"/>
    <s v="18S"/>
    <s v="17E"/>
    <s v="3.0 TO 5.0 ACRES MED"/>
    <x v="1"/>
    <n v="178245"/>
    <n v="4.09"/>
    <s v="0000"/>
    <n v="5032"/>
    <s v="N"/>
    <x v="220"/>
    <s v="PT"/>
    <m/>
    <s v="BEVERLY HILLS"/>
    <m/>
    <s v="PINERIDGE FARMS PB 16 PG 37 LOT 9 BLK C"/>
    <n v="41740"/>
    <n v="41740"/>
    <n v="0"/>
    <n v="41740"/>
    <n v="41740"/>
    <x v="1"/>
    <x v="95"/>
    <n v="60000"/>
    <n v="3097"/>
    <n v="1098"/>
    <x v="1"/>
    <s v="WARRANTY DEED"/>
    <m/>
    <x v="6"/>
    <x v="2"/>
    <x v="2"/>
    <m/>
    <m/>
    <m/>
    <x v="2"/>
    <x v="1"/>
    <n v="0"/>
    <m/>
    <m/>
    <m/>
    <m/>
    <s v="SHEREMETA DAVID T"/>
    <m/>
    <s v="397 JERICHO CT"/>
    <s v="SPRING HILL FL 34609"/>
  </r>
  <r>
    <x v="4825"/>
    <s v="18E17S320020  000T0 0010"/>
    <s v="7492"/>
    <s v="PINE RIDGE UNIT 2"/>
    <s v="9400"/>
    <s v="Rights-of-Way"/>
    <s v="12"/>
    <s v="18S"/>
    <s v="17E"/>
    <s v="OPEN AREA/PARK"/>
    <x v="1"/>
    <n v="21150"/>
    <n v="0.49"/>
    <s v="0000"/>
    <m/>
    <s v="N"/>
    <x v="192"/>
    <s v="AVE"/>
    <m/>
    <s v="BEVERLY HILLS"/>
    <m/>
    <s v="PINE RIDGE UNIT 2 PB 8 PG 37 TRACT 1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26"/>
    <s v="18E17S320020  000T0 0040"/>
    <s v="7492"/>
    <s v="PINE RIDGE UNIT 2"/>
    <s v="9400"/>
    <s v="Rights-of-Way"/>
    <s v="12"/>
    <s v="18S"/>
    <s v="17E"/>
    <s v="OPEN AREA/PARK"/>
    <x v="1"/>
    <n v="4175"/>
    <n v="0.1"/>
    <s v="0000"/>
    <m/>
    <s v="W"/>
    <x v="13"/>
    <s v="PL"/>
    <m/>
    <s v="BEVERLY HILLS"/>
    <m/>
    <s v="PINE RIDGE UNIT 2 PB 8 PG 37 TRACT 4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27"/>
    <s v="18E17S320020  000T0 0120"/>
    <s v="7492"/>
    <s v="PINE RIDGE UNIT 2"/>
    <s v="9400"/>
    <s v="Rights-of-Way"/>
    <s v="13"/>
    <s v="18S"/>
    <s v="17E"/>
    <s v="OPEN AREA/PARK"/>
    <x v="1"/>
    <n v="34272"/>
    <n v="0.79"/>
    <s v="0000"/>
    <m/>
    <s v="W"/>
    <x v="200"/>
    <s v="LN"/>
    <m/>
    <s v="CRYSTAL RIVER"/>
    <m/>
    <s v="PINE RIDGE UNIT 2 PB 8 PG 37 TRACT 12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28"/>
    <s v="18E17S320020  000T0 0280"/>
    <s v="7492"/>
    <s v="PINE RIDGE UNIT 2"/>
    <s v="9400"/>
    <s v="Rights-of-Way"/>
    <s v="19"/>
    <s v="18S"/>
    <s v="18E"/>
    <s v="OPEN AREA/PARK"/>
    <x v="1"/>
    <n v="18316"/>
    <n v="0.42"/>
    <s v="0000"/>
    <m/>
    <s v="W"/>
    <x v="205"/>
    <s v="LN"/>
    <m/>
    <s v="BEVERLY HILLS"/>
    <m/>
    <s v="PINE RIDGE UNIT 2 PB 8 PG 37 TRACT 28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29"/>
    <s v="18E17S320020  000T0 0380"/>
    <s v="7492"/>
    <s v="PINE RIDGE UNIT 2"/>
    <s v="9700"/>
    <s v="Outdoor Recreational"/>
    <s v="20"/>
    <s v="18S"/>
    <s v="18E"/>
    <s v="OPEN AREA/PARK"/>
    <x v="1"/>
    <n v="201381"/>
    <n v="4.62"/>
    <s v="0000"/>
    <n v="2777"/>
    <s v="N"/>
    <x v="213"/>
    <s v="AVE"/>
    <m/>
    <s v="BEVERLY HILLS"/>
    <m/>
    <s v="PINE RIDGE UNIT 2 PB 8 PG 37 TRACT 38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30"/>
    <s v="18E17S320020  02120 0090"/>
    <s v="7492"/>
    <s v="PINE RIDGE UNIT 2"/>
    <s v="0000"/>
    <s v="Vacant Residential"/>
    <s v="18"/>
    <s v="18S"/>
    <s v="18E"/>
    <s v="3.0 TO 5.0 ACRES MED"/>
    <x v="1"/>
    <n v="354284"/>
    <n v="8.1300000000000008"/>
    <s v="0000"/>
    <n v="5355"/>
    <s v="W"/>
    <x v="186"/>
    <s v="DR"/>
    <m/>
    <s v="BEVERLY HILLS"/>
    <m/>
    <s v="PINE RIDGE UNIT 2 PB 8 PG 37 LOT 9 BLK 212 "/>
    <n v="104920"/>
    <n v="104920"/>
    <n v="0"/>
    <n v="104920"/>
    <n v="104920"/>
    <x v="1"/>
    <x v="4"/>
    <n v="40000"/>
    <n v="1253"/>
    <n v="1861"/>
    <x v="1"/>
    <s v="WARRANTY DEED"/>
    <m/>
    <x v="6"/>
    <x v="2"/>
    <x v="2"/>
    <m/>
    <m/>
    <m/>
    <x v="2"/>
    <x v="1"/>
    <n v="0"/>
    <m/>
    <m/>
    <m/>
    <m/>
    <s v="TIPKA WILLIAM J TRUSTEE"/>
    <s v="WILLIAM J TIPKA TRUST"/>
    <s v="1198 STONECREEK RD SW"/>
    <s v="NEW PHILADELPHIA OH 44663"/>
  </r>
  <r>
    <x v="4831"/>
    <s v="18E17S320020  02120 0100"/>
    <s v="7492"/>
    <s v="PINE RIDGE UNIT 2"/>
    <s v="0100"/>
    <s v="Single Family Residential"/>
    <s v="18"/>
    <s v="18S"/>
    <s v="18E"/>
    <s v="3.0 TO 5.0 ACRES MED"/>
    <x v="0"/>
    <n v="279866"/>
    <n v="6.42"/>
    <s v="0000"/>
    <n v="3501"/>
    <s v="N"/>
    <x v="196"/>
    <s v="PT"/>
    <m/>
    <s v="BEVERLY HILLS"/>
    <m/>
    <s v="PINE RIDGE UNIT 2 PB 8 PG 37 LOT 10 BLK 212"/>
    <n v="82880"/>
    <n v="82880"/>
    <n v="0"/>
    <n v="82880"/>
    <n v="82880"/>
    <x v="1"/>
    <x v="568"/>
    <n v="90000"/>
    <n v="2877"/>
    <n v="2262"/>
    <x v="1"/>
    <s v="WARRANTY DEED"/>
    <n v="1"/>
    <x v="31"/>
    <x v="1"/>
    <x v="0"/>
    <m/>
    <n v="2611"/>
    <n v="32"/>
    <x v="0"/>
    <x v="0"/>
    <n v="4144"/>
    <m/>
    <m/>
    <m/>
    <m/>
    <s v="MARSHALL JOHNATHAN RA"/>
    <s v="LLOYD CRYSTAL A"/>
    <s v="201 MAIL RD"/>
    <s v=" V1V 2G6 CANADA"/>
  </r>
  <r>
    <x v="4832"/>
    <s v="18E17S320020  02270 0031"/>
    <s v="7492"/>
    <s v="PINE RIDGE UNIT 2"/>
    <s v="8000"/>
    <s v="Vacant Governmental"/>
    <s v="20"/>
    <s v="18S"/>
    <s v="18E"/>
    <s v="3.0 TO 5.0 ACRES MED"/>
    <x v="1"/>
    <n v="57600"/>
    <n v="1.32"/>
    <s v="0000"/>
    <n v="4630"/>
    <s v="W"/>
    <x v="211"/>
    <s v="DR"/>
    <m/>
    <s v="BEVERLY HILLS"/>
    <m/>
    <s v="PINE RIDGE UNIT 2 PB 8 PG 37 E 160 FT OF N 360 FT OF LOT 3 "/>
    <n v="13490"/>
    <n v="13490"/>
    <n v="0"/>
    <n v="13490"/>
    <n v="1349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833"/>
    <s v="18E17S320020  01890 0030"/>
    <s v="7492"/>
    <s v="PINE RIDGE UNIT 2"/>
    <s v="0000"/>
    <s v="Vacant Residential"/>
    <s v="19"/>
    <s v="18S"/>
    <s v="18E"/>
    <s v="3.0 TO 5.0 ACRES MED"/>
    <x v="1"/>
    <n v="132604"/>
    <n v="3.04"/>
    <s v="0000"/>
    <n v="5148"/>
    <s v="W"/>
    <x v="207"/>
    <s v="DR"/>
    <m/>
    <s v="BEVERLY HILLS"/>
    <m/>
    <s v="PINE RIDGE UNIT 2 PB 8 PG 37 LOT  3 BLK 189"/>
    <n v="31050"/>
    <n v="31050"/>
    <n v="0"/>
    <n v="31050"/>
    <n v="31050"/>
    <x v="1"/>
    <x v="272"/>
    <n v="34000"/>
    <n v="1688"/>
    <n v="875"/>
    <x v="1"/>
    <s v="WARRANTY DEED"/>
    <m/>
    <x v="6"/>
    <x v="2"/>
    <x v="2"/>
    <m/>
    <m/>
    <m/>
    <x v="2"/>
    <x v="1"/>
    <n v="0"/>
    <m/>
    <m/>
    <m/>
    <m/>
    <s v="LATAYAN JUANITO E"/>
    <s v="LATAYAN ELENA T"/>
    <s v="23423 DINHURST CT"/>
    <s v="LAND O LAKES FL 34639 8832"/>
  </r>
  <r>
    <x v="4834"/>
    <s v="18E17S320020  01810 0010"/>
    <s v="7492"/>
    <s v="PINE RIDGE UNIT 2"/>
    <s v="0100"/>
    <s v="Single Family Residential"/>
    <s v="13"/>
    <s v="18S"/>
    <s v="17E"/>
    <s v="3.0 TO 5.0 ACRES MED"/>
    <x v="0"/>
    <n v="145039"/>
    <n v="3.33"/>
    <s v="0000"/>
    <n v="3043"/>
    <s v="N"/>
    <x v="221"/>
    <s v="TER"/>
    <m/>
    <s v="BEVERLY HILLS"/>
    <m/>
    <s v="PINE RIDGE UNIT 2 PB 8 PG 37 LOT 1 BLK 181"/>
    <n v="33960"/>
    <n v="33960"/>
    <n v="0"/>
    <n v="33960"/>
    <n v="33960"/>
    <x v="0"/>
    <x v="1080"/>
    <n v="33000"/>
    <n v="2853"/>
    <n v="748"/>
    <x v="1"/>
    <s v="WARRANTY DEED"/>
    <n v="1"/>
    <x v="31"/>
    <x v="1"/>
    <x v="1"/>
    <m/>
    <n v="2971"/>
    <n v="32"/>
    <x v="0"/>
    <x v="0"/>
    <n v="4286"/>
    <m/>
    <m/>
    <m/>
    <m/>
    <s v="HENDRICKSON EDWARD L JR"/>
    <m/>
    <s v="3043 N SHILOH TER"/>
    <s v="BEVERLY HILLS FL 34465 5615"/>
  </r>
  <r>
    <x v="4835"/>
    <s v="17E18S010010  000D0 0050"/>
    <s v="7492"/>
    <s v="PINE RIDGE UNIT 2"/>
    <s v="0100"/>
    <s v="Single Family Residential"/>
    <s v="01"/>
    <s v="18S"/>
    <s v="17E"/>
    <s v="3.0 TO 5.0 ACRES MED"/>
    <x v="0"/>
    <n v="86863"/>
    <n v="1.99"/>
    <s v="0000"/>
    <n v="6393"/>
    <s v="W"/>
    <x v="63"/>
    <s v="ST"/>
    <m/>
    <s v="BEVERLY HILLS"/>
    <m/>
    <s v="PINERIDGE FARMS PB 16 PG 37 LOT 5 BLK D "/>
    <n v="326222"/>
    <n v="20340"/>
    <n v="305882"/>
    <n v="296752"/>
    <n v="271752"/>
    <x v="0"/>
    <x v="265"/>
    <n v="315000"/>
    <n v="2434"/>
    <n v="537"/>
    <x v="0"/>
    <s v="WARRANTY DEED"/>
    <n v="1"/>
    <x v="15"/>
    <x v="0"/>
    <x v="0"/>
    <m/>
    <n v="2515"/>
    <n v="32"/>
    <x v="0"/>
    <x v="0"/>
    <n v="4059"/>
    <m/>
    <m/>
    <m/>
    <m/>
    <s v="RICHARDS HOWARD C TRUSTEE"/>
    <s v="HOWARD C RICHARDS REV TRUST"/>
    <s v="6393 W GLORY HILL ST"/>
    <s v="BEVERLY HILLS FL 34465"/>
  </r>
  <r>
    <x v="4836"/>
    <s v="18E17S320020  02320 0070"/>
    <s v="7492"/>
    <s v="PINE RIDGE UNIT 2"/>
    <s v="0100"/>
    <s v="Single Family Residential"/>
    <s v="17"/>
    <s v="18S"/>
    <s v="18E"/>
    <s v="3.0 TO 5.0 ACRES MED"/>
    <x v="0"/>
    <n v="258962"/>
    <n v="5.94"/>
    <s v="0000"/>
    <n v="4125"/>
    <s v="W"/>
    <x v="187"/>
    <s v="DR"/>
    <m/>
    <s v="BEVERLY HILLS"/>
    <m/>
    <s v="PINE RIDGE UNIT 2 PB 8 PG 37 LOT 7 BLK 232"/>
    <n v="651080"/>
    <n v="76690"/>
    <n v="574390"/>
    <n v="631848"/>
    <n v="606848"/>
    <x v="0"/>
    <x v="1284"/>
    <n v="590000"/>
    <n v="2723"/>
    <n v="1413"/>
    <x v="0"/>
    <s v="WARRANTY DEED"/>
    <n v="1"/>
    <x v="37"/>
    <x v="0"/>
    <x v="4"/>
    <n v="1"/>
    <n v="4913"/>
    <n v="32"/>
    <x v="0"/>
    <x v="0"/>
    <n v="7468"/>
    <m/>
    <m/>
    <m/>
    <m/>
    <s v="KRAUSE JEREMY C"/>
    <m/>
    <s v="PO BOX 641291"/>
    <s v="BEVERLY HILLS FL 34464"/>
  </r>
  <r>
    <x v="4837"/>
    <s v="18E17S320020  000T0 0140"/>
    <s v="7492"/>
    <s v="PINE RIDGE UNIT 2"/>
    <s v="9400"/>
    <s v="Rights-of-Way"/>
    <s v="13"/>
    <s v="18S"/>
    <s v="17E"/>
    <s v="OPEN AREA/PARK"/>
    <x v="1"/>
    <n v="17948"/>
    <n v="0.41"/>
    <s v="0000"/>
    <n v="3490"/>
    <s v="N"/>
    <x v="222"/>
    <s v="PT"/>
    <m/>
    <s v="CRYSTAL RIVER"/>
    <m/>
    <s v="PINE RIDGE UNIT 2 PB 8 PG 37 TRACT 14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38"/>
    <s v="18E17S320020  000T0 0270"/>
    <s v="7492"/>
    <s v="PINE RIDGE UNIT 2"/>
    <s v="9700"/>
    <s v="Outdoor Recreational"/>
    <s v="19"/>
    <s v="18S"/>
    <s v="18E"/>
    <s v="OPEN AREA/PARK"/>
    <x v="1"/>
    <n v="180800"/>
    <n v="4.1500000000000004"/>
    <s v="0000"/>
    <n v="2725"/>
    <s v="N"/>
    <x v="190"/>
    <s v="DR"/>
    <m/>
    <s v="BEVERLY HILLS"/>
    <m/>
    <s v="PINE RIDGE UNIT 2 PB 8 PG 37 TRACT 27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39"/>
    <s v="18E17S320010  000T0 0040"/>
    <s v="7492"/>
    <s v="PINE RIDGE UNIT 2"/>
    <s v="9400"/>
    <s v="Rights-of-Way"/>
    <s v="01"/>
    <s v="18S"/>
    <s v="17E"/>
    <s v="OPEN AREA/PARK"/>
    <x v="1"/>
    <n v="22337"/>
    <n v="0.51"/>
    <s v="0000"/>
    <n v="6100"/>
    <s v="W"/>
    <x v="59"/>
    <s v="DR"/>
    <m/>
    <s v="BEVERLY HILLS"/>
    <m/>
    <s v="PINE RIDGE UNIT 1 PB 8 PG 25 TRACT 4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40"/>
    <s v="18E17S320020  02320 0091"/>
    <s v="7492"/>
    <s v="PINE RIDGE UNIT 2"/>
    <s v="8000"/>
    <s v="Vacant Governmental"/>
    <s v="17"/>
    <s v="18S"/>
    <s v="18E"/>
    <s v="3.0 TO 5.0 ACRES MED"/>
    <x v="1"/>
    <n v="66956"/>
    <n v="1.54"/>
    <s v="0000"/>
    <n v="0"/>
    <s v="W"/>
    <x v="187"/>
    <s v="DR"/>
    <m/>
    <s v="BEVERLY HILLS"/>
    <m/>
    <s v="PINE RIDGE UNIT 2 PB 8 PG 37 PT OF LOT 9 BLK 232: BEG AT NW"/>
    <n v="15680"/>
    <n v="15680"/>
    <n v="0"/>
    <n v="15680"/>
    <n v="1568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841"/>
    <s v="18E17S320020  01850 0011"/>
    <s v="7492"/>
    <s v="PINE RIDGE UNIT 2"/>
    <s v="8000"/>
    <s v="Vacant Governmental"/>
    <s v="19"/>
    <s v="18S"/>
    <s v="18E"/>
    <s v="3.0 TO 5.0 ACRES MED"/>
    <x v="1"/>
    <n v="35992"/>
    <n v="0.83"/>
    <s v="0000"/>
    <n v="5998"/>
    <s v="W"/>
    <x v="223"/>
    <s v="CT"/>
    <m/>
    <s v="BEVERLY HILLS"/>
    <m/>
    <s v="PINE RIDGE UNIT 2 PB 8 PG 37 W 120 FT LT 1 BLK 185 "/>
    <n v="8430"/>
    <n v="8430"/>
    <n v="0"/>
    <n v="8430"/>
    <n v="843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842"/>
    <s v="18E17S320020  01810 0020"/>
    <s v="7492"/>
    <s v="PINE RIDGE UNIT 2"/>
    <s v="0000"/>
    <s v="Vacant Residential"/>
    <s v="13"/>
    <s v="18S"/>
    <s v="17E"/>
    <s v="3.0 TO 5.0 ACRES MED"/>
    <x v="1"/>
    <n v="129097"/>
    <n v="2.96"/>
    <s v="0000"/>
    <n v="3159"/>
    <s v="N"/>
    <x v="221"/>
    <s v="TER"/>
    <m/>
    <s v="BEVERLY HILLS"/>
    <m/>
    <s v="PINE RIDGE UNIT 2 PB 8 PG 37 LOT 2 BLK 181"/>
    <n v="30230"/>
    <n v="30230"/>
    <n v="0"/>
    <n v="30230"/>
    <n v="30230"/>
    <x v="1"/>
    <x v="286"/>
    <n v="44000"/>
    <n v="2938"/>
    <n v="2265"/>
    <x v="1"/>
    <s v="WARRANTY DEED"/>
    <m/>
    <x v="6"/>
    <x v="2"/>
    <x v="2"/>
    <m/>
    <m/>
    <m/>
    <x v="2"/>
    <x v="1"/>
    <n v="0"/>
    <m/>
    <m/>
    <m/>
    <m/>
    <s v="PAULLING HAMILTON HUNT"/>
    <s v="PAULING TRACI F"/>
    <s v="PO BOX 182"/>
    <s v="OAKLAND FL 34760"/>
  </r>
  <r>
    <x v="4843"/>
    <s v="17E18S010010  000D0 0070"/>
    <s v="7492"/>
    <s v="PINE RIDGE UNIT 2"/>
    <s v="0000"/>
    <s v="Vacant Residential"/>
    <s v="01"/>
    <s v="18S"/>
    <s v="17E"/>
    <s v="3.0 TO 5.0 ACRES MED"/>
    <x v="1"/>
    <n v="218079"/>
    <n v="5.01"/>
    <s v="0000"/>
    <n v="5353"/>
    <s v="N"/>
    <x v="192"/>
    <s v="AVE"/>
    <m/>
    <s v="BEVERLY HILLS"/>
    <m/>
    <s v="PINERIDGE FARMS PB 16 PG 37 LOT 7 BLK D"/>
    <n v="64580"/>
    <n v="64580"/>
    <n v="0"/>
    <n v="64580"/>
    <n v="64580"/>
    <x v="1"/>
    <x v="272"/>
    <n v="68000"/>
    <n v="1688"/>
    <n v="670"/>
    <x v="1"/>
    <s v="WARRANTY DEED"/>
    <m/>
    <x v="6"/>
    <x v="2"/>
    <x v="2"/>
    <m/>
    <m/>
    <m/>
    <x v="2"/>
    <x v="1"/>
    <n v="0"/>
    <m/>
    <m/>
    <m/>
    <m/>
    <s v="HERR DENNIS"/>
    <m/>
    <s v="1889 BRENTWOOD DR"/>
    <s v="CLEARWATER FL 33764"/>
  </r>
  <r>
    <x v="4844"/>
    <s v="17E18S010010  000D0 0090"/>
    <s v="7492"/>
    <s v="PINE RIDGE UNIT 2"/>
    <s v="0100"/>
    <s v="Single Family Residential"/>
    <s v="01"/>
    <s v="18S"/>
    <s v="17E"/>
    <s v="3.0 TO 5.0 ACRES MED"/>
    <x v="0"/>
    <n v="244861"/>
    <n v="5.62"/>
    <s v="0000"/>
    <n v="5457"/>
    <s v="N"/>
    <x v="192"/>
    <s v="AVE"/>
    <m/>
    <s v="BEVERLY HILLS"/>
    <m/>
    <s v="PINERIDGE FARMS PB 16 PG 37 LOT 9 BLK D"/>
    <n v="374858"/>
    <n v="72510"/>
    <n v="302348"/>
    <n v="371150"/>
    <n v="346150"/>
    <x v="0"/>
    <x v="1219"/>
    <n v="70000"/>
    <n v="2738"/>
    <n v="2025"/>
    <x v="1"/>
    <s v="WARRANTY DEED"/>
    <n v="1"/>
    <x v="29"/>
    <x v="1"/>
    <x v="0"/>
    <m/>
    <n v="3253"/>
    <n v="32"/>
    <x v="0"/>
    <x v="0"/>
    <n v="4117"/>
    <m/>
    <m/>
    <m/>
    <m/>
    <s v="STEPHENS TIMOTHY M"/>
    <s v="STEPHENS DEBORAH J"/>
    <s v="5457 N SACRAMENTO AVE"/>
    <s v="BEVERLY HILLS FL 34465 4578"/>
  </r>
  <r>
    <x v="4845"/>
    <s v="18E17S320020  02320 0060"/>
    <s v="7492"/>
    <s v="PINE RIDGE UNIT 2"/>
    <s v="0100"/>
    <s v="Single Family Residential"/>
    <s v="17"/>
    <s v="18S"/>
    <s v="18E"/>
    <s v="3.0 TO 5.0 ACRES MED"/>
    <x v="0"/>
    <n v="247178"/>
    <n v="5.67"/>
    <s v="0000"/>
    <n v="4141"/>
    <s v="W"/>
    <x v="187"/>
    <s v="DR"/>
    <m/>
    <s v="BEVERLY HILLS"/>
    <m/>
    <s v="PINE RIDGE UNIT 2 PB 8 PG 37 LOT 6 BLK 232"/>
    <n v="446870"/>
    <n v="73200"/>
    <n v="373670"/>
    <n v="375423"/>
    <n v="350423"/>
    <x v="0"/>
    <x v="340"/>
    <n v="100000"/>
    <n v="1460"/>
    <n v="163"/>
    <x v="0"/>
    <s v="CORRECTIVE/QC/TD/COT"/>
    <n v="1"/>
    <x v="5"/>
    <x v="1"/>
    <x v="4"/>
    <m/>
    <n v="4013"/>
    <n v="32"/>
    <x v="0"/>
    <x v="0"/>
    <n v="5050"/>
    <m/>
    <m/>
    <m/>
    <m/>
    <s v="THOR DONALD H JR"/>
    <s v="THOR TINA J"/>
    <s v="4141 W BONANZA DR"/>
    <s v="BEVERLY HILLS FL 34465"/>
  </r>
  <r>
    <x v="4846"/>
    <s v="18E17S320020  02330 0020"/>
    <s v="7492"/>
    <s v="PINE RIDGE UNIT 2"/>
    <s v="0000"/>
    <s v="Vacant Residential"/>
    <s v="17"/>
    <s v="18S"/>
    <s v="18E"/>
    <s v="3.0 TO 5.0 ACRES MED"/>
    <x v="1"/>
    <n v="141206"/>
    <n v="3.24"/>
    <s v="0000"/>
    <n v="4349"/>
    <s v="W"/>
    <x v="187"/>
    <s v="DR"/>
    <m/>
    <s v="BEVERLY HILLS"/>
    <m/>
    <s v="PINE RIDGE UNIT 2 PB 8 PG 37 LOT 2 BLK 233"/>
    <n v="33060"/>
    <n v="33060"/>
    <n v="0"/>
    <n v="33060"/>
    <n v="33060"/>
    <x v="1"/>
    <x v="1390"/>
    <n v="29100"/>
    <n v="784"/>
    <n v="1383"/>
    <x v="1"/>
    <s v="FROM DEVELOPERS"/>
    <m/>
    <x v="6"/>
    <x v="2"/>
    <x v="2"/>
    <m/>
    <m/>
    <m/>
    <x v="2"/>
    <x v="1"/>
    <n v="0"/>
    <m/>
    <m/>
    <m/>
    <m/>
    <s v="BOOTHE DIAN"/>
    <s v="YATES FRANCES"/>
    <s v="67 LINGKARAN PINGGIRAN TASIK 1 TAMAN"/>
    <s v="KUALA LUMPUR 57000 MALAYSIA"/>
  </r>
  <r>
    <x v="4847"/>
    <s v="18E17S320020  02120 0190"/>
    <s v="7492"/>
    <s v="PINE RIDGE UNIT 2"/>
    <s v="0100"/>
    <s v="Single Family Residential"/>
    <s v="18"/>
    <s v="18S"/>
    <s v="18E"/>
    <s v="3.0 TO 5.0 ACRES MED"/>
    <x v="0"/>
    <n v="292426"/>
    <n v="6.71"/>
    <s v="0000"/>
    <n v="5625"/>
    <s v="W"/>
    <x v="186"/>
    <s v="DR"/>
    <m/>
    <s v="BEVERLY HILLS"/>
    <m/>
    <s v="PINE RIDGE UNIT 2 PB 8 PG 37 LOT 19 BLK 212"/>
    <n v="284671"/>
    <n v="86600"/>
    <n v="198071"/>
    <n v="284671"/>
    <n v="284671"/>
    <x v="1"/>
    <x v="921"/>
    <n v="29000"/>
    <n v="890"/>
    <n v="21"/>
    <x v="1"/>
    <s v="WARRANTY DEED"/>
    <n v="1"/>
    <x v="16"/>
    <x v="1"/>
    <x v="0"/>
    <m/>
    <n v="2359"/>
    <n v="32"/>
    <x v="0"/>
    <x v="0"/>
    <n v="3475"/>
    <m/>
    <m/>
    <m/>
    <m/>
    <s v="PEKNY LINDA R"/>
    <m/>
    <s v="PO BOX 534"/>
    <s v="WAYNE IL 60184"/>
  </r>
  <r>
    <x v="4848"/>
    <s v="18E17S320010  000T0 0050"/>
    <s v="7492"/>
    <s v="PINE RIDGE UNIT 2"/>
    <s v="9400"/>
    <s v="Rights-of-Way"/>
    <s v="01"/>
    <s v="18S"/>
    <s v="17E"/>
    <s v="OPEN AREA/PARK"/>
    <x v="1"/>
    <n v="23104"/>
    <n v="0.53"/>
    <s v="000X"/>
    <n v="1370"/>
    <s v="W"/>
    <x v="11"/>
    <s v="BLVD"/>
    <m/>
    <s v="BEVERLY HILLS"/>
    <m/>
    <s v="PINE RIDGE UNIT 1 PB 8 PG 25 TRACT 5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49"/>
    <s v="18E18S20      12230"/>
    <s v="7492"/>
    <s v="PINE RIDGE UNIT 2"/>
    <s v="0100"/>
    <s v="Single Family Residential"/>
    <s v="20"/>
    <s v="18S"/>
    <s v="18E"/>
    <s v="3.0 TO 5.0 ACRES MED"/>
    <x v="0"/>
    <n v="219353"/>
    <n v="5.04"/>
    <s v="0000"/>
    <n v="4200"/>
    <s v="W"/>
    <x v="224"/>
    <s v="CT"/>
    <m/>
    <s v="BEVERLY HILLS"/>
    <m/>
    <s v="BRECKS HILL UNREC SUB LOT 5 DESC AS: W1/2 OF SW1/4 OF SE1/4"/>
    <n v="214051"/>
    <n v="64960"/>
    <n v="149091"/>
    <n v="136901"/>
    <n v="111901"/>
    <x v="0"/>
    <x v="9"/>
    <n v="144000"/>
    <n v="1047"/>
    <n v="1096"/>
    <x v="0"/>
    <s v="UNDEFINED"/>
    <n v="1"/>
    <x v="48"/>
    <x v="1"/>
    <x v="0"/>
    <m/>
    <n v="2112"/>
    <n v="29"/>
    <x v="1"/>
    <x v="0"/>
    <n v="3122"/>
    <m/>
    <m/>
    <m/>
    <m/>
    <s v="EVAN CHRISTOPHER W"/>
    <s v="EVAN RONDA K"/>
    <s v="4200 W BRECKENRIDGE CT"/>
    <s v="BEVERLY HILLS FL 34465 4664"/>
  </r>
  <r>
    <x v="4850"/>
    <s v="18E18S20      12000 0060"/>
    <s v="7492"/>
    <s v="PINE RIDGE UNIT 2"/>
    <s v="0100"/>
    <s v="Single Family Residential"/>
    <s v="20"/>
    <s v="18S"/>
    <s v="18E"/>
    <s v="3.0 TO 5.0 ACRES MED"/>
    <x v="0"/>
    <n v="219705"/>
    <n v="5.04"/>
    <s v="0000"/>
    <n v="4150"/>
    <s v="W"/>
    <x v="224"/>
    <s v="CT"/>
    <m/>
    <s v="BEVERLY HILLS"/>
    <m/>
    <s v="BRECKS HILL UNREC SUB LOT 6 E1/2 OF SW1/4 OF NE1/4 SEC "/>
    <n v="232902"/>
    <n v="65060"/>
    <n v="167842"/>
    <n v="161118"/>
    <n v="135618"/>
    <x v="0"/>
    <x v="545"/>
    <n v="39000"/>
    <n v="1029"/>
    <n v="1836"/>
    <x v="1"/>
    <s v="UNDEFINED"/>
    <n v="1"/>
    <x v="21"/>
    <x v="3"/>
    <x v="0"/>
    <m/>
    <n v="1898"/>
    <n v="32"/>
    <x v="0"/>
    <x v="0"/>
    <n v="2444"/>
    <m/>
    <m/>
    <m/>
    <m/>
    <s v="MANNION KEITH C II"/>
    <m/>
    <s v="4150 W BRECKENRIDGE CT"/>
    <s v="BEVERLY HILLS FL 34465"/>
  </r>
  <r>
    <x v="4851"/>
    <s v="18E17S320020  01850 0100"/>
    <s v="7492"/>
    <s v="PINE RIDGE UNIT 2"/>
    <s v="0000"/>
    <s v="Vacant Residential"/>
    <s v="19"/>
    <s v="18S"/>
    <s v="18E"/>
    <s v="3.0 TO 5.0 ACRES MED"/>
    <x v="1"/>
    <n v="120000"/>
    <n v="2.75"/>
    <s v="0000"/>
    <n v="2173"/>
    <s v="N"/>
    <x v="201"/>
    <s v="TER"/>
    <m/>
    <s v="BEVERLY HILLS"/>
    <m/>
    <s v="PINE RIDGE UNIT 2 PB 8 PG 37 LOT 10 BLK 185 "/>
    <n v="28100"/>
    <n v="28100"/>
    <n v="0"/>
    <n v="28100"/>
    <n v="28100"/>
    <x v="1"/>
    <x v="510"/>
    <n v="25000"/>
    <n v="1219"/>
    <n v="2072"/>
    <x v="1"/>
    <s v="FROM DEVELOPERS"/>
    <m/>
    <x v="6"/>
    <x v="2"/>
    <x v="2"/>
    <m/>
    <m/>
    <m/>
    <x v="2"/>
    <x v="1"/>
    <n v="0"/>
    <m/>
    <m/>
    <m/>
    <m/>
    <s v="CHUA CORAZON"/>
    <m/>
    <s v="82 E DORTON BLVD"/>
    <s v="STAFFORDSVILE KY 41256"/>
  </r>
  <r>
    <x v="4852"/>
    <s v="18E17S320020  01810 0030"/>
    <s v="7492"/>
    <s v="PINE RIDGE UNIT 2"/>
    <s v="0100"/>
    <s v="Single Family Residential"/>
    <s v="18"/>
    <s v="18S"/>
    <s v="18E"/>
    <s v="3.0 TO 5.0 ACRES MED"/>
    <x v="0"/>
    <n v="130477"/>
    <n v="3"/>
    <s v="0000"/>
    <n v="3118"/>
    <s v="N"/>
    <x v="190"/>
    <s v="DR"/>
    <m/>
    <s v="BEVERLY HILLS"/>
    <m/>
    <s v="PINE RIDGE UNIT 2 PB 8 PG 37 LOT 3 BLK 181"/>
    <n v="306145"/>
    <n v="30550"/>
    <n v="275595"/>
    <n v="306145"/>
    <n v="306145"/>
    <x v="1"/>
    <x v="116"/>
    <n v="386000"/>
    <n v="2315"/>
    <n v="971"/>
    <x v="0"/>
    <s v="WARRANTY DEED"/>
    <n v="1"/>
    <x v="3"/>
    <x v="1"/>
    <x v="1"/>
    <m/>
    <n v="2713"/>
    <n v="32"/>
    <x v="0"/>
    <x v="0"/>
    <n v="3872"/>
    <m/>
    <m/>
    <m/>
    <m/>
    <s v="PEACH RUSSELL"/>
    <s v="3118 N SHERIFF DR BEVERLY HILLS FLORIDA"/>
    <s v="4695 TOWER RD"/>
    <s v="LAND O LAKES FL 34638"/>
  </r>
  <r>
    <x v="4853"/>
    <s v="18E17S320020  01830 0060"/>
    <s v="7492"/>
    <s v="PINE RIDGE UNIT 2"/>
    <s v="0100"/>
    <s v="Single Family Residential"/>
    <s v="19"/>
    <s v="18S"/>
    <s v="18E"/>
    <s v="3.0 TO 5.0 ACRES MED"/>
    <x v="0"/>
    <n v="184028"/>
    <n v="4.22"/>
    <s v="0000"/>
    <n v="2280"/>
    <s v="N"/>
    <x v="190"/>
    <s v="DR"/>
    <m/>
    <s v="BEVERLY HILLS"/>
    <m/>
    <s v="PINE RIDGE UNIT 2 PB 8 PG 37 LOT 6 BLK 183"/>
    <n v="268848"/>
    <n v="43090"/>
    <n v="225758"/>
    <n v="205013"/>
    <n v="180013"/>
    <x v="0"/>
    <x v="1391"/>
    <n v="290000"/>
    <n v="2839"/>
    <n v="446"/>
    <x v="0"/>
    <s v="WARRANTY DEED"/>
    <n v="1"/>
    <x v="22"/>
    <x v="1"/>
    <x v="0"/>
    <m/>
    <n v="2680"/>
    <n v="32"/>
    <x v="1"/>
    <x v="0"/>
    <n v="3564"/>
    <m/>
    <m/>
    <m/>
    <m/>
    <s v="GOEHRING GARY L"/>
    <m/>
    <s v="2280 N SHERIFF DR"/>
    <s v="BEVERLY HILLS FL 34465 4626"/>
  </r>
  <r>
    <x v="4854"/>
    <s v="17E18S010010  000A0 0020"/>
    <s v="7492"/>
    <s v="PINE RIDGE UNIT 2"/>
    <s v="0100"/>
    <s v="Single Family Residential"/>
    <s v="01"/>
    <s v="18S"/>
    <s v="17E"/>
    <s v="3.0 TO 5.0 ACRES MED"/>
    <x v="0"/>
    <n v="130586"/>
    <n v="3"/>
    <s v="0000"/>
    <n v="6015"/>
    <s v="W"/>
    <x v="63"/>
    <s v="ST"/>
    <m/>
    <s v="BEVERLY HILLS"/>
    <m/>
    <s v="PINERIDGE FARMS PB 16 PG 37 LOT 2 BLK A"/>
    <n v="205606"/>
    <n v="30580"/>
    <n v="175026"/>
    <n v="205606"/>
    <n v="205606"/>
    <x v="1"/>
    <x v="207"/>
    <n v="224900"/>
    <n v="1790"/>
    <n v="399"/>
    <x v="0"/>
    <s v="WARRANTY DEED"/>
    <n v="1"/>
    <x v="11"/>
    <x v="1"/>
    <x v="0"/>
    <m/>
    <n v="1814"/>
    <n v="32"/>
    <x v="1"/>
    <x v="0"/>
    <n v="2618"/>
    <m/>
    <m/>
    <m/>
    <m/>
    <s v="JOHNSON ROGER R"/>
    <m/>
    <s v="5148 W ANGUS DR"/>
    <s v="BEVERLY HILLS FL 34465"/>
  </r>
  <r>
    <x v="4855"/>
    <s v="17E18S010010  000A0 0070"/>
    <s v="7492"/>
    <s v="PINE RIDGE UNIT 2"/>
    <s v="0100"/>
    <s v="Single Family Residential"/>
    <s v="01"/>
    <s v="18S"/>
    <s v="17E"/>
    <s v="3.0 TO 5.0 ACRES MED"/>
    <x v="0"/>
    <n v="257895"/>
    <n v="5.92"/>
    <s v="0000"/>
    <n v="5453"/>
    <s v="N"/>
    <x v="220"/>
    <s v="PT"/>
    <m/>
    <s v="BEVERLY HILLS"/>
    <m/>
    <s v="PINERIDGE FARMS PB 16 PG 37 LOT 7 BLK A "/>
    <n v="436050"/>
    <n v="76370"/>
    <n v="359680"/>
    <n v="436050"/>
    <n v="436050"/>
    <x v="1"/>
    <x v="288"/>
    <n v="200000"/>
    <n v="1823"/>
    <n v="1281"/>
    <x v="1"/>
    <s v="WARRANTY DEED"/>
    <n v="1"/>
    <x v="0"/>
    <x v="0"/>
    <x v="4"/>
    <m/>
    <n v="4036"/>
    <n v="32"/>
    <x v="1"/>
    <x v="0"/>
    <n v="5490"/>
    <m/>
    <m/>
    <m/>
    <m/>
    <s v="PERRY RICHARD A"/>
    <m/>
    <s v="PO BOX 641505"/>
    <s v="BEVERLY HILLS FL 34464 1505"/>
  </r>
  <r>
    <x v="4856"/>
    <s v="17E18S010010  000B0 0030"/>
    <s v="7492"/>
    <s v="PINE RIDGE UNIT 2"/>
    <s v="0100"/>
    <s v="Single Family Residential"/>
    <s v="01"/>
    <s v="18S"/>
    <s v="17E"/>
    <s v="3.0 TO 5.0 ACRES MED"/>
    <x v="0"/>
    <n v="87319"/>
    <n v="2"/>
    <s v="0000"/>
    <n v="6118"/>
    <s v="W"/>
    <x v="63"/>
    <s v="ST"/>
    <m/>
    <s v="BEVERLY HILLS"/>
    <m/>
    <s v="PINERIDGE FARMS PB 16 PG 37 LOT 3 BLK B"/>
    <n v="422925"/>
    <n v="20450"/>
    <n v="402475"/>
    <n v="422925"/>
    <n v="397925"/>
    <x v="0"/>
    <x v="40"/>
    <n v="483900"/>
    <n v="2974"/>
    <n v="1515"/>
    <x v="0"/>
    <s v="WARRANTY DEED"/>
    <n v="1"/>
    <x v="24"/>
    <x v="0"/>
    <x v="4"/>
    <n v="1"/>
    <n v="3813"/>
    <n v="32"/>
    <x v="0"/>
    <x v="0"/>
    <n v="5776"/>
    <m/>
    <m/>
    <m/>
    <m/>
    <s v="HIGGS DOMINIQUE"/>
    <s v="HIGGS PRANOTI"/>
    <s v="6118 W GLORY HILL ST"/>
    <s v="BEVERLY HILLS FL 34465"/>
  </r>
  <r>
    <x v="4857"/>
    <s v="17E18S010010  000D0 0030"/>
    <s v="7492"/>
    <s v="PINE RIDGE UNIT 2"/>
    <s v="0100"/>
    <s v="Single Family Residential"/>
    <s v="01"/>
    <s v="18S"/>
    <s v="17E"/>
    <s v="3.0 TO 5.0 ACRES MED"/>
    <x v="0"/>
    <n v="108866"/>
    <n v="2.5"/>
    <s v="0000"/>
    <n v="6297"/>
    <s v="W"/>
    <x v="63"/>
    <s v="ST"/>
    <m/>
    <s v="BEVERLY HILLS"/>
    <m/>
    <s v="PINERIDGE FARMS PB 16 PG 37 LOT 3 BLK D"/>
    <n v="327046"/>
    <n v="25490"/>
    <n v="301556"/>
    <n v="255905"/>
    <n v="230405"/>
    <x v="0"/>
    <x v="242"/>
    <n v="189000"/>
    <n v="2611"/>
    <n v="1804"/>
    <x v="0"/>
    <s v="TO OR FROM BANKS/LOAN CO."/>
    <n v="1"/>
    <x v="15"/>
    <x v="0"/>
    <x v="1"/>
    <m/>
    <n v="3100"/>
    <n v="32"/>
    <x v="0"/>
    <x v="0"/>
    <n v="4395"/>
    <m/>
    <m/>
    <m/>
    <m/>
    <s v="MULVEY DANIEL"/>
    <s v="MULVEY CHRISTINE"/>
    <s v="2999 W EUNICE DR"/>
    <s v="DUNNELLON FL 34433"/>
  </r>
  <r>
    <x v="4858"/>
    <s v="18E17S320020  02330 0010"/>
    <s v="7492"/>
    <s v="PINE RIDGE UNIT 2"/>
    <s v="0100"/>
    <s v="Single Family Residential"/>
    <s v="17"/>
    <s v="18S"/>
    <s v="18E"/>
    <s v="3.0 TO 5.0 ACRES MED"/>
    <x v="0"/>
    <n v="143794"/>
    <n v="3.3"/>
    <s v="0000"/>
    <n v="4340"/>
    <s v="W"/>
    <x v="65"/>
    <s v="BLVD"/>
    <m/>
    <s v="BEVERLY HILLS"/>
    <m/>
    <s v="PINE RIDGE UNIT 2 PB 8 PG 37 LOT 1 BLK 233"/>
    <n v="324303"/>
    <n v="33670"/>
    <n v="290633"/>
    <n v="324303"/>
    <n v="324303"/>
    <x v="1"/>
    <x v="1030"/>
    <n v="278500"/>
    <n v="2756"/>
    <n v="2091"/>
    <x v="0"/>
    <s v="TO OR FROM BANKS/LOAN CO."/>
    <n v="1"/>
    <x v="22"/>
    <x v="1"/>
    <x v="1"/>
    <m/>
    <n v="3493"/>
    <n v="32"/>
    <x v="0"/>
    <x v="0"/>
    <n v="4356"/>
    <m/>
    <m/>
    <m/>
    <m/>
    <s v="SHAFFER WILLIAM A"/>
    <s v="SHAFFER KELLY J"/>
    <s v="357 SANDWORKS RD"/>
    <s v="HUNKER PA 15639"/>
  </r>
  <r>
    <x v="4859"/>
    <s v="18E17S320020  000T0 0160"/>
    <s v="7492"/>
    <s v="PINE RIDGE UNIT 2"/>
    <s v="9400"/>
    <s v="Rights-of-Way"/>
    <s v="13"/>
    <s v="18S"/>
    <s v="17E"/>
    <s v="OPEN AREA/PARK"/>
    <x v="1"/>
    <n v="9009"/>
    <n v="0.21"/>
    <s v="0000"/>
    <n v="6500"/>
    <s v="W"/>
    <x v="225"/>
    <s v="CT"/>
    <m/>
    <s v="BEVERLY HILLS"/>
    <m/>
    <s v="PINE RIDGE UNIT 2 PB 8 PG 37 TRACT 16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60"/>
    <s v="18E17S320020  000T0 0200"/>
    <s v="7492"/>
    <s v="PINE RIDGE UNIT 2"/>
    <s v="9400"/>
    <s v="Rights-of-Way"/>
    <s v="24"/>
    <s v="18S"/>
    <s v="17E"/>
    <s v="OPEN AREA/PARK"/>
    <x v="1"/>
    <n v="25436"/>
    <n v="0.57999999999999996"/>
    <s v="0000"/>
    <m/>
    <s v="N"/>
    <x v="221"/>
    <s v="TER"/>
    <m/>
    <s v="BEVERLY HILLS"/>
    <m/>
    <s v="PINE RIDGE UNIT 2 PB 8 PG 37 TRACT 20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61"/>
    <s v="18E17S320020  000T0 0360"/>
    <s v="7492"/>
    <s v="PINE RIDGE UNIT 2"/>
    <s v="9400"/>
    <s v="Rights-of-Way"/>
    <s v="20"/>
    <s v="18S"/>
    <s v="18E"/>
    <s v="OPEN AREA/PARK"/>
    <x v="1"/>
    <n v="62932"/>
    <n v="1.44"/>
    <s v="0000"/>
    <m/>
    <s v="N"/>
    <x v="219"/>
    <s v="AVE"/>
    <m/>
    <s v="BEVERLY HILLS"/>
    <m/>
    <s v="PINE RIDGE UNIT 2 PB 8 PG 37 TRACT 36 LESS PT IN OR BK 600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62"/>
    <s v="18E18S20      12000 0020"/>
    <s v="7492"/>
    <s v="PINE RIDGE UNIT 2"/>
    <s v="0100"/>
    <s v="Single Family Residential"/>
    <s v="20"/>
    <s v="18S"/>
    <s v="18E"/>
    <s v="3.0 TO 5.0 ACRES MED"/>
    <x v="0"/>
    <n v="220039"/>
    <n v="5.05"/>
    <s v="0000"/>
    <n v="4097"/>
    <s v="W"/>
    <x v="224"/>
    <s v="CT"/>
    <m/>
    <s v="BEVERLY HILLS"/>
    <m/>
    <s v="BRECKS HILL UNREC SUB LOT 2 DESC AS FOLLOWS: W 1/2 OF NE"/>
    <n v="240110"/>
    <n v="65160"/>
    <n v="174950"/>
    <n v="173202"/>
    <n v="148202"/>
    <x v="0"/>
    <x v="280"/>
    <n v="45000"/>
    <n v="2493"/>
    <n v="112"/>
    <x v="1"/>
    <s v="WARRANTY DEED"/>
    <n v="1"/>
    <x v="19"/>
    <x v="1"/>
    <x v="0"/>
    <m/>
    <n v="1976"/>
    <n v="32"/>
    <x v="1"/>
    <x v="0"/>
    <n v="2608"/>
    <m/>
    <m/>
    <m/>
    <m/>
    <s v="ZIMMER SUSAN M"/>
    <s v="GEORGE M KULKA REVOCABLE TRUST UTD"/>
    <s v="4097 W BRECKENRIDGE CT"/>
    <s v="BEVERLY HILLS FL 34465 4663"/>
  </r>
  <r>
    <x v="4863"/>
    <s v="18E18S20      12000 0030"/>
    <s v="7492"/>
    <s v="PINE RIDGE UNIT 2"/>
    <s v="0100"/>
    <s v="Single Family Residential"/>
    <s v="20"/>
    <s v="18S"/>
    <s v="18E"/>
    <s v="3.0 TO 5.0 ACRES MED"/>
    <x v="0"/>
    <n v="219687"/>
    <n v="5.04"/>
    <s v="0000"/>
    <n v="4135"/>
    <s v="W"/>
    <x v="224"/>
    <s v="CT"/>
    <m/>
    <s v="BEVERLY HILLS"/>
    <m/>
    <s v="BRECKS HILL UNREC SUB LOT 3: E 1/2 OF NW 1/4 OF SE 1/4 OF"/>
    <n v="235945"/>
    <n v="65060"/>
    <n v="170885"/>
    <n v="235945"/>
    <n v="235945"/>
    <x v="1"/>
    <x v="544"/>
    <n v="152000"/>
    <n v="1299"/>
    <n v="1829"/>
    <x v="0"/>
    <s v="WARRANTY DEED"/>
    <n v="2"/>
    <x v="44"/>
    <x v="1"/>
    <x v="0"/>
    <m/>
    <n v="1784"/>
    <n v="36"/>
    <x v="1"/>
    <x v="0"/>
    <n v="3632"/>
    <m/>
    <m/>
    <m/>
    <m/>
    <s v="SCHULTZ SHIRLEY M"/>
    <m/>
    <s v="12061 RIVER VW"/>
    <s v="DUNNELLON FL 34432 6095"/>
  </r>
  <r>
    <x v="4864"/>
    <s v="17E18S010010  000A0 0050"/>
    <s v="7492"/>
    <s v="PINE RIDGE UNIT 2"/>
    <s v="0100"/>
    <s v="Single Family Residential"/>
    <s v="01"/>
    <s v="18S"/>
    <s v="17E"/>
    <s v="3.0 TO 5.0 ACRES MED"/>
    <x v="0"/>
    <n v="217595"/>
    <n v="5"/>
    <s v="0000"/>
    <n v="5361"/>
    <s v="N"/>
    <x v="220"/>
    <s v="PT"/>
    <m/>
    <s v="BEVERLY HILLS"/>
    <m/>
    <s v="PINERIDGE FARMS PB 16 PG 37 LOT 5 BLK A "/>
    <n v="217911"/>
    <n v="64440"/>
    <n v="153471"/>
    <n v="131087"/>
    <n v="106087"/>
    <x v="0"/>
    <x v="730"/>
    <n v="33400"/>
    <n v="1297"/>
    <n v="1726"/>
    <x v="1"/>
    <s v="WARRANTY DEED"/>
    <n v="1"/>
    <x v="22"/>
    <x v="1"/>
    <x v="0"/>
    <m/>
    <n v="1803"/>
    <n v="32"/>
    <x v="1"/>
    <x v="0"/>
    <n v="2250"/>
    <m/>
    <m/>
    <m/>
    <m/>
    <s v="BEITELSCHIES FRANKLIN L TRUSTEE"/>
    <m/>
    <s v="2421 SW 16TH ST"/>
    <s v="FORT LAUDERDALE FL 33312"/>
  </r>
  <r>
    <x v="4865"/>
    <s v="17E18S010010  000A0 0060"/>
    <s v="7492"/>
    <s v="PINE RIDGE UNIT 2"/>
    <s v="0000"/>
    <s v="Vacant Residential"/>
    <s v="01"/>
    <s v="18S"/>
    <s v="17E"/>
    <s v="3.0 TO 5.0 ACRES MED"/>
    <x v="1"/>
    <n v="217796"/>
    <n v="5"/>
    <s v="0000"/>
    <n v="5417"/>
    <s v="N"/>
    <x v="220"/>
    <s v="PT"/>
    <m/>
    <s v="BEVERLY HILLS"/>
    <m/>
    <s v="PINERIDGE FARMS PB 16 PG 37 LOT 6 BLK A"/>
    <n v="64500"/>
    <n v="64500"/>
    <n v="0"/>
    <n v="64500"/>
    <n v="64500"/>
    <x v="1"/>
    <x v="1197"/>
    <n v="105000"/>
    <n v="3145"/>
    <n v="1550"/>
    <x v="1"/>
    <s v="WARRANTY DEED"/>
    <m/>
    <x v="6"/>
    <x v="2"/>
    <x v="2"/>
    <m/>
    <m/>
    <m/>
    <x v="2"/>
    <x v="1"/>
    <n v="0"/>
    <m/>
    <m/>
    <m/>
    <m/>
    <s v="BUSCHMILLER DONALD"/>
    <s v="BUSCHMILLER TANA"/>
    <s v="5262   TURNEY GROCE  RD"/>
    <s v="BYRDSTOWN TN 38549"/>
  </r>
  <r>
    <x v="4866"/>
    <s v="17E18S010010  000B0 0020"/>
    <s v="7492"/>
    <s v="PINE RIDGE UNIT 2"/>
    <s v="0000"/>
    <s v="Vacant Residential"/>
    <s v="01"/>
    <s v="18S"/>
    <s v="17E"/>
    <s v="3.0 TO 5.0 ACRES MED"/>
    <x v="1"/>
    <n v="87138"/>
    <n v="2"/>
    <s v="0000"/>
    <n v="6020"/>
    <s v="W"/>
    <x v="63"/>
    <s v="ST"/>
    <m/>
    <s v="BEVERLY HILLS"/>
    <m/>
    <s v="PINERIDGE FARMS PB 16 PG 37 LOT 2 BLK B"/>
    <n v="20400"/>
    <n v="20400"/>
    <n v="0"/>
    <n v="20400"/>
    <n v="20400"/>
    <x v="1"/>
    <x v="1392"/>
    <n v="28000"/>
    <n v="2914"/>
    <n v="241"/>
    <x v="1"/>
    <s v="WARRANTY DEED"/>
    <m/>
    <x v="6"/>
    <x v="2"/>
    <x v="2"/>
    <m/>
    <m/>
    <m/>
    <x v="2"/>
    <x v="1"/>
    <n v="0"/>
    <m/>
    <m/>
    <m/>
    <m/>
    <s v="CAMP KEVIN RAY"/>
    <m/>
    <s v="3501 W JERWAYNE LN"/>
    <s v="LECANTO FL 34461 8397"/>
  </r>
  <r>
    <x v="4867"/>
    <s v="17E18S010010  000B0 0060"/>
    <s v="7492"/>
    <s v="PINE RIDGE UNIT 2"/>
    <s v="0100"/>
    <s v="Single Family Residential"/>
    <s v="01"/>
    <s v="18S"/>
    <s v="17E"/>
    <s v="3.0 TO 5.0 ACRES MED"/>
    <x v="0"/>
    <n v="230167"/>
    <n v="5.28"/>
    <s v="0000"/>
    <n v="5031"/>
    <s v="N"/>
    <x v="220"/>
    <s v="PT"/>
    <m/>
    <s v="BEVERLY HILLS"/>
    <m/>
    <s v="PINERIDGE FARMS PB 16 PG 37 LOT 6 BLK B"/>
    <n v="394356"/>
    <n v="68160"/>
    <n v="326196"/>
    <n v="332634"/>
    <n v="307634"/>
    <x v="0"/>
    <x v="212"/>
    <n v="33500"/>
    <n v="1296"/>
    <n v="237"/>
    <x v="1"/>
    <s v="WARRANTY DEED"/>
    <n v="1"/>
    <x v="11"/>
    <x v="1"/>
    <x v="0"/>
    <m/>
    <n v="3101"/>
    <n v="32"/>
    <x v="0"/>
    <x v="0"/>
    <n v="4367"/>
    <m/>
    <m/>
    <m/>
    <m/>
    <s v="SLOAN JEFFREY"/>
    <s v="SLOAN NANCY"/>
    <s v="5031 N CROSSGATE PT"/>
    <s v="BEVERLY HILLS FL 34465"/>
  </r>
  <r>
    <x v="4868"/>
    <s v="17E18S010010  000C0 0060"/>
    <s v="7492"/>
    <s v="PINE RIDGE UNIT 2"/>
    <s v="0000"/>
    <s v="Vacant Residential"/>
    <s v="01"/>
    <s v="18S"/>
    <s v="17E"/>
    <s v="3.0 TO 5.0 ACRES MED"/>
    <x v="0"/>
    <n v="177580"/>
    <n v="4.08"/>
    <s v="0000"/>
    <n v="5127"/>
    <s v="N"/>
    <x v="192"/>
    <s v="AVE"/>
    <m/>
    <s v="BEVERLY HILLS"/>
    <m/>
    <s v="PINERIDGE FARMS PB 16 PG 37 LOT 6 BLK C"/>
    <n v="42200"/>
    <n v="41580"/>
    <n v="620"/>
    <n v="42200"/>
    <n v="42200"/>
    <x v="1"/>
    <x v="1393"/>
    <n v="69000"/>
    <n v="3041"/>
    <n v="1281"/>
    <x v="1"/>
    <s v="WARRANTY DEED"/>
    <m/>
    <x v="6"/>
    <x v="2"/>
    <x v="2"/>
    <m/>
    <m/>
    <m/>
    <x v="2"/>
    <x v="1"/>
    <n v="0"/>
    <m/>
    <m/>
    <m/>
    <m/>
    <s v="AMPLEFORD ELIZABETH"/>
    <s v="VONKAP-HERR CHRISTOPHER"/>
    <s v="272 EMERY LN"/>
    <s v="CLEMMONS NC 27012"/>
  </r>
  <r>
    <x v="4869"/>
    <s v="17E18S010010  000C0 0100"/>
    <s v="7492"/>
    <s v="PINE RIDGE UNIT 2"/>
    <s v="0100"/>
    <s v="Single Family Residential"/>
    <s v="01"/>
    <s v="18S"/>
    <s v="17E"/>
    <s v="3.0 TO 5.0 ACRES MED"/>
    <x v="0"/>
    <n v="175407"/>
    <n v="4.03"/>
    <s v="0000"/>
    <n v="5084"/>
    <s v="N"/>
    <x v="220"/>
    <s v="PT"/>
    <m/>
    <s v="BEVERLY HILLS"/>
    <m/>
    <s v="PINERIDGE FARMS PB 16 PG 37 LOT 10 BLK C"/>
    <n v="230321"/>
    <n v="41070"/>
    <n v="189251"/>
    <n v="181973"/>
    <n v="156973"/>
    <x v="0"/>
    <x v="50"/>
    <n v="27900"/>
    <n v="1373"/>
    <n v="1209"/>
    <x v="1"/>
    <s v="WARRANTY DEED"/>
    <n v="1"/>
    <x v="24"/>
    <x v="1"/>
    <x v="0"/>
    <m/>
    <n v="1649"/>
    <n v="32"/>
    <x v="0"/>
    <x v="0"/>
    <n v="2739"/>
    <m/>
    <m/>
    <m/>
    <m/>
    <s v="EDWARDS ROBERT P"/>
    <s v="EDWARDS SANDRA W"/>
    <s v="5084 N CROSSGATE PT"/>
    <s v="BEVERLY HILLS FL 34465 9109"/>
  </r>
  <r>
    <x v="4870"/>
    <s v="17E18S010010  000D0 0010"/>
    <s v="7492"/>
    <s v="PINE RIDGE UNIT 2"/>
    <s v="0000"/>
    <s v="Vacant Residential"/>
    <s v="01"/>
    <s v="18S"/>
    <s v="17E"/>
    <s v="3.0 TO 5.0 ACRES MED"/>
    <x v="1"/>
    <n v="87025"/>
    <n v="2"/>
    <s v="0000"/>
    <n v="6193"/>
    <s v="W"/>
    <x v="63"/>
    <s v="ST"/>
    <m/>
    <s v="BEVERLY HILLS"/>
    <m/>
    <s v="PINERIDGE FARMS PB 16 PG 37 LOT 1 BLK D"/>
    <n v="20380"/>
    <n v="20380"/>
    <n v="0"/>
    <n v="20380"/>
    <n v="20380"/>
    <x v="1"/>
    <x v="446"/>
    <n v="17900"/>
    <n v="1283"/>
    <n v="770"/>
    <x v="1"/>
    <s v="WARRANTY DEED"/>
    <m/>
    <x v="6"/>
    <x v="2"/>
    <x v="2"/>
    <m/>
    <m/>
    <m/>
    <x v="2"/>
    <x v="1"/>
    <n v="0"/>
    <m/>
    <m/>
    <m/>
    <m/>
    <s v="BAILEY OBADIAH"/>
    <s v="BAILEY ALBERT G"/>
    <s v="19825 NW 33 CT"/>
    <s v="MIAMI FL 33056"/>
  </r>
  <r>
    <x v="4871"/>
    <s v="17E18S010010  000D0 0060"/>
    <s v="7492"/>
    <s v="PINE RIDGE UNIT 2"/>
    <s v="0100"/>
    <s v="Single Family Residential"/>
    <s v="01"/>
    <s v="18S"/>
    <s v="17E"/>
    <s v="3.0 TO 5.0 ACRES MED"/>
    <x v="0"/>
    <n v="87146"/>
    <n v="2"/>
    <s v="0000"/>
    <n v="5301"/>
    <s v="N"/>
    <x v="192"/>
    <s v="AVE"/>
    <m/>
    <s v="BEVERLY HILLS"/>
    <m/>
    <s v="PINERIDGE FARMS PB 16 PG 37 LOT 6 BLK D"/>
    <n v="190512"/>
    <n v="20410"/>
    <n v="170102"/>
    <n v="147392"/>
    <n v="122392"/>
    <x v="0"/>
    <x v="420"/>
    <n v="17900"/>
    <n v="1283"/>
    <n v="764"/>
    <x v="1"/>
    <s v="WARRANTY DEED"/>
    <n v="1"/>
    <x v="23"/>
    <x v="1"/>
    <x v="0"/>
    <m/>
    <n v="1815"/>
    <n v="32"/>
    <x v="1"/>
    <x v="0"/>
    <n v="2356"/>
    <m/>
    <m/>
    <m/>
    <m/>
    <s v="DAVIS PEYTON LESLIE"/>
    <s v="DAVIS CYNTHIA T"/>
    <s v="5301 N SACRAMENTO AVE"/>
    <s v="BEVERLY HILLS FL 34465"/>
  </r>
  <r>
    <x v="4872"/>
    <s v="18E17S320020  000T0 0030"/>
    <s v="7492"/>
    <s v="PINE RIDGE UNIT 2"/>
    <s v="9700"/>
    <s v="Outdoor Recreational"/>
    <s v="12"/>
    <s v="18S"/>
    <s v="17E"/>
    <s v="COMMON"/>
    <x v="1"/>
    <n v="248953"/>
    <n v="5.72"/>
    <s v="0000"/>
    <n v="4899"/>
    <s v="N"/>
    <x v="188"/>
    <s v="TER"/>
    <m/>
    <s v="BEVERLY HILLS"/>
    <m/>
    <s v="PINE RIDGE UNIT 2 PB 8 PG 37 TRACT 3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73"/>
    <s v="18E17S320020  000T0 0390"/>
    <s v="7492"/>
    <s v="PINE RIDGE UNIT 2"/>
    <s v="9400"/>
    <s v="Rights-of-Way"/>
    <s v="17"/>
    <s v="18S"/>
    <s v="18E"/>
    <s v="COMMON"/>
    <x v="1"/>
    <n v="13068"/>
    <n v="0.3"/>
    <s v="0000"/>
    <m/>
    <s v="W"/>
    <x v="214"/>
    <s v="LN"/>
    <m/>
    <s v="BEVERLY HILLS"/>
    <m/>
    <s v="PINE RIDGE UNIT 2 PB 8 PG 37 TRACT 39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74"/>
    <s v="18E17S320020  01710 0130"/>
    <s v="7492"/>
    <s v="PINE RIDGE UNIT 2"/>
    <s v="0100"/>
    <s v="Single Family Residential"/>
    <s v="13"/>
    <s v="18S"/>
    <s v="17E"/>
    <s v="3.0 TO 5.0 ACRES MED"/>
    <x v="0"/>
    <n v="119996"/>
    <n v="2.75"/>
    <s v="0000"/>
    <n v="3455"/>
    <s v="N"/>
    <x v="195"/>
    <s v="DR"/>
    <m/>
    <s v="BEVERLY HILLS"/>
    <m/>
    <s v="PINE RIDGE UNIT 2 PB 8 PG 37 LOT 13 BLK 171"/>
    <n v="282744"/>
    <n v="28100"/>
    <n v="254644"/>
    <n v="282744"/>
    <n v="257744"/>
    <x v="0"/>
    <x v="678"/>
    <n v="335000"/>
    <n v="3005"/>
    <n v="2437"/>
    <x v="0"/>
    <s v="WARRANTY DEED"/>
    <n v="1"/>
    <x v="5"/>
    <x v="1"/>
    <x v="0"/>
    <m/>
    <n v="2707"/>
    <n v="32"/>
    <x v="0"/>
    <x v="0"/>
    <n v="3701"/>
    <m/>
    <m/>
    <m/>
    <m/>
    <s v="SIMPSON JAMES T"/>
    <s v="CROSS GERILYN E"/>
    <s v="3455 N STIRRUP DR"/>
    <s v="BEVERLY HILLS FL 34465"/>
  </r>
  <r>
    <x v="4875"/>
    <s v="18E17S320020  01710 0140"/>
    <s v="7492"/>
    <s v="PINE RIDGE UNIT 2"/>
    <s v="0000"/>
    <s v="Vacant Residential"/>
    <s v="13"/>
    <s v="18S"/>
    <s v="17E"/>
    <s v="3.0 TO 5.0 ACRES MED"/>
    <x v="1"/>
    <n v="123467"/>
    <n v="2.83"/>
    <s v="0000"/>
    <n v="3475"/>
    <s v="N"/>
    <x v="195"/>
    <s v="DR"/>
    <m/>
    <s v="BEVERLY HILLS"/>
    <m/>
    <s v="PINE RIDGE UNIT 2 PB 8 PG 37 LOT 14 BLK 171"/>
    <n v="28910"/>
    <n v="28910"/>
    <n v="0"/>
    <n v="28910"/>
    <n v="28910"/>
    <x v="1"/>
    <x v="1176"/>
    <n v="50000"/>
    <n v="3073"/>
    <n v="1246"/>
    <x v="1"/>
    <s v="WARRANTY DEED"/>
    <m/>
    <x v="6"/>
    <x v="2"/>
    <x v="2"/>
    <m/>
    <m/>
    <m/>
    <x v="2"/>
    <x v="1"/>
    <n v="0"/>
    <m/>
    <m/>
    <m/>
    <m/>
    <s v="SHOLLENBARGER DAVID K"/>
    <m/>
    <s v="3759 N BOXELDER WAY"/>
    <s v="BEVERLY HILLS FL 34465"/>
  </r>
  <r>
    <x v="4876"/>
    <s v="18E17S320020  02120 0200"/>
    <s v="7492"/>
    <s v="PINE RIDGE UNIT 2"/>
    <s v="0100"/>
    <s v="Single Family Residential"/>
    <s v="18"/>
    <s v="18S"/>
    <s v="18E"/>
    <s v="3.0 TO 5.0 ACRES MED"/>
    <x v="0"/>
    <n v="267840"/>
    <n v="6.15"/>
    <s v="0000"/>
    <n v="5530"/>
    <s v="W"/>
    <x v="187"/>
    <s v="DR"/>
    <m/>
    <s v="BEVERLY HILLS"/>
    <m/>
    <s v="PINE RIDGE UNIT 2 PB 8 PG 37 LOT 20 BLK 212"/>
    <n v="268708"/>
    <n v="79320"/>
    <n v="189388"/>
    <n v="214764"/>
    <n v="189764"/>
    <x v="0"/>
    <x v="15"/>
    <n v="285000"/>
    <n v="2637"/>
    <n v="1858"/>
    <x v="0"/>
    <s v="WARRANTY DEED"/>
    <n v="1"/>
    <x v="16"/>
    <x v="1"/>
    <x v="1"/>
    <m/>
    <n v="2046"/>
    <n v="32"/>
    <x v="0"/>
    <x v="0"/>
    <n v="2965"/>
    <m/>
    <m/>
    <m/>
    <m/>
    <s v="KOHUT BRUCE E"/>
    <s v="KOHUT JANE A"/>
    <s v="5530 W BONANZA DR"/>
    <s v="BEVERLY HILLS FL 34465"/>
  </r>
  <r>
    <x v="4877"/>
    <s v="18E17S320020  02120 0210"/>
    <s v="7492"/>
    <s v="PINE RIDGE UNIT 2"/>
    <s v="0100"/>
    <s v="Single Family Residential"/>
    <s v="18"/>
    <s v="18S"/>
    <s v="18E"/>
    <s v="3.0 TO 5.0 ACRES MED"/>
    <x v="0"/>
    <n v="261751"/>
    <n v="6.01"/>
    <s v="0000"/>
    <n v="5430"/>
    <s v="W"/>
    <x v="187"/>
    <s v="DR"/>
    <m/>
    <s v="BEVERLY HILLS"/>
    <m/>
    <s v="PINE RIDGE UNIT 2 PB 8 PG 37 LOT 21 BLK 212"/>
    <n v="274218"/>
    <n v="77520"/>
    <n v="196698"/>
    <n v="181374"/>
    <n v="156374"/>
    <x v="0"/>
    <x v="546"/>
    <n v="29500"/>
    <n v="898"/>
    <n v="36"/>
    <x v="1"/>
    <s v="WARRANTY DEED"/>
    <n v="1"/>
    <x v="14"/>
    <x v="1"/>
    <x v="0"/>
    <m/>
    <n v="1884"/>
    <n v="32"/>
    <x v="0"/>
    <x v="0"/>
    <n v="2949"/>
    <m/>
    <m/>
    <m/>
    <m/>
    <s v="ANTIS CAROLE SUSAN"/>
    <s v="CAROLE SUSAN ANTIS REVOCABLE LIVING"/>
    <s v="5430 W BONANZA DR"/>
    <s v="BEVERLY HILLS FL 34465 4477"/>
  </r>
  <r>
    <x v="4878"/>
    <s v="18E18S20      12000 0080"/>
    <s v="7492"/>
    <s v="PINE RIDGE UNIT 2"/>
    <s v="0100"/>
    <s v="Single Family Residential"/>
    <s v="20"/>
    <s v="18S"/>
    <s v="18E"/>
    <s v="3.0 TO 5.0 ACRES MED"/>
    <x v="0"/>
    <n v="110202"/>
    <n v="2.5299999999999998"/>
    <s v="0000"/>
    <n v="4030"/>
    <s v="W"/>
    <x v="224"/>
    <s v="CT"/>
    <m/>
    <s v="BEVERLY HILLS"/>
    <m/>
    <s v="BRECKS HILLS UNREC SUB                      MAP 328A N1/2"/>
    <n v="191712"/>
    <n v="25800"/>
    <n v="165912"/>
    <n v="163501"/>
    <n v="138501"/>
    <x v="0"/>
    <x v="484"/>
    <n v="235400"/>
    <n v="2796"/>
    <n v="1363"/>
    <x v="0"/>
    <s v="WARRANTY DEED"/>
    <n v="1"/>
    <x v="25"/>
    <x v="1"/>
    <x v="0"/>
    <m/>
    <n v="1860"/>
    <n v="59"/>
    <x v="1"/>
    <x v="0"/>
    <n v="2640"/>
    <m/>
    <m/>
    <m/>
    <m/>
    <s v="ESCHE PETER F"/>
    <s v="ESCHE KATHLEEN M"/>
    <s v="4030 W BRECKENRIDGE CT"/>
    <s v="BEVERLY HILLS FL 34465"/>
  </r>
  <r>
    <x v="4879"/>
    <s v="18E17S320020  01850 0091"/>
    <s v="7492"/>
    <s v="PINE RIDGE UNIT 2"/>
    <s v="8000"/>
    <s v="Vacant Governmental"/>
    <s v="19"/>
    <s v="18S"/>
    <s v="18E"/>
    <s v="WRA/DRA"/>
    <x v="1"/>
    <n v="21882"/>
    <n v="0.5"/>
    <s v="0000"/>
    <n v="0"/>
    <s v="N"/>
    <x v="201"/>
    <s v="TER"/>
    <m/>
    <s v="BEVERLY HILLS"/>
    <m/>
    <s v="PINE RIDGE UNIT 2 PB 8 PG 37 COM AT E COR LT 9 BEING ON W"/>
    <n v="50"/>
    <n v="50"/>
    <n v="0"/>
    <n v="50"/>
    <n v="50"/>
    <x v="0"/>
    <x v="351"/>
    <n v="68700"/>
    <n v="886"/>
    <n v="2079"/>
    <x v="1"/>
    <s v="SALE / MORE THAN 1 PARCEL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880"/>
    <s v="17E18S24      11100"/>
    <s v="7492"/>
    <s v="PINE RIDGE UNIT 2"/>
    <s v="9400"/>
    <s v="Rights-of-Way"/>
    <s v="24"/>
    <s v="18S"/>
    <s v="17E"/>
    <s v="RIGHT OF WAY"/>
    <x v="1"/>
    <n v="319550"/>
    <n v="7.34"/>
    <s v="000X"/>
    <n v="6501"/>
    <s v="W"/>
    <x v="225"/>
    <s v="CT"/>
    <m/>
    <s v="BEVERLY HILLS"/>
    <m/>
    <s v="BEG AT NE COR OF SEC 24, TH S 0 DEG 14M 27S W AL E BDRY 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DELTONA CORPORATION"/>
    <m/>
    <s v="8014 SW 135TH STREET RD"/>
    <s v="OCALA FL 34473 6807"/>
  </r>
  <r>
    <x v="4881"/>
    <s v="17E18S010010  000B0 0040"/>
    <s v="7492"/>
    <s v="PINE RIDGE UNIT 2"/>
    <s v="0100"/>
    <s v="Single Family Residential"/>
    <s v="01"/>
    <s v="18S"/>
    <s v="17E"/>
    <s v="3.0 TO 5.0 ACRES MED"/>
    <x v="0"/>
    <n v="217851"/>
    <n v="5"/>
    <s v="0000"/>
    <n v="5129"/>
    <s v="N"/>
    <x v="220"/>
    <s v="PT"/>
    <m/>
    <s v="BEVERLY HILLS"/>
    <m/>
    <s v="PINERIDGE FARMS PB 16 PG 37 LOT 4 BLK B"/>
    <n v="365650"/>
    <n v="64520"/>
    <n v="301130"/>
    <n v="217139"/>
    <n v="192139"/>
    <x v="0"/>
    <x v="1394"/>
    <n v="377000"/>
    <n v="2740"/>
    <n v="1000"/>
    <x v="0"/>
    <s v="WARRANTY DEED"/>
    <n v="1"/>
    <x v="11"/>
    <x v="1"/>
    <x v="1"/>
    <m/>
    <n v="3386"/>
    <n v="60"/>
    <x v="1"/>
    <x v="0"/>
    <n v="4842"/>
    <m/>
    <m/>
    <m/>
    <m/>
    <s v="FORD JENNIFER"/>
    <m/>
    <s v="5129 N CROSSGATE PT"/>
    <s v="BEVERLY HILLS FL 34465"/>
  </r>
  <r>
    <x v="4882"/>
    <s v="17E18S010010  000B0 0050"/>
    <s v="7492"/>
    <s v="PINE RIDGE UNIT 2"/>
    <s v="0000"/>
    <s v="Vacant Residential"/>
    <s v="01"/>
    <s v="18S"/>
    <s v="17E"/>
    <s v="3.0 TO 5.0 ACRES MED"/>
    <x v="1"/>
    <n v="222043"/>
    <n v="5.0999999999999996"/>
    <s v="0000"/>
    <n v="5083"/>
    <s v="N"/>
    <x v="220"/>
    <s v="PT"/>
    <m/>
    <s v="BEVERLY HILLS"/>
    <m/>
    <s v="PINERIDGE FARMS PB 16 PG 37 LOT 5 "/>
    <n v="65760"/>
    <n v="65760"/>
    <n v="0"/>
    <n v="65760"/>
    <n v="65760"/>
    <x v="1"/>
    <x v="1026"/>
    <n v="33000"/>
    <n v="1278"/>
    <n v="2480"/>
    <x v="1"/>
    <s v="WARRANTY DEED"/>
    <m/>
    <x v="6"/>
    <x v="2"/>
    <x v="2"/>
    <m/>
    <m/>
    <m/>
    <x v="2"/>
    <x v="1"/>
    <n v="0"/>
    <m/>
    <m/>
    <m/>
    <m/>
    <s v="SWONGUER MARGARET L"/>
    <m/>
    <s v="9366 WILLOWVIEW RD"/>
    <s v="BELLE CENTER OH 43310"/>
  </r>
  <r>
    <x v="4883"/>
    <s v="17E18S010010  000D0 0020"/>
    <s v="7492"/>
    <s v="PINE RIDGE UNIT 2"/>
    <s v="0100"/>
    <s v="Single Family Residential"/>
    <s v="01"/>
    <s v="18S"/>
    <s v="17E"/>
    <s v="3.0 TO 5.0 ACRES MED"/>
    <x v="0"/>
    <n v="126144"/>
    <n v="2.9"/>
    <s v="0000"/>
    <n v="6251"/>
    <s v="W"/>
    <x v="63"/>
    <s v="ST"/>
    <m/>
    <s v="BEVERLY HILLS"/>
    <m/>
    <s v="PINERIDGE FARMS PB 16 PG 37 LOT 2 BLK D "/>
    <n v="198609"/>
    <n v="29540"/>
    <n v="169069"/>
    <n v="157064"/>
    <n v="131564"/>
    <x v="0"/>
    <x v="37"/>
    <n v="22900"/>
    <n v="1419"/>
    <n v="25"/>
    <x v="1"/>
    <s v="WARRANTY DEED"/>
    <n v="1"/>
    <x v="20"/>
    <x v="1"/>
    <x v="0"/>
    <m/>
    <n v="1639"/>
    <n v="32"/>
    <x v="1"/>
    <x v="0"/>
    <n v="2656"/>
    <m/>
    <m/>
    <m/>
    <m/>
    <s v="KURKOWSKI PATRICIA A"/>
    <m/>
    <s v="6251 W GLORY HILL ST"/>
    <s v="BEVERLY HILLS FL 34465"/>
  </r>
  <r>
    <x v="4884"/>
    <s v="18E17S320020  02320 0090"/>
    <s v="7492"/>
    <s v="PINE RIDGE UNIT 2"/>
    <s v="0000"/>
    <s v="Vacant Residential"/>
    <s v="17"/>
    <s v="18S"/>
    <s v="18E"/>
    <s v="3.0 TO 5.0 ACRES MED"/>
    <x v="1"/>
    <n v="191094"/>
    <n v="4.3899999999999997"/>
    <s v="0000"/>
    <n v="4053"/>
    <s v="W"/>
    <x v="217"/>
    <s v="CT"/>
    <m/>
    <s v="BEVERLY HILLS"/>
    <m/>
    <s v="LOT 9 BLK 232 OF PINE RIDGE UNIT 2 ACC TO THE PLAT THEREOF"/>
    <n v="44750"/>
    <n v="44750"/>
    <n v="0"/>
    <n v="44750"/>
    <n v="44750"/>
    <x v="1"/>
    <x v="441"/>
    <n v="100000"/>
    <n v="3085"/>
    <n v="1259"/>
    <x v="1"/>
    <s v="WARRANTY DEED"/>
    <m/>
    <x v="6"/>
    <x v="2"/>
    <x v="2"/>
    <m/>
    <m/>
    <m/>
    <x v="2"/>
    <x v="1"/>
    <n v="0"/>
    <m/>
    <m/>
    <m/>
    <m/>
    <s v="LADA PAUL"/>
    <s v="KAUFFMAN RHONDA L"/>
    <s v="5786 N HAZELWOOD DR"/>
    <s v="BEVERLY HILLS FL 34465"/>
  </r>
  <r>
    <x v="4885"/>
    <s v="18E17S320020  000T0 0330"/>
    <s v="7492"/>
    <s v="PINE RIDGE UNIT 2"/>
    <s v="8000"/>
    <s v="Vacant Governmental"/>
    <s v="19"/>
    <s v="18S"/>
    <s v="18E"/>
    <s v="3.0 TO 5.0 ACRES MED"/>
    <x v="1"/>
    <n v="207373"/>
    <n v="4.76"/>
    <s v="0000"/>
    <n v="5352"/>
    <s v="W"/>
    <x v="207"/>
    <s v="DR"/>
    <m/>
    <s v="BEVERLY HILLS"/>
    <m/>
    <s v="PINE RIDGE UNIT 2 PB 8 PG 37 TRACT 33 "/>
    <n v="48560"/>
    <n v="48560"/>
    <n v="0"/>
    <n v="48560"/>
    <n v="48560"/>
    <x v="0"/>
    <x v="125"/>
    <n v="16058400"/>
    <n v="1670"/>
    <n v="740"/>
    <x v="0"/>
    <s v="SALE / MORE THAN 1 PARCEL"/>
    <m/>
    <x v="6"/>
    <x v="2"/>
    <x v="2"/>
    <m/>
    <m/>
    <m/>
    <x v="2"/>
    <x v="1"/>
    <n v="0"/>
    <m/>
    <m/>
    <m/>
    <m/>
    <s v="CITRUS COUNTY"/>
    <s v="ATTN MANAGEMENT BUDGET OFC"/>
    <s v="3600 W SOVEREIGN PATH STE 266"/>
    <s v="LECANTO FL 34461 7727"/>
  </r>
  <r>
    <x v="4886"/>
    <s v="18E17S320020  01610 0150"/>
    <s v="7492"/>
    <s v="PINE RIDGE UNIT 2"/>
    <s v="0000"/>
    <s v="Vacant Residential"/>
    <s v="12"/>
    <s v="18S"/>
    <s v="17E"/>
    <s v="3.0 TO 5.0 ACRES MED"/>
    <x v="1"/>
    <n v="187074"/>
    <n v="4.29"/>
    <s v="0000"/>
    <n v="6301"/>
    <s v="W"/>
    <x v="198"/>
    <s v="LN"/>
    <m/>
    <s v="BEVERLY HILLS"/>
    <m/>
    <s v="PINE RIDGE UNIT 2 PB 8 PG 37 LOT 15 BLK 161"/>
    <n v="43800"/>
    <n v="43800"/>
    <n v="0"/>
    <n v="43800"/>
    <n v="43800"/>
    <x v="1"/>
    <x v="1069"/>
    <n v="62000"/>
    <n v="3046"/>
    <n v="2323"/>
    <x v="1"/>
    <s v="WARRANTY DEED"/>
    <m/>
    <x v="6"/>
    <x v="2"/>
    <x v="2"/>
    <m/>
    <m/>
    <m/>
    <x v="2"/>
    <x v="1"/>
    <n v="0"/>
    <m/>
    <m/>
    <m/>
    <m/>
    <s v="WRIGHT DAVID"/>
    <s v="WRIGHT SUSAN"/>
    <s v="PO BOX 901"/>
    <s v="LECANTO FL 34460 0901"/>
  </r>
  <r>
    <x v="4887"/>
    <s v="18E17S320020  01610 0160"/>
    <s v="7492"/>
    <s v="PINE RIDGE UNIT 2"/>
    <s v="0100"/>
    <s v="Single Family Residential"/>
    <s v="12"/>
    <s v="18S"/>
    <s v="17E"/>
    <s v="3.0 TO 5.0 ACRES MED"/>
    <x v="0"/>
    <n v="171744"/>
    <n v="3.94"/>
    <s v="0000"/>
    <n v="6373"/>
    <s v="W"/>
    <x v="198"/>
    <s v="LN"/>
    <m/>
    <s v="BEVERLY HILLS"/>
    <m/>
    <s v="PINE RIDGE UNIT 2 PB 8 PG 37 LOT 16 BLK 161"/>
    <n v="324990"/>
    <n v="40220"/>
    <n v="284770"/>
    <n v="275320"/>
    <n v="250320"/>
    <x v="0"/>
    <x v="5"/>
    <n v="440000"/>
    <n v="3077"/>
    <n v="1208"/>
    <x v="0"/>
    <s v="WARRANTY DEED"/>
    <n v="1"/>
    <x v="0"/>
    <x v="1"/>
    <x v="0"/>
    <n v="1"/>
    <n v="2583"/>
    <n v="32"/>
    <x v="0"/>
    <x v="0"/>
    <n v="4031"/>
    <m/>
    <m/>
    <m/>
    <m/>
    <s v="SINGLETON DENNIS R"/>
    <m/>
    <s v="6373 W CAVALRY LN"/>
    <s v="BEVERLY HILLS FL 34465"/>
  </r>
  <r>
    <x v="4888"/>
    <s v="18E17S320020  02120 0080"/>
    <s v="7492"/>
    <s v="PINE RIDGE UNIT 2"/>
    <s v="0000"/>
    <s v="Vacant Residential"/>
    <s v="18"/>
    <s v="18S"/>
    <s v="18E"/>
    <s v="3.0 TO 5.0 ACRES MED"/>
    <x v="1"/>
    <n v="261372"/>
    <n v="6"/>
    <s v="0000"/>
    <n v="5317"/>
    <s v="W"/>
    <x v="186"/>
    <s v="DR"/>
    <m/>
    <s v="BEVERLY HILLS"/>
    <m/>
    <s v="PINE RIDGE UNIT 2 PB 8 PG 37 LOT 8 BLK 212 "/>
    <n v="77400"/>
    <n v="77400"/>
    <n v="0"/>
    <n v="77400"/>
    <n v="77400"/>
    <x v="1"/>
    <x v="38"/>
    <n v="175000"/>
    <n v="1827"/>
    <n v="424"/>
    <x v="1"/>
    <s v="WARRANTY DEED"/>
    <m/>
    <x v="6"/>
    <x v="2"/>
    <x v="2"/>
    <m/>
    <m/>
    <m/>
    <x v="2"/>
    <x v="1"/>
    <n v="0"/>
    <m/>
    <m/>
    <m/>
    <m/>
    <s v="TIPKA WILLIAM J TTEE"/>
    <s v="WILLIAM J TIPKA TRUST"/>
    <s v="1198 STONECREEK RD SW"/>
    <s v="NEW PHILADELPHIA OH 44663"/>
  </r>
  <r>
    <x v="4889"/>
    <s v="18E17S320020  02120 0110"/>
    <s v="7492"/>
    <s v="PINE RIDGE UNIT 2"/>
    <s v="0100"/>
    <s v="Single Family Residential"/>
    <s v="18"/>
    <s v="18S"/>
    <s v="18E"/>
    <s v="3.0 TO 5.0 ACRES MED"/>
    <x v="0"/>
    <n v="260002"/>
    <n v="5.97"/>
    <s v="0000"/>
    <n v="3591"/>
    <s v="N"/>
    <x v="196"/>
    <s v="PT"/>
    <m/>
    <s v="BEVERLY HILLS"/>
    <m/>
    <s v="PINE RIDGE UNIT 2 PB 8 PG 37 LOT 11 BLK 212"/>
    <n v="885750"/>
    <n v="77000"/>
    <n v="808750"/>
    <n v="726587"/>
    <n v="701587"/>
    <x v="0"/>
    <x v="625"/>
    <n v="49000"/>
    <n v="1409"/>
    <n v="1802"/>
    <x v="1"/>
    <s v="WARRANTY DEED"/>
    <n v="2"/>
    <x v="3"/>
    <x v="1"/>
    <x v="1"/>
    <n v="1"/>
    <n v="3530"/>
    <n v="32"/>
    <x v="1"/>
    <x v="0"/>
    <n v="4154"/>
    <m/>
    <m/>
    <m/>
    <m/>
    <s v="SEATON DARYL J"/>
    <s v="SEATON JANE A"/>
    <s v="3591 N WAGON PT"/>
    <s v="BEVERLY HILLS FL 34465"/>
  </r>
  <r>
    <x v="4890"/>
    <s v="18E18S20      12210"/>
    <s v="7492"/>
    <s v="PINE RIDGE UNIT 2"/>
    <s v="0100"/>
    <s v="Single Family Residential"/>
    <s v="20"/>
    <s v="18S"/>
    <s v="18E"/>
    <s v="3.0 TO 5.0 ACRES MED"/>
    <x v="0"/>
    <n v="220057"/>
    <n v="5.05"/>
    <s v="0000"/>
    <n v="4096"/>
    <s v="W"/>
    <x v="224"/>
    <s v="CT"/>
    <m/>
    <s v="BEVERLY HILLS"/>
    <m/>
    <s v="BRECKS HILLS UNREC SUB LOT 7: W1/2 OF SE1/4 OF SE1/4 OF"/>
    <n v="287486"/>
    <n v="65170"/>
    <n v="222316"/>
    <n v="287486"/>
    <n v="287486"/>
    <x v="1"/>
    <x v="126"/>
    <n v="400000"/>
    <n v="1919"/>
    <n v="1603"/>
    <x v="0"/>
    <s v="WARRANTY DEED"/>
    <n v="1"/>
    <x v="24"/>
    <x v="3"/>
    <x v="0"/>
    <n v="1"/>
    <n v="1935"/>
    <n v="32"/>
    <x v="0"/>
    <x v="0"/>
    <n v="3008"/>
    <m/>
    <m/>
    <m/>
    <m/>
    <s v="ZACHARY ROBERT N"/>
    <s v="ZACHARY LYNN M"/>
    <s v="15 WAGON WHEEL WAY"/>
    <s v="OCALA FL 34482"/>
  </r>
  <r>
    <x v="4891"/>
    <s v="18E17S320020  01850 0090"/>
    <s v="7492"/>
    <s v="PINE RIDGE UNIT 2"/>
    <s v="8000"/>
    <s v="Vacant Governmental"/>
    <s v="19"/>
    <s v="18S"/>
    <s v="18E"/>
    <s v="WRA/DRA"/>
    <x v="1"/>
    <n v="109805"/>
    <n v="2.52"/>
    <s v="0000"/>
    <n v="2101"/>
    <s v="N"/>
    <x v="201"/>
    <s v="TER"/>
    <m/>
    <s v="BEVERLY HILLS"/>
    <m/>
    <s v="PINE RIDGE UNIT 2 PB 8 PG 37 LOT 9 BLK 185 LESS OUTS: OR BK "/>
    <n v="50"/>
    <n v="50"/>
    <n v="0"/>
    <n v="50"/>
    <n v="50"/>
    <x v="0"/>
    <x v="279"/>
    <n v="151400"/>
    <n v="2078"/>
    <n v="1064"/>
    <x v="1"/>
    <s v="UNDEFINED"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 7727"/>
  </r>
  <r>
    <x v="4892"/>
    <s v="17E18S010010  000C0 0030"/>
    <s v="7492"/>
    <s v="PINE RIDGE UNIT 2"/>
    <s v="0100"/>
    <s v="Single Family Residential"/>
    <s v="01"/>
    <s v="18S"/>
    <s v="17E"/>
    <s v="3.0 TO 5.0 ACRES MED"/>
    <x v="0"/>
    <n v="87184"/>
    <n v="2"/>
    <s v="0000"/>
    <n v="6262"/>
    <s v="W"/>
    <x v="63"/>
    <s v="ST"/>
    <m/>
    <s v="BEVERLY HILLS"/>
    <m/>
    <s v="PINERIDGE FARMS PB 16 PG 37 LOT 3 BLK C"/>
    <n v="223692"/>
    <n v="20420"/>
    <n v="203272"/>
    <n v="181270"/>
    <n v="156270"/>
    <x v="0"/>
    <x v="48"/>
    <n v="17900"/>
    <n v="1493"/>
    <n v="479"/>
    <x v="1"/>
    <s v="WARRANTY DEED"/>
    <n v="1"/>
    <x v="15"/>
    <x v="1"/>
    <x v="0"/>
    <m/>
    <n v="1991"/>
    <n v="32"/>
    <x v="0"/>
    <x v="0"/>
    <n v="2989"/>
    <m/>
    <m/>
    <m/>
    <m/>
    <s v="SMITH JAMES P SR"/>
    <s v="SMITH LINDA M"/>
    <s v="6262 W GLORY HILL ST"/>
    <s v="BEVERLY HILLS FL 34465"/>
  </r>
  <r>
    <x v="4893"/>
    <s v="17E18S010010  000D0 0080"/>
    <s v="7492"/>
    <s v="PINE RIDGE UNIT 2"/>
    <s v="0000"/>
    <s v="Vacant Residential"/>
    <s v="01"/>
    <s v="18S"/>
    <s v="17E"/>
    <s v="3.0 TO 5.0 ACRES MED"/>
    <x v="1"/>
    <n v="217748"/>
    <n v="5"/>
    <s v="0000"/>
    <n v="5407"/>
    <s v="N"/>
    <x v="192"/>
    <s v="AVE"/>
    <m/>
    <s v="BEVERLY HILLS"/>
    <m/>
    <s v="PINERIDGE FARMS PB 16 PG 37 LOT 8 BLK D"/>
    <n v="64480"/>
    <n v="64480"/>
    <n v="0"/>
    <n v="64480"/>
    <n v="64480"/>
    <x v="1"/>
    <x v="1074"/>
    <n v="95000"/>
    <n v="3082"/>
    <n v="196"/>
    <x v="1"/>
    <s v="WARRANTY DEED"/>
    <m/>
    <x v="6"/>
    <x v="2"/>
    <x v="2"/>
    <m/>
    <m/>
    <m/>
    <x v="2"/>
    <x v="1"/>
    <n v="0"/>
    <m/>
    <m/>
    <m/>
    <m/>
    <s v="REALE JOSEPH"/>
    <s v="CHAPMAN MARIE G"/>
    <s v="1115 W BEAGLE RUN LOOP"/>
    <s v="HERNANDO FL 34442"/>
  </r>
  <r>
    <x v="4894"/>
    <s v="18E17S320020  02320 0080"/>
    <s v="7492"/>
    <s v="PINE RIDGE UNIT 2"/>
    <s v="0000"/>
    <s v="Vacant Residential"/>
    <s v="17"/>
    <s v="18S"/>
    <s v="18E"/>
    <s v="3.0 TO 5.0 ACRES MED"/>
    <x v="1"/>
    <n v="244803"/>
    <n v="5.62"/>
    <s v="0000"/>
    <n v="4109"/>
    <s v="W"/>
    <x v="187"/>
    <s v="DR"/>
    <m/>
    <s v="BEVERLY HILLS"/>
    <m/>
    <s v="PINE RIDGE UNIT 2 PB 8 PG 37 LOT 8 BLK 232"/>
    <n v="72500"/>
    <n v="72500"/>
    <n v="0"/>
    <n v="72500"/>
    <n v="72500"/>
    <x v="1"/>
    <x v="194"/>
    <n v="112000"/>
    <n v="2990"/>
    <n v="2427"/>
    <x v="1"/>
    <s v="WARRANTY DEED"/>
    <m/>
    <x v="6"/>
    <x v="2"/>
    <x v="2"/>
    <m/>
    <m/>
    <m/>
    <x v="2"/>
    <x v="1"/>
    <n v="0"/>
    <m/>
    <m/>
    <m/>
    <m/>
    <s v="KRAUSE JEREMY C"/>
    <m/>
    <s v="PO BOX 641291"/>
    <s v="BEVERLY HILLS FL 34464"/>
  </r>
  <r>
    <x v="4895"/>
    <s v="18E17S320020  000T0 0080"/>
    <s v="7492"/>
    <s v="PINE RIDGE UNIT 2"/>
    <s v="9400"/>
    <s v="Rights-of-Way"/>
    <s v="12"/>
    <s v="18S"/>
    <s v="17E"/>
    <s v="OPEN AREA/PARK"/>
    <x v="1"/>
    <n v="30059"/>
    <n v="0.69"/>
    <s v="0000"/>
    <m/>
    <s v="W"/>
    <x v="226"/>
    <m/>
    <m/>
    <s v="BEVERLY HILLS"/>
    <m/>
    <s v="PINE RIDGE UNIT 2 PB 8 PG 37 TRACT 8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96"/>
    <s v="18E17S320020  000T0 0150"/>
    <s v="7492"/>
    <s v="PINE RIDGE UNIT 2"/>
    <s v="9700"/>
    <s v="Outdoor Recreational"/>
    <s v="13"/>
    <s v="18S"/>
    <s v="17E"/>
    <s v="COMMON"/>
    <x v="1"/>
    <n v="458694"/>
    <n v="10.53"/>
    <s v="0000"/>
    <n v="3550"/>
    <s v="N"/>
    <x v="189"/>
    <s v="DR"/>
    <m/>
    <s v="BEVERLY HILLS"/>
    <m/>
    <s v="PINE RIDGE UNIT 2 PB 8 PG 37 TRACT 15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97"/>
    <s v="18E17S320020  000T0 0170"/>
    <s v="7492"/>
    <s v="PINE RIDGE UNIT 2"/>
    <s v="9400"/>
    <s v="Rights-of-Way"/>
    <s v="13"/>
    <s v="18S"/>
    <s v="17E"/>
    <s v="OPEN AREA/PARK"/>
    <x v="1"/>
    <n v="38529"/>
    <n v="0.88"/>
    <s v="0000"/>
    <n v="6501"/>
    <s v="W"/>
    <x v="225"/>
    <s v="CT"/>
    <m/>
    <s v="BEVERLY HILLS"/>
    <m/>
    <s v="PINE RIDGE UNIT 2 PB 8 PG 37 TRACT 17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898"/>
    <s v="18E17S320020  000T0 0530"/>
    <s v="7492"/>
    <s v="PINE RIDGE UNIT 2"/>
    <s v="7000"/>
    <s v="Vacant Institutional"/>
    <s v="18"/>
    <s v="18S"/>
    <s v="18E"/>
    <s v="3.0 TO 5.0 ACRES MED"/>
    <x v="1"/>
    <n v="407235"/>
    <n v="9.35"/>
    <s v="0000"/>
    <n v="6334"/>
    <s v="W"/>
    <x v="11"/>
    <s v="BLVD"/>
    <m/>
    <s v="BEVERLY HILLS"/>
    <m/>
    <s v="PINE RIDGE UNIT 2 PB 8 PG 37 TRACT 53"/>
    <n v="120600"/>
    <n v="120600"/>
    <n v="0"/>
    <n v="120600"/>
    <n v="120600"/>
    <x v="0"/>
    <x v="266"/>
    <n v="720000"/>
    <n v="2242"/>
    <n v="550"/>
    <x v="1"/>
    <s v="UNDEFINED"/>
    <m/>
    <x v="6"/>
    <x v="2"/>
    <x v="2"/>
    <m/>
    <m/>
    <m/>
    <x v="2"/>
    <x v="1"/>
    <n v="0"/>
    <m/>
    <m/>
    <m/>
    <m/>
    <s v="CHURCH AT THE CROSS INC"/>
    <m/>
    <s v="257 NE 9TH ST"/>
    <s v="CRYSTAL RIVER FL 34429"/>
  </r>
  <r>
    <x v="4899"/>
    <s v="18E17S320020  02120 0120"/>
    <s v="7492"/>
    <s v="PINE RIDGE UNIT 2"/>
    <s v="9900"/>
    <s v="Vacant Acreage, Not Agri"/>
    <s v="18"/>
    <s v="18S"/>
    <s v="18E"/>
    <s v="3.0 TO 5.0 ACRES MED"/>
    <x v="1"/>
    <n v="309448"/>
    <n v="7.1"/>
    <s v="0000"/>
    <n v="3633"/>
    <s v="N"/>
    <x v="196"/>
    <s v="PT"/>
    <m/>
    <s v="BEVERLY HILLS"/>
    <m/>
    <s v="PINE RIDGE UNIT 2 PB 8 PG 37 LOT 12 BLK 212"/>
    <n v="91640"/>
    <n v="91640"/>
    <n v="0"/>
    <n v="91640"/>
    <n v="91640"/>
    <x v="1"/>
    <x v="1123"/>
    <n v="140000"/>
    <n v="2935"/>
    <n v="1488"/>
    <x v="1"/>
    <s v="WARRANTY DEED"/>
    <m/>
    <x v="6"/>
    <x v="2"/>
    <x v="2"/>
    <m/>
    <m/>
    <m/>
    <x v="2"/>
    <x v="1"/>
    <n v="0"/>
    <m/>
    <m/>
    <m/>
    <m/>
    <s v="SVESTKA MARK J"/>
    <s v="SVESTKA KELLI J"/>
    <s v="7367 SILVER PINE DR"/>
    <s v="SPRINGFIELD VA 22153"/>
  </r>
  <r>
    <x v="4900"/>
    <s v="18E17S320020  02120 0160"/>
    <s v="7492"/>
    <s v="PINE RIDGE UNIT 2"/>
    <s v="0000"/>
    <s v="Vacant Residential"/>
    <s v="18"/>
    <s v="18S"/>
    <s v="18E"/>
    <s v="3.0 TO 5.0 ACRES MED"/>
    <x v="1"/>
    <n v="280685"/>
    <n v="6.44"/>
    <s v="0000"/>
    <n v="3528"/>
    <s v="N"/>
    <x v="196"/>
    <s v="PT"/>
    <m/>
    <s v="BEVERLY HILLS"/>
    <m/>
    <s v="PINE RIDGE UNIT 2 PB 8 PG 37 LOT 16 BLK 212"/>
    <n v="83120"/>
    <n v="83120"/>
    <n v="0"/>
    <n v="83120"/>
    <n v="83120"/>
    <x v="1"/>
    <x v="259"/>
    <n v="81000"/>
    <n v="2417"/>
    <n v="292"/>
    <x v="0"/>
    <s v="CORRECTIVE/QC/TD/COT"/>
    <m/>
    <x v="6"/>
    <x v="2"/>
    <x v="2"/>
    <m/>
    <m/>
    <m/>
    <x v="2"/>
    <x v="1"/>
    <n v="0"/>
    <m/>
    <m/>
    <m/>
    <m/>
    <s v="BROUSSEAU TED"/>
    <s v="BROUSSEAU BRENDA"/>
    <s v="1450 JEWEL BOX AVE"/>
    <s v="NAPLES FL 34102"/>
  </r>
  <r>
    <x v="4901"/>
    <s v="18E17S320020  02120 0180"/>
    <s v="7492"/>
    <s v="PINE RIDGE UNIT 2"/>
    <s v="9900"/>
    <s v="Vacant Acreage, Not Agri"/>
    <s v="18"/>
    <s v="18S"/>
    <s v="18E"/>
    <s v="3.0 TO 5.0 ACRES MED"/>
    <x v="1"/>
    <n v="320281"/>
    <n v="7.35"/>
    <s v="0000"/>
    <n v="5619"/>
    <s v="W"/>
    <x v="186"/>
    <s v="DR"/>
    <m/>
    <s v="BEVERLY HILLS"/>
    <m/>
    <s v="PINE RIDGE UNIT 2 PB 8 PG 37 LOT 18 BLK 212"/>
    <n v="94850"/>
    <n v="94850"/>
    <n v="0"/>
    <n v="94850"/>
    <n v="94850"/>
    <x v="1"/>
    <x v="1395"/>
    <n v="142000"/>
    <n v="2892"/>
    <n v="467"/>
    <x v="1"/>
    <s v="WARRANTY DEED"/>
    <m/>
    <x v="6"/>
    <x v="2"/>
    <x v="2"/>
    <m/>
    <m/>
    <m/>
    <x v="2"/>
    <x v="1"/>
    <n v="0"/>
    <m/>
    <m/>
    <m/>
    <m/>
    <s v="HUFF WILLIAM E"/>
    <s v="HUFF NANCY M"/>
    <s v="5595 W YEARLING DR"/>
    <s v="BEVERLY HILLS FL 34465"/>
  </r>
  <r>
    <x v="4902"/>
    <s v="18E17S320010  000T0 0160"/>
    <s v="7492"/>
    <s v="PINE RIDGE UNIT 2"/>
    <s v="9400"/>
    <s v="Rights-of-Way"/>
    <s v="06"/>
    <s v="18S"/>
    <s v="18E"/>
    <s v="OPEN AREA/PARK"/>
    <x v="1"/>
    <n v="11628"/>
    <n v="0.27"/>
    <s v="000X"/>
    <m/>
    <s v="W"/>
    <x v="63"/>
    <s v="ST"/>
    <m/>
    <s v="BEVERLY HILLS"/>
    <m/>
    <s v="PINE RIDGE UNIT 1 PB 8 PG 25 TRACT 16"/>
    <n v="50"/>
    <n v="50"/>
    <n v="0"/>
    <n v="50"/>
    <n v="50"/>
    <x v="1"/>
    <x v="389"/>
    <n v="7304100"/>
    <n v="739"/>
    <n v="16"/>
    <x v="1"/>
    <s v="SALE / MORE THAN 1 PARCEL"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903"/>
    <s v="18E18S20      12000 0010"/>
    <s v="7492"/>
    <s v="PINE RIDGE UNIT 2"/>
    <s v="0100"/>
    <s v="Single Family Residential"/>
    <s v="20"/>
    <s v="18S"/>
    <s v="18E"/>
    <s v="3.0 TO 5.0 ACRES MED"/>
    <x v="2"/>
    <n v="220392"/>
    <n v="5.0599999999999996"/>
    <s v="0000"/>
    <n v="4035"/>
    <s v="W"/>
    <x v="224"/>
    <s v="CT"/>
    <m/>
    <s v="BEVERLY HILLS"/>
    <m/>
    <s v="BRECKS HILL UNREC SUB LOT 1 DESC AS E 1/2 OF NE 1/4 OF SE"/>
    <n v="321594"/>
    <n v="65270"/>
    <n v="256324"/>
    <n v="236540"/>
    <n v="211540"/>
    <x v="0"/>
    <x v="1396"/>
    <n v="280000"/>
    <n v="2704"/>
    <n v="2371"/>
    <x v="0"/>
    <s v="WARRANTY DEED"/>
    <n v="1"/>
    <x v="2"/>
    <x v="1"/>
    <x v="4"/>
    <n v="1"/>
    <n v="2441"/>
    <n v="34"/>
    <x v="1"/>
    <x v="0"/>
    <n v="5254"/>
    <m/>
    <m/>
    <m/>
    <m/>
    <s v="BRIGGS NANCY L"/>
    <s v="BRIGGS REBECCA"/>
    <s v="4035 W BRECKENRIDGE CT"/>
    <s v="BEVERLY HILLS FL 34465"/>
  </r>
  <r>
    <x v="4904"/>
    <s v="18E18S20      12000 0040"/>
    <s v="7492"/>
    <s v="PINE RIDGE UNIT 2"/>
    <s v="0100"/>
    <s v="Single Family Residential"/>
    <s v="20"/>
    <s v="18S"/>
    <s v="18E"/>
    <s v="3.0 TO 5.0 ACRES MED"/>
    <x v="0"/>
    <n v="219336"/>
    <n v="5.04"/>
    <s v="0000"/>
    <n v="4207"/>
    <s v="W"/>
    <x v="224"/>
    <s v="CT"/>
    <m/>
    <s v="BEVERLY HILLS"/>
    <m/>
    <s v="BRECKS HILL UNREC SUB LOT 4: W1/2 OF NW1/4 OF SE1/4 OF"/>
    <n v="217488"/>
    <n v="64960"/>
    <n v="152528"/>
    <n v="119667"/>
    <n v="94667"/>
    <x v="0"/>
    <x v="21"/>
    <n v="98000"/>
    <n v="1071"/>
    <n v="14"/>
    <x v="0"/>
    <s v="WARRANTY DEED"/>
    <n v="1"/>
    <x v="44"/>
    <x v="1"/>
    <x v="0"/>
    <m/>
    <n v="2404"/>
    <n v="6"/>
    <x v="1"/>
    <x v="0"/>
    <n v="2536"/>
    <m/>
    <m/>
    <m/>
    <m/>
    <s v="GARVIN JUDSON B 3RD"/>
    <m/>
    <s v="4207 W BRECKENRIDGE CT"/>
    <s v="BEVERLY HILLS FL 34465"/>
  </r>
  <r>
    <x v="4905"/>
    <s v="18E17S320020  01810 0050"/>
    <s v="7492"/>
    <s v="PINE RIDGE UNIT 2"/>
    <s v="0100"/>
    <s v="Single Family Residential"/>
    <s v="19"/>
    <s v="18S"/>
    <s v="18E"/>
    <s v="3.0 TO 5.0 ACRES MED"/>
    <x v="0"/>
    <n v="128323"/>
    <n v="2.95"/>
    <s v="0000"/>
    <n v="2986"/>
    <s v="N"/>
    <x v="202"/>
    <s v="DR"/>
    <m/>
    <s v="BEVERLY HILLS"/>
    <m/>
    <s v="PINE RIDGE UNIT 2 PB 8 PG 37 LOT 5 BLK 181 "/>
    <n v="430185"/>
    <n v="30050"/>
    <n v="400135"/>
    <n v="360599"/>
    <n v="335099"/>
    <x v="0"/>
    <x v="510"/>
    <n v="24000"/>
    <n v="1221"/>
    <n v="1321"/>
    <x v="1"/>
    <s v="FROM DEVELOPERS"/>
    <n v="1"/>
    <x v="12"/>
    <x v="0"/>
    <x v="4"/>
    <n v="2"/>
    <n v="3801"/>
    <n v="32"/>
    <x v="0"/>
    <x v="0"/>
    <n v="5296"/>
    <m/>
    <m/>
    <m/>
    <m/>
    <s v="MARIN LUIS MANUEL"/>
    <s v="MARIN ALMA AMOR"/>
    <s v="2986 N STAMPEDE DR"/>
    <s v="BEVERLY HILLS FL 34465"/>
  </r>
  <r>
    <x v="4906"/>
    <s v="17E18S010010  000A0 0030"/>
    <s v="7492"/>
    <s v="PINE RIDGE UNIT 2"/>
    <s v="0000"/>
    <s v="Vacant Residential"/>
    <s v="01"/>
    <s v="18S"/>
    <s v="17E"/>
    <s v="3.0 TO 5.0 ACRES MED"/>
    <x v="1"/>
    <n v="87502"/>
    <n v="2.0099999999999998"/>
    <s v="0000"/>
    <n v="6119"/>
    <s v="W"/>
    <x v="63"/>
    <s v="ST"/>
    <m/>
    <s v="BEVERLY HILLS"/>
    <m/>
    <s v="PINERIDGE FARMS PB 16 PG 37 LOT 3 BLK A"/>
    <n v="20490"/>
    <n v="20490"/>
    <n v="0"/>
    <n v="20490"/>
    <n v="20490"/>
    <x v="1"/>
    <x v="578"/>
    <n v="26000"/>
    <n v="2344"/>
    <n v="642"/>
    <x v="1"/>
    <s v="TO OR FROM BANKS/LOAN CO."/>
    <m/>
    <x v="6"/>
    <x v="2"/>
    <x v="2"/>
    <m/>
    <m/>
    <m/>
    <x v="2"/>
    <x v="1"/>
    <n v="0"/>
    <m/>
    <m/>
    <m/>
    <m/>
    <s v="LAMBO SCOTT M"/>
    <s v="LAMBO MICHELLE L"/>
    <s v="10 GRAYTWIG CT N"/>
    <s v="HOMOSASSA FL 34446"/>
  </r>
  <r>
    <x v="4907"/>
    <s v="17E18S010010  000B0 0010"/>
    <s v="7492"/>
    <s v="PINE RIDGE UNIT 2"/>
    <s v="0000"/>
    <s v="Vacant Residential"/>
    <s v="01"/>
    <s v="18S"/>
    <s v="17E"/>
    <s v="3.0 TO 5.0 ACRES MED"/>
    <x v="1"/>
    <n v="87079"/>
    <n v="2"/>
    <s v="0000"/>
    <n v="6004"/>
    <s v="W"/>
    <x v="63"/>
    <s v="ST"/>
    <m/>
    <s v="BEVERLY HILLS"/>
    <m/>
    <s v="PINERIDGE FARMS PB 16 PG 37 LOT 1 BLK B "/>
    <n v="20390"/>
    <n v="20390"/>
    <n v="0"/>
    <n v="20390"/>
    <n v="20390"/>
    <x v="1"/>
    <x v="446"/>
    <n v="17900"/>
    <n v="1283"/>
    <n v="774"/>
    <x v="1"/>
    <s v="WARRANTY DEED"/>
    <m/>
    <x v="6"/>
    <x v="2"/>
    <x v="2"/>
    <m/>
    <m/>
    <m/>
    <x v="2"/>
    <x v="1"/>
    <n v="0"/>
    <m/>
    <m/>
    <m/>
    <m/>
    <s v="MEZA OSCAR &amp; LYNN KMECH"/>
    <m/>
    <s v="15888 SW 95TH AVE  NR 203"/>
    <s v="MIAMI FL 33157 1866"/>
  </r>
  <r>
    <x v="4908"/>
    <s v="17E18S010010  000C0 0020"/>
    <s v="7492"/>
    <s v="PINE RIDGE UNIT 2"/>
    <s v="0000"/>
    <s v="Vacant Residential"/>
    <s v="01"/>
    <s v="18S"/>
    <s v="17E"/>
    <s v="3.0 TO 5.0 ACRES MED"/>
    <x v="1"/>
    <n v="87169"/>
    <n v="2"/>
    <s v="0000"/>
    <n v="6224"/>
    <s v="W"/>
    <x v="63"/>
    <s v="ST"/>
    <m/>
    <s v="BEVERLY HILLS"/>
    <m/>
    <s v="PINERIDGE FARMS PB 16 PG 37 LOT 2 BLK C"/>
    <n v="20410"/>
    <n v="20410"/>
    <n v="0"/>
    <n v="20410"/>
    <n v="20410"/>
    <x v="1"/>
    <x v="315"/>
    <n v="65500"/>
    <n v="1759"/>
    <n v="2337"/>
    <x v="1"/>
    <s v="WARRANTY DEED"/>
    <m/>
    <x v="6"/>
    <x v="2"/>
    <x v="2"/>
    <m/>
    <m/>
    <m/>
    <x v="2"/>
    <x v="1"/>
    <n v="0"/>
    <m/>
    <m/>
    <m/>
    <m/>
    <s v="KEENER GREGORY C"/>
    <s v="KEENER KELLI L"/>
    <s v="PO BOX 1705"/>
    <s v="CARTHAGE NC 28327 1705"/>
  </r>
  <r>
    <x v="4909"/>
    <s v="17E18S010010  000C0 0040"/>
    <s v="7492"/>
    <s v="PINE RIDGE UNIT 2"/>
    <s v="0100"/>
    <s v="Single Family Residential"/>
    <s v="01"/>
    <s v="18S"/>
    <s v="17E"/>
    <s v="3.0 TO 5.0 ACRES MED"/>
    <x v="0"/>
    <n v="142904"/>
    <n v="3.28"/>
    <s v="0000"/>
    <n v="6328"/>
    <s v="W"/>
    <x v="63"/>
    <s v="ST"/>
    <m/>
    <s v="BEVERLY HILLS"/>
    <m/>
    <s v="PINERIDGE FARMS PB 16 PG 37 LOT 4 BLK C"/>
    <n v="388494"/>
    <n v="33460"/>
    <n v="355034"/>
    <n v="339097"/>
    <n v="313597"/>
    <x v="0"/>
    <x v="1043"/>
    <n v="525100"/>
    <n v="3147"/>
    <n v="1433"/>
    <x v="0"/>
    <s v="WARRANTY DEED"/>
    <n v="1"/>
    <x v="3"/>
    <x v="0"/>
    <x v="1"/>
    <m/>
    <n v="3590"/>
    <n v="32"/>
    <x v="0"/>
    <x v="0"/>
    <n v="4862"/>
    <m/>
    <m/>
    <m/>
    <m/>
    <s v="REESE RICHARD J"/>
    <s v="REESE CYNTHIA E"/>
    <s v="6328 W GLORY HILL ST"/>
    <s v="BEVERLY HILLS FL 34465"/>
  </r>
  <r>
    <x v="4910"/>
    <s v="17E18S010010  000C0 0050"/>
    <s v="7492"/>
    <s v="PINE RIDGE UNIT 2"/>
    <s v="0100"/>
    <s v="Single Family Residential"/>
    <s v="01"/>
    <s v="18S"/>
    <s v="17E"/>
    <s v="3.0 TO 5.0 ACRES MED"/>
    <x v="0"/>
    <n v="127817"/>
    <n v="2.93"/>
    <s v="0000"/>
    <n v="5165"/>
    <s v="N"/>
    <x v="192"/>
    <s v="AVE"/>
    <m/>
    <s v="BEVERLY HILLS"/>
    <m/>
    <s v="PINERIDGE FARMS PB 16 PG 37 LOT 5 BLK C "/>
    <n v="204921"/>
    <n v="29930"/>
    <n v="174991"/>
    <n v="152500"/>
    <n v="127500"/>
    <x v="0"/>
    <x v="7"/>
    <n v="365000"/>
    <n v="1961"/>
    <n v="1695"/>
    <x v="0"/>
    <s v="WARRANTY DEED"/>
    <n v="1"/>
    <x v="18"/>
    <x v="1"/>
    <x v="0"/>
    <m/>
    <n v="1972"/>
    <n v="32"/>
    <x v="1"/>
    <x v="0"/>
    <n v="2882"/>
    <m/>
    <m/>
    <m/>
    <m/>
    <s v="HAMLETT DONALD"/>
    <m/>
    <s v="5165 N SACRAMENTO AVE"/>
    <s v="BEVERLY HILLS FL 34465"/>
  </r>
  <r>
    <x v="4911"/>
    <s v="17E18S010010  000D0 0040"/>
    <s v="7492"/>
    <s v="PINE RIDGE UNIT 2"/>
    <s v="0100"/>
    <s v="Single Family Residential"/>
    <s v="01"/>
    <s v="18S"/>
    <s v="17E"/>
    <s v="3.0 TO 5.0 ACRES MED"/>
    <x v="0"/>
    <n v="108900"/>
    <n v="2.5"/>
    <s v="0000"/>
    <n v="6335"/>
    <s v="W"/>
    <x v="63"/>
    <s v="ST"/>
    <m/>
    <s v="BEVERLY HILLS"/>
    <m/>
    <s v="PINERIDGE FARMS PB 16 PG 37 LOT 4 BLK D"/>
    <n v="377598"/>
    <n v="25500"/>
    <n v="352098"/>
    <n v="363626"/>
    <n v="0"/>
    <x v="0"/>
    <x v="1397"/>
    <n v="479000"/>
    <n v="2823"/>
    <n v="1347"/>
    <x v="0"/>
    <s v="WARRANTY DEED"/>
    <n v="1"/>
    <x v="24"/>
    <x v="1"/>
    <x v="1"/>
    <m/>
    <n v="3198"/>
    <n v="32"/>
    <x v="0"/>
    <x v="0"/>
    <n v="4664"/>
    <m/>
    <m/>
    <m/>
    <m/>
    <s v="PIWKO RONALD EDWARD II"/>
    <s v="PIWKO DEBRA"/>
    <s v="6335 W GLORY HILL ST"/>
    <s v="BEVERLY HILLS FL 34465"/>
  </r>
  <r>
    <x v="4912"/>
    <s v="17E18S010010  000E0 0030"/>
    <s v="7492"/>
    <s v="PINE RIDGE UNIT 2"/>
    <s v="0100"/>
    <s v="Single Family Residential"/>
    <s v="01"/>
    <s v="18S"/>
    <s v="17E"/>
    <s v="3.0 TO 5.0 ACRES MED"/>
    <x v="0"/>
    <n v="177326"/>
    <n v="4.07"/>
    <s v="0000"/>
    <n v="5344"/>
    <s v="N"/>
    <x v="192"/>
    <s v="AVE"/>
    <m/>
    <s v="BEVERLY HILLS"/>
    <m/>
    <s v="PINERIDGE FARMS PB 16 PG 37 LOT 3 BLK E"/>
    <n v="388907"/>
    <n v="41520"/>
    <n v="347387"/>
    <n v="388907"/>
    <n v="363407"/>
    <x v="0"/>
    <x v="1398"/>
    <n v="445000"/>
    <n v="2829"/>
    <n v="1656"/>
    <x v="0"/>
    <s v="WARRANTY DEED"/>
    <n v="1"/>
    <x v="28"/>
    <x v="1"/>
    <x v="1"/>
    <m/>
    <n v="3535"/>
    <n v="32"/>
    <x v="0"/>
    <x v="0"/>
    <n v="4784"/>
    <m/>
    <m/>
    <m/>
    <m/>
    <s v="FISHER SCOTT"/>
    <s v="FISHER ANGELA J"/>
    <s v="5344 N SACRAMENTO AVE"/>
    <s v="BEVERLY HILLS FL 34465 4577"/>
  </r>
  <r>
    <x v="4913"/>
    <s v="17E18S010010  000F0 0030"/>
    <s v="7492"/>
    <s v="PINE RIDGE UNIT 2"/>
    <s v="0100"/>
    <s v="Single Family Residential"/>
    <s v="01"/>
    <s v="18S"/>
    <s v="17E"/>
    <s v="3.0 TO 5.0 ACRES MED"/>
    <x v="0"/>
    <n v="171967"/>
    <n v="3.95"/>
    <s v="0000"/>
    <n v="5146"/>
    <s v="N"/>
    <x v="192"/>
    <s v="AVE"/>
    <m/>
    <s v="BEVERLY HILLS"/>
    <m/>
    <s v="PINERIDGE FARMS PB 16 PG 37 LOT 3 BLK F"/>
    <n v="301647"/>
    <n v="40270"/>
    <n v="261377"/>
    <n v="234510"/>
    <n v="209510"/>
    <x v="0"/>
    <x v="148"/>
    <n v="40500"/>
    <n v="1588"/>
    <n v="1691"/>
    <x v="1"/>
    <s v="WARRANTY DEED"/>
    <n v="1"/>
    <x v="15"/>
    <x v="1"/>
    <x v="1"/>
    <m/>
    <n v="2702"/>
    <n v="32"/>
    <x v="0"/>
    <x v="0"/>
    <n v="4042"/>
    <m/>
    <m/>
    <m/>
    <m/>
    <s v="REINHARD MICHAEL"/>
    <s v="REINHARD MAURINE R"/>
    <s v="5146 N SACRAMENTO AVE"/>
    <s v="BEVERLY HILLS FL 34465"/>
  </r>
  <r>
    <x v="4914"/>
    <s v="17E18S010010  000G0 0100"/>
    <s v="7492"/>
    <s v="PINE RIDGE UNIT 2"/>
    <s v="0100"/>
    <s v="Single Family Residential"/>
    <s v="01"/>
    <s v="18S"/>
    <s v="17E"/>
    <s v="10 TO 20 ACRES MED"/>
    <x v="0"/>
    <n v="435864"/>
    <n v="10.01"/>
    <s v="0000"/>
    <n v="6630"/>
    <s v="W"/>
    <x v="227"/>
    <s v="PATH"/>
    <m/>
    <s v="BEVERLY HILLS"/>
    <m/>
    <s v="PINERIDGE FARMS PB 16 PG 37 LOT 10 BLK G"/>
    <n v="433933"/>
    <n v="85050"/>
    <n v="348883"/>
    <n v="289231"/>
    <n v="0"/>
    <x v="0"/>
    <x v="93"/>
    <n v="445000"/>
    <n v="2888"/>
    <n v="276"/>
    <x v="0"/>
    <s v="WARRANTY DEED"/>
    <n v="2"/>
    <x v="42"/>
    <x v="1"/>
    <x v="1"/>
    <m/>
    <n v="2702"/>
    <n v="32"/>
    <x v="0"/>
    <x v="0"/>
    <n v="4497"/>
    <m/>
    <m/>
    <m/>
    <m/>
    <s v="BLANCHE DONALD WILLIAM"/>
    <s v="BLANCHE LESLIE JANE"/>
    <s v="6630 W SENTINEL BLUFF PATH"/>
    <s v="BEVERLY HILLS FL 34465"/>
  </r>
  <r>
    <x v="4915"/>
    <s v="18E17S320020  01630 0020"/>
    <s v="7492"/>
    <s v="PINE RIDGE UNIT 2"/>
    <s v="0000"/>
    <s v="Vacant Residential"/>
    <s v="13"/>
    <s v="18S"/>
    <s v="17E"/>
    <s v="3.0 TO 5.0 ACRES MED"/>
    <x v="1"/>
    <n v="120683"/>
    <n v="2.77"/>
    <s v="0000"/>
    <n v="3963"/>
    <s v="N"/>
    <x v="189"/>
    <s v="DR"/>
    <m/>
    <s v="BEVERLY HILLS"/>
    <m/>
    <s v="PINE RIDGE UNIT 2 PB 8 PG 37 LOT 2 BLK 163 "/>
    <n v="28260"/>
    <n v="28260"/>
    <n v="0"/>
    <n v="28260"/>
    <n v="28260"/>
    <x v="1"/>
    <x v="446"/>
    <n v="29000"/>
    <n v="1259"/>
    <n v="577"/>
    <x v="1"/>
    <s v="FROM DEVELOPERS"/>
    <m/>
    <x v="6"/>
    <x v="2"/>
    <x v="2"/>
    <m/>
    <m/>
    <m/>
    <x v="2"/>
    <x v="1"/>
    <n v="0"/>
    <m/>
    <m/>
    <m/>
    <m/>
    <s v="PASTOR RUBEN F &amp; NORMA P"/>
    <m/>
    <s v="2666 GLEN HARDY CT"/>
    <s v="SAN JOSE CA 95148"/>
  </r>
  <r>
    <x v="4916"/>
    <s v="18E17S320020  01810 0110"/>
    <s v="7492"/>
    <s v="PINE RIDGE UNIT 2"/>
    <s v="0100"/>
    <s v="Single Family Residential"/>
    <s v="19"/>
    <s v="18S"/>
    <s v="18E"/>
    <s v="3.0 TO 5.0 ACRES MED"/>
    <x v="0"/>
    <n v="64620"/>
    <n v="1.48"/>
    <s v="0000"/>
    <n v="5979"/>
    <s v="W"/>
    <x v="205"/>
    <s v="LN"/>
    <m/>
    <s v="BEVERLY HILLS"/>
    <m/>
    <s v="PINE RIDGE UNIT 2 PB 8 PG 37 LOT 11 LESS E 200 FT BLK 181"/>
    <n v="413224"/>
    <n v="15130"/>
    <n v="398094"/>
    <n v="413224"/>
    <n v="413224"/>
    <x v="0"/>
    <x v="1399"/>
    <n v="390000"/>
    <n v="2814"/>
    <n v="997"/>
    <x v="0"/>
    <s v="WARRANTY DEED"/>
    <n v="1"/>
    <x v="3"/>
    <x v="0"/>
    <x v="1"/>
    <n v="1"/>
    <n v="3581"/>
    <n v="32"/>
    <x v="0"/>
    <x v="0"/>
    <n v="6053"/>
    <m/>
    <m/>
    <m/>
    <m/>
    <s v="VANDERPLAATS THOMAS"/>
    <s v="VANDERPLAATS DEBORAH"/>
    <s v="5979 W FRONTIER LN"/>
    <s v="BEVERLY HILLS FL 34465"/>
  </r>
  <r>
    <x v="4917"/>
    <s v="18E17S320020  01850 0010"/>
    <s v="7492"/>
    <s v="PINE RIDGE UNIT 2"/>
    <s v="0100"/>
    <s v="Single Family Residential"/>
    <s v="19"/>
    <s v="18S"/>
    <s v="18E"/>
    <s v="3.0 TO 5.0 ACRES MED"/>
    <x v="0"/>
    <n v="94118"/>
    <n v="2.16"/>
    <s v="0000"/>
    <n v="5950"/>
    <s v="W"/>
    <x v="223"/>
    <s v="CT"/>
    <m/>
    <s v="BEVERLY HILLS"/>
    <m/>
    <s v="PINE RIDGE UNIT 2 PB 8 PG 37 LOT 1 LESS W 120 FT BLK 185"/>
    <n v="196115"/>
    <n v="22040"/>
    <n v="174075"/>
    <n v="196115"/>
    <n v="171115"/>
    <x v="0"/>
    <x v="230"/>
    <n v="208000"/>
    <n v="2967"/>
    <n v="972"/>
    <x v="0"/>
    <s v="WARRANTY DEED"/>
    <n v="1"/>
    <x v="24"/>
    <x v="1"/>
    <x v="0"/>
    <m/>
    <n v="1728"/>
    <n v="32"/>
    <x v="1"/>
    <x v="0"/>
    <n v="2586"/>
    <m/>
    <m/>
    <m/>
    <m/>
    <s v="MCCRAW KEVIN ADAM"/>
    <s v="PHILLIPS-MCCRAW MARYBETH"/>
    <s v="5950 W VEGA CT"/>
    <s v="BEVERLY HILLS FL 34465"/>
  </r>
  <r>
    <x v="4918"/>
    <s v="18E17S320020  000T0 0290"/>
    <s v="7492"/>
    <s v="PINE RIDGE UNIT 2"/>
    <s v="9400"/>
    <s v="Rights-of-Way"/>
    <s v="19"/>
    <s v="18S"/>
    <s v="18E"/>
    <s v="OPEN AREA/PARK"/>
    <x v="1"/>
    <n v="13703"/>
    <n v="0.31"/>
    <s v="0000"/>
    <m/>
    <s v="W"/>
    <x v="205"/>
    <s v="LN"/>
    <m/>
    <s v="BEVERLY HILLS"/>
    <m/>
    <s v="PINE RIDGE UNIT 2 PB 8 PG 37 TRACT 29 LESS THAT PTN OF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PINE RIDGE PROPERTY OWNERS"/>
    <s v="ASSOCIATION INC"/>
    <s v="5690 W PINE RIDGE BLVD"/>
    <s v="BEVERLY HILLS FL 34465 2876"/>
  </r>
  <r>
    <x v="4919"/>
    <s v="18E17S320020  01620 0080"/>
    <s v="7492"/>
    <s v="PINE RIDGE UNIT 2"/>
    <s v="0100"/>
    <s v="Single Family Residential"/>
    <s v="13"/>
    <s v="18S"/>
    <s v="17E"/>
    <s v="3.0 TO 5.0 ACRES MED"/>
    <x v="0"/>
    <n v="393303"/>
    <n v="9.0299999999999994"/>
    <s v="0000"/>
    <n v="3824"/>
    <s v="N"/>
    <x v="195"/>
    <s v="DR"/>
    <m/>
    <s v="BEVERLY HILLS"/>
    <m/>
    <s v="PINE RIDGE UNIT 2 PB 8 PG 37 LOTS 8 &amp; 9 BLK 162"/>
    <n v="386473"/>
    <n v="106890"/>
    <n v="279583"/>
    <n v="386473"/>
    <n v="361473"/>
    <x v="0"/>
    <x v="768"/>
    <n v="525000"/>
    <n v="2898"/>
    <n v="542"/>
    <x v="0"/>
    <s v="WARRANTY DEED"/>
    <n v="1"/>
    <x v="22"/>
    <x v="0"/>
    <x v="1"/>
    <m/>
    <n v="2670"/>
    <n v="32"/>
    <x v="0"/>
    <x v="0"/>
    <n v="3843"/>
    <m/>
    <m/>
    <m/>
    <m/>
    <s v="BURTNER BARBARA A"/>
    <s v="SMITH ELIZABETH H"/>
    <s v="3824 N STIRRUP DR"/>
    <s v="BEVERLY HILLS FL 34465"/>
  </r>
  <r>
    <x v="4920"/>
    <s v="18E17S320020  01630 0180"/>
    <s v="7492"/>
    <s v="PINE RIDGE UNIT 2"/>
    <s v="0000"/>
    <s v="Vacant Residential"/>
    <s v="13"/>
    <s v="18S"/>
    <s v="17E"/>
    <s v="3.0 TO 5.0 ACRES MED"/>
    <x v="0"/>
    <n v="141347"/>
    <n v="3.24"/>
    <s v="0000"/>
    <n v="3414"/>
    <s v="N"/>
    <x v="84"/>
    <s v="DR"/>
    <m/>
    <s v="BEVERLY HILLS"/>
    <m/>
    <s v="PINE RIDGE UNIT 2 PB 8 PG 37 LOT 18 BLK 163"/>
    <n v="33810"/>
    <n v="33100"/>
    <n v="710"/>
    <n v="33810"/>
    <n v="33810"/>
    <x v="1"/>
    <x v="1400"/>
    <n v="218000"/>
    <n v="2704"/>
    <n v="1157"/>
    <x v="0"/>
    <s v="SALE / MORE THAN 1 PARCEL"/>
    <m/>
    <x v="6"/>
    <x v="2"/>
    <x v="2"/>
    <m/>
    <m/>
    <m/>
    <x v="2"/>
    <x v="1"/>
    <n v="0"/>
    <m/>
    <m/>
    <m/>
    <m/>
    <s v="KRONENTHAL CHARLES"/>
    <s v="KRONENTHAL GRETCHEN"/>
    <s v="3428 N PONY DR"/>
    <s v="BEVERLY HILLS FL 34465"/>
  </r>
  <r>
    <x v="4921"/>
    <s v="17E18S010010  000G0 0060"/>
    <s v="7492"/>
    <s v="PINE RIDGE UNIT 2"/>
    <s v="5000"/>
    <s v="Improved Agriculture"/>
    <s v="01"/>
    <s v="18S"/>
    <s v="17E"/>
    <s v="10 TO 20 ACRES MED"/>
    <x v="0"/>
    <n v="435581"/>
    <n v="10"/>
    <s v="0000"/>
    <n v="6850"/>
    <s v="W"/>
    <x v="227"/>
    <s v="PATH"/>
    <m/>
    <s v="BEVERLY HILLS"/>
    <m/>
    <s v="PINERIDGE FARMS PB 16 PG 37 LOT 6 BLK G"/>
    <n v="422365"/>
    <n v="85000"/>
    <n v="337365"/>
    <n v="365386"/>
    <n v="340386"/>
    <x v="0"/>
    <x v="69"/>
    <n v="363000"/>
    <n v="2521"/>
    <n v="343"/>
    <x v="0"/>
    <s v="SALE / MORE THAN 1 PARCEL"/>
    <n v="1"/>
    <x v="11"/>
    <x v="1"/>
    <x v="0"/>
    <m/>
    <n v="3299"/>
    <n v="32"/>
    <x v="0"/>
    <x v="0"/>
    <n v="4431"/>
    <m/>
    <m/>
    <m/>
    <m/>
    <s v="GILL JONATHAN"/>
    <s v="GILL JENNIFER"/>
    <s v="6850 W SENTINEL BLUFF PATH"/>
    <s v="BEVERLY HILLS FL 34465"/>
  </r>
  <r>
    <x v="4922"/>
    <s v="18E18S030010  000G0 0020"/>
    <s v="7492"/>
    <s v="PINE RIDGE UNIT 2"/>
    <s v="5500"/>
    <s v="Timberland, Index 80-90"/>
    <s v="19"/>
    <s v="18S"/>
    <s v="18E"/>
    <s v="3.0 TO 5.0 ACRES MED"/>
    <x v="1"/>
    <n v="146909"/>
    <n v="3.37"/>
    <s v="0000"/>
    <n v="5515"/>
    <s v="W"/>
    <x v="205"/>
    <s v="LN"/>
    <m/>
    <s v="BEVERLY HILLS"/>
    <m/>
    <s v="PINE RIDGE ESTATES PB 20 PG 73-78 LOT 2 BLK G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923"/>
    <s v="18E18S030010  000H0 0010"/>
    <s v="7492"/>
    <s v="PINE RIDGE UNIT 2"/>
    <s v="5500"/>
    <s v="Timberland, Index 80-90"/>
    <s v="19"/>
    <s v="18S"/>
    <s v="18E"/>
    <s v="3.0 TO 5.0 ACRES MED"/>
    <x v="1"/>
    <n v="84538"/>
    <n v="1.94"/>
    <s v="0000"/>
    <n v="0"/>
    <s v="N"/>
    <x v="190"/>
    <s v="DR"/>
    <m/>
    <s v="BEVERLY HILLS"/>
    <m/>
    <s v="PINE RIDGE ESTATES PB 20 PG 73-78 LOT 1 BLK H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924"/>
    <s v="17E18S010010  000F0 0020"/>
    <s v="7492"/>
    <s v="PINE RIDGE UNIT 2"/>
    <s v="0100"/>
    <s v="Single Family Residential"/>
    <s v="01"/>
    <s v="18S"/>
    <s v="17E"/>
    <s v="3.0 TO 5.0 ACRES MED"/>
    <x v="0"/>
    <n v="164406"/>
    <n v="3.77"/>
    <s v="0000"/>
    <n v="5074"/>
    <s v="N"/>
    <x v="192"/>
    <s v="AVE"/>
    <m/>
    <s v="BEVERLY HILLS"/>
    <m/>
    <s v="PINERIDGE FARMS PB 16 PG 37 LOT 2 BLK F"/>
    <n v="358174"/>
    <n v="38500"/>
    <n v="319674"/>
    <n v="358174"/>
    <n v="333174"/>
    <x v="0"/>
    <x v="218"/>
    <n v="22000"/>
    <n v="2581"/>
    <n v="1883"/>
    <x v="1"/>
    <s v="WARRANTY DEED"/>
    <n v="1"/>
    <x v="12"/>
    <x v="1"/>
    <x v="0"/>
    <m/>
    <n v="2490"/>
    <n v="32"/>
    <x v="1"/>
    <x v="0"/>
    <n v="4058"/>
    <m/>
    <m/>
    <m/>
    <m/>
    <s v="CAMP TIM"/>
    <s v="CAMP ALISON"/>
    <s v="5074 N SACRAMENTO AVE"/>
    <s v="BEVERLY HILLS FL 34465"/>
  </r>
  <r>
    <x v="4925"/>
    <s v="17E18S010010  000G0 0090"/>
    <s v="7492"/>
    <s v="PINE RIDGE UNIT 2"/>
    <s v="0100"/>
    <s v="Single Family Residential"/>
    <s v="01"/>
    <s v="18S"/>
    <s v="17E"/>
    <s v="10 TO 20 ACRES MED"/>
    <x v="0"/>
    <n v="436363"/>
    <n v="10.02"/>
    <s v="0000"/>
    <n v="6737"/>
    <s v="W"/>
    <x v="228"/>
    <s v="PATH"/>
    <m/>
    <s v="BEVERLY HILLS"/>
    <m/>
    <s v="PINERIDGE FARMS PB 16 PG 37 LOT 9 BLK G"/>
    <n v="385011"/>
    <n v="85150"/>
    <n v="299861"/>
    <n v="293957"/>
    <n v="268957"/>
    <x v="0"/>
    <x v="60"/>
    <n v="56000"/>
    <n v="1313"/>
    <n v="494"/>
    <x v="1"/>
    <s v="WARRANTY DEED"/>
    <n v="2"/>
    <x v="23"/>
    <x v="0"/>
    <x v="4"/>
    <m/>
    <n v="3597"/>
    <n v="29"/>
    <x v="0"/>
    <x v="0"/>
    <n v="5229"/>
    <m/>
    <m/>
    <m/>
    <m/>
    <s v="SCHNELLBACH TONY"/>
    <s v="SCHNELLBACH ANGELA"/>
    <s v="6737 W SENTINEL POST PATH"/>
    <s v="BEVERLY HILLS FL 34465"/>
  </r>
  <r>
    <x v="4926"/>
    <s v="17E18S010010  000G0 0140"/>
    <s v="7492"/>
    <s v="PINE RIDGE UNIT 2"/>
    <s v="0100"/>
    <s v="Single Family Residential"/>
    <s v="01"/>
    <s v="18S"/>
    <s v="17E"/>
    <s v="10 TO 20 ACRES MED"/>
    <x v="0"/>
    <n v="435844"/>
    <n v="10.01"/>
    <s v="0000"/>
    <n v="6853"/>
    <s v="W"/>
    <x v="228"/>
    <s v="PATH"/>
    <m/>
    <s v="BEVERLY HILLS"/>
    <m/>
    <s v="PINERIDGE FARMS PB 16 PG 37 LOT 14 BLK G"/>
    <n v="326907"/>
    <n v="85050"/>
    <n v="241857"/>
    <n v="239750"/>
    <n v="214250"/>
    <x v="0"/>
    <x v="657"/>
    <n v="310000"/>
    <n v="2431"/>
    <n v="658"/>
    <x v="0"/>
    <s v="WARRANTY DEED"/>
    <n v="1"/>
    <x v="22"/>
    <x v="0"/>
    <x v="0"/>
    <m/>
    <n v="2146"/>
    <n v="32"/>
    <x v="0"/>
    <x v="0"/>
    <n v="3668"/>
    <m/>
    <m/>
    <m/>
    <m/>
    <s v="MCLEAN TIMOTHY C"/>
    <s v="MCLEAN KAREN F"/>
    <s v="6853 W SENTINEL POST PATH"/>
    <s v="BEVERLY HILLS FL 34465"/>
  </r>
  <r>
    <x v="4927"/>
    <s v="18E17S320020  01630 0050"/>
    <s v="7492"/>
    <s v="PINE RIDGE UNIT 2"/>
    <s v="0100"/>
    <s v="Single Family Residential"/>
    <s v="13"/>
    <s v="18S"/>
    <s v="17E"/>
    <s v="3.0 TO 5.0 ACRES MED"/>
    <x v="0"/>
    <n v="165886"/>
    <n v="3.81"/>
    <s v="0000"/>
    <n v="3937"/>
    <s v="N"/>
    <x v="189"/>
    <s v="DR"/>
    <m/>
    <s v="BEVERLY HILLS"/>
    <m/>
    <s v="PINE RIDGE UNIT 2 PB 8 PG 37 LOT 5 BLK 163"/>
    <n v="222934"/>
    <n v="38840"/>
    <n v="184094"/>
    <n v="174209"/>
    <n v="149209"/>
    <x v="0"/>
    <x v="212"/>
    <n v="51200"/>
    <n v="1292"/>
    <n v="2072"/>
    <x v="1"/>
    <s v="FROM DEVELOPERS"/>
    <n v="1"/>
    <x v="24"/>
    <x v="1"/>
    <x v="0"/>
    <m/>
    <n v="1771"/>
    <n v="32"/>
    <x v="1"/>
    <x v="0"/>
    <n v="2591"/>
    <m/>
    <m/>
    <m/>
    <m/>
    <s v="PALEY NORMAN P"/>
    <s v="PALEY JOAN E"/>
    <s v="50 RIVER ST"/>
    <s v="RAYNHAM MA 02767"/>
  </r>
  <r>
    <x v="4928"/>
    <s v="18E17S320020  01630 0060"/>
    <s v="7492"/>
    <s v="PINE RIDGE UNIT 2"/>
    <s v="0100"/>
    <s v="Single Family Residential"/>
    <s v="13"/>
    <s v="18S"/>
    <s v="17E"/>
    <s v="3.0 TO 5.0 ACRES MED"/>
    <x v="0"/>
    <n v="130024"/>
    <n v="2.98"/>
    <s v="0000"/>
    <n v="3929"/>
    <s v="N"/>
    <x v="189"/>
    <s v="DR"/>
    <m/>
    <s v="BEVERLY HILLS"/>
    <m/>
    <s v="PINE RIDGE UNIT 2 PB 8 PG 37 LOT 6 BLK 163"/>
    <n v="314358"/>
    <n v="30450"/>
    <n v="283908"/>
    <n v="270173"/>
    <n v="245173"/>
    <x v="0"/>
    <x v="1401"/>
    <n v="282500"/>
    <n v="2676"/>
    <n v="938"/>
    <x v="0"/>
    <s v="TO OR FROM BANKS/LOAN CO."/>
    <n v="1"/>
    <x v="15"/>
    <x v="1"/>
    <x v="0"/>
    <m/>
    <n v="2837"/>
    <n v="32"/>
    <x v="0"/>
    <x v="0"/>
    <n v="4370"/>
    <m/>
    <m/>
    <m/>
    <m/>
    <s v="MASLOWSKI THOMAS"/>
    <s v="PASCUZZO PAULA"/>
    <s v="3929 N BUCKHORN DR"/>
    <s v="BEVERLY HILLS FL 34465"/>
  </r>
  <r>
    <x v="4929"/>
    <s v="18E17S320020  01810 0100"/>
    <s v="7492"/>
    <s v="PINE RIDGE UNIT 2"/>
    <s v="0100"/>
    <s v="Single Family Residential"/>
    <s v="19"/>
    <s v="18S"/>
    <s v="18E"/>
    <s v="3.0 TO 5.0 ACRES MED"/>
    <x v="0"/>
    <n v="123844"/>
    <n v="2.84"/>
    <s v="0000"/>
    <n v="2694"/>
    <s v="N"/>
    <x v="202"/>
    <s v="DR"/>
    <m/>
    <s v="BEVERLY HILLS"/>
    <m/>
    <s v="PINE RIDGE UNIT 2 PB 8 PG 37 LOT 10 BLK 181"/>
    <n v="239618"/>
    <n v="29000"/>
    <n v="210618"/>
    <n v="239618"/>
    <n v="214618"/>
    <x v="0"/>
    <x v="77"/>
    <n v="281000"/>
    <n v="2972"/>
    <n v="1752"/>
    <x v="0"/>
    <s v="WARRANTY DEED"/>
    <n v="1"/>
    <x v="17"/>
    <x v="1"/>
    <x v="0"/>
    <m/>
    <n v="1780"/>
    <n v="32"/>
    <x v="1"/>
    <x v="0"/>
    <n v="2588"/>
    <m/>
    <m/>
    <m/>
    <m/>
    <s v="BOIVIN DOUGLAS G"/>
    <m/>
    <s v="2694 N STAMPEDE DR"/>
    <s v="BEVERLY HILLS FL 34465"/>
  </r>
  <r>
    <x v="4930"/>
    <s v="18E17S320020  000T0 0351"/>
    <s v="7492"/>
    <s v="PINE RIDGE UNIT 2"/>
    <s v="9400"/>
    <s v="Rights-of-Way"/>
    <s v="20"/>
    <s v="18S"/>
    <s v="18E"/>
    <s v="RIGHT OF WAY"/>
    <x v="1"/>
    <n v="3000"/>
    <n v="7.0000000000000007E-2"/>
    <s v="0000"/>
    <m/>
    <s v="W"/>
    <x v="229"/>
    <s v="HWY"/>
    <m/>
    <s v="CRYSTAL RIVER"/>
    <m/>
    <s v="PINE RIDGE UNIT 2 PB 8 PG 37 THAT PT OF TRACT 35 LYING ADJ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GULF TO LAKES ASSOCIATES LLLP"/>
    <m/>
    <s v="PO BOX 2050"/>
    <s v="LECANTO FL 34460 2050"/>
  </r>
  <r>
    <x v="4931"/>
    <s v="18E18S030010  000H0 0020"/>
    <s v="7492"/>
    <s v="PINE RIDGE UNIT 2"/>
    <s v="5500"/>
    <s v="Timberland, Index 80-90"/>
    <s v="19"/>
    <s v="18S"/>
    <s v="18E"/>
    <s v="3.0 TO 5.0 ACRES MED"/>
    <x v="1"/>
    <n v="84000"/>
    <n v="1.93"/>
    <s v="0000"/>
    <n v="0"/>
    <s v="N"/>
    <x v="190"/>
    <s v="DR"/>
    <m/>
    <s v="BEVERLY HILLS"/>
    <m/>
    <s v="PINE RIDGE ESTATES PB 20 PG 73-78 LOT 2 BLK H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932"/>
    <s v="17E18S010010  000G0 0080"/>
    <s v="7492"/>
    <s v="PINE RIDGE UNIT 2"/>
    <s v="9900"/>
    <s v="Vacant Acreage, Not Agri"/>
    <s v="01"/>
    <s v="18S"/>
    <s v="17E"/>
    <s v="10 TO 20 ACRES MED"/>
    <x v="1"/>
    <n v="436500"/>
    <n v="10.02"/>
    <s v="0000"/>
    <n v="6801"/>
    <s v="W"/>
    <x v="228"/>
    <s v="PATH"/>
    <m/>
    <s v="BEVERLY HILLS"/>
    <m/>
    <s v="PINERIDGE FARMS PB 16 PG 37 LOT 8 BLK G "/>
    <n v="85180"/>
    <n v="85180"/>
    <n v="0"/>
    <n v="85180"/>
    <n v="85180"/>
    <x v="1"/>
    <x v="261"/>
    <n v="350000"/>
    <n v="1878"/>
    <n v="659"/>
    <x v="1"/>
    <s v="WARRANTY DEED"/>
    <m/>
    <x v="6"/>
    <x v="2"/>
    <x v="2"/>
    <m/>
    <m/>
    <m/>
    <x v="2"/>
    <x v="1"/>
    <n v="0"/>
    <m/>
    <m/>
    <m/>
    <m/>
    <s v="MAHESH DASRATH &amp; CHANDRA"/>
    <m/>
    <s v="15433 WEMBROUGH ST"/>
    <s v="SILVER SPRINGS MD 20905"/>
  </r>
  <r>
    <x v="4933"/>
    <s v="17E18S010010  000G0 0110"/>
    <s v="7492"/>
    <s v="PINE RIDGE UNIT 2"/>
    <s v="0100"/>
    <s v="Single Family Residential"/>
    <s v="01"/>
    <s v="18S"/>
    <s v="17E"/>
    <s v="10 TO 20 ACRES MED"/>
    <x v="0"/>
    <n v="436005"/>
    <n v="10.01"/>
    <s v="0000"/>
    <n v="6618"/>
    <s v="W"/>
    <x v="228"/>
    <s v="PATH"/>
    <m/>
    <s v="BEVERLY HILLS"/>
    <m/>
    <s v="PINERIDGE FARMS PB 16 PG 37 LOT 11 BLK G"/>
    <n v="420302"/>
    <n v="85080"/>
    <n v="335222"/>
    <n v="385860"/>
    <n v="360860"/>
    <x v="0"/>
    <x v="1308"/>
    <n v="475000"/>
    <n v="2867"/>
    <n v="238"/>
    <x v="0"/>
    <s v="WARRANTY DEED"/>
    <n v="1"/>
    <x v="3"/>
    <x v="0"/>
    <x v="1"/>
    <m/>
    <n v="3080"/>
    <n v="32"/>
    <x v="0"/>
    <x v="0"/>
    <n v="4070"/>
    <m/>
    <m/>
    <m/>
    <m/>
    <s v="RAMSEY BARRY"/>
    <s v="RAMSEY MARY ANN"/>
    <s v="6618 W SENTINEL POST PATH"/>
    <s v="BEVERLY HILLS FL 34465"/>
  </r>
  <r>
    <x v="4934"/>
    <s v="17E18S010010  000G0 0130"/>
    <s v="7492"/>
    <s v="PINE RIDGE UNIT 2"/>
    <s v="0100"/>
    <s v="Single Family Residential"/>
    <s v="01"/>
    <s v="18S"/>
    <s v="17E"/>
    <s v="10 TO 20 ACRES MED"/>
    <x v="0"/>
    <n v="436122"/>
    <n v="10.01"/>
    <s v="0000"/>
    <n v="6854"/>
    <s v="W"/>
    <x v="228"/>
    <s v="PATH"/>
    <m/>
    <s v="BEVERLY HILLS"/>
    <m/>
    <s v="PINERIDGE FARMS PB 16 PG 37 LOT 13 BLK G "/>
    <n v="406132"/>
    <n v="85100"/>
    <n v="321032"/>
    <n v="394953"/>
    <n v="369953"/>
    <x v="0"/>
    <x v="218"/>
    <n v="350000"/>
    <n v="2579"/>
    <n v="1206"/>
    <x v="0"/>
    <s v="TO OR FROM BANKS/LOAN CO."/>
    <n v="1"/>
    <x v="22"/>
    <x v="1"/>
    <x v="0"/>
    <m/>
    <n v="2612"/>
    <n v="32"/>
    <x v="0"/>
    <x v="0"/>
    <n v="3780"/>
    <m/>
    <m/>
    <m/>
    <m/>
    <s v="DAVIDSON WARREN G"/>
    <m/>
    <s v="6854 W SENTINEL POST PATH"/>
    <s v="BEVERLY HILLS FL 34465"/>
  </r>
  <r>
    <x v="4935"/>
    <s v="18E17S320020  01820 0020"/>
    <s v="7492"/>
    <s v="PINE RIDGE UNIT 2"/>
    <s v="0000"/>
    <s v="Vacant Residential"/>
    <s v="19"/>
    <s v="18S"/>
    <s v="18E"/>
    <s v="3.0 TO 5.0 ACRES MED"/>
    <x v="1"/>
    <n v="126282"/>
    <n v="2.9"/>
    <s v="0000"/>
    <n v="2506"/>
    <s v="N"/>
    <x v="202"/>
    <s v="DR"/>
    <m/>
    <s v="BEVERLY HILLS"/>
    <m/>
    <s v="PINE RIDGE UNIT 2 PB 8 PG 37 LOT 2 BLK 182 "/>
    <n v="29570"/>
    <n v="29570"/>
    <n v="0"/>
    <n v="29570"/>
    <n v="29570"/>
    <x v="1"/>
    <x v="140"/>
    <n v="24500"/>
    <n v="1246"/>
    <n v="1079"/>
    <x v="1"/>
    <s v="FROM DEVELOPERS"/>
    <m/>
    <x v="6"/>
    <x v="2"/>
    <x v="2"/>
    <m/>
    <m/>
    <m/>
    <x v="2"/>
    <x v="1"/>
    <n v="0"/>
    <m/>
    <m/>
    <m/>
    <m/>
    <s v="POBLETE ZABAS L &amp; LYDIA N"/>
    <m/>
    <s v="7537 RAVEN RIDGE PT"/>
    <s v="SAN DIEGO CA 92126"/>
  </r>
  <r>
    <x v="4936"/>
    <s v="18E18S200010        00A0"/>
    <s v="7492"/>
    <s v="PINE RIDGE UNIT 2"/>
    <s v="8600"/>
    <s v="County"/>
    <s v="20"/>
    <s v="18S"/>
    <s v="18E"/>
    <s v="UTILITIES-LOW"/>
    <x v="1"/>
    <n v="1600"/>
    <n v="0.04"/>
    <s v="0000"/>
    <n v="4007"/>
    <s v="W"/>
    <x v="229"/>
    <s v="HWY"/>
    <m/>
    <s v="LECANTO"/>
    <m/>
    <s v="YMCA SUN SUBDIVISION, PB 19 PG 88-90, TRACT A SEC 20-18-18 "/>
    <n v="50"/>
    <n v="50"/>
    <n v="0"/>
    <n v="50"/>
    <n v="50"/>
    <x v="1"/>
    <x v="23"/>
    <m/>
    <m/>
    <m/>
    <x v="2"/>
    <m/>
    <m/>
    <x v="6"/>
    <x v="2"/>
    <x v="2"/>
    <m/>
    <m/>
    <m/>
    <x v="2"/>
    <x v="1"/>
    <n v="0"/>
    <m/>
    <m/>
    <m/>
    <m/>
    <s v="CITRUS COUNTY FLORIDA A POLITICAL"/>
    <s v="SUBDIVISION OF THE STATE OF FLORIDA"/>
    <s v="110 N APOPKA AVE"/>
    <s v="INVERNESS FL 34450"/>
  </r>
  <r>
    <x v="4937"/>
    <s v="17E18S010010  000G0 0040"/>
    <s v="7492"/>
    <s v="PINE RIDGE UNIT 2"/>
    <s v="0100"/>
    <s v="Single Family Residential"/>
    <s v="01"/>
    <s v="18S"/>
    <s v="17E"/>
    <s v="10 TO 20 ACRES MED"/>
    <x v="0"/>
    <n v="434810"/>
    <n v="9.98"/>
    <s v="0000"/>
    <n v="6849"/>
    <s v="W"/>
    <x v="227"/>
    <s v="PATH"/>
    <m/>
    <s v="BEVERLY HILLS"/>
    <m/>
    <s v="PINERIDGE FARMS PB 16 PG 37 LOT 4 BLK G"/>
    <n v="468558"/>
    <n v="84850"/>
    <n v="383708"/>
    <n v="468558"/>
    <n v="443558"/>
    <x v="0"/>
    <x v="677"/>
    <n v="530500"/>
    <n v="3016"/>
    <n v="1683"/>
    <x v="0"/>
    <s v="WARRANTY DEED"/>
    <n v="1"/>
    <x v="20"/>
    <x v="1"/>
    <x v="1"/>
    <m/>
    <n v="3339"/>
    <n v="32"/>
    <x v="0"/>
    <x v="0"/>
    <n v="4763"/>
    <m/>
    <m/>
    <m/>
    <m/>
    <s v="ROSS GERALD W"/>
    <m/>
    <s v="6849 W SENTINEL BLUFF PATH"/>
    <s v="BEVERLY HILLS FL 34465"/>
  </r>
  <r>
    <x v="4938"/>
    <s v="18E17S320020  02090 0040"/>
    <s v="7492"/>
    <s v="PINE RIDGE UNIT 2"/>
    <s v="0000"/>
    <s v="Vacant Residential"/>
    <s v="18"/>
    <s v="18S"/>
    <s v="18E"/>
    <s v="3.0 TO 5.0 ACRES MED"/>
    <x v="1"/>
    <n v="120000"/>
    <n v="2.75"/>
    <s v="0000"/>
    <n v="6286"/>
    <s v="W"/>
    <x v="11"/>
    <s v="BLVD"/>
    <m/>
    <s v="BEVERLY HILLS"/>
    <m/>
    <s v="PINE RIDGE UNIT 2 PB 8 PG 37 LOT 4 BLK 209"/>
    <n v="28100"/>
    <n v="28100"/>
    <n v="0"/>
    <n v="28100"/>
    <n v="28100"/>
    <x v="1"/>
    <x v="507"/>
    <n v="47000"/>
    <n v="3099"/>
    <n v="380"/>
    <x v="1"/>
    <s v="WARRANTY DEED"/>
    <m/>
    <x v="6"/>
    <x v="2"/>
    <x v="2"/>
    <m/>
    <m/>
    <m/>
    <x v="2"/>
    <x v="1"/>
    <n v="0"/>
    <m/>
    <m/>
    <m/>
    <m/>
    <s v="WHALEY TRAVIS"/>
    <s v="ROMBERGER PAULA J"/>
    <s v="20350 SE 81ST TER"/>
    <s v="INGLIS FL 34449"/>
  </r>
  <r>
    <x v="4939"/>
    <s v="17E18S010010  000D0 0130"/>
    <s v="7492"/>
    <s v="PINE RIDGE UNIT 2"/>
    <s v="0000"/>
    <s v="Vacant Residential"/>
    <s v="01"/>
    <s v="18S"/>
    <s v="17E"/>
    <s v="3.0 TO 5.0 ACRES MED"/>
    <x v="0"/>
    <n v="87165"/>
    <n v="2"/>
    <s v="0000"/>
    <n v="5308"/>
    <s v="N"/>
    <x v="220"/>
    <s v="PT"/>
    <m/>
    <s v="BEVERLY HILLS"/>
    <m/>
    <s v="PINERIDGE FARMS PB 16 PG 37 LOT 13 BLK D "/>
    <n v="23840"/>
    <n v="20410"/>
    <n v="3430"/>
    <n v="23840"/>
    <n v="23840"/>
    <x v="1"/>
    <x v="357"/>
    <n v="15000"/>
    <n v="2349"/>
    <n v="830"/>
    <x v="1"/>
    <s v="WARRANTY DEED"/>
    <m/>
    <x v="6"/>
    <x v="2"/>
    <x v="2"/>
    <m/>
    <m/>
    <m/>
    <x v="2"/>
    <x v="1"/>
    <n v="0"/>
    <m/>
    <m/>
    <m/>
    <m/>
    <s v="MERRICK JAMES ALAN"/>
    <m/>
    <s v="5352 N CROSSGATE PT"/>
    <s v="BEVERLY HILLS FL 34465"/>
  </r>
  <r>
    <x v="4940"/>
    <s v="17E18S010010  000E0 0020"/>
    <s v="7492"/>
    <s v="PINE RIDGE UNIT 2"/>
    <s v="0100"/>
    <s v="Single Family Residential"/>
    <s v="01"/>
    <s v="18S"/>
    <s v="17E"/>
    <s v="3.0 TO 5.0 ACRES MED"/>
    <x v="0"/>
    <n v="177428"/>
    <n v="4.07"/>
    <s v="0000"/>
    <n v="5282"/>
    <s v="N"/>
    <x v="192"/>
    <s v="AVE"/>
    <m/>
    <s v="BEVERLY HILLS"/>
    <m/>
    <s v="PINERIDGE FARMS PB 16 PG 37 LOT 2 BLK E"/>
    <n v="328100"/>
    <n v="41550"/>
    <n v="286550"/>
    <n v="261594"/>
    <n v="236594"/>
    <x v="0"/>
    <x v="1221"/>
    <n v="420000"/>
    <n v="3097"/>
    <n v="1052"/>
    <x v="0"/>
    <s v="WARRANTY DEED"/>
    <n v="1"/>
    <x v="5"/>
    <x v="0"/>
    <x v="1"/>
    <m/>
    <n v="2915"/>
    <n v="32"/>
    <x v="0"/>
    <x v="0"/>
    <n v="4809"/>
    <m/>
    <m/>
    <m/>
    <m/>
    <s v="CROSSMAN BRENT DAVID"/>
    <s v="TALBOT JOY THOMAS"/>
    <s v="5282 N SACRAMENTO AVE"/>
    <s v="BEVERLY HILLS FL 34465"/>
  </r>
  <r>
    <x v="4941"/>
    <s v="17E18S010010  000E0 0040"/>
    <s v="7492"/>
    <s v="PINE RIDGE UNIT 2"/>
    <s v="0000"/>
    <s v="Vacant Residential"/>
    <s v="01"/>
    <s v="18S"/>
    <s v="17E"/>
    <s v="3.0 TO 5.0 ACRES MED"/>
    <x v="1"/>
    <n v="176943"/>
    <n v="4.0599999999999996"/>
    <s v="0000"/>
    <n v="5406"/>
    <s v="N"/>
    <x v="192"/>
    <s v="AVE"/>
    <m/>
    <s v="BEVERLY HILLS"/>
    <m/>
    <s v="PINERIDGE FARMS PB 16 PG 37 LOT 4 BLK E"/>
    <n v="41430"/>
    <n v="41430"/>
    <n v="0"/>
    <n v="41430"/>
    <n v="41430"/>
    <x v="1"/>
    <x v="1402"/>
    <n v="40000"/>
    <n v="2677"/>
    <n v="108"/>
    <x v="1"/>
    <s v="WARRANTY DEED"/>
    <m/>
    <x v="6"/>
    <x v="2"/>
    <x v="2"/>
    <m/>
    <m/>
    <m/>
    <x v="2"/>
    <x v="1"/>
    <n v="0"/>
    <m/>
    <m/>
    <m/>
    <m/>
    <s v="MOREY PETER A"/>
    <s v="PETER A MOREY REVOCABLE TRUST"/>
    <s v="7090 W GULF TO LAKE HWY"/>
    <s v="CRYSTAL RIVER FL 34429"/>
  </r>
  <r>
    <x v="4942"/>
    <s v="17E18S010010  000G0 0020"/>
    <s v="7492"/>
    <s v="PINE RIDGE UNIT 2"/>
    <s v="0100"/>
    <s v="Single Family Residential"/>
    <s v="01"/>
    <s v="18S"/>
    <s v="17E"/>
    <s v="10 TO 20 ACRES MED"/>
    <x v="0"/>
    <n v="436027"/>
    <n v="10.01"/>
    <s v="0000"/>
    <n v="6683"/>
    <s v="W"/>
    <x v="227"/>
    <s v="PATH"/>
    <m/>
    <s v="BEVERLY HILLS"/>
    <m/>
    <s v="PINERIDGE FARMS PB 16 PG 37 LOT 2 BLK G "/>
    <n v="363453"/>
    <n v="85080"/>
    <n v="278373"/>
    <n v="363453"/>
    <n v="363453"/>
    <x v="1"/>
    <x v="56"/>
    <n v="59900"/>
    <n v="1419"/>
    <n v="23"/>
    <x v="1"/>
    <s v="WARRANTY DEED"/>
    <n v="1"/>
    <x v="22"/>
    <x v="1"/>
    <x v="0"/>
    <m/>
    <n v="2898"/>
    <n v="32"/>
    <x v="0"/>
    <x v="0"/>
    <n v="3757"/>
    <m/>
    <m/>
    <m/>
    <m/>
    <s v="BLACK POINT ASSETS INC TRUSTEE"/>
    <m/>
    <s v="13014 N DALE MABRY HWY 357"/>
    <s v="TAMPA FL 33618"/>
  </r>
  <r>
    <x v="4943"/>
    <s v="18E17S320020  01820 0050"/>
    <s v="7492"/>
    <s v="PINE RIDGE UNIT 2"/>
    <s v="0000"/>
    <s v="Vacant Residential"/>
    <s v="19"/>
    <s v="18S"/>
    <s v="18E"/>
    <s v="3.0 TO 5.0 ACRES MED"/>
    <x v="1"/>
    <n v="128568"/>
    <n v="2.95"/>
    <s v="0000"/>
    <n v="2348"/>
    <s v="N"/>
    <x v="202"/>
    <s v="DR"/>
    <m/>
    <s v="BEVERLY HILLS"/>
    <m/>
    <s v="PINE RIDGE UNIT 2 PB 8 PG 37 LOT 5 BLK 182 "/>
    <n v="30110"/>
    <n v="30110"/>
    <n v="0"/>
    <n v="30110"/>
    <n v="30110"/>
    <x v="1"/>
    <x v="661"/>
    <n v="27500"/>
    <n v="1508"/>
    <n v="2496"/>
    <x v="1"/>
    <s v="FROM DEVELOPERS"/>
    <m/>
    <x v="6"/>
    <x v="2"/>
    <x v="2"/>
    <m/>
    <m/>
    <m/>
    <x v="2"/>
    <x v="1"/>
    <n v="0"/>
    <m/>
    <m/>
    <m/>
    <m/>
    <s v="MADDEN WILLIAM L JR &amp;"/>
    <s v="AGNES FAJARDO MADDEN TRUSTEES"/>
    <s v="3765 NW 78TH AVE"/>
    <s v="HOLLYWOOD FL 33024"/>
  </r>
  <r>
    <x v="4944"/>
    <s v="18E17S320020  02150 0070"/>
    <s v="7492"/>
    <s v="PINE RIDGE UNIT 2"/>
    <s v="0100"/>
    <s v="Single Family Residential"/>
    <s v="17"/>
    <s v="18S"/>
    <s v="18E"/>
    <s v="10 TO 20 ACRES MED"/>
    <x v="0"/>
    <n v="687435"/>
    <n v="15.78"/>
    <s v="0000"/>
    <n v="4976"/>
    <s v="W"/>
    <x v="186"/>
    <s v="DR"/>
    <m/>
    <s v="BEVERLY HILLS"/>
    <m/>
    <s v="PINE RIDGE UNIT 2 PB 8 PG 37 LOTS 7 &amp; 8 BLK 215  TITLE IN"/>
    <n v="397139"/>
    <n v="134140"/>
    <n v="262999"/>
    <n v="380449"/>
    <n v="355449"/>
    <x v="0"/>
    <x v="23"/>
    <m/>
    <m/>
    <m/>
    <x v="2"/>
    <m/>
    <n v="1"/>
    <x v="11"/>
    <x v="0"/>
    <x v="0"/>
    <n v="1"/>
    <n v="2741"/>
    <n v="32"/>
    <x v="0"/>
    <x v="0"/>
    <n v="3933"/>
    <m/>
    <m/>
    <m/>
    <m/>
    <s v="SUAREZ RAYMOND A"/>
    <s v="SUAREZ MARILYN J"/>
    <s v="3337 N YACHT TER"/>
    <s v="BEVERLY HILLS FL 34465"/>
  </r>
  <r>
    <x v="4945"/>
    <s v="17E18S010010  000C0 0070"/>
    <s v="7492"/>
    <s v="PINE RIDGE UNIT 2"/>
    <s v="0100"/>
    <s v="Single Family Residential"/>
    <s v="01"/>
    <s v="18S"/>
    <s v="17E"/>
    <s v="3.0 TO 5.0 ACRES MED"/>
    <x v="0"/>
    <n v="352237"/>
    <n v="8.09"/>
    <s v="0000"/>
    <n v="5073"/>
    <s v="N"/>
    <x v="192"/>
    <s v="AVE"/>
    <m/>
    <s v="BEVERLY HILLS"/>
    <m/>
    <s v="PINERIDGE FARMS PB 16 PG 37 LOTS 7 &amp; 8 BLK C"/>
    <n v="311655"/>
    <n v="70090"/>
    <n v="241565"/>
    <n v="273580"/>
    <n v="248580"/>
    <x v="0"/>
    <x v="1403"/>
    <n v="55000"/>
    <n v="1492"/>
    <n v="2305"/>
    <x v="0"/>
    <s v="WARRANTY DEED"/>
    <n v="1"/>
    <x v="0"/>
    <x v="1"/>
    <x v="0"/>
    <m/>
    <n v="2127"/>
    <n v="32"/>
    <x v="0"/>
    <x v="0"/>
    <n v="3201"/>
    <m/>
    <m/>
    <m/>
    <m/>
    <s v="SMITH JAMES P JR"/>
    <s v="SMITH JEANETTE M"/>
    <s v="5073 N SACRAMENTO AVE"/>
    <s v="BEVERLY HILLS FL 34465"/>
  </r>
  <r>
    <x v="4946"/>
    <s v="18E17S320020  01740 0070"/>
    <s v="7492"/>
    <s v="PINE RIDGE UNIT 2"/>
    <s v="0100"/>
    <s v="Single Family Residential"/>
    <s v="19"/>
    <s v="18S"/>
    <s v="18E"/>
    <s v="3.0 TO 5.0 ACRES MED"/>
    <x v="0"/>
    <n v="258893"/>
    <n v="5.94"/>
    <s v="0000"/>
    <n v="2769"/>
    <s v="N"/>
    <x v="195"/>
    <s v="DR"/>
    <m/>
    <s v="BEVERLY HILLS"/>
    <m/>
    <s v="PINE RIDGE UNIT 2 PB 8 PG 37 LOTS 7 &amp; 8 BLK 174"/>
    <n v="255400"/>
    <n v="60620"/>
    <n v="194780"/>
    <n v="255400"/>
    <n v="230400"/>
    <x v="0"/>
    <x v="808"/>
    <n v="269286"/>
    <n v="2990"/>
    <n v="256"/>
    <x v="0"/>
    <s v="WARRANTY DEED"/>
    <n v="1"/>
    <x v="23"/>
    <x v="1"/>
    <x v="0"/>
    <m/>
    <n v="1896"/>
    <n v="29"/>
    <x v="0"/>
    <x v="0"/>
    <n v="3060"/>
    <m/>
    <m/>
    <m/>
    <m/>
    <s v="KULESZA THOMAS MARTIN"/>
    <s v="KULESZA ANNA LEE"/>
    <s v="2769 N STIRRUP DR"/>
    <s v="BEVERLY HILLS FL 34465"/>
  </r>
  <r>
    <x v="4947"/>
    <s v="18E18S20      22000 0020"/>
    <s v="7492"/>
    <s v="PINE RIDGE UNIT 2"/>
    <s v="8000"/>
    <s v="Vacant Governmental"/>
    <s v="20"/>
    <s v="18S"/>
    <s v="18E"/>
    <s v="10 TO 20 ACRES MED"/>
    <x v="1"/>
    <n v="945413"/>
    <n v="21.7"/>
    <s v="0000"/>
    <n v="4255"/>
    <s v="W"/>
    <x v="229"/>
    <s v="HWY"/>
    <m/>
    <s v="LECANTO"/>
    <m/>
    <s v="(SCHOOL PROPERTY/NORVELL BRYANT HWY (CO RD 486) SEC "/>
    <n v="184480"/>
    <n v="184480"/>
    <n v="0"/>
    <n v="184480"/>
    <n v="184480"/>
    <x v="0"/>
    <x v="23"/>
    <m/>
    <m/>
    <m/>
    <x v="2"/>
    <m/>
    <m/>
    <x v="6"/>
    <x v="2"/>
    <x v="2"/>
    <m/>
    <m/>
    <m/>
    <x v="2"/>
    <x v="1"/>
    <n v="0"/>
    <m/>
    <m/>
    <m/>
    <m/>
    <s v="SCHOOL BOARD OF CITRUS COUNTY FLORIDA"/>
    <m/>
    <s v="1007 W MAIN ST"/>
    <s v="INVERNESS FL 34450"/>
  </r>
  <r>
    <x v="4948"/>
    <s v="18E17S320020  01980 0220"/>
    <s v="7492"/>
    <s v="PINE RIDGE UNIT 2"/>
    <s v="0100"/>
    <s v="Single Family Residential"/>
    <s v="19"/>
    <s v="18S"/>
    <s v="18E"/>
    <s v="3.0 TO 5.0 ACRES MED"/>
    <x v="0"/>
    <n v="262097"/>
    <n v="6.02"/>
    <s v="0000"/>
    <n v="5195"/>
    <s v="W"/>
    <x v="207"/>
    <s v="DR"/>
    <m/>
    <s v="BEVERLY HILLS"/>
    <m/>
    <s v="PINE RIDGE UNIT 2 PB 8 PG 37 LOTS 22 &amp; 23 BLK 198"/>
    <n v="495574"/>
    <n v="61380"/>
    <n v="434194"/>
    <n v="350767"/>
    <n v="325767"/>
    <x v="0"/>
    <x v="1404"/>
    <n v="27500"/>
    <n v="2526"/>
    <n v="245"/>
    <x v="1"/>
    <s v="WARRANTY DEED"/>
    <n v="1"/>
    <x v="43"/>
    <x v="0"/>
    <x v="1"/>
    <m/>
    <n v="4736"/>
    <n v="32"/>
    <x v="0"/>
    <x v="0"/>
    <n v="5637"/>
    <m/>
    <m/>
    <m/>
    <m/>
    <s v="RICHARDSON WILLIAM S"/>
    <s v="RICHARDSON KIM P"/>
    <s v="5195 W DEPUTY DR"/>
    <s v="BEVERLY HILLS FL 34465"/>
  </r>
  <r>
    <x v="4949"/>
    <s v="17E18S010010  000D0 0120"/>
    <s v="7492"/>
    <s v="PINE RIDGE UNIT 2"/>
    <s v="0100"/>
    <s v="Single Family Residential"/>
    <s v="01"/>
    <s v="18S"/>
    <s v="17E"/>
    <s v="3.0 TO 5.0 ACRES MED"/>
    <x v="0"/>
    <n v="208212"/>
    <n v="4.78"/>
    <s v="0000"/>
    <n v="5352"/>
    <s v="N"/>
    <x v="220"/>
    <s v="PT"/>
    <m/>
    <s v="BEVERLY HILLS"/>
    <m/>
    <s v="PINERIDGE FARMS PB 16 PG 37 LOT 12 BLK D"/>
    <n v="342874"/>
    <n v="48750"/>
    <n v="294124"/>
    <n v="326078"/>
    <n v="301078"/>
    <x v="0"/>
    <x v="222"/>
    <n v="32500"/>
    <n v="1388"/>
    <n v="275"/>
    <x v="1"/>
    <s v="WARRANTY DEED"/>
    <n v="1"/>
    <x v="23"/>
    <x v="1"/>
    <x v="0"/>
    <n v="1"/>
    <n v="2388"/>
    <n v="32"/>
    <x v="0"/>
    <x v="0"/>
    <n v="3476"/>
    <m/>
    <m/>
    <m/>
    <m/>
    <s v="MERRICK JAMES A"/>
    <s v="MERRICK URSULA M"/>
    <s v="5352 N CROSSGATE PT"/>
    <s v="BEVERLY HILLS FL 34465"/>
  </r>
  <r>
    <x v="4950"/>
    <s v="18E17S320020  01630 0030"/>
    <s v="7492"/>
    <s v="PINE RIDGE UNIT 2"/>
    <s v="0100"/>
    <s v="Single Family Residential"/>
    <s v="13"/>
    <s v="18S"/>
    <s v="17E"/>
    <s v="3.0 TO 5.0 ACRES MED"/>
    <x v="0"/>
    <n v="120634"/>
    <n v="2.77"/>
    <s v="0000"/>
    <n v="3953"/>
    <s v="N"/>
    <x v="189"/>
    <s v="DR"/>
    <m/>
    <s v="BEVERLY HILLS"/>
    <m/>
    <s v="PINE RIDGE UNIT 2 PB 8 PG 37 LOT 3 BLK 163"/>
    <n v="258788"/>
    <n v="28250"/>
    <n v="230538"/>
    <n v="258788"/>
    <n v="233788"/>
    <x v="0"/>
    <x v="1405"/>
    <n v="34000"/>
    <n v="2811"/>
    <n v="1510"/>
    <x v="1"/>
    <s v="WARRANTY DEED"/>
    <n v="1"/>
    <x v="12"/>
    <x v="1"/>
    <x v="0"/>
    <m/>
    <n v="2032"/>
    <n v="32"/>
    <x v="1"/>
    <x v="0"/>
    <n v="2972"/>
    <m/>
    <m/>
    <m/>
    <m/>
    <s v="BRESEMAN JAMES EDWARD"/>
    <s v="HERRIN JANIE DIANNE"/>
    <s v="3953 N BUCKHORN DR"/>
    <s v="BEVERLY HILLS FL 34465"/>
  </r>
  <r>
    <x v="4951"/>
    <s v="18E17S320020  01890 0010"/>
    <s v="7492"/>
    <s v="PINE RIDGE UNIT 2"/>
    <s v="0000"/>
    <s v="Vacant Residential"/>
    <s v="19"/>
    <s v="18S"/>
    <s v="18E"/>
    <s v="3.0 TO 5.0 ACRES MED"/>
    <x v="1"/>
    <n v="165270"/>
    <n v="3.79"/>
    <s v="0000"/>
    <n v="5200"/>
    <s v="W"/>
    <x v="207"/>
    <s v="DR"/>
    <m/>
    <s v="BEVERLY HILLS"/>
    <m/>
    <s v="PINE RIDGE UNIT 2 PB 8 PG 37 LOT 1 BLK 189"/>
    <n v="38700"/>
    <n v="38700"/>
    <n v="0"/>
    <n v="38700"/>
    <n v="38700"/>
    <x v="1"/>
    <x v="0"/>
    <n v="20000"/>
    <n v="2543"/>
    <n v="1000"/>
    <x v="1"/>
    <s v="TO OR FROM BANKS/LOAN CO."/>
    <m/>
    <x v="6"/>
    <x v="2"/>
    <x v="2"/>
    <m/>
    <m/>
    <m/>
    <x v="2"/>
    <x v="1"/>
    <n v="0"/>
    <m/>
    <m/>
    <m/>
    <m/>
    <s v="BENSON WILLIAM BRUCE"/>
    <s v="BENSON WILMALEE DIANE"/>
    <s v="2185 DOW DR"/>
    <s v="AKRON OH 44313"/>
  </r>
  <r>
    <x v="4952"/>
    <s v="18E17S320020  01580 0020"/>
    <s v="7492"/>
    <s v="PINE RIDGE UNIT 2"/>
    <s v="0100"/>
    <s v="Single Family Residential"/>
    <s v="18"/>
    <s v="18S"/>
    <s v="18E"/>
    <s v="3.0 TO 5.0 ACRES MED"/>
    <x v="0"/>
    <n v="252001"/>
    <n v="5.79"/>
    <s v="0000"/>
    <n v="3781"/>
    <s v="N"/>
    <x v="84"/>
    <s v="DR"/>
    <m/>
    <s v="BEVERLY HILLS"/>
    <m/>
    <s v="PINE RIDGE UNIT 2 PB 8 PG 37 LOT 2 BLK 158"/>
    <n v="439171"/>
    <n v="74630"/>
    <n v="364541"/>
    <n v="427832"/>
    <n v="402832"/>
    <x v="0"/>
    <x v="883"/>
    <n v="70000"/>
    <n v="2725"/>
    <n v="441"/>
    <x v="1"/>
    <s v="WARRANTY DEED"/>
    <n v="1"/>
    <x v="29"/>
    <x v="1"/>
    <x v="0"/>
    <m/>
    <n v="2989"/>
    <n v="32"/>
    <x v="0"/>
    <x v="0"/>
    <n v="4634"/>
    <m/>
    <m/>
    <m/>
    <m/>
    <s v="JOHNSON KIRK W"/>
    <s v="DITCHFIELD AMANDA"/>
    <s v="PO BOX 2201"/>
    <s v="CRYSTAL RIVER FL 34423"/>
  </r>
  <r>
    <x v="4953"/>
    <s v="18E17S320020  74000"/>
    <s v="7492"/>
    <s v="PINE RIDGE UNIT 2"/>
    <s v="8600"/>
    <s v="County"/>
    <s v="12"/>
    <s v="18S"/>
    <s v="17E"/>
    <s v="WRA/DRA"/>
    <x v="1"/>
    <n v="2369838"/>
    <n v="54.4"/>
    <s v="0000"/>
    <n v="4610"/>
    <s v="W"/>
    <x v="210"/>
    <s v="DR"/>
    <m/>
    <s v="BEVERLY HILLS"/>
    <m/>
    <s v="PINE RIDGE UNIT TWO  PB 8 PGS 37-50 DRA'S  BETWEEN: LOTS "/>
    <n v="2050"/>
    <n v="2050"/>
    <n v="0"/>
    <n v="2050"/>
    <n v="20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"/>
  </r>
  <r>
    <x v="4954"/>
    <s v="17E18S010010  7000E"/>
    <s v="7492"/>
    <s v="PINE RIDGE UNIT 2"/>
    <s v="8000"/>
    <s v="Vacant Governmental"/>
    <s v="01"/>
    <s v="18S"/>
    <s v="17E"/>
    <s v="RIGHT OF WAY"/>
    <x v="1"/>
    <n v="42485"/>
    <n v="0.98"/>
    <s v="0000"/>
    <m/>
    <s v="N"/>
    <x v="220"/>
    <s v="PT"/>
    <m/>
    <s v="BEVERLY HILLS"/>
    <m/>
    <s v="PINERIDGE FARMS  PB 16 PGS 37-44 DRAINAGE RIGHT OF WAYS IN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 STE 266"/>
    <s v="LECANTO FL 34461"/>
  </r>
  <r>
    <x v="4955"/>
    <s v="18E17S320020  02120 0130"/>
    <s v="7492"/>
    <s v="PINE RIDGE UNIT 2"/>
    <s v="5000"/>
    <s v="Improved Agriculture"/>
    <s v="18"/>
    <s v="18S"/>
    <s v="18E"/>
    <s v="3.0 TO 5.0 ACRES MED"/>
    <x v="0"/>
    <n v="732747"/>
    <n v="16.82"/>
    <s v="0000"/>
    <n v="3675"/>
    <s v="N"/>
    <x v="196"/>
    <s v="PT"/>
    <m/>
    <s v="BEVERLY HILLS"/>
    <m/>
    <s v="PINE RIDGE UNIT 2 PB 8 PG 37 "/>
    <n v="571025"/>
    <n v="217000"/>
    <n v="354025"/>
    <n v="327925"/>
    <n v="302925"/>
    <x v="0"/>
    <x v="23"/>
    <m/>
    <m/>
    <m/>
    <x v="2"/>
    <m/>
    <n v="2"/>
    <x v="10"/>
    <x v="0"/>
    <x v="0"/>
    <n v="1"/>
    <n v="4049"/>
    <n v="32"/>
    <x v="0"/>
    <x v="0"/>
    <n v="5076"/>
    <m/>
    <m/>
    <m/>
    <m/>
    <s v="PARKER GLENN R"/>
    <s v="PARKER SHERRI C"/>
    <s v="3640 NORTH WAGON POINT"/>
    <s v="BEVERLY HILLS FL 34465"/>
  </r>
  <r>
    <x v="4956"/>
    <s v="18E17S320020  01580 0010"/>
    <s v="7492"/>
    <s v="PINE RIDGE UNIT 2"/>
    <s v="5000"/>
    <s v="Improved Agriculture"/>
    <s v="18"/>
    <s v="18S"/>
    <s v="18E"/>
    <s v="3.0 TO 5.0 ACRES MED"/>
    <x v="0"/>
    <n v="304216"/>
    <n v="6.98"/>
    <s v="0000"/>
    <n v="3843"/>
    <s v="N"/>
    <x v="84"/>
    <s v="DR"/>
    <m/>
    <s v="BEVERLY HILLS"/>
    <m/>
    <s v="PINE RIDGE UNIT 2 PB 8 PG 37 "/>
    <n v="400521"/>
    <n v="90090"/>
    <n v="310431"/>
    <n v="278626"/>
    <n v="253626"/>
    <x v="0"/>
    <x v="1406"/>
    <n v="396900"/>
    <n v="2376"/>
    <n v="1182"/>
    <x v="0"/>
    <s v="WARRANTY DEED"/>
    <n v="1"/>
    <x v="22"/>
    <x v="1"/>
    <x v="0"/>
    <m/>
    <n v="2856"/>
    <n v="32"/>
    <x v="0"/>
    <x v="0"/>
    <n v="4498"/>
    <m/>
    <m/>
    <m/>
    <m/>
    <s v="CLEMENTS JOHN"/>
    <s v="CLEMENTS NANCY"/>
    <s v="3843 N PONY DR"/>
    <s v="BEVERLY HILLS FL 34465"/>
  </r>
  <r>
    <x v="4957"/>
    <s v="18E18S200010        0010"/>
    <s v="7492"/>
    <s v="PINE RIDGE UNIT 2"/>
    <s v="7700"/>
    <s v="Clubs, Lodges, Union Halls"/>
    <s v="20"/>
    <s v="18S"/>
    <s v="18E"/>
    <s v="10 TO 20 ACRES MED"/>
    <x v="2"/>
    <n v="799989"/>
    <n v="18.37"/>
    <s v="0000"/>
    <n v="4127"/>
    <s v="W"/>
    <x v="229"/>
    <s v="HWY"/>
    <m/>
    <s v="LECANTO"/>
    <m/>
    <s v="YMCA SUN SUBDIVISION, PB 19 PG 88-90, LOT 1 SEC 20-18-18 "/>
    <n v="4916637"/>
    <n v="156100"/>
    <n v="4760537"/>
    <n v="4916637"/>
    <n v="4916637"/>
    <x v="1"/>
    <x v="23"/>
    <m/>
    <m/>
    <m/>
    <x v="2"/>
    <m/>
    <m/>
    <x v="6"/>
    <x v="2"/>
    <x v="2"/>
    <m/>
    <m/>
    <m/>
    <x v="2"/>
    <x v="1"/>
    <n v="33242"/>
    <n v="2016"/>
    <s v="77D"/>
    <n v="32810"/>
    <m/>
    <s v="YOUNG MENS CHRISTIAN"/>
    <s v="ASSOCIATION OF THE SUNCOAST INC"/>
    <s v="2469 ENTERPRISE RD"/>
    <s v="CLEARWATER FL 33763"/>
  </r>
  <r>
    <x v="4958"/>
    <s v="18E17S320020  01590 0070"/>
    <s v="7492"/>
    <s v="PINE RIDGE UNIT 2"/>
    <s v="0100"/>
    <s v="Single Family Residential"/>
    <s v="13"/>
    <s v="18S"/>
    <s v="17E"/>
    <s v="3.0 TO 5.0 ACRES MED"/>
    <x v="0"/>
    <n v="308714"/>
    <n v="7.09"/>
    <s v="0000"/>
    <n v="6245"/>
    <s v="W"/>
    <x v="11"/>
    <s v="BLVD"/>
    <m/>
    <s v="BEVERLY HILLS"/>
    <m/>
    <s v="PINE RIDGE UNIT 2 PB 8 PG 37 "/>
    <m/>
    <m/>
    <m/>
    <m/>
    <m/>
    <x v="0"/>
    <x v="128"/>
    <n v="825000"/>
    <n v="3152"/>
    <n v="1305"/>
    <x v="0"/>
    <s v="SALE / MORE THAN 1 PARCEL"/>
    <n v="1"/>
    <x v="15"/>
    <x v="1"/>
    <x v="1"/>
    <m/>
    <n v="3407"/>
    <n v="32"/>
    <x v="0"/>
    <x v="0"/>
    <n v="5032"/>
    <m/>
    <m/>
    <m/>
    <m/>
    <s v="MEDINA NICHOLAS JR"/>
    <m/>
    <s v="6245 W PINE RIDGE BLVD"/>
    <s v="BEVERLY HILLS FL 34465 8442"/>
  </r>
  <r>
    <x v="4959"/>
    <s v="17E18S010010  000G0 0120"/>
    <s v="7492"/>
    <s v="PINE RIDGE UNIT 2"/>
    <s v="0100"/>
    <s v="Single Family Residential"/>
    <s v="01"/>
    <s v="18S"/>
    <s v="17E"/>
    <s v="10 TO 20 ACRES MED"/>
    <x v="0"/>
    <n v="436982"/>
    <n v="10.029999999999999"/>
    <s v="0000"/>
    <n v="6742"/>
    <s v="W"/>
    <x v="228"/>
    <s v="PATH"/>
    <m/>
    <s v="BEVERLY HILLS"/>
    <m/>
    <s v="PINERIDGE FARMS PB 16 PG 37 LOT 12 BLK G"/>
    <n v="465275"/>
    <n v="85270"/>
    <n v="380005"/>
    <n v="450993"/>
    <n v="425993"/>
    <x v="0"/>
    <x v="809"/>
    <n v="479000"/>
    <n v="2684"/>
    <n v="1458"/>
    <x v="0"/>
    <s v="WARRANTY DEED"/>
    <n v="1"/>
    <x v="5"/>
    <x v="0"/>
    <x v="1"/>
    <m/>
    <n v="3927"/>
    <n v="32"/>
    <x v="0"/>
    <x v="0"/>
    <n v="5717"/>
    <m/>
    <m/>
    <m/>
    <m/>
    <s v="CARPENTER GLEN C"/>
    <s v="CARPENTER JENNIFER L"/>
    <s v="6742 W SENTINEL POST PATH"/>
    <s v="BEVERLY HILLS FL 34465"/>
  </r>
  <r>
    <x v="4960"/>
    <s v="18E17S320020  01910 0110"/>
    <s v="7492"/>
    <s v="PINE RIDGE UNIT 2"/>
    <s v="0100"/>
    <s v="Single Family Residential"/>
    <s v="20"/>
    <s v="18S"/>
    <s v="18E"/>
    <s v="3.0 TO 5.0 ACRES MED"/>
    <x v="0"/>
    <n v="125617"/>
    <n v="2.88"/>
    <s v="0000"/>
    <n v="4050"/>
    <s v="W"/>
    <x v="208"/>
    <s v="ST"/>
    <m/>
    <s v="BEVERLY HILLS"/>
    <m/>
    <s v="PINE RIDGE UNIT 2 PB 8 PG 37 LOT 11 BLK 191"/>
    <n v="296030"/>
    <n v="29410"/>
    <n v="266620"/>
    <n v="233480"/>
    <n v="208480"/>
    <x v="0"/>
    <x v="18"/>
    <n v="289000"/>
    <n v="1764"/>
    <n v="2003"/>
    <x v="0"/>
    <s v="WARRANTY DEED"/>
    <n v="1"/>
    <x v="5"/>
    <x v="1"/>
    <x v="0"/>
    <m/>
    <n v="2912"/>
    <n v="32"/>
    <x v="0"/>
    <x v="0"/>
    <n v="3178"/>
    <m/>
    <m/>
    <m/>
    <m/>
    <s v="FISHER REBECA MARIA"/>
    <m/>
    <s v="4050 W RANGER ST"/>
    <s v="BEVERLY HILLS FL 34465"/>
  </r>
  <r>
    <x v="4961"/>
    <s v="18E17S320020  02240 0020"/>
    <s v="7492"/>
    <s v="PINE RIDGE UNIT 2"/>
    <s v="0100"/>
    <s v="Single Family Residential"/>
    <s v="17"/>
    <s v="18S"/>
    <s v="18E"/>
    <s v="3.0 TO 5.0 ACRES MED"/>
    <x v="0"/>
    <n v="278034"/>
    <n v="6.38"/>
    <s v="0000"/>
    <n v="4364"/>
    <s v="W"/>
    <x v="65"/>
    <s v="BLVD"/>
    <m/>
    <s v="BEVERLY HILLS"/>
    <m/>
    <s v="PINE RIDGE UNIT 2 PB 8 PG 37 LOTS 2 &amp; 3 BLK 224   TITLE IN"/>
    <n v="388708"/>
    <n v="65100"/>
    <n v="323608"/>
    <n v="340090"/>
    <n v="315090"/>
    <x v="0"/>
    <x v="1407"/>
    <n v="42000"/>
    <n v="1498"/>
    <n v="968"/>
    <x v="0"/>
    <s v="WARRANTY DEED"/>
    <n v="1"/>
    <x v="22"/>
    <x v="1"/>
    <x v="0"/>
    <m/>
    <n v="3081"/>
    <n v="32"/>
    <x v="0"/>
    <x v="0"/>
    <n v="4054"/>
    <m/>
    <m/>
    <m/>
    <m/>
    <s v="BROOKS HARVEY"/>
    <s v="BROOKS CATHERINE"/>
    <s v="4372 W MUSTANG BLVD"/>
    <s v="BEVERLY HILLS FL 34465"/>
  </r>
  <r>
    <x v="4962"/>
    <s v="18E17S320020  01650 0070"/>
    <s v="7492"/>
    <s v="PINE RIDGE UNIT 2"/>
    <s v="0000"/>
    <s v="Vacant Residential"/>
    <s v="13"/>
    <s v="18S"/>
    <s v="17E"/>
    <s v="3.0 TO 5.0 ACRES MED"/>
    <x v="1"/>
    <n v="143284"/>
    <n v="3.29"/>
    <s v="0000"/>
    <n v="6566"/>
    <s v="W"/>
    <x v="200"/>
    <s v="LN"/>
    <m/>
    <s v="BEVERLY HILLS"/>
    <m/>
    <s v="PINE RIDGE UNIT 2 PB 8 PG 37 LOT 7 BLK 165   TITLE IN OR BK "/>
    <n v="33550"/>
    <n v="33550"/>
    <n v="0"/>
    <n v="33550"/>
    <n v="33550"/>
    <x v="1"/>
    <x v="578"/>
    <n v="65000"/>
    <n v="2339"/>
    <n v="1585"/>
    <x v="1"/>
    <s v="WARRANTY DEED"/>
    <m/>
    <x v="6"/>
    <x v="2"/>
    <x v="2"/>
    <m/>
    <m/>
    <m/>
    <x v="2"/>
    <x v="1"/>
    <n v="0"/>
    <m/>
    <m/>
    <m/>
    <m/>
    <s v="TURNEY ROGER G &amp; BETTY A"/>
    <m/>
    <s v="4675 N FICUS DR"/>
    <s v="BEVERLY HILLS FL 34465 4538"/>
  </r>
  <r>
    <x v="4963"/>
    <s v="18E17S320020  01970 0090"/>
    <s v="7492"/>
    <s v="PINE RIDGE UNIT 2"/>
    <s v="5600"/>
    <s v="Timberland, Index 70-79"/>
    <s v="20"/>
    <s v="18S"/>
    <s v="18E"/>
    <s v="3.0 TO 5.0 ACRES MED"/>
    <x v="1"/>
    <n v="119866"/>
    <n v="2.75"/>
    <s v="0000"/>
    <n v="4424"/>
    <s v="W"/>
    <x v="208"/>
    <s v="ST"/>
    <m/>
    <s v="BEVERLY HILLS"/>
    <m/>
    <s v="PINE RIDGE UNIT 2 PB 8 PG 37  LOT 9 BLK 197"/>
    <n v="28070"/>
    <n v="28070"/>
    <n v="0"/>
    <n v="413"/>
    <n v="413"/>
    <x v="1"/>
    <x v="23"/>
    <m/>
    <m/>
    <m/>
    <x v="2"/>
    <m/>
    <m/>
    <x v="6"/>
    <x v="2"/>
    <x v="2"/>
    <m/>
    <m/>
    <m/>
    <x v="2"/>
    <x v="1"/>
    <n v="0"/>
    <m/>
    <m/>
    <m/>
    <m/>
    <s v="GULF TO LAKES ASSOCIATES LLLP"/>
    <m/>
    <s v="P.O. BOX 2050"/>
    <s v="LECANTO FL 34460 2050"/>
  </r>
  <r>
    <x v="4964"/>
    <s v="18E17S320020  7000E"/>
    <s v="7492"/>
    <s v="PINE RIDGE UNIT 2"/>
    <s v="8000"/>
    <s v="Vacant Governmental"/>
    <s v="12"/>
    <s v="18S"/>
    <s v="17E"/>
    <s v="RIGHT OF WAY"/>
    <x v="1"/>
    <n v="151787"/>
    <n v="3.48"/>
    <s v="0000"/>
    <m/>
    <s v="W"/>
    <x v="187"/>
    <s v="DR"/>
    <m/>
    <s v="BEVERLY HILLS"/>
    <m/>
    <s v="PINE RIDGE UNIT TWO PB 8 PG 37-50 DROW'S IN BLKS 147, 159, "/>
    <n v="50"/>
    <n v="50"/>
    <n v="0"/>
    <n v="50"/>
    <n v="50"/>
    <x v="0"/>
    <x v="23"/>
    <m/>
    <m/>
    <m/>
    <x v="2"/>
    <m/>
    <m/>
    <x v="6"/>
    <x v="2"/>
    <x v="2"/>
    <m/>
    <m/>
    <m/>
    <x v="2"/>
    <x v="1"/>
    <n v="0"/>
    <m/>
    <m/>
    <m/>
    <m/>
    <s v="CITRUS COUNTY"/>
    <s v="ATTN MANAGEMENT/BUDGET OFFICE"/>
    <s v="3600 W SOVEREIGN PATH STE 266"/>
    <s v="LECANTO FL 34461"/>
  </r>
  <r>
    <x v="4965"/>
    <s v="18E18S20      22000"/>
    <s v="7492"/>
    <s v="PINE RIDGE UNIT 2"/>
    <s v="5600"/>
    <s v="Timberland, Index 70-79"/>
    <s v="20"/>
    <s v="18S"/>
    <s v="18E"/>
    <s v="10 TO 20 ACRES MED"/>
    <x v="1"/>
    <n v="6428909"/>
    <n v="147.59"/>
    <s v="0000"/>
    <n v="4439"/>
    <s v="W"/>
    <x v="229"/>
    <s v="HWY"/>
    <m/>
    <s v="LECANTO"/>
    <m/>
    <s v="(RES #2011-091 ADOPTED 5/24/2011 FILED IN OR BK 2422 PG 581)"/>
    <n v="1254490"/>
    <n v="1254490"/>
    <n v="0"/>
    <n v="31105"/>
    <n v="31105"/>
    <x v="1"/>
    <x v="23"/>
    <m/>
    <m/>
    <m/>
    <x v="2"/>
    <m/>
    <m/>
    <x v="6"/>
    <x v="2"/>
    <x v="2"/>
    <m/>
    <m/>
    <m/>
    <x v="2"/>
    <x v="1"/>
    <n v="0"/>
    <m/>
    <m/>
    <m/>
    <m/>
    <s v="GULF TO LAKES ASSOCIATES LLLP"/>
    <m/>
    <s v="P.O. BOX 2050"/>
    <s v="LECANTO FL 34460 2050"/>
  </r>
  <r>
    <x v="4966"/>
    <s v="18E17S320020  02090 0030"/>
    <s v="7492"/>
    <s v="PINE RIDGE UNIT 2"/>
    <s v="0100"/>
    <s v="Single Family Residential"/>
    <s v="18"/>
    <s v="18S"/>
    <s v="18E"/>
    <s v="3.0 TO 5.0 ACRES MED"/>
    <x v="0"/>
    <n v="120000"/>
    <n v="2.75"/>
    <s v="0000"/>
    <n v="6280"/>
    <s v="W"/>
    <x v="11"/>
    <s v="BLVD"/>
    <m/>
    <s v="BEVERLY HILLS"/>
    <m/>
    <s v="PINE RIDGE UNIT 2 PB 8 PG 37 LOT 3 BLK 209"/>
    <n v="271388"/>
    <n v="28100"/>
    <n v="243288"/>
    <n v="271388"/>
    <n v="246388"/>
    <x v="0"/>
    <x v="141"/>
    <n v="305000"/>
    <n v="2926"/>
    <n v="1096"/>
    <x v="0"/>
    <s v="WARRANTY DEED"/>
    <n v="1"/>
    <x v="23"/>
    <x v="0"/>
    <x v="0"/>
    <n v="1"/>
    <n v="2822"/>
    <n v="34"/>
    <x v="0"/>
    <x v="0"/>
    <n v="3456"/>
    <m/>
    <m/>
    <m/>
    <m/>
    <s v="REINHARDT ELISSA"/>
    <m/>
    <s v="6280 W PINE RIDGE BLVD"/>
    <s v="BEVERLY HILLS FL 34465"/>
  </r>
  <r>
    <x v="4967"/>
    <s v="17E18S010010  000D0 0100"/>
    <s v="7492"/>
    <s v="PINE RIDGE UNIT 2"/>
    <s v="0100"/>
    <s v="Single Family Residential"/>
    <s v="01"/>
    <s v="18S"/>
    <s v="17E"/>
    <s v="3.0 TO 5.0 ACRES MED"/>
    <x v="0"/>
    <n v="236371"/>
    <n v="5.43"/>
    <s v="0000"/>
    <n v="5454"/>
    <s v="N"/>
    <x v="220"/>
    <s v="PT"/>
    <m/>
    <s v="BEVERLY HILLS"/>
    <m/>
    <s v="PINERIDGE FARMS PB 16 PG 37 LOT 10 BLK D "/>
    <n v="299382"/>
    <n v="70000"/>
    <n v="229382"/>
    <n v="236171"/>
    <n v="211171"/>
    <x v="0"/>
    <x v="34"/>
    <n v="205000"/>
    <n v="2597"/>
    <n v="2382"/>
    <x v="0"/>
    <s v="WARRANTY DEED"/>
    <n v="1"/>
    <x v="5"/>
    <x v="1"/>
    <x v="1"/>
    <m/>
    <n v="2453"/>
    <n v="32"/>
    <x v="0"/>
    <x v="0"/>
    <n v="3496"/>
    <m/>
    <m/>
    <m/>
    <m/>
    <s v="JONES KAREN JANINE"/>
    <m/>
    <s v="5454 N CROSSGATE PT"/>
    <s v="BEVERLY HILLS FL 34465"/>
  </r>
  <r>
    <x v="4968"/>
    <s v="17E18S010010  000F0 0010"/>
    <s v="7492"/>
    <s v="PINE RIDGE UNIT 2"/>
    <s v="0100"/>
    <s v="Single Family Residential"/>
    <s v="01"/>
    <s v="18S"/>
    <s v="17E"/>
    <s v="3.0 TO 5.0 ACRES MED"/>
    <x v="0"/>
    <n v="182431"/>
    <n v="4.1900000000000004"/>
    <s v="0000"/>
    <n v="5022"/>
    <s v="N"/>
    <x v="192"/>
    <s v="AVE"/>
    <m/>
    <s v="BEVERLY HILLS"/>
    <m/>
    <s v="PINERIDGE FARMS PB 16 PG 37 LOT 1 BLK F "/>
    <n v="234607"/>
    <n v="42720"/>
    <n v="191887"/>
    <n v="180899"/>
    <n v="155899"/>
    <x v="0"/>
    <x v="338"/>
    <n v="44000"/>
    <n v="1572"/>
    <n v="721"/>
    <x v="1"/>
    <s v="WARRANTY DEED"/>
    <n v="1"/>
    <x v="24"/>
    <x v="1"/>
    <x v="0"/>
    <m/>
    <n v="2072"/>
    <n v="32"/>
    <x v="1"/>
    <x v="0"/>
    <n v="3383"/>
    <m/>
    <m/>
    <m/>
    <m/>
    <s v="FOLTZ TRUDEE A"/>
    <m/>
    <s v="5022 N SACRAMENTO AVE"/>
    <s v="BEVERLY HILLS FL 34465"/>
  </r>
  <r>
    <x v="4969"/>
    <s v="17E18S010010  000G0 0030"/>
    <s v="7492"/>
    <s v="PINE RIDGE UNIT 2"/>
    <s v="0100"/>
    <s v="Single Family Residential"/>
    <s v="01"/>
    <s v="18S"/>
    <s v="17E"/>
    <s v="10 TO 20 ACRES MED"/>
    <x v="0"/>
    <n v="434986"/>
    <n v="9.99"/>
    <s v="0000"/>
    <n v="6725"/>
    <s v="W"/>
    <x v="227"/>
    <s v="PATH"/>
    <m/>
    <s v="BEVERLY HILLS"/>
    <m/>
    <s v="PINERIDGE FARMS PB 16 PG 37 LOT 3 BLK G"/>
    <n v="437321"/>
    <n v="84880"/>
    <n v="352441"/>
    <n v="345407"/>
    <n v="320407"/>
    <x v="0"/>
    <x v="222"/>
    <n v="59900"/>
    <n v="1388"/>
    <n v="276"/>
    <x v="1"/>
    <s v="WARRANTY DEED"/>
    <n v="1"/>
    <x v="0"/>
    <x v="0"/>
    <x v="1"/>
    <m/>
    <n v="3928"/>
    <n v="32"/>
    <x v="0"/>
    <x v="0"/>
    <n v="5652"/>
    <m/>
    <m/>
    <m/>
    <m/>
    <s v="STEELE RUSSELL ARDEN"/>
    <s v="STEELE JO ANN LOIS"/>
    <s v="6725 W SENTINEL BLUFF PATH"/>
    <s v="BEVERLY HILLS FL 34465"/>
  </r>
  <r>
    <x v="4970"/>
    <s v="17E18S010010  000G0 0070"/>
    <s v="7492"/>
    <s v="PINE RIDGE UNIT 2"/>
    <s v="0100"/>
    <s v="Single Family Residential"/>
    <s v="01"/>
    <s v="18S"/>
    <s v="17E"/>
    <s v="10 TO 20 ACRES MED"/>
    <x v="0"/>
    <n v="435920"/>
    <n v="10.01"/>
    <s v="0000"/>
    <n v="6722"/>
    <s v="W"/>
    <x v="227"/>
    <s v="PATH"/>
    <m/>
    <s v="BEVERLY HILLS"/>
    <m/>
    <s v="PINERIDGE FARMS PB 16 PG 37 LOT 7 BLK G"/>
    <n v="514215"/>
    <n v="85060"/>
    <n v="429155"/>
    <n v="496448"/>
    <n v="471448"/>
    <x v="0"/>
    <x v="1408"/>
    <n v="445000"/>
    <n v="2722"/>
    <n v="1520"/>
    <x v="0"/>
    <s v="WARRANTY DEED"/>
    <n v="1"/>
    <x v="20"/>
    <x v="1"/>
    <x v="1"/>
    <m/>
    <n v="3385"/>
    <n v="32"/>
    <x v="0"/>
    <x v="0"/>
    <n v="4791"/>
    <m/>
    <m/>
    <m/>
    <m/>
    <s v="PUCK TIMOTHY J"/>
    <s v="PUCK LISA A"/>
    <s v="6722 W SENTINEL BLUFF PATH"/>
    <s v="BEVERLY HILLS FL 34465"/>
  </r>
  <r>
    <x v="4971"/>
    <s v="18E17S320020  01820 0040"/>
    <s v="7492"/>
    <s v="PINE RIDGE UNIT 2"/>
    <s v="0000"/>
    <s v="Vacant Residential"/>
    <s v="19"/>
    <s v="18S"/>
    <s v="18E"/>
    <s v="3.0 TO 5.0 ACRES MED"/>
    <x v="1"/>
    <n v="127806"/>
    <n v="2.93"/>
    <s v="0000"/>
    <n v="2402"/>
    <s v="N"/>
    <x v="202"/>
    <s v="DR"/>
    <m/>
    <s v="BEVERLY HILLS"/>
    <m/>
    <s v="PINE RIDGE UNIT 2 PB 8 PG 37 LOT 4 BLK 182"/>
    <n v="29930"/>
    <n v="29930"/>
    <n v="0"/>
    <n v="29930"/>
    <n v="29930"/>
    <x v="1"/>
    <x v="391"/>
    <n v="45000"/>
    <n v="3122"/>
    <n v="1071"/>
    <x v="1"/>
    <s v="WARRANTY DEED"/>
    <m/>
    <x v="6"/>
    <x v="2"/>
    <x v="2"/>
    <m/>
    <m/>
    <m/>
    <x v="2"/>
    <x v="1"/>
    <n v="0"/>
    <m/>
    <m/>
    <m/>
    <m/>
    <s v="SIMONEAU CATHERINE G"/>
    <m/>
    <s v="2310 S KNOLL AVE"/>
    <s v="PALM HARBOR FL 34683"/>
  </r>
  <r>
    <x v="4972"/>
    <s v="18E17S320020  01820 0030"/>
    <s v="7492"/>
    <s v="PINE RIDGE UNIT 2"/>
    <s v="0100"/>
    <s v="Single Family Residential"/>
    <s v="19"/>
    <s v="18S"/>
    <s v="18E"/>
    <s v="3.0 TO 5.0 ACRES MED"/>
    <x v="0"/>
    <n v="127044"/>
    <n v="2.92"/>
    <s v="0000"/>
    <n v="2454"/>
    <s v="N"/>
    <x v="202"/>
    <s v="DR"/>
    <m/>
    <s v="BEVERLY HILLS"/>
    <m/>
    <s v="PINE RIDGE UNIT 2 PB 8 PG 37 LOT 3 BLK 182"/>
    <n v="232032"/>
    <n v="29750"/>
    <n v="202282"/>
    <n v="232032"/>
    <n v="207032"/>
    <x v="0"/>
    <x v="1409"/>
    <n v="26000"/>
    <n v="2687"/>
    <n v="490"/>
    <x v="1"/>
    <s v="WARRANTY DEED"/>
    <n v="1"/>
    <x v="12"/>
    <x v="1"/>
    <x v="0"/>
    <m/>
    <n v="2013"/>
    <n v="32"/>
    <x v="1"/>
    <x v="0"/>
    <n v="2692"/>
    <m/>
    <m/>
    <m/>
    <m/>
    <s v="COOK ROY G"/>
    <s v="COOK CAROL A"/>
    <s v="2454 N STAMPEDE DR"/>
    <s v="BEVERLY HILLS FL 34465 4618"/>
  </r>
  <r>
    <x v="4973"/>
    <s v="18E17S320020  01850 0020"/>
    <s v="7492"/>
    <s v="PINE RIDGE UNIT 2"/>
    <s v="0000"/>
    <s v="Vacant Residential"/>
    <s v="19"/>
    <s v="18S"/>
    <s v="18E"/>
    <s v="3.0 TO 5.0 ACRES MED"/>
    <x v="1"/>
    <n v="291548"/>
    <n v="6.69"/>
    <s v="0000"/>
    <n v="2118"/>
    <s v="N"/>
    <x v="202"/>
    <s v="DR"/>
    <m/>
    <s v="BEVERLY HILLS"/>
    <m/>
    <s v="PINE RIDGE UNIT 2 PB 8 PG 37 LOTS 2 &amp; 3 BLK 185"/>
    <n v="68270"/>
    <n v="68270"/>
    <n v="0"/>
    <n v="68270"/>
    <n v="68270"/>
    <x v="1"/>
    <x v="261"/>
    <n v="86000"/>
    <n v="1870"/>
    <n v="1182"/>
    <x v="1"/>
    <s v="UNDEFINED"/>
    <m/>
    <x v="6"/>
    <x v="2"/>
    <x v="2"/>
    <m/>
    <m/>
    <m/>
    <x v="2"/>
    <x v="1"/>
    <n v="0"/>
    <m/>
    <m/>
    <m/>
    <m/>
    <s v="COOPER RAYMOND E"/>
    <s v="COOPER SALLY"/>
    <s v="7091 NW 63RD WAY"/>
    <s v="PARKLAND FL 33067"/>
  </r>
  <r>
    <x v="4974"/>
    <s v="18E17S320020  01630 0170"/>
    <s v="7492"/>
    <s v="PINE RIDGE UNIT 2"/>
    <s v="0100"/>
    <s v="Single Family Residential"/>
    <s v="13"/>
    <s v="18S"/>
    <s v="17E"/>
    <s v="3.0 TO 5.0 ACRES MED"/>
    <x v="0"/>
    <n v="147091"/>
    <n v="3.38"/>
    <s v="0000"/>
    <n v="3428"/>
    <s v="N"/>
    <x v="84"/>
    <s v="DR"/>
    <m/>
    <s v="BEVERLY HILLS"/>
    <m/>
    <s v="PINE RIDGE UNIT 2 PB 8 PG 37 LOT 17 BLK 163"/>
    <n v="261374"/>
    <n v="34440"/>
    <n v="226934"/>
    <n v="210213"/>
    <n v="185213"/>
    <x v="0"/>
    <x v="1400"/>
    <n v="218000"/>
    <n v="2704"/>
    <n v="1157"/>
    <x v="0"/>
    <s v="SALE / MORE THAN 1 PARCEL"/>
    <n v="1"/>
    <x v="45"/>
    <x v="1"/>
    <x v="3"/>
    <n v="1"/>
    <n v="2737"/>
    <n v="32"/>
    <x v="0"/>
    <x v="0"/>
    <n v="3564"/>
    <m/>
    <m/>
    <m/>
    <m/>
    <s v="KRONENTHAL CHARLES"/>
    <s v="KRONENTHAL GRETCHEN"/>
    <s v="3428 N PONY DR"/>
    <s v="BEVERLY HILLS FL 34465"/>
  </r>
  <r>
    <x v="4975"/>
    <s v="18E17S320020  01650 0060"/>
    <s v="7492"/>
    <s v="PINE RIDGE UNIT 2"/>
    <s v="0100"/>
    <s v="Single Family Residential"/>
    <s v="13"/>
    <s v="18S"/>
    <s v="17E"/>
    <s v="3.0 TO 5.0 ACRES MED"/>
    <x v="0"/>
    <n v="119867"/>
    <n v="2.75"/>
    <s v="0000"/>
    <n v="6654"/>
    <s v="W"/>
    <x v="200"/>
    <s v="LN"/>
    <m/>
    <s v="BEVERLY HILLS"/>
    <m/>
    <s v="PINE RIDGE UNIT 2 PB 8 PG 37 LOT 6 BLK 165   TITLE IN OR BK"/>
    <n v="398094"/>
    <n v="28070"/>
    <n v="370024"/>
    <n v="381406"/>
    <n v="76643"/>
    <x v="0"/>
    <x v="462"/>
    <n v="485000"/>
    <n v="2914"/>
    <n v="1468"/>
    <x v="0"/>
    <s v="WARRANTY DEED"/>
    <n v="1"/>
    <x v="24"/>
    <x v="1"/>
    <x v="1"/>
    <m/>
    <n v="3316"/>
    <n v="32"/>
    <x v="0"/>
    <x v="0"/>
    <n v="4956"/>
    <m/>
    <m/>
    <m/>
    <m/>
    <s v="KENDALL JOANNE M"/>
    <s v="LANIER LINDA M"/>
    <s v="6654 W ANTELOPE LN"/>
    <s v="BEVERLY HILLS FL 34465"/>
  </r>
  <r>
    <x v="4976"/>
    <s v="18E18S030010  000G0 0010"/>
    <s v="7492"/>
    <s v="PINE RIDGE UNIT 2"/>
    <s v="5500"/>
    <s v="Timberland, Index 80-90"/>
    <s v="19"/>
    <s v="18S"/>
    <s v="18E"/>
    <s v="3.0 TO 5.0 ACRES MED"/>
    <x v="1"/>
    <n v="110825"/>
    <n v="2.54"/>
    <s v="0000"/>
    <n v="0"/>
    <s v="W"/>
    <x v="205"/>
    <s v="LN"/>
    <m/>
    <s v="BEVERLY HILLS"/>
    <m/>
    <s v="PINE RIDGE ESTATES PB 20 PG 73-78 LOT 1 BLK G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977"/>
    <s v="17E18S010010  000D0 0110"/>
    <s v="7492"/>
    <s v="PINE RIDGE UNIT 2"/>
    <s v="0100"/>
    <s v="Single Family Residential"/>
    <s v="01"/>
    <s v="18S"/>
    <s v="17E"/>
    <s v="3.0 TO 5.0 ACRES MED"/>
    <x v="0"/>
    <n v="207856"/>
    <n v="4.7699999999999996"/>
    <s v="0000"/>
    <n v="5406"/>
    <s v="N"/>
    <x v="220"/>
    <s v="PT"/>
    <m/>
    <s v="BEVERLY HILLS"/>
    <m/>
    <s v="PINERIDGE FARMS PB 16 PG 37 LOT 11 BLK D"/>
    <n v="378032"/>
    <n v="48670"/>
    <n v="329362"/>
    <n v="368903"/>
    <n v="343903"/>
    <x v="0"/>
    <x v="1410"/>
    <n v="330000"/>
    <n v="2773"/>
    <n v="1514"/>
    <x v="0"/>
    <s v="WARRANTY DEED"/>
    <n v="1"/>
    <x v="40"/>
    <x v="1"/>
    <x v="1"/>
    <m/>
    <n v="2490"/>
    <n v="32"/>
    <x v="0"/>
    <x v="0"/>
    <n v="3566"/>
    <m/>
    <m/>
    <m/>
    <m/>
    <s v="MATTIONI DOROTHY J"/>
    <s v="MATTIONI VICTOR A"/>
    <s v="5406 N CROSSGATE PT"/>
    <s v="BEVERLY HILLS FL 34465"/>
  </r>
  <r>
    <x v="4978"/>
    <s v="17E18S010010  000E0 0050"/>
    <s v="7492"/>
    <s v="PINE RIDGE UNIT 2"/>
    <s v="0100"/>
    <s v="Single Family Residential"/>
    <s v="01"/>
    <s v="18S"/>
    <s v="17E"/>
    <s v="3.0 TO 5.0 ACRES MED"/>
    <x v="0"/>
    <n v="195159"/>
    <n v="4.4800000000000004"/>
    <s v="0000"/>
    <n v="5458"/>
    <s v="N"/>
    <x v="192"/>
    <s v="AVE"/>
    <m/>
    <s v="BEVERLY HILLS"/>
    <m/>
    <s v="PINERIDGE FARMS PB 16 PG 37 LOT 5 BLK E"/>
    <n v="364909"/>
    <n v="45700"/>
    <n v="319209"/>
    <n v="349627"/>
    <n v="324627"/>
    <x v="0"/>
    <x v="1038"/>
    <n v="40000"/>
    <n v="2464"/>
    <n v="1376"/>
    <x v="1"/>
    <s v="TO OR FROM BANKS/LOAN CO."/>
    <n v="1"/>
    <x v="28"/>
    <x v="1"/>
    <x v="0"/>
    <m/>
    <n v="1907"/>
    <n v="32"/>
    <x v="0"/>
    <x v="0"/>
    <n v="2913"/>
    <m/>
    <m/>
    <m/>
    <m/>
    <s v="MOREY PETER A"/>
    <s v="PETER A MOREY REVOCABLE TRUST"/>
    <s v="7070 W GULF TO LAKE HWY"/>
    <s v="CRYSTAL RIVER FL 34429"/>
  </r>
  <r>
    <x v="4979"/>
    <s v="18E17S320020  01820 0060"/>
    <s v="7492"/>
    <s v="PINE RIDGE UNIT 2"/>
    <s v="0000"/>
    <s v="Vacant Residential"/>
    <s v="19"/>
    <s v="18S"/>
    <s v="18E"/>
    <s v="3.0 TO 5.0 ACRES MED"/>
    <x v="1"/>
    <n v="129195"/>
    <n v="2.97"/>
    <s v="0000"/>
    <n v="2286"/>
    <s v="N"/>
    <x v="202"/>
    <s v="DR"/>
    <m/>
    <s v="BEVERLY HILLS"/>
    <m/>
    <s v="PINE RIDGE UNIT 2 PB 8 PG 37 LOT 6 BLK 182 "/>
    <n v="30250"/>
    <n v="30250"/>
    <n v="0"/>
    <n v="30250"/>
    <n v="30250"/>
    <x v="1"/>
    <x v="143"/>
    <n v="110000"/>
    <n v="1883"/>
    <n v="886"/>
    <x v="1"/>
    <s v="WARRANTY DEED"/>
    <m/>
    <x v="6"/>
    <x v="2"/>
    <x v="2"/>
    <m/>
    <m/>
    <m/>
    <x v="2"/>
    <x v="1"/>
    <n v="0"/>
    <m/>
    <m/>
    <m/>
    <m/>
    <s v="PARKER MICHAEL &amp; WINSOME H"/>
    <m/>
    <s v="5735 NW ZENITH DR"/>
    <s v="PORT SAINT LUCIE FL 34986"/>
  </r>
  <r>
    <x v="4980"/>
    <s v="18E17S320020  01890 0020"/>
    <s v="7492"/>
    <s v="PINE RIDGE UNIT 2"/>
    <s v="0100"/>
    <s v="Single Family Residential"/>
    <s v="19"/>
    <s v="18S"/>
    <s v="18E"/>
    <s v="3.0 TO 5.0 ACRES MED"/>
    <x v="0"/>
    <n v="210347"/>
    <n v="4.83"/>
    <s v="0000"/>
    <n v="5194"/>
    <s v="W"/>
    <x v="207"/>
    <s v="DR"/>
    <m/>
    <s v="BEVERLY HILLS"/>
    <m/>
    <s v="PINE RIDGE UNIT 2 PB 8 PG 37 LOT 2 BLK 189"/>
    <n v="287067"/>
    <n v="49250"/>
    <n v="237817"/>
    <n v="287067"/>
    <n v="262067"/>
    <x v="0"/>
    <x v="207"/>
    <n v="90000"/>
    <n v="1795"/>
    <n v="2314"/>
    <x v="1"/>
    <s v="WARRANTY DEED"/>
    <n v="1"/>
    <x v="0"/>
    <x v="0"/>
    <x v="1"/>
    <m/>
    <n v="2639"/>
    <n v="32"/>
    <x v="1"/>
    <x v="0"/>
    <n v="3614"/>
    <m/>
    <m/>
    <m/>
    <m/>
    <s v="NILSEN ANDREW L"/>
    <s v="NILSEN LAURIE A"/>
    <s v="5194 W DEPUTY DR"/>
    <s v="BEVERLY HILLS FL 34465 4667"/>
  </r>
  <r>
    <x v="4981"/>
    <s v="18E17S320020  01630 0090"/>
    <s v="7492"/>
    <s v="PINE RIDGE UNIT 2"/>
    <s v="0100"/>
    <s v="Single Family Residential"/>
    <s v="13"/>
    <s v="18S"/>
    <s v="17E"/>
    <s v="3.0 TO 5.0 ACRES MED"/>
    <x v="0"/>
    <n v="263973"/>
    <n v="6.06"/>
    <s v="0000"/>
    <n v="3905"/>
    <s v="N"/>
    <x v="189"/>
    <s v="DR"/>
    <m/>
    <s v="BEVERLY HILLS"/>
    <m/>
    <s v="PINE RIDGE UNIT 2 PB 8 PG 37 LOTS 9 &amp; 10 BLK 163"/>
    <n v="222896"/>
    <n v="61810"/>
    <n v="161086"/>
    <n v="176368"/>
    <n v="151368"/>
    <x v="0"/>
    <x v="23"/>
    <m/>
    <m/>
    <m/>
    <x v="2"/>
    <m/>
    <n v="1"/>
    <x v="33"/>
    <x v="1"/>
    <x v="0"/>
    <m/>
    <n v="1708"/>
    <n v="32"/>
    <x v="0"/>
    <x v="0"/>
    <n v="2311"/>
    <m/>
    <m/>
    <m/>
    <m/>
    <s v="MURGO ANN CONSTANCE"/>
    <m/>
    <s v="3905 N BUCKHORN DR"/>
    <s v="BEVERLY HILLS FL 34465 4624"/>
  </r>
  <r>
    <x v="4982"/>
    <s v="18E17S320020  01930 0010"/>
    <s v="7492"/>
    <s v="PINE RIDGE UNIT 2"/>
    <s v="0100"/>
    <s v="Single Family Residential"/>
    <s v="20"/>
    <s v="18S"/>
    <s v="18E"/>
    <s v="3.0 TO 5.0 ACRES MED"/>
    <x v="0"/>
    <n v="274047"/>
    <n v="6.29"/>
    <s v="0000"/>
    <n v="2459"/>
    <s v="N"/>
    <x v="213"/>
    <s v="AVE"/>
    <m/>
    <s v="BEVERLY HILLS"/>
    <m/>
    <s v="PINE RIDGE UNIT 2 PB 8 PG 37 LOTS 1 &amp; 2 BLK 193"/>
    <n v="343386"/>
    <n v="64170"/>
    <n v="279216"/>
    <n v="318420"/>
    <n v="293420"/>
    <x v="0"/>
    <x v="23"/>
    <m/>
    <m/>
    <m/>
    <x v="2"/>
    <m/>
    <n v="1"/>
    <x v="20"/>
    <x v="1"/>
    <x v="0"/>
    <n v="1"/>
    <n v="2635"/>
    <n v="32"/>
    <x v="1"/>
    <x v="0"/>
    <n v="4028"/>
    <m/>
    <m/>
    <m/>
    <m/>
    <s v="ELLIS ROBIN O"/>
    <s v="THIELSCHER KAREN M"/>
    <s v="2459 N HORSEBACK AVE"/>
    <s v="BEVERLY HILLS FL 34465"/>
  </r>
  <r>
    <x v="4983"/>
    <s v="18E17S320020  01880 0010"/>
    <s v="7492"/>
    <s v="PINE RIDGE UNIT 2"/>
    <s v="0100"/>
    <s v="Single Family Residential"/>
    <s v="19"/>
    <s v="18S"/>
    <s v="18E"/>
    <s v="3.0 TO 5.0 ACRES MED"/>
    <x v="0"/>
    <n v="250706"/>
    <n v="5.76"/>
    <s v="0000"/>
    <n v="5280"/>
    <s v="W"/>
    <x v="207"/>
    <s v="DR"/>
    <m/>
    <s v="BEVERLY HILLS"/>
    <m/>
    <s v="PINE RIDGE UNIT 2 PB 8 PG 37"/>
    <n v="288767"/>
    <n v="58710"/>
    <n v="230057"/>
    <n v="230105"/>
    <n v="205105"/>
    <x v="0"/>
    <x v="401"/>
    <n v="260000"/>
    <n v="2649"/>
    <n v="1938"/>
    <x v="0"/>
    <s v="SALE / MORE THAN 1 PARCEL"/>
    <n v="1"/>
    <x v="26"/>
    <x v="1"/>
    <x v="1"/>
    <m/>
    <n v="2780"/>
    <n v="32"/>
    <x v="1"/>
    <x v="0"/>
    <n v="3874"/>
    <m/>
    <m/>
    <m/>
    <m/>
    <s v="CHRISTIAN FRANK H"/>
    <s v="CHRISTIAN BERNADETTE G"/>
    <s v="5280 W DEPUTY DR"/>
    <s v="BEVERLY HILLS FL 34465"/>
  </r>
  <r>
    <x v="4984"/>
    <s v="17E18S010010  000G0 0050"/>
    <s v="7492"/>
    <s v="PINE RIDGE UNIT 2"/>
    <s v="0100"/>
    <s v="Single Family Residential"/>
    <s v="01"/>
    <s v="18S"/>
    <s v="17E"/>
    <s v="10 TO 20 ACRES MED"/>
    <x v="0"/>
    <n v="435899"/>
    <n v="10.01"/>
    <s v="0000"/>
    <n v="6907"/>
    <s v="W"/>
    <x v="227"/>
    <s v="PATH"/>
    <m/>
    <s v="BEVERLY HILLS"/>
    <m/>
    <s v="PINERIDGE FARMS PB 16 PG 37 LOT 5 BLK G"/>
    <n v="388008"/>
    <n v="85060"/>
    <n v="302948"/>
    <n v="388008"/>
    <n v="363008"/>
    <x v="0"/>
    <x v="1027"/>
    <n v="749000"/>
    <n v="3140"/>
    <n v="1117"/>
    <x v="0"/>
    <s v="WARRANTY DEED"/>
    <n v="1"/>
    <x v="29"/>
    <x v="1"/>
    <x v="1"/>
    <m/>
    <n v="2954"/>
    <n v="32"/>
    <x v="0"/>
    <x v="0"/>
    <n v="4562"/>
    <m/>
    <m/>
    <m/>
    <m/>
    <s v="SCHWENK MICHAEL C"/>
    <s v="BLAIN DENISE M"/>
    <s v="6700 HOME RD"/>
    <s v="DELAWARE OH 43015"/>
  </r>
  <r>
    <x v="4985"/>
    <s v="18E17S320020  01520 0070"/>
    <s v="7492"/>
    <s v="PINE RIDGE UNIT 2"/>
    <s v="0100"/>
    <s v="Single Family Residential"/>
    <s v="12"/>
    <s v="18S"/>
    <s v="17E"/>
    <s v="3.0 TO 5.0 ACRES MED"/>
    <x v="0"/>
    <n v="255408"/>
    <n v="5.86"/>
    <s v="0000"/>
    <n v="4262"/>
    <s v="N"/>
    <x v="192"/>
    <s v="AVE"/>
    <m/>
    <s v="BEVERLY HILLS"/>
    <m/>
    <s v="PINE RIDGE UNIT 2 PB 8 PG 37 "/>
    <m/>
    <m/>
    <m/>
    <m/>
    <m/>
    <x v="0"/>
    <x v="734"/>
    <n v="29000"/>
    <n v="2801"/>
    <n v="738"/>
    <x v="1"/>
    <s v="WARRANTY DEED"/>
    <n v="1"/>
    <x v="15"/>
    <x v="1"/>
    <x v="1"/>
    <m/>
    <n v="2852"/>
    <n v="32"/>
    <x v="0"/>
    <x v="0"/>
    <n v="4254"/>
    <m/>
    <m/>
    <m/>
    <m/>
    <s v="FARRIS JOHN E"/>
    <s v="PORTER MARTHA R"/>
    <s v="4262 N SACRAMENTO AVE"/>
    <s v="BEVERLY HILLS FL 34465"/>
  </r>
  <r>
    <x v="4986"/>
    <s v="18E18S030010  000G0 0030"/>
    <s v="7492"/>
    <s v="PINE RIDGE UNIT 2"/>
    <s v="5500"/>
    <s v="Timberland, Index 80-90"/>
    <s v="19"/>
    <s v="18S"/>
    <s v="18E"/>
    <s v="3.0 TO 5.0 ACRES MED"/>
    <x v="1"/>
    <n v="131788"/>
    <n v="3.03"/>
    <s v="0000"/>
    <n v="0"/>
    <s v="W"/>
    <x v="205"/>
    <s v="LN"/>
    <m/>
    <s v="BEVERLY HILLS"/>
    <m/>
    <s v="PINE RIDGE ESTATES PB 20 PG 73-78 LOT 3 BLK G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  <r>
    <x v="4987"/>
    <s v="18E18S030010  000G0 0040"/>
    <s v="7492"/>
    <s v="PINE RIDGE UNIT 2"/>
    <s v="5500"/>
    <s v="Timberland, Index 80-90"/>
    <s v="19"/>
    <s v="18S"/>
    <s v="18E"/>
    <s v="3.0 TO 5.0 ACRES MED"/>
    <x v="1"/>
    <n v="132000"/>
    <n v="3.03"/>
    <s v="0000"/>
    <n v="0"/>
    <s v="W"/>
    <x v="205"/>
    <s v="LN"/>
    <m/>
    <s v="BEVERLY HILLS"/>
    <m/>
    <s v="PINE RIDGE ESTATES PB 20 PG 73-78 LOT 4 BLK G"/>
    <m/>
    <m/>
    <m/>
    <m/>
    <m/>
    <x v="1"/>
    <x v="578"/>
    <n v="887800"/>
    <n v="2340"/>
    <n v="534"/>
    <x v="1"/>
    <s v="SALE / MORE THAN 1 PARCEL"/>
    <m/>
    <x v="6"/>
    <x v="2"/>
    <x v="2"/>
    <m/>
    <m/>
    <m/>
    <x v="2"/>
    <x v="1"/>
    <n v="0"/>
    <m/>
    <m/>
    <m/>
    <m/>
    <s v="BRENTWOOD FARMS LLC"/>
    <m/>
    <s v="2476 N ESSEX AVE"/>
    <s v="HERNANDO FL 344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3B3F63-86DC-4C6E-9FC6-27197FFD7142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1:P12" firstHeaderRow="0" firstDataRow="1" firstDataCol="0" rowPageCount="9" colPageCount="1"/>
  <pivotFields count="52">
    <pivotField name="Property" dataField="1" showAll="0">
      <items count="4989">
        <item x="86"/>
        <item x="49"/>
        <item x="0"/>
        <item x="1"/>
        <item x="50"/>
        <item x="24"/>
        <item x="87"/>
        <item x="2"/>
        <item x="75"/>
        <item x="88"/>
        <item x="12"/>
        <item x="37"/>
        <item x="38"/>
        <item x="13"/>
        <item x="76"/>
        <item x="51"/>
        <item x="89"/>
        <item x="90"/>
        <item x="91"/>
        <item x="77"/>
        <item x="78"/>
        <item x="39"/>
        <item x="52"/>
        <item x="40"/>
        <item x="53"/>
        <item x="54"/>
        <item x="92"/>
        <item x="3"/>
        <item x="55"/>
        <item x="93"/>
        <item x="25"/>
        <item x="14"/>
        <item x="15"/>
        <item x="4"/>
        <item x="26"/>
        <item x="16"/>
        <item x="5"/>
        <item x="27"/>
        <item x="6"/>
        <item x="79"/>
        <item x="41"/>
        <item x="80"/>
        <item x="94"/>
        <item x="17"/>
        <item x="28"/>
        <item x="29"/>
        <item x="42"/>
        <item x="81"/>
        <item x="69"/>
        <item x="56"/>
        <item x="82"/>
        <item x="18"/>
        <item x="57"/>
        <item x="95"/>
        <item x="19"/>
        <item x="7"/>
        <item x="58"/>
        <item x="43"/>
        <item x="20"/>
        <item x="30"/>
        <item x="8"/>
        <item x="44"/>
        <item x="31"/>
        <item x="59"/>
        <item x="60"/>
        <item x="32"/>
        <item x="21"/>
        <item x="61"/>
        <item x="62"/>
        <item x="70"/>
        <item x="96"/>
        <item x="33"/>
        <item x="63"/>
        <item x="34"/>
        <item x="83"/>
        <item x="45"/>
        <item x="22"/>
        <item x="23"/>
        <item x="64"/>
        <item x="46"/>
        <item x="65"/>
        <item x="71"/>
        <item x="66"/>
        <item x="72"/>
        <item x="47"/>
        <item x="9"/>
        <item x="84"/>
        <item x="73"/>
        <item x="10"/>
        <item x="67"/>
        <item x="11"/>
        <item x="35"/>
        <item x="48"/>
        <item x="97"/>
        <item x="98"/>
        <item x="74"/>
        <item x="36"/>
        <item x="85"/>
        <item x="68"/>
        <item x="99"/>
        <item x="100"/>
        <item x="168"/>
        <item x="112"/>
        <item x="145"/>
        <item x="182"/>
        <item x="183"/>
        <item x="101"/>
        <item x="113"/>
        <item x="114"/>
        <item x="102"/>
        <item x="146"/>
        <item x="115"/>
        <item x="147"/>
        <item x="130"/>
        <item x="131"/>
        <item x="132"/>
        <item x="184"/>
        <item x="116"/>
        <item x="185"/>
        <item x="169"/>
        <item x="103"/>
        <item x="133"/>
        <item x="134"/>
        <item x="186"/>
        <item x="187"/>
        <item x="154"/>
        <item x="120"/>
        <item x="155"/>
        <item x="188"/>
        <item x="189"/>
        <item x="135"/>
        <item x="190"/>
        <item x="156"/>
        <item x="157"/>
        <item x="170"/>
        <item x="191"/>
        <item x="158"/>
        <item x="192"/>
        <item x="104"/>
        <item x="136"/>
        <item x="137"/>
        <item x="105"/>
        <item x="121"/>
        <item x="122"/>
        <item x="148"/>
        <item x="138"/>
        <item x="149"/>
        <item x="171"/>
        <item x="123"/>
        <item x="106"/>
        <item x="139"/>
        <item x="172"/>
        <item x="124"/>
        <item x="117"/>
        <item x="125"/>
        <item x="159"/>
        <item x="173"/>
        <item x="174"/>
        <item x="160"/>
        <item x="126"/>
        <item x="107"/>
        <item x="175"/>
        <item x="150"/>
        <item x="176"/>
        <item x="151"/>
        <item x="177"/>
        <item x="193"/>
        <item x="140"/>
        <item x="127"/>
        <item x="161"/>
        <item x="194"/>
        <item x="108"/>
        <item x="118"/>
        <item x="141"/>
        <item x="178"/>
        <item x="109"/>
        <item x="179"/>
        <item x="110"/>
        <item x="195"/>
        <item x="196"/>
        <item x="4286"/>
        <item x="4259"/>
        <item x="4296"/>
        <item x="4212"/>
        <item x="4227"/>
        <item x="4241"/>
        <item x="4279"/>
        <item x="4287"/>
        <item x="4242"/>
        <item x="4297"/>
        <item x="4243"/>
        <item x="4288"/>
        <item x="4244"/>
        <item x="4213"/>
        <item x="4260"/>
        <item x="4298"/>
        <item x="4299"/>
        <item x="4300"/>
        <item x="4228"/>
        <item x="4229"/>
        <item x="4272"/>
        <item x="4261"/>
        <item x="4245"/>
        <item x="4230"/>
        <item x="4214"/>
        <item x="4262"/>
        <item x="4215"/>
        <item x="4263"/>
        <item x="4246"/>
        <item x="4231"/>
        <item x="4264"/>
        <item x="4301"/>
        <item x="4247"/>
        <item x="4216"/>
        <item x="4265"/>
        <item x="1753"/>
        <item x="1754"/>
        <item x="1792"/>
        <item x="1768"/>
        <item x="1810"/>
        <item x="1776"/>
        <item x="1811"/>
        <item x="1812"/>
        <item x="1793"/>
        <item x="1813"/>
        <item x="1743"/>
        <item x="1726"/>
        <item x="1814"/>
        <item x="1815"/>
        <item x="1744"/>
        <item x="1782"/>
        <item x="1727"/>
        <item x="1783"/>
        <item x="1755"/>
        <item x="1728"/>
        <item x="1794"/>
        <item x="1729"/>
        <item x="1795"/>
        <item x="1730"/>
        <item x="1816"/>
        <item x="1731"/>
        <item x="1769"/>
        <item x="1732"/>
        <item x="1784"/>
        <item x="1733"/>
        <item x="1817"/>
        <item x="1785"/>
        <item x="1796"/>
        <item x="1797"/>
        <item x="1798"/>
        <item x="1777"/>
        <item x="1734"/>
        <item x="1745"/>
        <item x="1818"/>
        <item x="1819"/>
        <item x="1799"/>
        <item x="1820"/>
        <item x="1800"/>
        <item x="1821"/>
        <item x="1746"/>
        <item x="1770"/>
        <item x="1822"/>
        <item x="1778"/>
        <item x="1735"/>
        <item x="1801"/>
        <item x="1756"/>
        <item x="1802"/>
        <item x="1803"/>
        <item x="1757"/>
        <item x="1736"/>
        <item x="1786"/>
        <item x="1787"/>
        <item x="1747"/>
        <item x="1804"/>
        <item x="1823"/>
        <item x="1788"/>
        <item x="1824"/>
        <item x="1758"/>
        <item x="1737"/>
        <item x="1759"/>
        <item x="1738"/>
        <item x="1760"/>
        <item x="1739"/>
        <item x="1779"/>
        <item x="1761"/>
        <item x="1762"/>
        <item x="1805"/>
        <item x="1771"/>
        <item x="1763"/>
        <item x="1748"/>
        <item x="1772"/>
        <item x="1749"/>
        <item x="1773"/>
        <item x="1740"/>
        <item x="1774"/>
        <item x="1775"/>
        <item x="1789"/>
        <item x="1750"/>
        <item x="1806"/>
        <item x="1764"/>
        <item x="1807"/>
        <item x="1765"/>
        <item x="1780"/>
        <item x="1751"/>
        <item x="1766"/>
        <item x="1752"/>
        <item x="1741"/>
        <item x="1790"/>
        <item x="1791"/>
        <item x="1808"/>
        <item x="1825"/>
        <item x="1809"/>
        <item x="1767"/>
        <item x="1742"/>
        <item x="1781"/>
        <item x="1826"/>
        <item x="1898"/>
        <item x="1858"/>
        <item x="1886"/>
        <item x="1887"/>
        <item x="1827"/>
        <item x="1845"/>
        <item x="1875"/>
        <item x="1866"/>
        <item x="1846"/>
        <item x="1876"/>
        <item x="1910"/>
        <item x="1828"/>
        <item x="1829"/>
        <item x="1877"/>
        <item x="1899"/>
        <item x="1867"/>
        <item x="1868"/>
        <item x="1900"/>
        <item x="1878"/>
        <item x="1830"/>
        <item x="1859"/>
        <item x="1831"/>
        <item x="1911"/>
        <item x="1847"/>
        <item x="1848"/>
        <item x="1888"/>
        <item x="1849"/>
        <item x="1850"/>
        <item x="1912"/>
        <item x="1851"/>
        <item x="1852"/>
        <item x="1860"/>
        <item x="1879"/>
        <item x="1901"/>
        <item x="1861"/>
        <item x="1902"/>
        <item x="1869"/>
        <item x="1853"/>
        <item x="1903"/>
        <item x="1862"/>
        <item x="1913"/>
        <item x="1832"/>
        <item x="1889"/>
        <item x="1880"/>
        <item x="1870"/>
        <item x="1890"/>
        <item x="1904"/>
        <item x="1914"/>
        <item x="1863"/>
        <item x="1854"/>
        <item x="1915"/>
        <item x="1855"/>
        <item x="1916"/>
        <item x="1917"/>
        <item x="1833"/>
        <item x="1834"/>
        <item x="1871"/>
        <item x="1881"/>
        <item x="1872"/>
        <item x="1835"/>
        <item x="1882"/>
        <item x="1918"/>
        <item x="1836"/>
        <item x="1919"/>
        <item x="1905"/>
        <item x="1906"/>
        <item x="1920"/>
        <item x="1891"/>
        <item x="1856"/>
        <item x="1883"/>
        <item x="1864"/>
        <item x="1907"/>
        <item x="1865"/>
        <item x="1837"/>
        <item x="1921"/>
        <item x="1838"/>
        <item x="1892"/>
        <item x="1922"/>
        <item x="1839"/>
        <item x="1873"/>
        <item x="1874"/>
        <item x="1893"/>
        <item x="1923"/>
        <item x="1908"/>
        <item x="1894"/>
        <item x="1895"/>
        <item x="1924"/>
        <item x="1840"/>
        <item x="1896"/>
        <item x="142"/>
        <item x="4266"/>
        <item x="1841"/>
        <item x="152"/>
        <item x="162"/>
        <item x="153"/>
        <item x="1909"/>
        <item x="1884"/>
        <item x="1925"/>
        <item x="1897"/>
        <item x="163"/>
        <item x="143"/>
        <item x="197"/>
        <item x="164"/>
        <item x="4289"/>
        <item x="4232"/>
        <item x="4267"/>
        <item x="4280"/>
        <item x="4302"/>
        <item x="1842"/>
        <item x="1843"/>
        <item x="1885"/>
        <item x="1844"/>
        <item x="1857"/>
        <item x="1926"/>
        <item x="1950"/>
        <item x="1951"/>
        <item x="2014"/>
        <item x="1967"/>
        <item x="2015"/>
        <item x="1952"/>
        <item x="2016"/>
        <item x="1968"/>
        <item x="2004"/>
        <item x="198"/>
        <item x="128"/>
        <item x="144"/>
        <item x="180"/>
        <item x="165"/>
        <item x="181"/>
        <item x="199"/>
        <item x="166"/>
        <item x="111"/>
        <item x="4217"/>
        <item x="4233"/>
        <item x="4303"/>
        <item x="4290"/>
        <item x="4218"/>
        <item x="4304"/>
        <item x="4219"/>
        <item x="4291"/>
        <item x="4305"/>
        <item x="4248"/>
        <item x="4306"/>
        <item x="1979"/>
        <item x="1980"/>
        <item x="1981"/>
        <item x="1953"/>
        <item x="2017"/>
        <item x="1927"/>
        <item x="1937"/>
        <item x="1982"/>
        <item x="1928"/>
        <item x="1993"/>
        <item x="1954"/>
        <item x="129"/>
        <item x="119"/>
        <item x="167"/>
        <item x="264"/>
        <item x="215"/>
        <item x="231"/>
        <item x="216"/>
        <item x="200"/>
        <item x="290"/>
        <item x="254"/>
        <item x="245"/>
        <item x="246"/>
        <item x="265"/>
        <item x="255"/>
        <item x="217"/>
        <item x="266"/>
        <item x="291"/>
        <item x="256"/>
        <item x="218"/>
        <item x="201"/>
        <item x="232"/>
        <item x="4273"/>
        <item x="4268"/>
        <item x="4292"/>
        <item x="4307"/>
        <item x="4249"/>
        <item x="4293"/>
        <item x="4234"/>
        <item x="4235"/>
        <item x="1938"/>
        <item x="1969"/>
        <item x="1955"/>
        <item x="2005"/>
        <item x="1939"/>
        <item x="1940"/>
        <item x="1983"/>
        <item x="1994"/>
        <item x="2006"/>
        <item x="2018"/>
        <item x="2007"/>
        <item x="2008"/>
        <item x="2019"/>
        <item x="1941"/>
        <item x="1984"/>
        <item x="1929"/>
        <item x="1995"/>
        <item x="292"/>
        <item x="257"/>
        <item x="267"/>
        <item x="219"/>
        <item x="202"/>
        <item x="247"/>
        <item x="233"/>
        <item x="273"/>
        <item x="274"/>
        <item x="220"/>
        <item x="258"/>
        <item x="221"/>
        <item x="234"/>
        <item x="235"/>
        <item x="248"/>
        <item x="275"/>
        <item x="236"/>
        <item x="276"/>
        <item x="249"/>
        <item x="222"/>
        <item x="223"/>
        <item x="237"/>
        <item x="277"/>
        <item x="268"/>
        <item x="259"/>
        <item x="260"/>
        <item x="203"/>
        <item x="250"/>
        <item x="293"/>
        <item x="294"/>
        <item x="224"/>
        <item x="278"/>
        <item x="238"/>
        <item x="251"/>
        <item x="239"/>
        <item x="279"/>
        <item x="240"/>
        <item x="280"/>
        <item x="281"/>
        <item x="282"/>
        <item x="283"/>
        <item x="284"/>
        <item x="269"/>
        <item x="295"/>
        <item x="252"/>
        <item x="296"/>
        <item x="204"/>
        <item x="205"/>
        <item x="206"/>
        <item x="207"/>
        <item x="297"/>
        <item x="208"/>
        <item x="209"/>
        <item x="210"/>
        <item x="225"/>
        <item x="226"/>
        <item x="285"/>
        <item x="211"/>
        <item x="298"/>
        <item x="270"/>
        <item x="227"/>
        <item x="241"/>
        <item x="242"/>
        <item x="228"/>
        <item x="253"/>
        <item x="261"/>
        <item x="299"/>
        <item x="212"/>
        <item x="262"/>
        <item x="286"/>
        <item x="243"/>
        <item x="244"/>
        <item x="229"/>
        <item x="287"/>
        <item x="230"/>
        <item x="288"/>
        <item x="271"/>
        <item x="289"/>
        <item x="213"/>
        <item x="214"/>
        <item x="272"/>
        <item x="263"/>
        <item x="361"/>
        <item x="389"/>
        <item x="380"/>
        <item x="348"/>
        <item x="325"/>
        <item x="349"/>
        <item x="300"/>
        <item x="326"/>
        <item x="311"/>
        <item x="342"/>
        <item x="343"/>
        <item x="390"/>
        <item x="391"/>
        <item x="344"/>
        <item x="392"/>
        <item x="381"/>
        <item x="327"/>
        <item x="362"/>
        <item x="350"/>
        <item x="393"/>
        <item x="328"/>
        <item x="382"/>
        <item x="363"/>
        <item x="351"/>
        <item x="345"/>
        <item x="364"/>
        <item x="301"/>
        <item x="329"/>
        <item x="365"/>
        <item x="366"/>
        <item x="330"/>
        <item x="331"/>
        <item x="332"/>
        <item x="302"/>
        <item x="333"/>
        <item x="394"/>
        <item x="312"/>
        <item x="303"/>
        <item x="367"/>
        <item x="304"/>
        <item x="334"/>
        <item x="346"/>
        <item x="383"/>
        <item x="352"/>
        <item x="368"/>
        <item x="353"/>
        <item x="313"/>
        <item x="369"/>
        <item x="384"/>
        <item x="370"/>
        <item x="305"/>
        <item x="335"/>
        <item x="371"/>
        <item x="372"/>
        <item x="336"/>
        <item x="314"/>
        <item x="395"/>
        <item x="373"/>
        <item x="396"/>
        <item x="315"/>
        <item x="337"/>
        <item x="354"/>
        <item x="355"/>
        <item x="385"/>
        <item x="397"/>
        <item x="316"/>
        <item x="306"/>
        <item x="317"/>
        <item x="356"/>
        <item x="318"/>
        <item x="338"/>
        <item x="386"/>
        <item x="319"/>
        <item x="374"/>
        <item x="375"/>
        <item x="357"/>
        <item x="347"/>
        <item x="376"/>
        <item x="358"/>
        <item x="359"/>
        <item x="339"/>
        <item x="307"/>
        <item x="308"/>
        <item x="377"/>
        <item x="320"/>
        <item x="387"/>
        <item x="340"/>
        <item x="309"/>
        <item x="388"/>
        <item x="398"/>
        <item x="321"/>
        <item x="322"/>
        <item x="323"/>
        <item x="324"/>
        <item x="399"/>
        <item x="341"/>
        <item x="360"/>
        <item x="378"/>
        <item x="310"/>
        <item x="379"/>
        <item x="486"/>
        <item x="440"/>
        <item x="487"/>
        <item x="430"/>
        <item x="441"/>
        <item x="400"/>
        <item x="415"/>
        <item x="431"/>
        <item x="488"/>
        <item x="442"/>
        <item x="475"/>
        <item x="453"/>
        <item x="443"/>
        <item x="476"/>
        <item x="489"/>
        <item x="477"/>
        <item x="490"/>
        <item x="454"/>
        <item x="416"/>
        <item x="455"/>
        <item x="491"/>
        <item x="401"/>
        <item x="456"/>
        <item x="492"/>
        <item x="457"/>
        <item x="478"/>
        <item x="417"/>
        <item x="402"/>
        <item x="461"/>
        <item x="432"/>
        <item x="458"/>
        <item x="462"/>
        <item x="479"/>
        <item x="480"/>
        <item x="444"/>
        <item x="403"/>
        <item x="418"/>
        <item x="463"/>
        <item x="493"/>
        <item x="464"/>
        <item x="433"/>
        <item x="459"/>
        <item x="465"/>
        <item x="419"/>
        <item x="420"/>
        <item x="466"/>
        <item x="434"/>
        <item x="481"/>
        <item x="460"/>
        <item x="435"/>
        <item x="404"/>
        <item x="482"/>
        <item x="405"/>
        <item x="421"/>
        <item x="406"/>
        <item x="436"/>
        <item x="422"/>
        <item x="407"/>
        <item x="467"/>
        <item x="408"/>
        <item x="494"/>
        <item x="483"/>
        <item x="437"/>
        <item x="468"/>
        <item x="445"/>
        <item x="409"/>
        <item x="469"/>
        <item x="495"/>
        <item x="423"/>
        <item x="470"/>
        <item x="496"/>
        <item x="410"/>
        <item x="471"/>
        <item x="484"/>
        <item x="497"/>
        <item x="498"/>
        <item x="472"/>
        <item x="446"/>
        <item x="424"/>
        <item x="425"/>
        <item x="447"/>
        <item x="426"/>
        <item x="499"/>
        <item x="448"/>
        <item x="438"/>
        <item x="449"/>
        <item x="439"/>
        <item x="450"/>
        <item x="451"/>
        <item x="427"/>
        <item x="411"/>
        <item x="428"/>
        <item x="485"/>
        <item x="412"/>
        <item x="473"/>
        <item x="413"/>
        <item x="429"/>
        <item x="474"/>
        <item x="414"/>
        <item x="452"/>
        <item x="512"/>
        <item x="500"/>
        <item x="560"/>
        <item x="561"/>
        <item x="501"/>
        <item x="548"/>
        <item x="588"/>
        <item x="578"/>
        <item x="521"/>
        <item x="562"/>
        <item x="549"/>
        <item x="502"/>
        <item x="503"/>
        <item x="550"/>
        <item x="563"/>
        <item x="513"/>
        <item x="589"/>
        <item x="522"/>
        <item x="551"/>
        <item x="564"/>
        <item x="523"/>
        <item x="565"/>
        <item x="524"/>
        <item x="552"/>
        <item x="590"/>
        <item x="579"/>
        <item x="537"/>
        <item x="566"/>
        <item x="538"/>
        <item x="504"/>
        <item x="591"/>
        <item x="505"/>
        <item x="514"/>
        <item x="567"/>
        <item x="592"/>
        <item x="593"/>
        <item x="580"/>
        <item x="525"/>
        <item x="506"/>
        <item x="539"/>
        <item x="568"/>
        <item x="581"/>
        <item x="515"/>
        <item x="526"/>
        <item x="527"/>
        <item x="582"/>
        <item x="553"/>
        <item x="528"/>
        <item x="569"/>
        <item x="529"/>
        <item x="516"/>
        <item x="570"/>
        <item x="517"/>
        <item x="518"/>
        <item x="519"/>
        <item x="571"/>
        <item x="540"/>
        <item x="530"/>
        <item x="541"/>
        <item x="572"/>
        <item x="583"/>
        <item x="573"/>
        <item x="520"/>
        <item x="542"/>
        <item x="507"/>
        <item x="543"/>
        <item x="594"/>
        <item x="531"/>
        <item x="544"/>
        <item x="545"/>
        <item x="584"/>
        <item x="595"/>
        <item x="508"/>
        <item x="554"/>
        <item x="596"/>
        <item x="574"/>
        <item x="597"/>
        <item x="546"/>
        <item x="509"/>
        <item x="532"/>
        <item x="510"/>
        <item x="547"/>
        <item x="555"/>
        <item x="556"/>
        <item x="557"/>
        <item x="598"/>
        <item x="533"/>
        <item x="534"/>
        <item x="535"/>
        <item x="536"/>
        <item x="558"/>
        <item x="575"/>
        <item x="599"/>
        <item x="576"/>
        <item x="511"/>
        <item x="585"/>
        <item x="586"/>
        <item x="577"/>
        <item x="559"/>
        <item x="587"/>
        <item x="665"/>
        <item x="676"/>
        <item x="600"/>
        <item x="650"/>
        <item x="618"/>
        <item x="601"/>
        <item x="602"/>
        <item x="629"/>
        <item x="651"/>
        <item x="666"/>
        <item x="677"/>
        <item x="667"/>
        <item x="652"/>
        <item x="603"/>
        <item x="668"/>
        <item x="669"/>
        <item x="678"/>
        <item x="604"/>
        <item x="619"/>
        <item x="630"/>
        <item x="679"/>
        <item x="670"/>
        <item x="605"/>
        <item x="680"/>
        <item x="681"/>
        <item x="682"/>
        <item x="631"/>
        <item x="653"/>
        <item x="654"/>
        <item x="655"/>
        <item x="656"/>
        <item x="641"/>
        <item x="642"/>
        <item x="643"/>
        <item x="683"/>
        <item x="620"/>
        <item x="606"/>
        <item x="607"/>
        <item x="684"/>
        <item x="671"/>
        <item x="685"/>
        <item x="608"/>
        <item x="609"/>
        <item x="672"/>
        <item x="610"/>
        <item x="657"/>
        <item x="673"/>
        <item x="644"/>
        <item x="632"/>
        <item x="611"/>
        <item x="621"/>
        <item x="693"/>
        <item x="686"/>
        <item x="674"/>
        <item x="694"/>
        <item x="645"/>
        <item x="646"/>
        <item x="687"/>
        <item x="658"/>
        <item x="622"/>
        <item x="688"/>
        <item x="659"/>
        <item x="633"/>
        <item x="689"/>
        <item x="695"/>
        <item x="612"/>
        <item x="660"/>
        <item x="661"/>
        <item x="634"/>
        <item x="623"/>
        <item x="696"/>
        <item x="613"/>
        <item x="624"/>
        <item x="690"/>
        <item x="697"/>
        <item x="614"/>
        <item x="615"/>
        <item x="662"/>
        <item x="625"/>
        <item x="626"/>
        <item x="635"/>
        <item x="675"/>
        <item x="698"/>
        <item x="663"/>
        <item x="664"/>
        <item x="699"/>
        <item x="616"/>
        <item x="636"/>
        <item x="637"/>
        <item x="638"/>
        <item x="639"/>
        <item x="647"/>
        <item x="627"/>
        <item x="691"/>
        <item x="640"/>
        <item x="648"/>
        <item x="649"/>
        <item x="628"/>
        <item x="617"/>
        <item x="692"/>
        <item x="700"/>
        <item x="738"/>
        <item x="725"/>
        <item x="726"/>
        <item x="727"/>
        <item x="760"/>
        <item x="701"/>
        <item x="746"/>
        <item x="702"/>
        <item x="703"/>
        <item x="761"/>
        <item x="787"/>
        <item x="788"/>
        <item x="747"/>
        <item x="778"/>
        <item x="762"/>
        <item x="763"/>
        <item x="748"/>
        <item x="779"/>
        <item x="704"/>
        <item x="739"/>
        <item x="740"/>
        <item x="741"/>
        <item x="749"/>
        <item x="705"/>
        <item x="706"/>
        <item x="789"/>
        <item x="707"/>
        <item x="764"/>
        <item x="728"/>
        <item x="790"/>
        <item x="750"/>
        <item x="717"/>
        <item x="708"/>
        <item x="765"/>
        <item x="718"/>
        <item x="780"/>
        <item x="729"/>
        <item x="751"/>
        <item x="791"/>
        <item x="752"/>
        <item x="781"/>
        <item x="792"/>
        <item x="766"/>
        <item x="793"/>
        <item x="719"/>
        <item x="742"/>
        <item x="720"/>
        <item x="709"/>
        <item x="710"/>
        <item x="743"/>
        <item x="730"/>
        <item x="711"/>
        <item x="767"/>
        <item x="768"/>
        <item x="794"/>
        <item x="731"/>
        <item x="782"/>
        <item x="769"/>
        <item x="795"/>
        <item x="753"/>
        <item x="754"/>
        <item x="732"/>
        <item x="755"/>
        <item x="744"/>
        <item x="770"/>
        <item x="733"/>
        <item x="734"/>
        <item x="712"/>
        <item x="756"/>
        <item x="735"/>
        <item x="736"/>
        <item x="721"/>
        <item x="771"/>
        <item x="757"/>
        <item x="772"/>
        <item x="713"/>
        <item x="796"/>
        <item x="797"/>
        <item x="783"/>
        <item x="773"/>
        <item x="722"/>
        <item x="774"/>
        <item x="784"/>
        <item x="775"/>
        <item x="723"/>
        <item x="776"/>
        <item x="777"/>
        <item x="737"/>
        <item x="785"/>
        <item x="786"/>
        <item x="758"/>
        <item x="724"/>
        <item x="798"/>
        <item x="745"/>
        <item x="714"/>
        <item x="715"/>
        <item x="799"/>
        <item x="716"/>
        <item x="759"/>
        <item x="800"/>
        <item x="877"/>
        <item x="813"/>
        <item x="851"/>
        <item x="878"/>
        <item x="852"/>
        <item x="860"/>
        <item x="814"/>
        <item x="815"/>
        <item x="840"/>
        <item x="861"/>
        <item x="879"/>
        <item x="862"/>
        <item x="853"/>
        <item x="894"/>
        <item x="880"/>
        <item x="828"/>
        <item x="801"/>
        <item x="895"/>
        <item x="829"/>
        <item x="816"/>
        <item x="881"/>
        <item x="841"/>
        <item x="817"/>
        <item x="818"/>
        <item x="842"/>
        <item x="863"/>
        <item x="802"/>
        <item x="830"/>
        <item x="864"/>
        <item x="882"/>
        <item x="843"/>
        <item x="819"/>
        <item x="854"/>
        <item x="865"/>
        <item x="866"/>
        <item x="803"/>
        <item x="867"/>
        <item x="831"/>
        <item x="804"/>
        <item x="855"/>
        <item x="883"/>
        <item x="844"/>
        <item x="845"/>
        <item x="805"/>
        <item x="884"/>
        <item x="846"/>
        <item x="856"/>
        <item x="832"/>
        <item x="820"/>
        <item x="857"/>
        <item x="896"/>
        <item x="868"/>
        <item x="847"/>
        <item x="848"/>
        <item x="821"/>
        <item x="822"/>
        <item x="806"/>
        <item x="869"/>
        <item x="823"/>
        <item x="858"/>
        <item x="807"/>
        <item x="870"/>
        <item x="833"/>
        <item x="885"/>
        <item x="834"/>
        <item x="886"/>
        <item x="887"/>
        <item x="871"/>
        <item x="849"/>
        <item x="888"/>
        <item x="824"/>
        <item x="808"/>
        <item x="897"/>
        <item x="835"/>
        <item x="825"/>
        <item x="809"/>
        <item x="850"/>
        <item x="889"/>
        <item x="836"/>
        <item x="890"/>
        <item x="891"/>
        <item x="810"/>
        <item x="811"/>
        <item x="872"/>
        <item x="873"/>
        <item x="859"/>
        <item x="874"/>
        <item x="837"/>
        <item x="838"/>
        <item x="892"/>
        <item x="826"/>
        <item x="893"/>
        <item x="827"/>
        <item x="875"/>
        <item x="898"/>
        <item x="899"/>
        <item x="876"/>
        <item x="839"/>
        <item x="812"/>
        <item x="949"/>
        <item x="984"/>
        <item x="932"/>
        <item x="965"/>
        <item x="900"/>
        <item x="916"/>
        <item x="901"/>
        <item x="950"/>
        <item x="933"/>
        <item x="958"/>
        <item x="902"/>
        <item x="903"/>
        <item x="917"/>
        <item x="904"/>
        <item x="985"/>
        <item x="918"/>
        <item x="986"/>
        <item x="934"/>
        <item x="959"/>
        <item x="935"/>
        <item x="960"/>
        <item x="919"/>
        <item x="987"/>
        <item x="988"/>
        <item x="973"/>
        <item x="905"/>
        <item x="951"/>
        <item x="936"/>
        <item x="989"/>
        <item x="952"/>
        <item x="961"/>
        <item x="937"/>
        <item x="938"/>
        <item x="939"/>
        <item x="906"/>
        <item x="990"/>
        <item x="920"/>
        <item x="991"/>
        <item x="907"/>
        <item x="966"/>
        <item x="940"/>
        <item x="921"/>
        <item x="962"/>
        <item x="974"/>
        <item x="975"/>
        <item x="967"/>
        <item x="941"/>
        <item x="963"/>
        <item x="908"/>
        <item x="909"/>
        <item x="968"/>
        <item x="942"/>
        <item x="992"/>
        <item x="976"/>
        <item x="993"/>
        <item x="910"/>
        <item x="977"/>
        <item x="922"/>
        <item x="943"/>
        <item x="978"/>
        <item x="953"/>
        <item x="994"/>
        <item x="944"/>
        <item x="923"/>
        <item x="911"/>
        <item x="945"/>
        <item x="979"/>
        <item x="969"/>
        <item x="954"/>
        <item x="980"/>
        <item x="995"/>
        <item x="912"/>
        <item x="924"/>
        <item x="981"/>
        <item x="925"/>
        <item x="946"/>
        <item x="970"/>
        <item x="996"/>
        <item x="926"/>
        <item x="927"/>
        <item x="982"/>
        <item x="971"/>
        <item x="928"/>
        <item x="983"/>
        <item x="929"/>
        <item x="997"/>
        <item x="947"/>
        <item x="913"/>
        <item x="930"/>
        <item x="914"/>
        <item x="964"/>
        <item x="915"/>
        <item x="955"/>
        <item x="948"/>
        <item x="956"/>
        <item x="998"/>
        <item x="999"/>
        <item x="931"/>
        <item x="972"/>
        <item x="957"/>
        <item x="1024"/>
        <item x="1011"/>
        <item x="1056"/>
        <item x="1000"/>
        <item x="1001"/>
        <item x="1075"/>
        <item x="1088"/>
        <item x="1057"/>
        <item x="1058"/>
        <item x="1035"/>
        <item x="1002"/>
        <item x="1046"/>
        <item x="1059"/>
        <item x="1076"/>
        <item x="1012"/>
        <item x="1089"/>
        <item x="1013"/>
        <item x="1014"/>
        <item x="1060"/>
        <item x="1061"/>
        <item x="1062"/>
        <item x="1047"/>
        <item x="1063"/>
        <item x="1048"/>
        <item x="1090"/>
        <item x="1077"/>
        <item x="1091"/>
        <item x="1025"/>
        <item x="1015"/>
        <item x="1049"/>
        <item x="1026"/>
        <item x="1027"/>
        <item x="1016"/>
        <item x="1017"/>
        <item x="1018"/>
        <item x="1078"/>
        <item x="1019"/>
        <item x="1092"/>
        <item x="1003"/>
        <item x="1004"/>
        <item x="1093"/>
        <item x="1036"/>
        <item x="1064"/>
        <item x="1028"/>
        <item x="1005"/>
        <item x="1050"/>
        <item x="1094"/>
        <item x="1020"/>
        <item x="1037"/>
        <item x="1029"/>
        <item x="1095"/>
        <item x="1079"/>
        <item x="1021"/>
        <item x="1030"/>
        <item x="1065"/>
        <item x="1038"/>
        <item x="1080"/>
        <item x="1051"/>
        <item x="1039"/>
        <item x="1081"/>
        <item x="1096"/>
        <item x="1006"/>
        <item x="1007"/>
        <item x="1008"/>
        <item x="1052"/>
        <item x="1066"/>
        <item x="1067"/>
        <item x="1068"/>
        <item x="1031"/>
        <item x="1069"/>
        <item x="1022"/>
        <item x="1070"/>
        <item x="1032"/>
        <item x="1082"/>
        <item x="1083"/>
        <item x="1071"/>
        <item x="1072"/>
        <item x="1040"/>
        <item x="1041"/>
        <item x="1073"/>
        <item x="1097"/>
        <item x="1033"/>
        <item x="1084"/>
        <item x="1053"/>
        <item x="1042"/>
        <item x="1054"/>
        <item x="1098"/>
        <item x="1009"/>
        <item x="1043"/>
        <item x="1085"/>
        <item x="1055"/>
        <item x="1010"/>
        <item x="1086"/>
        <item x="1034"/>
        <item x="1074"/>
        <item x="1044"/>
        <item x="1023"/>
        <item x="1087"/>
        <item x="1045"/>
        <item x="1099"/>
        <item x="1126"/>
        <item x="1139"/>
        <item x="1173"/>
        <item x="1174"/>
        <item x="1140"/>
        <item x="1141"/>
        <item x="1142"/>
        <item x="1175"/>
        <item x="1176"/>
        <item x="1161"/>
        <item x="1100"/>
        <item x="1101"/>
        <item x="1127"/>
        <item x="1102"/>
        <item x="1113"/>
        <item x="1177"/>
        <item x="1128"/>
        <item x="1143"/>
        <item x="1189"/>
        <item x="1178"/>
        <item x="1179"/>
        <item x="1144"/>
        <item x="1162"/>
        <item x="1154"/>
        <item x="1190"/>
        <item x="1155"/>
        <item x="1129"/>
        <item x="1156"/>
        <item x="1157"/>
        <item x="1180"/>
        <item x="1114"/>
        <item x="1145"/>
        <item x="1163"/>
        <item x="1158"/>
        <item x="1146"/>
        <item x="1181"/>
        <item x="1164"/>
        <item x="1182"/>
        <item x="1115"/>
        <item x="1103"/>
        <item x="1130"/>
        <item x="1131"/>
        <item x="1191"/>
        <item x="1192"/>
        <item x="1116"/>
        <item x="1147"/>
        <item x="1183"/>
        <item x="1117"/>
        <item x="1104"/>
        <item x="1148"/>
        <item x="1193"/>
        <item x="1194"/>
        <item x="1149"/>
        <item x="1132"/>
        <item x="1165"/>
        <item x="1195"/>
        <item x="1118"/>
        <item x="1150"/>
        <item x="1166"/>
        <item x="1184"/>
        <item x="1105"/>
        <item x="1133"/>
        <item x="1167"/>
        <item x="1151"/>
        <item x="1196"/>
        <item x="1106"/>
        <item x="1119"/>
        <item x="1152"/>
        <item x="1153"/>
        <item x="1107"/>
        <item x="1134"/>
        <item x="1120"/>
        <item x="1121"/>
        <item x="1185"/>
        <item x="1108"/>
        <item x="1122"/>
        <item x="1168"/>
        <item x="1135"/>
        <item x="1136"/>
        <item x="1197"/>
        <item x="1186"/>
        <item x="1169"/>
        <item x="1187"/>
        <item x="1159"/>
        <item x="1198"/>
        <item x="1170"/>
        <item x="1137"/>
        <item x="1171"/>
        <item x="1109"/>
        <item x="1110"/>
        <item x="1160"/>
        <item x="1111"/>
        <item x="1199"/>
        <item x="1123"/>
        <item x="1172"/>
        <item x="1188"/>
        <item x="1124"/>
        <item x="1125"/>
        <item x="1112"/>
        <item x="1138"/>
        <item x="1269"/>
        <item x="1200"/>
        <item x="1201"/>
        <item x="1202"/>
        <item x="1270"/>
        <item x="1203"/>
        <item x="1244"/>
        <item x="1288"/>
        <item x="1256"/>
        <item x="1271"/>
        <item x="1204"/>
        <item x="1257"/>
        <item x="1280"/>
        <item x="1289"/>
        <item x="1258"/>
        <item x="1245"/>
        <item x="1281"/>
        <item x="1246"/>
        <item x="1231"/>
        <item x="1290"/>
        <item x="1247"/>
        <item x="1291"/>
        <item x="1205"/>
        <item x="1232"/>
        <item x="1282"/>
        <item x="1218"/>
        <item x="1233"/>
        <item x="1259"/>
        <item x="1206"/>
        <item x="1260"/>
        <item x="1219"/>
        <item x="1220"/>
        <item x="1248"/>
        <item x="1207"/>
        <item x="1234"/>
        <item x="1261"/>
        <item x="1208"/>
        <item x="1235"/>
        <item x="1249"/>
        <item x="1292"/>
        <item x="1209"/>
        <item x="1272"/>
        <item x="1236"/>
        <item x="1262"/>
        <item x="1293"/>
        <item x="1237"/>
        <item x="1273"/>
        <item x="1238"/>
        <item x="1210"/>
        <item x="1263"/>
        <item x="1221"/>
        <item x="1283"/>
        <item x="1250"/>
        <item x="1239"/>
        <item x="1264"/>
        <item x="1222"/>
        <item x="1211"/>
        <item x="1223"/>
        <item x="1294"/>
        <item x="1295"/>
        <item x="1212"/>
        <item x="1265"/>
        <item x="1266"/>
        <item x="1274"/>
        <item x="1275"/>
        <item x="1224"/>
        <item x="1225"/>
        <item x="1213"/>
        <item x="1296"/>
        <item x="1226"/>
        <item x="1267"/>
        <item x="1240"/>
        <item x="1276"/>
        <item x="1268"/>
        <item x="1297"/>
        <item x="1251"/>
        <item x="1227"/>
        <item x="1214"/>
        <item x="1228"/>
        <item x="1284"/>
        <item x="1215"/>
        <item x="1285"/>
        <item x="1252"/>
        <item x="1277"/>
        <item x="1298"/>
        <item x="1229"/>
        <item x="1253"/>
        <item x="1254"/>
        <item x="1216"/>
        <item x="1255"/>
        <item x="1278"/>
        <item x="1217"/>
        <item x="1286"/>
        <item x="1241"/>
        <item x="1242"/>
        <item x="1287"/>
        <item x="1243"/>
        <item x="1279"/>
        <item x="1230"/>
        <item x="1299"/>
        <item x="1381"/>
        <item x="1382"/>
        <item x="1358"/>
        <item x="1323"/>
        <item x="1300"/>
        <item x="1331"/>
        <item x="1313"/>
        <item x="1332"/>
        <item x="1340"/>
        <item x="1314"/>
        <item x="1301"/>
        <item x="1383"/>
        <item x="1341"/>
        <item x="1384"/>
        <item x="1302"/>
        <item x="1385"/>
        <item x="1324"/>
        <item x="1370"/>
        <item x="1386"/>
        <item x="1315"/>
        <item x="1359"/>
        <item x="1303"/>
        <item x="1371"/>
        <item x="1342"/>
        <item x="1304"/>
        <item x="1343"/>
        <item x="1333"/>
        <item x="1344"/>
        <item x="1372"/>
        <item x="1387"/>
        <item x="1360"/>
        <item x="1345"/>
        <item x="1334"/>
        <item x="1325"/>
        <item x="1388"/>
        <item x="1316"/>
        <item x="1317"/>
        <item x="1389"/>
        <item x="1390"/>
        <item x="1346"/>
        <item x="1347"/>
        <item x="1391"/>
        <item x="1361"/>
        <item x="1362"/>
        <item x="1373"/>
        <item x="1348"/>
        <item x="1374"/>
        <item x="1349"/>
        <item x="1392"/>
        <item x="1326"/>
        <item x="1335"/>
        <item x="1375"/>
        <item x="1305"/>
        <item x="1393"/>
        <item x="1350"/>
        <item x="1336"/>
        <item x="1376"/>
        <item x="1318"/>
        <item x="1337"/>
        <item x="1377"/>
        <item x="1363"/>
        <item x="1351"/>
        <item x="1394"/>
        <item x="1378"/>
        <item x="1395"/>
        <item x="1379"/>
        <item x="1327"/>
        <item x="1352"/>
        <item x="4308"/>
        <item x="4269"/>
        <item x="4220"/>
        <item x="4250"/>
        <item x="4221"/>
        <item x="4236"/>
        <item x="4251"/>
        <item x="4237"/>
        <item x="4252"/>
        <item x="4274"/>
        <item x="4309"/>
        <item x="4294"/>
        <item x="4222"/>
        <item x="4281"/>
        <item x="4223"/>
        <item x="4275"/>
        <item x="4276"/>
        <item x="4253"/>
        <item x="4238"/>
        <item x="4239"/>
        <item x="4277"/>
        <item x="4295"/>
        <item x="4310"/>
        <item x="4254"/>
        <item x="4240"/>
        <item x="4282"/>
        <item x="4278"/>
        <item x="4224"/>
        <item x="4255"/>
        <item x="4283"/>
        <item x="4311"/>
        <item x="4284"/>
        <item x="4270"/>
        <item x="4271"/>
        <item x="4256"/>
        <item x="4225"/>
        <item x="4257"/>
        <item x="4258"/>
        <item x="4226"/>
        <item x="4285"/>
        <item x="4350"/>
        <item x="4371"/>
        <item x="4372"/>
        <item x="4373"/>
        <item x="4326"/>
        <item x="4312"/>
        <item x="4327"/>
        <item x="4328"/>
        <item x="4329"/>
        <item x="4313"/>
        <item x="4314"/>
        <item x="4402"/>
        <item x="4389"/>
        <item x="4361"/>
        <item x="4330"/>
        <item x="4374"/>
        <item x="4403"/>
        <item x="4375"/>
        <item x="4335"/>
        <item x="4390"/>
        <item x="4362"/>
        <item x="4315"/>
        <item x="4376"/>
        <item x="4377"/>
        <item x="4378"/>
        <item x="4391"/>
        <item x="4336"/>
        <item x="4316"/>
        <item x="4317"/>
        <item x="4379"/>
        <item x="4392"/>
        <item x="4393"/>
        <item x="4394"/>
        <item x="4351"/>
        <item x="4380"/>
        <item x="4337"/>
        <item x="4381"/>
        <item x="4352"/>
        <item x="4404"/>
        <item x="4395"/>
        <item x="4405"/>
        <item x="4406"/>
        <item x="4318"/>
        <item x="4382"/>
        <item x="4353"/>
        <item x="4319"/>
        <item x="4396"/>
        <item x="4407"/>
        <item x="4397"/>
        <item x="4398"/>
        <item x="4320"/>
        <item x="4338"/>
        <item x="4339"/>
        <item x="4363"/>
        <item x="4408"/>
        <item x="4340"/>
        <item x="4341"/>
        <item x="4399"/>
        <item x="4354"/>
        <item x="4364"/>
        <item x="4365"/>
        <item x="4342"/>
        <item x="4409"/>
        <item x="4400"/>
        <item x="4366"/>
        <item x="4355"/>
        <item x="4343"/>
        <item x="4367"/>
        <item x="4401"/>
        <item x="4344"/>
        <item x="4331"/>
        <item x="4332"/>
        <item x="4321"/>
        <item x="4410"/>
        <item x="4383"/>
        <item x="4356"/>
        <item x="4322"/>
        <item x="4368"/>
        <item x="4384"/>
        <item x="4411"/>
        <item x="4333"/>
        <item x="4323"/>
        <item x="4357"/>
        <item x="4324"/>
        <item x="4358"/>
        <item x="4345"/>
        <item x="4359"/>
        <item x="4334"/>
        <item x="4346"/>
        <item x="4369"/>
        <item x="4347"/>
        <item x="4385"/>
        <item x="4386"/>
        <item x="4370"/>
        <item x="4360"/>
        <item x="4348"/>
        <item x="4325"/>
        <item x="4349"/>
        <item x="4387"/>
        <item x="4388"/>
        <item x="4477"/>
        <item x="4445"/>
        <item x="4462"/>
        <item x="4497"/>
        <item x="4498"/>
        <item x="4412"/>
        <item x="4429"/>
        <item x="4463"/>
        <item x="4436"/>
        <item x="4446"/>
        <item x="4447"/>
        <item x="4448"/>
        <item x="4413"/>
        <item x="4414"/>
        <item x="4415"/>
        <item x="4499"/>
        <item x="4478"/>
        <item x="4416"/>
        <item x="4430"/>
        <item x="4417"/>
        <item x="4449"/>
        <item x="4500"/>
        <item x="4450"/>
        <item x="4501"/>
        <item x="4418"/>
        <item x="4419"/>
        <item x="4489"/>
        <item x="4464"/>
        <item x="4451"/>
        <item x="4502"/>
        <item x="4437"/>
        <item x="4490"/>
        <item x="4479"/>
        <item x="4452"/>
        <item x="4491"/>
        <item x="4453"/>
        <item x="4465"/>
        <item x="4503"/>
        <item x="4466"/>
        <item x="4431"/>
        <item x="4454"/>
        <item x="4438"/>
        <item x="4455"/>
        <item x="4456"/>
        <item x="4504"/>
        <item x="4420"/>
        <item x="4457"/>
        <item x="4439"/>
        <item x="4458"/>
        <item x="4480"/>
        <item x="4492"/>
        <item x="4432"/>
        <item x="4467"/>
        <item x="4468"/>
        <item x="4459"/>
        <item x="4505"/>
        <item x="4469"/>
        <item x="4470"/>
        <item x="4506"/>
        <item x="4493"/>
        <item x="4481"/>
        <item x="4421"/>
        <item x="4440"/>
        <item x="4441"/>
        <item x="4482"/>
        <item x="4422"/>
        <item x="4433"/>
        <item x="4423"/>
        <item x="4507"/>
        <item x="4424"/>
        <item x="4483"/>
        <item x="4442"/>
        <item x="4494"/>
        <item x="4508"/>
        <item x="4484"/>
        <item x="4485"/>
        <item x="4509"/>
        <item x="4471"/>
        <item x="4510"/>
        <item x="4472"/>
        <item x="4486"/>
        <item x="4425"/>
        <item x="4495"/>
        <item x="4443"/>
        <item x="4473"/>
        <item x="4426"/>
        <item x="4474"/>
        <item x="4487"/>
        <item x="4475"/>
        <item x="4460"/>
        <item x="4488"/>
        <item x="4434"/>
        <item x="4427"/>
        <item x="4476"/>
        <item x="4461"/>
        <item x="4444"/>
        <item x="4511"/>
        <item x="4435"/>
        <item x="4428"/>
        <item x="4496"/>
        <item x="4599"/>
        <item x="4560"/>
        <item x="4600"/>
        <item x="4601"/>
        <item x="4572"/>
        <item x="4602"/>
        <item x="4573"/>
        <item x="4532"/>
        <item x="4574"/>
        <item x="4586"/>
        <item x="4545"/>
        <item x="4533"/>
        <item x="4520"/>
        <item x="4575"/>
        <item x="4521"/>
        <item x="4512"/>
        <item x="4513"/>
        <item x="4534"/>
        <item x="4522"/>
        <item x="4561"/>
        <item x="4546"/>
        <item x="4523"/>
        <item x="4535"/>
        <item x="4524"/>
        <item x="4587"/>
        <item x="4562"/>
        <item x="4514"/>
        <item x="4525"/>
        <item x="4547"/>
        <item x="4563"/>
        <item x="4576"/>
        <item x="4588"/>
        <item x="4577"/>
        <item x="4536"/>
        <item x="4526"/>
        <item x="4578"/>
        <item x="4537"/>
        <item x="4515"/>
        <item x="4564"/>
        <item x="4589"/>
        <item x="4548"/>
        <item x="4579"/>
        <item x="4603"/>
        <item x="4538"/>
        <item x="4539"/>
        <item x="4590"/>
        <item x="4527"/>
        <item x="4549"/>
        <item x="4580"/>
        <item x="4581"/>
        <item x="4540"/>
        <item x="4541"/>
        <item x="4516"/>
        <item x="4542"/>
        <item x="4604"/>
        <item x="4591"/>
        <item x="4605"/>
        <item x="4592"/>
        <item x="4543"/>
        <item x="4606"/>
        <item x="4517"/>
        <item x="4528"/>
        <item x="4550"/>
        <item x="4551"/>
        <item x="4565"/>
        <item x="4582"/>
        <item x="4607"/>
        <item x="4593"/>
        <item x="4566"/>
        <item x="4583"/>
        <item x="4608"/>
        <item x="4594"/>
        <item x="4518"/>
        <item x="4552"/>
        <item x="4609"/>
        <item x="4529"/>
        <item x="4530"/>
        <item x="4544"/>
        <item x="4531"/>
        <item x="4567"/>
        <item x="4610"/>
        <item x="4553"/>
        <item x="4554"/>
        <item x="4595"/>
        <item x="4568"/>
        <item x="4555"/>
        <item x="4596"/>
        <item x="4556"/>
        <item x="4584"/>
        <item x="4585"/>
        <item x="4519"/>
        <item x="4569"/>
        <item x="4557"/>
        <item x="4611"/>
        <item x="4597"/>
        <item x="4558"/>
        <item x="4559"/>
        <item x="4570"/>
        <item x="4598"/>
        <item x="4571"/>
        <item x="4643"/>
        <item x="4644"/>
        <item x="4645"/>
        <item x="4675"/>
        <item x="4684"/>
        <item x="4623"/>
        <item x="4634"/>
        <item x="4612"/>
        <item x="4676"/>
        <item x="4635"/>
        <item x="4613"/>
        <item x="4656"/>
        <item x="4657"/>
        <item x="4658"/>
        <item x="4685"/>
        <item x="4686"/>
        <item x="4687"/>
        <item x="4659"/>
        <item x="4660"/>
        <item x="4636"/>
        <item x="4661"/>
        <item x="4614"/>
        <item x="4677"/>
        <item x="4624"/>
        <item x="4678"/>
        <item x="4688"/>
        <item x="4625"/>
        <item x="4689"/>
        <item x="4695"/>
        <item x="4679"/>
        <item x="4696"/>
        <item x="4697"/>
        <item x="4615"/>
        <item x="4690"/>
        <item x="4662"/>
        <item x="4698"/>
        <item x="4663"/>
        <item x="4664"/>
        <item x="4691"/>
        <item x="4699"/>
        <item x="4646"/>
        <item x="4647"/>
        <item x="4665"/>
        <item x="4666"/>
        <item x="4637"/>
        <item x="4616"/>
        <item x="4700"/>
        <item x="4648"/>
        <item x="4680"/>
        <item x="4701"/>
        <item x="4626"/>
        <item x="4627"/>
        <item x="4667"/>
        <item x="4638"/>
        <item x="4628"/>
        <item x="4668"/>
        <item x="4669"/>
        <item x="4649"/>
        <item x="4617"/>
        <item x="4702"/>
        <item x="4703"/>
        <item x="4704"/>
        <item x="4629"/>
        <item x="4639"/>
        <item x="4705"/>
        <item x="4670"/>
        <item x="4706"/>
        <item x="4618"/>
        <item x="4692"/>
        <item x="4707"/>
        <item x="4681"/>
        <item x="4650"/>
        <item x="4619"/>
        <item x="4671"/>
        <item x="4682"/>
        <item x="4708"/>
        <item x="4693"/>
        <item x="4620"/>
        <item x="4651"/>
        <item x="4652"/>
        <item x="4683"/>
        <item x="4709"/>
        <item x="4640"/>
        <item x="4672"/>
        <item x="4641"/>
        <item x="4694"/>
        <item x="4653"/>
        <item x="4630"/>
        <item x="4621"/>
        <item x="4710"/>
        <item x="4654"/>
        <item x="4673"/>
        <item x="4631"/>
        <item x="4711"/>
        <item x="4632"/>
        <item x="4622"/>
        <item x="4633"/>
        <item x="4655"/>
        <item x="4642"/>
        <item x="4674"/>
        <item x="4740"/>
        <item x="4712"/>
        <item x="4763"/>
        <item x="4741"/>
        <item x="4776"/>
        <item x="4755"/>
        <item x="4722"/>
        <item x="4713"/>
        <item x="4786"/>
        <item x="4787"/>
        <item x="4723"/>
        <item x="4724"/>
        <item x="4764"/>
        <item x="4725"/>
        <item x="4714"/>
        <item x="4742"/>
        <item x="4777"/>
        <item x="4743"/>
        <item x="4726"/>
        <item x="4756"/>
        <item x="4765"/>
        <item x="4799"/>
        <item x="4778"/>
        <item x="4779"/>
        <item x="4780"/>
        <item x="4744"/>
        <item x="4788"/>
        <item x="4745"/>
        <item x="4766"/>
        <item x="4746"/>
        <item x="4747"/>
        <item x="4748"/>
        <item x="4715"/>
        <item x="4727"/>
        <item x="4800"/>
        <item x="4728"/>
        <item x="4729"/>
        <item x="4789"/>
        <item x="4730"/>
        <item x="4790"/>
        <item x="4767"/>
        <item x="4781"/>
        <item x="4757"/>
        <item x="4801"/>
        <item x="4782"/>
        <item x="4716"/>
        <item x="4758"/>
        <item x="4791"/>
        <item x="4768"/>
        <item x="4759"/>
        <item x="4760"/>
        <item x="4731"/>
        <item x="4717"/>
        <item x="4802"/>
        <item x="4792"/>
        <item x="4783"/>
        <item x="4732"/>
        <item x="4784"/>
        <item x="4769"/>
        <item x="4733"/>
        <item x="4803"/>
        <item x="4749"/>
        <item x="4785"/>
        <item x="4761"/>
        <item x="4804"/>
        <item x="4793"/>
        <item x="4770"/>
        <item x="4794"/>
        <item x="4734"/>
        <item x="4795"/>
        <item x="4718"/>
        <item x="4796"/>
        <item x="4750"/>
        <item x="4735"/>
        <item x="4751"/>
        <item x="4805"/>
        <item x="4762"/>
        <item x="4719"/>
        <item x="4771"/>
        <item x="4806"/>
        <item x="4797"/>
        <item x="4720"/>
        <item x="4807"/>
        <item x="4721"/>
        <item x="4736"/>
        <item x="4752"/>
        <item x="4772"/>
        <item x="4808"/>
        <item x="4809"/>
        <item x="4753"/>
        <item x="4798"/>
        <item x="4737"/>
        <item x="4754"/>
        <item x="4738"/>
        <item x="4773"/>
        <item x="4810"/>
        <item x="4774"/>
        <item x="4811"/>
        <item x="4775"/>
        <item x="4739"/>
        <item x="4845"/>
        <item x="4836"/>
        <item x="4894"/>
        <item x="4884"/>
        <item x="4858"/>
        <item x="4846"/>
        <item x="4825"/>
        <item x="4872"/>
        <item x="4826"/>
        <item x="4812"/>
        <item x="4813"/>
        <item x="4895"/>
        <item x="4827"/>
        <item x="4837"/>
        <item x="4896"/>
        <item x="4859"/>
        <item x="4897"/>
        <item x="4860"/>
        <item x="4838"/>
        <item x="4828"/>
        <item x="4885"/>
        <item x="4861"/>
        <item x="4829"/>
        <item x="4873"/>
        <item x="4814"/>
        <item x="1353"/>
        <item x="4898"/>
        <item x="1985"/>
        <item x="1942"/>
        <item x="1996"/>
        <item x="2020"/>
        <item x="1986"/>
        <item x="1930"/>
        <item x="1956"/>
        <item x="1943"/>
        <item x="1987"/>
        <item x="1957"/>
        <item x="1988"/>
        <item x="1931"/>
        <item x="1944"/>
        <item x="1945"/>
        <item x="2009"/>
        <item x="1989"/>
        <item x="1958"/>
        <item x="1990"/>
        <item x="2021"/>
        <item x="1970"/>
        <item x="1991"/>
        <item x="2022"/>
        <item x="2010"/>
        <item x="1946"/>
        <item x="1932"/>
        <item x="1933"/>
        <item x="1971"/>
        <item x="2023"/>
        <item x="1997"/>
        <item x="1934"/>
        <item x="1972"/>
        <item x="1998"/>
        <item x="1973"/>
        <item x="2024"/>
        <item x="1974"/>
        <item x="1999"/>
        <item x="1947"/>
        <item x="2000"/>
        <item x="2025"/>
        <item x="1975"/>
        <item x="2001"/>
        <item x="1959"/>
        <item x="1960"/>
        <item x="1976"/>
        <item x="1992"/>
        <item x="2002"/>
        <item x="1961"/>
        <item x="1962"/>
        <item x="2011"/>
        <item x="2012"/>
        <item x="1935"/>
        <item x="1963"/>
        <item x="1964"/>
        <item x="2013"/>
        <item x="1965"/>
        <item x="1966"/>
        <item x="1948"/>
        <item x="1936"/>
        <item x="2003"/>
        <item x="1977"/>
        <item x="1978"/>
        <item x="1949"/>
        <item x="2050"/>
        <item x="2078"/>
        <item x="2026"/>
        <item x="2040"/>
        <item x="2079"/>
        <item x="2080"/>
        <item x="2041"/>
        <item x="2116"/>
        <item x="2051"/>
        <item x="2094"/>
        <item x="2095"/>
        <item x="2106"/>
        <item x="2027"/>
        <item x="2081"/>
        <item x="2082"/>
        <item x="2028"/>
        <item x="2107"/>
        <item x="2096"/>
        <item x="2042"/>
        <item x="2029"/>
        <item x="2052"/>
        <item x="2030"/>
        <item x="2031"/>
        <item x="2083"/>
        <item x="2053"/>
        <item x="2043"/>
        <item x="2065"/>
        <item x="2054"/>
        <item x="2032"/>
        <item x="2084"/>
        <item x="2055"/>
        <item x="2066"/>
        <item x="2033"/>
        <item x="2108"/>
        <item x="2109"/>
        <item x="2034"/>
        <item x="2085"/>
        <item x="2035"/>
        <item x="2056"/>
        <item x="2097"/>
        <item x="2044"/>
        <item x="2067"/>
        <item x="2110"/>
        <item x="2045"/>
        <item x="2117"/>
        <item x="2098"/>
        <item x="2118"/>
        <item x="2086"/>
        <item x="2119"/>
        <item x="2036"/>
        <item x="2120"/>
        <item x="2057"/>
        <item x="2111"/>
        <item x="2087"/>
        <item x="2046"/>
        <item x="2112"/>
        <item x="2068"/>
        <item x="2069"/>
        <item x="2113"/>
        <item x="2070"/>
        <item x="2058"/>
        <item x="2088"/>
        <item x="2059"/>
        <item x="2089"/>
        <item x="2060"/>
        <item x="2099"/>
        <item x="2061"/>
        <item x="2090"/>
        <item x="2100"/>
        <item x="2071"/>
        <item x="2047"/>
        <item x="2091"/>
        <item x="2048"/>
        <item x="2072"/>
        <item x="2073"/>
        <item x="2101"/>
        <item x="2121"/>
        <item x="2122"/>
        <item x="2102"/>
        <item x="2062"/>
        <item x="2074"/>
        <item x="2103"/>
        <item x="2114"/>
        <item x="2104"/>
        <item x="2092"/>
        <item x="2063"/>
        <item x="2075"/>
        <item x="2093"/>
        <item x="2076"/>
        <item x="2037"/>
        <item x="2123"/>
        <item x="2124"/>
        <item x="2105"/>
        <item x="2064"/>
        <item x="2038"/>
        <item x="2125"/>
        <item x="2049"/>
        <item x="2077"/>
        <item x="2039"/>
        <item x="2115"/>
        <item x="2162"/>
        <item x="2137"/>
        <item x="2126"/>
        <item x="2152"/>
        <item x="2127"/>
        <item x="2202"/>
        <item x="2138"/>
        <item x="2163"/>
        <item x="2189"/>
        <item x="2179"/>
        <item x="2203"/>
        <item x="2139"/>
        <item x="2204"/>
        <item x="2213"/>
        <item x="2180"/>
        <item x="2153"/>
        <item x="2190"/>
        <item x="2154"/>
        <item x="2181"/>
        <item x="2164"/>
        <item x="2205"/>
        <item x="2140"/>
        <item x="2165"/>
        <item x="2182"/>
        <item x="2191"/>
        <item x="2214"/>
        <item x="2215"/>
        <item x="2206"/>
        <item x="2183"/>
        <item x="2216"/>
        <item x="2166"/>
        <item x="2167"/>
        <item x="2168"/>
        <item x="2192"/>
        <item x="2155"/>
        <item x="2128"/>
        <item x="2129"/>
        <item x="2130"/>
        <item x="2193"/>
        <item x="2169"/>
        <item x="2184"/>
        <item x="2131"/>
        <item x="2194"/>
        <item x="2141"/>
        <item x="2207"/>
        <item x="2142"/>
        <item x="2156"/>
        <item x="2170"/>
        <item x="2132"/>
        <item x="2185"/>
        <item x="2171"/>
        <item x="2172"/>
        <item x="2173"/>
        <item x="2133"/>
        <item x="2208"/>
        <item x="2143"/>
        <item x="2217"/>
        <item x="2174"/>
        <item x="2134"/>
        <item x="2195"/>
        <item x="2144"/>
        <item x="2157"/>
        <item x="2158"/>
        <item x="2159"/>
        <item x="2196"/>
        <item x="2160"/>
        <item x="2145"/>
        <item x="2218"/>
        <item x="2209"/>
        <item x="2175"/>
        <item x="2210"/>
        <item x="2146"/>
        <item x="2219"/>
        <item x="2220"/>
        <item x="2221"/>
        <item x="2186"/>
        <item x="2135"/>
        <item x="2197"/>
        <item x="2147"/>
        <item x="2176"/>
        <item x="2211"/>
        <item x="2187"/>
        <item x="2198"/>
        <item x="2188"/>
        <item x="2199"/>
        <item x="2148"/>
        <item x="2212"/>
        <item x="2149"/>
        <item x="2222"/>
        <item x="2223"/>
        <item x="2150"/>
        <item x="2200"/>
        <item x="2224"/>
        <item x="2225"/>
        <item x="2201"/>
        <item x="2136"/>
        <item x="2161"/>
        <item x="2151"/>
        <item x="2177"/>
        <item x="2178"/>
        <item x="2226"/>
        <item x="2297"/>
        <item x="2227"/>
        <item x="2237"/>
        <item x="2311"/>
        <item x="2270"/>
        <item x="2298"/>
        <item x="2312"/>
        <item x="2238"/>
        <item x="2285"/>
        <item x="2249"/>
        <item x="2239"/>
        <item x="2271"/>
        <item x="2228"/>
        <item x="2256"/>
        <item x="2313"/>
        <item x="2229"/>
        <item x="2314"/>
        <item x="2272"/>
        <item x="2240"/>
        <item x="2299"/>
        <item x="2286"/>
        <item x="2250"/>
        <item x="2251"/>
        <item x="2230"/>
        <item x="2300"/>
        <item x="2315"/>
        <item x="2301"/>
        <item x="2302"/>
        <item x="2287"/>
        <item x="2316"/>
        <item x="2231"/>
        <item x="2303"/>
        <item x="2232"/>
        <item x="2288"/>
        <item x="2317"/>
        <item x="2241"/>
        <item x="2257"/>
        <item x="2289"/>
        <item x="2273"/>
        <item x="2233"/>
        <item x="2290"/>
        <item x="2318"/>
        <item x="2319"/>
        <item x="2291"/>
        <item x="2274"/>
        <item x="2275"/>
        <item x="2258"/>
        <item x="2292"/>
        <item x="2242"/>
        <item x="2320"/>
        <item x="2276"/>
        <item x="2259"/>
        <item x="2293"/>
        <item x="2277"/>
        <item x="2243"/>
        <item x="2278"/>
        <item x="2304"/>
        <item x="2244"/>
        <item x="2260"/>
        <item x="2234"/>
        <item x="2261"/>
        <item x="2252"/>
        <item x="2321"/>
        <item x="2245"/>
        <item x="2246"/>
        <item x="2247"/>
        <item x="2279"/>
        <item x="2305"/>
        <item x="2322"/>
        <item x="2262"/>
        <item x="2235"/>
        <item x="2294"/>
        <item x="2280"/>
        <item x="2263"/>
        <item x="2306"/>
        <item x="2281"/>
        <item x="2307"/>
        <item x="2308"/>
        <item x="2323"/>
        <item x="2282"/>
        <item x="2264"/>
        <item x="2265"/>
        <item x="2295"/>
        <item x="2248"/>
        <item x="2253"/>
        <item x="2324"/>
        <item x="2266"/>
        <item x="2309"/>
        <item x="2283"/>
        <item x="2267"/>
        <item x="2254"/>
        <item x="2284"/>
        <item x="2268"/>
        <item x="2325"/>
        <item x="2296"/>
        <item x="2236"/>
        <item x="2310"/>
        <item x="2269"/>
        <item x="2255"/>
        <item x="2335"/>
        <item x="2369"/>
        <item x="2417"/>
        <item x="2336"/>
        <item x="2370"/>
        <item x="2371"/>
        <item x="2380"/>
        <item x="2381"/>
        <item x="2382"/>
        <item x="2383"/>
        <item x="2401"/>
        <item x="2351"/>
        <item x="2402"/>
        <item x="2352"/>
        <item x="2384"/>
        <item x="2385"/>
        <item x="2353"/>
        <item x="2372"/>
        <item x="2386"/>
        <item x="2337"/>
        <item x="2373"/>
        <item x="2403"/>
        <item x="2338"/>
        <item x="2354"/>
        <item x="2355"/>
        <item x="2393"/>
        <item x="2356"/>
        <item x="2387"/>
        <item x="2404"/>
        <item x="2339"/>
        <item x="2340"/>
        <item x="2357"/>
        <item x="2374"/>
        <item x="2375"/>
        <item x="2394"/>
        <item x="2326"/>
        <item x="2418"/>
        <item x="2327"/>
        <item x="2376"/>
        <item x="2395"/>
        <item x="2405"/>
        <item x="2358"/>
        <item x="2377"/>
        <item x="2328"/>
        <item x="2396"/>
        <item x="2329"/>
        <item x="2359"/>
        <item x="2397"/>
        <item x="2406"/>
        <item x="2341"/>
        <item x="2419"/>
        <item x="2342"/>
        <item x="2343"/>
        <item x="2407"/>
        <item x="2344"/>
        <item x="2388"/>
        <item x="2360"/>
        <item x="2408"/>
        <item x="2345"/>
        <item x="2389"/>
        <item x="2409"/>
        <item x="2420"/>
        <item x="2398"/>
        <item x="2410"/>
        <item x="2361"/>
        <item x="2421"/>
        <item x="2411"/>
        <item x="2362"/>
        <item x="2363"/>
        <item x="2412"/>
        <item x="2390"/>
        <item x="2399"/>
        <item x="2364"/>
        <item x="2391"/>
        <item x="2365"/>
        <item x="2413"/>
        <item x="2414"/>
        <item x="2422"/>
        <item x="2366"/>
        <item x="2392"/>
        <item x="2400"/>
        <item x="2346"/>
        <item x="2330"/>
        <item x="2347"/>
        <item x="2367"/>
        <item x="2415"/>
        <item x="2423"/>
        <item x="2348"/>
        <item x="2368"/>
        <item x="2331"/>
        <item x="2378"/>
        <item x="2424"/>
        <item x="2425"/>
        <item x="2416"/>
        <item x="2349"/>
        <item x="2332"/>
        <item x="2333"/>
        <item x="2379"/>
        <item x="2334"/>
        <item x="2350"/>
        <item x="2440"/>
        <item x="2441"/>
        <item x="2476"/>
        <item x="2467"/>
        <item x="2511"/>
        <item x="2477"/>
        <item x="2512"/>
        <item x="2502"/>
        <item x="2426"/>
        <item x="2513"/>
        <item x="2427"/>
        <item x="2428"/>
        <item x="2514"/>
        <item x="2515"/>
        <item x="2429"/>
        <item x="2454"/>
        <item x="2516"/>
        <item x="2517"/>
        <item x="2468"/>
        <item x="2489"/>
        <item x="2490"/>
        <item x="2503"/>
        <item x="2442"/>
        <item x="2443"/>
        <item x="2518"/>
        <item x="2444"/>
        <item x="2445"/>
        <item x="2519"/>
        <item x="2478"/>
        <item x="2491"/>
        <item x="2446"/>
        <item x="2469"/>
        <item x="2520"/>
        <item x="2504"/>
        <item x="2455"/>
        <item x="2492"/>
        <item x="2479"/>
        <item x="2456"/>
        <item x="2493"/>
        <item x="2521"/>
        <item x="2447"/>
        <item x="2470"/>
        <item x="2522"/>
        <item x="2430"/>
        <item x="2431"/>
        <item x="2471"/>
        <item x="2523"/>
        <item x="2494"/>
        <item x="2495"/>
        <item x="2505"/>
        <item x="2432"/>
        <item x="2506"/>
        <item x="2480"/>
        <item x="2524"/>
        <item x="2457"/>
        <item x="2496"/>
        <item x="2507"/>
        <item x="2481"/>
        <item x="2433"/>
        <item x="2482"/>
        <item x="2458"/>
        <item x="2448"/>
        <item x="2459"/>
        <item x="2460"/>
        <item x="2434"/>
        <item x="2449"/>
        <item x="2472"/>
        <item x="2473"/>
        <item x="2450"/>
        <item x="2461"/>
        <item x="2474"/>
        <item x="2483"/>
        <item x="2451"/>
        <item x="2462"/>
        <item x="2497"/>
        <item x="2508"/>
        <item x="2463"/>
        <item x="2498"/>
        <item x="2435"/>
        <item x="2484"/>
        <item x="2452"/>
        <item x="2436"/>
        <item x="2485"/>
        <item x="2525"/>
        <item x="2464"/>
        <item x="2499"/>
        <item x="2509"/>
        <item x="2465"/>
        <item x="2437"/>
        <item x="2486"/>
        <item x="2453"/>
        <item x="2500"/>
        <item x="2475"/>
        <item x="2487"/>
        <item x="2438"/>
        <item x="2501"/>
        <item x="2510"/>
        <item x="2439"/>
        <item x="2466"/>
        <item x="2488"/>
        <item x="2526"/>
        <item x="2579"/>
        <item x="2541"/>
        <item x="2564"/>
        <item x="2580"/>
        <item x="2552"/>
        <item x="2527"/>
        <item x="2595"/>
        <item x="2553"/>
        <item x="2542"/>
        <item x="2528"/>
        <item x="2610"/>
        <item x="2565"/>
        <item x="2529"/>
        <item x="2588"/>
        <item x="2554"/>
        <item x="2611"/>
        <item x="2596"/>
        <item x="2530"/>
        <item x="2581"/>
        <item x="2566"/>
        <item x="2567"/>
        <item x="2612"/>
        <item x="2555"/>
        <item x="2613"/>
        <item x="2614"/>
        <item x="2597"/>
        <item x="2543"/>
        <item x="2568"/>
        <item x="2544"/>
        <item x="2545"/>
        <item x="2531"/>
        <item x="2532"/>
        <item x="2615"/>
        <item x="2569"/>
        <item x="2546"/>
        <item x="2582"/>
        <item x="2570"/>
        <item x="2589"/>
        <item x="2590"/>
        <item x="2547"/>
        <item x="2591"/>
        <item x="2583"/>
        <item x="2571"/>
        <item x="2598"/>
        <item x="2592"/>
        <item x="2584"/>
        <item x="2599"/>
        <item x="2616"/>
        <item x="2556"/>
        <item x="2617"/>
        <item x="2593"/>
        <item x="2600"/>
        <item x="2533"/>
        <item x="2534"/>
        <item x="2601"/>
        <item x="2618"/>
        <item x="2619"/>
        <item x="2594"/>
        <item x="2535"/>
        <item x="2557"/>
        <item x="2572"/>
        <item x="2536"/>
        <item x="2620"/>
        <item x="2537"/>
        <item x="2602"/>
        <item x="2585"/>
        <item x="2603"/>
        <item x="2573"/>
        <item x="2621"/>
        <item x="2548"/>
        <item x="2604"/>
        <item x="2605"/>
        <item x="2558"/>
        <item x="2549"/>
        <item x="2606"/>
        <item x="2574"/>
        <item x="2607"/>
        <item x="2575"/>
        <item x="2576"/>
        <item x="2622"/>
        <item x="2550"/>
        <item x="2623"/>
        <item x="2559"/>
        <item x="2586"/>
        <item x="2551"/>
        <item x="2560"/>
        <item x="2538"/>
        <item x="2624"/>
        <item x="2539"/>
        <item x="2608"/>
        <item x="2577"/>
        <item x="2609"/>
        <item x="2578"/>
        <item x="2561"/>
        <item x="2562"/>
        <item x="2587"/>
        <item x="2540"/>
        <item x="2625"/>
        <item x="2563"/>
        <item x="2642"/>
        <item x="2665"/>
        <item x="2666"/>
        <item x="2667"/>
        <item x="2710"/>
        <item x="2626"/>
        <item x="2643"/>
        <item x="2644"/>
        <item x="2645"/>
        <item x="2681"/>
        <item x="2682"/>
        <item x="2627"/>
        <item x="2646"/>
        <item x="2647"/>
        <item x="2628"/>
        <item x="2683"/>
        <item x="2629"/>
        <item x="2711"/>
        <item x="2693"/>
        <item x="2684"/>
        <item x="2655"/>
        <item x="2685"/>
        <item x="2712"/>
        <item x="2668"/>
        <item x="2686"/>
        <item x="2713"/>
        <item x="2630"/>
        <item x="2701"/>
        <item x="2631"/>
        <item x="2714"/>
        <item x="2694"/>
        <item x="2687"/>
        <item x="2695"/>
        <item x="2632"/>
        <item x="2715"/>
        <item x="2696"/>
        <item x="2633"/>
        <item x="2634"/>
        <item x="2635"/>
        <item x="2716"/>
        <item x="2702"/>
        <item x="2669"/>
        <item x="2670"/>
        <item x="2717"/>
        <item x="2656"/>
        <item x="2648"/>
        <item x="2688"/>
        <item x="2697"/>
        <item x="2718"/>
        <item x="2657"/>
        <item x="2649"/>
        <item x="2658"/>
        <item x="2650"/>
        <item x="2719"/>
        <item x="2659"/>
        <item x="2703"/>
        <item x="2689"/>
        <item x="2671"/>
        <item x="2660"/>
        <item x="2636"/>
        <item x="2637"/>
        <item x="2704"/>
        <item x="2638"/>
        <item x="2690"/>
        <item x="2698"/>
        <item x="2651"/>
        <item x="2720"/>
        <item x="2672"/>
        <item x="2639"/>
        <item x="2721"/>
        <item x="2699"/>
        <item x="2705"/>
        <item x="2700"/>
        <item x="2673"/>
        <item x="2706"/>
        <item x="2674"/>
        <item x="2640"/>
        <item x="2661"/>
        <item x="2662"/>
        <item x="2652"/>
        <item x="2653"/>
        <item x="2663"/>
        <item x="2707"/>
        <item x="2722"/>
        <item x="2723"/>
        <item x="2708"/>
        <item x="2675"/>
        <item x="2676"/>
        <item x="2641"/>
        <item x="2664"/>
        <item x="2677"/>
        <item x="2678"/>
        <item x="2724"/>
        <item x="2709"/>
        <item x="2691"/>
        <item x="2679"/>
        <item x="2692"/>
        <item x="2680"/>
        <item x="2654"/>
        <item x="2725"/>
        <item x="2726"/>
        <item x="2811"/>
        <item x="2791"/>
        <item x="2767"/>
        <item x="2754"/>
        <item x="2800"/>
        <item x="2801"/>
        <item x="2768"/>
        <item x="2792"/>
        <item x="2755"/>
        <item x="2727"/>
        <item x="2812"/>
        <item x="2813"/>
        <item x="2793"/>
        <item x="2756"/>
        <item x="2742"/>
        <item x="2802"/>
        <item x="2728"/>
        <item x="2757"/>
        <item x="2783"/>
        <item x="2784"/>
        <item x="2803"/>
        <item x="2729"/>
        <item x="2769"/>
        <item x="2794"/>
        <item x="2785"/>
        <item x="2795"/>
        <item x="2743"/>
        <item x="2730"/>
        <item x="2744"/>
        <item x="2814"/>
        <item x="2731"/>
        <item x="2732"/>
        <item x="2745"/>
        <item x="2804"/>
        <item x="2770"/>
        <item x="2815"/>
        <item x="2746"/>
        <item x="2786"/>
        <item x="2805"/>
        <item x="2816"/>
        <item x="2796"/>
        <item x="2806"/>
        <item x="2771"/>
        <item x="2758"/>
        <item x="2772"/>
        <item x="2759"/>
        <item x="2817"/>
        <item x="2773"/>
        <item x="2774"/>
        <item x="2760"/>
        <item x="2761"/>
        <item x="2818"/>
        <item x="2775"/>
        <item x="2733"/>
        <item x="2734"/>
        <item x="2819"/>
        <item x="2776"/>
        <item x="2807"/>
        <item x="2735"/>
        <item x="2736"/>
        <item x="2762"/>
        <item x="2747"/>
        <item x="2787"/>
        <item x="2777"/>
        <item x="2820"/>
        <item x="2797"/>
        <item x="2821"/>
        <item x="2778"/>
        <item x="2737"/>
        <item x="2738"/>
        <item x="2808"/>
        <item x="2798"/>
        <item x="2779"/>
        <item x="2822"/>
        <item x="2763"/>
        <item x="2748"/>
        <item x="2739"/>
        <item x="2823"/>
        <item x="2780"/>
        <item x="2749"/>
        <item x="2824"/>
        <item x="2740"/>
        <item x="2750"/>
        <item x="2751"/>
        <item x="2788"/>
        <item x="2752"/>
        <item x="2809"/>
        <item x="2789"/>
        <item x="2781"/>
        <item x="2782"/>
        <item x="2753"/>
        <item x="2764"/>
        <item x="2825"/>
        <item x="2765"/>
        <item x="2766"/>
        <item x="2799"/>
        <item x="2741"/>
        <item x="2810"/>
        <item x="2790"/>
        <item x="2896"/>
        <item x="2897"/>
        <item x="2880"/>
        <item x="2910"/>
        <item x="2911"/>
        <item x="2826"/>
        <item x="2827"/>
        <item x="2868"/>
        <item x="2881"/>
        <item x="2846"/>
        <item x="2847"/>
        <item x="2861"/>
        <item x="2828"/>
        <item x="2829"/>
        <item x="2830"/>
        <item x="2882"/>
        <item x="2848"/>
        <item x="2831"/>
        <item x="2912"/>
        <item x="2892"/>
        <item x="2869"/>
        <item x="2883"/>
        <item x="2870"/>
        <item x="2849"/>
        <item x="2913"/>
        <item x="2893"/>
        <item x="2914"/>
        <item x="2898"/>
        <item x="2832"/>
        <item x="2833"/>
        <item x="2850"/>
        <item x="2899"/>
        <item x="2871"/>
        <item x="2834"/>
        <item x="2862"/>
        <item x="2884"/>
        <item x="2872"/>
        <item x="2915"/>
        <item x="2835"/>
        <item x="2916"/>
        <item x="2863"/>
        <item x="2873"/>
        <item x="2885"/>
        <item x="2917"/>
        <item x="2874"/>
        <item x="2851"/>
        <item x="2886"/>
        <item x="2864"/>
        <item x="2875"/>
        <item x="2900"/>
        <item x="2901"/>
        <item x="2887"/>
        <item x="2836"/>
        <item x="2865"/>
        <item x="2888"/>
        <item x="2837"/>
        <item x="2918"/>
        <item x="2852"/>
        <item x="2889"/>
        <item x="2853"/>
        <item x="2894"/>
        <item x="2876"/>
        <item x="2877"/>
        <item x="2854"/>
        <item x="2919"/>
        <item x="2855"/>
        <item x="2838"/>
        <item x="2902"/>
        <item x="2920"/>
        <item x="2903"/>
        <item x="2839"/>
        <item x="2904"/>
        <item x="2905"/>
        <item x="2840"/>
        <item x="2921"/>
        <item x="2856"/>
        <item x="2866"/>
        <item x="2878"/>
        <item x="2867"/>
        <item x="2922"/>
        <item x="2879"/>
        <item x="2841"/>
        <item x="2890"/>
        <item x="2923"/>
        <item x="2924"/>
        <item x="2842"/>
        <item x="2857"/>
        <item x="2925"/>
        <item x="2858"/>
        <item x="2859"/>
        <item x="2906"/>
        <item x="2907"/>
        <item x="2895"/>
        <item x="2843"/>
        <item x="2908"/>
        <item x="2860"/>
        <item x="2844"/>
        <item x="2909"/>
        <item x="2891"/>
        <item x="2845"/>
        <item x="2961"/>
        <item x="2936"/>
        <item x="2973"/>
        <item x="3017"/>
        <item x="2950"/>
        <item x="2974"/>
        <item x="2937"/>
        <item x="2951"/>
        <item x="2938"/>
        <item x="2939"/>
        <item x="2962"/>
        <item x="2926"/>
        <item x="2940"/>
        <item x="2987"/>
        <item x="2975"/>
        <item x="2952"/>
        <item x="2976"/>
        <item x="2977"/>
        <item x="2927"/>
        <item x="2963"/>
        <item x="2928"/>
        <item x="3002"/>
        <item x="2964"/>
        <item x="2965"/>
        <item x="2966"/>
        <item x="3003"/>
        <item x="2929"/>
        <item x="3004"/>
        <item x="3005"/>
        <item x="2953"/>
        <item x="3006"/>
        <item x="2954"/>
        <item x="2988"/>
        <item x="3007"/>
        <item x="2989"/>
        <item x="2990"/>
        <item x="2991"/>
        <item x="3018"/>
        <item x="2955"/>
        <item x="2992"/>
        <item x="3008"/>
        <item x="2941"/>
        <item x="2956"/>
        <item x="3009"/>
        <item x="3019"/>
        <item x="2993"/>
        <item x="3010"/>
        <item x="2930"/>
        <item x="2978"/>
        <item x="2967"/>
        <item x="2931"/>
        <item x="2979"/>
        <item x="2994"/>
        <item x="2932"/>
        <item x="2942"/>
        <item x="2980"/>
        <item x="3020"/>
        <item x="2995"/>
        <item x="2981"/>
        <item x="3021"/>
        <item x="2982"/>
        <item x="3011"/>
        <item x="3022"/>
        <item x="2933"/>
        <item x="2968"/>
        <item x="2996"/>
        <item x="3012"/>
        <item x="3013"/>
        <item x="2969"/>
        <item x="3014"/>
        <item x="3015"/>
        <item x="3023"/>
        <item x="2997"/>
        <item x="2983"/>
        <item x="2943"/>
        <item x="2957"/>
        <item x="3024"/>
        <item x="3025"/>
        <item x="2970"/>
        <item x="3016"/>
        <item x="2998"/>
        <item x="2944"/>
        <item x="2999"/>
        <item x="2984"/>
        <item x="3000"/>
        <item x="2945"/>
        <item x="2985"/>
        <item x="2946"/>
        <item x="2947"/>
        <item x="2958"/>
        <item x="2971"/>
        <item x="2934"/>
        <item x="2972"/>
        <item x="2948"/>
        <item x="2959"/>
        <item x="2935"/>
        <item x="2986"/>
        <item x="3001"/>
        <item x="2960"/>
        <item x="2949"/>
        <item x="3114"/>
        <item x="3068"/>
        <item x="3046"/>
        <item x="3069"/>
        <item x="3070"/>
        <item x="3026"/>
        <item x="3115"/>
        <item x="3036"/>
        <item x="3080"/>
        <item x="3037"/>
        <item x="3060"/>
        <item x="3047"/>
        <item x="3071"/>
        <item x="3072"/>
        <item x="3081"/>
        <item x="3082"/>
        <item x="3083"/>
        <item x="3116"/>
        <item x="3061"/>
        <item x="3099"/>
        <item x="3038"/>
        <item x="3062"/>
        <item x="3100"/>
        <item x="3117"/>
        <item x="3118"/>
        <item x="3119"/>
        <item x="3084"/>
        <item x="3101"/>
        <item x="3048"/>
        <item x="3102"/>
        <item x="3120"/>
        <item x="3039"/>
        <item x="3027"/>
        <item x="3049"/>
        <item x="3121"/>
        <item x="3040"/>
        <item x="3085"/>
        <item x="3028"/>
        <item x="3086"/>
        <item x="3103"/>
        <item x="3087"/>
        <item x="3050"/>
        <item x="3063"/>
        <item x="3051"/>
        <item x="3029"/>
        <item x="3088"/>
        <item x="3089"/>
        <item x="3073"/>
        <item x="3041"/>
        <item x="3074"/>
        <item x="3042"/>
        <item x="3052"/>
        <item x="3064"/>
        <item x="3090"/>
        <item x="3091"/>
        <item x="3092"/>
        <item x="3053"/>
        <item x="3054"/>
        <item x="3093"/>
        <item x="3030"/>
        <item x="3055"/>
        <item x="3031"/>
        <item x="3104"/>
        <item x="3122"/>
        <item x="3043"/>
        <item x="3044"/>
        <item x="3105"/>
        <item x="3075"/>
        <item x="3076"/>
        <item x="3032"/>
        <item x="3033"/>
        <item x="3077"/>
        <item x="3106"/>
        <item x="3034"/>
        <item x="3035"/>
        <item x="3078"/>
        <item x="3079"/>
        <item x="3107"/>
        <item x="3094"/>
        <item x="3056"/>
        <item x="3065"/>
        <item x="3108"/>
        <item x="3123"/>
        <item x="3095"/>
        <item x="3109"/>
        <item x="3096"/>
        <item x="3110"/>
        <item x="3111"/>
        <item x="3057"/>
        <item x="3058"/>
        <item x="3112"/>
        <item x="3066"/>
        <item x="3097"/>
        <item x="3067"/>
        <item x="3059"/>
        <item x="3124"/>
        <item x="3125"/>
        <item x="3113"/>
        <item x="3045"/>
        <item x="3098"/>
        <item x="3206"/>
        <item x="3126"/>
        <item x="3139"/>
        <item x="3175"/>
        <item x="3207"/>
        <item x="3127"/>
        <item x="3218"/>
        <item x="3189"/>
        <item x="3128"/>
        <item x="3163"/>
        <item x="3190"/>
        <item x="3148"/>
        <item x="3191"/>
        <item x="3219"/>
        <item x="3149"/>
        <item x="3208"/>
        <item x="3150"/>
        <item x="3129"/>
        <item x="3164"/>
        <item x="3151"/>
        <item x="3192"/>
        <item x="3140"/>
        <item x="3193"/>
        <item x="3165"/>
        <item x="3209"/>
        <item x="3130"/>
        <item x="3210"/>
        <item x="3152"/>
        <item x="3131"/>
        <item x="3166"/>
        <item x="3141"/>
        <item x="3194"/>
        <item x="3142"/>
        <item x="3153"/>
        <item x="3211"/>
        <item x="3132"/>
        <item x="3133"/>
        <item x="3195"/>
        <item x="3196"/>
        <item x="3154"/>
        <item x="3176"/>
        <item x="3177"/>
        <item x="3178"/>
        <item x="3212"/>
        <item x="3179"/>
        <item x="3180"/>
        <item x="3155"/>
        <item x="3197"/>
        <item x="3198"/>
        <item x="3167"/>
        <item x="3199"/>
        <item x="3181"/>
        <item x="3143"/>
        <item x="3220"/>
        <item x="3182"/>
        <item x="3200"/>
        <item x="3156"/>
        <item x="3168"/>
        <item x="3169"/>
        <item x="3144"/>
        <item x="3213"/>
        <item x="3201"/>
        <item x="3157"/>
        <item x="3170"/>
        <item x="3221"/>
        <item x="3222"/>
        <item x="3223"/>
        <item x="3183"/>
        <item x="3184"/>
        <item x="3202"/>
        <item x="3171"/>
        <item x="3158"/>
        <item x="3214"/>
        <item x="3203"/>
        <item x="3134"/>
        <item x="3135"/>
        <item x="3185"/>
        <item x="3145"/>
        <item x="3224"/>
        <item x="3172"/>
        <item x="3186"/>
        <item x="3215"/>
        <item x="3146"/>
        <item x="3159"/>
        <item x="3204"/>
        <item x="3160"/>
        <item x="3136"/>
        <item x="3187"/>
        <item x="3225"/>
        <item x="3188"/>
        <item x="3216"/>
        <item x="3137"/>
        <item x="3147"/>
        <item x="3173"/>
        <item x="3174"/>
        <item x="3161"/>
        <item x="3138"/>
        <item x="3162"/>
        <item x="3205"/>
        <item x="3217"/>
        <item x="3284"/>
        <item x="3238"/>
        <item x="3313"/>
        <item x="3265"/>
        <item x="3285"/>
        <item x="3253"/>
        <item x="3266"/>
        <item x="3286"/>
        <item x="3298"/>
        <item x="3303"/>
        <item x="3314"/>
        <item x="3299"/>
        <item x="3226"/>
        <item x="3239"/>
        <item x="3287"/>
        <item x="3267"/>
        <item x="3227"/>
        <item x="3315"/>
        <item x="3228"/>
        <item x="3254"/>
        <item x="3316"/>
        <item x="3268"/>
        <item x="3300"/>
        <item x="3288"/>
        <item x="3255"/>
        <item x="3256"/>
        <item x="3289"/>
        <item x="3257"/>
        <item x="3229"/>
        <item x="3240"/>
        <item x="3230"/>
        <item x="3241"/>
        <item x="3269"/>
        <item x="3317"/>
        <item x="3290"/>
        <item x="3242"/>
        <item x="3258"/>
        <item x="3270"/>
        <item x="3259"/>
        <item x="3243"/>
        <item x="3244"/>
        <item x="3304"/>
        <item x="3291"/>
        <item x="3231"/>
        <item x="3292"/>
        <item x="3245"/>
        <item x="3271"/>
        <item x="3293"/>
        <item x="3272"/>
        <item x="3318"/>
        <item x="3246"/>
        <item x="3232"/>
        <item x="3319"/>
        <item x="3301"/>
        <item x="3320"/>
        <item x="3260"/>
        <item x="3294"/>
        <item x="3247"/>
        <item x="3321"/>
        <item x="3302"/>
        <item x="3305"/>
        <item x="3306"/>
        <item x="3322"/>
        <item x="3273"/>
        <item x="3295"/>
        <item x="3307"/>
        <item x="3274"/>
        <item x="3275"/>
        <item x="3233"/>
        <item x="3248"/>
        <item x="3261"/>
        <item x="3234"/>
        <item x="3235"/>
        <item x="3323"/>
        <item x="3249"/>
        <item x="3236"/>
        <item x="3276"/>
        <item x="3324"/>
        <item x="3262"/>
        <item x="3277"/>
        <item x="3278"/>
        <item x="3250"/>
        <item x="3251"/>
        <item x="3279"/>
        <item x="3296"/>
        <item x="3308"/>
        <item x="3252"/>
        <item x="3263"/>
        <item x="3309"/>
        <item x="3280"/>
        <item x="3281"/>
        <item x="3325"/>
        <item x="3264"/>
        <item x="3282"/>
        <item x="3237"/>
        <item x="3310"/>
        <item x="3311"/>
        <item x="3312"/>
        <item x="3283"/>
        <item x="3297"/>
        <item x="3326"/>
        <item x="3362"/>
        <item x="3363"/>
        <item x="3344"/>
        <item x="3386"/>
        <item x="3364"/>
        <item x="3397"/>
        <item x="3387"/>
        <item x="3420"/>
        <item x="3388"/>
        <item x="3345"/>
        <item x="3376"/>
        <item x="3346"/>
        <item x="3377"/>
        <item x="3327"/>
        <item x="3411"/>
        <item x="3328"/>
        <item x="3347"/>
        <item x="3329"/>
        <item x="3365"/>
        <item x="3378"/>
        <item x="3421"/>
        <item x="3348"/>
        <item x="3349"/>
        <item x="3330"/>
        <item x="3422"/>
        <item x="3350"/>
        <item x="3331"/>
        <item x="3366"/>
        <item x="3367"/>
        <item x="3332"/>
        <item x="3333"/>
        <item x="3334"/>
        <item x="3412"/>
        <item x="3398"/>
        <item x="3399"/>
        <item x="3351"/>
        <item x="3352"/>
        <item x="3413"/>
        <item x="3335"/>
        <item x="3414"/>
        <item x="3400"/>
        <item x="3368"/>
        <item x="3369"/>
        <item x="3353"/>
        <item x="3370"/>
        <item x="3389"/>
        <item x="3354"/>
        <item x="3415"/>
        <item x="3336"/>
        <item x="3401"/>
        <item x="3416"/>
        <item x="3371"/>
        <item x="3390"/>
        <item x="3402"/>
        <item x="3337"/>
        <item x="3391"/>
        <item x="3372"/>
        <item x="3338"/>
        <item x="3403"/>
        <item x="3339"/>
        <item x="3355"/>
        <item x="3423"/>
        <item x="3392"/>
        <item x="3379"/>
        <item x="3404"/>
        <item x="3405"/>
        <item x="3340"/>
        <item x="3406"/>
        <item x="3393"/>
        <item x="3380"/>
        <item x="3394"/>
        <item x="3381"/>
        <item x="3373"/>
        <item x="3424"/>
        <item x="3382"/>
        <item x="3417"/>
        <item x="3356"/>
        <item x="3341"/>
        <item x="3418"/>
        <item x="3374"/>
        <item x="3357"/>
        <item x="3407"/>
        <item x="3419"/>
        <item x="3425"/>
        <item x="3395"/>
        <item x="3375"/>
        <item x="3383"/>
        <item x="3408"/>
        <item x="3409"/>
        <item x="3358"/>
        <item x="3384"/>
        <item x="3410"/>
        <item x="3359"/>
        <item x="3342"/>
        <item x="3360"/>
        <item x="3343"/>
        <item x="3396"/>
        <item x="3361"/>
        <item x="3385"/>
        <item x="3484"/>
        <item x="3453"/>
        <item x="3513"/>
        <item x="3514"/>
        <item x="3498"/>
        <item x="3464"/>
        <item x="3426"/>
        <item x="3435"/>
        <item x="3436"/>
        <item x="3499"/>
        <item x="3485"/>
        <item x="3437"/>
        <item x="3454"/>
        <item x="3486"/>
        <item x="3500"/>
        <item x="3501"/>
        <item x="3472"/>
        <item x="3473"/>
        <item x="3487"/>
        <item x="3465"/>
        <item x="3502"/>
        <item x="3488"/>
        <item x="3455"/>
        <item x="3438"/>
        <item x="3474"/>
        <item x="3503"/>
        <item x="3515"/>
        <item x="3489"/>
        <item x="3439"/>
        <item x="3456"/>
        <item x="3457"/>
        <item x="3440"/>
        <item x="3475"/>
        <item x="3516"/>
        <item x="3427"/>
        <item x="3490"/>
        <item x="3476"/>
        <item x="3441"/>
        <item x="3442"/>
        <item x="3443"/>
        <item x="3458"/>
        <item x="3459"/>
        <item x="3444"/>
        <item x="3491"/>
        <item x="3504"/>
        <item x="3428"/>
        <item x="3429"/>
        <item x="3505"/>
        <item x="3466"/>
        <item x="3506"/>
        <item x="3477"/>
        <item x="3460"/>
        <item x="3517"/>
        <item x="3445"/>
        <item x="3446"/>
        <item x="3447"/>
        <item x="3448"/>
        <item x="3492"/>
        <item x="3467"/>
        <item x="3518"/>
        <item x="3449"/>
        <item x="3507"/>
        <item x="3508"/>
        <item x="3493"/>
        <item x="3430"/>
        <item x="3461"/>
        <item x="3450"/>
        <item x="3494"/>
        <item x="3509"/>
        <item x="3510"/>
        <item x="3451"/>
        <item x="3519"/>
        <item x="3431"/>
        <item x="3432"/>
        <item x="3462"/>
        <item x="3520"/>
        <item x="3511"/>
        <item x="3478"/>
        <item x="3433"/>
        <item x="3521"/>
        <item x="3479"/>
        <item x="3463"/>
        <item x="3512"/>
        <item x="3495"/>
        <item x="3480"/>
        <item x="1364"/>
        <item x="1365"/>
        <item x="1319"/>
        <item x="1320"/>
        <item x="1366"/>
        <item x="1306"/>
        <item x="3468"/>
        <item x="3522"/>
        <item x="3481"/>
        <item x="3496"/>
        <item x="3434"/>
        <item x="3452"/>
        <item x="3469"/>
        <item x="3497"/>
        <item x="3523"/>
        <item x="3524"/>
        <item x="3482"/>
        <item x="3525"/>
        <item x="3483"/>
        <item x="3470"/>
        <item x="3471"/>
        <item x="3612"/>
        <item x="3552"/>
        <item x="3613"/>
        <item x="3562"/>
        <item x="3614"/>
        <item x="3575"/>
        <item x="3576"/>
        <item x="3577"/>
        <item x="3589"/>
        <item x="3590"/>
        <item x="3563"/>
        <item x="3591"/>
        <item x="3602"/>
        <item x="3537"/>
        <item x="3564"/>
        <item x="3603"/>
        <item x="3604"/>
        <item x="3565"/>
        <item x="3615"/>
        <item x="3526"/>
        <item x="3605"/>
        <item x="3592"/>
        <item x="3527"/>
        <item x="3566"/>
        <item x="3567"/>
        <item x="3553"/>
        <item x="3554"/>
        <item x="3528"/>
        <item x="3529"/>
        <item x="3530"/>
        <item x="3593"/>
        <item x="3594"/>
        <item x="3606"/>
        <item x="3607"/>
        <item x="3616"/>
        <item x="3538"/>
        <item x="3608"/>
        <item x="3595"/>
        <item x="3609"/>
        <item x="3578"/>
        <item x="3539"/>
        <item x="3579"/>
        <item x="3540"/>
        <item x="3617"/>
        <item x="3541"/>
        <item x="3531"/>
        <item x="3568"/>
        <item x="3618"/>
        <item x="3542"/>
        <item x="3596"/>
        <item x="3619"/>
        <item x="3543"/>
        <item x="3544"/>
        <item x="3569"/>
        <item x="3580"/>
        <item x="3610"/>
        <item x="3532"/>
        <item x="3620"/>
        <item x="3621"/>
        <item x="3545"/>
        <item x="3533"/>
        <item x="3555"/>
        <item x="3534"/>
        <item x="3535"/>
        <item x="3597"/>
        <item x="3581"/>
        <item x="3582"/>
        <item x="3546"/>
        <item x="3556"/>
        <item x="3583"/>
        <item x="3584"/>
        <item x="3547"/>
        <item x="3548"/>
        <item x="3557"/>
        <item x="3622"/>
        <item x="3570"/>
        <item x="3571"/>
        <item x="3585"/>
        <item x="3623"/>
        <item x="3536"/>
        <item x="3624"/>
        <item x="3586"/>
        <item x="3587"/>
        <item x="3598"/>
        <item x="3599"/>
        <item x="3558"/>
        <item x="3549"/>
        <item x="3550"/>
        <item x="3572"/>
        <item x="3551"/>
        <item x="3559"/>
        <item x="3625"/>
        <item x="3600"/>
        <item x="3573"/>
        <item x="3560"/>
        <item x="3561"/>
        <item x="3588"/>
        <item x="3601"/>
        <item x="3611"/>
        <item x="3574"/>
        <item x="3692"/>
        <item x="3635"/>
        <item x="3626"/>
        <item x="3667"/>
        <item x="3716"/>
        <item x="3636"/>
        <item x="3679"/>
        <item x="3693"/>
        <item x="3680"/>
        <item x="3694"/>
        <item x="3681"/>
        <item x="3637"/>
        <item x="3627"/>
        <item x="3638"/>
        <item x="3639"/>
        <item x="3695"/>
        <item x="3682"/>
        <item x="3717"/>
        <item x="3696"/>
        <item x="3651"/>
        <item x="3640"/>
        <item x="3668"/>
        <item x="3641"/>
        <item x="3718"/>
        <item x="3669"/>
        <item x="3642"/>
        <item x="3652"/>
        <item x="3703"/>
        <item x="3719"/>
        <item x="3653"/>
        <item x="3643"/>
        <item x="3704"/>
        <item x="3705"/>
        <item x="3697"/>
        <item x="3644"/>
        <item x="3628"/>
        <item x="3720"/>
        <item x="3645"/>
        <item x="3683"/>
        <item x="3684"/>
        <item x="3670"/>
        <item x="3629"/>
        <item x="3671"/>
        <item x="3672"/>
        <item x="3654"/>
        <item x="3698"/>
        <item x="3699"/>
        <item x="3700"/>
        <item x="3646"/>
        <item x="3647"/>
        <item x="3685"/>
        <item x="3706"/>
        <item x="3707"/>
        <item x="3630"/>
        <item x="3708"/>
        <item x="3631"/>
        <item x="3721"/>
        <item x="3686"/>
        <item x="3655"/>
        <item x="3632"/>
        <item x="3656"/>
        <item x="3709"/>
        <item x="3633"/>
        <item x="3673"/>
        <item x="3648"/>
        <item x="3657"/>
        <item x="3722"/>
        <item x="3674"/>
        <item x="3687"/>
        <item x="3675"/>
        <item x="3710"/>
        <item x="3711"/>
        <item x="3712"/>
        <item x="3713"/>
        <item x="3714"/>
        <item x="3658"/>
        <item x="3659"/>
        <item x="3649"/>
        <item x="3723"/>
        <item x="3688"/>
        <item x="3634"/>
        <item x="3676"/>
        <item x="3677"/>
        <item x="3660"/>
        <item x="3661"/>
        <item x="3662"/>
        <item x="3689"/>
        <item x="3690"/>
        <item x="3663"/>
        <item x="3701"/>
        <item x="3724"/>
        <item x="3664"/>
        <item x="3678"/>
        <item x="3650"/>
        <item x="3691"/>
        <item x="3715"/>
        <item x="3725"/>
        <item x="3702"/>
        <item x="3665"/>
        <item x="3666"/>
        <item x="3786"/>
        <item x="3739"/>
        <item x="3775"/>
        <item x="3740"/>
        <item x="3787"/>
        <item x="3752"/>
        <item x="3795"/>
        <item x="3776"/>
        <item x="3726"/>
        <item x="3727"/>
        <item x="3788"/>
        <item x="3796"/>
        <item x="3777"/>
        <item x="3764"/>
        <item x="3741"/>
        <item x="3742"/>
        <item x="3797"/>
        <item x="3789"/>
        <item x="3790"/>
        <item x="3810"/>
        <item x="3753"/>
        <item x="3778"/>
        <item x="3754"/>
        <item x="3743"/>
        <item x="3791"/>
        <item x="3798"/>
        <item x="3799"/>
        <item x="3779"/>
        <item x="3811"/>
        <item x="3780"/>
        <item x="3800"/>
        <item x="3812"/>
        <item x="3744"/>
        <item x="3745"/>
        <item x="3746"/>
        <item x="3801"/>
        <item x="3802"/>
        <item x="3728"/>
        <item x="3747"/>
        <item x="3813"/>
        <item x="3803"/>
        <item x="3755"/>
        <item x="3765"/>
        <item x="3781"/>
        <item x="3756"/>
        <item x="3729"/>
        <item x="3748"/>
        <item x="3792"/>
        <item x="3766"/>
        <item x="3814"/>
        <item x="3782"/>
        <item x="3815"/>
        <item x="3730"/>
        <item x="3816"/>
        <item x="3817"/>
        <item x="3818"/>
        <item x="3819"/>
        <item x="3820"/>
        <item x="3757"/>
        <item x="3758"/>
        <item x="3759"/>
        <item x="3821"/>
        <item x="3760"/>
        <item x="3761"/>
        <item x="3804"/>
        <item x="3731"/>
        <item x="3767"/>
        <item x="3822"/>
        <item x="3732"/>
        <item x="3733"/>
        <item x="3783"/>
        <item x="3805"/>
        <item x="3762"/>
        <item x="3734"/>
        <item x="3749"/>
        <item x="3768"/>
        <item x="3735"/>
        <item x="3806"/>
        <item x="3769"/>
        <item x="3793"/>
        <item x="3736"/>
        <item x="3770"/>
        <item x="3737"/>
        <item x="3823"/>
        <item x="3794"/>
        <item x="3824"/>
        <item x="3784"/>
        <item x="3763"/>
        <item x="3738"/>
        <item x="3771"/>
        <item x="3807"/>
        <item x="3785"/>
        <item x="3825"/>
        <item x="3750"/>
        <item x="3808"/>
        <item x="3772"/>
        <item x="3751"/>
        <item x="3773"/>
        <item x="3774"/>
        <item x="3809"/>
        <item x="3838"/>
        <item x="3831"/>
        <item x="3879"/>
        <item x="3826"/>
        <item x="3899"/>
        <item x="3912"/>
        <item x="3832"/>
        <item x="3880"/>
        <item x="3900"/>
        <item x="3833"/>
        <item x="3839"/>
        <item x="3840"/>
        <item x="3841"/>
        <item x="3827"/>
        <item x="3901"/>
        <item x="3856"/>
        <item x="3842"/>
        <item x="3913"/>
        <item x="3857"/>
        <item x="3902"/>
        <item x="3914"/>
        <item x="3881"/>
        <item x="3858"/>
        <item x="3868"/>
        <item x="3915"/>
        <item x="3882"/>
        <item x="3869"/>
        <item x="3843"/>
        <item x="3870"/>
        <item x="3828"/>
        <item x="3844"/>
        <item x="3883"/>
        <item x="3871"/>
        <item x="3884"/>
        <item x="3903"/>
        <item x="3872"/>
        <item x="3845"/>
        <item x="3859"/>
        <item x="3885"/>
        <item x="3916"/>
        <item x="3846"/>
        <item x="3886"/>
        <item x="3887"/>
        <item x="3829"/>
        <item x="3917"/>
        <item x="3904"/>
        <item x="3830"/>
        <item x="3847"/>
        <item x="3888"/>
        <item x="3860"/>
        <item x="3889"/>
        <item x="3861"/>
        <item x="3905"/>
        <item x="3848"/>
        <item x="3849"/>
        <item x="3918"/>
        <item x="3890"/>
        <item x="3862"/>
        <item x="3919"/>
        <item x="3850"/>
        <item x="3873"/>
        <item x="3874"/>
        <item x="3863"/>
        <item x="3906"/>
        <item x="3864"/>
        <item x="3851"/>
        <item x="3907"/>
        <item x="3834"/>
        <item x="3908"/>
        <item x="3920"/>
        <item x="3875"/>
        <item x="3921"/>
        <item x="3891"/>
        <item x="3892"/>
        <item x="3876"/>
        <item x="3852"/>
        <item x="3835"/>
        <item x="3853"/>
        <item x="3877"/>
        <item x="3909"/>
        <item x="3893"/>
        <item x="3922"/>
        <item x="3854"/>
        <item x="3910"/>
        <item x="3894"/>
        <item x="3923"/>
        <item x="3865"/>
        <item x="3895"/>
        <item x="3836"/>
        <item x="3855"/>
        <item x="3924"/>
        <item x="3866"/>
        <item x="3837"/>
        <item x="3896"/>
        <item x="3867"/>
        <item x="3897"/>
        <item x="3898"/>
        <item x="3911"/>
        <item x="3925"/>
        <item x="3878"/>
        <item x="3954"/>
        <item x="4015"/>
        <item x="4006"/>
        <item x="4007"/>
        <item x="3988"/>
        <item x="3977"/>
        <item x="3978"/>
        <item x="3966"/>
        <item x="3989"/>
        <item x="3955"/>
        <item x="3967"/>
        <item x="3990"/>
        <item x="3956"/>
        <item x="4016"/>
        <item x="3968"/>
        <item x="3943"/>
        <item x="4008"/>
        <item x="4017"/>
        <item x="4009"/>
        <item x="3969"/>
        <item x="3979"/>
        <item x="3926"/>
        <item x="3991"/>
        <item x="3992"/>
        <item x="3993"/>
        <item x="3957"/>
        <item x="3927"/>
        <item x="3928"/>
        <item x="3944"/>
        <item x="3994"/>
        <item x="3995"/>
        <item x="3929"/>
        <item x="3930"/>
        <item x="3931"/>
        <item x="3945"/>
        <item x="4018"/>
        <item x="3932"/>
        <item x="4010"/>
        <item x="3996"/>
        <item x="4019"/>
        <item x="3997"/>
        <item x="3958"/>
        <item x="3959"/>
        <item x="3980"/>
        <item x="3933"/>
        <item x="3934"/>
        <item x="4020"/>
        <item x="3981"/>
        <item x="3998"/>
        <item x="3946"/>
        <item x="3947"/>
        <item x="3960"/>
        <item x="3982"/>
        <item x="3961"/>
        <item x="3935"/>
        <item x="3962"/>
        <item x="4011"/>
        <item x="3999"/>
        <item x="3983"/>
        <item x="3936"/>
        <item x="4021"/>
        <item x="3970"/>
        <item x="3937"/>
        <item x="3971"/>
        <item x="4000"/>
        <item x="3948"/>
        <item x="3938"/>
        <item x="4001"/>
        <item x="3939"/>
        <item x="3984"/>
        <item x="4022"/>
        <item x="3972"/>
        <item x="3985"/>
        <item x="4002"/>
        <item x="3973"/>
        <item x="3940"/>
        <item x="3949"/>
        <item x="4023"/>
        <item x="3974"/>
        <item x="3950"/>
        <item x="4003"/>
        <item x="3951"/>
        <item x="4004"/>
        <item x="3941"/>
        <item x="3952"/>
        <item x="4012"/>
        <item x="3953"/>
        <item x="3942"/>
        <item x="3975"/>
        <item x="4013"/>
        <item x="3963"/>
        <item x="3976"/>
        <item x="3986"/>
        <item x="4014"/>
        <item x="3964"/>
        <item x="3965"/>
        <item x="4005"/>
        <item x="3987"/>
        <item x="4024"/>
        <item x="4025"/>
        <item x="4054"/>
        <item x="4104"/>
        <item x="4026"/>
        <item x="4105"/>
        <item x="4027"/>
        <item x="4055"/>
        <item x="4086"/>
        <item x="4028"/>
        <item x="4106"/>
        <item x="4070"/>
        <item x="4087"/>
        <item x="4029"/>
        <item x="4079"/>
        <item x="1307"/>
        <item x="4030"/>
        <item x="1321"/>
        <item x="1396"/>
        <item x="1308"/>
        <item x="4886"/>
        <item x="4887"/>
        <item x="4874"/>
        <item x="4875"/>
        <item x="4888"/>
        <item x="4830"/>
        <item x="4831"/>
        <item x="4889"/>
        <item x="4899"/>
        <item x="4900"/>
        <item x="4815"/>
        <item x="4901"/>
        <item x="4847"/>
        <item x="4876"/>
        <item x="4877"/>
        <item x="4118"/>
        <item x="1322"/>
        <item x="1328"/>
        <item x="1367"/>
        <item x="4839"/>
        <item x="4848"/>
        <item x="1329"/>
        <item x="1397"/>
        <item x="1309"/>
        <item x="1354"/>
        <item x="1368"/>
        <item x="1355"/>
        <item x="4902"/>
        <item x="1330"/>
        <item x="1338"/>
        <item x="1339"/>
        <item x="1398"/>
        <item x="1310"/>
        <item x="1356"/>
        <item x="1399"/>
        <item x="1369"/>
        <item x="1311"/>
        <item x="4890"/>
        <item x="4849"/>
        <item x="4903"/>
        <item x="4862"/>
        <item x="4863"/>
        <item x="4904"/>
        <item x="4031"/>
        <item x="4088"/>
        <item x="4878"/>
        <item x="4850"/>
        <item x="4048"/>
        <item x="4032"/>
        <item x="4089"/>
        <item x="4090"/>
        <item x="4056"/>
        <item x="4049"/>
        <item x="4033"/>
        <item x="4091"/>
        <item x="4092"/>
        <item x="4071"/>
        <item x="4057"/>
        <item x="4107"/>
        <item x="4072"/>
        <item x="4119"/>
        <item x="4108"/>
        <item x="4050"/>
        <item x="4120"/>
        <item x="4034"/>
        <item x="4121"/>
        <item x="4035"/>
        <item x="4036"/>
        <item x="4058"/>
        <item x="4059"/>
        <item x="4122"/>
        <item x="4037"/>
        <item x="4093"/>
        <item x="1312"/>
        <item x="1380"/>
        <item x="1357"/>
        <item x="1426"/>
        <item x="1482"/>
        <item x="1483"/>
        <item x="1400"/>
        <item x="1407"/>
        <item x="1420"/>
        <item x="1439"/>
        <item x="1451"/>
        <item x="1484"/>
        <item x="1468"/>
        <item x="1452"/>
        <item x="1485"/>
        <item x="1486"/>
        <item x="1427"/>
        <item x="1428"/>
        <item x="1421"/>
        <item x="1408"/>
        <item x="1487"/>
        <item x="1409"/>
        <item x="1429"/>
        <item x="1410"/>
        <item x="1453"/>
        <item x="1401"/>
        <item x="1454"/>
        <item x="1455"/>
        <item x="1402"/>
        <item x="1456"/>
        <item x="1488"/>
        <item x="1403"/>
        <item x="1411"/>
        <item x="1489"/>
        <item x="1440"/>
        <item x="1469"/>
        <item x="1441"/>
        <item x="1470"/>
        <item x="1412"/>
        <item x="1471"/>
        <item x="1490"/>
        <item x="1472"/>
        <item x="1442"/>
        <item x="1457"/>
        <item x="1458"/>
        <item x="1491"/>
        <item x="1443"/>
        <item x="1413"/>
        <item x="1414"/>
        <item x="1459"/>
        <item x="1444"/>
        <item x="1430"/>
        <item x="1404"/>
        <item x="1492"/>
        <item x="1493"/>
        <item x="1473"/>
        <item x="1431"/>
        <item x="1432"/>
        <item x="1445"/>
        <item x="1433"/>
        <item x="1474"/>
        <item x="1494"/>
        <item x="1422"/>
        <item x="1423"/>
        <item x="1446"/>
        <item x="1434"/>
        <item x="1460"/>
        <item x="1461"/>
        <item x="1475"/>
        <item x="1462"/>
        <item x="1447"/>
        <item x="1415"/>
        <item x="1476"/>
        <item x="1495"/>
        <item x="1477"/>
        <item x="1496"/>
        <item x="1463"/>
        <item x="1478"/>
        <item x="1479"/>
        <item x="1464"/>
        <item x="1424"/>
        <item x="1465"/>
        <item x="1416"/>
        <item x="1435"/>
        <item x="1425"/>
        <item x="1448"/>
        <item x="1480"/>
        <item x="1405"/>
        <item x="1449"/>
        <item x="1450"/>
        <item x="1417"/>
        <item x="1497"/>
        <item x="1498"/>
        <item x="1418"/>
        <item x="1481"/>
        <item x="1466"/>
        <item x="1436"/>
        <item x="1437"/>
        <item x="1406"/>
        <item x="1419"/>
        <item x="1499"/>
        <item x="1467"/>
        <item x="1438"/>
        <item x="1544"/>
        <item x="1511"/>
        <item x="1521"/>
        <item x="1565"/>
        <item x="1537"/>
        <item x="1583"/>
        <item x="1584"/>
        <item x="1522"/>
        <item x="1545"/>
        <item x="1538"/>
        <item x="1500"/>
        <item x="1585"/>
        <item x="1523"/>
        <item x="1524"/>
        <item x="1586"/>
        <item x="1566"/>
        <item x="1587"/>
        <item x="1525"/>
        <item x="1567"/>
        <item x="1539"/>
        <item x="1556"/>
        <item x="1588"/>
        <item x="1526"/>
        <item x="1589"/>
        <item x="1590"/>
        <item x="1501"/>
        <item x="1512"/>
        <item x="1527"/>
        <item x="1528"/>
        <item x="1502"/>
        <item x="1568"/>
        <item x="1569"/>
        <item x="1529"/>
        <item x="1546"/>
        <item x="1570"/>
        <item x="1513"/>
        <item x="1547"/>
        <item x="1530"/>
        <item x="1571"/>
        <item x="1514"/>
        <item x="1572"/>
        <item x="1515"/>
        <item x="1591"/>
        <item x="1516"/>
        <item x="1573"/>
        <item x="1557"/>
        <item x="1503"/>
        <item x="1517"/>
        <item x="1574"/>
        <item x="1548"/>
        <item x="1592"/>
        <item x="1593"/>
        <item x="1531"/>
        <item x="1504"/>
        <item x="1575"/>
        <item x="1576"/>
        <item x="1549"/>
        <item x="1518"/>
        <item x="1577"/>
        <item x="1519"/>
        <item x="1594"/>
        <item x="1505"/>
        <item x="1532"/>
        <item x="1540"/>
        <item x="1558"/>
        <item x="1559"/>
        <item x="1550"/>
        <item x="1595"/>
        <item x="1596"/>
        <item x="1578"/>
        <item x="1533"/>
        <item x="1579"/>
        <item x="1506"/>
        <item x="1534"/>
        <item x="1520"/>
        <item x="1560"/>
        <item x="1535"/>
        <item x="1580"/>
        <item x="1541"/>
        <item x="1507"/>
        <item x="1551"/>
        <item x="1552"/>
        <item x="1508"/>
        <item x="1542"/>
        <item x="1561"/>
        <item x="1581"/>
        <item x="1562"/>
        <item x="1597"/>
        <item x="1582"/>
        <item x="1563"/>
        <item x="1598"/>
        <item x="1553"/>
        <item x="1536"/>
        <item x="1543"/>
        <item x="1564"/>
        <item x="1554"/>
        <item x="1509"/>
        <item x="1555"/>
        <item x="1599"/>
        <item x="1510"/>
        <item x="1600"/>
        <item x="4816"/>
        <item x="1640"/>
        <item x="1690"/>
        <item x="1613"/>
        <item x="1682"/>
        <item x="4840"/>
        <item x="4841"/>
        <item x="4817"/>
        <item x="4818"/>
        <item x="4832"/>
        <item x="4879"/>
        <item x="1657"/>
        <item x="1601"/>
        <item x="1602"/>
        <item x="4880"/>
        <item x="1683"/>
        <item x="1691"/>
        <item x="4094"/>
        <item x="4123"/>
        <item x="1641"/>
        <item x="1631"/>
        <item x="1692"/>
        <item x="1684"/>
        <item x="1642"/>
        <item x="1658"/>
        <item x="1643"/>
        <item x="1644"/>
        <item x="4842"/>
        <item x="4833"/>
        <item x="1632"/>
        <item x="1668"/>
        <item x="1603"/>
        <item x="1685"/>
        <item x="1686"/>
        <item x="1659"/>
        <item x="4891"/>
        <item x="4851"/>
        <item x="1614"/>
        <item x="1693"/>
        <item x="4109"/>
        <item x="4124"/>
        <item x="4905"/>
        <item x="4095"/>
        <item x="4096"/>
        <item x="4060"/>
        <item x="4852"/>
        <item x="4853"/>
        <item x="4819"/>
        <item x="4834"/>
        <item x="4820"/>
        <item x="4097"/>
        <item x="1615"/>
        <item x="4125"/>
        <item x="4038"/>
        <item x="4821"/>
        <item x="4854"/>
        <item x="4906"/>
        <item x="4822"/>
        <item x="4864"/>
        <item x="4865"/>
        <item x="4855"/>
        <item x="4907"/>
        <item x="4866"/>
        <item x="4856"/>
        <item x="4881"/>
        <item x="4882"/>
        <item x="4867"/>
        <item x="4823"/>
        <item x="4908"/>
        <item x="4892"/>
        <item x="4909"/>
        <item x="4910"/>
        <item x="4868"/>
        <item x="4824"/>
        <item x="4869"/>
        <item x="4870"/>
        <item x="4883"/>
        <item x="4857"/>
        <item x="4911"/>
        <item x="4835"/>
        <item x="4871"/>
        <item x="4843"/>
        <item x="4893"/>
        <item x="4844"/>
        <item x="4967"/>
        <item x="4977"/>
        <item x="4949"/>
        <item x="4939"/>
        <item x="4940"/>
        <item x="4912"/>
        <item x="4941"/>
        <item x="4978"/>
        <item x="4968"/>
        <item x="4924"/>
        <item x="4913"/>
        <item x="4942"/>
        <item x="4969"/>
        <item x="4970"/>
        <item x="4932"/>
        <item x="4925"/>
        <item x="4914"/>
        <item x="4933"/>
        <item x="4959"/>
        <item x="4934"/>
        <item x="4926"/>
        <item x="4935"/>
        <item x="4971"/>
        <item x="1645"/>
        <item x="4110"/>
        <item x="4039"/>
        <item x="1646"/>
        <item x="1633"/>
        <item x="4915"/>
        <item x="4950"/>
        <item x="1616"/>
        <item x="1617"/>
        <item x="1618"/>
        <item x="1634"/>
        <item x="1669"/>
        <item x="1670"/>
        <item x="1635"/>
        <item x="1660"/>
        <item x="1647"/>
        <item x="1661"/>
        <item x="4972"/>
        <item x="4943"/>
        <item x="4979"/>
        <item x="4080"/>
        <item x="4960"/>
        <item x="4073"/>
        <item x="4051"/>
        <item x="4040"/>
        <item x="4061"/>
        <item x="4081"/>
        <item x="4062"/>
        <item x="4927"/>
        <item x="4928"/>
        <item x="1604"/>
        <item x="1605"/>
        <item x="4929"/>
        <item x="4916"/>
        <item x="4111"/>
        <item x="4041"/>
        <item x="1687"/>
        <item x="4082"/>
        <item x="4063"/>
        <item x="4042"/>
        <item x="4098"/>
        <item x="4099"/>
        <item x="4112"/>
        <item x="4043"/>
        <item x="4064"/>
        <item x="4044"/>
        <item x="4113"/>
        <item x="4065"/>
        <item x="4074"/>
        <item x="4066"/>
        <item x="4100"/>
        <item x="4045"/>
        <item x="1648"/>
        <item x="1619"/>
        <item x="1662"/>
        <item x="4114"/>
        <item x="4075"/>
        <item x="4046"/>
        <item x="4115"/>
        <item x="4116"/>
        <item x="4083"/>
        <item x="4084"/>
        <item x="4067"/>
        <item x="1663"/>
        <item x="4101"/>
        <item x="4047"/>
        <item x="4076"/>
        <item x="1606"/>
        <item x="4077"/>
        <item x="4078"/>
        <item x="4068"/>
        <item x="4052"/>
        <item x="4102"/>
        <item x="4069"/>
        <item x="4053"/>
        <item x="4117"/>
        <item x="4103"/>
        <item x="4085"/>
        <item x="4184"/>
        <item x="4173"/>
        <item x="4137"/>
        <item x="4162"/>
        <item x="1620"/>
        <item x="4163"/>
        <item x="4185"/>
        <item x="4192"/>
        <item x="1649"/>
        <item x="1671"/>
        <item x="4164"/>
        <item x="4201"/>
        <item x="4202"/>
        <item x="4138"/>
        <item x="1621"/>
        <item x="1694"/>
        <item x="1695"/>
        <item x="4951"/>
        <item x="4980"/>
        <item x="4186"/>
        <item x="4139"/>
        <item x="4961"/>
        <item x="4917"/>
        <item x="4973"/>
        <item x="1636"/>
        <item x="4140"/>
        <item x="4151"/>
        <item x="4174"/>
        <item x="4203"/>
        <item x="4193"/>
        <item x="4165"/>
        <item x="4175"/>
        <item x="4176"/>
        <item x="4204"/>
        <item x="1696"/>
        <item x="1650"/>
        <item x="4187"/>
        <item x="4166"/>
        <item x="4944"/>
        <item x="1651"/>
        <item x="1672"/>
        <item x="4194"/>
        <item x="4141"/>
        <item x="1607"/>
        <item x="1622"/>
        <item x="4142"/>
        <item x="4126"/>
        <item x="1608"/>
        <item x="1697"/>
        <item x="1673"/>
        <item x="1652"/>
        <item x="4981"/>
        <item x="1609"/>
        <item x="4952"/>
        <item x="4982"/>
        <item x="1698"/>
        <item x="1664"/>
        <item x="1610"/>
        <item x="4918"/>
        <item x="1623"/>
        <item x="1653"/>
        <item x="1674"/>
        <item x="4195"/>
        <item x="1654"/>
        <item x="4919"/>
        <item x="4945"/>
        <item x="4143"/>
        <item x="4167"/>
        <item x="4152"/>
        <item x="4144"/>
        <item x="4188"/>
        <item x="4153"/>
        <item x="1624"/>
        <item x="1675"/>
        <item x="1676"/>
        <item x="1665"/>
        <item x="4974"/>
        <item x="4920"/>
        <item x="1625"/>
        <item x="4205"/>
        <item x="4127"/>
        <item x="4128"/>
        <item x="4145"/>
        <item x="4177"/>
        <item x="4946"/>
        <item x="4975"/>
        <item x="4962"/>
        <item x="4206"/>
        <item x="4168"/>
        <item x="4196"/>
        <item x="1637"/>
        <item x="1655"/>
        <item x="4154"/>
        <item x="1677"/>
        <item x="1626"/>
        <item x="4963"/>
        <item x="4930"/>
        <item x="4947"/>
        <item x="4146"/>
        <item x="1627"/>
        <item x="1678"/>
        <item x="1656"/>
        <item x="4953"/>
        <item x="4964"/>
        <item x="4129"/>
        <item x="4178"/>
        <item x="4155"/>
        <item x="1611"/>
        <item x="1679"/>
        <item x="1699"/>
        <item x="4954"/>
        <item x="4179"/>
        <item x="4147"/>
        <item x="1628"/>
        <item x="1666"/>
        <item x="4148"/>
        <item x="4948"/>
        <item x="1667"/>
        <item x="1688"/>
        <item x="1629"/>
        <item x="1680"/>
        <item x="1689"/>
        <item x="4965"/>
        <item x="4130"/>
        <item x="4983"/>
        <item x="4955"/>
        <item x="4956"/>
        <item x="1638"/>
        <item x="1612"/>
        <item x="4921"/>
        <item x="4957"/>
        <item x="4936"/>
        <item x="4169"/>
        <item x="4207"/>
        <item x="1630"/>
        <item x="1639"/>
        <item x="1681"/>
        <item x="1711"/>
        <item x="4937"/>
        <item x="4984"/>
        <item x="1713"/>
        <item x="1725"/>
        <item x="4208"/>
        <item x="4131"/>
        <item x="4209"/>
        <item x="1717"/>
        <item x="4197"/>
        <item x="1702"/>
        <item x="1706"/>
        <item x="4180"/>
        <item x="4149"/>
        <item x="1720"/>
        <item x="1710"/>
        <item x="1721"/>
        <item x="4150"/>
        <item x="1723"/>
        <item x="1716"/>
        <item x="1714"/>
        <item x="4966"/>
        <item x="4938"/>
        <item x="4181"/>
        <item x="4170"/>
        <item x="4210"/>
        <item x="1705"/>
        <item x="1700"/>
        <item x="4156"/>
        <item x="4132"/>
        <item x="4157"/>
        <item x="4189"/>
        <item x="4985"/>
        <item x="4211"/>
        <item x="4158"/>
        <item x="4198"/>
        <item x="4199"/>
        <item x="4133"/>
        <item x="4190"/>
        <item x="4200"/>
        <item x="4159"/>
        <item x="4171"/>
        <item x="4134"/>
        <item x="4160"/>
        <item x="4161"/>
        <item x="4135"/>
        <item x="4191"/>
        <item x="4182"/>
        <item x="4183"/>
        <item x="1722"/>
        <item x="1712"/>
        <item x="1704"/>
        <item x="1724"/>
        <item x="1715"/>
        <item x="1718"/>
        <item x="1719"/>
        <item x="1703"/>
        <item x="4976"/>
        <item x="4922"/>
        <item x="4986"/>
        <item x="4987"/>
        <item x="4923"/>
        <item x="4931"/>
        <item x="1707"/>
        <item x="1709"/>
        <item x="1701"/>
        <item x="4136"/>
        <item x="4172"/>
        <item x="1708"/>
        <item x="495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">
        <item x="1"/>
        <item x="0"/>
        <item x="2"/>
        <item t="default"/>
      </items>
    </pivotField>
    <pivotField dataField="1" showAll="0"/>
    <pivotField dataField="1" showAll="0"/>
    <pivotField showAll="0"/>
    <pivotField showAll="0"/>
    <pivotField showAll="0"/>
    <pivotField name="Street" axis="axisPage" showAll="0">
      <items count="231">
        <item x="115"/>
        <item x="38"/>
        <item x="102"/>
        <item x="86"/>
        <item x="23"/>
        <item x="222"/>
        <item x="111"/>
        <item x="210"/>
        <item x="200"/>
        <item x="101"/>
        <item x="100"/>
        <item x="122"/>
        <item x="185"/>
        <item x="214"/>
        <item x="181"/>
        <item x="99"/>
        <item x="177"/>
        <item x="92"/>
        <item x="128"/>
        <item x="129"/>
        <item x="142"/>
        <item x="155"/>
        <item x="156"/>
        <item x="187"/>
        <item x="158"/>
        <item x="54"/>
        <item x="33"/>
        <item x="212"/>
        <item x="143"/>
        <item x="180"/>
        <item x="224"/>
        <item x="70"/>
        <item x="41"/>
        <item x="6"/>
        <item x="189"/>
        <item x="79"/>
        <item x="16"/>
        <item x="148"/>
        <item x="18"/>
        <item x="95"/>
        <item x="150"/>
        <item x="50"/>
        <item x="179"/>
        <item x="94"/>
        <item x="90"/>
        <item x="45"/>
        <item x="183"/>
        <item x="88"/>
        <item x="93"/>
        <item x="32"/>
        <item x="178"/>
        <item x="198"/>
        <item x="154"/>
        <item x="29"/>
        <item x="55"/>
        <item x="215"/>
        <item x="31"/>
        <item x="78"/>
        <item x="17"/>
        <item x="5"/>
        <item x="147"/>
        <item x="219"/>
        <item x="175"/>
        <item x="123"/>
        <item x="25"/>
        <item x="89"/>
        <item x="209"/>
        <item x="21"/>
        <item x="53"/>
        <item x="97"/>
        <item x="13"/>
        <item x="226"/>
        <item x="204"/>
        <item x="35"/>
        <item x="220"/>
        <item x="8"/>
        <item x="164"/>
        <item x="87"/>
        <item x="57"/>
        <item x="80"/>
        <item x="207"/>
        <item x="30"/>
        <item x="193"/>
        <item x="176"/>
        <item x="85"/>
        <item x="52"/>
        <item x="60"/>
        <item x="10"/>
        <item x="184"/>
        <item x="91"/>
        <item x="96"/>
        <item x="98"/>
        <item x="131"/>
        <item x="1"/>
        <item x="49"/>
        <item x="205"/>
        <item x="160"/>
        <item x="37"/>
        <item x="63"/>
        <item x="165"/>
        <item x="182"/>
        <item x="42"/>
        <item x="110"/>
        <item x="218"/>
        <item x="116"/>
        <item x="27"/>
        <item x="211"/>
        <item x="103"/>
        <item x="66"/>
        <item x="39"/>
        <item x="213"/>
        <item x="28"/>
        <item x="104"/>
        <item x="109"/>
        <item x="145"/>
        <item x="40"/>
        <item x="144"/>
        <item x="135"/>
        <item x="132"/>
        <item x="163"/>
        <item x="167"/>
        <item x="217"/>
        <item x="133"/>
        <item x="114"/>
        <item x="105"/>
        <item x="58"/>
        <item x="74"/>
        <item x="141"/>
        <item x="146"/>
        <item x="107"/>
        <item x="112"/>
        <item x="139"/>
        <item x="134"/>
        <item x="46"/>
        <item x="4"/>
        <item x="152"/>
        <item x="81"/>
        <item x="151"/>
        <item x="162"/>
        <item x="108"/>
        <item x="34"/>
        <item x="76"/>
        <item x="106"/>
        <item x="65"/>
        <item x="136"/>
        <item x="191"/>
        <item x="229"/>
        <item x="137"/>
        <item x="170"/>
        <item x="71"/>
        <item x="197"/>
        <item x="73"/>
        <item x="2"/>
        <item x="51"/>
        <item x="140"/>
        <item x="138"/>
        <item x="3"/>
        <item x="118"/>
        <item x="72"/>
        <item x="117"/>
        <item x="173"/>
        <item x="22"/>
        <item x="11"/>
        <item x="124"/>
        <item x="19"/>
        <item x="0"/>
        <item x="20"/>
        <item x="126"/>
        <item x="194"/>
        <item x="26"/>
        <item x="84"/>
        <item x="44"/>
        <item x="120"/>
        <item x="169"/>
        <item x="47"/>
        <item x="48"/>
        <item x="14"/>
        <item x="208"/>
        <item x="121"/>
        <item x="77"/>
        <item x="206"/>
        <item x="56"/>
        <item x="43"/>
        <item x="62"/>
        <item x="168"/>
        <item x="159"/>
        <item x="157"/>
        <item x="171"/>
        <item x="75"/>
        <item x="113"/>
        <item x="192"/>
        <item x="24"/>
        <item x="83"/>
        <item x="149"/>
        <item x="119"/>
        <item x="203"/>
        <item x="227"/>
        <item x="228"/>
        <item x="59"/>
        <item x="69"/>
        <item x="190"/>
        <item x="221"/>
        <item x="15"/>
        <item x="7"/>
        <item x="127"/>
        <item x="216"/>
        <item x="202"/>
        <item x="195"/>
        <item x="172"/>
        <item x="130"/>
        <item x="125"/>
        <item x="61"/>
        <item x="68"/>
        <item x="225"/>
        <item x="201"/>
        <item x="36"/>
        <item x="161"/>
        <item x="188"/>
        <item x="223"/>
        <item x="153"/>
        <item x="166"/>
        <item x="174"/>
        <item x="196"/>
        <item x="64"/>
        <item x="12"/>
        <item x="67"/>
        <item x="82"/>
        <item x="199"/>
        <item x="186"/>
        <item x="9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name="Homestead?" axis="axisPage" showAll="0">
      <items count="3">
        <item x="1"/>
        <item x="0"/>
        <item t="default"/>
      </items>
    </pivotField>
    <pivotField name="Sales Date" axis="axisPage" showAll="0">
      <items count="1412">
        <item x="1372"/>
        <item x="52"/>
        <item x="132"/>
        <item x="828"/>
        <item x="879"/>
        <item x="876"/>
        <item x="155"/>
        <item x="154"/>
        <item x="170"/>
        <item x="228"/>
        <item x="184"/>
        <item x="526"/>
        <item x="482"/>
        <item x="173"/>
        <item x="245"/>
        <item x="349"/>
        <item x="983"/>
        <item x="859"/>
        <item x="909"/>
        <item x="890"/>
        <item x="27"/>
        <item x="219"/>
        <item x="86"/>
        <item x="1068"/>
        <item x="1076"/>
        <item x="1071"/>
        <item x="988"/>
        <item x="1007"/>
        <item x="24"/>
        <item x="1236"/>
        <item x="1241"/>
        <item x="1248"/>
        <item x="908"/>
        <item x="833"/>
        <item x="121"/>
        <item x="542"/>
        <item x="1047"/>
        <item x="1254"/>
        <item x="70"/>
        <item x="389"/>
        <item x="260"/>
        <item x="36"/>
        <item x="541"/>
        <item x="83"/>
        <item x="509"/>
        <item x="249"/>
        <item x="26"/>
        <item x="220"/>
        <item x="298"/>
        <item x="996"/>
        <item x="31"/>
        <item x="531"/>
        <item x="1390"/>
        <item x="127"/>
        <item x="1306"/>
        <item x="966"/>
        <item x="118"/>
        <item x="499"/>
        <item x="1058"/>
        <item x="980"/>
        <item x="1275"/>
        <item x="330"/>
        <item x="1104"/>
        <item x="1054"/>
        <item x="375"/>
        <item x="278"/>
        <item x="75"/>
        <item x="162"/>
        <item x="426"/>
        <item x="1212"/>
        <item x="1149"/>
        <item x="680"/>
        <item x="429"/>
        <item x="947"/>
        <item x="582"/>
        <item x="251"/>
        <item x="548"/>
        <item x="303"/>
        <item x="710"/>
        <item x="1165"/>
        <item x="325"/>
        <item x="1008"/>
        <item x="623"/>
        <item x="238"/>
        <item x="848"/>
        <item x="351"/>
        <item x="921"/>
        <item x="381"/>
        <item x="299"/>
        <item x="546"/>
        <item x="1014"/>
        <item x="897"/>
        <item x="453"/>
        <item x="119"/>
        <item x="200"/>
        <item x="559"/>
        <item x="204"/>
        <item x="814"/>
        <item x="603"/>
        <item x="67"/>
        <item x="807"/>
        <item x="592"/>
        <item x="166"/>
        <item x="589"/>
        <item x="1170"/>
        <item x="416"/>
        <item x="822"/>
        <item x="91"/>
        <item x="189"/>
        <item x="144"/>
        <item x="554"/>
        <item x="1178"/>
        <item x="519"/>
        <item x="586"/>
        <item x="294"/>
        <item x="263"/>
        <item x="621"/>
        <item x="796"/>
        <item x="648"/>
        <item x="359"/>
        <item x="628"/>
        <item x="545"/>
        <item x="608"/>
        <item x="22"/>
        <item x="486"/>
        <item x="793"/>
        <item x="9"/>
        <item x="89"/>
        <item x="358"/>
        <item x="66"/>
        <item x="794"/>
        <item x="380"/>
        <item x="850"/>
        <item x="269"/>
        <item x="21"/>
        <item x="442"/>
        <item x="124"/>
        <item x="12"/>
        <item x="398"/>
        <item x="721"/>
        <item x="94"/>
        <item x="136"/>
        <item x="870"/>
        <item x="868"/>
        <item x="323"/>
        <item x="8"/>
        <item x="6"/>
        <item x="290"/>
        <item x="336"/>
        <item x="405"/>
        <item x="465"/>
        <item x="334"/>
        <item x="137"/>
        <item x="308"/>
        <item x="686"/>
        <item x="797"/>
        <item x="611"/>
        <item x="14"/>
        <item x="232"/>
        <item x="221"/>
        <item x="682"/>
        <item x="696"/>
        <item x="460"/>
        <item x="551"/>
        <item x="461"/>
        <item x="574"/>
        <item x="584"/>
        <item x="510"/>
        <item x="1268"/>
        <item x="630"/>
        <item x="838"/>
        <item x="264"/>
        <item x="267"/>
        <item x="140"/>
        <item x="88"/>
        <item x="4"/>
        <item x="446"/>
        <item x="407"/>
        <item x="730"/>
        <item x="1026"/>
        <item x="420"/>
        <item x="383"/>
        <item x="537"/>
        <item x="775"/>
        <item x="212"/>
        <item x="544"/>
        <item x="371"/>
        <item x="60"/>
        <item x="1287"/>
        <item x="632"/>
        <item x="362"/>
        <item x="53"/>
        <item x="257"/>
        <item x="590"/>
        <item x="62"/>
        <item x="563"/>
        <item x="50"/>
        <item x="46"/>
        <item x="532"/>
        <item x="456"/>
        <item x="216"/>
        <item x="954"/>
        <item x="149"/>
        <item x="756"/>
        <item x="167"/>
        <item x="222"/>
        <item x="114"/>
        <item x="1070"/>
        <item x="767"/>
        <item x="625"/>
        <item x="37"/>
        <item x="56"/>
        <item x="866"/>
        <item x="656"/>
        <item x="175"/>
        <item x="536"/>
        <item x="214"/>
        <item x="340"/>
        <item x="361"/>
        <item x="500"/>
        <item x="1270"/>
        <item x="595"/>
        <item x="258"/>
        <item x="48"/>
        <item x="1403"/>
        <item x="130"/>
        <item x="1407"/>
        <item x="661"/>
        <item x="312"/>
        <item x="774"/>
        <item x="274"/>
        <item x="196"/>
        <item x="353"/>
        <item x="51"/>
        <item x="252"/>
        <item x="161"/>
        <item x="345"/>
        <item x="338"/>
        <item x="148"/>
        <item x="203"/>
        <item x="150"/>
        <item x="112"/>
        <item x="11"/>
        <item x="61"/>
        <item x="201"/>
        <item x="193"/>
        <item x="76"/>
        <item x="769"/>
        <item x="125"/>
        <item x="311"/>
        <item x="272"/>
        <item x="72"/>
        <item x="414"/>
        <item x="322"/>
        <item x="129"/>
        <item x="275"/>
        <item x="315"/>
        <item x="18"/>
        <item x="85"/>
        <item x="207"/>
        <item x="42"/>
        <item x="43"/>
        <item x="288"/>
        <item x="38"/>
        <item x="300"/>
        <item x="104"/>
        <item x="261"/>
        <item x="143"/>
        <item x="469"/>
        <item x="1295"/>
        <item x="126"/>
        <item x="142"/>
        <item x="415"/>
        <item x="7"/>
        <item x="49"/>
        <item x="208"/>
        <item x="156"/>
        <item x="176"/>
        <item x="246"/>
        <item x="386"/>
        <item x="385"/>
        <item x="92"/>
        <item x="165"/>
        <item x="1"/>
        <item x="783"/>
        <item x="279"/>
        <item x="187"/>
        <item x="658"/>
        <item x="672"/>
        <item x="464"/>
        <item x="472"/>
        <item x="477"/>
        <item x="421"/>
        <item x="382"/>
        <item x="528"/>
        <item x="605"/>
        <item x="823"/>
        <item x="172"/>
        <item x="211"/>
        <item x="307"/>
        <item x="153"/>
        <item x="497"/>
        <item x="107"/>
        <item x="306"/>
        <item x="742"/>
        <item x="895"/>
        <item x="266"/>
        <item x="318"/>
        <item x="467"/>
        <item x="669"/>
        <item x="558"/>
        <item x="715"/>
        <item x="392"/>
        <item x="239"/>
        <item x="581"/>
        <item x="33"/>
        <item x="434"/>
        <item x="295"/>
        <item x="116"/>
        <item x="771"/>
        <item x="168"/>
        <item x="436"/>
        <item x="683"/>
        <item x="708"/>
        <item x="578"/>
        <item x="202"/>
        <item x="357"/>
        <item x="518"/>
        <item x="186"/>
        <item x="739"/>
        <item x="1083"/>
        <item x="1198"/>
        <item x="1406"/>
        <item x="802"/>
        <item x="304"/>
        <item x="530"/>
        <item x="762"/>
        <item x="276"/>
        <item x="1302"/>
        <item x="87"/>
        <item x="259"/>
        <item x="1291"/>
        <item x="950"/>
        <item x="585"/>
        <item x="657"/>
        <item x="265"/>
        <item x="423"/>
        <item x="63"/>
        <item x="889"/>
        <item x="226"/>
        <item x="243"/>
        <item x="1038"/>
        <item x="117"/>
        <item x="316"/>
        <item x="317"/>
        <item x="80"/>
        <item x="1285"/>
        <item x="280"/>
        <item x="54"/>
        <item x="10"/>
        <item x="664"/>
        <item x="120"/>
        <item x="69"/>
        <item x="643"/>
        <item x="1404"/>
        <item x="178"/>
        <item x="0"/>
        <item x="424"/>
        <item x="205"/>
        <item x="41"/>
        <item x="806"/>
        <item x="39"/>
        <item x="218"/>
        <item x="1096"/>
        <item x="1347"/>
        <item x="327"/>
        <item x="1025"/>
        <item x="34"/>
        <item x="466"/>
        <item x="281"/>
        <item x="242"/>
        <item x="800"/>
        <item x="779"/>
        <item x="233"/>
        <item x="293"/>
        <item x="15"/>
        <item x="342"/>
        <item x="45"/>
        <item x="1321"/>
        <item x="1360"/>
        <item x="401"/>
        <item x="1077"/>
        <item x="998"/>
        <item x="1039"/>
        <item x="1134"/>
        <item x="1380"/>
        <item x="495"/>
        <item x="190"/>
        <item x="250"/>
        <item x="1375"/>
        <item x="1353"/>
        <item x="1370"/>
        <item x="854"/>
        <item x="1351"/>
        <item x="875"/>
        <item x="1257"/>
        <item x="1332"/>
        <item x="826"/>
        <item x="1200"/>
        <item x="387"/>
        <item x="1227"/>
        <item x="894"/>
        <item x="1196"/>
        <item x="1135"/>
        <item x="1119"/>
        <item x="1106"/>
        <item x="329"/>
        <item x="543"/>
        <item x="1184"/>
        <item x="1331"/>
        <item x="1309"/>
        <item x="1064"/>
        <item x="1046"/>
        <item x="776"/>
        <item x="1148"/>
        <item x="863"/>
        <item x="1327"/>
        <item x="885"/>
        <item x="699"/>
        <item x="1343"/>
        <item x="1124"/>
        <item x="1282"/>
        <item x="1153"/>
        <item x="1401"/>
        <item x="1402"/>
        <item x="468"/>
        <item x="197"/>
        <item x="412"/>
        <item x="367"/>
        <item x="827"/>
        <item x="1051"/>
        <item x="1132"/>
        <item x="824"/>
        <item x="1301"/>
        <item x="972"/>
        <item x="751"/>
        <item x="1154"/>
        <item x="809"/>
        <item x="607"/>
        <item x="820"/>
        <item x="627"/>
        <item x="1409"/>
        <item x="617"/>
        <item x="1085"/>
        <item x="974"/>
        <item x="1260"/>
        <item x="832"/>
        <item x="550"/>
        <item x="1157"/>
        <item x="1315"/>
        <item x="649"/>
        <item x="992"/>
        <item x="444"/>
        <item x="728"/>
        <item x="1175"/>
        <item x="1141"/>
        <item x="28"/>
        <item x="968"/>
        <item x="636"/>
        <item x="935"/>
        <item x="366"/>
        <item x="492"/>
        <item x="236"/>
        <item x="1355"/>
        <item x="55"/>
        <item x="356"/>
        <item x="1098"/>
        <item x="425"/>
        <item x="1105"/>
        <item x="1400"/>
        <item x="82"/>
        <item x="684"/>
        <item x="1396"/>
        <item x="932"/>
        <item x="1362"/>
        <item x="670"/>
        <item x="979"/>
        <item x="1286"/>
        <item x="1140"/>
        <item x="397"/>
        <item x="16"/>
        <item x="633"/>
        <item x="1259"/>
        <item x="373"/>
        <item x="687"/>
        <item x="103"/>
        <item x="969"/>
        <item x="1229"/>
        <item x="58"/>
        <item x="896"/>
        <item x="706"/>
        <item x="846"/>
        <item x="821"/>
        <item x="646"/>
        <item x="1024"/>
        <item x="1382"/>
        <item x="157"/>
        <item x="1245"/>
        <item x="842"/>
        <item x="1284"/>
        <item x="1408"/>
        <item x="1000"/>
        <item x="1233"/>
        <item x="224"/>
        <item x="1349"/>
        <item x="883"/>
        <item x="1381"/>
        <item x="754"/>
        <item x="1366"/>
        <item x="740"/>
        <item x="1112"/>
        <item x="763"/>
        <item x="74"/>
        <item x="471"/>
        <item x="1169"/>
        <item x="1182"/>
        <item x="1289"/>
        <item x="872"/>
        <item x="1296"/>
        <item x="32"/>
        <item x="1377"/>
        <item x="1359"/>
        <item x="138"/>
        <item x="333"/>
        <item x="1081"/>
        <item x="1239"/>
        <item x="1337"/>
        <item x="860"/>
        <item x="1219"/>
        <item x="1394"/>
        <item x="653"/>
        <item x="1335"/>
        <item x="1378"/>
        <item x="240"/>
        <item x="1209"/>
        <item x="910"/>
        <item x="1089"/>
        <item x="1318"/>
        <item x="254"/>
        <item x="781"/>
        <item x="101"/>
        <item x="884"/>
        <item x="1261"/>
        <item x="514"/>
        <item x="344"/>
        <item x="411"/>
        <item x="65"/>
        <item x="44"/>
        <item x="1222"/>
        <item x="255"/>
        <item x="839"/>
        <item x="1357"/>
        <item x="1376"/>
        <item x="752"/>
        <item x="659"/>
        <item x="1386"/>
        <item x="1387"/>
        <item x="1277"/>
        <item x="977"/>
        <item x="1030"/>
        <item x="961"/>
        <item x="403"/>
        <item x="675"/>
        <item x="944"/>
        <item x="778"/>
        <item x="522"/>
        <item x="780"/>
        <item x="1102"/>
        <item x="681"/>
        <item x="787"/>
        <item x="978"/>
        <item x="97"/>
        <item x="1340"/>
        <item x="576"/>
        <item x="801"/>
        <item x="1279"/>
        <item x="20"/>
        <item x="907"/>
        <item x="958"/>
        <item x="206"/>
        <item x="744"/>
        <item x="845"/>
        <item x="335"/>
        <item x="1300"/>
        <item x="815"/>
        <item x="939"/>
        <item x="997"/>
        <item x="624"/>
        <item x="1297"/>
        <item x="634"/>
        <item x="1166"/>
        <item x="725"/>
        <item x="319"/>
        <item x="1019"/>
        <item x="1410"/>
        <item x="1090"/>
        <item x="1018"/>
        <item x="1267"/>
        <item x="612"/>
        <item x="1093"/>
        <item x="1103"/>
        <item x="753"/>
        <item x="934"/>
        <item x="1263"/>
        <item x="179"/>
        <item x="341"/>
        <item x="395"/>
        <item x="419"/>
        <item x="733"/>
        <item x="1128"/>
        <item x="131"/>
        <item x="691"/>
        <item x="1238"/>
        <item x="615"/>
        <item x="837"/>
        <item x="967"/>
        <item x="1216"/>
        <item x="1294"/>
        <item x="256"/>
        <item x="810"/>
        <item x="811"/>
        <item x="1194"/>
        <item x="626"/>
        <item x="1258"/>
        <item x="1004"/>
        <item x="736"/>
        <item x="521"/>
        <item x="110"/>
        <item x="1094"/>
        <item x="635"/>
        <item x="1164"/>
        <item x="447"/>
        <item x="479"/>
        <item x="668"/>
        <item x="1158"/>
        <item x="880"/>
        <item x="959"/>
        <item x="676"/>
        <item x="639"/>
        <item x="1033"/>
        <item x="485"/>
        <item x="665"/>
        <item x="285"/>
        <item x="332"/>
        <item x="619"/>
        <item x="484"/>
        <item x="440"/>
        <item x="1324"/>
        <item x="506"/>
        <item x="555"/>
        <item x="1181"/>
        <item x="470"/>
        <item x="734"/>
        <item x="1310"/>
        <item x="714"/>
        <item x="1345"/>
        <item x="688"/>
        <item x="1036"/>
        <item x="1060"/>
        <item x="1317"/>
        <item x="517"/>
        <item x="1185"/>
        <item x="946"/>
        <item x="1250"/>
        <item x="655"/>
        <item x="1143"/>
        <item x="620"/>
        <item x="490"/>
        <item x="666"/>
        <item x="209"/>
        <item x="1161"/>
        <item x="1163"/>
        <item x="1108"/>
        <item x="1328"/>
        <item x="914"/>
        <item x="1280"/>
        <item x="747"/>
        <item x="355"/>
        <item x="68"/>
        <item x="1056"/>
        <item x="1243"/>
        <item x="347"/>
        <item x="394"/>
        <item x="354"/>
        <item x="1405"/>
        <item x="990"/>
        <item x="191"/>
        <item x="575"/>
        <item x="98"/>
        <item x="1399"/>
        <item x="1022"/>
        <item x="1368"/>
        <item x="1384"/>
        <item x="100"/>
        <item x="631"/>
        <item x="123"/>
        <item x="869"/>
        <item x="1100"/>
        <item x="390"/>
        <item x="1215"/>
        <item x="760"/>
        <item x="1388"/>
        <item x="1398"/>
        <item x="726"/>
        <item x="1397"/>
        <item x="3"/>
        <item x="1202"/>
        <item x="953"/>
        <item x="561"/>
        <item x="111"/>
        <item x="163"/>
        <item x="816"/>
        <item x="277"/>
        <item x="1234"/>
        <item x="735"/>
        <item x="1109"/>
        <item x="1265"/>
        <item x="712"/>
        <item x="1356"/>
        <item x="159"/>
        <item x="437"/>
        <item x="1066"/>
        <item x="1240"/>
        <item x="892"/>
        <item x="713"/>
        <item x="1101"/>
        <item x="862"/>
        <item x="919"/>
        <item x="1322"/>
        <item x="1053"/>
        <item x="903"/>
        <item x="305"/>
        <item x="270"/>
        <item x="1350"/>
        <item x="1052"/>
        <item x="825"/>
        <item x="1336"/>
        <item x="1391"/>
        <item x="1115"/>
        <item x="171"/>
        <item x="1031"/>
        <item x="388"/>
        <item x="1217"/>
        <item x="369"/>
        <item x="1218"/>
        <item x="309"/>
        <item x="722"/>
        <item x="90"/>
        <item x="704"/>
        <item x="57"/>
        <item x="1373"/>
        <item x="899"/>
        <item x="851"/>
        <item x="400"/>
        <item x="540"/>
        <item x="1067"/>
        <item x="791"/>
        <item x="1151"/>
        <item x="981"/>
        <item x="438"/>
        <item x="422"/>
        <item x="1159"/>
        <item x="654"/>
        <item x="984"/>
        <item x="936"/>
        <item x="1242"/>
        <item x="328"/>
        <item x="692"/>
        <item x="1088"/>
        <item x="679"/>
        <item x="594"/>
        <item x="1341"/>
        <item x="450"/>
        <item x="1125"/>
        <item x="1080"/>
        <item x="1142"/>
        <item x="1311"/>
        <item x="1035"/>
        <item x="223"/>
        <item x="79"/>
        <item x="1162"/>
        <item x="489"/>
        <item x="784"/>
        <item x="1274"/>
        <item x="1087"/>
        <item x="1150"/>
        <item x="674"/>
        <item x="1017"/>
        <item x="1338"/>
        <item x="640"/>
        <item x="393"/>
        <item x="430"/>
        <item x="830"/>
        <item x="1325"/>
        <item x="1316"/>
        <item x="843"/>
        <item x="1308"/>
        <item x="1032"/>
        <item x="886"/>
        <item x="1188"/>
        <item x="1235"/>
        <item x="949"/>
        <item x="701"/>
        <item x="772"/>
        <item x="493"/>
        <item x="732"/>
        <item x="1283"/>
        <item x="108"/>
        <item x="994"/>
        <item x="764"/>
        <item x="1330"/>
        <item x="396"/>
        <item x="861"/>
        <item x="372"/>
        <item x="1028"/>
        <item x="1001"/>
        <item x="1292"/>
        <item x="593"/>
        <item x="1191"/>
        <item x="568"/>
        <item x="1129"/>
        <item x="785"/>
        <item x="1113"/>
        <item x="1223"/>
        <item x="431"/>
        <item x="475"/>
        <item x="320"/>
        <item x="911"/>
        <item x="813"/>
        <item x="1203"/>
        <item x="1023"/>
        <item x="697"/>
        <item x="93"/>
        <item x="790"/>
        <item x="457"/>
        <item x="1116"/>
        <item x="1305"/>
        <item x="556"/>
        <item x="287"/>
        <item x="792"/>
        <item x="719"/>
        <item x="957"/>
        <item x="698"/>
        <item x="199"/>
        <item x="1174"/>
        <item x="368"/>
        <item x="1395"/>
        <item x="900"/>
        <item x="1389"/>
        <item x="755"/>
        <item x="782"/>
        <item x="610"/>
        <item x="501"/>
        <item x="844"/>
        <item x="1118"/>
        <item x="1304"/>
        <item x="723"/>
        <item x="749"/>
        <item x="1204"/>
        <item x="443"/>
        <item x="1078"/>
        <item x="768"/>
        <item x="995"/>
        <item x="527"/>
        <item x="1095"/>
        <item x="604"/>
        <item x="235"/>
        <item x="231"/>
        <item x="1299"/>
        <item x="346"/>
        <item x="925"/>
        <item x="913"/>
        <item x="835"/>
        <item x="685"/>
        <item x="1298"/>
        <item x="1307"/>
        <item x="535"/>
        <item x="25"/>
        <item x="731"/>
        <item x="84"/>
        <item x="505"/>
        <item x="922"/>
        <item x="1206"/>
        <item x="798"/>
        <item x="59"/>
        <item x="376"/>
        <item x="478"/>
        <item x="360"/>
        <item x="891"/>
        <item x="1055"/>
        <item x="1225"/>
        <item x="1392"/>
        <item x="1133"/>
        <item x="462"/>
        <item x="971"/>
        <item x="1061"/>
        <item x="803"/>
        <item x="271"/>
        <item x="748"/>
        <item x="1079"/>
        <item x="1084"/>
        <item x="1290"/>
        <item x="877"/>
        <item x="1365"/>
        <item x="1208"/>
        <item x="454"/>
        <item x="331"/>
        <item x="650"/>
        <item x="1082"/>
        <item x="109"/>
        <item x="689"/>
        <item x="314"/>
        <item x="1012"/>
        <item x="1065"/>
        <item x="601"/>
        <item x="703"/>
        <item x="17"/>
        <item x="481"/>
        <item x="565"/>
        <item x="363"/>
        <item x="1171"/>
        <item x="1231"/>
        <item x="141"/>
        <item x="1210"/>
        <item x="491"/>
        <item x="1383"/>
        <item x="645"/>
        <item x="1247"/>
        <item x="829"/>
        <item x="865"/>
        <item x="364"/>
        <item x="562"/>
        <item x="1146"/>
        <item x="1092"/>
        <item x="1371"/>
        <item x="600"/>
        <item x="928"/>
        <item x="986"/>
        <item x="1123"/>
        <item x="1044"/>
        <item x="1172"/>
        <item x="855"/>
        <item x="938"/>
        <item x="1195"/>
        <item x="577"/>
        <item x="310"/>
        <item x="286"/>
        <item x="1011"/>
        <item x="1358"/>
        <item x="96"/>
        <item x="297"/>
        <item x="1168"/>
        <item x="262"/>
        <item x="337"/>
        <item x="213"/>
        <item x="901"/>
        <item x="248"/>
        <item x="1040"/>
        <item x="1199"/>
        <item x="570"/>
        <item x="1107"/>
        <item x="445"/>
        <item x="1255"/>
        <item x="534"/>
        <item x="1075"/>
        <item x="244"/>
        <item x="893"/>
        <item x="1269"/>
        <item x="1063"/>
        <item x="940"/>
        <item x="181"/>
        <item x="853"/>
        <item x="999"/>
        <item x="498"/>
        <item x="1224"/>
        <item x="788"/>
        <item x="857"/>
        <item x="237"/>
        <item x="1379"/>
        <item x="777"/>
        <item x="525"/>
        <item x="718"/>
        <item x="1110"/>
        <item x="758"/>
        <item x="350"/>
        <item x="840"/>
        <item x="1114"/>
        <item x="494"/>
        <item x="348"/>
        <item x="795"/>
        <item x="520"/>
        <item x="818"/>
        <item x="1226"/>
        <item x="1281"/>
        <item x="198"/>
        <item x="741"/>
        <item x="587"/>
        <item x="1253"/>
        <item x="955"/>
        <item x="924"/>
        <item x="599"/>
        <item x="606"/>
        <item x="135"/>
        <item x="906"/>
        <item x="1029"/>
        <item x="230"/>
        <item x="858"/>
        <item x="1099"/>
        <item x="1272"/>
        <item x="73"/>
        <item x="952"/>
        <item x="1059"/>
        <item x="409"/>
        <item x="693"/>
        <item x="989"/>
        <item x="695"/>
        <item x="122"/>
        <item x="40"/>
        <item x="1334"/>
        <item x="77"/>
        <item x="1207"/>
        <item x="301"/>
        <item x="180"/>
        <item x="1072"/>
        <item x="1152"/>
        <item x="1237"/>
        <item x="805"/>
        <item x="1034"/>
        <item x="313"/>
        <item x="881"/>
        <item x="1138"/>
        <item x="408"/>
        <item x="324"/>
        <item x="1364"/>
        <item x="937"/>
        <item x="702"/>
        <item x="700"/>
        <item x="929"/>
        <item x="571"/>
        <item x="106"/>
        <item x="1126"/>
        <item x="152"/>
        <item x="1137"/>
        <item x="942"/>
        <item x="1121"/>
        <item x="965"/>
        <item x="1342"/>
        <item x="217"/>
        <item x="1187"/>
        <item x="377"/>
        <item x="1314"/>
        <item x="707"/>
        <item x="282"/>
        <item x="1361"/>
        <item x="991"/>
        <item x="819"/>
        <item x="660"/>
        <item x="225"/>
        <item x="766"/>
        <item x="185"/>
        <item x="177"/>
        <item x="529"/>
        <item x="898"/>
        <item x="487"/>
        <item x="1344"/>
        <item x="808"/>
        <item x="194"/>
        <item x="964"/>
        <item x="920"/>
        <item x="1264"/>
        <item x="917"/>
        <item x="945"/>
        <item x="598"/>
        <item x="1021"/>
        <item x="427"/>
        <item x="962"/>
        <item x="609"/>
        <item x="613"/>
        <item x="864"/>
        <item x="35"/>
        <item x="923"/>
        <item x="973"/>
        <item x="614"/>
        <item x="1160"/>
        <item x="745"/>
        <item x="1016"/>
        <item x="417"/>
        <item x="374"/>
        <item x="1326"/>
        <item x="192"/>
        <item x="418"/>
        <item x="1013"/>
        <item x="515"/>
        <item x="1273"/>
        <item x="406"/>
        <item x="678"/>
        <item x="982"/>
        <item x="985"/>
        <item x="1385"/>
        <item x="1320"/>
        <item x="229"/>
        <item x="182"/>
        <item x="113"/>
        <item x="770"/>
        <item x="283"/>
        <item x="622"/>
        <item x="1155"/>
        <item x="1348"/>
        <item x="1266"/>
        <item x="134"/>
        <item x="717"/>
        <item x="1251"/>
        <item x="1041"/>
        <item x="817"/>
        <item x="671"/>
        <item x="451"/>
        <item x="2"/>
        <item x="1339"/>
        <item x="1037"/>
        <item x="677"/>
        <item x="970"/>
        <item x="709"/>
        <item x="644"/>
        <item x="1144"/>
        <item x="1062"/>
        <item x="71"/>
        <item x="834"/>
        <item x="641"/>
        <item x="78"/>
        <item x="339"/>
        <item x="975"/>
        <item x="591"/>
        <item x="19"/>
        <item x="926"/>
        <item x="951"/>
        <item x="1205"/>
        <item x="455"/>
        <item x="292"/>
        <item x="449"/>
        <item x="1363"/>
        <item x="241"/>
        <item x="227"/>
        <item x="1312"/>
        <item x="553"/>
        <item x="533"/>
        <item x="215"/>
        <item x="905"/>
        <item x="987"/>
        <item x="1130"/>
        <item x="188"/>
        <item x="524"/>
        <item x="1073"/>
        <item x="1139"/>
        <item x="513"/>
        <item x="602"/>
        <item x="1276"/>
        <item x="139"/>
        <item x="1173"/>
        <item x="1271"/>
        <item x="711"/>
        <item x="253"/>
        <item x="1050"/>
        <item x="597"/>
        <item x="1393"/>
        <item x="321"/>
        <item x="268"/>
        <item x="473"/>
        <item x="1009"/>
        <item x="1262"/>
        <item x="1091"/>
        <item x="435"/>
        <item x="29"/>
        <item x="1232"/>
        <item x="1329"/>
        <item x="1069"/>
        <item x="448"/>
        <item x="1346"/>
        <item x="902"/>
        <item x="1252"/>
        <item x="871"/>
        <item x="652"/>
        <item x="662"/>
        <item x="867"/>
        <item x="496"/>
        <item x="1213"/>
        <item x="523"/>
        <item x="81"/>
        <item x="557"/>
        <item x="564"/>
        <item x="1131"/>
        <item x="458"/>
        <item x="567"/>
        <item x="789"/>
        <item x="1220"/>
        <item x="1179"/>
        <item x="918"/>
        <item x="247"/>
        <item x="404"/>
        <item x="573"/>
        <item x="174"/>
        <item x="102"/>
        <item x="296"/>
        <item x="1303"/>
        <item x="1354"/>
        <item x="1049"/>
        <item x="1244"/>
        <item x="1136"/>
        <item x="927"/>
        <item x="888"/>
        <item x="1045"/>
        <item x="1352"/>
        <item x="413"/>
        <item x="30"/>
        <item x="99"/>
        <item x="302"/>
        <item x="511"/>
        <item x="343"/>
        <item x="151"/>
        <item x="651"/>
        <item x="428"/>
        <item x="637"/>
        <item x="183"/>
        <item x="1214"/>
        <item x="1057"/>
        <item x="1180"/>
        <item x="847"/>
        <item x="956"/>
        <item x="799"/>
        <item x="480"/>
        <item x="115"/>
        <item x="1183"/>
        <item x="105"/>
        <item x="410"/>
        <item x="1176"/>
        <item x="433"/>
        <item x="195"/>
        <item x="618"/>
        <item x="1120"/>
        <item x="1111"/>
        <item x="1020"/>
        <item x="1010"/>
        <item x="378"/>
        <item x="638"/>
        <item x="5"/>
        <item x="291"/>
        <item x="379"/>
        <item x="1313"/>
        <item x="836"/>
        <item x="1074"/>
        <item x="761"/>
        <item x="1278"/>
        <item x="1230"/>
        <item x="724"/>
        <item x="948"/>
        <item x="289"/>
        <item x="874"/>
        <item x="432"/>
        <item x="1015"/>
        <item x="441"/>
        <item x="1186"/>
        <item x="912"/>
        <item x="757"/>
        <item x="1211"/>
        <item x="572"/>
        <item x="1201"/>
        <item x="642"/>
        <item x="915"/>
        <item x="729"/>
        <item x="13"/>
        <item x="1293"/>
        <item x="773"/>
        <item x="504"/>
        <item x="690"/>
        <item x="1002"/>
        <item x="1256"/>
        <item x="1156"/>
        <item x="452"/>
        <item x="463"/>
        <item x="365"/>
        <item x="560"/>
        <item x="160"/>
        <item x="580"/>
        <item x="1221"/>
        <item x="95"/>
        <item x="507"/>
        <item x="804"/>
        <item x="164"/>
        <item x="158"/>
        <item x="476"/>
        <item x="384"/>
        <item x="759"/>
        <item x="1167"/>
        <item x="583"/>
        <item x="916"/>
        <item x="547"/>
        <item x="750"/>
        <item x="1005"/>
        <item x="352"/>
        <item x="579"/>
        <item x="284"/>
        <item x="1048"/>
        <item x="133"/>
        <item x="596"/>
        <item x="743"/>
        <item x="1147"/>
        <item x="852"/>
        <item x="849"/>
        <item x="673"/>
        <item x="667"/>
        <item x="694"/>
        <item x="629"/>
        <item x="1189"/>
        <item x="503"/>
        <item x="549"/>
        <item x="1122"/>
        <item x="47"/>
        <item x="737"/>
        <item x="746"/>
        <item x="873"/>
        <item x="786"/>
        <item x="1193"/>
        <item x="878"/>
        <item x="1190"/>
        <item x="1127"/>
        <item x="210"/>
        <item x="516"/>
        <item x="169"/>
        <item x="1145"/>
        <item x="738"/>
        <item x="931"/>
        <item x="146"/>
        <item x="459"/>
        <item x="960"/>
        <item x="976"/>
        <item x="391"/>
        <item x="273"/>
        <item x="474"/>
        <item x="1319"/>
        <item x="234"/>
        <item x="765"/>
        <item x="841"/>
        <item x="882"/>
        <item x="1249"/>
        <item x="539"/>
        <item x="1228"/>
        <item x="402"/>
        <item x="887"/>
        <item x="1288"/>
        <item x="1117"/>
        <item x="1006"/>
        <item x="663"/>
        <item x="904"/>
        <item x="812"/>
        <item x="508"/>
        <item x="326"/>
        <item x="483"/>
        <item x="943"/>
        <item x="1097"/>
        <item x="933"/>
        <item x="569"/>
        <item x="370"/>
        <item x="1367"/>
        <item x="1333"/>
        <item x="963"/>
        <item x="941"/>
        <item x="1369"/>
        <item x="930"/>
        <item x="647"/>
        <item x="705"/>
        <item x="1003"/>
        <item x="1027"/>
        <item x="439"/>
        <item x="1246"/>
        <item x="1042"/>
        <item x="488"/>
        <item x="1197"/>
        <item x="1086"/>
        <item x="64"/>
        <item x="145"/>
        <item x="616"/>
        <item x="831"/>
        <item x="1177"/>
        <item x="512"/>
        <item x="502"/>
        <item x="147"/>
        <item x="993"/>
        <item x="1323"/>
        <item x="720"/>
        <item x="1043"/>
        <item x="538"/>
        <item x="716"/>
        <item x="1192"/>
        <item x="856"/>
        <item x="552"/>
        <item x="1374"/>
        <item x="588"/>
        <item x="128"/>
        <item x="727"/>
        <item x="399"/>
        <item x="566"/>
        <item x="23"/>
        <item t="default"/>
      </items>
    </pivotField>
    <pivotField dataField="1" showAll="0"/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dataField="1" showAll="0"/>
    <pivotField name="Year Built" axis="axisPage" showAll="0">
      <items count="51">
        <item x="8"/>
        <item x="47"/>
        <item x="9"/>
        <item x="27"/>
        <item x="34"/>
        <item x="35"/>
        <item x="32"/>
        <item x="4"/>
        <item x="36"/>
        <item x="45"/>
        <item x="38"/>
        <item x="49"/>
        <item x="48"/>
        <item x="25"/>
        <item x="44"/>
        <item x="30"/>
        <item x="2"/>
        <item x="1"/>
        <item x="33"/>
        <item x="16"/>
        <item x="14"/>
        <item x="26"/>
        <item x="13"/>
        <item x="21"/>
        <item x="7"/>
        <item x="10"/>
        <item x="18"/>
        <item x="11"/>
        <item x="5"/>
        <item x="23"/>
        <item x="20"/>
        <item x="22"/>
        <item x="15"/>
        <item x="24"/>
        <item x="0"/>
        <item x="3"/>
        <item x="37"/>
        <item x="42"/>
        <item x="39"/>
        <item x="46"/>
        <item x="43"/>
        <item x="19"/>
        <item x="40"/>
        <item x="28"/>
        <item x="17"/>
        <item x="29"/>
        <item x="12"/>
        <item x="41"/>
        <item x="31"/>
        <item x="6"/>
        <item t="default"/>
      </items>
    </pivotField>
    <pivotField name="Bedrooms" axis="axisPage" dataField="1" showAll="0">
      <items count="9">
        <item x="7"/>
        <item x="3"/>
        <item x="1"/>
        <item x="0"/>
        <item x="5"/>
        <item x="4"/>
        <item x="6"/>
        <item x="2"/>
        <item t="default"/>
      </items>
    </pivotField>
    <pivotField axis="axisPage" dataField="1" showAll="0">
      <items count="10">
        <item x="3"/>
        <item x="0"/>
        <item x="1"/>
        <item x="4"/>
        <item x="5"/>
        <item x="7"/>
        <item x="6"/>
        <item x="8"/>
        <item x="2"/>
        <item t="default"/>
      </items>
    </pivotField>
    <pivotField dataField="1" showAll="0"/>
    <pivotField dataField="1" showAll="0"/>
    <pivotField showAll="0"/>
    <pivotField name="Pool?" axis="axisPage" showAll="0">
      <items count="4">
        <item x="1"/>
        <item x="0"/>
        <item x="2"/>
        <item t="default"/>
      </items>
    </pivotField>
    <pivotField name="Res Class" axis="axisPage" showAll="0">
      <items count="3">
        <item x="0"/>
        <item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9">
    <pageField fld="16" hier="-1"/>
    <pageField fld="27" hier="-1"/>
    <pageField fld="28" hier="-1"/>
    <pageField fld="32" hier="-1"/>
    <pageField fld="35" hier="-1"/>
    <pageField fld="36" hier="-1"/>
    <pageField fld="37" hier="-1"/>
    <pageField fld="41" hier="-1"/>
    <pageField fld="42" hier="-1"/>
  </pageFields>
  <dataFields count="16">
    <dataField name="Properties" fld="0" subtotal="count" baseField="0" baseItem="0"/>
    <dataField name="Buildings" fld="10" baseField="0" baseItem="0" numFmtId="43"/>
    <dataField name="Sq Feet" fld="11" baseField="0" baseItem="0" numFmtId="43"/>
    <dataField name="Acres" fld="12" baseField="0" baseItem="0"/>
    <dataField name="Sum of justvalue" fld="22" baseField="0" baseItem="0" numFmtId="165"/>
    <dataField name="Sum of landval" fld="23" baseField="0" baseItem="0" numFmtId="165"/>
    <dataField name="Sum of imprval" fld="24" baseField="0" baseItem="0" numFmtId="165"/>
    <dataField name="Sum of assessed" fld="25" baseField="0" baseItem="0" numFmtId="165"/>
    <dataField name="Sum of taxable" fld="26" baseField="0" baseItem="0" numFmtId="165"/>
    <dataField name="Sum of lastsaleprice" fld="29" baseField="0" baseItem="0" numFmtId="165"/>
    <dataField name="Sum of res_stories" fld="34" baseField="0" baseItem="0" numFmtId="164"/>
    <dataField name="Sum of res_bedroom" fld="36" baseField="0" baseItem="0" numFmtId="164"/>
    <dataField name="Sum of res_bathroom" fld="37" baseField="0" baseItem="0" numFmtId="164"/>
    <dataField name="Sum of res_halfbath" fld="38" baseField="0" baseItem="0" numFmtId="164"/>
    <dataField name="Sum of total_under_roof" fld="43" baseField="0" baseItem="0" numFmtId="43"/>
    <dataField name="Average SQ Feet" fld="39" subtotal="average" baseField="0" baseItem="15"/>
  </dataFields>
  <formats count="9">
    <format dxfId="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collapsedLevelsAreSubtotals="1" fieldPosition="0">
        <references count="1">
          <reference field="4294967294" count="5" selected="0">
            <x v="4"/>
            <x v="5"/>
            <x v="6"/>
            <x v="7"/>
            <x v="8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  <format dxfId="5">
      <pivotArea outline="0" collapsedLevelsAreSubtotals="1" fieldPosition="0">
        <references count="1">
          <reference field="4294967294" count="1" selected="0">
            <x v="11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13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Z4996" totalsRowCount="1">
  <autoFilter ref="A1:AZ4995" xr:uid="{00000000-0009-0000-0100-000001000000}"/>
  <tableColumns count="52">
    <tableColumn id="1" xr3:uid="{00000000-0010-0000-0000-000001000000}" name="altkey" totalsRowFunction="count"/>
    <tableColumn id="2" xr3:uid="{00000000-0010-0000-0000-000002000000}" name="parcelid"/>
    <tableColumn id="3" xr3:uid="{00000000-0010-0000-0000-000003000000}" name="nbhd" dataDxfId="226">
      <calculatedColumnFormula>"7492"</calculatedColumnFormula>
    </tableColumn>
    <tableColumn id="4" xr3:uid="{00000000-0010-0000-0000-000004000000}" name="nbhd_desc"/>
    <tableColumn id="5" xr3:uid="{00000000-0010-0000-0000-000005000000}" name="pc" totalsRowFunction="count"/>
    <tableColumn id="6" xr3:uid="{00000000-0010-0000-0000-000006000000}" name="pc_desc"/>
    <tableColumn id="7" xr3:uid="{00000000-0010-0000-0000-000007000000}" name="mapsec"/>
    <tableColumn id="8" xr3:uid="{00000000-0010-0000-0000-000008000000}" name="maptwp"/>
    <tableColumn id="9" xr3:uid="{00000000-0010-0000-0000-000009000000}" name="maprng"/>
    <tableColumn id="10" xr3:uid="{00000000-0010-0000-0000-00000A000000}" name="landuse"/>
    <tableColumn id="11" xr3:uid="{00000000-0010-0000-0000-00000B000000}" name="numbldg"/>
    <tableColumn id="12" xr3:uid="{00000000-0010-0000-0000-00000C000000}" name="est_pcl_sqft" totalsRowFunction="sum"/>
    <tableColumn id="13" xr3:uid="{00000000-0010-0000-0000-00000D000000}" name="est_pcl_acres" totalsRowFunction="sum"/>
    <tableColumn id="14" xr3:uid="{00000000-0010-0000-0000-00000E000000}" name="mill_district"/>
    <tableColumn id="15" xr3:uid="{00000000-0010-0000-0000-00000F000000}" name="site_adrno"/>
    <tableColumn id="16" xr3:uid="{00000000-0010-0000-0000-000010000000}" name="site_adrdir"/>
    <tableColumn id="17" xr3:uid="{00000000-0010-0000-0000-000011000000}" name="site_adrstr"/>
    <tableColumn id="18" xr3:uid="{00000000-0010-0000-0000-000012000000}" name="site_adrsuf"/>
    <tableColumn id="19" xr3:uid="{00000000-0010-0000-0000-000013000000}" name="site_adrsuf2"/>
    <tableColumn id="20" xr3:uid="{00000000-0010-0000-0000-000014000000}" name="site_adrcity"/>
    <tableColumn id="21" xr3:uid="{00000000-0010-0000-0000-000015000000}" name="site_unitno"/>
    <tableColumn id="22" xr3:uid="{00000000-0010-0000-0000-000016000000}" name="short_legal"/>
    <tableColumn id="23" xr3:uid="{00000000-0010-0000-0000-000017000000}" name="justvalue" totalsRowFunction="sum"/>
    <tableColumn id="24" xr3:uid="{00000000-0010-0000-0000-000018000000}" name="landval" totalsRowFunction="sum"/>
    <tableColumn id="25" xr3:uid="{00000000-0010-0000-0000-000019000000}" name="imprval" totalsRowFunction="sum"/>
    <tableColumn id="26" xr3:uid="{00000000-0010-0000-0000-00001A000000}" name="assessed" totalsRowFunction="sum"/>
    <tableColumn id="27" xr3:uid="{00000000-0010-0000-0000-00001B000000}" name="taxable" totalsRowFunction="sum"/>
    <tableColumn id="28" xr3:uid="{00000000-0010-0000-0000-00001C000000}" name="homestead_flag"/>
    <tableColumn id="29" xr3:uid="{00000000-0010-0000-0000-00001D000000}" name="lastsaledt" dataDxfId="225"/>
    <tableColumn id="30" xr3:uid="{00000000-0010-0000-0000-00001E000000}" name="lastsaleprice"/>
    <tableColumn id="31" xr3:uid="{00000000-0010-0000-0000-00001F000000}" name="book"/>
    <tableColumn id="32" xr3:uid="{00000000-0010-0000-0000-000020000000}" name="page"/>
    <tableColumn id="33" xr3:uid="{00000000-0010-0000-0000-000021000000}" name="saletype"/>
    <tableColumn id="34" xr3:uid="{00000000-0010-0000-0000-000022000000}" name="instr"/>
    <tableColumn id="35" xr3:uid="{00000000-0010-0000-0000-000023000000}" name="res_stories"/>
    <tableColumn id="36" xr3:uid="{00000000-0010-0000-0000-000024000000}" name="res_yrbuilt"/>
    <tableColumn id="37" xr3:uid="{00000000-0010-0000-0000-000025000000}" name="res_bedroom" totalsRowFunction="sum"/>
    <tableColumn id="38" xr3:uid="{00000000-0010-0000-0000-000026000000}" name="res_bathroom" totalsRowFunction="sum"/>
    <tableColumn id="39" xr3:uid="{00000000-0010-0000-0000-000027000000}" name="res_halfbath" totalsRowFunction="sum"/>
    <tableColumn id="40" xr3:uid="{00000000-0010-0000-0000-000028000000}" name="res_total_fla"/>
    <tableColumn id="41" xr3:uid="{00000000-0010-0000-0000-000029000000}" name="res_ext_wall"/>
    <tableColumn id="42" xr3:uid="{00000000-0010-0000-0000-00002A000000}" name="poolflg"/>
    <tableColumn id="43" xr3:uid="{00000000-0010-0000-0000-00002B000000}" name="res_class"/>
    <tableColumn id="44" xr3:uid="{00000000-0010-0000-0000-00002C000000}" name="total_under_roof" totalsRowFunction="sum"/>
    <tableColumn id="45" xr3:uid="{00000000-0010-0000-0000-00002D000000}" name="comm_yrbuilt"/>
    <tableColumn id="46" xr3:uid="{00000000-0010-0000-0000-00002E000000}" name="comm_stru"/>
    <tableColumn id="47" xr3:uid="{00000000-0010-0000-0000-00002F000000}" name="comm_area"/>
    <tableColumn id="48" xr3:uid="{00000000-0010-0000-0000-000030000000}" name="comm_stories"/>
    <tableColumn id="49" xr3:uid="{00000000-0010-0000-0000-000031000000}" name="owner_1"/>
    <tableColumn id="50" xr3:uid="{00000000-0010-0000-0000-000032000000}" name="owner_2"/>
    <tableColumn id="51" xr3:uid="{00000000-0010-0000-0000-000033000000}" name="address"/>
    <tableColumn id="52" xr3:uid="{00000000-0010-0000-0000-000034000000}" name="city_st_zip" totalsRowFunction="cou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958F-63E8-4DFB-8F4A-E8081C9D6AA1}">
  <dimension ref="C1:P20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F15" sqref="F15"/>
    </sheetView>
  </sheetViews>
  <sheetFormatPr defaultRowHeight="14.4" x14ac:dyDescent="0.3"/>
  <cols>
    <col min="3" max="3" width="19.5546875" style="6" customWidth="1"/>
    <col min="5" max="5" width="18.21875" customWidth="1"/>
    <col min="6" max="6" width="17" customWidth="1"/>
    <col min="7" max="7" width="16.77734375" customWidth="1"/>
    <col min="8" max="8" width="18.77734375" customWidth="1"/>
    <col min="9" max="9" width="17.6640625" customWidth="1"/>
    <col min="10" max="10" width="16.5546875" customWidth="1"/>
    <col min="11" max="11" width="16.33203125" customWidth="1"/>
    <col min="12" max="12" width="13.88671875" customWidth="1"/>
    <col min="13" max="13" width="16.21875" customWidth="1"/>
    <col min="14" max="14" width="10.33203125" customWidth="1"/>
    <col min="15" max="15" width="10.44140625" customWidth="1"/>
  </cols>
  <sheetData>
    <row r="1" spans="3:16" s="6" customFormat="1" x14ac:dyDescent="0.3">
      <c r="E1" s="12" t="s">
        <v>23791</v>
      </c>
      <c r="F1" s="12" t="s">
        <v>23792</v>
      </c>
      <c r="G1" s="12" t="s">
        <v>23793</v>
      </c>
      <c r="H1" s="12" t="s">
        <v>23758</v>
      </c>
      <c r="I1" s="12" t="s">
        <v>23759</v>
      </c>
      <c r="J1" s="12" t="s">
        <v>23760</v>
      </c>
      <c r="K1" s="12" t="s">
        <v>23761</v>
      </c>
      <c r="L1" s="12" t="s">
        <v>23762</v>
      </c>
      <c r="M1" s="12" t="s">
        <v>23763</v>
      </c>
      <c r="N1" s="6" t="s">
        <v>23764</v>
      </c>
      <c r="O1" s="6" t="s">
        <v>23765</v>
      </c>
      <c r="P1" s="6" t="s">
        <v>23766</v>
      </c>
    </row>
    <row r="2" spans="3:16" x14ac:dyDescent="0.3">
      <c r="C2" s="6" t="s">
        <v>23767</v>
      </c>
      <c r="E2" s="4">
        <f>Table1[[#Totals],[pc]]</f>
        <v>4994</v>
      </c>
      <c r="F2" s="2">
        <f>Table1[[#Totals],[est_pcl_acres]]</f>
        <v>8929.7700000001296</v>
      </c>
      <c r="G2" s="2">
        <f>Table1[[#Totals],[est_pcl_sqft]]</f>
        <v>389153530</v>
      </c>
      <c r="H2" s="7">
        <f>Table1[[#Totals],[justvalue]]</f>
        <v>824166278</v>
      </c>
      <c r="I2" s="7">
        <f>Table1[[#Totals],[landval]]</f>
        <v>114047300</v>
      </c>
      <c r="J2" s="7">
        <f>Table1[[#Totals],[imprval]]</f>
        <v>710118978</v>
      </c>
      <c r="K2" s="7">
        <f>Table1[[#Totals],[assessed]]</f>
        <v>694894394</v>
      </c>
      <c r="L2" s="8">
        <f>Table1[[#Totals],[taxable]]</f>
        <v>612366938</v>
      </c>
      <c r="M2" s="4">
        <f>Table1[[#Totals],[total_under_roof]]</f>
        <v>10661955</v>
      </c>
      <c r="N2" s="4">
        <f>Table1[[#Totals],[res_bedroom]]</f>
        <v>9791</v>
      </c>
      <c r="O2" s="4">
        <f>Table1[[#Totals],[res_bathroom]]</f>
        <v>7099</v>
      </c>
      <c r="P2" s="4">
        <f>Table1[[#Totals],[res_halfbath]]</f>
        <v>494</v>
      </c>
    </row>
    <row r="3" spans="3:16" x14ac:dyDescent="0.3">
      <c r="H3" s="5"/>
      <c r="I3" s="5"/>
      <c r="J3" s="5"/>
      <c r="K3" s="5"/>
    </row>
    <row r="4" spans="3:16" x14ac:dyDescent="0.3">
      <c r="H4" s="5"/>
      <c r="I4" s="5"/>
      <c r="J4" s="5"/>
      <c r="K4" s="5"/>
    </row>
    <row r="5" spans="3:16" x14ac:dyDescent="0.3">
      <c r="H5" s="5"/>
      <c r="I5" s="5"/>
      <c r="J5" s="5"/>
      <c r="K5" s="5"/>
    </row>
    <row r="6" spans="3:16" x14ac:dyDescent="0.3">
      <c r="E6" t="s">
        <v>23757</v>
      </c>
      <c r="F6">
        <v>43560</v>
      </c>
      <c r="G6" s="3">
        <f>G2/F6</f>
        <v>8933.7357667584947</v>
      </c>
      <c r="H6" s="5"/>
      <c r="I6" s="5"/>
      <c r="J6" s="5"/>
      <c r="K6" s="5"/>
    </row>
    <row r="9" spans="3:16" x14ac:dyDescent="0.3">
      <c r="C9" s="6" t="s">
        <v>23794</v>
      </c>
    </row>
    <row r="10" spans="3:16" x14ac:dyDescent="0.3">
      <c r="C10" s="6" t="s">
        <v>23794</v>
      </c>
    </row>
    <row r="11" spans="3:16" x14ac:dyDescent="0.3">
      <c r="C11" s="6" t="s">
        <v>23794</v>
      </c>
      <c r="D11" t="s">
        <v>23794</v>
      </c>
      <c r="E11" t="s">
        <v>23794</v>
      </c>
    </row>
    <row r="12" spans="3:16" x14ac:dyDescent="0.3">
      <c r="C12" s="6" t="s">
        <v>23794</v>
      </c>
    </row>
    <row r="13" spans="3:16" x14ac:dyDescent="0.3">
      <c r="C13" s="6" t="s">
        <v>23794</v>
      </c>
    </row>
    <row r="15" spans="3:16" x14ac:dyDescent="0.3">
      <c r="F15" t="s">
        <v>23794</v>
      </c>
      <c r="G15" t="s">
        <v>23794</v>
      </c>
      <c r="H15" s="5" t="s">
        <v>23794</v>
      </c>
    </row>
    <row r="16" spans="3:16" x14ac:dyDescent="0.3">
      <c r="G16" t="s">
        <v>23794</v>
      </c>
      <c r="H16" s="13" t="s">
        <v>23794</v>
      </c>
    </row>
    <row r="17" spans="7:8" x14ac:dyDescent="0.3">
      <c r="G17" t="s">
        <v>23794</v>
      </c>
      <c r="H17" s="13" t="s">
        <v>23794</v>
      </c>
    </row>
    <row r="18" spans="7:8" x14ac:dyDescent="0.3">
      <c r="G18" t="s">
        <v>23794</v>
      </c>
      <c r="H18" s="13" t="s">
        <v>23794</v>
      </c>
    </row>
    <row r="19" spans="7:8" x14ac:dyDescent="0.3">
      <c r="H19" t="s">
        <v>23794</v>
      </c>
    </row>
    <row r="20" spans="7:8" x14ac:dyDescent="0.3">
      <c r="H20" s="13" t="s">
        <v>23794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2C89E-CF91-41D2-9A2D-3DCE01671E8F}">
  <dimension ref="A1:P12"/>
  <sheetViews>
    <sheetView tabSelected="1" topLeftCell="C1" workbookViewId="0">
      <selection activeCell="E12" sqref="E12"/>
    </sheetView>
  </sheetViews>
  <sheetFormatPr defaultRowHeight="14.4" x14ac:dyDescent="0.3"/>
  <cols>
    <col min="1" max="1" width="12.5546875" bestFit="1" customWidth="1"/>
    <col min="2" max="2" width="9.109375" bestFit="1" customWidth="1"/>
    <col min="3" max="3" width="14.6640625" bestFit="1" customWidth="1"/>
    <col min="4" max="4" width="8" bestFit="1" customWidth="1"/>
    <col min="5" max="5" width="15.21875" bestFit="1" customWidth="1"/>
    <col min="6" max="6" width="13.6640625" bestFit="1" customWidth="1"/>
    <col min="7" max="7" width="13.88671875" bestFit="1" customWidth="1"/>
    <col min="8" max="8" width="14.77734375" bestFit="1" customWidth="1"/>
    <col min="9" max="9" width="13.6640625" bestFit="1" customWidth="1"/>
    <col min="10" max="10" width="17.88671875" bestFit="1" customWidth="1"/>
    <col min="11" max="11" width="16.44140625" bestFit="1" customWidth="1"/>
    <col min="12" max="12" width="18.88671875" bestFit="1" customWidth="1"/>
    <col min="13" max="13" width="19.5546875" bestFit="1" customWidth="1"/>
    <col min="14" max="14" width="18.21875" bestFit="1" customWidth="1"/>
    <col min="15" max="15" width="22.21875" bestFit="1" customWidth="1"/>
    <col min="16" max="16" width="21.33203125" bestFit="1" customWidth="1"/>
    <col min="17" max="4989" width="8" bestFit="1" customWidth="1"/>
    <col min="4990" max="4990" width="10.77734375" bestFit="1" customWidth="1"/>
  </cols>
  <sheetData>
    <row r="1" spans="1:16" x14ac:dyDescent="0.3">
      <c r="A1" s="9" t="s">
        <v>23772</v>
      </c>
      <c r="B1" t="s">
        <v>23768</v>
      </c>
    </row>
    <row r="2" spans="1:16" x14ac:dyDescent="0.3">
      <c r="A2" s="9" t="s">
        <v>23789</v>
      </c>
      <c r="B2" t="s">
        <v>23768</v>
      </c>
    </row>
    <row r="3" spans="1:16" x14ac:dyDescent="0.3">
      <c r="A3" s="9" t="s">
        <v>23790</v>
      </c>
      <c r="B3" t="s">
        <v>23768</v>
      </c>
    </row>
    <row r="4" spans="1:16" x14ac:dyDescent="0.3">
      <c r="A4" s="9" t="s">
        <v>32</v>
      </c>
      <c r="B4" t="s">
        <v>23768</v>
      </c>
    </row>
    <row r="5" spans="1:16" x14ac:dyDescent="0.3">
      <c r="A5" s="9" t="s">
        <v>23785</v>
      </c>
      <c r="B5" t="s">
        <v>23768</v>
      </c>
    </row>
    <row r="6" spans="1:16" x14ac:dyDescent="0.3">
      <c r="A6" s="9" t="s">
        <v>23784</v>
      </c>
      <c r="B6" t="s">
        <v>23768</v>
      </c>
    </row>
    <row r="7" spans="1:16" x14ac:dyDescent="0.3">
      <c r="A7" s="9" t="s">
        <v>37</v>
      </c>
      <c r="B7" t="s">
        <v>23768</v>
      </c>
    </row>
    <row r="8" spans="1:16" x14ac:dyDescent="0.3">
      <c r="A8" s="9" t="s">
        <v>23786</v>
      </c>
      <c r="B8" t="s">
        <v>23768</v>
      </c>
    </row>
    <row r="9" spans="1:16" x14ac:dyDescent="0.3">
      <c r="A9" s="9" t="s">
        <v>23787</v>
      </c>
      <c r="B9" t="s">
        <v>23768</v>
      </c>
    </row>
    <row r="11" spans="1:16" x14ac:dyDescent="0.3">
      <c r="A11" t="s">
        <v>23769</v>
      </c>
      <c r="B11" t="s">
        <v>23778</v>
      </c>
      <c r="C11" t="s">
        <v>23770</v>
      </c>
      <c r="D11" t="s">
        <v>23771</v>
      </c>
      <c r="E11" t="s">
        <v>23773</v>
      </c>
      <c r="F11" t="s">
        <v>23774</v>
      </c>
      <c r="G11" t="s">
        <v>23775</v>
      </c>
      <c r="H11" t="s">
        <v>23776</v>
      </c>
      <c r="I11" t="s">
        <v>23777</v>
      </c>
      <c r="J11" t="s">
        <v>23779</v>
      </c>
      <c r="K11" t="s">
        <v>23780</v>
      </c>
      <c r="L11" t="s">
        <v>23781</v>
      </c>
      <c r="M11" t="s">
        <v>23782</v>
      </c>
      <c r="N11" t="s">
        <v>23783</v>
      </c>
      <c r="O11" t="s">
        <v>23788</v>
      </c>
      <c r="P11" t="s">
        <v>23795</v>
      </c>
    </row>
    <row r="12" spans="1:16" x14ac:dyDescent="0.3">
      <c r="A12" s="10">
        <v>4994</v>
      </c>
      <c r="B12" s="3">
        <v>3121</v>
      </c>
      <c r="C12" s="3">
        <v>389153530</v>
      </c>
      <c r="D12" s="10">
        <v>8929.7700000001296</v>
      </c>
      <c r="E12" s="8">
        <v>824166278</v>
      </c>
      <c r="F12" s="8">
        <v>114047300</v>
      </c>
      <c r="G12" s="8">
        <v>710118978</v>
      </c>
      <c r="H12" s="8">
        <v>694894394</v>
      </c>
      <c r="I12" s="8">
        <v>612366938</v>
      </c>
      <c r="J12" s="8">
        <v>1057326523</v>
      </c>
      <c r="K12" s="11">
        <v>3175</v>
      </c>
      <c r="L12" s="11">
        <v>9791</v>
      </c>
      <c r="M12" s="11">
        <v>7099</v>
      </c>
      <c r="N12" s="11">
        <v>494</v>
      </c>
      <c r="O12" s="3">
        <v>10661955</v>
      </c>
      <c r="P12" s="10">
        <v>2375.3673337637183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4996"/>
  <sheetViews>
    <sheetView topLeftCell="AE1" workbookViewId="0">
      <pane ySplit="1" topLeftCell="A4969" activePane="bottomLeft" state="frozen"/>
      <selection activeCell="U1" sqref="U1"/>
      <selection pane="bottomLeft" activeCell="AN4977" sqref="AN4977"/>
    </sheetView>
  </sheetViews>
  <sheetFormatPr defaultRowHeight="14.4" x14ac:dyDescent="0.3"/>
  <cols>
    <col min="2" max="2" width="9.5546875" customWidth="1"/>
    <col min="4" max="4" width="12.109375" customWidth="1"/>
    <col min="6" max="6" width="9.6640625" customWidth="1"/>
    <col min="7" max="7" width="9.33203125" customWidth="1"/>
    <col min="8" max="8" width="9.88671875" customWidth="1"/>
    <col min="9" max="10" width="9.44140625" customWidth="1"/>
    <col min="11" max="11" width="13.77734375" customWidth="1"/>
    <col min="12" max="12" width="13" customWidth="1"/>
    <col min="13" max="13" width="14.109375" customWidth="1"/>
    <col min="14" max="14" width="12.5546875" customWidth="1"/>
    <col min="15" max="16" width="11.77734375" customWidth="1"/>
    <col min="17" max="17" width="11.6640625" customWidth="1"/>
    <col min="18" max="18" width="12.109375" customWidth="1"/>
    <col min="19" max="19" width="13.109375" customWidth="1"/>
    <col min="20" max="20" width="12.5546875" customWidth="1"/>
    <col min="21" max="21" width="12.33203125" customWidth="1"/>
    <col min="22" max="22" width="12.109375" customWidth="1"/>
    <col min="23" max="23" width="15.109375" customWidth="1"/>
    <col min="24" max="25" width="13.109375" customWidth="1"/>
    <col min="26" max="26" width="12.44140625" customWidth="1"/>
    <col min="27" max="27" width="12.5546875" customWidth="1"/>
    <col min="28" max="28" width="16.44140625" customWidth="1"/>
    <col min="29" max="29" width="10.77734375" customWidth="1"/>
    <col min="30" max="30" width="13.109375" customWidth="1"/>
    <col min="33" max="33" width="9.88671875" customWidth="1"/>
    <col min="35" max="36" width="11.77734375" customWidth="1"/>
    <col min="37" max="37" width="14.109375" customWidth="1"/>
    <col min="38" max="38" width="14.77734375" customWidth="1"/>
    <col min="39" max="39" width="13.44140625" customWidth="1"/>
    <col min="40" max="40" width="13.33203125" customWidth="1"/>
    <col min="41" max="41" width="13.21875" customWidth="1"/>
    <col min="43" max="43" width="10.21875" customWidth="1"/>
    <col min="44" max="44" width="17.33203125" customWidth="1"/>
    <col min="45" max="45" width="14.6640625" customWidth="1"/>
    <col min="46" max="46" width="12.44140625" customWidth="1"/>
    <col min="47" max="47" width="12.88671875" customWidth="1"/>
    <col min="48" max="48" width="14.6640625" customWidth="1"/>
    <col min="49" max="50" width="10.21875" customWidth="1"/>
    <col min="51" max="51" width="9.33203125" customWidth="1"/>
    <col min="52" max="52" width="11.6640625" customWidth="1"/>
  </cols>
  <sheetData>
    <row r="1" spans="1:5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</row>
    <row r="2" spans="1:52" x14ac:dyDescent="0.3">
      <c r="A2">
        <v>1454379</v>
      </c>
      <c r="B2" t="s">
        <v>52</v>
      </c>
      <c r="C2" t="str">
        <f t="shared" ref="C2:C65" si="0">"7492"</f>
        <v>7492</v>
      </c>
      <c r="D2" t="s">
        <v>53</v>
      </c>
      <c r="E2" t="str">
        <f t="shared" ref="E2:E8" si="1">"0100"</f>
        <v>0100</v>
      </c>
      <c r="F2" t="s">
        <v>54</v>
      </c>
      <c r="G2" t="str">
        <f>"05"</f>
        <v>05</v>
      </c>
      <c r="H2" t="s">
        <v>55</v>
      </c>
      <c r="I2" t="s">
        <v>56</v>
      </c>
      <c r="J2" t="s">
        <v>57</v>
      </c>
      <c r="K2">
        <v>1</v>
      </c>
      <c r="L2">
        <v>46246</v>
      </c>
      <c r="M2">
        <v>1.06</v>
      </c>
      <c r="N2" t="str">
        <f t="shared" ref="N2:N33" si="2">"000X"</f>
        <v>000X</v>
      </c>
      <c r="O2">
        <v>4357</v>
      </c>
      <c r="P2" t="s">
        <v>58</v>
      </c>
      <c r="Q2" t="s">
        <v>59</v>
      </c>
      <c r="R2" t="s">
        <v>60</v>
      </c>
      <c r="T2" t="s">
        <v>61</v>
      </c>
      <c r="V2" t="s">
        <v>62</v>
      </c>
      <c r="W2">
        <v>301740</v>
      </c>
      <c r="X2">
        <v>15930</v>
      </c>
      <c r="Y2">
        <v>285810</v>
      </c>
      <c r="Z2">
        <v>237883</v>
      </c>
      <c r="AA2">
        <v>212883</v>
      </c>
      <c r="AB2" t="s">
        <v>63</v>
      </c>
      <c r="AC2" s="1">
        <v>41334</v>
      </c>
      <c r="AD2">
        <v>275000</v>
      </c>
      <c r="AE2">
        <v>2539</v>
      </c>
      <c r="AF2">
        <v>761</v>
      </c>
      <c r="AG2" t="s">
        <v>64</v>
      </c>
      <c r="AH2" t="s">
        <v>65</v>
      </c>
      <c r="AI2">
        <v>1</v>
      </c>
      <c r="AJ2">
        <v>2006</v>
      </c>
      <c r="AK2">
        <v>4</v>
      </c>
      <c r="AL2">
        <v>2</v>
      </c>
      <c r="AM2">
        <v>1</v>
      </c>
      <c r="AN2">
        <v>3234</v>
      </c>
      <c r="AO2">
        <v>32</v>
      </c>
      <c r="AP2" t="s">
        <v>63</v>
      </c>
      <c r="AQ2" t="s">
        <v>66</v>
      </c>
      <c r="AR2">
        <v>4198</v>
      </c>
      <c r="AW2" t="s">
        <v>67</v>
      </c>
      <c r="AX2" t="s">
        <v>68</v>
      </c>
      <c r="AY2" t="s">
        <v>69</v>
      </c>
      <c r="AZ2" t="s">
        <v>70</v>
      </c>
    </row>
    <row r="3" spans="1:52" x14ac:dyDescent="0.3">
      <c r="A3">
        <v>1454387</v>
      </c>
      <c r="B3" t="s">
        <v>71</v>
      </c>
      <c r="C3" t="str">
        <f t="shared" si="0"/>
        <v>7492</v>
      </c>
      <c r="D3" t="s">
        <v>53</v>
      </c>
      <c r="E3" t="str">
        <f t="shared" si="1"/>
        <v>0100</v>
      </c>
      <c r="F3" t="s">
        <v>54</v>
      </c>
      <c r="G3" t="str">
        <f>"05"</f>
        <v>05</v>
      </c>
      <c r="H3" t="s">
        <v>55</v>
      </c>
      <c r="I3" t="s">
        <v>56</v>
      </c>
      <c r="J3" t="s">
        <v>57</v>
      </c>
      <c r="K3">
        <v>1</v>
      </c>
      <c r="L3">
        <v>43747</v>
      </c>
      <c r="M3">
        <v>1</v>
      </c>
      <c r="N3" t="str">
        <f t="shared" si="2"/>
        <v>000X</v>
      </c>
      <c r="O3">
        <v>5545</v>
      </c>
      <c r="P3" t="s">
        <v>72</v>
      </c>
      <c r="Q3" t="s">
        <v>73</v>
      </c>
      <c r="R3" t="s">
        <v>74</v>
      </c>
      <c r="T3" t="s">
        <v>61</v>
      </c>
      <c r="V3" t="s">
        <v>75</v>
      </c>
      <c r="W3">
        <v>168020</v>
      </c>
      <c r="X3">
        <v>15070</v>
      </c>
      <c r="Y3">
        <v>152950</v>
      </c>
      <c r="Z3">
        <v>125478</v>
      </c>
      <c r="AA3">
        <v>99978</v>
      </c>
      <c r="AB3" t="s">
        <v>63</v>
      </c>
      <c r="AC3" s="1">
        <v>38991</v>
      </c>
      <c r="AD3">
        <v>225000</v>
      </c>
      <c r="AE3">
        <v>2057</v>
      </c>
      <c r="AF3">
        <v>555</v>
      </c>
      <c r="AG3" t="s">
        <v>64</v>
      </c>
      <c r="AH3" t="s">
        <v>76</v>
      </c>
      <c r="AI3">
        <v>1</v>
      </c>
      <c r="AJ3">
        <v>1989</v>
      </c>
      <c r="AK3">
        <v>3</v>
      </c>
      <c r="AL3">
        <v>2</v>
      </c>
      <c r="AN3">
        <v>1676</v>
      </c>
      <c r="AO3">
        <v>32</v>
      </c>
      <c r="AP3" t="s">
        <v>63</v>
      </c>
      <c r="AQ3" t="s">
        <v>66</v>
      </c>
      <c r="AR3">
        <v>2530</v>
      </c>
      <c r="AW3" t="s">
        <v>77</v>
      </c>
      <c r="AX3" t="s">
        <v>78</v>
      </c>
      <c r="AY3" t="s">
        <v>79</v>
      </c>
      <c r="AZ3" t="s">
        <v>70</v>
      </c>
    </row>
    <row r="4" spans="1:52" x14ac:dyDescent="0.3">
      <c r="A4">
        <v>1454425</v>
      </c>
      <c r="B4" t="s">
        <v>80</v>
      </c>
      <c r="C4" t="str">
        <f t="shared" si="0"/>
        <v>7492</v>
      </c>
      <c r="D4" t="s">
        <v>53</v>
      </c>
      <c r="E4" t="str">
        <f t="shared" si="1"/>
        <v>0100</v>
      </c>
      <c r="F4" t="s">
        <v>54</v>
      </c>
      <c r="G4" t="str">
        <f>"05"</f>
        <v>05</v>
      </c>
      <c r="H4" t="s">
        <v>55</v>
      </c>
      <c r="I4" t="s">
        <v>56</v>
      </c>
      <c r="J4" t="s">
        <v>57</v>
      </c>
      <c r="K4">
        <v>1</v>
      </c>
      <c r="L4">
        <v>43747</v>
      </c>
      <c r="M4">
        <v>1</v>
      </c>
      <c r="N4" t="str">
        <f t="shared" si="2"/>
        <v>000X</v>
      </c>
      <c r="O4">
        <v>4364</v>
      </c>
      <c r="P4" t="s">
        <v>58</v>
      </c>
      <c r="Q4" t="s">
        <v>81</v>
      </c>
      <c r="R4" t="s">
        <v>82</v>
      </c>
      <c r="T4" t="s">
        <v>61</v>
      </c>
      <c r="V4" t="s">
        <v>83</v>
      </c>
      <c r="W4">
        <v>248650</v>
      </c>
      <c r="X4">
        <v>15070</v>
      </c>
      <c r="Y4">
        <v>233580</v>
      </c>
      <c r="Z4">
        <v>230708</v>
      </c>
      <c r="AA4">
        <v>205708</v>
      </c>
      <c r="AB4" t="s">
        <v>63</v>
      </c>
      <c r="AC4" s="1">
        <v>43767</v>
      </c>
      <c r="AD4">
        <v>257000</v>
      </c>
      <c r="AE4">
        <v>3016</v>
      </c>
      <c r="AF4">
        <v>1323</v>
      </c>
      <c r="AG4" t="s">
        <v>64</v>
      </c>
      <c r="AH4" t="s">
        <v>76</v>
      </c>
      <c r="AI4">
        <v>1</v>
      </c>
      <c r="AJ4">
        <v>1988</v>
      </c>
      <c r="AK4">
        <v>3</v>
      </c>
      <c r="AL4">
        <v>2</v>
      </c>
      <c r="AN4">
        <v>2824</v>
      </c>
      <c r="AO4">
        <v>34</v>
      </c>
      <c r="AP4" t="s">
        <v>63</v>
      </c>
      <c r="AQ4" t="s">
        <v>66</v>
      </c>
      <c r="AR4">
        <v>3723</v>
      </c>
      <c r="AW4" t="s">
        <v>84</v>
      </c>
      <c r="AY4" t="s">
        <v>85</v>
      </c>
      <c r="AZ4" t="s">
        <v>70</v>
      </c>
    </row>
    <row r="5" spans="1:52" x14ac:dyDescent="0.3">
      <c r="A5">
        <v>1454638</v>
      </c>
      <c r="B5" t="s">
        <v>86</v>
      </c>
      <c r="C5" t="str">
        <f t="shared" si="0"/>
        <v>7492</v>
      </c>
      <c r="D5" t="s">
        <v>53</v>
      </c>
      <c r="E5" t="str">
        <f t="shared" si="1"/>
        <v>0100</v>
      </c>
      <c r="F5" t="s">
        <v>54</v>
      </c>
      <c r="G5" t="str">
        <f>"05"</f>
        <v>05</v>
      </c>
      <c r="H5" t="s">
        <v>55</v>
      </c>
      <c r="I5" t="s">
        <v>56</v>
      </c>
      <c r="J5" t="s">
        <v>57</v>
      </c>
      <c r="K5">
        <v>1</v>
      </c>
      <c r="L5">
        <v>44941</v>
      </c>
      <c r="M5">
        <v>1.03</v>
      </c>
      <c r="N5" t="str">
        <f t="shared" si="2"/>
        <v>000X</v>
      </c>
      <c r="O5">
        <v>5486</v>
      </c>
      <c r="P5" t="s">
        <v>72</v>
      </c>
      <c r="Q5" t="s">
        <v>87</v>
      </c>
      <c r="R5" t="s">
        <v>88</v>
      </c>
      <c r="T5" t="s">
        <v>61</v>
      </c>
      <c r="V5" t="s">
        <v>89</v>
      </c>
      <c r="W5">
        <v>233300</v>
      </c>
      <c r="X5">
        <v>15480</v>
      </c>
      <c r="Y5">
        <v>217820</v>
      </c>
      <c r="Z5">
        <v>217410</v>
      </c>
      <c r="AA5">
        <v>192410</v>
      </c>
      <c r="AB5" t="s">
        <v>63</v>
      </c>
      <c r="AC5" s="1">
        <v>42839</v>
      </c>
      <c r="AD5">
        <v>249000</v>
      </c>
      <c r="AE5">
        <v>2822</v>
      </c>
      <c r="AF5">
        <v>1713</v>
      </c>
      <c r="AG5" t="s">
        <v>64</v>
      </c>
      <c r="AH5" t="s">
        <v>76</v>
      </c>
      <c r="AI5">
        <v>1</v>
      </c>
      <c r="AJ5">
        <v>2007</v>
      </c>
      <c r="AK5">
        <v>3</v>
      </c>
      <c r="AL5">
        <v>2</v>
      </c>
      <c r="AN5">
        <v>2068</v>
      </c>
      <c r="AO5">
        <v>32</v>
      </c>
      <c r="AP5" t="s">
        <v>63</v>
      </c>
      <c r="AQ5" t="s">
        <v>66</v>
      </c>
      <c r="AR5">
        <v>2968</v>
      </c>
      <c r="AW5" t="s">
        <v>90</v>
      </c>
      <c r="AX5" t="s">
        <v>91</v>
      </c>
      <c r="AY5" t="s">
        <v>92</v>
      </c>
      <c r="AZ5" t="s">
        <v>70</v>
      </c>
    </row>
    <row r="6" spans="1:52" x14ac:dyDescent="0.3">
      <c r="A6">
        <v>1454719</v>
      </c>
      <c r="B6" t="s">
        <v>93</v>
      </c>
      <c r="C6" t="str">
        <f t="shared" si="0"/>
        <v>7492</v>
      </c>
      <c r="D6" t="s">
        <v>53</v>
      </c>
      <c r="E6" t="str">
        <f t="shared" si="1"/>
        <v>0100</v>
      </c>
      <c r="F6" t="s">
        <v>54</v>
      </c>
      <c r="G6" t="str">
        <f>"06"</f>
        <v>06</v>
      </c>
      <c r="H6" t="s">
        <v>55</v>
      </c>
      <c r="I6" t="s">
        <v>56</v>
      </c>
      <c r="J6" t="s">
        <v>57</v>
      </c>
      <c r="K6">
        <v>1</v>
      </c>
      <c r="L6">
        <v>43750</v>
      </c>
      <c r="M6">
        <v>1</v>
      </c>
      <c r="N6" t="str">
        <f t="shared" si="2"/>
        <v>000X</v>
      </c>
      <c r="O6">
        <v>5033</v>
      </c>
      <c r="P6" t="s">
        <v>58</v>
      </c>
      <c r="Q6" t="s">
        <v>59</v>
      </c>
      <c r="R6" t="s">
        <v>60</v>
      </c>
      <c r="T6" t="s">
        <v>61</v>
      </c>
      <c r="V6" t="s">
        <v>94</v>
      </c>
      <c r="W6">
        <v>129930</v>
      </c>
      <c r="X6">
        <v>15070</v>
      </c>
      <c r="Y6">
        <v>114860</v>
      </c>
      <c r="Z6">
        <v>90246</v>
      </c>
      <c r="AA6">
        <v>64746</v>
      </c>
      <c r="AB6" t="s">
        <v>63</v>
      </c>
      <c r="AC6" s="1">
        <v>35977</v>
      </c>
      <c r="AD6">
        <v>65000</v>
      </c>
      <c r="AE6">
        <v>1255</v>
      </c>
      <c r="AF6">
        <v>2347</v>
      </c>
      <c r="AG6" t="s">
        <v>64</v>
      </c>
      <c r="AH6" t="s">
        <v>65</v>
      </c>
      <c r="AI6">
        <v>1</v>
      </c>
      <c r="AJ6">
        <v>1979</v>
      </c>
      <c r="AK6">
        <v>3</v>
      </c>
      <c r="AL6">
        <v>2</v>
      </c>
      <c r="AN6">
        <v>1466</v>
      </c>
      <c r="AO6">
        <v>24</v>
      </c>
      <c r="AP6" t="s">
        <v>63</v>
      </c>
      <c r="AQ6" t="s">
        <v>66</v>
      </c>
      <c r="AR6">
        <v>1996</v>
      </c>
      <c r="AW6" t="s">
        <v>95</v>
      </c>
      <c r="AY6" t="s">
        <v>96</v>
      </c>
      <c r="AZ6" t="s">
        <v>70</v>
      </c>
    </row>
    <row r="7" spans="1:52" x14ac:dyDescent="0.3">
      <c r="A7">
        <v>1454751</v>
      </c>
      <c r="B7" t="s">
        <v>97</v>
      </c>
      <c r="C7" t="str">
        <f t="shared" si="0"/>
        <v>7492</v>
      </c>
      <c r="D7" t="s">
        <v>53</v>
      </c>
      <c r="E7" t="str">
        <f t="shared" si="1"/>
        <v>0100</v>
      </c>
      <c r="F7" t="s">
        <v>54</v>
      </c>
      <c r="G7" t="str">
        <f>"05"</f>
        <v>05</v>
      </c>
      <c r="H7" t="s">
        <v>55</v>
      </c>
      <c r="I7" t="s">
        <v>56</v>
      </c>
      <c r="J7" t="s">
        <v>57</v>
      </c>
      <c r="K7">
        <v>1</v>
      </c>
      <c r="L7">
        <v>53985</v>
      </c>
      <c r="M7">
        <v>1.24</v>
      </c>
      <c r="N7" t="str">
        <f t="shared" si="2"/>
        <v>000X</v>
      </c>
      <c r="O7">
        <v>4905</v>
      </c>
      <c r="P7" t="s">
        <v>58</v>
      </c>
      <c r="Q7" t="s">
        <v>59</v>
      </c>
      <c r="R7" t="s">
        <v>60</v>
      </c>
      <c r="T7" t="s">
        <v>61</v>
      </c>
      <c r="V7" t="s">
        <v>98</v>
      </c>
      <c r="W7">
        <v>284030</v>
      </c>
      <c r="X7">
        <v>18590</v>
      </c>
      <c r="Y7">
        <v>265440</v>
      </c>
      <c r="Z7">
        <v>284030</v>
      </c>
      <c r="AA7">
        <v>284030</v>
      </c>
      <c r="AB7" t="s">
        <v>63</v>
      </c>
      <c r="AC7" s="1">
        <v>44034</v>
      </c>
      <c r="AD7">
        <v>354000</v>
      </c>
      <c r="AE7">
        <v>3077</v>
      </c>
      <c r="AF7">
        <v>515</v>
      </c>
      <c r="AG7" t="s">
        <v>64</v>
      </c>
      <c r="AH7" t="s">
        <v>76</v>
      </c>
      <c r="AI7">
        <v>1</v>
      </c>
      <c r="AJ7">
        <v>2000</v>
      </c>
      <c r="AK7">
        <v>4</v>
      </c>
      <c r="AL7">
        <v>3</v>
      </c>
      <c r="AN7">
        <v>3349</v>
      </c>
      <c r="AO7">
        <v>32</v>
      </c>
      <c r="AP7" t="s">
        <v>72</v>
      </c>
      <c r="AQ7" t="s">
        <v>66</v>
      </c>
      <c r="AR7">
        <v>4188</v>
      </c>
      <c r="AW7" t="s">
        <v>99</v>
      </c>
      <c r="AY7" t="s">
        <v>100</v>
      </c>
      <c r="AZ7" t="s">
        <v>70</v>
      </c>
    </row>
    <row r="8" spans="1:52" x14ac:dyDescent="0.3">
      <c r="A8">
        <v>1454778</v>
      </c>
      <c r="B8" t="s">
        <v>101</v>
      </c>
      <c r="C8" t="str">
        <f t="shared" si="0"/>
        <v>7492</v>
      </c>
      <c r="D8" t="s">
        <v>53</v>
      </c>
      <c r="E8" t="str">
        <f t="shared" si="1"/>
        <v>0100</v>
      </c>
      <c r="F8" t="s">
        <v>54</v>
      </c>
      <c r="G8" t="str">
        <f>"05"</f>
        <v>05</v>
      </c>
      <c r="H8" t="s">
        <v>55</v>
      </c>
      <c r="I8" t="s">
        <v>56</v>
      </c>
      <c r="J8" t="s">
        <v>57</v>
      </c>
      <c r="K8">
        <v>1</v>
      </c>
      <c r="L8">
        <v>43750</v>
      </c>
      <c r="M8">
        <v>1</v>
      </c>
      <c r="N8" t="str">
        <f t="shared" si="2"/>
        <v>000X</v>
      </c>
      <c r="O8">
        <v>4841</v>
      </c>
      <c r="P8" t="s">
        <v>58</v>
      </c>
      <c r="Q8" t="s">
        <v>59</v>
      </c>
      <c r="R8" t="s">
        <v>60</v>
      </c>
      <c r="T8" t="s">
        <v>61</v>
      </c>
      <c r="V8" t="s">
        <v>102</v>
      </c>
      <c r="W8">
        <v>260430</v>
      </c>
      <c r="X8">
        <v>15070</v>
      </c>
      <c r="Y8">
        <v>245360</v>
      </c>
      <c r="Z8">
        <v>210536</v>
      </c>
      <c r="AA8">
        <v>185536</v>
      </c>
      <c r="AB8" t="s">
        <v>63</v>
      </c>
      <c r="AC8" s="1">
        <v>35125</v>
      </c>
      <c r="AD8">
        <v>10000</v>
      </c>
      <c r="AE8">
        <v>1124</v>
      </c>
      <c r="AF8">
        <v>967</v>
      </c>
      <c r="AG8" t="s">
        <v>103</v>
      </c>
      <c r="AH8" t="s">
        <v>76</v>
      </c>
      <c r="AI8">
        <v>1</v>
      </c>
      <c r="AJ8">
        <v>2007</v>
      </c>
      <c r="AK8">
        <v>3</v>
      </c>
      <c r="AL8">
        <v>2</v>
      </c>
      <c r="AN8">
        <v>2292</v>
      </c>
      <c r="AO8">
        <v>32</v>
      </c>
      <c r="AP8" t="s">
        <v>63</v>
      </c>
      <c r="AQ8" t="s">
        <v>66</v>
      </c>
      <c r="AR8">
        <v>3400</v>
      </c>
      <c r="AW8" t="s">
        <v>104</v>
      </c>
      <c r="AX8" t="s">
        <v>105</v>
      </c>
      <c r="AY8" t="s">
        <v>106</v>
      </c>
      <c r="AZ8" t="s">
        <v>70</v>
      </c>
    </row>
    <row r="9" spans="1:52" x14ac:dyDescent="0.3">
      <c r="A9">
        <v>1454948</v>
      </c>
      <c r="B9" t="s">
        <v>107</v>
      </c>
      <c r="C9" t="str">
        <f t="shared" si="0"/>
        <v>7492</v>
      </c>
      <c r="D9" t="s">
        <v>53</v>
      </c>
      <c r="E9" t="str">
        <f>"0000"</f>
        <v>0000</v>
      </c>
      <c r="F9" t="s">
        <v>108</v>
      </c>
      <c r="G9" t="str">
        <f>"06"</f>
        <v>06</v>
      </c>
      <c r="H9" t="s">
        <v>55</v>
      </c>
      <c r="I9" t="s">
        <v>56</v>
      </c>
      <c r="J9" t="s">
        <v>57</v>
      </c>
      <c r="K9">
        <v>0</v>
      </c>
      <c r="L9">
        <v>81380</v>
      </c>
      <c r="M9">
        <v>1.87</v>
      </c>
      <c r="N9" t="str">
        <f t="shared" si="2"/>
        <v>000X</v>
      </c>
      <c r="O9">
        <v>5552</v>
      </c>
      <c r="P9" t="s">
        <v>72</v>
      </c>
      <c r="Q9" t="s">
        <v>109</v>
      </c>
      <c r="R9" t="s">
        <v>110</v>
      </c>
      <c r="T9" t="s">
        <v>61</v>
      </c>
      <c r="V9" t="s">
        <v>111</v>
      </c>
      <c r="W9">
        <v>28020</v>
      </c>
      <c r="X9">
        <v>28020</v>
      </c>
      <c r="Y9">
        <v>0</v>
      </c>
      <c r="Z9">
        <v>28020</v>
      </c>
      <c r="AA9">
        <v>28020</v>
      </c>
      <c r="AB9" t="s">
        <v>72</v>
      </c>
      <c r="AC9" s="1">
        <v>38687</v>
      </c>
      <c r="AD9">
        <v>10000</v>
      </c>
      <c r="AE9">
        <v>1956</v>
      </c>
      <c r="AF9">
        <v>2250</v>
      </c>
      <c r="AG9" t="s">
        <v>103</v>
      </c>
      <c r="AH9" t="s">
        <v>76</v>
      </c>
      <c r="AR9">
        <v>0</v>
      </c>
      <c r="AW9" t="s">
        <v>112</v>
      </c>
      <c r="AX9" t="s">
        <v>113</v>
      </c>
      <c r="AY9" t="s">
        <v>114</v>
      </c>
      <c r="AZ9" t="s">
        <v>115</v>
      </c>
    </row>
    <row r="10" spans="1:52" x14ac:dyDescent="0.3">
      <c r="A10">
        <v>1454999</v>
      </c>
      <c r="B10" t="s">
        <v>116</v>
      </c>
      <c r="C10" t="str">
        <f t="shared" si="0"/>
        <v>7492</v>
      </c>
      <c r="D10" t="s">
        <v>53</v>
      </c>
      <c r="E10" t="str">
        <f>"0100"</f>
        <v>0100</v>
      </c>
      <c r="F10" t="s">
        <v>54</v>
      </c>
      <c r="G10" t="str">
        <f>"06"</f>
        <v>06</v>
      </c>
      <c r="H10" t="s">
        <v>55</v>
      </c>
      <c r="I10" t="s">
        <v>56</v>
      </c>
      <c r="J10" t="s">
        <v>57</v>
      </c>
      <c r="K10">
        <v>1</v>
      </c>
      <c r="L10">
        <v>50104</v>
      </c>
      <c r="M10">
        <v>1.1499999999999999</v>
      </c>
      <c r="N10" t="str">
        <f t="shared" si="2"/>
        <v>000X</v>
      </c>
      <c r="O10">
        <v>5251</v>
      </c>
      <c r="P10" t="s">
        <v>58</v>
      </c>
      <c r="Q10" t="s">
        <v>117</v>
      </c>
      <c r="R10" t="s">
        <v>118</v>
      </c>
      <c r="T10" t="s">
        <v>61</v>
      </c>
      <c r="V10" t="s">
        <v>119</v>
      </c>
      <c r="W10">
        <v>203590</v>
      </c>
      <c r="X10">
        <v>17250</v>
      </c>
      <c r="Y10">
        <v>186340</v>
      </c>
      <c r="Z10">
        <v>136363</v>
      </c>
      <c r="AA10">
        <v>111363</v>
      </c>
      <c r="AB10" t="s">
        <v>63</v>
      </c>
      <c r="AC10" s="1">
        <v>35096</v>
      </c>
      <c r="AD10">
        <v>11500</v>
      </c>
      <c r="AE10">
        <v>1120</v>
      </c>
      <c r="AF10">
        <v>592</v>
      </c>
      <c r="AG10" t="s">
        <v>103</v>
      </c>
      <c r="AH10" t="s">
        <v>76</v>
      </c>
      <c r="AI10">
        <v>1</v>
      </c>
      <c r="AJ10">
        <v>1996</v>
      </c>
      <c r="AK10">
        <v>3</v>
      </c>
      <c r="AL10">
        <v>2</v>
      </c>
      <c r="AN10">
        <v>1984</v>
      </c>
      <c r="AO10">
        <v>32</v>
      </c>
      <c r="AP10" t="s">
        <v>72</v>
      </c>
      <c r="AQ10" t="s">
        <v>66</v>
      </c>
      <c r="AR10">
        <v>2952</v>
      </c>
      <c r="AW10" t="s">
        <v>120</v>
      </c>
      <c r="AY10" t="s">
        <v>121</v>
      </c>
      <c r="AZ10" t="s">
        <v>122</v>
      </c>
    </row>
    <row r="11" spans="1:52" x14ac:dyDescent="0.3">
      <c r="A11">
        <v>1455251</v>
      </c>
      <c r="B11" t="s">
        <v>123</v>
      </c>
      <c r="C11" t="str">
        <f t="shared" si="0"/>
        <v>7492</v>
      </c>
      <c r="D11" t="s">
        <v>53</v>
      </c>
      <c r="E11" t="str">
        <f>"0100"</f>
        <v>0100</v>
      </c>
      <c r="F11" t="s">
        <v>54</v>
      </c>
      <c r="G11" t="str">
        <f>"06"</f>
        <v>06</v>
      </c>
      <c r="H11" t="s">
        <v>55</v>
      </c>
      <c r="I11" t="s">
        <v>56</v>
      </c>
      <c r="J11" t="s">
        <v>57</v>
      </c>
      <c r="K11">
        <v>1</v>
      </c>
      <c r="L11">
        <v>46251</v>
      </c>
      <c r="M11">
        <v>1.06</v>
      </c>
      <c r="N11" t="str">
        <f t="shared" si="2"/>
        <v>000X</v>
      </c>
      <c r="O11">
        <v>5207</v>
      </c>
      <c r="P11" t="s">
        <v>72</v>
      </c>
      <c r="Q11" t="s">
        <v>124</v>
      </c>
      <c r="R11" t="s">
        <v>88</v>
      </c>
      <c r="T11" t="s">
        <v>61</v>
      </c>
      <c r="V11" t="s">
        <v>125</v>
      </c>
      <c r="W11">
        <v>114070</v>
      </c>
      <c r="X11">
        <v>15930</v>
      </c>
      <c r="Y11">
        <v>98140</v>
      </c>
      <c r="Z11">
        <v>70234</v>
      </c>
      <c r="AA11">
        <v>44734</v>
      </c>
      <c r="AB11" t="s">
        <v>63</v>
      </c>
      <c r="AC11" s="1">
        <v>34547</v>
      </c>
      <c r="AD11">
        <v>70000</v>
      </c>
      <c r="AE11">
        <v>1045</v>
      </c>
      <c r="AF11">
        <v>1839</v>
      </c>
      <c r="AG11" t="s">
        <v>64</v>
      </c>
      <c r="AH11" t="s">
        <v>76</v>
      </c>
      <c r="AI11">
        <v>1</v>
      </c>
      <c r="AJ11">
        <v>1972</v>
      </c>
      <c r="AK11">
        <v>2</v>
      </c>
      <c r="AL11">
        <v>1</v>
      </c>
      <c r="AM11">
        <v>1</v>
      </c>
      <c r="AN11">
        <v>1231</v>
      </c>
      <c r="AO11">
        <v>32</v>
      </c>
      <c r="AP11" t="s">
        <v>72</v>
      </c>
      <c r="AQ11" t="s">
        <v>66</v>
      </c>
      <c r="AR11">
        <v>2168</v>
      </c>
      <c r="AW11" t="s">
        <v>126</v>
      </c>
      <c r="AY11" t="s">
        <v>127</v>
      </c>
      <c r="AZ11" t="s">
        <v>70</v>
      </c>
    </row>
    <row r="12" spans="1:52" x14ac:dyDescent="0.3">
      <c r="A12">
        <v>1455286</v>
      </c>
      <c r="B12" t="s">
        <v>128</v>
      </c>
      <c r="C12" t="str">
        <f t="shared" si="0"/>
        <v>7492</v>
      </c>
      <c r="D12" t="s">
        <v>53</v>
      </c>
      <c r="E12" t="str">
        <f>"0100"</f>
        <v>0100</v>
      </c>
      <c r="F12" t="s">
        <v>54</v>
      </c>
      <c r="G12" t="str">
        <f>"06"</f>
        <v>06</v>
      </c>
      <c r="H12" t="s">
        <v>55</v>
      </c>
      <c r="I12" t="s">
        <v>56</v>
      </c>
      <c r="J12" t="s">
        <v>57</v>
      </c>
      <c r="K12">
        <v>1</v>
      </c>
      <c r="L12">
        <v>58552</v>
      </c>
      <c r="M12">
        <v>1.34</v>
      </c>
      <c r="N12" t="str">
        <f t="shared" si="2"/>
        <v>000X</v>
      </c>
      <c r="O12">
        <v>5248</v>
      </c>
      <c r="P12" t="s">
        <v>72</v>
      </c>
      <c r="Q12" t="s">
        <v>124</v>
      </c>
      <c r="R12" t="s">
        <v>88</v>
      </c>
      <c r="T12" t="s">
        <v>61</v>
      </c>
      <c r="V12" t="s">
        <v>129</v>
      </c>
      <c r="W12">
        <v>168220</v>
      </c>
      <c r="X12">
        <v>20160</v>
      </c>
      <c r="Y12">
        <v>148060</v>
      </c>
      <c r="Z12">
        <v>116021</v>
      </c>
      <c r="AA12">
        <v>0</v>
      </c>
      <c r="AB12" t="s">
        <v>63</v>
      </c>
      <c r="AC12" s="1">
        <v>41153</v>
      </c>
      <c r="AD12">
        <v>165000</v>
      </c>
      <c r="AE12">
        <v>2508</v>
      </c>
      <c r="AF12">
        <v>431</v>
      </c>
      <c r="AG12" t="s">
        <v>64</v>
      </c>
      <c r="AH12" t="s">
        <v>76</v>
      </c>
      <c r="AI12">
        <v>2</v>
      </c>
      <c r="AJ12">
        <v>1974</v>
      </c>
      <c r="AK12">
        <v>4</v>
      </c>
      <c r="AL12">
        <v>3</v>
      </c>
      <c r="AM12">
        <v>1</v>
      </c>
      <c r="AN12">
        <v>2106</v>
      </c>
      <c r="AO12">
        <v>32</v>
      </c>
      <c r="AP12" t="s">
        <v>63</v>
      </c>
      <c r="AQ12" t="s">
        <v>66</v>
      </c>
      <c r="AR12">
        <v>2753</v>
      </c>
      <c r="AW12" t="s">
        <v>130</v>
      </c>
      <c r="AY12" t="s">
        <v>131</v>
      </c>
      <c r="AZ12" t="s">
        <v>70</v>
      </c>
    </row>
    <row r="13" spans="1:52" x14ac:dyDescent="0.3">
      <c r="A13">
        <v>1455308</v>
      </c>
      <c r="B13" t="s">
        <v>132</v>
      </c>
      <c r="C13" t="str">
        <f t="shared" si="0"/>
        <v>7492</v>
      </c>
      <c r="D13" t="s">
        <v>53</v>
      </c>
      <c r="E13" t="str">
        <f>"0000"</f>
        <v>0000</v>
      </c>
      <c r="F13" t="s">
        <v>108</v>
      </c>
      <c r="G13" t="str">
        <f>"06"</f>
        <v>06</v>
      </c>
      <c r="H13" t="s">
        <v>55</v>
      </c>
      <c r="I13" t="s">
        <v>56</v>
      </c>
      <c r="J13" t="s">
        <v>57</v>
      </c>
      <c r="K13">
        <v>0</v>
      </c>
      <c r="L13">
        <v>50054</v>
      </c>
      <c r="M13">
        <v>1.1499999999999999</v>
      </c>
      <c r="N13" t="str">
        <f t="shared" si="2"/>
        <v>000X</v>
      </c>
      <c r="O13">
        <v>5200</v>
      </c>
      <c r="P13" t="s">
        <v>72</v>
      </c>
      <c r="Q13" t="s">
        <v>133</v>
      </c>
      <c r="R13" t="s">
        <v>88</v>
      </c>
      <c r="T13" t="s">
        <v>61</v>
      </c>
      <c r="V13" t="s">
        <v>134</v>
      </c>
      <c r="W13">
        <v>17240</v>
      </c>
      <c r="X13">
        <v>17240</v>
      </c>
      <c r="Y13">
        <v>0</v>
      </c>
      <c r="Z13">
        <v>17240</v>
      </c>
      <c r="AA13">
        <v>17240</v>
      </c>
      <c r="AB13" t="s">
        <v>72</v>
      </c>
      <c r="AC13" s="1">
        <v>37803</v>
      </c>
      <c r="AD13">
        <v>17000</v>
      </c>
      <c r="AE13">
        <v>1623</v>
      </c>
      <c r="AF13">
        <v>1249</v>
      </c>
      <c r="AG13" t="s">
        <v>103</v>
      </c>
      <c r="AH13" t="s">
        <v>76</v>
      </c>
      <c r="AR13">
        <v>0</v>
      </c>
      <c r="AW13" t="s">
        <v>135</v>
      </c>
      <c r="AY13" t="s">
        <v>136</v>
      </c>
      <c r="AZ13" t="s">
        <v>137</v>
      </c>
    </row>
    <row r="14" spans="1:52" x14ac:dyDescent="0.3">
      <c r="A14">
        <v>1454450</v>
      </c>
      <c r="B14" t="s">
        <v>138</v>
      </c>
      <c r="C14" t="str">
        <f t="shared" si="0"/>
        <v>7492</v>
      </c>
      <c r="D14" t="s">
        <v>53</v>
      </c>
      <c r="E14" t="str">
        <f>"0000"</f>
        <v>0000</v>
      </c>
      <c r="F14" t="s">
        <v>108</v>
      </c>
      <c r="G14" t="str">
        <f>"05"</f>
        <v>05</v>
      </c>
      <c r="H14" t="s">
        <v>55</v>
      </c>
      <c r="I14" t="s">
        <v>56</v>
      </c>
      <c r="J14" t="s">
        <v>57</v>
      </c>
      <c r="K14">
        <v>0</v>
      </c>
      <c r="L14">
        <v>45739</v>
      </c>
      <c r="M14">
        <v>1.05</v>
      </c>
      <c r="N14" t="str">
        <f t="shared" si="2"/>
        <v>000X</v>
      </c>
      <c r="O14">
        <v>4984</v>
      </c>
      <c r="P14" t="s">
        <v>58</v>
      </c>
      <c r="Q14" t="s">
        <v>139</v>
      </c>
      <c r="R14" t="s">
        <v>140</v>
      </c>
      <c r="T14" t="s">
        <v>61</v>
      </c>
      <c r="V14" t="s">
        <v>141</v>
      </c>
      <c r="W14">
        <v>15750</v>
      </c>
      <c r="X14">
        <v>15750</v>
      </c>
      <c r="Y14">
        <v>0</v>
      </c>
      <c r="Z14">
        <v>15750</v>
      </c>
      <c r="AA14">
        <v>15750</v>
      </c>
      <c r="AB14" t="s">
        <v>72</v>
      </c>
      <c r="AC14" s="1">
        <v>34851</v>
      </c>
      <c r="AD14">
        <v>6000</v>
      </c>
      <c r="AE14">
        <v>1088</v>
      </c>
      <c r="AF14">
        <v>223</v>
      </c>
      <c r="AG14" t="s">
        <v>103</v>
      </c>
      <c r="AH14" t="s">
        <v>76</v>
      </c>
      <c r="AR14">
        <v>0</v>
      </c>
      <c r="AW14" t="s">
        <v>142</v>
      </c>
      <c r="AY14" t="s">
        <v>143</v>
      </c>
      <c r="AZ14" t="s">
        <v>144</v>
      </c>
    </row>
    <row r="15" spans="1:52" x14ac:dyDescent="0.3">
      <c r="A15">
        <v>1454484</v>
      </c>
      <c r="B15" t="s">
        <v>145</v>
      </c>
      <c r="C15" t="str">
        <f t="shared" si="0"/>
        <v>7492</v>
      </c>
      <c r="D15" t="s">
        <v>53</v>
      </c>
      <c r="E15" t="str">
        <f>"0000"</f>
        <v>0000</v>
      </c>
      <c r="F15" t="s">
        <v>108</v>
      </c>
      <c r="G15" t="str">
        <f>"05"</f>
        <v>05</v>
      </c>
      <c r="H15" t="s">
        <v>55</v>
      </c>
      <c r="I15" t="s">
        <v>56</v>
      </c>
      <c r="J15" t="s">
        <v>57</v>
      </c>
      <c r="K15">
        <v>0</v>
      </c>
      <c r="L15">
        <v>45504</v>
      </c>
      <c r="M15">
        <v>1.04</v>
      </c>
      <c r="N15" t="str">
        <f t="shared" si="2"/>
        <v>000X</v>
      </c>
      <c r="O15">
        <v>4826</v>
      </c>
      <c r="P15" t="s">
        <v>58</v>
      </c>
      <c r="Q15" t="s">
        <v>139</v>
      </c>
      <c r="R15" t="s">
        <v>140</v>
      </c>
      <c r="T15" t="s">
        <v>61</v>
      </c>
      <c r="V15" t="s">
        <v>146</v>
      </c>
      <c r="W15">
        <v>15670</v>
      </c>
      <c r="X15">
        <v>15670</v>
      </c>
      <c r="Y15">
        <v>0</v>
      </c>
      <c r="Z15">
        <v>15670</v>
      </c>
      <c r="AA15">
        <v>15670</v>
      </c>
      <c r="AB15" t="s">
        <v>72</v>
      </c>
      <c r="AC15" s="1">
        <v>44075</v>
      </c>
      <c r="AD15">
        <v>29000</v>
      </c>
      <c r="AE15">
        <v>3088</v>
      </c>
      <c r="AF15">
        <v>1841</v>
      </c>
      <c r="AG15" t="s">
        <v>103</v>
      </c>
      <c r="AH15" t="s">
        <v>76</v>
      </c>
      <c r="AR15">
        <v>0</v>
      </c>
      <c r="AW15" t="s">
        <v>147</v>
      </c>
      <c r="AX15" t="s">
        <v>148</v>
      </c>
      <c r="AY15" t="s">
        <v>149</v>
      </c>
      <c r="AZ15" t="s">
        <v>150</v>
      </c>
    </row>
    <row r="16" spans="1:52" x14ac:dyDescent="0.3">
      <c r="A16">
        <v>1454697</v>
      </c>
      <c r="B16" t="s">
        <v>151</v>
      </c>
      <c r="C16" t="str">
        <f t="shared" si="0"/>
        <v>7492</v>
      </c>
      <c r="D16" t="s">
        <v>53</v>
      </c>
      <c r="E16" t="str">
        <f>"0100"</f>
        <v>0100</v>
      </c>
      <c r="F16" t="s">
        <v>54</v>
      </c>
      <c r="G16" t="str">
        <f>"05"</f>
        <v>05</v>
      </c>
      <c r="H16" t="s">
        <v>55</v>
      </c>
      <c r="I16" t="s">
        <v>56</v>
      </c>
      <c r="J16" t="s">
        <v>57</v>
      </c>
      <c r="K16">
        <v>1</v>
      </c>
      <c r="L16">
        <v>43751</v>
      </c>
      <c r="M16">
        <v>1</v>
      </c>
      <c r="N16" t="str">
        <f t="shared" si="2"/>
        <v>000X</v>
      </c>
      <c r="O16">
        <v>4615</v>
      </c>
      <c r="P16" t="s">
        <v>58</v>
      </c>
      <c r="Q16" t="s">
        <v>139</v>
      </c>
      <c r="R16" t="s">
        <v>140</v>
      </c>
      <c r="T16" t="s">
        <v>61</v>
      </c>
      <c r="V16" t="s">
        <v>152</v>
      </c>
      <c r="W16">
        <v>228460</v>
      </c>
      <c r="X16">
        <v>15070</v>
      </c>
      <c r="Y16">
        <v>213390</v>
      </c>
      <c r="Z16">
        <v>182016</v>
      </c>
      <c r="AA16">
        <v>157016</v>
      </c>
      <c r="AB16" t="s">
        <v>63</v>
      </c>
      <c r="AC16" s="1">
        <v>35462</v>
      </c>
      <c r="AD16">
        <v>11500</v>
      </c>
      <c r="AE16">
        <v>1173</v>
      </c>
      <c r="AF16">
        <v>565</v>
      </c>
      <c r="AG16" t="s">
        <v>103</v>
      </c>
      <c r="AH16" t="s">
        <v>76</v>
      </c>
      <c r="AI16">
        <v>1</v>
      </c>
      <c r="AJ16">
        <v>1997</v>
      </c>
      <c r="AK16">
        <v>3</v>
      </c>
      <c r="AL16">
        <v>2</v>
      </c>
      <c r="AN16">
        <v>2214</v>
      </c>
      <c r="AO16">
        <v>32</v>
      </c>
      <c r="AP16" t="s">
        <v>63</v>
      </c>
      <c r="AQ16" t="s">
        <v>66</v>
      </c>
      <c r="AR16">
        <v>3244</v>
      </c>
      <c r="AW16" t="s">
        <v>153</v>
      </c>
      <c r="AX16" t="s">
        <v>154</v>
      </c>
      <c r="AY16" t="s">
        <v>155</v>
      </c>
      <c r="AZ16" t="s">
        <v>156</v>
      </c>
    </row>
    <row r="17" spans="1:52" x14ac:dyDescent="0.3">
      <c r="A17">
        <v>1454701</v>
      </c>
      <c r="B17" t="s">
        <v>157</v>
      </c>
      <c r="C17" t="str">
        <f t="shared" si="0"/>
        <v>7492</v>
      </c>
      <c r="D17" t="s">
        <v>53</v>
      </c>
      <c r="E17" t="str">
        <f>"0100"</f>
        <v>0100</v>
      </c>
      <c r="F17" t="s">
        <v>54</v>
      </c>
      <c r="G17" t="str">
        <f>"06"</f>
        <v>06</v>
      </c>
      <c r="H17" t="s">
        <v>55</v>
      </c>
      <c r="I17" t="s">
        <v>56</v>
      </c>
      <c r="J17" t="s">
        <v>57</v>
      </c>
      <c r="K17">
        <v>1</v>
      </c>
      <c r="L17">
        <v>46489</v>
      </c>
      <c r="M17">
        <v>1.07</v>
      </c>
      <c r="N17" t="str">
        <f t="shared" si="2"/>
        <v>000X</v>
      </c>
      <c r="O17">
        <v>5049</v>
      </c>
      <c r="P17" t="s">
        <v>58</v>
      </c>
      <c r="Q17" t="s">
        <v>59</v>
      </c>
      <c r="R17" t="s">
        <v>60</v>
      </c>
      <c r="T17" t="s">
        <v>61</v>
      </c>
      <c r="V17" t="s">
        <v>158</v>
      </c>
      <c r="W17">
        <v>181460</v>
      </c>
      <c r="X17">
        <v>16010</v>
      </c>
      <c r="Y17">
        <v>165450</v>
      </c>
      <c r="Z17">
        <v>138476</v>
      </c>
      <c r="AA17">
        <v>113476</v>
      </c>
      <c r="AB17" t="s">
        <v>63</v>
      </c>
      <c r="AC17" s="1">
        <v>41821</v>
      </c>
      <c r="AD17">
        <v>185000</v>
      </c>
      <c r="AE17">
        <v>2634</v>
      </c>
      <c r="AF17">
        <v>1597</v>
      </c>
      <c r="AG17" t="s">
        <v>64</v>
      </c>
      <c r="AH17" t="s">
        <v>76</v>
      </c>
      <c r="AI17">
        <v>1</v>
      </c>
      <c r="AJ17">
        <v>1999</v>
      </c>
      <c r="AK17">
        <v>3</v>
      </c>
      <c r="AL17">
        <v>2</v>
      </c>
      <c r="AN17">
        <v>1884</v>
      </c>
      <c r="AO17">
        <v>32</v>
      </c>
      <c r="AP17" t="s">
        <v>63</v>
      </c>
      <c r="AQ17" t="s">
        <v>66</v>
      </c>
      <c r="AR17">
        <v>2574</v>
      </c>
      <c r="AW17" t="s">
        <v>159</v>
      </c>
      <c r="AX17" t="s">
        <v>160</v>
      </c>
      <c r="AY17" t="s">
        <v>161</v>
      </c>
      <c r="AZ17" t="s">
        <v>162</v>
      </c>
    </row>
    <row r="18" spans="1:52" x14ac:dyDescent="0.3">
      <c r="A18">
        <v>1454743</v>
      </c>
      <c r="B18" t="s">
        <v>163</v>
      </c>
      <c r="C18" t="str">
        <f t="shared" si="0"/>
        <v>7492</v>
      </c>
      <c r="D18" t="s">
        <v>53</v>
      </c>
      <c r="E18" t="str">
        <f>"0100"</f>
        <v>0100</v>
      </c>
      <c r="F18" t="s">
        <v>54</v>
      </c>
      <c r="G18" t="str">
        <f>"05"</f>
        <v>05</v>
      </c>
      <c r="H18" t="s">
        <v>55</v>
      </c>
      <c r="I18" t="s">
        <v>56</v>
      </c>
      <c r="J18" t="s">
        <v>57</v>
      </c>
      <c r="K18">
        <v>1</v>
      </c>
      <c r="L18">
        <v>59041</v>
      </c>
      <c r="M18">
        <v>1.36</v>
      </c>
      <c r="N18" t="str">
        <f t="shared" si="2"/>
        <v>000X</v>
      </c>
      <c r="O18">
        <v>4931</v>
      </c>
      <c r="P18" t="s">
        <v>58</v>
      </c>
      <c r="Q18" t="s">
        <v>59</v>
      </c>
      <c r="R18" t="s">
        <v>60</v>
      </c>
      <c r="T18" t="s">
        <v>61</v>
      </c>
      <c r="V18" t="s">
        <v>164</v>
      </c>
      <c r="W18">
        <v>353520</v>
      </c>
      <c r="X18">
        <v>20330</v>
      </c>
      <c r="Y18">
        <v>333190</v>
      </c>
      <c r="Z18">
        <v>353520</v>
      </c>
      <c r="AA18">
        <v>328520</v>
      </c>
      <c r="AB18" t="s">
        <v>63</v>
      </c>
      <c r="AC18" s="1">
        <v>42230</v>
      </c>
      <c r="AD18">
        <v>229900</v>
      </c>
      <c r="AE18">
        <v>2708</v>
      </c>
      <c r="AF18">
        <v>39</v>
      </c>
      <c r="AG18" t="s">
        <v>103</v>
      </c>
      <c r="AH18" t="s">
        <v>76</v>
      </c>
      <c r="AI18">
        <v>1</v>
      </c>
      <c r="AJ18">
        <v>2018</v>
      </c>
      <c r="AK18">
        <v>4</v>
      </c>
      <c r="AL18">
        <v>3</v>
      </c>
      <c r="AN18">
        <v>3479</v>
      </c>
      <c r="AO18">
        <v>32</v>
      </c>
      <c r="AP18" t="s">
        <v>72</v>
      </c>
      <c r="AQ18" t="s">
        <v>66</v>
      </c>
      <c r="AR18">
        <v>4576</v>
      </c>
      <c r="AW18" t="s">
        <v>165</v>
      </c>
      <c r="AX18" t="s">
        <v>166</v>
      </c>
      <c r="AY18" t="s">
        <v>167</v>
      </c>
      <c r="AZ18" t="s">
        <v>168</v>
      </c>
    </row>
    <row r="19" spans="1:52" x14ac:dyDescent="0.3">
      <c r="A19">
        <v>1454824</v>
      </c>
      <c r="B19" t="s">
        <v>169</v>
      </c>
      <c r="C19" t="str">
        <f t="shared" si="0"/>
        <v>7492</v>
      </c>
      <c r="D19" t="s">
        <v>53</v>
      </c>
      <c r="E19" t="str">
        <f>"0100"</f>
        <v>0100</v>
      </c>
      <c r="F19" t="s">
        <v>54</v>
      </c>
      <c r="G19" t="str">
        <f>"05"</f>
        <v>05</v>
      </c>
      <c r="H19" t="s">
        <v>55</v>
      </c>
      <c r="I19" t="s">
        <v>56</v>
      </c>
      <c r="J19" t="s">
        <v>57</v>
      </c>
      <c r="K19">
        <v>1</v>
      </c>
      <c r="L19">
        <v>43750</v>
      </c>
      <c r="M19">
        <v>1</v>
      </c>
      <c r="N19" t="str">
        <f t="shared" si="2"/>
        <v>000X</v>
      </c>
      <c r="O19">
        <v>4609</v>
      </c>
      <c r="P19" t="s">
        <v>58</v>
      </c>
      <c r="Q19" t="s">
        <v>59</v>
      </c>
      <c r="R19" t="s">
        <v>60</v>
      </c>
      <c r="T19" t="s">
        <v>61</v>
      </c>
      <c r="V19" t="s">
        <v>170</v>
      </c>
      <c r="W19">
        <v>288000</v>
      </c>
      <c r="X19">
        <v>15070</v>
      </c>
      <c r="Y19">
        <v>272930</v>
      </c>
      <c r="Z19">
        <v>288000</v>
      </c>
      <c r="AA19">
        <v>288000</v>
      </c>
      <c r="AB19" t="s">
        <v>72</v>
      </c>
      <c r="AC19" s="1">
        <v>43335</v>
      </c>
      <c r="AD19">
        <v>325000</v>
      </c>
      <c r="AE19">
        <v>2923</v>
      </c>
      <c r="AF19">
        <v>1379</v>
      </c>
      <c r="AG19" t="s">
        <v>64</v>
      </c>
      <c r="AH19" t="s">
        <v>76</v>
      </c>
      <c r="AI19">
        <v>1</v>
      </c>
      <c r="AJ19">
        <v>2018</v>
      </c>
      <c r="AK19">
        <v>3</v>
      </c>
      <c r="AL19">
        <v>2</v>
      </c>
      <c r="AN19">
        <v>2375</v>
      </c>
      <c r="AO19">
        <v>32</v>
      </c>
      <c r="AP19" t="s">
        <v>63</v>
      </c>
      <c r="AQ19" t="s">
        <v>66</v>
      </c>
      <c r="AR19">
        <v>3447</v>
      </c>
      <c r="AW19" t="s">
        <v>171</v>
      </c>
      <c r="AY19" t="s">
        <v>172</v>
      </c>
      <c r="AZ19" t="s">
        <v>70</v>
      </c>
    </row>
    <row r="20" spans="1:52" x14ac:dyDescent="0.3">
      <c r="A20">
        <v>1454905</v>
      </c>
      <c r="B20" t="s">
        <v>173</v>
      </c>
      <c r="C20" t="str">
        <f t="shared" si="0"/>
        <v>7492</v>
      </c>
      <c r="D20" t="s">
        <v>53</v>
      </c>
      <c r="E20" t="str">
        <f>"0000"</f>
        <v>0000</v>
      </c>
      <c r="F20" t="s">
        <v>108</v>
      </c>
      <c r="G20" t="str">
        <f t="shared" ref="G20:G25" si="3">"06"</f>
        <v>06</v>
      </c>
      <c r="H20" t="s">
        <v>55</v>
      </c>
      <c r="I20" t="s">
        <v>56</v>
      </c>
      <c r="J20" t="s">
        <v>57</v>
      </c>
      <c r="K20">
        <v>0</v>
      </c>
      <c r="L20">
        <v>43520</v>
      </c>
      <c r="M20">
        <v>1</v>
      </c>
      <c r="N20" t="str">
        <f t="shared" si="2"/>
        <v>000X</v>
      </c>
      <c r="O20">
        <v>5557</v>
      </c>
      <c r="P20" t="s">
        <v>72</v>
      </c>
      <c r="Q20" t="s">
        <v>124</v>
      </c>
      <c r="R20" t="s">
        <v>88</v>
      </c>
      <c r="T20" t="s">
        <v>61</v>
      </c>
      <c r="V20" t="s">
        <v>174</v>
      </c>
      <c r="W20">
        <v>14990</v>
      </c>
      <c r="X20">
        <v>14990</v>
      </c>
      <c r="Y20">
        <v>0</v>
      </c>
      <c r="Z20">
        <v>14990</v>
      </c>
      <c r="AA20">
        <v>14990</v>
      </c>
      <c r="AB20" t="s">
        <v>72</v>
      </c>
      <c r="AC20" s="1">
        <v>38231</v>
      </c>
      <c r="AD20">
        <v>47500</v>
      </c>
      <c r="AE20">
        <v>1768</v>
      </c>
      <c r="AF20">
        <v>1746</v>
      </c>
      <c r="AG20" t="s">
        <v>103</v>
      </c>
      <c r="AH20" t="s">
        <v>76</v>
      </c>
      <c r="AR20">
        <v>0</v>
      </c>
      <c r="AW20" t="s">
        <v>175</v>
      </c>
      <c r="AX20" t="s">
        <v>176</v>
      </c>
      <c r="AY20" t="s">
        <v>177</v>
      </c>
      <c r="AZ20" t="s">
        <v>178</v>
      </c>
    </row>
    <row r="21" spans="1:52" x14ac:dyDescent="0.3">
      <c r="A21">
        <v>1454930</v>
      </c>
      <c r="B21" t="s">
        <v>179</v>
      </c>
      <c r="C21" t="str">
        <f t="shared" si="0"/>
        <v>7492</v>
      </c>
      <c r="D21" t="s">
        <v>53</v>
      </c>
      <c r="E21" t="str">
        <f>"0100"</f>
        <v>0100</v>
      </c>
      <c r="F21" t="s">
        <v>54</v>
      </c>
      <c r="G21" t="str">
        <f t="shared" si="3"/>
        <v>06</v>
      </c>
      <c r="H21" t="s">
        <v>55</v>
      </c>
      <c r="I21" t="s">
        <v>56</v>
      </c>
      <c r="J21" t="s">
        <v>57</v>
      </c>
      <c r="K21">
        <v>1</v>
      </c>
      <c r="L21">
        <v>43720</v>
      </c>
      <c r="M21">
        <v>1</v>
      </c>
      <c r="N21" t="str">
        <f t="shared" si="2"/>
        <v>000X</v>
      </c>
      <c r="O21">
        <v>5374</v>
      </c>
      <c r="P21" t="s">
        <v>58</v>
      </c>
      <c r="Q21" t="s">
        <v>180</v>
      </c>
      <c r="R21" t="s">
        <v>82</v>
      </c>
      <c r="T21" t="s">
        <v>61</v>
      </c>
      <c r="V21" t="s">
        <v>181</v>
      </c>
      <c r="W21">
        <v>237830</v>
      </c>
      <c r="X21">
        <v>15060</v>
      </c>
      <c r="Y21">
        <v>222770</v>
      </c>
      <c r="Z21">
        <v>237830</v>
      </c>
      <c r="AA21">
        <v>237830</v>
      </c>
      <c r="AB21" t="s">
        <v>72</v>
      </c>
      <c r="AC21" s="1">
        <v>43801</v>
      </c>
      <c r="AD21">
        <v>335000</v>
      </c>
      <c r="AE21">
        <v>3022</v>
      </c>
      <c r="AF21">
        <v>1087</v>
      </c>
      <c r="AG21" t="s">
        <v>64</v>
      </c>
      <c r="AH21" t="s">
        <v>76</v>
      </c>
      <c r="AI21">
        <v>1</v>
      </c>
      <c r="AJ21">
        <v>2018</v>
      </c>
      <c r="AK21">
        <v>3</v>
      </c>
      <c r="AL21">
        <v>2</v>
      </c>
      <c r="AN21">
        <v>1925</v>
      </c>
      <c r="AO21">
        <v>32</v>
      </c>
      <c r="AP21" t="s">
        <v>63</v>
      </c>
      <c r="AQ21" t="s">
        <v>66</v>
      </c>
      <c r="AR21">
        <v>2647</v>
      </c>
      <c r="AW21" t="s">
        <v>182</v>
      </c>
      <c r="AY21" t="s">
        <v>183</v>
      </c>
      <c r="AZ21" t="s">
        <v>184</v>
      </c>
    </row>
    <row r="22" spans="1:52" x14ac:dyDescent="0.3">
      <c r="A22">
        <v>1454972</v>
      </c>
      <c r="B22" t="s">
        <v>185</v>
      </c>
      <c r="C22" t="str">
        <f t="shared" si="0"/>
        <v>7492</v>
      </c>
      <c r="D22" t="s">
        <v>53</v>
      </c>
      <c r="E22" t="str">
        <f>"0100"</f>
        <v>0100</v>
      </c>
      <c r="F22" t="s">
        <v>54</v>
      </c>
      <c r="G22" t="str">
        <f t="shared" si="3"/>
        <v>06</v>
      </c>
      <c r="H22" t="s">
        <v>55</v>
      </c>
      <c r="I22" t="s">
        <v>56</v>
      </c>
      <c r="J22" t="s">
        <v>57</v>
      </c>
      <c r="K22">
        <v>1</v>
      </c>
      <c r="L22">
        <v>46251</v>
      </c>
      <c r="M22">
        <v>1.06</v>
      </c>
      <c r="N22" t="str">
        <f t="shared" si="2"/>
        <v>000X</v>
      </c>
      <c r="O22">
        <v>5558</v>
      </c>
      <c r="P22" t="s">
        <v>72</v>
      </c>
      <c r="Q22" t="s">
        <v>124</v>
      </c>
      <c r="R22" t="s">
        <v>88</v>
      </c>
      <c r="T22" t="s">
        <v>61</v>
      </c>
      <c r="V22" t="s">
        <v>186</v>
      </c>
      <c r="W22">
        <v>216630</v>
      </c>
      <c r="X22">
        <v>15930</v>
      </c>
      <c r="Y22">
        <v>200700</v>
      </c>
      <c r="Z22">
        <v>179052</v>
      </c>
      <c r="AA22">
        <v>154052</v>
      </c>
      <c r="AB22" t="s">
        <v>63</v>
      </c>
      <c r="AC22" s="1">
        <v>42534</v>
      </c>
      <c r="AD22">
        <v>223000</v>
      </c>
      <c r="AE22">
        <v>2764</v>
      </c>
      <c r="AF22">
        <v>1938</v>
      </c>
      <c r="AG22" t="s">
        <v>64</v>
      </c>
      <c r="AH22" t="s">
        <v>76</v>
      </c>
      <c r="AI22">
        <v>1</v>
      </c>
      <c r="AJ22">
        <v>2000</v>
      </c>
      <c r="AK22">
        <v>3</v>
      </c>
      <c r="AL22">
        <v>2</v>
      </c>
      <c r="AN22">
        <v>2131</v>
      </c>
      <c r="AO22">
        <v>32</v>
      </c>
      <c r="AP22" t="s">
        <v>63</v>
      </c>
      <c r="AQ22" t="s">
        <v>66</v>
      </c>
      <c r="AR22">
        <v>3058</v>
      </c>
      <c r="AW22" t="s">
        <v>187</v>
      </c>
      <c r="AX22" t="s">
        <v>188</v>
      </c>
      <c r="AY22" t="s">
        <v>189</v>
      </c>
      <c r="AZ22" t="s">
        <v>70</v>
      </c>
    </row>
    <row r="23" spans="1:52" x14ac:dyDescent="0.3">
      <c r="A23">
        <v>1455057</v>
      </c>
      <c r="B23" t="s">
        <v>190</v>
      </c>
      <c r="C23" t="str">
        <f t="shared" si="0"/>
        <v>7492</v>
      </c>
      <c r="D23" t="s">
        <v>53</v>
      </c>
      <c r="E23" t="str">
        <f>"0100"</f>
        <v>0100</v>
      </c>
      <c r="F23" t="s">
        <v>54</v>
      </c>
      <c r="G23" t="str">
        <f t="shared" si="3"/>
        <v>06</v>
      </c>
      <c r="H23" t="s">
        <v>55</v>
      </c>
      <c r="I23" t="s">
        <v>56</v>
      </c>
      <c r="J23" t="s">
        <v>57</v>
      </c>
      <c r="K23">
        <v>1</v>
      </c>
      <c r="L23">
        <v>43750</v>
      </c>
      <c r="M23">
        <v>1</v>
      </c>
      <c r="N23" t="str">
        <f t="shared" si="2"/>
        <v>000X</v>
      </c>
      <c r="O23">
        <v>5465</v>
      </c>
      <c r="P23" t="s">
        <v>58</v>
      </c>
      <c r="Q23" t="s">
        <v>117</v>
      </c>
      <c r="R23" t="s">
        <v>118</v>
      </c>
      <c r="T23" t="s">
        <v>61</v>
      </c>
      <c r="V23" t="s">
        <v>191</v>
      </c>
      <c r="W23">
        <v>150280</v>
      </c>
      <c r="X23">
        <v>15070</v>
      </c>
      <c r="Y23">
        <v>135210</v>
      </c>
      <c r="Z23">
        <v>110190</v>
      </c>
      <c r="AA23">
        <v>85190</v>
      </c>
      <c r="AB23" t="s">
        <v>63</v>
      </c>
      <c r="AC23" s="1">
        <v>34759</v>
      </c>
      <c r="AD23">
        <v>13500</v>
      </c>
      <c r="AE23">
        <v>1077</v>
      </c>
      <c r="AF23">
        <v>1074</v>
      </c>
      <c r="AG23" t="s">
        <v>103</v>
      </c>
      <c r="AH23" t="s">
        <v>76</v>
      </c>
      <c r="AI23">
        <v>1</v>
      </c>
      <c r="AJ23">
        <v>1996</v>
      </c>
      <c r="AK23">
        <v>3</v>
      </c>
      <c r="AL23">
        <v>2</v>
      </c>
      <c r="AN23">
        <v>1432</v>
      </c>
      <c r="AO23">
        <v>32</v>
      </c>
      <c r="AP23" t="s">
        <v>63</v>
      </c>
      <c r="AQ23" t="s">
        <v>66</v>
      </c>
      <c r="AR23">
        <v>2104</v>
      </c>
      <c r="AW23" t="s">
        <v>192</v>
      </c>
      <c r="AX23" t="s">
        <v>193</v>
      </c>
      <c r="AY23" t="s">
        <v>194</v>
      </c>
      <c r="AZ23" t="s">
        <v>70</v>
      </c>
    </row>
    <row r="24" spans="1:52" x14ac:dyDescent="0.3">
      <c r="A24">
        <v>1455162</v>
      </c>
      <c r="B24" t="s">
        <v>195</v>
      </c>
      <c r="C24" t="str">
        <f t="shared" si="0"/>
        <v>7492</v>
      </c>
      <c r="D24" t="s">
        <v>53</v>
      </c>
      <c r="E24" t="str">
        <f>"0100"</f>
        <v>0100</v>
      </c>
      <c r="F24" t="s">
        <v>54</v>
      </c>
      <c r="G24" t="str">
        <f t="shared" si="3"/>
        <v>06</v>
      </c>
      <c r="H24" t="s">
        <v>55</v>
      </c>
      <c r="I24" t="s">
        <v>56</v>
      </c>
      <c r="J24" t="s">
        <v>57</v>
      </c>
      <c r="K24">
        <v>1</v>
      </c>
      <c r="L24">
        <v>46250</v>
      </c>
      <c r="M24">
        <v>1.06</v>
      </c>
      <c r="N24" t="str">
        <f t="shared" si="2"/>
        <v>000X</v>
      </c>
      <c r="O24">
        <v>5849</v>
      </c>
      <c r="P24" t="s">
        <v>58</v>
      </c>
      <c r="Q24" t="s">
        <v>117</v>
      </c>
      <c r="R24" t="s">
        <v>118</v>
      </c>
      <c r="T24" t="s">
        <v>61</v>
      </c>
      <c r="V24" t="s">
        <v>196</v>
      </c>
      <c r="W24">
        <v>165560</v>
      </c>
      <c r="X24">
        <v>15930</v>
      </c>
      <c r="Y24">
        <v>149630</v>
      </c>
      <c r="Z24">
        <v>117258</v>
      </c>
      <c r="AA24">
        <v>0</v>
      </c>
      <c r="AB24" t="s">
        <v>63</v>
      </c>
      <c r="AC24" s="1">
        <v>34486</v>
      </c>
      <c r="AD24">
        <v>9000</v>
      </c>
      <c r="AE24">
        <v>1037</v>
      </c>
      <c r="AF24">
        <v>439</v>
      </c>
      <c r="AG24" t="s">
        <v>103</v>
      </c>
      <c r="AH24" t="s">
        <v>76</v>
      </c>
      <c r="AI24">
        <v>1</v>
      </c>
      <c r="AJ24">
        <v>1994</v>
      </c>
      <c r="AK24">
        <v>3</v>
      </c>
      <c r="AL24">
        <v>2</v>
      </c>
      <c r="AN24">
        <v>1785</v>
      </c>
      <c r="AO24">
        <v>32</v>
      </c>
      <c r="AP24" t="s">
        <v>63</v>
      </c>
      <c r="AQ24" t="s">
        <v>66</v>
      </c>
      <c r="AR24">
        <v>2240</v>
      </c>
      <c r="AW24" t="s">
        <v>197</v>
      </c>
      <c r="AY24" t="s">
        <v>198</v>
      </c>
      <c r="AZ24" t="s">
        <v>70</v>
      </c>
    </row>
    <row r="25" spans="1:52" x14ac:dyDescent="0.3">
      <c r="A25">
        <v>1455171</v>
      </c>
      <c r="B25" t="s">
        <v>199</v>
      </c>
      <c r="C25" t="str">
        <f t="shared" si="0"/>
        <v>7492</v>
      </c>
      <c r="D25" t="s">
        <v>53</v>
      </c>
      <c r="E25" t="str">
        <f>"0000"</f>
        <v>0000</v>
      </c>
      <c r="F25" t="s">
        <v>108</v>
      </c>
      <c r="G25" t="str">
        <f t="shared" si="3"/>
        <v>06</v>
      </c>
      <c r="H25" t="s">
        <v>55</v>
      </c>
      <c r="I25" t="s">
        <v>56</v>
      </c>
      <c r="J25" t="s">
        <v>57</v>
      </c>
      <c r="K25">
        <v>0</v>
      </c>
      <c r="L25">
        <v>43750</v>
      </c>
      <c r="M25">
        <v>1</v>
      </c>
      <c r="N25" t="str">
        <f t="shared" si="2"/>
        <v>000X</v>
      </c>
      <c r="O25">
        <v>5885</v>
      </c>
      <c r="P25" t="s">
        <v>58</v>
      </c>
      <c r="Q25" t="s">
        <v>117</v>
      </c>
      <c r="R25" t="s">
        <v>118</v>
      </c>
      <c r="T25" t="s">
        <v>61</v>
      </c>
      <c r="V25" t="s">
        <v>200</v>
      </c>
      <c r="W25">
        <v>15070</v>
      </c>
      <c r="X25">
        <v>15070</v>
      </c>
      <c r="Y25">
        <v>0</v>
      </c>
      <c r="Z25">
        <v>15070</v>
      </c>
      <c r="AA25">
        <v>15070</v>
      </c>
      <c r="AB25" t="s">
        <v>72</v>
      </c>
      <c r="AR25">
        <v>0</v>
      </c>
      <c r="AW25" t="s">
        <v>201</v>
      </c>
      <c r="AY25" t="s">
        <v>202</v>
      </c>
      <c r="AZ25" t="s">
        <v>203</v>
      </c>
    </row>
    <row r="26" spans="1:52" x14ac:dyDescent="0.3">
      <c r="A26">
        <v>1454409</v>
      </c>
      <c r="B26" t="s">
        <v>204</v>
      </c>
      <c r="C26" t="str">
        <f t="shared" si="0"/>
        <v>7492</v>
      </c>
      <c r="D26" t="s">
        <v>53</v>
      </c>
      <c r="E26" t="str">
        <f>"0100"</f>
        <v>0100</v>
      </c>
      <c r="F26" t="s">
        <v>54</v>
      </c>
      <c r="G26" t="str">
        <f>"05"</f>
        <v>05</v>
      </c>
      <c r="H26" t="s">
        <v>55</v>
      </c>
      <c r="I26" t="s">
        <v>56</v>
      </c>
      <c r="J26" t="s">
        <v>57</v>
      </c>
      <c r="K26">
        <v>1</v>
      </c>
      <c r="L26">
        <v>43747</v>
      </c>
      <c r="M26">
        <v>1</v>
      </c>
      <c r="N26" t="str">
        <f t="shared" si="2"/>
        <v>000X</v>
      </c>
      <c r="O26">
        <v>4430</v>
      </c>
      <c r="P26" t="s">
        <v>58</v>
      </c>
      <c r="Q26" t="s">
        <v>81</v>
      </c>
      <c r="R26" t="s">
        <v>82</v>
      </c>
      <c r="T26" t="s">
        <v>61</v>
      </c>
      <c r="V26" t="s">
        <v>205</v>
      </c>
      <c r="W26">
        <v>199490</v>
      </c>
      <c r="X26">
        <v>15070</v>
      </c>
      <c r="Y26">
        <v>184420</v>
      </c>
      <c r="Z26">
        <v>142714</v>
      </c>
      <c r="AA26">
        <v>117714</v>
      </c>
      <c r="AB26" t="s">
        <v>63</v>
      </c>
      <c r="AC26" s="1">
        <v>31168</v>
      </c>
      <c r="AD26">
        <v>9000</v>
      </c>
      <c r="AE26">
        <v>669</v>
      </c>
      <c r="AF26">
        <v>1683</v>
      </c>
      <c r="AG26" t="s">
        <v>103</v>
      </c>
      <c r="AH26" t="s">
        <v>206</v>
      </c>
      <c r="AI26">
        <v>1</v>
      </c>
      <c r="AJ26">
        <v>1992</v>
      </c>
      <c r="AK26">
        <v>2</v>
      </c>
      <c r="AL26">
        <v>2</v>
      </c>
      <c r="AN26">
        <v>2040</v>
      </c>
      <c r="AO26">
        <v>32</v>
      </c>
      <c r="AP26" t="s">
        <v>63</v>
      </c>
      <c r="AQ26" t="s">
        <v>66</v>
      </c>
      <c r="AR26">
        <v>3342</v>
      </c>
      <c r="AW26" t="s">
        <v>207</v>
      </c>
      <c r="AX26" t="s">
        <v>208</v>
      </c>
      <c r="AY26" t="s">
        <v>209</v>
      </c>
      <c r="AZ26" t="s">
        <v>70</v>
      </c>
    </row>
    <row r="27" spans="1:52" x14ac:dyDescent="0.3">
      <c r="A27">
        <v>1454689</v>
      </c>
      <c r="B27" t="s">
        <v>210</v>
      </c>
      <c r="C27" t="str">
        <f t="shared" si="0"/>
        <v>7492</v>
      </c>
      <c r="D27" t="s">
        <v>53</v>
      </c>
      <c r="E27" t="str">
        <f>"0000"</f>
        <v>0000</v>
      </c>
      <c r="F27" t="s">
        <v>108</v>
      </c>
      <c r="G27" t="str">
        <f>"05"</f>
        <v>05</v>
      </c>
      <c r="H27" t="s">
        <v>55</v>
      </c>
      <c r="I27" t="s">
        <v>56</v>
      </c>
      <c r="J27" t="s">
        <v>57</v>
      </c>
      <c r="K27">
        <v>0</v>
      </c>
      <c r="L27">
        <v>43751</v>
      </c>
      <c r="M27">
        <v>1</v>
      </c>
      <c r="N27" t="str">
        <f t="shared" si="2"/>
        <v>000X</v>
      </c>
      <c r="O27">
        <v>4607</v>
      </c>
      <c r="P27" t="s">
        <v>58</v>
      </c>
      <c r="Q27" t="s">
        <v>139</v>
      </c>
      <c r="R27" t="s">
        <v>140</v>
      </c>
      <c r="T27" t="s">
        <v>61</v>
      </c>
      <c r="V27" t="s">
        <v>211</v>
      </c>
      <c r="W27">
        <v>15070</v>
      </c>
      <c r="X27">
        <v>15070</v>
      </c>
      <c r="Y27">
        <v>0</v>
      </c>
      <c r="Z27">
        <v>15070</v>
      </c>
      <c r="AA27">
        <v>15070</v>
      </c>
      <c r="AB27" t="s">
        <v>72</v>
      </c>
      <c r="AC27" s="1">
        <v>43262</v>
      </c>
      <c r="AD27">
        <v>24000</v>
      </c>
      <c r="AE27">
        <v>2906</v>
      </c>
      <c r="AF27">
        <v>1711</v>
      </c>
      <c r="AG27" t="s">
        <v>103</v>
      </c>
      <c r="AH27" t="s">
        <v>76</v>
      </c>
      <c r="AR27">
        <v>0</v>
      </c>
      <c r="AW27" t="s">
        <v>212</v>
      </c>
      <c r="AX27" t="s">
        <v>213</v>
      </c>
      <c r="AY27" t="s">
        <v>214</v>
      </c>
      <c r="AZ27" t="s">
        <v>70</v>
      </c>
    </row>
    <row r="28" spans="1:52" x14ac:dyDescent="0.3">
      <c r="A28">
        <v>1454727</v>
      </c>
      <c r="B28" t="s">
        <v>215</v>
      </c>
      <c r="C28" t="str">
        <f t="shared" si="0"/>
        <v>7492</v>
      </c>
      <c r="D28" t="s">
        <v>53</v>
      </c>
      <c r="E28" t="str">
        <f>"0100"</f>
        <v>0100</v>
      </c>
      <c r="F28" t="s">
        <v>54</v>
      </c>
      <c r="G28" t="str">
        <f>"06"</f>
        <v>06</v>
      </c>
      <c r="H28" t="s">
        <v>55</v>
      </c>
      <c r="I28" t="s">
        <v>56</v>
      </c>
      <c r="J28" t="s">
        <v>57</v>
      </c>
      <c r="K28">
        <v>1</v>
      </c>
      <c r="L28">
        <v>43750</v>
      </c>
      <c r="M28">
        <v>1</v>
      </c>
      <c r="N28" t="str">
        <f t="shared" si="2"/>
        <v>000X</v>
      </c>
      <c r="O28">
        <v>5011</v>
      </c>
      <c r="P28" t="s">
        <v>58</v>
      </c>
      <c r="Q28" t="s">
        <v>59</v>
      </c>
      <c r="R28" t="s">
        <v>60</v>
      </c>
      <c r="T28" t="s">
        <v>61</v>
      </c>
      <c r="V28" t="s">
        <v>216</v>
      </c>
      <c r="W28">
        <v>207080</v>
      </c>
      <c r="X28">
        <v>15070</v>
      </c>
      <c r="Y28">
        <v>192010</v>
      </c>
      <c r="Z28">
        <v>135532</v>
      </c>
      <c r="AA28">
        <v>110532</v>
      </c>
      <c r="AB28" t="s">
        <v>63</v>
      </c>
      <c r="AC28" s="1">
        <v>32174</v>
      </c>
      <c r="AD28">
        <v>11500</v>
      </c>
      <c r="AE28">
        <v>770</v>
      </c>
      <c r="AF28">
        <v>2020</v>
      </c>
      <c r="AG28" t="s">
        <v>103</v>
      </c>
      <c r="AH28" t="s">
        <v>76</v>
      </c>
      <c r="AI28">
        <v>1</v>
      </c>
      <c r="AJ28">
        <v>1989</v>
      </c>
      <c r="AK28">
        <v>4</v>
      </c>
      <c r="AL28">
        <v>2</v>
      </c>
      <c r="AN28">
        <v>2546</v>
      </c>
      <c r="AO28">
        <v>32</v>
      </c>
      <c r="AP28" t="s">
        <v>63</v>
      </c>
      <c r="AQ28" t="s">
        <v>66</v>
      </c>
      <c r="AR28">
        <v>3249</v>
      </c>
      <c r="AW28" t="s">
        <v>217</v>
      </c>
      <c r="AY28" t="s">
        <v>218</v>
      </c>
      <c r="AZ28" t="s">
        <v>162</v>
      </c>
    </row>
    <row r="29" spans="1:52" x14ac:dyDescent="0.3">
      <c r="A29">
        <v>1454760</v>
      </c>
      <c r="B29" t="s">
        <v>219</v>
      </c>
      <c r="C29" t="str">
        <f t="shared" si="0"/>
        <v>7492</v>
      </c>
      <c r="D29" t="s">
        <v>53</v>
      </c>
      <c r="E29" t="str">
        <f>"0000"</f>
        <v>0000</v>
      </c>
      <c r="F29" t="s">
        <v>108</v>
      </c>
      <c r="G29" t="str">
        <f>"05"</f>
        <v>05</v>
      </c>
      <c r="H29" t="s">
        <v>55</v>
      </c>
      <c r="I29" t="s">
        <v>56</v>
      </c>
      <c r="J29" t="s">
        <v>57</v>
      </c>
      <c r="K29">
        <v>0</v>
      </c>
      <c r="L29">
        <v>43750</v>
      </c>
      <c r="M29">
        <v>1</v>
      </c>
      <c r="N29" t="str">
        <f t="shared" si="2"/>
        <v>000X</v>
      </c>
      <c r="O29">
        <v>4873</v>
      </c>
      <c r="P29" t="s">
        <v>58</v>
      </c>
      <c r="Q29" t="s">
        <v>59</v>
      </c>
      <c r="R29" t="s">
        <v>60</v>
      </c>
      <c r="T29" t="s">
        <v>61</v>
      </c>
      <c r="V29" t="s">
        <v>220</v>
      </c>
      <c r="W29">
        <v>15070</v>
      </c>
      <c r="X29">
        <v>15070</v>
      </c>
      <c r="Y29">
        <v>0</v>
      </c>
      <c r="Z29">
        <v>15070</v>
      </c>
      <c r="AA29">
        <v>15070</v>
      </c>
      <c r="AB29" t="s">
        <v>72</v>
      </c>
      <c r="AC29" s="1">
        <v>30376</v>
      </c>
      <c r="AD29">
        <v>1000</v>
      </c>
      <c r="AE29">
        <v>618</v>
      </c>
      <c r="AF29">
        <v>1681</v>
      </c>
      <c r="AG29" t="s">
        <v>103</v>
      </c>
      <c r="AH29" t="s">
        <v>221</v>
      </c>
      <c r="AR29">
        <v>0</v>
      </c>
      <c r="AW29" t="s">
        <v>222</v>
      </c>
      <c r="AY29" t="s">
        <v>223</v>
      </c>
      <c r="AZ29" t="s">
        <v>224</v>
      </c>
    </row>
    <row r="30" spans="1:52" x14ac:dyDescent="0.3">
      <c r="A30">
        <v>1454832</v>
      </c>
      <c r="B30" t="s">
        <v>225</v>
      </c>
      <c r="C30" t="str">
        <f t="shared" si="0"/>
        <v>7492</v>
      </c>
      <c r="D30" t="s">
        <v>53</v>
      </c>
      <c r="E30" t="str">
        <f>"0100"</f>
        <v>0100</v>
      </c>
      <c r="F30" t="s">
        <v>54</v>
      </c>
      <c r="G30" t="str">
        <f>"05"</f>
        <v>05</v>
      </c>
      <c r="H30" t="s">
        <v>55</v>
      </c>
      <c r="I30" t="s">
        <v>56</v>
      </c>
      <c r="J30" t="s">
        <v>57</v>
      </c>
      <c r="K30">
        <v>1</v>
      </c>
      <c r="L30">
        <v>49316</v>
      </c>
      <c r="M30">
        <v>1.1299999999999999</v>
      </c>
      <c r="N30" t="str">
        <f t="shared" si="2"/>
        <v>000X</v>
      </c>
      <c r="O30">
        <v>4577</v>
      </c>
      <c r="P30" t="s">
        <v>58</v>
      </c>
      <c r="Q30" t="s">
        <v>59</v>
      </c>
      <c r="R30" t="s">
        <v>60</v>
      </c>
      <c r="T30" t="s">
        <v>61</v>
      </c>
      <c r="V30" t="s">
        <v>226</v>
      </c>
      <c r="W30">
        <v>221990</v>
      </c>
      <c r="X30">
        <v>16980</v>
      </c>
      <c r="Y30">
        <v>205010</v>
      </c>
      <c r="Z30">
        <v>172586</v>
      </c>
      <c r="AA30">
        <v>147586</v>
      </c>
      <c r="AB30" t="s">
        <v>63</v>
      </c>
      <c r="AC30" s="1">
        <v>42175</v>
      </c>
      <c r="AD30">
        <v>192000</v>
      </c>
      <c r="AE30">
        <v>2697</v>
      </c>
      <c r="AF30">
        <v>2070</v>
      </c>
      <c r="AG30" t="s">
        <v>64</v>
      </c>
      <c r="AH30" t="s">
        <v>76</v>
      </c>
      <c r="AI30">
        <v>1</v>
      </c>
      <c r="AJ30">
        <v>2004</v>
      </c>
      <c r="AK30">
        <v>3</v>
      </c>
      <c r="AL30">
        <v>2</v>
      </c>
      <c r="AN30">
        <v>2000</v>
      </c>
      <c r="AO30">
        <v>32</v>
      </c>
      <c r="AP30" t="s">
        <v>63</v>
      </c>
      <c r="AQ30" t="s">
        <v>66</v>
      </c>
      <c r="AR30">
        <v>2946</v>
      </c>
      <c r="AW30" t="s">
        <v>227</v>
      </c>
      <c r="AY30" t="s">
        <v>228</v>
      </c>
      <c r="AZ30" t="s">
        <v>70</v>
      </c>
    </row>
    <row r="31" spans="1:52" x14ac:dyDescent="0.3">
      <c r="A31">
        <v>1454841</v>
      </c>
      <c r="B31" t="s">
        <v>229</v>
      </c>
      <c r="C31" t="str">
        <f t="shared" si="0"/>
        <v>7492</v>
      </c>
      <c r="D31" t="s">
        <v>53</v>
      </c>
      <c r="E31" t="str">
        <f>"0000"</f>
        <v>0000</v>
      </c>
      <c r="F31" t="s">
        <v>108</v>
      </c>
      <c r="G31" t="str">
        <f>"05"</f>
        <v>05</v>
      </c>
      <c r="H31" t="s">
        <v>55</v>
      </c>
      <c r="I31" t="s">
        <v>56</v>
      </c>
      <c r="J31" t="s">
        <v>57</v>
      </c>
      <c r="K31">
        <v>0</v>
      </c>
      <c r="L31">
        <v>58453</v>
      </c>
      <c r="M31">
        <v>1.34</v>
      </c>
      <c r="N31" t="str">
        <f t="shared" si="2"/>
        <v>000X</v>
      </c>
      <c r="O31">
        <v>4525</v>
      </c>
      <c r="P31" t="s">
        <v>58</v>
      </c>
      <c r="Q31" t="s">
        <v>59</v>
      </c>
      <c r="R31" t="s">
        <v>60</v>
      </c>
      <c r="T31" t="s">
        <v>61</v>
      </c>
      <c r="V31" t="s">
        <v>230</v>
      </c>
      <c r="W31">
        <v>20130</v>
      </c>
      <c r="X31">
        <v>20130</v>
      </c>
      <c r="Y31">
        <v>0</v>
      </c>
      <c r="Z31">
        <v>20130</v>
      </c>
      <c r="AA31">
        <v>20130</v>
      </c>
      <c r="AB31" t="s">
        <v>72</v>
      </c>
      <c r="AC31" s="1">
        <v>43899</v>
      </c>
      <c r="AD31">
        <v>34000</v>
      </c>
      <c r="AE31">
        <v>3059</v>
      </c>
      <c r="AF31">
        <v>964</v>
      </c>
      <c r="AG31" t="s">
        <v>103</v>
      </c>
      <c r="AH31" t="s">
        <v>76</v>
      </c>
      <c r="AR31">
        <v>0</v>
      </c>
      <c r="AW31" t="s">
        <v>227</v>
      </c>
      <c r="AY31" t="s">
        <v>228</v>
      </c>
      <c r="AZ31" t="s">
        <v>70</v>
      </c>
    </row>
    <row r="32" spans="1:52" x14ac:dyDescent="0.3">
      <c r="A32">
        <v>1454981</v>
      </c>
      <c r="B32" t="s">
        <v>231</v>
      </c>
      <c r="C32" t="str">
        <f t="shared" si="0"/>
        <v>7492</v>
      </c>
      <c r="D32" t="s">
        <v>53</v>
      </c>
      <c r="E32" t="str">
        <f>"0000"</f>
        <v>0000</v>
      </c>
      <c r="F32" t="s">
        <v>108</v>
      </c>
      <c r="G32" t="str">
        <f t="shared" ref="G32:G38" si="4">"06"</f>
        <v>06</v>
      </c>
      <c r="H32" t="s">
        <v>55</v>
      </c>
      <c r="I32" t="s">
        <v>56</v>
      </c>
      <c r="J32" t="s">
        <v>57</v>
      </c>
      <c r="K32">
        <v>0</v>
      </c>
      <c r="L32">
        <v>45875</v>
      </c>
      <c r="M32">
        <v>1.05</v>
      </c>
      <c r="N32" t="str">
        <f t="shared" si="2"/>
        <v>000X</v>
      </c>
      <c r="O32">
        <v>5516</v>
      </c>
      <c r="P32" t="s">
        <v>72</v>
      </c>
      <c r="Q32" t="s">
        <v>124</v>
      </c>
      <c r="R32" t="s">
        <v>88</v>
      </c>
      <c r="T32" t="s">
        <v>61</v>
      </c>
      <c r="V32" t="s">
        <v>232</v>
      </c>
      <c r="W32">
        <v>15800</v>
      </c>
      <c r="X32">
        <v>15800</v>
      </c>
      <c r="Y32">
        <v>0</v>
      </c>
      <c r="Z32">
        <v>15800</v>
      </c>
      <c r="AA32">
        <v>15800</v>
      </c>
      <c r="AB32" t="s">
        <v>72</v>
      </c>
      <c r="AR32">
        <v>0</v>
      </c>
      <c r="AW32" t="s">
        <v>233</v>
      </c>
      <c r="AX32" t="s">
        <v>234</v>
      </c>
      <c r="AY32" t="s">
        <v>235</v>
      </c>
      <c r="AZ32" t="s">
        <v>236</v>
      </c>
    </row>
    <row r="33" spans="1:52" x14ac:dyDescent="0.3">
      <c r="A33">
        <v>1455014</v>
      </c>
      <c r="B33" t="s">
        <v>237</v>
      </c>
      <c r="C33" t="str">
        <f t="shared" si="0"/>
        <v>7492</v>
      </c>
      <c r="D33" t="s">
        <v>53</v>
      </c>
      <c r="E33" t="str">
        <f>"0100"</f>
        <v>0100</v>
      </c>
      <c r="F33" t="s">
        <v>54</v>
      </c>
      <c r="G33" t="str">
        <f t="shared" si="4"/>
        <v>06</v>
      </c>
      <c r="H33" t="s">
        <v>55</v>
      </c>
      <c r="I33" t="s">
        <v>56</v>
      </c>
      <c r="J33" t="s">
        <v>57</v>
      </c>
      <c r="K33">
        <v>1</v>
      </c>
      <c r="L33">
        <v>43750</v>
      </c>
      <c r="M33">
        <v>1</v>
      </c>
      <c r="N33" t="str">
        <f t="shared" si="2"/>
        <v>000X</v>
      </c>
      <c r="O33">
        <v>5309</v>
      </c>
      <c r="P33" t="s">
        <v>58</v>
      </c>
      <c r="Q33" t="s">
        <v>117</v>
      </c>
      <c r="R33" t="s">
        <v>118</v>
      </c>
      <c r="T33" t="s">
        <v>61</v>
      </c>
      <c r="V33" t="s">
        <v>238</v>
      </c>
      <c r="W33">
        <v>250900</v>
      </c>
      <c r="X33">
        <v>15070</v>
      </c>
      <c r="Y33">
        <v>235830</v>
      </c>
      <c r="Z33">
        <v>250900</v>
      </c>
      <c r="AA33">
        <v>250900</v>
      </c>
      <c r="AB33" t="s">
        <v>63</v>
      </c>
      <c r="AC33" s="1">
        <v>43977</v>
      </c>
      <c r="AD33">
        <v>283500</v>
      </c>
      <c r="AE33">
        <v>3095</v>
      </c>
      <c r="AF33">
        <v>145</v>
      </c>
      <c r="AG33" t="s">
        <v>64</v>
      </c>
      <c r="AH33" t="s">
        <v>76</v>
      </c>
      <c r="AI33">
        <v>1</v>
      </c>
      <c r="AJ33">
        <v>1991</v>
      </c>
      <c r="AK33">
        <v>3</v>
      </c>
      <c r="AL33">
        <v>3</v>
      </c>
      <c r="AN33">
        <v>2257</v>
      </c>
      <c r="AO33">
        <v>32</v>
      </c>
      <c r="AP33" t="s">
        <v>63</v>
      </c>
      <c r="AQ33" t="s">
        <v>66</v>
      </c>
      <c r="AR33">
        <v>4038</v>
      </c>
      <c r="AW33" t="s">
        <v>239</v>
      </c>
      <c r="AX33" t="s">
        <v>240</v>
      </c>
      <c r="AY33" t="s">
        <v>241</v>
      </c>
      <c r="AZ33" t="s">
        <v>70</v>
      </c>
    </row>
    <row r="34" spans="1:52" x14ac:dyDescent="0.3">
      <c r="A34">
        <v>1455049</v>
      </c>
      <c r="B34" t="s">
        <v>242</v>
      </c>
      <c r="C34" t="str">
        <f t="shared" si="0"/>
        <v>7492</v>
      </c>
      <c r="D34" t="s">
        <v>53</v>
      </c>
      <c r="E34" t="str">
        <f>"0100"</f>
        <v>0100</v>
      </c>
      <c r="F34" t="s">
        <v>54</v>
      </c>
      <c r="G34" t="str">
        <f t="shared" si="4"/>
        <v>06</v>
      </c>
      <c r="H34" t="s">
        <v>55</v>
      </c>
      <c r="I34" t="s">
        <v>56</v>
      </c>
      <c r="J34" t="s">
        <v>57</v>
      </c>
      <c r="K34">
        <v>1</v>
      </c>
      <c r="L34">
        <v>46250</v>
      </c>
      <c r="M34">
        <v>1.06</v>
      </c>
      <c r="N34" t="str">
        <f t="shared" ref="N34:N69" si="5">"000X"</f>
        <v>000X</v>
      </c>
      <c r="O34">
        <v>5445</v>
      </c>
      <c r="P34" t="s">
        <v>58</v>
      </c>
      <c r="Q34" t="s">
        <v>117</v>
      </c>
      <c r="R34" t="s">
        <v>118</v>
      </c>
      <c r="T34" t="s">
        <v>61</v>
      </c>
      <c r="V34" t="s">
        <v>243</v>
      </c>
      <c r="W34">
        <v>236280</v>
      </c>
      <c r="X34">
        <v>15930</v>
      </c>
      <c r="Y34">
        <v>220350</v>
      </c>
      <c r="Z34">
        <v>182473</v>
      </c>
      <c r="AA34">
        <v>157473</v>
      </c>
      <c r="AB34" t="s">
        <v>63</v>
      </c>
      <c r="AC34" s="1">
        <v>32264</v>
      </c>
      <c r="AD34">
        <v>11000</v>
      </c>
      <c r="AE34">
        <v>782</v>
      </c>
      <c r="AF34">
        <v>1510</v>
      </c>
      <c r="AG34" t="s">
        <v>103</v>
      </c>
      <c r="AH34" t="s">
        <v>76</v>
      </c>
      <c r="AI34">
        <v>1</v>
      </c>
      <c r="AJ34">
        <v>2007</v>
      </c>
      <c r="AK34">
        <v>3</v>
      </c>
      <c r="AL34">
        <v>2</v>
      </c>
      <c r="AN34">
        <v>2283</v>
      </c>
      <c r="AO34">
        <v>32</v>
      </c>
      <c r="AP34" t="s">
        <v>63</v>
      </c>
      <c r="AQ34" t="s">
        <v>66</v>
      </c>
      <c r="AR34">
        <v>3325</v>
      </c>
      <c r="AW34" t="s">
        <v>244</v>
      </c>
      <c r="AX34" t="s">
        <v>245</v>
      </c>
      <c r="AY34" t="s">
        <v>246</v>
      </c>
      <c r="AZ34" t="s">
        <v>70</v>
      </c>
    </row>
    <row r="35" spans="1:52" x14ac:dyDescent="0.3">
      <c r="A35">
        <v>1455103</v>
      </c>
      <c r="B35" t="s">
        <v>247</v>
      </c>
      <c r="C35" t="str">
        <f t="shared" si="0"/>
        <v>7492</v>
      </c>
      <c r="D35" t="s">
        <v>53</v>
      </c>
      <c r="E35" t="str">
        <f>"0000"</f>
        <v>0000</v>
      </c>
      <c r="F35" t="s">
        <v>108</v>
      </c>
      <c r="G35" t="str">
        <f t="shared" si="4"/>
        <v>06</v>
      </c>
      <c r="H35" t="s">
        <v>55</v>
      </c>
      <c r="I35" t="s">
        <v>56</v>
      </c>
      <c r="J35" t="s">
        <v>57</v>
      </c>
      <c r="K35">
        <v>0</v>
      </c>
      <c r="L35">
        <v>43750</v>
      </c>
      <c r="M35">
        <v>1</v>
      </c>
      <c r="N35" t="str">
        <f t="shared" si="5"/>
        <v>000X</v>
      </c>
      <c r="O35">
        <v>5623</v>
      </c>
      <c r="P35" t="s">
        <v>58</v>
      </c>
      <c r="Q35" t="s">
        <v>117</v>
      </c>
      <c r="R35" t="s">
        <v>118</v>
      </c>
      <c r="T35" t="s">
        <v>61</v>
      </c>
      <c r="V35" t="s">
        <v>248</v>
      </c>
      <c r="W35">
        <v>15070</v>
      </c>
      <c r="X35">
        <v>15070</v>
      </c>
      <c r="Y35">
        <v>0</v>
      </c>
      <c r="Z35">
        <v>15070</v>
      </c>
      <c r="AA35">
        <v>15070</v>
      </c>
      <c r="AB35" t="s">
        <v>72</v>
      </c>
      <c r="AC35" s="1">
        <v>42375</v>
      </c>
      <c r="AD35">
        <v>20000</v>
      </c>
      <c r="AE35">
        <v>2734</v>
      </c>
      <c r="AF35">
        <v>2103</v>
      </c>
      <c r="AG35" t="s">
        <v>103</v>
      </c>
      <c r="AH35" t="s">
        <v>249</v>
      </c>
      <c r="AR35">
        <v>0</v>
      </c>
      <c r="AW35" t="s">
        <v>250</v>
      </c>
      <c r="AY35" t="s">
        <v>251</v>
      </c>
      <c r="AZ35" t="s">
        <v>252</v>
      </c>
    </row>
    <row r="36" spans="1:52" x14ac:dyDescent="0.3">
      <c r="A36">
        <v>1455120</v>
      </c>
      <c r="B36" t="s">
        <v>253</v>
      </c>
      <c r="C36" t="str">
        <f t="shared" si="0"/>
        <v>7492</v>
      </c>
      <c r="D36" t="s">
        <v>53</v>
      </c>
      <c r="E36" t="str">
        <f>"0000"</f>
        <v>0000</v>
      </c>
      <c r="F36" t="s">
        <v>108</v>
      </c>
      <c r="G36" t="str">
        <f t="shared" si="4"/>
        <v>06</v>
      </c>
      <c r="H36" t="s">
        <v>55</v>
      </c>
      <c r="I36" t="s">
        <v>56</v>
      </c>
      <c r="J36" t="s">
        <v>57</v>
      </c>
      <c r="K36">
        <v>0</v>
      </c>
      <c r="L36">
        <v>46250</v>
      </c>
      <c r="M36">
        <v>1.06</v>
      </c>
      <c r="N36" t="str">
        <f t="shared" si="5"/>
        <v>000X</v>
      </c>
      <c r="O36">
        <v>5729</v>
      </c>
      <c r="P36" t="s">
        <v>58</v>
      </c>
      <c r="Q36" t="s">
        <v>117</v>
      </c>
      <c r="R36" t="s">
        <v>118</v>
      </c>
      <c r="T36" t="s">
        <v>61</v>
      </c>
      <c r="V36" t="s">
        <v>254</v>
      </c>
      <c r="W36">
        <v>15930</v>
      </c>
      <c r="X36">
        <v>15930</v>
      </c>
      <c r="Y36">
        <v>0</v>
      </c>
      <c r="Z36">
        <v>15930</v>
      </c>
      <c r="AA36">
        <v>15930</v>
      </c>
      <c r="AB36" t="s">
        <v>72</v>
      </c>
      <c r="AR36">
        <v>0</v>
      </c>
      <c r="AW36" t="s">
        <v>255</v>
      </c>
      <c r="AX36" t="s">
        <v>256</v>
      </c>
      <c r="AY36" t="s">
        <v>257</v>
      </c>
      <c r="AZ36" t="s">
        <v>258</v>
      </c>
    </row>
    <row r="37" spans="1:52" x14ac:dyDescent="0.3">
      <c r="A37">
        <v>1455316</v>
      </c>
      <c r="B37" t="s">
        <v>259</v>
      </c>
      <c r="C37" t="str">
        <f t="shared" si="0"/>
        <v>7492</v>
      </c>
      <c r="D37" t="s">
        <v>53</v>
      </c>
      <c r="E37" t="str">
        <f>"0100"</f>
        <v>0100</v>
      </c>
      <c r="F37" t="s">
        <v>54</v>
      </c>
      <c r="G37" t="str">
        <f t="shared" si="4"/>
        <v>06</v>
      </c>
      <c r="H37" t="s">
        <v>55</v>
      </c>
      <c r="I37" t="s">
        <v>56</v>
      </c>
      <c r="J37" t="s">
        <v>57</v>
      </c>
      <c r="K37">
        <v>1</v>
      </c>
      <c r="L37">
        <v>48791</v>
      </c>
      <c r="M37">
        <v>1.1200000000000001</v>
      </c>
      <c r="N37" t="str">
        <f t="shared" si="5"/>
        <v>000X</v>
      </c>
      <c r="O37">
        <v>5368</v>
      </c>
      <c r="P37" t="s">
        <v>72</v>
      </c>
      <c r="Q37" t="s">
        <v>260</v>
      </c>
      <c r="R37" t="s">
        <v>88</v>
      </c>
      <c r="T37" t="s">
        <v>61</v>
      </c>
      <c r="V37" t="s">
        <v>261</v>
      </c>
      <c r="W37">
        <v>139890</v>
      </c>
      <c r="X37">
        <v>16800</v>
      </c>
      <c r="Y37">
        <v>123090</v>
      </c>
      <c r="Z37">
        <v>139890</v>
      </c>
      <c r="AA37">
        <v>139890</v>
      </c>
      <c r="AB37" t="s">
        <v>72</v>
      </c>
      <c r="AC37" s="1">
        <v>39965</v>
      </c>
      <c r="AD37">
        <v>138000</v>
      </c>
      <c r="AE37">
        <v>2304</v>
      </c>
      <c r="AF37">
        <v>836</v>
      </c>
      <c r="AG37" t="s">
        <v>64</v>
      </c>
      <c r="AH37" t="s">
        <v>76</v>
      </c>
      <c r="AI37">
        <v>1</v>
      </c>
      <c r="AJ37">
        <v>1979</v>
      </c>
      <c r="AK37">
        <v>3</v>
      </c>
      <c r="AL37">
        <v>2</v>
      </c>
      <c r="AN37">
        <v>1686</v>
      </c>
      <c r="AO37">
        <v>32</v>
      </c>
      <c r="AP37" t="s">
        <v>72</v>
      </c>
      <c r="AQ37" t="s">
        <v>66</v>
      </c>
      <c r="AR37">
        <v>2529</v>
      </c>
      <c r="AW37" t="s">
        <v>262</v>
      </c>
      <c r="AY37" t="s">
        <v>263</v>
      </c>
      <c r="AZ37" t="s">
        <v>70</v>
      </c>
    </row>
    <row r="38" spans="1:52" x14ac:dyDescent="0.3">
      <c r="A38">
        <v>1455367</v>
      </c>
      <c r="B38" t="s">
        <v>264</v>
      </c>
      <c r="C38" t="str">
        <f t="shared" si="0"/>
        <v>7492</v>
      </c>
      <c r="D38" t="s">
        <v>53</v>
      </c>
      <c r="E38" t="str">
        <f>"0100"</f>
        <v>0100</v>
      </c>
      <c r="F38" t="s">
        <v>54</v>
      </c>
      <c r="G38" t="str">
        <f t="shared" si="4"/>
        <v>06</v>
      </c>
      <c r="H38" t="s">
        <v>55</v>
      </c>
      <c r="I38" t="s">
        <v>56</v>
      </c>
      <c r="J38" t="s">
        <v>57</v>
      </c>
      <c r="K38">
        <v>1</v>
      </c>
      <c r="L38">
        <v>44620</v>
      </c>
      <c r="M38">
        <v>1.02</v>
      </c>
      <c r="N38" t="str">
        <f t="shared" si="5"/>
        <v>000X</v>
      </c>
      <c r="O38">
        <v>5185</v>
      </c>
      <c r="P38" t="s">
        <v>58</v>
      </c>
      <c r="Q38" t="s">
        <v>265</v>
      </c>
      <c r="R38" t="s">
        <v>266</v>
      </c>
      <c r="T38" t="s">
        <v>61</v>
      </c>
      <c r="V38" t="s">
        <v>267</v>
      </c>
      <c r="W38">
        <v>173260</v>
      </c>
      <c r="X38">
        <v>15360</v>
      </c>
      <c r="Y38">
        <v>157900</v>
      </c>
      <c r="Z38">
        <v>140880</v>
      </c>
      <c r="AA38">
        <v>115880</v>
      </c>
      <c r="AB38" t="s">
        <v>63</v>
      </c>
      <c r="AC38" s="1">
        <v>41609</v>
      </c>
      <c r="AD38">
        <v>105000</v>
      </c>
      <c r="AE38">
        <v>2594</v>
      </c>
      <c r="AF38">
        <v>1504</v>
      </c>
      <c r="AG38" t="s">
        <v>64</v>
      </c>
      <c r="AH38" t="s">
        <v>76</v>
      </c>
      <c r="AI38">
        <v>1</v>
      </c>
      <c r="AJ38">
        <v>1972</v>
      </c>
      <c r="AK38">
        <v>3</v>
      </c>
      <c r="AL38">
        <v>2</v>
      </c>
      <c r="AN38">
        <v>1718</v>
      </c>
      <c r="AO38">
        <v>32</v>
      </c>
      <c r="AP38" t="s">
        <v>63</v>
      </c>
      <c r="AQ38" t="s">
        <v>66</v>
      </c>
      <c r="AR38">
        <v>2660</v>
      </c>
      <c r="AW38" t="s">
        <v>268</v>
      </c>
      <c r="AY38" t="s">
        <v>269</v>
      </c>
      <c r="AZ38" t="s">
        <v>70</v>
      </c>
    </row>
    <row r="39" spans="1:52" x14ac:dyDescent="0.3">
      <c r="A39">
        <v>1454468</v>
      </c>
      <c r="B39" t="s">
        <v>270</v>
      </c>
      <c r="C39" t="str">
        <f t="shared" si="0"/>
        <v>7492</v>
      </c>
      <c r="D39" t="s">
        <v>53</v>
      </c>
      <c r="E39" t="str">
        <f>"0100"</f>
        <v>0100</v>
      </c>
      <c r="F39" t="s">
        <v>54</v>
      </c>
      <c r="G39" t="str">
        <f>"05"</f>
        <v>05</v>
      </c>
      <c r="H39" t="s">
        <v>55</v>
      </c>
      <c r="I39" t="s">
        <v>56</v>
      </c>
      <c r="J39" t="s">
        <v>57</v>
      </c>
      <c r="K39">
        <v>1</v>
      </c>
      <c r="L39">
        <v>45506</v>
      </c>
      <c r="M39">
        <v>1.04</v>
      </c>
      <c r="N39" t="str">
        <f t="shared" si="5"/>
        <v>000X</v>
      </c>
      <c r="O39">
        <v>4894</v>
      </c>
      <c r="P39" t="s">
        <v>58</v>
      </c>
      <c r="Q39" t="s">
        <v>139</v>
      </c>
      <c r="R39" t="s">
        <v>140</v>
      </c>
      <c r="T39" t="s">
        <v>61</v>
      </c>
      <c r="V39" t="s">
        <v>271</v>
      </c>
      <c r="W39">
        <v>237780</v>
      </c>
      <c r="X39">
        <v>15670</v>
      </c>
      <c r="Y39">
        <v>222110</v>
      </c>
      <c r="Z39">
        <v>218566</v>
      </c>
      <c r="AA39">
        <v>193566</v>
      </c>
      <c r="AB39" t="s">
        <v>63</v>
      </c>
      <c r="AC39" s="1">
        <v>43686</v>
      </c>
      <c r="AD39">
        <v>287000</v>
      </c>
      <c r="AE39">
        <v>2997</v>
      </c>
      <c r="AF39">
        <v>592</v>
      </c>
      <c r="AG39" t="s">
        <v>64</v>
      </c>
      <c r="AH39" t="s">
        <v>76</v>
      </c>
      <c r="AI39">
        <v>1</v>
      </c>
      <c r="AJ39">
        <v>2016</v>
      </c>
      <c r="AK39">
        <v>3</v>
      </c>
      <c r="AL39">
        <v>2</v>
      </c>
      <c r="AN39">
        <v>2231</v>
      </c>
      <c r="AO39">
        <v>32</v>
      </c>
      <c r="AP39" t="s">
        <v>63</v>
      </c>
      <c r="AQ39" t="s">
        <v>66</v>
      </c>
      <c r="AR39">
        <v>2961</v>
      </c>
      <c r="AW39" t="s">
        <v>272</v>
      </c>
      <c r="AX39" t="s">
        <v>273</v>
      </c>
      <c r="AY39" t="s">
        <v>274</v>
      </c>
      <c r="AZ39" t="s">
        <v>70</v>
      </c>
    </row>
    <row r="40" spans="1:52" x14ac:dyDescent="0.3">
      <c r="A40">
        <v>1454476</v>
      </c>
      <c r="B40" t="s">
        <v>275</v>
      </c>
      <c r="C40" t="str">
        <f t="shared" si="0"/>
        <v>7492</v>
      </c>
      <c r="D40" t="s">
        <v>53</v>
      </c>
      <c r="E40" t="str">
        <f>"0000"</f>
        <v>0000</v>
      </c>
      <c r="F40" t="s">
        <v>108</v>
      </c>
      <c r="G40" t="str">
        <f>"05"</f>
        <v>05</v>
      </c>
      <c r="H40" t="s">
        <v>55</v>
      </c>
      <c r="I40" t="s">
        <v>56</v>
      </c>
      <c r="J40" t="s">
        <v>57</v>
      </c>
      <c r="K40">
        <v>0</v>
      </c>
      <c r="L40">
        <v>45505</v>
      </c>
      <c r="M40">
        <v>1.04</v>
      </c>
      <c r="N40" t="str">
        <f t="shared" si="5"/>
        <v>000X</v>
      </c>
      <c r="O40">
        <v>4860</v>
      </c>
      <c r="P40" t="s">
        <v>58</v>
      </c>
      <c r="Q40" t="s">
        <v>139</v>
      </c>
      <c r="R40" t="s">
        <v>140</v>
      </c>
      <c r="T40" t="s">
        <v>61</v>
      </c>
      <c r="V40" t="s">
        <v>276</v>
      </c>
      <c r="W40">
        <v>15670</v>
      </c>
      <c r="X40">
        <v>15670</v>
      </c>
      <c r="Y40">
        <v>0</v>
      </c>
      <c r="Z40">
        <v>15670</v>
      </c>
      <c r="AA40">
        <v>15670</v>
      </c>
      <c r="AB40" t="s">
        <v>72</v>
      </c>
      <c r="AC40" s="1">
        <v>31959</v>
      </c>
      <c r="AD40">
        <v>11000</v>
      </c>
      <c r="AE40">
        <v>750</v>
      </c>
      <c r="AF40">
        <v>706</v>
      </c>
      <c r="AG40" t="s">
        <v>103</v>
      </c>
      <c r="AH40" t="s">
        <v>76</v>
      </c>
      <c r="AR40">
        <v>0</v>
      </c>
      <c r="AW40" t="s">
        <v>277</v>
      </c>
      <c r="AX40" t="s">
        <v>278</v>
      </c>
      <c r="AY40" t="s">
        <v>279</v>
      </c>
      <c r="AZ40" t="s">
        <v>280</v>
      </c>
    </row>
    <row r="41" spans="1:52" x14ac:dyDescent="0.3">
      <c r="A41">
        <v>1454573</v>
      </c>
      <c r="B41" t="s">
        <v>281</v>
      </c>
      <c r="C41" t="str">
        <f t="shared" si="0"/>
        <v>7492</v>
      </c>
      <c r="D41" t="s">
        <v>53</v>
      </c>
      <c r="E41" t="str">
        <f>"0100"</f>
        <v>0100</v>
      </c>
      <c r="F41" t="s">
        <v>54</v>
      </c>
      <c r="G41" t="str">
        <f>"06"</f>
        <v>06</v>
      </c>
      <c r="H41" t="s">
        <v>55</v>
      </c>
      <c r="I41" t="s">
        <v>56</v>
      </c>
      <c r="J41" t="s">
        <v>57</v>
      </c>
      <c r="K41">
        <v>1</v>
      </c>
      <c r="L41">
        <v>61462</v>
      </c>
      <c r="M41">
        <v>1.41</v>
      </c>
      <c r="N41" t="str">
        <f t="shared" si="5"/>
        <v>000X</v>
      </c>
      <c r="O41">
        <v>5083</v>
      </c>
      <c r="P41" t="s">
        <v>58</v>
      </c>
      <c r="Q41" t="s">
        <v>59</v>
      </c>
      <c r="R41" t="s">
        <v>60</v>
      </c>
      <c r="T41" t="s">
        <v>61</v>
      </c>
      <c r="V41" t="s">
        <v>282</v>
      </c>
      <c r="W41">
        <v>207350</v>
      </c>
      <c r="X41">
        <v>21170</v>
      </c>
      <c r="Y41">
        <v>186180</v>
      </c>
      <c r="Z41">
        <v>207350</v>
      </c>
      <c r="AA41">
        <v>207350</v>
      </c>
      <c r="AB41" t="s">
        <v>72</v>
      </c>
      <c r="AC41" s="1">
        <v>36951</v>
      </c>
      <c r="AD41">
        <v>175500</v>
      </c>
      <c r="AE41">
        <v>1418</v>
      </c>
      <c r="AF41">
        <v>1044</v>
      </c>
      <c r="AG41" t="s">
        <v>64</v>
      </c>
      <c r="AH41" t="s">
        <v>76</v>
      </c>
      <c r="AI41">
        <v>1</v>
      </c>
      <c r="AJ41">
        <v>2000</v>
      </c>
      <c r="AK41">
        <v>3</v>
      </c>
      <c r="AL41">
        <v>2</v>
      </c>
      <c r="AN41">
        <v>2168</v>
      </c>
      <c r="AO41">
        <v>32</v>
      </c>
      <c r="AP41" t="s">
        <v>63</v>
      </c>
      <c r="AQ41" t="s">
        <v>66</v>
      </c>
      <c r="AR41">
        <v>3077</v>
      </c>
      <c r="AW41" t="s">
        <v>283</v>
      </c>
      <c r="AY41" t="s">
        <v>284</v>
      </c>
      <c r="AZ41" t="s">
        <v>285</v>
      </c>
    </row>
    <row r="42" spans="1:52" x14ac:dyDescent="0.3">
      <c r="A42">
        <v>1454590</v>
      </c>
      <c r="B42" t="s">
        <v>286</v>
      </c>
      <c r="C42" t="str">
        <f t="shared" si="0"/>
        <v>7492</v>
      </c>
      <c r="D42" t="s">
        <v>53</v>
      </c>
      <c r="E42" t="str">
        <f>"0000"</f>
        <v>0000</v>
      </c>
      <c r="F42" t="s">
        <v>108</v>
      </c>
      <c r="G42" t="str">
        <f>"06"</f>
        <v>06</v>
      </c>
      <c r="H42" t="s">
        <v>55</v>
      </c>
      <c r="I42" t="s">
        <v>56</v>
      </c>
      <c r="J42" t="s">
        <v>57</v>
      </c>
      <c r="K42">
        <v>0</v>
      </c>
      <c r="L42">
        <v>54031</v>
      </c>
      <c r="M42">
        <v>1.24</v>
      </c>
      <c r="N42" t="str">
        <f t="shared" si="5"/>
        <v>000X</v>
      </c>
      <c r="O42">
        <v>5056</v>
      </c>
      <c r="P42" t="s">
        <v>58</v>
      </c>
      <c r="Q42" t="s">
        <v>59</v>
      </c>
      <c r="R42" t="s">
        <v>60</v>
      </c>
      <c r="T42" t="s">
        <v>61</v>
      </c>
      <c r="V42" t="s">
        <v>287</v>
      </c>
      <c r="W42">
        <v>18610</v>
      </c>
      <c r="X42">
        <v>18610</v>
      </c>
      <c r="Y42">
        <v>0</v>
      </c>
      <c r="Z42">
        <v>18610</v>
      </c>
      <c r="AA42">
        <v>18610</v>
      </c>
      <c r="AB42" t="s">
        <v>72</v>
      </c>
      <c r="AC42" s="1">
        <v>38412</v>
      </c>
      <c r="AD42">
        <v>53000</v>
      </c>
      <c r="AE42">
        <v>1833</v>
      </c>
      <c r="AF42">
        <v>1556</v>
      </c>
      <c r="AG42" t="s">
        <v>103</v>
      </c>
      <c r="AH42" t="s">
        <v>76</v>
      </c>
      <c r="AR42">
        <v>0</v>
      </c>
      <c r="AW42" t="s">
        <v>288</v>
      </c>
      <c r="AX42" t="s">
        <v>289</v>
      </c>
      <c r="AY42" t="s">
        <v>290</v>
      </c>
      <c r="AZ42" t="s">
        <v>291</v>
      </c>
    </row>
    <row r="43" spans="1:52" x14ac:dyDescent="0.3">
      <c r="A43">
        <v>1454794</v>
      </c>
      <c r="B43" t="s">
        <v>292</v>
      </c>
      <c r="C43" t="str">
        <f t="shared" si="0"/>
        <v>7492</v>
      </c>
      <c r="D43" t="s">
        <v>53</v>
      </c>
      <c r="E43" t="str">
        <f>"0100"</f>
        <v>0100</v>
      </c>
      <c r="F43" t="s">
        <v>54</v>
      </c>
      <c r="G43" t="str">
        <f>"05"</f>
        <v>05</v>
      </c>
      <c r="H43" t="s">
        <v>55</v>
      </c>
      <c r="I43" t="s">
        <v>56</v>
      </c>
      <c r="J43" t="s">
        <v>57</v>
      </c>
      <c r="K43">
        <v>1</v>
      </c>
      <c r="L43">
        <v>43750</v>
      </c>
      <c r="M43">
        <v>1</v>
      </c>
      <c r="N43" t="str">
        <f t="shared" si="5"/>
        <v>000X</v>
      </c>
      <c r="O43">
        <v>4775</v>
      </c>
      <c r="P43" t="s">
        <v>58</v>
      </c>
      <c r="Q43" t="s">
        <v>59</v>
      </c>
      <c r="R43" t="s">
        <v>60</v>
      </c>
      <c r="T43" t="s">
        <v>61</v>
      </c>
      <c r="V43" t="s">
        <v>293</v>
      </c>
      <c r="W43">
        <v>176020</v>
      </c>
      <c r="X43">
        <v>15070</v>
      </c>
      <c r="Y43">
        <v>160950</v>
      </c>
      <c r="Z43">
        <v>131232</v>
      </c>
      <c r="AA43">
        <v>106232</v>
      </c>
      <c r="AB43" t="s">
        <v>63</v>
      </c>
      <c r="AC43" s="1">
        <v>41487</v>
      </c>
      <c r="AD43">
        <v>167500</v>
      </c>
      <c r="AE43">
        <v>2573</v>
      </c>
      <c r="AF43">
        <v>1412</v>
      </c>
      <c r="AG43" t="s">
        <v>64</v>
      </c>
      <c r="AH43" t="s">
        <v>76</v>
      </c>
      <c r="AI43">
        <v>1</v>
      </c>
      <c r="AJ43">
        <v>1988</v>
      </c>
      <c r="AK43">
        <v>3</v>
      </c>
      <c r="AL43">
        <v>2</v>
      </c>
      <c r="AN43">
        <v>1970</v>
      </c>
      <c r="AO43">
        <v>32</v>
      </c>
      <c r="AP43" t="s">
        <v>63</v>
      </c>
      <c r="AQ43" t="s">
        <v>66</v>
      </c>
      <c r="AR43">
        <v>2626</v>
      </c>
      <c r="AW43" t="s">
        <v>294</v>
      </c>
      <c r="AY43" t="s">
        <v>295</v>
      </c>
      <c r="AZ43" t="s">
        <v>70</v>
      </c>
    </row>
    <row r="44" spans="1:52" x14ac:dyDescent="0.3">
      <c r="A44">
        <v>1454859</v>
      </c>
      <c r="B44" t="s">
        <v>296</v>
      </c>
      <c r="C44" t="str">
        <f t="shared" si="0"/>
        <v>7492</v>
      </c>
      <c r="D44" t="s">
        <v>53</v>
      </c>
      <c r="E44" t="str">
        <f>"0100"</f>
        <v>0100</v>
      </c>
      <c r="F44" t="s">
        <v>54</v>
      </c>
      <c r="G44" t="str">
        <f t="shared" ref="G44:G50" si="6">"06"</f>
        <v>06</v>
      </c>
      <c r="H44" t="s">
        <v>55</v>
      </c>
      <c r="I44" t="s">
        <v>56</v>
      </c>
      <c r="J44" t="s">
        <v>57</v>
      </c>
      <c r="K44">
        <v>1</v>
      </c>
      <c r="L44">
        <v>45417</v>
      </c>
      <c r="M44">
        <v>1.04</v>
      </c>
      <c r="N44" t="str">
        <f t="shared" si="5"/>
        <v>000X</v>
      </c>
      <c r="O44">
        <v>5056</v>
      </c>
      <c r="P44" t="s">
        <v>58</v>
      </c>
      <c r="Q44" t="s">
        <v>297</v>
      </c>
      <c r="R44" t="s">
        <v>140</v>
      </c>
      <c r="T44" t="s">
        <v>61</v>
      </c>
      <c r="V44" t="s">
        <v>298</v>
      </c>
      <c r="W44">
        <v>263080</v>
      </c>
      <c r="X44">
        <v>15640</v>
      </c>
      <c r="Y44">
        <v>247440</v>
      </c>
      <c r="Z44">
        <v>207503</v>
      </c>
      <c r="AA44">
        <v>182003</v>
      </c>
      <c r="AB44" t="s">
        <v>63</v>
      </c>
      <c r="AC44" s="1">
        <v>43580</v>
      </c>
      <c r="AD44">
        <v>337500</v>
      </c>
      <c r="AE44">
        <v>2971</v>
      </c>
      <c r="AF44">
        <v>2483</v>
      </c>
      <c r="AG44" t="s">
        <v>64</v>
      </c>
      <c r="AH44" t="s">
        <v>76</v>
      </c>
      <c r="AI44">
        <v>1</v>
      </c>
      <c r="AJ44">
        <v>1998</v>
      </c>
      <c r="AK44">
        <v>4</v>
      </c>
      <c r="AL44">
        <v>3</v>
      </c>
      <c r="AN44">
        <v>2383</v>
      </c>
      <c r="AO44">
        <v>32</v>
      </c>
      <c r="AP44" t="s">
        <v>63</v>
      </c>
      <c r="AQ44" t="s">
        <v>66</v>
      </c>
      <c r="AR44">
        <v>3553</v>
      </c>
      <c r="AW44" t="s">
        <v>299</v>
      </c>
      <c r="AX44" t="s">
        <v>300</v>
      </c>
      <c r="AY44" t="s">
        <v>301</v>
      </c>
      <c r="AZ44" t="s">
        <v>70</v>
      </c>
    </row>
    <row r="45" spans="1:52" x14ac:dyDescent="0.3">
      <c r="A45">
        <v>1454964</v>
      </c>
      <c r="B45" t="s">
        <v>302</v>
      </c>
      <c r="C45" t="str">
        <f t="shared" si="0"/>
        <v>7492</v>
      </c>
      <c r="D45" t="s">
        <v>53</v>
      </c>
      <c r="E45" t="str">
        <f>"0100"</f>
        <v>0100</v>
      </c>
      <c r="F45" t="s">
        <v>54</v>
      </c>
      <c r="G45" t="str">
        <f t="shared" si="6"/>
        <v>06</v>
      </c>
      <c r="H45" t="s">
        <v>55</v>
      </c>
      <c r="I45" t="s">
        <v>56</v>
      </c>
      <c r="J45" t="s">
        <v>57</v>
      </c>
      <c r="K45">
        <v>1</v>
      </c>
      <c r="L45">
        <v>61113</v>
      </c>
      <c r="M45">
        <v>1.4</v>
      </c>
      <c r="N45" t="str">
        <f t="shared" si="5"/>
        <v>000X</v>
      </c>
      <c r="O45">
        <v>5575</v>
      </c>
      <c r="P45" t="s">
        <v>72</v>
      </c>
      <c r="Q45" t="s">
        <v>109</v>
      </c>
      <c r="R45" t="s">
        <v>110</v>
      </c>
      <c r="T45" t="s">
        <v>61</v>
      </c>
      <c r="V45" t="s">
        <v>303</v>
      </c>
      <c r="W45">
        <v>279390</v>
      </c>
      <c r="X45">
        <v>21050</v>
      </c>
      <c r="Y45">
        <v>258340</v>
      </c>
      <c r="Z45">
        <v>243113</v>
      </c>
      <c r="AA45">
        <v>213113</v>
      </c>
      <c r="AB45" t="s">
        <v>63</v>
      </c>
      <c r="AC45" s="1">
        <v>41426</v>
      </c>
      <c r="AD45">
        <v>309100</v>
      </c>
      <c r="AE45">
        <v>2560</v>
      </c>
      <c r="AF45">
        <v>203</v>
      </c>
      <c r="AG45" t="s">
        <v>64</v>
      </c>
      <c r="AH45" t="s">
        <v>76</v>
      </c>
      <c r="AI45">
        <v>1</v>
      </c>
      <c r="AJ45">
        <v>2013</v>
      </c>
      <c r="AK45">
        <v>3</v>
      </c>
      <c r="AL45">
        <v>2</v>
      </c>
      <c r="AN45">
        <v>2350</v>
      </c>
      <c r="AO45">
        <v>32</v>
      </c>
      <c r="AP45" t="s">
        <v>72</v>
      </c>
      <c r="AQ45" t="s">
        <v>66</v>
      </c>
      <c r="AR45">
        <v>3346</v>
      </c>
      <c r="AW45" t="s">
        <v>304</v>
      </c>
      <c r="AX45" t="s">
        <v>305</v>
      </c>
      <c r="AY45" t="s">
        <v>306</v>
      </c>
      <c r="AZ45" t="s">
        <v>70</v>
      </c>
    </row>
    <row r="46" spans="1:52" x14ac:dyDescent="0.3">
      <c r="A46">
        <v>1455006</v>
      </c>
      <c r="B46" t="s">
        <v>307</v>
      </c>
      <c r="C46" t="str">
        <f t="shared" si="0"/>
        <v>7492</v>
      </c>
      <c r="D46" t="s">
        <v>53</v>
      </c>
      <c r="E46" t="str">
        <f>"0100"</f>
        <v>0100</v>
      </c>
      <c r="F46" t="s">
        <v>54</v>
      </c>
      <c r="G46" t="str">
        <f t="shared" si="6"/>
        <v>06</v>
      </c>
      <c r="H46" t="s">
        <v>55</v>
      </c>
      <c r="I46" t="s">
        <v>56</v>
      </c>
      <c r="J46" t="s">
        <v>57</v>
      </c>
      <c r="K46">
        <v>1</v>
      </c>
      <c r="L46">
        <v>43750</v>
      </c>
      <c r="M46">
        <v>1</v>
      </c>
      <c r="N46" t="str">
        <f t="shared" si="5"/>
        <v>000X</v>
      </c>
      <c r="O46">
        <v>5281</v>
      </c>
      <c r="P46" t="s">
        <v>58</v>
      </c>
      <c r="Q46" t="s">
        <v>117</v>
      </c>
      <c r="R46" t="s">
        <v>118</v>
      </c>
      <c r="T46" t="s">
        <v>61</v>
      </c>
      <c r="V46" t="s">
        <v>308</v>
      </c>
      <c r="W46">
        <v>228150</v>
      </c>
      <c r="X46">
        <v>15070</v>
      </c>
      <c r="Y46">
        <v>213080</v>
      </c>
      <c r="Z46">
        <v>175740</v>
      </c>
      <c r="AA46">
        <v>150740</v>
      </c>
      <c r="AB46" t="s">
        <v>63</v>
      </c>
      <c r="AC46" s="1">
        <v>38322</v>
      </c>
      <c r="AD46">
        <v>45000</v>
      </c>
      <c r="AE46">
        <v>1808</v>
      </c>
      <c r="AF46">
        <v>956</v>
      </c>
      <c r="AG46" t="s">
        <v>103</v>
      </c>
      <c r="AH46" t="s">
        <v>76</v>
      </c>
      <c r="AI46">
        <v>1</v>
      </c>
      <c r="AJ46">
        <v>2006</v>
      </c>
      <c r="AK46">
        <v>3</v>
      </c>
      <c r="AL46">
        <v>2</v>
      </c>
      <c r="AN46">
        <v>2192</v>
      </c>
      <c r="AO46">
        <v>32</v>
      </c>
      <c r="AP46" t="s">
        <v>72</v>
      </c>
      <c r="AQ46" t="s">
        <v>66</v>
      </c>
      <c r="AR46">
        <v>3337</v>
      </c>
      <c r="AW46" t="s">
        <v>309</v>
      </c>
      <c r="AX46" t="s">
        <v>310</v>
      </c>
      <c r="AY46" t="s">
        <v>311</v>
      </c>
      <c r="AZ46" t="s">
        <v>70</v>
      </c>
    </row>
    <row r="47" spans="1:52" x14ac:dyDescent="0.3">
      <c r="A47">
        <v>1455146</v>
      </c>
      <c r="B47" t="s">
        <v>312</v>
      </c>
      <c r="C47" t="str">
        <f t="shared" si="0"/>
        <v>7492</v>
      </c>
      <c r="D47" t="s">
        <v>53</v>
      </c>
      <c r="E47" t="str">
        <f>"0000"</f>
        <v>0000</v>
      </c>
      <c r="F47" t="s">
        <v>108</v>
      </c>
      <c r="G47" t="str">
        <f t="shared" si="6"/>
        <v>06</v>
      </c>
      <c r="H47" t="s">
        <v>55</v>
      </c>
      <c r="I47" t="s">
        <v>56</v>
      </c>
      <c r="J47" t="s">
        <v>57</v>
      </c>
      <c r="K47">
        <v>0</v>
      </c>
      <c r="L47">
        <v>46250</v>
      </c>
      <c r="M47">
        <v>1.06</v>
      </c>
      <c r="N47" t="str">
        <f t="shared" si="5"/>
        <v>000X</v>
      </c>
      <c r="O47">
        <v>5783</v>
      </c>
      <c r="P47" t="s">
        <v>58</v>
      </c>
      <c r="Q47" t="s">
        <v>117</v>
      </c>
      <c r="R47" t="s">
        <v>118</v>
      </c>
      <c r="T47" t="s">
        <v>61</v>
      </c>
      <c r="V47" t="s">
        <v>313</v>
      </c>
      <c r="W47">
        <v>15930</v>
      </c>
      <c r="X47">
        <v>15930</v>
      </c>
      <c r="Y47">
        <v>0</v>
      </c>
      <c r="Z47">
        <v>15930</v>
      </c>
      <c r="AA47">
        <v>15930</v>
      </c>
      <c r="AB47" t="s">
        <v>72</v>
      </c>
      <c r="AC47" s="1">
        <v>38353</v>
      </c>
      <c r="AD47">
        <v>49000</v>
      </c>
      <c r="AE47">
        <v>1807</v>
      </c>
      <c r="AF47">
        <v>1172</v>
      </c>
      <c r="AG47" t="s">
        <v>103</v>
      </c>
      <c r="AH47" t="s">
        <v>76</v>
      </c>
      <c r="AR47">
        <v>0</v>
      </c>
      <c r="AW47" t="s">
        <v>314</v>
      </c>
      <c r="AX47" t="s">
        <v>315</v>
      </c>
      <c r="AY47" t="s">
        <v>316</v>
      </c>
      <c r="AZ47" t="s">
        <v>317</v>
      </c>
    </row>
    <row r="48" spans="1:52" x14ac:dyDescent="0.3">
      <c r="A48">
        <v>1455197</v>
      </c>
      <c r="B48" t="s">
        <v>318</v>
      </c>
      <c r="C48" t="str">
        <f t="shared" si="0"/>
        <v>7492</v>
      </c>
      <c r="D48" t="s">
        <v>53</v>
      </c>
      <c r="E48" t="str">
        <f>"0100"</f>
        <v>0100</v>
      </c>
      <c r="F48" t="s">
        <v>54</v>
      </c>
      <c r="G48" t="str">
        <f t="shared" si="6"/>
        <v>06</v>
      </c>
      <c r="H48" t="s">
        <v>55</v>
      </c>
      <c r="I48" t="s">
        <v>56</v>
      </c>
      <c r="J48" t="s">
        <v>57</v>
      </c>
      <c r="K48">
        <v>1</v>
      </c>
      <c r="L48">
        <v>46250</v>
      </c>
      <c r="M48">
        <v>1.06</v>
      </c>
      <c r="N48" t="str">
        <f t="shared" si="5"/>
        <v>000X</v>
      </c>
      <c r="O48">
        <v>5435</v>
      </c>
      <c r="P48" t="s">
        <v>72</v>
      </c>
      <c r="Q48" t="s">
        <v>124</v>
      </c>
      <c r="R48" t="s">
        <v>88</v>
      </c>
      <c r="T48" t="s">
        <v>61</v>
      </c>
      <c r="V48" t="s">
        <v>319</v>
      </c>
      <c r="W48">
        <v>216020</v>
      </c>
      <c r="X48">
        <v>15930</v>
      </c>
      <c r="Y48">
        <v>200090</v>
      </c>
      <c r="Z48">
        <v>170910</v>
      </c>
      <c r="AA48">
        <v>145910</v>
      </c>
      <c r="AB48" t="s">
        <v>63</v>
      </c>
      <c r="AC48" s="1">
        <v>42466</v>
      </c>
      <c r="AD48">
        <v>185000</v>
      </c>
      <c r="AE48">
        <v>2751</v>
      </c>
      <c r="AF48">
        <v>308</v>
      </c>
      <c r="AG48" t="s">
        <v>64</v>
      </c>
      <c r="AH48" t="s">
        <v>76</v>
      </c>
      <c r="AI48">
        <v>1</v>
      </c>
      <c r="AJ48">
        <v>1989</v>
      </c>
      <c r="AK48">
        <v>3</v>
      </c>
      <c r="AL48">
        <v>3</v>
      </c>
      <c r="AN48">
        <v>2416</v>
      </c>
      <c r="AO48">
        <v>32</v>
      </c>
      <c r="AP48" t="s">
        <v>63</v>
      </c>
      <c r="AQ48" t="s">
        <v>66</v>
      </c>
      <c r="AR48">
        <v>3324</v>
      </c>
      <c r="AW48" t="s">
        <v>320</v>
      </c>
      <c r="AX48" t="s">
        <v>321</v>
      </c>
      <c r="AY48" t="s">
        <v>322</v>
      </c>
      <c r="AZ48" t="s">
        <v>323</v>
      </c>
    </row>
    <row r="49" spans="1:52" x14ac:dyDescent="0.3">
      <c r="A49">
        <v>1455243</v>
      </c>
      <c r="B49" t="s">
        <v>324</v>
      </c>
      <c r="C49" t="str">
        <f t="shared" si="0"/>
        <v>7492</v>
      </c>
      <c r="D49" t="s">
        <v>53</v>
      </c>
      <c r="E49" t="str">
        <f>"0100"</f>
        <v>0100</v>
      </c>
      <c r="F49" t="s">
        <v>54</v>
      </c>
      <c r="G49" t="str">
        <f t="shared" si="6"/>
        <v>06</v>
      </c>
      <c r="H49" t="s">
        <v>55</v>
      </c>
      <c r="I49" t="s">
        <v>56</v>
      </c>
      <c r="J49" t="s">
        <v>57</v>
      </c>
      <c r="K49">
        <v>1</v>
      </c>
      <c r="L49">
        <v>46671</v>
      </c>
      <c r="M49">
        <v>1.07</v>
      </c>
      <c r="N49" t="str">
        <f t="shared" si="5"/>
        <v>000X</v>
      </c>
      <c r="O49">
        <v>5241</v>
      </c>
      <c r="P49" t="s">
        <v>72</v>
      </c>
      <c r="Q49" t="s">
        <v>124</v>
      </c>
      <c r="R49" t="s">
        <v>88</v>
      </c>
      <c r="T49" t="s">
        <v>61</v>
      </c>
      <c r="V49" t="s">
        <v>325</v>
      </c>
      <c r="W49">
        <v>144780</v>
      </c>
      <c r="X49">
        <v>16070</v>
      </c>
      <c r="Y49">
        <v>128710</v>
      </c>
      <c r="Z49">
        <v>100894</v>
      </c>
      <c r="AA49">
        <v>75894</v>
      </c>
      <c r="AB49" t="s">
        <v>63</v>
      </c>
      <c r="AC49" s="1">
        <v>41883</v>
      </c>
      <c r="AD49">
        <v>118000</v>
      </c>
      <c r="AE49">
        <v>2645</v>
      </c>
      <c r="AF49">
        <v>2333</v>
      </c>
      <c r="AG49" t="s">
        <v>64</v>
      </c>
      <c r="AH49" t="s">
        <v>76</v>
      </c>
      <c r="AI49">
        <v>2</v>
      </c>
      <c r="AJ49">
        <v>1972</v>
      </c>
      <c r="AK49">
        <v>3</v>
      </c>
      <c r="AL49">
        <v>2</v>
      </c>
      <c r="AN49">
        <v>1268</v>
      </c>
      <c r="AO49">
        <v>32</v>
      </c>
      <c r="AP49" t="s">
        <v>72</v>
      </c>
      <c r="AQ49" t="s">
        <v>66</v>
      </c>
      <c r="AR49">
        <v>2296</v>
      </c>
      <c r="AW49" t="s">
        <v>326</v>
      </c>
      <c r="AX49" t="s">
        <v>327</v>
      </c>
      <c r="AY49" t="s">
        <v>328</v>
      </c>
      <c r="AZ49" t="s">
        <v>70</v>
      </c>
    </row>
    <row r="50" spans="1:52" x14ac:dyDescent="0.3">
      <c r="A50">
        <v>1455324</v>
      </c>
      <c r="B50" t="s">
        <v>329</v>
      </c>
      <c r="C50" t="str">
        <f t="shared" si="0"/>
        <v>7492</v>
      </c>
      <c r="D50" t="s">
        <v>53</v>
      </c>
      <c r="E50" t="str">
        <f>"0100"</f>
        <v>0100</v>
      </c>
      <c r="F50" t="s">
        <v>54</v>
      </c>
      <c r="G50" t="str">
        <f t="shared" si="6"/>
        <v>06</v>
      </c>
      <c r="H50" t="s">
        <v>55</v>
      </c>
      <c r="I50" t="s">
        <v>56</v>
      </c>
      <c r="J50" t="s">
        <v>57</v>
      </c>
      <c r="K50">
        <v>1</v>
      </c>
      <c r="L50">
        <v>49594</v>
      </c>
      <c r="M50">
        <v>1.1399999999999999</v>
      </c>
      <c r="N50" t="str">
        <f t="shared" si="5"/>
        <v>000X</v>
      </c>
      <c r="O50">
        <v>5363</v>
      </c>
      <c r="P50" t="s">
        <v>58</v>
      </c>
      <c r="Q50" t="s">
        <v>330</v>
      </c>
      <c r="R50" t="s">
        <v>331</v>
      </c>
      <c r="T50" t="s">
        <v>61</v>
      </c>
      <c r="V50" t="s">
        <v>332</v>
      </c>
      <c r="W50">
        <v>265360</v>
      </c>
      <c r="X50">
        <v>17080</v>
      </c>
      <c r="Y50">
        <v>248280</v>
      </c>
      <c r="Z50">
        <v>205901</v>
      </c>
      <c r="AA50">
        <v>180901</v>
      </c>
      <c r="AB50" t="s">
        <v>63</v>
      </c>
      <c r="AC50" s="1">
        <v>36586</v>
      </c>
      <c r="AD50">
        <v>13500</v>
      </c>
      <c r="AE50">
        <v>1351</v>
      </c>
      <c r="AF50">
        <v>1907</v>
      </c>
      <c r="AG50" t="s">
        <v>103</v>
      </c>
      <c r="AH50" t="s">
        <v>76</v>
      </c>
      <c r="AI50">
        <v>1</v>
      </c>
      <c r="AJ50">
        <v>2002</v>
      </c>
      <c r="AK50">
        <v>3</v>
      </c>
      <c r="AL50">
        <v>2</v>
      </c>
      <c r="AM50">
        <v>1</v>
      </c>
      <c r="AN50">
        <v>2524</v>
      </c>
      <c r="AO50">
        <v>32</v>
      </c>
      <c r="AP50" t="s">
        <v>63</v>
      </c>
      <c r="AQ50" t="s">
        <v>66</v>
      </c>
      <c r="AR50">
        <v>3851</v>
      </c>
      <c r="AW50" t="s">
        <v>333</v>
      </c>
      <c r="AX50" t="s">
        <v>334</v>
      </c>
      <c r="AY50" t="s">
        <v>335</v>
      </c>
      <c r="AZ50" t="s">
        <v>70</v>
      </c>
    </row>
    <row r="51" spans="1:52" x14ac:dyDescent="0.3">
      <c r="A51">
        <v>1454361</v>
      </c>
      <c r="B51" t="s">
        <v>336</v>
      </c>
      <c r="C51" t="str">
        <f t="shared" si="0"/>
        <v>7492</v>
      </c>
      <c r="D51" t="s">
        <v>53</v>
      </c>
      <c r="E51" t="str">
        <f>"0100"</f>
        <v>0100</v>
      </c>
      <c r="F51" t="s">
        <v>54</v>
      </c>
      <c r="G51" t="str">
        <f>"05"</f>
        <v>05</v>
      </c>
      <c r="H51" t="s">
        <v>55</v>
      </c>
      <c r="I51" t="s">
        <v>56</v>
      </c>
      <c r="J51" t="s">
        <v>57</v>
      </c>
      <c r="K51">
        <v>1</v>
      </c>
      <c r="L51">
        <v>52125</v>
      </c>
      <c r="M51">
        <v>1.2</v>
      </c>
      <c r="N51" t="str">
        <f t="shared" si="5"/>
        <v>000X</v>
      </c>
      <c r="O51">
        <v>4395</v>
      </c>
      <c r="P51" t="s">
        <v>58</v>
      </c>
      <c r="Q51" t="s">
        <v>59</v>
      </c>
      <c r="R51" t="s">
        <v>60</v>
      </c>
      <c r="T51" t="s">
        <v>61</v>
      </c>
      <c r="V51" t="s">
        <v>337</v>
      </c>
      <c r="W51">
        <v>304940</v>
      </c>
      <c r="X51">
        <v>17950</v>
      </c>
      <c r="Y51">
        <v>286990</v>
      </c>
      <c r="Z51">
        <v>240088</v>
      </c>
      <c r="AA51">
        <v>215088</v>
      </c>
      <c r="AB51" t="s">
        <v>63</v>
      </c>
      <c r="AC51" s="1">
        <v>44155</v>
      </c>
      <c r="AD51">
        <v>414000</v>
      </c>
      <c r="AE51">
        <v>3112</v>
      </c>
      <c r="AF51">
        <v>2185</v>
      </c>
      <c r="AG51" t="s">
        <v>64</v>
      </c>
      <c r="AH51" t="s">
        <v>76</v>
      </c>
      <c r="AI51">
        <v>1</v>
      </c>
      <c r="AJ51">
        <v>1995</v>
      </c>
      <c r="AK51">
        <v>3</v>
      </c>
      <c r="AL51">
        <v>2</v>
      </c>
      <c r="AN51">
        <v>2920</v>
      </c>
      <c r="AO51">
        <v>32</v>
      </c>
      <c r="AP51" t="s">
        <v>63</v>
      </c>
      <c r="AQ51" t="s">
        <v>66</v>
      </c>
      <c r="AR51">
        <v>3944</v>
      </c>
      <c r="AW51" t="s">
        <v>338</v>
      </c>
      <c r="AX51" t="s">
        <v>339</v>
      </c>
      <c r="AY51" t="s">
        <v>340</v>
      </c>
      <c r="AZ51" t="s">
        <v>70</v>
      </c>
    </row>
    <row r="52" spans="1:52" x14ac:dyDescent="0.3">
      <c r="A52">
        <v>1454395</v>
      </c>
      <c r="B52" t="s">
        <v>341</v>
      </c>
      <c r="C52" t="str">
        <f t="shared" si="0"/>
        <v>7492</v>
      </c>
      <c r="D52" t="s">
        <v>53</v>
      </c>
      <c r="E52" t="str">
        <f>"0000"</f>
        <v>0000</v>
      </c>
      <c r="F52" t="s">
        <v>108</v>
      </c>
      <c r="G52" t="str">
        <f>"05"</f>
        <v>05</v>
      </c>
      <c r="H52" t="s">
        <v>55</v>
      </c>
      <c r="I52" t="s">
        <v>56</v>
      </c>
      <c r="J52" t="s">
        <v>57</v>
      </c>
      <c r="K52">
        <v>0</v>
      </c>
      <c r="L52">
        <v>43747</v>
      </c>
      <c r="M52">
        <v>1</v>
      </c>
      <c r="N52" t="str">
        <f t="shared" si="5"/>
        <v>000X</v>
      </c>
      <c r="O52">
        <v>4352</v>
      </c>
      <c r="P52" t="s">
        <v>58</v>
      </c>
      <c r="Q52" t="s">
        <v>81</v>
      </c>
      <c r="R52" t="s">
        <v>82</v>
      </c>
      <c r="T52" t="s">
        <v>61</v>
      </c>
      <c r="V52" t="s">
        <v>342</v>
      </c>
      <c r="W52">
        <v>15070</v>
      </c>
      <c r="X52">
        <v>15070</v>
      </c>
      <c r="Y52">
        <v>0</v>
      </c>
      <c r="Z52">
        <v>15070</v>
      </c>
      <c r="AA52">
        <v>15070</v>
      </c>
      <c r="AB52" t="s">
        <v>72</v>
      </c>
      <c r="AR52">
        <v>0</v>
      </c>
      <c r="AW52" t="s">
        <v>343</v>
      </c>
      <c r="AY52" t="s">
        <v>344</v>
      </c>
      <c r="AZ52" t="s">
        <v>345</v>
      </c>
    </row>
    <row r="53" spans="1:52" x14ac:dyDescent="0.3">
      <c r="A53">
        <v>1454506</v>
      </c>
      <c r="B53" t="s">
        <v>346</v>
      </c>
      <c r="C53" t="str">
        <f t="shared" si="0"/>
        <v>7492</v>
      </c>
      <c r="D53" t="s">
        <v>53</v>
      </c>
      <c r="E53" t="str">
        <f>"0100"</f>
        <v>0100</v>
      </c>
      <c r="F53" t="s">
        <v>54</v>
      </c>
      <c r="G53" t="str">
        <f>"05"</f>
        <v>05</v>
      </c>
      <c r="H53" t="s">
        <v>55</v>
      </c>
      <c r="I53" t="s">
        <v>56</v>
      </c>
      <c r="J53" t="s">
        <v>57</v>
      </c>
      <c r="K53">
        <v>1</v>
      </c>
      <c r="L53">
        <v>45502</v>
      </c>
      <c r="M53">
        <v>1.04</v>
      </c>
      <c r="N53" t="str">
        <f t="shared" si="5"/>
        <v>000X</v>
      </c>
      <c r="O53">
        <v>4758</v>
      </c>
      <c r="P53" t="s">
        <v>58</v>
      </c>
      <c r="Q53" t="s">
        <v>139</v>
      </c>
      <c r="R53" t="s">
        <v>140</v>
      </c>
      <c r="T53" t="s">
        <v>61</v>
      </c>
      <c r="V53" t="s">
        <v>347</v>
      </c>
      <c r="W53">
        <v>243050</v>
      </c>
      <c r="X53">
        <v>15670</v>
      </c>
      <c r="Y53">
        <v>227380</v>
      </c>
      <c r="Z53">
        <v>174062</v>
      </c>
      <c r="AA53">
        <v>149062</v>
      </c>
      <c r="AB53" t="s">
        <v>63</v>
      </c>
      <c r="AC53" s="1">
        <v>37316</v>
      </c>
      <c r="AD53">
        <v>11000</v>
      </c>
      <c r="AE53">
        <v>1497</v>
      </c>
      <c r="AF53">
        <v>1525</v>
      </c>
      <c r="AG53" t="s">
        <v>103</v>
      </c>
      <c r="AH53" t="s">
        <v>76</v>
      </c>
      <c r="AI53">
        <v>1</v>
      </c>
      <c r="AJ53">
        <v>2003</v>
      </c>
      <c r="AK53">
        <v>4</v>
      </c>
      <c r="AL53">
        <v>3</v>
      </c>
      <c r="AN53">
        <v>2670</v>
      </c>
      <c r="AO53">
        <v>32</v>
      </c>
      <c r="AP53" t="s">
        <v>72</v>
      </c>
      <c r="AQ53" t="s">
        <v>66</v>
      </c>
      <c r="AR53">
        <v>3847</v>
      </c>
      <c r="AW53" t="s">
        <v>348</v>
      </c>
      <c r="AX53" t="s">
        <v>349</v>
      </c>
      <c r="AY53" t="s">
        <v>350</v>
      </c>
      <c r="AZ53" t="s">
        <v>70</v>
      </c>
    </row>
    <row r="54" spans="1:52" x14ac:dyDescent="0.3">
      <c r="A54">
        <v>1454581</v>
      </c>
      <c r="B54" t="s">
        <v>351</v>
      </c>
      <c r="C54" t="str">
        <f t="shared" si="0"/>
        <v>7492</v>
      </c>
      <c r="D54" t="s">
        <v>53</v>
      </c>
      <c r="E54" t="str">
        <f>"0100"</f>
        <v>0100</v>
      </c>
      <c r="F54" t="s">
        <v>54</v>
      </c>
      <c r="G54" t="str">
        <f>"06"</f>
        <v>06</v>
      </c>
      <c r="H54" t="s">
        <v>55</v>
      </c>
      <c r="I54" t="s">
        <v>56</v>
      </c>
      <c r="J54" t="s">
        <v>57</v>
      </c>
      <c r="K54">
        <v>1</v>
      </c>
      <c r="L54">
        <v>70298</v>
      </c>
      <c r="M54">
        <v>1.61</v>
      </c>
      <c r="N54" t="str">
        <f t="shared" si="5"/>
        <v>000X</v>
      </c>
      <c r="O54">
        <v>5079</v>
      </c>
      <c r="P54" t="s">
        <v>58</v>
      </c>
      <c r="Q54" t="s">
        <v>59</v>
      </c>
      <c r="R54" t="s">
        <v>60</v>
      </c>
      <c r="T54" t="s">
        <v>61</v>
      </c>
      <c r="V54" t="s">
        <v>352</v>
      </c>
      <c r="W54">
        <v>211740</v>
      </c>
      <c r="X54">
        <v>24210</v>
      </c>
      <c r="Y54">
        <v>187530</v>
      </c>
      <c r="Z54">
        <v>165184</v>
      </c>
      <c r="AA54">
        <v>140184</v>
      </c>
      <c r="AB54" t="s">
        <v>63</v>
      </c>
      <c r="AC54" s="1">
        <v>38718</v>
      </c>
      <c r="AD54">
        <v>279900</v>
      </c>
      <c r="AE54">
        <v>1968</v>
      </c>
      <c r="AF54">
        <v>1329</v>
      </c>
      <c r="AG54" t="s">
        <v>64</v>
      </c>
      <c r="AH54" t="s">
        <v>76</v>
      </c>
      <c r="AI54">
        <v>1</v>
      </c>
      <c r="AJ54">
        <v>2001</v>
      </c>
      <c r="AK54">
        <v>3</v>
      </c>
      <c r="AL54">
        <v>2</v>
      </c>
      <c r="AN54">
        <v>1711</v>
      </c>
      <c r="AO54">
        <v>32</v>
      </c>
      <c r="AP54" t="s">
        <v>63</v>
      </c>
      <c r="AQ54" t="s">
        <v>66</v>
      </c>
      <c r="AR54">
        <v>2674</v>
      </c>
      <c r="AW54" t="s">
        <v>353</v>
      </c>
      <c r="AX54" t="s">
        <v>354</v>
      </c>
      <c r="AY54" t="s">
        <v>355</v>
      </c>
      <c r="AZ54" t="s">
        <v>70</v>
      </c>
    </row>
    <row r="55" spans="1:52" x14ac:dyDescent="0.3">
      <c r="A55">
        <v>1454603</v>
      </c>
      <c r="B55" t="s">
        <v>356</v>
      </c>
      <c r="C55" t="str">
        <f t="shared" si="0"/>
        <v>7492</v>
      </c>
      <c r="D55" t="s">
        <v>53</v>
      </c>
      <c r="E55" t="str">
        <f>"0000"</f>
        <v>0000</v>
      </c>
      <c r="F55" t="s">
        <v>108</v>
      </c>
      <c r="G55" t="str">
        <f>"06"</f>
        <v>06</v>
      </c>
      <c r="H55" t="s">
        <v>55</v>
      </c>
      <c r="I55" t="s">
        <v>56</v>
      </c>
      <c r="J55" t="s">
        <v>57</v>
      </c>
      <c r="K55">
        <v>0</v>
      </c>
      <c r="L55">
        <v>50373</v>
      </c>
      <c r="M55">
        <v>1.1599999999999999</v>
      </c>
      <c r="N55" t="str">
        <f t="shared" si="5"/>
        <v>000X</v>
      </c>
      <c r="O55">
        <v>5034</v>
      </c>
      <c r="P55" t="s">
        <v>58</v>
      </c>
      <c r="Q55" t="s">
        <v>59</v>
      </c>
      <c r="R55" t="s">
        <v>60</v>
      </c>
      <c r="T55" t="s">
        <v>61</v>
      </c>
      <c r="V55" t="s">
        <v>357</v>
      </c>
      <c r="W55">
        <v>17350</v>
      </c>
      <c r="X55">
        <v>17350</v>
      </c>
      <c r="Y55">
        <v>0</v>
      </c>
      <c r="Z55">
        <v>17350</v>
      </c>
      <c r="AA55">
        <v>17350</v>
      </c>
      <c r="AB55" t="s">
        <v>72</v>
      </c>
      <c r="AC55" s="1">
        <v>38322</v>
      </c>
      <c r="AD55">
        <v>48000</v>
      </c>
      <c r="AE55">
        <v>1805</v>
      </c>
      <c r="AF55">
        <v>1288</v>
      </c>
      <c r="AG55" t="s">
        <v>103</v>
      </c>
      <c r="AH55" t="s">
        <v>76</v>
      </c>
      <c r="AR55">
        <v>0</v>
      </c>
      <c r="AW55" t="s">
        <v>358</v>
      </c>
      <c r="AX55" t="s">
        <v>359</v>
      </c>
      <c r="AY55" t="s">
        <v>360</v>
      </c>
      <c r="AZ55" t="s">
        <v>361</v>
      </c>
    </row>
    <row r="56" spans="1:52" x14ac:dyDescent="0.3">
      <c r="A56">
        <v>1454611</v>
      </c>
      <c r="B56" t="s">
        <v>362</v>
      </c>
      <c r="C56" t="str">
        <f t="shared" si="0"/>
        <v>7492</v>
      </c>
      <c r="D56" t="s">
        <v>53</v>
      </c>
      <c r="E56" t="str">
        <f>"0100"</f>
        <v>0100</v>
      </c>
      <c r="F56" t="s">
        <v>54</v>
      </c>
      <c r="G56" t="str">
        <f>"05"</f>
        <v>05</v>
      </c>
      <c r="H56" t="s">
        <v>55</v>
      </c>
      <c r="I56" t="s">
        <v>56</v>
      </c>
      <c r="J56" t="s">
        <v>57</v>
      </c>
      <c r="K56">
        <v>1</v>
      </c>
      <c r="L56">
        <v>67917</v>
      </c>
      <c r="M56">
        <v>1.56</v>
      </c>
      <c r="N56" t="str">
        <f t="shared" si="5"/>
        <v>000X</v>
      </c>
      <c r="O56">
        <v>5431</v>
      </c>
      <c r="P56" t="s">
        <v>72</v>
      </c>
      <c r="Q56" t="s">
        <v>363</v>
      </c>
      <c r="R56" t="s">
        <v>364</v>
      </c>
      <c r="T56" t="s">
        <v>61</v>
      </c>
      <c r="V56" t="s">
        <v>365</v>
      </c>
      <c r="W56">
        <v>288800</v>
      </c>
      <c r="X56">
        <v>23390</v>
      </c>
      <c r="Y56">
        <v>265410</v>
      </c>
      <c r="Z56">
        <v>223337</v>
      </c>
      <c r="AA56">
        <v>198337</v>
      </c>
      <c r="AB56" t="s">
        <v>63</v>
      </c>
      <c r="AC56" s="1">
        <v>36557</v>
      </c>
      <c r="AD56">
        <v>12500</v>
      </c>
      <c r="AE56">
        <v>1347</v>
      </c>
      <c r="AF56">
        <v>2190</v>
      </c>
      <c r="AG56" t="s">
        <v>103</v>
      </c>
      <c r="AH56" t="s">
        <v>76</v>
      </c>
      <c r="AI56">
        <v>1</v>
      </c>
      <c r="AJ56">
        <v>2000</v>
      </c>
      <c r="AK56">
        <v>3</v>
      </c>
      <c r="AL56">
        <v>3</v>
      </c>
      <c r="AN56">
        <v>2814</v>
      </c>
      <c r="AO56">
        <v>32</v>
      </c>
      <c r="AP56" t="s">
        <v>63</v>
      </c>
      <c r="AQ56" t="s">
        <v>66</v>
      </c>
      <c r="AR56">
        <v>4082</v>
      </c>
      <c r="AW56" t="s">
        <v>366</v>
      </c>
      <c r="AX56" t="s">
        <v>367</v>
      </c>
      <c r="AY56" t="s">
        <v>368</v>
      </c>
      <c r="AZ56" t="s">
        <v>70</v>
      </c>
    </row>
    <row r="57" spans="1:52" x14ac:dyDescent="0.3">
      <c r="A57">
        <v>1454662</v>
      </c>
      <c r="B57" t="s">
        <v>369</v>
      </c>
      <c r="C57" t="str">
        <f t="shared" si="0"/>
        <v>7492</v>
      </c>
      <c r="D57" t="s">
        <v>53</v>
      </c>
      <c r="E57" t="str">
        <f>"0100"</f>
        <v>0100</v>
      </c>
      <c r="F57" t="s">
        <v>54</v>
      </c>
      <c r="G57" t="str">
        <f>"05"</f>
        <v>05</v>
      </c>
      <c r="H57" t="s">
        <v>55</v>
      </c>
      <c r="I57" t="s">
        <v>56</v>
      </c>
      <c r="J57" t="s">
        <v>57</v>
      </c>
      <c r="K57">
        <v>1</v>
      </c>
      <c r="L57">
        <v>43750</v>
      </c>
      <c r="M57">
        <v>1</v>
      </c>
      <c r="N57" t="str">
        <f t="shared" si="5"/>
        <v>000X</v>
      </c>
      <c r="O57">
        <v>5527</v>
      </c>
      <c r="P57" t="s">
        <v>72</v>
      </c>
      <c r="Q57" t="s">
        <v>370</v>
      </c>
      <c r="R57" t="s">
        <v>88</v>
      </c>
      <c r="T57" t="s">
        <v>61</v>
      </c>
      <c r="V57" t="s">
        <v>371</v>
      </c>
      <c r="W57">
        <v>220960</v>
      </c>
      <c r="X57">
        <v>15070</v>
      </c>
      <c r="Y57">
        <v>205890</v>
      </c>
      <c r="Z57">
        <v>176559</v>
      </c>
      <c r="AA57">
        <v>151559</v>
      </c>
      <c r="AB57" t="s">
        <v>63</v>
      </c>
      <c r="AC57" s="1">
        <v>37530</v>
      </c>
      <c r="AD57">
        <v>10000</v>
      </c>
      <c r="AE57">
        <v>1549</v>
      </c>
      <c r="AF57">
        <v>1179</v>
      </c>
      <c r="AG57" t="s">
        <v>103</v>
      </c>
      <c r="AH57" t="s">
        <v>76</v>
      </c>
      <c r="AI57">
        <v>1</v>
      </c>
      <c r="AJ57">
        <v>2003</v>
      </c>
      <c r="AK57">
        <v>3</v>
      </c>
      <c r="AL57">
        <v>2</v>
      </c>
      <c r="AN57">
        <v>1771</v>
      </c>
      <c r="AO57">
        <v>32</v>
      </c>
      <c r="AP57" t="s">
        <v>63</v>
      </c>
      <c r="AQ57" t="s">
        <v>66</v>
      </c>
      <c r="AR57">
        <v>3074</v>
      </c>
      <c r="AW57" t="s">
        <v>372</v>
      </c>
      <c r="AX57" t="s">
        <v>373</v>
      </c>
      <c r="AY57" t="s">
        <v>374</v>
      </c>
      <c r="AZ57" t="s">
        <v>70</v>
      </c>
    </row>
    <row r="58" spans="1:52" x14ac:dyDescent="0.3">
      <c r="A58">
        <v>1454883</v>
      </c>
      <c r="B58" t="s">
        <v>375</v>
      </c>
      <c r="C58" t="str">
        <f t="shared" si="0"/>
        <v>7492</v>
      </c>
      <c r="D58" t="s">
        <v>53</v>
      </c>
      <c r="E58" t="str">
        <f>"0000"</f>
        <v>0000</v>
      </c>
      <c r="F58" t="s">
        <v>108</v>
      </c>
      <c r="G58" t="str">
        <f t="shared" ref="G58:G69" si="7">"06"</f>
        <v>06</v>
      </c>
      <c r="H58" t="s">
        <v>55</v>
      </c>
      <c r="I58" t="s">
        <v>56</v>
      </c>
      <c r="J58" t="s">
        <v>57</v>
      </c>
      <c r="K58">
        <v>0</v>
      </c>
      <c r="L58">
        <v>47099</v>
      </c>
      <c r="M58">
        <v>1.08</v>
      </c>
      <c r="N58" t="str">
        <f t="shared" si="5"/>
        <v>000X</v>
      </c>
      <c r="O58">
        <v>5144</v>
      </c>
      <c r="P58" t="s">
        <v>58</v>
      </c>
      <c r="Q58" t="s">
        <v>297</v>
      </c>
      <c r="R58" t="s">
        <v>140</v>
      </c>
      <c r="T58" t="s">
        <v>61</v>
      </c>
      <c r="V58" t="s">
        <v>376</v>
      </c>
      <c r="W58">
        <v>16220</v>
      </c>
      <c r="X58">
        <v>16220</v>
      </c>
      <c r="Y58">
        <v>0</v>
      </c>
      <c r="Z58">
        <v>16220</v>
      </c>
      <c r="AA58">
        <v>16220</v>
      </c>
      <c r="AB58" t="s">
        <v>72</v>
      </c>
      <c r="AC58" s="1">
        <v>19360</v>
      </c>
      <c r="AD58">
        <v>8800</v>
      </c>
      <c r="AE58">
        <v>1000</v>
      </c>
      <c r="AF58">
        <v>170</v>
      </c>
      <c r="AG58" t="s">
        <v>103</v>
      </c>
      <c r="AH58" t="s">
        <v>76</v>
      </c>
      <c r="AR58">
        <v>0</v>
      </c>
      <c r="AW58" t="s">
        <v>377</v>
      </c>
      <c r="AX58" t="s">
        <v>378</v>
      </c>
      <c r="AY58" t="s">
        <v>379</v>
      </c>
      <c r="AZ58" t="s">
        <v>380</v>
      </c>
    </row>
    <row r="59" spans="1:52" x14ac:dyDescent="0.3">
      <c r="A59">
        <v>1454913</v>
      </c>
      <c r="B59" t="s">
        <v>381</v>
      </c>
      <c r="C59" t="str">
        <f t="shared" si="0"/>
        <v>7492</v>
      </c>
      <c r="D59" t="s">
        <v>53</v>
      </c>
      <c r="E59" t="str">
        <f>"0000"</f>
        <v>0000</v>
      </c>
      <c r="F59" t="s">
        <v>108</v>
      </c>
      <c r="G59" t="str">
        <f t="shared" si="7"/>
        <v>06</v>
      </c>
      <c r="H59" t="s">
        <v>55</v>
      </c>
      <c r="I59" t="s">
        <v>56</v>
      </c>
      <c r="J59" t="s">
        <v>57</v>
      </c>
      <c r="K59">
        <v>0</v>
      </c>
      <c r="L59">
        <v>43811</v>
      </c>
      <c r="M59">
        <v>1.01</v>
      </c>
      <c r="N59" t="str">
        <f t="shared" si="5"/>
        <v>000X</v>
      </c>
      <c r="O59">
        <v>5147</v>
      </c>
      <c r="P59" t="s">
        <v>58</v>
      </c>
      <c r="Q59" t="s">
        <v>297</v>
      </c>
      <c r="R59" t="s">
        <v>140</v>
      </c>
      <c r="T59" t="s">
        <v>61</v>
      </c>
      <c r="V59" t="s">
        <v>382</v>
      </c>
      <c r="W59">
        <v>15090</v>
      </c>
      <c r="X59">
        <v>15090</v>
      </c>
      <c r="Y59">
        <v>0</v>
      </c>
      <c r="Z59">
        <v>15090</v>
      </c>
      <c r="AA59">
        <v>15090</v>
      </c>
      <c r="AB59" t="s">
        <v>72</v>
      </c>
      <c r="AC59" s="1">
        <v>36404</v>
      </c>
      <c r="AD59">
        <v>11500</v>
      </c>
      <c r="AE59">
        <v>1327</v>
      </c>
      <c r="AF59">
        <v>423</v>
      </c>
      <c r="AG59" t="s">
        <v>103</v>
      </c>
      <c r="AH59" t="s">
        <v>76</v>
      </c>
      <c r="AR59">
        <v>0</v>
      </c>
      <c r="AW59" t="s">
        <v>383</v>
      </c>
      <c r="AY59" t="s">
        <v>384</v>
      </c>
      <c r="AZ59" t="s">
        <v>70</v>
      </c>
    </row>
    <row r="60" spans="1:52" x14ac:dyDescent="0.3">
      <c r="A60">
        <v>1454956</v>
      </c>
      <c r="B60" t="s">
        <v>385</v>
      </c>
      <c r="C60" t="str">
        <f t="shared" si="0"/>
        <v>7492</v>
      </c>
      <c r="D60" t="s">
        <v>53</v>
      </c>
      <c r="E60" t="str">
        <f>"0000"</f>
        <v>0000</v>
      </c>
      <c r="F60" t="s">
        <v>108</v>
      </c>
      <c r="G60" t="str">
        <f t="shared" si="7"/>
        <v>06</v>
      </c>
      <c r="H60" t="s">
        <v>55</v>
      </c>
      <c r="I60" t="s">
        <v>56</v>
      </c>
      <c r="J60" t="s">
        <v>57</v>
      </c>
      <c r="K60">
        <v>0</v>
      </c>
      <c r="L60">
        <v>82299</v>
      </c>
      <c r="M60">
        <v>1.89</v>
      </c>
      <c r="N60" t="str">
        <f t="shared" si="5"/>
        <v>000X</v>
      </c>
      <c r="O60">
        <v>5553</v>
      </c>
      <c r="P60" t="s">
        <v>72</v>
      </c>
      <c r="Q60" t="s">
        <v>109</v>
      </c>
      <c r="R60" t="s">
        <v>110</v>
      </c>
      <c r="T60" t="s">
        <v>61</v>
      </c>
      <c r="V60" t="s">
        <v>386</v>
      </c>
      <c r="W60">
        <v>28340</v>
      </c>
      <c r="X60">
        <v>28340</v>
      </c>
      <c r="Y60">
        <v>0</v>
      </c>
      <c r="Z60">
        <v>28340</v>
      </c>
      <c r="AA60">
        <v>28340</v>
      </c>
      <c r="AB60" t="s">
        <v>72</v>
      </c>
      <c r="AC60" s="1">
        <v>41122</v>
      </c>
      <c r="AD60">
        <v>26700</v>
      </c>
      <c r="AE60">
        <v>2497</v>
      </c>
      <c r="AF60">
        <v>1026</v>
      </c>
      <c r="AG60" t="s">
        <v>103</v>
      </c>
      <c r="AH60" t="s">
        <v>76</v>
      </c>
      <c r="AR60">
        <v>0</v>
      </c>
      <c r="AW60" t="s">
        <v>387</v>
      </c>
      <c r="AY60" t="s">
        <v>388</v>
      </c>
      <c r="AZ60" t="s">
        <v>70</v>
      </c>
    </row>
    <row r="61" spans="1:52" x14ac:dyDescent="0.3">
      <c r="A61">
        <v>1455022</v>
      </c>
      <c r="B61" t="s">
        <v>389</v>
      </c>
      <c r="C61" t="str">
        <f t="shared" si="0"/>
        <v>7492</v>
      </c>
      <c r="D61" t="s">
        <v>53</v>
      </c>
      <c r="E61" t="str">
        <f>"0000"</f>
        <v>0000</v>
      </c>
      <c r="F61" t="s">
        <v>108</v>
      </c>
      <c r="G61" t="str">
        <f t="shared" si="7"/>
        <v>06</v>
      </c>
      <c r="H61" t="s">
        <v>55</v>
      </c>
      <c r="I61" t="s">
        <v>56</v>
      </c>
      <c r="J61" t="s">
        <v>57</v>
      </c>
      <c r="K61">
        <v>0</v>
      </c>
      <c r="L61">
        <v>43750</v>
      </c>
      <c r="M61">
        <v>1</v>
      </c>
      <c r="N61" t="str">
        <f t="shared" si="5"/>
        <v>000X</v>
      </c>
      <c r="O61">
        <v>5346</v>
      </c>
      <c r="P61" t="s">
        <v>58</v>
      </c>
      <c r="Q61" t="s">
        <v>117</v>
      </c>
      <c r="R61" t="s">
        <v>118</v>
      </c>
      <c r="T61" t="s">
        <v>61</v>
      </c>
      <c r="V61" t="s">
        <v>390</v>
      </c>
      <c r="W61">
        <v>15070</v>
      </c>
      <c r="X61">
        <v>15070</v>
      </c>
      <c r="Y61">
        <v>0</v>
      </c>
      <c r="Z61">
        <v>15070</v>
      </c>
      <c r="AA61">
        <v>15070</v>
      </c>
      <c r="AB61" t="s">
        <v>72</v>
      </c>
      <c r="AC61" s="1">
        <v>42192</v>
      </c>
      <c r="AD61">
        <v>2643</v>
      </c>
      <c r="AE61">
        <v>2700</v>
      </c>
      <c r="AF61">
        <v>692</v>
      </c>
      <c r="AG61" t="s">
        <v>103</v>
      </c>
      <c r="AH61" t="s">
        <v>391</v>
      </c>
      <c r="AR61">
        <v>0</v>
      </c>
      <c r="AW61" t="s">
        <v>392</v>
      </c>
      <c r="AY61" t="s">
        <v>393</v>
      </c>
      <c r="AZ61" t="s">
        <v>394</v>
      </c>
    </row>
    <row r="62" spans="1:52" x14ac:dyDescent="0.3">
      <c r="A62">
        <v>1455031</v>
      </c>
      <c r="B62" t="s">
        <v>395</v>
      </c>
      <c r="C62" t="str">
        <f t="shared" si="0"/>
        <v>7492</v>
      </c>
      <c r="D62" t="s">
        <v>53</v>
      </c>
      <c r="E62" t="str">
        <f>"0100"</f>
        <v>0100</v>
      </c>
      <c r="F62" t="s">
        <v>54</v>
      </c>
      <c r="G62" t="str">
        <f t="shared" si="7"/>
        <v>06</v>
      </c>
      <c r="H62" t="s">
        <v>55</v>
      </c>
      <c r="I62" t="s">
        <v>56</v>
      </c>
      <c r="J62" t="s">
        <v>57</v>
      </c>
      <c r="K62">
        <v>1</v>
      </c>
      <c r="L62">
        <v>46250</v>
      </c>
      <c r="M62">
        <v>1.06</v>
      </c>
      <c r="N62" t="str">
        <f t="shared" si="5"/>
        <v>000X</v>
      </c>
      <c r="O62">
        <v>5371</v>
      </c>
      <c r="P62" t="s">
        <v>58</v>
      </c>
      <c r="Q62" t="s">
        <v>117</v>
      </c>
      <c r="R62" t="s">
        <v>118</v>
      </c>
      <c r="T62" t="s">
        <v>61</v>
      </c>
      <c r="V62" t="s">
        <v>396</v>
      </c>
      <c r="W62">
        <v>264160</v>
      </c>
      <c r="X62">
        <v>15930</v>
      </c>
      <c r="Y62">
        <v>248230</v>
      </c>
      <c r="Z62">
        <v>214994</v>
      </c>
      <c r="AA62">
        <v>189994</v>
      </c>
      <c r="AB62" t="s">
        <v>63</v>
      </c>
      <c r="AC62" s="1">
        <v>36982</v>
      </c>
      <c r="AD62">
        <v>10500</v>
      </c>
      <c r="AE62">
        <v>1421</v>
      </c>
      <c r="AF62">
        <v>1085</v>
      </c>
      <c r="AG62" t="s">
        <v>103</v>
      </c>
      <c r="AH62" t="s">
        <v>76</v>
      </c>
      <c r="AI62">
        <v>1</v>
      </c>
      <c r="AJ62">
        <v>2002</v>
      </c>
      <c r="AK62">
        <v>3</v>
      </c>
      <c r="AL62">
        <v>2</v>
      </c>
      <c r="AM62">
        <v>1</v>
      </c>
      <c r="AN62">
        <v>2447</v>
      </c>
      <c r="AO62">
        <v>32</v>
      </c>
      <c r="AP62" t="s">
        <v>63</v>
      </c>
      <c r="AQ62" t="s">
        <v>66</v>
      </c>
      <c r="AR62">
        <v>3730</v>
      </c>
      <c r="AW62" t="s">
        <v>397</v>
      </c>
      <c r="AX62" t="s">
        <v>398</v>
      </c>
      <c r="AY62" t="s">
        <v>399</v>
      </c>
      <c r="AZ62" t="s">
        <v>70</v>
      </c>
    </row>
    <row r="63" spans="1:52" x14ac:dyDescent="0.3">
      <c r="A63">
        <v>1455065</v>
      </c>
      <c r="B63" t="s">
        <v>400</v>
      </c>
      <c r="C63" t="str">
        <f t="shared" si="0"/>
        <v>7492</v>
      </c>
      <c r="D63" t="s">
        <v>53</v>
      </c>
      <c r="E63" t="str">
        <f>"0100"</f>
        <v>0100</v>
      </c>
      <c r="F63" t="s">
        <v>54</v>
      </c>
      <c r="G63" t="str">
        <f t="shared" si="7"/>
        <v>06</v>
      </c>
      <c r="H63" t="s">
        <v>55</v>
      </c>
      <c r="I63" t="s">
        <v>56</v>
      </c>
      <c r="J63" t="s">
        <v>57</v>
      </c>
      <c r="K63">
        <v>1</v>
      </c>
      <c r="L63">
        <v>43750</v>
      </c>
      <c r="M63">
        <v>1</v>
      </c>
      <c r="N63" t="str">
        <f t="shared" si="5"/>
        <v>000X</v>
      </c>
      <c r="O63">
        <v>5507</v>
      </c>
      <c r="P63" t="s">
        <v>58</v>
      </c>
      <c r="Q63" t="s">
        <v>117</v>
      </c>
      <c r="R63" t="s">
        <v>118</v>
      </c>
      <c r="T63" t="s">
        <v>61</v>
      </c>
      <c r="V63" t="s">
        <v>401</v>
      </c>
      <c r="W63">
        <v>265710</v>
      </c>
      <c r="X63">
        <v>15070</v>
      </c>
      <c r="Y63">
        <v>250640</v>
      </c>
      <c r="Z63">
        <v>230143</v>
      </c>
      <c r="AA63">
        <v>205143</v>
      </c>
      <c r="AB63" t="s">
        <v>63</v>
      </c>
      <c r="AC63" s="1">
        <v>42935</v>
      </c>
      <c r="AD63">
        <v>214500</v>
      </c>
      <c r="AE63">
        <v>2842</v>
      </c>
      <c r="AF63">
        <v>894</v>
      </c>
      <c r="AG63" t="s">
        <v>64</v>
      </c>
      <c r="AH63" t="s">
        <v>76</v>
      </c>
      <c r="AI63">
        <v>1</v>
      </c>
      <c r="AJ63">
        <v>2007</v>
      </c>
      <c r="AK63">
        <v>3</v>
      </c>
      <c r="AL63">
        <v>3</v>
      </c>
      <c r="AN63">
        <v>1834</v>
      </c>
      <c r="AO63">
        <v>32</v>
      </c>
      <c r="AP63" t="s">
        <v>72</v>
      </c>
      <c r="AQ63" t="s">
        <v>66</v>
      </c>
      <c r="AR63">
        <v>2726</v>
      </c>
      <c r="AW63" t="s">
        <v>402</v>
      </c>
      <c r="AX63" t="s">
        <v>403</v>
      </c>
      <c r="AY63" t="s">
        <v>404</v>
      </c>
      <c r="AZ63" t="s">
        <v>70</v>
      </c>
    </row>
    <row r="64" spans="1:52" x14ac:dyDescent="0.3">
      <c r="A64">
        <v>1455073</v>
      </c>
      <c r="B64" t="s">
        <v>405</v>
      </c>
      <c r="C64" t="str">
        <f t="shared" si="0"/>
        <v>7492</v>
      </c>
      <c r="D64" t="s">
        <v>53</v>
      </c>
      <c r="E64" t="str">
        <f>"0100"</f>
        <v>0100</v>
      </c>
      <c r="F64" t="s">
        <v>54</v>
      </c>
      <c r="G64" t="str">
        <f t="shared" si="7"/>
        <v>06</v>
      </c>
      <c r="H64" t="s">
        <v>55</v>
      </c>
      <c r="I64" t="s">
        <v>56</v>
      </c>
      <c r="J64" t="s">
        <v>57</v>
      </c>
      <c r="K64">
        <v>1</v>
      </c>
      <c r="L64">
        <v>43750</v>
      </c>
      <c r="M64">
        <v>1</v>
      </c>
      <c r="N64" t="str">
        <f t="shared" si="5"/>
        <v>000X</v>
      </c>
      <c r="O64">
        <v>5537</v>
      </c>
      <c r="P64" t="s">
        <v>58</v>
      </c>
      <c r="Q64" t="s">
        <v>117</v>
      </c>
      <c r="R64" t="s">
        <v>118</v>
      </c>
      <c r="T64" t="s">
        <v>61</v>
      </c>
      <c r="V64" t="s">
        <v>406</v>
      </c>
      <c r="W64">
        <v>233260</v>
      </c>
      <c r="X64">
        <v>15070</v>
      </c>
      <c r="Y64">
        <v>218190</v>
      </c>
      <c r="Z64">
        <v>193907</v>
      </c>
      <c r="AA64">
        <v>163907</v>
      </c>
      <c r="AB64" t="s">
        <v>63</v>
      </c>
      <c r="AC64" s="1">
        <v>42268</v>
      </c>
      <c r="AD64">
        <v>215000</v>
      </c>
      <c r="AE64">
        <v>2714</v>
      </c>
      <c r="AF64">
        <v>1798</v>
      </c>
      <c r="AG64" t="s">
        <v>64</v>
      </c>
      <c r="AH64" t="s">
        <v>76</v>
      </c>
      <c r="AI64">
        <v>1</v>
      </c>
      <c r="AJ64">
        <v>2006</v>
      </c>
      <c r="AK64">
        <v>3</v>
      </c>
      <c r="AL64">
        <v>2</v>
      </c>
      <c r="AN64">
        <v>2121</v>
      </c>
      <c r="AO64">
        <v>32</v>
      </c>
      <c r="AP64" t="s">
        <v>63</v>
      </c>
      <c r="AQ64" t="s">
        <v>66</v>
      </c>
      <c r="AR64">
        <v>2882</v>
      </c>
      <c r="AW64" t="s">
        <v>407</v>
      </c>
      <c r="AY64" t="s">
        <v>408</v>
      </c>
      <c r="AZ64" t="s">
        <v>70</v>
      </c>
    </row>
    <row r="65" spans="1:52" x14ac:dyDescent="0.3">
      <c r="A65">
        <v>1455111</v>
      </c>
      <c r="B65" t="s">
        <v>409</v>
      </c>
      <c r="C65" t="str">
        <f t="shared" si="0"/>
        <v>7492</v>
      </c>
      <c r="D65" t="s">
        <v>53</v>
      </c>
      <c r="E65" t="str">
        <f>"0000"</f>
        <v>0000</v>
      </c>
      <c r="F65" t="s">
        <v>108</v>
      </c>
      <c r="G65" t="str">
        <f t="shared" si="7"/>
        <v>06</v>
      </c>
      <c r="H65" t="s">
        <v>55</v>
      </c>
      <c r="I65" t="s">
        <v>56</v>
      </c>
      <c r="J65" t="s">
        <v>57</v>
      </c>
      <c r="K65">
        <v>0</v>
      </c>
      <c r="L65">
        <v>43750</v>
      </c>
      <c r="M65">
        <v>1</v>
      </c>
      <c r="N65" t="str">
        <f t="shared" si="5"/>
        <v>000X</v>
      </c>
      <c r="O65">
        <v>5693</v>
      </c>
      <c r="P65" t="s">
        <v>58</v>
      </c>
      <c r="Q65" t="s">
        <v>117</v>
      </c>
      <c r="R65" t="s">
        <v>118</v>
      </c>
      <c r="T65" t="s">
        <v>61</v>
      </c>
      <c r="V65" t="s">
        <v>410</v>
      </c>
      <c r="W65">
        <v>15070</v>
      </c>
      <c r="X65">
        <v>15070</v>
      </c>
      <c r="Y65">
        <v>0</v>
      </c>
      <c r="Z65">
        <v>15070</v>
      </c>
      <c r="AA65">
        <v>15070</v>
      </c>
      <c r="AB65" t="s">
        <v>72</v>
      </c>
      <c r="AR65">
        <v>0</v>
      </c>
      <c r="AW65" t="s">
        <v>411</v>
      </c>
      <c r="AX65" t="s">
        <v>412</v>
      </c>
      <c r="AY65" t="s">
        <v>413</v>
      </c>
      <c r="AZ65" t="s">
        <v>414</v>
      </c>
    </row>
    <row r="66" spans="1:52" x14ac:dyDescent="0.3">
      <c r="A66">
        <v>1455189</v>
      </c>
      <c r="B66" t="s">
        <v>415</v>
      </c>
      <c r="C66" t="str">
        <f t="shared" ref="C66:C129" si="8">"7492"</f>
        <v>7492</v>
      </c>
      <c r="D66" t="s">
        <v>53</v>
      </c>
      <c r="E66" t="str">
        <f>"0100"</f>
        <v>0100</v>
      </c>
      <c r="F66" t="s">
        <v>54</v>
      </c>
      <c r="G66" t="str">
        <f t="shared" si="7"/>
        <v>06</v>
      </c>
      <c r="H66" t="s">
        <v>55</v>
      </c>
      <c r="I66" t="s">
        <v>56</v>
      </c>
      <c r="J66" t="s">
        <v>57</v>
      </c>
      <c r="K66">
        <v>1</v>
      </c>
      <c r="L66">
        <v>47500</v>
      </c>
      <c r="M66">
        <v>1.0900000000000001</v>
      </c>
      <c r="N66" t="str">
        <f t="shared" si="5"/>
        <v>000X</v>
      </c>
      <c r="O66">
        <v>5467</v>
      </c>
      <c r="P66" t="s">
        <v>72</v>
      </c>
      <c r="Q66" t="s">
        <v>124</v>
      </c>
      <c r="R66" t="s">
        <v>88</v>
      </c>
      <c r="T66" t="s">
        <v>61</v>
      </c>
      <c r="V66" t="s">
        <v>416</v>
      </c>
      <c r="W66">
        <v>286880</v>
      </c>
      <c r="X66">
        <v>16360</v>
      </c>
      <c r="Y66">
        <v>270520</v>
      </c>
      <c r="Z66">
        <v>270247</v>
      </c>
      <c r="AA66">
        <v>0</v>
      </c>
      <c r="AB66" t="s">
        <v>63</v>
      </c>
      <c r="AC66" s="1">
        <v>43279</v>
      </c>
      <c r="AD66">
        <v>303500</v>
      </c>
      <c r="AE66">
        <v>2911</v>
      </c>
      <c r="AF66">
        <v>714</v>
      </c>
      <c r="AG66" t="s">
        <v>64</v>
      </c>
      <c r="AH66" t="s">
        <v>76</v>
      </c>
      <c r="AI66">
        <v>1</v>
      </c>
      <c r="AJ66">
        <v>2018</v>
      </c>
      <c r="AK66">
        <v>3</v>
      </c>
      <c r="AL66">
        <v>2</v>
      </c>
      <c r="AN66">
        <v>2189</v>
      </c>
      <c r="AO66">
        <v>32</v>
      </c>
      <c r="AP66" t="s">
        <v>63</v>
      </c>
      <c r="AQ66" t="s">
        <v>66</v>
      </c>
      <c r="AR66">
        <v>3387</v>
      </c>
      <c r="AW66" t="s">
        <v>417</v>
      </c>
      <c r="AX66" t="s">
        <v>418</v>
      </c>
      <c r="AY66" t="s">
        <v>419</v>
      </c>
      <c r="AZ66" t="s">
        <v>70</v>
      </c>
    </row>
    <row r="67" spans="1:52" x14ac:dyDescent="0.3">
      <c r="A67">
        <v>1455201</v>
      </c>
      <c r="B67" t="s">
        <v>420</v>
      </c>
      <c r="C67" t="str">
        <f t="shared" si="8"/>
        <v>7492</v>
      </c>
      <c r="D67" t="s">
        <v>53</v>
      </c>
      <c r="E67" t="str">
        <f>"0100"</f>
        <v>0100</v>
      </c>
      <c r="F67" t="s">
        <v>54</v>
      </c>
      <c r="G67" t="str">
        <f t="shared" si="7"/>
        <v>06</v>
      </c>
      <c r="H67" t="s">
        <v>55</v>
      </c>
      <c r="I67" t="s">
        <v>56</v>
      </c>
      <c r="J67" t="s">
        <v>57</v>
      </c>
      <c r="K67">
        <v>1</v>
      </c>
      <c r="L67">
        <v>44992</v>
      </c>
      <c r="M67">
        <v>1.03</v>
      </c>
      <c r="N67" t="str">
        <f t="shared" si="5"/>
        <v>000X</v>
      </c>
      <c r="O67">
        <v>5397</v>
      </c>
      <c r="P67" t="s">
        <v>72</v>
      </c>
      <c r="Q67" t="s">
        <v>124</v>
      </c>
      <c r="R67" t="s">
        <v>88</v>
      </c>
      <c r="T67" t="s">
        <v>61</v>
      </c>
      <c r="V67" t="s">
        <v>421</v>
      </c>
      <c r="W67">
        <v>216820</v>
      </c>
      <c r="X67">
        <v>15580</v>
      </c>
      <c r="Y67">
        <v>201240</v>
      </c>
      <c r="Z67">
        <v>216820</v>
      </c>
      <c r="AA67">
        <v>216820</v>
      </c>
      <c r="AB67" t="s">
        <v>72</v>
      </c>
      <c r="AC67" s="1">
        <v>36312</v>
      </c>
      <c r="AD67">
        <v>165400</v>
      </c>
      <c r="AE67">
        <v>1313</v>
      </c>
      <c r="AF67">
        <v>1828</v>
      </c>
      <c r="AG67" t="s">
        <v>64</v>
      </c>
      <c r="AH67" t="s">
        <v>76</v>
      </c>
      <c r="AI67">
        <v>1</v>
      </c>
      <c r="AJ67">
        <v>1999</v>
      </c>
      <c r="AK67">
        <v>3</v>
      </c>
      <c r="AL67">
        <v>2</v>
      </c>
      <c r="AN67">
        <v>2150</v>
      </c>
      <c r="AO67">
        <v>32</v>
      </c>
      <c r="AP67" t="s">
        <v>63</v>
      </c>
      <c r="AQ67" t="s">
        <v>66</v>
      </c>
      <c r="AR67">
        <v>3106</v>
      </c>
      <c r="AW67" t="s">
        <v>422</v>
      </c>
      <c r="AX67" t="s">
        <v>423</v>
      </c>
      <c r="AY67" t="s">
        <v>424</v>
      </c>
      <c r="AZ67" t="s">
        <v>425</v>
      </c>
    </row>
    <row r="68" spans="1:52" x14ac:dyDescent="0.3">
      <c r="A68">
        <v>1455227</v>
      </c>
      <c r="B68" t="s">
        <v>426</v>
      </c>
      <c r="C68" t="str">
        <f t="shared" si="8"/>
        <v>7492</v>
      </c>
      <c r="D68" t="s">
        <v>53</v>
      </c>
      <c r="E68" t="str">
        <f>"0100"</f>
        <v>0100</v>
      </c>
      <c r="F68" t="s">
        <v>54</v>
      </c>
      <c r="G68" t="str">
        <f t="shared" si="7"/>
        <v>06</v>
      </c>
      <c r="H68" t="s">
        <v>55</v>
      </c>
      <c r="I68" t="s">
        <v>56</v>
      </c>
      <c r="J68" t="s">
        <v>57</v>
      </c>
      <c r="K68">
        <v>1</v>
      </c>
      <c r="L68">
        <v>44347</v>
      </c>
      <c r="M68">
        <v>1.02</v>
      </c>
      <c r="N68" t="str">
        <f t="shared" si="5"/>
        <v>000X</v>
      </c>
      <c r="O68">
        <v>5317</v>
      </c>
      <c r="P68" t="s">
        <v>72</v>
      </c>
      <c r="Q68" t="s">
        <v>124</v>
      </c>
      <c r="R68" t="s">
        <v>88</v>
      </c>
      <c r="T68" t="s">
        <v>61</v>
      </c>
      <c r="V68" t="s">
        <v>427</v>
      </c>
      <c r="W68">
        <v>258610</v>
      </c>
      <c r="X68">
        <v>15670</v>
      </c>
      <c r="Y68">
        <v>242940</v>
      </c>
      <c r="Z68">
        <v>203552</v>
      </c>
      <c r="AA68">
        <v>178552</v>
      </c>
      <c r="AB68" t="s">
        <v>63</v>
      </c>
      <c r="AC68" s="1">
        <v>37834</v>
      </c>
      <c r="AD68">
        <v>18000</v>
      </c>
      <c r="AE68">
        <v>1633</v>
      </c>
      <c r="AF68">
        <v>1232</v>
      </c>
      <c r="AG68" t="s">
        <v>103</v>
      </c>
      <c r="AH68" t="s">
        <v>76</v>
      </c>
      <c r="AI68">
        <v>1</v>
      </c>
      <c r="AJ68">
        <v>2005</v>
      </c>
      <c r="AK68">
        <v>4</v>
      </c>
      <c r="AL68">
        <v>2</v>
      </c>
      <c r="AM68">
        <v>1</v>
      </c>
      <c r="AN68">
        <v>2428</v>
      </c>
      <c r="AO68">
        <v>32</v>
      </c>
      <c r="AP68" t="s">
        <v>63</v>
      </c>
      <c r="AQ68" t="s">
        <v>66</v>
      </c>
      <c r="AR68">
        <v>3408</v>
      </c>
      <c r="AW68" t="s">
        <v>428</v>
      </c>
      <c r="AX68" t="s">
        <v>429</v>
      </c>
      <c r="AY68" t="s">
        <v>430</v>
      </c>
      <c r="AZ68" t="s">
        <v>70</v>
      </c>
    </row>
    <row r="69" spans="1:52" x14ac:dyDescent="0.3">
      <c r="A69">
        <v>1455294</v>
      </c>
      <c r="B69" t="s">
        <v>431</v>
      </c>
      <c r="C69" t="str">
        <f t="shared" si="8"/>
        <v>7492</v>
      </c>
      <c r="D69" t="s">
        <v>53</v>
      </c>
      <c r="E69" t="str">
        <f>"0100"</f>
        <v>0100</v>
      </c>
      <c r="F69" t="s">
        <v>54</v>
      </c>
      <c r="G69" t="str">
        <f t="shared" si="7"/>
        <v>06</v>
      </c>
      <c r="H69" t="s">
        <v>55</v>
      </c>
      <c r="I69" t="s">
        <v>56</v>
      </c>
      <c r="J69" t="s">
        <v>57</v>
      </c>
      <c r="K69">
        <v>1</v>
      </c>
      <c r="L69">
        <v>46001</v>
      </c>
      <c r="M69">
        <v>1.06</v>
      </c>
      <c r="N69" t="str">
        <f t="shared" si="5"/>
        <v>000X</v>
      </c>
      <c r="O69">
        <v>5240</v>
      </c>
      <c r="P69" t="s">
        <v>72</v>
      </c>
      <c r="Q69" t="s">
        <v>133</v>
      </c>
      <c r="R69" t="s">
        <v>88</v>
      </c>
      <c r="T69" t="s">
        <v>61</v>
      </c>
      <c r="V69" t="s">
        <v>432</v>
      </c>
      <c r="W69">
        <v>151780</v>
      </c>
      <c r="X69">
        <v>15840</v>
      </c>
      <c r="Y69">
        <v>135940</v>
      </c>
      <c r="Z69">
        <v>105176</v>
      </c>
      <c r="AA69">
        <v>80176</v>
      </c>
      <c r="AB69" t="s">
        <v>63</v>
      </c>
      <c r="AC69" s="1">
        <v>36495</v>
      </c>
      <c r="AD69">
        <v>93000</v>
      </c>
      <c r="AE69">
        <v>1340</v>
      </c>
      <c r="AF69">
        <v>996</v>
      </c>
      <c r="AG69" t="s">
        <v>64</v>
      </c>
      <c r="AH69" t="s">
        <v>76</v>
      </c>
      <c r="AI69">
        <v>1</v>
      </c>
      <c r="AJ69">
        <v>1985</v>
      </c>
      <c r="AK69">
        <v>2</v>
      </c>
      <c r="AL69">
        <v>2</v>
      </c>
      <c r="AN69">
        <v>1303</v>
      </c>
      <c r="AO69">
        <v>32</v>
      </c>
      <c r="AP69" t="s">
        <v>63</v>
      </c>
      <c r="AQ69" t="s">
        <v>66</v>
      </c>
      <c r="AR69">
        <v>2284</v>
      </c>
      <c r="AW69" t="s">
        <v>433</v>
      </c>
      <c r="AX69" t="s">
        <v>434</v>
      </c>
      <c r="AY69" t="s">
        <v>435</v>
      </c>
      <c r="AZ69" t="s">
        <v>436</v>
      </c>
    </row>
    <row r="70" spans="1:52" x14ac:dyDescent="0.3">
      <c r="A70">
        <v>1455383</v>
      </c>
      <c r="B70" t="s">
        <v>437</v>
      </c>
      <c r="C70" t="str">
        <f t="shared" si="8"/>
        <v>7492</v>
      </c>
      <c r="D70" t="s">
        <v>53</v>
      </c>
      <c r="E70" t="str">
        <f>"0100"</f>
        <v>0100</v>
      </c>
      <c r="F70" t="s">
        <v>54</v>
      </c>
      <c r="G70" t="str">
        <f>"07"</f>
        <v>07</v>
      </c>
      <c r="H70" t="s">
        <v>55</v>
      </c>
      <c r="I70" t="s">
        <v>56</v>
      </c>
      <c r="J70" t="s">
        <v>57</v>
      </c>
      <c r="K70">
        <v>1</v>
      </c>
      <c r="L70">
        <v>49866</v>
      </c>
      <c r="M70">
        <v>1.1399999999999999</v>
      </c>
      <c r="N70" t="str">
        <f>"0000"</f>
        <v>0000</v>
      </c>
      <c r="O70">
        <v>5631</v>
      </c>
      <c r="P70" t="s">
        <v>58</v>
      </c>
      <c r="Q70" t="s">
        <v>438</v>
      </c>
      <c r="R70" t="s">
        <v>140</v>
      </c>
      <c r="T70" t="s">
        <v>61</v>
      </c>
      <c r="V70" t="s">
        <v>439</v>
      </c>
      <c r="W70">
        <v>217740</v>
      </c>
      <c r="X70">
        <v>17170</v>
      </c>
      <c r="Y70">
        <v>200570</v>
      </c>
      <c r="Z70">
        <v>166164</v>
      </c>
      <c r="AA70">
        <v>0</v>
      </c>
      <c r="AB70" t="s">
        <v>63</v>
      </c>
      <c r="AC70" s="1">
        <v>40817</v>
      </c>
      <c r="AD70">
        <v>155000</v>
      </c>
      <c r="AE70">
        <v>2444</v>
      </c>
      <c r="AF70">
        <v>439</v>
      </c>
      <c r="AG70" t="s">
        <v>64</v>
      </c>
      <c r="AH70" t="s">
        <v>76</v>
      </c>
      <c r="AI70">
        <v>1</v>
      </c>
      <c r="AJ70">
        <v>1993</v>
      </c>
      <c r="AK70">
        <v>3</v>
      </c>
      <c r="AL70">
        <v>2</v>
      </c>
      <c r="AN70">
        <v>2066</v>
      </c>
      <c r="AO70">
        <v>32</v>
      </c>
      <c r="AP70" t="s">
        <v>63</v>
      </c>
      <c r="AQ70" t="s">
        <v>66</v>
      </c>
      <c r="AR70">
        <v>3081</v>
      </c>
      <c r="AW70" t="s">
        <v>440</v>
      </c>
      <c r="AX70" t="s">
        <v>441</v>
      </c>
      <c r="AY70" t="s">
        <v>442</v>
      </c>
      <c r="AZ70" t="s">
        <v>443</v>
      </c>
    </row>
    <row r="71" spans="1:52" x14ac:dyDescent="0.3">
      <c r="A71">
        <v>1454875</v>
      </c>
      <c r="B71" t="s">
        <v>444</v>
      </c>
      <c r="C71" t="str">
        <f t="shared" si="8"/>
        <v>7492</v>
      </c>
      <c r="D71" t="s">
        <v>53</v>
      </c>
      <c r="E71" t="str">
        <f>"0000"</f>
        <v>0000</v>
      </c>
      <c r="F71" t="s">
        <v>108</v>
      </c>
      <c r="G71" t="str">
        <f t="shared" ref="G71:G76" si="9">"06"</f>
        <v>06</v>
      </c>
      <c r="H71" t="s">
        <v>55</v>
      </c>
      <c r="I71" t="s">
        <v>56</v>
      </c>
      <c r="J71" t="s">
        <v>57</v>
      </c>
      <c r="K71">
        <v>0</v>
      </c>
      <c r="L71">
        <v>62565</v>
      </c>
      <c r="M71">
        <v>1.44</v>
      </c>
      <c r="N71" t="str">
        <f t="shared" ref="N71:N100" si="10">"000X"</f>
        <v>000X</v>
      </c>
      <c r="O71">
        <v>5130</v>
      </c>
      <c r="P71" t="s">
        <v>58</v>
      </c>
      <c r="Q71" t="s">
        <v>297</v>
      </c>
      <c r="R71" t="s">
        <v>140</v>
      </c>
      <c r="T71" t="s">
        <v>61</v>
      </c>
      <c r="V71" t="s">
        <v>445</v>
      </c>
      <c r="W71">
        <v>21540</v>
      </c>
      <c r="X71">
        <v>21540</v>
      </c>
      <c r="Y71">
        <v>0</v>
      </c>
      <c r="Z71">
        <v>21540</v>
      </c>
      <c r="AA71">
        <v>21540</v>
      </c>
      <c r="AB71" t="s">
        <v>72</v>
      </c>
      <c r="AC71" s="1">
        <v>44264</v>
      </c>
      <c r="AD71">
        <v>346000</v>
      </c>
      <c r="AE71">
        <v>3150</v>
      </c>
      <c r="AF71">
        <v>2145</v>
      </c>
      <c r="AG71" t="s">
        <v>64</v>
      </c>
      <c r="AH71" t="s">
        <v>76</v>
      </c>
      <c r="AR71">
        <v>0</v>
      </c>
      <c r="AW71" t="s">
        <v>446</v>
      </c>
      <c r="AY71" t="s">
        <v>447</v>
      </c>
      <c r="AZ71" t="s">
        <v>448</v>
      </c>
    </row>
    <row r="72" spans="1:52" x14ac:dyDescent="0.3">
      <c r="A72">
        <v>1455081</v>
      </c>
      <c r="B72" t="s">
        <v>449</v>
      </c>
      <c r="C72" t="str">
        <f t="shared" si="8"/>
        <v>7492</v>
      </c>
      <c r="D72" t="s">
        <v>53</v>
      </c>
      <c r="E72" t="str">
        <f>"0100"</f>
        <v>0100</v>
      </c>
      <c r="F72" t="s">
        <v>54</v>
      </c>
      <c r="G72" t="str">
        <f t="shared" si="9"/>
        <v>06</v>
      </c>
      <c r="H72" t="s">
        <v>55</v>
      </c>
      <c r="I72" t="s">
        <v>56</v>
      </c>
      <c r="J72" t="s">
        <v>57</v>
      </c>
      <c r="K72">
        <v>1</v>
      </c>
      <c r="L72">
        <v>43750</v>
      </c>
      <c r="M72">
        <v>1</v>
      </c>
      <c r="N72" t="str">
        <f t="shared" si="10"/>
        <v>000X</v>
      </c>
      <c r="O72">
        <v>5565</v>
      </c>
      <c r="P72" t="s">
        <v>58</v>
      </c>
      <c r="Q72" t="s">
        <v>117</v>
      </c>
      <c r="R72" t="s">
        <v>118</v>
      </c>
      <c r="T72" t="s">
        <v>61</v>
      </c>
      <c r="V72" t="s">
        <v>450</v>
      </c>
      <c r="W72">
        <v>129220</v>
      </c>
      <c r="X72">
        <v>15070</v>
      </c>
      <c r="Y72">
        <v>114150</v>
      </c>
      <c r="Z72">
        <v>102239</v>
      </c>
      <c r="AA72">
        <v>77239</v>
      </c>
      <c r="AB72" t="s">
        <v>63</v>
      </c>
      <c r="AC72" s="1">
        <v>42461</v>
      </c>
      <c r="AD72">
        <v>105000</v>
      </c>
      <c r="AE72">
        <v>2750</v>
      </c>
      <c r="AF72">
        <v>510</v>
      </c>
      <c r="AG72" t="s">
        <v>64</v>
      </c>
      <c r="AH72" t="s">
        <v>76</v>
      </c>
      <c r="AI72">
        <v>1</v>
      </c>
      <c r="AJ72">
        <v>1988</v>
      </c>
      <c r="AK72">
        <v>3</v>
      </c>
      <c r="AL72">
        <v>2</v>
      </c>
      <c r="AN72">
        <v>1388</v>
      </c>
      <c r="AO72">
        <v>32</v>
      </c>
      <c r="AP72" t="s">
        <v>72</v>
      </c>
      <c r="AQ72" t="s">
        <v>66</v>
      </c>
      <c r="AR72">
        <v>2073</v>
      </c>
      <c r="AW72" t="s">
        <v>451</v>
      </c>
      <c r="AY72" t="s">
        <v>452</v>
      </c>
      <c r="AZ72" t="s">
        <v>70</v>
      </c>
    </row>
    <row r="73" spans="1:52" x14ac:dyDescent="0.3">
      <c r="A73">
        <v>1455219</v>
      </c>
      <c r="B73" t="s">
        <v>453</v>
      </c>
      <c r="C73" t="str">
        <f t="shared" si="8"/>
        <v>7492</v>
      </c>
      <c r="D73" t="s">
        <v>53</v>
      </c>
      <c r="E73" t="str">
        <f>"0100"</f>
        <v>0100</v>
      </c>
      <c r="F73" t="s">
        <v>54</v>
      </c>
      <c r="G73" t="str">
        <f t="shared" si="9"/>
        <v>06</v>
      </c>
      <c r="H73" t="s">
        <v>55</v>
      </c>
      <c r="I73" t="s">
        <v>56</v>
      </c>
      <c r="J73" t="s">
        <v>57</v>
      </c>
      <c r="K73">
        <v>1</v>
      </c>
      <c r="L73">
        <v>45105</v>
      </c>
      <c r="M73">
        <v>1.04</v>
      </c>
      <c r="N73" t="str">
        <f t="shared" si="10"/>
        <v>000X</v>
      </c>
      <c r="O73">
        <v>5353</v>
      </c>
      <c r="P73" t="s">
        <v>72</v>
      </c>
      <c r="Q73" t="s">
        <v>124</v>
      </c>
      <c r="R73" t="s">
        <v>88</v>
      </c>
      <c r="T73" t="s">
        <v>61</v>
      </c>
      <c r="V73" t="s">
        <v>454</v>
      </c>
      <c r="W73">
        <v>246810</v>
      </c>
      <c r="X73">
        <v>15930</v>
      </c>
      <c r="Y73">
        <v>230880</v>
      </c>
      <c r="Z73">
        <v>190617</v>
      </c>
      <c r="AA73">
        <v>165617</v>
      </c>
      <c r="AB73" t="s">
        <v>63</v>
      </c>
      <c r="AC73" s="1">
        <v>34639</v>
      </c>
      <c r="AD73">
        <v>11000</v>
      </c>
      <c r="AE73">
        <v>1059</v>
      </c>
      <c r="AF73">
        <v>948</v>
      </c>
      <c r="AG73" t="s">
        <v>103</v>
      </c>
      <c r="AH73" t="s">
        <v>76</v>
      </c>
      <c r="AI73">
        <v>1</v>
      </c>
      <c r="AJ73">
        <v>1999</v>
      </c>
      <c r="AK73">
        <v>3</v>
      </c>
      <c r="AL73">
        <v>2</v>
      </c>
      <c r="AM73">
        <v>1</v>
      </c>
      <c r="AN73">
        <v>2386</v>
      </c>
      <c r="AO73">
        <v>32</v>
      </c>
      <c r="AP73" t="s">
        <v>63</v>
      </c>
      <c r="AQ73" t="s">
        <v>66</v>
      </c>
      <c r="AR73">
        <v>3724</v>
      </c>
      <c r="AW73" t="s">
        <v>455</v>
      </c>
      <c r="AX73" t="s">
        <v>456</v>
      </c>
      <c r="AY73" t="s">
        <v>457</v>
      </c>
      <c r="AZ73" t="s">
        <v>458</v>
      </c>
    </row>
    <row r="74" spans="1:52" x14ac:dyDescent="0.3">
      <c r="A74">
        <v>1455235</v>
      </c>
      <c r="B74" t="s">
        <v>459</v>
      </c>
      <c r="C74" t="str">
        <f t="shared" si="8"/>
        <v>7492</v>
      </c>
      <c r="D74" t="s">
        <v>53</v>
      </c>
      <c r="E74" t="str">
        <f>"0100"</f>
        <v>0100</v>
      </c>
      <c r="F74" t="s">
        <v>54</v>
      </c>
      <c r="G74" t="str">
        <f t="shared" si="9"/>
        <v>06</v>
      </c>
      <c r="H74" t="s">
        <v>55</v>
      </c>
      <c r="I74" t="s">
        <v>56</v>
      </c>
      <c r="J74" t="s">
        <v>57</v>
      </c>
      <c r="K74">
        <v>1</v>
      </c>
      <c r="L74">
        <v>44881</v>
      </c>
      <c r="M74">
        <v>1.03</v>
      </c>
      <c r="N74" t="str">
        <f t="shared" si="10"/>
        <v>000X</v>
      </c>
      <c r="O74">
        <v>5275</v>
      </c>
      <c r="P74" t="s">
        <v>72</v>
      </c>
      <c r="Q74" t="s">
        <v>124</v>
      </c>
      <c r="R74" t="s">
        <v>88</v>
      </c>
      <c r="T74" t="s">
        <v>61</v>
      </c>
      <c r="V74" t="s">
        <v>460</v>
      </c>
      <c r="W74">
        <v>157810</v>
      </c>
      <c r="X74">
        <v>15840</v>
      </c>
      <c r="Y74">
        <v>141970</v>
      </c>
      <c r="Z74">
        <v>114359</v>
      </c>
      <c r="AA74">
        <v>88859</v>
      </c>
      <c r="AB74" t="s">
        <v>63</v>
      </c>
      <c r="AC74" s="1">
        <v>33725</v>
      </c>
      <c r="AD74">
        <v>12000</v>
      </c>
      <c r="AE74">
        <v>937</v>
      </c>
      <c r="AF74">
        <v>78</v>
      </c>
      <c r="AG74" t="s">
        <v>103</v>
      </c>
      <c r="AH74" t="s">
        <v>76</v>
      </c>
      <c r="AI74">
        <v>1</v>
      </c>
      <c r="AJ74">
        <v>1992</v>
      </c>
      <c r="AK74">
        <v>3</v>
      </c>
      <c r="AL74">
        <v>2</v>
      </c>
      <c r="AN74">
        <v>1624</v>
      </c>
      <c r="AO74">
        <v>32</v>
      </c>
      <c r="AP74" t="s">
        <v>63</v>
      </c>
      <c r="AQ74" t="s">
        <v>66</v>
      </c>
      <c r="AR74">
        <v>2396</v>
      </c>
      <c r="AW74" t="s">
        <v>461</v>
      </c>
      <c r="AY74" t="s">
        <v>462</v>
      </c>
      <c r="AZ74" t="s">
        <v>70</v>
      </c>
    </row>
    <row r="75" spans="1:52" x14ac:dyDescent="0.3">
      <c r="A75">
        <v>1455278</v>
      </c>
      <c r="B75" t="s">
        <v>463</v>
      </c>
      <c r="C75" t="str">
        <f t="shared" si="8"/>
        <v>7492</v>
      </c>
      <c r="D75" t="s">
        <v>53</v>
      </c>
      <c r="E75" t="str">
        <f>"0000"</f>
        <v>0000</v>
      </c>
      <c r="F75" t="s">
        <v>108</v>
      </c>
      <c r="G75" t="str">
        <f t="shared" si="9"/>
        <v>06</v>
      </c>
      <c r="H75" t="s">
        <v>55</v>
      </c>
      <c r="I75" t="s">
        <v>56</v>
      </c>
      <c r="J75" t="s">
        <v>57</v>
      </c>
      <c r="K75">
        <v>0</v>
      </c>
      <c r="L75">
        <v>43835</v>
      </c>
      <c r="M75">
        <v>1.01</v>
      </c>
      <c r="N75" t="str">
        <f t="shared" si="10"/>
        <v>000X</v>
      </c>
      <c r="O75">
        <v>5235</v>
      </c>
      <c r="P75" t="s">
        <v>72</v>
      </c>
      <c r="Q75" t="s">
        <v>133</v>
      </c>
      <c r="R75" t="s">
        <v>88</v>
      </c>
      <c r="T75" t="s">
        <v>61</v>
      </c>
      <c r="V75" t="s">
        <v>464</v>
      </c>
      <c r="W75">
        <v>16140</v>
      </c>
      <c r="X75">
        <v>15090</v>
      </c>
      <c r="Y75">
        <v>1050</v>
      </c>
      <c r="Z75">
        <v>16140</v>
      </c>
      <c r="AA75">
        <v>16140</v>
      </c>
      <c r="AB75" t="s">
        <v>72</v>
      </c>
      <c r="AC75" s="1">
        <v>42773</v>
      </c>
      <c r="AD75">
        <v>17500</v>
      </c>
      <c r="AE75">
        <v>2850</v>
      </c>
      <c r="AF75">
        <v>1528</v>
      </c>
      <c r="AG75" t="s">
        <v>103</v>
      </c>
      <c r="AH75" t="s">
        <v>76</v>
      </c>
      <c r="AR75">
        <v>0</v>
      </c>
      <c r="AW75" t="s">
        <v>465</v>
      </c>
      <c r="AY75" t="s">
        <v>466</v>
      </c>
      <c r="AZ75" t="s">
        <v>467</v>
      </c>
    </row>
    <row r="76" spans="1:52" x14ac:dyDescent="0.3">
      <c r="A76">
        <v>1455359</v>
      </c>
      <c r="B76" t="s">
        <v>468</v>
      </c>
      <c r="C76" t="str">
        <f t="shared" si="8"/>
        <v>7492</v>
      </c>
      <c r="D76" t="s">
        <v>53</v>
      </c>
      <c r="E76" t="str">
        <f>"0100"</f>
        <v>0100</v>
      </c>
      <c r="F76" t="s">
        <v>54</v>
      </c>
      <c r="G76" t="str">
        <f t="shared" si="9"/>
        <v>06</v>
      </c>
      <c r="H76" t="s">
        <v>55</v>
      </c>
      <c r="I76" t="s">
        <v>56</v>
      </c>
      <c r="J76" t="s">
        <v>57</v>
      </c>
      <c r="K76">
        <v>1</v>
      </c>
      <c r="L76">
        <v>47852</v>
      </c>
      <c r="M76">
        <v>1.1000000000000001</v>
      </c>
      <c r="N76" t="str">
        <f t="shared" si="10"/>
        <v>000X</v>
      </c>
      <c r="O76">
        <v>5145</v>
      </c>
      <c r="P76" t="s">
        <v>58</v>
      </c>
      <c r="Q76" t="s">
        <v>265</v>
      </c>
      <c r="R76" t="s">
        <v>266</v>
      </c>
      <c r="T76" t="s">
        <v>61</v>
      </c>
      <c r="V76" t="s">
        <v>469</v>
      </c>
      <c r="W76">
        <v>228950</v>
      </c>
      <c r="X76">
        <v>16480</v>
      </c>
      <c r="Y76">
        <v>212470</v>
      </c>
      <c r="Z76">
        <v>155877</v>
      </c>
      <c r="AA76">
        <v>130877</v>
      </c>
      <c r="AB76" t="s">
        <v>63</v>
      </c>
      <c r="AC76" s="1">
        <v>41244</v>
      </c>
      <c r="AD76">
        <v>170000</v>
      </c>
      <c r="AE76">
        <v>2522</v>
      </c>
      <c r="AF76">
        <v>387</v>
      </c>
      <c r="AG76" t="s">
        <v>64</v>
      </c>
      <c r="AH76" t="s">
        <v>76</v>
      </c>
      <c r="AI76">
        <v>1</v>
      </c>
      <c r="AJ76">
        <v>1975</v>
      </c>
      <c r="AK76">
        <v>4</v>
      </c>
      <c r="AL76">
        <v>4</v>
      </c>
      <c r="AN76">
        <v>2890</v>
      </c>
      <c r="AO76">
        <v>32</v>
      </c>
      <c r="AP76" t="s">
        <v>63</v>
      </c>
      <c r="AQ76" t="s">
        <v>66</v>
      </c>
      <c r="AR76">
        <v>4654</v>
      </c>
      <c r="AW76" t="s">
        <v>470</v>
      </c>
      <c r="AY76" t="s">
        <v>471</v>
      </c>
      <c r="AZ76" t="s">
        <v>70</v>
      </c>
    </row>
    <row r="77" spans="1:52" x14ac:dyDescent="0.3">
      <c r="A77">
        <v>1454433</v>
      </c>
      <c r="B77" t="s">
        <v>472</v>
      </c>
      <c r="C77" t="str">
        <f t="shared" si="8"/>
        <v>7492</v>
      </c>
      <c r="D77" t="s">
        <v>53</v>
      </c>
      <c r="E77" t="str">
        <f>"0000"</f>
        <v>0000</v>
      </c>
      <c r="F77" t="s">
        <v>108</v>
      </c>
      <c r="G77" t="str">
        <f>"05"</f>
        <v>05</v>
      </c>
      <c r="H77" t="s">
        <v>55</v>
      </c>
      <c r="I77" t="s">
        <v>56</v>
      </c>
      <c r="J77" t="s">
        <v>57</v>
      </c>
      <c r="K77">
        <v>0</v>
      </c>
      <c r="L77">
        <v>43747</v>
      </c>
      <c r="M77">
        <v>1</v>
      </c>
      <c r="N77" t="str">
        <f t="shared" si="10"/>
        <v>000X</v>
      </c>
      <c r="O77">
        <v>4328</v>
      </c>
      <c r="P77" t="s">
        <v>58</v>
      </c>
      <c r="Q77" t="s">
        <v>81</v>
      </c>
      <c r="R77" t="s">
        <v>82</v>
      </c>
      <c r="T77" t="s">
        <v>61</v>
      </c>
      <c r="V77" t="s">
        <v>473</v>
      </c>
      <c r="W77">
        <v>15070</v>
      </c>
      <c r="X77">
        <v>15070</v>
      </c>
      <c r="Y77">
        <v>0</v>
      </c>
      <c r="Z77">
        <v>15070</v>
      </c>
      <c r="AA77">
        <v>15070</v>
      </c>
      <c r="AB77" t="s">
        <v>72</v>
      </c>
      <c r="AC77" s="1">
        <v>31868</v>
      </c>
      <c r="AD77">
        <v>9500</v>
      </c>
      <c r="AE77">
        <v>737</v>
      </c>
      <c r="AF77">
        <v>1259</v>
      </c>
      <c r="AG77" t="s">
        <v>103</v>
      </c>
      <c r="AH77" t="s">
        <v>76</v>
      </c>
      <c r="AR77">
        <v>0</v>
      </c>
      <c r="AW77" t="s">
        <v>474</v>
      </c>
      <c r="AX77" t="s">
        <v>475</v>
      </c>
      <c r="AY77" t="s">
        <v>476</v>
      </c>
      <c r="AZ77" t="s">
        <v>477</v>
      </c>
    </row>
    <row r="78" spans="1:52" x14ac:dyDescent="0.3">
      <c r="A78">
        <v>1454492</v>
      </c>
      <c r="B78" t="s">
        <v>478</v>
      </c>
      <c r="C78" t="str">
        <f t="shared" si="8"/>
        <v>7492</v>
      </c>
      <c r="D78" t="s">
        <v>53</v>
      </c>
      <c r="E78" t="str">
        <f>"0100"</f>
        <v>0100</v>
      </c>
      <c r="F78" t="s">
        <v>54</v>
      </c>
      <c r="G78" t="str">
        <f>"05"</f>
        <v>05</v>
      </c>
      <c r="H78" t="s">
        <v>55</v>
      </c>
      <c r="I78" t="s">
        <v>56</v>
      </c>
      <c r="J78" t="s">
        <v>57</v>
      </c>
      <c r="K78">
        <v>1</v>
      </c>
      <c r="L78">
        <v>45504</v>
      </c>
      <c r="M78">
        <v>1.04</v>
      </c>
      <c r="N78" t="str">
        <f t="shared" si="10"/>
        <v>000X</v>
      </c>
      <c r="O78">
        <v>4792</v>
      </c>
      <c r="P78" t="s">
        <v>58</v>
      </c>
      <c r="Q78" t="s">
        <v>139</v>
      </c>
      <c r="R78" t="s">
        <v>140</v>
      </c>
      <c r="T78" t="s">
        <v>61</v>
      </c>
      <c r="V78" t="s">
        <v>479</v>
      </c>
      <c r="W78">
        <v>213720</v>
      </c>
      <c r="X78">
        <v>15670</v>
      </c>
      <c r="Y78">
        <v>198050</v>
      </c>
      <c r="Z78">
        <v>213720</v>
      </c>
      <c r="AA78">
        <v>213720</v>
      </c>
      <c r="AB78" t="s">
        <v>63</v>
      </c>
      <c r="AC78" s="1">
        <v>43784</v>
      </c>
      <c r="AD78">
        <v>265000</v>
      </c>
      <c r="AE78">
        <v>3018</v>
      </c>
      <c r="AF78">
        <v>1251</v>
      </c>
      <c r="AG78" t="s">
        <v>64</v>
      </c>
      <c r="AH78" t="s">
        <v>76</v>
      </c>
      <c r="AI78">
        <v>1</v>
      </c>
      <c r="AJ78">
        <v>1999</v>
      </c>
      <c r="AK78">
        <v>3</v>
      </c>
      <c r="AL78">
        <v>2</v>
      </c>
      <c r="AN78">
        <v>2074</v>
      </c>
      <c r="AO78">
        <v>32</v>
      </c>
      <c r="AP78" t="s">
        <v>72</v>
      </c>
      <c r="AQ78" t="s">
        <v>66</v>
      </c>
      <c r="AR78">
        <v>3021</v>
      </c>
      <c r="AW78" t="s">
        <v>480</v>
      </c>
      <c r="AY78" t="s">
        <v>481</v>
      </c>
      <c r="AZ78" t="s">
        <v>70</v>
      </c>
    </row>
    <row r="79" spans="1:52" x14ac:dyDescent="0.3">
      <c r="A79">
        <v>1454557</v>
      </c>
      <c r="B79" t="s">
        <v>482</v>
      </c>
      <c r="C79" t="str">
        <f t="shared" si="8"/>
        <v>7492</v>
      </c>
      <c r="D79" t="s">
        <v>53</v>
      </c>
      <c r="E79" t="str">
        <f>"0000"</f>
        <v>0000</v>
      </c>
      <c r="F79" t="s">
        <v>108</v>
      </c>
      <c r="G79" t="str">
        <f>"05"</f>
        <v>05</v>
      </c>
      <c r="H79" t="s">
        <v>55</v>
      </c>
      <c r="I79" t="s">
        <v>56</v>
      </c>
      <c r="J79" t="s">
        <v>57</v>
      </c>
      <c r="K79">
        <v>0</v>
      </c>
      <c r="L79">
        <v>44740</v>
      </c>
      <c r="M79">
        <v>1.03</v>
      </c>
      <c r="N79" t="str">
        <f t="shared" si="10"/>
        <v>000X</v>
      </c>
      <c r="O79">
        <v>5472</v>
      </c>
      <c r="P79" t="s">
        <v>72</v>
      </c>
      <c r="Q79" t="s">
        <v>73</v>
      </c>
      <c r="R79" t="s">
        <v>74</v>
      </c>
      <c r="T79" t="s">
        <v>61</v>
      </c>
      <c r="V79" t="s">
        <v>483</v>
      </c>
      <c r="W79">
        <v>15410</v>
      </c>
      <c r="X79">
        <v>15410</v>
      </c>
      <c r="Y79">
        <v>0</v>
      </c>
      <c r="Z79">
        <v>15410</v>
      </c>
      <c r="AA79">
        <v>15410</v>
      </c>
      <c r="AB79" t="s">
        <v>72</v>
      </c>
      <c r="AR79">
        <v>0</v>
      </c>
      <c r="AW79" t="s">
        <v>484</v>
      </c>
      <c r="AY79" t="s">
        <v>485</v>
      </c>
      <c r="AZ79" t="s">
        <v>486</v>
      </c>
    </row>
    <row r="80" spans="1:52" x14ac:dyDescent="0.3">
      <c r="A80">
        <v>1454565</v>
      </c>
      <c r="B80" t="s">
        <v>487</v>
      </c>
      <c r="C80" t="str">
        <f t="shared" si="8"/>
        <v>7492</v>
      </c>
      <c r="D80" t="s">
        <v>53</v>
      </c>
      <c r="E80" t="str">
        <f>"0100"</f>
        <v>0100</v>
      </c>
      <c r="F80" t="s">
        <v>54</v>
      </c>
      <c r="G80" t="str">
        <f>"06"</f>
        <v>06</v>
      </c>
      <c r="H80" t="s">
        <v>55</v>
      </c>
      <c r="I80" t="s">
        <v>56</v>
      </c>
      <c r="J80" t="s">
        <v>57</v>
      </c>
      <c r="K80">
        <v>1</v>
      </c>
      <c r="L80">
        <v>50087</v>
      </c>
      <c r="M80">
        <v>1.1499999999999999</v>
      </c>
      <c r="N80" t="str">
        <f t="shared" si="10"/>
        <v>000X</v>
      </c>
      <c r="O80">
        <v>5089</v>
      </c>
      <c r="P80" t="s">
        <v>58</v>
      </c>
      <c r="Q80" t="s">
        <v>59</v>
      </c>
      <c r="R80" t="s">
        <v>60</v>
      </c>
      <c r="T80" t="s">
        <v>61</v>
      </c>
      <c r="V80" t="s">
        <v>488</v>
      </c>
      <c r="W80">
        <v>250360</v>
      </c>
      <c r="X80">
        <v>17250</v>
      </c>
      <c r="Y80">
        <v>233110</v>
      </c>
      <c r="Z80">
        <v>189229</v>
      </c>
      <c r="AA80">
        <v>164229</v>
      </c>
      <c r="AB80" t="s">
        <v>63</v>
      </c>
      <c r="AC80" s="1">
        <v>38047</v>
      </c>
      <c r="AD80">
        <v>227500</v>
      </c>
      <c r="AE80">
        <v>1703</v>
      </c>
      <c r="AF80">
        <v>732</v>
      </c>
      <c r="AG80" t="s">
        <v>64</v>
      </c>
      <c r="AH80" t="s">
        <v>76</v>
      </c>
      <c r="AI80">
        <v>1</v>
      </c>
      <c r="AJ80">
        <v>2000</v>
      </c>
      <c r="AK80">
        <v>4</v>
      </c>
      <c r="AL80">
        <v>2</v>
      </c>
      <c r="AM80">
        <v>1</v>
      </c>
      <c r="AN80">
        <v>2455</v>
      </c>
      <c r="AO80">
        <v>32</v>
      </c>
      <c r="AP80" t="s">
        <v>63</v>
      </c>
      <c r="AQ80" t="s">
        <v>66</v>
      </c>
      <c r="AR80">
        <v>3818</v>
      </c>
      <c r="AW80" t="s">
        <v>489</v>
      </c>
      <c r="AX80" t="s">
        <v>490</v>
      </c>
      <c r="AY80" t="s">
        <v>491</v>
      </c>
      <c r="AZ80" t="s">
        <v>162</v>
      </c>
    </row>
    <row r="81" spans="1:52" x14ac:dyDescent="0.3">
      <c r="A81">
        <v>1454786</v>
      </c>
      <c r="B81" t="s">
        <v>492</v>
      </c>
      <c r="C81" t="str">
        <f t="shared" si="8"/>
        <v>7492</v>
      </c>
      <c r="D81" t="s">
        <v>53</v>
      </c>
      <c r="E81" t="str">
        <f>"0000"</f>
        <v>0000</v>
      </c>
      <c r="F81" t="s">
        <v>108</v>
      </c>
      <c r="G81" t="str">
        <f>"05"</f>
        <v>05</v>
      </c>
      <c r="H81" t="s">
        <v>55</v>
      </c>
      <c r="I81" t="s">
        <v>56</v>
      </c>
      <c r="J81" t="s">
        <v>57</v>
      </c>
      <c r="K81">
        <v>0</v>
      </c>
      <c r="L81">
        <v>43750</v>
      </c>
      <c r="M81">
        <v>1</v>
      </c>
      <c r="N81" t="str">
        <f t="shared" si="10"/>
        <v>000X</v>
      </c>
      <c r="O81">
        <v>4807</v>
      </c>
      <c r="P81" t="s">
        <v>58</v>
      </c>
      <c r="Q81" t="s">
        <v>59</v>
      </c>
      <c r="R81" t="s">
        <v>60</v>
      </c>
      <c r="T81" t="s">
        <v>61</v>
      </c>
      <c r="V81" t="s">
        <v>493</v>
      </c>
      <c r="W81">
        <v>15070</v>
      </c>
      <c r="X81">
        <v>15070</v>
      </c>
      <c r="Y81">
        <v>0</v>
      </c>
      <c r="Z81">
        <v>15070</v>
      </c>
      <c r="AA81">
        <v>15070</v>
      </c>
      <c r="AB81" t="s">
        <v>72</v>
      </c>
      <c r="AC81" s="1">
        <v>43562</v>
      </c>
      <c r="AD81">
        <v>25000</v>
      </c>
      <c r="AE81">
        <v>2971</v>
      </c>
      <c r="AF81">
        <v>699</v>
      </c>
      <c r="AG81" t="s">
        <v>103</v>
      </c>
      <c r="AH81" t="s">
        <v>76</v>
      </c>
      <c r="AR81">
        <v>0</v>
      </c>
      <c r="AW81" t="s">
        <v>104</v>
      </c>
      <c r="AX81" t="s">
        <v>494</v>
      </c>
      <c r="AY81" t="s">
        <v>106</v>
      </c>
      <c r="AZ81" t="s">
        <v>70</v>
      </c>
    </row>
    <row r="82" spans="1:52" x14ac:dyDescent="0.3">
      <c r="A82">
        <v>1454808</v>
      </c>
      <c r="B82" t="s">
        <v>495</v>
      </c>
      <c r="C82" t="str">
        <f t="shared" si="8"/>
        <v>7492</v>
      </c>
      <c r="D82" t="s">
        <v>53</v>
      </c>
      <c r="E82" t="str">
        <f>"0100"</f>
        <v>0100</v>
      </c>
      <c r="F82" t="s">
        <v>54</v>
      </c>
      <c r="G82" t="str">
        <f>"05"</f>
        <v>05</v>
      </c>
      <c r="H82" t="s">
        <v>55</v>
      </c>
      <c r="I82" t="s">
        <v>56</v>
      </c>
      <c r="J82" t="s">
        <v>57</v>
      </c>
      <c r="K82">
        <v>1</v>
      </c>
      <c r="L82">
        <v>43750</v>
      </c>
      <c r="M82">
        <v>1</v>
      </c>
      <c r="N82" t="str">
        <f t="shared" si="10"/>
        <v>000X</v>
      </c>
      <c r="O82">
        <v>4675</v>
      </c>
      <c r="P82" t="s">
        <v>58</v>
      </c>
      <c r="Q82" t="s">
        <v>59</v>
      </c>
      <c r="R82" t="s">
        <v>60</v>
      </c>
      <c r="T82" t="s">
        <v>61</v>
      </c>
      <c r="V82" t="s">
        <v>496</v>
      </c>
      <c r="W82">
        <v>289330</v>
      </c>
      <c r="X82">
        <v>15070</v>
      </c>
      <c r="Y82">
        <v>274260</v>
      </c>
      <c r="Z82">
        <v>289330</v>
      </c>
      <c r="AA82">
        <v>264330</v>
      </c>
      <c r="AB82" t="s">
        <v>63</v>
      </c>
      <c r="AC82" s="1">
        <v>42353</v>
      </c>
      <c r="AD82">
        <v>22000</v>
      </c>
      <c r="AE82">
        <v>2730</v>
      </c>
      <c r="AF82">
        <v>346</v>
      </c>
      <c r="AG82" t="s">
        <v>103</v>
      </c>
      <c r="AH82" t="s">
        <v>76</v>
      </c>
      <c r="AI82">
        <v>1</v>
      </c>
      <c r="AJ82">
        <v>2018</v>
      </c>
      <c r="AK82">
        <v>3</v>
      </c>
      <c r="AL82">
        <v>2</v>
      </c>
      <c r="AN82">
        <v>2679</v>
      </c>
      <c r="AO82">
        <v>32</v>
      </c>
      <c r="AP82" t="s">
        <v>72</v>
      </c>
      <c r="AQ82" t="s">
        <v>66</v>
      </c>
      <c r="AR82">
        <v>3988</v>
      </c>
      <c r="AW82" t="s">
        <v>497</v>
      </c>
      <c r="AX82" t="s">
        <v>498</v>
      </c>
      <c r="AY82" t="s">
        <v>499</v>
      </c>
      <c r="AZ82" t="s">
        <v>70</v>
      </c>
    </row>
    <row r="83" spans="1:52" x14ac:dyDescent="0.3">
      <c r="A83">
        <v>1454867</v>
      </c>
      <c r="B83" t="s">
        <v>500</v>
      </c>
      <c r="C83" t="str">
        <f t="shared" si="8"/>
        <v>7492</v>
      </c>
      <c r="D83" t="s">
        <v>53</v>
      </c>
      <c r="E83" t="str">
        <f>"0000"</f>
        <v>0000</v>
      </c>
      <c r="F83" t="s">
        <v>108</v>
      </c>
      <c r="G83" t="str">
        <f>"06"</f>
        <v>06</v>
      </c>
      <c r="H83" t="s">
        <v>55</v>
      </c>
      <c r="I83" t="s">
        <v>56</v>
      </c>
      <c r="J83" t="s">
        <v>57</v>
      </c>
      <c r="K83">
        <v>0</v>
      </c>
      <c r="L83">
        <v>48733</v>
      </c>
      <c r="M83">
        <v>1.1200000000000001</v>
      </c>
      <c r="N83" t="str">
        <f t="shared" si="10"/>
        <v>000X</v>
      </c>
      <c r="O83">
        <v>5070</v>
      </c>
      <c r="P83" t="s">
        <v>58</v>
      </c>
      <c r="Q83" t="s">
        <v>297</v>
      </c>
      <c r="R83" t="s">
        <v>140</v>
      </c>
      <c r="T83" t="s">
        <v>61</v>
      </c>
      <c r="V83" t="s">
        <v>501</v>
      </c>
      <c r="W83">
        <v>16780</v>
      </c>
      <c r="X83">
        <v>16780</v>
      </c>
      <c r="Y83">
        <v>0</v>
      </c>
      <c r="Z83">
        <v>16780</v>
      </c>
      <c r="AA83">
        <v>16780</v>
      </c>
      <c r="AB83" t="s">
        <v>72</v>
      </c>
      <c r="AC83" s="1">
        <v>32660</v>
      </c>
      <c r="AD83">
        <v>13000</v>
      </c>
      <c r="AE83">
        <v>823</v>
      </c>
      <c r="AF83">
        <v>108</v>
      </c>
      <c r="AG83" t="s">
        <v>103</v>
      </c>
      <c r="AH83" t="s">
        <v>76</v>
      </c>
      <c r="AR83">
        <v>0</v>
      </c>
      <c r="AW83" t="s">
        <v>502</v>
      </c>
      <c r="AY83" t="s">
        <v>503</v>
      </c>
      <c r="AZ83" t="s">
        <v>504</v>
      </c>
    </row>
    <row r="84" spans="1:52" x14ac:dyDescent="0.3">
      <c r="A84">
        <v>1454891</v>
      </c>
      <c r="B84" t="s">
        <v>505</v>
      </c>
      <c r="C84" t="str">
        <f t="shared" si="8"/>
        <v>7492</v>
      </c>
      <c r="D84" t="s">
        <v>53</v>
      </c>
      <c r="E84" t="str">
        <f>"0000"</f>
        <v>0000</v>
      </c>
      <c r="F84" t="s">
        <v>108</v>
      </c>
      <c r="G84" t="str">
        <f>"06"</f>
        <v>06</v>
      </c>
      <c r="H84" t="s">
        <v>55</v>
      </c>
      <c r="I84" t="s">
        <v>56</v>
      </c>
      <c r="J84" t="s">
        <v>57</v>
      </c>
      <c r="K84">
        <v>0</v>
      </c>
      <c r="L84">
        <v>44181</v>
      </c>
      <c r="M84">
        <v>1.01</v>
      </c>
      <c r="N84" t="str">
        <f t="shared" si="10"/>
        <v>000X</v>
      </c>
      <c r="O84">
        <v>5158</v>
      </c>
      <c r="P84" t="s">
        <v>58</v>
      </c>
      <c r="Q84" t="s">
        <v>297</v>
      </c>
      <c r="R84" t="s">
        <v>140</v>
      </c>
      <c r="T84" t="s">
        <v>61</v>
      </c>
      <c r="V84" t="s">
        <v>506</v>
      </c>
      <c r="W84">
        <v>15210</v>
      </c>
      <c r="X84">
        <v>15210</v>
      </c>
      <c r="Y84">
        <v>0</v>
      </c>
      <c r="Z84">
        <v>15210</v>
      </c>
      <c r="AA84">
        <v>15210</v>
      </c>
      <c r="AB84" t="s">
        <v>72</v>
      </c>
      <c r="AR84">
        <v>0</v>
      </c>
      <c r="AW84" t="s">
        <v>377</v>
      </c>
      <c r="AX84" t="s">
        <v>378</v>
      </c>
      <c r="AY84" t="s">
        <v>379</v>
      </c>
      <c r="AZ84" t="s">
        <v>507</v>
      </c>
    </row>
    <row r="85" spans="1:52" x14ac:dyDescent="0.3">
      <c r="A85">
        <v>1455138</v>
      </c>
      <c r="B85" t="s">
        <v>508</v>
      </c>
      <c r="C85" t="str">
        <f t="shared" si="8"/>
        <v>7492</v>
      </c>
      <c r="D85" t="s">
        <v>53</v>
      </c>
      <c r="E85" t="str">
        <f>"0000"</f>
        <v>0000</v>
      </c>
      <c r="F85" t="s">
        <v>108</v>
      </c>
      <c r="G85" t="str">
        <f>"06"</f>
        <v>06</v>
      </c>
      <c r="H85" t="s">
        <v>55</v>
      </c>
      <c r="I85" t="s">
        <v>56</v>
      </c>
      <c r="J85" t="s">
        <v>57</v>
      </c>
      <c r="K85">
        <v>0</v>
      </c>
      <c r="L85">
        <v>43750</v>
      </c>
      <c r="M85">
        <v>1</v>
      </c>
      <c r="N85" t="str">
        <f t="shared" si="10"/>
        <v>000X</v>
      </c>
      <c r="O85">
        <v>5751</v>
      </c>
      <c r="P85" t="s">
        <v>58</v>
      </c>
      <c r="Q85" t="s">
        <v>117</v>
      </c>
      <c r="R85" t="s">
        <v>118</v>
      </c>
      <c r="T85" t="s">
        <v>61</v>
      </c>
      <c r="V85" t="s">
        <v>509</v>
      </c>
      <c r="W85">
        <v>15070</v>
      </c>
      <c r="X85">
        <v>15070</v>
      </c>
      <c r="Y85">
        <v>0</v>
      </c>
      <c r="Z85">
        <v>15070</v>
      </c>
      <c r="AA85">
        <v>15070</v>
      </c>
      <c r="AB85" t="s">
        <v>72</v>
      </c>
      <c r="AC85" s="1">
        <v>37926</v>
      </c>
      <c r="AD85">
        <v>8300</v>
      </c>
      <c r="AE85">
        <v>1665</v>
      </c>
      <c r="AF85">
        <v>113</v>
      </c>
      <c r="AG85" t="s">
        <v>103</v>
      </c>
      <c r="AH85" t="s">
        <v>221</v>
      </c>
      <c r="AR85">
        <v>0</v>
      </c>
      <c r="AW85" t="s">
        <v>510</v>
      </c>
      <c r="AX85" t="s">
        <v>511</v>
      </c>
      <c r="AY85" t="s">
        <v>512</v>
      </c>
      <c r="AZ85" t="s">
        <v>317</v>
      </c>
    </row>
    <row r="86" spans="1:52" x14ac:dyDescent="0.3">
      <c r="A86">
        <v>1455260</v>
      </c>
      <c r="B86" t="s">
        <v>513</v>
      </c>
      <c r="C86" t="str">
        <f t="shared" si="8"/>
        <v>7492</v>
      </c>
      <c r="D86" t="s">
        <v>53</v>
      </c>
      <c r="E86" t="str">
        <f t="shared" ref="E86:E93" si="11">"0100"</f>
        <v>0100</v>
      </c>
      <c r="F86" t="s">
        <v>54</v>
      </c>
      <c r="G86" t="str">
        <f>"06"</f>
        <v>06</v>
      </c>
      <c r="H86" t="s">
        <v>55</v>
      </c>
      <c r="I86" t="s">
        <v>56</v>
      </c>
      <c r="J86" t="s">
        <v>57</v>
      </c>
      <c r="K86">
        <v>1</v>
      </c>
      <c r="L86">
        <v>56738</v>
      </c>
      <c r="M86">
        <v>1.3</v>
      </c>
      <c r="N86" t="str">
        <f t="shared" si="10"/>
        <v>000X</v>
      </c>
      <c r="O86">
        <v>5101</v>
      </c>
      <c r="P86" t="s">
        <v>58</v>
      </c>
      <c r="Q86" t="s">
        <v>265</v>
      </c>
      <c r="R86" t="s">
        <v>266</v>
      </c>
      <c r="T86" t="s">
        <v>61</v>
      </c>
      <c r="V86" t="s">
        <v>514</v>
      </c>
      <c r="W86">
        <v>147810</v>
      </c>
      <c r="X86">
        <v>19540</v>
      </c>
      <c r="Y86">
        <v>128270</v>
      </c>
      <c r="Z86">
        <v>95648</v>
      </c>
      <c r="AA86">
        <v>70648</v>
      </c>
      <c r="AB86" t="s">
        <v>63</v>
      </c>
      <c r="AC86" s="1">
        <v>41883</v>
      </c>
      <c r="AD86">
        <v>14000</v>
      </c>
      <c r="AE86">
        <v>2644</v>
      </c>
      <c r="AF86">
        <v>918</v>
      </c>
      <c r="AG86" t="s">
        <v>64</v>
      </c>
      <c r="AH86" t="s">
        <v>515</v>
      </c>
      <c r="AI86">
        <v>1</v>
      </c>
      <c r="AJ86">
        <v>1972</v>
      </c>
      <c r="AK86">
        <v>3</v>
      </c>
      <c r="AL86">
        <v>2</v>
      </c>
      <c r="AN86">
        <v>1624</v>
      </c>
      <c r="AO86">
        <v>32</v>
      </c>
      <c r="AP86" t="s">
        <v>72</v>
      </c>
      <c r="AQ86" t="s">
        <v>66</v>
      </c>
      <c r="AR86">
        <v>2331</v>
      </c>
      <c r="AW86" t="s">
        <v>516</v>
      </c>
      <c r="AX86" t="s">
        <v>517</v>
      </c>
      <c r="AY86" t="s">
        <v>518</v>
      </c>
      <c r="AZ86" t="s">
        <v>70</v>
      </c>
    </row>
    <row r="87" spans="1:52" x14ac:dyDescent="0.3">
      <c r="A87">
        <v>1455375</v>
      </c>
      <c r="B87" t="s">
        <v>519</v>
      </c>
      <c r="C87" t="str">
        <f t="shared" si="8"/>
        <v>7492</v>
      </c>
      <c r="D87" t="s">
        <v>53</v>
      </c>
      <c r="E87" t="str">
        <f t="shared" si="11"/>
        <v>0100</v>
      </c>
      <c r="F87" t="s">
        <v>54</v>
      </c>
      <c r="G87" t="str">
        <f>"06"</f>
        <v>06</v>
      </c>
      <c r="H87" t="s">
        <v>55</v>
      </c>
      <c r="I87" t="s">
        <v>56</v>
      </c>
      <c r="J87" t="s">
        <v>57</v>
      </c>
      <c r="K87">
        <v>1</v>
      </c>
      <c r="L87">
        <v>43750</v>
      </c>
      <c r="M87">
        <v>1</v>
      </c>
      <c r="N87" t="str">
        <f t="shared" si="10"/>
        <v>000X</v>
      </c>
      <c r="O87">
        <v>5279</v>
      </c>
      <c r="P87" t="s">
        <v>58</v>
      </c>
      <c r="Q87" t="s">
        <v>265</v>
      </c>
      <c r="R87" t="s">
        <v>266</v>
      </c>
      <c r="T87" t="s">
        <v>61</v>
      </c>
      <c r="V87" t="s">
        <v>520</v>
      </c>
      <c r="W87">
        <v>213920</v>
      </c>
      <c r="X87">
        <v>15070</v>
      </c>
      <c r="Y87">
        <v>198850</v>
      </c>
      <c r="Z87">
        <v>213920</v>
      </c>
      <c r="AA87">
        <v>188920</v>
      </c>
      <c r="AB87" t="s">
        <v>63</v>
      </c>
      <c r="AC87" s="1">
        <v>43584</v>
      </c>
      <c r="AD87">
        <v>245000</v>
      </c>
      <c r="AE87">
        <v>2974</v>
      </c>
      <c r="AF87">
        <v>484</v>
      </c>
      <c r="AG87" t="s">
        <v>64</v>
      </c>
      <c r="AH87" t="s">
        <v>76</v>
      </c>
      <c r="AI87">
        <v>1</v>
      </c>
      <c r="AJ87">
        <v>1988</v>
      </c>
      <c r="AK87">
        <v>4</v>
      </c>
      <c r="AL87">
        <v>3</v>
      </c>
      <c r="AM87">
        <v>1</v>
      </c>
      <c r="AN87">
        <v>2100</v>
      </c>
      <c r="AO87">
        <v>32</v>
      </c>
      <c r="AP87" t="s">
        <v>63</v>
      </c>
      <c r="AQ87" t="s">
        <v>66</v>
      </c>
      <c r="AR87">
        <v>4323</v>
      </c>
      <c r="AW87" t="s">
        <v>521</v>
      </c>
      <c r="AX87" t="s">
        <v>522</v>
      </c>
      <c r="AY87" t="s">
        <v>523</v>
      </c>
      <c r="AZ87" t="s">
        <v>70</v>
      </c>
    </row>
    <row r="88" spans="1:52" x14ac:dyDescent="0.3">
      <c r="A88">
        <v>1454352</v>
      </c>
      <c r="B88" t="s">
        <v>524</v>
      </c>
      <c r="C88" t="str">
        <f t="shared" si="8"/>
        <v>7492</v>
      </c>
      <c r="D88" t="s">
        <v>53</v>
      </c>
      <c r="E88" t="str">
        <f t="shared" si="11"/>
        <v>0100</v>
      </c>
      <c r="F88" t="s">
        <v>54</v>
      </c>
      <c r="G88" t="str">
        <f>"05"</f>
        <v>05</v>
      </c>
      <c r="H88" t="s">
        <v>55</v>
      </c>
      <c r="I88" t="s">
        <v>56</v>
      </c>
      <c r="J88" t="s">
        <v>57</v>
      </c>
      <c r="K88">
        <v>1</v>
      </c>
      <c r="L88">
        <v>57712</v>
      </c>
      <c r="M88">
        <v>1.32</v>
      </c>
      <c r="N88" t="str">
        <f t="shared" si="10"/>
        <v>000X</v>
      </c>
      <c r="O88">
        <v>4419</v>
      </c>
      <c r="P88" t="s">
        <v>58</v>
      </c>
      <c r="Q88" t="s">
        <v>59</v>
      </c>
      <c r="R88" t="s">
        <v>60</v>
      </c>
      <c r="T88" t="s">
        <v>61</v>
      </c>
      <c r="V88" t="s">
        <v>525</v>
      </c>
      <c r="W88">
        <v>177110</v>
      </c>
      <c r="X88">
        <v>19870</v>
      </c>
      <c r="Y88">
        <v>157240</v>
      </c>
      <c r="Z88">
        <v>177110</v>
      </c>
      <c r="AA88">
        <v>152110</v>
      </c>
      <c r="AB88" t="s">
        <v>63</v>
      </c>
      <c r="AC88" s="1">
        <v>43789</v>
      </c>
      <c r="AD88">
        <v>235000</v>
      </c>
      <c r="AE88">
        <v>3021</v>
      </c>
      <c r="AF88">
        <v>754</v>
      </c>
      <c r="AG88" t="s">
        <v>64</v>
      </c>
      <c r="AH88" t="s">
        <v>76</v>
      </c>
      <c r="AI88">
        <v>1</v>
      </c>
      <c r="AJ88">
        <v>2004</v>
      </c>
      <c r="AK88">
        <v>3</v>
      </c>
      <c r="AL88">
        <v>2</v>
      </c>
      <c r="AN88">
        <v>1604</v>
      </c>
      <c r="AO88">
        <v>32</v>
      </c>
      <c r="AP88" t="s">
        <v>63</v>
      </c>
      <c r="AQ88" t="s">
        <v>66</v>
      </c>
      <c r="AR88">
        <v>2060</v>
      </c>
      <c r="AW88" t="s">
        <v>526</v>
      </c>
      <c r="AX88" t="s">
        <v>527</v>
      </c>
      <c r="AY88" t="s">
        <v>528</v>
      </c>
      <c r="AZ88" t="s">
        <v>70</v>
      </c>
    </row>
    <row r="89" spans="1:52" x14ac:dyDescent="0.3">
      <c r="A89">
        <v>1454417</v>
      </c>
      <c r="B89" t="s">
        <v>529</v>
      </c>
      <c r="C89" t="str">
        <f t="shared" si="8"/>
        <v>7492</v>
      </c>
      <c r="D89" t="s">
        <v>53</v>
      </c>
      <c r="E89" t="str">
        <f t="shared" si="11"/>
        <v>0100</v>
      </c>
      <c r="F89" t="s">
        <v>54</v>
      </c>
      <c r="G89" t="str">
        <f>"05"</f>
        <v>05</v>
      </c>
      <c r="H89" t="s">
        <v>55</v>
      </c>
      <c r="I89" t="s">
        <v>56</v>
      </c>
      <c r="J89" t="s">
        <v>57</v>
      </c>
      <c r="K89">
        <v>1</v>
      </c>
      <c r="L89">
        <v>43747</v>
      </c>
      <c r="M89">
        <v>1</v>
      </c>
      <c r="N89" t="str">
        <f t="shared" si="10"/>
        <v>000X</v>
      </c>
      <c r="O89">
        <v>4398</v>
      </c>
      <c r="P89" t="s">
        <v>58</v>
      </c>
      <c r="Q89" t="s">
        <v>81</v>
      </c>
      <c r="R89" t="s">
        <v>82</v>
      </c>
      <c r="T89" t="s">
        <v>61</v>
      </c>
      <c r="V89" t="s">
        <v>530</v>
      </c>
      <c r="W89">
        <v>184720</v>
      </c>
      <c r="X89">
        <v>15070</v>
      </c>
      <c r="Y89">
        <v>169650</v>
      </c>
      <c r="Z89">
        <v>172199</v>
      </c>
      <c r="AA89">
        <v>0</v>
      </c>
      <c r="AB89" t="s">
        <v>63</v>
      </c>
      <c r="AC89" s="1">
        <v>43007</v>
      </c>
      <c r="AD89">
        <v>218000</v>
      </c>
      <c r="AE89">
        <v>2856</v>
      </c>
      <c r="AF89">
        <v>2065</v>
      </c>
      <c r="AG89" t="s">
        <v>64</v>
      </c>
      <c r="AH89" t="s">
        <v>76</v>
      </c>
      <c r="AI89">
        <v>1</v>
      </c>
      <c r="AJ89">
        <v>1994</v>
      </c>
      <c r="AK89">
        <v>3</v>
      </c>
      <c r="AL89">
        <v>2</v>
      </c>
      <c r="AM89">
        <v>1</v>
      </c>
      <c r="AN89">
        <v>1709</v>
      </c>
      <c r="AO89">
        <v>32</v>
      </c>
      <c r="AP89" t="s">
        <v>63</v>
      </c>
      <c r="AQ89" t="s">
        <v>66</v>
      </c>
      <c r="AR89">
        <v>2337</v>
      </c>
      <c r="AW89" t="s">
        <v>531</v>
      </c>
      <c r="AY89" t="s">
        <v>532</v>
      </c>
      <c r="AZ89" t="s">
        <v>70</v>
      </c>
    </row>
    <row r="90" spans="1:52" x14ac:dyDescent="0.3">
      <c r="A90">
        <v>1454441</v>
      </c>
      <c r="B90" t="s">
        <v>533</v>
      </c>
      <c r="C90" t="str">
        <f t="shared" si="8"/>
        <v>7492</v>
      </c>
      <c r="D90" t="s">
        <v>53</v>
      </c>
      <c r="E90" t="str">
        <f t="shared" si="11"/>
        <v>0100</v>
      </c>
      <c r="F90" t="s">
        <v>54</v>
      </c>
      <c r="G90" t="str">
        <f>"06"</f>
        <v>06</v>
      </c>
      <c r="H90" t="s">
        <v>55</v>
      </c>
      <c r="I90" t="s">
        <v>56</v>
      </c>
      <c r="J90" t="s">
        <v>57</v>
      </c>
      <c r="K90">
        <v>1</v>
      </c>
      <c r="L90">
        <v>46200</v>
      </c>
      <c r="M90">
        <v>1.06</v>
      </c>
      <c r="N90" t="str">
        <f t="shared" si="10"/>
        <v>000X</v>
      </c>
      <c r="O90">
        <v>5086</v>
      </c>
      <c r="P90" t="s">
        <v>58</v>
      </c>
      <c r="Q90" t="s">
        <v>59</v>
      </c>
      <c r="R90" t="s">
        <v>60</v>
      </c>
      <c r="T90" t="s">
        <v>61</v>
      </c>
      <c r="V90" t="s">
        <v>534</v>
      </c>
      <c r="W90">
        <v>225580</v>
      </c>
      <c r="X90">
        <v>15910</v>
      </c>
      <c r="Y90">
        <v>209670</v>
      </c>
      <c r="Z90">
        <v>225580</v>
      </c>
      <c r="AA90">
        <v>225580</v>
      </c>
      <c r="AB90" t="s">
        <v>72</v>
      </c>
      <c r="AC90" s="1">
        <v>41061</v>
      </c>
      <c r="AD90">
        <v>136000</v>
      </c>
      <c r="AE90">
        <v>2490</v>
      </c>
      <c r="AF90">
        <v>468</v>
      </c>
      <c r="AG90" t="s">
        <v>64</v>
      </c>
      <c r="AH90" t="s">
        <v>65</v>
      </c>
      <c r="AI90">
        <v>1</v>
      </c>
      <c r="AJ90">
        <v>2000</v>
      </c>
      <c r="AK90">
        <v>3</v>
      </c>
      <c r="AL90">
        <v>2</v>
      </c>
      <c r="AN90">
        <v>1958</v>
      </c>
      <c r="AO90">
        <v>32</v>
      </c>
      <c r="AP90" t="s">
        <v>63</v>
      </c>
      <c r="AQ90" t="s">
        <v>66</v>
      </c>
      <c r="AR90">
        <v>2889</v>
      </c>
      <c r="AW90" t="s">
        <v>535</v>
      </c>
      <c r="AX90" t="s">
        <v>536</v>
      </c>
      <c r="AY90" t="s">
        <v>537</v>
      </c>
      <c r="AZ90" t="s">
        <v>70</v>
      </c>
    </row>
    <row r="91" spans="1:52" x14ac:dyDescent="0.3">
      <c r="A91">
        <v>1454522</v>
      </c>
      <c r="B91" t="s">
        <v>538</v>
      </c>
      <c r="C91" t="str">
        <f t="shared" si="8"/>
        <v>7492</v>
      </c>
      <c r="D91" t="s">
        <v>53</v>
      </c>
      <c r="E91" t="str">
        <f t="shared" si="11"/>
        <v>0100</v>
      </c>
      <c r="F91" t="s">
        <v>54</v>
      </c>
      <c r="G91" t="str">
        <f t="shared" ref="G91:G96" si="12">"05"</f>
        <v>05</v>
      </c>
      <c r="H91" t="s">
        <v>55</v>
      </c>
      <c r="I91" t="s">
        <v>56</v>
      </c>
      <c r="J91" t="s">
        <v>57</v>
      </c>
      <c r="K91">
        <v>1</v>
      </c>
      <c r="L91">
        <v>45042</v>
      </c>
      <c r="M91">
        <v>1.03</v>
      </c>
      <c r="N91" t="str">
        <f t="shared" si="10"/>
        <v>000X</v>
      </c>
      <c r="O91">
        <v>4654</v>
      </c>
      <c r="P91" t="s">
        <v>58</v>
      </c>
      <c r="Q91" t="s">
        <v>139</v>
      </c>
      <c r="R91" t="s">
        <v>140</v>
      </c>
      <c r="T91" t="s">
        <v>61</v>
      </c>
      <c r="V91" t="s">
        <v>539</v>
      </c>
      <c r="W91">
        <v>253350</v>
      </c>
      <c r="X91">
        <v>15510</v>
      </c>
      <c r="Y91">
        <v>237840</v>
      </c>
      <c r="Z91">
        <v>193845</v>
      </c>
      <c r="AA91">
        <v>163845</v>
      </c>
      <c r="AB91" t="s">
        <v>63</v>
      </c>
      <c r="AC91" s="1">
        <v>43924</v>
      </c>
      <c r="AD91">
        <v>327500</v>
      </c>
      <c r="AE91">
        <v>3054</v>
      </c>
      <c r="AF91">
        <v>567</v>
      </c>
      <c r="AG91" t="s">
        <v>64</v>
      </c>
      <c r="AH91" t="s">
        <v>76</v>
      </c>
      <c r="AI91">
        <v>1</v>
      </c>
      <c r="AJ91">
        <v>2001</v>
      </c>
      <c r="AK91">
        <v>3</v>
      </c>
      <c r="AL91">
        <v>2</v>
      </c>
      <c r="AM91">
        <v>1</v>
      </c>
      <c r="AN91">
        <v>2484</v>
      </c>
      <c r="AO91">
        <v>32</v>
      </c>
      <c r="AP91" t="s">
        <v>63</v>
      </c>
      <c r="AQ91" t="s">
        <v>66</v>
      </c>
      <c r="AR91">
        <v>3590</v>
      </c>
      <c r="AW91" t="s">
        <v>540</v>
      </c>
      <c r="AY91" t="s">
        <v>541</v>
      </c>
      <c r="AZ91" t="s">
        <v>70</v>
      </c>
    </row>
    <row r="92" spans="1:52" x14ac:dyDescent="0.3">
      <c r="A92">
        <v>1454531</v>
      </c>
      <c r="B92" t="s">
        <v>542</v>
      </c>
      <c r="C92" t="str">
        <f t="shared" si="8"/>
        <v>7492</v>
      </c>
      <c r="D92" t="s">
        <v>53</v>
      </c>
      <c r="E92" t="str">
        <f t="shared" si="11"/>
        <v>0100</v>
      </c>
      <c r="F92" t="s">
        <v>54</v>
      </c>
      <c r="G92" t="str">
        <f t="shared" si="12"/>
        <v>05</v>
      </c>
      <c r="H92" t="s">
        <v>55</v>
      </c>
      <c r="I92" t="s">
        <v>56</v>
      </c>
      <c r="J92" t="s">
        <v>57</v>
      </c>
      <c r="K92">
        <v>1</v>
      </c>
      <c r="L92">
        <v>83882</v>
      </c>
      <c r="M92">
        <v>1.93</v>
      </c>
      <c r="N92" t="str">
        <f t="shared" si="10"/>
        <v>000X</v>
      </c>
      <c r="O92">
        <v>4632</v>
      </c>
      <c r="P92" t="s">
        <v>58</v>
      </c>
      <c r="Q92" t="s">
        <v>139</v>
      </c>
      <c r="R92" t="s">
        <v>140</v>
      </c>
      <c r="T92" t="s">
        <v>61</v>
      </c>
      <c r="V92" t="s">
        <v>543</v>
      </c>
      <c r="W92">
        <v>222830</v>
      </c>
      <c r="X92">
        <v>28890</v>
      </c>
      <c r="Y92">
        <v>193940</v>
      </c>
      <c r="Z92">
        <v>167196</v>
      </c>
      <c r="AA92">
        <v>142196</v>
      </c>
      <c r="AB92" t="s">
        <v>63</v>
      </c>
      <c r="AC92" s="1">
        <v>36586</v>
      </c>
      <c r="AD92">
        <v>145000</v>
      </c>
      <c r="AE92">
        <v>1357</v>
      </c>
      <c r="AF92">
        <v>442</v>
      </c>
      <c r="AG92" t="s">
        <v>64</v>
      </c>
      <c r="AH92" t="s">
        <v>76</v>
      </c>
      <c r="AI92">
        <v>1</v>
      </c>
      <c r="AJ92">
        <v>1999</v>
      </c>
      <c r="AK92">
        <v>3</v>
      </c>
      <c r="AL92">
        <v>2</v>
      </c>
      <c r="AN92">
        <v>2028</v>
      </c>
      <c r="AO92">
        <v>32</v>
      </c>
      <c r="AP92" t="s">
        <v>63</v>
      </c>
      <c r="AQ92" t="s">
        <v>66</v>
      </c>
      <c r="AR92">
        <v>2873</v>
      </c>
      <c r="AW92" t="s">
        <v>544</v>
      </c>
      <c r="AX92" t="s">
        <v>545</v>
      </c>
      <c r="AY92" t="s">
        <v>546</v>
      </c>
      <c r="AZ92" t="s">
        <v>70</v>
      </c>
    </row>
    <row r="93" spans="1:52" x14ac:dyDescent="0.3">
      <c r="A93">
        <v>1454549</v>
      </c>
      <c r="B93" t="s">
        <v>547</v>
      </c>
      <c r="C93" t="str">
        <f t="shared" si="8"/>
        <v>7492</v>
      </c>
      <c r="D93" t="s">
        <v>53</v>
      </c>
      <c r="E93" t="str">
        <f t="shared" si="11"/>
        <v>0100</v>
      </c>
      <c r="F93" t="s">
        <v>54</v>
      </c>
      <c r="G93" t="str">
        <f t="shared" si="12"/>
        <v>05</v>
      </c>
      <c r="H93" t="s">
        <v>55</v>
      </c>
      <c r="I93" t="s">
        <v>56</v>
      </c>
      <c r="J93" t="s">
        <v>57</v>
      </c>
      <c r="K93">
        <v>1</v>
      </c>
      <c r="L93">
        <v>43751</v>
      </c>
      <c r="M93">
        <v>1</v>
      </c>
      <c r="N93" t="str">
        <f t="shared" si="10"/>
        <v>000X</v>
      </c>
      <c r="O93">
        <v>4608</v>
      </c>
      <c r="P93" t="s">
        <v>58</v>
      </c>
      <c r="Q93" t="s">
        <v>139</v>
      </c>
      <c r="R93" t="s">
        <v>140</v>
      </c>
      <c r="T93" t="s">
        <v>61</v>
      </c>
      <c r="V93" t="s">
        <v>548</v>
      </c>
      <c r="W93">
        <v>198910</v>
      </c>
      <c r="X93">
        <v>15070</v>
      </c>
      <c r="Y93">
        <v>183840</v>
      </c>
      <c r="Z93">
        <v>157573</v>
      </c>
      <c r="AA93">
        <v>132573</v>
      </c>
      <c r="AB93" t="s">
        <v>63</v>
      </c>
      <c r="AC93" s="1">
        <v>36404</v>
      </c>
      <c r="AD93">
        <v>11000</v>
      </c>
      <c r="AE93">
        <v>1324</v>
      </c>
      <c r="AF93">
        <v>1207</v>
      </c>
      <c r="AG93" t="s">
        <v>103</v>
      </c>
      <c r="AH93" t="s">
        <v>76</v>
      </c>
      <c r="AI93">
        <v>1</v>
      </c>
      <c r="AJ93">
        <v>2000</v>
      </c>
      <c r="AK93">
        <v>3</v>
      </c>
      <c r="AL93">
        <v>2</v>
      </c>
      <c r="AM93">
        <v>1</v>
      </c>
      <c r="AN93">
        <v>1838</v>
      </c>
      <c r="AO93">
        <v>32</v>
      </c>
      <c r="AP93" t="s">
        <v>63</v>
      </c>
      <c r="AQ93" t="s">
        <v>66</v>
      </c>
      <c r="AR93">
        <v>2641</v>
      </c>
      <c r="AW93" t="s">
        <v>549</v>
      </c>
      <c r="AX93" t="s">
        <v>550</v>
      </c>
      <c r="AY93" t="s">
        <v>551</v>
      </c>
      <c r="AZ93" t="s">
        <v>70</v>
      </c>
    </row>
    <row r="94" spans="1:52" x14ac:dyDescent="0.3">
      <c r="A94">
        <v>1454620</v>
      </c>
      <c r="B94" t="s">
        <v>552</v>
      </c>
      <c r="C94" t="str">
        <f t="shared" si="8"/>
        <v>7492</v>
      </c>
      <c r="D94" t="s">
        <v>53</v>
      </c>
      <c r="E94" t="str">
        <f>"0000"</f>
        <v>0000</v>
      </c>
      <c r="F94" t="s">
        <v>108</v>
      </c>
      <c r="G94" t="str">
        <f t="shared" si="12"/>
        <v>05</v>
      </c>
      <c r="H94" t="s">
        <v>55</v>
      </c>
      <c r="I94" t="s">
        <v>56</v>
      </c>
      <c r="J94" t="s">
        <v>57</v>
      </c>
      <c r="K94">
        <v>0</v>
      </c>
      <c r="L94">
        <v>49836</v>
      </c>
      <c r="M94">
        <v>1.1399999999999999</v>
      </c>
      <c r="N94" t="str">
        <f t="shared" si="10"/>
        <v>000X</v>
      </c>
      <c r="O94">
        <v>5558</v>
      </c>
      <c r="P94" t="s">
        <v>72</v>
      </c>
      <c r="Q94" t="s">
        <v>87</v>
      </c>
      <c r="R94" t="s">
        <v>88</v>
      </c>
      <c r="T94" t="s">
        <v>61</v>
      </c>
      <c r="V94" t="s">
        <v>553</v>
      </c>
      <c r="W94">
        <v>17160</v>
      </c>
      <c r="X94">
        <v>17160</v>
      </c>
      <c r="Y94">
        <v>0</v>
      </c>
      <c r="Z94">
        <v>17160</v>
      </c>
      <c r="AA94">
        <v>17160</v>
      </c>
      <c r="AB94" t="s">
        <v>72</v>
      </c>
      <c r="AC94" s="1">
        <v>42209</v>
      </c>
      <c r="AD94">
        <v>21429</v>
      </c>
      <c r="AE94">
        <v>2702</v>
      </c>
      <c r="AF94">
        <v>2468</v>
      </c>
      <c r="AG94" t="s">
        <v>103</v>
      </c>
      <c r="AH94" t="s">
        <v>391</v>
      </c>
      <c r="AR94">
        <v>0</v>
      </c>
      <c r="AW94" t="s">
        <v>554</v>
      </c>
      <c r="AY94" t="s">
        <v>555</v>
      </c>
      <c r="AZ94" t="s">
        <v>70</v>
      </c>
    </row>
    <row r="95" spans="1:52" x14ac:dyDescent="0.3">
      <c r="A95">
        <v>1454671</v>
      </c>
      <c r="B95" t="s">
        <v>556</v>
      </c>
      <c r="C95" t="str">
        <f t="shared" si="8"/>
        <v>7492</v>
      </c>
      <c r="D95" t="s">
        <v>53</v>
      </c>
      <c r="E95" t="str">
        <f>"0100"</f>
        <v>0100</v>
      </c>
      <c r="F95" t="s">
        <v>54</v>
      </c>
      <c r="G95" t="str">
        <f t="shared" si="12"/>
        <v>05</v>
      </c>
      <c r="H95" t="s">
        <v>55</v>
      </c>
      <c r="I95" t="s">
        <v>56</v>
      </c>
      <c r="J95" t="s">
        <v>57</v>
      </c>
      <c r="K95">
        <v>1</v>
      </c>
      <c r="L95">
        <v>43750</v>
      </c>
      <c r="M95">
        <v>1</v>
      </c>
      <c r="N95" t="str">
        <f t="shared" si="10"/>
        <v>000X</v>
      </c>
      <c r="O95">
        <v>5557</v>
      </c>
      <c r="P95" t="s">
        <v>72</v>
      </c>
      <c r="Q95" t="s">
        <v>370</v>
      </c>
      <c r="R95" t="s">
        <v>88</v>
      </c>
      <c r="T95" t="s">
        <v>61</v>
      </c>
      <c r="V95" t="s">
        <v>557</v>
      </c>
      <c r="W95">
        <v>203480</v>
      </c>
      <c r="X95">
        <v>15070</v>
      </c>
      <c r="Y95">
        <v>188410</v>
      </c>
      <c r="Z95">
        <v>144445</v>
      </c>
      <c r="AA95">
        <v>118445</v>
      </c>
      <c r="AB95" t="s">
        <v>63</v>
      </c>
      <c r="AC95" s="1">
        <v>32051</v>
      </c>
      <c r="AD95">
        <v>9500</v>
      </c>
      <c r="AE95">
        <v>757</v>
      </c>
      <c r="AF95">
        <v>709</v>
      </c>
      <c r="AG95" t="s">
        <v>103</v>
      </c>
      <c r="AH95" t="s">
        <v>76</v>
      </c>
      <c r="AI95">
        <v>1</v>
      </c>
      <c r="AJ95">
        <v>1989</v>
      </c>
      <c r="AK95">
        <v>3</v>
      </c>
      <c r="AL95">
        <v>2</v>
      </c>
      <c r="AN95">
        <v>2311</v>
      </c>
      <c r="AO95">
        <v>32</v>
      </c>
      <c r="AP95" t="s">
        <v>63</v>
      </c>
      <c r="AQ95" t="s">
        <v>66</v>
      </c>
      <c r="AR95">
        <v>3178</v>
      </c>
      <c r="AW95" t="s">
        <v>558</v>
      </c>
      <c r="AY95" t="s">
        <v>559</v>
      </c>
      <c r="AZ95" t="s">
        <v>70</v>
      </c>
    </row>
    <row r="96" spans="1:52" x14ac:dyDescent="0.3">
      <c r="A96">
        <v>1454816</v>
      </c>
      <c r="B96" t="s">
        <v>560</v>
      </c>
      <c r="C96" t="str">
        <f t="shared" si="8"/>
        <v>7492</v>
      </c>
      <c r="D96" t="s">
        <v>53</v>
      </c>
      <c r="E96" t="str">
        <f>"0000"</f>
        <v>0000</v>
      </c>
      <c r="F96" t="s">
        <v>108</v>
      </c>
      <c r="G96" t="str">
        <f t="shared" si="12"/>
        <v>05</v>
      </c>
      <c r="H96" t="s">
        <v>55</v>
      </c>
      <c r="I96" t="s">
        <v>56</v>
      </c>
      <c r="J96" t="s">
        <v>57</v>
      </c>
      <c r="K96">
        <v>0</v>
      </c>
      <c r="L96">
        <v>43750</v>
      </c>
      <c r="M96">
        <v>1</v>
      </c>
      <c r="N96" t="str">
        <f t="shared" si="10"/>
        <v>000X</v>
      </c>
      <c r="O96">
        <v>4643</v>
      </c>
      <c r="P96" t="s">
        <v>58</v>
      </c>
      <c r="Q96" t="s">
        <v>59</v>
      </c>
      <c r="R96" t="s">
        <v>60</v>
      </c>
      <c r="T96" t="s">
        <v>61</v>
      </c>
      <c r="V96" t="s">
        <v>561</v>
      </c>
      <c r="W96">
        <v>15070</v>
      </c>
      <c r="X96">
        <v>15070</v>
      </c>
      <c r="Y96">
        <v>0</v>
      </c>
      <c r="Z96">
        <v>15070</v>
      </c>
      <c r="AA96">
        <v>15070</v>
      </c>
      <c r="AB96" t="s">
        <v>72</v>
      </c>
      <c r="AC96" s="1">
        <v>43265</v>
      </c>
      <c r="AD96">
        <v>18000</v>
      </c>
      <c r="AE96">
        <v>2908</v>
      </c>
      <c r="AF96">
        <v>1672</v>
      </c>
      <c r="AG96" t="s">
        <v>103</v>
      </c>
      <c r="AH96" t="s">
        <v>76</v>
      </c>
      <c r="AR96">
        <v>0</v>
      </c>
      <c r="AW96" t="s">
        <v>562</v>
      </c>
      <c r="AX96" t="s">
        <v>563</v>
      </c>
      <c r="AY96" t="s">
        <v>499</v>
      </c>
      <c r="AZ96" t="s">
        <v>70</v>
      </c>
    </row>
    <row r="97" spans="1:52" x14ac:dyDescent="0.3">
      <c r="A97">
        <v>1454921</v>
      </c>
      <c r="B97" t="s">
        <v>564</v>
      </c>
      <c r="C97" t="str">
        <f t="shared" si="8"/>
        <v>7492</v>
      </c>
      <c r="D97" t="s">
        <v>53</v>
      </c>
      <c r="E97" t="str">
        <f>"0100"</f>
        <v>0100</v>
      </c>
      <c r="F97" t="s">
        <v>54</v>
      </c>
      <c r="G97" t="str">
        <f>"06"</f>
        <v>06</v>
      </c>
      <c r="H97" t="s">
        <v>55</v>
      </c>
      <c r="I97" t="s">
        <v>56</v>
      </c>
      <c r="J97" t="s">
        <v>57</v>
      </c>
      <c r="K97">
        <v>1</v>
      </c>
      <c r="L97">
        <v>43811</v>
      </c>
      <c r="M97">
        <v>1.01</v>
      </c>
      <c r="N97" t="str">
        <f t="shared" si="10"/>
        <v>000X</v>
      </c>
      <c r="O97">
        <v>5173</v>
      </c>
      <c r="P97" t="s">
        <v>58</v>
      </c>
      <c r="Q97" t="s">
        <v>297</v>
      </c>
      <c r="R97" t="s">
        <v>140</v>
      </c>
      <c r="T97" t="s">
        <v>61</v>
      </c>
      <c r="V97" t="s">
        <v>565</v>
      </c>
      <c r="W97">
        <v>159220</v>
      </c>
      <c r="X97">
        <v>15090</v>
      </c>
      <c r="Y97">
        <v>144130</v>
      </c>
      <c r="Z97">
        <v>113391</v>
      </c>
      <c r="AA97">
        <v>88391</v>
      </c>
      <c r="AB97" t="s">
        <v>63</v>
      </c>
      <c r="AC97" s="1">
        <v>38261</v>
      </c>
      <c r="AD97">
        <v>90000</v>
      </c>
      <c r="AE97">
        <v>1786</v>
      </c>
      <c r="AF97">
        <v>497</v>
      </c>
      <c r="AG97" t="s">
        <v>64</v>
      </c>
      <c r="AH97" t="s">
        <v>76</v>
      </c>
      <c r="AI97">
        <v>1</v>
      </c>
      <c r="AJ97">
        <v>1994</v>
      </c>
      <c r="AK97">
        <v>3</v>
      </c>
      <c r="AL97">
        <v>2</v>
      </c>
      <c r="AN97">
        <v>1792</v>
      </c>
      <c r="AO97">
        <v>32</v>
      </c>
      <c r="AP97" t="s">
        <v>72</v>
      </c>
      <c r="AQ97" t="s">
        <v>66</v>
      </c>
      <c r="AR97">
        <v>2302</v>
      </c>
      <c r="AW97" t="s">
        <v>566</v>
      </c>
      <c r="AX97" t="s">
        <v>567</v>
      </c>
      <c r="AY97" t="s">
        <v>384</v>
      </c>
      <c r="AZ97" t="s">
        <v>70</v>
      </c>
    </row>
    <row r="98" spans="1:52" x14ac:dyDescent="0.3">
      <c r="A98">
        <v>1455090</v>
      </c>
      <c r="B98" t="s">
        <v>568</v>
      </c>
      <c r="C98" t="str">
        <f t="shared" si="8"/>
        <v>7492</v>
      </c>
      <c r="D98" t="s">
        <v>53</v>
      </c>
      <c r="E98" t="str">
        <f>"0000"</f>
        <v>0000</v>
      </c>
      <c r="F98" t="s">
        <v>108</v>
      </c>
      <c r="G98" t="str">
        <f>"06"</f>
        <v>06</v>
      </c>
      <c r="H98" t="s">
        <v>55</v>
      </c>
      <c r="I98" t="s">
        <v>56</v>
      </c>
      <c r="J98" t="s">
        <v>57</v>
      </c>
      <c r="K98">
        <v>0</v>
      </c>
      <c r="L98">
        <v>46250</v>
      </c>
      <c r="M98">
        <v>1.06</v>
      </c>
      <c r="N98" t="str">
        <f t="shared" si="10"/>
        <v>000X</v>
      </c>
      <c r="O98">
        <v>5593</v>
      </c>
      <c r="P98" t="s">
        <v>58</v>
      </c>
      <c r="Q98" t="s">
        <v>117</v>
      </c>
      <c r="R98" t="s">
        <v>118</v>
      </c>
      <c r="T98" t="s">
        <v>61</v>
      </c>
      <c r="V98" t="s">
        <v>569</v>
      </c>
      <c r="W98">
        <v>15930</v>
      </c>
      <c r="X98">
        <v>15930</v>
      </c>
      <c r="Y98">
        <v>0</v>
      </c>
      <c r="Z98">
        <v>15930</v>
      </c>
      <c r="AA98">
        <v>15930</v>
      </c>
      <c r="AB98" t="s">
        <v>72</v>
      </c>
      <c r="AC98" s="1">
        <v>30621</v>
      </c>
      <c r="AD98">
        <v>18000</v>
      </c>
      <c r="AE98">
        <v>629</v>
      </c>
      <c r="AF98">
        <v>2002</v>
      </c>
      <c r="AG98" t="s">
        <v>103</v>
      </c>
      <c r="AH98" t="s">
        <v>570</v>
      </c>
      <c r="AR98">
        <v>0</v>
      </c>
      <c r="AW98" t="s">
        <v>571</v>
      </c>
      <c r="AY98" t="s">
        <v>572</v>
      </c>
      <c r="AZ98" t="s">
        <v>573</v>
      </c>
    </row>
    <row r="99" spans="1:52" x14ac:dyDescent="0.3">
      <c r="A99">
        <v>1455332</v>
      </c>
      <c r="B99" t="s">
        <v>574</v>
      </c>
      <c r="C99" t="str">
        <f t="shared" si="8"/>
        <v>7492</v>
      </c>
      <c r="D99" t="s">
        <v>53</v>
      </c>
      <c r="E99" t="str">
        <f>"0100"</f>
        <v>0100</v>
      </c>
      <c r="F99" t="s">
        <v>54</v>
      </c>
      <c r="G99" t="str">
        <f>"06"</f>
        <v>06</v>
      </c>
      <c r="H99" t="s">
        <v>55</v>
      </c>
      <c r="I99" t="s">
        <v>56</v>
      </c>
      <c r="J99" t="s">
        <v>57</v>
      </c>
      <c r="K99">
        <v>1</v>
      </c>
      <c r="L99">
        <v>43751</v>
      </c>
      <c r="M99">
        <v>1</v>
      </c>
      <c r="N99" t="str">
        <f t="shared" si="10"/>
        <v>000X</v>
      </c>
      <c r="O99">
        <v>5250</v>
      </c>
      <c r="P99" t="s">
        <v>58</v>
      </c>
      <c r="Q99" t="s">
        <v>330</v>
      </c>
      <c r="R99" t="s">
        <v>331</v>
      </c>
      <c r="T99" t="s">
        <v>61</v>
      </c>
      <c r="V99" t="s">
        <v>575</v>
      </c>
      <c r="W99">
        <v>134760</v>
      </c>
      <c r="X99">
        <v>15070</v>
      </c>
      <c r="Y99">
        <v>119690</v>
      </c>
      <c r="Z99">
        <v>134760</v>
      </c>
      <c r="AA99">
        <v>134760</v>
      </c>
      <c r="AB99" t="s">
        <v>72</v>
      </c>
      <c r="AC99" s="1">
        <v>40603</v>
      </c>
      <c r="AD99">
        <v>40000</v>
      </c>
      <c r="AE99">
        <v>2410</v>
      </c>
      <c r="AF99">
        <v>1766</v>
      </c>
      <c r="AG99" t="s">
        <v>64</v>
      </c>
      <c r="AH99" t="s">
        <v>515</v>
      </c>
      <c r="AI99">
        <v>1</v>
      </c>
      <c r="AJ99">
        <v>1975</v>
      </c>
      <c r="AK99">
        <v>2</v>
      </c>
      <c r="AL99">
        <v>2</v>
      </c>
      <c r="AN99">
        <v>1730</v>
      </c>
      <c r="AO99">
        <v>32</v>
      </c>
      <c r="AP99" t="s">
        <v>72</v>
      </c>
      <c r="AQ99" t="s">
        <v>66</v>
      </c>
      <c r="AR99">
        <v>2370</v>
      </c>
      <c r="AW99" t="s">
        <v>576</v>
      </c>
      <c r="AX99" t="s">
        <v>577</v>
      </c>
      <c r="AY99" t="s">
        <v>578</v>
      </c>
      <c r="AZ99" t="s">
        <v>579</v>
      </c>
    </row>
    <row r="100" spans="1:52" x14ac:dyDescent="0.3">
      <c r="A100">
        <v>1455341</v>
      </c>
      <c r="B100" t="s">
        <v>580</v>
      </c>
      <c r="C100" t="str">
        <f t="shared" si="8"/>
        <v>7492</v>
      </c>
      <c r="D100" t="s">
        <v>53</v>
      </c>
      <c r="E100" t="str">
        <f>"0100"</f>
        <v>0100</v>
      </c>
      <c r="F100" t="s">
        <v>54</v>
      </c>
      <c r="G100" t="str">
        <f>"06"</f>
        <v>06</v>
      </c>
      <c r="H100" t="s">
        <v>55</v>
      </c>
      <c r="I100" t="s">
        <v>56</v>
      </c>
      <c r="J100" t="s">
        <v>57</v>
      </c>
      <c r="K100">
        <v>1</v>
      </c>
      <c r="L100">
        <v>50280</v>
      </c>
      <c r="M100">
        <v>1.1499999999999999</v>
      </c>
      <c r="N100" t="str">
        <f t="shared" si="10"/>
        <v>000X</v>
      </c>
      <c r="O100">
        <v>5216</v>
      </c>
      <c r="P100" t="s">
        <v>58</v>
      </c>
      <c r="Q100" t="s">
        <v>330</v>
      </c>
      <c r="R100" t="s">
        <v>331</v>
      </c>
      <c r="T100" t="s">
        <v>61</v>
      </c>
      <c r="V100" t="s">
        <v>581</v>
      </c>
      <c r="W100">
        <v>272850</v>
      </c>
      <c r="X100">
        <v>17310</v>
      </c>
      <c r="Y100">
        <v>255540</v>
      </c>
      <c r="Z100">
        <v>272850</v>
      </c>
      <c r="AA100">
        <v>272850</v>
      </c>
      <c r="AB100" t="s">
        <v>72</v>
      </c>
      <c r="AC100" s="1">
        <v>35947</v>
      </c>
      <c r="AD100">
        <v>15000</v>
      </c>
      <c r="AE100">
        <v>1250</v>
      </c>
      <c r="AF100">
        <v>142</v>
      </c>
      <c r="AG100" t="s">
        <v>103</v>
      </c>
      <c r="AH100" t="s">
        <v>76</v>
      </c>
      <c r="AI100">
        <v>1</v>
      </c>
      <c r="AJ100">
        <v>1999</v>
      </c>
      <c r="AK100">
        <v>3</v>
      </c>
      <c r="AL100">
        <v>2</v>
      </c>
      <c r="AN100">
        <v>2989</v>
      </c>
      <c r="AO100">
        <v>32</v>
      </c>
      <c r="AP100" t="s">
        <v>63</v>
      </c>
      <c r="AQ100" t="s">
        <v>66</v>
      </c>
      <c r="AR100">
        <v>3905</v>
      </c>
      <c r="AW100" t="s">
        <v>582</v>
      </c>
      <c r="AY100" t="s">
        <v>583</v>
      </c>
      <c r="AZ100" t="s">
        <v>70</v>
      </c>
    </row>
    <row r="101" spans="1:52" x14ac:dyDescent="0.3">
      <c r="A101">
        <v>1455391</v>
      </c>
      <c r="B101" t="s">
        <v>584</v>
      </c>
      <c r="C101" t="str">
        <f t="shared" si="8"/>
        <v>7492</v>
      </c>
      <c r="D101" t="s">
        <v>53</v>
      </c>
      <c r="E101" t="str">
        <f>"0100"</f>
        <v>0100</v>
      </c>
      <c r="F101" t="s">
        <v>54</v>
      </c>
      <c r="G101" t="str">
        <f>"07"</f>
        <v>07</v>
      </c>
      <c r="H101" t="s">
        <v>55</v>
      </c>
      <c r="I101" t="s">
        <v>56</v>
      </c>
      <c r="J101" t="s">
        <v>57</v>
      </c>
      <c r="K101">
        <v>1</v>
      </c>
      <c r="L101">
        <v>43750</v>
      </c>
      <c r="M101">
        <v>1</v>
      </c>
      <c r="N101" t="str">
        <f>"0000"</f>
        <v>0000</v>
      </c>
      <c r="O101">
        <v>5570</v>
      </c>
      <c r="P101" t="s">
        <v>58</v>
      </c>
      <c r="Q101" t="s">
        <v>330</v>
      </c>
      <c r="R101" t="s">
        <v>331</v>
      </c>
      <c r="T101" t="s">
        <v>61</v>
      </c>
      <c r="V101" t="s">
        <v>585</v>
      </c>
      <c r="W101">
        <v>232530</v>
      </c>
      <c r="X101">
        <v>15070</v>
      </c>
      <c r="Y101">
        <v>217460</v>
      </c>
      <c r="Z101">
        <v>172987</v>
      </c>
      <c r="AA101">
        <v>147987</v>
      </c>
      <c r="AB101" t="s">
        <v>63</v>
      </c>
      <c r="AC101" s="1">
        <v>34578</v>
      </c>
      <c r="AD101">
        <v>15000</v>
      </c>
      <c r="AE101">
        <v>1051</v>
      </c>
      <c r="AF101">
        <v>1238</v>
      </c>
      <c r="AG101" t="s">
        <v>103</v>
      </c>
      <c r="AH101" t="s">
        <v>76</v>
      </c>
      <c r="AI101">
        <v>1</v>
      </c>
      <c r="AJ101">
        <v>1995</v>
      </c>
      <c r="AK101">
        <v>3</v>
      </c>
      <c r="AL101">
        <v>2</v>
      </c>
      <c r="AN101">
        <v>2401</v>
      </c>
      <c r="AO101">
        <v>32</v>
      </c>
      <c r="AP101" t="s">
        <v>63</v>
      </c>
      <c r="AQ101" t="s">
        <v>66</v>
      </c>
      <c r="AR101">
        <v>3439</v>
      </c>
      <c r="AW101" t="s">
        <v>586</v>
      </c>
      <c r="AX101" t="s">
        <v>587</v>
      </c>
      <c r="AY101" t="s">
        <v>588</v>
      </c>
      <c r="AZ101" t="s">
        <v>589</v>
      </c>
    </row>
    <row r="102" spans="1:52" x14ac:dyDescent="0.3">
      <c r="A102">
        <v>1455405</v>
      </c>
      <c r="B102" t="s">
        <v>590</v>
      </c>
      <c r="C102" t="str">
        <f t="shared" si="8"/>
        <v>7492</v>
      </c>
      <c r="D102" t="s">
        <v>53</v>
      </c>
      <c r="E102" t="str">
        <f>"0100"</f>
        <v>0100</v>
      </c>
      <c r="F102" t="s">
        <v>54</v>
      </c>
      <c r="G102" t="str">
        <f>"07"</f>
        <v>07</v>
      </c>
      <c r="H102" t="s">
        <v>55</v>
      </c>
      <c r="I102" t="s">
        <v>56</v>
      </c>
      <c r="J102" t="s">
        <v>57</v>
      </c>
      <c r="K102">
        <v>1</v>
      </c>
      <c r="L102">
        <v>43750</v>
      </c>
      <c r="M102">
        <v>1</v>
      </c>
      <c r="N102" t="str">
        <f>"0000"</f>
        <v>0000</v>
      </c>
      <c r="O102">
        <v>5526</v>
      </c>
      <c r="P102" t="s">
        <v>58</v>
      </c>
      <c r="Q102" t="s">
        <v>330</v>
      </c>
      <c r="R102" t="s">
        <v>331</v>
      </c>
      <c r="T102" t="s">
        <v>61</v>
      </c>
      <c r="V102" t="s">
        <v>591</v>
      </c>
      <c r="W102">
        <v>222240</v>
      </c>
      <c r="X102">
        <v>15070</v>
      </c>
      <c r="Y102">
        <v>207170</v>
      </c>
      <c r="Z102">
        <v>186911</v>
      </c>
      <c r="AA102">
        <v>161911</v>
      </c>
      <c r="AB102" t="s">
        <v>63</v>
      </c>
      <c r="AC102" s="1">
        <v>41487</v>
      </c>
      <c r="AD102">
        <v>7000</v>
      </c>
      <c r="AE102">
        <v>2571</v>
      </c>
      <c r="AF102">
        <v>994</v>
      </c>
      <c r="AG102" t="s">
        <v>103</v>
      </c>
      <c r="AH102" t="s">
        <v>515</v>
      </c>
      <c r="AI102">
        <v>1</v>
      </c>
      <c r="AJ102">
        <v>2015</v>
      </c>
      <c r="AK102">
        <v>4</v>
      </c>
      <c r="AL102">
        <v>1</v>
      </c>
      <c r="AM102">
        <v>1</v>
      </c>
      <c r="AN102">
        <v>2029</v>
      </c>
      <c r="AO102">
        <v>32</v>
      </c>
      <c r="AP102" t="s">
        <v>72</v>
      </c>
      <c r="AQ102" t="s">
        <v>66</v>
      </c>
      <c r="AR102">
        <v>2880</v>
      </c>
      <c r="AW102" t="s">
        <v>592</v>
      </c>
      <c r="AX102" t="s">
        <v>593</v>
      </c>
      <c r="AY102" t="s">
        <v>594</v>
      </c>
      <c r="AZ102" t="s">
        <v>70</v>
      </c>
    </row>
    <row r="103" spans="1:52" x14ac:dyDescent="0.3">
      <c r="A103">
        <v>1455472</v>
      </c>
      <c r="B103" t="s">
        <v>595</v>
      </c>
      <c r="C103" t="str">
        <f t="shared" si="8"/>
        <v>7492</v>
      </c>
      <c r="D103" t="s">
        <v>53</v>
      </c>
      <c r="E103" t="str">
        <f>"0000"</f>
        <v>0000</v>
      </c>
      <c r="F103" t="s">
        <v>108</v>
      </c>
      <c r="G103" t="str">
        <f>"07"</f>
        <v>07</v>
      </c>
      <c r="H103" t="s">
        <v>55</v>
      </c>
      <c r="I103" t="s">
        <v>56</v>
      </c>
      <c r="J103" t="s">
        <v>57</v>
      </c>
      <c r="K103">
        <v>0</v>
      </c>
      <c r="L103">
        <v>69059</v>
      </c>
      <c r="M103">
        <v>1.59</v>
      </c>
      <c r="N103" t="str">
        <f>"0000"</f>
        <v>0000</v>
      </c>
      <c r="O103">
        <v>5688</v>
      </c>
      <c r="P103" t="s">
        <v>58</v>
      </c>
      <c r="Q103" t="s">
        <v>330</v>
      </c>
      <c r="R103" t="s">
        <v>331</v>
      </c>
      <c r="T103" t="s">
        <v>61</v>
      </c>
      <c r="V103" t="s">
        <v>596</v>
      </c>
      <c r="W103">
        <v>23780</v>
      </c>
      <c r="X103">
        <v>23780</v>
      </c>
      <c r="Y103">
        <v>0</v>
      </c>
      <c r="Z103">
        <v>23780</v>
      </c>
      <c r="AA103">
        <v>23780</v>
      </c>
      <c r="AB103" t="s">
        <v>72</v>
      </c>
      <c r="AC103" s="1">
        <v>42930</v>
      </c>
      <c r="AD103">
        <v>28000</v>
      </c>
      <c r="AE103">
        <v>2844</v>
      </c>
      <c r="AF103">
        <v>1649</v>
      </c>
      <c r="AG103" t="s">
        <v>103</v>
      </c>
      <c r="AH103" t="s">
        <v>76</v>
      </c>
      <c r="AR103">
        <v>0</v>
      </c>
      <c r="AW103" t="s">
        <v>597</v>
      </c>
      <c r="AX103" t="s">
        <v>598</v>
      </c>
      <c r="AY103" t="s">
        <v>599</v>
      </c>
      <c r="AZ103" t="s">
        <v>70</v>
      </c>
    </row>
    <row r="104" spans="1:52" x14ac:dyDescent="0.3">
      <c r="A104">
        <v>1455529</v>
      </c>
      <c r="B104" t="s">
        <v>600</v>
      </c>
      <c r="C104" t="str">
        <f t="shared" si="8"/>
        <v>7492</v>
      </c>
      <c r="D104" t="s">
        <v>53</v>
      </c>
      <c r="E104" t="str">
        <f>"0000"</f>
        <v>0000</v>
      </c>
      <c r="F104" t="s">
        <v>108</v>
      </c>
      <c r="G104" t="str">
        <f>"07"</f>
        <v>07</v>
      </c>
      <c r="H104" t="s">
        <v>55</v>
      </c>
      <c r="I104" t="s">
        <v>56</v>
      </c>
      <c r="J104" t="s">
        <v>57</v>
      </c>
      <c r="K104">
        <v>0</v>
      </c>
      <c r="L104">
        <v>46251</v>
      </c>
      <c r="M104">
        <v>1.06</v>
      </c>
      <c r="N104" t="str">
        <f>"0000"</f>
        <v>0000</v>
      </c>
      <c r="O104">
        <v>4921</v>
      </c>
      <c r="P104" t="s">
        <v>72</v>
      </c>
      <c r="Q104" t="s">
        <v>601</v>
      </c>
      <c r="R104" t="s">
        <v>140</v>
      </c>
      <c r="T104" t="s">
        <v>61</v>
      </c>
      <c r="V104" t="s">
        <v>602</v>
      </c>
      <c r="W104">
        <v>15930</v>
      </c>
      <c r="X104">
        <v>15930</v>
      </c>
      <c r="Y104">
        <v>0</v>
      </c>
      <c r="Z104">
        <v>15930</v>
      </c>
      <c r="AA104">
        <v>15930</v>
      </c>
      <c r="AB104" t="s">
        <v>72</v>
      </c>
      <c r="AR104">
        <v>0</v>
      </c>
      <c r="AW104" t="s">
        <v>603</v>
      </c>
      <c r="AY104" t="s">
        <v>604</v>
      </c>
      <c r="AZ104" t="s">
        <v>605</v>
      </c>
    </row>
    <row r="105" spans="1:52" x14ac:dyDescent="0.3">
      <c r="A105">
        <v>1455651</v>
      </c>
      <c r="B105" t="s">
        <v>606</v>
      </c>
      <c r="C105" t="str">
        <f t="shared" si="8"/>
        <v>7492</v>
      </c>
      <c r="D105" t="s">
        <v>53</v>
      </c>
      <c r="E105" t="str">
        <f>"0000"</f>
        <v>0000</v>
      </c>
      <c r="F105" t="s">
        <v>108</v>
      </c>
      <c r="G105" t="str">
        <f>"06"</f>
        <v>06</v>
      </c>
      <c r="H105" t="s">
        <v>55</v>
      </c>
      <c r="I105" t="s">
        <v>56</v>
      </c>
      <c r="J105" t="s">
        <v>57</v>
      </c>
      <c r="K105">
        <v>0</v>
      </c>
      <c r="L105">
        <v>46251</v>
      </c>
      <c r="M105">
        <v>1.06</v>
      </c>
      <c r="N105" t="str">
        <f>"000X"</f>
        <v>000X</v>
      </c>
      <c r="O105">
        <v>5356</v>
      </c>
      <c r="P105" t="s">
        <v>72</v>
      </c>
      <c r="Q105" t="s">
        <v>607</v>
      </c>
      <c r="R105" t="s">
        <v>140</v>
      </c>
      <c r="T105" t="s">
        <v>61</v>
      </c>
      <c r="V105" t="s">
        <v>608</v>
      </c>
      <c r="W105">
        <v>15930</v>
      </c>
      <c r="X105">
        <v>15930</v>
      </c>
      <c r="Y105">
        <v>0</v>
      </c>
      <c r="Z105">
        <v>15930</v>
      </c>
      <c r="AA105">
        <v>15930</v>
      </c>
      <c r="AB105" t="s">
        <v>72</v>
      </c>
      <c r="AC105" s="1">
        <v>34001</v>
      </c>
      <c r="AD105">
        <v>8500</v>
      </c>
      <c r="AE105">
        <v>973</v>
      </c>
      <c r="AF105">
        <v>130</v>
      </c>
      <c r="AG105" t="s">
        <v>103</v>
      </c>
      <c r="AH105" t="s">
        <v>76</v>
      </c>
      <c r="AR105">
        <v>0</v>
      </c>
      <c r="AW105" t="s">
        <v>609</v>
      </c>
      <c r="AY105" t="s">
        <v>610</v>
      </c>
      <c r="AZ105" t="s">
        <v>611</v>
      </c>
    </row>
    <row r="106" spans="1:52" x14ac:dyDescent="0.3">
      <c r="A106">
        <v>1455855</v>
      </c>
      <c r="B106" t="s">
        <v>612</v>
      </c>
      <c r="C106" t="str">
        <f t="shared" si="8"/>
        <v>7492</v>
      </c>
      <c r="D106" t="s">
        <v>53</v>
      </c>
      <c r="E106" t="str">
        <f>"0100"</f>
        <v>0100</v>
      </c>
      <c r="F106" t="s">
        <v>54</v>
      </c>
      <c r="G106" t="str">
        <f>"08"</f>
        <v>08</v>
      </c>
      <c r="H106" t="s">
        <v>55</v>
      </c>
      <c r="I106" t="s">
        <v>56</v>
      </c>
      <c r="J106" t="s">
        <v>57</v>
      </c>
      <c r="K106">
        <v>1</v>
      </c>
      <c r="L106">
        <v>62500</v>
      </c>
      <c r="M106">
        <v>1.43</v>
      </c>
      <c r="N106" t="str">
        <f>"000X"</f>
        <v>000X</v>
      </c>
      <c r="O106">
        <v>4711</v>
      </c>
      <c r="P106" t="s">
        <v>72</v>
      </c>
      <c r="Q106" t="s">
        <v>613</v>
      </c>
      <c r="R106" t="s">
        <v>140</v>
      </c>
      <c r="T106" t="s">
        <v>61</v>
      </c>
      <c r="V106" t="s">
        <v>614</v>
      </c>
      <c r="W106">
        <v>204290</v>
      </c>
      <c r="X106">
        <v>21520</v>
      </c>
      <c r="Y106">
        <v>182770</v>
      </c>
      <c r="Z106">
        <v>169735</v>
      </c>
      <c r="AA106">
        <v>144735</v>
      </c>
      <c r="AB106" t="s">
        <v>63</v>
      </c>
      <c r="AC106" s="1">
        <v>38930</v>
      </c>
      <c r="AD106">
        <v>280000</v>
      </c>
      <c r="AE106">
        <v>2042</v>
      </c>
      <c r="AF106">
        <v>1577</v>
      </c>
      <c r="AG106" t="s">
        <v>64</v>
      </c>
      <c r="AH106" t="s">
        <v>76</v>
      </c>
      <c r="AI106">
        <v>1</v>
      </c>
      <c r="AJ106">
        <v>1999</v>
      </c>
      <c r="AK106">
        <v>3</v>
      </c>
      <c r="AL106">
        <v>2</v>
      </c>
      <c r="AN106">
        <v>1722</v>
      </c>
      <c r="AO106">
        <v>32</v>
      </c>
      <c r="AP106" t="s">
        <v>72</v>
      </c>
      <c r="AQ106" t="s">
        <v>66</v>
      </c>
      <c r="AR106">
        <v>2450</v>
      </c>
      <c r="AW106" t="s">
        <v>615</v>
      </c>
      <c r="AX106" t="s">
        <v>616</v>
      </c>
      <c r="AY106" t="s">
        <v>617</v>
      </c>
      <c r="AZ106" t="s">
        <v>70</v>
      </c>
    </row>
    <row r="107" spans="1:52" x14ac:dyDescent="0.3">
      <c r="A107">
        <v>1455880</v>
      </c>
      <c r="B107" t="s">
        <v>618</v>
      </c>
      <c r="C107" t="str">
        <f t="shared" si="8"/>
        <v>7492</v>
      </c>
      <c r="D107" t="s">
        <v>53</v>
      </c>
      <c r="E107" t="str">
        <f>"0100"</f>
        <v>0100</v>
      </c>
      <c r="F107" t="s">
        <v>54</v>
      </c>
      <c r="G107" t="str">
        <f>"07"</f>
        <v>07</v>
      </c>
      <c r="H107" t="s">
        <v>55</v>
      </c>
      <c r="I107" t="s">
        <v>56</v>
      </c>
      <c r="J107" t="s">
        <v>57</v>
      </c>
      <c r="K107">
        <v>1</v>
      </c>
      <c r="L107">
        <v>70404</v>
      </c>
      <c r="M107">
        <v>1.62</v>
      </c>
      <c r="N107" t="str">
        <f>"0000"</f>
        <v>0000</v>
      </c>
      <c r="O107">
        <v>5497</v>
      </c>
      <c r="P107" t="s">
        <v>58</v>
      </c>
      <c r="Q107" t="s">
        <v>619</v>
      </c>
      <c r="R107" t="s">
        <v>140</v>
      </c>
      <c r="T107" t="s">
        <v>61</v>
      </c>
      <c r="V107" t="s">
        <v>620</v>
      </c>
      <c r="W107">
        <v>297010</v>
      </c>
      <c r="X107">
        <v>24240</v>
      </c>
      <c r="Y107">
        <v>272770</v>
      </c>
      <c r="Z107">
        <v>297010</v>
      </c>
      <c r="AA107">
        <v>272010</v>
      </c>
      <c r="AB107" t="s">
        <v>63</v>
      </c>
      <c r="AC107" s="1">
        <v>43168</v>
      </c>
      <c r="AD107">
        <v>304500</v>
      </c>
      <c r="AE107">
        <v>2886</v>
      </c>
      <c r="AF107">
        <v>1190</v>
      </c>
      <c r="AG107" t="s">
        <v>64</v>
      </c>
      <c r="AH107" t="s">
        <v>76</v>
      </c>
      <c r="AI107">
        <v>1</v>
      </c>
      <c r="AJ107">
        <v>2018</v>
      </c>
      <c r="AK107">
        <v>3</v>
      </c>
      <c r="AL107">
        <v>2</v>
      </c>
      <c r="AN107">
        <v>2402</v>
      </c>
      <c r="AO107">
        <v>32</v>
      </c>
      <c r="AP107" t="s">
        <v>63</v>
      </c>
      <c r="AQ107" t="s">
        <v>66</v>
      </c>
      <c r="AR107">
        <v>3516</v>
      </c>
      <c r="AW107" t="s">
        <v>621</v>
      </c>
      <c r="AX107" t="s">
        <v>622</v>
      </c>
      <c r="AY107" t="s">
        <v>623</v>
      </c>
      <c r="AZ107" t="s">
        <v>70</v>
      </c>
    </row>
    <row r="108" spans="1:52" x14ac:dyDescent="0.3">
      <c r="A108">
        <v>1455995</v>
      </c>
      <c r="B108" t="s">
        <v>624</v>
      </c>
      <c r="C108" t="str">
        <f t="shared" si="8"/>
        <v>7492</v>
      </c>
      <c r="D108" t="s">
        <v>53</v>
      </c>
      <c r="E108" t="str">
        <f>"0100"</f>
        <v>0100</v>
      </c>
      <c r="F108" t="s">
        <v>54</v>
      </c>
      <c r="G108" t="str">
        <f>"07"</f>
        <v>07</v>
      </c>
      <c r="H108" t="s">
        <v>55</v>
      </c>
      <c r="I108" t="s">
        <v>56</v>
      </c>
      <c r="J108" t="s">
        <v>57</v>
      </c>
      <c r="K108">
        <v>1</v>
      </c>
      <c r="L108">
        <v>62566</v>
      </c>
      <c r="M108">
        <v>1.44</v>
      </c>
      <c r="N108" t="str">
        <f>"0000"</f>
        <v>0000</v>
      </c>
      <c r="O108">
        <v>5447</v>
      </c>
      <c r="P108" t="s">
        <v>58</v>
      </c>
      <c r="Q108" t="s">
        <v>625</v>
      </c>
      <c r="R108" t="s">
        <v>331</v>
      </c>
      <c r="T108" t="s">
        <v>61</v>
      </c>
      <c r="V108" t="s">
        <v>626</v>
      </c>
      <c r="W108">
        <v>256740</v>
      </c>
      <c r="X108">
        <v>21540</v>
      </c>
      <c r="Y108">
        <v>235200</v>
      </c>
      <c r="Z108">
        <v>206239</v>
      </c>
      <c r="AA108">
        <v>181239</v>
      </c>
      <c r="AB108" t="s">
        <v>63</v>
      </c>
      <c r="AC108" s="1">
        <v>34943</v>
      </c>
      <c r="AD108">
        <v>14000</v>
      </c>
      <c r="AE108">
        <v>1097</v>
      </c>
      <c r="AF108">
        <v>1895</v>
      </c>
      <c r="AG108" t="s">
        <v>103</v>
      </c>
      <c r="AH108" t="s">
        <v>76</v>
      </c>
      <c r="AI108">
        <v>1</v>
      </c>
      <c r="AJ108">
        <v>2006</v>
      </c>
      <c r="AK108">
        <v>3</v>
      </c>
      <c r="AL108">
        <v>2</v>
      </c>
      <c r="AN108">
        <v>2158</v>
      </c>
      <c r="AO108">
        <v>32</v>
      </c>
      <c r="AP108" t="s">
        <v>63</v>
      </c>
      <c r="AQ108" t="s">
        <v>66</v>
      </c>
      <c r="AR108">
        <v>3418</v>
      </c>
      <c r="AW108" t="s">
        <v>627</v>
      </c>
      <c r="AX108" t="s">
        <v>628</v>
      </c>
      <c r="AY108" t="s">
        <v>629</v>
      </c>
      <c r="AZ108" t="s">
        <v>70</v>
      </c>
    </row>
    <row r="109" spans="1:52" x14ac:dyDescent="0.3">
      <c r="A109">
        <v>1456100</v>
      </c>
      <c r="B109" t="s">
        <v>630</v>
      </c>
      <c r="C109" t="str">
        <f t="shared" si="8"/>
        <v>7492</v>
      </c>
      <c r="D109" t="s">
        <v>53</v>
      </c>
      <c r="E109" t="str">
        <f>"0100"</f>
        <v>0100</v>
      </c>
      <c r="F109" t="s">
        <v>54</v>
      </c>
      <c r="G109" t="str">
        <f>"08"</f>
        <v>08</v>
      </c>
      <c r="H109" t="s">
        <v>55</v>
      </c>
      <c r="I109" t="s">
        <v>56</v>
      </c>
      <c r="J109" t="s">
        <v>57</v>
      </c>
      <c r="K109">
        <v>1</v>
      </c>
      <c r="L109">
        <v>62501</v>
      </c>
      <c r="M109">
        <v>1.43</v>
      </c>
      <c r="N109" t="str">
        <f>"000X"</f>
        <v>000X</v>
      </c>
      <c r="O109">
        <v>4876</v>
      </c>
      <c r="P109" t="s">
        <v>72</v>
      </c>
      <c r="Q109" t="s">
        <v>613</v>
      </c>
      <c r="R109" t="s">
        <v>140</v>
      </c>
      <c r="T109" t="s">
        <v>61</v>
      </c>
      <c r="V109" t="s">
        <v>631</v>
      </c>
      <c r="AB109" t="s">
        <v>63</v>
      </c>
      <c r="AC109" s="1">
        <v>44099</v>
      </c>
      <c r="AD109">
        <v>259500</v>
      </c>
      <c r="AE109">
        <v>3096</v>
      </c>
      <c r="AF109">
        <v>2005</v>
      </c>
      <c r="AG109" t="s">
        <v>64</v>
      </c>
      <c r="AH109" t="s">
        <v>76</v>
      </c>
      <c r="AI109">
        <v>1</v>
      </c>
      <c r="AJ109">
        <v>1999</v>
      </c>
      <c r="AK109">
        <v>3</v>
      </c>
      <c r="AL109">
        <v>2</v>
      </c>
      <c r="AN109">
        <v>1953</v>
      </c>
      <c r="AO109">
        <v>32</v>
      </c>
      <c r="AP109" t="s">
        <v>72</v>
      </c>
      <c r="AQ109" t="s">
        <v>66</v>
      </c>
      <c r="AR109">
        <v>3002</v>
      </c>
      <c r="AW109" t="s">
        <v>632</v>
      </c>
      <c r="AX109" t="s">
        <v>633</v>
      </c>
      <c r="AY109" t="s">
        <v>634</v>
      </c>
      <c r="AZ109" t="s">
        <v>70</v>
      </c>
    </row>
    <row r="110" spans="1:52" x14ac:dyDescent="0.3">
      <c r="A110">
        <v>1456215</v>
      </c>
      <c r="B110" t="s">
        <v>635</v>
      </c>
      <c r="C110" t="str">
        <f t="shared" si="8"/>
        <v>7492</v>
      </c>
      <c r="D110" t="s">
        <v>53</v>
      </c>
      <c r="E110" t="str">
        <f>"0000"</f>
        <v>0000</v>
      </c>
      <c r="F110" t="s">
        <v>108</v>
      </c>
      <c r="G110" t="str">
        <f>"08"</f>
        <v>08</v>
      </c>
      <c r="H110" t="s">
        <v>55</v>
      </c>
      <c r="I110" t="s">
        <v>56</v>
      </c>
      <c r="J110" t="s">
        <v>57</v>
      </c>
      <c r="K110">
        <v>0</v>
      </c>
      <c r="L110">
        <v>64307</v>
      </c>
      <c r="M110">
        <v>1.48</v>
      </c>
      <c r="N110" t="str">
        <f>"000X"</f>
        <v>000X</v>
      </c>
      <c r="O110">
        <v>4659</v>
      </c>
      <c r="P110" t="s">
        <v>58</v>
      </c>
      <c r="Q110" t="s">
        <v>636</v>
      </c>
      <c r="R110" t="s">
        <v>140</v>
      </c>
      <c r="T110" t="s">
        <v>61</v>
      </c>
      <c r="V110" t="s">
        <v>637</v>
      </c>
      <c r="W110">
        <v>22140</v>
      </c>
      <c r="X110">
        <v>22140</v>
      </c>
      <c r="Y110">
        <v>0</v>
      </c>
      <c r="Z110">
        <v>22140</v>
      </c>
      <c r="AA110">
        <v>22140</v>
      </c>
      <c r="AB110" t="s">
        <v>72</v>
      </c>
      <c r="AC110" s="1">
        <v>43420</v>
      </c>
      <c r="AD110">
        <v>29000</v>
      </c>
      <c r="AE110">
        <v>2941</v>
      </c>
      <c r="AF110">
        <v>2278</v>
      </c>
      <c r="AG110" t="s">
        <v>103</v>
      </c>
      <c r="AH110" t="s">
        <v>76</v>
      </c>
      <c r="AR110">
        <v>0</v>
      </c>
      <c r="AW110" t="s">
        <v>638</v>
      </c>
      <c r="AX110" t="s">
        <v>639</v>
      </c>
      <c r="AY110" t="s">
        <v>640</v>
      </c>
      <c r="AZ110" t="s">
        <v>641</v>
      </c>
    </row>
    <row r="111" spans="1:52" x14ac:dyDescent="0.3">
      <c r="A111">
        <v>1456258</v>
      </c>
      <c r="B111" t="s">
        <v>642</v>
      </c>
      <c r="C111" t="str">
        <f t="shared" si="8"/>
        <v>7492</v>
      </c>
      <c r="D111" t="s">
        <v>53</v>
      </c>
      <c r="E111" t="str">
        <f>"0100"</f>
        <v>0100</v>
      </c>
      <c r="F111" t="s">
        <v>54</v>
      </c>
      <c r="G111" t="str">
        <f>"05"</f>
        <v>05</v>
      </c>
      <c r="H111" t="s">
        <v>55</v>
      </c>
      <c r="I111" t="s">
        <v>56</v>
      </c>
      <c r="J111" t="s">
        <v>57</v>
      </c>
      <c r="K111">
        <v>1</v>
      </c>
      <c r="L111">
        <v>70868</v>
      </c>
      <c r="M111">
        <v>1.63</v>
      </c>
      <c r="N111" t="str">
        <f>"000X"</f>
        <v>000X</v>
      </c>
      <c r="O111">
        <v>5063</v>
      </c>
      <c r="P111" t="s">
        <v>72</v>
      </c>
      <c r="Q111" t="s">
        <v>643</v>
      </c>
      <c r="R111" t="s">
        <v>140</v>
      </c>
      <c r="T111" t="s">
        <v>61</v>
      </c>
      <c r="V111" t="s">
        <v>644</v>
      </c>
      <c r="W111">
        <v>244030</v>
      </c>
      <c r="X111">
        <v>24400</v>
      </c>
      <c r="Y111">
        <v>219630</v>
      </c>
      <c r="Z111">
        <v>130447</v>
      </c>
      <c r="AA111">
        <v>105447</v>
      </c>
      <c r="AB111" t="s">
        <v>63</v>
      </c>
      <c r="AC111" s="1">
        <v>42521</v>
      </c>
      <c r="AD111">
        <v>239900</v>
      </c>
      <c r="AE111">
        <v>2760</v>
      </c>
      <c r="AF111">
        <v>2175</v>
      </c>
      <c r="AG111" t="s">
        <v>64</v>
      </c>
      <c r="AH111" t="s">
        <v>76</v>
      </c>
      <c r="AI111">
        <v>1</v>
      </c>
      <c r="AJ111">
        <v>2005</v>
      </c>
      <c r="AK111">
        <v>3</v>
      </c>
      <c r="AL111">
        <v>2</v>
      </c>
      <c r="AM111">
        <v>1</v>
      </c>
      <c r="AN111">
        <v>2402</v>
      </c>
      <c r="AO111">
        <v>32</v>
      </c>
      <c r="AP111" t="s">
        <v>72</v>
      </c>
      <c r="AQ111" t="s">
        <v>66</v>
      </c>
      <c r="AR111">
        <v>3260</v>
      </c>
      <c r="AW111" t="s">
        <v>645</v>
      </c>
      <c r="AX111" t="s">
        <v>646</v>
      </c>
      <c r="AY111" t="s">
        <v>647</v>
      </c>
      <c r="AZ111" t="s">
        <v>70</v>
      </c>
    </row>
    <row r="112" spans="1:52" x14ac:dyDescent="0.3">
      <c r="A112">
        <v>1456274</v>
      </c>
      <c r="B112" t="s">
        <v>648</v>
      </c>
      <c r="C112" t="str">
        <f t="shared" si="8"/>
        <v>7492</v>
      </c>
      <c r="D112" t="s">
        <v>53</v>
      </c>
      <c r="E112" t="str">
        <f>"0100"</f>
        <v>0100</v>
      </c>
      <c r="F112" t="s">
        <v>54</v>
      </c>
      <c r="G112" t="str">
        <f>"05"</f>
        <v>05</v>
      </c>
      <c r="H112" t="s">
        <v>55</v>
      </c>
      <c r="I112" t="s">
        <v>56</v>
      </c>
      <c r="J112" t="s">
        <v>57</v>
      </c>
      <c r="K112">
        <v>1</v>
      </c>
      <c r="L112">
        <v>86219</v>
      </c>
      <c r="M112">
        <v>1.98</v>
      </c>
      <c r="N112" t="str">
        <f>"000X"</f>
        <v>000X</v>
      </c>
      <c r="O112">
        <v>5161</v>
      </c>
      <c r="P112" t="s">
        <v>72</v>
      </c>
      <c r="Q112" t="s">
        <v>643</v>
      </c>
      <c r="R112" t="s">
        <v>140</v>
      </c>
      <c r="T112" t="s">
        <v>61</v>
      </c>
      <c r="V112" t="s">
        <v>649</v>
      </c>
      <c r="W112">
        <v>279580</v>
      </c>
      <c r="X112">
        <v>29690</v>
      </c>
      <c r="Y112">
        <v>249890</v>
      </c>
      <c r="Z112">
        <v>220143</v>
      </c>
      <c r="AA112">
        <v>195143</v>
      </c>
      <c r="AB112" t="s">
        <v>63</v>
      </c>
      <c r="AC112" s="1">
        <v>42790</v>
      </c>
      <c r="AD112">
        <v>193700</v>
      </c>
      <c r="AE112">
        <v>2820</v>
      </c>
      <c r="AF112">
        <v>1152</v>
      </c>
      <c r="AG112" t="s">
        <v>64</v>
      </c>
      <c r="AH112" t="s">
        <v>65</v>
      </c>
      <c r="AI112">
        <v>1</v>
      </c>
      <c r="AJ112">
        <v>1993</v>
      </c>
      <c r="AK112">
        <v>4</v>
      </c>
      <c r="AL112">
        <v>3</v>
      </c>
      <c r="AN112">
        <v>3027</v>
      </c>
      <c r="AO112">
        <v>32</v>
      </c>
      <c r="AP112" t="s">
        <v>63</v>
      </c>
      <c r="AQ112" t="s">
        <v>66</v>
      </c>
      <c r="AR112">
        <v>4082</v>
      </c>
      <c r="AW112" t="s">
        <v>650</v>
      </c>
      <c r="AX112" t="s">
        <v>651</v>
      </c>
      <c r="AY112" t="s">
        <v>652</v>
      </c>
      <c r="AZ112" t="s">
        <v>70</v>
      </c>
    </row>
    <row r="113" spans="1:52" x14ac:dyDescent="0.3">
      <c r="A113">
        <v>1945631</v>
      </c>
      <c r="B113" t="s">
        <v>653</v>
      </c>
      <c r="C113" t="str">
        <f t="shared" si="8"/>
        <v>7492</v>
      </c>
      <c r="D113" t="s">
        <v>53</v>
      </c>
      <c r="E113" t="str">
        <f>"0000"</f>
        <v>0000</v>
      </c>
      <c r="F113" t="s">
        <v>108</v>
      </c>
      <c r="G113" t="str">
        <f>"08"</f>
        <v>08</v>
      </c>
      <c r="H113" t="s">
        <v>55</v>
      </c>
      <c r="I113" t="s">
        <v>56</v>
      </c>
      <c r="J113" t="s">
        <v>57</v>
      </c>
      <c r="K113">
        <v>0</v>
      </c>
      <c r="L113">
        <v>65001</v>
      </c>
      <c r="M113">
        <v>1.49</v>
      </c>
      <c r="N113" t="str">
        <f>"000X"</f>
        <v>000X</v>
      </c>
      <c r="O113">
        <v>4971</v>
      </c>
      <c r="P113" t="s">
        <v>72</v>
      </c>
      <c r="Q113" t="s">
        <v>643</v>
      </c>
      <c r="R113" t="s">
        <v>140</v>
      </c>
      <c r="T113" t="s">
        <v>61</v>
      </c>
      <c r="V113" t="s">
        <v>654</v>
      </c>
      <c r="W113">
        <v>22380</v>
      </c>
      <c r="X113">
        <v>22380</v>
      </c>
      <c r="Y113">
        <v>0</v>
      </c>
      <c r="Z113">
        <v>22380</v>
      </c>
      <c r="AA113">
        <v>22380</v>
      </c>
      <c r="AB113" t="s">
        <v>72</v>
      </c>
      <c r="AC113" s="1">
        <v>43979</v>
      </c>
      <c r="AD113">
        <v>33000</v>
      </c>
      <c r="AE113">
        <v>3064</v>
      </c>
      <c r="AF113">
        <v>1773</v>
      </c>
      <c r="AG113" t="s">
        <v>103</v>
      </c>
      <c r="AH113" t="s">
        <v>76</v>
      </c>
      <c r="AR113">
        <v>0</v>
      </c>
      <c r="AW113" t="s">
        <v>655</v>
      </c>
      <c r="AY113" t="s">
        <v>656</v>
      </c>
      <c r="AZ113" t="s">
        <v>657</v>
      </c>
    </row>
    <row r="114" spans="1:52" x14ac:dyDescent="0.3">
      <c r="A114">
        <v>1455421</v>
      </c>
      <c r="B114" t="s">
        <v>658</v>
      </c>
      <c r="C114" t="str">
        <f t="shared" si="8"/>
        <v>7492</v>
      </c>
      <c r="D114" t="s">
        <v>53</v>
      </c>
      <c r="E114" t="str">
        <f>"0100"</f>
        <v>0100</v>
      </c>
      <c r="F114" t="s">
        <v>54</v>
      </c>
      <c r="G114" t="str">
        <f t="shared" ref="G114:G119" si="13">"07"</f>
        <v>07</v>
      </c>
      <c r="H114" t="s">
        <v>55</v>
      </c>
      <c r="I114" t="s">
        <v>56</v>
      </c>
      <c r="J114" t="s">
        <v>57</v>
      </c>
      <c r="K114">
        <v>1</v>
      </c>
      <c r="L114">
        <v>43750</v>
      </c>
      <c r="M114">
        <v>1</v>
      </c>
      <c r="N114" t="str">
        <f t="shared" ref="N114:N119" si="14">"0000"</f>
        <v>0000</v>
      </c>
      <c r="O114">
        <v>5484</v>
      </c>
      <c r="P114" t="s">
        <v>58</v>
      </c>
      <c r="Q114" t="s">
        <v>330</v>
      </c>
      <c r="R114" t="s">
        <v>331</v>
      </c>
      <c r="T114" t="s">
        <v>61</v>
      </c>
      <c r="V114" t="s">
        <v>659</v>
      </c>
      <c r="W114">
        <v>188170</v>
      </c>
      <c r="X114">
        <v>15070</v>
      </c>
      <c r="Y114">
        <v>173100</v>
      </c>
      <c r="Z114">
        <v>177878</v>
      </c>
      <c r="AA114">
        <v>152378</v>
      </c>
      <c r="AB114" t="s">
        <v>63</v>
      </c>
      <c r="AC114" s="1">
        <v>42810</v>
      </c>
      <c r="AD114">
        <v>219000</v>
      </c>
      <c r="AE114">
        <v>2818</v>
      </c>
      <c r="AF114">
        <v>452</v>
      </c>
      <c r="AG114" t="s">
        <v>64</v>
      </c>
      <c r="AH114" t="s">
        <v>76</v>
      </c>
      <c r="AI114">
        <v>1</v>
      </c>
      <c r="AJ114">
        <v>1991</v>
      </c>
      <c r="AK114">
        <v>3</v>
      </c>
      <c r="AL114">
        <v>2</v>
      </c>
      <c r="AN114">
        <v>1661</v>
      </c>
      <c r="AO114">
        <v>32</v>
      </c>
      <c r="AP114" t="s">
        <v>63</v>
      </c>
      <c r="AQ114" t="s">
        <v>66</v>
      </c>
      <c r="AR114">
        <v>2447</v>
      </c>
      <c r="AW114" t="s">
        <v>660</v>
      </c>
      <c r="AX114" t="s">
        <v>661</v>
      </c>
      <c r="AY114" t="s">
        <v>662</v>
      </c>
      <c r="AZ114" t="s">
        <v>70</v>
      </c>
    </row>
    <row r="115" spans="1:52" x14ac:dyDescent="0.3">
      <c r="A115">
        <v>1455481</v>
      </c>
      <c r="B115" t="s">
        <v>663</v>
      </c>
      <c r="C115" t="str">
        <f t="shared" si="8"/>
        <v>7492</v>
      </c>
      <c r="D115" t="s">
        <v>53</v>
      </c>
      <c r="E115" t="str">
        <f>"0100"</f>
        <v>0100</v>
      </c>
      <c r="F115" t="s">
        <v>54</v>
      </c>
      <c r="G115" t="str">
        <f t="shared" si="13"/>
        <v>07</v>
      </c>
      <c r="H115" t="s">
        <v>55</v>
      </c>
      <c r="I115" t="s">
        <v>56</v>
      </c>
      <c r="J115" t="s">
        <v>57</v>
      </c>
      <c r="K115">
        <v>1</v>
      </c>
      <c r="L115">
        <v>58935</v>
      </c>
      <c r="M115">
        <v>1.35</v>
      </c>
      <c r="N115" t="str">
        <f t="shared" si="14"/>
        <v>0000</v>
      </c>
      <c r="O115">
        <v>5664</v>
      </c>
      <c r="P115" t="s">
        <v>58</v>
      </c>
      <c r="Q115" t="s">
        <v>330</v>
      </c>
      <c r="R115" t="s">
        <v>331</v>
      </c>
      <c r="T115" t="s">
        <v>61</v>
      </c>
      <c r="V115" t="s">
        <v>664</v>
      </c>
      <c r="W115">
        <v>180630</v>
      </c>
      <c r="X115">
        <v>20300</v>
      </c>
      <c r="Y115">
        <v>160330</v>
      </c>
      <c r="Z115">
        <v>157847</v>
      </c>
      <c r="AA115">
        <v>132847</v>
      </c>
      <c r="AB115" t="s">
        <v>63</v>
      </c>
      <c r="AC115" s="1">
        <v>42447</v>
      </c>
      <c r="AD115">
        <v>21000</v>
      </c>
      <c r="AE115">
        <v>2747</v>
      </c>
      <c r="AF115">
        <v>1067</v>
      </c>
      <c r="AG115" t="s">
        <v>103</v>
      </c>
      <c r="AH115" t="s">
        <v>76</v>
      </c>
      <c r="AI115">
        <v>1</v>
      </c>
      <c r="AJ115">
        <v>2017</v>
      </c>
      <c r="AK115">
        <v>2</v>
      </c>
      <c r="AL115">
        <v>2</v>
      </c>
      <c r="AN115">
        <v>1760</v>
      </c>
      <c r="AO115">
        <v>35</v>
      </c>
      <c r="AP115" t="s">
        <v>72</v>
      </c>
      <c r="AQ115" t="s">
        <v>66</v>
      </c>
      <c r="AR115">
        <v>2304</v>
      </c>
      <c r="AW115" t="s">
        <v>665</v>
      </c>
      <c r="AX115" t="s">
        <v>666</v>
      </c>
      <c r="AY115" t="s">
        <v>667</v>
      </c>
      <c r="AZ115" t="s">
        <v>70</v>
      </c>
    </row>
    <row r="116" spans="1:52" x14ac:dyDescent="0.3">
      <c r="A116">
        <v>1455511</v>
      </c>
      <c r="B116" t="s">
        <v>668</v>
      </c>
      <c r="C116" t="str">
        <f t="shared" si="8"/>
        <v>7492</v>
      </c>
      <c r="D116" t="s">
        <v>53</v>
      </c>
      <c r="E116" t="str">
        <f>"0100"</f>
        <v>0100</v>
      </c>
      <c r="F116" t="s">
        <v>54</v>
      </c>
      <c r="G116" t="str">
        <f t="shared" si="13"/>
        <v>07</v>
      </c>
      <c r="H116" t="s">
        <v>55</v>
      </c>
      <c r="I116" t="s">
        <v>56</v>
      </c>
      <c r="J116" t="s">
        <v>57</v>
      </c>
      <c r="K116">
        <v>1</v>
      </c>
      <c r="L116">
        <v>43750</v>
      </c>
      <c r="M116">
        <v>1</v>
      </c>
      <c r="N116" t="str">
        <f t="shared" si="14"/>
        <v>0000</v>
      </c>
      <c r="O116">
        <v>4873</v>
      </c>
      <c r="P116" t="s">
        <v>72</v>
      </c>
      <c r="Q116" t="s">
        <v>601</v>
      </c>
      <c r="R116" t="s">
        <v>140</v>
      </c>
      <c r="T116" t="s">
        <v>61</v>
      </c>
      <c r="V116" t="s">
        <v>669</v>
      </c>
      <c r="W116">
        <v>323980</v>
      </c>
      <c r="X116">
        <v>15070</v>
      </c>
      <c r="Y116">
        <v>308910</v>
      </c>
      <c r="Z116">
        <v>323980</v>
      </c>
      <c r="AA116">
        <v>323980</v>
      </c>
      <c r="AB116" t="s">
        <v>72</v>
      </c>
      <c r="AC116" s="1">
        <v>43951</v>
      </c>
      <c r="AD116">
        <v>382500</v>
      </c>
      <c r="AE116">
        <v>3060</v>
      </c>
      <c r="AF116">
        <v>875</v>
      </c>
      <c r="AG116" t="s">
        <v>64</v>
      </c>
      <c r="AH116" t="s">
        <v>76</v>
      </c>
      <c r="AI116">
        <v>1</v>
      </c>
      <c r="AJ116">
        <v>2007</v>
      </c>
      <c r="AK116">
        <v>4</v>
      </c>
      <c r="AL116">
        <v>4</v>
      </c>
      <c r="AN116">
        <v>2986</v>
      </c>
      <c r="AO116">
        <v>32</v>
      </c>
      <c r="AP116" t="s">
        <v>63</v>
      </c>
      <c r="AQ116" t="s">
        <v>66</v>
      </c>
      <c r="AR116">
        <v>4379</v>
      </c>
      <c r="AW116" t="s">
        <v>670</v>
      </c>
      <c r="AY116" t="s">
        <v>671</v>
      </c>
      <c r="AZ116" t="s">
        <v>70</v>
      </c>
    </row>
    <row r="117" spans="1:52" x14ac:dyDescent="0.3">
      <c r="A117">
        <v>1455545</v>
      </c>
      <c r="B117" t="s">
        <v>672</v>
      </c>
      <c r="C117" t="str">
        <f t="shared" si="8"/>
        <v>7492</v>
      </c>
      <c r="D117" t="s">
        <v>53</v>
      </c>
      <c r="E117" t="str">
        <f>"0000"</f>
        <v>0000</v>
      </c>
      <c r="F117" t="s">
        <v>108</v>
      </c>
      <c r="G117" t="str">
        <f t="shared" si="13"/>
        <v>07</v>
      </c>
      <c r="H117" t="s">
        <v>55</v>
      </c>
      <c r="I117" t="s">
        <v>56</v>
      </c>
      <c r="J117" t="s">
        <v>57</v>
      </c>
      <c r="K117">
        <v>0</v>
      </c>
      <c r="L117">
        <v>43750</v>
      </c>
      <c r="M117">
        <v>1</v>
      </c>
      <c r="N117" t="str">
        <f t="shared" si="14"/>
        <v>0000</v>
      </c>
      <c r="O117">
        <v>5571</v>
      </c>
      <c r="P117" t="s">
        <v>58</v>
      </c>
      <c r="Q117" t="s">
        <v>330</v>
      </c>
      <c r="R117" t="s">
        <v>331</v>
      </c>
      <c r="T117" t="s">
        <v>61</v>
      </c>
      <c r="V117" t="s">
        <v>673</v>
      </c>
      <c r="W117">
        <v>15070</v>
      </c>
      <c r="X117">
        <v>15070</v>
      </c>
      <c r="Y117">
        <v>0</v>
      </c>
      <c r="Z117">
        <v>15070</v>
      </c>
      <c r="AA117">
        <v>15070</v>
      </c>
      <c r="AB117" t="s">
        <v>72</v>
      </c>
      <c r="AC117" s="1">
        <v>34943</v>
      </c>
      <c r="AD117">
        <v>10500</v>
      </c>
      <c r="AE117">
        <v>1102</v>
      </c>
      <c r="AF117">
        <v>1202</v>
      </c>
      <c r="AG117" t="s">
        <v>103</v>
      </c>
      <c r="AH117" t="s">
        <v>76</v>
      </c>
      <c r="AR117">
        <v>0</v>
      </c>
      <c r="AW117" t="s">
        <v>674</v>
      </c>
      <c r="AY117" t="s">
        <v>588</v>
      </c>
      <c r="AZ117" t="s">
        <v>589</v>
      </c>
    </row>
    <row r="118" spans="1:52" x14ac:dyDescent="0.3">
      <c r="A118">
        <v>1455618</v>
      </c>
      <c r="B118" t="s">
        <v>675</v>
      </c>
      <c r="C118" t="str">
        <f t="shared" si="8"/>
        <v>7492</v>
      </c>
      <c r="D118" t="s">
        <v>53</v>
      </c>
      <c r="E118" t="str">
        <f>"0100"</f>
        <v>0100</v>
      </c>
      <c r="F118" t="s">
        <v>54</v>
      </c>
      <c r="G118" t="str">
        <f t="shared" si="13"/>
        <v>07</v>
      </c>
      <c r="H118" t="s">
        <v>55</v>
      </c>
      <c r="I118" t="s">
        <v>56</v>
      </c>
      <c r="J118" t="s">
        <v>57</v>
      </c>
      <c r="K118">
        <v>1</v>
      </c>
      <c r="L118">
        <v>88948</v>
      </c>
      <c r="M118">
        <v>2.04</v>
      </c>
      <c r="N118" t="str">
        <f t="shared" si="14"/>
        <v>0000</v>
      </c>
      <c r="O118">
        <v>4929</v>
      </c>
      <c r="P118" t="s">
        <v>72</v>
      </c>
      <c r="Q118" t="s">
        <v>607</v>
      </c>
      <c r="R118" t="s">
        <v>140</v>
      </c>
      <c r="T118" t="s">
        <v>61</v>
      </c>
      <c r="V118" t="s">
        <v>676</v>
      </c>
      <c r="W118">
        <v>336610</v>
      </c>
      <c r="X118">
        <v>30630</v>
      </c>
      <c r="Y118">
        <v>305980</v>
      </c>
      <c r="Z118">
        <v>312108</v>
      </c>
      <c r="AA118">
        <v>286608</v>
      </c>
      <c r="AB118" t="s">
        <v>63</v>
      </c>
      <c r="AC118" s="1">
        <v>42256</v>
      </c>
      <c r="AD118">
        <v>195000</v>
      </c>
      <c r="AE118">
        <v>2715</v>
      </c>
      <c r="AF118">
        <v>1910</v>
      </c>
      <c r="AG118" t="s">
        <v>64</v>
      </c>
      <c r="AH118" t="s">
        <v>65</v>
      </c>
      <c r="AI118">
        <v>1</v>
      </c>
      <c r="AJ118">
        <v>1989</v>
      </c>
      <c r="AK118">
        <v>4</v>
      </c>
      <c r="AL118">
        <v>3</v>
      </c>
      <c r="AN118">
        <v>3079</v>
      </c>
      <c r="AO118">
        <v>32</v>
      </c>
      <c r="AP118" t="s">
        <v>63</v>
      </c>
      <c r="AQ118" t="s">
        <v>66</v>
      </c>
      <c r="AR118">
        <v>4702</v>
      </c>
      <c r="AW118" t="s">
        <v>677</v>
      </c>
      <c r="AX118" t="s">
        <v>678</v>
      </c>
      <c r="AY118" t="s">
        <v>679</v>
      </c>
      <c r="AZ118" t="s">
        <v>680</v>
      </c>
    </row>
    <row r="119" spans="1:52" x14ac:dyDescent="0.3">
      <c r="A119">
        <v>1456037</v>
      </c>
      <c r="B119" t="s">
        <v>681</v>
      </c>
      <c r="C119" t="str">
        <f t="shared" si="8"/>
        <v>7492</v>
      </c>
      <c r="D119" t="s">
        <v>53</v>
      </c>
      <c r="E119" t="str">
        <f>"0000"</f>
        <v>0000</v>
      </c>
      <c r="F119" t="s">
        <v>108</v>
      </c>
      <c r="G119" t="str">
        <f t="shared" si="13"/>
        <v>07</v>
      </c>
      <c r="H119" t="s">
        <v>55</v>
      </c>
      <c r="I119" t="s">
        <v>56</v>
      </c>
      <c r="J119" t="s">
        <v>57</v>
      </c>
      <c r="K119">
        <v>0</v>
      </c>
      <c r="L119">
        <v>62500</v>
      </c>
      <c r="M119">
        <v>1.43</v>
      </c>
      <c r="N119" t="str">
        <f t="shared" si="14"/>
        <v>0000</v>
      </c>
      <c r="O119">
        <v>4855</v>
      </c>
      <c r="P119" t="s">
        <v>72</v>
      </c>
      <c r="Q119" t="s">
        <v>682</v>
      </c>
      <c r="R119" t="s">
        <v>140</v>
      </c>
      <c r="T119" t="s">
        <v>61</v>
      </c>
      <c r="V119" t="s">
        <v>683</v>
      </c>
      <c r="W119">
        <v>21520</v>
      </c>
      <c r="X119">
        <v>21520</v>
      </c>
      <c r="Y119">
        <v>0</v>
      </c>
      <c r="Z119">
        <v>21520</v>
      </c>
      <c r="AA119">
        <v>21520</v>
      </c>
      <c r="AB119" t="s">
        <v>72</v>
      </c>
      <c r="AC119" s="1">
        <v>38473</v>
      </c>
      <c r="AD119">
        <v>75000</v>
      </c>
      <c r="AE119">
        <v>1859</v>
      </c>
      <c r="AF119">
        <v>481</v>
      </c>
      <c r="AG119" t="s">
        <v>103</v>
      </c>
      <c r="AH119" t="s">
        <v>76</v>
      </c>
      <c r="AR119">
        <v>0</v>
      </c>
      <c r="AW119" t="s">
        <v>684</v>
      </c>
      <c r="AX119" t="s">
        <v>685</v>
      </c>
      <c r="AY119" t="s">
        <v>686</v>
      </c>
      <c r="AZ119" t="s">
        <v>687</v>
      </c>
    </row>
    <row r="120" spans="1:52" x14ac:dyDescent="0.3">
      <c r="A120">
        <v>1456223</v>
      </c>
      <c r="B120" t="s">
        <v>688</v>
      </c>
      <c r="C120" t="str">
        <f t="shared" si="8"/>
        <v>7492</v>
      </c>
      <c r="D120" t="s">
        <v>53</v>
      </c>
      <c r="E120" t="str">
        <f>"0100"</f>
        <v>0100</v>
      </c>
      <c r="F120" t="s">
        <v>54</v>
      </c>
      <c r="G120" t="str">
        <f>"08"</f>
        <v>08</v>
      </c>
      <c r="H120" t="s">
        <v>55</v>
      </c>
      <c r="I120" t="s">
        <v>56</v>
      </c>
      <c r="J120" t="s">
        <v>57</v>
      </c>
      <c r="K120">
        <v>1</v>
      </c>
      <c r="L120">
        <v>62501</v>
      </c>
      <c r="M120">
        <v>1.43</v>
      </c>
      <c r="N120" t="str">
        <f>"000X"</f>
        <v>000X</v>
      </c>
      <c r="O120">
        <v>4773</v>
      </c>
      <c r="P120" t="s">
        <v>72</v>
      </c>
      <c r="Q120" t="s">
        <v>643</v>
      </c>
      <c r="R120" t="s">
        <v>140</v>
      </c>
      <c r="T120" t="s">
        <v>61</v>
      </c>
      <c r="V120" t="s">
        <v>689</v>
      </c>
      <c r="W120">
        <v>169600</v>
      </c>
      <c r="X120">
        <v>21520</v>
      </c>
      <c r="Y120">
        <v>148080</v>
      </c>
      <c r="Z120">
        <v>125221</v>
      </c>
      <c r="AA120">
        <v>99721</v>
      </c>
      <c r="AB120" t="s">
        <v>63</v>
      </c>
      <c r="AC120" s="1">
        <v>44008</v>
      </c>
      <c r="AD120">
        <v>231000</v>
      </c>
      <c r="AE120">
        <v>3071</v>
      </c>
      <c r="AF120">
        <v>320</v>
      </c>
      <c r="AG120" t="s">
        <v>64</v>
      </c>
      <c r="AH120" t="s">
        <v>76</v>
      </c>
      <c r="AI120">
        <v>1</v>
      </c>
      <c r="AJ120">
        <v>1987</v>
      </c>
      <c r="AK120">
        <v>3</v>
      </c>
      <c r="AL120">
        <v>2</v>
      </c>
      <c r="AN120">
        <v>1597</v>
      </c>
      <c r="AO120">
        <v>32</v>
      </c>
      <c r="AP120" t="s">
        <v>63</v>
      </c>
      <c r="AQ120" t="s">
        <v>66</v>
      </c>
      <c r="AR120">
        <v>2340</v>
      </c>
      <c r="AW120" t="s">
        <v>690</v>
      </c>
      <c r="AY120" t="s">
        <v>691</v>
      </c>
      <c r="AZ120" t="s">
        <v>692</v>
      </c>
    </row>
    <row r="121" spans="1:52" x14ac:dyDescent="0.3">
      <c r="A121">
        <v>1947081</v>
      </c>
      <c r="B121" t="s">
        <v>693</v>
      </c>
      <c r="C121" t="str">
        <f t="shared" si="8"/>
        <v>7492</v>
      </c>
      <c r="D121" t="s">
        <v>53</v>
      </c>
      <c r="E121" t="str">
        <f>"0100"</f>
        <v>0100</v>
      </c>
      <c r="F121" t="s">
        <v>54</v>
      </c>
      <c r="G121" t="str">
        <f>"05"</f>
        <v>05</v>
      </c>
      <c r="H121" t="s">
        <v>55</v>
      </c>
      <c r="I121" t="s">
        <v>56</v>
      </c>
      <c r="J121" t="s">
        <v>57</v>
      </c>
      <c r="K121">
        <v>1</v>
      </c>
      <c r="L121">
        <v>43616</v>
      </c>
      <c r="M121">
        <v>1</v>
      </c>
      <c r="N121" t="str">
        <f>"000X"</f>
        <v>000X</v>
      </c>
      <c r="O121">
        <v>5595</v>
      </c>
      <c r="P121" t="s">
        <v>72</v>
      </c>
      <c r="Q121" t="s">
        <v>87</v>
      </c>
      <c r="R121" t="s">
        <v>88</v>
      </c>
      <c r="T121" t="s">
        <v>61</v>
      </c>
      <c r="V121" t="s">
        <v>694</v>
      </c>
      <c r="W121">
        <v>284630</v>
      </c>
      <c r="X121">
        <v>15020</v>
      </c>
      <c r="Y121">
        <v>269610</v>
      </c>
      <c r="Z121">
        <v>284630</v>
      </c>
      <c r="AA121">
        <v>254630</v>
      </c>
      <c r="AB121" t="s">
        <v>63</v>
      </c>
      <c r="AC121" s="1">
        <v>43616</v>
      </c>
      <c r="AD121">
        <v>372500</v>
      </c>
      <c r="AE121">
        <v>2987</v>
      </c>
      <c r="AF121">
        <v>1161</v>
      </c>
      <c r="AG121" t="s">
        <v>64</v>
      </c>
      <c r="AH121" t="s">
        <v>76</v>
      </c>
      <c r="AI121">
        <v>1</v>
      </c>
      <c r="AJ121">
        <v>2015</v>
      </c>
      <c r="AK121">
        <v>3</v>
      </c>
      <c r="AL121">
        <v>2</v>
      </c>
      <c r="AN121">
        <v>2254</v>
      </c>
      <c r="AO121">
        <v>32</v>
      </c>
      <c r="AP121" t="s">
        <v>63</v>
      </c>
      <c r="AQ121" t="s">
        <v>66</v>
      </c>
      <c r="AR121">
        <v>2990</v>
      </c>
      <c r="AW121" t="s">
        <v>695</v>
      </c>
      <c r="AY121" t="s">
        <v>696</v>
      </c>
      <c r="AZ121" t="s">
        <v>70</v>
      </c>
    </row>
    <row r="122" spans="1:52" x14ac:dyDescent="0.3">
      <c r="A122">
        <v>1455715</v>
      </c>
      <c r="B122" t="s">
        <v>697</v>
      </c>
      <c r="C122" t="str">
        <f t="shared" si="8"/>
        <v>7492</v>
      </c>
      <c r="D122" t="s">
        <v>53</v>
      </c>
      <c r="E122" t="str">
        <f>"0000"</f>
        <v>0000</v>
      </c>
      <c r="F122" t="s">
        <v>108</v>
      </c>
      <c r="G122" t="str">
        <f t="shared" ref="G122:G127" si="15">"07"</f>
        <v>07</v>
      </c>
      <c r="H122" t="s">
        <v>55</v>
      </c>
      <c r="I122" t="s">
        <v>56</v>
      </c>
      <c r="J122" t="s">
        <v>57</v>
      </c>
      <c r="K122">
        <v>0</v>
      </c>
      <c r="L122">
        <v>43769</v>
      </c>
      <c r="M122">
        <v>1</v>
      </c>
      <c r="N122" t="str">
        <f t="shared" ref="N122:N127" si="16">"0000"</f>
        <v>0000</v>
      </c>
      <c r="O122">
        <v>4998</v>
      </c>
      <c r="P122" t="s">
        <v>72</v>
      </c>
      <c r="Q122" t="s">
        <v>607</v>
      </c>
      <c r="R122" t="s">
        <v>140</v>
      </c>
      <c r="T122" t="s">
        <v>61</v>
      </c>
      <c r="V122" t="s">
        <v>698</v>
      </c>
      <c r="W122">
        <v>15070</v>
      </c>
      <c r="X122">
        <v>15070</v>
      </c>
      <c r="Y122">
        <v>0</v>
      </c>
      <c r="Z122">
        <v>15070</v>
      </c>
      <c r="AA122">
        <v>15070</v>
      </c>
      <c r="AB122" t="s">
        <v>72</v>
      </c>
      <c r="AC122" s="1">
        <v>42935</v>
      </c>
      <c r="AD122">
        <v>14000</v>
      </c>
      <c r="AE122">
        <v>2843</v>
      </c>
      <c r="AF122">
        <v>922</v>
      </c>
      <c r="AG122" t="s">
        <v>103</v>
      </c>
      <c r="AH122" t="s">
        <v>76</v>
      </c>
      <c r="AR122">
        <v>0</v>
      </c>
      <c r="AW122" t="s">
        <v>699</v>
      </c>
      <c r="AY122" t="s">
        <v>700</v>
      </c>
      <c r="AZ122" t="s">
        <v>701</v>
      </c>
    </row>
    <row r="123" spans="1:52" x14ac:dyDescent="0.3">
      <c r="A123">
        <v>1455910</v>
      </c>
      <c r="B123" t="s">
        <v>702</v>
      </c>
      <c r="C123" t="str">
        <f t="shared" si="8"/>
        <v>7492</v>
      </c>
      <c r="D123" t="s">
        <v>53</v>
      </c>
      <c r="E123" t="str">
        <f t="shared" ref="E123:E128" si="17">"0100"</f>
        <v>0100</v>
      </c>
      <c r="F123" t="s">
        <v>54</v>
      </c>
      <c r="G123" t="str">
        <f t="shared" si="15"/>
        <v>07</v>
      </c>
      <c r="H123" t="s">
        <v>55</v>
      </c>
      <c r="I123" t="s">
        <v>56</v>
      </c>
      <c r="J123" t="s">
        <v>57</v>
      </c>
      <c r="K123">
        <v>1</v>
      </c>
      <c r="L123">
        <v>62500</v>
      </c>
      <c r="M123">
        <v>1.43</v>
      </c>
      <c r="N123" t="str">
        <f t="shared" si="16"/>
        <v>0000</v>
      </c>
      <c r="O123">
        <v>5534</v>
      </c>
      <c r="P123" t="s">
        <v>58</v>
      </c>
      <c r="Q123" t="s">
        <v>438</v>
      </c>
      <c r="R123" t="s">
        <v>140</v>
      </c>
      <c r="T123" t="s">
        <v>61</v>
      </c>
      <c r="V123" t="s">
        <v>703</v>
      </c>
      <c r="W123">
        <v>157980</v>
      </c>
      <c r="X123">
        <v>21520</v>
      </c>
      <c r="Y123">
        <v>136460</v>
      </c>
      <c r="Z123">
        <v>100317</v>
      </c>
      <c r="AA123">
        <v>75317</v>
      </c>
      <c r="AB123" t="s">
        <v>63</v>
      </c>
      <c r="AC123" s="1">
        <v>39569</v>
      </c>
      <c r="AD123">
        <v>175000</v>
      </c>
      <c r="AE123">
        <v>2220</v>
      </c>
      <c r="AF123">
        <v>1737</v>
      </c>
      <c r="AG123" t="s">
        <v>64</v>
      </c>
      <c r="AH123" t="s">
        <v>76</v>
      </c>
      <c r="AI123">
        <v>1</v>
      </c>
      <c r="AJ123">
        <v>1974</v>
      </c>
      <c r="AK123">
        <v>2</v>
      </c>
      <c r="AL123">
        <v>2</v>
      </c>
      <c r="AM123">
        <v>1</v>
      </c>
      <c r="AN123">
        <v>1784</v>
      </c>
      <c r="AO123">
        <v>32</v>
      </c>
      <c r="AP123" t="s">
        <v>63</v>
      </c>
      <c r="AQ123" t="s">
        <v>66</v>
      </c>
      <c r="AR123">
        <v>2260</v>
      </c>
      <c r="AW123" t="s">
        <v>704</v>
      </c>
      <c r="AX123" t="s">
        <v>705</v>
      </c>
      <c r="AY123" t="s">
        <v>706</v>
      </c>
      <c r="AZ123" t="s">
        <v>70</v>
      </c>
    </row>
    <row r="124" spans="1:52" x14ac:dyDescent="0.3">
      <c r="A124">
        <v>1455928</v>
      </c>
      <c r="B124" t="s">
        <v>707</v>
      </c>
      <c r="C124" t="str">
        <f t="shared" si="8"/>
        <v>7492</v>
      </c>
      <c r="D124" t="s">
        <v>53</v>
      </c>
      <c r="E124" t="str">
        <f t="shared" si="17"/>
        <v>0100</v>
      </c>
      <c r="F124" t="s">
        <v>54</v>
      </c>
      <c r="G124" t="str">
        <f t="shared" si="15"/>
        <v>07</v>
      </c>
      <c r="H124" t="s">
        <v>55</v>
      </c>
      <c r="I124" t="s">
        <v>56</v>
      </c>
      <c r="J124" t="s">
        <v>57</v>
      </c>
      <c r="K124">
        <v>1</v>
      </c>
      <c r="L124">
        <v>62366</v>
      </c>
      <c r="M124">
        <v>1.43</v>
      </c>
      <c r="N124" t="str">
        <f t="shared" si="16"/>
        <v>0000</v>
      </c>
      <c r="O124">
        <v>5542</v>
      </c>
      <c r="P124" t="s">
        <v>58</v>
      </c>
      <c r="Q124" t="s">
        <v>438</v>
      </c>
      <c r="R124" t="s">
        <v>140</v>
      </c>
      <c r="T124" t="s">
        <v>61</v>
      </c>
      <c r="V124" t="s">
        <v>708</v>
      </c>
      <c r="W124">
        <v>388200</v>
      </c>
      <c r="X124">
        <v>21480</v>
      </c>
      <c r="Y124">
        <v>366720</v>
      </c>
      <c r="Z124">
        <v>337241</v>
      </c>
      <c r="AA124">
        <v>312241</v>
      </c>
      <c r="AB124" t="s">
        <v>63</v>
      </c>
      <c r="AC124" s="1">
        <v>38231</v>
      </c>
      <c r="AD124">
        <v>470000</v>
      </c>
      <c r="AE124">
        <v>1767</v>
      </c>
      <c r="AF124">
        <v>1160</v>
      </c>
      <c r="AG124" t="s">
        <v>64</v>
      </c>
      <c r="AH124" t="s">
        <v>76</v>
      </c>
      <c r="AI124">
        <v>1</v>
      </c>
      <c r="AJ124">
        <v>2004</v>
      </c>
      <c r="AK124">
        <v>3</v>
      </c>
      <c r="AL124">
        <v>3</v>
      </c>
      <c r="AN124">
        <v>3343</v>
      </c>
      <c r="AO124">
        <v>32</v>
      </c>
      <c r="AP124" t="s">
        <v>72</v>
      </c>
      <c r="AQ124" t="s">
        <v>66</v>
      </c>
      <c r="AR124">
        <v>4587</v>
      </c>
      <c r="AW124" t="s">
        <v>709</v>
      </c>
      <c r="AX124" t="s">
        <v>710</v>
      </c>
      <c r="AY124" t="s">
        <v>711</v>
      </c>
      <c r="AZ124" t="s">
        <v>70</v>
      </c>
    </row>
    <row r="125" spans="1:52" x14ac:dyDescent="0.3">
      <c r="A125">
        <v>1455987</v>
      </c>
      <c r="B125" t="s">
        <v>712</v>
      </c>
      <c r="C125" t="str">
        <f t="shared" si="8"/>
        <v>7492</v>
      </c>
      <c r="D125" t="s">
        <v>53</v>
      </c>
      <c r="E125" t="str">
        <f t="shared" si="17"/>
        <v>0100</v>
      </c>
      <c r="F125" t="s">
        <v>54</v>
      </c>
      <c r="G125" t="str">
        <f t="shared" si="15"/>
        <v>07</v>
      </c>
      <c r="H125" t="s">
        <v>55</v>
      </c>
      <c r="I125" t="s">
        <v>56</v>
      </c>
      <c r="J125" t="s">
        <v>57</v>
      </c>
      <c r="K125">
        <v>1</v>
      </c>
      <c r="L125">
        <v>62500</v>
      </c>
      <c r="M125">
        <v>1.43</v>
      </c>
      <c r="N125" t="str">
        <f t="shared" si="16"/>
        <v>0000</v>
      </c>
      <c r="O125">
        <v>5331</v>
      </c>
      <c r="P125" t="s">
        <v>58</v>
      </c>
      <c r="Q125" t="s">
        <v>625</v>
      </c>
      <c r="R125" t="s">
        <v>331</v>
      </c>
      <c r="T125" t="s">
        <v>61</v>
      </c>
      <c r="V125" t="s">
        <v>713</v>
      </c>
      <c r="W125">
        <v>276620</v>
      </c>
      <c r="X125">
        <v>21520</v>
      </c>
      <c r="Y125">
        <v>255100</v>
      </c>
      <c r="Z125">
        <v>258084</v>
      </c>
      <c r="AA125">
        <v>233084</v>
      </c>
      <c r="AB125" t="s">
        <v>63</v>
      </c>
      <c r="AC125" s="1">
        <v>43090</v>
      </c>
      <c r="AD125">
        <v>295000</v>
      </c>
      <c r="AE125">
        <v>2871</v>
      </c>
      <c r="AF125">
        <v>2052</v>
      </c>
      <c r="AG125" t="s">
        <v>64</v>
      </c>
      <c r="AH125" t="s">
        <v>76</v>
      </c>
      <c r="AI125">
        <v>1</v>
      </c>
      <c r="AJ125">
        <v>2005</v>
      </c>
      <c r="AK125">
        <v>3</v>
      </c>
      <c r="AL125">
        <v>3</v>
      </c>
      <c r="AN125">
        <v>2652</v>
      </c>
      <c r="AO125">
        <v>32</v>
      </c>
      <c r="AP125" t="s">
        <v>63</v>
      </c>
      <c r="AQ125" t="s">
        <v>66</v>
      </c>
      <c r="AR125">
        <v>3799</v>
      </c>
      <c r="AW125" t="s">
        <v>714</v>
      </c>
      <c r="AX125" t="s">
        <v>715</v>
      </c>
      <c r="AY125" t="s">
        <v>716</v>
      </c>
      <c r="AZ125" t="s">
        <v>70</v>
      </c>
    </row>
    <row r="126" spans="1:52" x14ac:dyDescent="0.3">
      <c r="A126">
        <v>1456029</v>
      </c>
      <c r="B126" t="s">
        <v>717</v>
      </c>
      <c r="C126" t="str">
        <f t="shared" si="8"/>
        <v>7492</v>
      </c>
      <c r="D126" t="s">
        <v>53</v>
      </c>
      <c r="E126" t="str">
        <f t="shared" si="17"/>
        <v>0100</v>
      </c>
      <c r="F126" t="s">
        <v>54</v>
      </c>
      <c r="G126" t="str">
        <f t="shared" si="15"/>
        <v>07</v>
      </c>
      <c r="H126" t="s">
        <v>55</v>
      </c>
      <c r="I126" t="s">
        <v>56</v>
      </c>
      <c r="J126" t="s">
        <v>57</v>
      </c>
      <c r="K126">
        <v>1</v>
      </c>
      <c r="L126">
        <v>123699</v>
      </c>
      <c r="M126">
        <v>2.84</v>
      </c>
      <c r="N126" t="str">
        <f t="shared" si="16"/>
        <v>0000</v>
      </c>
      <c r="O126">
        <v>5170</v>
      </c>
      <c r="P126" t="s">
        <v>58</v>
      </c>
      <c r="Q126" t="s">
        <v>718</v>
      </c>
      <c r="R126" t="s">
        <v>719</v>
      </c>
      <c r="T126" t="s">
        <v>61</v>
      </c>
      <c r="V126" t="s">
        <v>720</v>
      </c>
      <c r="W126">
        <v>42600</v>
      </c>
      <c r="X126">
        <v>42600</v>
      </c>
      <c r="Y126">
        <v>0</v>
      </c>
      <c r="Z126">
        <v>42600</v>
      </c>
      <c r="AA126">
        <v>42600</v>
      </c>
      <c r="AB126" t="s">
        <v>63</v>
      </c>
      <c r="AC126" s="1">
        <v>43326</v>
      </c>
      <c r="AD126">
        <v>33000</v>
      </c>
      <c r="AE126">
        <v>2922</v>
      </c>
      <c r="AF126">
        <v>690</v>
      </c>
      <c r="AG126" t="s">
        <v>103</v>
      </c>
      <c r="AH126" t="s">
        <v>76</v>
      </c>
      <c r="AI126">
        <v>1</v>
      </c>
      <c r="AJ126">
        <v>2020</v>
      </c>
      <c r="AK126">
        <v>3</v>
      </c>
      <c r="AL126">
        <v>2</v>
      </c>
      <c r="AM126">
        <v>1</v>
      </c>
      <c r="AN126">
        <v>2039</v>
      </c>
      <c r="AO126">
        <v>32</v>
      </c>
      <c r="AP126" t="s">
        <v>72</v>
      </c>
      <c r="AQ126" t="s">
        <v>66</v>
      </c>
      <c r="AR126">
        <v>3280</v>
      </c>
      <c r="AW126" t="s">
        <v>721</v>
      </c>
      <c r="AX126" t="s">
        <v>722</v>
      </c>
      <c r="AY126" t="s">
        <v>723</v>
      </c>
      <c r="AZ126" t="s">
        <v>70</v>
      </c>
    </row>
    <row r="127" spans="1:52" x14ac:dyDescent="0.3">
      <c r="A127">
        <v>1456045</v>
      </c>
      <c r="B127" t="s">
        <v>724</v>
      </c>
      <c r="C127" t="str">
        <f t="shared" si="8"/>
        <v>7492</v>
      </c>
      <c r="D127" t="s">
        <v>53</v>
      </c>
      <c r="E127" t="str">
        <f t="shared" si="17"/>
        <v>0100</v>
      </c>
      <c r="F127" t="s">
        <v>54</v>
      </c>
      <c r="G127" t="str">
        <f t="shared" si="15"/>
        <v>07</v>
      </c>
      <c r="H127" t="s">
        <v>55</v>
      </c>
      <c r="I127" t="s">
        <v>56</v>
      </c>
      <c r="J127" t="s">
        <v>57</v>
      </c>
      <c r="K127">
        <v>1</v>
      </c>
      <c r="L127">
        <v>62500</v>
      </c>
      <c r="M127">
        <v>1.43</v>
      </c>
      <c r="N127" t="str">
        <f t="shared" si="16"/>
        <v>0000</v>
      </c>
      <c r="O127">
        <v>4803</v>
      </c>
      <c r="P127" t="s">
        <v>72</v>
      </c>
      <c r="Q127" t="s">
        <v>682</v>
      </c>
      <c r="R127" t="s">
        <v>140</v>
      </c>
      <c r="T127" t="s">
        <v>61</v>
      </c>
      <c r="V127" t="s">
        <v>725</v>
      </c>
      <c r="W127">
        <v>288750</v>
      </c>
      <c r="X127">
        <v>21520</v>
      </c>
      <c r="Y127">
        <v>267230</v>
      </c>
      <c r="Z127">
        <v>239076</v>
      </c>
      <c r="AA127">
        <v>213076</v>
      </c>
      <c r="AB127" t="s">
        <v>63</v>
      </c>
      <c r="AC127" s="1">
        <v>42664</v>
      </c>
      <c r="AD127">
        <v>258500</v>
      </c>
      <c r="AE127">
        <v>2789</v>
      </c>
      <c r="AF127">
        <v>1802</v>
      </c>
      <c r="AG127" t="s">
        <v>64</v>
      </c>
      <c r="AH127" t="s">
        <v>65</v>
      </c>
      <c r="AI127">
        <v>1</v>
      </c>
      <c r="AJ127">
        <v>2006</v>
      </c>
      <c r="AK127">
        <v>3</v>
      </c>
      <c r="AL127">
        <v>3</v>
      </c>
      <c r="AN127">
        <v>2833</v>
      </c>
      <c r="AO127">
        <v>32</v>
      </c>
      <c r="AP127" t="s">
        <v>63</v>
      </c>
      <c r="AQ127" t="s">
        <v>66</v>
      </c>
      <c r="AR127">
        <v>3788</v>
      </c>
      <c r="AW127" t="s">
        <v>726</v>
      </c>
      <c r="AX127" t="s">
        <v>727</v>
      </c>
      <c r="AY127" t="s">
        <v>728</v>
      </c>
      <c r="AZ127" t="s">
        <v>70</v>
      </c>
    </row>
    <row r="128" spans="1:52" x14ac:dyDescent="0.3">
      <c r="A128">
        <v>1456096</v>
      </c>
      <c r="B128" t="s">
        <v>729</v>
      </c>
      <c r="C128" t="str">
        <f t="shared" si="8"/>
        <v>7492</v>
      </c>
      <c r="D128" t="s">
        <v>53</v>
      </c>
      <c r="E128" t="str">
        <f t="shared" si="17"/>
        <v>0100</v>
      </c>
      <c r="F128" t="s">
        <v>54</v>
      </c>
      <c r="G128" t="str">
        <f>"05"</f>
        <v>05</v>
      </c>
      <c r="H128" t="s">
        <v>55</v>
      </c>
      <c r="I128" t="s">
        <v>56</v>
      </c>
      <c r="J128" t="s">
        <v>57</v>
      </c>
      <c r="K128">
        <v>1</v>
      </c>
      <c r="L128">
        <v>62465</v>
      </c>
      <c r="M128">
        <v>1.43</v>
      </c>
      <c r="N128" t="str">
        <f t="shared" ref="N128:N133" si="18">"000X"</f>
        <v>000X</v>
      </c>
      <c r="O128">
        <v>5072</v>
      </c>
      <c r="P128" t="s">
        <v>72</v>
      </c>
      <c r="Q128" t="s">
        <v>613</v>
      </c>
      <c r="R128" t="s">
        <v>140</v>
      </c>
      <c r="T128" t="s">
        <v>61</v>
      </c>
      <c r="V128" t="s">
        <v>730</v>
      </c>
      <c r="W128">
        <v>291160</v>
      </c>
      <c r="X128">
        <v>21510</v>
      </c>
      <c r="Y128">
        <v>269650</v>
      </c>
      <c r="Z128">
        <v>238925</v>
      </c>
      <c r="AA128">
        <v>213925</v>
      </c>
      <c r="AB128" t="s">
        <v>63</v>
      </c>
      <c r="AC128" s="1">
        <v>37530</v>
      </c>
      <c r="AD128">
        <v>15000</v>
      </c>
      <c r="AE128">
        <v>1548</v>
      </c>
      <c r="AF128">
        <v>1265</v>
      </c>
      <c r="AG128" t="s">
        <v>103</v>
      </c>
      <c r="AH128" t="s">
        <v>76</v>
      </c>
      <c r="AI128">
        <v>1</v>
      </c>
      <c r="AJ128">
        <v>2006</v>
      </c>
      <c r="AK128">
        <v>3</v>
      </c>
      <c r="AL128">
        <v>2</v>
      </c>
      <c r="AM128">
        <v>1</v>
      </c>
      <c r="AN128">
        <v>2932</v>
      </c>
      <c r="AO128">
        <v>32</v>
      </c>
      <c r="AP128" t="s">
        <v>63</v>
      </c>
      <c r="AQ128" t="s">
        <v>66</v>
      </c>
      <c r="AR128">
        <v>4114</v>
      </c>
      <c r="AW128" t="s">
        <v>731</v>
      </c>
      <c r="AY128" t="s">
        <v>732</v>
      </c>
      <c r="AZ128" t="s">
        <v>70</v>
      </c>
    </row>
    <row r="129" spans="1:52" x14ac:dyDescent="0.3">
      <c r="A129">
        <v>1456185</v>
      </c>
      <c r="B129" t="s">
        <v>733</v>
      </c>
      <c r="C129" t="str">
        <f t="shared" si="8"/>
        <v>7492</v>
      </c>
      <c r="D129" t="s">
        <v>53</v>
      </c>
      <c r="E129" t="str">
        <f>"0000"</f>
        <v>0000</v>
      </c>
      <c r="F129" t="s">
        <v>108</v>
      </c>
      <c r="G129" t="str">
        <f>"05"</f>
        <v>05</v>
      </c>
      <c r="H129" t="s">
        <v>55</v>
      </c>
      <c r="I129" t="s">
        <v>56</v>
      </c>
      <c r="J129" t="s">
        <v>57</v>
      </c>
      <c r="K129">
        <v>0</v>
      </c>
      <c r="L129">
        <v>64168</v>
      </c>
      <c r="M129">
        <v>1.47</v>
      </c>
      <c r="N129" t="str">
        <f t="shared" si="18"/>
        <v>000X</v>
      </c>
      <c r="O129">
        <v>4661</v>
      </c>
      <c r="P129" t="s">
        <v>58</v>
      </c>
      <c r="Q129" t="s">
        <v>734</v>
      </c>
      <c r="R129" t="s">
        <v>331</v>
      </c>
      <c r="T129" t="s">
        <v>61</v>
      </c>
      <c r="V129" t="s">
        <v>735</v>
      </c>
      <c r="W129">
        <v>22100</v>
      </c>
      <c r="X129">
        <v>22100</v>
      </c>
      <c r="Y129">
        <v>0</v>
      </c>
      <c r="Z129">
        <v>22100</v>
      </c>
      <c r="AA129">
        <v>22100</v>
      </c>
      <c r="AB129" t="s">
        <v>72</v>
      </c>
      <c r="AC129" s="1">
        <v>42846</v>
      </c>
      <c r="AD129">
        <v>25000</v>
      </c>
      <c r="AE129">
        <v>2825</v>
      </c>
      <c r="AF129">
        <v>374</v>
      </c>
      <c r="AG129" t="s">
        <v>103</v>
      </c>
      <c r="AH129" t="s">
        <v>76</v>
      </c>
      <c r="AR129">
        <v>0</v>
      </c>
      <c r="AW129" t="s">
        <v>736</v>
      </c>
      <c r="AX129" t="s">
        <v>737</v>
      </c>
      <c r="AY129" t="s">
        <v>738</v>
      </c>
      <c r="AZ129" t="s">
        <v>70</v>
      </c>
    </row>
    <row r="130" spans="1:52" x14ac:dyDescent="0.3">
      <c r="A130">
        <v>1945488</v>
      </c>
      <c r="B130" t="s">
        <v>739</v>
      </c>
      <c r="C130" t="str">
        <f t="shared" ref="C130:C193" si="19">"7492"</f>
        <v>7492</v>
      </c>
      <c r="D130" t="s">
        <v>53</v>
      </c>
      <c r="E130" t="str">
        <f>"0100"</f>
        <v>0100</v>
      </c>
      <c r="F130" t="s">
        <v>54</v>
      </c>
      <c r="G130" t="str">
        <f>"05"</f>
        <v>05</v>
      </c>
      <c r="H130" t="s">
        <v>55</v>
      </c>
      <c r="I130" t="s">
        <v>56</v>
      </c>
      <c r="J130" t="s">
        <v>57</v>
      </c>
      <c r="K130">
        <v>1</v>
      </c>
      <c r="L130">
        <v>117712</v>
      </c>
      <c r="M130">
        <v>2.7</v>
      </c>
      <c r="N130" t="str">
        <f t="shared" si="18"/>
        <v>000X</v>
      </c>
      <c r="O130">
        <v>4438</v>
      </c>
      <c r="P130" t="s">
        <v>58</v>
      </c>
      <c r="Q130" t="s">
        <v>59</v>
      </c>
      <c r="R130" t="s">
        <v>60</v>
      </c>
      <c r="T130" t="s">
        <v>61</v>
      </c>
      <c r="V130" t="s">
        <v>740</v>
      </c>
      <c r="W130">
        <v>322520</v>
      </c>
      <c r="X130">
        <v>40530</v>
      </c>
      <c r="Y130">
        <v>281990</v>
      </c>
      <c r="Z130">
        <v>262658</v>
      </c>
      <c r="AA130">
        <v>237658</v>
      </c>
      <c r="AB130" t="s">
        <v>63</v>
      </c>
      <c r="AC130" s="1">
        <v>37773</v>
      </c>
      <c r="AD130">
        <v>220000</v>
      </c>
      <c r="AE130">
        <v>1616</v>
      </c>
      <c r="AF130">
        <v>182</v>
      </c>
      <c r="AG130" t="s">
        <v>64</v>
      </c>
      <c r="AH130" t="s">
        <v>76</v>
      </c>
      <c r="AI130">
        <v>1</v>
      </c>
      <c r="AJ130">
        <v>2000</v>
      </c>
      <c r="AK130">
        <v>3</v>
      </c>
      <c r="AL130">
        <v>2</v>
      </c>
      <c r="AN130">
        <v>2315</v>
      </c>
      <c r="AO130">
        <v>32</v>
      </c>
      <c r="AP130" t="s">
        <v>63</v>
      </c>
      <c r="AQ130" t="s">
        <v>66</v>
      </c>
      <c r="AR130">
        <v>3386</v>
      </c>
      <c r="AW130" t="s">
        <v>741</v>
      </c>
      <c r="AX130" t="s">
        <v>742</v>
      </c>
      <c r="AY130" t="s">
        <v>743</v>
      </c>
      <c r="AZ130" t="s">
        <v>744</v>
      </c>
    </row>
    <row r="131" spans="1:52" x14ac:dyDescent="0.3">
      <c r="A131">
        <v>1947073</v>
      </c>
      <c r="B131" t="s">
        <v>745</v>
      </c>
      <c r="C131" t="str">
        <f t="shared" si="19"/>
        <v>7492</v>
      </c>
      <c r="D131" t="s">
        <v>53</v>
      </c>
      <c r="E131" t="str">
        <f>"0100"</f>
        <v>0100</v>
      </c>
      <c r="F131" t="s">
        <v>54</v>
      </c>
      <c r="G131" t="str">
        <f>"06"</f>
        <v>06</v>
      </c>
      <c r="H131" t="s">
        <v>55</v>
      </c>
      <c r="I131" t="s">
        <v>56</v>
      </c>
      <c r="J131" t="s">
        <v>57</v>
      </c>
      <c r="K131">
        <v>1</v>
      </c>
      <c r="L131">
        <v>77196</v>
      </c>
      <c r="M131">
        <v>1.77</v>
      </c>
      <c r="N131" t="str">
        <f t="shared" si="18"/>
        <v>000X</v>
      </c>
      <c r="O131">
        <v>5067</v>
      </c>
      <c r="P131" t="s">
        <v>58</v>
      </c>
      <c r="Q131" t="s">
        <v>59</v>
      </c>
      <c r="R131" t="s">
        <v>60</v>
      </c>
      <c r="T131" t="s">
        <v>61</v>
      </c>
      <c r="V131" t="s">
        <v>746</v>
      </c>
      <c r="W131">
        <v>180580</v>
      </c>
      <c r="X131">
        <v>26580</v>
      </c>
      <c r="Y131">
        <v>154000</v>
      </c>
      <c r="Z131">
        <v>180580</v>
      </c>
      <c r="AA131">
        <v>180580</v>
      </c>
      <c r="AB131" t="s">
        <v>72</v>
      </c>
      <c r="AC131" s="1">
        <v>43735</v>
      </c>
      <c r="AD131">
        <v>230000</v>
      </c>
      <c r="AE131">
        <v>3008</v>
      </c>
      <c r="AF131">
        <v>2489</v>
      </c>
      <c r="AG131" t="s">
        <v>64</v>
      </c>
      <c r="AH131" t="s">
        <v>76</v>
      </c>
      <c r="AI131">
        <v>1</v>
      </c>
      <c r="AJ131">
        <v>1991</v>
      </c>
      <c r="AK131">
        <v>3</v>
      </c>
      <c r="AL131">
        <v>2</v>
      </c>
      <c r="AN131">
        <v>1797</v>
      </c>
      <c r="AO131">
        <v>32</v>
      </c>
      <c r="AP131" t="s">
        <v>72</v>
      </c>
      <c r="AQ131" t="s">
        <v>66</v>
      </c>
      <c r="AR131">
        <v>2644</v>
      </c>
      <c r="AW131" t="s">
        <v>747</v>
      </c>
      <c r="AX131" t="s">
        <v>748</v>
      </c>
      <c r="AY131" t="s">
        <v>749</v>
      </c>
      <c r="AZ131" t="s">
        <v>70</v>
      </c>
    </row>
    <row r="132" spans="1:52" x14ac:dyDescent="0.3">
      <c r="A132">
        <v>1455561</v>
      </c>
      <c r="B132" t="s">
        <v>750</v>
      </c>
      <c r="C132" t="str">
        <f t="shared" si="19"/>
        <v>7492</v>
      </c>
      <c r="D132" t="s">
        <v>53</v>
      </c>
      <c r="E132" t="str">
        <f>"0100"</f>
        <v>0100</v>
      </c>
      <c r="F132" t="s">
        <v>54</v>
      </c>
      <c r="G132" t="str">
        <f>"06"</f>
        <v>06</v>
      </c>
      <c r="H132" t="s">
        <v>55</v>
      </c>
      <c r="I132" t="s">
        <v>56</v>
      </c>
      <c r="J132" t="s">
        <v>57</v>
      </c>
      <c r="K132">
        <v>1</v>
      </c>
      <c r="L132">
        <v>43750</v>
      </c>
      <c r="M132">
        <v>1</v>
      </c>
      <c r="N132" t="str">
        <f t="shared" si="18"/>
        <v>000X</v>
      </c>
      <c r="O132">
        <v>5730</v>
      </c>
      <c r="P132" t="s">
        <v>58</v>
      </c>
      <c r="Q132" t="s">
        <v>117</v>
      </c>
      <c r="R132" t="s">
        <v>118</v>
      </c>
      <c r="T132" t="s">
        <v>61</v>
      </c>
      <c r="V132" t="s">
        <v>751</v>
      </c>
      <c r="W132">
        <v>184080</v>
      </c>
      <c r="X132">
        <v>15070</v>
      </c>
      <c r="Y132">
        <v>169010</v>
      </c>
      <c r="Z132">
        <v>138473</v>
      </c>
      <c r="AA132">
        <v>112973</v>
      </c>
      <c r="AB132" t="s">
        <v>63</v>
      </c>
      <c r="AC132" s="1">
        <v>36831</v>
      </c>
      <c r="AD132">
        <v>139900</v>
      </c>
      <c r="AE132">
        <v>1395</v>
      </c>
      <c r="AF132">
        <v>210</v>
      </c>
      <c r="AG132" t="s">
        <v>64</v>
      </c>
      <c r="AH132" t="s">
        <v>76</v>
      </c>
      <c r="AI132">
        <v>1</v>
      </c>
      <c r="AJ132">
        <v>1994</v>
      </c>
      <c r="AK132">
        <v>3</v>
      </c>
      <c r="AL132">
        <v>2</v>
      </c>
      <c r="AN132">
        <v>1909</v>
      </c>
      <c r="AO132">
        <v>32</v>
      </c>
      <c r="AP132" t="s">
        <v>63</v>
      </c>
      <c r="AQ132" t="s">
        <v>66</v>
      </c>
      <c r="AR132">
        <v>2764</v>
      </c>
      <c r="AW132" t="s">
        <v>752</v>
      </c>
      <c r="AY132" t="s">
        <v>753</v>
      </c>
      <c r="AZ132" t="s">
        <v>754</v>
      </c>
    </row>
    <row r="133" spans="1:52" x14ac:dyDescent="0.3">
      <c r="A133">
        <v>1455570</v>
      </c>
      <c r="B133" t="s">
        <v>755</v>
      </c>
      <c r="C133" t="str">
        <f t="shared" si="19"/>
        <v>7492</v>
      </c>
      <c r="D133" t="s">
        <v>53</v>
      </c>
      <c r="E133" t="str">
        <f>"0100"</f>
        <v>0100</v>
      </c>
      <c r="F133" t="s">
        <v>54</v>
      </c>
      <c r="G133" t="str">
        <f>"06"</f>
        <v>06</v>
      </c>
      <c r="H133" t="s">
        <v>55</v>
      </c>
      <c r="I133" t="s">
        <v>56</v>
      </c>
      <c r="J133" t="s">
        <v>57</v>
      </c>
      <c r="K133">
        <v>1</v>
      </c>
      <c r="L133">
        <v>43750</v>
      </c>
      <c r="M133">
        <v>1</v>
      </c>
      <c r="N133" t="str">
        <f t="shared" si="18"/>
        <v>000X</v>
      </c>
      <c r="O133">
        <v>5694</v>
      </c>
      <c r="P133" t="s">
        <v>58</v>
      </c>
      <c r="Q133" t="s">
        <v>117</v>
      </c>
      <c r="R133" t="s">
        <v>118</v>
      </c>
      <c r="T133" t="s">
        <v>61</v>
      </c>
      <c r="V133" t="s">
        <v>756</v>
      </c>
      <c r="W133">
        <v>174330</v>
      </c>
      <c r="X133">
        <v>15070</v>
      </c>
      <c r="Y133">
        <v>159260</v>
      </c>
      <c r="Z133">
        <v>174330</v>
      </c>
      <c r="AA133">
        <v>174330</v>
      </c>
      <c r="AB133" t="s">
        <v>63</v>
      </c>
      <c r="AC133" s="1">
        <v>44005</v>
      </c>
      <c r="AD133">
        <v>223000</v>
      </c>
      <c r="AE133">
        <v>3072</v>
      </c>
      <c r="AF133">
        <v>1307</v>
      </c>
      <c r="AG133" t="s">
        <v>64</v>
      </c>
      <c r="AH133" t="s">
        <v>76</v>
      </c>
      <c r="AI133">
        <v>1</v>
      </c>
      <c r="AJ133">
        <v>1997</v>
      </c>
      <c r="AK133">
        <v>3</v>
      </c>
      <c r="AL133">
        <v>2</v>
      </c>
      <c r="AN133">
        <v>1716</v>
      </c>
      <c r="AO133">
        <v>32</v>
      </c>
      <c r="AP133" t="s">
        <v>72</v>
      </c>
      <c r="AQ133" t="s">
        <v>66</v>
      </c>
      <c r="AR133">
        <v>2522</v>
      </c>
      <c r="AW133" t="s">
        <v>757</v>
      </c>
      <c r="AY133" t="s">
        <v>758</v>
      </c>
      <c r="AZ133" t="s">
        <v>70</v>
      </c>
    </row>
    <row r="134" spans="1:52" x14ac:dyDescent="0.3">
      <c r="A134">
        <v>1455596</v>
      </c>
      <c r="B134" t="s">
        <v>759</v>
      </c>
      <c r="C134" t="str">
        <f t="shared" si="19"/>
        <v>7492</v>
      </c>
      <c r="D134" t="s">
        <v>53</v>
      </c>
      <c r="E134" t="str">
        <f>"0100"</f>
        <v>0100</v>
      </c>
      <c r="F134" t="s">
        <v>54</v>
      </c>
      <c r="G134" t="str">
        <f>"07"</f>
        <v>07</v>
      </c>
      <c r="H134" t="s">
        <v>55</v>
      </c>
      <c r="I134" t="s">
        <v>56</v>
      </c>
      <c r="J134" t="s">
        <v>57</v>
      </c>
      <c r="K134">
        <v>1</v>
      </c>
      <c r="L134">
        <v>65655</v>
      </c>
      <c r="M134">
        <v>1.51</v>
      </c>
      <c r="N134" t="str">
        <f>"0000"</f>
        <v>0000</v>
      </c>
      <c r="O134">
        <v>4901</v>
      </c>
      <c r="P134" t="s">
        <v>72</v>
      </c>
      <c r="Q134" t="s">
        <v>607</v>
      </c>
      <c r="R134" t="s">
        <v>140</v>
      </c>
      <c r="T134" t="s">
        <v>61</v>
      </c>
      <c r="V134" t="s">
        <v>760</v>
      </c>
      <c r="W134">
        <v>164160</v>
      </c>
      <c r="X134">
        <v>22610</v>
      </c>
      <c r="Y134">
        <v>141550</v>
      </c>
      <c r="Z134">
        <v>114641</v>
      </c>
      <c r="AA134">
        <v>88641</v>
      </c>
      <c r="AB134" t="s">
        <v>72</v>
      </c>
      <c r="AC134" s="1">
        <v>44008</v>
      </c>
      <c r="AD134">
        <v>182000</v>
      </c>
      <c r="AE134">
        <v>3072</v>
      </c>
      <c r="AF134">
        <v>1828</v>
      </c>
      <c r="AG134" t="s">
        <v>64</v>
      </c>
      <c r="AH134" t="s">
        <v>76</v>
      </c>
      <c r="AI134">
        <v>1</v>
      </c>
      <c r="AJ134">
        <v>1978</v>
      </c>
      <c r="AK134">
        <v>3</v>
      </c>
      <c r="AL134">
        <v>2</v>
      </c>
      <c r="AN134">
        <v>1780</v>
      </c>
      <c r="AO134">
        <v>24</v>
      </c>
      <c r="AP134" t="s">
        <v>63</v>
      </c>
      <c r="AQ134" t="s">
        <v>66</v>
      </c>
      <c r="AR134">
        <v>2332</v>
      </c>
      <c r="AW134" t="s">
        <v>761</v>
      </c>
      <c r="AY134" t="s">
        <v>762</v>
      </c>
      <c r="AZ134" t="s">
        <v>70</v>
      </c>
    </row>
    <row r="135" spans="1:52" x14ac:dyDescent="0.3">
      <c r="A135">
        <v>1455669</v>
      </c>
      <c r="B135" t="s">
        <v>763</v>
      </c>
      <c r="C135" t="str">
        <f t="shared" si="19"/>
        <v>7492</v>
      </c>
      <c r="D135" t="s">
        <v>53</v>
      </c>
      <c r="E135" t="str">
        <f>"0000"</f>
        <v>0000</v>
      </c>
      <c r="F135" t="s">
        <v>108</v>
      </c>
      <c r="G135" t="str">
        <f>"06"</f>
        <v>06</v>
      </c>
      <c r="H135" t="s">
        <v>55</v>
      </c>
      <c r="I135" t="s">
        <v>56</v>
      </c>
      <c r="J135" t="s">
        <v>57</v>
      </c>
      <c r="K135">
        <v>0</v>
      </c>
      <c r="L135">
        <v>43753</v>
      </c>
      <c r="M135">
        <v>1</v>
      </c>
      <c r="N135" t="str">
        <f>"000X"</f>
        <v>000X</v>
      </c>
      <c r="O135">
        <v>5162</v>
      </c>
      <c r="P135" t="s">
        <v>72</v>
      </c>
      <c r="Q135" t="s">
        <v>607</v>
      </c>
      <c r="R135" t="s">
        <v>140</v>
      </c>
      <c r="T135" t="s">
        <v>61</v>
      </c>
      <c r="V135" t="s">
        <v>764</v>
      </c>
      <c r="W135">
        <v>15070</v>
      </c>
      <c r="X135">
        <v>15070</v>
      </c>
      <c r="Y135">
        <v>0</v>
      </c>
      <c r="Z135">
        <v>15070</v>
      </c>
      <c r="AA135">
        <v>15070</v>
      </c>
      <c r="AB135" t="s">
        <v>72</v>
      </c>
      <c r="AC135" s="1">
        <v>40057</v>
      </c>
      <c r="AD135">
        <v>35000</v>
      </c>
      <c r="AE135">
        <v>2312</v>
      </c>
      <c r="AF135">
        <v>1242</v>
      </c>
      <c r="AG135" t="s">
        <v>103</v>
      </c>
      <c r="AH135" t="s">
        <v>76</v>
      </c>
      <c r="AR135">
        <v>0</v>
      </c>
      <c r="AW135" t="s">
        <v>765</v>
      </c>
      <c r="AY135" t="s">
        <v>766</v>
      </c>
      <c r="AZ135" t="s">
        <v>767</v>
      </c>
    </row>
    <row r="136" spans="1:52" x14ac:dyDescent="0.3">
      <c r="A136">
        <v>1455677</v>
      </c>
      <c r="B136" t="s">
        <v>768</v>
      </c>
      <c r="C136" t="str">
        <f t="shared" si="19"/>
        <v>7492</v>
      </c>
      <c r="D136" t="s">
        <v>53</v>
      </c>
      <c r="E136" t="str">
        <f>"0000"</f>
        <v>0000</v>
      </c>
      <c r="F136" t="s">
        <v>108</v>
      </c>
      <c r="G136" t="str">
        <f>"06"</f>
        <v>06</v>
      </c>
      <c r="H136" t="s">
        <v>55</v>
      </c>
      <c r="I136" t="s">
        <v>56</v>
      </c>
      <c r="J136" t="s">
        <v>57</v>
      </c>
      <c r="K136">
        <v>0</v>
      </c>
      <c r="L136">
        <v>43753</v>
      </c>
      <c r="M136">
        <v>1</v>
      </c>
      <c r="N136" t="str">
        <f>"000X"</f>
        <v>000X</v>
      </c>
      <c r="O136">
        <v>5138</v>
      </c>
      <c r="P136" t="s">
        <v>72</v>
      </c>
      <c r="Q136" t="s">
        <v>607</v>
      </c>
      <c r="R136" t="s">
        <v>140</v>
      </c>
      <c r="T136" t="s">
        <v>61</v>
      </c>
      <c r="V136" t="s">
        <v>769</v>
      </c>
      <c r="W136">
        <v>15070</v>
      </c>
      <c r="X136">
        <v>15070</v>
      </c>
      <c r="Y136">
        <v>0</v>
      </c>
      <c r="Z136">
        <v>15070</v>
      </c>
      <c r="AA136">
        <v>15070</v>
      </c>
      <c r="AB136" t="s">
        <v>72</v>
      </c>
      <c r="AC136" s="1">
        <v>40969</v>
      </c>
      <c r="AD136">
        <v>15000</v>
      </c>
      <c r="AE136">
        <v>2466</v>
      </c>
      <c r="AF136">
        <v>1349</v>
      </c>
      <c r="AG136" t="s">
        <v>103</v>
      </c>
      <c r="AH136" t="s">
        <v>76</v>
      </c>
      <c r="AR136">
        <v>0</v>
      </c>
      <c r="AW136" t="s">
        <v>770</v>
      </c>
      <c r="AX136" t="s">
        <v>771</v>
      </c>
      <c r="AY136" t="s">
        <v>772</v>
      </c>
      <c r="AZ136" t="s">
        <v>773</v>
      </c>
    </row>
    <row r="137" spans="1:52" x14ac:dyDescent="0.3">
      <c r="A137">
        <v>1455758</v>
      </c>
      <c r="B137" t="s">
        <v>774</v>
      </c>
      <c r="C137" t="str">
        <f t="shared" si="19"/>
        <v>7492</v>
      </c>
      <c r="D137" t="s">
        <v>53</v>
      </c>
      <c r="E137" t="str">
        <f>"0000"</f>
        <v>0000</v>
      </c>
      <c r="F137" t="s">
        <v>108</v>
      </c>
      <c r="G137" t="str">
        <f>"07"</f>
        <v>07</v>
      </c>
      <c r="H137" t="s">
        <v>55</v>
      </c>
      <c r="I137" t="s">
        <v>56</v>
      </c>
      <c r="J137" t="s">
        <v>57</v>
      </c>
      <c r="K137">
        <v>0</v>
      </c>
      <c r="L137">
        <v>47910</v>
      </c>
      <c r="M137">
        <v>1.1000000000000001</v>
      </c>
      <c r="N137" t="str">
        <f>"0000"</f>
        <v>0000</v>
      </c>
      <c r="O137">
        <v>4908</v>
      </c>
      <c r="P137" t="s">
        <v>72</v>
      </c>
      <c r="Q137" t="s">
        <v>607</v>
      </c>
      <c r="R137" t="s">
        <v>140</v>
      </c>
      <c r="T137" t="s">
        <v>61</v>
      </c>
      <c r="V137" t="s">
        <v>775</v>
      </c>
      <c r="W137">
        <v>16500</v>
      </c>
      <c r="X137">
        <v>16500</v>
      </c>
      <c r="Y137">
        <v>0</v>
      </c>
      <c r="Z137">
        <v>16500</v>
      </c>
      <c r="AA137">
        <v>16500</v>
      </c>
      <c r="AB137" t="s">
        <v>72</v>
      </c>
      <c r="AR137">
        <v>0</v>
      </c>
      <c r="AW137" t="s">
        <v>776</v>
      </c>
      <c r="AY137" t="s">
        <v>777</v>
      </c>
      <c r="AZ137" t="s">
        <v>778</v>
      </c>
    </row>
    <row r="138" spans="1:52" x14ac:dyDescent="0.3">
      <c r="A138">
        <v>1455863</v>
      </c>
      <c r="B138" t="s">
        <v>779</v>
      </c>
      <c r="C138" t="str">
        <f t="shared" si="19"/>
        <v>7492</v>
      </c>
      <c r="D138" t="s">
        <v>53</v>
      </c>
      <c r="E138" t="str">
        <f>"0100"</f>
        <v>0100</v>
      </c>
      <c r="F138" t="s">
        <v>54</v>
      </c>
      <c r="G138" t="str">
        <f>"08"</f>
        <v>08</v>
      </c>
      <c r="H138" t="s">
        <v>55</v>
      </c>
      <c r="I138" t="s">
        <v>56</v>
      </c>
      <c r="J138" t="s">
        <v>57</v>
      </c>
      <c r="K138">
        <v>1</v>
      </c>
      <c r="L138">
        <v>62366</v>
      </c>
      <c r="M138">
        <v>1.43</v>
      </c>
      <c r="N138" t="str">
        <f>"000X"</f>
        <v>000X</v>
      </c>
      <c r="O138">
        <v>4749</v>
      </c>
      <c r="P138" t="s">
        <v>72</v>
      </c>
      <c r="Q138" t="s">
        <v>613</v>
      </c>
      <c r="R138" t="s">
        <v>140</v>
      </c>
      <c r="T138" t="s">
        <v>61</v>
      </c>
      <c r="V138" t="s">
        <v>780</v>
      </c>
      <c r="W138">
        <v>176820</v>
      </c>
      <c r="X138">
        <v>21480</v>
      </c>
      <c r="Y138">
        <v>155340</v>
      </c>
      <c r="Z138">
        <v>129807</v>
      </c>
      <c r="AA138">
        <v>104807</v>
      </c>
      <c r="AB138" t="s">
        <v>63</v>
      </c>
      <c r="AC138" s="1">
        <v>32387</v>
      </c>
      <c r="AD138">
        <v>15000</v>
      </c>
      <c r="AE138">
        <v>792</v>
      </c>
      <c r="AF138">
        <v>1274</v>
      </c>
      <c r="AG138" t="s">
        <v>103</v>
      </c>
      <c r="AH138" t="s">
        <v>76</v>
      </c>
      <c r="AI138">
        <v>1</v>
      </c>
      <c r="AJ138">
        <v>1989</v>
      </c>
      <c r="AK138">
        <v>3</v>
      </c>
      <c r="AL138">
        <v>2</v>
      </c>
      <c r="AN138">
        <v>1859</v>
      </c>
      <c r="AO138">
        <v>32</v>
      </c>
      <c r="AP138" t="s">
        <v>72</v>
      </c>
      <c r="AQ138" t="s">
        <v>66</v>
      </c>
      <c r="AR138">
        <v>2901</v>
      </c>
      <c r="AW138" t="s">
        <v>781</v>
      </c>
      <c r="AX138" t="s">
        <v>782</v>
      </c>
      <c r="AY138" t="s">
        <v>783</v>
      </c>
      <c r="AZ138" t="s">
        <v>784</v>
      </c>
    </row>
    <row r="139" spans="1:52" x14ac:dyDescent="0.3">
      <c r="A139">
        <v>1455871</v>
      </c>
      <c r="B139" t="s">
        <v>785</v>
      </c>
      <c r="C139" t="str">
        <f t="shared" si="19"/>
        <v>7492</v>
      </c>
      <c r="D139" t="s">
        <v>53</v>
      </c>
      <c r="E139" t="str">
        <f>"0100"</f>
        <v>0100</v>
      </c>
      <c r="F139" t="s">
        <v>54</v>
      </c>
      <c r="G139" t="str">
        <f>"08"</f>
        <v>08</v>
      </c>
      <c r="H139" t="s">
        <v>55</v>
      </c>
      <c r="I139" t="s">
        <v>56</v>
      </c>
      <c r="J139" t="s">
        <v>57</v>
      </c>
      <c r="K139">
        <v>1</v>
      </c>
      <c r="L139">
        <v>62501</v>
      </c>
      <c r="M139">
        <v>1.43</v>
      </c>
      <c r="N139" t="str">
        <f>"000X"</f>
        <v>000X</v>
      </c>
      <c r="O139">
        <v>4622</v>
      </c>
      <c r="P139" t="s">
        <v>72</v>
      </c>
      <c r="Q139" t="s">
        <v>613</v>
      </c>
      <c r="R139" t="s">
        <v>140</v>
      </c>
      <c r="T139" t="s">
        <v>61</v>
      </c>
      <c r="V139" t="s">
        <v>786</v>
      </c>
      <c r="W139">
        <v>194870</v>
      </c>
      <c r="X139">
        <v>21520</v>
      </c>
      <c r="Y139">
        <v>173350</v>
      </c>
      <c r="Z139">
        <v>143648</v>
      </c>
      <c r="AA139">
        <v>113148</v>
      </c>
      <c r="AB139" t="s">
        <v>63</v>
      </c>
      <c r="AC139" s="1">
        <v>33512</v>
      </c>
      <c r="AD139">
        <v>12900</v>
      </c>
      <c r="AE139">
        <v>912</v>
      </c>
      <c r="AF139">
        <v>1465</v>
      </c>
      <c r="AG139" t="s">
        <v>103</v>
      </c>
      <c r="AH139" t="s">
        <v>76</v>
      </c>
      <c r="AI139">
        <v>1</v>
      </c>
      <c r="AJ139">
        <v>1992</v>
      </c>
      <c r="AK139">
        <v>3</v>
      </c>
      <c r="AL139">
        <v>2</v>
      </c>
      <c r="AN139">
        <v>1921</v>
      </c>
      <c r="AO139">
        <v>32</v>
      </c>
      <c r="AP139" t="s">
        <v>63</v>
      </c>
      <c r="AQ139" t="s">
        <v>66</v>
      </c>
      <c r="AR139">
        <v>2923</v>
      </c>
      <c r="AW139" t="s">
        <v>787</v>
      </c>
      <c r="AX139" t="s">
        <v>788</v>
      </c>
      <c r="AY139" t="s">
        <v>789</v>
      </c>
      <c r="AZ139" t="s">
        <v>790</v>
      </c>
    </row>
    <row r="140" spans="1:52" x14ac:dyDescent="0.3">
      <c r="A140">
        <v>1455944</v>
      </c>
      <c r="B140" t="s">
        <v>791</v>
      </c>
      <c r="C140" t="str">
        <f t="shared" si="19"/>
        <v>7492</v>
      </c>
      <c r="D140" t="s">
        <v>53</v>
      </c>
      <c r="E140" t="str">
        <f>"0100"</f>
        <v>0100</v>
      </c>
      <c r="F140" t="s">
        <v>54</v>
      </c>
      <c r="G140" t="str">
        <f>"07"</f>
        <v>07</v>
      </c>
      <c r="H140" t="s">
        <v>55</v>
      </c>
      <c r="I140" t="s">
        <v>56</v>
      </c>
      <c r="J140" t="s">
        <v>57</v>
      </c>
      <c r="K140">
        <v>1</v>
      </c>
      <c r="L140">
        <v>62500</v>
      </c>
      <c r="M140">
        <v>1.43</v>
      </c>
      <c r="N140" t="str">
        <f>"0000"</f>
        <v>0000</v>
      </c>
      <c r="O140">
        <v>5520</v>
      </c>
      <c r="P140" t="s">
        <v>58</v>
      </c>
      <c r="Q140" t="s">
        <v>265</v>
      </c>
      <c r="R140" t="s">
        <v>266</v>
      </c>
      <c r="T140" t="s">
        <v>61</v>
      </c>
      <c r="V140" t="s">
        <v>792</v>
      </c>
      <c r="W140">
        <v>222320</v>
      </c>
      <c r="X140">
        <v>21520</v>
      </c>
      <c r="Y140">
        <v>200800</v>
      </c>
      <c r="Z140">
        <v>173571</v>
      </c>
      <c r="AA140">
        <v>148571</v>
      </c>
      <c r="AB140" t="s">
        <v>63</v>
      </c>
      <c r="AC140" s="1">
        <v>41214</v>
      </c>
      <c r="AD140">
        <v>185000</v>
      </c>
      <c r="AE140">
        <v>2519</v>
      </c>
      <c r="AF140">
        <v>557</v>
      </c>
      <c r="AG140" t="s">
        <v>64</v>
      </c>
      <c r="AH140" t="s">
        <v>76</v>
      </c>
      <c r="AI140">
        <v>1</v>
      </c>
      <c r="AJ140">
        <v>1988</v>
      </c>
      <c r="AK140">
        <v>3</v>
      </c>
      <c r="AL140">
        <v>2</v>
      </c>
      <c r="AM140">
        <v>1</v>
      </c>
      <c r="AN140">
        <v>2242</v>
      </c>
      <c r="AO140">
        <v>32</v>
      </c>
      <c r="AP140" t="s">
        <v>63</v>
      </c>
      <c r="AQ140" t="s">
        <v>66</v>
      </c>
      <c r="AR140">
        <v>3240</v>
      </c>
      <c r="AW140" t="s">
        <v>793</v>
      </c>
      <c r="AX140" t="s">
        <v>794</v>
      </c>
      <c r="AY140" t="s">
        <v>795</v>
      </c>
      <c r="AZ140" t="s">
        <v>796</v>
      </c>
    </row>
    <row r="141" spans="1:52" x14ac:dyDescent="0.3">
      <c r="A141">
        <v>1456002</v>
      </c>
      <c r="B141" t="s">
        <v>797</v>
      </c>
      <c r="C141" t="str">
        <f t="shared" si="19"/>
        <v>7492</v>
      </c>
      <c r="D141" t="s">
        <v>53</v>
      </c>
      <c r="E141" t="str">
        <f>"0100"</f>
        <v>0100</v>
      </c>
      <c r="F141" t="s">
        <v>54</v>
      </c>
      <c r="G141" t="str">
        <f>"07"</f>
        <v>07</v>
      </c>
      <c r="H141" t="s">
        <v>55</v>
      </c>
      <c r="I141" t="s">
        <v>56</v>
      </c>
      <c r="J141" t="s">
        <v>57</v>
      </c>
      <c r="K141">
        <v>1</v>
      </c>
      <c r="L141">
        <v>84004</v>
      </c>
      <c r="M141">
        <v>1.93</v>
      </c>
      <c r="N141" t="str">
        <f>"0000"</f>
        <v>0000</v>
      </c>
      <c r="O141">
        <v>5475</v>
      </c>
      <c r="P141" t="s">
        <v>58</v>
      </c>
      <c r="Q141" t="s">
        <v>438</v>
      </c>
      <c r="R141" t="s">
        <v>140</v>
      </c>
      <c r="T141" t="s">
        <v>61</v>
      </c>
      <c r="V141" t="s">
        <v>798</v>
      </c>
      <c r="W141">
        <v>163500</v>
      </c>
      <c r="X141">
        <v>28930</v>
      </c>
      <c r="Y141">
        <v>134570</v>
      </c>
      <c r="Z141">
        <v>106563</v>
      </c>
      <c r="AA141">
        <v>81063</v>
      </c>
      <c r="AB141" t="s">
        <v>63</v>
      </c>
      <c r="AC141" s="1">
        <v>31533</v>
      </c>
      <c r="AD141">
        <v>10000</v>
      </c>
      <c r="AE141">
        <v>702</v>
      </c>
      <c r="AF141">
        <v>855</v>
      </c>
      <c r="AG141" t="s">
        <v>103</v>
      </c>
      <c r="AH141" t="s">
        <v>221</v>
      </c>
      <c r="AI141">
        <v>1</v>
      </c>
      <c r="AJ141">
        <v>1987</v>
      </c>
      <c r="AK141">
        <v>2</v>
      </c>
      <c r="AL141">
        <v>2</v>
      </c>
      <c r="AN141">
        <v>1672</v>
      </c>
      <c r="AO141">
        <v>32</v>
      </c>
      <c r="AP141" t="s">
        <v>72</v>
      </c>
      <c r="AQ141" t="s">
        <v>66</v>
      </c>
      <c r="AR141">
        <v>2503</v>
      </c>
      <c r="AW141" t="s">
        <v>799</v>
      </c>
      <c r="AY141" t="s">
        <v>800</v>
      </c>
      <c r="AZ141" t="s">
        <v>801</v>
      </c>
    </row>
    <row r="142" spans="1:52" x14ac:dyDescent="0.3">
      <c r="A142">
        <v>1456177</v>
      </c>
      <c r="B142" t="s">
        <v>802</v>
      </c>
      <c r="C142" t="str">
        <f t="shared" si="19"/>
        <v>7492</v>
      </c>
      <c r="D142" t="s">
        <v>53</v>
      </c>
      <c r="E142" t="str">
        <f>"0000"</f>
        <v>0000</v>
      </c>
      <c r="F142" t="s">
        <v>108</v>
      </c>
      <c r="G142" t="str">
        <f>"05"</f>
        <v>05</v>
      </c>
      <c r="H142" t="s">
        <v>55</v>
      </c>
      <c r="I142" t="s">
        <v>56</v>
      </c>
      <c r="J142" t="s">
        <v>57</v>
      </c>
      <c r="K142">
        <v>0</v>
      </c>
      <c r="L142">
        <v>74842</v>
      </c>
      <c r="M142">
        <v>1.72</v>
      </c>
      <c r="N142" t="str">
        <f>"000X"</f>
        <v>000X</v>
      </c>
      <c r="O142">
        <v>4622</v>
      </c>
      <c r="P142" t="s">
        <v>58</v>
      </c>
      <c r="Q142" t="s">
        <v>803</v>
      </c>
      <c r="R142" t="s">
        <v>140</v>
      </c>
      <c r="T142" t="s">
        <v>61</v>
      </c>
      <c r="V142" t="s">
        <v>804</v>
      </c>
      <c r="W142">
        <v>25770</v>
      </c>
      <c r="X142">
        <v>25770</v>
      </c>
      <c r="Y142">
        <v>0</v>
      </c>
      <c r="Z142">
        <v>25770</v>
      </c>
      <c r="AA142">
        <v>25770</v>
      </c>
      <c r="AB142" t="s">
        <v>72</v>
      </c>
      <c r="AC142" s="1">
        <v>43579</v>
      </c>
      <c r="AD142">
        <v>332500</v>
      </c>
      <c r="AE142">
        <v>2974</v>
      </c>
      <c r="AF142">
        <v>1147</v>
      </c>
      <c r="AG142" t="s">
        <v>64</v>
      </c>
      <c r="AH142" t="s">
        <v>570</v>
      </c>
      <c r="AR142">
        <v>0</v>
      </c>
      <c r="AW142" t="s">
        <v>805</v>
      </c>
      <c r="AX142" t="s">
        <v>806</v>
      </c>
      <c r="AY142" t="s">
        <v>807</v>
      </c>
      <c r="AZ142" t="s">
        <v>808</v>
      </c>
    </row>
    <row r="143" spans="1:52" x14ac:dyDescent="0.3">
      <c r="A143">
        <v>1456231</v>
      </c>
      <c r="B143" t="s">
        <v>809</v>
      </c>
      <c r="C143" t="str">
        <f t="shared" si="19"/>
        <v>7492</v>
      </c>
      <c r="D143" t="s">
        <v>53</v>
      </c>
      <c r="E143" t="str">
        <f>"0000"</f>
        <v>0000</v>
      </c>
      <c r="F143" t="s">
        <v>108</v>
      </c>
      <c r="G143" t="str">
        <f>"08"</f>
        <v>08</v>
      </c>
      <c r="H143" t="s">
        <v>55</v>
      </c>
      <c r="I143" t="s">
        <v>56</v>
      </c>
      <c r="J143" t="s">
        <v>57</v>
      </c>
      <c r="K143">
        <v>0</v>
      </c>
      <c r="L143">
        <v>62501</v>
      </c>
      <c r="M143">
        <v>1.43</v>
      </c>
      <c r="N143" t="str">
        <f>"000X"</f>
        <v>000X</v>
      </c>
      <c r="O143">
        <v>4879</v>
      </c>
      <c r="P143" t="s">
        <v>72</v>
      </c>
      <c r="Q143" t="s">
        <v>643</v>
      </c>
      <c r="R143" t="s">
        <v>140</v>
      </c>
      <c r="T143" t="s">
        <v>61</v>
      </c>
      <c r="V143" t="s">
        <v>810</v>
      </c>
      <c r="W143">
        <v>21520</v>
      </c>
      <c r="X143">
        <v>21520</v>
      </c>
      <c r="Y143">
        <v>0</v>
      </c>
      <c r="Z143">
        <v>21520</v>
      </c>
      <c r="AA143">
        <v>21520</v>
      </c>
      <c r="AB143" t="s">
        <v>72</v>
      </c>
      <c r="AR143">
        <v>0</v>
      </c>
      <c r="AW143" t="s">
        <v>811</v>
      </c>
      <c r="AY143" t="s">
        <v>812</v>
      </c>
      <c r="AZ143" t="s">
        <v>813</v>
      </c>
    </row>
    <row r="144" spans="1:52" x14ac:dyDescent="0.3">
      <c r="A144">
        <v>1896681</v>
      </c>
      <c r="B144" t="s">
        <v>814</v>
      </c>
      <c r="C144" t="str">
        <f t="shared" si="19"/>
        <v>7492</v>
      </c>
      <c r="D144" t="s">
        <v>53</v>
      </c>
      <c r="E144" t="str">
        <f>"0100"</f>
        <v>0100</v>
      </c>
      <c r="F144" t="s">
        <v>54</v>
      </c>
      <c r="G144" t="str">
        <f>"05"</f>
        <v>05</v>
      </c>
      <c r="H144" t="s">
        <v>55</v>
      </c>
      <c r="I144" t="s">
        <v>56</v>
      </c>
      <c r="J144" t="s">
        <v>57</v>
      </c>
      <c r="K144">
        <v>1</v>
      </c>
      <c r="L144">
        <v>63652</v>
      </c>
      <c r="M144">
        <v>1.46</v>
      </c>
      <c r="N144" t="str">
        <f>"000X"</f>
        <v>000X</v>
      </c>
      <c r="O144">
        <v>4687</v>
      </c>
      <c r="P144" t="s">
        <v>58</v>
      </c>
      <c r="Q144" t="s">
        <v>815</v>
      </c>
      <c r="R144" t="s">
        <v>140</v>
      </c>
      <c r="T144" t="s">
        <v>61</v>
      </c>
      <c r="V144" t="s">
        <v>816</v>
      </c>
      <c r="W144">
        <v>295950</v>
      </c>
      <c r="X144">
        <v>21920</v>
      </c>
      <c r="Y144">
        <v>274030</v>
      </c>
      <c r="Z144">
        <v>295950</v>
      </c>
      <c r="AA144">
        <v>270950</v>
      </c>
      <c r="AB144" t="s">
        <v>63</v>
      </c>
      <c r="AC144" s="1">
        <v>42816</v>
      </c>
      <c r="AD144">
        <v>25000</v>
      </c>
      <c r="AE144">
        <v>2822</v>
      </c>
      <c r="AF144">
        <v>1351</v>
      </c>
      <c r="AG144" t="s">
        <v>103</v>
      </c>
      <c r="AH144" t="s">
        <v>76</v>
      </c>
      <c r="AI144">
        <v>1</v>
      </c>
      <c r="AJ144">
        <v>2018</v>
      </c>
      <c r="AK144">
        <v>3</v>
      </c>
      <c r="AL144">
        <v>2</v>
      </c>
      <c r="AN144">
        <v>2991</v>
      </c>
      <c r="AO144">
        <v>32</v>
      </c>
      <c r="AP144" t="s">
        <v>72</v>
      </c>
      <c r="AQ144" t="s">
        <v>66</v>
      </c>
      <c r="AR144">
        <v>4379</v>
      </c>
      <c r="AW144" t="s">
        <v>817</v>
      </c>
      <c r="AX144" t="s">
        <v>818</v>
      </c>
      <c r="AY144" t="s">
        <v>819</v>
      </c>
      <c r="AZ144" t="s">
        <v>70</v>
      </c>
    </row>
    <row r="145" spans="1:52" x14ac:dyDescent="0.3">
      <c r="A145">
        <v>1942993</v>
      </c>
      <c r="B145" t="s">
        <v>820</v>
      </c>
      <c r="C145" t="str">
        <f t="shared" si="19"/>
        <v>7492</v>
      </c>
      <c r="D145" t="s">
        <v>53</v>
      </c>
      <c r="E145" t="str">
        <f>"0100"</f>
        <v>0100</v>
      </c>
      <c r="F145" t="s">
        <v>54</v>
      </c>
      <c r="G145" t="str">
        <f>"06"</f>
        <v>06</v>
      </c>
      <c r="H145" t="s">
        <v>55</v>
      </c>
      <c r="I145" t="s">
        <v>56</v>
      </c>
      <c r="J145" t="s">
        <v>57</v>
      </c>
      <c r="K145">
        <v>1</v>
      </c>
      <c r="L145">
        <v>44271</v>
      </c>
      <c r="M145">
        <v>1.02</v>
      </c>
      <c r="N145" t="str">
        <f>"000X"</f>
        <v>000X</v>
      </c>
      <c r="O145">
        <v>5515</v>
      </c>
      <c r="P145" t="s">
        <v>72</v>
      </c>
      <c r="Q145" t="s">
        <v>124</v>
      </c>
      <c r="R145" t="s">
        <v>88</v>
      </c>
      <c r="T145" t="s">
        <v>61</v>
      </c>
      <c r="V145" t="s">
        <v>821</v>
      </c>
      <c r="W145">
        <v>253910</v>
      </c>
      <c r="X145">
        <v>15240</v>
      </c>
      <c r="Y145">
        <v>238670</v>
      </c>
      <c r="Z145">
        <v>253910</v>
      </c>
      <c r="AA145">
        <v>253910</v>
      </c>
      <c r="AB145" t="s">
        <v>72</v>
      </c>
      <c r="AC145" s="1">
        <v>34820</v>
      </c>
      <c r="AD145">
        <v>143500</v>
      </c>
      <c r="AE145">
        <v>1083</v>
      </c>
      <c r="AF145">
        <v>1593</v>
      </c>
      <c r="AG145" t="s">
        <v>64</v>
      </c>
      <c r="AH145" t="s">
        <v>76</v>
      </c>
      <c r="AI145">
        <v>1</v>
      </c>
      <c r="AJ145">
        <v>1992</v>
      </c>
      <c r="AK145">
        <v>3</v>
      </c>
      <c r="AL145">
        <v>2</v>
      </c>
      <c r="AM145">
        <v>1</v>
      </c>
      <c r="AN145">
        <v>2835</v>
      </c>
      <c r="AO145">
        <v>32</v>
      </c>
      <c r="AP145" t="s">
        <v>63</v>
      </c>
      <c r="AQ145" t="s">
        <v>66</v>
      </c>
      <c r="AR145">
        <v>3754</v>
      </c>
      <c r="AW145" t="s">
        <v>822</v>
      </c>
      <c r="AX145" t="s">
        <v>823</v>
      </c>
      <c r="AY145" t="s">
        <v>824</v>
      </c>
      <c r="AZ145" t="s">
        <v>70</v>
      </c>
    </row>
    <row r="146" spans="1:52" x14ac:dyDescent="0.3">
      <c r="A146">
        <v>1945496</v>
      </c>
      <c r="B146" t="s">
        <v>825</v>
      </c>
      <c r="C146" t="str">
        <f t="shared" si="19"/>
        <v>7492</v>
      </c>
      <c r="D146" t="s">
        <v>53</v>
      </c>
      <c r="E146" t="str">
        <f>"0100"</f>
        <v>0100</v>
      </c>
      <c r="F146" t="s">
        <v>54</v>
      </c>
      <c r="G146" t="str">
        <f>"05"</f>
        <v>05</v>
      </c>
      <c r="H146" t="s">
        <v>55</v>
      </c>
      <c r="I146" t="s">
        <v>56</v>
      </c>
      <c r="J146" t="s">
        <v>57</v>
      </c>
      <c r="K146">
        <v>1</v>
      </c>
      <c r="L146">
        <v>45502</v>
      </c>
      <c r="M146">
        <v>1.04</v>
      </c>
      <c r="N146" t="str">
        <f>"000X"</f>
        <v>000X</v>
      </c>
      <c r="O146">
        <v>4724</v>
      </c>
      <c r="P146" t="s">
        <v>58</v>
      </c>
      <c r="Q146" t="s">
        <v>139</v>
      </c>
      <c r="R146" t="s">
        <v>140</v>
      </c>
      <c r="T146" t="s">
        <v>61</v>
      </c>
      <c r="V146" t="s">
        <v>826</v>
      </c>
      <c r="W146">
        <v>233300</v>
      </c>
      <c r="X146">
        <v>15670</v>
      </c>
      <c r="Y146">
        <v>217630</v>
      </c>
      <c r="Z146">
        <v>167803</v>
      </c>
      <c r="AA146">
        <v>142803</v>
      </c>
      <c r="AB146" t="s">
        <v>63</v>
      </c>
      <c r="AC146" s="1">
        <v>37956</v>
      </c>
      <c r="AD146">
        <v>185000</v>
      </c>
      <c r="AE146">
        <v>1671</v>
      </c>
      <c r="AF146">
        <v>1097</v>
      </c>
      <c r="AG146" t="s">
        <v>64</v>
      </c>
      <c r="AH146" t="s">
        <v>76</v>
      </c>
      <c r="AI146">
        <v>1</v>
      </c>
      <c r="AJ146">
        <v>1997</v>
      </c>
      <c r="AK146">
        <v>3</v>
      </c>
      <c r="AL146">
        <v>2</v>
      </c>
      <c r="AM146">
        <v>1</v>
      </c>
      <c r="AN146">
        <v>2464</v>
      </c>
      <c r="AO146">
        <v>32</v>
      </c>
      <c r="AP146" t="s">
        <v>72</v>
      </c>
      <c r="AQ146" t="s">
        <v>66</v>
      </c>
      <c r="AR146">
        <v>3335</v>
      </c>
      <c r="AW146" t="s">
        <v>827</v>
      </c>
      <c r="AX146" t="s">
        <v>828</v>
      </c>
      <c r="AY146" t="s">
        <v>829</v>
      </c>
      <c r="AZ146" t="s">
        <v>70</v>
      </c>
    </row>
    <row r="147" spans="1:52" x14ac:dyDescent="0.3">
      <c r="A147">
        <v>1455430</v>
      </c>
      <c r="B147" t="s">
        <v>830</v>
      </c>
      <c r="C147" t="str">
        <f t="shared" si="19"/>
        <v>7492</v>
      </c>
      <c r="D147" t="s">
        <v>53</v>
      </c>
      <c r="E147" t="str">
        <f>"0100"</f>
        <v>0100</v>
      </c>
      <c r="F147" t="s">
        <v>54</v>
      </c>
      <c r="G147" t="str">
        <f>"07"</f>
        <v>07</v>
      </c>
      <c r="H147" t="s">
        <v>55</v>
      </c>
      <c r="I147" t="s">
        <v>56</v>
      </c>
      <c r="J147" t="s">
        <v>57</v>
      </c>
      <c r="K147">
        <v>1</v>
      </c>
      <c r="L147">
        <v>49866</v>
      </c>
      <c r="M147">
        <v>1.1399999999999999</v>
      </c>
      <c r="N147" t="str">
        <f>"0000"</f>
        <v>0000</v>
      </c>
      <c r="O147">
        <v>4920</v>
      </c>
      <c r="P147" t="s">
        <v>72</v>
      </c>
      <c r="Q147" t="s">
        <v>831</v>
      </c>
      <c r="R147" t="s">
        <v>140</v>
      </c>
      <c r="T147" t="s">
        <v>61</v>
      </c>
      <c r="V147" t="s">
        <v>832</v>
      </c>
      <c r="W147">
        <v>189700</v>
      </c>
      <c r="X147">
        <v>17170</v>
      </c>
      <c r="Y147">
        <v>172530</v>
      </c>
      <c r="Z147">
        <v>137047</v>
      </c>
      <c r="AA147">
        <v>112047</v>
      </c>
      <c r="AB147" t="s">
        <v>63</v>
      </c>
      <c r="AC147" s="1">
        <v>41214</v>
      </c>
      <c r="AD147">
        <v>157000</v>
      </c>
      <c r="AE147">
        <v>2515</v>
      </c>
      <c r="AF147">
        <v>2390</v>
      </c>
      <c r="AG147" t="s">
        <v>64</v>
      </c>
      <c r="AH147" t="s">
        <v>76</v>
      </c>
      <c r="AI147">
        <v>1</v>
      </c>
      <c r="AJ147">
        <v>1987</v>
      </c>
      <c r="AK147">
        <v>2</v>
      </c>
      <c r="AL147">
        <v>2</v>
      </c>
      <c r="AM147">
        <v>1</v>
      </c>
      <c r="AN147">
        <v>2214</v>
      </c>
      <c r="AO147">
        <v>32</v>
      </c>
      <c r="AP147" t="s">
        <v>63</v>
      </c>
      <c r="AQ147" t="s">
        <v>66</v>
      </c>
      <c r="AR147">
        <v>3224</v>
      </c>
      <c r="AW147" t="s">
        <v>833</v>
      </c>
      <c r="AY147" t="s">
        <v>834</v>
      </c>
      <c r="AZ147" t="s">
        <v>70</v>
      </c>
    </row>
    <row r="148" spans="1:52" x14ac:dyDescent="0.3">
      <c r="A148">
        <v>1455537</v>
      </c>
      <c r="B148" t="s">
        <v>835</v>
      </c>
      <c r="C148" t="str">
        <f t="shared" si="19"/>
        <v>7492</v>
      </c>
      <c r="D148" t="s">
        <v>53</v>
      </c>
      <c r="E148" t="str">
        <f>"0100"</f>
        <v>0100</v>
      </c>
      <c r="F148" t="s">
        <v>54</v>
      </c>
      <c r="G148" t="str">
        <f>"07"</f>
        <v>07</v>
      </c>
      <c r="H148" t="s">
        <v>55</v>
      </c>
      <c r="I148" t="s">
        <v>56</v>
      </c>
      <c r="J148" t="s">
        <v>57</v>
      </c>
      <c r="K148">
        <v>1</v>
      </c>
      <c r="L148">
        <v>43750</v>
      </c>
      <c r="M148">
        <v>1</v>
      </c>
      <c r="N148" t="str">
        <f>"0000"</f>
        <v>0000</v>
      </c>
      <c r="O148">
        <v>5549</v>
      </c>
      <c r="P148" t="s">
        <v>58</v>
      </c>
      <c r="Q148" t="s">
        <v>330</v>
      </c>
      <c r="R148" t="s">
        <v>331</v>
      </c>
      <c r="T148" t="s">
        <v>61</v>
      </c>
      <c r="V148" t="s">
        <v>836</v>
      </c>
      <c r="W148">
        <v>210430</v>
      </c>
      <c r="X148">
        <v>15070</v>
      </c>
      <c r="Y148">
        <v>195360</v>
      </c>
      <c r="Z148">
        <v>210430</v>
      </c>
      <c r="AA148">
        <v>210430</v>
      </c>
      <c r="AB148" t="s">
        <v>72</v>
      </c>
      <c r="AC148" s="1">
        <v>38596</v>
      </c>
      <c r="AD148">
        <v>299900</v>
      </c>
      <c r="AE148">
        <v>1911</v>
      </c>
      <c r="AF148">
        <v>96</v>
      </c>
      <c r="AG148" t="s">
        <v>64</v>
      </c>
      <c r="AH148" t="s">
        <v>76</v>
      </c>
      <c r="AI148">
        <v>1</v>
      </c>
      <c r="AJ148">
        <v>2001</v>
      </c>
      <c r="AK148">
        <v>3</v>
      </c>
      <c r="AL148">
        <v>2</v>
      </c>
      <c r="AN148">
        <v>2047</v>
      </c>
      <c r="AO148">
        <v>32</v>
      </c>
      <c r="AP148" t="s">
        <v>63</v>
      </c>
      <c r="AQ148" t="s">
        <v>66</v>
      </c>
      <c r="AR148">
        <v>2764</v>
      </c>
      <c r="AW148" t="s">
        <v>837</v>
      </c>
      <c r="AX148" t="s">
        <v>838</v>
      </c>
      <c r="AY148" t="s">
        <v>839</v>
      </c>
      <c r="AZ148" t="s">
        <v>840</v>
      </c>
    </row>
    <row r="149" spans="1:52" x14ac:dyDescent="0.3">
      <c r="A149">
        <v>1455553</v>
      </c>
      <c r="B149" t="s">
        <v>841</v>
      </c>
      <c r="C149" t="str">
        <f t="shared" si="19"/>
        <v>7492</v>
      </c>
      <c r="D149" t="s">
        <v>53</v>
      </c>
      <c r="E149" t="str">
        <f>"0000"</f>
        <v>0000</v>
      </c>
      <c r="F149" t="s">
        <v>108</v>
      </c>
      <c r="G149" t="str">
        <f>"06"</f>
        <v>06</v>
      </c>
      <c r="H149" t="s">
        <v>55</v>
      </c>
      <c r="I149" t="s">
        <v>56</v>
      </c>
      <c r="J149" t="s">
        <v>57</v>
      </c>
      <c r="K149">
        <v>0</v>
      </c>
      <c r="L149">
        <v>43750</v>
      </c>
      <c r="M149">
        <v>1</v>
      </c>
      <c r="N149" t="str">
        <f>"000X"</f>
        <v>000X</v>
      </c>
      <c r="O149">
        <v>5752</v>
      </c>
      <c r="P149" t="s">
        <v>58</v>
      </c>
      <c r="Q149" t="s">
        <v>117</v>
      </c>
      <c r="R149" t="s">
        <v>118</v>
      </c>
      <c r="T149" t="s">
        <v>61</v>
      </c>
      <c r="V149" t="s">
        <v>842</v>
      </c>
      <c r="W149">
        <v>15070</v>
      </c>
      <c r="X149">
        <v>15070</v>
      </c>
      <c r="Y149">
        <v>0</v>
      </c>
      <c r="Z149">
        <v>15070</v>
      </c>
      <c r="AA149">
        <v>15070</v>
      </c>
      <c r="AB149" t="s">
        <v>72</v>
      </c>
      <c r="AC149" s="1">
        <v>38412</v>
      </c>
      <c r="AD149">
        <v>57900</v>
      </c>
      <c r="AE149">
        <v>1831</v>
      </c>
      <c r="AF149">
        <v>272</v>
      </c>
      <c r="AG149" t="s">
        <v>103</v>
      </c>
      <c r="AH149" t="s">
        <v>76</v>
      </c>
      <c r="AR149">
        <v>0</v>
      </c>
      <c r="AW149" t="s">
        <v>843</v>
      </c>
      <c r="AX149" t="s">
        <v>844</v>
      </c>
      <c r="AY149" t="s">
        <v>845</v>
      </c>
      <c r="AZ149" t="s">
        <v>846</v>
      </c>
    </row>
    <row r="150" spans="1:52" x14ac:dyDescent="0.3">
      <c r="A150">
        <v>1455936</v>
      </c>
      <c r="B150" t="s">
        <v>847</v>
      </c>
      <c r="C150" t="str">
        <f t="shared" si="19"/>
        <v>7492</v>
      </c>
      <c r="D150" t="s">
        <v>53</v>
      </c>
      <c r="E150" t="str">
        <f>"0000"</f>
        <v>0000</v>
      </c>
      <c r="F150" t="s">
        <v>108</v>
      </c>
      <c r="G150" t="str">
        <f>"07"</f>
        <v>07</v>
      </c>
      <c r="H150" t="s">
        <v>55</v>
      </c>
      <c r="I150" t="s">
        <v>56</v>
      </c>
      <c r="J150" t="s">
        <v>57</v>
      </c>
      <c r="K150">
        <v>0</v>
      </c>
      <c r="L150">
        <v>62566</v>
      </c>
      <c r="M150">
        <v>1.44</v>
      </c>
      <c r="N150" t="str">
        <f>"0000"</f>
        <v>0000</v>
      </c>
      <c r="O150">
        <v>5543</v>
      </c>
      <c r="P150" t="s">
        <v>58</v>
      </c>
      <c r="Q150" t="s">
        <v>438</v>
      </c>
      <c r="R150" t="s">
        <v>140</v>
      </c>
      <c r="T150" t="s">
        <v>61</v>
      </c>
      <c r="V150" t="s">
        <v>848</v>
      </c>
      <c r="W150">
        <v>21540</v>
      </c>
      <c r="X150">
        <v>21540</v>
      </c>
      <c r="Y150">
        <v>0</v>
      </c>
      <c r="Z150">
        <v>21540</v>
      </c>
      <c r="AA150">
        <v>21540</v>
      </c>
      <c r="AB150" t="s">
        <v>72</v>
      </c>
      <c r="AC150" s="1">
        <v>32325</v>
      </c>
      <c r="AD150">
        <v>14000</v>
      </c>
      <c r="AE150">
        <v>789</v>
      </c>
      <c r="AF150">
        <v>730</v>
      </c>
      <c r="AG150" t="s">
        <v>103</v>
      </c>
      <c r="AH150" t="s">
        <v>76</v>
      </c>
      <c r="AR150">
        <v>0</v>
      </c>
      <c r="AW150" t="s">
        <v>849</v>
      </c>
      <c r="AY150" t="s">
        <v>850</v>
      </c>
      <c r="AZ150" t="s">
        <v>851</v>
      </c>
    </row>
    <row r="151" spans="1:52" x14ac:dyDescent="0.3">
      <c r="A151">
        <v>1455952</v>
      </c>
      <c r="B151" t="s">
        <v>852</v>
      </c>
      <c r="C151" t="str">
        <f t="shared" si="19"/>
        <v>7492</v>
      </c>
      <c r="D151" t="s">
        <v>53</v>
      </c>
      <c r="E151" t="str">
        <f>"0100"</f>
        <v>0100</v>
      </c>
      <c r="F151" t="s">
        <v>54</v>
      </c>
      <c r="G151" t="str">
        <f>"07"</f>
        <v>07</v>
      </c>
      <c r="H151" t="s">
        <v>55</v>
      </c>
      <c r="I151" t="s">
        <v>56</v>
      </c>
      <c r="J151" t="s">
        <v>57</v>
      </c>
      <c r="K151">
        <v>1</v>
      </c>
      <c r="L151">
        <v>62500</v>
      </c>
      <c r="M151">
        <v>1.43</v>
      </c>
      <c r="N151" t="str">
        <f>"0000"</f>
        <v>0000</v>
      </c>
      <c r="O151">
        <v>5494</v>
      </c>
      <c r="P151" t="s">
        <v>58</v>
      </c>
      <c r="Q151" t="s">
        <v>265</v>
      </c>
      <c r="R151" t="s">
        <v>266</v>
      </c>
      <c r="T151" t="s">
        <v>61</v>
      </c>
      <c r="V151" t="s">
        <v>853</v>
      </c>
      <c r="W151">
        <v>225120</v>
      </c>
      <c r="X151">
        <v>21520</v>
      </c>
      <c r="Y151">
        <v>203600</v>
      </c>
      <c r="Z151">
        <v>178128</v>
      </c>
      <c r="AA151">
        <v>153128</v>
      </c>
      <c r="AB151" t="s">
        <v>63</v>
      </c>
      <c r="AC151" s="1">
        <v>44292</v>
      </c>
      <c r="AD151">
        <v>285000</v>
      </c>
      <c r="AE151">
        <v>3152</v>
      </c>
      <c r="AF151">
        <v>343</v>
      </c>
      <c r="AG151" t="s">
        <v>64</v>
      </c>
      <c r="AH151" t="s">
        <v>76</v>
      </c>
      <c r="AI151">
        <v>1</v>
      </c>
      <c r="AJ151">
        <v>2005</v>
      </c>
      <c r="AK151">
        <v>3</v>
      </c>
      <c r="AL151">
        <v>2</v>
      </c>
      <c r="AN151">
        <v>1935</v>
      </c>
      <c r="AO151">
        <v>32</v>
      </c>
      <c r="AP151" t="s">
        <v>63</v>
      </c>
      <c r="AQ151" t="s">
        <v>66</v>
      </c>
      <c r="AR151">
        <v>2807</v>
      </c>
      <c r="AW151" t="s">
        <v>854</v>
      </c>
      <c r="AX151" t="s">
        <v>855</v>
      </c>
      <c r="AY151" t="s">
        <v>856</v>
      </c>
      <c r="AZ151" t="s">
        <v>70</v>
      </c>
    </row>
    <row r="152" spans="1:52" x14ac:dyDescent="0.3">
      <c r="A152">
        <v>1456126</v>
      </c>
      <c r="B152" t="s">
        <v>857</v>
      </c>
      <c r="C152" t="str">
        <f t="shared" si="19"/>
        <v>7492</v>
      </c>
      <c r="D152" t="s">
        <v>53</v>
      </c>
      <c r="E152" t="str">
        <f>"0100"</f>
        <v>0100</v>
      </c>
      <c r="F152" t="s">
        <v>54</v>
      </c>
      <c r="G152" t="str">
        <f>"05"</f>
        <v>05</v>
      </c>
      <c r="H152" t="s">
        <v>55</v>
      </c>
      <c r="I152" t="s">
        <v>56</v>
      </c>
      <c r="J152" t="s">
        <v>57</v>
      </c>
      <c r="K152">
        <v>1</v>
      </c>
      <c r="L152">
        <v>63651</v>
      </c>
      <c r="M152">
        <v>1.46</v>
      </c>
      <c r="N152" t="str">
        <f>"000X"</f>
        <v>000X</v>
      </c>
      <c r="O152">
        <v>4915</v>
      </c>
      <c r="P152" t="s">
        <v>58</v>
      </c>
      <c r="Q152" t="s">
        <v>815</v>
      </c>
      <c r="R152" t="s">
        <v>140</v>
      </c>
      <c r="T152" t="s">
        <v>61</v>
      </c>
      <c r="V152" t="s">
        <v>858</v>
      </c>
      <c r="W152">
        <v>325420</v>
      </c>
      <c r="X152">
        <v>21920</v>
      </c>
      <c r="Y152">
        <v>303500</v>
      </c>
      <c r="Z152">
        <v>259091</v>
      </c>
      <c r="AA152">
        <v>234091</v>
      </c>
      <c r="AB152" t="s">
        <v>63</v>
      </c>
      <c r="AC152" s="1">
        <v>38139</v>
      </c>
      <c r="AD152">
        <v>338000</v>
      </c>
      <c r="AE152">
        <v>1734</v>
      </c>
      <c r="AF152">
        <v>753</v>
      </c>
      <c r="AG152" t="s">
        <v>64</v>
      </c>
      <c r="AH152" t="s">
        <v>76</v>
      </c>
      <c r="AI152">
        <v>1</v>
      </c>
      <c r="AJ152">
        <v>1996</v>
      </c>
      <c r="AK152">
        <v>4</v>
      </c>
      <c r="AL152">
        <v>3</v>
      </c>
      <c r="AM152">
        <v>1</v>
      </c>
      <c r="AN152">
        <v>3687</v>
      </c>
      <c r="AO152">
        <v>32</v>
      </c>
      <c r="AP152" t="s">
        <v>63</v>
      </c>
      <c r="AQ152" t="s">
        <v>66</v>
      </c>
      <c r="AR152">
        <v>4539</v>
      </c>
      <c r="AW152" t="s">
        <v>859</v>
      </c>
      <c r="AY152" t="s">
        <v>860</v>
      </c>
      <c r="AZ152" t="s">
        <v>70</v>
      </c>
    </row>
    <row r="153" spans="1:52" x14ac:dyDescent="0.3">
      <c r="A153">
        <v>1456142</v>
      </c>
      <c r="B153" t="s">
        <v>861</v>
      </c>
      <c r="C153" t="str">
        <f t="shared" si="19"/>
        <v>7492</v>
      </c>
      <c r="D153" t="s">
        <v>53</v>
      </c>
      <c r="E153" t="str">
        <f>"0100"</f>
        <v>0100</v>
      </c>
      <c r="F153" t="s">
        <v>54</v>
      </c>
      <c r="G153" t="str">
        <f>"05"</f>
        <v>05</v>
      </c>
      <c r="H153" t="s">
        <v>55</v>
      </c>
      <c r="I153" t="s">
        <v>56</v>
      </c>
      <c r="J153" t="s">
        <v>57</v>
      </c>
      <c r="K153">
        <v>1</v>
      </c>
      <c r="L153">
        <v>70063</v>
      </c>
      <c r="M153">
        <v>1.61</v>
      </c>
      <c r="N153" t="str">
        <f>"000X"</f>
        <v>000X</v>
      </c>
      <c r="O153">
        <v>4848</v>
      </c>
      <c r="P153" t="s">
        <v>58</v>
      </c>
      <c r="Q153" t="s">
        <v>815</v>
      </c>
      <c r="R153" t="s">
        <v>140</v>
      </c>
      <c r="T153" t="s">
        <v>61</v>
      </c>
      <c r="V153" t="s">
        <v>862</v>
      </c>
      <c r="W153">
        <v>229160</v>
      </c>
      <c r="X153">
        <v>24130</v>
      </c>
      <c r="Y153">
        <v>205030</v>
      </c>
      <c r="Z153">
        <v>180616</v>
      </c>
      <c r="AA153">
        <v>155616</v>
      </c>
      <c r="AB153" t="s">
        <v>63</v>
      </c>
      <c r="AC153" s="1">
        <v>37347</v>
      </c>
      <c r="AD153">
        <v>170000</v>
      </c>
      <c r="AE153">
        <v>1496</v>
      </c>
      <c r="AF153">
        <v>39</v>
      </c>
      <c r="AG153" t="s">
        <v>64</v>
      </c>
      <c r="AH153" t="s">
        <v>76</v>
      </c>
      <c r="AI153">
        <v>1</v>
      </c>
      <c r="AJ153">
        <v>2000</v>
      </c>
      <c r="AK153">
        <v>3</v>
      </c>
      <c r="AL153">
        <v>2</v>
      </c>
      <c r="AN153">
        <v>1989</v>
      </c>
      <c r="AO153">
        <v>32</v>
      </c>
      <c r="AP153" t="s">
        <v>63</v>
      </c>
      <c r="AQ153" t="s">
        <v>66</v>
      </c>
      <c r="AR153">
        <v>3064</v>
      </c>
      <c r="AW153" t="s">
        <v>863</v>
      </c>
      <c r="AX153" t="s">
        <v>864</v>
      </c>
      <c r="AY153" t="s">
        <v>865</v>
      </c>
      <c r="AZ153" t="s">
        <v>70</v>
      </c>
    </row>
    <row r="154" spans="1:52" x14ac:dyDescent="0.3">
      <c r="A154">
        <v>1938163</v>
      </c>
      <c r="B154" t="s">
        <v>866</v>
      </c>
      <c r="C154" t="str">
        <f t="shared" si="19"/>
        <v>7492</v>
      </c>
      <c r="D154" t="s">
        <v>53</v>
      </c>
      <c r="E154" t="str">
        <f>"0100"</f>
        <v>0100</v>
      </c>
      <c r="F154" t="s">
        <v>54</v>
      </c>
      <c r="G154" t="str">
        <f>"05"</f>
        <v>05</v>
      </c>
      <c r="H154" t="s">
        <v>55</v>
      </c>
      <c r="I154" t="s">
        <v>56</v>
      </c>
      <c r="J154" t="s">
        <v>57</v>
      </c>
      <c r="K154">
        <v>1</v>
      </c>
      <c r="L154">
        <v>47362</v>
      </c>
      <c r="M154">
        <v>1.0900000000000001</v>
      </c>
      <c r="N154" t="str">
        <f>"000X"</f>
        <v>000X</v>
      </c>
      <c r="O154">
        <v>4489</v>
      </c>
      <c r="P154" t="s">
        <v>58</v>
      </c>
      <c r="Q154" t="s">
        <v>81</v>
      </c>
      <c r="R154" t="s">
        <v>82</v>
      </c>
      <c r="T154" t="s">
        <v>61</v>
      </c>
      <c r="V154" t="s">
        <v>867</v>
      </c>
      <c r="W154">
        <v>217430</v>
      </c>
      <c r="X154">
        <v>16310</v>
      </c>
      <c r="Y154">
        <v>201120</v>
      </c>
      <c r="Z154">
        <v>176877</v>
      </c>
      <c r="AA154">
        <v>151877</v>
      </c>
      <c r="AB154" t="s">
        <v>63</v>
      </c>
      <c r="AC154" s="1">
        <v>42627</v>
      </c>
      <c r="AD154">
        <v>225000</v>
      </c>
      <c r="AE154">
        <v>2785</v>
      </c>
      <c r="AF154">
        <v>706</v>
      </c>
      <c r="AG154" t="s">
        <v>64</v>
      </c>
      <c r="AH154" t="s">
        <v>76</v>
      </c>
      <c r="AI154">
        <v>1</v>
      </c>
      <c r="AJ154">
        <v>2001</v>
      </c>
      <c r="AK154">
        <v>3</v>
      </c>
      <c r="AL154">
        <v>2</v>
      </c>
      <c r="AM154">
        <v>1</v>
      </c>
      <c r="AN154">
        <v>2061</v>
      </c>
      <c r="AO154">
        <v>32</v>
      </c>
      <c r="AP154" t="s">
        <v>63</v>
      </c>
      <c r="AQ154" t="s">
        <v>66</v>
      </c>
      <c r="AR154">
        <v>3060</v>
      </c>
      <c r="AW154" t="s">
        <v>868</v>
      </c>
      <c r="AX154" t="s">
        <v>869</v>
      </c>
      <c r="AY154" t="s">
        <v>870</v>
      </c>
      <c r="AZ154" t="s">
        <v>70</v>
      </c>
    </row>
    <row r="155" spans="1:52" x14ac:dyDescent="0.3">
      <c r="A155">
        <v>1938180</v>
      </c>
      <c r="B155" t="s">
        <v>871</v>
      </c>
      <c r="C155" t="str">
        <f t="shared" si="19"/>
        <v>7492</v>
      </c>
      <c r="D155" t="s">
        <v>53</v>
      </c>
      <c r="E155" t="str">
        <f>"0000"</f>
        <v>0000</v>
      </c>
      <c r="F155" t="s">
        <v>108</v>
      </c>
      <c r="G155" t="str">
        <f>"05"</f>
        <v>05</v>
      </c>
      <c r="H155" t="s">
        <v>55</v>
      </c>
      <c r="I155" t="s">
        <v>56</v>
      </c>
      <c r="J155" t="s">
        <v>57</v>
      </c>
      <c r="K155">
        <v>0</v>
      </c>
      <c r="L155">
        <v>43616</v>
      </c>
      <c r="M155">
        <v>1</v>
      </c>
      <c r="N155" t="str">
        <f>"000X"</f>
        <v>000X</v>
      </c>
      <c r="O155">
        <v>5587</v>
      </c>
      <c r="P155" t="s">
        <v>72</v>
      </c>
      <c r="Q155" t="s">
        <v>370</v>
      </c>
      <c r="R155" t="s">
        <v>88</v>
      </c>
      <c r="T155" t="s">
        <v>61</v>
      </c>
      <c r="V155" t="s">
        <v>872</v>
      </c>
      <c r="W155">
        <v>15020</v>
      </c>
      <c r="X155">
        <v>15020</v>
      </c>
      <c r="Y155">
        <v>0</v>
      </c>
      <c r="Z155">
        <v>15020</v>
      </c>
      <c r="AA155">
        <v>15020</v>
      </c>
      <c r="AB155" t="s">
        <v>72</v>
      </c>
      <c r="AC155" s="1">
        <v>28915</v>
      </c>
      <c r="AD155">
        <v>10600</v>
      </c>
      <c r="AE155">
        <v>534</v>
      </c>
      <c r="AF155">
        <v>813</v>
      </c>
      <c r="AG155" t="s">
        <v>103</v>
      </c>
      <c r="AH155" t="s">
        <v>873</v>
      </c>
      <c r="AR155">
        <v>0</v>
      </c>
      <c r="AW155" t="s">
        <v>874</v>
      </c>
      <c r="AX155" t="s">
        <v>875</v>
      </c>
      <c r="AY155" t="s">
        <v>876</v>
      </c>
      <c r="AZ155" t="s">
        <v>877</v>
      </c>
    </row>
    <row r="156" spans="1:52" x14ac:dyDescent="0.3">
      <c r="A156">
        <v>1455707</v>
      </c>
      <c r="B156" t="s">
        <v>878</v>
      </c>
      <c r="C156" t="str">
        <f t="shared" si="19"/>
        <v>7492</v>
      </c>
      <c r="D156" t="s">
        <v>53</v>
      </c>
      <c r="E156" t="str">
        <f>"0000"</f>
        <v>0000</v>
      </c>
      <c r="F156" t="s">
        <v>108</v>
      </c>
      <c r="G156" t="str">
        <f>"06"</f>
        <v>06</v>
      </c>
      <c r="H156" t="s">
        <v>55</v>
      </c>
      <c r="I156" t="s">
        <v>56</v>
      </c>
      <c r="J156" t="s">
        <v>57</v>
      </c>
      <c r="K156">
        <v>0</v>
      </c>
      <c r="L156">
        <v>43753</v>
      </c>
      <c r="M156">
        <v>1</v>
      </c>
      <c r="N156" t="str">
        <f>"000X"</f>
        <v>000X</v>
      </c>
      <c r="O156">
        <v>5032</v>
      </c>
      <c r="P156" t="s">
        <v>72</v>
      </c>
      <c r="Q156" t="s">
        <v>607</v>
      </c>
      <c r="R156" t="s">
        <v>140</v>
      </c>
      <c r="T156" t="s">
        <v>61</v>
      </c>
      <c r="V156" t="s">
        <v>879</v>
      </c>
      <c r="W156">
        <v>15070</v>
      </c>
      <c r="X156">
        <v>15070</v>
      </c>
      <c r="Y156">
        <v>0</v>
      </c>
      <c r="Z156">
        <v>15070</v>
      </c>
      <c r="AA156">
        <v>15070</v>
      </c>
      <c r="AB156" t="s">
        <v>72</v>
      </c>
      <c r="AC156" s="1">
        <v>44130</v>
      </c>
      <c r="AD156">
        <v>28000</v>
      </c>
      <c r="AE156">
        <v>3106</v>
      </c>
      <c r="AF156">
        <v>536</v>
      </c>
      <c r="AG156" t="s">
        <v>103</v>
      </c>
      <c r="AH156" t="s">
        <v>76</v>
      </c>
      <c r="AR156">
        <v>0</v>
      </c>
      <c r="AW156" t="s">
        <v>880</v>
      </c>
      <c r="AX156" t="s">
        <v>881</v>
      </c>
      <c r="AY156" t="s">
        <v>882</v>
      </c>
      <c r="AZ156" t="s">
        <v>883</v>
      </c>
    </row>
    <row r="157" spans="1:52" x14ac:dyDescent="0.3">
      <c r="A157">
        <v>1455723</v>
      </c>
      <c r="B157" t="s">
        <v>884</v>
      </c>
      <c r="C157" t="str">
        <f t="shared" si="19"/>
        <v>7492</v>
      </c>
      <c r="D157" t="s">
        <v>53</v>
      </c>
      <c r="E157" t="str">
        <f t="shared" ref="E157:E162" si="20">"0100"</f>
        <v>0100</v>
      </c>
      <c r="F157" t="s">
        <v>54</v>
      </c>
      <c r="G157" t="str">
        <f t="shared" ref="G157:G162" si="21">"07"</f>
        <v>07</v>
      </c>
      <c r="H157" t="s">
        <v>55</v>
      </c>
      <c r="I157" t="s">
        <v>56</v>
      </c>
      <c r="J157" t="s">
        <v>57</v>
      </c>
      <c r="K157">
        <v>1</v>
      </c>
      <c r="L157">
        <v>48021</v>
      </c>
      <c r="M157">
        <v>1.1000000000000001</v>
      </c>
      <c r="N157" t="str">
        <f t="shared" ref="N157:N162" si="22">"0000"</f>
        <v>0000</v>
      </c>
      <c r="O157">
        <v>4970</v>
      </c>
      <c r="P157" t="s">
        <v>72</v>
      </c>
      <c r="Q157" t="s">
        <v>607</v>
      </c>
      <c r="R157" t="s">
        <v>140</v>
      </c>
      <c r="T157" t="s">
        <v>61</v>
      </c>
      <c r="V157" t="s">
        <v>885</v>
      </c>
      <c r="W157">
        <v>242570</v>
      </c>
      <c r="X157">
        <v>16540</v>
      </c>
      <c r="Y157">
        <v>226030</v>
      </c>
      <c r="Z157">
        <v>242570</v>
      </c>
      <c r="AA157">
        <v>0</v>
      </c>
      <c r="AB157" t="s">
        <v>63</v>
      </c>
      <c r="AC157" s="1">
        <v>43749</v>
      </c>
      <c r="AD157">
        <v>317000</v>
      </c>
      <c r="AE157">
        <v>3011</v>
      </c>
      <c r="AF157">
        <v>238</v>
      </c>
      <c r="AG157" t="s">
        <v>64</v>
      </c>
      <c r="AH157" t="s">
        <v>76</v>
      </c>
      <c r="AI157">
        <v>1</v>
      </c>
      <c r="AJ157">
        <v>2004</v>
      </c>
      <c r="AK157">
        <v>3</v>
      </c>
      <c r="AL157">
        <v>3</v>
      </c>
      <c r="AN157">
        <v>2402</v>
      </c>
      <c r="AO157">
        <v>32</v>
      </c>
      <c r="AP157" t="s">
        <v>63</v>
      </c>
      <c r="AQ157" t="s">
        <v>66</v>
      </c>
      <c r="AR157">
        <v>3177</v>
      </c>
      <c r="AW157" t="s">
        <v>886</v>
      </c>
      <c r="AY157" t="s">
        <v>887</v>
      </c>
      <c r="AZ157" t="s">
        <v>70</v>
      </c>
    </row>
    <row r="158" spans="1:52" x14ac:dyDescent="0.3">
      <c r="A158">
        <v>1455774</v>
      </c>
      <c r="B158" t="s">
        <v>888</v>
      </c>
      <c r="C158" t="str">
        <f t="shared" si="19"/>
        <v>7492</v>
      </c>
      <c r="D158" t="s">
        <v>53</v>
      </c>
      <c r="E158" t="str">
        <f t="shared" si="20"/>
        <v>0100</v>
      </c>
      <c r="F158" t="s">
        <v>54</v>
      </c>
      <c r="G158" t="str">
        <f t="shared" si="21"/>
        <v>07</v>
      </c>
      <c r="H158" t="s">
        <v>55</v>
      </c>
      <c r="I158" t="s">
        <v>56</v>
      </c>
      <c r="J158" t="s">
        <v>57</v>
      </c>
      <c r="K158">
        <v>1</v>
      </c>
      <c r="L158">
        <v>46780</v>
      </c>
      <c r="M158">
        <v>1.07</v>
      </c>
      <c r="N158" t="str">
        <f t="shared" si="22"/>
        <v>0000</v>
      </c>
      <c r="O158">
        <v>5921</v>
      </c>
      <c r="P158" t="s">
        <v>58</v>
      </c>
      <c r="Q158" t="s">
        <v>889</v>
      </c>
      <c r="R158" t="s">
        <v>719</v>
      </c>
      <c r="T158" t="s">
        <v>61</v>
      </c>
      <c r="V158" t="s">
        <v>890</v>
      </c>
      <c r="W158">
        <v>223100</v>
      </c>
      <c r="X158">
        <v>16110</v>
      </c>
      <c r="Y158">
        <v>206990</v>
      </c>
      <c r="Z158">
        <v>223100</v>
      </c>
      <c r="AA158">
        <v>198100</v>
      </c>
      <c r="AB158" t="s">
        <v>63</v>
      </c>
      <c r="AC158" s="1">
        <v>43550</v>
      </c>
      <c r="AD158">
        <v>270000</v>
      </c>
      <c r="AE158">
        <v>2966</v>
      </c>
      <c r="AF158">
        <v>2324</v>
      </c>
      <c r="AG158" t="s">
        <v>64</v>
      </c>
      <c r="AH158" t="s">
        <v>76</v>
      </c>
      <c r="AI158">
        <v>1</v>
      </c>
      <c r="AJ158">
        <v>1978</v>
      </c>
      <c r="AK158">
        <v>3</v>
      </c>
      <c r="AL158">
        <v>2</v>
      </c>
      <c r="AN158">
        <v>2075</v>
      </c>
      <c r="AO158">
        <v>32</v>
      </c>
      <c r="AP158" t="s">
        <v>63</v>
      </c>
      <c r="AQ158" t="s">
        <v>66</v>
      </c>
      <c r="AR158">
        <v>3248</v>
      </c>
      <c r="AW158" t="s">
        <v>891</v>
      </c>
      <c r="AX158" t="s">
        <v>892</v>
      </c>
      <c r="AY158" t="s">
        <v>893</v>
      </c>
      <c r="AZ158" t="s">
        <v>70</v>
      </c>
    </row>
    <row r="159" spans="1:52" x14ac:dyDescent="0.3">
      <c r="A159">
        <v>1455782</v>
      </c>
      <c r="B159" t="s">
        <v>894</v>
      </c>
      <c r="C159" t="str">
        <f t="shared" si="19"/>
        <v>7492</v>
      </c>
      <c r="D159" t="s">
        <v>53</v>
      </c>
      <c r="E159" t="str">
        <f t="shared" si="20"/>
        <v>0100</v>
      </c>
      <c r="F159" t="s">
        <v>54</v>
      </c>
      <c r="G159" t="str">
        <f t="shared" si="21"/>
        <v>07</v>
      </c>
      <c r="H159" t="s">
        <v>55</v>
      </c>
      <c r="I159" t="s">
        <v>56</v>
      </c>
      <c r="J159" t="s">
        <v>57</v>
      </c>
      <c r="K159">
        <v>1</v>
      </c>
      <c r="L159">
        <v>76507</v>
      </c>
      <c r="M159">
        <v>1.76</v>
      </c>
      <c r="N159" t="str">
        <f t="shared" si="22"/>
        <v>0000</v>
      </c>
      <c r="O159">
        <v>5949</v>
      </c>
      <c r="P159" t="s">
        <v>58</v>
      </c>
      <c r="Q159" t="s">
        <v>889</v>
      </c>
      <c r="R159" t="s">
        <v>719</v>
      </c>
      <c r="T159" t="s">
        <v>61</v>
      </c>
      <c r="V159" t="s">
        <v>895</v>
      </c>
      <c r="W159">
        <v>178740</v>
      </c>
      <c r="X159">
        <v>26340</v>
      </c>
      <c r="Y159">
        <v>152400</v>
      </c>
      <c r="Z159">
        <v>124629</v>
      </c>
      <c r="AA159">
        <v>99129</v>
      </c>
      <c r="AB159" t="s">
        <v>63</v>
      </c>
      <c r="AC159" s="1">
        <v>34973</v>
      </c>
      <c r="AD159">
        <v>11500</v>
      </c>
      <c r="AE159">
        <v>1101</v>
      </c>
      <c r="AF159">
        <v>1919</v>
      </c>
      <c r="AG159" t="s">
        <v>103</v>
      </c>
      <c r="AH159" t="s">
        <v>76</v>
      </c>
      <c r="AI159">
        <v>1</v>
      </c>
      <c r="AJ159">
        <v>1996</v>
      </c>
      <c r="AK159">
        <v>3</v>
      </c>
      <c r="AL159">
        <v>2</v>
      </c>
      <c r="AN159">
        <v>1771</v>
      </c>
      <c r="AO159">
        <v>32</v>
      </c>
      <c r="AP159" t="s">
        <v>72</v>
      </c>
      <c r="AQ159" t="s">
        <v>66</v>
      </c>
      <c r="AR159">
        <v>2539</v>
      </c>
      <c r="AW159" t="s">
        <v>896</v>
      </c>
      <c r="AX159" t="s">
        <v>897</v>
      </c>
      <c r="AY159" t="s">
        <v>898</v>
      </c>
      <c r="AZ159" t="s">
        <v>70</v>
      </c>
    </row>
    <row r="160" spans="1:52" x14ac:dyDescent="0.3">
      <c r="A160">
        <v>1455839</v>
      </c>
      <c r="B160" t="s">
        <v>899</v>
      </c>
      <c r="C160" t="str">
        <f t="shared" si="19"/>
        <v>7492</v>
      </c>
      <c r="D160" t="s">
        <v>53</v>
      </c>
      <c r="E160" t="str">
        <f t="shared" si="20"/>
        <v>0100</v>
      </c>
      <c r="F160" t="s">
        <v>54</v>
      </c>
      <c r="G160" t="str">
        <f t="shared" si="21"/>
        <v>07</v>
      </c>
      <c r="H160" t="s">
        <v>55</v>
      </c>
      <c r="I160" t="s">
        <v>56</v>
      </c>
      <c r="J160" t="s">
        <v>57</v>
      </c>
      <c r="K160">
        <v>1</v>
      </c>
      <c r="L160">
        <v>43723</v>
      </c>
      <c r="M160">
        <v>1</v>
      </c>
      <c r="N160" t="str">
        <f t="shared" si="22"/>
        <v>0000</v>
      </c>
      <c r="O160">
        <v>5820</v>
      </c>
      <c r="P160" t="s">
        <v>58</v>
      </c>
      <c r="Q160" t="s">
        <v>889</v>
      </c>
      <c r="R160" t="s">
        <v>719</v>
      </c>
      <c r="T160" t="s">
        <v>61</v>
      </c>
      <c r="V160" t="s">
        <v>900</v>
      </c>
      <c r="W160">
        <v>218680</v>
      </c>
      <c r="X160">
        <v>15060</v>
      </c>
      <c r="Y160">
        <v>203620</v>
      </c>
      <c r="Z160">
        <v>170398</v>
      </c>
      <c r="AA160">
        <v>145398</v>
      </c>
      <c r="AB160" t="s">
        <v>63</v>
      </c>
      <c r="AC160" s="1">
        <v>35309</v>
      </c>
      <c r="AD160">
        <v>130000</v>
      </c>
      <c r="AE160">
        <v>1149</v>
      </c>
      <c r="AF160">
        <v>277</v>
      </c>
      <c r="AG160" t="s">
        <v>64</v>
      </c>
      <c r="AH160" t="s">
        <v>76</v>
      </c>
      <c r="AI160">
        <v>1</v>
      </c>
      <c r="AJ160">
        <v>1994</v>
      </c>
      <c r="AK160">
        <v>3</v>
      </c>
      <c r="AL160">
        <v>2</v>
      </c>
      <c r="AN160">
        <v>2287</v>
      </c>
      <c r="AO160">
        <v>32</v>
      </c>
      <c r="AP160" t="s">
        <v>63</v>
      </c>
      <c r="AQ160" t="s">
        <v>66</v>
      </c>
      <c r="AR160">
        <v>3277</v>
      </c>
      <c r="AW160" t="s">
        <v>901</v>
      </c>
      <c r="AX160" t="s">
        <v>902</v>
      </c>
      <c r="AY160" t="s">
        <v>903</v>
      </c>
      <c r="AZ160" t="s">
        <v>904</v>
      </c>
    </row>
    <row r="161" spans="1:52" x14ac:dyDescent="0.3">
      <c r="A161">
        <v>1456053</v>
      </c>
      <c r="B161" t="s">
        <v>905</v>
      </c>
      <c r="C161" t="str">
        <f t="shared" si="19"/>
        <v>7492</v>
      </c>
      <c r="D161" t="s">
        <v>53</v>
      </c>
      <c r="E161" t="str">
        <f t="shared" si="20"/>
        <v>0100</v>
      </c>
      <c r="F161" t="s">
        <v>54</v>
      </c>
      <c r="G161" t="str">
        <f t="shared" si="21"/>
        <v>07</v>
      </c>
      <c r="H161" t="s">
        <v>55</v>
      </c>
      <c r="I161" t="s">
        <v>56</v>
      </c>
      <c r="J161" t="s">
        <v>57</v>
      </c>
      <c r="K161">
        <v>1</v>
      </c>
      <c r="L161">
        <v>62500</v>
      </c>
      <c r="M161">
        <v>1.43</v>
      </c>
      <c r="N161" t="str">
        <f t="shared" si="22"/>
        <v>0000</v>
      </c>
      <c r="O161">
        <v>4761</v>
      </c>
      <c r="P161" t="s">
        <v>72</v>
      </c>
      <c r="Q161" t="s">
        <v>682</v>
      </c>
      <c r="R161" t="s">
        <v>140</v>
      </c>
      <c r="T161" t="s">
        <v>61</v>
      </c>
      <c r="V161" t="s">
        <v>906</v>
      </c>
      <c r="W161">
        <v>200360</v>
      </c>
      <c r="X161">
        <v>21520</v>
      </c>
      <c r="Y161">
        <v>178840</v>
      </c>
      <c r="Z161">
        <v>159996</v>
      </c>
      <c r="AA161">
        <v>134996</v>
      </c>
      <c r="AB161" t="s">
        <v>63</v>
      </c>
      <c r="AC161" s="1">
        <v>38718</v>
      </c>
      <c r="AD161">
        <v>89500</v>
      </c>
      <c r="AE161">
        <v>1962</v>
      </c>
      <c r="AF161">
        <v>1822</v>
      </c>
      <c r="AG161" t="s">
        <v>103</v>
      </c>
      <c r="AH161" t="s">
        <v>76</v>
      </c>
      <c r="AI161">
        <v>1</v>
      </c>
      <c r="AJ161">
        <v>2007</v>
      </c>
      <c r="AK161">
        <v>3</v>
      </c>
      <c r="AL161">
        <v>2</v>
      </c>
      <c r="AN161">
        <v>1635</v>
      </c>
      <c r="AO161">
        <v>32</v>
      </c>
      <c r="AP161" t="s">
        <v>63</v>
      </c>
      <c r="AQ161" t="s">
        <v>66</v>
      </c>
      <c r="AR161">
        <v>2362</v>
      </c>
      <c r="AW161" t="s">
        <v>907</v>
      </c>
      <c r="AX161" t="s">
        <v>908</v>
      </c>
      <c r="AY161" t="s">
        <v>909</v>
      </c>
      <c r="AZ161" t="s">
        <v>70</v>
      </c>
    </row>
    <row r="162" spans="1:52" x14ac:dyDescent="0.3">
      <c r="A162">
        <v>1456088</v>
      </c>
      <c r="B162" t="s">
        <v>910</v>
      </c>
      <c r="C162" t="str">
        <f t="shared" si="19"/>
        <v>7492</v>
      </c>
      <c r="D162" t="s">
        <v>53</v>
      </c>
      <c r="E162" t="str">
        <f t="shared" si="20"/>
        <v>0100</v>
      </c>
      <c r="F162" t="s">
        <v>54</v>
      </c>
      <c r="G162" t="str">
        <f t="shared" si="21"/>
        <v>07</v>
      </c>
      <c r="H162" t="s">
        <v>55</v>
      </c>
      <c r="I162" t="s">
        <v>56</v>
      </c>
      <c r="J162" t="s">
        <v>57</v>
      </c>
      <c r="K162">
        <v>1</v>
      </c>
      <c r="L162">
        <v>62500</v>
      </c>
      <c r="M162">
        <v>1.43</v>
      </c>
      <c r="N162" t="str">
        <f t="shared" si="22"/>
        <v>0000</v>
      </c>
      <c r="O162">
        <v>4573</v>
      </c>
      <c r="P162" t="s">
        <v>72</v>
      </c>
      <c r="Q162" t="s">
        <v>682</v>
      </c>
      <c r="R162" t="s">
        <v>140</v>
      </c>
      <c r="T162" t="s">
        <v>61</v>
      </c>
      <c r="V162" t="s">
        <v>911</v>
      </c>
      <c r="W162">
        <v>170070</v>
      </c>
      <c r="X162">
        <v>21520</v>
      </c>
      <c r="Y162">
        <v>148550</v>
      </c>
      <c r="Z162">
        <v>156253</v>
      </c>
      <c r="AA162">
        <v>131253</v>
      </c>
      <c r="AB162" t="s">
        <v>63</v>
      </c>
      <c r="AC162" s="1">
        <v>42380</v>
      </c>
      <c r="AD162">
        <v>182000</v>
      </c>
      <c r="AE162">
        <v>2735</v>
      </c>
      <c r="AF162">
        <v>1843</v>
      </c>
      <c r="AG162" t="s">
        <v>64</v>
      </c>
      <c r="AH162" t="s">
        <v>76</v>
      </c>
      <c r="AI162">
        <v>1</v>
      </c>
      <c r="AJ162">
        <v>1978</v>
      </c>
      <c r="AK162">
        <v>3</v>
      </c>
      <c r="AL162">
        <v>2</v>
      </c>
      <c r="AN162">
        <v>1803</v>
      </c>
      <c r="AO162">
        <v>32</v>
      </c>
      <c r="AP162" t="s">
        <v>72</v>
      </c>
      <c r="AQ162" t="s">
        <v>66</v>
      </c>
      <c r="AR162">
        <v>2409</v>
      </c>
      <c r="AW162" t="s">
        <v>912</v>
      </c>
      <c r="AY162" t="s">
        <v>913</v>
      </c>
      <c r="AZ162" t="s">
        <v>70</v>
      </c>
    </row>
    <row r="163" spans="1:52" x14ac:dyDescent="0.3">
      <c r="A163">
        <v>1456193</v>
      </c>
      <c r="B163" t="s">
        <v>914</v>
      </c>
      <c r="C163" t="str">
        <f t="shared" si="19"/>
        <v>7492</v>
      </c>
      <c r="D163" t="s">
        <v>53</v>
      </c>
      <c r="E163" t="str">
        <f>"0000"</f>
        <v>0000</v>
      </c>
      <c r="F163" t="s">
        <v>108</v>
      </c>
      <c r="G163" t="str">
        <f>"05"</f>
        <v>05</v>
      </c>
      <c r="H163" t="s">
        <v>55</v>
      </c>
      <c r="I163" t="s">
        <v>56</v>
      </c>
      <c r="J163" t="s">
        <v>57</v>
      </c>
      <c r="K163">
        <v>0</v>
      </c>
      <c r="L163">
        <v>64168</v>
      </c>
      <c r="M163">
        <v>1.47</v>
      </c>
      <c r="N163" t="str">
        <f t="shared" ref="N163:N169" si="23">"000X"</f>
        <v>000X</v>
      </c>
      <c r="O163">
        <v>4703</v>
      </c>
      <c r="P163" t="s">
        <v>58</v>
      </c>
      <c r="Q163" t="s">
        <v>734</v>
      </c>
      <c r="R163" t="s">
        <v>331</v>
      </c>
      <c r="T163" t="s">
        <v>61</v>
      </c>
      <c r="V163" t="s">
        <v>915</v>
      </c>
      <c r="W163">
        <v>22100</v>
      </c>
      <c r="X163">
        <v>22100</v>
      </c>
      <c r="Y163">
        <v>0</v>
      </c>
      <c r="Z163">
        <v>22100</v>
      </c>
      <c r="AA163">
        <v>22100</v>
      </c>
      <c r="AB163" t="s">
        <v>72</v>
      </c>
      <c r="AR163">
        <v>0</v>
      </c>
      <c r="AW163" t="s">
        <v>916</v>
      </c>
      <c r="AY163" t="s">
        <v>917</v>
      </c>
      <c r="AZ163" t="s">
        <v>918</v>
      </c>
    </row>
    <row r="164" spans="1:52" x14ac:dyDescent="0.3">
      <c r="A164">
        <v>1938171</v>
      </c>
      <c r="B164" t="s">
        <v>919</v>
      </c>
      <c r="C164" t="str">
        <f t="shared" si="19"/>
        <v>7492</v>
      </c>
      <c r="D164" t="s">
        <v>53</v>
      </c>
      <c r="E164" t="str">
        <f>"0000"</f>
        <v>0000</v>
      </c>
      <c r="F164" t="s">
        <v>108</v>
      </c>
      <c r="G164" t="str">
        <f>"05"</f>
        <v>05</v>
      </c>
      <c r="H164" t="s">
        <v>55</v>
      </c>
      <c r="I164" t="s">
        <v>56</v>
      </c>
      <c r="J164" t="s">
        <v>57</v>
      </c>
      <c r="K164">
        <v>0</v>
      </c>
      <c r="L164">
        <v>44630</v>
      </c>
      <c r="M164">
        <v>1.02</v>
      </c>
      <c r="N164" t="str">
        <f t="shared" si="23"/>
        <v>000X</v>
      </c>
      <c r="O164">
        <v>4829</v>
      </c>
      <c r="P164" t="s">
        <v>58</v>
      </c>
      <c r="Q164" t="s">
        <v>139</v>
      </c>
      <c r="R164" t="s">
        <v>140</v>
      </c>
      <c r="T164" t="s">
        <v>61</v>
      </c>
      <c r="V164" t="s">
        <v>920</v>
      </c>
      <c r="W164">
        <v>15370</v>
      </c>
      <c r="X164">
        <v>15370</v>
      </c>
      <c r="Y164">
        <v>0</v>
      </c>
      <c r="Z164">
        <v>15370</v>
      </c>
      <c r="AA164">
        <v>15370</v>
      </c>
      <c r="AB164" t="s">
        <v>72</v>
      </c>
      <c r="AC164" s="1">
        <v>43861</v>
      </c>
      <c r="AD164">
        <v>25000</v>
      </c>
      <c r="AE164">
        <v>3037</v>
      </c>
      <c r="AF164">
        <v>1317</v>
      </c>
      <c r="AG164" t="s">
        <v>103</v>
      </c>
      <c r="AH164" t="s">
        <v>76</v>
      </c>
      <c r="AR164">
        <v>0</v>
      </c>
      <c r="AW164" t="s">
        <v>921</v>
      </c>
      <c r="AY164" t="s">
        <v>922</v>
      </c>
      <c r="AZ164" t="s">
        <v>923</v>
      </c>
    </row>
    <row r="165" spans="1:52" x14ac:dyDescent="0.3">
      <c r="A165">
        <v>1942985</v>
      </c>
      <c r="B165" t="s">
        <v>924</v>
      </c>
      <c r="C165" t="str">
        <f t="shared" si="19"/>
        <v>7492</v>
      </c>
      <c r="D165" t="s">
        <v>53</v>
      </c>
      <c r="E165" t="str">
        <f t="shared" ref="E165:E170" si="24">"0100"</f>
        <v>0100</v>
      </c>
      <c r="F165" t="s">
        <v>54</v>
      </c>
      <c r="G165" t="str">
        <f>"06"</f>
        <v>06</v>
      </c>
      <c r="H165" t="s">
        <v>55</v>
      </c>
      <c r="I165" t="s">
        <v>56</v>
      </c>
      <c r="J165" t="s">
        <v>57</v>
      </c>
      <c r="K165">
        <v>1</v>
      </c>
      <c r="L165">
        <v>45994</v>
      </c>
      <c r="M165">
        <v>1.06</v>
      </c>
      <c r="N165" t="str">
        <f t="shared" si="23"/>
        <v>000X</v>
      </c>
      <c r="O165">
        <v>5114</v>
      </c>
      <c r="P165" t="s">
        <v>58</v>
      </c>
      <c r="Q165" t="s">
        <v>297</v>
      </c>
      <c r="R165" t="s">
        <v>140</v>
      </c>
      <c r="T165" t="s">
        <v>61</v>
      </c>
      <c r="V165" t="s">
        <v>925</v>
      </c>
      <c r="W165">
        <v>255380</v>
      </c>
      <c r="X165">
        <v>15840</v>
      </c>
      <c r="Y165">
        <v>239540</v>
      </c>
      <c r="Z165">
        <v>190955</v>
      </c>
      <c r="AA165">
        <v>164955</v>
      </c>
      <c r="AB165" t="s">
        <v>63</v>
      </c>
      <c r="AC165" s="1">
        <v>35916</v>
      </c>
      <c r="AD165">
        <v>9000</v>
      </c>
      <c r="AE165">
        <v>1248</v>
      </c>
      <c r="AF165">
        <v>1155</v>
      </c>
      <c r="AG165" t="s">
        <v>103</v>
      </c>
      <c r="AH165" t="s">
        <v>76</v>
      </c>
      <c r="AI165">
        <v>1</v>
      </c>
      <c r="AJ165">
        <v>1999</v>
      </c>
      <c r="AK165">
        <v>4</v>
      </c>
      <c r="AL165">
        <v>3</v>
      </c>
      <c r="AN165">
        <v>2472</v>
      </c>
      <c r="AO165">
        <v>32</v>
      </c>
      <c r="AP165" t="s">
        <v>63</v>
      </c>
      <c r="AQ165" t="s">
        <v>66</v>
      </c>
      <c r="AR165">
        <v>3474</v>
      </c>
      <c r="AW165" t="s">
        <v>926</v>
      </c>
      <c r="AX165" t="s">
        <v>927</v>
      </c>
      <c r="AY165" t="s">
        <v>928</v>
      </c>
      <c r="AZ165" t="s">
        <v>70</v>
      </c>
    </row>
    <row r="166" spans="1:52" x14ac:dyDescent="0.3">
      <c r="A166">
        <v>1943019</v>
      </c>
      <c r="B166" t="s">
        <v>929</v>
      </c>
      <c r="C166" t="str">
        <f t="shared" si="19"/>
        <v>7492</v>
      </c>
      <c r="D166" t="s">
        <v>53</v>
      </c>
      <c r="E166" t="str">
        <f t="shared" si="24"/>
        <v>0100</v>
      </c>
      <c r="F166" t="s">
        <v>54</v>
      </c>
      <c r="G166" t="str">
        <f>"08"</f>
        <v>08</v>
      </c>
      <c r="H166" t="s">
        <v>55</v>
      </c>
      <c r="I166" t="s">
        <v>56</v>
      </c>
      <c r="J166" t="s">
        <v>57</v>
      </c>
      <c r="K166">
        <v>1</v>
      </c>
      <c r="L166">
        <v>62500</v>
      </c>
      <c r="M166">
        <v>1.43</v>
      </c>
      <c r="N166" t="str">
        <f t="shared" si="23"/>
        <v>000X</v>
      </c>
      <c r="O166">
        <v>4669</v>
      </c>
      <c r="P166" t="s">
        <v>72</v>
      </c>
      <c r="Q166" t="s">
        <v>613</v>
      </c>
      <c r="R166" t="s">
        <v>140</v>
      </c>
      <c r="T166" t="s">
        <v>61</v>
      </c>
      <c r="V166" t="s">
        <v>930</v>
      </c>
      <c r="W166">
        <v>283980</v>
      </c>
      <c r="X166">
        <v>21520</v>
      </c>
      <c r="Y166">
        <v>262460</v>
      </c>
      <c r="Z166">
        <v>262387</v>
      </c>
      <c r="AA166">
        <v>237387</v>
      </c>
      <c r="AB166" t="s">
        <v>63</v>
      </c>
      <c r="AC166" s="1">
        <v>43350</v>
      </c>
      <c r="AD166">
        <v>290000</v>
      </c>
      <c r="AE166">
        <v>2926</v>
      </c>
      <c r="AF166">
        <v>1559</v>
      </c>
      <c r="AG166" t="s">
        <v>64</v>
      </c>
      <c r="AH166" t="s">
        <v>76</v>
      </c>
      <c r="AI166">
        <v>1</v>
      </c>
      <c r="AJ166">
        <v>1990</v>
      </c>
      <c r="AK166">
        <v>4</v>
      </c>
      <c r="AL166">
        <v>2</v>
      </c>
      <c r="AN166">
        <v>2842</v>
      </c>
      <c r="AO166">
        <v>32</v>
      </c>
      <c r="AP166" t="s">
        <v>63</v>
      </c>
      <c r="AQ166" t="s">
        <v>66</v>
      </c>
      <c r="AR166">
        <v>3938</v>
      </c>
      <c r="AW166" t="s">
        <v>931</v>
      </c>
      <c r="AX166" t="s">
        <v>932</v>
      </c>
      <c r="AY166" t="s">
        <v>933</v>
      </c>
      <c r="AZ166" t="s">
        <v>70</v>
      </c>
    </row>
    <row r="167" spans="1:52" x14ac:dyDescent="0.3">
      <c r="A167">
        <v>1945534</v>
      </c>
      <c r="B167" t="s">
        <v>934</v>
      </c>
      <c r="C167" t="str">
        <f t="shared" si="19"/>
        <v>7492</v>
      </c>
      <c r="D167" t="s">
        <v>53</v>
      </c>
      <c r="E167" t="str">
        <f t="shared" si="24"/>
        <v>0100</v>
      </c>
      <c r="F167" t="s">
        <v>54</v>
      </c>
      <c r="G167" t="str">
        <f>"05"</f>
        <v>05</v>
      </c>
      <c r="H167" t="s">
        <v>55</v>
      </c>
      <c r="I167" t="s">
        <v>56</v>
      </c>
      <c r="J167" t="s">
        <v>57</v>
      </c>
      <c r="K167">
        <v>1</v>
      </c>
      <c r="L167">
        <v>68976</v>
      </c>
      <c r="M167">
        <v>1.58</v>
      </c>
      <c r="N167" t="str">
        <f t="shared" si="23"/>
        <v>000X</v>
      </c>
      <c r="O167">
        <v>4960</v>
      </c>
      <c r="P167" t="s">
        <v>58</v>
      </c>
      <c r="Q167" t="s">
        <v>59</v>
      </c>
      <c r="R167" t="s">
        <v>60</v>
      </c>
      <c r="T167" t="s">
        <v>61</v>
      </c>
      <c r="V167" t="s">
        <v>935</v>
      </c>
      <c r="W167">
        <v>203060</v>
      </c>
      <c r="X167">
        <v>23750</v>
      </c>
      <c r="Y167">
        <v>179310</v>
      </c>
      <c r="Z167">
        <v>153360</v>
      </c>
      <c r="AA167">
        <v>128360</v>
      </c>
      <c r="AB167" t="s">
        <v>63</v>
      </c>
      <c r="AC167" s="1">
        <v>38626</v>
      </c>
      <c r="AD167">
        <v>255000</v>
      </c>
      <c r="AE167">
        <v>1935</v>
      </c>
      <c r="AF167">
        <v>1267</v>
      </c>
      <c r="AG167" t="s">
        <v>64</v>
      </c>
      <c r="AH167" t="s">
        <v>76</v>
      </c>
      <c r="AI167">
        <v>1</v>
      </c>
      <c r="AJ167">
        <v>1994</v>
      </c>
      <c r="AK167">
        <v>3</v>
      </c>
      <c r="AL167">
        <v>2</v>
      </c>
      <c r="AN167">
        <v>1785</v>
      </c>
      <c r="AO167">
        <v>32</v>
      </c>
      <c r="AP167" t="s">
        <v>63</v>
      </c>
      <c r="AQ167" t="s">
        <v>66</v>
      </c>
      <c r="AR167">
        <v>2710</v>
      </c>
      <c r="AW167" t="s">
        <v>936</v>
      </c>
      <c r="AX167" t="s">
        <v>937</v>
      </c>
      <c r="AY167" t="s">
        <v>938</v>
      </c>
      <c r="AZ167" t="s">
        <v>70</v>
      </c>
    </row>
    <row r="168" spans="1:52" x14ac:dyDescent="0.3">
      <c r="A168">
        <v>1945607</v>
      </c>
      <c r="B168" t="s">
        <v>939</v>
      </c>
      <c r="C168" t="str">
        <f t="shared" si="19"/>
        <v>7492</v>
      </c>
      <c r="D168" t="s">
        <v>53</v>
      </c>
      <c r="E168" t="str">
        <f t="shared" si="24"/>
        <v>0100</v>
      </c>
      <c r="F168" t="s">
        <v>54</v>
      </c>
      <c r="G168" t="str">
        <f>"08"</f>
        <v>08</v>
      </c>
      <c r="H168" t="s">
        <v>55</v>
      </c>
      <c r="I168" t="s">
        <v>56</v>
      </c>
      <c r="J168" t="s">
        <v>57</v>
      </c>
      <c r="K168">
        <v>1</v>
      </c>
      <c r="L168">
        <v>70982</v>
      </c>
      <c r="M168">
        <v>1.63</v>
      </c>
      <c r="N168" t="str">
        <f t="shared" si="23"/>
        <v>000X</v>
      </c>
      <c r="O168">
        <v>4840</v>
      </c>
      <c r="P168" t="s">
        <v>58</v>
      </c>
      <c r="Q168" t="s">
        <v>636</v>
      </c>
      <c r="R168" t="s">
        <v>140</v>
      </c>
      <c r="T168" t="s">
        <v>61</v>
      </c>
      <c r="V168" t="s">
        <v>940</v>
      </c>
      <c r="W168">
        <v>179200</v>
      </c>
      <c r="X168">
        <v>24440</v>
      </c>
      <c r="Y168">
        <v>154760</v>
      </c>
      <c r="Z168">
        <v>126681</v>
      </c>
      <c r="AA168">
        <v>101681</v>
      </c>
      <c r="AB168" t="s">
        <v>63</v>
      </c>
      <c r="AC168" s="1">
        <v>36982</v>
      </c>
      <c r="AD168">
        <v>15000</v>
      </c>
      <c r="AE168">
        <v>1424</v>
      </c>
      <c r="AF168">
        <v>391</v>
      </c>
      <c r="AG168" t="s">
        <v>103</v>
      </c>
      <c r="AH168" t="s">
        <v>76</v>
      </c>
      <c r="AI168">
        <v>1</v>
      </c>
      <c r="AJ168">
        <v>2002</v>
      </c>
      <c r="AK168">
        <v>3</v>
      </c>
      <c r="AL168">
        <v>2</v>
      </c>
      <c r="AN168">
        <v>1773</v>
      </c>
      <c r="AO168">
        <v>32</v>
      </c>
      <c r="AP168" t="s">
        <v>72</v>
      </c>
      <c r="AQ168" t="s">
        <v>66</v>
      </c>
      <c r="AR168">
        <v>2460</v>
      </c>
      <c r="AW168" t="s">
        <v>941</v>
      </c>
      <c r="AY168" t="s">
        <v>942</v>
      </c>
      <c r="AZ168" t="s">
        <v>70</v>
      </c>
    </row>
    <row r="169" spans="1:52" x14ac:dyDescent="0.3">
      <c r="A169">
        <v>1947090</v>
      </c>
      <c r="B169" t="s">
        <v>943</v>
      </c>
      <c r="C169" t="str">
        <f t="shared" si="19"/>
        <v>7492</v>
      </c>
      <c r="D169" t="s">
        <v>53</v>
      </c>
      <c r="E169" t="str">
        <f t="shared" si="24"/>
        <v>0100</v>
      </c>
      <c r="F169" t="s">
        <v>54</v>
      </c>
      <c r="G169" t="str">
        <f>"06"</f>
        <v>06</v>
      </c>
      <c r="H169" t="s">
        <v>55</v>
      </c>
      <c r="I169" t="s">
        <v>56</v>
      </c>
      <c r="J169" t="s">
        <v>57</v>
      </c>
      <c r="K169">
        <v>1</v>
      </c>
      <c r="L169">
        <v>54601</v>
      </c>
      <c r="M169">
        <v>1.25</v>
      </c>
      <c r="N169" t="str">
        <f t="shared" si="23"/>
        <v>000X</v>
      </c>
      <c r="O169">
        <v>5100</v>
      </c>
      <c r="P169" t="s">
        <v>58</v>
      </c>
      <c r="Q169" t="s">
        <v>297</v>
      </c>
      <c r="R169" t="s">
        <v>140</v>
      </c>
      <c r="T169" t="s">
        <v>61</v>
      </c>
      <c r="V169" t="s">
        <v>944</v>
      </c>
      <c r="W169">
        <v>238390</v>
      </c>
      <c r="X169">
        <v>18800</v>
      </c>
      <c r="Y169">
        <v>219590</v>
      </c>
      <c r="Z169">
        <v>190348</v>
      </c>
      <c r="AA169">
        <v>165348</v>
      </c>
      <c r="AB169" t="s">
        <v>63</v>
      </c>
      <c r="AC169" s="1">
        <v>38534</v>
      </c>
      <c r="AD169">
        <v>51700</v>
      </c>
      <c r="AE169">
        <v>1918</v>
      </c>
      <c r="AF169">
        <v>188</v>
      </c>
      <c r="AG169" t="s">
        <v>103</v>
      </c>
      <c r="AH169" t="s">
        <v>76</v>
      </c>
      <c r="AI169">
        <v>1</v>
      </c>
      <c r="AJ169">
        <v>2006</v>
      </c>
      <c r="AK169">
        <v>3</v>
      </c>
      <c r="AL169">
        <v>2</v>
      </c>
      <c r="AN169">
        <v>2199</v>
      </c>
      <c r="AO169">
        <v>32</v>
      </c>
      <c r="AP169" t="s">
        <v>72</v>
      </c>
      <c r="AQ169" t="s">
        <v>66</v>
      </c>
      <c r="AR169">
        <v>3193</v>
      </c>
      <c r="AW169" t="s">
        <v>945</v>
      </c>
      <c r="AX169" t="s">
        <v>946</v>
      </c>
      <c r="AY169" t="s">
        <v>947</v>
      </c>
      <c r="AZ169" t="s">
        <v>70</v>
      </c>
    </row>
    <row r="170" spans="1:52" x14ac:dyDescent="0.3">
      <c r="A170">
        <v>1455413</v>
      </c>
      <c r="B170" t="s">
        <v>948</v>
      </c>
      <c r="C170" t="str">
        <f t="shared" si="19"/>
        <v>7492</v>
      </c>
      <c r="D170" t="s">
        <v>53</v>
      </c>
      <c r="E170" t="str">
        <f t="shared" si="24"/>
        <v>0100</v>
      </c>
      <c r="F170" t="s">
        <v>54</v>
      </c>
      <c r="G170" t="str">
        <f>"07"</f>
        <v>07</v>
      </c>
      <c r="H170" t="s">
        <v>55</v>
      </c>
      <c r="I170" t="s">
        <v>56</v>
      </c>
      <c r="J170" t="s">
        <v>57</v>
      </c>
      <c r="K170">
        <v>1</v>
      </c>
      <c r="L170">
        <v>43751</v>
      </c>
      <c r="M170">
        <v>1</v>
      </c>
      <c r="N170" t="str">
        <f>"0000"</f>
        <v>0000</v>
      </c>
      <c r="O170">
        <v>5500</v>
      </c>
      <c r="P170" t="s">
        <v>58</v>
      </c>
      <c r="Q170" t="s">
        <v>330</v>
      </c>
      <c r="R170" t="s">
        <v>331</v>
      </c>
      <c r="T170" t="s">
        <v>61</v>
      </c>
      <c r="V170" t="s">
        <v>949</v>
      </c>
      <c r="W170">
        <v>134440</v>
      </c>
      <c r="X170">
        <v>15070</v>
      </c>
      <c r="Y170">
        <v>119370</v>
      </c>
      <c r="Z170">
        <v>90246</v>
      </c>
      <c r="AA170">
        <v>65246</v>
      </c>
      <c r="AB170" t="s">
        <v>63</v>
      </c>
      <c r="AC170" s="1">
        <v>34060</v>
      </c>
      <c r="AD170">
        <v>65000</v>
      </c>
      <c r="AE170">
        <v>979</v>
      </c>
      <c r="AF170">
        <v>1546</v>
      </c>
      <c r="AG170" t="s">
        <v>64</v>
      </c>
      <c r="AH170" t="s">
        <v>76</v>
      </c>
      <c r="AI170">
        <v>1</v>
      </c>
      <c r="AJ170">
        <v>1976</v>
      </c>
      <c r="AK170">
        <v>2</v>
      </c>
      <c r="AL170">
        <v>2</v>
      </c>
      <c r="AN170">
        <v>1494</v>
      </c>
      <c r="AO170">
        <v>32</v>
      </c>
      <c r="AP170" t="s">
        <v>63</v>
      </c>
      <c r="AQ170" t="s">
        <v>66</v>
      </c>
      <c r="AR170">
        <v>2305</v>
      </c>
      <c r="AW170" t="s">
        <v>950</v>
      </c>
      <c r="AY170" t="s">
        <v>951</v>
      </c>
      <c r="AZ170" t="s">
        <v>952</v>
      </c>
    </row>
    <row r="171" spans="1:52" x14ac:dyDescent="0.3">
      <c r="A171">
        <v>1455642</v>
      </c>
      <c r="B171" t="s">
        <v>953</v>
      </c>
      <c r="C171" t="str">
        <f t="shared" si="19"/>
        <v>7492</v>
      </c>
      <c r="D171" t="s">
        <v>53</v>
      </c>
      <c r="E171" t="str">
        <f>"0000"</f>
        <v>0000</v>
      </c>
      <c r="F171" t="s">
        <v>108</v>
      </c>
      <c r="G171" t="str">
        <f>"06"</f>
        <v>06</v>
      </c>
      <c r="H171" t="s">
        <v>55</v>
      </c>
      <c r="I171" t="s">
        <v>56</v>
      </c>
      <c r="J171" t="s">
        <v>57</v>
      </c>
      <c r="K171">
        <v>0</v>
      </c>
      <c r="L171">
        <v>46251</v>
      </c>
      <c r="M171">
        <v>1.06</v>
      </c>
      <c r="N171" t="str">
        <f>"000X"</f>
        <v>000X</v>
      </c>
      <c r="O171">
        <v>5398</v>
      </c>
      <c r="P171" t="s">
        <v>72</v>
      </c>
      <c r="Q171" t="s">
        <v>607</v>
      </c>
      <c r="R171" t="s">
        <v>140</v>
      </c>
      <c r="T171" t="s">
        <v>61</v>
      </c>
      <c r="V171" t="s">
        <v>954</v>
      </c>
      <c r="W171">
        <v>15930</v>
      </c>
      <c r="X171">
        <v>15930</v>
      </c>
      <c r="Y171">
        <v>0</v>
      </c>
      <c r="Z171">
        <v>15930</v>
      </c>
      <c r="AA171">
        <v>15930</v>
      </c>
      <c r="AB171" t="s">
        <v>72</v>
      </c>
      <c r="AC171" s="1">
        <v>44265</v>
      </c>
      <c r="AD171">
        <v>45000</v>
      </c>
      <c r="AE171">
        <v>3146</v>
      </c>
      <c r="AF171">
        <v>2102</v>
      </c>
      <c r="AG171" t="s">
        <v>103</v>
      </c>
      <c r="AH171" t="s">
        <v>76</v>
      </c>
      <c r="AR171">
        <v>0</v>
      </c>
      <c r="AW171" t="s">
        <v>955</v>
      </c>
      <c r="AX171" t="s">
        <v>956</v>
      </c>
      <c r="AY171" t="s">
        <v>957</v>
      </c>
      <c r="AZ171" t="s">
        <v>958</v>
      </c>
    </row>
    <row r="172" spans="1:52" x14ac:dyDescent="0.3">
      <c r="A172">
        <v>1455791</v>
      </c>
      <c r="B172" t="s">
        <v>959</v>
      </c>
      <c r="C172" t="str">
        <f t="shared" si="19"/>
        <v>7492</v>
      </c>
      <c r="D172" t="s">
        <v>53</v>
      </c>
      <c r="E172" t="str">
        <f>"0100"</f>
        <v>0100</v>
      </c>
      <c r="F172" t="s">
        <v>54</v>
      </c>
      <c r="G172" t="str">
        <f>"07"</f>
        <v>07</v>
      </c>
      <c r="H172" t="s">
        <v>55</v>
      </c>
      <c r="I172" t="s">
        <v>56</v>
      </c>
      <c r="J172" t="s">
        <v>57</v>
      </c>
      <c r="K172">
        <v>1</v>
      </c>
      <c r="L172">
        <v>80280</v>
      </c>
      <c r="M172">
        <v>1.84</v>
      </c>
      <c r="N172" t="str">
        <f>"0000"</f>
        <v>0000</v>
      </c>
      <c r="O172">
        <v>5948</v>
      </c>
      <c r="P172" t="s">
        <v>58</v>
      </c>
      <c r="Q172" t="s">
        <v>889</v>
      </c>
      <c r="R172" t="s">
        <v>719</v>
      </c>
      <c r="T172" t="s">
        <v>61</v>
      </c>
      <c r="V172" t="s">
        <v>960</v>
      </c>
      <c r="W172">
        <v>204390</v>
      </c>
      <c r="X172">
        <v>27650</v>
      </c>
      <c r="Y172">
        <v>176740</v>
      </c>
      <c r="Z172">
        <v>137126</v>
      </c>
      <c r="AA172">
        <v>107126</v>
      </c>
      <c r="AB172" t="s">
        <v>72</v>
      </c>
      <c r="AC172" s="1">
        <v>44187</v>
      </c>
      <c r="AD172">
        <v>276100</v>
      </c>
      <c r="AE172">
        <v>3123</v>
      </c>
      <c r="AF172">
        <v>1290</v>
      </c>
      <c r="AG172" t="s">
        <v>64</v>
      </c>
      <c r="AH172" t="s">
        <v>76</v>
      </c>
      <c r="AI172">
        <v>1</v>
      </c>
      <c r="AJ172">
        <v>1997</v>
      </c>
      <c r="AK172">
        <v>3</v>
      </c>
      <c r="AL172">
        <v>2</v>
      </c>
      <c r="AN172">
        <v>1997</v>
      </c>
      <c r="AO172">
        <v>32</v>
      </c>
      <c r="AP172" t="s">
        <v>63</v>
      </c>
      <c r="AQ172" t="s">
        <v>66</v>
      </c>
      <c r="AR172">
        <v>2839</v>
      </c>
      <c r="AW172" t="s">
        <v>961</v>
      </c>
      <c r="AX172" t="s">
        <v>962</v>
      </c>
      <c r="AY172" t="s">
        <v>963</v>
      </c>
      <c r="AZ172" t="s">
        <v>964</v>
      </c>
    </row>
    <row r="173" spans="1:52" x14ac:dyDescent="0.3">
      <c r="A173">
        <v>1455979</v>
      </c>
      <c r="B173" t="s">
        <v>965</v>
      </c>
      <c r="C173" t="str">
        <f t="shared" si="19"/>
        <v>7492</v>
      </c>
      <c r="D173" t="s">
        <v>53</v>
      </c>
      <c r="E173" t="str">
        <f>"0100"</f>
        <v>0100</v>
      </c>
      <c r="F173" t="s">
        <v>54</v>
      </c>
      <c r="G173" t="str">
        <f>"07"</f>
        <v>07</v>
      </c>
      <c r="H173" t="s">
        <v>55</v>
      </c>
      <c r="I173" t="s">
        <v>56</v>
      </c>
      <c r="J173" t="s">
        <v>57</v>
      </c>
      <c r="K173">
        <v>1</v>
      </c>
      <c r="L173">
        <v>62500</v>
      </c>
      <c r="M173">
        <v>1.43</v>
      </c>
      <c r="N173" t="str">
        <f>"0000"</f>
        <v>0000</v>
      </c>
      <c r="O173">
        <v>5396</v>
      </c>
      <c r="P173" t="s">
        <v>58</v>
      </c>
      <c r="Q173" t="s">
        <v>265</v>
      </c>
      <c r="R173" t="s">
        <v>266</v>
      </c>
      <c r="T173" t="s">
        <v>61</v>
      </c>
      <c r="V173" t="s">
        <v>966</v>
      </c>
      <c r="W173">
        <v>209780</v>
      </c>
      <c r="X173">
        <v>21520</v>
      </c>
      <c r="Y173">
        <v>188260</v>
      </c>
      <c r="Z173">
        <v>209780</v>
      </c>
      <c r="AA173">
        <v>209780</v>
      </c>
      <c r="AB173" t="s">
        <v>72</v>
      </c>
      <c r="AC173" s="1">
        <v>44273</v>
      </c>
      <c r="AD173">
        <v>276000</v>
      </c>
      <c r="AE173">
        <v>3147</v>
      </c>
      <c r="AF173">
        <v>1677</v>
      </c>
      <c r="AG173" t="s">
        <v>64</v>
      </c>
      <c r="AH173" t="s">
        <v>65</v>
      </c>
      <c r="AI173">
        <v>1</v>
      </c>
      <c r="AJ173">
        <v>1988</v>
      </c>
      <c r="AK173">
        <v>3</v>
      </c>
      <c r="AL173">
        <v>2</v>
      </c>
      <c r="AM173">
        <v>1</v>
      </c>
      <c r="AN173">
        <v>2227</v>
      </c>
      <c r="AO173">
        <v>32</v>
      </c>
      <c r="AP173" t="s">
        <v>63</v>
      </c>
      <c r="AQ173" t="s">
        <v>66</v>
      </c>
      <c r="AR173">
        <v>3733</v>
      </c>
      <c r="AW173" t="s">
        <v>967</v>
      </c>
      <c r="AX173" t="s">
        <v>968</v>
      </c>
      <c r="AY173" t="s">
        <v>969</v>
      </c>
      <c r="AZ173" t="s">
        <v>70</v>
      </c>
    </row>
    <row r="174" spans="1:52" x14ac:dyDescent="0.3">
      <c r="A174">
        <v>1456011</v>
      </c>
      <c r="B174" t="s">
        <v>970</v>
      </c>
      <c r="C174" t="str">
        <f t="shared" si="19"/>
        <v>7492</v>
      </c>
      <c r="D174" t="s">
        <v>53</v>
      </c>
      <c r="E174" t="str">
        <f>"0100"</f>
        <v>0100</v>
      </c>
      <c r="F174" t="s">
        <v>54</v>
      </c>
      <c r="G174" t="str">
        <f>"07"</f>
        <v>07</v>
      </c>
      <c r="H174" t="s">
        <v>55</v>
      </c>
      <c r="I174" t="s">
        <v>56</v>
      </c>
      <c r="J174" t="s">
        <v>57</v>
      </c>
      <c r="K174">
        <v>1</v>
      </c>
      <c r="L174">
        <v>67992</v>
      </c>
      <c r="M174">
        <v>1.56</v>
      </c>
      <c r="N174" t="str">
        <f>"0000"</f>
        <v>0000</v>
      </c>
      <c r="O174">
        <v>5093</v>
      </c>
      <c r="P174" t="s">
        <v>58</v>
      </c>
      <c r="Q174" t="s">
        <v>971</v>
      </c>
      <c r="R174" t="s">
        <v>140</v>
      </c>
      <c r="T174" t="s">
        <v>61</v>
      </c>
      <c r="V174" t="s">
        <v>972</v>
      </c>
      <c r="W174">
        <v>238360</v>
      </c>
      <c r="X174">
        <v>23410</v>
      </c>
      <c r="Y174">
        <v>214950</v>
      </c>
      <c r="Z174">
        <v>184105</v>
      </c>
      <c r="AA174">
        <v>159105</v>
      </c>
      <c r="AB174" t="s">
        <v>63</v>
      </c>
      <c r="AC174" s="1">
        <v>37681</v>
      </c>
      <c r="AD174">
        <v>17900</v>
      </c>
      <c r="AE174">
        <v>1590</v>
      </c>
      <c r="AF174">
        <v>2204</v>
      </c>
      <c r="AG174" t="s">
        <v>103</v>
      </c>
      <c r="AH174" t="s">
        <v>76</v>
      </c>
      <c r="AI174">
        <v>1</v>
      </c>
      <c r="AJ174">
        <v>2004</v>
      </c>
      <c r="AK174">
        <v>3</v>
      </c>
      <c r="AL174">
        <v>2</v>
      </c>
      <c r="AN174">
        <v>2086</v>
      </c>
      <c r="AO174">
        <v>32</v>
      </c>
      <c r="AP174" t="s">
        <v>63</v>
      </c>
      <c r="AQ174" t="s">
        <v>66</v>
      </c>
      <c r="AR174">
        <v>3364</v>
      </c>
      <c r="AW174" t="s">
        <v>973</v>
      </c>
      <c r="AX174" t="s">
        <v>974</v>
      </c>
      <c r="AY174" t="s">
        <v>975</v>
      </c>
      <c r="AZ174" t="s">
        <v>70</v>
      </c>
    </row>
    <row r="175" spans="1:52" x14ac:dyDescent="0.3">
      <c r="A175">
        <v>1456061</v>
      </c>
      <c r="B175" t="s">
        <v>976</v>
      </c>
      <c r="C175" t="str">
        <f t="shared" si="19"/>
        <v>7492</v>
      </c>
      <c r="D175" t="s">
        <v>53</v>
      </c>
      <c r="E175" t="str">
        <f>"0000"</f>
        <v>0000</v>
      </c>
      <c r="F175" t="s">
        <v>108</v>
      </c>
      <c r="G175" t="str">
        <f>"07"</f>
        <v>07</v>
      </c>
      <c r="H175" t="s">
        <v>55</v>
      </c>
      <c r="I175" t="s">
        <v>56</v>
      </c>
      <c r="J175" t="s">
        <v>57</v>
      </c>
      <c r="K175">
        <v>0</v>
      </c>
      <c r="L175">
        <v>62500</v>
      </c>
      <c r="M175">
        <v>1.43</v>
      </c>
      <c r="N175" t="str">
        <f>"0000"</f>
        <v>0000</v>
      </c>
      <c r="O175">
        <v>4677</v>
      </c>
      <c r="P175" t="s">
        <v>72</v>
      </c>
      <c r="Q175" t="s">
        <v>682</v>
      </c>
      <c r="R175" t="s">
        <v>140</v>
      </c>
      <c r="T175" t="s">
        <v>61</v>
      </c>
      <c r="V175" t="s">
        <v>977</v>
      </c>
      <c r="W175">
        <v>21520</v>
      </c>
      <c r="X175">
        <v>21520</v>
      </c>
      <c r="Y175">
        <v>0</v>
      </c>
      <c r="Z175">
        <v>21520</v>
      </c>
      <c r="AA175">
        <v>21520</v>
      </c>
      <c r="AB175" t="s">
        <v>72</v>
      </c>
      <c r="AR175">
        <v>0</v>
      </c>
      <c r="AW175" t="s">
        <v>978</v>
      </c>
      <c r="AX175" t="s">
        <v>979</v>
      </c>
      <c r="AY175" t="s">
        <v>980</v>
      </c>
      <c r="AZ175" t="s">
        <v>981</v>
      </c>
    </row>
    <row r="176" spans="1:52" x14ac:dyDescent="0.3">
      <c r="A176">
        <v>1456070</v>
      </c>
      <c r="B176" t="s">
        <v>982</v>
      </c>
      <c r="C176" t="str">
        <f t="shared" si="19"/>
        <v>7492</v>
      </c>
      <c r="D176" t="s">
        <v>53</v>
      </c>
      <c r="E176" t="str">
        <f>"0000"</f>
        <v>0000</v>
      </c>
      <c r="F176" t="s">
        <v>108</v>
      </c>
      <c r="G176" t="str">
        <f>"07"</f>
        <v>07</v>
      </c>
      <c r="H176" t="s">
        <v>55</v>
      </c>
      <c r="I176" t="s">
        <v>56</v>
      </c>
      <c r="J176" t="s">
        <v>57</v>
      </c>
      <c r="K176">
        <v>0</v>
      </c>
      <c r="L176">
        <v>62500</v>
      </c>
      <c r="M176">
        <v>1.43</v>
      </c>
      <c r="N176" t="str">
        <f>"0000"</f>
        <v>0000</v>
      </c>
      <c r="O176">
        <v>4635</v>
      </c>
      <c r="P176" t="s">
        <v>72</v>
      </c>
      <c r="Q176" t="s">
        <v>682</v>
      </c>
      <c r="R176" t="s">
        <v>140</v>
      </c>
      <c r="T176" t="s">
        <v>61</v>
      </c>
      <c r="V176" t="s">
        <v>983</v>
      </c>
      <c r="W176">
        <v>21520</v>
      </c>
      <c r="X176">
        <v>21520</v>
      </c>
      <c r="Y176">
        <v>0</v>
      </c>
      <c r="Z176">
        <v>21520</v>
      </c>
      <c r="AA176">
        <v>21520</v>
      </c>
      <c r="AB176" t="s">
        <v>72</v>
      </c>
      <c r="AR176">
        <v>0</v>
      </c>
      <c r="AW176" t="s">
        <v>984</v>
      </c>
      <c r="AY176" t="s">
        <v>985</v>
      </c>
      <c r="AZ176" t="s">
        <v>986</v>
      </c>
    </row>
    <row r="177" spans="1:52" x14ac:dyDescent="0.3">
      <c r="A177">
        <v>1456118</v>
      </c>
      <c r="B177" t="s">
        <v>987</v>
      </c>
      <c r="C177" t="str">
        <f t="shared" si="19"/>
        <v>7492</v>
      </c>
      <c r="D177" t="s">
        <v>53</v>
      </c>
      <c r="E177" t="str">
        <f t="shared" ref="E177:E185" si="25">"0100"</f>
        <v>0100</v>
      </c>
      <c r="F177" t="s">
        <v>54</v>
      </c>
      <c r="G177" t="str">
        <f>"05"</f>
        <v>05</v>
      </c>
      <c r="H177" t="s">
        <v>55</v>
      </c>
      <c r="I177" t="s">
        <v>56</v>
      </c>
      <c r="J177" t="s">
        <v>57</v>
      </c>
      <c r="K177">
        <v>1</v>
      </c>
      <c r="L177">
        <v>63651</v>
      </c>
      <c r="M177">
        <v>1.46</v>
      </c>
      <c r="N177" t="str">
        <f t="shared" ref="N177:N182" si="26">"000X"</f>
        <v>000X</v>
      </c>
      <c r="O177">
        <v>4775</v>
      </c>
      <c r="P177" t="s">
        <v>58</v>
      </c>
      <c r="Q177" t="s">
        <v>815</v>
      </c>
      <c r="R177" t="s">
        <v>140</v>
      </c>
      <c r="T177" t="s">
        <v>61</v>
      </c>
      <c r="V177" t="s">
        <v>988</v>
      </c>
      <c r="W177">
        <v>236730</v>
      </c>
      <c r="X177">
        <v>21920</v>
      </c>
      <c r="Y177">
        <v>214810</v>
      </c>
      <c r="Z177">
        <v>182637</v>
      </c>
      <c r="AA177">
        <v>157637</v>
      </c>
      <c r="AB177" t="s">
        <v>63</v>
      </c>
      <c r="AC177" s="1">
        <v>36739</v>
      </c>
      <c r="AD177">
        <v>14300</v>
      </c>
      <c r="AE177">
        <v>1380</v>
      </c>
      <c r="AF177">
        <v>765</v>
      </c>
      <c r="AG177" t="s">
        <v>103</v>
      </c>
      <c r="AH177" t="s">
        <v>76</v>
      </c>
      <c r="AI177">
        <v>1</v>
      </c>
      <c r="AJ177">
        <v>2002</v>
      </c>
      <c r="AK177">
        <v>3</v>
      </c>
      <c r="AL177">
        <v>2</v>
      </c>
      <c r="AN177">
        <v>2301</v>
      </c>
      <c r="AO177">
        <v>32</v>
      </c>
      <c r="AP177" t="s">
        <v>63</v>
      </c>
      <c r="AQ177" t="s">
        <v>66</v>
      </c>
      <c r="AR177">
        <v>3030</v>
      </c>
      <c r="AW177" t="s">
        <v>989</v>
      </c>
      <c r="AX177" t="s">
        <v>989</v>
      </c>
      <c r="AY177" t="s">
        <v>990</v>
      </c>
      <c r="AZ177" t="s">
        <v>70</v>
      </c>
    </row>
    <row r="178" spans="1:52" x14ac:dyDescent="0.3">
      <c r="A178">
        <v>1456134</v>
      </c>
      <c r="B178" t="s">
        <v>991</v>
      </c>
      <c r="C178" t="str">
        <f t="shared" si="19"/>
        <v>7492</v>
      </c>
      <c r="D178" t="s">
        <v>53</v>
      </c>
      <c r="E178" t="str">
        <f t="shared" si="25"/>
        <v>0100</v>
      </c>
      <c r="F178" t="s">
        <v>54</v>
      </c>
      <c r="G178" t="str">
        <f>"05"</f>
        <v>05</v>
      </c>
      <c r="H178" t="s">
        <v>55</v>
      </c>
      <c r="I178" t="s">
        <v>56</v>
      </c>
      <c r="J178" t="s">
        <v>57</v>
      </c>
      <c r="K178">
        <v>1</v>
      </c>
      <c r="L178">
        <v>71859</v>
      </c>
      <c r="M178">
        <v>1.65</v>
      </c>
      <c r="N178" t="str">
        <f t="shared" si="26"/>
        <v>000X</v>
      </c>
      <c r="O178">
        <v>4957</v>
      </c>
      <c r="P178" t="s">
        <v>58</v>
      </c>
      <c r="Q178" t="s">
        <v>815</v>
      </c>
      <c r="R178" t="s">
        <v>140</v>
      </c>
      <c r="T178" t="s">
        <v>61</v>
      </c>
      <c r="V178" t="s">
        <v>992</v>
      </c>
      <c r="W178">
        <v>242890</v>
      </c>
      <c r="X178">
        <v>24750</v>
      </c>
      <c r="Y178">
        <v>218140</v>
      </c>
      <c r="Z178">
        <v>193865</v>
      </c>
      <c r="AA178">
        <v>168865</v>
      </c>
      <c r="AB178" t="s">
        <v>63</v>
      </c>
      <c r="AC178" s="1">
        <v>37742</v>
      </c>
      <c r="AD178">
        <v>22000</v>
      </c>
      <c r="AE178">
        <v>1597</v>
      </c>
      <c r="AF178">
        <v>2350</v>
      </c>
      <c r="AG178" t="s">
        <v>103</v>
      </c>
      <c r="AH178" t="s">
        <v>76</v>
      </c>
      <c r="AI178">
        <v>1</v>
      </c>
      <c r="AJ178">
        <v>2005</v>
      </c>
      <c r="AK178">
        <v>4</v>
      </c>
      <c r="AL178">
        <v>2</v>
      </c>
      <c r="AM178">
        <v>1</v>
      </c>
      <c r="AN178">
        <v>2084</v>
      </c>
      <c r="AO178">
        <v>32</v>
      </c>
      <c r="AP178" t="s">
        <v>63</v>
      </c>
      <c r="AQ178" t="s">
        <v>66</v>
      </c>
      <c r="AR178">
        <v>2718</v>
      </c>
      <c r="AW178" t="s">
        <v>993</v>
      </c>
      <c r="AX178" t="s">
        <v>994</v>
      </c>
      <c r="AY178" t="s">
        <v>995</v>
      </c>
      <c r="AZ178" t="s">
        <v>70</v>
      </c>
    </row>
    <row r="179" spans="1:52" x14ac:dyDescent="0.3">
      <c r="A179">
        <v>1456151</v>
      </c>
      <c r="B179" t="s">
        <v>996</v>
      </c>
      <c r="C179" t="str">
        <f t="shared" si="19"/>
        <v>7492</v>
      </c>
      <c r="D179" t="s">
        <v>53</v>
      </c>
      <c r="E179" t="str">
        <f t="shared" si="25"/>
        <v>0100</v>
      </c>
      <c r="F179" t="s">
        <v>54</v>
      </c>
      <c r="G179" t="str">
        <f>"05"</f>
        <v>05</v>
      </c>
      <c r="H179" t="s">
        <v>55</v>
      </c>
      <c r="I179" t="s">
        <v>56</v>
      </c>
      <c r="J179" t="s">
        <v>57</v>
      </c>
      <c r="K179">
        <v>1</v>
      </c>
      <c r="L179">
        <v>70062</v>
      </c>
      <c r="M179">
        <v>1.61</v>
      </c>
      <c r="N179" t="str">
        <f t="shared" si="26"/>
        <v>000X</v>
      </c>
      <c r="O179">
        <v>4690</v>
      </c>
      <c r="P179" t="s">
        <v>58</v>
      </c>
      <c r="Q179" t="s">
        <v>815</v>
      </c>
      <c r="R179" t="s">
        <v>140</v>
      </c>
      <c r="T179" t="s">
        <v>61</v>
      </c>
      <c r="V179" t="s">
        <v>997</v>
      </c>
      <c r="W179">
        <v>234520</v>
      </c>
      <c r="X179">
        <v>24130</v>
      </c>
      <c r="Y179">
        <v>210390</v>
      </c>
      <c r="Z179">
        <v>234520</v>
      </c>
      <c r="AA179">
        <v>234520</v>
      </c>
      <c r="AB179" t="s">
        <v>63</v>
      </c>
      <c r="AC179" s="1">
        <v>43986</v>
      </c>
      <c r="AD179">
        <v>283000</v>
      </c>
      <c r="AE179">
        <v>3066</v>
      </c>
      <c r="AF179">
        <v>1241</v>
      </c>
      <c r="AG179" t="s">
        <v>64</v>
      </c>
      <c r="AH179" t="s">
        <v>76</v>
      </c>
      <c r="AI179">
        <v>1</v>
      </c>
      <c r="AJ179">
        <v>1989</v>
      </c>
      <c r="AK179">
        <v>3</v>
      </c>
      <c r="AL179">
        <v>2</v>
      </c>
      <c r="AN179">
        <v>2162</v>
      </c>
      <c r="AO179">
        <v>32</v>
      </c>
      <c r="AP179" t="s">
        <v>63</v>
      </c>
      <c r="AQ179" t="s">
        <v>66</v>
      </c>
      <c r="AR179">
        <v>2919</v>
      </c>
      <c r="AW179" t="s">
        <v>998</v>
      </c>
      <c r="AY179" t="s">
        <v>999</v>
      </c>
      <c r="AZ179" t="s">
        <v>70</v>
      </c>
    </row>
    <row r="180" spans="1:52" x14ac:dyDescent="0.3">
      <c r="A180">
        <v>1456240</v>
      </c>
      <c r="B180" t="s">
        <v>1000</v>
      </c>
      <c r="C180" t="str">
        <f t="shared" si="19"/>
        <v>7492</v>
      </c>
      <c r="D180" t="s">
        <v>53</v>
      </c>
      <c r="E180" t="str">
        <f t="shared" si="25"/>
        <v>0100</v>
      </c>
      <c r="F180" t="s">
        <v>54</v>
      </c>
      <c r="G180" t="str">
        <f>"08"</f>
        <v>08</v>
      </c>
      <c r="H180" t="s">
        <v>55</v>
      </c>
      <c r="I180" t="s">
        <v>56</v>
      </c>
      <c r="J180" t="s">
        <v>57</v>
      </c>
      <c r="K180">
        <v>1</v>
      </c>
      <c r="L180">
        <v>65001</v>
      </c>
      <c r="M180">
        <v>1.49</v>
      </c>
      <c r="N180" t="str">
        <f t="shared" si="26"/>
        <v>000X</v>
      </c>
      <c r="O180">
        <v>4923</v>
      </c>
      <c r="P180" t="s">
        <v>72</v>
      </c>
      <c r="Q180" t="s">
        <v>643</v>
      </c>
      <c r="R180" t="s">
        <v>140</v>
      </c>
      <c r="T180" t="s">
        <v>61</v>
      </c>
      <c r="V180" t="s">
        <v>1001</v>
      </c>
      <c r="W180">
        <v>252760</v>
      </c>
      <c r="X180">
        <v>22380</v>
      </c>
      <c r="Y180">
        <v>230380</v>
      </c>
      <c r="Z180">
        <v>252760</v>
      </c>
      <c r="AA180">
        <v>252760</v>
      </c>
      <c r="AB180" t="s">
        <v>72</v>
      </c>
      <c r="AC180" s="1">
        <v>43620</v>
      </c>
      <c r="AD180">
        <v>273000</v>
      </c>
      <c r="AE180">
        <v>2984</v>
      </c>
      <c r="AF180">
        <v>46</v>
      </c>
      <c r="AG180" t="s">
        <v>64</v>
      </c>
      <c r="AH180" t="s">
        <v>76</v>
      </c>
      <c r="AI180">
        <v>1</v>
      </c>
      <c r="AJ180">
        <v>2003</v>
      </c>
      <c r="AK180">
        <v>4</v>
      </c>
      <c r="AL180">
        <v>2</v>
      </c>
      <c r="AN180">
        <v>2369</v>
      </c>
      <c r="AO180">
        <v>32</v>
      </c>
      <c r="AP180" t="s">
        <v>63</v>
      </c>
      <c r="AQ180" t="s">
        <v>66</v>
      </c>
      <c r="AR180">
        <v>3216</v>
      </c>
      <c r="AW180" t="s">
        <v>1002</v>
      </c>
      <c r="AX180" t="s">
        <v>1003</v>
      </c>
      <c r="AY180" t="s">
        <v>1004</v>
      </c>
      <c r="AZ180" t="s">
        <v>70</v>
      </c>
    </row>
    <row r="181" spans="1:52" x14ac:dyDescent="0.3">
      <c r="A181">
        <v>1456266</v>
      </c>
      <c r="B181" t="s">
        <v>1005</v>
      </c>
      <c r="C181" t="str">
        <f t="shared" si="19"/>
        <v>7492</v>
      </c>
      <c r="D181" t="s">
        <v>53</v>
      </c>
      <c r="E181" t="str">
        <f t="shared" si="25"/>
        <v>0100</v>
      </c>
      <c r="F181" t="s">
        <v>54</v>
      </c>
      <c r="G181" t="str">
        <f>"05"</f>
        <v>05</v>
      </c>
      <c r="H181" t="s">
        <v>55</v>
      </c>
      <c r="I181" t="s">
        <v>56</v>
      </c>
      <c r="J181" t="s">
        <v>57</v>
      </c>
      <c r="K181">
        <v>1</v>
      </c>
      <c r="L181">
        <v>78544</v>
      </c>
      <c r="M181">
        <v>1.8</v>
      </c>
      <c r="N181" t="str">
        <f t="shared" si="26"/>
        <v>000X</v>
      </c>
      <c r="O181">
        <v>5125</v>
      </c>
      <c r="P181" t="s">
        <v>72</v>
      </c>
      <c r="Q181" t="s">
        <v>643</v>
      </c>
      <c r="R181" t="s">
        <v>140</v>
      </c>
      <c r="T181" t="s">
        <v>61</v>
      </c>
      <c r="V181" t="s">
        <v>1006</v>
      </c>
      <c r="W181">
        <v>219920</v>
      </c>
      <c r="X181">
        <v>27050</v>
      </c>
      <c r="Y181">
        <v>192870</v>
      </c>
      <c r="Z181">
        <v>157711</v>
      </c>
      <c r="AA181">
        <v>132711</v>
      </c>
      <c r="AB181" t="s">
        <v>63</v>
      </c>
      <c r="AC181" s="1">
        <v>39508</v>
      </c>
      <c r="AD181">
        <v>165000</v>
      </c>
      <c r="AE181">
        <v>2203</v>
      </c>
      <c r="AF181">
        <v>1284</v>
      </c>
      <c r="AG181" t="s">
        <v>64</v>
      </c>
      <c r="AH181" t="s">
        <v>65</v>
      </c>
      <c r="AI181">
        <v>1</v>
      </c>
      <c r="AJ181">
        <v>1977</v>
      </c>
      <c r="AK181">
        <v>3</v>
      </c>
      <c r="AL181">
        <v>1</v>
      </c>
      <c r="AM181">
        <v>1</v>
      </c>
      <c r="AN181">
        <v>2589</v>
      </c>
      <c r="AO181">
        <v>24</v>
      </c>
      <c r="AP181" t="s">
        <v>63</v>
      </c>
      <c r="AQ181" t="s">
        <v>66</v>
      </c>
      <c r="AR181">
        <v>3491</v>
      </c>
      <c r="AW181" t="s">
        <v>1007</v>
      </c>
      <c r="AY181" t="s">
        <v>1008</v>
      </c>
      <c r="AZ181" t="s">
        <v>70</v>
      </c>
    </row>
    <row r="182" spans="1:52" x14ac:dyDescent="0.3">
      <c r="A182">
        <v>1945518</v>
      </c>
      <c r="B182" t="s">
        <v>1009</v>
      </c>
      <c r="C182" t="str">
        <f t="shared" si="19"/>
        <v>7492</v>
      </c>
      <c r="D182" t="s">
        <v>53</v>
      </c>
      <c r="E182" t="str">
        <f t="shared" si="25"/>
        <v>0100</v>
      </c>
      <c r="F182" t="s">
        <v>54</v>
      </c>
      <c r="G182" t="str">
        <f>"06"</f>
        <v>06</v>
      </c>
      <c r="H182" t="s">
        <v>55</v>
      </c>
      <c r="I182" t="s">
        <v>56</v>
      </c>
      <c r="J182" t="s">
        <v>57</v>
      </c>
      <c r="K182">
        <v>1</v>
      </c>
      <c r="L182">
        <v>53935</v>
      </c>
      <c r="M182">
        <v>1.24</v>
      </c>
      <c r="N182" t="str">
        <f t="shared" si="26"/>
        <v>000X</v>
      </c>
      <c r="O182">
        <v>5050</v>
      </c>
      <c r="P182" t="s">
        <v>58</v>
      </c>
      <c r="Q182" t="s">
        <v>59</v>
      </c>
      <c r="R182" t="s">
        <v>60</v>
      </c>
      <c r="T182" t="s">
        <v>61</v>
      </c>
      <c r="V182" t="s">
        <v>1010</v>
      </c>
      <c r="W182">
        <v>138270</v>
      </c>
      <c r="X182">
        <v>18570</v>
      </c>
      <c r="Y182">
        <v>119700</v>
      </c>
      <c r="Z182">
        <v>138270</v>
      </c>
      <c r="AA182">
        <v>138270</v>
      </c>
      <c r="AB182" t="s">
        <v>72</v>
      </c>
      <c r="AC182" s="1">
        <v>29099</v>
      </c>
      <c r="AD182">
        <v>60800</v>
      </c>
      <c r="AE182">
        <v>546</v>
      </c>
      <c r="AF182">
        <v>511</v>
      </c>
      <c r="AG182" t="s">
        <v>103</v>
      </c>
      <c r="AH182" t="s">
        <v>873</v>
      </c>
      <c r="AI182">
        <v>1</v>
      </c>
      <c r="AJ182">
        <v>1979</v>
      </c>
      <c r="AK182">
        <v>3</v>
      </c>
      <c r="AL182">
        <v>2</v>
      </c>
      <c r="AN182">
        <v>1404</v>
      </c>
      <c r="AO182">
        <v>32</v>
      </c>
      <c r="AP182" t="s">
        <v>63</v>
      </c>
      <c r="AQ182" t="s">
        <v>66</v>
      </c>
      <c r="AR182">
        <v>1946</v>
      </c>
      <c r="AW182" t="s">
        <v>1011</v>
      </c>
      <c r="AX182" t="s">
        <v>1012</v>
      </c>
      <c r="AY182" t="s">
        <v>1013</v>
      </c>
      <c r="AZ182" t="s">
        <v>1014</v>
      </c>
    </row>
    <row r="183" spans="1:52" x14ac:dyDescent="0.3">
      <c r="A183">
        <v>1945569</v>
      </c>
      <c r="B183" t="s">
        <v>1015</v>
      </c>
      <c r="C183" t="str">
        <f t="shared" si="19"/>
        <v>7492</v>
      </c>
      <c r="D183" t="s">
        <v>53</v>
      </c>
      <c r="E183" t="str">
        <f t="shared" si="25"/>
        <v>0100</v>
      </c>
      <c r="F183" t="s">
        <v>54</v>
      </c>
      <c r="G183" t="str">
        <f>"07"</f>
        <v>07</v>
      </c>
      <c r="H183" t="s">
        <v>55</v>
      </c>
      <c r="I183" t="s">
        <v>56</v>
      </c>
      <c r="J183" t="s">
        <v>57</v>
      </c>
      <c r="K183">
        <v>1</v>
      </c>
      <c r="L183">
        <v>43751</v>
      </c>
      <c r="M183">
        <v>1</v>
      </c>
      <c r="N183" t="str">
        <f>"0000"</f>
        <v>0000</v>
      </c>
      <c r="O183">
        <v>5548</v>
      </c>
      <c r="P183" t="s">
        <v>58</v>
      </c>
      <c r="Q183" t="s">
        <v>330</v>
      </c>
      <c r="R183" t="s">
        <v>331</v>
      </c>
      <c r="T183" t="s">
        <v>61</v>
      </c>
      <c r="V183" t="s">
        <v>1016</v>
      </c>
      <c r="W183">
        <v>150900</v>
      </c>
      <c r="X183">
        <v>15070</v>
      </c>
      <c r="Y183">
        <v>135830</v>
      </c>
      <c r="Z183">
        <v>98673</v>
      </c>
      <c r="AA183">
        <v>73173</v>
      </c>
      <c r="AB183" t="s">
        <v>63</v>
      </c>
      <c r="AC183" s="1">
        <v>29068</v>
      </c>
      <c r="AD183">
        <v>10900</v>
      </c>
      <c r="AE183">
        <v>542</v>
      </c>
      <c r="AF183">
        <v>1987</v>
      </c>
      <c r="AG183" t="s">
        <v>103</v>
      </c>
      <c r="AH183" t="s">
        <v>873</v>
      </c>
      <c r="AI183">
        <v>1</v>
      </c>
      <c r="AJ183">
        <v>1980</v>
      </c>
      <c r="AK183">
        <v>3</v>
      </c>
      <c r="AL183">
        <v>2</v>
      </c>
      <c r="AN183">
        <v>1960</v>
      </c>
      <c r="AO183">
        <v>32</v>
      </c>
      <c r="AP183" t="s">
        <v>63</v>
      </c>
      <c r="AQ183" t="s">
        <v>66</v>
      </c>
      <c r="AR183">
        <v>2464</v>
      </c>
      <c r="AW183" t="s">
        <v>1017</v>
      </c>
      <c r="AY183" t="s">
        <v>1018</v>
      </c>
      <c r="AZ183" t="s">
        <v>1019</v>
      </c>
    </row>
    <row r="184" spans="1:52" x14ac:dyDescent="0.3">
      <c r="A184">
        <v>1455456</v>
      </c>
      <c r="B184" t="s">
        <v>1020</v>
      </c>
      <c r="C184" t="str">
        <f t="shared" si="19"/>
        <v>7492</v>
      </c>
      <c r="D184" t="s">
        <v>53</v>
      </c>
      <c r="E184" t="str">
        <f t="shared" si="25"/>
        <v>0100</v>
      </c>
      <c r="F184" t="s">
        <v>54</v>
      </c>
      <c r="G184" t="str">
        <f>"07"</f>
        <v>07</v>
      </c>
      <c r="H184" t="s">
        <v>55</v>
      </c>
      <c r="I184" t="s">
        <v>56</v>
      </c>
      <c r="J184" t="s">
        <v>57</v>
      </c>
      <c r="K184">
        <v>1</v>
      </c>
      <c r="L184">
        <v>43750</v>
      </c>
      <c r="M184">
        <v>1</v>
      </c>
      <c r="N184" t="str">
        <f>"0000"</f>
        <v>0000</v>
      </c>
      <c r="O184">
        <v>5555</v>
      </c>
      <c r="P184" t="s">
        <v>58</v>
      </c>
      <c r="Q184" t="s">
        <v>265</v>
      </c>
      <c r="R184" t="s">
        <v>266</v>
      </c>
      <c r="T184" t="s">
        <v>61</v>
      </c>
      <c r="V184" t="s">
        <v>1021</v>
      </c>
      <c r="W184">
        <v>132120</v>
      </c>
      <c r="X184">
        <v>15070</v>
      </c>
      <c r="Y184">
        <v>117050</v>
      </c>
      <c r="Z184">
        <v>96183</v>
      </c>
      <c r="AA184">
        <v>71183</v>
      </c>
      <c r="AB184" t="s">
        <v>63</v>
      </c>
      <c r="AC184" s="1">
        <v>38322</v>
      </c>
      <c r="AD184">
        <v>145000</v>
      </c>
      <c r="AE184">
        <v>1795</v>
      </c>
      <c r="AF184">
        <v>2173</v>
      </c>
      <c r="AG184" t="s">
        <v>64</v>
      </c>
      <c r="AH184" t="s">
        <v>76</v>
      </c>
      <c r="AI184">
        <v>1</v>
      </c>
      <c r="AJ184">
        <v>1976</v>
      </c>
      <c r="AK184">
        <v>3</v>
      </c>
      <c r="AL184">
        <v>2</v>
      </c>
      <c r="AN184">
        <v>1560</v>
      </c>
      <c r="AO184">
        <v>29</v>
      </c>
      <c r="AP184" t="s">
        <v>72</v>
      </c>
      <c r="AQ184" t="s">
        <v>66</v>
      </c>
      <c r="AR184">
        <v>2343</v>
      </c>
      <c r="AW184" t="s">
        <v>1022</v>
      </c>
      <c r="AY184" t="s">
        <v>1023</v>
      </c>
      <c r="AZ184" t="s">
        <v>1024</v>
      </c>
    </row>
    <row r="185" spans="1:52" x14ac:dyDescent="0.3">
      <c r="A185">
        <v>1455464</v>
      </c>
      <c r="B185" t="s">
        <v>1025</v>
      </c>
      <c r="C185" t="str">
        <f t="shared" si="19"/>
        <v>7492</v>
      </c>
      <c r="D185" t="s">
        <v>53</v>
      </c>
      <c r="E185" t="str">
        <f t="shared" si="25"/>
        <v>0100</v>
      </c>
      <c r="F185" t="s">
        <v>54</v>
      </c>
      <c r="G185" t="str">
        <f>"07"</f>
        <v>07</v>
      </c>
      <c r="H185" t="s">
        <v>55</v>
      </c>
      <c r="I185" t="s">
        <v>56</v>
      </c>
      <c r="J185" t="s">
        <v>57</v>
      </c>
      <c r="K185">
        <v>1</v>
      </c>
      <c r="L185">
        <v>101616</v>
      </c>
      <c r="M185">
        <v>2.33</v>
      </c>
      <c r="N185" t="str">
        <f>"0000"</f>
        <v>0000</v>
      </c>
      <c r="O185">
        <v>5726</v>
      </c>
      <c r="P185" t="s">
        <v>58</v>
      </c>
      <c r="Q185" t="s">
        <v>330</v>
      </c>
      <c r="R185" t="s">
        <v>331</v>
      </c>
      <c r="T185" t="s">
        <v>61</v>
      </c>
      <c r="V185" t="s">
        <v>1026</v>
      </c>
      <c r="W185">
        <v>207490</v>
      </c>
      <c r="X185">
        <v>34990</v>
      </c>
      <c r="Y185">
        <v>172500</v>
      </c>
      <c r="Z185">
        <v>158379</v>
      </c>
      <c r="AA185">
        <v>133379</v>
      </c>
      <c r="AB185" t="s">
        <v>63</v>
      </c>
      <c r="AC185" s="1">
        <v>40603</v>
      </c>
      <c r="AD185">
        <v>134500</v>
      </c>
      <c r="AE185">
        <v>2408</v>
      </c>
      <c r="AF185">
        <v>2318</v>
      </c>
      <c r="AG185" t="s">
        <v>64</v>
      </c>
      <c r="AH185" t="s">
        <v>76</v>
      </c>
      <c r="AI185">
        <v>1</v>
      </c>
      <c r="AJ185">
        <v>1989</v>
      </c>
      <c r="AK185">
        <v>3</v>
      </c>
      <c r="AL185">
        <v>2</v>
      </c>
      <c r="AN185">
        <v>1895</v>
      </c>
      <c r="AO185">
        <v>29</v>
      </c>
      <c r="AP185" t="s">
        <v>63</v>
      </c>
      <c r="AQ185" t="s">
        <v>66</v>
      </c>
      <c r="AR185">
        <v>2928</v>
      </c>
      <c r="AW185" t="s">
        <v>597</v>
      </c>
      <c r="AX185" t="s">
        <v>598</v>
      </c>
      <c r="AY185" t="s">
        <v>1027</v>
      </c>
      <c r="AZ185" t="s">
        <v>70</v>
      </c>
    </row>
    <row r="186" spans="1:52" x14ac:dyDescent="0.3">
      <c r="A186">
        <v>1455600</v>
      </c>
      <c r="B186" t="s">
        <v>1028</v>
      </c>
      <c r="C186" t="str">
        <f t="shared" si="19"/>
        <v>7492</v>
      </c>
      <c r="D186" t="s">
        <v>53</v>
      </c>
      <c r="E186" t="str">
        <f>"0000"</f>
        <v>0000</v>
      </c>
      <c r="F186" t="s">
        <v>108</v>
      </c>
      <c r="G186" t="str">
        <f>"07"</f>
        <v>07</v>
      </c>
      <c r="H186" t="s">
        <v>55</v>
      </c>
      <c r="I186" t="s">
        <v>56</v>
      </c>
      <c r="J186" t="s">
        <v>57</v>
      </c>
      <c r="K186">
        <v>0</v>
      </c>
      <c r="L186">
        <v>65714</v>
      </c>
      <c r="M186">
        <v>1.51</v>
      </c>
      <c r="N186" t="str">
        <f>"0000"</f>
        <v>0000</v>
      </c>
      <c r="O186">
        <v>4911</v>
      </c>
      <c r="P186" t="s">
        <v>72</v>
      </c>
      <c r="Q186" t="s">
        <v>607</v>
      </c>
      <c r="R186" t="s">
        <v>140</v>
      </c>
      <c r="T186" t="s">
        <v>61</v>
      </c>
      <c r="V186" t="s">
        <v>1029</v>
      </c>
      <c r="W186">
        <v>22630</v>
      </c>
      <c r="X186">
        <v>22630</v>
      </c>
      <c r="Y186">
        <v>0</v>
      </c>
      <c r="Z186">
        <v>22630</v>
      </c>
      <c r="AA186">
        <v>22630</v>
      </c>
      <c r="AB186" t="s">
        <v>72</v>
      </c>
      <c r="AC186" s="1">
        <v>38777</v>
      </c>
      <c r="AD186">
        <v>18800</v>
      </c>
      <c r="AE186">
        <v>2013</v>
      </c>
      <c r="AF186">
        <v>604</v>
      </c>
      <c r="AG186" t="s">
        <v>103</v>
      </c>
      <c r="AH186" t="s">
        <v>221</v>
      </c>
      <c r="AR186">
        <v>0</v>
      </c>
      <c r="AW186" t="s">
        <v>1030</v>
      </c>
      <c r="AX186" t="s">
        <v>1031</v>
      </c>
      <c r="AY186" t="s">
        <v>1032</v>
      </c>
      <c r="AZ186" t="s">
        <v>1033</v>
      </c>
    </row>
    <row r="187" spans="1:52" x14ac:dyDescent="0.3">
      <c r="A187">
        <v>1455634</v>
      </c>
      <c r="B187" t="s">
        <v>1034</v>
      </c>
      <c r="C187" t="str">
        <f t="shared" si="19"/>
        <v>7492</v>
      </c>
      <c r="D187" t="s">
        <v>53</v>
      </c>
      <c r="E187" t="str">
        <f>"0100"</f>
        <v>0100</v>
      </c>
      <c r="F187" t="s">
        <v>54</v>
      </c>
      <c r="G187" t="str">
        <f>"07"</f>
        <v>07</v>
      </c>
      <c r="H187" t="s">
        <v>55</v>
      </c>
      <c r="I187" t="s">
        <v>56</v>
      </c>
      <c r="J187" t="s">
        <v>57</v>
      </c>
      <c r="K187">
        <v>1</v>
      </c>
      <c r="L187">
        <v>44855</v>
      </c>
      <c r="M187">
        <v>1.03</v>
      </c>
      <c r="N187" t="str">
        <f>"0000"</f>
        <v>0000</v>
      </c>
      <c r="O187">
        <v>4937</v>
      </c>
      <c r="P187" t="s">
        <v>72</v>
      </c>
      <c r="Q187" t="s">
        <v>607</v>
      </c>
      <c r="R187" t="s">
        <v>140</v>
      </c>
      <c r="T187" t="s">
        <v>61</v>
      </c>
      <c r="V187" t="s">
        <v>1035</v>
      </c>
      <c r="W187">
        <v>209990</v>
      </c>
      <c r="X187">
        <v>15450</v>
      </c>
      <c r="Y187">
        <v>194540</v>
      </c>
      <c r="Z187">
        <v>185199</v>
      </c>
      <c r="AA187">
        <v>160199</v>
      </c>
      <c r="AB187" t="s">
        <v>63</v>
      </c>
      <c r="AC187" s="1">
        <v>42297</v>
      </c>
      <c r="AD187">
        <v>21500</v>
      </c>
      <c r="AE187">
        <v>2722</v>
      </c>
      <c r="AF187">
        <v>540</v>
      </c>
      <c r="AG187" t="s">
        <v>103</v>
      </c>
      <c r="AH187" t="s">
        <v>76</v>
      </c>
      <c r="AI187">
        <v>1</v>
      </c>
      <c r="AJ187">
        <v>2016</v>
      </c>
      <c r="AK187">
        <v>3</v>
      </c>
      <c r="AL187">
        <v>2</v>
      </c>
      <c r="AN187">
        <v>1580</v>
      </c>
      <c r="AO187">
        <v>32</v>
      </c>
      <c r="AP187" t="s">
        <v>72</v>
      </c>
      <c r="AQ187" t="s">
        <v>66</v>
      </c>
      <c r="AR187">
        <v>2771</v>
      </c>
      <c r="AW187" t="s">
        <v>1036</v>
      </c>
      <c r="AX187" t="s">
        <v>1037</v>
      </c>
      <c r="AY187" t="s">
        <v>1038</v>
      </c>
      <c r="AZ187" t="s">
        <v>70</v>
      </c>
    </row>
    <row r="188" spans="1:52" x14ac:dyDescent="0.3">
      <c r="A188">
        <v>1455685</v>
      </c>
      <c r="B188" t="s">
        <v>1039</v>
      </c>
      <c r="C188" t="str">
        <f t="shared" si="19"/>
        <v>7492</v>
      </c>
      <c r="D188" t="s">
        <v>53</v>
      </c>
      <c r="E188" t="str">
        <f>"0000"</f>
        <v>0000</v>
      </c>
      <c r="F188" t="s">
        <v>108</v>
      </c>
      <c r="G188" t="str">
        <f>"06"</f>
        <v>06</v>
      </c>
      <c r="H188" t="s">
        <v>55</v>
      </c>
      <c r="I188" t="s">
        <v>56</v>
      </c>
      <c r="J188" t="s">
        <v>57</v>
      </c>
      <c r="K188">
        <v>0</v>
      </c>
      <c r="L188">
        <v>43753</v>
      </c>
      <c r="M188">
        <v>1</v>
      </c>
      <c r="N188" t="str">
        <f>"000X"</f>
        <v>000X</v>
      </c>
      <c r="O188">
        <v>5096</v>
      </c>
      <c r="P188" t="s">
        <v>72</v>
      </c>
      <c r="Q188" t="s">
        <v>607</v>
      </c>
      <c r="R188" t="s">
        <v>140</v>
      </c>
      <c r="T188" t="s">
        <v>61</v>
      </c>
      <c r="V188" t="s">
        <v>1040</v>
      </c>
      <c r="W188">
        <v>15070</v>
      </c>
      <c r="X188">
        <v>15070</v>
      </c>
      <c r="Y188">
        <v>0</v>
      </c>
      <c r="Z188">
        <v>15070</v>
      </c>
      <c r="AA188">
        <v>15070</v>
      </c>
      <c r="AB188" t="s">
        <v>72</v>
      </c>
      <c r="AC188" s="1">
        <v>40969</v>
      </c>
      <c r="AD188">
        <v>15000</v>
      </c>
      <c r="AE188">
        <v>2466</v>
      </c>
      <c r="AF188">
        <v>1356</v>
      </c>
      <c r="AG188" t="s">
        <v>103</v>
      </c>
      <c r="AH188" t="s">
        <v>76</v>
      </c>
      <c r="AR188">
        <v>0</v>
      </c>
      <c r="AW188" t="s">
        <v>1041</v>
      </c>
      <c r="AX188" t="s">
        <v>1042</v>
      </c>
      <c r="AY188" t="s">
        <v>1043</v>
      </c>
      <c r="AZ188" t="s">
        <v>1044</v>
      </c>
    </row>
    <row r="189" spans="1:52" x14ac:dyDescent="0.3">
      <c r="A189">
        <v>1455693</v>
      </c>
      <c r="B189" t="s">
        <v>1045</v>
      </c>
      <c r="C189" t="str">
        <f t="shared" si="19"/>
        <v>7492</v>
      </c>
      <c r="D189" t="s">
        <v>53</v>
      </c>
      <c r="E189" t="str">
        <f>"0000"</f>
        <v>0000</v>
      </c>
      <c r="F189" t="s">
        <v>108</v>
      </c>
      <c r="G189" t="str">
        <f>"06"</f>
        <v>06</v>
      </c>
      <c r="H189" t="s">
        <v>55</v>
      </c>
      <c r="I189" t="s">
        <v>56</v>
      </c>
      <c r="J189" t="s">
        <v>57</v>
      </c>
      <c r="K189">
        <v>0</v>
      </c>
      <c r="L189">
        <v>43753</v>
      </c>
      <c r="M189">
        <v>1</v>
      </c>
      <c r="N189" t="str">
        <f>"000X"</f>
        <v>000X</v>
      </c>
      <c r="O189">
        <v>5074</v>
      </c>
      <c r="P189" t="s">
        <v>72</v>
      </c>
      <c r="Q189" t="s">
        <v>607</v>
      </c>
      <c r="R189" t="s">
        <v>140</v>
      </c>
      <c r="T189" t="s">
        <v>61</v>
      </c>
      <c r="V189" t="s">
        <v>1046</v>
      </c>
      <c r="W189">
        <v>15070</v>
      </c>
      <c r="X189">
        <v>15070</v>
      </c>
      <c r="Y189">
        <v>0</v>
      </c>
      <c r="Z189">
        <v>15070</v>
      </c>
      <c r="AA189">
        <v>15070</v>
      </c>
      <c r="AB189" t="s">
        <v>72</v>
      </c>
      <c r="AC189" s="1">
        <v>44106</v>
      </c>
      <c r="AD189">
        <v>25000</v>
      </c>
      <c r="AE189">
        <v>3099</v>
      </c>
      <c r="AF189">
        <v>528</v>
      </c>
      <c r="AG189" t="s">
        <v>103</v>
      </c>
      <c r="AH189" t="s">
        <v>76</v>
      </c>
      <c r="AR189">
        <v>0</v>
      </c>
      <c r="AW189" t="s">
        <v>1047</v>
      </c>
      <c r="AY189" t="s">
        <v>1048</v>
      </c>
      <c r="AZ189" t="s">
        <v>1049</v>
      </c>
    </row>
    <row r="190" spans="1:52" x14ac:dyDescent="0.3">
      <c r="A190">
        <v>1455731</v>
      </c>
      <c r="B190" t="s">
        <v>1050</v>
      </c>
      <c r="C190" t="str">
        <f t="shared" si="19"/>
        <v>7492</v>
      </c>
      <c r="D190" t="s">
        <v>53</v>
      </c>
      <c r="E190" t="str">
        <f>"0100"</f>
        <v>0100</v>
      </c>
      <c r="F190" t="s">
        <v>54</v>
      </c>
      <c r="G190" t="str">
        <f>"07"</f>
        <v>07</v>
      </c>
      <c r="H190" t="s">
        <v>55</v>
      </c>
      <c r="I190" t="s">
        <v>56</v>
      </c>
      <c r="J190" t="s">
        <v>57</v>
      </c>
      <c r="K190">
        <v>1</v>
      </c>
      <c r="L190">
        <v>84430</v>
      </c>
      <c r="M190">
        <v>1.94</v>
      </c>
      <c r="N190" t="str">
        <f>"0000"</f>
        <v>0000</v>
      </c>
      <c r="O190">
        <v>4938</v>
      </c>
      <c r="P190" t="s">
        <v>72</v>
      </c>
      <c r="Q190" t="s">
        <v>607</v>
      </c>
      <c r="R190" t="s">
        <v>140</v>
      </c>
      <c r="T190" t="s">
        <v>61</v>
      </c>
      <c r="V190" t="s">
        <v>1051</v>
      </c>
      <c r="W190">
        <v>141500</v>
      </c>
      <c r="X190">
        <v>29070</v>
      </c>
      <c r="Y190">
        <v>112430</v>
      </c>
      <c r="Z190">
        <v>122378</v>
      </c>
      <c r="AA190">
        <v>96378</v>
      </c>
      <c r="AB190" t="s">
        <v>63</v>
      </c>
      <c r="AC190" s="1">
        <v>42872</v>
      </c>
      <c r="AD190">
        <v>150000</v>
      </c>
      <c r="AE190">
        <v>2831</v>
      </c>
      <c r="AF190">
        <v>683</v>
      </c>
      <c r="AG190" t="s">
        <v>64</v>
      </c>
      <c r="AH190" t="s">
        <v>76</v>
      </c>
      <c r="AI190">
        <v>1</v>
      </c>
      <c r="AJ190">
        <v>1975</v>
      </c>
      <c r="AK190">
        <v>2</v>
      </c>
      <c r="AL190">
        <v>2</v>
      </c>
      <c r="AN190">
        <v>1320</v>
      </c>
      <c r="AO190">
        <v>28</v>
      </c>
      <c r="AP190" t="s">
        <v>72</v>
      </c>
      <c r="AQ190" t="s">
        <v>66</v>
      </c>
      <c r="AR190">
        <v>2460</v>
      </c>
      <c r="AW190" t="s">
        <v>1052</v>
      </c>
      <c r="AY190" t="s">
        <v>1053</v>
      </c>
      <c r="AZ190" t="s">
        <v>70</v>
      </c>
    </row>
    <row r="191" spans="1:52" x14ac:dyDescent="0.3">
      <c r="A191">
        <v>1455740</v>
      </c>
      <c r="B191" t="s">
        <v>1054</v>
      </c>
      <c r="C191" t="str">
        <f t="shared" si="19"/>
        <v>7492</v>
      </c>
      <c r="D191" t="s">
        <v>53</v>
      </c>
      <c r="E191" t="str">
        <f>"0000"</f>
        <v>0000</v>
      </c>
      <c r="F191" t="s">
        <v>108</v>
      </c>
      <c r="G191" t="str">
        <f>"07"</f>
        <v>07</v>
      </c>
      <c r="H191" t="s">
        <v>55</v>
      </c>
      <c r="I191" t="s">
        <v>56</v>
      </c>
      <c r="J191" t="s">
        <v>57</v>
      </c>
      <c r="K191">
        <v>0</v>
      </c>
      <c r="L191">
        <v>44403</v>
      </c>
      <c r="M191">
        <v>1.02</v>
      </c>
      <c r="N191" t="str">
        <f>"0000"</f>
        <v>0000</v>
      </c>
      <c r="O191">
        <v>4926</v>
      </c>
      <c r="P191" t="s">
        <v>72</v>
      </c>
      <c r="Q191" t="s">
        <v>607</v>
      </c>
      <c r="R191" t="s">
        <v>140</v>
      </c>
      <c r="T191" t="s">
        <v>61</v>
      </c>
      <c r="V191" t="s">
        <v>1055</v>
      </c>
      <c r="W191">
        <v>15290</v>
      </c>
      <c r="X191">
        <v>15290</v>
      </c>
      <c r="Y191">
        <v>0</v>
      </c>
      <c r="Z191">
        <v>15290</v>
      </c>
      <c r="AA191">
        <v>15290</v>
      </c>
      <c r="AB191" t="s">
        <v>72</v>
      </c>
      <c r="AC191" s="1">
        <v>44093</v>
      </c>
      <c r="AD191">
        <v>27500</v>
      </c>
      <c r="AE191">
        <v>3094</v>
      </c>
      <c r="AF191">
        <v>998</v>
      </c>
      <c r="AG191" t="s">
        <v>103</v>
      </c>
      <c r="AH191" t="s">
        <v>76</v>
      </c>
      <c r="AR191">
        <v>0</v>
      </c>
      <c r="AW191" t="s">
        <v>1056</v>
      </c>
      <c r="AX191" t="s">
        <v>1057</v>
      </c>
      <c r="AY191" t="s">
        <v>1058</v>
      </c>
      <c r="AZ191" t="s">
        <v>1059</v>
      </c>
    </row>
    <row r="192" spans="1:52" x14ac:dyDescent="0.3">
      <c r="A192">
        <v>1455766</v>
      </c>
      <c r="B192" t="s">
        <v>1060</v>
      </c>
      <c r="C192" t="str">
        <f t="shared" si="19"/>
        <v>7492</v>
      </c>
      <c r="D192" t="s">
        <v>53</v>
      </c>
      <c r="E192" t="str">
        <f>"0000"</f>
        <v>0000</v>
      </c>
      <c r="F192" t="s">
        <v>108</v>
      </c>
      <c r="G192" t="str">
        <f>"07"</f>
        <v>07</v>
      </c>
      <c r="H192" t="s">
        <v>55</v>
      </c>
      <c r="I192" t="s">
        <v>56</v>
      </c>
      <c r="J192" t="s">
        <v>57</v>
      </c>
      <c r="K192">
        <v>0</v>
      </c>
      <c r="L192">
        <v>43677</v>
      </c>
      <c r="M192">
        <v>1</v>
      </c>
      <c r="N192" t="str">
        <f>"0000"</f>
        <v>0000</v>
      </c>
      <c r="O192">
        <v>5853</v>
      </c>
      <c r="P192" t="s">
        <v>58</v>
      </c>
      <c r="Q192" t="s">
        <v>889</v>
      </c>
      <c r="R192" t="s">
        <v>719</v>
      </c>
      <c r="T192" t="s">
        <v>61</v>
      </c>
      <c r="V192" t="s">
        <v>1061</v>
      </c>
      <c r="W192">
        <v>15040</v>
      </c>
      <c r="X192">
        <v>15040</v>
      </c>
      <c r="Y192">
        <v>0</v>
      </c>
      <c r="Z192">
        <v>15040</v>
      </c>
      <c r="AA192">
        <v>15040</v>
      </c>
      <c r="AB192" t="s">
        <v>72</v>
      </c>
      <c r="AC192" s="1">
        <v>37591</v>
      </c>
      <c r="AD192">
        <v>12000</v>
      </c>
      <c r="AE192">
        <v>1564</v>
      </c>
      <c r="AF192">
        <v>951</v>
      </c>
      <c r="AG192" t="s">
        <v>103</v>
      </c>
      <c r="AH192" t="s">
        <v>76</v>
      </c>
      <c r="AR192">
        <v>0</v>
      </c>
      <c r="AW192" t="s">
        <v>1062</v>
      </c>
      <c r="AY192" t="s">
        <v>1063</v>
      </c>
      <c r="AZ192" t="s">
        <v>70</v>
      </c>
    </row>
    <row r="193" spans="1:52" x14ac:dyDescent="0.3">
      <c r="A193">
        <v>1455821</v>
      </c>
      <c r="B193" t="s">
        <v>1064</v>
      </c>
      <c r="C193" t="str">
        <f t="shared" si="19"/>
        <v>7492</v>
      </c>
      <c r="D193" t="s">
        <v>53</v>
      </c>
      <c r="E193" t="str">
        <f>"0100"</f>
        <v>0100</v>
      </c>
      <c r="F193" t="s">
        <v>54</v>
      </c>
      <c r="G193" t="str">
        <f>"07"</f>
        <v>07</v>
      </c>
      <c r="H193" t="s">
        <v>55</v>
      </c>
      <c r="I193" t="s">
        <v>56</v>
      </c>
      <c r="J193" t="s">
        <v>57</v>
      </c>
      <c r="K193">
        <v>1</v>
      </c>
      <c r="L193">
        <v>43746</v>
      </c>
      <c r="M193">
        <v>1</v>
      </c>
      <c r="N193" t="str">
        <f>"0000"</f>
        <v>0000</v>
      </c>
      <c r="O193">
        <v>5852</v>
      </c>
      <c r="P193" t="s">
        <v>58</v>
      </c>
      <c r="Q193" t="s">
        <v>889</v>
      </c>
      <c r="R193" t="s">
        <v>719</v>
      </c>
      <c r="T193" t="s">
        <v>61</v>
      </c>
      <c r="V193" t="s">
        <v>1065</v>
      </c>
      <c r="W193">
        <v>217230</v>
      </c>
      <c r="X193">
        <v>15060</v>
      </c>
      <c r="Y193">
        <v>202170</v>
      </c>
      <c r="Z193">
        <v>164456</v>
      </c>
      <c r="AA193">
        <v>139456</v>
      </c>
      <c r="AB193" t="s">
        <v>63</v>
      </c>
      <c r="AC193" s="1">
        <v>32690</v>
      </c>
      <c r="AD193">
        <v>13500</v>
      </c>
      <c r="AE193">
        <v>822</v>
      </c>
      <c r="AF193">
        <v>2127</v>
      </c>
      <c r="AG193" t="s">
        <v>103</v>
      </c>
      <c r="AH193" t="s">
        <v>76</v>
      </c>
      <c r="AI193">
        <v>1</v>
      </c>
      <c r="AJ193">
        <v>1997</v>
      </c>
      <c r="AK193">
        <v>3</v>
      </c>
      <c r="AL193">
        <v>2</v>
      </c>
      <c r="AN193">
        <v>2022</v>
      </c>
      <c r="AO193">
        <v>32</v>
      </c>
      <c r="AP193" t="s">
        <v>63</v>
      </c>
      <c r="AQ193" t="s">
        <v>66</v>
      </c>
      <c r="AR193">
        <v>2912</v>
      </c>
      <c r="AW193" t="s">
        <v>1066</v>
      </c>
      <c r="AX193" t="s">
        <v>1067</v>
      </c>
      <c r="AY193" t="s">
        <v>1063</v>
      </c>
      <c r="AZ193" t="s">
        <v>70</v>
      </c>
    </row>
    <row r="194" spans="1:52" x14ac:dyDescent="0.3">
      <c r="A194">
        <v>1455847</v>
      </c>
      <c r="B194" t="s">
        <v>1068</v>
      </c>
      <c r="C194" t="str">
        <f t="shared" ref="C194:C257" si="27">"7492"</f>
        <v>7492</v>
      </c>
      <c r="D194" t="s">
        <v>53</v>
      </c>
      <c r="E194" t="str">
        <f>"0000"</f>
        <v>0000</v>
      </c>
      <c r="F194" t="s">
        <v>108</v>
      </c>
      <c r="G194" t="str">
        <f>"08"</f>
        <v>08</v>
      </c>
      <c r="H194" t="s">
        <v>55</v>
      </c>
      <c r="I194" t="s">
        <v>56</v>
      </c>
      <c r="J194" t="s">
        <v>57</v>
      </c>
      <c r="K194">
        <v>0</v>
      </c>
      <c r="L194">
        <v>76811</v>
      </c>
      <c r="M194">
        <v>1.76</v>
      </c>
      <c r="N194" t="str">
        <f t="shared" ref="N194:N200" si="28">"000X"</f>
        <v>000X</v>
      </c>
      <c r="O194">
        <v>4539</v>
      </c>
      <c r="P194" t="s">
        <v>72</v>
      </c>
      <c r="Q194" t="s">
        <v>613</v>
      </c>
      <c r="R194" t="s">
        <v>140</v>
      </c>
      <c r="T194" t="s">
        <v>61</v>
      </c>
      <c r="V194" t="s">
        <v>1069</v>
      </c>
      <c r="W194">
        <v>26450</v>
      </c>
      <c r="X194">
        <v>26450</v>
      </c>
      <c r="Y194">
        <v>0</v>
      </c>
      <c r="Z194">
        <v>26450</v>
      </c>
      <c r="AA194">
        <v>26450</v>
      </c>
      <c r="AB194" t="s">
        <v>72</v>
      </c>
      <c r="AC194" s="1">
        <v>42850</v>
      </c>
      <c r="AD194">
        <v>27000</v>
      </c>
      <c r="AE194">
        <v>2827</v>
      </c>
      <c r="AF194">
        <v>127</v>
      </c>
      <c r="AG194" t="s">
        <v>103</v>
      </c>
      <c r="AH194" t="s">
        <v>76</v>
      </c>
      <c r="AR194">
        <v>0</v>
      </c>
      <c r="AW194" t="s">
        <v>1070</v>
      </c>
      <c r="AX194" t="s">
        <v>1071</v>
      </c>
      <c r="AY194" t="s">
        <v>1072</v>
      </c>
      <c r="AZ194" t="s">
        <v>1073</v>
      </c>
    </row>
    <row r="195" spans="1:52" x14ac:dyDescent="0.3">
      <c r="A195">
        <v>1456169</v>
      </c>
      <c r="B195" t="s">
        <v>1074</v>
      </c>
      <c r="C195" t="str">
        <f t="shared" si="27"/>
        <v>7492</v>
      </c>
      <c r="D195" t="s">
        <v>53</v>
      </c>
      <c r="E195" t="str">
        <f>"0000"</f>
        <v>0000</v>
      </c>
      <c r="F195" t="s">
        <v>108</v>
      </c>
      <c r="G195" t="str">
        <f>"05"</f>
        <v>05</v>
      </c>
      <c r="H195" t="s">
        <v>55</v>
      </c>
      <c r="I195" t="s">
        <v>56</v>
      </c>
      <c r="J195" t="s">
        <v>57</v>
      </c>
      <c r="K195">
        <v>0</v>
      </c>
      <c r="L195">
        <v>97931</v>
      </c>
      <c r="M195">
        <v>2.25</v>
      </c>
      <c r="N195" t="str">
        <f t="shared" si="28"/>
        <v>000X</v>
      </c>
      <c r="O195">
        <v>4809</v>
      </c>
      <c r="P195" t="s">
        <v>58</v>
      </c>
      <c r="Q195" t="s">
        <v>803</v>
      </c>
      <c r="R195" t="s">
        <v>140</v>
      </c>
      <c r="T195" t="s">
        <v>61</v>
      </c>
      <c r="V195" t="s">
        <v>1075</v>
      </c>
      <c r="W195">
        <v>33720</v>
      </c>
      <c r="X195">
        <v>33720</v>
      </c>
      <c r="Y195">
        <v>0</v>
      </c>
      <c r="Z195">
        <v>33720</v>
      </c>
      <c r="AA195">
        <v>33720</v>
      </c>
      <c r="AB195" t="s">
        <v>72</v>
      </c>
      <c r="AC195" s="1">
        <v>44104</v>
      </c>
      <c r="AD195">
        <v>50500</v>
      </c>
      <c r="AE195">
        <v>3098</v>
      </c>
      <c r="AF195">
        <v>507</v>
      </c>
      <c r="AG195" t="s">
        <v>103</v>
      </c>
      <c r="AH195" t="s">
        <v>76</v>
      </c>
      <c r="AR195">
        <v>0</v>
      </c>
      <c r="AW195" t="s">
        <v>1076</v>
      </c>
      <c r="AY195" t="s">
        <v>1077</v>
      </c>
      <c r="AZ195" t="s">
        <v>1078</v>
      </c>
    </row>
    <row r="196" spans="1:52" x14ac:dyDescent="0.3">
      <c r="A196">
        <v>1456207</v>
      </c>
      <c r="B196" t="s">
        <v>1079</v>
      </c>
      <c r="C196" t="str">
        <f t="shared" si="27"/>
        <v>7492</v>
      </c>
      <c r="D196" t="s">
        <v>53</v>
      </c>
      <c r="E196" t="str">
        <f t="shared" ref="E196:E201" si="29">"0100"</f>
        <v>0100</v>
      </c>
      <c r="F196" t="s">
        <v>54</v>
      </c>
      <c r="G196" t="str">
        <f>"05"</f>
        <v>05</v>
      </c>
      <c r="H196" t="s">
        <v>55</v>
      </c>
      <c r="I196" t="s">
        <v>56</v>
      </c>
      <c r="J196" t="s">
        <v>57</v>
      </c>
      <c r="K196">
        <v>1</v>
      </c>
      <c r="L196">
        <v>64168</v>
      </c>
      <c r="M196">
        <v>1.47</v>
      </c>
      <c r="N196" t="str">
        <f t="shared" si="28"/>
        <v>000X</v>
      </c>
      <c r="O196">
        <v>4745</v>
      </c>
      <c r="P196" t="s">
        <v>58</v>
      </c>
      <c r="Q196" t="s">
        <v>734</v>
      </c>
      <c r="R196" t="s">
        <v>331</v>
      </c>
      <c r="T196" t="s">
        <v>61</v>
      </c>
      <c r="V196" t="s">
        <v>1080</v>
      </c>
      <c r="W196">
        <v>327200</v>
      </c>
      <c r="X196">
        <v>22100</v>
      </c>
      <c r="Y196">
        <v>305100</v>
      </c>
      <c r="Z196">
        <v>271210</v>
      </c>
      <c r="AA196">
        <v>246210</v>
      </c>
      <c r="AB196" t="s">
        <v>63</v>
      </c>
      <c r="AC196" s="1">
        <v>38961</v>
      </c>
      <c r="AD196">
        <v>73000</v>
      </c>
      <c r="AE196">
        <v>2065</v>
      </c>
      <c r="AF196">
        <v>950</v>
      </c>
      <c r="AG196" t="s">
        <v>103</v>
      </c>
      <c r="AH196" t="s">
        <v>76</v>
      </c>
      <c r="AI196">
        <v>1</v>
      </c>
      <c r="AJ196">
        <v>2008</v>
      </c>
      <c r="AK196">
        <v>3</v>
      </c>
      <c r="AL196">
        <v>3</v>
      </c>
      <c r="AN196">
        <v>2908</v>
      </c>
      <c r="AO196">
        <v>32</v>
      </c>
      <c r="AP196" t="s">
        <v>63</v>
      </c>
      <c r="AQ196" t="s">
        <v>66</v>
      </c>
      <c r="AR196">
        <v>4097</v>
      </c>
      <c r="AW196" t="s">
        <v>1081</v>
      </c>
      <c r="AX196" t="s">
        <v>1082</v>
      </c>
      <c r="AY196" t="s">
        <v>1083</v>
      </c>
      <c r="AZ196" t="s">
        <v>70</v>
      </c>
    </row>
    <row r="197" spans="1:52" x14ac:dyDescent="0.3">
      <c r="A197">
        <v>1456282</v>
      </c>
      <c r="B197" t="s">
        <v>1084</v>
      </c>
      <c r="C197" t="str">
        <f t="shared" si="27"/>
        <v>7492</v>
      </c>
      <c r="D197" t="s">
        <v>53</v>
      </c>
      <c r="E197" t="str">
        <f t="shared" si="29"/>
        <v>0100</v>
      </c>
      <c r="F197" t="s">
        <v>54</v>
      </c>
      <c r="G197" t="str">
        <f>"05"</f>
        <v>05</v>
      </c>
      <c r="H197" t="s">
        <v>55</v>
      </c>
      <c r="I197" t="s">
        <v>56</v>
      </c>
      <c r="J197" t="s">
        <v>57</v>
      </c>
      <c r="K197">
        <v>1</v>
      </c>
      <c r="L197">
        <v>63638</v>
      </c>
      <c r="M197">
        <v>1.46</v>
      </c>
      <c r="N197" t="str">
        <f t="shared" si="28"/>
        <v>000X</v>
      </c>
      <c r="O197">
        <v>4521</v>
      </c>
      <c r="P197" t="s">
        <v>58</v>
      </c>
      <c r="Q197" t="s">
        <v>815</v>
      </c>
      <c r="R197" t="s">
        <v>140</v>
      </c>
      <c r="T197" t="s">
        <v>61</v>
      </c>
      <c r="V197" t="s">
        <v>1085</v>
      </c>
      <c r="W197">
        <v>238330</v>
      </c>
      <c r="X197">
        <v>21910</v>
      </c>
      <c r="Y197">
        <v>216420</v>
      </c>
      <c r="Z197">
        <v>187869</v>
      </c>
      <c r="AA197">
        <v>157369</v>
      </c>
      <c r="AB197" t="s">
        <v>63</v>
      </c>
      <c r="AC197" s="1">
        <v>33848</v>
      </c>
      <c r="AD197">
        <v>13000</v>
      </c>
      <c r="AE197">
        <v>953</v>
      </c>
      <c r="AF197">
        <v>557</v>
      </c>
      <c r="AG197" t="s">
        <v>103</v>
      </c>
      <c r="AH197" t="s">
        <v>76</v>
      </c>
      <c r="AI197">
        <v>1</v>
      </c>
      <c r="AJ197">
        <v>1993</v>
      </c>
      <c r="AK197">
        <v>3</v>
      </c>
      <c r="AL197">
        <v>2</v>
      </c>
      <c r="AN197">
        <v>2557</v>
      </c>
      <c r="AO197">
        <v>32</v>
      </c>
      <c r="AP197" t="s">
        <v>63</v>
      </c>
      <c r="AQ197" t="s">
        <v>66</v>
      </c>
      <c r="AR197">
        <v>2909</v>
      </c>
      <c r="AW197" t="s">
        <v>1086</v>
      </c>
      <c r="AX197" t="s">
        <v>1087</v>
      </c>
      <c r="AY197" t="s">
        <v>1088</v>
      </c>
      <c r="AZ197" t="s">
        <v>1089</v>
      </c>
    </row>
    <row r="198" spans="1:52" x14ac:dyDescent="0.3">
      <c r="A198">
        <v>1456291</v>
      </c>
      <c r="B198" t="s">
        <v>1090</v>
      </c>
      <c r="C198" t="str">
        <f t="shared" si="27"/>
        <v>7492</v>
      </c>
      <c r="D198" t="s">
        <v>53</v>
      </c>
      <c r="E198" t="str">
        <f t="shared" si="29"/>
        <v>0100</v>
      </c>
      <c r="F198" t="s">
        <v>54</v>
      </c>
      <c r="G198" t="str">
        <f>"05"</f>
        <v>05</v>
      </c>
      <c r="H198" t="s">
        <v>55</v>
      </c>
      <c r="I198" t="s">
        <v>56</v>
      </c>
      <c r="J198" t="s">
        <v>57</v>
      </c>
      <c r="K198">
        <v>1</v>
      </c>
      <c r="L198">
        <v>43915</v>
      </c>
      <c r="M198">
        <v>1.01</v>
      </c>
      <c r="N198" t="str">
        <f t="shared" si="28"/>
        <v>000X</v>
      </c>
      <c r="O198">
        <v>4554</v>
      </c>
      <c r="P198" t="s">
        <v>58</v>
      </c>
      <c r="Q198" t="s">
        <v>265</v>
      </c>
      <c r="R198" t="s">
        <v>266</v>
      </c>
      <c r="T198" t="s">
        <v>61</v>
      </c>
      <c r="V198" t="s">
        <v>1091</v>
      </c>
      <c r="W198">
        <v>193980</v>
      </c>
      <c r="X198">
        <v>15120</v>
      </c>
      <c r="Y198">
        <v>178860</v>
      </c>
      <c r="Z198">
        <v>147344</v>
      </c>
      <c r="AA198">
        <v>117344</v>
      </c>
      <c r="AB198" t="s">
        <v>63</v>
      </c>
      <c r="AC198" s="1">
        <v>36770</v>
      </c>
      <c r="AD198">
        <v>174000</v>
      </c>
      <c r="AE198">
        <v>1386</v>
      </c>
      <c r="AF198">
        <v>162</v>
      </c>
      <c r="AG198" t="s">
        <v>64</v>
      </c>
      <c r="AH198" t="s">
        <v>76</v>
      </c>
      <c r="AI198">
        <v>1</v>
      </c>
      <c r="AJ198">
        <v>1992</v>
      </c>
      <c r="AK198">
        <v>3</v>
      </c>
      <c r="AL198">
        <v>2</v>
      </c>
      <c r="AN198">
        <v>1795</v>
      </c>
      <c r="AO198">
        <v>32</v>
      </c>
      <c r="AP198" t="s">
        <v>63</v>
      </c>
      <c r="AQ198" t="s">
        <v>66</v>
      </c>
      <c r="AR198">
        <v>2620</v>
      </c>
      <c r="AW198" t="s">
        <v>1092</v>
      </c>
      <c r="AX198" t="s">
        <v>1093</v>
      </c>
      <c r="AY198" t="s">
        <v>1094</v>
      </c>
      <c r="AZ198" t="s">
        <v>1095</v>
      </c>
    </row>
    <row r="199" spans="1:52" x14ac:dyDescent="0.3">
      <c r="A199">
        <v>1943001</v>
      </c>
      <c r="B199" t="s">
        <v>1096</v>
      </c>
      <c r="C199" t="str">
        <f t="shared" si="27"/>
        <v>7492</v>
      </c>
      <c r="D199" t="s">
        <v>53</v>
      </c>
      <c r="E199" t="str">
        <f t="shared" si="29"/>
        <v>0100</v>
      </c>
      <c r="F199" t="s">
        <v>54</v>
      </c>
      <c r="G199" t="str">
        <f>"06"</f>
        <v>06</v>
      </c>
      <c r="H199" t="s">
        <v>55</v>
      </c>
      <c r="I199" t="s">
        <v>56</v>
      </c>
      <c r="J199" t="s">
        <v>57</v>
      </c>
      <c r="K199">
        <v>1</v>
      </c>
      <c r="L199">
        <v>46002</v>
      </c>
      <c r="M199">
        <v>1.06</v>
      </c>
      <c r="N199" t="str">
        <f t="shared" si="28"/>
        <v>000X</v>
      </c>
      <c r="O199">
        <v>5300</v>
      </c>
      <c r="P199" t="s">
        <v>72</v>
      </c>
      <c r="Q199" t="s">
        <v>133</v>
      </c>
      <c r="R199" t="s">
        <v>88</v>
      </c>
      <c r="T199" t="s">
        <v>61</v>
      </c>
      <c r="V199" t="s">
        <v>1097</v>
      </c>
      <c r="W199">
        <v>201970</v>
      </c>
      <c r="X199">
        <v>15840</v>
      </c>
      <c r="Y199">
        <v>186130</v>
      </c>
      <c r="Z199">
        <v>142108</v>
      </c>
      <c r="AA199">
        <v>117108</v>
      </c>
      <c r="AB199" t="s">
        <v>63</v>
      </c>
      <c r="AC199" s="1">
        <v>40087</v>
      </c>
      <c r="AD199">
        <v>180000</v>
      </c>
      <c r="AE199">
        <v>2325</v>
      </c>
      <c r="AF199">
        <v>1821</v>
      </c>
      <c r="AG199" t="s">
        <v>64</v>
      </c>
      <c r="AH199" t="s">
        <v>76</v>
      </c>
      <c r="AI199">
        <v>1</v>
      </c>
      <c r="AJ199">
        <v>1982</v>
      </c>
      <c r="AK199">
        <v>3</v>
      </c>
      <c r="AL199">
        <v>2</v>
      </c>
      <c r="AN199">
        <v>1925</v>
      </c>
      <c r="AO199">
        <v>32</v>
      </c>
      <c r="AP199" t="s">
        <v>63</v>
      </c>
      <c r="AQ199" t="s">
        <v>66</v>
      </c>
      <c r="AR199">
        <v>2944</v>
      </c>
      <c r="AW199" t="s">
        <v>1098</v>
      </c>
      <c r="AX199" t="s">
        <v>1099</v>
      </c>
      <c r="AY199" t="s">
        <v>1100</v>
      </c>
      <c r="AZ199" t="s">
        <v>70</v>
      </c>
    </row>
    <row r="200" spans="1:52" x14ac:dyDescent="0.3">
      <c r="A200">
        <v>1945453</v>
      </c>
      <c r="B200" t="s">
        <v>1101</v>
      </c>
      <c r="C200" t="str">
        <f t="shared" si="27"/>
        <v>7492</v>
      </c>
      <c r="D200" t="s">
        <v>53</v>
      </c>
      <c r="E200" t="str">
        <f t="shared" si="29"/>
        <v>0100</v>
      </c>
      <c r="F200" t="s">
        <v>54</v>
      </c>
      <c r="G200" t="str">
        <f>"05"</f>
        <v>05</v>
      </c>
      <c r="H200" t="s">
        <v>55</v>
      </c>
      <c r="I200" t="s">
        <v>56</v>
      </c>
      <c r="J200" t="s">
        <v>57</v>
      </c>
      <c r="K200">
        <v>1</v>
      </c>
      <c r="L200">
        <v>59756</v>
      </c>
      <c r="M200">
        <v>1.37</v>
      </c>
      <c r="N200" t="str">
        <f t="shared" si="28"/>
        <v>000X</v>
      </c>
      <c r="O200">
        <v>5621</v>
      </c>
      <c r="P200" t="s">
        <v>72</v>
      </c>
      <c r="Q200" t="s">
        <v>73</v>
      </c>
      <c r="R200" t="s">
        <v>74</v>
      </c>
      <c r="T200" t="s">
        <v>61</v>
      </c>
      <c r="V200" t="s">
        <v>1102</v>
      </c>
      <c r="W200">
        <v>164130</v>
      </c>
      <c r="X200">
        <v>20580</v>
      </c>
      <c r="Y200">
        <v>143550</v>
      </c>
      <c r="Z200">
        <v>123576</v>
      </c>
      <c r="AA200">
        <v>98576</v>
      </c>
      <c r="AB200" t="s">
        <v>72</v>
      </c>
      <c r="AC200" s="1">
        <v>44179</v>
      </c>
      <c r="AD200">
        <v>239900</v>
      </c>
      <c r="AE200">
        <v>3124</v>
      </c>
      <c r="AF200">
        <v>1468</v>
      </c>
      <c r="AG200" t="s">
        <v>64</v>
      </c>
      <c r="AH200" t="s">
        <v>76</v>
      </c>
      <c r="AI200">
        <v>1</v>
      </c>
      <c r="AJ200">
        <v>1988</v>
      </c>
      <c r="AK200">
        <v>3</v>
      </c>
      <c r="AL200">
        <v>2</v>
      </c>
      <c r="AN200">
        <v>1732</v>
      </c>
      <c r="AO200">
        <v>34</v>
      </c>
      <c r="AP200" t="s">
        <v>72</v>
      </c>
      <c r="AQ200" t="s">
        <v>66</v>
      </c>
      <c r="AR200">
        <v>2864</v>
      </c>
      <c r="AW200" t="s">
        <v>1103</v>
      </c>
      <c r="AX200" t="s">
        <v>1104</v>
      </c>
      <c r="AY200" t="s">
        <v>1105</v>
      </c>
      <c r="AZ200" t="s">
        <v>70</v>
      </c>
    </row>
    <row r="201" spans="1:52" x14ac:dyDescent="0.3">
      <c r="A201">
        <v>1945585</v>
      </c>
      <c r="B201" t="s">
        <v>1106</v>
      </c>
      <c r="C201" t="str">
        <f t="shared" si="27"/>
        <v>7492</v>
      </c>
      <c r="D201" t="s">
        <v>53</v>
      </c>
      <c r="E201" t="str">
        <f t="shared" si="29"/>
        <v>0100</v>
      </c>
      <c r="F201" t="s">
        <v>54</v>
      </c>
      <c r="G201" t="str">
        <f>"07"</f>
        <v>07</v>
      </c>
      <c r="H201" t="s">
        <v>55</v>
      </c>
      <c r="I201" t="s">
        <v>56</v>
      </c>
      <c r="J201" t="s">
        <v>57</v>
      </c>
      <c r="K201">
        <v>1</v>
      </c>
      <c r="L201">
        <v>74329</v>
      </c>
      <c r="M201">
        <v>1.71</v>
      </c>
      <c r="N201" t="str">
        <f>"0000"</f>
        <v>0000</v>
      </c>
      <c r="O201">
        <v>4830</v>
      </c>
      <c r="P201" t="s">
        <v>72</v>
      </c>
      <c r="Q201" t="s">
        <v>682</v>
      </c>
      <c r="R201" t="s">
        <v>140</v>
      </c>
      <c r="T201" t="s">
        <v>61</v>
      </c>
      <c r="V201" t="s">
        <v>1107</v>
      </c>
      <c r="W201">
        <v>156580</v>
      </c>
      <c r="X201">
        <v>25600</v>
      </c>
      <c r="Y201">
        <v>130980</v>
      </c>
      <c r="Z201">
        <v>156580</v>
      </c>
      <c r="AA201">
        <v>156580</v>
      </c>
      <c r="AB201" t="s">
        <v>72</v>
      </c>
      <c r="AC201" s="1">
        <v>29129</v>
      </c>
      <c r="AD201">
        <v>74400</v>
      </c>
      <c r="AE201">
        <v>546</v>
      </c>
      <c r="AF201">
        <v>948</v>
      </c>
      <c r="AG201" t="s">
        <v>103</v>
      </c>
      <c r="AH201" t="s">
        <v>873</v>
      </c>
      <c r="AI201">
        <v>1</v>
      </c>
      <c r="AJ201">
        <v>1979</v>
      </c>
      <c r="AK201">
        <v>3</v>
      </c>
      <c r="AL201">
        <v>2</v>
      </c>
      <c r="AM201">
        <v>1</v>
      </c>
      <c r="AN201">
        <v>1829</v>
      </c>
      <c r="AO201">
        <v>29</v>
      </c>
      <c r="AP201" t="s">
        <v>72</v>
      </c>
      <c r="AQ201" t="s">
        <v>66</v>
      </c>
      <c r="AR201">
        <v>2938</v>
      </c>
      <c r="AW201" t="s">
        <v>1108</v>
      </c>
      <c r="AY201" t="s">
        <v>1109</v>
      </c>
      <c r="AZ201" t="s">
        <v>1110</v>
      </c>
    </row>
    <row r="202" spans="1:52" x14ac:dyDescent="0.3">
      <c r="A202">
        <v>1947197</v>
      </c>
      <c r="B202" t="s">
        <v>1111</v>
      </c>
      <c r="C202" t="str">
        <f t="shared" si="27"/>
        <v>7492</v>
      </c>
      <c r="D202" t="s">
        <v>53</v>
      </c>
      <c r="E202" t="str">
        <f>"0000"</f>
        <v>0000</v>
      </c>
      <c r="F202" t="s">
        <v>108</v>
      </c>
      <c r="G202" t="str">
        <f>"06"</f>
        <v>06</v>
      </c>
      <c r="H202" t="s">
        <v>55</v>
      </c>
      <c r="I202" t="s">
        <v>56</v>
      </c>
      <c r="J202" t="s">
        <v>57</v>
      </c>
      <c r="K202">
        <v>0</v>
      </c>
      <c r="L202">
        <v>43750</v>
      </c>
      <c r="M202">
        <v>1</v>
      </c>
      <c r="N202" t="str">
        <f t="shared" ref="N202:N218" si="30">"000X"</f>
        <v>000X</v>
      </c>
      <c r="O202">
        <v>5594</v>
      </c>
      <c r="P202" t="s">
        <v>58</v>
      </c>
      <c r="Q202" t="s">
        <v>117</v>
      </c>
      <c r="R202" t="s">
        <v>118</v>
      </c>
      <c r="T202" t="s">
        <v>61</v>
      </c>
      <c r="V202" t="s">
        <v>1112</v>
      </c>
      <c r="W202">
        <v>15070</v>
      </c>
      <c r="X202">
        <v>15070</v>
      </c>
      <c r="Y202">
        <v>0</v>
      </c>
      <c r="Z202">
        <v>15070</v>
      </c>
      <c r="AA202">
        <v>15070</v>
      </c>
      <c r="AB202" t="s">
        <v>72</v>
      </c>
      <c r="AC202" s="1">
        <v>42916</v>
      </c>
      <c r="AD202">
        <v>19000</v>
      </c>
      <c r="AE202">
        <v>2843</v>
      </c>
      <c r="AF202">
        <v>783</v>
      </c>
      <c r="AG202" t="s">
        <v>103</v>
      </c>
      <c r="AH202" t="s">
        <v>76</v>
      </c>
      <c r="AR202">
        <v>0</v>
      </c>
      <c r="AW202" t="s">
        <v>1113</v>
      </c>
      <c r="AX202" t="s">
        <v>1114</v>
      </c>
      <c r="AY202" t="s">
        <v>1115</v>
      </c>
      <c r="AZ202" t="s">
        <v>70</v>
      </c>
    </row>
    <row r="203" spans="1:52" x14ac:dyDescent="0.3">
      <c r="A203">
        <v>1947413</v>
      </c>
      <c r="B203" t="s">
        <v>1116</v>
      </c>
      <c r="C203" t="str">
        <f t="shared" si="27"/>
        <v>7492</v>
      </c>
      <c r="D203" t="s">
        <v>53</v>
      </c>
      <c r="E203" t="str">
        <f>"0000"</f>
        <v>0000</v>
      </c>
      <c r="F203" t="s">
        <v>108</v>
      </c>
      <c r="G203" t="str">
        <f>"08"</f>
        <v>08</v>
      </c>
      <c r="H203" t="s">
        <v>55</v>
      </c>
      <c r="I203" t="s">
        <v>56</v>
      </c>
      <c r="J203" t="s">
        <v>57</v>
      </c>
      <c r="K203">
        <v>0</v>
      </c>
      <c r="L203">
        <v>76189</v>
      </c>
      <c r="M203">
        <v>1.75</v>
      </c>
      <c r="N203" t="str">
        <f t="shared" si="30"/>
        <v>000X</v>
      </c>
      <c r="O203">
        <v>4806</v>
      </c>
      <c r="P203" t="s">
        <v>58</v>
      </c>
      <c r="Q203" t="s">
        <v>1117</v>
      </c>
      <c r="R203" t="s">
        <v>82</v>
      </c>
      <c r="T203" t="s">
        <v>61</v>
      </c>
      <c r="V203" t="s">
        <v>1118</v>
      </c>
      <c r="W203">
        <v>26240</v>
      </c>
      <c r="X203">
        <v>26240</v>
      </c>
      <c r="Y203">
        <v>0</v>
      </c>
      <c r="Z203">
        <v>26240</v>
      </c>
      <c r="AA203">
        <v>26240</v>
      </c>
      <c r="AB203" t="s">
        <v>72</v>
      </c>
      <c r="AC203" s="1">
        <v>39417</v>
      </c>
      <c r="AD203">
        <v>72500</v>
      </c>
      <c r="AE203">
        <v>2180</v>
      </c>
      <c r="AF203">
        <v>1681</v>
      </c>
      <c r="AG203" t="s">
        <v>103</v>
      </c>
      <c r="AH203" t="s">
        <v>76</v>
      </c>
      <c r="AR203">
        <v>0</v>
      </c>
      <c r="AW203" t="s">
        <v>1119</v>
      </c>
      <c r="AY203" t="s">
        <v>1120</v>
      </c>
      <c r="AZ203" t="s">
        <v>1121</v>
      </c>
    </row>
    <row r="204" spans="1:52" x14ac:dyDescent="0.3">
      <c r="A204">
        <v>2031115</v>
      </c>
      <c r="B204" t="s">
        <v>1122</v>
      </c>
      <c r="C204" t="str">
        <f t="shared" si="27"/>
        <v>7492</v>
      </c>
      <c r="D204" t="s">
        <v>53</v>
      </c>
      <c r="E204" t="str">
        <f>"0000"</f>
        <v>0000</v>
      </c>
      <c r="F204" t="s">
        <v>108</v>
      </c>
      <c r="G204" t="str">
        <f t="shared" ref="G204:G213" si="31">"05"</f>
        <v>05</v>
      </c>
      <c r="H204" t="s">
        <v>55</v>
      </c>
      <c r="I204" t="s">
        <v>56</v>
      </c>
      <c r="J204" t="s">
        <v>57</v>
      </c>
      <c r="K204">
        <v>0</v>
      </c>
      <c r="L204">
        <v>43747</v>
      </c>
      <c r="M204">
        <v>1</v>
      </c>
      <c r="N204" t="str">
        <f t="shared" si="30"/>
        <v>000X</v>
      </c>
      <c r="O204">
        <v>4217</v>
      </c>
      <c r="P204" t="s">
        <v>58</v>
      </c>
      <c r="Q204" t="s">
        <v>59</v>
      </c>
      <c r="R204" t="s">
        <v>60</v>
      </c>
      <c r="T204" t="s">
        <v>61</v>
      </c>
      <c r="V204" t="s">
        <v>1123</v>
      </c>
      <c r="W204">
        <v>15060</v>
      </c>
      <c r="X204">
        <v>15060</v>
      </c>
      <c r="Y204">
        <v>0</v>
      </c>
      <c r="Z204">
        <v>15060</v>
      </c>
      <c r="AA204">
        <v>15060</v>
      </c>
      <c r="AB204" t="s">
        <v>72</v>
      </c>
      <c r="AC204" s="1">
        <v>29677</v>
      </c>
      <c r="AD204">
        <v>7700</v>
      </c>
      <c r="AE204">
        <v>576</v>
      </c>
      <c r="AF204">
        <v>1362</v>
      </c>
      <c r="AG204" t="s">
        <v>103</v>
      </c>
      <c r="AH204" t="s">
        <v>873</v>
      </c>
      <c r="AR204">
        <v>0</v>
      </c>
      <c r="AW204" t="s">
        <v>1124</v>
      </c>
      <c r="AX204" t="s">
        <v>1125</v>
      </c>
      <c r="AY204" t="s">
        <v>1126</v>
      </c>
      <c r="AZ204" t="s">
        <v>1127</v>
      </c>
    </row>
    <row r="205" spans="1:52" x14ac:dyDescent="0.3">
      <c r="A205">
        <v>2031859</v>
      </c>
      <c r="B205" t="s">
        <v>1128</v>
      </c>
      <c r="C205" t="str">
        <f t="shared" si="27"/>
        <v>7492</v>
      </c>
      <c r="D205" t="s">
        <v>53</v>
      </c>
      <c r="E205" t="str">
        <f t="shared" ref="E205:E214" si="32">"0100"</f>
        <v>0100</v>
      </c>
      <c r="F205" t="s">
        <v>54</v>
      </c>
      <c r="G205" t="str">
        <f t="shared" si="31"/>
        <v>05</v>
      </c>
      <c r="H205" t="s">
        <v>55</v>
      </c>
      <c r="I205" t="s">
        <v>56</v>
      </c>
      <c r="J205" t="s">
        <v>57</v>
      </c>
      <c r="K205">
        <v>1</v>
      </c>
      <c r="L205">
        <v>49996</v>
      </c>
      <c r="M205">
        <v>1.1499999999999999</v>
      </c>
      <c r="N205" t="str">
        <f t="shared" si="30"/>
        <v>000X</v>
      </c>
      <c r="O205">
        <v>5577</v>
      </c>
      <c r="P205" t="s">
        <v>72</v>
      </c>
      <c r="Q205" t="s">
        <v>1129</v>
      </c>
      <c r="R205" t="s">
        <v>88</v>
      </c>
      <c r="T205" t="s">
        <v>61</v>
      </c>
      <c r="V205" t="s">
        <v>1130</v>
      </c>
      <c r="W205">
        <v>219050</v>
      </c>
      <c r="X205">
        <v>17220</v>
      </c>
      <c r="Y205">
        <v>201830</v>
      </c>
      <c r="Z205">
        <v>173219</v>
      </c>
      <c r="AA205">
        <v>0</v>
      </c>
      <c r="AB205" t="s">
        <v>63</v>
      </c>
      <c r="AC205" s="1">
        <v>37681</v>
      </c>
      <c r="AD205">
        <v>13000</v>
      </c>
      <c r="AE205">
        <v>1589</v>
      </c>
      <c r="AF205">
        <v>1903</v>
      </c>
      <c r="AG205" t="s">
        <v>103</v>
      </c>
      <c r="AH205" t="s">
        <v>76</v>
      </c>
      <c r="AI205">
        <v>1</v>
      </c>
      <c r="AJ205">
        <v>2003</v>
      </c>
      <c r="AK205">
        <v>3</v>
      </c>
      <c r="AL205">
        <v>2</v>
      </c>
      <c r="AN205">
        <v>1805</v>
      </c>
      <c r="AO205">
        <v>32</v>
      </c>
      <c r="AP205" t="s">
        <v>63</v>
      </c>
      <c r="AQ205" t="s">
        <v>66</v>
      </c>
      <c r="AR205">
        <v>3034</v>
      </c>
      <c r="AW205" t="s">
        <v>1131</v>
      </c>
      <c r="AX205" t="s">
        <v>1132</v>
      </c>
      <c r="AY205" t="s">
        <v>1133</v>
      </c>
      <c r="AZ205" t="s">
        <v>70</v>
      </c>
    </row>
    <row r="206" spans="1:52" x14ac:dyDescent="0.3">
      <c r="A206">
        <v>2034581</v>
      </c>
      <c r="B206" t="s">
        <v>1134</v>
      </c>
      <c r="C206" t="str">
        <f t="shared" si="27"/>
        <v>7492</v>
      </c>
      <c r="D206" t="s">
        <v>53</v>
      </c>
      <c r="E206" t="str">
        <f t="shared" si="32"/>
        <v>0100</v>
      </c>
      <c r="F206" t="s">
        <v>54</v>
      </c>
      <c r="G206" t="str">
        <f t="shared" si="31"/>
        <v>05</v>
      </c>
      <c r="H206" t="s">
        <v>55</v>
      </c>
      <c r="I206" t="s">
        <v>56</v>
      </c>
      <c r="J206" t="s">
        <v>57</v>
      </c>
      <c r="K206">
        <v>1</v>
      </c>
      <c r="L206">
        <v>43747</v>
      </c>
      <c r="M206">
        <v>1</v>
      </c>
      <c r="N206" t="str">
        <f t="shared" si="30"/>
        <v>000X</v>
      </c>
      <c r="O206">
        <v>4198</v>
      </c>
      <c r="P206" t="s">
        <v>58</v>
      </c>
      <c r="Q206" t="s">
        <v>81</v>
      </c>
      <c r="R206" t="s">
        <v>82</v>
      </c>
      <c r="T206" t="s">
        <v>61</v>
      </c>
      <c r="V206" t="s">
        <v>1135</v>
      </c>
      <c r="W206">
        <v>276010</v>
      </c>
      <c r="X206">
        <v>15060</v>
      </c>
      <c r="Y206">
        <v>260950</v>
      </c>
      <c r="Z206">
        <v>221185</v>
      </c>
      <c r="AA206">
        <v>196185</v>
      </c>
      <c r="AB206" t="s">
        <v>63</v>
      </c>
      <c r="AC206" s="1">
        <v>43950</v>
      </c>
      <c r="AD206">
        <v>372000</v>
      </c>
      <c r="AE206">
        <v>3059</v>
      </c>
      <c r="AF206">
        <v>2146</v>
      </c>
      <c r="AG206" t="s">
        <v>64</v>
      </c>
      <c r="AH206" t="s">
        <v>76</v>
      </c>
      <c r="AI206">
        <v>1</v>
      </c>
      <c r="AJ206">
        <v>2007</v>
      </c>
      <c r="AK206">
        <v>4</v>
      </c>
      <c r="AL206">
        <v>2</v>
      </c>
      <c r="AM206">
        <v>1</v>
      </c>
      <c r="AN206">
        <v>2623</v>
      </c>
      <c r="AO206">
        <v>32</v>
      </c>
      <c r="AP206" t="s">
        <v>63</v>
      </c>
      <c r="AQ206" t="s">
        <v>66</v>
      </c>
      <c r="AR206">
        <v>3613</v>
      </c>
      <c r="AW206" t="s">
        <v>1136</v>
      </c>
      <c r="AY206" t="s">
        <v>1137</v>
      </c>
      <c r="AZ206" t="s">
        <v>70</v>
      </c>
    </row>
    <row r="207" spans="1:52" x14ac:dyDescent="0.3">
      <c r="A207">
        <v>2034611</v>
      </c>
      <c r="B207" t="s">
        <v>1138</v>
      </c>
      <c r="C207" t="str">
        <f t="shared" si="27"/>
        <v>7492</v>
      </c>
      <c r="D207" t="s">
        <v>53</v>
      </c>
      <c r="E207" t="str">
        <f t="shared" si="32"/>
        <v>0100</v>
      </c>
      <c r="F207" t="s">
        <v>54</v>
      </c>
      <c r="G207" t="str">
        <f t="shared" si="31"/>
        <v>05</v>
      </c>
      <c r="H207" t="s">
        <v>55</v>
      </c>
      <c r="I207" t="s">
        <v>56</v>
      </c>
      <c r="J207" t="s">
        <v>57</v>
      </c>
      <c r="K207">
        <v>1</v>
      </c>
      <c r="L207">
        <v>43747</v>
      </c>
      <c r="M207">
        <v>1</v>
      </c>
      <c r="N207" t="str">
        <f t="shared" si="30"/>
        <v>000X</v>
      </c>
      <c r="O207">
        <v>4168</v>
      </c>
      <c r="P207" t="s">
        <v>58</v>
      </c>
      <c r="Q207" t="s">
        <v>81</v>
      </c>
      <c r="R207" t="s">
        <v>82</v>
      </c>
      <c r="T207" t="s">
        <v>61</v>
      </c>
      <c r="V207" t="s">
        <v>1139</v>
      </c>
      <c r="W207">
        <v>245410</v>
      </c>
      <c r="X207">
        <v>15060</v>
      </c>
      <c r="Y207">
        <v>230350</v>
      </c>
      <c r="Z207">
        <v>185709</v>
      </c>
      <c r="AA207">
        <v>155709</v>
      </c>
      <c r="AB207" t="s">
        <v>63</v>
      </c>
      <c r="AC207" s="1">
        <v>37073</v>
      </c>
      <c r="AD207">
        <v>13500</v>
      </c>
      <c r="AE207">
        <v>1444</v>
      </c>
      <c r="AF207">
        <v>1588</v>
      </c>
      <c r="AG207" t="s">
        <v>103</v>
      </c>
      <c r="AH207" t="s">
        <v>76</v>
      </c>
      <c r="AI207">
        <v>1</v>
      </c>
      <c r="AJ207">
        <v>2002</v>
      </c>
      <c r="AK207">
        <v>3</v>
      </c>
      <c r="AL207">
        <v>2</v>
      </c>
      <c r="AN207">
        <v>2121</v>
      </c>
      <c r="AO207">
        <v>32</v>
      </c>
      <c r="AP207" t="s">
        <v>63</v>
      </c>
      <c r="AQ207" t="s">
        <v>66</v>
      </c>
      <c r="AR207">
        <v>3346</v>
      </c>
      <c r="AW207" t="s">
        <v>1140</v>
      </c>
      <c r="AX207" t="s">
        <v>1141</v>
      </c>
      <c r="AY207" t="s">
        <v>1142</v>
      </c>
      <c r="AZ207" t="s">
        <v>70</v>
      </c>
    </row>
    <row r="208" spans="1:52" x14ac:dyDescent="0.3">
      <c r="A208">
        <v>2034645</v>
      </c>
      <c r="B208" t="s">
        <v>1143</v>
      </c>
      <c r="C208" t="str">
        <f t="shared" si="27"/>
        <v>7492</v>
      </c>
      <c r="D208" t="s">
        <v>53</v>
      </c>
      <c r="E208" t="str">
        <f t="shared" si="32"/>
        <v>0100</v>
      </c>
      <c r="F208" t="s">
        <v>54</v>
      </c>
      <c r="G208" t="str">
        <f t="shared" si="31"/>
        <v>05</v>
      </c>
      <c r="H208" t="s">
        <v>55</v>
      </c>
      <c r="I208" t="s">
        <v>56</v>
      </c>
      <c r="J208" t="s">
        <v>57</v>
      </c>
      <c r="K208">
        <v>1</v>
      </c>
      <c r="L208">
        <v>43747</v>
      </c>
      <c r="M208">
        <v>1</v>
      </c>
      <c r="N208" t="str">
        <f t="shared" si="30"/>
        <v>000X</v>
      </c>
      <c r="O208">
        <v>4126</v>
      </c>
      <c r="P208" t="s">
        <v>58</v>
      </c>
      <c r="Q208" t="s">
        <v>81</v>
      </c>
      <c r="R208" t="s">
        <v>82</v>
      </c>
      <c r="T208" t="s">
        <v>61</v>
      </c>
      <c r="V208" t="s">
        <v>1144</v>
      </c>
      <c r="W208">
        <v>318880</v>
      </c>
      <c r="X208">
        <v>15060</v>
      </c>
      <c r="Y208">
        <v>303820</v>
      </c>
      <c r="Z208">
        <v>306727</v>
      </c>
      <c r="AA208">
        <v>281727</v>
      </c>
      <c r="AB208" t="s">
        <v>63</v>
      </c>
      <c r="AC208" s="1">
        <v>38808</v>
      </c>
      <c r="AD208">
        <v>285000</v>
      </c>
      <c r="AE208">
        <v>2001</v>
      </c>
      <c r="AF208">
        <v>675</v>
      </c>
      <c r="AG208" t="s">
        <v>64</v>
      </c>
      <c r="AH208" t="s">
        <v>76</v>
      </c>
      <c r="AI208">
        <v>1</v>
      </c>
      <c r="AJ208">
        <v>2003</v>
      </c>
      <c r="AK208">
        <v>3</v>
      </c>
      <c r="AL208">
        <v>3</v>
      </c>
      <c r="AN208">
        <v>2405</v>
      </c>
      <c r="AO208">
        <v>32</v>
      </c>
      <c r="AP208" t="s">
        <v>63</v>
      </c>
      <c r="AQ208" t="s">
        <v>66</v>
      </c>
      <c r="AR208">
        <v>3161</v>
      </c>
      <c r="AW208" t="s">
        <v>1145</v>
      </c>
      <c r="AX208" t="s">
        <v>1146</v>
      </c>
      <c r="AY208" t="s">
        <v>1147</v>
      </c>
      <c r="AZ208" t="s">
        <v>1148</v>
      </c>
    </row>
    <row r="209" spans="1:52" x14ac:dyDescent="0.3">
      <c r="A209">
        <v>2034670</v>
      </c>
      <c r="B209" t="s">
        <v>1149</v>
      </c>
      <c r="C209" t="str">
        <f t="shared" si="27"/>
        <v>7492</v>
      </c>
      <c r="D209" t="s">
        <v>53</v>
      </c>
      <c r="E209" t="str">
        <f t="shared" si="32"/>
        <v>0100</v>
      </c>
      <c r="F209" t="s">
        <v>54</v>
      </c>
      <c r="G209" t="str">
        <f t="shared" si="31"/>
        <v>05</v>
      </c>
      <c r="H209" t="s">
        <v>55</v>
      </c>
      <c r="I209" t="s">
        <v>56</v>
      </c>
      <c r="J209" t="s">
        <v>57</v>
      </c>
      <c r="K209">
        <v>1</v>
      </c>
      <c r="L209">
        <v>43747</v>
      </c>
      <c r="M209">
        <v>1</v>
      </c>
      <c r="N209" t="str">
        <f t="shared" si="30"/>
        <v>000X</v>
      </c>
      <c r="O209">
        <v>4094</v>
      </c>
      <c r="P209" t="s">
        <v>58</v>
      </c>
      <c r="Q209" t="s">
        <v>81</v>
      </c>
      <c r="R209" t="s">
        <v>82</v>
      </c>
      <c r="T209" t="s">
        <v>61</v>
      </c>
      <c r="V209" t="s">
        <v>1150</v>
      </c>
      <c r="W209">
        <v>310640</v>
      </c>
      <c r="X209">
        <v>15060</v>
      </c>
      <c r="Y209">
        <v>295580</v>
      </c>
      <c r="Z209">
        <v>221147</v>
      </c>
      <c r="AA209">
        <v>196147</v>
      </c>
      <c r="AB209" t="s">
        <v>63</v>
      </c>
      <c r="AC209" s="1">
        <v>43648</v>
      </c>
      <c r="AD209">
        <v>350000</v>
      </c>
      <c r="AE209">
        <v>2988</v>
      </c>
      <c r="AF209">
        <v>2067</v>
      </c>
      <c r="AG209" t="s">
        <v>64</v>
      </c>
      <c r="AH209" t="s">
        <v>76</v>
      </c>
      <c r="AI209">
        <v>1</v>
      </c>
      <c r="AJ209">
        <v>2005</v>
      </c>
      <c r="AK209">
        <v>3</v>
      </c>
      <c r="AL209">
        <v>2</v>
      </c>
      <c r="AN209">
        <v>2942</v>
      </c>
      <c r="AO209">
        <v>32</v>
      </c>
      <c r="AP209" t="s">
        <v>63</v>
      </c>
      <c r="AQ209" t="s">
        <v>66</v>
      </c>
      <c r="AR209">
        <v>4051</v>
      </c>
      <c r="AW209" t="s">
        <v>1151</v>
      </c>
      <c r="AX209" t="s">
        <v>1152</v>
      </c>
      <c r="AY209" t="s">
        <v>1153</v>
      </c>
      <c r="AZ209" t="s">
        <v>70</v>
      </c>
    </row>
    <row r="210" spans="1:52" x14ac:dyDescent="0.3">
      <c r="A210">
        <v>2034742</v>
      </c>
      <c r="B210" t="s">
        <v>1154</v>
      </c>
      <c r="C210" t="str">
        <f t="shared" si="27"/>
        <v>7492</v>
      </c>
      <c r="D210" t="s">
        <v>53</v>
      </c>
      <c r="E210" t="str">
        <f t="shared" si="32"/>
        <v>0100</v>
      </c>
      <c r="F210" t="s">
        <v>54</v>
      </c>
      <c r="G210" t="str">
        <f t="shared" si="31"/>
        <v>05</v>
      </c>
      <c r="H210" t="s">
        <v>55</v>
      </c>
      <c r="I210" t="s">
        <v>56</v>
      </c>
      <c r="J210" t="s">
        <v>57</v>
      </c>
      <c r="K210">
        <v>1</v>
      </c>
      <c r="L210">
        <v>46113</v>
      </c>
      <c r="M210">
        <v>1.06</v>
      </c>
      <c r="N210" t="str">
        <f t="shared" si="30"/>
        <v>000X</v>
      </c>
      <c r="O210">
        <v>4002</v>
      </c>
      <c r="P210" t="s">
        <v>58</v>
      </c>
      <c r="Q210" t="s">
        <v>59</v>
      </c>
      <c r="R210" t="s">
        <v>60</v>
      </c>
      <c r="T210" t="s">
        <v>61</v>
      </c>
      <c r="V210" t="s">
        <v>1155</v>
      </c>
      <c r="W210">
        <v>283270</v>
      </c>
      <c r="X210">
        <v>15880</v>
      </c>
      <c r="Y210">
        <v>267390</v>
      </c>
      <c r="Z210">
        <v>238464</v>
      </c>
      <c r="AA210">
        <v>208464</v>
      </c>
      <c r="AB210" t="s">
        <v>63</v>
      </c>
      <c r="AC210" s="1">
        <v>41306</v>
      </c>
      <c r="AD210">
        <v>216500</v>
      </c>
      <c r="AE210">
        <v>2539</v>
      </c>
      <c r="AF210">
        <v>918</v>
      </c>
      <c r="AG210" t="s">
        <v>64</v>
      </c>
      <c r="AH210" t="s">
        <v>76</v>
      </c>
      <c r="AI210">
        <v>1</v>
      </c>
      <c r="AJ210">
        <v>2004</v>
      </c>
      <c r="AK210">
        <v>3</v>
      </c>
      <c r="AL210">
        <v>2</v>
      </c>
      <c r="AN210">
        <v>2364</v>
      </c>
      <c r="AO210">
        <v>32</v>
      </c>
      <c r="AP210" t="s">
        <v>63</v>
      </c>
      <c r="AQ210" t="s">
        <v>66</v>
      </c>
      <c r="AR210">
        <v>3379</v>
      </c>
      <c r="AW210" t="s">
        <v>1156</v>
      </c>
      <c r="AX210" t="s">
        <v>1157</v>
      </c>
      <c r="AY210" t="s">
        <v>1158</v>
      </c>
      <c r="AZ210" t="s">
        <v>70</v>
      </c>
    </row>
    <row r="211" spans="1:52" x14ac:dyDescent="0.3">
      <c r="A211">
        <v>2034777</v>
      </c>
      <c r="B211" t="s">
        <v>1159</v>
      </c>
      <c r="C211" t="str">
        <f t="shared" si="27"/>
        <v>7492</v>
      </c>
      <c r="D211" t="s">
        <v>53</v>
      </c>
      <c r="E211" t="str">
        <f t="shared" si="32"/>
        <v>0100</v>
      </c>
      <c r="F211" t="s">
        <v>54</v>
      </c>
      <c r="G211" t="str">
        <f t="shared" si="31"/>
        <v>05</v>
      </c>
      <c r="H211" t="s">
        <v>55</v>
      </c>
      <c r="I211" t="s">
        <v>56</v>
      </c>
      <c r="J211" t="s">
        <v>57</v>
      </c>
      <c r="K211">
        <v>1</v>
      </c>
      <c r="L211">
        <v>43747</v>
      </c>
      <c r="M211">
        <v>1</v>
      </c>
      <c r="N211" t="str">
        <f t="shared" si="30"/>
        <v>000X</v>
      </c>
      <c r="O211">
        <v>4093</v>
      </c>
      <c r="P211" t="s">
        <v>58</v>
      </c>
      <c r="Q211" t="s">
        <v>265</v>
      </c>
      <c r="R211" t="s">
        <v>266</v>
      </c>
      <c r="T211" t="s">
        <v>61</v>
      </c>
      <c r="V211" t="s">
        <v>1160</v>
      </c>
      <c r="W211">
        <v>192160</v>
      </c>
      <c r="X211">
        <v>15060</v>
      </c>
      <c r="Y211">
        <v>177100</v>
      </c>
      <c r="Z211">
        <v>159437</v>
      </c>
      <c r="AA211">
        <v>129437</v>
      </c>
      <c r="AB211" t="s">
        <v>63</v>
      </c>
      <c r="AC211" s="1">
        <v>42612</v>
      </c>
      <c r="AD211">
        <v>175000</v>
      </c>
      <c r="AE211">
        <v>2779</v>
      </c>
      <c r="AF211">
        <v>1792</v>
      </c>
      <c r="AG211" t="s">
        <v>64</v>
      </c>
      <c r="AH211" t="s">
        <v>76</v>
      </c>
      <c r="AI211">
        <v>1</v>
      </c>
      <c r="AJ211">
        <v>1999</v>
      </c>
      <c r="AK211">
        <v>3</v>
      </c>
      <c r="AL211">
        <v>2</v>
      </c>
      <c r="AN211">
        <v>1522</v>
      </c>
      <c r="AO211">
        <v>32</v>
      </c>
      <c r="AP211" t="s">
        <v>63</v>
      </c>
      <c r="AQ211" t="s">
        <v>66</v>
      </c>
      <c r="AR211">
        <v>2456</v>
      </c>
      <c r="AW211" t="s">
        <v>1161</v>
      </c>
      <c r="AX211" t="s">
        <v>1162</v>
      </c>
      <c r="AY211" t="s">
        <v>1163</v>
      </c>
      <c r="AZ211" t="s">
        <v>70</v>
      </c>
    </row>
    <row r="212" spans="1:52" x14ac:dyDescent="0.3">
      <c r="A212">
        <v>2034815</v>
      </c>
      <c r="B212" t="s">
        <v>1164</v>
      </c>
      <c r="C212" t="str">
        <f t="shared" si="27"/>
        <v>7492</v>
      </c>
      <c r="D212" t="s">
        <v>53</v>
      </c>
      <c r="E212" t="str">
        <f t="shared" si="32"/>
        <v>0100</v>
      </c>
      <c r="F212" t="s">
        <v>54</v>
      </c>
      <c r="G212" t="str">
        <f t="shared" si="31"/>
        <v>05</v>
      </c>
      <c r="H212" t="s">
        <v>55</v>
      </c>
      <c r="I212" t="s">
        <v>56</v>
      </c>
      <c r="J212" t="s">
        <v>57</v>
      </c>
      <c r="K212">
        <v>1</v>
      </c>
      <c r="L212">
        <v>43747</v>
      </c>
      <c r="M212">
        <v>1</v>
      </c>
      <c r="N212" t="str">
        <f t="shared" si="30"/>
        <v>000X</v>
      </c>
      <c r="O212">
        <v>4125</v>
      </c>
      <c r="P212" t="s">
        <v>58</v>
      </c>
      <c r="Q212" t="s">
        <v>265</v>
      </c>
      <c r="R212" t="s">
        <v>266</v>
      </c>
      <c r="T212" t="s">
        <v>61</v>
      </c>
      <c r="V212" t="s">
        <v>1165</v>
      </c>
      <c r="W212">
        <v>266910</v>
      </c>
      <c r="X212">
        <v>15060</v>
      </c>
      <c r="Y212">
        <v>251850</v>
      </c>
      <c r="Z212">
        <v>266910</v>
      </c>
      <c r="AA212">
        <v>266910</v>
      </c>
      <c r="AB212" t="s">
        <v>72</v>
      </c>
      <c r="AC212" s="1">
        <v>43587</v>
      </c>
      <c r="AD212">
        <v>335000</v>
      </c>
      <c r="AE212">
        <v>2974</v>
      </c>
      <c r="AF212">
        <v>1210</v>
      </c>
      <c r="AG212" t="s">
        <v>64</v>
      </c>
      <c r="AH212" t="s">
        <v>76</v>
      </c>
      <c r="AI212">
        <v>1</v>
      </c>
      <c r="AJ212">
        <v>2007</v>
      </c>
      <c r="AK212">
        <v>3</v>
      </c>
      <c r="AL212">
        <v>2</v>
      </c>
      <c r="AN212">
        <v>2413</v>
      </c>
      <c r="AO212">
        <v>32</v>
      </c>
      <c r="AP212" t="s">
        <v>63</v>
      </c>
      <c r="AQ212" t="s">
        <v>66</v>
      </c>
      <c r="AR212">
        <v>3595</v>
      </c>
      <c r="AW212" t="s">
        <v>1166</v>
      </c>
      <c r="AY212" t="s">
        <v>1167</v>
      </c>
      <c r="AZ212" t="s">
        <v>70</v>
      </c>
    </row>
    <row r="213" spans="1:52" x14ac:dyDescent="0.3">
      <c r="A213">
        <v>2034912</v>
      </c>
      <c r="B213" t="s">
        <v>1168</v>
      </c>
      <c r="C213" t="str">
        <f t="shared" si="27"/>
        <v>7492</v>
      </c>
      <c r="D213" t="s">
        <v>53</v>
      </c>
      <c r="E213" t="str">
        <f t="shared" si="32"/>
        <v>0100</v>
      </c>
      <c r="F213" t="s">
        <v>54</v>
      </c>
      <c r="G213" t="str">
        <f t="shared" si="31"/>
        <v>05</v>
      </c>
      <c r="H213" t="s">
        <v>55</v>
      </c>
      <c r="I213" t="s">
        <v>56</v>
      </c>
      <c r="J213" t="s">
        <v>57</v>
      </c>
      <c r="K213">
        <v>1</v>
      </c>
      <c r="L213">
        <v>43747</v>
      </c>
      <c r="M213">
        <v>1</v>
      </c>
      <c r="N213" t="str">
        <f t="shared" si="30"/>
        <v>000X</v>
      </c>
      <c r="O213">
        <v>4261</v>
      </c>
      <c r="P213" t="s">
        <v>58</v>
      </c>
      <c r="Q213" t="s">
        <v>265</v>
      </c>
      <c r="R213" t="s">
        <v>266</v>
      </c>
      <c r="T213" t="s">
        <v>61</v>
      </c>
      <c r="V213" t="s">
        <v>1169</v>
      </c>
      <c r="W213">
        <v>223170</v>
      </c>
      <c r="X213">
        <v>15060</v>
      </c>
      <c r="Y213">
        <v>208110</v>
      </c>
      <c r="Z213">
        <v>186716</v>
      </c>
      <c r="AA213">
        <v>161716</v>
      </c>
      <c r="AB213" t="s">
        <v>63</v>
      </c>
      <c r="AC213" s="1">
        <v>43469</v>
      </c>
      <c r="AD213">
        <v>244000</v>
      </c>
      <c r="AE213">
        <v>2950</v>
      </c>
      <c r="AF213">
        <v>1445</v>
      </c>
      <c r="AG213" t="s">
        <v>64</v>
      </c>
      <c r="AH213" t="s">
        <v>76</v>
      </c>
      <c r="AI213">
        <v>1</v>
      </c>
      <c r="AJ213">
        <v>1998</v>
      </c>
      <c r="AK213">
        <v>3</v>
      </c>
      <c r="AL213">
        <v>2</v>
      </c>
      <c r="AN213">
        <v>2108</v>
      </c>
      <c r="AO213">
        <v>32</v>
      </c>
      <c r="AP213" t="s">
        <v>63</v>
      </c>
      <c r="AQ213" t="s">
        <v>66</v>
      </c>
      <c r="AR213">
        <v>2969</v>
      </c>
      <c r="AW213" t="s">
        <v>1170</v>
      </c>
      <c r="AY213" t="s">
        <v>1171</v>
      </c>
      <c r="AZ213" t="s">
        <v>1172</v>
      </c>
    </row>
    <row r="214" spans="1:52" x14ac:dyDescent="0.3">
      <c r="A214">
        <v>2035234</v>
      </c>
      <c r="B214" t="s">
        <v>1173</v>
      </c>
      <c r="C214" t="str">
        <f t="shared" si="27"/>
        <v>7492</v>
      </c>
      <c r="D214" t="s">
        <v>53</v>
      </c>
      <c r="E214" t="str">
        <f t="shared" si="32"/>
        <v>0100</v>
      </c>
      <c r="F214" t="s">
        <v>54</v>
      </c>
      <c r="G214" t="str">
        <f>"06"</f>
        <v>06</v>
      </c>
      <c r="H214" t="s">
        <v>55</v>
      </c>
      <c r="I214" t="s">
        <v>56</v>
      </c>
      <c r="J214" t="s">
        <v>57</v>
      </c>
      <c r="K214">
        <v>1</v>
      </c>
      <c r="L214">
        <v>53382</v>
      </c>
      <c r="M214">
        <v>1.23</v>
      </c>
      <c r="N214" t="str">
        <f t="shared" si="30"/>
        <v>000X</v>
      </c>
      <c r="O214">
        <v>5016</v>
      </c>
      <c r="P214" t="s">
        <v>58</v>
      </c>
      <c r="Q214" t="s">
        <v>139</v>
      </c>
      <c r="R214" t="s">
        <v>140</v>
      </c>
      <c r="T214" t="s">
        <v>61</v>
      </c>
      <c r="V214" t="s">
        <v>1174</v>
      </c>
      <c r="W214">
        <v>246610</v>
      </c>
      <c r="X214">
        <v>18380</v>
      </c>
      <c r="Y214">
        <v>228230</v>
      </c>
      <c r="Z214">
        <v>190462</v>
      </c>
      <c r="AA214">
        <v>165462</v>
      </c>
      <c r="AB214" t="s">
        <v>63</v>
      </c>
      <c r="AC214" s="1">
        <v>38322</v>
      </c>
      <c r="AD214">
        <v>229900</v>
      </c>
      <c r="AE214">
        <v>1803</v>
      </c>
      <c r="AF214">
        <v>356</v>
      </c>
      <c r="AG214" t="s">
        <v>64</v>
      </c>
      <c r="AH214" t="s">
        <v>76</v>
      </c>
      <c r="AI214">
        <v>1</v>
      </c>
      <c r="AJ214">
        <v>2004</v>
      </c>
      <c r="AK214">
        <v>3</v>
      </c>
      <c r="AL214">
        <v>2</v>
      </c>
      <c r="AN214">
        <v>2108</v>
      </c>
      <c r="AO214">
        <v>32</v>
      </c>
      <c r="AP214" t="s">
        <v>63</v>
      </c>
      <c r="AQ214" t="s">
        <v>66</v>
      </c>
      <c r="AR214">
        <v>3206</v>
      </c>
      <c r="AW214" t="s">
        <v>1175</v>
      </c>
      <c r="AX214" t="s">
        <v>1176</v>
      </c>
      <c r="AY214" t="s">
        <v>1177</v>
      </c>
      <c r="AZ214" t="s">
        <v>70</v>
      </c>
    </row>
    <row r="215" spans="1:52" x14ac:dyDescent="0.3">
      <c r="A215">
        <v>2035790</v>
      </c>
      <c r="B215" t="s">
        <v>1178</v>
      </c>
      <c r="C215" t="str">
        <f t="shared" si="27"/>
        <v>7492</v>
      </c>
      <c r="D215" t="s">
        <v>53</v>
      </c>
      <c r="E215" t="str">
        <f>"0000"</f>
        <v>0000</v>
      </c>
      <c r="F215" t="s">
        <v>108</v>
      </c>
      <c r="G215" t="str">
        <f>"05"</f>
        <v>05</v>
      </c>
      <c r="H215" t="s">
        <v>55</v>
      </c>
      <c r="I215" t="s">
        <v>56</v>
      </c>
      <c r="J215" t="s">
        <v>57</v>
      </c>
      <c r="K215">
        <v>0</v>
      </c>
      <c r="L215">
        <v>44527</v>
      </c>
      <c r="M215">
        <v>1.02</v>
      </c>
      <c r="N215" t="str">
        <f t="shared" si="30"/>
        <v>000X</v>
      </c>
      <c r="O215">
        <v>4701</v>
      </c>
      <c r="P215" t="s">
        <v>58</v>
      </c>
      <c r="Q215" t="s">
        <v>265</v>
      </c>
      <c r="R215" t="s">
        <v>266</v>
      </c>
      <c r="T215" t="s">
        <v>61</v>
      </c>
      <c r="V215" t="s">
        <v>1179</v>
      </c>
      <c r="W215">
        <v>15330</v>
      </c>
      <c r="X215">
        <v>15330</v>
      </c>
      <c r="Y215">
        <v>0</v>
      </c>
      <c r="Z215">
        <v>15330</v>
      </c>
      <c r="AA215">
        <v>15330</v>
      </c>
      <c r="AB215" t="s">
        <v>72</v>
      </c>
      <c r="AC215" s="1">
        <v>43749</v>
      </c>
      <c r="AD215">
        <v>20000</v>
      </c>
      <c r="AE215">
        <v>3016</v>
      </c>
      <c r="AF215">
        <v>896</v>
      </c>
      <c r="AG215" t="s">
        <v>103</v>
      </c>
      <c r="AH215" t="s">
        <v>76</v>
      </c>
      <c r="AR215">
        <v>0</v>
      </c>
      <c r="AW215" t="s">
        <v>827</v>
      </c>
      <c r="AX215" t="s">
        <v>828</v>
      </c>
      <c r="AY215" t="s">
        <v>829</v>
      </c>
      <c r="AZ215" t="s">
        <v>70</v>
      </c>
    </row>
    <row r="216" spans="1:52" x14ac:dyDescent="0.3">
      <c r="A216">
        <v>2035811</v>
      </c>
      <c r="B216" t="s">
        <v>1180</v>
      </c>
      <c r="C216" t="str">
        <f t="shared" si="27"/>
        <v>7492</v>
      </c>
      <c r="D216" t="s">
        <v>53</v>
      </c>
      <c r="E216" t="str">
        <f>"0000"</f>
        <v>0000</v>
      </c>
      <c r="F216" t="s">
        <v>108</v>
      </c>
      <c r="G216" t="str">
        <f>"05"</f>
        <v>05</v>
      </c>
      <c r="H216" t="s">
        <v>55</v>
      </c>
      <c r="I216" t="s">
        <v>56</v>
      </c>
      <c r="J216" t="s">
        <v>57</v>
      </c>
      <c r="K216">
        <v>0</v>
      </c>
      <c r="L216">
        <v>44528</v>
      </c>
      <c r="M216">
        <v>1.02</v>
      </c>
      <c r="N216" t="str">
        <f t="shared" si="30"/>
        <v>000X</v>
      </c>
      <c r="O216">
        <v>4733</v>
      </c>
      <c r="P216" t="s">
        <v>58</v>
      </c>
      <c r="Q216" t="s">
        <v>265</v>
      </c>
      <c r="R216" t="s">
        <v>266</v>
      </c>
      <c r="T216" t="s">
        <v>61</v>
      </c>
      <c r="V216" t="s">
        <v>1181</v>
      </c>
      <c r="W216">
        <v>15330</v>
      </c>
      <c r="X216">
        <v>15330</v>
      </c>
      <c r="Y216">
        <v>0</v>
      </c>
      <c r="Z216">
        <v>15330</v>
      </c>
      <c r="AA216">
        <v>15330</v>
      </c>
      <c r="AB216" t="s">
        <v>72</v>
      </c>
      <c r="AR216">
        <v>0</v>
      </c>
      <c r="AW216" t="s">
        <v>1182</v>
      </c>
      <c r="AY216" t="s">
        <v>1183</v>
      </c>
      <c r="AZ216" t="s">
        <v>1184</v>
      </c>
    </row>
    <row r="217" spans="1:52" x14ac:dyDescent="0.3">
      <c r="A217">
        <v>1947146</v>
      </c>
      <c r="B217" t="s">
        <v>1185</v>
      </c>
      <c r="C217" t="str">
        <f t="shared" si="27"/>
        <v>7492</v>
      </c>
      <c r="D217" t="s">
        <v>53</v>
      </c>
      <c r="E217" t="str">
        <f>"0000"</f>
        <v>0000</v>
      </c>
      <c r="F217" t="s">
        <v>108</v>
      </c>
      <c r="G217" t="str">
        <f>"06"</f>
        <v>06</v>
      </c>
      <c r="H217" t="s">
        <v>55</v>
      </c>
      <c r="I217" t="s">
        <v>56</v>
      </c>
      <c r="J217" t="s">
        <v>57</v>
      </c>
      <c r="K217">
        <v>0</v>
      </c>
      <c r="L217">
        <v>43753</v>
      </c>
      <c r="M217">
        <v>1</v>
      </c>
      <c r="N217" t="str">
        <f t="shared" si="30"/>
        <v>000X</v>
      </c>
      <c r="O217">
        <v>5171</v>
      </c>
      <c r="P217" t="s">
        <v>58</v>
      </c>
      <c r="Q217" t="s">
        <v>180</v>
      </c>
      <c r="R217" t="s">
        <v>82</v>
      </c>
      <c r="T217" t="s">
        <v>61</v>
      </c>
      <c r="V217" t="s">
        <v>1186</v>
      </c>
      <c r="W217">
        <v>15070</v>
      </c>
      <c r="X217">
        <v>15070</v>
      </c>
      <c r="Y217">
        <v>0</v>
      </c>
      <c r="Z217">
        <v>15070</v>
      </c>
      <c r="AA217">
        <v>15070</v>
      </c>
      <c r="AB217" t="s">
        <v>72</v>
      </c>
      <c r="AC217" s="1">
        <v>43734</v>
      </c>
      <c r="AD217">
        <v>38000</v>
      </c>
      <c r="AE217">
        <v>3008</v>
      </c>
      <c r="AF217">
        <v>1516</v>
      </c>
      <c r="AG217" t="s">
        <v>103</v>
      </c>
      <c r="AH217" t="s">
        <v>570</v>
      </c>
      <c r="AR217">
        <v>0</v>
      </c>
      <c r="AW217" t="s">
        <v>1187</v>
      </c>
      <c r="AY217" t="s">
        <v>1188</v>
      </c>
      <c r="AZ217" t="s">
        <v>1189</v>
      </c>
    </row>
    <row r="218" spans="1:52" x14ac:dyDescent="0.3">
      <c r="A218">
        <v>1947189</v>
      </c>
      <c r="B218" t="s">
        <v>1190</v>
      </c>
      <c r="C218" t="str">
        <f t="shared" si="27"/>
        <v>7492</v>
      </c>
      <c r="D218" t="s">
        <v>53</v>
      </c>
      <c r="E218" t="str">
        <f>"0100"</f>
        <v>0100</v>
      </c>
      <c r="F218" t="s">
        <v>54</v>
      </c>
      <c r="G218" t="str">
        <f>"06"</f>
        <v>06</v>
      </c>
      <c r="H218" t="s">
        <v>55</v>
      </c>
      <c r="I218" t="s">
        <v>56</v>
      </c>
      <c r="J218" t="s">
        <v>57</v>
      </c>
      <c r="K218">
        <v>1</v>
      </c>
      <c r="L218">
        <v>43753</v>
      </c>
      <c r="M218">
        <v>1</v>
      </c>
      <c r="N218" t="str">
        <f t="shared" si="30"/>
        <v>000X</v>
      </c>
      <c r="O218">
        <v>5117</v>
      </c>
      <c r="P218" t="s">
        <v>58</v>
      </c>
      <c r="Q218" t="s">
        <v>180</v>
      </c>
      <c r="R218" t="s">
        <v>82</v>
      </c>
      <c r="T218" t="s">
        <v>61</v>
      </c>
      <c r="V218" t="s">
        <v>1191</v>
      </c>
      <c r="W218">
        <v>15070</v>
      </c>
      <c r="X218">
        <v>15070</v>
      </c>
      <c r="Y218">
        <v>0</v>
      </c>
      <c r="Z218">
        <v>15070</v>
      </c>
      <c r="AA218">
        <v>15070</v>
      </c>
      <c r="AB218" t="s">
        <v>63</v>
      </c>
      <c r="AC218" s="1">
        <v>43994</v>
      </c>
      <c r="AD218">
        <v>283000</v>
      </c>
      <c r="AE218">
        <v>3067</v>
      </c>
      <c r="AF218">
        <v>1991</v>
      </c>
      <c r="AG218" t="s">
        <v>64</v>
      </c>
      <c r="AH218" t="s">
        <v>76</v>
      </c>
      <c r="AI218">
        <v>1</v>
      </c>
      <c r="AJ218">
        <v>2020</v>
      </c>
      <c r="AK218">
        <v>3</v>
      </c>
      <c r="AL218">
        <v>2</v>
      </c>
      <c r="AN218">
        <v>1965</v>
      </c>
      <c r="AO218">
        <v>32</v>
      </c>
      <c r="AP218" t="s">
        <v>72</v>
      </c>
      <c r="AQ218" t="s">
        <v>66</v>
      </c>
      <c r="AR218">
        <v>2716</v>
      </c>
      <c r="AW218" t="s">
        <v>1192</v>
      </c>
      <c r="AX218" t="s">
        <v>1193</v>
      </c>
      <c r="AY218" t="s">
        <v>1194</v>
      </c>
      <c r="AZ218" t="s">
        <v>70</v>
      </c>
    </row>
    <row r="219" spans="1:52" x14ac:dyDescent="0.3">
      <c r="A219">
        <v>1947316</v>
      </c>
      <c r="B219" t="s">
        <v>1195</v>
      </c>
      <c r="C219" t="str">
        <f t="shared" si="27"/>
        <v>7492</v>
      </c>
      <c r="D219" t="s">
        <v>53</v>
      </c>
      <c r="E219" t="str">
        <f>"0000"</f>
        <v>0000</v>
      </c>
      <c r="F219" t="s">
        <v>108</v>
      </c>
      <c r="G219" t="str">
        <f>"07"</f>
        <v>07</v>
      </c>
      <c r="H219" t="s">
        <v>55</v>
      </c>
      <c r="I219" t="s">
        <v>56</v>
      </c>
      <c r="J219" t="s">
        <v>57</v>
      </c>
      <c r="K219">
        <v>0</v>
      </c>
      <c r="L219">
        <v>80474</v>
      </c>
      <c r="M219">
        <v>1.85</v>
      </c>
      <c r="N219" t="str">
        <f>"0000"</f>
        <v>0000</v>
      </c>
      <c r="O219">
        <v>4788</v>
      </c>
      <c r="P219" t="s">
        <v>72</v>
      </c>
      <c r="Q219" t="s">
        <v>682</v>
      </c>
      <c r="R219" t="s">
        <v>140</v>
      </c>
      <c r="T219" t="s">
        <v>61</v>
      </c>
      <c r="V219" t="s">
        <v>1196</v>
      </c>
      <c r="W219">
        <v>27710</v>
      </c>
      <c r="X219">
        <v>27710</v>
      </c>
      <c r="Y219">
        <v>0</v>
      </c>
      <c r="Z219">
        <v>27710</v>
      </c>
      <c r="AA219">
        <v>27710</v>
      </c>
      <c r="AB219" t="s">
        <v>72</v>
      </c>
      <c r="AC219" s="1">
        <v>29252</v>
      </c>
      <c r="AD219">
        <v>19500</v>
      </c>
      <c r="AE219">
        <v>554</v>
      </c>
      <c r="AF219">
        <v>1370</v>
      </c>
      <c r="AG219" t="s">
        <v>103</v>
      </c>
      <c r="AH219" t="s">
        <v>873</v>
      </c>
      <c r="AR219">
        <v>0</v>
      </c>
      <c r="AW219" t="s">
        <v>1197</v>
      </c>
      <c r="AY219" t="s">
        <v>1109</v>
      </c>
      <c r="AZ219" t="s">
        <v>1110</v>
      </c>
    </row>
    <row r="220" spans="1:52" x14ac:dyDescent="0.3">
      <c r="A220">
        <v>1947391</v>
      </c>
      <c r="B220" t="s">
        <v>1198</v>
      </c>
      <c r="C220" t="str">
        <f t="shared" si="27"/>
        <v>7492</v>
      </c>
      <c r="D220" t="s">
        <v>53</v>
      </c>
      <c r="E220" t="str">
        <f>"0000"</f>
        <v>0000</v>
      </c>
      <c r="F220" t="s">
        <v>108</v>
      </c>
      <c r="G220" t="str">
        <f>"08"</f>
        <v>08</v>
      </c>
      <c r="H220" t="s">
        <v>55</v>
      </c>
      <c r="I220" t="s">
        <v>56</v>
      </c>
      <c r="J220" t="s">
        <v>57</v>
      </c>
      <c r="K220">
        <v>0</v>
      </c>
      <c r="L220">
        <v>62504</v>
      </c>
      <c r="M220">
        <v>1.43</v>
      </c>
      <c r="N220" t="str">
        <f t="shared" ref="N220:N256" si="33">"000X"</f>
        <v>000X</v>
      </c>
      <c r="O220">
        <v>4865</v>
      </c>
      <c r="P220" t="s">
        <v>58</v>
      </c>
      <c r="Q220" t="s">
        <v>1199</v>
      </c>
      <c r="R220" t="s">
        <v>140</v>
      </c>
      <c r="T220" t="s">
        <v>61</v>
      </c>
      <c r="V220" t="s">
        <v>1200</v>
      </c>
      <c r="W220">
        <v>21520</v>
      </c>
      <c r="X220">
        <v>21520</v>
      </c>
      <c r="Y220">
        <v>0</v>
      </c>
      <c r="Z220">
        <v>21520</v>
      </c>
      <c r="AA220">
        <v>21520</v>
      </c>
      <c r="AB220" t="s">
        <v>72</v>
      </c>
      <c r="AC220" s="1">
        <v>43644</v>
      </c>
      <c r="AD220">
        <v>28500</v>
      </c>
      <c r="AE220">
        <v>2991</v>
      </c>
      <c r="AF220">
        <v>438</v>
      </c>
      <c r="AG220" t="s">
        <v>103</v>
      </c>
      <c r="AH220" t="s">
        <v>76</v>
      </c>
      <c r="AR220">
        <v>0</v>
      </c>
      <c r="AW220" t="s">
        <v>1201</v>
      </c>
      <c r="AX220" t="s">
        <v>1202</v>
      </c>
      <c r="AY220" t="s">
        <v>1203</v>
      </c>
      <c r="AZ220" t="s">
        <v>1204</v>
      </c>
    </row>
    <row r="221" spans="1:52" x14ac:dyDescent="0.3">
      <c r="A221">
        <v>2031085</v>
      </c>
      <c r="B221" t="s">
        <v>1205</v>
      </c>
      <c r="C221" t="str">
        <f t="shared" si="27"/>
        <v>7492</v>
      </c>
      <c r="D221" t="s">
        <v>53</v>
      </c>
      <c r="E221" t="str">
        <f>"0000"</f>
        <v>0000</v>
      </c>
      <c r="F221" t="s">
        <v>108</v>
      </c>
      <c r="G221" t="str">
        <f t="shared" ref="G221:G232" si="34">"05"</f>
        <v>05</v>
      </c>
      <c r="H221" t="s">
        <v>55</v>
      </c>
      <c r="I221" t="s">
        <v>56</v>
      </c>
      <c r="J221" t="s">
        <v>57</v>
      </c>
      <c r="K221">
        <v>0</v>
      </c>
      <c r="L221">
        <v>43746</v>
      </c>
      <c r="M221">
        <v>1</v>
      </c>
      <c r="N221" t="str">
        <f t="shared" si="33"/>
        <v>000X</v>
      </c>
      <c r="O221">
        <v>4249</v>
      </c>
      <c r="P221" t="s">
        <v>58</v>
      </c>
      <c r="Q221" t="s">
        <v>59</v>
      </c>
      <c r="R221" t="s">
        <v>60</v>
      </c>
      <c r="T221" t="s">
        <v>61</v>
      </c>
      <c r="V221" t="s">
        <v>1206</v>
      </c>
      <c r="W221">
        <v>15060</v>
      </c>
      <c r="X221">
        <v>15060</v>
      </c>
      <c r="Y221">
        <v>0</v>
      </c>
      <c r="Z221">
        <v>15060</v>
      </c>
      <c r="AA221">
        <v>15060</v>
      </c>
      <c r="AB221" t="s">
        <v>72</v>
      </c>
      <c r="AC221" s="1">
        <v>36982</v>
      </c>
      <c r="AD221">
        <v>11000</v>
      </c>
      <c r="AE221">
        <v>1420</v>
      </c>
      <c r="AF221">
        <v>2301</v>
      </c>
      <c r="AG221" t="s">
        <v>103</v>
      </c>
      <c r="AH221" t="s">
        <v>76</v>
      </c>
      <c r="AR221">
        <v>0</v>
      </c>
      <c r="AW221" t="s">
        <v>1207</v>
      </c>
      <c r="AY221" t="s">
        <v>1208</v>
      </c>
      <c r="AZ221" t="s">
        <v>1189</v>
      </c>
    </row>
    <row r="222" spans="1:52" x14ac:dyDescent="0.3">
      <c r="A222">
        <v>2031221</v>
      </c>
      <c r="B222" t="s">
        <v>1209</v>
      </c>
      <c r="C222" t="str">
        <f t="shared" si="27"/>
        <v>7492</v>
      </c>
      <c r="D222" t="s">
        <v>53</v>
      </c>
      <c r="E222" t="str">
        <f>"0100"</f>
        <v>0100</v>
      </c>
      <c r="F222" t="s">
        <v>54</v>
      </c>
      <c r="G222" t="str">
        <f t="shared" si="34"/>
        <v>05</v>
      </c>
      <c r="H222" t="s">
        <v>55</v>
      </c>
      <c r="I222" t="s">
        <v>56</v>
      </c>
      <c r="J222" t="s">
        <v>57</v>
      </c>
      <c r="K222">
        <v>1</v>
      </c>
      <c r="L222">
        <v>71893</v>
      </c>
      <c r="M222">
        <v>1.65</v>
      </c>
      <c r="N222" t="str">
        <f t="shared" si="33"/>
        <v>000X</v>
      </c>
      <c r="O222">
        <v>4081</v>
      </c>
      <c r="P222" t="s">
        <v>58</v>
      </c>
      <c r="Q222" t="s">
        <v>59</v>
      </c>
      <c r="R222" t="s">
        <v>60</v>
      </c>
      <c r="T222" t="s">
        <v>61</v>
      </c>
      <c r="V222" t="s">
        <v>1210</v>
      </c>
      <c r="W222">
        <v>203110</v>
      </c>
      <c r="X222">
        <v>24760</v>
      </c>
      <c r="Y222">
        <v>178350</v>
      </c>
      <c r="Z222">
        <v>160257</v>
      </c>
      <c r="AA222">
        <v>135257</v>
      </c>
      <c r="AB222" t="s">
        <v>63</v>
      </c>
      <c r="AC222" s="1">
        <v>40330</v>
      </c>
      <c r="AD222">
        <v>167000</v>
      </c>
      <c r="AE222">
        <v>2363</v>
      </c>
      <c r="AF222">
        <v>1366</v>
      </c>
      <c r="AG222" t="s">
        <v>64</v>
      </c>
      <c r="AH222" t="s">
        <v>65</v>
      </c>
      <c r="AI222">
        <v>1</v>
      </c>
      <c r="AJ222">
        <v>2002</v>
      </c>
      <c r="AK222">
        <v>3</v>
      </c>
      <c r="AL222">
        <v>2</v>
      </c>
      <c r="AN222">
        <v>1673</v>
      </c>
      <c r="AO222">
        <v>32</v>
      </c>
      <c r="AP222" t="s">
        <v>63</v>
      </c>
      <c r="AQ222" t="s">
        <v>66</v>
      </c>
      <c r="AR222">
        <v>2444</v>
      </c>
      <c r="AW222" t="s">
        <v>1211</v>
      </c>
      <c r="AY222" t="s">
        <v>1212</v>
      </c>
      <c r="AZ222" t="s">
        <v>70</v>
      </c>
    </row>
    <row r="223" spans="1:52" x14ac:dyDescent="0.3">
      <c r="A223">
        <v>2031271</v>
      </c>
      <c r="B223" t="s">
        <v>1213</v>
      </c>
      <c r="C223" t="str">
        <f t="shared" si="27"/>
        <v>7492</v>
      </c>
      <c r="D223" t="s">
        <v>53</v>
      </c>
      <c r="E223" t="str">
        <f>"0000"</f>
        <v>0000</v>
      </c>
      <c r="F223" t="s">
        <v>108</v>
      </c>
      <c r="G223" t="str">
        <f t="shared" si="34"/>
        <v>05</v>
      </c>
      <c r="H223" t="s">
        <v>55</v>
      </c>
      <c r="I223" t="s">
        <v>56</v>
      </c>
      <c r="J223" t="s">
        <v>57</v>
      </c>
      <c r="K223">
        <v>0</v>
      </c>
      <c r="L223">
        <v>45627</v>
      </c>
      <c r="M223">
        <v>1.05</v>
      </c>
      <c r="N223" t="str">
        <f t="shared" si="33"/>
        <v>000X</v>
      </c>
      <c r="O223">
        <v>4063</v>
      </c>
      <c r="P223" t="s">
        <v>58</v>
      </c>
      <c r="Q223" t="s">
        <v>59</v>
      </c>
      <c r="R223" t="s">
        <v>60</v>
      </c>
      <c r="T223" t="s">
        <v>61</v>
      </c>
      <c r="V223" t="s">
        <v>1214</v>
      </c>
      <c r="W223">
        <v>15710</v>
      </c>
      <c r="X223">
        <v>15710</v>
      </c>
      <c r="Y223">
        <v>0</v>
      </c>
      <c r="Z223">
        <v>15710</v>
      </c>
      <c r="AA223">
        <v>15710</v>
      </c>
      <c r="AB223" t="s">
        <v>72</v>
      </c>
      <c r="AC223" s="1">
        <v>36951</v>
      </c>
      <c r="AD223">
        <v>65000</v>
      </c>
      <c r="AE223">
        <v>1413</v>
      </c>
      <c r="AF223">
        <v>1976</v>
      </c>
      <c r="AG223" t="s">
        <v>103</v>
      </c>
      <c r="AH223" t="s">
        <v>570</v>
      </c>
      <c r="AR223">
        <v>0</v>
      </c>
      <c r="AW223" t="s">
        <v>1215</v>
      </c>
      <c r="AY223" t="s">
        <v>1216</v>
      </c>
      <c r="AZ223" t="s">
        <v>1217</v>
      </c>
    </row>
    <row r="224" spans="1:52" x14ac:dyDescent="0.3">
      <c r="A224">
        <v>2031573</v>
      </c>
      <c r="B224" t="s">
        <v>1218</v>
      </c>
      <c r="C224" t="str">
        <f t="shared" si="27"/>
        <v>7492</v>
      </c>
      <c r="D224" t="s">
        <v>53</v>
      </c>
      <c r="E224" t="str">
        <f>"0000"</f>
        <v>0000</v>
      </c>
      <c r="F224" t="s">
        <v>108</v>
      </c>
      <c r="G224" t="str">
        <f t="shared" si="34"/>
        <v>05</v>
      </c>
      <c r="H224" t="s">
        <v>55</v>
      </c>
      <c r="I224" t="s">
        <v>56</v>
      </c>
      <c r="J224" t="s">
        <v>57</v>
      </c>
      <c r="K224">
        <v>0</v>
      </c>
      <c r="L224">
        <v>49996</v>
      </c>
      <c r="M224">
        <v>1.1499999999999999</v>
      </c>
      <c r="N224" t="str">
        <f t="shared" si="33"/>
        <v>000X</v>
      </c>
      <c r="O224">
        <v>5543</v>
      </c>
      <c r="P224" t="s">
        <v>72</v>
      </c>
      <c r="Q224" t="s">
        <v>1219</v>
      </c>
      <c r="R224" t="s">
        <v>88</v>
      </c>
      <c r="T224" t="s">
        <v>61</v>
      </c>
      <c r="V224" t="s">
        <v>1220</v>
      </c>
      <c r="W224">
        <v>17220</v>
      </c>
      <c r="X224">
        <v>17220</v>
      </c>
      <c r="Y224">
        <v>0</v>
      </c>
      <c r="Z224">
        <v>17220</v>
      </c>
      <c r="AA224">
        <v>17220</v>
      </c>
      <c r="AB224" t="s">
        <v>72</v>
      </c>
      <c r="AC224" s="1">
        <v>39052</v>
      </c>
      <c r="AD224">
        <v>75000</v>
      </c>
      <c r="AE224">
        <v>2077</v>
      </c>
      <c r="AF224">
        <v>1465</v>
      </c>
      <c r="AG224" t="s">
        <v>103</v>
      </c>
      <c r="AH224" t="s">
        <v>221</v>
      </c>
      <c r="AR224">
        <v>0</v>
      </c>
      <c r="AW224" t="s">
        <v>1221</v>
      </c>
      <c r="AY224" t="s">
        <v>1222</v>
      </c>
      <c r="AZ224" t="s">
        <v>1223</v>
      </c>
    </row>
    <row r="225" spans="1:52" x14ac:dyDescent="0.3">
      <c r="A225">
        <v>2031603</v>
      </c>
      <c r="B225" t="s">
        <v>1224</v>
      </c>
      <c r="C225" t="str">
        <f t="shared" si="27"/>
        <v>7492</v>
      </c>
      <c r="D225" t="s">
        <v>53</v>
      </c>
      <c r="E225" t="str">
        <f>"0000"</f>
        <v>0000</v>
      </c>
      <c r="F225" t="s">
        <v>108</v>
      </c>
      <c r="G225" t="str">
        <f t="shared" si="34"/>
        <v>05</v>
      </c>
      <c r="H225" t="s">
        <v>55</v>
      </c>
      <c r="I225" t="s">
        <v>56</v>
      </c>
      <c r="J225" t="s">
        <v>57</v>
      </c>
      <c r="K225">
        <v>0</v>
      </c>
      <c r="L225">
        <v>49996</v>
      </c>
      <c r="M225">
        <v>1.1499999999999999</v>
      </c>
      <c r="N225" t="str">
        <f t="shared" si="33"/>
        <v>000X</v>
      </c>
      <c r="O225">
        <v>5575</v>
      </c>
      <c r="P225" t="s">
        <v>72</v>
      </c>
      <c r="Q225" t="s">
        <v>1219</v>
      </c>
      <c r="R225" t="s">
        <v>88</v>
      </c>
      <c r="T225" t="s">
        <v>61</v>
      </c>
      <c r="V225" t="s">
        <v>1225</v>
      </c>
      <c r="W225">
        <v>17220</v>
      </c>
      <c r="X225">
        <v>17220</v>
      </c>
      <c r="Y225">
        <v>0</v>
      </c>
      <c r="Z225">
        <v>17220</v>
      </c>
      <c r="AA225">
        <v>17220</v>
      </c>
      <c r="AB225" t="s">
        <v>72</v>
      </c>
      <c r="AC225" s="1">
        <v>37956</v>
      </c>
      <c r="AD225">
        <v>16500</v>
      </c>
      <c r="AE225">
        <v>1680</v>
      </c>
      <c r="AF225">
        <v>1646</v>
      </c>
      <c r="AG225" t="s">
        <v>103</v>
      </c>
      <c r="AH225" t="s">
        <v>873</v>
      </c>
      <c r="AR225">
        <v>0</v>
      </c>
      <c r="AW225" t="s">
        <v>1226</v>
      </c>
      <c r="AX225" t="s">
        <v>1227</v>
      </c>
      <c r="AY225" t="s">
        <v>1228</v>
      </c>
      <c r="AZ225" t="s">
        <v>1229</v>
      </c>
    </row>
    <row r="226" spans="1:52" x14ac:dyDescent="0.3">
      <c r="A226">
        <v>2031956</v>
      </c>
      <c r="B226" t="s">
        <v>1230</v>
      </c>
      <c r="C226" t="str">
        <f t="shared" si="27"/>
        <v>7492</v>
      </c>
      <c r="D226" t="s">
        <v>53</v>
      </c>
      <c r="E226" t="str">
        <f>"0100"</f>
        <v>0100</v>
      </c>
      <c r="F226" t="s">
        <v>54</v>
      </c>
      <c r="G226" t="str">
        <f t="shared" si="34"/>
        <v>05</v>
      </c>
      <c r="H226" t="s">
        <v>55</v>
      </c>
      <c r="I226" t="s">
        <v>56</v>
      </c>
      <c r="J226" t="s">
        <v>57</v>
      </c>
      <c r="K226">
        <v>1</v>
      </c>
      <c r="L226">
        <v>47496</v>
      </c>
      <c r="M226">
        <v>1.0900000000000001</v>
      </c>
      <c r="N226" t="str">
        <f t="shared" si="33"/>
        <v>000X</v>
      </c>
      <c r="O226">
        <v>5544</v>
      </c>
      <c r="P226" t="s">
        <v>72</v>
      </c>
      <c r="Q226" t="s">
        <v>1219</v>
      </c>
      <c r="R226" t="s">
        <v>88</v>
      </c>
      <c r="T226" t="s">
        <v>61</v>
      </c>
      <c r="V226" t="s">
        <v>1231</v>
      </c>
      <c r="W226">
        <v>237910</v>
      </c>
      <c r="X226">
        <v>16360</v>
      </c>
      <c r="Y226">
        <v>221550</v>
      </c>
      <c r="Z226">
        <v>190892</v>
      </c>
      <c r="AA226">
        <v>160892</v>
      </c>
      <c r="AB226" t="s">
        <v>63</v>
      </c>
      <c r="AC226" s="1">
        <v>43845</v>
      </c>
      <c r="AD226">
        <v>322500</v>
      </c>
      <c r="AE226">
        <v>3034</v>
      </c>
      <c r="AF226">
        <v>214</v>
      </c>
      <c r="AG226" t="s">
        <v>64</v>
      </c>
      <c r="AH226" t="s">
        <v>76</v>
      </c>
      <c r="AI226">
        <v>1</v>
      </c>
      <c r="AJ226">
        <v>2003</v>
      </c>
      <c r="AK226">
        <v>3</v>
      </c>
      <c r="AL226">
        <v>2</v>
      </c>
      <c r="AM226">
        <v>1</v>
      </c>
      <c r="AN226">
        <v>2028</v>
      </c>
      <c r="AO226">
        <v>32</v>
      </c>
      <c r="AP226" t="s">
        <v>63</v>
      </c>
      <c r="AQ226" t="s">
        <v>66</v>
      </c>
      <c r="AR226">
        <v>2815</v>
      </c>
      <c r="AW226" t="s">
        <v>1232</v>
      </c>
      <c r="AY226" t="s">
        <v>1233</v>
      </c>
      <c r="AZ226" t="s">
        <v>70</v>
      </c>
    </row>
    <row r="227" spans="1:52" x14ac:dyDescent="0.3">
      <c r="A227">
        <v>2034823</v>
      </c>
      <c r="B227" t="s">
        <v>1234</v>
      </c>
      <c r="C227" t="str">
        <f t="shared" si="27"/>
        <v>7492</v>
      </c>
      <c r="D227" t="s">
        <v>53</v>
      </c>
      <c r="E227" t="str">
        <f>"0100"</f>
        <v>0100</v>
      </c>
      <c r="F227" t="s">
        <v>54</v>
      </c>
      <c r="G227" t="str">
        <f t="shared" si="34"/>
        <v>05</v>
      </c>
      <c r="H227" t="s">
        <v>55</v>
      </c>
      <c r="I227" t="s">
        <v>56</v>
      </c>
      <c r="J227" t="s">
        <v>57</v>
      </c>
      <c r="K227">
        <v>1</v>
      </c>
      <c r="L227">
        <v>43747</v>
      </c>
      <c r="M227">
        <v>1</v>
      </c>
      <c r="N227" t="str">
        <f t="shared" si="33"/>
        <v>000X</v>
      </c>
      <c r="O227">
        <v>4167</v>
      </c>
      <c r="P227" t="s">
        <v>58</v>
      </c>
      <c r="Q227" t="s">
        <v>265</v>
      </c>
      <c r="R227" t="s">
        <v>266</v>
      </c>
      <c r="T227" t="s">
        <v>61</v>
      </c>
      <c r="V227" t="s">
        <v>1235</v>
      </c>
      <c r="W227">
        <v>237570</v>
      </c>
      <c r="X227">
        <v>15060</v>
      </c>
      <c r="Y227">
        <v>222510</v>
      </c>
      <c r="Z227">
        <v>196475</v>
      </c>
      <c r="AA227">
        <v>169975</v>
      </c>
      <c r="AB227" t="s">
        <v>63</v>
      </c>
      <c r="AC227" s="1">
        <v>38534</v>
      </c>
      <c r="AD227">
        <v>82000</v>
      </c>
      <c r="AE227">
        <v>1899</v>
      </c>
      <c r="AF227">
        <v>141</v>
      </c>
      <c r="AG227" t="s">
        <v>103</v>
      </c>
      <c r="AH227" t="s">
        <v>76</v>
      </c>
      <c r="AI227">
        <v>1</v>
      </c>
      <c r="AJ227">
        <v>2017</v>
      </c>
      <c r="AK227">
        <v>3</v>
      </c>
      <c r="AL227">
        <v>2</v>
      </c>
      <c r="AN227">
        <v>2134</v>
      </c>
      <c r="AO227">
        <v>32</v>
      </c>
      <c r="AP227" t="s">
        <v>72</v>
      </c>
      <c r="AQ227" t="s">
        <v>66</v>
      </c>
      <c r="AR227">
        <v>2827</v>
      </c>
      <c r="AW227" t="s">
        <v>1236</v>
      </c>
      <c r="AX227" t="s">
        <v>1237</v>
      </c>
      <c r="AY227" t="s">
        <v>1238</v>
      </c>
      <c r="AZ227" t="s">
        <v>1172</v>
      </c>
    </row>
    <row r="228" spans="1:52" x14ac:dyDescent="0.3">
      <c r="A228">
        <v>2034858</v>
      </c>
      <c r="B228" t="s">
        <v>1239</v>
      </c>
      <c r="C228" t="str">
        <f t="shared" si="27"/>
        <v>7492</v>
      </c>
      <c r="D228" t="s">
        <v>53</v>
      </c>
      <c r="E228" t="str">
        <f>"0100"</f>
        <v>0100</v>
      </c>
      <c r="F228" t="s">
        <v>54</v>
      </c>
      <c r="G228" t="str">
        <f t="shared" si="34"/>
        <v>05</v>
      </c>
      <c r="H228" t="s">
        <v>55</v>
      </c>
      <c r="I228" t="s">
        <v>56</v>
      </c>
      <c r="J228" t="s">
        <v>57</v>
      </c>
      <c r="K228">
        <v>1</v>
      </c>
      <c r="L228">
        <v>43747</v>
      </c>
      <c r="M228">
        <v>1</v>
      </c>
      <c r="N228" t="str">
        <f t="shared" si="33"/>
        <v>000X</v>
      </c>
      <c r="O228">
        <v>4197</v>
      </c>
      <c r="P228" t="s">
        <v>58</v>
      </c>
      <c r="Q228" t="s">
        <v>265</v>
      </c>
      <c r="R228" t="s">
        <v>266</v>
      </c>
      <c r="T228" t="s">
        <v>61</v>
      </c>
      <c r="V228" t="s">
        <v>1240</v>
      </c>
      <c r="W228">
        <v>165320</v>
      </c>
      <c r="X228">
        <v>15060</v>
      </c>
      <c r="Y228">
        <v>150260</v>
      </c>
      <c r="Z228">
        <v>112610</v>
      </c>
      <c r="AA228">
        <v>87610</v>
      </c>
      <c r="AB228" t="s">
        <v>63</v>
      </c>
      <c r="AC228" s="1">
        <v>34029</v>
      </c>
      <c r="AD228">
        <v>11000</v>
      </c>
      <c r="AE228">
        <v>976</v>
      </c>
      <c r="AF228">
        <v>36</v>
      </c>
      <c r="AG228" t="s">
        <v>103</v>
      </c>
      <c r="AH228" t="s">
        <v>76</v>
      </c>
      <c r="AI228">
        <v>1</v>
      </c>
      <c r="AJ228">
        <v>1993</v>
      </c>
      <c r="AK228">
        <v>3</v>
      </c>
      <c r="AL228">
        <v>2</v>
      </c>
      <c r="AN228">
        <v>1422</v>
      </c>
      <c r="AO228">
        <v>32</v>
      </c>
      <c r="AP228" t="s">
        <v>72</v>
      </c>
      <c r="AQ228" t="s">
        <v>66</v>
      </c>
      <c r="AR228">
        <v>2064</v>
      </c>
      <c r="AW228" t="s">
        <v>1241</v>
      </c>
      <c r="AY228" t="s">
        <v>1242</v>
      </c>
      <c r="AZ228" t="s">
        <v>70</v>
      </c>
    </row>
    <row r="229" spans="1:52" x14ac:dyDescent="0.3">
      <c r="A229">
        <v>2034998</v>
      </c>
      <c r="B229" t="s">
        <v>1243</v>
      </c>
      <c r="C229" t="str">
        <f t="shared" si="27"/>
        <v>7492</v>
      </c>
      <c r="D229" t="s">
        <v>53</v>
      </c>
      <c r="E229" t="str">
        <f>"0100"</f>
        <v>0100</v>
      </c>
      <c r="F229" t="s">
        <v>54</v>
      </c>
      <c r="G229" t="str">
        <f t="shared" si="34"/>
        <v>05</v>
      </c>
      <c r="H229" t="s">
        <v>55</v>
      </c>
      <c r="I229" t="s">
        <v>56</v>
      </c>
      <c r="J229" t="s">
        <v>57</v>
      </c>
      <c r="K229">
        <v>1</v>
      </c>
      <c r="L229">
        <v>43747</v>
      </c>
      <c r="M229">
        <v>1</v>
      </c>
      <c r="N229" t="str">
        <f t="shared" si="33"/>
        <v>000X</v>
      </c>
      <c r="O229">
        <v>4353</v>
      </c>
      <c r="P229" t="s">
        <v>58</v>
      </c>
      <c r="Q229" t="s">
        <v>265</v>
      </c>
      <c r="R229" t="s">
        <v>266</v>
      </c>
      <c r="T229" t="s">
        <v>61</v>
      </c>
      <c r="V229" t="s">
        <v>1244</v>
      </c>
      <c r="W229">
        <v>189350</v>
      </c>
      <c r="X229">
        <v>15060</v>
      </c>
      <c r="Y229">
        <v>174290</v>
      </c>
      <c r="Z229">
        <v>145271</v>
      </c>
      <c r="AA229">
        <v>119771</v>
      </c>
      <c r="AB229" t="s">
        <v>63</v>
      </c>
      <c r="AC229" s="1">
        <v>41967</v>
      </c>
      <c r="AD229">
        <v>133000</v>
      </c>
      <c r="AE229">
        <v>2658</v>
      </c>
      <c r="AF229">
        <v>1</v>
      </c>
      <c r="AG229" t="s">
        <v>64</v>
      </c>
      <c r="AH229" t="s">
        <v>76</v>
      </c>
      <c r="AI229">
        <v>1</v>
      </c>
      <c r="AJ229">
        <v>2002</v>
      </c>
      <c r="AK229">
        <v>3</v>
      </c>
      <c r="AL229">
        <v>2</v>
      </c>
      <c r="AN229">
        <v>1660</v>
      </c>
      <c r="AO229">
        <v>32</v>
      </c>
      <c r="AP229" t="s">
        <v>63</v>
      </c>
      <c r="AQ229" t="s">
        <v>66</v>
      </c>
      <c r="AR229">
        <v>2342</v>
      </c>
      <c r="AW229" t="s">
        <v>1245</v>
      </c>
      <c r="AY229" t="s">
        <v>1246</v>
      </c>
      <c r="AZ229" t="s">
        <v>70</v>
      </c>
    </row>
    <row r="230" spans="1:52" x14ac:dyDescent="0.3">
      <c r="A230">
        <v>2035081</v>
      </c>
      <c r="B230" t="s">
        <v>1247</v>
      </c>
      <c r="C230" t="str">
        <f t="shared" si="27"/>
        <v>7492</v>
      </c>
      <c r="D230" t="s">
        <v>53</v>
      </c>
      <c r="E230" t="str">
        <f>"0100"</f>
        <v>0100</v>
      </c>
      <c r="F230" t="s">
        <v>54</v>
      </c>
      <c r="G230" t="str">
        <f t="shared" si="34"/>
        <v>05</v>
      </c>
      <c r="H230" t="s">
        <v>55</v>
      </c>
      <c r="I230" t="s">
        <v>56</v>
      </c>
      <c r="J230" t="s">
        <v>57</v>
      </c>
      <c r="K230">
        <v>1</v>
      </c>
      <c r="L230">
        <v>43747</v>
      </c>
      <c r="M230">
        <v>1</v>
      </c>
      <c r="N230" t="str">
        <f t="shared" si="33"/>
        <v>000X</v>
      </c>
      <c r="O230">
        <v>4451</v>
      </c>
      <c r="P230" t="s">
        <v>58</v>
      </c>
      <c r="Q230" t="s">
        <v>265</v>
      </c>
      <c r="R230" t="s">
        <v>266</v>
      </c>
      <c r="T230" t="s">
        <v>61</v>
      </c>
      <c r="V230" t="s">
        <v>1248</v>
      </c>
      <c r="W230">
        <v>341020</v>
      </c>
      <c r="X230">
        <v>15060</v>
      </c>
      <c r="Y230">
        <v>325960</v>
      </c>
      <c r="Z230">
        <v>328120</v>
      </c>
      <c r="AA230">
        <v>303120</v>
      </c>
      <c r="AB230" t="s">
        <v>63</v>
      </c>
      <c r="AC230" s="1">
        <v>42786</v>
      </c>
      <c r="AD230">
        <v>249000</v>
      </c>
      <c r="AE230">
        <v>2814</v>
      </c>
      <c r="AF230">
        <v>2019</v>
      </c>
      <c r="AG230" t="s">
        <v>64</v>
      </c>
      <c r="AH230" t="s">
        <v>65</v>
      </c>
      <c r="AI230">
        <v>1</v>
      </c>
      <c r="AJ230">
        <v>2006</v>
      </c>
      <c r="AK230">
        <v>4</v>
      </c>
      <c r="AL230">
        <v>3</v>
      </c>
      <c r="AN230">
        <v>3211</v>
      </c>
      <c r="AO230">
        <v>32</v>
      </c>
      <c r="AP230" t="s">
        <v>63</v>
      </c>
      <c r="AQ230" t="s">
        <v>66</v>
      </c>
      <c r="AR230">
        <v>4719</v>
      </c>
      <c r="AW230" t="s">
        <v>1249</v>
      </c>
      <c r="AX230" t="s">
        <v>1250</v>
      </c>
      <c r="AY230" t="s">
        <v>1251</v>
      </c>
      <c r="AZ230" t="s">
        <v>1252</v>
      </c>
    </row>
    <row r="231" spans="1:52" x14ac:dyDescent="0.3">
      <c r="A231">
        <v>2035544</v>
      </c>
      <c r="B231" t="s">
        <v>1253</v>
      </c>
      <c r="C231" t="str">
        <f t="shared" si="27"/>
        <v>7492</v>
      </c>
      <c r="D231" t="s">
        <v>53</v>
      </c>
      <c r="E231" t="str">
        <f>"0000"</f>
        <v>0000</v>
      </c>
      <c r="F231" t="s">
        <v>108</v>
      </c>
      <c r="G231" t="str">
        <f t="shared" si="34"/>
        <v>05</v>
      </c>
      <c r="H231" t="s">
        <v>55</v>
      </c>
      <c r="I231" t="s">
        <v>56</v>
      </c>
      <c r="J231" t="s">
        <v>57</v>
      </c>
      <c r="K231">
        <v>0</v>
      </c>
      <c r="L231">
        <v>46015</v>
      </c>
      <c r="M231">
        <v>1.06</v>
      </c>
      <c r="N231" t="str">
        <f t="shared" si="33"/>
        <v>000X</v>
      </c>
      <c r="O231">
        <v>5542</v>
      </c>
      <c r="P231" t="s">
        <v>72</v>
      </c>
      <c r="Q231" t="s">
        <v>73</v>
      </c>
      <c r="R231" t="s">
        <v>74</v>
      </c>
      <c r="T231" t="s">
        <v>61</v>
      </c>
      <c r="V231" t="s">
        <v>1254</v>
      </c>
      <c r="W231">
        <v>15850</v>
      </c>
      <c r="X231">
        <v>15850</v>
      </c>
      <c r="Y231">
        <v>0</v>
      </c>
      <c r="Z231">
        <v>15850</v>
      </c>
      <c r="AA231">
        <v>15850</v>
      </c>
      <c r="AB231" t="s">
        <v>72</v>
      </c>
      <c r="AC231" s="1">
        <v>38412</v>
      </c>
      <c r="AD231">
        <v>62000</v>
      </c>
      <c r="AE231">
        <v>1840</v>
      </c>
      <c r="AF231">
        <v>1079</v>
      </c>
      <c r="AG231" t="s">
        <v>103</v>
      </c>
      <c r="AH231" t="s">
        <v>76</v>
      </c>
      <c r="AR231">
        <v>0</v>
      </c>
      <c r="AW231" t="s">
        <v>1255</v>
      </c>
      <c r="AX231" t="s">
        <v>1256</v>
      </c>
      <c r="AY231" t="s">
        <v>1257</v>
      </c>
      <c r="AZ231" t="s">
        <v>1258</v>
      </c>
    </row>
    <row r="232" spans="1:52" x14ac:dyDescent="0.3">
      <c r="A232">
        <v>2035641</v>
      </c>
      <c r="B232" t="s">
        <v>1259</v>
      </c>
      <c r="C232" t="str">
        <f t="shared" si="27"/>
        <v>7492</v>
      </c>
      <c r="D232" t="s">
        <v>53</v>
      </c>
      <c r="E232" t="str">
        <f>"0100"</f>
        <v>0100</v>
      </c>
      <c r="F232" t="s">
        <v>54</v>
      </c>
      <c r="G232" t="str">
        <f t="shared" si="34"/>
        <v>05</v>
      </c>
      <c r="H232" t="s">
        <v>55</v>
      </c>
      <c r="I232" t="s">
        <v>56</v>
      </c>
      <c r="J232" t="s">
        <v>57</v>
      </c>
      <c r="K232">
        <v>1</v>
      </c>
      <c r="L232">
        <v>49174</v>
      </c>
      <c r="M232">
        <v>1.1299999999999999</v>
      </c>
      <c r="N232" t="str">
        <f t="shared" si="33"/>
        <v>000X</v>
      </c>
      <c r="O232">
        <v>5380</v>
      </c>
      <c r="P232" t="s">
        <v>72</v>
      </c>
      <c r="Q232" t="s">
        <v>73</v>
      </c>
      <c r="R232" t="s">
        <v>74</v>
      </c>
      <c r="T232" t="s">
        <v>61</v>
      </c>
      <c r="V232" t="s">
        <v>1260</v>
      </c>
      <c r="W232">
        <v>312980</v>
      </c>
      <c r="X232">
        <v>16930</v>
      </c>
      <c r="Y232">
        <v>296050</v>
      </c>
      <c r="Z232">
        <v>312980</v>
      </c>
      <c r="AA232">
        <v>286980</v>
      </c>
      <c r="AB232" t="s">
        <v>63</v>
      </c>
      <c r="AC232" s="1">
        <v>43703</v>
      </c>
      <c r="AD232">
        <v>420000</v>
      </c>
      <c r="AE232">
        <v>3002</v>
      </c>
      <c r="AF232">
        <v>683</v>
      </c>
      <c r="AG232" t="s">
        <v>64</v>
      </c>
      <c r="AH232" t="s">
        <v>76</v>
      </c>
      <c r="AI232">
        <v>1</v>
      </c>
      <c r="AJ232">
        <v>2007</v>
      </c>
      <c r="AK232">
        <v>4</v>
      </c>
      <c r="AL232">
        <v>3</v>
      </c>
      <c r="AN232">
        <v>2792</v>
      </c>
      <c r="AO232">
        <v>32</v>
      </c>
      <c r="AP232" t="s">
        <v>63</v>
      </c>
      <c r="AQ232" t="s">
        <v>66</v>
      </c>
      <c r="AR232">
        <v>3910</v>
      </c>
      <c r="AW232" t="s">
        <v>1261</v>
      </c>
      <c r="AX232" t="s">
        <v>1262</v>
      </c>
      <c r="AY232" t="s">
        <v>1263</v>
      </c>
      <c r="AZ232" t="s">
        <v>70</v>
      </c>
    </row>
    <row r="233" spans="1:52" x14ac:dyDescent="0.3">
      <c r="A233">
        <v>1947171</v>
      </c>
      <c r="B233" t="s">
        <v>1264</v>
      </c>
      <c r="C233" t="str">
        <f t="shared" si="27"/>
        <v>7492</v>
      </c>
      <c r="D233" t="s">
        <v>53</v>
      </c>
      <c r="E233" t="str">
        <f>"0000"</f>
        <v>0000</v>
      </c>
      <c r="F233" t="s">
        <v>108</v>
      </c>
      <c r="G233" t="str">
        <f>"06"</f>
        <v>06</v>
      </c>
      <c r="H233" t="s">
        <v>55</v>
      </c>
      <c r="I233" t="s">
        <v>56</v>
      </c>
      <c r="J233" t="s">
        <v>57</v>
      </c>
      <c r="K233">
        <v>0</v>
      </c>
      <c r="L233">
        <v>43753</v>
      </c>
      <c r="M233">
        <v>1</v>
      </c>
      <c r="N233" t="str">
        <f t="shared" si="33"/>
        <v>000X</v>
      </c>
      <c r="O233">
        <v>5145</v>
      </c>
      <c r="P233" t="s">
        <v>58</v>
      </c>
      <c r="Q233" t="s">
        <v>180</v>
      </c>
      <c r="R233" t="s">
        <v>82</v>
      </c>
      <c r="T233" t="s">
        <v>61</v>
      </c>
      <c r="V233" t="s">
        <v>1265</v>
      </c>
      <c r="W233">
        <v>15070</v>
      </c>
      <c r="X233">
        <v>15070</v>
      </c>
      <c r="Y233">
        <v>0</v>
      </c>
      <c r="Z233">
        <v>15070</v>
      </c>
      <c r="AA233">
        <v>15070</v>
      </c>
      <c r="AB233" t="s">
        <v>72</v>
      </c>
      <c r="AC233" s="1">
        <v>43734</v>
      </c>
      <c r="AD233">
        <v>38000</v>
      </c>
      <c r="AE233">
        <v>3008</v>
      </c>
      <c r="AF233">
        <v>1516</v>
      </c>
      <c r="AG233" t="s">
        <v>103</v>
      </c>
      <c r="AH233" t="s">
        <v>570</v>
      </c>
      <c r="AR233">
        <v>0</v>
      </c>
      <c r="AW233" t="s">
        <v>1187</v>
      </c>
      <c r="AY233" t="s">
        <v>1188</v>
      </c>
      <c r="AZ233" t="s">
        <v>1189</v>
      </c>
    </row>
    <row r="234" spans="1:52" x14ac:dyDescent="0.3">
      <c r="A234">
        <v>1947448</v>
      </c>
      <c r="B234" t="s">
        <v>1266</v>
      </c>
      <c r="C234" t="str">
        <f t="shared" si="27"/>
        <v>7492</v>
      </c>
      <c r="D234" t="s">
        <v>53</v>
      </c>
      <c r="E234" t="str">
        <f t="shared" ref="E234:E242" si="35">"0100"</f>
        <v>0100</v>
      </c>
      <c r="F234" t="s">
        <v>54</v>
      </c>
      <c r="G234" t="str">
        <f>"08"</f>
        <v>08</v>
      </c>
      <c r="H234" t="s">
        <v>55</v>
      </c>
      <c r="I234" t="s">
        <v>56</v>
      </c>
      <c r="J234" t="s">
        <v>57</v>
      </c>
      <c r="K234">
        <v>1</v>
      </c>
      <c r="L234">
        <v>65001</v>
      </c>
      <c r="M234">
        <v>1.49</v>
      </c>
      <c r="N234" t="str">
        <f t="shared" si="33"/>
        <v>000X</v>
      </c>
      <c r="O234">
        <v>4758</v>
      </c>
      <c r="P234" t="s">
        <v>58</v>
      </c>
      <c r="Q234" t="s">
        <v>1117</v>
      </c>
      <c r="R234" t="s">
        <v>82</v>
      </c>
      <c r="T234" t="s">
        <v>61</v>
      </c>
      <c r="V234" t="s">
        <v>1267</v>
      </c>
      <c r="W234">
        <v>241390</v>
      </c>
      <c r="X234">
        <v>22380</v>
      </c>
      <c r="Y234">
        <v>219010</v>
      </c>
      <c r="Z234">
        <v>178127</v>
      </c>
      <c r="AA234">
        <v>153127</v>
      </c>
      <c r="AB234" t="s">
        <v>63</v>
      </c>
      <c r="AC234" s="1">
        <v>37895</v>
      </c>
      <c r="AD234">
        <v>224000</v>
      </c>
      <c r="AE234">
        <v>1653</v>
      </c>
      <c r="AF234">
        <v>257</v>
      </c>
      <c r="AG234" t="s">
        <v>64</v>
      </c>
      <c r="AH234" t="s">
        <v>76</v>
      </c>
      <c r="AI234">
        <v>1</v>
      </c>
      <c r="AJ234">
        <v>1998</v>
      </c>
      <c r="AK234">
        <v>3</v>
      </c>
      <c r="AL234">
        <v>2</v>
      </c>
      <c r="AN234">
        <v>2290</v>
      </c>
      <c r="AO234">
        <v>32</v>
      </c>
      <c r="AP234" t="s">
        <v>63</v>
      </c>
      <c r="AQ234" t="s">
        <v>66</v>
      </c>
      <c r="AR234">
        <v>3121</v>
      </c>
      <c r="AW234" t="s">
        <v>1268</v>
      </c>
      <c r="AX234" t="s">
        <v>1269</v>
      </c>
      <c r="AY234" t="s">
        <v>1270</v>
      </c>
      <c r="AZ234" t="s">
        <v>70</v>
      </c>
    </row>
    <row r="235" spans="1:52" x14ac:dyDescent="0.3">
      <c r="A235">
        <v>2031140</v>
      </c>
      <c r="B235" t="s">
        <v>1271</v>
      </c>
      <c r="C235" t="str">
        <f t="shared" si="27"/>
        <v>7492</v>
      </c>
      <c r="D235" t="s">
        <v>53</v>
      </c>
      <c r="E235" t="str">
        <f t="shared" si="35"/>
        <v>0100</v>
      </c>
      <c r="F235" t="s">
        <v>54</v>
      </c>
      <c r="G235" t="str">
        <f t="shared" ref="G235:G246" si="36">"05"</f>
        <v>05</v>
      </c>
      <c r="H235" t="s">
        <v>55</v>
      </c>
      <c r="I235" t="s">
        <v>56</v>
      </c>
      <c r="J235" t="s">
        <v>57</v>
      </c>
      <c r="K235">
        <v>1</v>
      </c>
      <c r="L235">
        <v>43747</v>
      </c>
      <c r="M235">
        <v>1</v>
      </c>
      <c r="N235" t="str">
        <f t="shared" si="33"/>
        <v>000X</v>
      </c>
      <c r="O235">
        <v>4149</v>
      </c>
      <c r="P235" t="s">
        <v>58</v>
      </c>
      <c r="Q235" t="s">
        <v>59</v>
      </c>
      <c r="R235" t="s">
        <v>60</v>
      </c>
      <c r="T235" t="s">
        <v>61</v>
      </c>
      <c r="V235" t="s">
        <v>1272</v>
      </c>
      <c r="W235">
        <v>178970</v>
      </c>
      <c r="X235">
        <v>15060</v>
      </c>
      <c r="Y235">
        <v>163910</v>
      </c>
      <c r="Z235">
        <v>178970</v>
      </c>
      <c r="AA235">
        <v>153970</v>
      </c>
      <c r="AB235" t="s">
        <v>63</v>
      </c>
      <c r="AC235" s="1">
        <v>43663</v>
      </c>
      <c r="AD235">
        <v>209000</v>
      </c>
      <c r="AE235">
        <v>2992</v>
      </c>
      <c r="AF235">
        <v>350</v>
      </c>
      <c r="AG235" t="s">
        <v>64</v>
      </c>
      <c r="AH235" t="s">
        <v>76</v>
      </c>
      <c r="AI235">
        <v>1</v>
      </c>
      <c r="AJ235">
        <v>1998</v>
      </c>
      <c r="AK235">
        <v>3</v>
      </c>
      <c r="AL235">
        <v>2</v>
      </c>
      <c r="AN235">
        <v>1717</v>
      </c>
      <c r="AO235">
        <v>32</v>
      </c>
      <c r="AP235" t="s">
        <v>63</v>
      </c>
      <c r="AQ235" t="s">
        <v>66</v>
      </c>
      <c r="AR235">
        <v>2503</v>
      </c>
      <c r="AW235" t="s">
        <v>1273</v>
      </c>
      <c r="AX235" t="s">
        <v>1274</v>
      </c>
      <c r="AY235" t="s">
        <v>1275</v>
      </c>
      <c r="AZ235" t="s">
        <v>70</v>
      </c>
    </row>
    <row r="236" spans="1:52" x14ac:dyDescent="0.3">
      <c r="A236">
        <v>2031328</v>
      </c>
      <c r="B236" t="s">
        <v>1276</v>
      </c>
      <c r="C236" t="str">
        <f t="shared" si="27"/>
        <v>7492</v>
      </c>
      <c r="D236" t="s">
        <v>53</v>
      </c>
      <c r="E236" t="str">
        <f t="shared" si="35"/>
        <v>0100</v>
      </c>
      <c r="F236" t="s">
        <v>54</v>
      </c>
      <c r="G236" t="str">
        <f t="shared" si="36"/>
        <v>05</v>
      </c>
      <c r="H236" t="s">
        <v>55</v>
      </c>
      <c r="I236" t="s">
        <v>56</v>
      </c>
      <c r="J236" t="s">
        <v>57</v>
      </c>
      <c r="K236">
        <v>1</v>
      </c>
      <c r="L236">
        <v>44125</v>
      </c>
      <c r="M236">
        <v>1.01</v>
      </c>
      <c r="N236" t="str">
        <f t="shared" si="33"/>
        <v>000X</v>
      </c>
      <c r="O236">
        <v>4055</v>
      </c>
      <c r="P236" t="s">
        <v>58</v>
      </c>
      <c r="Q236" t="s">
        <v>59</v>
      </c>
      <c r="R236" t="s">
        <v>60</v>
      </c>
      <c r="T236" t="s">
        <v>61</v>
      </c>
      <c r="V236" t="s">
        <v>1277</v>
      </c>
      <c r="W236">
        <v>208900</v>
      </c>
      <c r="X236">
        <v>15200</v>
      </c>
      <c r="Y236">
        <v>193700</v>
      </c>
      <c r="Z236">
        <v>208900</v>
      </c>
      <c r="AA236">
        <v>208900</v>
      </c>
      <c r="AB236" t="s">
        <v>72</v>
      </c>
      <c r="AC236" s="1">
        <v>37591</v>
      </c>
      <c r="AD236">
        <v>11200</v>
      </c>
      <c r="AE236">
        <v>1560</v>
      </c>
      <c r="AF236">
        <v>1421</v>
      </c>
      <c r="AG236" t="s">
        <v>103</v>
      </c>
      <c r="AH236" t="s">
        <v>76</v>
      </c>
      <c r="AI236">
        <v>1</v>
      </c>
      <c r="AJ236">
        <v>2004</v>
      </c>
      <c r="AK236">
        <v>3</v>
      </c>
      <c r="AL236">
        <v>2</v>
      </c>
      <c r="AN236">
        <v>1798</v>
      </c>
      <c r="AO236">
        <v>32</v>
      </c>
      <c r="AP236" t="s">
        <v>63</v>
      </c>
      <c r="AQ236" t="s">
        <v>66</v>
      </c>
      <c r="AR236">
        <v>2731</v>
      </c>
      <c r="AW236" t="s">
        <v>1278</v>
      </c>
      <c r="AX236" t="s">
        <v>1279</v>
      </c>
      <c r="AY236" t="s">
        <v>1280</v>
      </c>
      <c r="AZ236" t="s">
        <v>70</v>
      </c>
    </row>
    <row r="237" spans="1:52" x14ac:dyDescent="0.3">
      <c r="A237">
        <v>2031395</v>
      </c>
      <c r="B237" t="s">
        <v>1281</v>
      </c>
      <c r="C237" t="str">
        <f t="shared" si="27"/>
        <v>7492</v>
      </c>
      <c r="D237" t="s">
        <v>53</v>
      </c>
      <c r="E237" t="str">
        <f t="shared" si="35"/>
        <v>0100</v>
      </c>
      <c r="F237" t="s">
        <v>54</v>
      </c>
      <c r="G237" t="str">
        <f t="shared" si="36"/>
        <v>05</v>
      </c>
      <c r="H237" t="s">
        <v>55</v>
      </c>
      <c r="I237" t="s">
        <v>56</v>
      </c>
      <c r="J237" t="s">
        <v>57</v>
      </c>
      <c r="K237">
        <v>1</v>
      </c>
      <c r="L237">
        <v>44403</v>
      </c>
      <c r="M237">
        <v>1.02</v>
      </c>
      <c r="N237" t="str">
        <f t="shared" si="33"/>
        <v>000X</v>
      </c>
      <c r="O237">
        <v>4045</v>
      </c>
      <c r="P237" t="s">
        <v>58</v>
      </c>
      <c r="Q237" t="s">
        <v>59</v>
      </c>
      <c r="R237" t="s">
        <v>60</v>
      </c>
      <c r="T237" t="s">
        <v>61</v>
      </c>
      <c r="V237" t="s">
        <v>1282</v>
      </c>
      <c r="W237">
        <v>253920</v>
      </c>
      <c r="X237">
        <v>15290</v>
      </c>
      <c r="Y237">
        <v>238630</v>
      </c>
      <c r="Z237">
        <v>194565</v>
      </c>
      <c r="AA237">
        <v>169565</v>
      </c>
      <c r="AB237" t="s">
        <v>63</v>
      </c>
      <c r="AC237" s="1">
        <v>44014</v>
      </c>
      <c r="AD237">
        <v>320000</v>
      </c>
      <c r="AE237">
        <v>3076</v>
      </c>
      <c r="AF237">
        <v>1715</v>
      </c>
      <c r="AG237" t="s">
        <v>64</v>
      </c>
      <c r="AH237" t="s">
        <v>76</v>
      </c>
      <c r="AI237">
        <v>1</v>
      </c>
      <c r="AJ237">
        <v>2001</v>
      </c>
      <c r="AK237">
        <v>3</v>
      </c>
      <c r="AL237">
        <v>2</v>
      </c>
      <c r="AN237">
        <v>2572</v>
      </c>
      <c r="AO237">
        <v>32</v>
      </c>
      <c r="AP237" t="s">
        <v>63</v>
      </c>
      <c r="AQ237" t="s">
        <v>66</v>
      </c>
      <c r="AR237">
        <v>3578</v>
      </c>
      <c r="AW237" t="s">
        <v>1283</v>
      </c>
      <c r="AY237" t="s">
        <v>1284</v>
      </c>
      <c r="AZ237" t="s">
        <v>70</v>
      </c>
    </row>
    <row r="238" spans="1:52" x14ac:dyDescent="0.3">
      <c r="A238">
        <v>2031484</v>
      </c>
      <c r="B238" t="s">
        <v>1285</v>
      </c>
      <c r="C238" t="str">
        <f t="shared" si="27"/>
        <v>7492</v>
      </c>
      <c r="D238" t="s">
        <v>53</v>
      </c>
      <c r="E238" t="str">
        <f t="shared" si="35"/>
        <v>0100</v>
      </c>
      <c r="F238" t="s">
        <v>54</v>
      </c>
      <c r="G238" t="str">
        <f t="shared" si="36"/>
        <v>05</v>
      </c>
      <c r="H238" t="s">
        <v>55</v>
      </c>
      <c r="I238" t="s">
        <v>56</v>
      </c>
      <c r="J238" t="s">
        <v>57</v>
      </c>
      <c r="K238">
        <v>1</v>
      </c>
      <c r="L238">
        <v>47816</v>
      </c>
      <c r="M238">
        <v>1.1000000000000001</v>
      </c>
      <c r="N238" t="str">
        <f t="shared" si="33"/>
        <v>000X</v>
      </c>
      <c r="O238">
        <v>4019</v>
      </c>
      <c r="P238" t="s">
        <v>58</v>
      </c>
      <c r="Q238" t="s">
        <v>59</v>
      </c>
      <c r="R238" t="s">
        <v>60</v>
      </c>
      <c r="T238" t="s">
        <v>61</v>
      </c>
      <c r="V238" t="s">
        <v>1286</v>
      </c>
      <c r="W238">
        <v>263960</v>
      </c>
      <c r="X238">
        <v>16470</v>
      </c>
      <c r="Y238">
        <v>247490</v>
      </c>
      <c r="Z238">
        <v>208646</v>
      </c>
      <c r="AA238">
        <v>183646</v>
      </c>
      <c r="AB238" t="s">
        <v>63</v>
      </c>
      <c r="AC238" s="1">
        <v>37469</v>
      </c>
      <c r="AD238">
        <v>11000</v>
      </c>
      <c r="AE238">
        <v>1530</v>
      </c>
      <c r="AF238">
        <v>455</v>
      </c>
      <c r="AG238" t="s">
        <v>103</v>
      </c>
      <c r="AH238" t="s">
        <v>76</v>
      </c>
      <c r="AI238">
        <v>1</v>
      </c>
      <c r="AJ238">
        <v>2005</v>
      </c>
      <c r="AK238">
        <v>4</v>
      </c>
      <c r="AL238">
        <v>3</v>
      </c>
      <c r="AN238">
        <v>2485</v>
      </c>
      <c r="AO238">
        <v>32</v>
      </c>
      <c r="AP238" t="s">
        <v>63</v>
      </c>
      <c r="AQ238" t="s">
        <v>66</v>
      </c>
      <c r="AR238">
        <v>3433</v>
      </c>
      <c r="AW238" t="s">
        <v>1287</v>
      </c>
      <c r="AX238" t="s">
        <v>1288</v>
      </c>
      <c r="AY238" t="s">
        <v>1289</v>
      </c>
      <c r="AZ238" t="s">
        <v>70</v>
      </c>
    </row>
    <row r="239" spans="1:52" x14ac:dyDescent="0.3">
      <c r="A239">
        <v>2031701</v>
      </c>
      <c r="B239" t="s">
        <v>1290</v>
      </c>
      <c r="C239" t="str">
        <f t="shared" si="27"/>
        <v>7492</v>
      </c>
      <c r="D239" t="s">
        <v>53</v>
      </c>
      <c r="E239" t="str">
        <f t="shared" si="35"/>
        <v>0100</v>
      </c>
      <c r="F239" t="s">
        <v>54</v>
      </c>
      <c r="G239" t="str">
        <f t="shared" si="36"/>
        <v>05</v>
      </c>
      <c r="H239" t="s">
        <v>55</v>
      </c>
      <c r="I239" t="s">
        <v>56</v>
      </c>
      <c r="J239" t="s">
        <v>57</v>
      </c>
      <c r="K239">
        <v>1</v>
      </c>
      <c r="L239">
        <v>51905</v>
      </c>
      <c r="M239">
        <v>1.19</v>
      </c>
      <c r="N239" t="str">
        <f t="shared" si="33"/>
        <v>000X</v>
      </c>
      <c r="O239">
        <v>4078</v>
      </c>
      <c r="P239" t="s">
        <v>58</v>
      </c>
      <c r="Q239" t="s">
        <v>59</v>
      </c>
      <c r="R239" t="s">
        <v>60</v>
      </c>
      <c r="T239" t="s">
        <v>61</v>
      </c>
      <c r="V239" t="s">
        <v>1291</v>
      </c>
      <c r="W239">
        <v>294260</v>
      </c>
      <c r="X239">
        <v>17870</v>
      </c>
      <c r="Y239">
        <v>276390</v>
      </c>
      <c r="Z239">
        <v>250579</v>
      </c>
      <c r="AA239">
        <v>225579</v>
      </c>
      <c r="AB239" t="s">
        <v>63</v>
      </c>
      <c r="AC239" s="1">
        <v>44099</v>
      </c>
      <c r="AD239">
        <v>375000</v>
      </c>
      <c r="AE239">
        <v>3097</v>
      </c>
      <c r="AF239">
        <v>2005</v>
      </c>
      <c r="AG239" t="s">
        <v>64</v>
      </c>
      <c r="AH239" t="s">
        <v>76</v>
      </c>
      <c r="AI239">
        <v>1</v>
      </c>
      <c r="AJ239">
        <v>2004</v>
      </c>
      <c r="AK239">
        <v>4</v>
      </c>
      <c r="AL239">
        <v>3</v>
      </c>
      <c r="AN239">
        <v>2763</v>
      </c>
      <c r="AO239">
        <v>32</v>
      </c>
      <c r="AP239" t="s">
        <v>63</v>
      </c>
      <c r="AQ239" t="s">
        <v>66</v>
      </c>
      <c r="AR239">
        <v>3776</v>
      </c>
      <c r="AW239" t="s">
        <v>1292</v>
      </c>
      <c r="AX239" t="s">
        <v>1293</v>
      </c>
      <c r="AY239" t="s">
        <v>1294</v>
      </c>
      <c r="AZ239" t="s">
        <v>70</v>
      </c>
    </row>
    <row r="240" spans="1:52" x14ac:dyDescent="0.3">
      <c r="A240">
        <v>2032006</v>
      </c>
      <c r="B240" t="s">
        <v>1295</v>
      </c>
      <c r="C240" t="str">
        <f t="shared" si="27"/>
        <v>7492</v>
      </c>
      <c r="D240" t="s">
        <v>53</v>
      </c>
      <c r="E240" t="str">
        <f t="shared" si="35"/>
        <v>0100</v>
      </c>
      <c r="F240" t="s">
        <v>54</v>
      </c>
      <c r="G240" t="str">
        <f t="shared" si="36"/>
        <v>05</v>
      </c>
      <c r="H240" t="s">
        <v>55</v>
      </c>
      <c r="I240" t="s">
        <v>56</v>
      </c>
      <c r="J240" t="s">
        <v>57</v>
      </c>
      <c r="K240">
        <v>1</v>
      </c>
      <c r="L240">
        <v>54862</v>
      </c>
      <c r="M240">
        <v>1.26</v>
      </c>
      <c r="N240" t="str">
        <f t="shared" si="33"/>
        <v>000X</v>
      </c>
      <c r="O240">
        <v>5505</v>
      </c>
      <c r="P240" t="s">
        <v>72</v>
      </c>
      <c r="Q240" t="s">
        <v>1296</v>
      </c>
      <c r="R240" t="s">
        <v>88</v>
      </c>
      <c r="T240" t="s">
        <v>61</v>
      </c>
      <c r="V240" t="s">
        <v>1297</v>
      </c>
      <c r="W240">
        <v>289860</v>
      </c>
      <c r="X240">
        <v>18890</v>
      </c>
      <c r="Y240">
        <v>270970</v>
      </c>
      <c r="Z240">
        <v>230429</v>
      </c>
      <c r="AA240">
        <v>205429</v>
      </c>
      <c r="AB240" t="s">
        <v>63</v>
      </c>
      <c r="AC240" s="1">
        <v>42076</v>
      </c>
      <c r="AD240">
        <v>270000</v>
      </c>
      <c r="AE240">
        <v>2678</v>
      </c>
      <c r="AF240">
        <v>1724</v>
      </c>
      <c r="AG240" t="s">
        <v>64</v>
      </c>
      <c r="AH240" t="s">
        <v>76</v>
      </c>
      <c r="AI240">
        <v>1</v>
      </c>
      <c r="AJ240">
        <v>2008</v>
      </c>
      <c r="AK240">
        <v>3</v>
      </c>
      <c r="AL240">
        <v>2</v>
      </c>
      <c r="AN240">
        <v>2654</v>
      </c>
      <c r="AO240">
        <v>32</v>
      </c>
      <c r="AP240" t="s">
        <v>63</v>
      </c>
      <c r="AQ240" t="s">
        <v>66</v>
      </c>
      <c r="AR240">
        <v>3627</v>
      </c>
      <c r="AW240" t="s">
        <v>1298</v>
      </c>
      <c r="AX240" t="s">
        <v>1299</v>
      </c>
      <c r="AY240" t="s">
        <v>1300</v>
      </c>
      <c r="AZ240" t="s">
        <v>70</v>
      </c>
    </row>
    <row r="241" spans="1:52" x14ac:dyDescent="0.3">
      <c r="A241">
        <v>2032057</v>
      </c>
      <c r="B241" t="s">
        <v>1301</v>
      </c>
      <c r="C241" t="str">
        <f t="shared" si="27"/>
        <v>7492</v>
      </c>
      <c r="D241" t="s">
        <v>53</v>
      </c>
      <c r="E241" t="str">
        <f t="shared" si="35"/>
        <v>0100</v>
      </c>
      <c r="F241" t="s">
        <v>54</v>
      </c>
      <c r="G241" t="str">
        <f t="shared" si="36"/>
        <v>05</v>
      </c>
      <c r="H241" t="s">
        <v>55</v>
      </c>
      <c r="I241" t="s">
        <v>56</v>
      </c>
      <c r="J241" t="s">
        <v>57</v>
      </c>
      <c r="K241">
        <v>1</v>
      </c>
      <c r="L241">
        <v>49996</v>
      </c>
      <c r="M241">
        <v>1.1499999999999999</v>
      </c>
      <c r="N241" t="str">
        <f t="shared" si="33"/>
        <v>000X</v>
      </c>
      <c r="O241">
        <v>5579</v>
      </c>
      <c r="P241" t="s">
        <v>72</v>
      </c>
      <c r="Q241" t="s">
        <v>1296</v>
      </c>
      <c r="R241" t="s">
        <v>88</v>
      </c>
      <c r="T241" t="s">
        <v>61</v>
      </c>
      <c r="V241" t="s">
        <v>1302</v>
      </c>
      <c r="W241">
        <v>208180</v>
      </c>
      <c r="X241">
        <v>17220</v>
      </c>
      <c r="Y241">
        <v>190960</v>
      </c>
      <c r="Z241">
        <v>164556</v>
      </c>
      <c r="AA241">
        <v>139556</v>
      </c>
      <c r="AB241" t="s">
        <v>63</v>
      </c>
      <c r="AC241" s="1">
        <v>43535</v>
      </c>
      <c r="AD241">
        <v>229000</v>
      </c>
      <c r="AE241">
        <v>2964</v>
      </c>
      <c r="AF241">
        <v>587</v>
      </c>
      <c r="AG241" t="s">
        <v>64</v>
      </c>
      <c r="AH241" t="s">
        <v>76</v>
      </c>
      <c r="AI241">
        <v>1</v>
      </c>
      <c r="AJ241">
        <v>2001</v>
      </c>
      <c r="AK241">
        <v>3</v>
      </c>
      <c r="AL241">
        <v>2</v>
      </c>
      <c r="AN241">
        <v>1855</v>
      </c>
      <c r="AO241">
        <v>32</v>
      </c>
      <c r="AP241" t="s">
        <v>72</v>
      </c>
      <c r="AQ241" t="s">
        <v>66</v>
      </c>
      <c r="AR241">
        <v>3109</v>
      </c>
      <c r="AW241" t="s">
        <v>1303</v>
      </c>
      <c r="AX241" t="s">
        <v>1304</v>
      </c>
      <c r="AY241" t="s">
        <v>1305</v>
      </c>
      <c r="AZ241" t="s">
        <v>70</v>
      </c>
    </row>
    <row r="242" spans="1:52" x14ac:dyDescent="0.3">
      <c r="A242">
        <v>2032120</v>
      </c>
      <c r="B242" t="s">
        <v>1306</v>
      </c>
      <c r="C242" t="str">
        <f t="shared" si="27"/>
        <v>7492</v>
      </c>
      <c r="D242" t="s">
        <v>53</v>
      </c>
      <c r="E242" t="str">
        <f t="shared" si="35"/>
        <v>0100</v>
      </c>
      <c r="F242" t="s">
        <v>54</v>
      </c>
      <c r="G242" t="str">
        <f t="shared" si="36"/>
        <v>05</v>
      </c>
      <c r="H242" t="s">
        <v>55</v>
      </c>
      <c r="I242" t="s">
        <v>56</v>
      </c>
      <c r="J242" t="s">
        <v>57</v>
      </c>
      <c r="K242">
        <v>1</v>
      </c>
      <c r="L242">
        <v>54862</v>
      </c>
      <c r="M242">
        <v>1.26</v>
      </c>
      <c r="N242" t="str">
        <f t="shared" si="33"/>
        <v>000X</v>
      </c>
      <c r="O242">
        <v>5620</v>
      </c>
      <c r="P242" t="s">
        <v>72</v>
      </c>
      <c r="Q242" t="s">
        <v>1129</v>
      </c>
      <c r="R242" t="s">
        <v>88</v>
      </c>
      <c r="T242" t="s">
        <v>61</v>
      </c>
      <c r="V242" t="s">
        <v>1307</v>
      </c>
      <c r="W242">
        <v>294940</v>
      </c>
      <c r="X242">
        <v>18890</v>
      </c>
      <c r="Y242">
        <v>276050</v>
      </c>
      <c r="Z242">
        <v>281973</v>
      </c>
      <c r="AA242">
        <v>256973</v>
      </c>
      <c r="AB242" t="s">
        <v>63</v>
      </c>
      <c r="AC242" s="1">
        <v>43188</v>
      </c>
      <c r="AD242">
        <v>290500</v>
      </c>
      <c r="AE242">
        <v>2890</v>
      </c>
      <c r="AF242">
        <v>658</v>
      </c>
      <c r="AG242" t="s">
        <v>64</v>
      </c>
      <c r="AH242" t="s">
        <v>76</v>
      </c>
      <c r="AI242">
        <v>1</v>
      </c>
      <c r="AJ242">
        <v>2018</v>
      </c>
      <c r="AK242">
        <v>4</v>
      </c>
      <c r="AL242">
        <v>2</v>
      </c>
      <c r="AN242">
        <v>2308</v>
      </c>
      <c r="AO242">
        <v>32</v>
      </c>
      <c r="AP242" t="s">
        <v>63</v>
      </c>
      <c r="AQ242" t="s">
        <v>66</v>
      </c>
      <c r="AR242">
        <v>3412</v>
      </c>
      <c r="AW242" t="s">
        <v>1308</v>
      </c>
      <c r="AX242" t="s">
        <v>1309</v>
      </c>
      <c r="AY242" t="s">
        <v>1310</v>
      </c>
      <c r="AZ242" t="s">
        <v>1311</v>
      </c>
    </row>
    <row r="243" spans="1:52" x14ac:dyDescent="0.3">
      <c r="A243">
        <v>2035021</v>
      </c>
      <c r="B243" t="s">
        <v>1312</v>
      </c>
      <c r="C243" t="str">
        <f t="shared" si="27"/>
        <v>7492</v>
      </c>
      <c r="D243" t="s">
        <v>53</v>
      </c>
      <c r="E243" t="str">
        <f>"0000"</f>
        <v>0000</v>
      </c>
      <c r="F243" t="s">
        <v>108</v>
      </c>
      <c r="G243" t="str">
        <f t="shared" si="36"/>
        <v>05</v>
      </c>
      <c r="H243" t="s">
        <v>55</v>
      </c>
      <c r="I243" t="s">
        <v>56</v>
      </c>
      <c r="J243" t="s">
        <v>57</v>
      </c>
      <c r="K243">
        <v>0</v>
      </c>
      <c r="L243">
        <v>43747</v>
      </c>
      <c r="M243">
        <v>1</v>
      </c>
      <c r="N243" t="str">
        <f t="shared" si="33"/>
        <v>000X</v>
      </c>
      <c r="O243">
        <v>4391</v>
      </c>
      <c r="P243" t="s">
        <v>58</v>
      </c>
      <c r="Q243" t="s">
        <v>265</v>
      </c>
      <c r="R243" t="s">
        <v>266</v>
      </c>
      <c r="T243" t="s">
        <v>61</v>
      </c>
      <c r="V243" t="s">
        <v>1313</v>
      </c>
      <c r="W243">
        <v>15060</v>
      </c>
      <c r="X243">
        <v>15060</v>
      </c>
      <c r="Y243">
        <v>0</v>
      </c>
      <c r="Z243">
        <v>15060</v>
      </c>
      <c r="AA243">
        <v>15060</v>
      </c>
      <c r="AB243" t="s">
        <v>72</v>
      </c>
      <c r="AC243" s="1">
        <v>38473</v>
      </c>
      <c r="AD243">
        <v>92500</v>
      </c>
      <c r="AE243">
        <v>1858</v>
      </c>
      <c r="AF243">
        <v>1502</v>
      </c>
      <c r="AG243" t="s">
        <v>103</v>
      </c>
      <c r="AH243" t="s">
        <v>76</v>
      </c>
      <c r="AR243">
        <v>0</v>
      </c>
      <c r="AW243" t="s">
        <v>1314</v>
      </c>
      <c r="AX243" t="s">
        <v>1315</v>
      </c>
      <c r="AY243" t="s">
        <v>1316</v>
      </c>
      <c r="AZ243" t="s">
        <v>1317</v>
      </c>
    </row>
    <row r="244" spans="1:52" x14ac:dyDescent="0.3">
      <c r="A244">
        <v>2035056</v>
      </c>
      <c r="B244" t="s">
        <v>1318</v>
      </c>
      <c r="C244" t="str">
        <f t="shared" si="27"/>
        <v>7492</v>
      </c>
      <c r="D244" t="s">
        <v>53</v>
      </c>
      <c r="E244" t="str">
        <f>"0000"</f>
        <v>0000</v>
      </c>
      <c r="F244" t="s">
        <v>108</v>
      </c>
      <c r="G244" t="str">
        <f t="shared" si="36"/>
        <v>05</v>
      </c>
      <c r="H244" t="s">
        <v>55</v>
      </c>
      <c r="I244" t="s">
        <v>56</v>
      </c>
      <c r="J244" t="s">
        <v>57</v>
      </c>
      <c r="K244">
        <v>0</v>
      </c>
      <c r="L244">
        <v>43747</v>
      </c>
      <c r="M244">
        <v>1</v>
      </c>
      <c r="N244" t="str">
        <f t="shared" si="33"/>
        <v>000X</v>
      </c>
      <c r="O244">
        <v>4427</v>
      </c>
      <c r="P244" t="s">
        <v>58</v>
      </c>
      <c r="Q244" t="s">
        <v>265</v>
      </c>
      <c r="R244" t="s">
        <v>266</v>
      </c>
      <c r="T244" t="s">
        <v>61</v>
      </c>
      <c r="V244" t="s">
        <v>1319</v>
      </c>
      <c r="W244">
        <v>15060</v>
      </c>
      <c r="X244">
        <v>15060</v>
      </c>
      <c r="Y244">
        <v>0</v>
      </c>
      <c r="Z244">
        <v>15060</v>
      </c>
      <c r="AA244">
        <v>15060</v>
      </c>
      <c r="AB244" t="s">
        <v>72</v>
      </c>
      <c r="AR244">
        <v>0</v>
      </c>
      <c r="AW244" t="s">
        <v>1320</v>
      </c>
      <c r="AY244" t="s">
        <v>1321</v>
      </c>
      <c r="AZ244" t="s">
        <v>1322</v>
      </c>
    </row>
    <row r="245" spans="1:52" x14ac:dyDescent="0.3">
      <c r="A245">
        <v>2035447</v>
      </c>
      <c r="B245" t="s">
        <v>1323</v>
      </c>
      <c r="C245" t="str">
        <f t="shared" si="27"/>
        <v>7492</v>
      </c>
      <c r="D245" t="s">
        <v>53</v>
      </c>
      <c r="E245" t="str">
        <f>"0100"</f>
        <v>0100</v>
      </c>
      <c r="F245" t="s">
        <v>54</v>
      </c>
      <c r="G245" t="str">
        <f t="shared" si="36"/>
        <v>05</v>
      </c>
      <c r="H245" t="s">
        <v>55</v>
      </c>
      <c r="I245" t="s">
        <v>56</v>
      </c>
      <c r="J245" t="s">
        <v>57</v>
      </c>
      <c r="K245">
        <v>1</v>
      </c>
      <c r="L245">
        <v>54424</v>
      </c>
      <c r="M245">
        <v>1.25</v>
      </c>
      <c r="N245" t="str">
        <f t="shared" si="33"/>
        <v>000X</v>
      </c>
      <c r="O245">
        <v>4592</v>
      </c>
      <c r="P245" t="s">
        <v>58</v>
      </c>
      <c r="Q245" t="s">
        <v>59</v>
      </c>
      <c r="R245" t="s">
        <v>60</v>
      </c>
      <c r="T245" t="s">
        <v>61</v>
      </c>
      <c r="V245" t="s">
        <v>1324</v>
      </c>
      <c r="W245">
        <v>199700</v>
      </c>
      <c r="X245">
        <v>18740</v>
      </c>
      <c r="Y245">
        <v>180960</v>
      </c>
      <c r="Z245">
        <v>146529</v>
      </c>
      <c r="AA245">
        <v>121529</v>
      </c>
      <c r="AB245" t="s">
        <v>63</v>
      </c>
      <c r="AC245" s="1">
        <v>33543</v>
      </c>
      <c r="AD245">
        <v>13000</v>
      </c>
      <c r="AE245">
        <v>917</v>
      </c>
      <c r="AF245">
        <v>497</v>
      </c>
      <c r="AG245" t="s">
        <v>103</v>
      </c>
      <c r="AH245" t="s">
        <v>76</v>
      </c>
      <c r="AI245">
        <v>1</v>
      </c>
      <c r="AJ245">
        <v>1992</v>
      </c>
      <c r="AK245">
        <v>3</v>
      </c>
      <c r="AL245">
        <v>2</v>
      </c>
      <c r="AN245">
        <v>2023</v>
      </c>
      <c r="AO245">
        <v>32</v>
      </c>
      <c r="AP245" t="s">
        <v>63</v>
      </c>
      <c r="AQ245" t="s">
        <v>66</v>
      </c>
      <c r="AR245">
        <v>2899</v>
      </c>
      <c r="AW245" t="s">
        <v>1325</v>
      </c>
      <c r="AX245" t="s">
        <v>1326</v>
      </c>
      <c r="AY245" t="s">
        <v>1327</v>
      </c>
      <c r="AZ245" t="s">
        <v>1328</v>
      </c>
    </row>
    <row r="246" spans="1:52" x14ac:dyDescent="0.3">
      <c r="A246">
        <v>2035471</v>
      </c>
      <c r="B246" t="s">
        <v>1329</v>
      </c>
      <c r="C246" t="str">
        <f t="shared" si="27"/>
        <v>7492</v>
      </c>
      <c r="D246" t="s">
        <v>53</v>
      </c>
      <c r="E246" t="str">
        <f>"0100"</f>
        <v>0100</v>
      </c>
      <c r="F246" t="s">
        <v>54</v>
      </c>
      <c r="G246" t="str">
        <f t="shared" si="36"/>
        <v>05</v>
      </c>
      <c r="H246" t="s">
        <v>55</v>
      </c>
      <c r="I246" t="s">
        <v>56</v>
      </c>
      <c r="J246" t="s">
        <v>57</v>
      </c>
      <c r="K246">
        <v>1</v>
      </c>
      <c r="L246">
        <v>52245</v>
      </c>
      <c r="M246">
        <v>1.2</v>
      </c>
      <c r="N246" t="str">
        <f t="shared" si="33"/>
        <v>000X</v>
      </c>
      <c r="O246">
        <v>4524</v>
      </c>
      <c r="P246" t="s">
        <v>58</v>
      </c>
      <c r="Q246" t="s">
        <v>59</v>
      </c>
      <c r="R246" t="s">
        <v>60</v>
      </c>
      <c r="T246" t="s">
        <v>61</v>
      </c>
      <c r="V246" t="s">
        <v>1330</v>
      </c>
      <c r="W246">
        <v>171450</v>
      </c>
      <c r="X246">
        <v>17990</v>
      </c>
      <c r="Y246">
        <v>153460</v>
      </c>
      <c r="Z246">
        <v>126433</v>
      </c>
      <c r="AA246">
        <v>101433</v>
      </c>
      <c r="AB246" t="s">
        <v>63</v>
      </c>
      <c r="AC246" s="1">
        <v>37865</v>
      </c>
      <c r="AD246">
        <v>97500</v>
      </c>
      <c r="AE246">
        <v>1648</v>
      </c>
      <c r="AF246">
        <v>118</v>
      </c>
      <c r="AG246" t="s">
        <v>64</v>
      </c>
      <c r="AH246" t="s">
        <v>65</v>
      </c>
      <c r="AI246">
        <v>1</v>
      </c>
      <c r="AJ246">
        <v>1999</v>
      </c>
      <c r="AK246">
        <v>3</v>
      </c>
      <c r="AL246">
        <v>2</v>
      </c>
      <c r="AN246">
        <v>1785</v>
      </c>
      <c r="AO246">
        <v>29</v>
      </c>
      <c r="AP246" t="s">
        <v>72</v>
      </c>
      <c r="AQ246" t="s">
        <v>66</v>
      </c>
      <c r="AR246">
        <v>2743</v>
      </c>
      <c r="AW246" t="s">
        <v>1331</v>
      </c>
      <c r="AY246" t="s">
        <v>1332</v>
      </c>
      <c r="AZ246" t="s">
        <v>70</v>
      </c>
    </row>
    <row r="247" spans="1:52" x14ac:dyDescent="0.3">
      <c r="A247">
        <v>1947251</v>
      </c>
      <c r="B247" t="s">
        <v>1333</v>
      </c>
      <c r="C247" t="str">
        <f t="shared" si="27"/>
        <v>7492</v>
      </c>
      <c r="D247" t="s">
        <v>53</v>
      </c>
      <c r="E247" t="str">
        <f>"0100"</f>
        <v>0100</v>
      </c>
      <c r="F247" t="s">
        <v>54</v>
      </c>
      <c r="G247" t="str">
        <f>"08"</f>
        <v>08</v>
      </c>
      <c r="H247" t="s">
        <v>55</v>
      </c>
      <c r="I247" t="s">
        <v>56</v>
      </c>
      <c r="J247" t="s">
        <v>57</v>
      </c>
      <c r="K247">
        <v>1</v>
      </c>
      <c r="L247">
        <v>63848</v>
      </c>
      <c r="M247">
        <v>1.47</v>
      </c>
      <c r="N247" t="str">
        <f t="shared" si="33"/>
        <v>000X</v>
      </c>
      <c r="O247">
        <v>4882</v>
      </c>
      <c r="P247" t="s">
        <v>58</v>
      </c>
      <c r="Q247" t="s">
        <v>636</v>
      </c>
      <c r="R247" t="s">
        <v>140</v>
      </c>
      <c r="T247" t="s">
        <v>61</v>
      </c>
      <c r="V247" t="s">
        <v>1334</v>
      </c>
      <c r="W247">
        <v>199640</v>
      </c>
      <c r="X247">
        <v>21990</v>
      </c>
      <c r="Y247">
        <v>177650</v>
      </c>
      <c r="Z247">
        <v>144822</v>
      </c>
      <c r="AA247">
        <v>119822</v>
      </c>
      <c r="AB247" t="s">
        <v>63</v>
      </c>
      <c r="AC247" s="1">
        <v>40238</v>
      </c>
      <c r="AD247">
        <v>21500</v>
      </c>
      <c r="AE247">
        <v>2346</v>
      </c>
      <c r="AF247">
        <v>1779</v>
      </c>
      <c r="AG247" t="s">
        <v>103</v>
      </c>
      <c r="AH247" t="s">
        <v>76</v>
      </c>
      <c r="AI247">
        <v>1</v>
      </c>
      <c r="AJ247">
        <v>2010</v>
      </c>
      <c r="AK247">
        <v>3</v>
      </c>
      <c r="AL247">
        <v>2</v>
      </c>
      <c r="AN247">
        <v>2231</v>
      </c>
      <c r="AO247">
        <v>32</v>
      </c>
      <c r="AP247" t="s">
        <v>72</v>
      </c>
      <c r="AQ247" t="s">
        <v>66</v>
      </c>
      <c r="AR247">
        <v>3137</v>
      </c>
      <c r="AW247" t="s">
        <v>1335</v>
      </c>
      <c r="AY247" t="s">
        <v>1336</v>
      </c>
      <c r="AZ247" t="s">
        <v>70</v>
      </c>
    </row>
    <row r="248" spans="1:52" x14ac:dyDescent="0.3">
      <c r="A248">
        <v>1947260</v>
      </c>
      <c r="B248" t="s">
        <v>1337</v>
      </c>
      <c r="C248" t="str">
        <f t="shared" si="27"/>
        <v>7492</v>
      </c>
      <c r="D248" t="s">
        <v>53</v>
      </c>
      <c r="E248" t="str">
        <f>"0100"</f>
        <v>0100</v>
      </c>
      <c r="F248" t="s">
        <v>54</v>
      </c>
      <c r="G248" t="str">
        <f>"08"</f>
        <v>08</v>
      </c>
      <c r="H248" t="s">
        <v>55</v>
      </c>
      <c r="I248" t="s">
        <v>56</v>
      </c>
      <c r="J248" t="s">
        <v>57</v>
      </c>
      <c r="K248">
        <v>1</v>
      </c>
      <c r="L248">
        <v>62501</v>
      </c>
      <c r="M248">
        <v>1.43</v>
      </c>
      <c r="N248" t="str">
        <f t="shared" si="33"/>
        <v>000X</v>
      </c>
      <c r="O248">
        <v>4584</v>
      </c>
      <c r="P248" t="s">
        <v>72</v>
      </c>
      <c r="Q248" t="s">
        <v>613</v>
      </c>
      <c r="R248" t="s">
        <v>140</v>
      </c>
      <c r="T248" t="s">
        <v>61</v>
      </c>
      <c r="V248" t="s">
        <v>1338</v>
      </c>
      <c r="W248">
        <v>321500</v>
      </c>
      <c r="X248">
        <v>21520</v>
      </c>
      <c r="Y248">
        <v>299980</v>
      </c>
      <c r="Z248">
        <v>321500</v>
      </c>
      <c r="AA248">
        <v>321500</v>
      </c>
      <c r="AB248" t="s">
        <v>72</v>
      </c>
      <c r="AC248" s="1">
        <v>41426</v>
      </c>
      <c r="AD248">
        <v>319000</v>
      </c>
      <c r="AE248">
        <v>2561</v>
      </c>
      <c r="AF248">
        <v>868</v>
      </c>
      <c r="AG248" t="s">
        <v>64</v>
      </c>
      <c r="AH248" t="s">
        <v>76</v>
      </c>
      <c r="AI248">
        <v>1</v>
      </c>
      <c r="AJ248">
        <v>2005</v>
      </c>
      <c r="AK248">
        <v>3</v>
      </c>
      <c r="AL248">
        <v>3</v>
      </c>
      <c r="AN248">
        <v>2775</v>
      </c>
      <c r="AO248">
        <v>32</v>
      </c>
      <c r="AP248" t="s">
        <v>63</v>
      </c>
      <c r="AQ248" t="s">
        <v>66</v>
      </c>
      <c r="AR248">
        <v>4370</v>
      </c>
      <c r="AW248" t="s">
        <v>1339</v>
      </c>
      <c r="AY248" t="s">
        <v>1340</v>
      </c>
      <c r="AZ248" t="s">
        <v>1341</v>
      </c>
    </row>
    <row r="249" spans="1:52" x14ac:dyDescent="0.3">
      <c r="A249">
        <v>2031123</v>
      </c>
      <c r="B249" t="s">
        <v>1342</v>
      </c>
      <c r="C249" t="str">
        <f t="shared" si="27"/>
        <v>7492</v>
      </c>
      <c r="D249" t="s">
        <v>53</v>
      </c>
      <c r="E249" t="str">
        <f>"0100"</f>
        <v>0100</v>
      </c>
      <c r="F249" t="s">
        <v>54</v>
      </c>
      <c r="G249" t="str">
        <f t="shared" ref="G249:G255" si="37">"05"</f>
        <v>05</v>
      </c>
      <c r="H249" t="s">
        <v>55</v>
      </c>
      <c r="I249" t="s">
        <v>56</v>
      </c>
      <c r="J249" t="s">
        <v>57</v>
      </c>
      <c r="K249">
        <v>1</v>
      </c>
      <c r="L249">
        <v>43747</v>
      </c>
      <c r="M249">
        <v>1</v>
      </c>
      <c r="N249" t="str">
        <f t="shared" si="33"/>
        <v>000X</v>
      </c>
      <c r="O249">
        <v>4185</v>
      </c>
      <c r="P249" t="s">
        <v>58</v>
      </c>
      <c r="Q249" t="s">
        <v>59</v>
      </c>
      <c r="R249" t="s">
        <v>60</v>
      </c>
      <c r="T249" t="s">
        <v>61</v>
      </c>
      <c r="V249" t="s">
        <v>1343</v>
      </c>
      <c r="W249">
        <v>201430</v>
      </c>
      <c r="X249">
        <v>15060</v>
      </c>
      <c r="Y249">
        <v>186370</v>
      </c>
      <c r="Z249">
        <v>160111</v>
      </c>
      <c r="AA249">
        <v>135111</v>
      </c>
      <c r="AB249" t="s">
        <v>63</v>
      </c>
      <c r="AC249" s="1">
        <v>37712</v>
      </c>
      <c r="AD249">
        <v>174900</v>
      </c>
      <c r="AE249">
        <v>1597</v>
      </c>
      <c r="AF249">
        <v>456</v>
      </c>
      <c r="AG249" t="s">
        <v>64</v>
      </c>
      <c r="AH249" t="s">
        <v>76</v>
      </c>
      <c r="AI249">
        <v>1</v>
      </c>
      <c r="AJ249">
        <v>2003</v>
      </c>
      <c r="AK249">
        <v>3</v>
      </c>
      <c r="AL249">
        <v>2</v>
      </c>
      <c r="AN249">
        <v>1750</v>
      </c>
      <c r="AO249">
        <v>32</v>
      </c>
      <c r="AP249" t="s">
        <v>63</v>
      </c>
      <c r="AQ249" t="s">
        <v>66</v>
      </c>
      <c r="AR249">
        <v>2667</v>
      </c>
      <c r="AW249" t="s">
        <v>1344</v>
      </c>
      <c r="AX249" t="s">
        <v>1345</v>
      </c>
      <c r="AY249" t="s">
        <v>1346</v>
      </c>
      <c r="AZ249" t="s">
        <v>70</v>
      </c>
    </row>
    <row r="250" spans="1:52" x14ac:dyDescent="0.3">
      <c r="A250">
        <v>2031425</v>
      </c>
      <c r="B250" t="s">
        <v>1347</v>
      </c>
      <c r="C250" t="str">
        <f t="shared" si="27"/>
        <v>7492</v>
      </c>
      <c r="D250" t="s">
        <v>53</v>
      </c>
      <c r="E250" t="str">
        <f>"0000"</f>
        <v>0000</v>
      </c>
      <c r="F250" t="s">
        <v>108</v>
      </c>
      <c r="G250" t="str">
        <f t="shared" si="37"/>
        <v>05</v>
      </c>
      <c r="H250" t="s">
        <v>55</v>
      </c>
      <c r="I250" t="s">
        <v>56</v>
      </c>
      <c r="J250" t="s">
        <v>57</v>
      </c>
      <c r="K250">
        <v>0</v>
      </c>
      <c r="L250">
        <v>47228</v>
      </c>
      <c r="M250">
        <v>1.08</v>
      </c>
      <c r="N250" t="str">
        <f t="shared" si="33"/>
        <v>000X</v>
      </c>
      <c r="O250">
        <v>4037</v>
      </c>
      <c r="P250" t="s">
        <v>58</v>
      </c>
      <c r="Q250" t="s">
        <v>59</v>
      </c>
      <c r="R250" t="s">
        <v>60</v>
      </c>
      <c r="T250" t="s">
        <v>61</v>
      </c>
      <c r="V250" t="s">
        <v>1348</v>
      </c>
      <c r="W250">
        <v>16260</v>
      </c>
      <c r="X250">
        <v>16260</v>
      </c>
      <c r="Y250">
        <v>0</v>
      </c>
      <c r="Z250">
        <v>16260</v>
      </c>
      <c r="AA250">
        <v>16260</v>
      </c>
      <c r="AB250" t="s">
        <v>72</v>
      </c>
      <c r="AR250">
        <v>0</v>
      </c>
      <c r="AW250" t="s">
        <v>1349</v>
      </c>
      <c r="AY250" t="s">
        <v>1350</v>
      </c>
      <c r="AZ250" t="s">
        <v>1351</v>
      </c>
    </row>
    <row r="251" spans="1:52" x14ac:dyDescent="0.3">
      <c r="A251">
        <v>2031531</v>
      </c>
      <c r="B251" t="s">
        <v>1352</v>
      </c>
      <c r="C251" t="str">
        <f t="shared" si="27"/>
        <v>7492</v>
      </c>
      <c r="D251" t="s">
        <v>53</v>
      </c>
      <c r="E251" t="str">
        <f>"0100"</f>
        <v>0100</v>
      </c>
      <c r="F251" t="s">
        <v>54</v>
      </c>
      <c r="G251" t="str">
        <f t="shared" si="37"/>
        <v>05</v>
      </c>
      <c r="H251" t="s">
        <v>55</v>
      </c>
      <c r="I251" t="s">
        <v>56</v>
      </c>
      <c r="J251" t="s">
        <v>57</v>
      </c>
      <c r="K251">
        <v>1</v>
      </c>
      <c r="L251">
        <v>54862</v>
      </c>
      <c r="M251">
        <v>1.26</v>
      </c>
      <c r="N251" t="str">
        <f t="shared" si="33"/>
        <v>000X</v>
      </c>
      <c r="O251">
        <v>4109</v>
      </c>
      <c r="P251" t="s">
        <v>58</v>
      </c>
      <c r="Q251" t="s">
        <v>81</v>
      </c>
      <c r="R251" t="s">
        <v>82</v>
      </c>
      <c r="T251" t="s">
        <v>61</v>
      </c>
      <c r="V251" t="s">
        <v>1353</v>
      </c>
      <c r="W251">
        <v>233235</v>
      </c>
      <c r="X251">
        <v>18890</v>
      </c>
      <c r="Y251">
        <v>214345</v>
      </c>
      <c r="Z251">
        <v>233235</v>
      </c>
      <c r="AA251">
        <v>233235</v>
      </c>
      <c r="AB251" t="s">
        <v>72</v>
      </c>
      <c r="AC251" s="1">
        <v>33635</v>
      </c>
      <c r="AD251">
        <v>12000</v>
      </c>
      <c r="AE251">
        <v>926</v>
      </c>
      <c r="AF251">
        <v>67</v>
      </c>
      <c r="AG251" t="s">
        <v>103</v>
      </c>
      <c r="AH251" t="s">
        <v>76</v>
      </c>
      <c r="AI251">
        <v>1</v>
      </c>
      <c r="AJ251">
        <v>1993</v>
      </c>
      <c r="AK251">
        <v>4</v>
      </c>
      <c r="AL251">
        <v>3</v>
      </c>
      <c r="AN251">
        <v>2391</v>
      </c>
      <c r="AO251">
        <v>32</v>
      </c>
      <c r="AP251" t="s">
        <v>63</v>
      </c>
      <c r="AQ251" t="s">
        <v>66</v>
      </c>
      <c r="AR251">
        <v>3434</v>
      </c>
      <c r="AW251" t="s">
        <v>1354</v>
      </c>
      <c r="AY251" t="s">
        <v>1355</v>
      </c>
      <c r="AZ251" t="s">
        <v>1356</v>
      </c>
    </row>
    <row r="252" spans="1:52" x14ac:dyDescent="0.3">
      <c r="A252">
        <v>2031883</v>
      </c>
      <c r="B252" t="s">
        <v>1357</v>
      </c>
      <c r="C252" t="str">
        <f t="shared" si="27"/>
        <v>7492</v>
      </c>
      <c r="D252" t="s">
        <v>53</v>
      </c>
      <c r="E252" t="str">
        <f>"0100"</f>
        <v>0100</v>
      </c>
      <c r="F252" t="s">
        <v>54</v>
      </c>
      <c r="G252" t="str">
        <f t="shared" si="37"/>
        <v>05</v>
      </c>
      <c r="H252" t="s">
        <v>55</v>
      </c>
      <c r="I252" t="s">
        <v>56</v>
      </c>
      <c r="J252" t="s">
        <v>57</v>
      </c>
      <c r="K252">
        <v>1</v>
      </c>
      <c r="L252">
        <v>54862</v>
      </c>
      <c r="M252">
        <v>1.26</v>
      </c>
      <c r="N252" t="str">
        <f t="shared" si="33"/>
        <v>000X</v>
      </c>
      <c r="O252">
        <v>5619</v>
      </c>
      <c r="P252" t="s">
        <v>72</v>
      </c>
      <c r="Q252" t="s">
        <v>1129</v>
      </c>
      <c r="R252" t="s">
        <v>88</v>
      </c>
      <c r="T252" t="s">
        <v>61</v>
      </c>
      <c r="V252" t="s">
        <v>1358</v>
      </c>
      <c r="W252">
        <v>330270</v>
      </c>
      <c r="X252">
        <v>18890</v>
      </c>
      <c r="Y252">
        <v>311380</v>
      </c>
      <c r="Z252">
        <v>286103</v>
      </c>
      <c r="AA252">
        <v>260603</v>
      </c>
      <c r="AB252" t="s">
        <v>63</v>
      </c>
      <c r="AC252" s="1">
        <v>41395</v>
      </c>
      <c r="AD252">
        <v>370000</v>
      </c>
      <c r="AE252">
        <v>2557</v>
      </c>
      <c r="AF252">
        <v>1585</v>
      </c>
      <c r="AG252" t="s">
        <v>64</v>
      </c>
      <c r="AH252" t="s">
        <v>76</v>
      </c>
      <c r="AI252">
        <v>1</v>
      </c>
      <c r="AJ252">
        <v>2008</v>
      </c>
      <c r="AK252">
        <v>3</v>
      </c>
      <c r="AL252">
        <v>2</v>
      </c>
      <c r="AM252">
        <v>1</v>
      </c>
      <c r="AN252">
        <v>3043</v>
      </c>
      <c r="AO252">
        <v>32</v>
      </c>
      <c r="AP252" t="s">
        <v>63</v>
      </c>
      <c r="AQ252" t="s">
        <v>66</v>
      </c>
      <c r="AR252">
        <v>4114</v>
      </c>
      <c r="AW252" t="s">
        <v>1359</v>
      </c>
      <c r="AX252" t="s">
        <v>1360</v>
      </c>
      <c r="AY252" t="s">
        <v>1361</v>
      </c>
      <c r="AZ252" t="s">
        <v>70</v>
      </c>
    </row>
    <row r="253" spans="1:52" x14ac:dyDescent="0.3">
      <c r="A253">
        <v>2032022</v>
      </c>
      <c r="B253" t="s">
        <v>1362</v>
      </c>
      <c r="C253" t="str">
        <f t="shared" si="27"/>
        <v>7492</v>
      </c>
      <c r="D253" t="s">
        <v>53</v>
      </c>
      <c r="E253" t="str">
        <f>"0100"</f>
        <v>0100</v>
      </c>
      <c r="F253" t="s">
        <v>54</v>
      </c>
      <c r="G253" t="str">
        <f t="shared" si="37"/>
        <v>05</v>
      </c>
      <c r="H253" t="s">
        <v>55</v>
      </c>
      <c r="I253" t="s">
        <v>56</v>
      </c>
      <c r="J253" t="s">
        <v>57</v>
      </c>
      <c r="K253">
        <v>1</v>
      </c>
      <c r="L253">
        <v>49996</v>
      </c>
      <c r="M253">
        <v>1.1499999999999999</v>
      </c>
      <c r="N253" t="str">
        <f t="shared" si="33"/>
        <v>000X</v>
      </c>
      <c r="O253">
        <v>5539</v>
      </c>
      <c r="P253" t="s">
        <v>72</v>
      </c>
      <c r="Q253" t="s">
        <v>1296</v>
      </c>
      <c r="R253" t="s">
        <v>88</v>
      </c>
      <c r="T253" t="s">
        <v>61</v>
      </c>
      <c r="V253" t="s">
        <v>1363</v>
      </c>
      <c r="W253">
        <v>384640</v>
      </c>
      <c r="X253">
        <v>17220</v>
      </c>
      <c r="Y253">
        <v>367420</v>
      </c>
      <c r="Z253">
        <v>370812</v>
      </c>
      <c r="AA253">
        <v>345812</v>
      </c>
      <c r="AB253" t="s">
        <v>63</v>
      </c>
      <c r="AC253" s="1">
        <v>42539</v>
      </c>
      <c r="AD253">
        <v>400000</v>
      </c>
      <c r="AE253">
        <v>2766</v>
      </c>
      <c r="AF253">
        <v>835</v>
      </c>
      <c r="AG253" t="s">
        <v>64</v>
      </c>
      <c r="AH253" t="s">
        <v>76</v>
      </c>
      <c r="AI253">
        <v>1</v>
      </c>
      <c r="AJ253">
        <v>2014</v>
      </c>
      <c r="AK253">
        <v>3</v>
      </c>
      <c r="AL253">
        <v>2</v>
      </c>
      <c r="AN253">
        <v>3508</v>
      </c>
      <c r="AO253">
        <v>32</v>
      </c>
      <c r="AP253" t="s">
        <v>63</v>
      </c>
      <c r="AQ253" t="s">
        <v>66</v>
      </c>
      <c r="AR253">
        <v>4780</v>
      </c>
      <c r="AW253" t="s">
        <v>1364</v>
      </c>
      <c r="AX253" t="s">
        <v>1365</v>
      </c>
      <c r="AY253" t="s">
        <v>1366</v>
      </c>
      <c r="AZ253" t="s">
        <v>1367</v>
      </c>
    </row>
    <row r="254" spans="1:52" x14ac:dyDescent="0.3">
      <c r="A254">
        <v>2034521</v>
      </c>
      <c r="B254" t="s">
        <v>1368</v>
      </c>
      <c r="C254" t="str">
        <f t="shared" si="27"/>
        <v>7492</v>
      </c>
      <c r="D254" t="s">
        <v>53</v>
      </c>
      <c r="E254" t="str">
        <f>"0000"</f>
        <v>0000</v>
      </c>
      <c r="F254" t="s">
        <v>108</v>
      </c>
      <c r="G254" t="str">
        <f t="shared" si="37"/>
        <v>05</v>
      </c>
      <c r="H254" t="s">
        <v>55</v>
      </c>
      <c r="I254" t="s">
        <v>56</v>
      </c>
      <c r="J254" t="s">
        <v>57</v>
      </c>
      <c r="K254">
        <v>0</v>
      </c>
      <c r="L254">
        <v>43747</v>
      </c>
      <c r="M254">
        <v>1</v>
      </c>
      <c r="N254" t="str">
        <f t="shared" si="33"/>
        <v>000X</v>
      </c>
      <c r="O254">
        <v>4262</v>
      </c>
      <c r="P254" t="s">
        <v>58</v>
      </c>
      <c r="Q254" t="s">
        <v>81</v>
      </c>
      <c r="R254" t="s">
        <v>82</v>
      </c>
      <c r="T254" t="s">
        <v>61</v>
      </c>
      <c r="V254" t="s">
        <v>1369</v>
      </c>
      <c r="W254">
        <v>15060</v>
      </c>
      <c r="X254">
        <v>15060</v>
      </c>
      <c r="Y254">
        <v>0</v>
      </c>
      <c r="Z254">
        <v>15060</v>
      </c>
      <c r="AA254">
        <v>15060</v>
      </c>
      <c r="AB254" t="s">
        <v>72</v>
      </c>
      <c r="AC254" s="1">
        <v>38292</v>
      </c>
      <c r="AD254">
        <v>55000</v>
      </c>
      <c r="AE254">
        <v>1785</v>
      </c>
      <c r="AF254">
        <v>1371</v>
      </c>
      <c r="AG254" t="s">
        <v>103</v>
      </c>
      <c r="AH254" t="s">
        <v>76</v>
      </c>
      <c r="AR254">
        <v>0</v>
      </c>
      <c r="AW254" t="s">
        <v>1370</v>
      </c>
      <c r="AX254" t="s">
        <v>1371</v>
      </c>
      <c r="AY254" t="s">
        <v>1372</v>
      </c>
      <c r="AZ254" t="s">
        <v>1373</v>
      </c>
    </row>
    <row r="255" spans="1:52" x14ac:dyDescent="0.3">
      <c r="A255">
        <v>2035111</v>
      </c>
      <c r="B255" t="s">
        <v>1374</v>
      </c>
      <c r="C255" t="str">
        <f t="shared" si="27"/>
        <v>7492</v>
      </c>
      <c r="D255" t="s">
        <v>53</v>
      </c>
      <c r="E255" t="str">
        <f>"0000"</f>
        <v>0000</v>
      </c>
      <c r="F255" t="s">
        <v>108</v>
      </c>
      <c r="G255" t="str">
        <f t="shared" si="37"/>
        <v>05</v>
      </c>
      <c r="H255" t="s">
        <v>55</v>
      </c>
      <c r="I255" t="s">
        <v>56</v>
      </c>
      <c r="J255" t="s">
        <v>57</v>
      </c>
      <c r="K255">
        <v>0</v>
      </c>
      <c r="L255">
        <v>46165</v>
      </c>
      <c r="M255">
        <v>1.06</v>
      </c>
      <c r="N255" t="str">
        <f t="shared" si="33"/>
        <v>000X</v>
      </c>
      <c r="O255">
        <v>5381</v>
      </c>
      <c r="P255" t="s">
        <v>72</v>
      </c>
      <c r="Q255" t="s">
        <v>73</v>
      </c>
      <c r="R255" t="s">
        <v>74</v>
      </c>
      <c r="T255" t="s">
        <v>61</v>
      </c>
      <c r="V255" t="s">
        <v>1375</v>
      </c>
      <c r="W255">
        <v>14860</v>
      </c>
      <c r="X255">
        <v>14860</v>
      </c>
      <c r="Y255">
        <v>0</v>
      </c>
      <c r="Z255">
        <v>14860</v>
      </c>
      <c r="AA255">
        <v>14860</v>
      </c>
      <c r="AB255" t="s">
        <v>72</v>
      </c>
      <c r="AR255">
        <v>0</v>
      </c>
      <c r="AW255" t="s">
        <v>1376</v>
      </c>
      <c r="AY255" t="s">
        <v>1377</v>
      </c>
      <c r="AZ255" t="s">
        <v>1378</v>
      </c>
    </row>
    <row r="256" spans="1:52" x14ac:dyDescent="0.3">
      <c r="A256">
        <v>1947243</v>
      </c>
      <c r="B256" t="s">
        <v>1379</v>
      </c>
      <c r="C256" t="str">
        <f t="shared" si="27"/>
        <v>7492</v>
      </c>
      <c r="D256" t="s">
        <v>53</v>
      </c>
      <c r="E256" t="str">
        <f>"0000"</f>
        <v>0000</v>
      </c>
      <c r="F256" t="s">
        <v>108</v>
      </c>
      <c r="G256" t="str">
        <f>"06"</f>
        <v>06</v>
      </c>
      <c r="H256" t="s">
        <v>55</v>
      </c>
      <c r="I256" t="s">
        <v>56</v>
      </c>
      <c r="J256" t="s">
        <v>57</v>
      </c>
      <c r="K256">
        <v>0</v>
      </c>
      <c r="L256">
        <v>46251</v>
      </c>
      <c r="M256">
        <v>1.06</v>
      </c>
      <c r="N256" t="str">
        <f t="shared" si="33"/>
        <v>000X</v>
      </c>
      <c r="O256">
        <v>5324</v>
      </c>
      <c r="P256" t="s">
        <v>72</v>
      </c>
      <c r="Q256" t="s">
        <v>607</v>
      </c>
      <c r="R256" t="s">
        <v>140</v>
      </c>
      <c r="T256" t="s">
        <v>61</v>
      </c>
      <c r="V256" t="s">
        <v>1380</v>
      </c>
      <c r="W256">
        <v>15930</v>
      </c>
      <c r="X256">
        <v>15930</v>
      </c>
      <c r="Y256">
        <v>0</v>
      </c>
      <c r="Z256">
        <v>15930</v>
      </c>
      <c r="AA256">
        <v>15930</v>
      </c>
      <c r="AB256" t="s">
        <v>72</v>
      </c>
      <c r="AC256" s="1">
        <v>38749</v>
      </c>
      <c r="AD256">
        <v>50000</v>
      </c>
      <c r="AE256">
        <v>1979</v>
      </c>
      <c r="AF256">
        <v>1815</v>
      </c>
      <c r="AG256" t="s">
        <v>103</v>
      </c>
      <c r="AH256" t="s">
        <v>391</v>
      </c>
      <c r="AR256">
        <v>0</v>
      </c>
      <c r="AW256" t="s">
        <v>1381</v>
      </c>
      <c r="AY256" t="s">
        <v>1382</v>
      </c>
      <c r="AZ256" t="s">
        <v>1383</v>
      </c>
    </row>
    <row r="257" spans="1:52" x14ac:dyDescent="0.3">
      <c r="A257">
        <v>1947294</v>
      </c>
      <c r="B257" t="s">
        <v>1384</v>
      </c>
      <c r="C257" t="str">
        <f t="shared" si="27"/>
        <v>7492</v>
      </c>
      <c r="D257" t="s">
        <v>53</v>
      </c>
      <c r="E257" t="str">
        <f>"0100"</f>
        <v>0100</v>
      </c>
      <c r="F257" t="s">
        <v>54</v>
      </c>
      <c r="G257" t="str">
        <f>"07"</f>
        <v>07</v>
      </c>
      <c r="H257" t="s">
        <v>55</v>
      </c>
      <c r="I257" t="s">
        <v>56</v>
      </c>
      <c r="J257" t="s">
        <v>57</v>
      </c>
      <c r="K257">
        <v>1</v>
      </c>
      <c r="L257">
        <v>62366</v>
      </c>
      <c r="M257">
        <v>1.43</v>
      </c>
      <c r="N257" t="str">
        <f>"0000"</f>
        <v>0000</v>
      </c>
      <c r="O257">
        <v>4886</v>
      </c>
      <c r="P257" t="s">
        <v>72</v>
      </c>
      <c r="Q257" t="s">
        <v>831</v>
      </c>
      <c r="R257" t="s">
        <v>140</v>
      </c>
      <c r="T257" t="s">
        <v>61</v>
      </c>
      <c r="V257" t="s">
        <v>1385</v>
      </c>
      <c r="W257">
        <v>178900</v>
      </c>
      <c r="X257">
        <v>21480</v>
      </c>
      <c r="Y257">
        <v>157420</v>
      </c>
      <c r="Z257">
        <v>166755</v>
      </c>
      <c r="AA257">
        <v>141755</v>
      </c>
      <c r="AB257" t="s">
        <v>63</v>
      </c>
      <c r="AC257" s="1">
        <v>42758</v>
      </c>
      <c r="AD257">
        <v>121300</v>
      </c>
      <c r="AE257">
        <v>2806</v>
      </c>
      <c r="AF257">
        <v>2147</v>
      </c>
      <c r="AG257" t="s">
        <v>64</v>
      </c>
      <c r="AH257" t="s">
        <v>1386</v>
      </c>
      <c r="AI257">
        <v>1</v>
      </c>
      <c r="AJ257">
        <v>1997</v>
      </c>
      <c r="AK257">
        <v>3</v>
      </c>
      <c r="AL257">
        <v>2</v>
      </c>
      <c r="AN257">
        <v>2173</v>
      </c>
      <c r="AO257">
        <v>32</v>
      </c>
      <c r="AP257" t="s">
        <v>72</v>
      </c>
      <c r="AQ257" t="s">
        <v>66</v>
      </c>
      <c r="AR257">
        <v>3097</v>
      </c>
      <c r="AW257" t="s">
        <v>1387</v>
      </c>
      <c r="AX257" t="s">
        <v>1388</v>
      </c>
      <c r="AY257" t="s">
        <v>1389</v>
      </c>
      <c r="AZ257" t="s">
        <v>70</v>
      </c>
    </row>
    <row r="258" spans="1:52" x14ac:dyDescent="0.3">
      <c r="A258">
        <v>1947375</v>
      </c>
      <c r="B258" t="s">
        <v>1390</v>
      </c>
      <c r="C258" t="str">
        <f t="shared" ref="C258:C321" si="38">"7492"</f>
        <v>7492</v>
      </c>
      <c r="D258" t="s">
        <v>53</v>
      </c>
      <c r="E258" t="str">
        <f>"0100"</f>
        <v>0100</v>
      </c>
      <c r="F258" t="s">
        <v>54</v>
      </c>
      <c r="G258" t="str">
        <f>"08"</f>
        <v>08</v>
      </c>
      <c r="H258" t="s">
        <v>55</v>
      </c>
      <c r="I258" t="s">
        <v>56</v>
      </c>
      <c r="J258" t="s">
        <v>57</v>
      </c>
      <c r="K258">
        <v>1</v>
      </c>
      <c r="L258">
        <v>62370</v>
      </c>
      <c r="M258">
        <v>1.43</v>
      </c>
      <c r="N258" t="str">
        <f t="shared" ref="N258:N293" si="39">"000X"</f>
        <v>000X</v>
      </c>
      <c r="O258">
        <v>4837</v>
      </c>
      <c r="P258" t="s">
        <v>58</v>
      </c>
      <c r="Q258" t="s">
        <v>1199</v>
      </c>
      <c r="R258" t="s">
        <v>140</v>
      </c>
      <c r="T258" t="s">
        <v>61</v>
      </c>
      <c r="V258" t="s">
        <v>1391</v>
      </c>
      <c r="W258">
        <v>219710</v>
      </c>
      <c r="X258">
        <v>21480</v>
      </c>
      <c r="Y258">
        <v>198230</v>
      </c>
      <c r="Z258">
        <v>172340</v>
      </c>
      <c r="AA258">
        <v>147340</v>
      </c>
      <c r="AB258" t="s">
        <v>63</v>
      </c>
      <c r="AC258" s="1">
        <v>41609</v>
      </c>
      <c r="AD258">
        <v>134000</v>
      </c>
      <c r="AE258">
        <v>2594</v>
      </c>
      <c r="AF258">
        <v>1079</v>
      </c>
      <c r="AG258" t="s">
        <v>64</v>
      </c>
      <c r="AH258" t="s">
        <v>76</v>
      </c>
      <c r="AI258">
        <v>1</v>
      </c>
      <c r="AJ258">
        <v>1998</v>
      </c>
      <c r="AK258">
        <v>3</v>
      </c>
      <c r="AL258">
        <v>2</v>
      </c>
      <c r="AN258">
        <v>1862</v>
      </c>
      <c r="AO258">
        <v>32</v>
      </c>
      <c r="AP258" t="s">
        <v>72</v>
      </c>
      <c r="AQ258" t="s">
        <v>66</v>
      </c>
      <c r="AR258">
        <v>2634</v>
      </c>
      <c r="AW258" t="s">
        <v>1392</v>
      </c>
      <c r="AX258" t="s">
        <v>1393</v>
      </c>
      <c r="AY258" t="s">
        <v>1394</v>
      </c>
      <c r="AZ258" t="s">
        <v>70</v>
      </c>
    </row>
    <row r="259" spans="1:52" x14ac:dyDescent="0.3">
      <c r="A259">
        <v>2031034</v>
      </c>
      <c r="B259" t="s">
        <v>1395</v>
      </c>
      <c r="C259" t="str">
        <f t="shared" si="38"/>
        <v>7492</v>
      </c>
      <c r="D259" t="s">
        <v>53</v>
      </c>
      <c r="E259" t="str">
        <f>"0000"</f>
        <v>0000</v>
      </c>
      <c r="F259" t="s">
        <v>108</v>
      </c>
      <c r="G259" t="str">
        <f>"05"</f>
        <v>05</v>
      </c>
      <c r="H259" t="s">
        <v>55</v>
      </c>
      <c r="I259" t="s">
        <v>56</v>
      </c>
      <c r="J259" t="s">
        <v>57</v>
      </c>
      <c r="K259">
        <v>0</v>
      </c>
      <c r="L259">
        <v>46246</v>
      </c>
      <c r="M259">
        <v>1.06</v>
      </c>
      <c r="N259" t="str">
        <f t="shared" si="39"/>
        <v>000X</v>
      </c>
      <c r="O259">
        <v>4311</v>
      </c>
      <c r="P259" t="s">
        <v>58</v>
      </c>
      <c r="Q259" t="s">
        <v>59</v>
      </c>
      <c r="R259" t="s">
        <v>60</v>
      </c>
      <c r="T259" t="s">
        <v>61</v>
      </c>
      <c r="V259" t="s">
        <v>1396</v>
      </c>
      <c r="W259">
        <v>15930</v>
      </c>
      <c r="X259">
        <v>15930</v>
      </c>
      <c r="Y259">
        <v>0</v>
      </c>
      <c r="Z259">
        <v>15930</v>
      </c>
      <c r="AA259">
        <v>15930</v>
      </c>
      <c r="AB259" t="s">
        <v>72</v>
      </c>
      <c r="AC259" s="1">
        <v>44175</v>
      </c>
      <c r="AD259">
        <v>28500</v>
      </c>
      <c r="AE259">
        <v>3118</v>
      </c>
      <c r="AF259">
        <v>32</v>
      </c>
      <c r="AG259" t="s">
        <v>103</v>
      </c>
      <c r="AH259" t="s">
        <v>76</v>
      </c>
      <c r="AR259">
        <v>0</v>
      </c>
      <c r="AW259" t="s">
        <v>1397</v>
      </c>
      <c r="AY259" t="s">
        <v>1398</v>
      </c>
      <c r="AZ259" t="s">
        <v>70</v>
      </c>
    </row>
    <row r="260" spans="1:52" x14ac:dyDescent="0.3">
      <c r="A260">
        <v>2031239</v>
      </c>
      <c r="B260" t="s">
        <v>1399</v>
      </c>
      <c r="C260" t="str">
        <f t="shared" si="38"/>
        <v>7492</v>
      </c>
      <c r="D260" t="s">
        <v>53</v>
      </c>
      <c r="E260" t="str">
        <f t="shared" ref="E260:E265" si="40">"0100"</f>
        <v>0100</v>
      </c>
      <c r="F260" t="s">
        <v>54</v>
      </c>
      <c r="G260" t="str">
        <f>"05"</f>
        <v>05</v>
      </c>
      <c r="H260" t="s">
        <v>55</v>
      </c>
      <c r="I260" t="s">
        <v>56</v>
      </c>
      <c r="J260" t="s">
        <v>57</v>
      </c>
      <c r="K260">
        <v>1</v>
      </c>
      <c r="L260">
        <v>86823</v>
      </c>
      <c r="M260">
        <v>1.99</v>
      </c>
      <c r="N260" t="str">
        <f t="shared" si="39"/>
        <v>000X</v>
      </c>
      <c r="O260">
        <v>4073</v>
      </c>
      <c r="P260" t="s">
        <v>58</v>
      </c>
      <c r="Q260" t="s">
        <v>59</v>
      </c>
      <c r="R260" t="s">
        <v>60</v>
      </c>
      <c r="T260" t="s">
        <v>61</v>
      </c>
      <c r="V260" t="s">
        <v>1400</v>
      </c>
      <c r="W260">
        <v>257770</v>
      </c>
      <c r="X260">
        <v>29900</v>
      </c>
      <c r="Y260">
        <v>227870</v>
      </c>
      <c r="Z260">
        <v>190693</v>
      </c>
      <c r="AA260">
        <v>165693</v>
      </c>
      <c r="AB260" t="s">
        <v>63</v>
      </c>
      <c r="AC260" s="1">
        <v>38047</v>
      </c>
      <c r="AD260">
        <v>45000</v>
      </c>
      <c r="AE260">
        <v>1700</v>
      </c>
      <c r="AF260">
        <v>354</v>
      </c>
      <c r="AG260" t="s">
        <v>103</v>
      </c>
      <c r="AH260" t="s">
        <v>76</v>
      </c>
      <c r="AI260">
        <v>1</v>
      </c>
      <c r="AJ260">
        <v>2006</v>
      </c>
      <c r="AK260">
        <v>3</v>
      </c>
      <c r="AL260">
        <v>2</v>
      </c>
      <c r="AN260">
        <v>2306</v>
      </c>
      <c r="AO260">
        <v>32</v>
      </c>
      <c r="AP260" t="s">
        <v>72</v>
      </c>
      <c r="AQ260" t="s">
        <v>66</v>
      </c>
      <c r="AR260">
        <v>2985</v>
      </c>
      <c r="AW260" t="s">
        <v>1401</v>
      </c>
      <c r="AX260" t="s">
        <v>1402</v>
      </c>
      <c r="AY260" t="s">
        <v>1403</v>
      </c>
      <c r="AZ260" t="s">
        <v>1404</v>
      </c>
    </row>
    <row r="261" spans="1:52" x14ac:dyDescent="0.3">
      <c r="A261">
        <v>2031794</v>
      </c>
      <c r="B261" t="s">
        <v>1405</v>
      </c>
      <c r="C261" t="str">
        <f t="shared" si="38"/>
        <v>7492</v>
      </c>
      <c r="D261" t="s">
        <v>53</v>
      </c>
      <c r="E261" t="str">
        <f t="shared" si="40"/>
        <v>0100</v>
      </c>
      <c r="F261" t="s">
        <v>54</v>
      </c>
      <c r="G261" t="str">
        <f>"05"</f>
        <v>05</v>
      </c>
      <c r="H261" t="s">
        <v>55</v>
      </c>
      <c r="I261" t="s">
        <v>56</v>
      </c>
      <c r="J261" t="s">
        <v>57</v>
      </c>
      <c r="K261">
        <v>1</v>
      </c>
      <c r="L261">
        <v>54862</v>
      </c>
      <c r="M261">
        <v>1.26</v>
      </c>
      <c r="N261" t="str">
        <f t="shared" si="39"/>
        <v>000X</v>
      </c>
      <c r="O261">
        <v>4061</v>
      </c>
      <c r="P261" t="s">
        <v>58</v>
      </c>
      <c r="Q261" t="s">
        <v>81</v>
      </c>
      <c r="R261" t="s">
        <v>82</v>
      </c>
      <c r="T261" t="s">
        <v>61</v>
      </c>
      <c r="V261" t="s">
        <v>1406</v>
      </c>
      <c r="W261">
        <v>226510</v>
      </c>
      <c r="X261">
        <v>18890</v>
      </c>
      <c r="Y261">
        <v>207620</v>
      </c>
      <c r="Z261">
        <v>226510</v>
      </c>
      <c r="AA261">
        <v>226510</v>
      </c>
      <c r="AB261" t="s">
        <v>72</v>
      </c>
      <c r="AC261" s="1">
        <v>39448</v>
      </c>
      <c r="AD261">
        <v>237000</v>
      </c>
      <c r="AE261">
        <v>2199</v>
      </c>
      <c r="AF261">
        <v>574</v>
      </c>
      <c r="AG261" t="s">
        <v>64</v>
      </c>
      <c r="AH261" t="s">
        <v>76</v>
      </c>
      <c r="AI261">
        <v>1</v>
      </c>
      <c r="AJ261">
        <v>1994</v>
      </c>
      <c r="AK261">
        <v>3</v>
      </c>
      <c r="AL261">
        <v>2</v>
      </c>
      <c r="AN261">
        <v>2262</v>
      </c>
      <c r="AO261">
        <v>32</v>
      </c>
      <c r="AP261" t="s">
        <v>63</v>
      </c>
      <c r="AQ261" t="s">
        <v>66</v>
      </c>
      <c r="AR261">
        <v>3329</v>
      </c>
      <c r="AW261" t="s">
        <v>1407</v>
      </c>
      <c r="AX261" t="s">
        <v>1408</v>
      </c>
      <c r="AY261" t="s">
        <v>1409</v>
      </c>
      <c r="AZ261" t="s">
        <v>70</v>
      </c>
    </row>
    <row r="262" spans="1:52" x14ac:dyDescent="0.3">
      <c r="A262">
        <v>2031824</v>
      </c>
      <c r="B262" t="s">
        <v>1410</v>
      </c>
      <c r="C262" t="str">
        <f t="shared" si="38"/>
        <v>7492</v>
      </c>
      <c r="D262" t="s">
        <v>53</v>
      </c>
      <c r="E262" t="str">
        <f t="shared" si="40"/>
        <v>0100</v>
      </c>
      <c r="F262" t="s">
        <v>54</v>
      </c>
      <c r="G262" t="str">
        <f>"05"</f>
        <v>05</v>
      </c>
      <c r="H262" t="s">
        <v>55</v>
      </c>
      <c r="I262" t="s">
        <v>56</v>
      </c>
      <c r="J262" t="s">
        <v>57</v>
      </c>
      <c r="K262">
        <v>1</v>
      </c>
      <c r="L262">
        <v>54862</v>
      </c>
      <c r="M262">
        <v>1.26</v>
      </c>
      <c r="N262" t="str">
        <f t="shared" si="39"/>
        <v>000X</v>
      </c>
      <c r="O262">
        <v>5503</v>
      </c>
      <c r="P262" t="s">
        <v>72</v>
      </c>
      <c r="Q262" t="s">
        <v>1129</v>
      </c>
      <c r="R262" t="s">
        <v>88</v>
      </c>
      <c r="T262" t="s">
        <v>61</v>
      </c>
      <c r="V262" t="s">
        <v>1411</v>
      </c>
      <c r="W262">
        <v>375820</v>
      </c>
      <c r="X262">
        <v>18890</v>
      </c>
      <c r="Y262">
        <v>356930</v>
      </c>
      <c r="Z262">
        <v>309882</v>
      </c>
      <c r="AA262">
        <v>284882</v>
      </c>
      <c r="AB262" t="s">
        <v>63</v>
      </c>
      <c r="AC262" s="1">
        <v>36220</v>
      </c>
      <c r="AD262">
        <v>12700</v>
      </c>
      <c r="AE262">
        <v>1297</v>
      </c>
      <c r="AF262">
        <v>902</v>
      </c>
      <c r="AG262" t="s">
        <v>103</v>
      </c>
      <c r="AH262" t="s">
        <v>76</v>
      </c>
      <c r="AI262">
        <v>1</v>
      </c>
      <c r="AJ262">
        <v>2007</v>
      </c>
      <c r="AK262">
        <v>2</v>
      </c>
      <c r="AL262">
        <v>2</v>
      </c>
      <c r="AM262">
        <v>1</v>
      </c>
      <c r="AN262">
        <v>3385</v>
      </c>
      <c r="AO262">
        <v>32</v>
      </c>
      <c r="AP262" t="s">
        <v>63</v>
      </c>
      <c r="AQ262" t="s">
        <v>66</v>
      </c>
      <c r="AR262">
        <v>5004</v>
      </c>
      <c r="AW262" t="s">
        <v>1412</v>
      </c>
      <c r="AX262" t="s">
        <v>1413</v>
      </c>
      <c r="AY262" t="s">
        <v>1414</v>
      </c>
      <c r="AZ262" t="s">
        <v>1415</v>
      </c>
    </row>
    <row r="263" spans="1:52" x14ac:dyDescent="0.3">
      <c r="A263">
        <v>2035153</v>
      </c>
      <c r="B263" t="s">
        <v>1416</v>
      </c>
      <c r="C263" t="str">
        <f t="shared" si="38"/>
        <v>7492</v>
      </c>
      <c r="D263" t="s">
        <v>53</v>
      </c>
      <c r="E263" t="str">
        <f t="shared" si="40"/>
        <v>0100</v>
      </c>
      <c r="F263" t="s">
        <v>54</v>
      </c>
      <c r="G263" t="str">
        <f>"06"</f>
        <v>06</v>
      </c>
      <c r="H263" t="s">
        <v>55</v>
      </c>
      <c r="I263" t="s">
        <v>56</v>
      </c>
      <c r="J263" t="s">
        <v>57</v>
      </c>
      <c r="K263">
        <v>1</v>
      </c>
      <c r="L263">
        <v>53664</v>
      </c>
      <c r="M263">
        <v>1.23</v>
      </c>
      <c r="N263" t="str">
        <f t="shared" si="39"/>
        <v>000X</v>
      </c>
      <c r="O263">
        <v>5096</v>
      </c>
      <c r="P263" t="s">
        <v>58</v>
      </c>
      <c r="Q263" t="s">
        <v>59</v>
      </c>
      <c r="R263" t="s">
        <v>60</v>
      </c>
      <c r="T263" t="s">
        <v>61</v>
      </c>
      <c r="V263" t="s">
        <v>1417</v>
      </c>
      <c r="W263">
        <v>297380</v>
      </c>
      <c r="X263">
        <v>18480</v>
      </c>
      <c r="Y263">
        <v>278900</v>
      </c>
      <c r="Z263">
        <v>248414</v>
      </c>
      <c r="AA263">
        <v>223414</v>
      </c>
      <c r="AB263" t="s">
        <v>63</v>
      </c>
      <c r="AI263">
        <v>1</v>
      </c>
      <c r="AJ263">
        <v>2007</v>
      </c>
      <c r="AK263">
        <v>3</v>
      </c>
      <c r="AL263">
        <v>2</v>
      </c>
      <c r="AM263">
        <v>1</v>
      </c>
      <c r="AN263">
        <v>2944</v>
      </c>
      <c r="AO263">
        <v>32</v>
      </c>
      <c r="AP263" t="s">
        <v>63</v>
      </c>
      <c r="AQ263" t="s">
        <v>66</v>
      </c>
      <c r="AR263">
        <v>3965</v>
      </c>
      <c r="AW263" t="s">
        <v>1418</v>
      </c>
      <c r="AX263" t="s">
        <v>1419</v>
      </c>
      <c r="AY263" t="s">
        <v>1420</v>
      </c>
      <c r="AZ263" t="s">
        <v>70</v>
      </c>
    </row>
    <row r="264" spans="1:52" x14ac:dyDescent="0.3">
      <c r="A264">
        <v>2035285</v>
      </c>
      <c r="B264" t="s">
        <v>1421</v>
      </c>
      <c r="C264" t="str">
        <f t="shared" si="38"/>
        <v>7492</v>
      </c>
      <c r="D264" t="s">
        <v>53</v>
      </c>
      <c r="E264" t="str">
        <f t="shared" si="40"/>
        <v>0100</v>
      </c>
      <c r="F264" t="s">
        <v>54</v>
      </c>
      <c r="G264" t="str">
        <f>"05"</f>
        <v>05</v>
      </c>
      <c r="H264" t="s">
        <v>55</v>
      </c>
      <c r="I264" t="s">
        <v>56</v>
      </c>
      <c r="J264" t="s">
        <v>57</v>
      </c>
      <c r="K264">
        <v>1</v>
      </c>
      <c r="L264">
        <v>45508</v>
      </c>
      <c r="M264">
        <v>1.04</v>
      </c>
      <c r="N264" t="str">
        <f t="shared" si="39"/>
        <v>000X</v>
      </c>
      <c r="O264">
        <v>4962</v>
      </c>
      <c r="P264" t="s">
        <v>58</v>
      </c>
      <c r="Q264" t="s">
        <v>139</v>
      </c>
      <c r="R264" t="s">
        <v>140</v>
      </c>
      <c r="T264" t="s">
        <v>61</v>
      </c>
      <c r="V264" t="s">
        <v>1422</v>
      </c>
      <c r="W264">
        <v>226420</v>
      </c>
      <c r="X264">
        <v>15670</v>
      </c>
      <c r="Y264">
        <v>210750</v>
      </c>
      <c r="Z264">
        <v>191211</v>
      </c>
      <c r="AA264">
        <v>166211</v>
      </c>
      <c r="AB264" t="s">
        <v>63</v>
      </c>
      <c r="AC264" s="1">
        <v>43431</v>
      </c>
      <c r="AD264">
        <v>240000</v>
      </c>
      <c r="AE264">
        <v>2943</v>
      </c>
      <c r="AF264">
        <v>1268</v>
      </c>
      <c r="AG264" t="s">
        <v>64</v>
      </c>
      <c r="AH264" t="s">
        <v>76</v>
      </c>
      <c r="AI264">
        <v>1</v>
      </c>
      <c r="AJ264">
        <v>1993</v>
      </c>
      <c r="AK264">
        <v>3</v>
      </c>
      <c r="AL264">
        <v>2</v>
      </c>
      <c r="AN264">
        <v>2256</v>
      </c>
      <c r="AO264">
        <v>32</v>
      </c>
      <c r="AP264" t="s">
        <v>63</v>
      </c>
      <c r="AQ264" t="s">
        <v>66</v>
      </c>
      <c r="AR264">
        <v>3098</v>
      </c>
      <c r="AW264" t="s">
        <v>1423</v>
      </c>
      <c r="AY264" t="s">
        <v>1424</v>
      </c>
      <c r="AZ264" t="s">
        <v>70</v>
      </c>
    </row>
    <row r="265" spans="1:52" x14ac:dyDescent="0.3">
      <c r="A265">
        <v>2035854</v>
      </c>
      <c r="B265" t="s">
        <v>1425</v>
      </c>
      <c r="C265" t="str">
        <f t="shared" si="38"/>
        <v>7492</v>
      </c>
      <c r="D265" t="s">
        <v>53</v>
      </c>
      <c r="E265" t="str">
        <f t="shared" si="40"/>
        <v>0100</v>
      </c>
      <c r="F265" t="s">
        <v>54</v>
      </c>
      <c r="G265" t="str">
        <f>"05"</f>
        <v>05</v>
      </c>
      <c r="H265" t="s">
        <v>55</v>
      </c>
      <c r="I265" t="s">
        <v>56</v>
      </c>
      <c r="J265" t="s">
        <v>57</v>
      </c>
      <c r="K265">
        <v>1</v>
      </c>
      <c r="L265">
        <v>44528</v>
      </c>
      <c r="M265">
        <v>1.02</v>
      </c>
      <c r="N265" t="str">
        <f t="shared" si="39"/>
        <v>000X</v>
      </c>
      <c r="O265">
        <v>4797</v>
      </c>
      <c r="P265" t="s">
        <v>58</v>
      </c>
      <c r="Q265" t="s">
        <v>265</v>
      </c>
      <c r="R265" t="s">
        <v>266</v>
      </c>
      <c r="T265" t="s">
        <v>61</v>
      </c>
      <c r="V265" t="s">
        <v>1426</v>
      </c>
      <c r="W265">
        <v>208440</v>
      </c>
      <c r="X265">
        <v>15330</v>
      </c>
      <c r="Y265">
        <v>193110</v>
      </c>
      <c r="Z265">
        <v>154643</v>
      </c>
      <c r="AA265">
        <v>129643</v>
      </c>
      <c r="AB265" t="s">
        <v>63</v>
      </c>
      <c r="AC265" s="1">
        <v>34973</v>
      </c>
      <c r="AD265">
        <v>11500</v>
      </c>
      <c r="AE265">
        <v>1100</v>
      </c>
      <c r="AF265">
        <v>236</v>
      </c>
      <c r="AG265" t="s">
        <v>103</v>
      </c>
      <c r="AH265" t="s">
        <v>76</v>
      </c>
      <c r="AI265">
        <v>1</v>
      </c>
      <c r="AJ265">
        <v>1996</v>
      </c>
      <c r="AK265">
        <v>3</v>
      </c>
      <c r="AL265">
        <v>2</v>
      </c>
      <c r="AN265">
        <v>1921</v>
      </c>
      <c r="AO265">
        <v>32</v>
      </c>
      <c r="AP265" t="s">
        <v>63</v>
      </c>
      <c r="AQ265" t="s">
        <v>66</v>
      </c>
      <c r="AR265">
        <v>2947</v>
      </c>
      <c r="AW265" t="s">
        <v>1427</v>
      </c>
      <c r="AX265" t="s">
        <v>1428</v>
      </c>
      <c r="AY265" t="s">
        <v>1429</v>
      </c>
      <c r="AZ265" t="s">
        <v>70</v>
      </c>
    </row>
    <row r="266" spans="1:52" x14ac:dyDescent="0.3">
      <c r="A266">
        <v>1947120</v>
      </c>
      <c r="B266" t="s">
        <v>1430</v>
      </c>
      <c r="C266" t="str">
        <f t="shared" si="38"/>
        <v>7492</v>
      </c>
      <c r="D266" t="s">
        <v>53</v>
      </c>
      <c r="E266" t="str">
        <f>"0000"</f>
        <v>0000</v>
      </c>
      <c r="F266" t="s">
        <v>108</v>
      </c>
      <c r="G266" t="str">
        <f>"06"</f>
        <v>06</v>
      </c>
      <c r="H266" t="s">
        <v>55</v>
      </c>
      <c r="I266" t="s">
        <v>56</v>
      </c>
      <c r="J266" t="s">
        <v>57</v>
      </c>
      <c r="K266">
        <v>0</v>
      </c>
      <c r="L266">
        <v>43897</v>
      </c>
      <c r="M266">
        <v>1.01</v>
      </c>
      <c r="N266" t="str">
        <f t="shared" si="39"/>
        <v>000X</v>
      </c>
      <c r="O266">
        <v>5172</v>
      </c>
      <c r="P266" t="s">
        <v>58</v>
      </c>
      <c r="Q266" t="s">
        <v>180</v>
      </c>
      <c r="R266" t="s">
        <v>82</v>
      </c>
      <c r="T266" t="s">
        <v>61</v>
      </c>
      <c r="V266" t="s">
        <v>1431</v>
      </c>
      <c r="W266">
        <v>15120</v>
      </c>
      <c r="X266">
        <v>15120</v>
      </c>
      <c r="Y266">
        <v>0</v>
      </c>
      <c r="Z266">
        <v>15120</v>
      </c>
      <c r="AA266">
        <v>15120</v>
      </c>
      <c r="AB266" t="s">
        <v>72</v>
      </c>
      <c r="AC266" s="1">
        <v>38473</v>
      </c>
      <c r="AD266">
        <v>86000</v>
      </c>
      <c r="AE266">
        <v>1878</v>
      </c>
      <c r="AF266">
        <v>2412</v>
      </c>
      <c r="AG266" t="s">
        <v>103</v>
      </c>
      <c r="AH266" t="s">
        <v>76</v>
      </c>
      <c r="AR266">
        <v>0</v>
      </c>
      <c r="AW266" t="s">
        <v>1432</v>
      </c>
      <c r="AY266" t="s">
        <v>1433</v>
      </c>
      <c r="AZ266" t="s">
        <v>1434</v>
      </c>
    </row>
    <row r="267" spans="1:52" x14ac:dyDescent="0.3">
      <c r="A267">
        <v>1947286</v>
      </c>
      <c r="B267" t="s">
        <v>1435</v>
      </c>
      <c r="C267" t="str">
        <f t="shared" si="38"/>
        <v>7492</v>
      </c>
      <c r="D267" t="s">
        <v>53</v>
      </c>
      <c r="E267" t="str">
        <f t="shared" ref="E267:E273" si="41">"0100"</f>
        <v>0100</v>
      </c>
      <c r="F267" t="s">
        <v>54</v>
      </c>
      <c r="G267" t="str">
        <f>"08"</f>
        <v>08</v>
      </c>
      <c r="H267" t="s">
        <v>55</v>
      </c>
      <c r="I267" t="s">
        <v>56</v>
      </c>
      <c r="J267" t="s">
        <v>57</v>
      </c>
      <c r="K267">
        <v>1</v>
      </c>
      <c r="L267">
        <v>63219</v>
      </c>
      <c r="M267">
        <v>1.45</v>
      </c>
      <c r="N267" t="str">
        <f t="shared" si="39"/>
        <v>000X</v>
      </c>
      <c r="O267">
        <v>4540</v>
      </c>
      <c r="P267" t="s">
        <v>72</v>
      </c>
      <c r="Q267" t="s">
        <v>613</v>
      </c>
      <c r="R267" t="s">
        <v>140</v>
      </c>
      <c r="T267" t="s">
        <v>61</v>
      </c>
      <c r="V267" t="s">
        <v>1436</v>
      </c>
      <c r="W267">
        <v>241200</v>
      </c>
      <c r="X267">
        <v>21770</v>
      </c>
      <c r="Y267">
        <v>219430</v>
      </c>
      <c r="Z267">
        <v>187074</v>
      </c>
      <c r="AA267">
        <v>162074</v>
      </c>
      <c r="AB267" t="s">
        <v>63</v>
      </c>
      <c r="AC267" s="1">
        <v>37135</v>
      </c>
      <c r="AD267">
        <v>15000</v>
      </c>
      <c r="AE267">
        <v>1454</v>
      </c>
      <c r="AF267">
        <v>1601</v>
      </c>
      <c r="AG267" t="s">
        <v>103</v>
      </c>
      <c r="AH267" t="s">
        <v>76</v>
      </c>
      <c r="AI267">
        <v>1</v>
      </c>
      <c r="AJ267">
        <v>2002</v>
      </c>
      <c r="AK267">
        <v>3</v>
      </c>
      <c r="AL267">
        <v>2</v>
      </c>
      <c r="AN267">
        <v>2374</v>
      </c>
      <c r="AO267">
        <v>32</v>
      </c>
      <c r="AP267" t="s">
        <v>63</v>
      </c>
      <c r="AQ267" t="s">
        <v>66</v>
      </c>
      <c r="AR267">
        <v>3164</v>
      </c>
      <c r="AW267" t="s">
        <v>1437</v>
      </c>
      <c r="AX267" t="s">
        <v>1438</v>
      </c>
      <c r="AY267" t="s">
        <v>1439</v>
      </c>
      <c r="AZ267" t="s">
        <v>70</v>
      </c>
    </row>
    <row r="268" spans="1:52" x14ac:dyDescent="0.3">
      <c r="A268">
        <v>1947332</v>
      </c>
      <c r="B268" t="s">
        <v>1440</v>
      </c>
      <c r="C268" t="str">
        <f t="shared" si="38"/>
        <v>7492</v>
      </c>
      <c r="D268" t="s">
        <v>53</v>
      </c>
      <c r="E268" t="str">
        <f t="shared" si="41"/>
        <v>0100</v>
      </c>
      <c r="F268" t="s">
        <v>54</v>
      </c>
      <c r="G268" t="str">
        <f>"08"</f>
        <v>08</v>
      </c>
      <c r="H268" t="s">
        <v>55</v>
      </c>
      <c r="I268" t="s">
        <v>56</v>
      </c>
      <c r="J268" t="s">
        <v>57</v>
      </c>
      <c r="K268">
        <v>1</v>
      </c>
      <c r="L268">
        <v>62695</v>
      </c>
      <c r="M268">
        <v>1.44</v>
      </c>
      <c r="N268" t="str">
        <f t="shared" si="39"/>
        <v>000X</v>
      </c>
      <c r="O268">
        <v>4710</v>
      </c>
      <c r="P268" t="s">
        <v>58</v>
      </c>
      <c r="Q268" t="s">
        <v>734</v>
      </c>
      <c r="R268" t="s">
        <v>331</v>
      </c>
      <c r="T268" t="s">
        <v>61</v>
      </c>
      <c r="V268" t="s">
        <v>1441</v>
      </c>
      <c r="W268">
        <v>240840</v>
      </c>
      <c r="X268">
        <v>21590</v>
      </c>
      <c r="Y268">
        <v>219250</v>
      </c>
      <c r="Z268">
        <v>191067</v>
      </c>
      <c r="AA268">
        <v>166067</v>
      </c>
      <c r="AB268" t="s">
        <v>63</v>
      </c>
      <c r="AC268" s="1">
        <v>43836</v>
      </c>
      <c r="AD268">
        <v>315500</v>
      </c>
      <c r="AE268">
        <v>3030</v>
      </c>
      <c r="AF268">
        <v>1552</v>
      </c>
      <c r="AG268" t="s">
        <v>64</v>
      </c>
      <c r="AH268" t="s">
        <v>76</v>
      </c>
      <c r="AI268">
        <v>1</v>
      </c>
      <c r="AJ268">
        <v>2002</v>
      </c>
      <c r="AK268">
        <v>3</v>
      </c>
      <c r="AL268">
        <v>3</v>
      </c>
      <c r="AN268">
        <v>2157</v>
      </c>
      <c r="AO268">
        <v>32</v>
      </c>
      <c r="AP268" t="s">
        <v>63</v>
      </c>
      <c r="AQ268" t="s">
        <v>66</v>
      </c>
      <c r="AR268">
        <v>3201</v>
      </c>
      <c r="AW268" t="s">
        <v>1442</v>
      </c>
      <c r="AY268" t="s">
        <v>1443</v>
      </c>
      <c r="AZ268" t="s">
        <v>70</v>
      </c>
    </row>
    <row r="269" spans="1:52" x14ac:dyDescent="0.3">
      <c r="A269">
        <v>2031051</v>
      </c>
      <c r="B269" t="s">
        <v>1444</v>
      </c>
      <c r="C269" t="str">
        <f t="shared" si="38"/>
        <v>7492</v>
      </c>
      <c r="D269" t="s">
        <v>53</v>
      </c>
      <c r="E269" t="str">
        <f t="shared" si="41"/>
        <v>0100</v>
      </c>
      <c r="F269" t="s">
        <v>54</v>
      </c>
      <c r="G269" t="str">
        <f t="shared" ref="G269:G291" si="42">"05"</f>
        <v>05</v>
      </c>
      <c r="H269" t="s">
        <v>55</v>
      </c>
      <c r="I269" t="s">
        <v>56</v>
      </c>
      <c r="J269" t="s">
        <v>57</v>
      </c>
      <c r="K269">
        <v>1</v>
      </c>
      <c r="L269">
        <v>43746</v>
      </c>
      <c r="M269">
        <v>1</v>
      </c>
      <c r="N269" t="str">
        <f t="shared" si="39"/>
        <v>000X</v>
      </c>
      <c r="O269">
        <v>4271</v>
      </c>
      <c r="P269" t="s">
        <v>58</v>
      </c>
      <c r="Q269" t="s">
        <v>59</v>
      </c>
      <c r="R269" t="s">
        <v>60</v>
      </c>
      <c r="T269" t="s">
        <v>61</v>
      </c>
      <c r="V269" t="s">
        <v>1445</v>
      </c>
      <c r="W269">
        <v>238870</v>
      </c>
      <c r="X269">
        <v>15060</v>
      </c>
      <c r="Y269">
        <v>223810</v>
      </c>
      <c r="Z269">
        <v>191840</v>
      </c>
      <c r="AA269">
        <v>0</v>
      </c>
      <c r="AB269" t="s">
        <v>63</v>
      </c>
      <c r="AC269" s="1">
        <v>40330</v>
      </c>
      <c r="AD269">
        <v>257900</v>
      </c>
      <c r="AE269">
        <v>2360</v>
      </c>
      <c r="AF269">
        <v>331</v>
      </c>
      <c r="AG269" t="s">
        <v>64</v>
      </c>
      <c r="AH269" t="s">
        <v>76</v>
      </c>
      <c r="AI269">
        <v>1</v>
      </c>
      <c r="AJ269">
        <v>2004</v>
      </c>
      <c r="AK269">
        <v>3</v>
      </c>
      <c r="AL269">
        <v>2</v>
      </c>
      <c r="AN269">
        <v>2169</v>
      </c>
      <c r="AO269">
        <v>32</v>
      </c>
      <c r="AP269" t="s">
        <v>63</v>
      </c>
      <c r="AQ269" t="s">
        <v>66</v>
      </c>
      <c r="AR269">
        <v>3370</v>
      </c>
      <c r="AW269" t="s">
        <v>1446</v>
      </c>
      <c r="AX269" t="s">
        <v>1447</v>
      </c>
      <c r="AY269" t="s">
        <v>1448</v>
      </c>
      <c r="AZ269" t="s">
        <v>70</v>
      </c>
    </row>
    <row r="270" spans="1:52" x14ac:dyDescent="0.3">
      <c r="A270">
        <v>2031760</v>
      </c>
      <c r="B270" t="s">
        <v>1449</v>
      </c>
      <c r="C270" t="str">
        <f t="shared" si="38"/>
        <v>7492</v>
      </c>
      <c r="D270" t="s">
        <v>53</v>
      </c>
      <c r="E270" t="str">
        <f t="shared" si="41"/>
        <v>0100</v>
      </c>
      <c r="F270" t="s">
        <v>54</v>
      </c>
      <c r="G270" t="str">
        <f t="shared" si="42"/>
        <v>05</v>
      </c>
      <c r="H270" t="s">
        <v>55</v>
      </c>
      <c r="I270" t="s">
        <v>56</v>
      </c>
      <c r="J270" t="s">
        <v>57</v>
      </c>
      <c r="K270">
        <v>1</v>
      </c>
      <c r="L270">
        <v>49996</v>
      </c>
      <c r="M270">
        <v>1.1499999999999999</v>
      </c>
      <c r="N270" t="str">
        <f t="shared" si="39"/>
        <v>000X</v>
      </c>
      <c r="O270">
        <v>4048</v>
      </c>
      <c r="P270" t="s">
        <v>58</v>
      </c>
      <c r="Q270" t="s">
        <v>59</v>
      </c>
      <c r="R270" t="s">
        <v>60</v>
      </c>
      <c r="T270" t="s">
        <v>61</v>
      </c>
      <c r="V270" t="s">
        <v>1450</v>
      </c>
      <c r="W270">
        <v>253820</v>
      </c>
      <c r="X270">
        <v>17220</v>
      </c>
      <c r="Y270">
        <v>236600</v>
      </c>
      <c r="Z270">
        <v>201045</v>
      </c>
      <c r="AA270">
        <v>175545</v>
      </c>
      <c r="AB270" t="s">
        <v>63</v>
      </c>
      <c r="AC270" s="1">
        <v>38718</v>
      </c>
      <c r="AD270">
        <v>100000</v>
      </c>
      <c r="AE270">
        <v>1962</v>
      </c>
      <c r="AF270">
        <v>1370</v>
      </c>
      <c r="AG270" t="s">
        <v>103</v>
      </c>
      <c r="AH270" t="s">
        <v>76</v>
      </c>
      <c r="AI270">
        <v>1</v>
      </c>
      <c r="AJ270">
        <v>2007</v>
      </c>
      <c r="AK270">
        <v>3</v>
      </c>
      <c r="AL270">
        <v>2</v>
      </c>
      <c r="AN270">
        <v>2363</v>
      </c>
      <c r="AO270">
        <v>32</v>
      </c>
      <c r="AP270" t="s">
        <v>72</v>
      </c>
      <c r="AQ270" t="s">
        <v>66</v>
      </c>
      <c r="AR270">
        <v>3680</v>
      </c>
      <c r="AW270" t="s">
        <v>1451</v>
      </c>
      <c r="AY270" t="s">
        <v>1452</v>
      </c>
      <c r="AZ270" t="s">
        <v>70</v>
      </c>
    </row>
    <row r="271" spans="1:52" x14ac:dyDescent="0.3">
      <c r="A271">
        <v>2034491</v>
      </c>
      <c r="B271" t="s">
        <v>1453</v>
      </c>
      <c r="C271" t="str">
        <f t="shared" si="38"/>
        <v>7492</v>
      </c>
      <c r="D271" t="s">
        <v>53</v>
      </c>
      <c r="E271" t="str">
        <f t="shared" si="41"/>
        <v>0100</v>
      </c>
      <c r="F271" t="s">
        <v>54</v>
      </c>
      <c r="G271" t="str">
        <f t="shared" si="42"/>
        <v>05</v>
      </c>
      <c r="H271" t="s">
        <v>55</v>
      </c>
      <c r="I271" t="s">
        <v>56</v>
      </c>
      <c r="J271" t="s">
        <v>57</v>
      </c>
      <c r="K271">
        <v>1</v>
      </c>
      <c r="L271">
        <v>46113</v>
      </c>
      <c r="M271">
        <v>1.06</v>
      </c>
      <c r="N271" t="str">
        <f t="shared" si="39"/>
        <v>000X</v>
      </c>
      <c r="O271">
        <v>4488</v>
      </c>
      <c r="P271" t="s">
        <v>58</v>
      </c>
      <c r="Q271" t="s">
        <v>81</v>
      </c>
      <c r="R271" t="s">
        <v>82</v>
      </c>
      <c r="T271" t="s">
        <v>61</v>
      </c>
      <c r="V271" t="s">
        <v>1454</v>
      </c>
      <c r="W271">
        <v>205830</v>
      </c>
      <c r="X271">
        <v>15880</v>
      </c>
      <c r="Y271">
        <v>189950</v>
      </c>
      <c r="Z271">
        <v>205830</v>
      </c>
      <c r="AA271">
        <v>205830</v>
      </c>
      <c r="AB271" t="s">
        <v>72</v>
      </c>
      <c r="AC271" s="1">
        <v>36678</v>
      </c>
      <c r="AD271">
        <v>154000</v>
      </c>
      <c r="AE271">
        <v>1368</v>
      </c>
      <c r="AF271">
        <v>51</v>
      </c>
      <c r="AG271" t="s">
        <v>64</v>
      </c>
      <c r="AH271" t="s">
        <v>76</v>
      </c>
      <c r="AI271">
        <v>1</v>
      </c>
      <c r="AJ271">
        <v>1999</v>
      </c>
      <c r="AK271">
        <v>3</v>
      </c>
      <c r="AL271">
        <v>2</v>
      </c>
      <c r="AN271">
        <v>1976</v>
      </c>
      <c r="AO271">
        <v>32</v>
      </c>
      <c r="AP271" t="s">
        <v>63</v>
      </c>
      <c r="AQ271" t="s">
        <v>66</v>
      </c>
      <c r="AR271">
        <v>2929</v>
      </c>
      <c r="AW271" t="s">
        <v>1455</v>
      </c>
      <c r="AY271" t="s">
        <v>1456</v>
      </c>
      <c r="AZ271" t="s">
        <v>1457</v>
      </c>
    </row>
    <row r="272" spans="1:52" x14ac:dyDescent="0.3">
      <c r="A272">
        <v>2034971</v>
      </c>
      <c r="B272" t="s">
        <v>1458</v>
      </c>
      <c r="C272" t="str">
        <f t="shared" si="38"/>
        <v>7492</v>
      </c>
      <c r="D272" t="s">
        <v>53</v>
      </c>
      <c r="E272" t="str">
        <f t="shared" si="41"/>
        <v>0100</v>
      </c>
      <c r="F272" t="s">
        <v>54</v>
      </c>
      <c r="G272" t="str">
        <f t="shared" si="42"/>
        <v>05</v>
      </c>
      <c r="H272" t="s">
        <v>55</v>
      </c>
      <c r="I272" t="s">
        <v>56</v>
      </c>
      <c r="J272" t="s">
        <v>57</v>
      </c>
      <c r="K272">
        <v>1</v>
      </c>
      <c r="L272">
        <v>43747</v>
      </c>
      <c r="M272">
        <v>1</v>
      </c>
      <c r="N272" t="str">
        <f t="shared" si="39"/>
        <v>000X</v>
      </c>
      <c r="O272">
        <v>4329</v>
      </c>
      <c r="P272" t="s">
        <v>58</v>
      </c>
      <c r="Q272" t="s">
        <v>265</v>
      </c>
      <c r="R272" t="s">
        <v>266</v>
      </c>
      <c r="T272" t="s">
        <v>61</v>
      </c>
      <c r="V272" t="s">
        <v>1459</v>
      </c>
      <c r="W272">
        <v>214290</v>
      </c>
      <c r="X272">
        <v>15060</v>
      </c>
      <c r="Y272">
        <v>199230</v>
      </c>
      <c r="Z272">
        <v>128301</v>
      </c>
      <c r="AA272">
        <v>103301</v>
      </c>
      <c r="AB272" t="s">
        <v>63</v>
      </c>
      <c r="AC272" s="1">
        <v>43628</v>
      </c>
      <c r="AD272">
        <v>285000</v>
      </c>
      <c r="AE272">
        <v>2984</v>
      </c>
      <c r="AF272">
        <v>226</v>
      </c>
      <c r="AG272" t="s">
        <v>64</v>
      </c>
      <c r="AH272" t="s">
        <v>76</v>
      </c>
      <c r="AI272">
        <v>1</v>
      </c>
      <c r="AJ272">
        <v>1999</v>
      </c>
      <c r="AK272">
        <v>3</v>
      </c>
      <c r="AL272">
        <v>2</v>
      </c>
      <c r="AN272">
        <v>2003</v>
      </c>
      <c r="AO272">
        <v>32</v>
      </c>
      <c r="AP272" t="s">
        <v>63</v>
      </c>
      <c r="AQ272" t="s">
        <v>66</v>
      </c>
      <c r="AR272">
        <v>2994</v>
      </c>
      <c r="AW272" t="s">
        <v>1460</v>
      </c>
      <c r="AX272" t="s">
        <v>1461</v>
      </c>
      <c r="AY272" t="s">
        <v>1462</v>
      </c>
      <c r="AZ272" t="s">
        <v>70</v>
      </c>
    </row>
    <row r="273" spans="1:52" x14ac:dyDescent="0.3">
      <c r="A273">
        <v>2035692</v>
      </c>
      <c r="B273" t="s">
        <v>1463</v>
      </c>
      <c r="C273" t="str">
        <f t="shared" si="38"/>
        <v>7492</v>
      </c>
      <c r="D273" t="s">
        <v>53</v>
      </c>
      <c r="E273" t="str">
        <f t="shared" si="41"/>
        <v>0100</v>
      </c>
      <c r="F273" t="s">
        <v>54</v>
      </c>
      <c r="G273" t="str">
        <f t="shared" si="42"/>
        <v>05</v>
      </c>
      <c r="H273" t="s">
        <v>55</v>
      </c>
      <c r="I273" t="s">
        <v>56</v>
      </c>
      <c r="J273" t="s">
        <v>57</v>
      </c>
      <c r="K273">
        <v>1</v>
      </c>
      <c r="L273">
        <v>44528</v>
      </c>
      <c r="M273">
        <v>1.02</v>
      </c>
      <c r="N273" t="str">
        <f t="shared" si="39"/>
        <v>000X</v>
      </c>
      <c r="O273">
        <v>4595</v>
      </c>
      <c r="P273" t="s">
        <v>58</v>
      </c>
      <c r="Q273" t="s">
        <v>265</v>
      </c>
      <c r="R273" t="s">
        <v>266</v>
      </c>
      <c r="T273" t="s">
        <v>61</v>
      </c>
      <c r="V273" t="s">
        <v>1464</v>
      </c>
      <c r="W273">
        <v>183160</v>
      </c>
      <c r="X273">
        <v>15330</v>
      </c>
      <c r="Y273">
        <v>167830</v>
      </c>
      <c r="Z273">
        <v>137974</v>
      </c>
      <c r="AA273">
        <v>112474</v>
      </c>
      <c r="AB273" t="s">
        <v>63</v>
      </c>
      <c r="AC273" s="1">
        <v>41518</v>
      </c>
      <c r="AD273">
        <v>135000</v>
      </c>
      <c r="AE273">
        <v>2583</v>
      </c>
      <c r="AF273">
        <v>1985</v>
      </c>
      <c r="AG273" t="s">
        <v>64</v>
      </c>
      <c r="AH273" t="s">
        <v>76</v>
      </c>
      <c r="AI273">
        <v>1</v>
      </c>
      <c r="AJ273">
        <v>1995</v>
      </c>
      <c r="AK273">
        <v>3</v>
      </c>
      <c r="AL273">
        <v>2</v>
      </c>
      <c r="AN273">
        <v>1662</v>
      </c>
      <c r="AO273">
        <v>32</v>
      </c>
      <c r="AP273" t="s">
        <v>63</v>
      </c>
      <c r="AQ273" t="s">
        <v>66</v>
      </c>
      <c r="AR273">
        <v>2468</v>
      </c>
      <c r="AW273" t="s">
        <v>1465</v>
      </c>
      <c r="AX273" t="s">
        <v>1466</v>
      </c>
      <c r="AY273" t="s">
        <v>1467</v>
      </c>
      <c r="AZ273" t="s">
        <v>70</v>
      </c>
    </row>
    <row r="274" spans="1:52" x14ac:dyDescent="0.3">
      <c r="A274">
        <v>2035838</v>
      </c>
      <c r="B274" t="s">
        <v>1468</v>
      </c>
      <c r="C274" t="str">
        <f t="shared" si="38"/>
        <v>7492</v>
      </c>
      <c r="D274" t="s">
        <v>53</v>
      </c>
      <c r="E274" t="str">
        <f>"0000"</f>
        <v>0000</v>
      </c>
      <c r="F274" t="s">
        <v>108</v>
      </c>
      <c r="G274" t="str">
        <f t="shared" si="42"/>
        <v>05</v>
      </c>
      <c r="H274" t="s">
        <v>55</v>
      </c>
      <c r="I274" t="s">
        <v>56</v>
      </c>
      <c r="J274" t="s">
        <v>57</v>
      </c>
      <c r="K274">
        <v>0</v>
      </c>
      <c r="L274">
        <v>44528</v>
      </c>
      <c r="M274">
        <v>1.02</v>
      </c>
      <c r="N274" t="str">
        <f t="shared" si="39"/>
        <v>000X</v>
      </c>
      <c r="O274">
        <v>4765</v>
      </c>
      <c r="P274" t="s">
        <v>58</v>
      </c>
      <c r="Q274" t="s">
        <v>265</v>
      </c>
      <c r="R274" t="s">
        <v>266</v>
      </c>
      <c r="T274" t="s">
        <v>61</v>
      </c>
      <c r="V274" t="s">
        <v>1469</v>
      </c>
      <c r="W274">
        <v>15330</v>
      </c>
      <c r="X274">
        <v>15330</v>
      </c>
      <c r="Y274">
        <v>0</v>
      </c>
      <c r="Z274">
        <v>15330</v>
      </c>
      <c r="AA274">
        <v>15330</v>
      </c>
      <c r="AB274" t="s">
        <v>72</v>
      </c>
      <c r="AR274">
        <v>0</v>
      </c>
      <c r="AW274" t="s">
        <v>1182</v>
      </c>
      <c r="AY274" t="s">
        <v>1470</v>
      </c>
      <c r="AZ274" t="s">
        <v>1184</v>
      </c>
    </row>
    <row r="275" spans="1:52" x14ac:dyDescent="0.3">
      <c r="A275">
        <v>2031174</v>
      </c>
      <c r="B275" t="s">
        <v>1471</v>
      </c>
      <c r="C275" t="str">
        <f t="shared" si="38"/>
        <v>7492</v>
      </c>
      <c r="D275" t="s">
        <v>53</v>
      </c>
      <c r="E275" t="str">
        <f>"0000"</f>
        <v>0000</v>
      </c>
      <c r="F275" t="s">
        <v>108</v>
      </c>
      <c r="G275" t="str">
        <f t="shared" si="42"/>
        <v>05</v>
      </c>
      <c r="H275" t="s">
        <v>55</v>
      </c>
      <c r="I275" t="s">
        <v>56</v>
      </c>
      <c r="J275" t="s">
        <v>57</v>
      </c>
      <c r="K275">
        <v>0</v>
      </c>
      <c r="L275">
        <v>43747</v>
      </c>
      <c r="M275">
        <v>1</v>
      </c>
      <c r="N275" t="str">
        <f t="shared" si="39"/>
        <v>000X</v>
      </c>
      <c r="O275">
        <v>4115</v>
      </c>
      <c r="P275" t="s">
        <v>58</v>
      </c>
      <c r="Q275" t="s">
        <v>59</v>
      </c>
      <c r="R275" t="s">
        <v>60</v>
      </c>
      <c r="T275" t="s">
        <v>61</v>
      </c>
      <c r="V275" t="s">
        <v>1472</v>
      </c>
      <c r="W275">
        <v>15060</v>
      </c>
      <c r="X275">
        <v>15060</v>
      </c>
      <c r="Y275">
        <v>0</v>
      </c>
      <c r="Z275">
        <v>15060</v>
      </c>
      <c r="AA275">
        <v>15060</v>
      </c>
      <c r="AB275" t="s">
        <v>72</v>
      </c>
      <c r="AR275">
        <v>0</v>
      </c>
      <c r="AW275" t="s">
        <v>1473</v>
      </c>
      <c r="AX275" t="s">
        <v>1474</v>
      </c>
      <c r="AY275" t="s">
        <v>1475</v>
      </c>
      <c r="AZ275" t="s">
        <v>1476</v>
      </c>
    </row>
    <row r="276" spans="1:52" x14ac:dyDescent="0.3">
      <c r="A276">
        <v>2031204</v>
      </c>
      <c r="B276" t="s">
        <v>1477</v>
      </c>
      <c r="C276" t="str">
        <f t="shared" si="38"/>
        <v>7492</v>
      </c>
      <c r="D276" t="s">
        <v>53</v>
      </c>
      <c r="E276" t="str">
        <f>"0000"</f>
        <v>0000</v>
      </c>
      <c r="F276" t="s">
        <v>108</v>
      </c>
      <c r="G276" t="str">
        <f t="shared" si="42"/>
        <v>05</v>
      </c>
      <c r="H276" t="s">
        <v>55</v>
      </c>
      <c r="I276" t="s">
        <v>56</v>
      </c>
      <c r="J276" t="s">
        <v>57</v>
      </c>
      <c r="K276">
        <v>0</v>
      </c>
      <c r="L276">
        <v>43747</v>
      </c>
      <c r="M276">
        <v>1</v>
      </c>
      <c r="N276" t="str">
        <f t="shared" si="39"/>
        <v>000X</v>
      </c>
      <c r="O276">
        <v>4091</v>
      </c>
      <c r="P276" t="s">
        <v>58</v>
      </c>
      <c r="Q276" t="s">
        <v>59</v>
      </c>
      <c r="R276" t="s">
        <v>60</v>
      </c>
      <c r="T276" t="s">
        <v>61</v>
      </c>
      <c r="V276" t="s">
        <v>1478</v>
      </c>
      <c r="W276">
        <v>15060</v>
      </c>
      <c r="X276">
        <v>15060</v>
      </c>
      <c r="Y276">
        <v>0</v>
      </c>
      <c r="Z276">
        <v>15060</v>
      </c>
      <c r="AA276">
        <v>15060</v>
      </c>
      <c r="AB276" t="s">
        <v>72</v>
      </c>
      <c r="AC276" s="1">
        <v>30410</v>
      </c>
      <c r="AD276">
        <v>10700</v>
      </c>
      <c r="AE276">
        <v>615</v>
      </c>
      <c r="AF276">
        <v>54</v>
      </c>
      <c r="AG276" t="s">
        <v>103</v>
      </c>
      <c r="AH276" t="s">
        <v>76</v>
      </c>
      <c r="AR276">
        <v>0</v>
      </c>
      <c r="AW276" t="s">
        <v>1479</v>
      </c>
      <c r="AX276" t="s">
        <v>1480</v>
      </c>
      <c r="AY276" t="s">
        <v>1481</v>
      </c>
      <c r="AZ276" t="s">
        <v>1482</v>
      </c>
    </row>
    <row r="277" spans="1:52" x14ac:dyDescent="0.3">
      <c r="A277">
        <v>2031450</v>
      </c>
      <c r="B277" t="s">
        <v>1483</v>
      </c>
      <c r="C277" t="str">
        <f t="shared" si="38"/>
        <v>7492</v>
      </c>
      <c r="D277" t="s">
        <v>53</v>
      </c>
      <c r="E277" t="str">
        <f>"0000"</f>
        <v>0000</v>
      </c>
      <c r="F277" t="s">
        <v>108</v>
      </c>
      <c r="G277" t="str">
        <f t="shared" si="42"/>
        <v>05</v>
      </c>
      <c r="H277" t="s">
        <v>55</v>
      </c>
      <c r="I277" t="s">
        <v>56</v>
      </c>
      <c r="J277" t="s">
        <v>57</v>
      </c>
      <c r="K277">
        <v>0</v>
      </c>
      <c r="L277">
        <v>47522</v>
      </c>
      <c r="M277">
        <v>1.0900000000000001</v>
      </c>
      <c r="N277" t="str">
        <f t="shared" si="39"/>
        <v>000X</v>
      </c>
      <c r="O277">
        <v>4027</v>
      </c>
      <c r="P277" t="s">
        <v>58</v>
      </c>
      <c r="Q277" t="s">
        <v>59</v>
      </c>
      <c r="R277" t="s">
        <v>60</v>
      </c>
      <c r="T277" t="s">
        <v>61</v>
      </c>
      <c r="V277" t="s">
        <v>1484</v>
      </c>
      <c r="W277">
        <v>16370</v>
      </c>
      <c r="X277">
        <v>16370</v>
      </c>
      <c r="Y277">
        <v>0</v>
      </c>
      <c r="Z277">
        <v>16370</v>
      </c>
      <c r="AA277">
        <v>16370</v>
      </c>
      <c r="AB277" t="s">
        <v>72</v>
      </c>
      <c r="AC277" s="1">
        <v>37865</v>
      </c>
      <c r="AD277">
        <v>13000</v>
      </c>
      <c r="AE277">
        <v>1645</v>
      </c>
      <c r="AF277">
        <v>2228</v>
      </c>
      <c r="AG277" t="s">
        <v>103</v>
      </c>
      <c r="AH277" t="s">
        <v>76</v>
      </c>
      <c r="AR277">
        <v>0</v>
      </c>
      <c r="AW277" t="s">
        <v>1485</v>
      </c>
      <c r="AY277" t="s">
        <v>1486</v>
      </c>
      <c r="AZ277" t="s">
        <v>1487</v>
      </c>
    </row>
    <row r="278" spans="1:52" x14ac:dyDescent="0.3">
      <c r="A278">
        <v>2031506</v>
      </c>
      <c r="B278" t="s">
        <v>1488</v>
      </c>
      <c r="C278" t="str">
        <f t="shared" si="38"/>
        <v>7492</v>
      </c>
      <c r="D278" t="s">
        <v>53</v>
      </c>
      <c r="E278" t="str">
        <f>"0100"</f>
        <v>0100</v>
      </c>
      <c r="F278" t="s">
        <v>54</v>
      </c>
      <c r="G278" t="str">
        <f t="shared" si="42"/>
        <v>05</v>
      </c>
      <c r="H278" t="s">
        <v>55</v>
      </c>
      <c r="I278" t="s">
        <v>56</v>
      </c>
      <c r="J278" t="s">
        <v>57</v>
      </c>
      <c r="K278">
        <v>1</v>
      </c>
      <c r="L278">
        <v>53195</v>
      </c>
      <c r="M278">
        <v>1.22</v>
      </c>
      <c r="N278" t="str">
        <f t="shared" si="39"/>
        <v>000X</v>
      </c>
      <c r="O278">
        <v>4009</v>
      </c>
      <c r="P278" t="s">
        <v>58</v>
      </c>
      <c r="Q278" t="s">
        <v>59</v>
      </c>
      <c r="R278" t="s">
        <v>60</v>
      </c>
      <c r="T278" t="s">
        <v>61</v>
      </c>
      <c r="V278" t="s">
        <v>1489</v>
      </c>
      <c r="W278">
        <v>291530</v>
      </c>
      <c r="X278">
        <v>18320</v>
      </c>
      <c r="Y278">
        <v>273210</v>
      </c>
      <c r="Z278">
        <v>220888</v>
      </c>
      <c r="AA278">
        <v>195888</v>
      </c>
      <c r="AB278" t="s">
        <v>63</v>
      </c>
      <c r="AC278" s="1">
        <v>32203</v>
      </c>
      <c r="AD278">
        <v>13000</v>
      </c>
      <c r="AE278">
        <v>773</v>
      </c>
      <c r="AF278">
        <v>1509</v>
      </c>
      <c r="AG278" t="s">
        <v>103</v>
      </c>
      <c r="AH278" t="s">
        <v>76</v>
      </c>
      <c r="AI278">
        <v>1</v>
      </c>
      <c r="AJ278">
        <v>1998</v>
      </c>
      <c r="AK278">
        <v>3</v>
      </c>
      <c r="AL278">
        <v>3</v>
      </c>
      <c r="AN278">
        <v>3150</v>
      </c>
      <c r="AO278">
        <v>32</v>
      </c>
      <c r="AP278" t="s">
        <v>63</v>
      </c>
      <c r="AQ278" t="s">
        <v>66</v>
      </c>
      <c r="AR278">
        <v>4360</v>
      </c>
      <c r="AW278" t="s">
        <v>1490</v>
      </c>
      <c r="AX278" t="s">
        <v>1491</v>
      </c>
      <c r="AY278" t="s">
        <v>1492</v>
      </c>
      <c r="AZ278" t="s">
        <v>70</v>
      </c>
    </row>
    <row r="279" spans="1:52" x14ac:dyDescent="0.3">
      <c r="A279">
        <v>2031735</v>
      </c>
      <c r="B279" t="s">
        <v>1493</v>
      </c>
      <c r="C279" t="str">
        <f t="shared" si="38"/>
        <v>7492</v>
      </c>
      <c r="D279" t="s">
        <v>53</v>
      </c>
      <c r="E279" t="str">
        <f>"0100"</f>
        <v>0100</v>
      </c>
      <c r="F279" t="s">
        <v>54</v>
      </c>
      <c r="G279" t="str">
        <f t="shared" si="42"/>
        <v>05</v>
      </c>
      <c r="H279" t="s">
        <v>55</v>
      </c>
      <c r="I279" t="s">
        <v>56</v>
      </c>
      <c r="J279" t="s">
        <v>57</v>
      </c>
      <c r="K279">
        <v>1</v>
      </c>
      <c r="L279">
        <v>49996</v>
      </c>
      <c r="M279">
        <v>1.1499999999999999</v>
      </c>
      <c r="N279" t="str">
        <f t="shared" si="39"/>
        <v>000X</v>
      </c>
      <c r="O279">
        <v>4058</v>
      </c>
      <c r="P279" t="s">
        <v>58</v>
      </c>
      <c r="Q279" t="s">
        <v>59</v>
      </c>
      <c r="R279" t="s">
        <v>60</v>
      </c>
      <c r="T279" t="s">
        <v>61</v>
      </c>
      <c r="V279" t="s">
        <v>1494</v>
      </c>
      <c r="W279">
        <v>158610</v>
      </c>
      <c r="X279">
        <v>17220</v>
      </c>
      <c r="Y279">
        <v>141390</v>
      </c>
      <c r="Z279">
        <v>104486</v>
      </c>
      <c r="AA279">
        <v>78486</v>
      </c>
      <c r="AB279" t="s">
        <v>63</v>
      </c>
      <c r="AC279" s="1">
        <v>35521</v>
      </c>
      <c r="AD279">
        <v>10000</v>
      </c>
      <c r="AE279">
        <v>1181</v>
      </c>
      <c r="AF279">
        <v>505</v>
      </c>
      <c r="AG279" t="s">
        <v>103</v>
      </c>
      <c r="AH279" t="s">
        <v>76</v>
      </c>
      <c r="AI279">
        <v>1</v>
      </c>
      <c r="AJ279">
        <v>1997</v>
      </c>
      <c r="AK279">
        <v>3</v>
      </c>
      <c r="AL279">
        <v>2</v>
      </c>
      <c r="AN279">
        <v>1500</v>
      </c>
      <c r="AO279">
        <v>32</v>
      </c>
      <c r="AP279" t="s">
        <v>72</v>
      </c>
      <c r="AQ279" t="s">
        <v>66</v>
      </c>
      <c r="AR279">
        <v>2310</v>
      </c>
      <c r="AW279" t="s">
        <v>1495</v>
      </c>
      <c r="AY279" t="s">
        <v>1496</v>
      </c>
      <c r="AZ279" t="s">
        <v>1189</v>
      </c>
    </row>
    <row r="280" spans="1:52" x14ac:dyDescent="0.3">
      <c r="A280">
        <v>2031972</v>
      </c>
      <c r="B280" t="s">
        <v>1497</v>
      </c>
      <c r="C280" t="str">
        <f t="shared" si="38"/>
        <v>7492</v>
      </c>
      <c r="D280" t="s">
        <v>53</v>
      </c>
      <c r="E280" t="str">
        <f>"0000"</f>
        <v>0000</v>
      </c>
      <c r="F280" t="s">
        <v>108</v>
      </c>
      <c r="G280" t="str">
        <f t="shared" si="42"/>
        <v>05</v>
      </c>
      <c r="H280" t="s">
        <v>55</v>
      </c>
      <c r="I280" t="s">
        <v>56</v>
      </c>
      <c r="J280" t="s">
        <v>57</v>
      </c>
      <c r="K280">
        <v>0</v>
      </c>
      <c r="L280">
        <v>54861</v>
      </c>
      <c r="M280">
        <v>1.26</v>
      </c>
      <c r="N280" t="str">
        <f t="shared" si="39"/>
        <v>000X</v>
      </c>
      <c r="O280">
        <v>5502</v>
      </c>
      <c r="P280" t="s">
        <v>72</v>
      </c>
      <c r="Q280" t="s">
        <v>1219</v>
      </c>
      <c r="R280" t="s">
        <v>88</v>
      </c>
      <c r="T280" t="s">
        <v>61</v>
      </c>
      <c r="V280" t="s">
        <v>1498</v>
      </c>
      <c r="W280">
        <v>18890</v>
      </c>
      <c r="X280">
        <v>18890</v>
      </c>
      <c r="Y280">
        <v>0</v>
      </c>
      <c r="Z280">
        <v>18890</v>
      </c>
      <c r="AA280">
        <v>18890</v>
      </c>
      <c r="AB280" t="s">
        <v>72</v>
      </c>
      <c r="AC280" s="1">
        <v>36800</v>
      </c>
      <c r="AD280">
        <v>14000</v>
      </c>
      <c r="AE280">
        <v>1395</v>
      </c>
      <c r="AF280">
        <v>632</v>
      </c>
      <c r="AG280" t="s">
        <v>103</v>
      </c>
      <c r="AH280" t="s">
        <v>76</v>
      </c>
      <c r="AR280">
        <v>0</v>
      </c>
      <c r="AW280" t="s">
        <v>1499</v>
      </c>
      <c r="AX280" t="s">
        <v>1413</v>
      </c>
      <c r="AY280" t="s">
        <v>1414</v>
      </c>
      <c r="AZ280" t="s">
        <v>70</v>
      </c>
    </row>
    <row r="281" spans="1:52" x14ac:dyDescent="0.3">
      <c r="A281">
        <v>2032073</v>
      </c>
      <c r="B281" t="s">
        <v>1500</v>
      </c>
      <c r="C281" t="str">
        <f t="shared" si="38"/>
        <v>7492</v>
      </c>
      <c r="D281" t="s">
        <v>53</v>
      </c>
      <c r="E281" t="str">
        <f>"0000"</f>
        <v>0000</v>
      </c>
      <c r="F281" t="s">
        <v>108</v>
      </c>
      <c r="G281" t="str">
        <f t="shared" si="42"/>
        <v>05</v>
      </c>
      <c r="H281" t="s">
        <v>55</v>
      </c>
      <c r="I281" t="s">
        <v>56</v>
      </c>
      <c r="J281" t="s">
        <v>57</v>
      </c>
      <c r="K281">
        <v>0</v>
      </c>
      <c r="L281">
        <v>54862</v>
      </c>
      <c r="M281">
        <v>1.26</v>
      </c>
      <c r="N281" t="str">
        <f t="shared" si="39"/>
        <v>000X</v>
      </c>
      <c r="O281">
        <v>5621</v>
      </c>
      <c r="P281" t="s">
        <v>72</v>
      </c>
      <c r="Q281" t="s">
        <v>1296</v>
      </c>
      <c r="R281" t="s">
        <v>88</v>
      </c>
      <c r="T281" t="s">
        <v>61</v>
      </c>
      <c r="V281" t="s">
        <v>1501</v>
      </c>
      <c r="W281">
        <v>18340</v>
      </c>
      <c r="X281">
        <v>18340</v>
      </c>
      <c r="Y281">
        <v>0</v>
      </c>
      <c r="Z281">
        <v>18340</v>
      </c>
      <c r="AA281">
        <v>18340</v>
      </c>
      <c r="AB281" t="s">
        <v>72</v>
      </c>
      <c r="AC281" s="1">
        <v>43005</v>
      </c>
      <c r="AD281">
        <v>22000</v>
      </c>
      <c r="AE281">
        <v>2858</v>
      </c>
      <c r="AF281">
        <v>1817</v>
      </c>
      <c r="AG281" t="s">
        <v>103</v>
      </c>
      <c r="AH281" t="s">
        <v>76</v>
      </c>
      <c r="AR281">
        <v>0</v>
      </c>
      <c r="AW281" t="s">
        <v>1502</v>
      </c>
      <c r="AX281" t="s">
        <v>1503</v>
      </c>
      <c r="AY281" t="s">
        <v>1504</v>
      </c>
      <c r="AZ281" t="s">
        <v>1505</v>
      </c>
    </row>
    <row r="282" spans="1:52" x14ac:dyDescent="0.3">
      <c r="A282">
        <v>2032154</v>
      </c>
      <c r="B282" t="s">
        <v>1506</v>
      </c>
      <c r="C282" t="str">
        <f t="shared" si="38"/>
        <v>7492</v>
      </c>
      <c r="D282" t="s">
        <v>53</v>
      </c>
      <c r="E282" t="str">
        <f>"0100"</f>
        <v>0100</v>
      </c>
      <c r="F282" t="s">
        <v>54</v>
      </c>
      <c r="G282" t="str">
        <f t="shared" si="42"/>
        <v>05</v>
      </c>
      <c r="H282" t="s">
        <v>55</v>
      </c>
      <c r="I282" t="s">
        <v>56</v>
      </c>
      <c r="J282" t="s">
        <v>57</v>
      </c>
      <c r="K282">
        <v>1</v>
      </c>
      <c r="L282">
        <v>49996</v>
      </c>
      <c r="M282">
        <v>1.1499999999999999</v>
      </c>
      <c r="N282" t="str">
        <f t="shared" si="39"/>
        <v>000X</v>
      </c>
      <c r="O282">
        <v>5578</v>
      </c>
      <c r="P282" t="s">
        <v>72</v>
      </c>
      <c r="Q282" t="s">
        <v>1129</v>
      </c>
      <c r="R282" t="s">
        <v>88</v>
      </c>
      <c r="T282" t="s">
        <v>61</v>
      </c>
      <c r="V282" t="s">
        <v>1507</v>
      </c>
      <c r="W282">
        <v>263150</v>
      </c>
      <c r="X282">
        <v>17220</v>
      </c>
      <c r="Y282">
        <v>245930</v>
      </c>
      <c r="Z282">
        <v>219223</v>
      </c>
      <c r="AA282">
        <v>194223</v>
      </c>
      <c r="AB282" t="s">
        <v>63</v>
      </c>
      <c r="AC282" s="1">
        <v>42326</v>
      </c>
      <c r="AD282">
        <v>265000</v>
      </c>
      <c r="AE282">
        <v>2726</v>
      </c>
      <c r="AF282">
        <v>1207</v>
      </c>
      <c r="AG282" t="s">
        <v>64</v>
      </c>
      <c r="AH282" t="s">
        <v>76</v>
      </c>
      <c r="AI282">
        <v>1</v>
      </c>
      <c r="AJ282">
        <v>2004</v>
      </c>
      <c r="AK282">
        <v>3</v>
      </c>
      <c r="AL282">
        <v>2</v>
      </c>
      <c r="AN282">
        <v>2222</v>
      </c>
      <c r="AO282">
        <v>32</v>
      </c>
      <c r="AP282" t="s">
        <v>63</v>
      </c>
      <c r="AQ282" t="s">
        <v>66</v>
      </c>
      <c r="AR282">
        <v>3926</v>
      </c>
      <c r="AW282" t="s">
        <v>1508</v>
      </c>
      <c r="AY282" t="s">
        <v>1509</v>
      </c>
      <c r="AZ282" t="s">
        <v>70</v>
      </c>
    </row>
    <row r="283" spans="1:52" x14ac:dyDescent="0.3">
      <c r="A283">
        <v>2032251</v>
      </c>
      <c r="B283" t="s">
        <v>1510</v>
      </c>
      <c r="C283" t="str">
        <f t="shared" si="38"/>
        <v>7492</v>
      </c>
      <c r="D283" t="s">
        <v>53</v>
      </c>
      <c r="E283" t="str">
        <f>"0100"</f>
        <v>0100</v>
      </c>
      <c r="F283" t="s">
        <v>54</v>
      </c>
      <c r="G283" t="str">
        <f t="shared" si="42"/>
        <v>05</v>
      </c>
      <c r="H283" t="s">
        <v>55</v>
      </c>
      <c r="I283" t="s">
        <v>56</v>
      </c>
      <c r="J283" t="s">
        <v>57</v>
      </c>
      <c r="K283">
        <v>1</v>
      </c>
      <c r="L283">
        <v>46178</v>
      </c>
      <c r="M283">
        <v>1.06</v>
      </c>
      <c r="N283" t="str">
        <f t="shared" si="39"/>
        <v>000X</v>
      </c>
      <c r="O283">
        <v>4458</v>
      </c>
      <c r="P283" t="s">
        <v>58</v>
      </c>
      <c r="Q283" t="s">
        <v>59</v>
      </c>
      <c r="R283" t="s">
        <v>60</v>
      </c>
      <c r="T283" t="s">
        <v>61</v>
      </c>
      <c r="V283" t="s">
        <v>1511</v>
      </c>
      <c r="W283">
        <v>281080</v>
      </c>
      <c r="X283">
        <v>15900</v>
      </c>
      <c r="Y283">
        <v>265180</v>
      </c>
      <c r="Z283">
        <v>215290</v>
      </c>
      <c r="AA283">
        <v>190290</v>
      </c>
      <c r="AB283" t="s">
        <v>63</v>
      </c>
      <c r="AC283" s="1">
        <v>43642</v>
      </c>
      <c r="AD283">
        <v>325000</v>
      </c>
      <c r="AE283">
        <v>2987</v>
      </c>
      <c r="AF283">
        <v>36</v>
      </c>
      <c r="AG283" t="s">
        <v>103</v>
      </c>
      <c r="AH283" t="s">
        <v>76</v>
      </c>
      <c r="AI283">
        <v>1</v>
      </c>
      <c r="AJ283">
        <v>2019</v>
      </c>
      <c r="AK283">
        <v>3</v>
      </c>
      <c r="AL283">
        <v>2</v>
      </c>
      <c r="AM283">
        <v>1</v>
      </c>
      <c r="AN283">
        <v>2460</v>
      </c>
      <c r="AO283">
        <v>32</v>
      </c>
      <c r="AP283" t="s">
        <v>72</v>
      </c>
      <c r="AQ283" t="s">
        <v>66</v>
      </c>
      <c r="AR283">
        <v>3569</v>
      </c>
      <c r="AW283" t="s">
        <v>1512</v>
      </c>
      <c r="AX283" t="s">
        <v>1513</v>
      </c>
      <c r="AY283" t="s">
        <v>1514</v>
      </c>
      <c r="AZ283" t="s">
        <v>70</v>
      </c>
    </row>
    <row r="284" spans="1:52" x14ac:dyDescent="0.3">
      <c r="A284">
        <v>2032294</v>
      </c>
      <c r="B284" t="s">
        <v>1515</v>
      </c>
      <c r="C284" t="str">
        <f t="shared" si="38"/>
        <v>7492</v>
      </c>
      <c r="D284" t="s">
        <v>53</v>
      </c>
      <c r="E284" t="str">
        <f>"0100"</f>
        <v>0100</v>
      </c>
      <c r="F284" t="s">
        <v>54</v>
      </c>
      <c r="G284" t="str">
        <f t="shared" si="42"/>
        <v>05</v>
      </c>
      <c r="H284" t="s">
        <v>55</v>
      </c>
      <c r="I284" t="s">
        <v>56</v>
      </c>
      <c r="J284" t="s">
        <v>57</v>
      </c>
      <c r="K284">
        <v>1</v>
      </c>
      <c r="L284">
        <v>63208</v>
      </c>
      <c r="M284">
        <v>1.45</v>
      </c>
      <c r="N284" t="str">
        <f t="shared" si="39"/>
        <v>000X</v>
      </c>
      <c r="O284">
        <v>4394</v>
      </c>
      <c r="P284" t="s">
        <v>58</v>
      </c>
      <c r="Q284" t="s">
        <v>59</v>
      </c>
      <c r="R284" t="s">
        <v>60</v>
      </c>
      <c r="T284" t="s">
        <v>61</v>
      </c>
      <c r="V284" t="s">
        <v>1516</v>
      </c>
      <c r="W284">
        <v>244210</v>
      </c>
      <c r="X284">
        <v>21770</v>
      </c>
      <c r="Y284">
        <v>222440</v>
      </c>
      <c r="Z284">
        <v>192501</v>
      </c>
      <c r="AA284">
        <v>167501</v>
      </c>
      <c r="AB284" t="s">
        <v>63</v>
      </c>
      <c r="AC284" s="1">
        <v>37681</v>
      </c>
      <c r="AD284">
        <v>21500</v>
      </c>
      <c r="AE284">
        <v>1586</v>
      </c>
      <c r="AF284">
        <v>1567</v>
      </c>
      <c r="AG284" t="s">
        <v>103</v>
      </c>
      <c r="AH284" t="s">
        <v>76</v>
      </c>
      <c r="AI284">
        <v>1</v>
      </c>
      <c r="AJ284">
        <v>2004</v>
      </c>
      <c r="AK284">
        <v>3</v>
      </c>
      <c r="AL284">
        <v>2</v>
      </c>
      <c r="AN284">
        <v>2186</v>
      </c>
      <c r="AO284">
        <v>32</v>
      </c>
      <c r="AP284" t="s">
        <v>63</v>
      </c>
      <c r="AQ284" t="s">
        <v>66</v>
      </c>
      <c r="AR284">
        <v>3192</v>
      </c>
      <c r="AW284" t="s">
        <v>1517</v>
      </c>
      <c r="AX284" t="s">
        <v>1518</v>
      </c>
      <c r="AY284" t="s">
        <v>1519</v>
      </c>
      <c r="AZ284" t="s">
        <v>70</v>
      </c>
    </row>
    <row r="285" spans="1:52" x14ac:dyDescent="0.3">
      <c r="A285">
        <v>2034360</v>
      </c>
      <c r="B285" t="s">
        <v>1520</v>
      </c>
      <c r="C285" t="str">
        <f t="shared" si="38"/>
        <v>7492</v>
      </c>
      <c r="D285" t="s">
        <v>53</v>
      </c>
      <c r="E285" t="str">
        <f>"0100"</f>
        <v>0100</v>
      </c>
      <c r="F285" t="s">
        <v>54</v>
      </c>
      <c r="G285" t="str">
        <f t="shared" si="42"/>
        <v>05</v>
      </c>
      <c r="H285" t="s">
        <v>55</v>
      </c>
      <c r="I285" t="s">
        <v>56</v>
      </c>
      <c r="J285" t="s">
        <v>57</v>
      </c>
      <c r="K285">
        <v>1</v>
      </c>
      <c r="L285">
        <v>49997</v>
      </c>
      <c r="M285">
        <v>1.1499999999999999</v>
      </c>
      <c r="N285" t="str">
        <f t="shared" si="39"/>
        <v>000X</v>
      </c>
      <c r="O285">
        <v>5580</v>
      </c>
      <c r="P285" t="s">
        <v>72</v>
      </c>
      <c r="Q285" t="s">
        <v>1296</v>
      </c>
      <c r="R285" t="s">
        <v>88</v>
      </c>
      <c r="T285" t="s">
        <v>61</v>
      </c>
      <c r="V285" t="s">
        <v>1521</v>
      </c>
      <c r="W285">
        <v>239390</v>
      </c>
      <c r="X285">
        <v>17220</v>
      </c>
      <c r="Y285">
        <v>222170</v>
      </c>
      <c r="Z285">
        <v>186326</v>
      </c>
      <c r="AA285">
        <v>161326</v>
      </c>
      <c r="AB285" t="s">
        <v>63</v>
      </c>
      <c r="AC285" s="1">
        <v>35916</v>
      </c>
      <c r="AD285">
        <v>22500</v>
      </c>
      <c r="AE285">
        <v>1244</v>
      </c>
      <c r="AF285">
        <v>1458</v>
      </c>
      <c r="AG285" t="s">
        <v>103</v>
      </c>
      <c r="AH285" t="s">
        <v>873</v>
      </c>
      <c r="AI285">
        <v>1</v>
      </c>
      <c r="AJ285">
        <v>2003</v>
      </c>
      <c r="AK285">
        <v>3</v>
      </c>
      <c r="AL285">
        <v>2</v>
      </c>
      <c r="AN285">
        <v>2261</v>
      </c>
      <c r="AO285">
        <v>32</v>
      </c>
      <c r="AP285" t="s">
        <v>63</v>
      </c>
      <c r="AQ285" t="s">
        <v>66</v>
      </c>
      <c r="AR285">
        <v>3176</v>
      </c>
      <c r="AW285" t="s">
        <v>1522</v>
      </c>
      <c r="AX285" t="s">
        <v>1523</v>
      </c>
      <c r="AY285" t="s">
        <v>1524</v>
      </c>
      <c r="AZ285" t="s">
        <v>70</v>
      </c>
    </row>
    <row r="286" spans="1:52" x14ac:dyDescent="0.3">
      <c r="A286">
        <v>2034475</v>
      </c>
      <c r="B286" t="s">
        <v>1525</v>
      </c>
      <c r="C286" t="str">
        <f t="shared" si="38"/>
        <v>7492</v>
      </c>
      <c r="D286" t="s">
        <v>53</v>
      </c>
      <c r="E286" t="str">
        <f>"0000"</f>
        <v>0000</v>
      </c>
      <c r="F286" t="s">
        <v>108</v>
      </c>
      <c r="G286" t="str">
        <f t="shared" si="42"/>
        <v>05</v>
      </c>
      <c r="H286" t="s">
        <v>55</v>
      </c>
      <c r="I286" t="s">
        <v>56</v>
      </c>
      <c r="J286" t="s">
        <v>57</v>
      </c>
      <c r="K286">
        <v>0</v>
      </c>
      <c r="L286">
        <v>43747</v>
      </c>
      <c r="M286">
        <v>1</v>
      </c>
      <c r="N286" t="str">
        <f t="shared" si="39"/>
        <v>000X</v>
      </c>
      <c r="O286">
        <v>4353</v>
      </c>
      <c r="P286" t="s">
        <v>58</v>
      </c>
      <c r="Q286" t="s">
        <v>81</v>
      </c>
      <c r="R286" t="s">
        <v>82</v>
      </c>
      <c r="T286" t="s">
        <v>61</v>
      </c>
      <c r="V286" t="s">
        <v>1526</v>
      </c>
      <c r="W286">
        <v>15070</v>
      </c>
      <c r="X286">
        <v>15070</v>
      </c>
      <c r="Y286">
        <v>0</v>
      </c>
      <c r="Z286">
        <v>15070</v>
      </c>
      <c r="AA286">
        <v>15070</v>
      </c>
      <c r="AB286" t="s">
        <v>72</v>
      </c>
      <c r="AR286">
        <v>0</v>
      </c>
      <c r="AW286" t="s">
        <v>1527</v>
      </c>
      <c r="AY286" t="s">
        <v>1528</v>
      </c>
      <c r="AZ286" t="s">
        <v>1529</v>
      </c>
    </row>
    <row r="287" spans="1:52" x14ac:dyDescent="0.3">
      <c r="A287">
        <v>2034882</v>
      </c>
      <c r="B287" t="s">
        <v>1530</v>
      </c>
      <c r="C287" t="str">
        <f t="shared" si="38"/>
        <v>7492</v>
      </c>
      <c r="D287" t="s">
        <v>53</v>
      </c>
      <c r="E287" t="str">
        <f>"0100"</f>
        <v>0100</v>
      </c>
      <c r="F287" t="s">
        <v>54</v>
      </c>
      <c r="G287" t="str">
        <f t="shared" si="42"/>
        <v>05</v>
      </c>
      <c r="H287" t="s">
        <v>55</v>
      </c>
      <c r="I287" t="s">
        <v>56</v>
      </c>
      <c r="J287" t="s">
        <v>57</v>
      </c>
      <c r="K287">
        <v>1</v>
      </c>
      <c r="L287">
        <v>43747</v>
      </c>
      <c r="M287">
        <v>1</v>
      </c>
      <c r="N287" t="str">
        <f t="shared" si="39"/>
        <v>000X</v>
      </c>
      <c r="O287">
        <v>4225</v>
      </c>
      <c r="P287" t="s">
        <v>58</v>
      </c>
      <c r="Q287" t="s">
        <v>265</v>
      </c>
      <c r="R287" t="s">
        <v>266</v>
      </c>
      <c r="T287" t="s">
        <v>61</v>
      </c>
      <c r="V287" t="s">
        <v>1531</v>
      </c>
      <c r="W287">
        <v>350210</v>
      </c>
      <c r="X287">
        <v>15060</v>
      </c>
      <c r="Y287">
        <v>335150</v>
      </c>
      <c r="Z287">
        <v>350210</v>
      </c>
      <c r="AA287">
        <v>350210</v>
      </c>
      <c r="AB287" t="s">
        <v>72</v>
      </c>
      <c r="AC287" s="1">
        <v>40878</v>
      </c>
      <c r="AD287">
        <v>295000</v>
      </c>
      <c r="AE287">
        <v>2451</v>
      </c>
      <c r="AF287">
        <v>2124</v>
      </c>
      <c r="AG287" t="s">
        <v>64</v>
      </c>
      <c r="AH287" t="s">
        <v>76</v>
      </c>
      <c r="AI287">
        <v>2</v>
      </c>
      <c r="AJ287">
        <v>2007</v>
      </c>
      <c r="AK287">
        <v>4</v>
      </c>
      <c r="AL287">
        <v>3</v>
      </c>
      <c r="AN287">
        <v>3582</v>
      </c>
      <c r="AO287">
        <v>32</v>
      </c>
      <c r="AP287" t="s">
        <v>63</v>
      </c>
      <c r="AQ287" t="s">
        <v>66</v>
      </c>
      <c r="AR287">
        <v>4476</v>
      </c>
      <c r="AW287" t="s">
        <v>1532</v>
      </c>
      <c r="AY287" t="s">
        <v>1533</v>
      </c>
      <c r="AZ287" t="s">
        <v>70</v>
      </c>
    </row>
    <row r="288" spans="1:52" x14ac:dyDescent="0.3">
      <c r="A288">
        <v>2035331</v>
      </c>
      <c r="B288" t="s">
        <v>1534</v>
      </c>
      <c r="C288" t="str">
        <f t="shared" si="38"/>
        <v>7492</v>
      </c>
      <c r="D288" t="s">
        <v>53</v>
      </c>
      <c r="E288" t="str">
        <f>"0100"</f>
        <v>0100</v>
      </c>
      <c r="F288" t="s">
        <v>54</v>
      </c>
      <c r="G288" t="str">
        <f t="shared" si="42"/>
        <v>05</v>
      </c>
      <c r="H288" t="s">
        <v>55</v>
      </c>
      <c r="I288" t="s">
        <v>56</v>
      </c>
      <c r="J288" t="s">
        <v>57</v>
      </c>
      <c r="K288">
        <v>1</v>
      </c>
      <c r="L288">
        <v>45507</v>
      </c>
      <c r="M288">
        <v>1.04</v>
      </c>
      <c r="N288" t="str">
        <f t="shared" si="39"/>
        <v>000X</v>
      </c>
      <c r="O288">
        <v>4928</v>
      </c>
      <c r="P288" t="s">
        <v>58</v>
      </c>
      <c r="Q288" t="s">
        <v>139</v>
      </c>
      <c r="R288" t="s">
        <v>140</v>
      </c>
      <c r="T288" t="s">
        <v>61</v>
      </c>
      <c r="V288" t="s">
        <v>1535</v>
      </c>
      <c r="W288">
        <v>243100</v>
      </c>
      <c r="X288">
        <v>15670</v>
      </c>
      <c r="Y288">
        <v>227430</v>
      </c>
      <c r="Z288">
        <v>243100</v>
      </c>
      <c r="AA288">
        <v>243100</v>
      </c>
      <c r="AB288" t="s">
        <v>72</v>
      </c>
      <c r="AC288" s="1">
        <v>38412</v>
      </c>
      <c r="AD288">
        <v>47600</v>
      </c>
      <c r="AE288">
        <v>1848</v>
      </c>
      <c r="AF288">
        <v>536</v>
      </c>
      <c r="AG288" t="s">
        <v>103</v>
      </c>
      <c r="AH288" t="s">
        <v>76</v>
      </c>
      <c r="AI288">
        <v>1</v>
      </c>
      <c r="AJ288">
        <v>2007</v>
      </c>
      <c r="AK288">
        <v>4</v>
      </c>
      <c r="AL288">
        <v>3</v>
      </c>
      <c r="AN288">
        <v>2230</v>
      </c>
      <c r="AO288">
        <v>32</v>
      </c>
      <c r="AP288" t="s">
        <v>72</v>
      </c>
      <c r="AQ288" t="s">
        <v>66</v>
      </c>
      <c r="AR288">
        <v>3600</v>
      </c>
      <c r="AW288" t="s">
        <v>1536</v>
      </c>
      <c r="AX288" t="s">
        <v>1537</v>
      </c>
      <c r="AY288" t="s">
        <v>1538</v>
      </c>
      <c r="AZ288" t="s">
        <v>1539</v>
      </c>
    </row>
    <row r="289" spans="1:52" x14ac:dyDescent="0.3">
      <c r="A289">
        <v>2035579</v>
      </c>
      <c r="B289" t="s">
        <v>1540</v>
      </c>
      <c r="C289" t="str">
        <f t="shared" si="38"/>
        <v>7492</v>
      </c>
      <c r="D289" t="s">
        <v>53</v>
      </c>
      <c r="E289" t="str">
        <f>"0100"</f>
        <v>0100</v>
      </c>
      <c r="F289" t="s">
        <v>54</v>
      </c>
      <c r="G289" t="str">
        <f t="shared" si="42"/>
        <v>05</v>
      </c>
      <c r="H289" t="s">
        <v>55</v>
      </c>
      <c r="I289" t="s">
        <v>56</v>
      </c>
      <c r="J289" t="s">
        <v>57</v>
      </c>
      <c r="K289">
        <v>1</v>
      </c>
      <c r="L289">
        <v>44103</v>
      </c>
      <c r="M289">
        <v>1.01</v>
      </c>
      <c r="N289" t="str">
        <f t="shared" si="39"/>
        <v>000X</v>
      </c>
      <c r="O289">
        <v>5430</v>
      </c>
      <c r="P289" t="s">
        <v>72</v>
      </c>
      <c r="Q289" t="s">
        <v>73</v>
      </c>
      <c r="R289" t="s">
        <v>74</v>
      </c>
      <c r="T289" t="s">
        <v>61</v>
      </c>
      <c r="V289" t="s">
        <v>1541</v>
      </c>
      <c r="W289">
        <v>236790</v>
      </c>
      <c r="X289">
        <v>15190</v>
      </c>
      <c r="Y289">
        <v>221600</v>
      </c>
      <c r="Z289">
        <v>190116</v>
      </c>
      <c r="AA289">
        <v>165116</v>
      </c>
      <c r="AB289" t="s">
        <v>63</v>
      </c>
      <c r="AC289" s="1">
        <v>38292</v>
      </c>
      <c r="AD289">
        <v>190000</v>
      </c>
      <c r="AE289">
        <v>1780</v>
      </c>
      <c r="AF289">
        <v>2309</v>
      </c>
      <c r="AG289" t="s">
        <v>64</v>
      </c>
      <c r="AH289" t="s">
        <v>76</v>
      </c>
      <c r="AI289">
        <v>1</v>
      </c>
      <c r="AJ289">
        <v>2001</v>
      </c>
      <c r="AK289">
        <v>3</v>
      </c>
      <c r="AL289">
        <v>2</v>
      </c>
      <c r="AN289">
        <v>2026</v>
      </c>
      <c r="AO289">
        <v>32</v>
      </c>
      <c r="AP289" t="s">
        <v>72</v>
      </c>
      <c r="AQ289" t="s">
        <v>66</v>
      </c>
      <c r="AR289">
        <v>2940</v>
      </c>
      <c r="AW289" t="s">
        <v>1542</v>
      </c>
      <c r="AX289" t="s">
        <v>1543</v>
      </c>
      <c r="AY289" t="s">
        <v>1544</v>
      </c>
      <c r="AZ289" t="s">
        <v>70</v>
      </c>
    </row>
    <row r="290" spans="1:52" x14ac:dyDescent="0.3">
      <c r="A290">
        <v>2035668</v>
      </c>
      <c r="B290" t="s">
        <v>1545</v>
      </c>
      <c r="C290" t="str">
        <f t="shared" si="38"/>
        <v>7492</v>
      </c>
      <c r="D290" t="s">
        <v>53</v>
      </c>
      <c r="E290" t="str">
        <f>"0000"</f>
        <v>0000</v>
      </c>
      <c r="F290" t="s">
        <v>108</v>
      </c>
      <c r="G290" t="str">
        <f t="shared" si="42"/>
        <v>05</v>
      </c>
      <c r="H290" t="s">
        <v>55</v>
      </c>
      <c r="I290" t="s">
        <v>56</v>
      </c>
      <c r="J290" t="s">
        <v>57</v>
      </c>
      <c r="K290">
        <v>0</v>
      </c>
      <c r="L290">
        <v>47554</v>
      </c>
      <c r="M290">
        <v>1.0900000000000001</v>
      </c>
      <c r="N290" t="str">
        <f t="shared" si="39"/>
        <v>000X</v>
      </c>
      <c r="O290">
        <v>4573</v>
      </c>
      <c r="P290" t="s">
        <v>58</v>
      </c>
      <c r="Q290" t="s">
        <v>265</v>
      </c>
      <c r="R290" t="s">
        <v>266</v>
      </c>
      <c r="T290" t="s">
        <v>61</v>
      </c>
      <c r="V290" t="s">
        <v>1546</v>
      </c>
      <c r="W290">
        <v>16380</v>
      </c>
      <c r="X290">
        <v>16380</v>
      </c>
      <c r="Y290">
        <v>0</v>
      </c>
      <c r="Z290">
        <v>16380</v>
      </c>
      <c r="AA290">
        <v>16380</v>
      </c>
      <c r="AB290" t="s">
        <v>72</v>
      </c>
      <c r="AC290" s="1">
        <v>43819</v>
      </c>
      <c r="AD290">
        <v>18900</v>
      </c>
      <c r="AE290">
        <v>3028</v>
      </c>
      <c r="AF290">
        <v>262</v>
      </c>
      <c r="AG290" t="s">
        <v>103</v>
      </c>
      <c r="AH290" t="s">
        <v>76</v>
      </c>
      <c r="AR290">
        <v>0</v>
      </c>
      <c r="AW290" t="s">
        <v>1261</v>
      </c>
      <c r="AX290" t="s">
        <v>1262</v>
      </c>
      <c r="AY290" t="s">
        <v>1263</v>
      </c>
      <c r="AZ290" t="s">
        <v>70</v>
      </c>
    </row>
    <row r="291" spans="1:52" x14ac:dyDescent="0.3">
      <c r="A291">
        <v>2035722</v>
      </c>
      <c r="B291" t="s">
        <v>1547</v>
      </c>
      <c r="C291" t="str">
        <f t="shared" si="38"/>
        <v>7492</v>
      </c>
      <c r="D291" t="s">
        <v>53</v>
      </c>
      <c r="E291" t="str">
        <f>"0100"</f>
        <v>0100</v>
      </c>
      <c r="F291" t="s">
        <v>54</v>
      </c>
      <c r="G291" t="str">
        <f t="shared" si="42"/>
        <v>05</v>
      </c>
      <c r="H291" t="s">
        <v>55</v>
      </c>
      <c r="I291" t="s">
        <v>56</v>
      </c>
      <c r="J291" t="s">
        <v>57</v>
      </c>
      <c r="K291">
        <v>1</v>
      </c>
      <c r="L291">
        <v>44528</v>
      </c>
      <c r="M291">
        <v>1.02</v>
      </c>
      <c r="N291" t="str">
        <f t="shared" si="39"/>
        <v>000X</v>
      </c>
      <c r="O291">
        <v>4637</v>
      </c>
      <c r="P291" t="s">
        <v>58</v>
      </c>
      <c r="Q291" t="s">
        <v>265</v>
      </c>
      <c r="R291" t="s">
        <v>266</v>
      </c>
      <c r="T291" t="s">
        <v>61</v>
      </c>
      <c r="V291" t="s">
        <v>1548</v>
      </c>
      <c r="W291">
        <v>278220</v>
      </c>
      <c r="X291">
        <v>15330</v>
      </c>
      <c r="Y291">
        <v>262890</v>
      </c>
      <c r="Z291">
        <v>221863</v>
      </c>
      <c r="AA291">
        <v>196863</v>
      </c>
      <c r="AB291" t="s">
        <v>63</v>
      </c>
      <c r="AC291" s="1">
        <v>38412</v>
      </c>
      <c r="AD291">
        <v>345000</v>
      </c>
      <c r="AE291">
        <v>1825</v>
      </c>
      <c r="AF291">
        <v>534</v>
      </c>
      <c r="AG291" t="s">
        <v>64</v>
      </c>
      <c r="AH291" t="s">
        <v>76</v>
      </c>
      <c r="AI291">
        <v>1</v>
      </c>
      <c r="AJ291">
        <v>2004</v>
      </c>
      <c r="AK291">
        <v>3</v>
      </c>
      <c r="AL291">
        <v>2</v>
      </c>
      <c r="AN291">
        <v>2627</v>
      </c>
      <c r="AO291">
        <v>32</v>
      </c>
      <c r="AP291" t="s">
        <v>63</v>
      </c>
      <c r="AQ291" t="s">
        <v>66</v>
      </c>
      <c r="AR291">
        <v>3833</v>
      </c>
      <c r="AW291" t="s">
        <v>1549</v>
      </c>
      <c r="AX291" t="s">
        <v>1550</v>
      </c>
      <c r="AY291" t="s">
        <v>1551</v>
      </c>
      <c r="AZ291" t="s">
        <v>70</v>
      </c>
    </row>
    <row r="292" spans="1:52" x14ac:dyDescent="0.3">
      <c r="A292">
        <v>1947227</v>
      </c>
      <c r="B292" t="s">
        <v>1552</v>
      </c>
      <c r="C292" t="str">
        <f t="shared" si="38"/>
        <v>7492</v>
      </c>
      <c r="D292" t="s">
        <v>53</v>
      </c>
      <c r="E292" t="str">
        <f>"0000"</f>
        <v>0000</v>
      </c>
      <c r="F292" t="s">
        <v>108</v>
      </c>
      <c r="G292" t="str">
        <f>"06"</f>
        <v>06</v>
      </c>
      <c r="H292" t="s">
        <v>55</v>
      </c>
      <c r="I292" t="s">
        <v>56</v>
      </c>
      <c r="J292" t="s">
        <v>57</v>
      </c>
      <c r="K292">
        <v>0</v>
      </c>
      <c r="L292">
        <v>43750</v>
      </c>
      <c r="M292">
        <v>1</v>
      </c>
      <c r="N292" t="str">
        <f t="shared" si="39"/>
        <v>000X</v>
      </c>
      <c r="O292">
        <v>5566</v>
      </c>
      <c r="P292" t="s">
        <v>58</v>
      </c>
      <c r="Q292" t="s">
        <v>117</v>
      </c>
      <c r="R292" t="s">
        <v>118</v>
      </c>
      <c r="T292" t="s">
        <v>61</v>
      </c>
      <c r="V292" t="s">
        <v>1553</v>
      </c>
      <c r="W292">
        <v>15070</v>
      </c>
      <c r="X292">
        <v>15070</v>
      </c>
      <c r="Y292">
        <v>0</v>
      </c>
      <c r="Z292">
        <v>15070</v>
      </c>
      <c r="AA292">
        <v>15070</v>
      </c>
      <c r="AB292" t="s">
        <v>72</v>
      </c>
      <c r="AC292" s="1">
        <v>29190</v>
      </c>
      <c r="AD292">
        <v>10000</v>
      </c>
      <c r="AE292">
        <v>549</v>
      </c>
      <c r="AF292">
        <v>1854</v>
      </c>
      <c r="AG292" t="s">
        <v>103</v>
      </c>
      <c r="AH292" t="s">
        <v>873</v>
      </c>
      <c r="AR292">
        <v>0</v>
      </c>
      <c r="AW292" t="s">
        <v>1554</v>
      </c>
      <c r="AX292" t="s">
        <v>1555</v>
      </c>
      <c r="AY292" t="s">
        <v>1556</v>
      </c>
      <c r="AZ292" t="s">
        <v>1557</v>
      </c>
    </row>
    <row r="293" spans="1:52" x14ac:dyDescent="0.3">
      <c r="A293">
        <v>1947341</v>
      </c>
      <c r="B293" t="s">
        <v>1558</v>
      </c>
      <c r="C293" t="str">
        <f t="shared" si="38"/>
        <v>7492</v>
      </c>
      <c r="D293" t="s">
        <v>53</v>
      </c>
      <c r="E293" t="str">
        <f>"0000"</f>
        <v>0000</v>
      </c>
      <c r="F293" t="s">
        <v>108</v>
      </c>
      <c r="G293" t="str">
        <f>"08"</f>
        <v>08</v>
      </c>
      <c r="H293" t="s">
        <v>55</v>
      </c>
      <c r="I293" t="s">
        <v>56</v>
      </c>
      <c r="J293" t="s">
        <v>57</v>
      </c>
      <c r="K293">
        <v>0</v>
      </c>
      <c r="L293">
        <v>62695</v>
      </c>
      <c r="M293">
        <v>1.44</v>
      </c>
      <c r="N293" t="str">
        <f t="shared" si="39"/>
        <v>000X</v>
      </c>
      <c r="O293">
        <v>4662</v>
      </c>
      <c r="P293" t="s">
        <v>58</v>
      </c>
      <c r="Q293" t="s">
        <v>734</v>
      </c>
      <c r="R293" t="s">
        <v>331</v>
      </c>
      <c r="T293" t="s">
        <v>61</v>
      </c>
      <c r="V293" t="s">
        <v>1559</v>
      </c>
      <c r="W293">
        <v>21590</v>
      </c>
      <c r="X293">
        <v>21590</v>
      </c>
      <c r="Y293">
        <v>0</v>
      </c>
      <c r="Z293">
        <v>21590</v>
      </c>
      <c r="AA293">
        <v>21590</v>
      </c>
      <c r="AB293" t="s">
        <v>72</v>
      </c>
      <c r="AC293" s="1">
        <v>43733</v>
      </c>
      <c r="AD293">
        <v>27500</v>
      </c>
      <c r="AE293">
        <v>3008</v>
      </c>
      <c r="AF293">
        <v>857</v>
      </c>
      <c r="AG293" t="s">
        <v>103</v>
      </c>
      <c r="AH293" t="s">
        <v>76</v>
      </c>
      <c r="AR293">
        <v>0</v>
      </c>
      <c r="AW293" t="s">
        <v>1560</v>
      </c>
      <c r="AX293" t="s">
        <v>1561</v>
      </c>
      <c r="AY293" t="s">
        <v>1562</v>
      </c>
      <c r="AZ293" t="s">
        <v>425</v>
      </c>
    </row>
    <row r="294" spans="1:52" x14ac:dyDescent="0.3">
      <c r="A294">
        <v>1955408</v>
      </c>
      <c r="B294" t="s">
        <v>1563</v>
      </c>
      <c r="C294" t="str">
        <f t="shared" si="38"/>
        <v>7492</v>
      </c>
      <c r="D294" t="s">
        <v>53</v>
      </c>
      <c r="E294" t="str">
        <f>"0100"</f>
        <v>0100</v>
      </c>
      <c r="F294" t="s">
        <v>54</v>
      </c>
      <c r="G294" t="str">
        <f>"07"</f>
        <v>07</v>
      </c>
      <c r="H294" t="s">
        <v>55</v>
      </c>
      <c r="I294" t="s">
        <v>56</v>
      </c>
      <c r="J294" t="s">
        <v>57</v>
      </c>
      <c r="K294">
        <v>1</v>
      </c>
      <c r="L294">
        <v>43751</v>
      </c>
      <c r="M294">
        <v>1</v>
      </c>
      <c r="N294" t="str">
        <f>"0000"</f>
        <v>0000</v>
      </c>
      <c r="O294">
        <v>4943</v>
      </c>
      <c r="P294" t="s">
        <v>72</v>
      </c>
      <c r="Q294" t="s">
        <v>601</v>
      </c>
      <c r="R294" t="s">
        <v>140</v>
      </c>
      <c r="T294" t="s">
        <v>61</v>
      </c>
      <c r="V294" t="s">
        <v>1564</v>
      </c>
      <c r="W294">
        <v>241520</v>
      </c>
      <c r="X294">
        <v>15070</v>
      </c>
      <c r="Y294">
        <v>226450</v>
      </c>
      <c r="Z294">
        <v>241520</v>
      </c>
      <c r="AA294">
        <v>216020</v>
      </c>
      <c r="AB294" t="s">
        <v>63</v>
      </c>
      <c r="AC294" s="1">
        <v>43553</v>
      </c>
      <c r="AD294">
        <v>304000</v>
      </c>
      <c r="AE294">
        <v>2966</v>
      </c>
      <c r="AF294">
        <v>1017</v>
      </c>
      <c r="AG294" t="s">
        <v>64</v>
      </c>
      <c r="AH294" t="s">
        <v>76</v>
      </c>
      <c r="AI294">
        <v>1</v>
      </c>
      <c r="AJ294">
        <v>2004</v>
      </c>
      <c r="AK294">
        <v>3</v>
      </c>
      <c r="AL294">
        <v>2</v>
      </c>
      <c r="AN294">
        <v>2093</v>
      </c>
      <c r="AO294">
        <v>32</v>
      </c>
      <c r="AP294" t="s">
        <v>63</v>
      </c>
      <c r="AQ294" t="s">
        <v>66</v>
      </c>
      <c r="AR294">
        <v>3070</v>
      </c>
      <c r="AW294" t="s">
        <v>1565</v>
      </c>
      <c r="AX294" t="s">
        <v>1566</v>
      </c>
      <c r="AY294" t="s">
        <v>1567</v>
      </c>
      <c r="AZ294" t="s">
        <v>70</v>
      </c>
    </row>
    <row r="295" spans="1:52" x14ac:dyDescent="0.3">
      <c r="A295">
        <v>2031913</v>
      </c>
      <c r="B295" t="s">
        <v>1568</v>
      </c>
      <c r="C295" t="str">
        <f t="shared" si="38"/>
        <v>7492</v>
      </c>
      <c r="D295" t="s">
        <v>53</v>
      </c>
      <c r="E295" t="str">
        <f>"0000"</f>
        <v>0000</v>
      </c>
      <c r="F295" t="s">
        <v>108</v>
      </c>
      <c r="G295" t="str">
        <f t="shared" ref="G295:G300" si="43">"05"</f>
        <v>05</v>
      </c>
      <c r="H295" t="s">
        <v>55</v>
      </c>
      <c r="I295" t="s">
        <v>56</v>
      </c>
      <c r="J295" t="s">
        <v>57</v>
      </c>
      <c r="K295">
        <v>0</v>
      </c>
      <c r="L295">
        <v>54861</v>
      </c>
      <c r="M295">
        <v>1.26</v>
      </c>
      <c r="N295" t="str">
        <f t="shared" ref="N295:N358" si="44">"000X"</f>
        <v>000X</v>
      </c>
      <c r="O295">
        <v>5618</v>
      </c>
      <c r="P295" t="s">
        <v>72</v>
      </c>
      <c r="Q295" t="s">
        <v>1219</v>
      </c>
      <c r="R295" t="s">
        <v>88</v>
      </c>
      <c r="T295" t="s">
        <v>61</v>
      </c>
      <c r="V295" t="s">
        <v>1569</v>
      </c>
      <c r="W295">
        <v>18890</v>
      </c>
      <c r="X295">
        <v>18890</v>
      </c>
      <c r="Y295">
        <v>0</v>
      </c>
      <c r="Z295">
        <v>18890</v>
      </c>
      <c r="AA295">
        <v>18890</v>
      </c>
      <c r="AB295" t="s">
        <v>72</v>
      </c>
      <c r="AC295" s="1">
        <v>43235</v>
      </c>
      <c r="AD295">
        <v>19000</v>
      </c>
      <c r="AE295">
        <v>2903</v>
      </c>
      <c r="AF295">
        <v>520</v>
      </c>
      <c r="AG295" t="s">
        <v>103</v>
      </c>
      <c r="AH295" t="s">
        <v>76</v>
      </c>
      <c r="AR295">
        <v>0</v>
      </c>
      <c r="AW295" t="s">
        <v>1359</v>
      </c>
      <c r="AX295" t="s">
        <v>1570</v>
      </c>
      <c r="AY295" t="s">
        <v>1361</v>
      </c>
      <c r="AZ295" t="s">
        <v>1571</v>
      </c>
    </row>
    <row r="296" spans="1:52" x14ac:dyDescent="0.3">
      <c r="A296">
        <v>2031930</v>
      </c>
      <c r="B296" t="s">
        <v>1572</v>
      </c>
      <c r="C296" t="str">
        <f t="shared" si="38"/>
        <v>7492</v>
      </c>
      <c r="D296" t="s">
        <v>53</v>
      </c>
      <c r="E296" t="str">
        <f t="shared" ref="E296:E302" si="45">"0100"</f>
        <v>0100</v>
      </c>
      <c r="F296" t="s">
        <v>54</v>
      </c>
      <c r="G296" t="str">
        <f t="shared" si="43"/>
        <v>05</v>
      </c>
      <c r="H296" t="s">
        <v>55</v>
      </c>
      <c r="I296" t="s">
        <v>56</v>
      </c>
      <c r="J296" t="s">
        <v>57</v>
      </c>
      <c r="K296">
        <v>1</v>
      </c>
      <c r="L296">
        <v>49996</v>
      </c>
      <c r="M296">
        <v>1.1499999999999999</v>
      </c>
      <c r="N296" t="str">
        <f t="shared" si="44"/>
        <v>000X</v>
      </c>
      <c r="O296">
        <v>5576</v>
      </c>
      <c r="P296" t="s">
        <v>72</v>
      </c>
      <c r="Q296" t="s">
        <v>1219</v>
      </c>
      <c r="R296" t="s">
        <v>88</v>
      </c>
      <c r="T296" t="s">
        <v>61</v>
      </c>
      <c r="V296" t="s">
        <v>1573</v>
      </c>
      <c r="W296">
        <v>271660</v>
      </c>
      <c r="X296">
        <v>17220</v>
      </c>
      <c r="Y296">
        <v>254440</v>
      </c>
      <c r="Z296">
        <v>211101</v>
      </c>
      <c r="AA296">
        <v>186101</v>
      </c>
      <c r="AB296" t="s">
        <v>63</v>
      </c>
      <c r="AC296" s="1">
        <v>38353</v>
      </c>
      <c r="AD296">
        <v>18000</v>
      </c>
      <c r="AE296">
        <v>1853</v>
      </c>
      <c r="AF296">
        <v>1096</v>
      </c>
      <c r="AG296" t="s">
        <v>103</v>
      </c>
      <c r="AH296" t="s">
        <v>76</v>
      </c>
      <c r="AI296">
        <v>1</v>
      </c>
      <c r="AJ296">
        <v>2008</v>
      </c>
      <c r="AK296">
        <v>4</v>
      </c>
      <c r="AL296">
        <v>3</v>
      </c>
      <c r="AN296">
        <v>2565</v>
      </c>
      <c r="AO296">
        <v>32</v>
      </c>
      <c r="AP296" t="s">
        <v>63</v>
      </c>
      <c r="AQ296" t="s">
        <v>66</v>
      </c>
      <c r="AR296">
        <v>3454</v>
      </c>
      <c r="AW296" t="s">
        <v>1574</v>
      </c>
      <c r="AX296" t="s">
        <v>1575</v>
      </c>
      <c r="AY296" t="s">
        <v>1576</v>
      </c>
      <c r="AZ296" t="s">
        <v>70</v>
      </c>
    </row>
    <row r="297" spans="1:52" x14ac:dyDescent="0.3">
      <c r="A297">
        <v>2034513</v>
      </c>
      <c r="B297" t="s">
        <v>1577</v>
      </c>
      <c r="C297" t="str">
        <f t="shared" si="38"/>
        <v>7492</v>
      </c>
      <c r="D297" t="s">
        <v>53</v>
      </c>
      <c r="E297" t="str">
        <f t="shared" si="45"/>
        <v>0100</v>
      </c>
      <c r="F297" t="s">
        <v>54</v>
      </c>
      <c r="G297" t="str">
        <f t="shared" si="43"/>
        <v>05</v>
      </c>
      <c r="H297" t="s">
        <v>55</v>
      </c>
      <c r="I297" t="s">
        <v>56</v>
      </c>
      <c r="J297" t="s">
        <v>57</v>
      </c>
      <c r="K297">
        <v>1</v>
      </c>
      <c r="L297">
        <v>43747</v>
      </c>
      <c r="M297">
        <v>1</v>
      </c>
      <c r="N297" t="str">
        <f t="shared" si="44"/>
        <v>000X</v>
      </c>
      <c r="O297">
        <v>4294</v>
      </c>
      <c r="P297" t="s">
        <v>58</v>
      </c>
      <c r="Q297" t="s">
        <v>81</v>
      </c>
      <c r="R297" t="s">
        <v>82</v>
      </c>
      <c r="T297" t="s">
        <v>61</v>
      </c>
      <c r="V297" t="s">
        <v>1578</v>
      </c>
      <c r="W297">
        <v>175150</v>
      </c>
      <c r="X297">
        <v>15060</v>
      </c>
      <c r="Y297">
        <v>160090</v>
      </c>
      <c r="Z297">
        <v>132130</v>
      </c>
      <c r="AA297">
        <v>107130</v>
      </c>
      <c r="AB297" t="s">
        <v>63</v>
      </c>
      <c r="AI297">
        <v>1</v>
      </c>
      <c r="AJ297">
        <v>1988</v>
      </c>
      <c r="AK297">
        <v>3</v>
      </c>
      <c r="AL297">
        <v>2</v>
      </c>
      <c r="AN297">
        <v>1956</v>
      </c>
      <c r="AO297">
        <v>32</v>
      </c>
      <c r="AP297" t="s">
        <v>63</v>
      </c>
      <c r="AQ297" t="s">
        <v>66</v>
      </c>
      <c r="AR297">
        <v>3024</v>
      </c>
      <c r="AW297" t="s">
        <v>1579</v>
      </c>
      <c r="AY297" t="s">
        <v>1580</v>
      </c>
      <c r="AZ297" t="s">
        <v>1581</v>
      </c>
    </row>
    <row r="298" spans="1:52" x14ac:dyDescent="0.3">
      <c r="A298">
        <v>2034556</v>
      </c>
      <c r="B298" t="s">
        <v>1582</v>
      </c>
      <c r="C298" t="str">
        <f t="shared" si="38"/>
        <v>7492</v>
      </c>
      <c r="D298" t="s">
        <v>53</v>
      </c>
      <c r="E298" t="str">
        <f t="shared" si="45"/>
        <v>0100</v>
      </c>
      <c r="F298" t="s">
        <v>54</v>
      </c>
      <c r="G298" t="str">
        <f t="shared" si="43"/>
        <v>05</v>
      </c>
      <c r="H298" t="s">
        <v>55</v>
      </c>
      <c r="I298" t="s">
        <v>56</v>
      </c>
      <c r="J298" t="s">
        <v>57</v>
      </c>
      <c r="K298">
        <v>1</v>
      </c>
      <c r="L298">
        <v>43747</v>
      </c>
      <c r="M298">
        <v>1</v>
      </c>
      <c r="N298" t="str">
        <f t="shared" si="44"/>
        <v>000X</v>
      </c>
      <c r="O298">
        <v>4228</v>
      </c>
      <c r="P298" t="s">
        <v>58</v>
      </c>
      <c r="Q298" t="s">
        <v>81</v>
      </c>
      <c r="R298" t="s">
        <v>82</v>
      </c>
      <c r="T298" t="s">
        <v>61</v>
      </c>
      <c r="V298" t="s">
        <v>1583</v>
      </c>
      <c r="W298">
        <v>155500</v>
      </c>
      <c r="X298">
        <v>15060</v>
      </c>
      <c r="Y298">
        <v>140440</v>
      </c>
      <c r="Z298">
        <v>111420</v>
      </c>
      <c r="AA298">
        <v>85920</v>
      </c>
      <c r="AB298" t="s">
        <v>63</v>
      </c>
      <c r="AC298" s="1">
        <v>35490</v>
      </c>
      <c r="AD298">
        <v>95000</v>
      </c>
      <c r="AE298">
        <v>1177</v>
      </c>
      <c r="AF298">
        <v>1172</v>
      </c>
      <c r="AG298" t="s">
        <v>64</v>
      </c>
      <c r="AH298" t="s">
        <v>76</v>
      </c>
      <c r="AI298">
        <v>1</v>
      </c>
      <c r="AJ298">
        <v>1988</v>
      </c>
      <c r="AK298">
        <v>2</v>
      </c>
      <c r="AL298">
        <v>2</v>
      </c>
      <c r="AN298">
        <v>1580</v>
      </c>
      <c r="AO298">
        <v>32</v>
      </c>
      <c r="AP298" t="s">
        <v>63</v>
      </c>
      <c r="AQ298" t="s">
        <v>66</v>
      </c>
      <c r="AR298">
        <v>2502</v>
      </c>
      <c r="AW298" t="s">
        <v>1584</v>
      </c>
      <c r="AY298" t="s">
        <v>1585</v>
      </c>
      <c r="AZ298" t="s">
        <v>1581</v>
      </c>
    </row>
    <row r="299" spans="1:52" x14ac:dyDescent="0.3">
      <c r="A299">
        <v>2034718</v>
      </c>
      <c r="B299" t="s">
        <v>1586</v>
      </c>
      <c r="C299" t="str">
        <f t="shared" si="38"/>
        <v>7492</v>
      </c>
      <c r="D299" t="s">
        <v>53</v>
      </c>
      <c r="E299" t="str">
        <f t="shared" si="45"/>
        <v>0100</v>
      </c>
      <c r="F299" t="s">
        <v>54</v>
      </c>
      <c r="G299" t="str">
        <f t="shared" si="43"/>
        <v>05</v>
      </c>
      <c r="H299" t="s">
        <v>55</v>
      </c>
      <c r="I299" t="s">
        <v>56</v>
      </c>
      <c r="J299" t="s">
        <v>57</v>
      </c>
      <c r="K299">
        <v>1</v>
      </c>
      <c r="L299">
        <v>46113</v>
      </c>
      <c r="M299">
        <v>1.06</v>
      </c>
      <c r="N299" t="str">
        <f t="shared" si="44"/>
        <v>000X</v>
      </c>
      <c r="O299">
        <v>4024</v>
      </c>
      <c r="P299" t="s">
        <v>58</v>
      </c>
      <c r="Q299" t="s">
        <v>59</v>
      </c>
      <c r="R299" t="s">
        <v>60</v>
      </c>
      <c r="T299" t="s">
        <v>61</v>
      </c>
      <c r="V299" t="s">
        <v>1587</v>
      </c>
      <c r="W299">
        <v>219820</v>
      </c>
      <c r="X299">
        <v>15880</v>
      </c>
      <c r="Y299">
        <v>203940</v>
      </c>
      <c r="Z299">
        <v>219820</v>
      </c>
      <c r="AA299">
        <v>219820</v>
      </c>
      <c r="AB299" t="s">
        <v>72</v>
      </c>
      <c r="AC299" s="1">
        <v>41760</v>
      </c>
      <c r="AD299">
        <v>170000</v>
      </c>
      <c r="AE299">
        <v>2621</v>
      </c>
      <c r="AF299">
        <v>698</v>
      </c>
      <c r="AG299" t="s">
        <v>64</v>
      </c>
      <c r="AH299" t="s">
        <v>76</v>
      </c>
      <c r="AI299">
        <v>1</v>
      </c>
      <c r="AJ299">
        <v>1994</v>
      </c>
      <c r="AK299">
        <v>3</v>
      </c>
      <c r="AL299">
        <v>2</v>
      </c>
      <c r="AN299">
        <v>2332</v>
      </c>
      <c r="AO299">
        <v>32</v>
      </c>
      <c r="AP299" t="s">
        <v>63</v>
      </c>
      <c r="AQ299" t="s">
        <v>66</v>
      </c>
      <c r="AR299">
        <v>3334</v>
      </c>
      <c r="AW299" t="s">
        <v>1588</v>
      </c>
      <c r="AX299" t="s">
        <v>1589</v>
      </c>
      <c r="AY299" t="s">
        <v>1590</v>
      </c>
      <c r="AZ299" t="s">
        <v>1591</v>
      </c>
    </row>
    <row r="300" spans="1:52" x14ac:dyDescent="0.3">
      <c r="A300">
        <v>2034947</v>
      </c>
      <c r="B300" t="s">
        <v>1592</v>
      </c>
      <c r="C300" t="str">
        <f t="shared" si="38"/>
        <v>7492</v>
      </c>
      <c r="D300" t="s">
        <v>53</v>
      </c>
      <c r="E300" t="str">
        <f t="shared" si="45"/>
        <v>0100</v>
      </c>
      <c r="F300" t="s">
        <v>54</v>
      </c>
      <c r="G300" t="str">
        <f t="shared" si="43"/>
        <v>05</v>
      </c>
      <c r="H300" t="s">
        <v>55</v>
      </c>
      <c r="I300" t="s">
        <v>56</v>
      </c>
      <c r="J300" t="s">
        <v>57</v>
      </c>
      <c r="K300">
        <v>1</v>
      </c>
      <c r="L300">
        <v>43747</v>
      </c>
      <c r="M300">
        <v>1</v>
      </c>
      <c r="N300" t="str">
        <f t="shared" si="44"/>
        <v>000X</v>
      </c>
      <c r="O300">
        <v>4295</v>
      </c>
      <c r="P300" t="s">
        <v>58</v>
      </c>
      <c r="Q300" t="s">
        <v>265</v>
      </c>
      <c r="R300" t="s">
        <v>266</v>
      </c>
      <c r="T300" t="s">
        <v>61</v>
      </c>
      <c r="V300" t="s">
        <v>1593</v>
      </c>
      <c r="W300">
        <v>267440</v>
      </c>
      <c r="X300">
        <v>15060</v>
      </c>
      <c r="Y300">
        <v>252380</v>
      </c>
      <c r="Z300">
        <v>216150</v>
      </c>
      <c r="AA300">
        <v>191150</v>
      </c>
      <c r="AB300" t="s">
        <v>63</v>
      </c>
      <c r="AC300" s="1">
        <v>41609</v>
      </c>
      <c r="AD300">
        <v>265000</v>
      </c>
      <c r="AE300">
        <v>2594</v>
      </c>
      <c r="AF300">
        <v>408</v>
      </c>
      <c r="AG300" t="s">
        <v>64</v>
      </c>
      <c r="AH300" t="s">
        <v>76</v>
      </c>
      <c r="AI300">
        <v>1</v>
      </c>
      <c r="AJ300">
        <v>2003</v>
      </c>
      <c r="AK300">
        <v>3</v>
      </c>
      <c r="AL300">
        <v>2</v>
      </c>
      <c r="AN300">
        <v>2554</v>
      </c>
      <c r="AO300">
        <v>32</v>
      </c>
      <c r="AP300" t="s">
        <v>63</v>
      </c>
      <c r="AQ300" t="s">
        <v>66</v>
      </c>
      <c r="AR300">
        <v>3408</v>
      </c>
      <c r="AW300" t="s">
        <v>1594</v>
      </c>
      <c r="AX300" t="s">
        <v>1595</v>
      </c>
      <c r="AY300" t="s">
        <v>1596</v>
      </c>
      <c r="AZ300" t="s">
        <v>70</v>
      </c>
    </row>
    <row r="301" spans="1:52" x14ac:dyDescent="0.3">
      <c r="A301">
        <v>2035188</v>
      </c>
      <c r="B301" t="s">
        <v>1597</v>
      </c>
      <c r="C301" t="str">
        <f t="shared" si="38"/>
        <v>7492</v>
      </c>
      <c r="D301" t="s">
        <v>53</v>
      </c>
      <c r="E301" t="str">
        <f t="shared" si="45"/>
        <v>0100</v>
      </c>
      <c r="F301" t="s">
        <v>54</v>
      </c>
      <c r="G301" t="str">
        <f>"06"</f>
        <v>06</v>
      </c>
      <c r="H301" t="s">
        <v>55</v>
      </c>
      <c r="I301" t="s">
        <v>56</v>
      </c>
      <c r="J301" t="s">
        <v>57</v>
      </c>
      <c r="K301">
        <v>1</v>
      </c>
      <c r="L301">
        <v>53314</v>
      </c>
      <c r="M301">
        <v>1.22</v>
      </c>
      <c r="N301" t="str">
        <f t="shared" si="44"/>
        <v>000X</v>
      </c>
      <c r="O301">
        <v>5074</v>
      </c>
      <c r="P301" t="s">
        <v>58</v>
      </c>
      <c r="Q301" t="s">
        <v>139</v>
      </c>
      <c r="R301" t="s">
        <v>140</v>
      </c>
      <c r="T301" t="s">
        <v>61</v>
      </c>
      <c r="V301" t="s">
        <v>1598</v>
      </c>
      <c r="W301">
        <v>203010</v>
      </c>
      <c r="X301">
        <v>18360</v>
      </c>
      <c r="Y301">
        <v>184650</v>
      </c>
      <c r="Z301">
        <v>190245</v>
      </c>
      <c r="AA301">
        <v>165245</v>
      </c>
      <c r="AB301" t="s">
        <v>63</v>
      </c>
      <c r="AC301" s="1">
        <v>44201</v>
      </c>
      <c r="AD301">
        <v>290000</v>
      </c>
      <c r="AE301">
        <v>3123</v>
      </c>
      <c r="AF301">
        <v>2437</v>
      </c>
      <c r="AG301" t="s">
        <v>64</v>
      </c>
      <c r="AH301" t="s">
        <v>76</v>
      </c>
      <c r="AI301">
        <v>1</v>
      </c>
      <c r="AJ301">
        <v>1998</v>
      </c>
      <c r="AK301">
        <v>3</v>
      </c>
      <c r="AL301">
        <v>2</v>
      </c>
      <c r="AN301">
        <v>1765</v>
      </c>
      <c r="AO301">
        <v>32</v>
      </c>
      <c r="AP301" t="s">
        <v>72</v>
      </c>
      <c r="AQ301" t="s">
        <v>66</v>
      </c>
      <c r="AR301">
        <v>2673</v>
      </c>
      <c r="AW301" t="s">
        <v>1599</v>
      </c>
      <c r="AY301" t="s">
        <v>1600</v>
      </c>
      <c r="AZ301" t="s">
        <v>70</v>
      </c>
    </row>
    <row r="302" spans="1:52" x14ac:dyDescent="0.3">
      <c r="A302">
        <v>2036061</v>
      </c>
      <c r="B302" t="s">
        <v>1601</v>
      </c>
      <c r="C302" t="str">
        <f t="shared" si="38"/>
        <v>7492</v>
      </c>
      <c r="D302" t="s">
        <v>53</v>
      </c>
      <c r="E302" t="str">
        <f t="shared" si="45"/>
        <v>0100</v>
      </c>
      <c r="F302" t="s">
        <v>54</v>
      </c>
      <c r="G302" t="str">
        <f>"06"</f>
        <v>06</v>
      </c>
      <c r="H302" t="s">
        <v>55</v>
      </c>
      <c r="I302" t="s">
        <v>56</v>
      </c>
      <c r="J302" t="s">
        <v>57</v>
      </c>
      <c r="K302">
        <v>1</v>
      </c>
      <c r="L302">
        <v>47495</v>
      </c>
      <c r="M302">
        <v>1.0900000000000001</v>
      </c>
      <c r="N302" t="str">
        <f t="shared" si="44"/>
        <v>000X</v>
      </c>
      <c r="O302">
        <v>5095</v>
      </c>
      <c r="P302" t="s">
        <v>58</v>
      </c>
      <c r="Q302" t="s">
        <v>59</v>
      </c>
      <c r="R302" t="s">
        <v>60</v>
      </c>
      <c r="T302" t="s">
        <v>61</v>
      </c>
      <c r="V302" t="s">
        <v>1602</v>
      </c>
      <c r="W302">
        <v>333180</v>
      </c>
      <c r="X302">
        <v>16350</v>
      </c>
      <c r="Y302">
        <v>316830</v>
      </c>
      <c r="Z302">
        <v>306244</v>
      </c>
      <c r="AA302">
        <v>281244</v>
      </c>
      <c r="AB302" t="s">
        <v>63</v>
      </c>
      <c r="AC302" s="1">
        <v>43234</v>
      </c>
      <c r="AD302">
        <v>400000</v>
      </c>
      <c r="AE302">
        <v>2903</v>
      </c>
      <c r="AF302">
        <v>1003</v>
      </c>
      <c r="AG302" t="s">
        <v>64</v>
      </c>
      <c r="AH302" t="s">
        <v>76</v>
      </c>
      <c r="AI302">
        <v>1</v>
      </c>
      <c r="AJ302">
        <v>2000</v>
      </c>
      <c r="AK302">
        <v>3</v>
      </c>
      <c r="AL302">
        <v>3</v>
      </c>
      <c r="AN302">
        <v>3279</v>
      </c>
      <c r="AO302">
        <v>32</v>
      </c>
      <c r="AP302" t="s">
        <v>63</v>
      </c>
      <c r="AQ302" t="s">
        <v>66</v>
      </c>
      <c r="AR302">
        <v>4642</v>
      </c>
      <c r="AW302" t="s">
        <v>1603</v>
      </c>
      <c r="AY302" t="s">
        <v>1604</v>
      </c>
      <c r="AZ302" t="s">
        <v>70</v>
      </c>
    </row>
    <row r="303" spans="1:52" x14ac:dyDescent="0.3">
      <c r="A303">
        <v>2036834</v>
      </c>
      <c r="B303" t="s">
        <v>1605</v>
      </c>
      <c r="C303" t="str">
        <f t="shared" si="38"/>
        <v>7492</v>
      </c>
      <c r="D303" t="s">
        <v>53</v>
      </c>
      <c r="E303" t="str">
        <f>"0000"</f>
        <v>0000</v>
      </c>
      <c r="F303" t="s">
        <v>108</v>
      </c>
      <c r="G303" t="str">
        <f>"05"</f>
        <v>05</v>
      </c>
      <c r="H303" t="s">
        <v>55</v>
      </c>
      <c r="I303" t="s">
        <v>56</v>
      </c>
      <c r="J303" t="s">
        <v>57</v>
      </c>
      <c r="K303">
        <v>0</v>
      </c>
      <c r="L303">
        <v>47469</v>
      </c>
      <c r="M303">
        <v>1.0900000000000001</v>
      </c>
      <c r="N303" t="str">
        <f t="shared" si="44"/>
        <v>000X</v>
      </c>
      <c r="O303">
        <v>4633</v>
      </c>
      <c r="P303" t="s">
        <v>58</v>
      </c>
      <c r="Q303" t="s">
        <v>139</v>
      </c>
      <c r="R303" t="s">
        <v>140</v>
      </c>
      <c r="T303" t="s">
        <v>61</v>
      </c>
      <c r="V303" t="s">
        <v>1606</v>
      </c>
      <c r="W303">
        <v>16350</v>
      </c>
      <c r="X303">
        <v>16350</v>
      </c>
      <c r="Y303">
        <v>0</v>
      </c>
      <c r="Z303">
        <v>16350</v>
      </c>
      <c r="AA303">
        <v>16350</v>
      </c>
      <c r="AB303" t="s">
        <v>72</v>
      </c>
      <c r="AC303" s="1">
        <v>42187</v>
      </c>
      <c r="AD303">
        <v>30000</v>
      </c>
      <c r="AE303">
        <v>2704</v>
      </c>
      <c r="AF303">
        <v>101</v>
      </c>
      <c r="AG303" t="s">
        <v>103</v>
      </c>
      <c r="AH303" t="s">
        <v>570</v>
      </c>
      <c r="AR303">
        <v>0</v>
      </c>
      <c r="AW303" t="s">
        <v>1607</v>
      </c>
      <c r="AX303" t="s">
        <v>1608</v>
      </c>
      <c r="AY303" t="s">
        <v>1609</v>
      </c>
      <c r="AZ303" t="s">
        <v>70</v>
      </c>
    </row>
    <row r="304" spans="1:52" x14ac:dyDescent="0.3">
      <c r="A304">
        <v>2037181</v>
      </c>
      <c r="B304" t="s">
        <v>1610</v>
      </c>
      <c r="C304" t="str">
        <f t="shared" si="38"/>
        <v>7492</v>
      </c>
      <c r="D304" t="s">
        <v>53</v>
      </c>
      <c r="E304" t="str">
        <f>"0100"</f>
        <v>0100</v>
      </c>
      <c r="F304" t="s">
        <v>54</v>
      </c>
      <c r="G304" t="str">
        <f>"05"</f>
        <v>05</v>
      </c>
      <c r="H304" t="s">
        <v>55</v>
      </c>
      <c r="I304" t="s">
        <v>56</v>
      </c>
      <c r="J304" t="s">
        <v>57</v>
      </c>
      <c r="K304">
        <v>1</v>
      </c>
      <c r="L304">
        <v>43750</v>
      </c>
      <c r="M304">
        <v>1</v>
      </c>
      <c r="N304" t="str">
        <f t="shared" si="44"/>
        <v>000X</v>
      </c>
      <c r="O304">
        <v>4766</v>
      </c>
      <c r="P304" t="s">
        <v>58</v>
      </c>
      <c r="Q304" t="s">
        <v>1611</v>
      </c>
      <c r="R304" t="s">
        <v>719</v>
      </c>
      <c r="T304" t="s">
        <v>61</v>
      </c>
      <c r="V304" t="s">
        <v>1612</v>
      </c>
      <c r="W304">
        <v>286620</v>
      </c>
      <c r="X304">
        <v>15070</v>
      </c>
      <c r="Y304">
        <v>271550</v>
      </c>
      <c r="Z304">
        <v>286620</v>
      </c>
      <c r="AA304">
        <v>261620</v>
      </c>
      <c r="AB304" t="s">
        <v>63</v>
      </c>
      <c r="AC304" s="1">
        <v>43490</v>
      </c>
      <c r="AD304">
        <v>369900</v>
      </c>
      <c r="AE304">
        <v>2953</v>
      </c>
      <c r="AF304">
        <v>674</v>
      </c>
      <c r="AG304" t="s">
        <v>64</v>
      </c>
      <c r="AH304" t="s">
        <v>76</v>
      </c>
      <c r="AI304">
        <v>1</v>
      </c>
      <c r="AJ304">
        <v>2019</v>
      </c>
      <c r="AK304">
        <v>3</v>
      </c>
      <c r="AL304">
        <v>2</v>
      </c>
      <c r="AN304">
        <v>2329</v>
      </c>
      <c r="AO304">
        <v>32</v>
      </c>
      <c r="AP304" t="s">
        <v>63</v>
      </c>
      <c r="AQ304" t="s">
        <v>66</v>
      </c>
      <c r="AR304">
        <v>3375</v>
      </c>
      <c r="AW304" t="s">
        <v>1613</v>
      </c>
      <c r="AX304" t="s">
        <v>1614</v>
      </c>
      <c r="AY304" t="s">
        <v>1615</v>
      </c>
      <c r="AZ304" t="s">
        <v>70</v>
      </c>
    </row>
    <row r="305" spans="1:52" x14ac:dyDescent="0.3">
      <c r="A305">
        <v>2037296</v>
      </c>
      <c r="B305" t="s">
        <v>1616</v>
      </c>
      <c r="C305" t="str">
        <f t="shared" si="38"/>
        <v>7492</v>
      </c>
      <c r="D305" t="s">
        <v>53</v>
      </c>
      <c r="E305" t="str">
        <f>"0000"</f>
        <v>0000</v>
      </c>
      <c r="F305" t="s">
        <v>108</v>
      </c>
      <c r="G305" t="str">
        <f>"05"</f>
        <v>05</v>
      </c>
      <c r="H305" t="s">
        <v>55</v>
      </c>
      <c r="I305" t="s">
        <v>56</v>
      </c>
      <c r="J305" t="s">
        <v>57</v>
      </c>
      <c r="K305">
        <v>0</v>
      </c>
      <c r="L305">
        <v>43611</v>
      </c>
      <c r="M305">
        <v>1</v>
      </c>
      <c r="N305" t="str">
        <f t="shared" si="44"/>
        <v>000X</v>
      </c>
      <c r="O305">
        <v>4634</v>
      </c>
      <c r="P305" t="s">
        <v>58</v>
      </c>
      <c r="Q305" t="s">
        <v>1611</v>
      </c>
      <c r="R305" t="s">
        <v>719</v>
      </c>
      <c r="T305" t="s">
        <v>61</v>
      </c>
      <c r="V305" t="s">
        <v>1617</v>
      </c>
      <c r="W305">
        <v>15020</v>
      </c>
      <c r="X305">
        <v>15020</v>
      </c>
      <c r="Y305">
        <v>0</v>
      </c>
      <c r="Z305">
        <v>15020</v>
      </c>
      <c r="AA305">
        <v>15020</v>
      </c>
      <c r="AB305" t="s">
        <v>72</v>
      </c>
      <c r="AR305">
        <v>0</v>
      </c>
      <c r="AW305" t="s">
        <v>1618</v>
      </c>
      <c r="AY305" t="s">
        <v>1619</v>
      </c>
      <c r="AZ305" t="s">
        <v>1620</v>
      </c>
    </row>
    <row r="306" spans="1:52" x14ac:dyDescent="0.3">
      <c r="A306">
        <v>2037369</v>
      </c>
      <c r="B306" t="s">
        <v>1621</v>
      </c>
      <c r="C306" t="str">
        <f t="shared" si="38"/>
        <v>7492</v>
      </c>
      <c r="D306" t="s">
        <v>53</v>
      </c>
      <c r="E306" t="str">
        <f>"0100"</f>
        <v>0100</v>
      </c>
      <c r="F306" t="s">
        <v>54</v>
      </c>
      <c r="G306" t="str">
        <f>"05"</f>
        <v>05</v>
      </c>
      <c r="H306" t="s">
        <v>55</v>
      </c>
      <c r="I306" t="s">
        <v>56</v>
      </c>
      <c r="J306" t="s">
        <v>57</v>
      </c>
      <c r="K306">
        <v>1</v>
      </c>
      <c r="L306">
        <v>69604</v>
      </c>
      <c r="M306">
        <v>1.6</v>
      </c>
      <c r="N306" t="str">
        <f t="shared" si="44"/>
        <v>000X</v>
      </c>
      <c r="O306">
        <v>4615</v>
      </c>
      <c r="P306" t="s">
        <v>58</v>
      </c>
      <c r="Q306" t="s">
        <v>1611</v>
      </c>
      <c r="R306" t="s">
        <v>719</v>
      </c>
      <c r="T306" t="s">
        <v>61</v>
      </c>
      <c r="V306" t="s">
        <v>1622</v>
      </c>
      <c r="W306">
        <v>256180</v>
      </c>
      <c r="X306">
        <v>23970</v>
      </c>
      <c r="Y306">
        <v>232210</v>
      </c>
      <c r="Z306">
        <v>205651</v>
      </c>
      <c r="AA306">
        <v>180651</v>
      </c>
      <c r="AB306" t="s">
        <v>63</v>
      </c>
      <c r="AC306" s="1">
        <v>38139</v>
      </c>
      <c r="AD306">
        <v>49900</v>
      </c>
      <c r="AE306">
        <v>1748</v>
      </c>
      <c r="AF306">
        <v>913</v>
      </c>
      <c r="AG306" t="s">
        <v>103</v>
      </c>
      <c r="AH306" t="s">
        <v>76</v>
      </c>
      <c r="AI306">
        <v>1</v>
      </c>
      <c r="AJ306">
        <v>2006</v>
      </c>
      <c r="AK306">
        <v>3</v>
      </c>
      <c r="AL306">
        <v>2</v>
      </c>
      <c r="AN306">
        <v>2189</v>
      </c>
      <c r="AO306">
        <v>32</v>
      </c>
      <c r="AP306" t="s">
        <v>63</v>
      </c>
      <c r="AQ306" t="s">
        <v>66</v>
      </c>
      <c r="AR306">
        <v>3353</v>
      </c>
      <c r="AW306" t="s">
        <v>1623</v>
      </c>
      <c r="AX306" t="s">
        <v>1624</v>
      </c>
      <c r="AY306" t="s">
        <v>1625</v>
      </c>
      <c r="AZ306" t="s">
        <v>70</v>
      </c>
    </row>
    <row r="307" spans="1:52" x14ac:dyDescent="0.3">
      <c r="A307">
        <v>2037776</v>
      </c>
      <c r="B307" t="s">
        <v>1626</v>
      </c>
      <c r="C307" t="str">
        <f t="shared" si="38"/>
        <v>7492</v>
      </c>
      <c r="D307" t="s">
        <v>53</v>
      </c>
      <c r="E307" t="str">
        <f>"0000"</f>
        <v>0000</v>
      </c>
      <c r="F307" t="s">
        <v>108</v>
      </c>
      <c r="G307" t="str">
        <f>"05"</f>
        <v>05</v>
      </c>
      <c r="H307" t="s">
        <v>55</v>
      </c>
      <c r="I307" t="s">
        <v>56</v>
      </c>
      <c r="J307" t="s">
        <v>57</v>
      </c>
      <c r="K307">
        <v>0</v>
      </c>
      <c r="L307">
        <v>43753</v>
      </c>
      <c r="M307">
        <v>1</v>
      </c>
      <c r="N307" t="str">
        <f t="shared" si="44"/>
        <v>000X</v>
      </c>
      <c r="O307">
        <v>4298</v>
      </c>
      <c r="P307" t="s">
        <v>58</v>
      </c>
      <c r="Q307" t="s">
        <v>1627</v>
      </c>
      <c r="R307" t="s">
        <v>140</v>
      </c>
      <c r="T307" t="s">
        <v>61</v>
      </c>
      <c r="V307" t="s">
        <v>1628</v>
      </c>
      <c r="W307">
        <v>15070</v>
      </c>
      <c r="X307">
        <v>15070</v>
      </c>
      <c r="Y307">
        <v>0</v>
      </c>
      <c r="Z307">
        <v>15070</v>
      </c>
      <c r="AA307">
        <v>15070</v>
      </c>
      <c r="AB307" t="s">
        <v>72</v>
      </c>
      <c r="AC307" s="1">
        <v>33208</v>
      </c>
      <c r="AD307">
        <v>13100</v>
      </c>
      <c r="AE307">
        <v>880</v>
      </c>
      <c r="AF307">
        <v>1548</v>
      </c>
      <c r="AG307" t="s">
        <v>103</v>
      </c>
      <c r="AH307" t="s">
        <v>873</v>
      </c>
      <c r="AR307">
        <v>0</v>
      </c>
      <c r="AW307" t="s">
        <v>1629</v>
      </c>
      <c r="AY307" t="s">
        <v>1630</v>
      </c>
      <c r="AZ307" t="s">
        <v>1631</v>
      </c>
    </row>
    <row r="308" spans="1:52" x14ac:dyDescent="0.3">
      <c r="A308">
        <v>2038314</v>
      </c>
      <c r="B308" t="s">
        <v>1632</v>
      </c>
      <c r="C308" t="str">
        <f t="shared" si="38"/>
        <v>7492</v>
      </c>
      <c r="D308" t="s">
        <v>53</v>
      </c>
      <c r="E308" t="str">
        <f>"0000"</f>
        <v>0000</v>
      </c>
      <c r="F308" t="s">
        <v>108</v>
      </c>
      <c r="G308" t="str">
        <f>"04"</f>
        <v>04</v>
      </c>
      <c r="H308" t="s">
        <v>55</v>
      </c>
      <c r="I308" t="s">
        <v>56</v>
      </c>
      <c r="J308" t="s">
        <v>57</v>
      </c>
      <c r="K308">
        <v>0</v>
      </c>
      <c r="L308">
        <v>49391</v>
      </c>
      <c r="M308">
        <v>1.1299999999999999</v>
      </c>
      <c r="N308" t="str">
        <f t="shared" si="44"/>
        <v>000X</v>
      </c>
      <c r="O308">
        <v>4060</v>
      </c>
      <c r="P308" t="s">
        <v>58</v>
      </c>
      <c r="Q308" t="s">
        <v>1627</v>
      </c>
      <c r="R308" t="s">
        <v>140</v>
      </c>
      <c r="T308" t="s">
        <v>61</v>
      </c>
      <c r="V308" t="s">
        <v>1633</v>
      </c>
      <c r="W308">
        <v>17010</v>
      </c>
      <c r="X308">
        <v>17010</v>
      </c>
      <c r="Y308">
        <v>0</v>
      </c>
      <c r="Z308">
        <v>17010</v>
      </c>
      <c r="AA308">
        <v>17010</v>
      </c>
      <c r="AB308" t="s">
        <v>72</v>
      </c>
      <c r="AC308" s="1">
        <v>33848</v>
      </c>
      <c r="AD308">
        <v>16700</v>
      </c>
      <c r="AE308">
        <v>955</v>
      </c>
      <c r="AF308">
        <v>124</v>
      </c>
      <c r="AG308" t="s">
        <v>103</v>
      </c>
      <c r="AH308" t="s">
        <v>873</v>
      </c>
      <c r="AR308">
        <v>0</v>
      </c>
      <c r="AW308" t="s">
        <v>1634</v>
      </c>
      <c r="AY308" t="s">
        <v>1635</v>
      </c>
      <c r="AZ308" t="s">
        <v>1636</v>
      </c>
    </row>
    <row r="309" spans="1:52" x14ac:dyDescent="0.3">
      <c r="A309">
        <v>2038756</v>
      </c>
      <c r="B309" t="s">
        <v>1637</v>
      </c>
      <c r="C309" t="str">
        <f t="shared" si="38"/>
        <v>7492</v>
      </c>
      <c r="D309" t="s">
        <v>53</v>
      </c>
      <c r="E309" t="str">
        <f>"0100"</f>
        <v>0100</v>
      </c>
      <c r="F309" t="s">
        <v>54</v>
      </c>
      <c r="G309" t="str">
        <f>"05"</f>
        <v>05</v>
      </c>
      <c r="H309" t="s">
        <v>55</v>
      </c>
      <c r="I309" t="s">
        <v>56</v>
      </c>
      <c r="J309" t="s">
        <v>57</v>
      </c>
      <c r="K309">
        <v>1</v>
      </c>
      <c r="L309">
        <v>43750</v>
      </c>
      <c r="M309">
        <v>1</v>
      </c>
      <c r="N309" t="str">
        <f t="shared" si="44"/>
        <v>000X</v>
      </c>
      <c r="O309">
        <v>5981</v>
      </c>
      <c r="P309" t="s">
        <v>72</v>
      </c>
      <c r="Q309" t="s">
        <v>1638</v>
      </c>
      <c r="R309" t="s">
        <v>140</v>
      </c>
      <c r="T309" t="s">
        <v>61</v>
      </c>
      <c r="V309" t="s">
        <v>1639</v>
      </c>
      <c r="W309">
        <v>279910</v>
      </c>
      <c r="X309">
        <v>15070</v>
      </c>
      <c r="Y309">
        <v>264840</v>
      </c>
      <c r="Z309">
        <v>227962</v>
      </c>
      <c r="AA309">
        <v>202962</v>
      </c>
      <c r="AB309" t="s">
        <v>63</v>
      </c>
      <c r="AC309" s="1">
        <v>39904</v>
      </c>
      <c r="AD309">
        <v>252000</v>
      </c>
      <c r="AE309">
        <v>2280</v>
      </c>
      <c r="AF309">
        <v>1222</v>
      </c>
      <c r="AG309" t="s">
        <v>64</v>
      </c>
      <c r="AH309" t="s">
        <v>76</v>
      </c>
      <c r="AI309">
        <v>1</v>
      </c>
      <c r="AJ309">
        <v>2008</v>
      </c>
      <c r="AK309">
        <v>3</v>
      </c>
      <c r="AL309">
        <v>2</v>
      </c>
      <c r="AN309">
        <v>2654</v>
      </c>
      <c r="AO309">
        <v>32</v>
      </c>
      <c r="AP309" t="s">
        <v>63</v>
      </c>
      <c r="AQ309" t="s">
        <v>66</v>
      </c>
      <c r="AR309">
        <v>3627</v>
      </c>
      <c r="AW309" t="s">
        <v>1640</v>
      </c>
      <c r="AX309" t="s">
        <v>1641</v>
      </c>
      <c r="AY309" t="s">
        <v>1642</v>
      </c>
      <c r="AZ309" t="s">
        <v>1643</v>
      </c>
    </row>
    <row r="310" spans="1:52" x14ac:dyDescent="0.3">
      <c r="A310">
        <v>2038781</v>
      </c>
      <c r="B310" t="s">
        <v>1644</v>
      </c>
      <c r="C310" t="str">
        <f t="shared" si="38"/>
        <v>7492</v>
      </c>
      <c r="D310" t="s">
        <v>53</v>
      </c>
      <c r="E310" t="str">
        <f>"0100"</f>
        <v>0100</v>
      </c>
      <c r="F310" t="s">
        <v>54</v>
      </c>
      <c r="G310" t="str">
        <f>"32"</f>
        <v>32</v>
      </c>
      <c r="H310" t="s">
        <v>1645</v>
      </c>
      <c r="I310" t="s">
        <v>56</v>
      </c>
      <c r="J310" t="s">
        <v>57</v>
      </c>
      <c r="K310">
        <v>1</v>
      </c>
      <c r="L310">
        <v>43750</v>
      </c>
      <c r="M310">
        <v>1</v>
      </c>
      <c r="N310" t="str">
        <f t="shared" si="44"/>
        <v>000X</v>
      </c>
      <c r="O310">
        <v>6015</v>
      </c>
      <c r="P310" t="s">
        <v>72</v>
      </c>
      <c r="Q310" t="s">
        <v>1638</v>
      </c>
      <c r="R310" t="s">
        <v>140</v>
      </c>
      <c r="T310" t="s">
        <v>61</v>
      </c>
      <c r="V310" t="s">
        <v>1646</v>
      </c>
      <c r="W310">
        <v>213820</v>
      </c>
      <c r="X310">
        <v>15070</v>
      </c>
      <c r="Y310">
        <v>198750</v>
      </c>
      <c r="Z310">
        <v>213820</v>
      </c>
      <c r="AA310">
        <v>213820</v>
      </c>
      <c r="AB310" t="s">
        <v>72</v>
      </c>
      <c r="AC310" s="1">
        <v>42419</v>
      </c>
      <c r="AD310">
        <v>188000</v>
      </c>
      <c r="AE310">
        <v>2741</v>
      </c>
      <c r="AF310">
        <v>1968</v>
      </c>
      <c r="AG310" t="s">
        <v>64</v>
      </c>
      <c r="AH310" t="s">
        <v>65</v>
      </c>
      <c r="AI310">
        <v>1</v>
      </c>
      <c r="AJ310">
        <v>1998</v>
      </c>
      <c r="AK310">
        <v>3</v>
      </c>
      <c r="AL310">
        <v>2</v>
      </c>
      <c r="AN310">
        <v>2129</v>
      </c>
      <c r="AO310">
        <v>32</v>
      </c>
      <c r="AP310" t="s">
        <v>63</v>
      </c>
      <c r="AQ310" t="s">
        <v>66</v>
      </c>
      <c r="AR310">
        <v>2960</v>
      </c>
      <c r="AW310" t="s">
        <v>1647</v>
      </c>
      <c r="AX310" t="s">
        <v>1648</v>
      </c>
      <c r="AY310" t="s">
        <v>1649</v>
      </c>
      <c r="AZ310" t="s">
        <v>1650</v>
      </c>
    </row>
    <row r="311" spans="1:52" x14ac:dyDescent="0.3">
      <c r="A311">
        <v>2039001</v>
      </c>
      <c r="B311" t="s">
        <v>1651</v>
      </c>
      <c r="C311" t="str">
        <f t="shared" si="38"/>
        <v>7492</v>
      </c>
      <c r="D311" t="s">
        <v>53</v>
      </c>
      <c r="E311" t="str">
        <f>"0100"</f>
        <v>0100</v>
      </c>
      <c r="F311" t="s">
        <v>54</v>
      </c>
      <c r="G311" t="str">
        <f>"05"</f>
        <v>05</v>
      </c>
      <c r="H311" t="s">
        <v>55</v>
      </c>
      <c r="I311" t="s">
        <v>56</v>
      </c>
      <c r="J311" t="s">
        <v>57</v>
      </c>
      <c r="K311">
        <v>1</v>
      </c>
      <c r="L311">
        <v>43750</v>
      </c>
      <c r="M311">
        <v>1</v>
      </c>
      <c r="N311" t="str">
        <f t="shared" si="44"/>
        <v>000X</v>
      </c>
      <c r="O311">
        <v>4057</v>
      </c>
      <c r="P311" t="s">
        <v>58</v>
      </c>
      <c r="Q311" t="s">
        <v>1627</v>
      </c>
      <c r="R311" t="s">
        <v>140</v>
      </c>
      <c r="T311" t="s">
        <v>61</v>
      </c>
      <c r="V311" t="s">
        <v>1652</v>
      </c>
      <c r="W311">
        <v>209180</v>
      </c>
      <c r="X311">
        <v>15070</v>
      </c>
      <c r="Y311">
        <v>194110</v>
      </c>
      <c r="Z311">
        <v>190682</v>
      </c>
      <c r="AA311">
        <v>165682</v>
      </c>
      <c r="AB311" t="s">
        <v>63</v>
      </c>
      <c r="AC311" s="1">
        <v>43818</v>
      </c>
      <c r="AD311">
        <v>225000</v>
      </c>
      <c r="AE311">
        <v>3026</v>
      </c>
      <c r="AF311">
        <v>1958</v>
      </c>
      <c r="AG311" t="s">
        <v>64</v>
      </c>
      <c r="AH311" t="s">
        <v>76</v>
      </c>
      <c r="AI311">
        <v>1</v>
      </c>
      <c r="AJ311">
        <v>2001</v>
      </c>
      <c r="AK311">
        <v>3</v>
      </c>
      <c r="AL311">
        <v>2</v>
      </c>
      <c r="AN311">
        <v>1954</v>
      </c>
      <c r="AO311">
        <v>32</v>
      </c>
      <c r="AP311" t="s">
        <v>63</v>
      </c>
      <c r="AQ311" t="s">
        <v>66</v>
      </c>
      <c r="AR311">
        <v>2875</v>
      </c>
      <c r="AW311" t="s">
        <v>1653</v>
      </c>
      <c r="AX311" t="s">
        <v>1654</v>
      </c>
      <c r="AY311" t="s">
        <v>1655</v>
      </c>
      <c r="AZ311" t="s">
        <v>1656</v>
      </c>
    </row>
    <row r="312" spans="1:52" x14ac:dyDescent="0.3">
      <c r="A312">
        <v>2039400</v>
      </c>
      <c r="B312" t="s">
        <v>1657</v>
      </c>
      <c r="C312" t="str">
        <f t="shared" si="38"/>
        <v>7492</v>
      </c>
      <c r="D312" t="s">
        <v>53</v>
      </c>
      <c r="E312" t="str">
        <f>"0000"</f>
        <v>0000</v>
      </c>
      <c r="F312" t="s">
        <v>108</v>
      </c>
      <c r="G312" t="str">
        <f>"32"</f>
        <v>32</v>
      </c>
      <c r="H312" t="s">
        <v>1645</v>
      </c>
      <c r="I312" t="s">
        <v>56</v>
      </c>
      <c r="J312" t="s">
        <v>57</v>
      </c>
      <c r="K312">
        <v>0</v>
      </c>
      <c r="L312">
        <v>43750</v>
      </c>
      <c r="M312">
        <v>1</v>
      </c>
      <c r="N312" t="str">
        <f t="shared" si="44"/>
        <v>000X</v>
      </c>
      <c r="O312">
        <v>6016</v>
      </c>
      <c r="P312" t="s">
        <v>72</v>
      </c>
      <c r="Q312" t="s">
        <v>1638</v>
      </c>
      <c r="R312" t="s">
        <v>140</v>
      </c>
      <c r="T312" t="s">
        <v>61</v>
      </c>
      <c r="V312" t="s">
        <v>1658</v>
      </c>
      <c r="W312">
        <v>15070</v>
      </c>
      <c r="X312">
        <v>15070</v>
      </c>
      <c r="Y312">
        <v>0</v>
      </c>
      <c r="Z312">
        <v>15070</v>
      </c>
      <c r="AA312">
        <v>15070</v>
      </c>
      <c r="AB312" t="s">
        <v>72</v>
      </c>
      <c r="AC312" s="1">
        <v>37865</v>
      </c>
      <c r="AD312">
        <v>16000</v>
      </c>
      <c r="AE312">
        <v>1647</v>
      </c>
      <c r="AF312">
        <v>2290</v>
      </c>
      <c r="AG312" t="s">
        <v>103</v>
      </c>
      <c r="AH312" t="s">
        <v>76</v>
      </c>
      <c r="AR312">
        <v>0</v>
      </c>
      <c r="AW312" t="s">
        <v>1659</v>
      </c>
      <c r="AY312" t="s">
        <v>1660</v>
      </c>
      <c r="AZ312" t="s">
        <v>1661</v>
      </c>
    </row>
    <row r="313" spans="1:52" x14ac:dyDescent="0.3">
      <c r="A313">
        <v>2036133</v>
      </c>
      <c r="B313" t="s">
        <v>1662</v>
      </c>
      <c r="C313" t="str">
        <f t="shared" si="38"/>
        <v>7492</v>
      </c>
      <c r="D313" t="s">
        <v>53</v>
      </c>
      <c r="E313" t="str">
        <f>"0100"</f>
        <v>0100</v>
      </c>
      <c r="F313" t="s">
        <v>54</v>
      </c>
      <c r="G313" t="str">
        <f>"06"</f>
        <v>06</v>
      </c>
      <c r="H313" t="s">
        <v>55</v>
      </c>
      <c r="I313" t="s">
        <v>56</v>
      </c>
      <c r="J313" t="s">
        <v>57</v>
      </c>
      <c r="K313">
        <v>1</v>
      </c>
      <c r="L313">
        <v>50394</v>
      </c>
      <c r="M313">
        <v>1.1599999999999999</v>
      </c>
      <c r="N313" t="str">
        <f t="shared" si="44"/>
        <v>000X</v>
      </c>
      <c r="O313">
        <v>5062</v>
      </c>
      <c r="P313" t="s">
        <v>58</v>
      </c>
      <c r="Q313" t="s">
        <v>59</v>
      </c>
      <c r="R313" t="s">
        <v>60</v>
      </c>
      <c r="T313" t="s">
        <v>61</v>
      </c>
      <c r="V313" t="s">
        <v>1663</v>
      </c>
      <c r="W313">
        <v>239700</v>
      </c>
      <c r="X313">
        <v>17350</v>
      </c>
      <c r="Y313">
        <v>222350</v>
      </c>
      <c r="Z313">
        <v>183609</v>
      </c>
      <c r="AA313">
        <v>158609</v>
      </c>
      <c r="AB313" t="s">
        <v>63</v>
      </c>
      <c r="AC313" s="1">
        <v>41699</v>
      </c>
      <c r="AD313">
        <v>212500</v>
      </c>
      <c r="AE313">
        <v>2610</v>
      </c>
      <c r="AF313">
        <v>2365</v>
      </c>
      <c r="AG313" t="s">
        <v>64</v>
      </c>
      <c r="AH313" t="s">
        <v>76</v>
      </c>
      <c r="AI313">
        <v>1</v>
      </c>
      <c r="AJ313">
        <v>1998</v>
      </c>
      <c r="AK313">
        <v>4</v>
      </c>
      <c r="AL313">
        <v>2</v>
      </c>
      <c r="AN313">
        <v>2503</v>
      </c>
      <c r="AO313">
        <v>32</v>
      </c>
      <c r="AP313" t="s">
        <v>63</v>
      </c>
      <c r="AQ313" t="s">
        <v>66</v>
      </c>
      <c r="AR313">
        <v>3470</v>
      </c>
      <c r="AW313" t="s">
        <v>1664</v>
      </c>
      <c r="AX313" t="s">
        <v>1665</v>
      </c>
      <c r="AY313" t="s">
        <v>1666</v>
      </c>
      <c r="AZ313" t="s">
        <v>70</v>
      </c>
    </row>
    <row r="314" spans="1:52" x14ac:dyDescent="0.3">
      <c r="A314">
        <v>2037288</v>
      </c>
      <c r="B314" t="s">
        <v>1667</v>
      </c>
      <c r="C314" t="str">
        <f t="shared" si="38"/>
        <v>7492</v>
      </c>
      <c r="D314" t="s">
        <v>53</v>
      </c>
      <c r="E314" t="str">
        <f>"0100"</f>
        <v>0100</v>
      </c>
      <c r="F314" t="s">
        <v>54</v>
      </c>
      <c r="G314" t="str">
        <f>"05"</f>
        <v>05</v>
      </c>
      <c r="H314" t="s">
        <v>55</v>
      </c>
      <c r="I314" t="s">
        <v>56</v>
      </c>
      <c r="J314" t="s">
        <v>57</v>
      </c>
      <c r="K314">
        <v>1</v>
      </c>
      <c r="L314">
        <v>43750</v>
      </c>
      <c r="M314">
        <v>1</v>
      </c>
      <c r="N314" t="str">
        <f t="shared" si="44"/>
        <v>000X</v>
      </c>
      <c r="O314">
        <v>4672</v>
      </c>
      <c r="P314" t="s">
        <v>58</v>
      </c>
      <c r="Q314" t="s">
        <v>1611</v>
      </c>
      <c r="R314" t="s">
        <v>719</v>
      </c>
      <c r="T314" t="s">
        <v>61</v>
      </c>
      <c r="V314" t="s">
        <v>1668</v>
      </c>
      <c r="W314">
        <v>215620</v>
      </c>
      <c r="X314">
        <v>15070</v>
      </c>
      <c r="Y314">
        <v>200550</v>
      </c>
      <c r="Z314">
        <v>168700</v>
      </c>
      <c r="AA314">
        <v>143700</v>
      </c>
      <c r="AB314" t="s">
        <v>63</v>
      </c>
      <c r="AC314" s="1">
        <v>40909</v>
      </c>
      <c r="AD314">
        <v>181900</v>
      </c>
      <c r="AE314">
        <v>2458</v>
      </c>
      <c r="AF314">
        <v>2306</v>
      </c>
      <c r="AG314" t="s">
        <v>64</v>
      </c>
      <c r="AH314" t="s">
        <v>76</v>
      </c>
      <c r="AI314">
        <v>1</v>
      </c>
      <c r="AJ314">
        <v>2001</v>
      </c>
      <c r="AK314">
        <v>3</v>
      </c>
      <c r="AL314">
        <v>2</v>
      </c>
      <c r="AN314">
        <v>1850</v>
      </c>
      <c r="AO314">
        <v>32</v>
      </c>
      <c r="AP314" t="s">
        <v>63</v>
      </c>
      <c r="AQ314" t="s">
        <v>66</v>
      </c>
      <c r="AR314">
        <v>3143</v>
      </c>
      <c r="AW314" t="s">
        <v>1669</v>
      </c>
      <c r="AX314" t="s">
        <v>1670</v>
      </c>
      <c r="AY314" t="s">
        <v>1671</v>
      </c>
      <c r="AZ314" t="s">
        <v>70</v>
      </c>
    </row>
    <row r="315" spans="1:52" x14ac:dyDescent="0.3">
      <c r="A315">
        <v>2037628</v>
      </c>
      <c r="B315" t="s">
        <v>1672</v>
      </c>
      <c r="C315" t="str">
        <f t="shared" si="38"/>
        <v>7492</v>
      </c>
      <c r="D315" t="s">
        <v>53</v>
      </c>
      <c r="E315" t="str">
        <f>"0100"</f>
        <v>0100</v>
      </c>
      <c r="F315" t="s">
        <v>54</v>
      </c>
      <c r="G315" t="str">
        <f>"05"</f>
        <v>05</v>
      </c>
      <c r="H315" t="s">
        <v>55</v>
      </c>
      <c r="I315" t="s">
        <v>56</v>
      </c>
      <c r="J315" t="s">
        <v>57</v>
      </c>
      <c r="K315">
        <v>1</v>
      </c>
      <c r="L315">
        <v>59160</v>
      </c>
      <c r="M315">
        <v>1.36</v>
      </c>
      <c r="N315" t="str">
        <f t="shared" si="44"/>
        <v>000X</v>
      </c>
      <c r="O315">
        <v>5774</v>
      </c>
      <c r="P315" t="s">
        <v>72</v>
      </c>
      <c r="Q315" t="s">
        <v>73</v>
      </c>
      <c r="R315" t="s">
        <v>74</v>
      </c>
      <c r="T315" t="s">
        <v>61</v>
      </c>
      <c r="V315" t="s">
        <v>1673</v>
      </c>
      <c r="W315">
        <v>359500</v>
      </c>
      <c r="X315">
        <v>20370</v>
      </c>
      <c r="Y315">
        <v>339130</v>
      </c>
      <c r="Z315">
        <v>274846</v>
      </c>
      <c r="AA315">
        <v>249846</v>
      </c>
      <c r="AB315" t="s">
        <v>63</v>
      </c>
      <c r="AC315" s="1">
        <v>43455</v>
      </c>
      <c r="AD315">
        <v>425000</v>
      </c>
      <c r="AE315">
        <v>2946</v>
      </c>
      <c r="AF315">
        <v>2090</v>
      </c>
      <c r="AG315" t="s">
        <v>64</v>
      </c>
      <c r="AH315" t="s">
        <v>76</v>
      </c>
      <c r="AI315">
        <v>1</v>
      </c>
      <c r="AJ315">
        <v>2006</v>
      </c>
      <c r="AK315">
        <v>3</v>
      </c>
      <c r="AL315">
        <v>3</v>
      </c>
      <c r="AM315">
        <v>1</v>
      </c>
      <c r="AN315">
        <v>3072</v>
      </c>
      <c r="AO315">
        <v>32</v>
      </c>
      <c r="AP315" t="s">
        <v>63</v>
      </c>
      <c r="AQ315" t="s">
        <v>66</v>
      </c>
      <c r="AR315">
        <v>4398</v>
      </c>
      <c r="AW315" t="s">
        <v>1674</v>
      </c>
      <c r="AX315" t="s">
        <v>1675</v>
      </c>
      <c r="AY315" t="s">
        <v>1676</v>
      </c>
      <c r="AZ315" t="s">
        <v>70</v>
      </c>
    </row>
    <row r="316" spans="1:52" x14ac:dyDescent="0.3">
      <c r="A316">
        <v>2037946</v>
      </c>
      <c r="B316" t="s">
        <v>1677</v>
      </c>
      <c r="C316" t="str">
        <f t="shared" si="38"/>
        <v>7492</v>
      </c>
      <c r="D316" t="s">
        <v>53</v>
      </c>
      <c r="E316" t="str">
        <f>"0100"</f>
        <v>0100</v>
      </c>
      <c r="F316" t="s">
        <v>54</v>
      </c>
      <c r="G316" t="str">
        <f>"05"</f>
        <v>05</v>
      </c>
      <c r="H316" t="s">
        <v>55</v>
      </c>
      <c r="I316" t="s">
        <v>56</v>
      </c>
      <c r="J316" t="s">
        <v>57</v>
      </c>
      <c r="K316">
        <v>1</v>
      </c>
      <c r="L316">
        <v>57880</v>
      </c>
      <c r="M316">
        <v>1.33</v>
      </c>
      <c r="N316" t="str">
        <f t="shared" si="44"/>
        <v>000X</v>
      </c>
      <c r="O316">
        <v>5701</v>
      </c>
      <c r="P316" t="s">
        <v>72</v>
      </c>
      <c r="Q316" t="s">
        <v>73</v>
      </c>
      <c r="R316" t="s">
        <v>74</v>
      </c>
      <c r="T316" t="s">
        <v>61</v>
      </c>
      <c r="V316" t="s">
        <v>1678</v>
      </c>
      <c r="W316">
        <v>346310</v>
      </c>
      <c r="X316">
        <v>19930</v>
      </c>
      <c r="Y316">
        <v>326380</v>
      </c>
      <c r="Z316">
        <v>346310</v>
      </c>
      <c r="AA316">
        <v>321310</v>
      </c>
      <c r="AB316" t="s">
        <v>63</v>
      </c>
      <c r="AC316" s="1">
        <v>43235</v>
      </c>
      <c r="AD316">
        <v>29500</v>
      </c>
      <c r="AE316">
        <v>2903</v>
      </c>
      <c r="AF316">
        <v>985</v>
      </c>
      <c r="AG316" t="s">
        <v>103</v>
      </c>
      <c r="AH316" t="s">
        <v>76</v>
      </c>
      <c r="AI316">
        <v>1</v>
      </c>
      <c r="AJ316">
        <v>2019</v>
      </c>
      <c r="AK316">
        <v>3</v>
      </c>
      <c r="AL316">
        <v>2</v>
      </c>
      <c r="AM316">
        <v>1</v>
      </c>
      <c r="AN316">
        <v>2830</v>
      </c>
      <c r="AO316">
        <v>32</v>
      </c>
      <c r="AP316" t="s">
        <v>63</v>
      </c>
      <c r="AQ316" t="s">
        <v>66</v>
      </c>
      <c r="AR316">
        <v>3700</v>
      </c>
      <c r="AW316" t="s">
        <v>1679</v>
      </c>
      <c r="AX316" t="s">
        <v>1680</v>
      </c>
      <c r="AY316" t="s">
        <v>1681</v>
      </c>
      <c r="AZ316" t="s">
        <v>70</v>
      </c>
    </row>
    <row r="317" spans="1:52" x14ac:dyDescent="0.3">
      <c r="A317">
        <v>2038080</v>
      </c>
      <c r="B317" t="s">
        <v>1682</v>
      </c>
      <c r="C317" t="str">
        <f t="shared" si="38"/>
        <v>7492</v>
      </c>
      <c r="D317" t="s">
        <v>53</v>
      </c>
      <c r="E317" t="str">
        <f>"0100"</f>
        <v>0100</v>
      </c>
      <c r="F317" t="s">
        <v>54</v>
      </c>
      <c r="G317" t="str">
        <f>"33"</f>
        <v>33</v>
      </c>
      <c r="H317" t="s">
        <v>1645</v>
      </c>
      <c r="I317" t="s">
        <v>56</v>
      </c>
      <c r="J317" t="s">
        <v>57</v>
      </c>
      <c r="K317">
        <v>1</v>
      </c>
      <c r="L317">
        <v>81360</v>
      </c>
      <c r="M317">
        <v>1.87</v>
      </c>
      <c r="N317" t="str">
        <f t="shared" si="44"/>
        <v>000X</v>
      </c>
      <c r="O317">
        <v>4022</v>
      </c>
      <c r="P317" t="s">
        <v>58</v>
      </c>
      <c r="Q317" t="s">
        <v>1627</v>
      </c>
      <c r="R317" t="s">
        <v>140</v>
      </c>
      <c r="T317" t="s">
        <v>61</v>
      </c>
      <c r="V317" t="s">
        <v>1683</v>
      </c>
      <c r="W317">
        <v>237090</v>
      </c>
      <c r="X317">
        <v>28020</v>
      </c>
      <c r="Y317">
        <v>209070</v>
      </c>
      <c r="Z317">
        <v>167230</v>
      </c>
      <c r="AA317">
        <v>142230</v>
      </c>
      <c r="AB317" t="s">
        <v>63</v>
      </c>
      <c r="AC317" s="1">
        <v>39508</v>
      </c>
      <c r="AD317">
        <v>237500</v>
      </c>
      <c r="AE317">
        <v>2207</v>
      </c>
      <c r="AF317">
        <v>1971</v>
      </c>
      <c r="AG317" t="s">
        <v>64</v>
      </c>
      <c r="AH317" t="s">
        <v>65</v>
      </c>
      <c r="AI317">
        <v>2</v>
      </c>
      <c r="AJ317">
        <v>2004</v>
      </c>
      <c r="AK317">
        <v>4</v>
      </c>
      <c r="AL317">
        <v>2</v>
      </c>
      <c r="AN317">
        <v>2479</v>
      </c>
      <c r="AO317">
        <v>32</v>
      </c>
      <c r="AP317" t="s">
        <v>63</v>
      </c>
      <c r="AQ317" t="s">
        <v>66</v>
      </c>
      <c r="AR317">
        <v>2920</v>
      </c>
      <c r="AW317" t="s">
        <v>1684</v>
      </c>
      <c r="AX317" t="s">
        <v>1685</v>
      </c>
      <c r="AY317" t="s">
        <v>1686</v>
      </c>
      <c r="AZ317" t="s">
        <v>70</v>
      </c>
    </row>
    <row r="318" spans="1:52" x14ac:dyDescent="0.3">
      <c r="A318">
        <v>2038276</v>
      </c>
      <c r="B318" t="s">
        <v>1687</v>
      </c>
      <c r="C318" t="str">
        <f t="shared" si="38"/>
        <v>7492</v>
      </c>
      <c r="D318" t="s">
        <v>53</v>
      </c>
      <c r="E318" t="str">
        <f>"0000"</f>
        <v>0000</v>
      </c>
      <c r="F318" t="s">
        <v>108</v>
      </c>
      <c r="G318" t="str">
        <f>"04"</f>
        <v>04</v>
      </c>
      <c r="H318" t="s">
        <v>55</v>
      </c>
      <c r="I318" t="s">
        <v>56</v>
      </c>
      <c r="J318" t="s">
        <v>57</v>
      </c>
      <c r="K318">
        <v>0</v>
      </c>
      <c r="L318">
        <v>46451</v>
      </c>
      <c r="M318">
        <v>1.07</v>
      </c>
      <c r="N318" t="str">
        <f t="shared" si="44"/>
        <v>000X</v>
      </c>
      <c r="O318">
        <v>4054</v>
      </c>
      <c r="P318" t="s">
        <v>58</v>
      </c>
      <c r="Q318" t="s">
        <v>1627</v>
      </c>
      <c r="R318" t="s">
        <v>140</v>
      </c>
      <c r="T318" t="s">
        <v>61</v>
      </c>
      <c r="V318" t="s">
        <v>1688</v>
      </c>
      <c r="W318">
        <v>16000</v>
      </c>
      <c r="X318">
        <v>16000</v>
      </c>
      <c r="Y318">
        <v>0</v>
      </c>
      <c r="Z318">
        <v>16000</v>
      </c>
      <c r="AA318">
        <v>16000</v>
      </c>
      <c r="AB318" t="s">
        <v>72</v>
      </c>
      <c r="AC318" s="1">
        <v>29738</v>
      </c>
      <c r="AD318">
        <v>8000</v>
      </c>
      <c r="AE318">
        <v>579</v>
      </c>
      <c r="AF318">
        <v>1028</v>
      </c>
      <c r="AG318" t="s">
        <v>103</v>
      </c>
      <c r="AH318" t="s">
        <v>76</v>
      </c>
      <c r="AR318">
        <v>0</v>
      </c>
      <c r="AW318" t="s">
        <v>1689</v>
      </c>
      <c r="AY318" t="s">
        <v>1690</v>
      </c>
      <c r="AZ318" t="s">
        <v>1691</v>
      </c>
    </row>
    <row r="319" spans="1:52" x14ac:dyDescent="0.3">
      <c r="A319">
        <v>2038349</v>
      </c>
      <c r="B319" t="s">
        <v>1692</v>
      </c>
      <c r="C319" t="str">
        <f t="shared" si="38"/>
        <v>7492</v>
      </c>
      <c r="D319" t="s">
        <v>53</v>
      </c>
      <c r="E319" t="str">
        <f>"0100"</f>
        <v>0100</v>
      </c>
      <c r="F319" t="s">
        <v>54</v>
      </c>
      <c r="G319" t="str">
        <f>"04"</f>
        <v>04</v>
      </c>
      <c r="H319" t="s">
        <v>55</v>
      </c>
      <c r="I319" t="s">
        <v>56</v>
      </c>
      <c r="J319" t="s">
        <v>57</v>
      </c>
      <c r="K319">
        <v>1</v>
      </c>
      <c r="L319">
        <v>56706</v>
      </c>
      <c r="M319">
        <v>1.3</v>
      </c>
      <c r="N319" t="str">
        <f t="shared" si="44"/>
        <v>000X</v>
      </c>
      <c r="O319">
        <v>4066</v>
      </c>
      <c r="P319" t="s">
        <v>58</v>
      </c>
      <c r="Q319" t="s">
        <v>1627</v>
      </c>
      <c r="R319" t="s">
        <v>140</v>
      </c>
      <c r="T319" t="s">
        <v>61</v>
      </c>
      <c r="V319" t="s">
        <v>1693</v>
      </c>
      <c r="W319">
        <v>237610</v>
      </c>
      <c r="X319">
        <v>19530</v>
      </c>
      <c r="Y319">
        <v>218080</v>
      </c>
      <c r="Z319">
        <v>174623</v>
      </c>
      <c r="AA319">
        <v>149623</v>
      </c>
      <c r="AB319" t="s">
        <v>63</v>
      </c>
      <c r="AC319" s="1">
        <v>38838</v>
      </c>
      <c r="AD319">
        <v>326000</v>
      </c>
      <c r="AE319">
        <v>2014</v>
      </c>
      <c r="AF319">
        <v>2104</v>
      </c>
      <c r="AG319" t="s">
        <v>64</v>
      </c>
      <c r="AH319" t="s">
        <v>76</v>
      </c>
      <c r="AI319">
        <v>1</v>
      </c>
      <c r="AJ319">
        <v>2003</v>
      </c>
      <c r="AK319">
        <v>2</v>
      </c>
      <c r="AL319">
        <v>2</v>
      </c>
      <c r="AN319">
        <v>2189</v>
      </c>
      <c r="AO319">
        <v>46</v>
      </c>
      <c r="AP319" t="s">
        <v>63</v>
      </c>
      <c r="AQ319" t="s">
        <v>66</v>
      </c>
      <c r="AR319">
        <v>3197</v>
      </c>
      <c r="AW319" t="s">
        <v>1694</v>
      </c>
      <c r="AX319" t="s">
        <v>1695</v>
      </c>
      <c r="AY319" t="s">
        <v>1696</v>
      </c>
      <c r="AZ319" t="s">
        <v>70</v>
      </c>
    </row>
    <row r="320" spans="1:52" x14ac:dyDescent="0.3">
      <c r="A320">
        <v>2038420</v>
      </c>
      <c r="B320" t="s">
        <v>1697</v>
      </c>
      <c r="C320" t="str">
        <f t="shared" si="38"/>
        <v>7492</v>
      </c>
      <c r="D320" t="s">
        <v>53</v>
      </c>
      <c r="E320" t="str">
        <f>"0100"</f>
        <v>0100</v>
      </c>
      <c r="F320" t="s">
        <v>54</v>
      </c>
      <c r="G320" t="str">
        <f>"05"</f>
        <v>05</v>
      </c>
      <c r="H320" t="s">
        <v>55</v>
      </c>
      <c r="I320" t="s">
        <v>56</v>
      </c>
      <c r="J320" t="s">
        <v>57</v>
      </c>
      <c r="K320">
        <v>1</v>
      </c>
      <c r="L320">
        <v>58738</v>
      </c>
      <c r="M320">
        <v>1.35</v>
      </c>
      <c r="N320" t="str">
        <f t="shared" si="44"/>
        <v>000X</v>
      </c>
      <c r="O320">
        <v>4076</v>
      </c>
      <c r="P320" t="s">
        <v>58</v>
      </c>
      <c r="Q320" t="s">
        <v>1627</v>
      </c>
      <c r="R320" t="s">
        <v>140</v>
      </c>
      <c r="T320" t="s">
        <v>61</v>
      </c>
      <c r="V320" t="s">
        <v>1698</v>
      </c>
      <c r="W320">
        <v>215590</v>
      </c>
      <c r="X320">
        <v>20230</v>
      </c>
      <c r="Y320">
        <v>195360</v>
      </c>
      <c r="Z320">
        <v>215590</v>
      </c>
      <c r="AA320">
        <v>215590</v>
      </c>
      <c r="AB320" t="s">
        <v>72</v>
      </c>
      <c r="AC320" s="1">
        <v>40878</v>
      </c>
      <c r="AD320">
        <v>180000</v>
      </c>
      <c r="AE320">
        <v>2455</v>
      </c>
      <c r="AF320">
        <v>1429</v>
      </c>
      <c r="AG320" t="s">
        <v>64</v>
      </c>
      <c r="AH320" t="s">
        <v>76</v>
      </c>
      <c r="AI320">
        <v>1</v>
      </c>
      <c r="AJ320">
        <v>2004</v>
      </c>
      <c r="AK320">
        <v>3</v>
      </c>
      <c r="AL320">
        <v>2</v>
      </c>
      <c r="AN320">
        <v>1852</v>
      </c>
      <c r="AO320">
        <v>32</v>
      </c>
      <c r="AP320" t="s">
        <v>63</v>
      </c>
      <c r="AQ320" t="s">
        <v>66</v>
      </c>
      <c r="AR320">
        <v>3084</v>
      </c>
      <c r="AW320" t="s">
        <v>1699</v>
      </c>
      <c r="AX320" t="s">
        <v>1700</v>
      </c>
      <c r="AY320" t="s">
        <v>1701</v>
      </c>
      <c r="AZ320" t="s">
        <v>1702</v>
      </c>
    </row>
    <row r="321" spans="1:52" x14ac:dyDescent="0.3">
      <c r="A321">
        <v>2038519</v>
      </c>
      <c r="B321" t="s">
        <v>1703</v>
      </c>
      <c r="C321" t="str">
        <f t="shared" si="38"/>
        <v>7492</v>
      </c>
      <c r="D321" t="s">
        <v>53</v>
      </c>
      <c r="E321" t="str">
        <f>"0000"</f>
        <v>0000</v>
      </c>
      <c r="F321" t="s">
        <v>108</v>
      </c>
      <c r="G321" t="str">
        <f>"05"</f>
        <v>05</v>
      </c>
      <c r="H321" t="s">
        <v>55</v>
      </c>
      <c r="I321" t="s">
        <v>56</v>
      </c>
      <c r="J321" t="s">
        <v>57</v>
      </c>
      <c r="K321">
        <v>0</v>
      </c>
      <c r="L321">
        <v>43752</v>
      </c>
      <c r="M321">
        <v>1</v>
      </c>
      <c r="N321" t="str">
        <f t="shared" si="44"/>
        <v>000X</v>
      </c>
      <c r="O321">
        <v>4154</v>
      </c>
      <c r="P321" t="s">
        <v>58</v>
      </c>
      <c r="Q321" t="s">
        <v>1627</v>
      </c>
      <c r="R321" t="s">
        <v>140</v>
      </c>
      <c r="T321" t="s">
        <v>61</v>
      </c>
      <c r="V321" t="s">
        <v>1704</v>
      </c>
      <c r="W321">
        <v>15070</v>
      </c>
      <c r="X321">
        <v>15070</v>
      </c>
      <c r="Y321">
        <v>0</v>
      </c>
      <c r="Z321">
        <v>15070</v>
      </c>
      <c r="AA321">
        <v>15070</v>
      </c>
      <c r="AB321" t="s">
        <v>72</v>
      </c>
      <c r="AC321" s="1">
        <v>43943</v>
      </c>
      <c r="AD321">
        <v>25000</v>
      </c>
      <c r="AE321">
        <v>3056</v>
      </c>
      <c r="AF321">
        <v>1990</v>
      </c>
      <c r="AG321" t="s">
        <v>103</v>
      </c>
      <c r="AH321" t="s">
        <v>76</v>
      </c>
      <c r="AR321">
        <v>0</v>
      </c>
      <c r="AW321" t="s">
        <v>1705</v>
      </c>
      <c r="AY321" t="s">
        <v>1706</v>
      </c>
      <c r="AZ321" t="s">
        <v>70</v>
      </c>
    </row>
    <row r="322" spans="1:52" x14ac:dyDescent="0.3">
      <c r="A322">
        <v>2038845</v>
      </c>
      <c r="B322" t="s">
        <v>1707</v>
      </c>
      <c r="C322" t="str">
        <f t="shared" ref="C322:C385" si="46">"7492"</f>
        <v>7492</v>
      </c>
      <c r="D322" t="s">
        <v>53</v>
      </c>
      <c r="E322" t="str">
        <f>"0100"</f>
        <v>0100</v>
      </c>
      <c r="F322" t="s">
        <v>54</v>
      </c>
      <c r="G322" t="str">
        <f>"32"</f>
        <v>32</v>
      </c>
      <c r="H322" t="s">
        <v>1645</v>
      </c>
      <c r="I322" t="s">
        <v>56</v>
      </c>
      <c r="J322" t="s">
        <v>57</v>
      </c>
      <c r="K322">
        <v>1</v>
      </c>
      <c r="L322">
        <v>45660</v>
      </c>
      <c r="M322">
        <v>1.05</v>
      </c>
      <c r="N322" t="str">
        <f t="shared" si="44"/>
        <v>000X</v>
      </c>
      <c r="O322">
        <v>4019</v>
      </c>
      <c r="P322" t="s">
        <v>58</v>
      </c>
      <c r="Q322" t="s">
        <v>1627</v>
      </c>
      <c r="R322" t="s">
        <v>140</v>
      </c>
      <c r="T322" t="s">
        <v>61</v>
      </c>
      <c r="V322" t="s">
        <v>1708</v>
      </c>
      <c r="W322">
        <v>265590</v>
      </c>
      <c r="X322">
        <v>15720</v>
      </c>
      <c r="Y322">
        <v>249870</v>
      </c>
      <c r="Z322">
        <v>224935</v>
      </c>
      <c r="AA322">
        <v>198935</v>
      </c>
      <c r="AB322" t="s">
        <v>63</v>
      </c>
      <c r="AC322" s="1">
        <v>43433</v>
      </c>
      <c r="AD322">
        <v>22000</v>
      </c>
      <c r="AE322">
        <v>2942</v>
      </c>
      <c r="AF322">
        <v>1923</v>
      </c>
      <c r="AG322" t="s">
        <v>103</v>
      </c>
      <c r="AH322" t="s">
        <v>76</v>
      </c>
      <c r="AI322">
        <v>1</v>
      </c>
      <c r="AJ322">
        <v>2019</v>
      </c>
      <c r="AK322">
        <v>3</v>
      </c>
      <c r="AL322">
        <v>2</v>
      </c>
      <c r="AN322">
        <v>2010</v>
      </c>
      <c r="AO322">
        <v>32</v>
      </c>
      <c r="AP322" t="s">
        <v>63</v>
      </c>
      <c r="AQ322" t="s">
        <v>66</v>
      </c>
      <c r="AR322">
        <v>3166</v>
      </c>
      <c r="AW322" t="s">
        <v>1709</v>
      </c>
      <c r="AX322" t="s">
        <v>1710</v>
      </c>
      <c r="AY322" t="s">
        <v>1711</v>
      </c>
      <c r="AZ322" t="s">
        <v>70</v>
      </c>
    </row>
    <row r="323" spans="1:52" x14ac:dyDescent="0.3">
      <c r="A323">
        <v>2039094</v>
      </c>
      <c r="B323" t="s">
        <v>1712</v>
      </c>
      <c r="C323" t="str">
        <f t="shared" si="46"/>
        <v>7492</v>
      </c>
      <c r="D323" t="s">
        <v>53</v>
      </c>
      <c r="E323" t="str">
        <f>"0100"</f>
        <v>0100</v>
      </c>
      <c r="F323" t="s">
        <v>54</v>
      </c>
      <c r="G323" t="str">
        <f>"05"</f>
        <v>05</v>
      </c>
      <c r="H323" t="s">
        <v>55</v>
      </c>
      <c r="I323" t="s">
        <v>56</v>
      </c>
      <c r="J323" t="s">
        <v>57</v>
      </c>
      <c r="K323">
        <v>1</v>
      </c>
      <c r="L323">
        <v>48616</v>
      </c>
      <c r="M323">
        <v>1.1200000000000001</v>
      </c>
      <c r="N323" t="str">
        <f t="shared" si="44"/>
        <v>000X</v>
      </c>
      <c r="O323">
        <v>5787</v>
      </c>
      <c r="P323" t="s">
        <v>72</v>
      </c>
      <c r="Q323" t="s">
        <v>1713</v>
      </c>
      <c r="R323" t="s">
        <v>88</v>
      </c>
      <c r="T323" t="s">
        <v>61</v>
      </c>
      <c r="V323" t="s">
        <v>1714</v>
      </c>
      <c r="W323">
        <v>217070</v>
      </c>
      <c r="X323">
        <v>16740</v>
      </c>
      <c r="Y323">
        <v>200330</v>
      </c>
      <c r="Z323">
        <v>171172</v>
      </c>
      <c r="AA323">
        <v>146172</v>
      </c>
      <c r="AB323" t="s">
        <v>63</v>
      </c>
      <c r="AC323" s="1">
        <v>37956</v>
      </c>
      <c r="AD323">
        <v>22000</v>
      </c>
      <c r="AE323">
        <v>1667</v>
      </c>
      <c r="AF323">
        <v>1192</v>
      </c>
      <c r="AG323" t="s">
        <v>103</v>
      </c>
      <c r="AH323" t="s">
        <v>76</v>
      </c>
      <c r="AI323">
        <v>1</v>
      </c>
      <c r="AJ323">
        <v>2005</v>
      </c>
      <c r="AK323">
        <v>3</v>
      </c>
      <c r="AL323">
        <v>2</v>
      </c>
      <c r="AN323">
        <v>1899</v>
      </c>
      <c r="AO323">
        <v>32</v>
      </c>
      <c r="AP323" t="s">
        <v>63</v>
      </c>
      <c r="AQ323" t="s">
        <v>66</v>
      </c>
      <c r="AR323">
        <v>2907</v>
      </c>
      <c r="AW323" t="s">
        <v>1715</v>
      </c>
      <c r="AX323" t="s">
        <v>1716</v>
      </c>
      <c r="AY323" t="s">
        <v>1717</v>
      </c>
      <c r="AZ323" t="s">
        <v>70</v>
      </c>
    </row>
    <row r="324" spans="1:52" x14ac:dyDescent="0.3">
      <c r="A324">
        <v>2039124</v>
      </c>
      <c r="B324" t="s">
        <v>1718</v>
      </c>
      <c r="C324" t="str">
        <f t="shared" si="46"/>
        <v>7492</v>
      </c>
      <c r="D324" t="s">
        <v>53</v>
      </c>
      <c r="E324" t="str">
        <f>"0000"</f>
        <v>0000</v>
      </c>
      <c r="F324" t="s">
        <v>108</v>
      </c>
      <c r="G324" t="str">
        <f>"05"</f>
        <v>05</v>
      </c>
      <c r="H324" t="s">
        <v>55</v>
      </c>
      <c r="I324" t="s">
        <v>56</v>
      </c>
      <c r="J324" t="s">
        <v>57</v>
      </c>
      <c r="K324">
        <v>0</v>
      </c>
      <c r="L324">
        <v>43750</v>
      </c>
      <c r="M324">
        <v>1</v>
      </c>
      <c r="N324" t="str">
        <f t="shared" si="44"/>
        <v>000X</v>
      </c>
      <c r="O324">
        <v>5819</v>
      </c>
      <c r="P324" t="s">
        <v>72</v>
      </c>
      <c r="Q324" t="s">
        <v>1713</v>
      </c>
      <c r="R324" t="s">
        <v>88</v>
      </c>
      <c r="T324" t="s">
        <v>61</v>
      </c>
      <c r="V324" t="s">
        <v>1719</v>
      </c>
      <c r="W324">
        <v>15070</v>
      </c>
      <c r="X324">
        <v>15070</v>
      </c>
      <c r="Y324">
        <v>0</v>
      </c>
      <c r="Z324">
        <v>15070</v>
      </c>
      <c r="AA324">
        <v>15070</v>
      </c>
      <c r="AB324" t="s">
        <v>72</v>
      </c>
      <c r="AC324" s="1">
        <v>32082</v>
      </c>
      <c r="AD324">
        <v>12000</v>
      </c>
      <c r="AE324">
        <v>761</v>
      </c>
      <c r="AF324">
        <v>1908</v>
      </c>
      <c r="AG324" t="s">
        <v>103</v>
      </c>
      <c r="AH324" t="s">
        <v>76</v>
      </c>
      <c r="AR324">
        <v>0</v>
      </c>
      <c r="AW324" t="s">
        <v>1720</v>
      </c>
      <c r="AY324" t="s">
        <v>1721</v>
      </c>
      <c r="AZ324" t="s">
        <v>1722</v>
      </c>
    </row>
    <row r="325" spans="1:52" x14ac:dyDescent="0.3">
      <c r="A325">
        <v>2039159</v>
      </c>
      <c r="B325" t="s">
        <v>1723</v>
      </c>
      <c r="C325" t="str">
        <f t="shared" si="46"/>
        <v>7492</v>
      </c>
      <c r="D325" t="s">
        <v>53</v>
      </c>
      <c r="E325" t="str">
        <f>"0100"</f>
        <v>0100</v>
      </c>
      <c r="F325" t="s">
        <v>54</v>
      </c>
      <c r="G325" t="str">
        <f>"05"</f>
        <v>05</v>
      </c>
      <c r="H325" t="s">
        <v>55</v>
      </c>
      <c r="I325" t="s">
        <v>56</v>
      </c>
      <c r="J325" t="s">
        <v>57</v>
      </c>
      <c r="K325">
        <v>1</v>
      </c>
      <c r="L325">
        <v>43750</v>
      </c>
      <c r="M325">
        <v>1</v>
      </c>
      <c r="N325" t="str">
        <f t="shared" si="44"/>
        <v>000X</v>
      </c>
      <c r="O325">
        <v>5849</v>
      </c>
      <c r="P325" t="s">
        <v>72</v>
      </c>
      <c r="Q325" t="s">
        <v>1713</v>
      </c>
      <c r="R325" t="s">
        <v>88</v>
      </c>
      <c r="T325" t="s">
        <v>61</v>
      </c>
      <c r="V325" t="s">
        <v>1724</v>
      </c>
      <c r="W325">
        <v>152730</v>
      </c>
      <c r="X325">
        <v>15070</v>
      </c>
      <c r="Y325">
        <v>137660</v>
      </c>
      <c r="Z325">
        <v>152730</v>
      </c>
      <c r="AA325">
        <v>152730</v>
      </c>
      <c r="AB325" t="s">
        <v>72</v>
      </c>
      <c r="AC325" s="1">
        <v>41968</v>
      </c>
      <c r="AD325">
        <v>130000</v>
      </c>
      <c r="AE325">
        <v>2659</v>
      </c>
      <c r="AF325">
        <v>310</v>
      </c>
      <c r="AG325" t="s">
        <v>64</v>
      </c>
      <c r="AH325" t="s">
        <v>76</v>
      </c>
      <c r="AI325">
        <v>1</v>
      </c>
      <c r="AJ325">
        <v>1992</v>
      </c>
      <c r="AK325">
        <v>3</v>
      </c>
      <c r="AL325">
        <v>2</v>
      </c>
      <c r="AN325">
        <v>1384</v>
      </c>
      <c r="AO325">
        <v>32</v>
      </c>
      <c r="AP325" t="s">
        <v>72</v>
      </c>
      <c r="AQ325" t="s">
        <v>66</v>
      </c>
      <c r="AR325">
        <v>1964</v>
      </c>
      <c r="AW325" t="s">
        <v>1725</v>
      </c>
      <c r="AX325" t="s">
        <v>1726</v>
      </c>
      <c r="AY325" t="s">
        <v>1727</v>
      </c>
      <c r="AZ325" t="s">
        <v>1728</v>
      </c>
    </row>
    <row r="326" spans="1:52" x14ac:dyDescent="0.3">
      <c r="A326">
        <v>2039183</v>
      </c>
      <c r="B326" t="s">
        <v>1729</v>
      </c>
      <c r="C326" t="str">
        <f t="shared" si="46"/>
        <v>7492</v>
      </c>
      <c r="D326" t="s">
        <v>53</v>
      </c>
      <c r="E326" t="str">
        <f>"0100"</f>
        <v>0100</v>
      </c>
      <c r="F326" t="s">
        <v>54</v>
      </c>
      <c r="G326" t="str">
        <f>"05"</f>
        <v>05</v>
      </c>
      <c r="H326" t="s">
        <v>55</v>
      </c>
      <c r="I326" t="s">
        <v>56</v>
      </c>
      <c r="J326" t="s">
        <v>57</v>
      </c>
      <c r="K326">
        <v>1</v>
      </c>
      <c r="L326">
        <v>43750</v>
      </c>
      <c r="M326">
        <v>1</v>
      </c>
      <c r="N326" t="str">
        <f t="shared" si="44"/>
        <v>000X</v>
      </c>
      <c r="O326">
        <v>5885</v>
      </c>
      <c r="P326" t="s">
        <v>72</v>
      </c>
      <c r="Q326" t="s">
        <v>1713</v>
      </c>
      <c r="R326" t="s">
        <v>88</v>
      </c>
      <c r="T326" t="s">
        <v>61</v>
      </c>
      <c r="V326" t="s">
        <v>1730</v>
      </c>
      <c r="W326">
        <v>173960</v>
      </c>
      <c r="X326">
        <v>15070</v>
      </c>
      <c r="Y326">
        <v>158890</v>
      </c>
      <c r="Z326">
        <v>127558</v>
      </c>
      <c r="AA326">
        <v>102558</v>
      </c>
      <c r="AB326" t="s">
        <v>63</v>
      </c>
      <c r="AC326" s="1">
        <v>32964</v>
      </c>
      <c r="AD326">
        <v>107500</v>
      </c>
      <c r="AE326">
        <v>853</v>
      </c>
      <c r="AF326">
        <v>992</v>
      </c>
      <c r="AG326" t="s">
        <v>64</v>
      </c>
      <c r="AH326" t="s">
        <v>76</v>
      </c>
      <c r="AI326">
        <v>1</v>
      </c>
      <c r="AJ326">
        <v>1988</v>
      </c>
      <c r="AK326">
        <v>3</v>
      </c>
      <c r="AL326">
        <v>2</v>
      </c>
      <c r="AN326">
        <v>1934</v>
      </c>
      <c r="AO326">
        <v>32</v>
      </c>
      <c r="AP326" t="s">
        <v>63</v>
      </c>
      <c r="AQ326" t="s">
        <v>66</v>
      </c>
      <c r="AR326">
        <v>2736</v>
      </c>
      <c r="AW326" t="s">
        <v>1731</v>
      </c>
      <c r="AX326" t="s">
        <v>1732</v>
      </c>
      <c r="AY326" t="s">
        <v>1733</v>
      </c>
      <c r="AZ326" t="s">
        <v>70</v>
      </c>
    </row>
    <row r="327" spans="1:52" x14ac:dyDescent="0.3">
      <c r="A327">
        <v>2035994</v>
      </c>
      <c r="B327" t="s">
        <v>1734</v>
      </c>
      <c r="C327" t="str">
        <f t="shared" si="46"/>
        <v>7492</v>
      </c>
      <c r="D327" t="s">
        <v>53</v>
      </c>
      <c r="E327" t="str">
        <f>"0000"</f>
        <v>0000</v>
      </c>
      <c r="F327" t="s">
        <v>108</v>
      </c>
      <c r="G327" t="str">
        <f>"05"</f>
        <v>05</v>
      </c>
      <c r="H327" t="s">
        <v>55</v>
      </c>
      <c r="I327" t="s">
        <v>56</v>
      </c>
      <c r="J327" t="s">
        <v>57</v>
      </c>
      <c r="K327">
        <v>0</v>
      </c>
      <c r="L327">
        <v>44528</v>
      </c>
      <c r="M327">
        <v>1.02</v>
      </c>
      <c r="N327" t="str">
        <f t="shared" si="44"/>
        <v>000X</v>
      </c>
      <c r="O327">
        <v>4941</v>
      </c>
      <c r="P327" t="s">
        <v>58</v>
      </c>
      <c r="Q327" t="s">
        <v>265</v>
      </c>
      <c r="R327" t="s">
        <v>266</v>
      </c>
      <c r="T327" t="s">
        <v>61</v>
      </c>
      <c r="V327" t="s">
        <v>1735</v>
      </c>
      <c r="W327">
        <v>15330</v>
      </c>
      <c r="X327">
        <v>15330</v>
      </c>
      <c r="Y327">
        <v>0</v>
      </c>
      <c r="Z327">
        <v>15330</v>
      </c>
      <c r="AA327">
        <v>15330</v>
      </c>
      <c r="AB327" t="s">
        <v>72</v>
      </c>
      <c r="AC327" s="1">
        <v>41244</v>
      </c>
      <c r="AD327">
        <v>9000</v>
      </c>
      <c r="AE327">
        <v>2522</v>
      </c>
      <c r="AF327">
        <v>2198</v>
      </c>
      <c r="AG327" t="s">
        <v>103</v>
      </c>
      <c r="AH327" t="s">
        <v>76</v>
      </c>
      <c r="AR327">
        <v>0</v>
      </c>
      <c r="AW327" t="s">
        <v>1736</v>
      </c>
      <c r="AX327" t="s">
        <v>1737</v>
      </c>
      <c r="AY327" t="s">
        <v>1738</v>
      </c>
      <c r="AZ327" t="s">
        <v>1739</v>
      </c>
    </row>
    <row r="328" spans="1:52" x14ac:dyDescent="0.3">
      <c r="A328">
        <v>2036109</v>
      </c>
      <c r="B328" t="s">
        <v>1740</v>
      </c>
      <c r="C328" t="str">
        <f t="shared" si="46"/>
        <v>7492</v>
      </c>
      <c r="D328" t="s">
        <v>53</v>
      </c>
      <c r="E328" t="str">
        <f>"0000"</f>
        <v>0000</v>
      </c>
      <c r="F328" t="s">
        <v>108</v>
      </c>
      <c r="G328" t="str">
        <f>"06"</f>
        <v>06</v>
      </c>
      <c r="H328" t="s">
        <v>55</v>
      </c>
      <c r="I328" t="s">
        <v>56</v>
      </c>
      <c r="J328" t="s">
        <v>57</v>
      </c>
      <c r="K328">
        <v>0</v>
      </c>
      <c r="L328">
        <v>56279</v>
      </c>
      <c r="M328">
        <v>1.29</v>
      </c>
      <c r="N328" t="str">
        <f t="shared" si="44"/>
        <v>000X</v>
      </c>
      <c r="O328">
        <v>5070</v>
      </c>
      <c r="P328" t="s">
        <v>58</v>
      </c>
      <c r="Q328" t="s">
        <v>59</v>
      </c>
      <c r="R328" t="s">
        <v>60</v>
      </c>
      <c r="T328" t="s">
        <v>61</v>
      </c>
      <c r="V328" t="s">
        <v>1741</v>
      </c>
      <c r="W328">
        <v>19380</v>
      </c>
      <c r="X328">
        <v>19380</v>
      </c>
      <c r="Y328">
        <v>0</v>
      </c>
      <c r="Z328">
        <v>19380</v>
      </c>
      <c r="AA328">
        <v>19380</v>
      </c>
      <c r="AB328" t="s">
        <v>72</v>
      </c>
      <c r="AC328" s="1">
        <v>37073</v>
      </c>
      <c r="AD328">
        <v>18000</v>
      </c>
      <c r="AE328">
        <v>1442</v>
      </c>
      <c r="AF328">
        <v>1156</v>
      </c>
      <c r="AG328" t="s">
        <v>103</v>
      </c>
      <c r="AH328" t="s">
        <v>76</v>
      </c>
      <c r="AR328">
        <v>0</v>
      </c>
      <c r="AW328" t="s">
        <v>1742</v>
      </c>
      <c r="AY328" t="s">
        <v>1743</v>
      </c>
      <c r="AZ328" t="s">
        <v>1744</v>
      </c>
    </row>
    <row r="329" spans="1:52" x14ac:dyDescent="0.3">
      <c r="A329">
        <v>2036419</v>
      </c>
      <c r="B329" t="s">
        <v>1745</v>
      </c>
      <c r="C329" t="str">
        <f t="shared" si="46"/>
        <v>7492</v>
      </c>
      <c r="D329" t="s">
        <v>53</v>
      </c>
      <c r="E329" t="str">
        <f>"0100"</f>
        <v>0100</v>
      </c>
      <c r="F329" t="s">
        <v>54</v>
      </c>
      <c r="G329" t="str">
        <f t="shared" ref="G329:G338" si="47">"05"</f>
        <v>05</v>
      </c>
      <c r="H329" t="s">
        <v>55</v>
      </c>
      <c r="I329" t="s">
        <v>56</v>
      </c>
      <c r="J329" t="s">
        <v>57</v>
      </c>
      <c r="K329">
        <v>1</v>
      </c>
      <c r="L329">
        <v>58570</v>
      </c>
      <c r="M329">
        <v>1.34</v>
      </c>
      <c r="N329" t="str">
        <f t="shared" si="44"/>
        <v>000X</v>
      </c>
      <c r="O329">
        <v>4930</v>
      </c>
      <c r="P329" t="s">
        <v>58</v>
      </c>
      <c r="Q329" t="s">
        <v>59</v>
      </c>
      <c r="R329" t="s">
        <v>60</v>
      </c>
      <c r="T329" t="s">
        <v>61</v>
      </c>
      <c r="V329" t="s">
        <v>1746</v>
      </c>
      <c r="W329">
        <v>225060</v>
      </c>
      <c r="X329">
        <v>20170</v>
      </c>
      <c r="Y329">
        <v>204890</v>
      </c>
      <c r="Z329">
        <v>187407</v>
      </c>
      <c r="AA329">
        <v>162407</v>
      </c>
      <c r="AB329" t="s">
        <v>63</v>
      </c>
      <c r="AC329" s="1">
        <v>37561</v>
      </c>
      <c r="AD329">
        <v>170100</v>
      </c>
      <c r="AE329">
        <v>1553</v>
      </c>
      <c r="AF329">
        <v>1073</v>
      </c>
      <c r="AG329" t="s">
        <v>64</v>
      </c>
      <c r="AH329" t="s">
        <v>76</v>
      </c>
      <c r="AI329">
        <v>1</v>
      </c>
      <c r="AJ329">
        <v>2002</v>
      </c>
      <c r="AK329">
        <v>3</v>
      </c>
      <c r="AL329">
        <v>2</v>
      </c>
      <c r="AN329">
        <v>1904</v>
      </c>
      <c r="AO329">
        <v>32</v>
      </c>
      <c r="AP329" t="s">
        <v>63</v>
      </c>
      <c r="AQ329" t="s">
        <v>66</v>
      </c>
      <c r="AR329">
        <v>3094</v>
      </c>
      <c r="AW329" t="s">
        <v>1747</v>
      </c>
      <c r="AY329" t="s">
        <v>1748</v>
      </c>
      <c r="AZ329" t="s">
        <v>70</v>
      </c>
    </row>
    <row r="330" spans="1:52" x14ac:dyDescent="0.3">
      <c r="A330">
        <v>2036532</v>
      </c>
      <c r="B330" t="s">
        <v>1749</v>
      </c>
      <c r="C330" t="str">
        <f t="shared" si="46"/>
        <v>7492</v>
      </c>
      <c r="D330" t="s">
        <v>53</v>
      </c>
      <c r="E330" t="str">
        <f>"0000"</f>
        <v>0000</v>
      </c>
      <c r="F330" t="s">
        <v>108</v>
      </c>
      <c r="G330" t="str">
        <f t="shared" si="47"/>
        <v>05</v>
      </c>
      <c r="H330" t="s">
        <v>55</v>
      </c>
      <c r="I330" t="s">
        <v>56</v>
      </c>
      <c r="J330" t="s">
        <v>57</v>
      </c>
      <c r="K330">
        <v>0</v>
      </c>
      <c r="L330">
        <v>45379</v>
      </c>
      <c r="M330">
        <v>1.04</v>
      </c>
      <c r="N330" t="str">
        <f t="shared" si="44"/>
        <v>000X</v>
      </c>
      <c r="O330">
        <v>5488</v>
      </c>
      <c r="P330" t="s">
        <v>72</v>
      </c>
      <c r="Q330" t="s">
        <v>87</v>
      </c>
      <c r="R330" t="s">
        <v>88</v>
      </c>
      <c r="T330" t="s">
        <v>61</v>
      </c>
      <c r="V330" t="s">
        <v>1750</v>
      </c>
      <c r="W330">
        <v>15630</v>
      </c>
      <c r="X330">
        <v>15630</v>
      </c>
      <c r="Y330">
        <v>0</v>
      </c>
      <c r="Z330">
        <v>15630</v>
      </c>
      <c r="AA330">
        <v>15630</v>
      </c>
      <c r="AB330" t="s">
        <v>72</v>
      </c>
      <c r="AC330" s="1">
        <v>43874</v>
      </c>
      <c r="AD330">
        <v>19200</v>
      </c>
      <c r="AE330">
        <v>3039</v>
      </c>
      <c r="AF330">
        <v>435</v>
      </c>
      <c r="AG330" t="s">
        <v>103</v>
      </c>
      <c r="AH330" t="s">
        <v>391</v>
      </c>
      <c r="AR330">
        <v>0</v>
      </c>
      <c r="AW330" t="s">
        <v>921</v>
      </c>
      <c r="AY330" t="s">
        <v>1751</v>
      </c>
      <c r="AZ330" t="s">
        <v>1752</v>
      </c>
    </row>
    <row r="331" spans="1:52" x14ac:dyDescent="0.3">
      <c r="A331">
        <v>2037016</v>
      </c>
      <c r="B331" t="s">
        <v>1753</v>
      </c>
      <c r="C331" t="str">
        <f t="shared" si="46"/>
        <v>7492</v>
      </c>
      <c r="D331" t="s">
        <v>53</v>
      </c>
      <c r="E331" t="str">
        <f>"0100"</f>
        <v>0100</v>
      </c>
      <c r="F331" t="s">
        <v>54</v>
      </c>
      <c r="G331" t="str">
        <f t="shared" si="47"/>
        <v>05</v>
      </c>
      <c r="H331" t="s">
        <v>55</v>
      </c>
      <c r="I331" t="s">
        <v>56</v>
      </c>
      <c r="J331" t="s">
        <v>57</v>
      </c>
      <c r="K331">
        <v>1</v>
      </c>
      <c r="L331">
        <v>43750</v>
      </c>
      <c r="M331">
        <v>1</v>
      </c>
      <c r="N331" t="str">
        <f t="shared" si="44"/>
        <v>000X</v>
      </c>
      <c r="O331">
        <v>4733</v>
      </c>
      <c r="P331" t="s">
        <v>58</v>
      </c>
      <c r="Q331" t="s">
        <v>59</v>
      </c>
      <c r="R331" t="s">
        <v>60</v>
      </c>
      <c r="T331" t="s">
        <v>61</v>
      </c>
      <c r="V331" t="s">
        <v>1754</v>
      </c>
      <c r="W331">
        <v>265230</v>
      </c>
      <c r="X331">
        <v>15070</v>
      </c>
      <c r="Y331">
        <v>250160</v>
      </c>
      <c r="Z331">
        <v>211446</v>
      </c>
      <c r="AA331">
        <v>181446</v>
      </c>
      <c r="AB331" t="s">
        <v>63</v>
      </c>
      <c r="AC331" s="1">
        <v>42444</v>
      </c>
      <c r="AD331">
        <v>225000</v>
      </c>
      <c r="AE331">
        <v>2746</v>
      </c>
      <c r="AF331">
        <v>613</v>
      </c>
      <c r="AG331" t="s">
        <v>64</v>
      </c>
      <c r="AH331" t="s">
        <v>76</v>
      </c>
      <c r="AI331">
        <v>1</v>
      </c>
      <c r="AJ331">
        <v>1998</v>
      </c>
      <c r="AK331">
        <v>4</v>
      </c>
      <c r="AL331">
        <v>3</v>
      </c>
      <c r="AN331">
        <v>2756</v>
      </c>
      <c r="AO331">
        <v>32</v>
      </c>
      <c r="AP331" t="s">
        <v>63</v>
      </c>
      <c r="AQ331" t="s">
        <v>66</v>
      </c>
      <c r="AR331">
        <v>3799</v>
      </c>
      <c r="AW331" t="s">
        <v>1755</v>
      </c>
      <c r="AY331" t="s">
        <v>1756</v>
      </c>
      <c r="AZ331" t="s">
        <v>70</v>
      </c>
    </row>
    <row r="332" spans="1:52" x14ac:dyDescent="0.3">
      <c r="A332">
        <v>2037105</v>
      </c>
      <c r="B332" t="s">
        <v>1757</v>
      </c>
      <c r="C332" t="str">
        <f t="shared" si="46"/>
        <v>7492</v>
      </c>
      <c r="D332" t="s">
        <v>53</v>
      </c>
      <c r="E332" t="str">
        <f>"0000"</f>
        <v>0000</v>
      </c>
      <c r="F332" t="s">
        <v>108</v>
      </c>
      <c r="G332" t="str">
        <f t="shared" si="47"/>
        <v>05</v>
      </c>
      <c r="H332" t="s">
        <v>55</v>
      </c>
      <c r="I332" t="s">
        <v>56</v>
      </c>
      <c r="J332" t="s">
        <v>57</v>
      </c>
      <c r="K332">
        <v>0</v>
      </c>
      <c r="L332">
        <v>43750</v>
      </c>
      <c r="M332">
        <v>1</v>
      </c>
      <c r="N332" t="str">
        <f t="shared" si="44"/>
        <v>000X</v>
      </c>
      <c r="O332">
        <v>4846</v>
      </c>
      <c r="P332" t="s">
        <v>58</v>
      </c>
      <c r="Q332" t="s">
        <v>1611</v>
      </c>
      <c r="R332" t="s">
        <v>719</v>
      </c>
      <c r="T332" t="s">
        <v>61</v>
      </c>
      <c r="V332" t="s">
        <v>1758</v>
      </c>
      <c r="W332">
        <v>15070</v>
      </c>
      <c r="X332">
        <v>15070</v>
      </c>
      <c r="Y332">
        <v>0</v>
      </c>
      <c r="Z332">
        <v>15070</v>
      </c>
      <c r="AA332">
        <v>15070</v>
      </c>
      <c r="AB332" t="s">
        <v>72</v>
      </c>
      <c r="AR332">
        <v>0</v>
      </c>
      <c r="AW332" t="s">
        <v>1759</v>
      </c>
      <c r="AX332" t="s">
        <v>897</v>
      </c>
      <c r="AY332" t="s">
        <v>1760</v>
      </c>
      <c r="AZ332" t="s">
        <v>1761</v>
      </c>
    </row>
    <row r="333" spans="1:52" x14ac:dyDescent="0.3">
      <c r="A333">
        <v>2037121</v>
      </c>
      <c r="B333" t="s">
        <v>1762</v>
      </c>
      <c r="C333" t="str">
        <f t="shared" si="46"/>
        <v>7492</v>
      </c>
      <c r="D333" t="s">
        <v>53</v>
      </c>
      <c r="E333" t="str">
        <f>"0100"</f>
        <v>0100</v>
      </c>
      <c r="F333" t="s">
        <v>54</v>
      </c>
      <c r="G333" t="str">
        <f t="shared" si="47"/>
        <v>05</v>
      </c>
      <c r="H333" t="s">
        <v>55</v>
      </c>
      <c r="I333" t="s">
        <v>56</v>
      </c>
      <c r="J333" t="s">
        <v>57</v>
      </c>
      <c r="K333">
        <v>1</v>
      </c>
      <c r="L333">
        <v>43750</v>
      </c>
      <c r="M333">
        <v>1</v>
      </c>
      <c r="N333" t="str">
        <f t="shared" si="44"/>
        <v>000X</v>
      </c>
      <c r="O333">
        <v>4832</v>
      </c>
      <c r="P333" t="s">
        <v>58</v>
      </c>
      <c r="Q333" t="s">
        <v>1611</v>
      </c>
      <c r="R333" t="s">
        <v>719</v>
      </c>
      <c r="T333" t="s">
        <v>61</v>
      </c>
      <c r="V333" t="s">
        <v>1763</v>
      </c>
      <c r="W333">
        <v>196270</v>
      </c>
      <c r="X333">
        <v>15070</v>
      </c>
      <c r="Y333">
        <v>181200</v>
      </c>
      <c r="Z333">
        <v>96365</v>
      </c>
      <c r="AA333">
        <v>71365</v>
      </c>
      <c r="AB333" t="s">
        <v>63</v>
      </c>
      <c r="AC333" s="1">
        <v>42472</v>
      </c>
      <c r="AD333">
        <v>174000</v>
      </c>
      <c r="AE333">
        <v>2751</v>
      </c>
      <c r="AF333">
        <v>1534</v>
      </c>
      <c r="AG333" t="s">
        <v>64</v>
      </c>
      <c r="AH333" t="s">
        <v>76</v>
      </c>
      <c r="AI333">
        <v>1</v>
      </c>
      <c r="AJ333">
        <v>1991</v>
      </c>
      <c r="AK333">
        <v>3</v>
      </c>
      <c r="AL333">
        <v>2</v>
      </c>
      <c r="AN333">
        <v>1793</v>
      </c>
      <c r="AO333">
        <v>32</v>
      </c>
      <c r="AP333" t="s">
        <v>63</v>
      </c>
      <c r="AQ333" t="s">
        <v>66</v>
      </c>
      <c r="AR333">
        <v>2453</v>
      </c>
      <c r="AW333" t="s">
        <v>1764</v>
      </c>
      <c r="AX333" t="s">
        <v>1765</v>
      </c>
      <c r="AY333" t="s">
        <v>1766</v>
      </c>
      <c r="AZ333" t="s">
        <v>70</v>
      </c>
    </row>
    <row r="334" spans="1:52" x14ac:dyDescent="0.3">
      <c r="A334">
        <v>2037148</v>
      </c>
      <c r="B334" t="s">
        <v>1767</v>
      </c>
      <c r="C334" t="str">
        <f t="shared" si="46"/>
        <v>7492</v>
      </c>
      <c r="D334" t="s">
        <v>53</v>
      </c>
      <c r="E334" t="str">
        <f>"0100"</f>
        <v>0100</v>
      </c>
      <c r="F334" t="s">
        <v>54</v>
      </c>
      <c r="G334" t="str">
        <f t="shared" si="47"/>
        <v>05</v>
      </c>
      <c r="H334" t="s">
        <v>55</v>
      </c>
      <c r="I334" t="s">
        <v>56</v>
      </c>
      <c r="J334" t="s">
        <v>57</v>
      </c>
      <c r="K334">
        <v>1</v>
      </c>
      <c r="L334">
        <v>43750</v>
      </c>
      <c r="M334">
        <v>1</v>
      </c>
      <c r="N334" t="str">
        <f t="shared" si="44"/>
        <v>000X</v>
      </c>
      <c r="O334">
        <v>4798</v>
      </c>
      <c r="P334" t="s">
        <v>58</v>
      </c>
      <c r="Q334" t="s">
        <v>1611</v>
      </c>
      <c r="R334" t="s">
        <v>719</v>
      </c>
      <c r="T334" t="s">
        <v>61</v>
      </c>
      <c r="V334" t="s">
        <v>1768</v>
      </c>
      <c r="W334">
        <v>249280</v>
      </c>
      <c r="X334">
        <v>15070</v>
      </c>
      <c r="Y334">
        <v>234210</v>
      </c>
      <c r="Z334">
        <v>222118</v>
      </c>
      <c r="AA334">
        <v>197118</v>
      </c>
      <c r="AB334" t="s">
        <v>63</v>
      </c>
      <c r="AC334" s="1">
        <v>42643</v>
      </c>
      <c r="AD334">
        <v>232900</v>
      </c>
      <c r="AE334">
        <v>2787</v>
      </c>
      <c r="AF334">
        <v>338</v>
      </c>
      <c r="AG334" t="s">
        <v>64</v>
      </c>
      <c r="AH334" t="s">
        <v>76</v>
      </c>
      <c r="AI334">
        <v>1</v>
      </c>
      <c r="AJ334">
        <v>2016</v>
      </c>
      <c r="AK334">
        <v>3</v>
      </c>
      <c r="AL334">
        <v>2</v>
      </c>
      <c r="AN334">
        <v>2560</v>
      </c>
      <c r="AO334">
        <v>32</v>
      </c>
      <c r="AP334" t="s">
        <v>72</v>
      </c>
      <c r="AQ334" t="s">
        <v>66</v>
      </c>
      <c r="AR334">
        <v>3752</v>
      </c>
      <c r="AW334" t="s">
        <v>1769</v>
      </c>
      <c r="AX334" t="s">
        <v>1770</v>
      </c>
      <c r="AY334" t="s">
        <v>1771</v>
      </c>
      <c r="AZ334" t="s">
        <v>70</v>
      </c>
    </row>
    <row r="335" spans="1:52" x14ac:dyDescent="0.3">
      <c r="A335">
        <v>2037211</v>
      </c>
      <c r="B335" t="s">
        <v>1772</v>
      </c>
      <c r="C335" t="str">
        <f t="shared" si="46"/>
        <v>7492</v>
      </c>
      <c r="D335" t="s">
        <v>53</v>
      </c>
      <c r="E335" t="str">
        <f>"0100"</f>
        <v>0100</v>
      </c>
      <c r="F335" t="s">
        <v>54</v>
      </c>
      <c r="G335" t="str">
        <f t="shared" si="47"/>
        <v>05</v>
      </c>
      <c r="H335" t="s">
        <v>55</v>
      </c>
      <c r="I335" t="s">
        <v>56</v>
      </c>
      <c r="J335" t="s">
        <v>57</v>
      </c>
      <c r="K335">
        <v>1</v>
      </c>
      <c r="L335">
        <v>43750</v>
      </c>
      <c r="M335">
        <v>1</v>
      </c>
      <c r="N335" t="str">
        <f t="shared" si="44"/>
        <v>000X</v>
      </c>
      <c r="O335">
        <v>4730</v>
      </c>
      <c r="P335" t="s">
        <v>58</v>
      </c>
      <c r="Q335" t="s">
        <v>1611</v>
      </c>
      <c r="R335" t="s">
        <v>719</v>
      </c>
      <c r="T335" t="s">
        <v>61</v>
      </c>
      <c r="V335" t="s">
        <v>1773</v>
      </c>
      <c r="W335">
        <v>206150</v>
      </c>
      <c r="X335">
        <v>15070</v>
      </c>
      <c r="Y335">
        <v>191080</v>
      </c>
      <c r="Z335">
        <v>165596</v>
      </c>
      <c r="AA335">
        <v>140596</v>
      </c>
      <c r="AB335" t="s">
        <v>63</v>
      </c>
      <c r="AC335" s="1">
        <v>37865</v>
      </c>
      <c r="AD335">
        <v>7500</v>
      </c>
      <c r="AE335">
        <v>1647</v>
      </c>
      <c r="AF335">
        <v>1080</v>
      </c>
      <c r="AG335" t="s">
        <v>103</v>
      </c>
      <c r="AH335" t="s">
        <v>221</v>
      </c>
      <c r="AI335">
        <v>1</v>
      </c>
      <c r="AJ335">
        <v>2005</v>
      </c>
      <c r="AK335">
        <v>3</v>
      </c>
      <c r="AL335">
        <v>2</v>
      </c>
      <c r="AN335">
        <v>1667</v>
      </c>
      <c r="AO335">
        <v>32</v>
      </c>
      <c r="AP335" t="s">
        <v>63</v>
      </c>
      <c r="AQ335" t="s">
        <v>66</v>
      </c>
      <c r="AR335">
        <v>2675</v>
      </c>
      <c r="AW335" t="s">
        <v>1774</v>
      </c>
      <c r="AX335" t="s">
        <v>1775</v>
      </c>
      <c r="AY335" t="s">
        <v>1776</v>
      </c>
      <c r="AZ335" t="s">
        <v>70</v>
      </c>
    </row>
    <row r="336" spans="1:52" x14ac:dyDescent="0.3">
      <c r="A336">
        <v>2037415</v>
      </c>
      <c r="B336" t="s">
        <v>1777</v>
      </c>
      <c r="C336" t="str">
        <f t="shared" si="46"/>
        <v>7492</v>
      </c>
      <c r="D336" t="s">
        <v>53</v>
      </c>
      <c r="E336" t="str">
        <f>"0100"</f>
        <v>0100</v>
      </c>
      <c r="F336" t="s">
        <v>54</v>
      </c>
      <c r="G336" t="str">
        <f t="shared" si="47"/>
        <v>05</v>
      </c>
      <c r="H336" t="s">
        <v>55</v>
      </c>
      <c r="I336" t="s">
        <v>56</v>
      </c>
      <c r="J336" t="s">
        <v>57</v>
      </c>
      <c r="K336">
        <v>1</v>
      </c>
      <c r="L336">
        <v>43611</v>
      </c>
      <c r="M336">
        <v>1</v>
      </c>
      <c r="N336" t="str">
        <f t="shared" si="44"/>
        <v>000X</v>
      </c>
      <c r="O336">
        <v>4633</v>
      </c>
      <c r="P336" t="s">
        <v>58</v>
      </c>
      <c r="Q336" t="s">
        <v>1611</v>
      </c>
      <c r="R336" t="s">
        <v>719</v>
      </c>
      <c r="T336" t="s">
        <v>61</v>
      </c>
      <c r="V336" t="s">
        <v>1778</v>
      </c>
      <c r="W336">
        <v>270260</v>
      </c>
      <c r="X336">
        <v>15020</v>
      </c>
      <c r="Y336">
        <v>255240</v>
      </c>
      <c r="Z336">
        <v>208802</v>
      </c>
      <c r="AA336">
        <v>183802</v>
      </c>
      <c r="AB336" t="s">
        <v>63</v>
      </c>
      <c r="AC336" s="1">
        <v>36434</v>
      </c>
      <c r="AD336">
        <v>14800</v>
      </c>
      <c r="AE336">
        <v>1331</v>
      </c>
      <c r="AF336">
        <v>1310</v>
      </c>
      <c r="AG336" t="s">
        <v>103</v>
      </c>
      <c r="AH336" t="s">
        <v>76</v>
      </c>
      <c r="AI336">
        <v>1</v>
      </c>
      <c r="AJ336">
        <v>2000</v>
      </c>
      <c r="AK336">
        <v>4</v>
      </c>
      <c r="AL336">
        <v>3</v>
      </c>
      <c r="AN336">
        <v>2847</v>
      </c>
      <c r="AO336">
        <v>32</v>
      </c>
      <c r="AP336" t="s">
        <v>63</v>
      </c>
      <c r="AQ336" t="s">
        <v>66</v>
      </c>
      <c r="AR336">
        <v>3698</v>
      </c>
      <c r="AW336" t="s">
        <v>1779</v>
      </c>
      <c r="AX336" t="s">
        <v>1780</v>
      </c>
      <c r="AY336" t="s">
        <v>1781</v>
      </c>
      <c r="AZ336" t="s">
        <v>70</v>
      </c>
    </row>
    <row r="337" spans="1:52" x14ac:dyDescent="0.3">
      <c r="A337">
        <v>2037814</v>
      </c>
      <c r="B337" t="s">
        <v>1782</v>
      </c>
      <c r="C337" t="str">
        <f t="shared" si="46"/>
        <v>7492</v>
      </c>
      <c r="D337" t="s">
        <v>53</v>
      </c>
      <c r="E337" t="str">
        <f>"0100"</f>
        <v>0100</v>
      </c>
      <c r="F337" t="s">
        <v>54</v>
      </c>
      <c r="G337" t="str">
        <f t="shared" si="47"/>
        <v>05</v>
      </c>
      <c r="H337" t="s">
        <v>55</v>
      </c>
      <c r="I337" t="s">
        <v>56</v>
      </c>
      <c r="J337" t="s">
        <v>57</v>
      </c>
      <c r="K337">
        <v>1</v>
      </c>
      <c r="L337">
        <v>43753</v>
      </c>
      <c r="M337">
        <v>1</v>
      </c>
      <c r="N337" t="str">
        <f t="shared" si="44"/>
        <v>000X</v>
      </c>
      <c r="O337">
        <v>4324</v>
      </c>
      <c r="P337" t="s">
        <v>58</v>
      </c>
      <c r="Q337" t="s">
        <v>1627</v>
      </c>
      <c r="R337" t="s">
        <v>140</v>
      </c>
      <c r="T337" t="s">
        <v>61</v>
      </c>
      <c r="V337" t="s">
        <v>1783</v>
      </c>
      <c r="W337">
        <v>219260</v>
      </c>
      <c r="X337">
        <v>15070</v>
      </c>
      <c r="Y337">
        <v>204190</v>
      </c>
      <c r="Z337">
        <v>169550</v>
      </c>
      <c r="AA337">
        <v>144550</v>
      </c>
      <c r="AB337" t="s">
        <v>63</v>
      </c>
      <c r="AC337" s="1">
        <v>37288</v>
      </c>
      <c r="AD337">
        <v>188500</v>
      </c>
      <c r="AE337">
        <v>1497</v>
      </c>
      <c r="AF337">
        <v>2319</v>
      </c>
      <c r="AG337" t="s">
        <v>64</v>
      </c>
      <c r="AH337" t="s">
        <v>76</v>
      </c>
      <c r="AI337">
        <v>1</v>
      </c>
      <c r="AJ337">
        <v>2001</v>
      </c>
      <c r="AK337">
        <v>3</v>
      </c>
      <c r="AL337">
        <v>2</v>
      </c>
      <c r="AN337">
        <v>2107</v>
      </c>
      <c r="AO337">
        <v>32</v>
      </c>
      <c r="AP337" t="s">
        <v>63</v>
      </c>
      <c r="AQ337" t="s">
        <v>66</v>
      </c>
      <c r="AR337">
        <v>3058</v>
      </c>
      <c r="AW337" t="s">
        <v>1784</v>
      </c>
      <c r="AX337" t="s">
        <v>1785</v>
      </c>
      <c r="AY337" t="s">
        <v>1786</v>
      </c>
      <c r="AZ337" t="s">
        <v>70</v>
      </c>
    </row>
    <row r="338" spans="1:52" x14ac:dyDescent="0.3">
      <c r="A338">
        <v>2037911</v>
      </c>
      <c r="B338" t="s">
        <v>1787</v>
      </c>
      <c r="C338" t="str">
        <f t="shared" si="46"/>
        <v>7492</v>
      </c>
      <c r="D338" t="s">
        <v>53</v>
      </c>
      <c r="E338" t="str">
        <f>"0000"</f>
        <v>0000</v>
      </c>
      <c r="F338" t="s">
        <v>108</v>
      </c>
      <c r="G338" t="str">
        <f t="shared" si="47"/>
        <v>05</v>
      </c>
      <c r="H338" t="s">
        <v>55</v>
      </c>
      <c r="I338" t="s">
        <v>56</v>
      </c>
      <c r="J338" t="s">
        <v>57</v>
      </c>
      <c r="K338">
        <v>0</v>
      </c>
      <c r="L338">
        <v>62312</v>
      </c>
      <c r="M338">
        <v>1.43</v>
      </c>
      <c r="N338" t="str">
        <f t="shared" si="44"/>
        <v>000X</v>
      </c>
      <c r="O338">
        <v>4478</v>
      </c>
      <c r="P338" t="s">
        <v>58</v>
      </c>
      <c r="Q338" t="s">
        <v>1627</v>
      </c>
      <c r="R338" t="s">
        <v>140</v>
      </c>
      <c r="T338" t="s">
        <v>61</v>
      </c>
      <c r="V338" t="s">
        <v>1788</v>
      </c>
      <c r="W338">
        <v>21460</v>
      </c>
      <c r="X338">
        <v>21460</v>
      </c>
      <c r="Y338">
        <v>0</v>
      </c>
      <c r="Z338">
        <v>21460</v>
      </c>
      <c r="AA338">
        <v>21460</v>
      </c>
      <c r="AB338" t="s">
        <v>72</v>
      </c>
      <c r="AC338" s="1">
        <v>35977</v>
      </c>
      <c r="AD338">
        <v>19700</v>
      </c>
      <c r="AE338">
        <v>1253</v>
      </c>
      <c r="AF338">
        <v>149</v>
      </c>
      <c r="AG338" t="s">
        <v>103</v>
      </c>
      <c r="AH338" t="s">
        <v>873</v>
      </c>
      <c r="AR338">
        <v>0</v>
      </c>
      <c r="AW338" t="s">
        <v>1789</v>
      </c>
      <c r="AY338" t="s">
        <v>1790</v>
      </c>
      <c r="AZ338" t="s">
        <v>1791</v>
      </c>
    </row>
    <row r="339" spans="1:52" x14ac:dyDescent="0.3">
      <c r="A339">
        <v>2038110</v>
      </c>
      <c r="B339" t="s">
        <v>1792</v>
      </c>
      <c r="C339" t="str">
        <f t="shared" si="46"/>
        <v>7492</v>
      </c>
      <c r="D339" t="s">
        <v>53</v>
      </c>
      <c r="E339" t="str">
        <f>"0100"</f>
        <v>0100</v>
      </c>
      <c r="F339" t="s">
        <v>54</v>
      </c>
      <c r="G339" t="str">
        <f>"33"</f>
        <v>33</v>
      </c>
      <c r="H339" t="s">
        <v>1645</v>
      </c>
      <c r="I339" t="s">
        <v>56</v>
      </c>
      <c r="J339" t="s">
        <v>57</v>
      </c>
      <c r="K339">
        <v>1</v>
      </c>
      <c r="L339">
        <v>44529</v>
      </c>
      <c r="M339">
        <v>1.02</v>
      </c>
      <c r="N339" t="str">
        <f t="shared" si="44"/>
        <v>000X</v>
      </c>
      <c r="O339">
        <v>4028</v>
      </c>
      <c r="P339" t="s">
        <v>58</v>
      </c>
      <c r="Q339" t="s">
        <v>1627</v>
      </c>
      <c r="R339" t="s">
        <v>140</v>
      </c>
      <c r="T339" t="s">
        <v>61</v>
      </c>
      <c r="V339" t="s">
        <v>1793</v>
      </c>
      <c r="W339">
        <v>242080</v>
      </c>
      <c r="X339">
        <v>15330</v>
      </c>
      <c r="Y339">
        <v>226750</v>
      </c>
      <c r="Z339">
        <v>242080</v>
      </c>
      <c r="AA339">
        <v>242080</v>
      </c>
      <c r="AB339" t="s">
        <v>72</v>
      </c>
      <c r="AC339" s="1">
        <v>40634</v>
      </c>
      <c r="AD339">
        <v>202500</v>
      </c>
      <c r="AE339">
        <v>2414</v>
      </c>
      <c r="AF339">
        <v>1290</v>
      </c>
      <c r="AG339" t="s">
        <v>64</v>
      </c>
      <c r="AH339" t="s">
        <v>76</v>
      </c>
      <c r="AI339">
        <v>1</v>
      </c>
      <c r="AJ339">
        <v>2005</v>
      </c>
      <c r="AK339">
        <v>3</v>
      </c>
      <c r="AL339">
        <v>2</v>
      </c>
      <c r="AN339">
        <v>2287</v>
      </c>
      <c r="AO339">
        <v>32</v>
      </c>
      <c r="AP339" t="s">
        <v>63</v>
      </c>
      <c r="AQ339" t="s">
        <v>66</v>
      </c>
      <c r="AR339">
        <v>3073</v>
      </c>
      <c r="AW339" t="s">
        <v>1794</v>
      </c>
      <c r="AX339" t="s">
        <v>1795</v>
      </c>
      <c r="AY339" t="s">
        <v>1796</v>
      </c>
      <c r="AZ339" t="s">
        <v>1797</v>
      </c>
    </row>
    <row r="340" spans="1:52" x14ac:dyDescent="0.3">
      <c r="A340">
        <v>2038454</v>
      </c>
      <c r="B340" t="s">
        <v>1798</v>
      </c>
      <c r="C340" t="str">
        <f t="shared" si="46"/>
        <v>7492</v>
      </c>
      <c r="D340" t="s">
        <v>53</v>
      </c>
      <c r="E340" t="str">
        <f>"0100"</f>
        <v>0100</v>
      </c>
      <c r="F340" t="s">
        <v>54</v>
      </c>
      <c r="G340" t="str">
        <f>"05"</f>
        <v>05</v>
      </c>
      <c r="H340" t="s">
        <v>55</v>
      </c>
      <c r="I340" t="s">
        <v>56</v>
      </c>
      <c r="J340" t="s">
        <v>57</v>
      </c>
      <c r="K340">
        <v>1</v>
      </c>
      <c r="L340">
        <v>43753</v>
      </c>
      <c r="M340">
        <v>1</v>
      </c>
      <c r="N340" t="str">
        <f t="shared" si="44"/>
        <v>000X</v>
      </c>
      <c r="O340">
        <v>4082</v>
      </c>
      <c r="P340" t="s">
        <v>58</v>
      </c>
      <c r="Q340" t="s">
        <v>1627</v>
      </c>
      <c r="R340" t="s">
        <v>140</v>
      </c>
      <c r="T340" t="s">
        <v>61</v>
      </c>
      <c r="V340" t="s">
        <v>1799</v>
      </c>
      <c r="W340">
        <v>189140</v>
      </c>
      <c r="X340">
        <v>15070</v>
      </c>
      <c r="Y340">
        <v>174070</v>
      </c>
      <c r="Z340">
        <v>125034</v>
      </c>
      <c r="AA340">
        <v>100034</v>
      </c>
      <c r="AB340" t="s">
        <v>63</v>
      </c>
      <c r="AC340" s="1">
        <v>31929</v>
      </c>
      <c r="AD340">
        <v>9680</v>
      </c>
      <c r="AE340">
        <v>746</v>
      </c>
      <c r="AF340">
        <v>564</v>
      </c>
      <c r="AG340" t="s">
        <v>103</v>
      </c>
      <c r="AH340" t="s">
        <v>76</v>
      </c>
      <c r="AI340">
        <v>1</v>
      </c>
      <c r="AJ340">
        <v>1988</v>
      </c>
      <c r="AK340">
        <v>3</v>
      </c>
      <c r="AL340">
        <v>2</v>
      </c>
      <c r="AM340">
        <v>1</v>
      </c>
      <c r="AN340">
        <v>2565</v>
      </c>
      <c r="AO340">
        <v>36</v>
      </c>
      <c r="AP340" t="s">
        <v>72</v>
      </c>
      <c r="AQ340" t="s">
        <v>66</v>
      </c>
      <c r="AR340">
        <v>3117</v>
      </c>
      <c r="AW340" t="s">
        <v>1800</v>
      </c>
      <c r="AX340" t="s">
        <v>1801</v>
      </c>
      <c r="AY340" t="s">
        <v>1802</v>
      </c>
      <c r="AZ340" t="s">
        <v>1803</v>
      </c>
    </row>
    <row r="341" spans="1:52" x14ac:dyDescent="0.3">
      <c r="A341">
        <v>2038730</v>
      </c>
      <c r="B341" t="s">
        <v>1804</v>
      </c>
      <c r="C341" t="str">
        <f t="shared" si="46"/>
        <v>7492</v>
      </c>
      <c r="D341" t="s">
        <v>53</v>
      </c>
      <c r="E341" t="str">
        <f>"0000"</f>
        <v>0000</v>
      </c>
      <c r="F341" t="s">
        <v>108</v>
      </c>
      <c r="G341" t="str">
        <f>"05"</f>
        <v>05</v>
      </c>
      <c r="H341" t="s">
        <v>55</v>
      </c>
      <c r="I341" t="s">
        <v>56</v>
      </c>
      <c r="J341" t="s">
        <v>57</v>
      </c>
      <c r="K341">
        <v>0</v>
      </c>
      <c r="L341">
        <v>43750</v>
      </c>
      <c r="M341">
        <v>1</v>
      </c>
      <c r="N341" t="str">
        <f t="shared" si="44"/>
        <v>000X</v>
      </c>
      <c r="O341">
        <v>5955</v>
      </c>
      <c r="P341" t="s">
        <v>72</v>
      </c>
      <c r="Q341" t="s">
        <v>1638</v>
      </c>
      <c r="R341" t="s">
        <v>140</v>
      </c>
      <c r="T341" t="s">
        <v>61</v>
      </c>
      <c r="V341" t="s">
        <v>1805</v>
      </c>
      <c r="W341">
        <v>15070</v>
      </c>
      <c r="X341">
        <v>15070</v>
      </c>
      <c r="Y341">
        <v>0</v>
      </c>
      <c r="Z341">
        <v>15070</v>
      </c>
      <c r="AA341">
        <v>15070</v>
      </c>
      <c r="AB341" t="s">
        <v>72</v>
      </c>
      <c r="AR341">
        <v>0</v>
      </c>
      <c r="AW341" t="s">
        <v>1806</v>
      </c>
      <c r="AY341" t="s">
        <v>1807</v>
      </c>
      <c r="AZ341" t="s">
        <v>1808</v>
      </c>
    </row>
    <row r="342" spans="1:52" x14ac:dyDescent="0.3">
      <c r="A342">
        <v>2038977</v>
      </c>
      <c r="B342" t="s">
        <v>1809</v>
      </c>
      <c r="C342" t="str">
        <f t="shared" si="46"/>
        <v>7492</v>
      </c>
      <c r="D342" t="s">
        <v>53</v>
      </c>
      <c r="E342" t="str">
        <f>"0100"</f>
        <v>0100</v>
      </c>
      <c r="F342" t="s">
        <v>54</v>
      </c>
      <c r="G342" t="str">
        <f>"05"</f>
        <v>05</v>
      </c>
      <c r="H342" t="s">
        <v>55</v>
      </c>
      <c r="I342" t="s">
        <v>56</v>
      </c>
      <c r="J342" t="s">
        <v>57</v>
      </c>
      <c r="K342">
        <v>1</v>
      </c>
      <c r="L342">
        <v>43750</v>
      </c>
      <c r="M342">
        <v>1</v>
      </c>
      <c r="N342" t="str">
        <f t="shared" si="44"/>
        <v>000X</v>
      </c>
      <c r="O342">
        <v>4053</v>
      </c>
      <c r="P342" t="s">
        <v>58</v>
      </c>
      <c r="Q342" t="s">
        <v>1627</v>
      </c>
      <c r="R342" t="s">
        <v>140</v>
      </c>
      <c r="T342" t="s">
        <v>61</v>
      </c>
      <c r="V342" t="s">
        <v>1810</v>
      </c>
      <c r="W342">
        <v>170300</v>
      </c>
      <c r="X342">
        <v>15070</v>
      </c>
      <c r="Y342">
        <v>155230</v>
      </c>
      <c r="Z342">
        <v>125931</v>
      </c>
      <c r="AA342">
        <v>100931</v>
      </c>
      <c r="AB342" t="s">
        <v>63</v>
      </c>
      <c r="AC342" s="1">
        <v>38749</v>
      </c>
      <c r="AD342">
        <v>215000</v>
      </c>
      <c r="AE342">
        <v>1982</v>
      </c>
      <c r="AF342">
        <v>1445</v>
      </c>
      <c r="AG342" t="s">
        <v>64</v>
      </c>
      <c r="AH342" t="s">
        <v>76</v>
      </c>
      <c r="AI342">
        <v>1</v>
      </c>
      <c r="AJ342">
        <v>2000</v>
      </c>
      <c r="AK342">
        <v>3</v>
      </c>
      <c r="AL342">
        <v>2</v>
      </c>
      <c r="AN342">
        <v>1596</v>
      </c>
      <c r="AO342">
        <v>32</v>
      </c>
      <c r="AP342" t="s">
        <v>72</v>
      </c>
      <c r="AQ342" t="s">
        <v>66</v>
      </c>
      <c r="AR342">
        <v>2365</v>
      </c>
      <c r="AW342" t="s">
        <v>1811</v>
      </c>
      <c r="AX342" t="s">
        <v>1812</v>
      </c>
      <c r="AY342" t="s">
        <v>1813</v>
      </c>
      <c r="AZ342" t="s">
        <v>70</v>
      </c>
    </row>
    <row r="343" spans="1:52" x14ac:dyDescent="0.3">
      <c r="A343">
        <v>2039302</v>
      </c>
      <c r="B343" t="s">
        <v>1814</v>
      </c>
      <c r="C343" t="str">
        <f t="shared" si="46"/>
        <v>7492</v>
      </c>
      <c r="D343" t="s">
        <v>53</v>
      </c>
      <c r="E343" t="str">
        <f>"0000"</f>
        <v>0000</v>
      </c>
      <c r="F343" t="s">
        <v>108</v>
      </c>
      <c r="G343" t="str">
        <f>"32"</f>
        <v>32</v>
      </c>
      <c r="H343" t="s">
        <v>1645</v>
      </c>
      <c r="I343" t="s">
        <v>56</v>
      </c>
      <c r="J343" t="s">
        <v>57</v>
      </c>
      <c r="K343">
        <v>0</v>
      </c>
      <c r="L343">
        <v>43750</v>
      </c>
      <c r="M343">
        <v>1</v>
      </c>
      <c r="N343" t="str">
        <f t="shared" si="44"/>
        <v>000X</v>
      </c>
      <c r="O343">
        <v>6023</v>
      </c>
      <c r="P343" t="s">
        <v>72</v>
      </c>
      <c r="Q343" t="s">
        <v>1713</v>
      </c>
      <c r="R343" t="s">
        <v>88</v>
      </c>
      <c r="T343" t="s">
        <v>61</v>
      </c>
      <c r="V343" t="s">
        <v>1815</v>
      </c>
      <c r="W343">
        <v>15070</v>
      </c>
      <c r="X343">
        <v>15070</v>
      </c>
      <c r="Y343">
        <v>0</v>
      </c>
      <c r="Z343">
        <v>15070</v>
      </c>
      <c r="AA343">
        <v>15070</v>
      </c>
      <c r="AB343" t="s">
        <v>72</v>
      </c>
      <c r="AC343" s="1">
        <v>38504</v>
      </c>
      <c r="AD343">
        <v>83800</v>
      </c>
      <c r="AE343">
        <v>1875</v>
      </c>
      <c r="AF343">
        <v>1063</v>
      </c>
      <c r="AG343" t="s">
        <v>103</v>
      </c>
      <c r="AH343" t="s">
        <v>76</v>
      </c>
      <c r="AR343">
        <v>0</v>
      </c>
      <c r="AW343" t="s">
        <v>1816</v>
      </c>
      <c r="AY343" t="s">
        <v>1817</v>
      </c>
      <c r="AZ343" t="s">
        <v>1818</v>
      </c>
    </row>
    <row r="344" spans="1:52" x14ac:dyDescent="0.3">
      <c r="A344">
        <v>2036168</v>
      </c>
      <c r="B344" t="s">
        <v>1819</v>
      </c>
      <c r="C344" t="str">
        <f t="shared" si="46"/>
        <v>7492</v>
      </c>
      <c r="D344" t="s">
        <v>53</v>
      </c>
      <c r="E344" t="str">
        <f t="shared" ref="E344:E350" si="48">"0100"</f>
        <v>0100</v>
      </c>
      <c r="F344" t="s">
        <v>54</v>
      </c>
      <c r="G344" t="str">
        <f>"05"</f>
        <v>05</v>
      </c>
      <c r="H344" t="s">
        <v>55</v>
      </c>
      <c r="I344" t="s">
        <v>56</v>
      </c>
      <c r="J344" t="s">
        <v>57</v>
      </c>
      <c r="K344">
        <v>1</v>
      </c>
      <c r="L344">
        <v>53974</v>
      </c>
      <c r="M344">
        <v>1.24</v>
      </c>
      <c r="N344" t="str">
        <f t="shared" si="44"/>
        <v>000X</v>
      </c>
      <c r="O344">
        <v>5524</v>
      </c>
      <c r="P344" t="s">
        <v>72</v>
      </c>
      <c r="Q344" t="s">
        <v>363</v>
      </c>
      <c r="R344" t="s">
        <v>364</v>
      </c>
      <c r="T344" t="s">
        <v>61</v>
      </c>
      <c r="V344" t="s">
        <v>1820</v>
      </c>
      <c r="W344">
        <v>163600</v>
      </c>
      <c r="X344">
        <v>18590</v>
      </c>
      <c r="Y344">
        <v>145010</v>
      </c>
      <c r="Z344">
        <v>163600</v>
      </c>
      <c r="AA344">
        <v>163600</v>
      </c>
      <c r="AB344" t="s">
        <v>72</v>
      </c>
      <c r="AC344" s="1">
        <v>43425</v>
      </c>
      <c r="AD344">
        <v>172900</v>
      </c>
      <c r="AE344">
        <v>2943</v>
      </c>
      <c r="AF344">
        <v>37</v>
      </c>
      <c r="AG344" t="s">
        <v>64</v>
      </c>
      <c r="AH344" t="s">
        <v>1821</v>
      </c>
      <c r="AI344">
        <v>1</v>
      </c>
      <c r="AJ344">
        <v>1990</v>
      </c>
      <c r="AK344">
        <v>3</v>
      </c>
      <c r="AL344">
        <v>2</v>
      </c>
      <c r="AN344">
        <v>1628</v>
      </c>
      <c r="AO344">
        <v>32</v>
      </c>
      <c r="AP344" t="s">
        <v>63</v>
      </c>
      <c r="AQ344" t="s">
        <v>66</v>
      </c>
      <c r="AR344">
        <v>2421</v>
      </c>
      <c r="AW344" t="s">
        <v>1822</v>
      </c>
      <c r="AY344" t="s">
        <v>1823</v>
      </c>
      <c r="AZ344" t="s">
        <v>1824</v>
      </c>
    </row>
    <row r="345" spans="1:52" x14ac:dyDescent="0.3">
      <c r="A345">
        <v>2036192</v>
      </c>
      <c r="B345" t="s">
        <v>1825</v>
      </c>
      <c r="C345" t="str">
        <f t="shared" si="46"/>
        <v>7492</v>
      </c>
      <c r="D345" t="s">
        <v>53</v>
      </c>
      <c r="E345" t="str">
        <f t="shared" si="48"/>
        <v>0100</v>
      </c>
      <c r="F345" t="s">
        <v>54</v>
      </c>
      <c r="G345" t="str">
        <f>"05"</f>
        <v>05</v>
      </c>
      <c r="H345" t="s">
        <v>55</v>
      </c>
      <c r="I345" t="s">
        <v>56</v>
      </c>
      <c r="J345" t="s">
        <v>57</v>
      </c>
      <c r="K345">
        <v>1</v>
      </c>
      <c r="L345">
        <v>54312</v>
      </c>
      <c r="M345">
        <v>1.25</v>
      </c>
      <c r="N345" t="str">
        <f t="shared" si="44"/>
        <v>000X</v>
      </c>
      <c r="O345">
        <v>5470</v>
      </c>
      <c r="P345" t="s">
        <v>72</v>
      </c>
      <c r="Q345" t="s">
        <v>363</v>
      </c>
      <c r="R345" t="s">
        <v>364</v>
      </c>
      <c r="T345" t="s">
        <v>61</v>
      </c>
      <c r="V345" t="s">
        <v>1826</v>
      </c>
      <c r="W345">
        <v>196340</v>
      </c>
      <c r="X345">
        <v>18700</v>
      </c>
      <c r="Y345">
        <v>177640</v>
      </c>
      <c r="Z345">
        <v>127462</v>
      </c>
      <c r="AA345">
        <v>102462</v>
      </c>
      <c r="AB345" t="s">
        <v>63</v>
      </c>
      <c r="AC345" s="1">
        <v>34243</v>
      </c>
      <c r="AD345">
        <v>13500</v>
      </c>
      <c r="AE345">
        <v>1005</v>
      </c>
      <c r="AF345">
        <v>1438</v>
      </c>
      <c r="AG345" t="s">
        <v>103</v>
      </c>
      <c r="AH345" t="s">
        <v>76</v>
      </c>
      <c r="AI345">
        <v>1</v>
      </c>
      <c r="AJ345">
        <v>1995</v>
      </c>
      <c r="AK345">
        <v>3</v>
      </c>
      <c r="AL345">
        <v>2</v>
      </c>
      <c r="AN345">
        <v>1970</v>
      </c>
      <c r="AO345">
        <v>32</v>
      </c>
      <c r="AP345" t="s">
        <v>63</v>
      </c>
      <c r="AQ345" t="s">
        <v>66</v>
      </c>
      <c r="AR345">
        <v>2592</v>
      </c>
      <c r="AW345" t="s">
        <v>1827</v>
      </c>
      <c r="AY345" t="s">
        <v>1828</v>
      </c>
      <c r="AZ345" t="s">
        <v>70</v>
      </c>
    </row>
    <row r="346" spans="1:52" x14ac:dyDescent="0.3">
      <c r="A346">
        <v>2036290</v>
      </c>
      <c r="B346" t="s">
        <v>1829</v>
      </c>
      <c r="C346" t="str">
        <f t="shared" si="46"/>
        <v>7492</v>
      </c>
      <c r="D346" t="s">
        <v>53</v>
      </c>
      <c r="E346" t="str">
        <f t="shared" si="48"/>
        <v>0100</v>
      </c>
      <c r="F346" t="s">
        <v>54</v>
      </c>
      <c r="G346" t="str">
        <f>"06"</f>
        <v>06</v>
      </c>
      <c r="H346" t="s">
        <v>55</v>
      </c>
      <c r="I346" t="s">
        <v>56</v>
      </c>
      <c r="J346" t="s">
        <v>57</v>
      </c>
      <c r="K346">
        <v>1</v>
      </c>
      <c r="L346">
        <v>54175</v>
      </c>
      <c r="M346">
        <v>1.24</v>
      </c>
      <c r="N346" t="str">
        <f t="shared" si="44"/>
        <v>000X</v>
      </c>
      <c r="O346">
        <v>5021</v>
      </c>
      <c r="P346" t="s">
        <v>58</v>
      </c>
      <c r="Q346" t="s">
        <v>139</v>
      </c>
      <c r="R346" t="s">
        <v>140</v>
      </c>
      <c r="T346" t="s">
        <v>61</v>
      </c>
      <c r="V346" t="s">
        <v>1830</v>
      </c>
      <c r="W346">
        <v>266360</v>
      </c>
      <c r="X346">
        <v>18660</v>
      </c>
      <c r="Y346">
        <v>247700</v>
      </c>
      <c r="Z346">
        <v>266360</v>
      </c>
      <c r="AA346">
        <v>266360</v>
      </c>
      <c r="AB346" t="s">
        <v>72</v>
      </c>
      <c r="AC346" s="1">
        <v>35855</v>
      </c>
      <c r="AD346">
        <v>23000</v>
      </c>
      <c r="AE346">
        <v>1234</v>
      </c>
      <c r="AF346">
        <v>1407</v>
      </c>
      <c r="AG346" t="s">
        <v>103</v>
      </c>
      <c r="AH346" t="s">
        <v>873</v>
      </c>
      <c r="AI346">
        <v>1</v>
      </c>
      <c r="AJ346">
        <v>2000</v>
      </c>
      <c r="AK346">
        <v>2</v>
      </c>
      <c r="AL346">
        <v>3</v>
      </c>
      <c r="AN346">
        <v>2590</v>
      </c>
      <c r="AO346">
        <v>32</v>
      </c>
      <c r="AP346" t="s">
        <v>72</v>
      </c>
      <c r="AQ346" t="s">
        <v>66</v>
      </c>
      <c r="AR346">
        <v>3789</v>
      </c>
      <c r="AW346" t="s">
        <v>1742</v>
      </c>
      <c r="AY346" t="s">
        <v>1743</v>
      </c>
      <c r="AZ346" t="s">
        <v>1744</v>
      </c>
    </row>
    <row r="347" spans="1:52" x14ac:dyDescent="0.3">
      <c r="A347">
        <v>2036711</v>
      </c>
      <c r="B347" t="s">
        <v>1831</v>
      </c>
      <c r="C347" t="str">
        <f t="shared" si="46"/>
        <v>7492</v>
      </c>
      <c r="D347" t="s">
        <v>53</v>
      </c>
      <c r="E347" t="str">
        <f t="shared" si="48"/>
        <v>0100</v>
      </c>
      <c r="F347" t="s">
        <v>54</v>
      </c>
      <c r="G347" t="str">
        <f t="shared" ref="G347:G355" si="49">"05"</f>
        <v>05</v>
      </c>
      <c r="H347" t="s">
        <v>55</v>
      </c>
      <c r="I347" t="s">
        <v>56</v>
      </c>
      <c r="J347" t="s">
        <v>57</v>
      </c>
      <c r="K347">
        <v>1</v>
      </c>
      <c r="L347">
        <v>50226</v>
      </c>
      <c r="M347">
        <v>1.1499999999999999</v>
      </c>
      <c r="N347" t="str">
        <f t="shared" si="44"/>
        <v>000X</v>
      </c>
      <c r="O347">
        <v>4697</v>
      </c>
      <c r="P347" t="s">
        <v>58</v>
      </c>
      <c r="Q347" t="s">
        <v>139</v>
      </c>
      <c r="R347" t="s">
        <v>140</v>
      </c>
      <c r="T347" t="s">
        <v>61</v>
      </c>
      <c r="V347" t="s">
        <v>1832</v>
      </c>
      <c r="W347">
        <v>322550</v>
      </c>
      <c r="X347">
        <v>17300</v>
      </c>
      <c r="Y347">
        <v>305250</v>
      </c>
      <c r="Z347">
        <v>306587</v>
      </c>
      <c r="AA347">
        <v>281587</v>
      </c>
      <c r="AB347" t="s">
        <v>63</v>
      </c>
      <c r="AC347" s="1">
        <v>40756</v>
      </c>
      <c r="AD347">
        <v>280000</v>
      </c>
      <c r="AE347">
        <v>2435</v>
      </c>
      <c r="AF347">
        <v>760</v>
      </c>
      <c r="AG347" t="s">
        <v>64</v>
      </c>
      <c r="AH347" t="s">
        <v>76</v>
      </c>
      <c r="AI347">
        <v>1</v>
      </c>
      <c r="AJ347">
        <v>2004</v>
      </c>
      <c r="AK347">
        <v>3</v>
      </c>
      <c r="AL347">
        <v>2</v>
      </c>
      <c r="AN347">
        <v>2810</v>
      </c>
      <c r="AO347">
        <v>32</v>
      </c>
      <c r="AP347" t="s">
        <v>63</v>
      </c>
      <c r="AQ347" t="s">
        <v>66</v>
      </c>
      <c r="AR347">
        <v>4065</v>
      </c>
      <c r="AW347" t="s">
        <v>1607</v>
      </c>
      <c r="AX347" t="s">
        <v>1608</v>
      </c>
      <c r="AY347" t="s">
        <v>1609</v>
      </c>
      <c r="AZ347" t="s">
        <v>70</v>
      </c>
    </row>
    <row r="348" spans="1:52" x14ac:dyDescent="0.3">
      <c r="A348">
        <v>2037440</v>
      </c>
      <c r="B348" t="s">
        <v>1833</v>
      </c>
      <c r="C348" t="str">
        <f t="shared" si="46"/>
        <v>7492</v>
      </c>
      <c r="D348" t="s">
        <v>53</v>
      </c>
      <c r="E348" t="str">
        <f t="shared" si="48"/>
        <v>0100</v>
      </c>
      <c r="F348" t="s">
        <v>54</v>
      </c>
      <c r="G348" t="str">
        <f t="shared" si="49"/>
        <v>05</v>
      </c>
      <c r="H348" t="s">
        <v>55</v>
      </c>
      <c r="I348" t="s">
        <v>56</v>
      </c>
      <c r="J348" t="s">
        <v>57</v>
      </c>
      <c r="K348">
        <v>1</v>
      </c>
      <c r="L348">
        <v>43616</v>
      </c>
      <c r="M348">
        <v>1</v>
      </c>
      <c r="N348" t="str">
        <f t="shared" si="44"/>
        <v>000X</v>
      </c>
      <c r="O348">
        <v>5735</v>
      </c>
      <c r="P348" t="s">
        <v>72</v>
      </c>
      <c r="Q348" t="s">
        <v>1834</v>
      </c>
      <c r="R348" t="s">
        <v>88</v>
      </c>
      <c r="T348" t="s">
        <v>61</v>
      </c>
      <c r="V348" t="s">
        <v>1835</v>
      </c>
      <c r="W348">
        <v>284450</v>
      </c>
      <c r="X348">
        <v>15020</v>
      </c>
      <c r="Y348">
        <v>269430</v>
      </c>
      <c r="Z348">
        <v>216369</v>
      </c>
      <c r="AA348">
        <v>190869</v>
      </c>
      <c r="AB348" t="s">
        <v>63</v>
      </c>
      <c r="AC348" s="1">
        <v>38292</v>
      </c>
      <c r="AD348">
        <v>55500</v>
      </c>
      <c r="AE348">
        <v>1782</v>
      </c>
      <c r="AF348">
        <v>1673</v>
      </c>
      <c r="AG348" t="s">
        <v>103</v>
      </c>
      <c r="AH348" t="s">
        <v>76</v>
      </c>
      <c r="AI348">
        <v>1</v>
      </c>
      <c r="AJ348">
        <v>2006</v>
      </c>
      <c r="AK348">
        <v>3</v>
      </c>
      <c r="AL348">
        <v>3</v>
      </c>
      <c r="AN348">
        <v>2844</v>
      </c>
      <c r="AO348">
        <v>32</v>
      </c>
      <c r="AP348" t="s">
        <v>63</v>
      </c>
      <c r="AQ348" t="s">
        <v>66</v>
      </c>
      <c r="AR348">
        <v>3806</v>
      </c>
      <c r="AW348" t="s">
        <v>1836</v>
      </c>
      <c r="AX348" t="s">
        <v>1837</v>
      </c>
      <c r="AY348" t="s">
        <v>1838</v>
      </c>
      <c r="AZ348" t="s">
        <v>1839</v>
      </c>
    </row>
    <row r="349" spans="1:52" x14ac:dyDescent="0.3">
      <c r="A349">
        <v>2038616</v>
      </c>
      <c r="B349" t="s">
        <v>1840</v>
      </c>
      <c r="C349" t="str">
        <f t="shared" si="46"/>
        <v>7492</v>
      </c>
      <c r="D349" t="s">
        <v>53</v>
      </c>
      <c r="E349" t="str">
        <f t="shared" si="48"/>
        <v>0100</v>
      </c>
      <c r="F349" t="s">
        <v>54</v>
      </c>
      <c r="G349" t="str">
        <f t="shared" si="49"/>
        <v>05</v>
      </c>
      <c r="H349" t="s">
        <v>55</v>
      </c>
      <c r="I349" t="s">
        <v>56</v>
      </c>
      <c r="J349" t="s">
        <v>57</v>
      </c>
      <c r="K349">
        <v>1</v>
      </c>
      <c r="L349">
        <v>43750</v>
      </c>
      <c r="M349">
        <v>1</v>
      </c>
      <c r="N349" t="str">
        <f t="shared" si="44"/>
        <v>000X</v>
      </c>
      <c r="O349">
        <v>5817</v>
      </c>
      <c r="P349" t="s">
        <v>72</v>
      </c>
      <c r="Q349" t="s">
        <v>1638</v>
      </c>
      <c r="R349" t="s">
        <v>140</v>
      </c>
      <c r="T349" t="s">
        <v>61</v>
      </c>
      <c r="V349" t="s">
        <v>1841</v>
      </c>
      <c r="W349">
        <v>292780</v>
      </c>
      <c r="X349">
        <v>15070</v>
      </c>
      <c r="Y349">
        <v>277710</v>
      </c>
      <c r="Z349">
        <v>232016</v>
      </c>
      <c r="AA349">
        <v>202016</v>
      </c>
      <c r="AB349" t="s">
        <v>63</v>
      </c>
      <c r="AC349" s="1">
        <v>39692</v>
      </c>
      <c r="AD349">
        <v>282000</v>
      </c>
      <c r="AE349">
        <v>2244</v>
      </c>
      <c r="AF349">
        <v>767</v>
      </c>
      <c r="AG349" t="s">
        <v>64</v>
      </c>
      <c r="AH349" t="s">
        <v>76</v>
      </c>
      <c r="AI349">
        <v>1</v>
      </c>
      <c r="AJ349">
        <v>2007</v>
      </c>
      <c r="AK349">
        <v>3</v>
      </c>
      <c r="AL349">
        <v>2</v>
      </c>
      <c r="AN349">
        <v>2978</v>
      </c>
      <c r="AO349">
        <v>32</v>
      </c>
      <c r="AP349" t="s">
        <v>63</v>
      </c>
      <c r="AQ349" t="s">
        <v>66</v>
      </c>
      <c r="AR349">
        <v>3819</v>
      </c>
      <c r="AW349" t="s">
        <v>1842</v>
      </c>
      <c r="AX349" t="s">
        <v>1843</v>
      </c>
      <c r="AY349" t="s">
        <v>1844</v>
      </c>
      <c r="AZ349" t="s">
        <v>70</v>
      </c>
    </row>
    <row r="350" spans="1:52" x14ac:dyDescent="0.3">
      <c r="A350">
        <v>2035978</v>
      </c>
      <c r="B350" t="s">
        <v>1845</v>
      </c>
      <c r="C350" t="str">
        <f t="shared" si="46"/>
        <v>7492</v>
      </c>
      <c r="D350" t="s">
        <v>53</v>
      </c>
      <c r="E350" t="str">
        <f t="shared" si="48"/>
        <v>0100</v>
      </c>
      <c r="F350" t="s">
        <v>54</v>
      </c>
      <c r="G350" t="str">
        <f t="shared" si="49"/>
        <v>05</v>
      </c>
      <c r="H350" t="s">
        <v>55</v>
      </c>
      <c r="I350" t="s">
        <v>56</v>
      </c>
      <c r="J350" t="s">
        <v>57</v>
      </c>
      <c r="K350">
        <v>1</v>
      </c>
      <c r="L350">
        <v>44528</v>
      </c>
      <c r="M350">
        <v>1.02</v>
      </c>
      <c r="N350" t="str">
        <f t="shared" si="44"/>
        <v>000X</v>
      </c>
      <c r="O350">
        <v>4923</v>
      </c>
      <c r="P350" t="s">
        <v>58</v>
      </c>
      <c r="Q350" t="s">
        <v>265</v>
      </c>
      <c r="R350" t="s">
        <v>266</v>
      </c>
      <c r="T350" t="s">
        <v>61</v>
      </c>
      <c r="V350" t="s">
        <v>1846</v>
      </c>
      <c r="W350">
        <v>218800</v>
      </c>
      <c r="X350">
        <v>15330</v>
      </c>
      <c r="Y350">
        <v>203470</v>
      </c>
      <c r="Z350">
        <v>157145</v>
      </c>
      <c r="AA350">
        <v>132145</v>
      </c>
      <c r="AB350" t="s">
        <v>63</v>
      </c>
      <c r="AC350" s="1">
        <v>35886</v>
      </c>
      <c r="AD350">
        <v>143000</v>
      </c>
      <c r="AE350">
        <v>1239</v>
      </c>
      <c r="AF350">
        <v>309</v>
      </c>
      <c r="AG350" t="s">
        <v>64</v>
      </c>
      <c r="AH350" t="s">
        <v>76</v>
      </c>
      <c r="AI350">
        <v>1</v>
      </c>
      <c r="AJ350">
        <v>1996</v>
      </c>
      <c r="AK350">
        <v>3</v>
      </c>
      <c r="AL350">
        <v>2</v>
      </c>
      <c r="AN350">
        <v>2348</v>
      </c>
      <c r="AO350">
        <v>32</v>
      </c>
      <c r="AP350" t="s">
        <v>72</v>
      </c>
      <c r="AQ350" t="s">
        <v>66</v>
      </c>
      <c r="AR350">
        <v>3289</v>
      </c>
      <c r="AW350" t="s">
        <v>1847</v>
      </c>
      <c r="AY350" t="s">
        <v>1848</v>
      </c>
      <c r="AZ350" t="s">
        <v>1849</v>
      </c>
    </row>
    <row r="351" spans="1:52" x14ac:dyDescent="0.3">
      <c r="A351">
        <v>2036036</v>
      </c>
      <c r="B351" t="s">
        <v>1850</v>
      </c>
      <c r="C351" t="str">
        <f t="shared" si="46"/>
        <v>7492</v>
      </c>
      <c r="D351" t="s">
        <v>53</v>
      </c>
      <c r="E351" t="str">
        <f>"0000"</f>
        <v>0000</v>
      </c>
      <c r="F351" t="s">
        <v>108</v>
      </c>
      <c r="G351" t="str">
        <f t="shared" si="49"/>
        <v>05</v>
      </c>
      <c r="H351" t="s">
        <v>55</v>
      </c>
      <c r="I351" t="s">
        <v>56</v>
      </c>
      <c r="J351" t="s">
        <v>57</v>
      </c>
      <c r="K351">
        <v>0</v>
      </c>
      <c r="L351">
        <v>46183</v>
      </c>
      <c r="M351">
        <v>1.06</v>
      </c>
      <c r="N351" t="str">
        <f t="shared" si="44"/>
        <v>000X</v>
      </c>
      <c r="O351">
        <v>4963</v>
      </c>
      <c r="P351" t="s">
        <v>58</v>
      </c>
      <c r="Q351" t="s">
        <v>265</v>
      </c>
      <c r="R351" t="s">
        <v>266</v>
      </c>
      <c r="T351" t="s">
        <v>61</v>
      </c>
      <c r="V351" t="s">
        <v>1851</v>
      </c>
      <c r="W351">
        <v>15900</v>
      </c>
      <c r="X351">
        <v>15900</v>
      </c>
      <c r="Y351">
        <v>0</v>
      </c>
      <c r="Z351">
        <v>15900</v>
      </c>
      <c r="AA351">
        <v>15900</v>
      </c>
      <c r="AB351" t="s">
        <v>72</v>
      </c>
      <c r="AC351" s="1">
        <v>43882</v>
      </c>
      <c r="AD351">
        <v>18000</v>
      </c>
      <c r="AE351">
        <v>3041</v>
      </c>
      <c r="AF351">
        <v>1569</v>
      </c>
      <c r="AG351" t="s">
        <v>103</v>
      </c>
      <c r="AH351" t="s">
        <v>76</v>
      </c>
      <c r="AR351">
        <v>0</v>
      </c>
      <c r="AW351" t="s">
        <v>1852</v>
      </c>
      <c r="AX351" t="s">
        <v>1853</v>
      </c>
      <c r="AY351" t="s">
        <v>1854</v>
      </c>
      <c r="AZ351" t="s">
        <v>70</v>
      </c>
    </row>
    <row r="352" spans="1:52" x14ac:dyDescent="0.3">
      <c r="A352">
        <v>2036478</v>
      </c>
      <c r="B352" t="s">
        <v>1855</v>
      </c>
      <c r="C352" t="str">
        <f t="shared" si="46"/>
        <v>7492</v>
      </c>
      <c r="D352" t="s">
        <v>53</v>
      </c>
      <c r="E352" t="str">
        <f>"0100"</f>
        <v>0100</v>
      </c>
      <c r="F352" t="s">
        <v>54</v>
      </c>
      <c r="G352" t="str">
        <f t="shared" si="49"/>
        <v>05</v>
      </c>
      <c r="H352" t="s">
        <v>55</v>
      </c>
      <c r="I352" t="s">
        <v>56</v>
      </c>
      <c r="J352" t="s">
        <v>57</v>
      </c>
      <c r="K352">
        <v>1</v>
      </c>
      <c r="L352">
        <v>47389</v>
      </c>
      <c r="M352">
        <v>1.0900000000000001</v>
      </c>
      <c r="N352" t="str">
        <f t="shared" si="44"/>
        <v>000X</v>
      </c>
      <c r="O352">
        <v>5526</v>
      </c>
      <c r="P352" t="s">
        <v>72</v>
      </c>
      <c r="Q352" t="s">
        <v>87</v>
      </c>
      <c r="R352" t="s">
        <v>88</v>
      </c>
      <c r="T352" t="s">
        <v>61</v>
      </c>
      <c r="V352" t="s">
        <v>1856</v>
      </c>
      <c r="W352">
        <v>268260</v>
      </c>
      <c r="X352">
        <v>16320</v>
      </c>
      <c r="Y352">
        <v>251940</v>
      </c>
      <c r="Z352">
        <v>212430</v>
      </c>
      <c r="AA352">
        <v>186930</v>
      </c>
      <c r="AB352" t="s">
        <v>63</v>
      </c>
      <c r="AC352" s="1">
        <v>37926</v>
      </c>
      <c r="AD352">
        <v>20000</v>
      </c>
      <c r="AE352">
        <v>1666</v>
      </c>
      <c r="AF352">
        <v>165</v>
      </c>
      <c r="AG352" t="s">
        <v>103</v>
      </c>
      <c r="AH352" t="s">
        <v>76</v>
      </c>
      <c r="AI352">
        <v>1</v>
      </c>
      <c r="AJ352">
        <v>2006</v>
      </c>
      <c r="AK352">
        <v>3</v>
      </c>
      <c r="AL352">
        <v>3</v>
      </c>
      <c r="AN352">
        <v>2525</v>
      </c>
      <c r="AO352">
        <v>32</v>
      </c>
      <c r="AP352" t="s">
        <v>63</v>
      </c>
      <c r="AQ352" t="s">
        <v>66</v>
      </c>
      <c r="AR352">
        <v>3773</v>
      </c>
      <c r="AW352" t="s">
        <v>554</v>
      </c>
      <c r="AY352" t="s">
        <v>555</v>
      </c>
      <c r="AZ352" t="s">
        <v>70</v>
      </c>
    </row>
    <row r="353" spans="1:52" x14ac:dyDescent="0.3">
      <c r="A353">
        <v>2036630</v>
      </c>
      <c r="B353" t="s">
        <v>1857</v>
      </c>
      <c r="C353" t="str">
        <f t="shared" si="46"/>
        <v>7492</v>
      </c>
      <c r="D353" t="s">
        <v>53</v>
      </c>
      <c r="E353" t="str">
        <f>"0100"</f>
        <v>0100</v>
      </c>
      <c r="F353" t="s">
        <v>54</v>
      </c>
      <c r="G353" t="str">
        <f t="shared" si="49"/>
        <v>05</v>
      </c>
      <c r="H353" t="s">
        <v>55</v>
      </c>
      <c r="I353" t="s">
        <v>56</v>
      </c>
      <c r="J353" t="s">
        <v>57</v>
      </c>
      <c r="K353">
        <v>1</v>
      </c>
      <c r="L353">
        <v>47254</v>
      </c>
      <c r="M353">
        <v>1.08</v>
      </c>
      <c r="N353" t="str">
        <f t="shared" si="44"/>
        <v>000X</v>
      </c>
      <c r="O353">
        <v>5524</v>
      </c>
      <c r="P353" t="s">
        <v>72</v>
      </c>
      <c r="Q353" t="s">
        <v>370</v>
      </c>
      <c r="R353" t="s">
        <v>88</v>
      </c>
      <c r="T353" t="s">
        <v>61</v>
      </c>
      <c r="V353" t="s">
        <v>1858</v>
      </c>
      <c r="W353">
        <v>285440</v>
      </c>
      <c r="X353">
        <v>16270</v>
      </c>
      <c r="Y353">
        <v>269170</v>
      </c>
      <c r="Z353">
        <v>226460</v>
      </c>
      <c r="AA353">
        <v>201460</v>
      </c>
      <c r="AB353" t="s">
        <v>63</v>
      </c>
      <c r="AC353" s="1">
        <v>34731</v>
      </c>
      <c r="AD353">
        <v>8000</v>
      </c>
      <c r="AE353">
        <v>1069</v>
      </c>
      <c r="AF353">
        <v>1308</v>
      </c>
      <c r="AG353" t="s">
        <v>103</v>
      </c>
      <c r="AH353" t="s">
        <v>76</v>
      </c>
      <c r="AI353">
        <v>1</v>
      </c>
      <c r="AJ353">
        <v>2007</v>
      </c>
      <c r="AK353">
        <v>4</v>
      </c>
      <c r="AL353">
        <v>3</v>
      </c>
      <c r="AN353">
        <v>2717</v>
      </c>
      <c r="AO353">
        <v>32</v>
      </c>
      <c r="AP353" t="s">
        <v>63</v>
      </c>
      <c r="AQ353" t="s">
        <v>66</v>
      </c>
      <c r="AR353">
        <v>3733</v>
      </c>
      <c r="AW353" t="s">
        <v>1859</v>
      </c>
      <c r="AX353" t="s">
        <v>1860</v>
      </c>
      <c r="AY353" t="s">
        <v>1861</v>
      </c>
      <c r="AZ353" t="s">
        <v>1862</v>
      </c>
    </row>
    <row r="354" spans="1:52" x14ac:dyDescent="0.3">
      <c r="A354">
        <v>2037504</v>
      </c>
      <c r="B354" t="s">
        <v>1863</v>
      </c>
      <c r="C354" t="str">
        <f t="shared" si="46"/>
        <v>7492</v>
      </c>
      <c r="D354" t="s">
        <v>53</v>
      </c>
      <c r="E354" t="str">
        <f>"0100"</f>
        <v>0100</v>
      </c>
      <c r="F354" t="s">
        <v>54</v>
      </c>
      <c r="G354" t="str">
        <f t="shared" si="49"/>
        <v>05</v>
      </c>
      <c r="H354" t="s">
        <v>55</v>
      </c>
      <c r="I354" t="s">
        <v>56</v>
      </c>
      <c r="J354" t="s">
        <v>57</v>
      </c>
      <c r="K354">
        <v>1</v>
      </c>
      <c r="L354">
        <v>46250</v>
      </c>
      <c r="M354">
        <v>1.06</v>
      </c>
      <c r="N354" t="str">
        <f t="shared" si="44"/>
        <v>000X</v>
      </c>
      <c r="O354">
        <v>4622</v>
      </c>
      <c r="P354" t="s">
        <v>58</v>
      </c>
      <c r="Q354" t="s">
        <v>1627</v>
      </c>
      <c r="R354" t="s">
        <v>140</v>
      </c>
      <c r="T354" t="s">
        <v>61</v>
      </c>
      <c r="V354" t="s">
        <v>1864</v>
      </c>
      <c r="W354">
        <v>246440</v>
      </c>
      <c r="X354">
        <v>15930</v>
      </c>
      <c r="Y354">
        <v>230510</v>
      </c>
      <c r="Z354">
        <v>231057</v>
      </c>
      <c r="AA354">
        <v>206057</v>
      </c>
      <c r="AB354" t="s">
        <v>63</v>
      </c>
      <c r="AC354" s="1">
        <v>42900</v>
      </c>
      <c r="AD354">
        <v>262000</v>
      </c>
      <c r="AE354">
        <v>2835</v>
      </c>
      <c r="AF354">
        <v>2443</v>
      </c>
      <c r="AG354" t="s">
        <v>64</v>
      </c>
      <c r="AH354" t="s">
        <v>76</v>
      </c>
      <c r="AI354">
        <v>1</v>
      </c>
      <c r="AJ354">
        <v>2005</v>
      </c>
      <c r="AK354">
        <v>3</v>
      </c>
      <c r="AL354">
        <v>2</v>
      </c>
      <c r="AN354">
        <v>2182</v>
      </c>
      <c r="AO354">
        <v>32</v>
      </c>
      <c r="AP354" t="s">
        <v>63</v>
      </c>
      <c r="AQ354" t="s">
        <v>66</v>
      </c>
      <c r="AR354">
        <v>3186</v>
      </c>
      <c r="AW354" t="s">
        <v>1865</v>
      </c>
      <c r="AX354" t="s">
        <v>1866</v>
      </c>
      <c r="AY354" t="s">
        <v>1867</v>
      </c>
      <c r="AZ354" t="s">
        <v>70</v>
      </c>
    </row>
    <row r="355" spans="1:52" x14ac:dyDescent="0.3">
      <c r="A355">
        <v>2037598</v>
      </c>
      <c r="B355" t="s">
        <v>1868</v>
      </c>
      <c r="C355" t="str">
        <f t="shared" si="46"/>
        <v>7492</v>
      </c>
      <c r="D355" t="s">
        <v>53</v>
      </c>
      <c r="E355" t="str">
        <f>"0000"</f>
        <v>0000</v>
      </c>
      <c r="F355" t="s">
        <v>108</v>
      </c>
      <c r="G355" t="str">
        <f t="shared" si="49"/>
        <v>05</v>
      </c>
      <c r="H355" t="s">
        <v>55</v>
      </c>
      <c r="I355" t="s">
        <v>56</v>
      </c>
      <c r="J355" t="s">
        <v>57</v>
      </c>
      <c r="K355">
        <v>0</v>
      </c>
      <c r="L355">
        <v>57788</v>
      </c>
      <c r="M355">
        <v>1.33</v>
      </c>
      <c r="N355" t="str">
        <f t="shared" si="44"/>
        <v>000X</v>
      </c>
      <c r="O355">
        <v>4556</v>
      </c>
      <c r="P355" t="s">
        <v>58</v>
      </c>
      <c r="Q355" t="s">
        <v>1627</v>
      </c>
      <c r="R355" t="s">
        <v>140</v>
      </c>
      <c r="T355" t="s">
        <v>61</v>
      </c>
      <c r="V355" t="s">
        <v>1869</v>
      </c>
      <c r="W355">
        <v>19900</v>
      </c>
      <c r="X355">
        <v>19900</v>
      </c>
      <c r="Y355">
        <v>0</v>
      </c>
      <c r="Z355">
        <v>19900</v>
      </c>
      <c r="AA355">
        <v>19900</v>
      </c>
      <c r="AB355" t="s">
        <v>72</v>
      </c>
      <c r="AC355" s="1">
        <v>44104</v>
      </c>
      <c r="AD355">
        <v>34000</v>
      </c>
      <c r="AE355">
        <v>3099</v>
      </c>
      <c r="AF355">
        <v>50</v>
      </c>
      <c r="AG355" t="s">
        <v>103</v>
      </c>
      <c r="AH355" t="s">
        <v>76</v>
      </c>
      <c r="AR355">
        <v>0</v>
      </c>
      <c r="AW355" t="s">
        <v>1674</v>
      </c>
      <c r="AX355" t="s">
        <v>1675</v>
      </c>
      <c r="AY355" t="s">
        <v>1676</v>
      </c>
      <c r="AZ355" t="s">
        <v>70</v>
      </c>
    </row>
    <row r="356" spans="1:52" x14ac:dyDescent="0.3">
      <c r="A356">
        <v>2038144</v>
      </c>
      <c r="B356" t="s">
        <v>1870</v>
      </c>
      <c r="C356" t="str">
        <f t="shared" si="46"/>
        <v>7492</v>
      </c>
      <c r="D356" t="s">
        <v>53</v>
      </c>
      <c r="E356" t="str">
        <f>"0000"</f>
        <v>0000</v>
      </c>
      <c r="F356" t="s">
        <v>108</v>
      </c>
      <c r="G356" t="str">
        <f>"04"</f>
        <v>04</v>
      </c>
      <c r="H356" t="s">
        <v>55</v>
      </c>
      <c r="I356" t="s">
        <v>56</v>
      </c>
      <c r="J356" t="s">
        <v>57</v>
      </c>
      <c r="K356">
        <v>0</v>
      </c>
      <c r="L356">
        <v>45205</v>
      </c>
      <c r="M356">
        <v>1.04</v>
      </c>
      <c r="N356" t="str">
        <f t="shared" si="44"/>
        <v>000X</v>
      </c>
      <c r="O356">
        <v>4032</v>
      </c>
      <c r="P356" t="s">
        <v>58</v>
      </c>
      <c r="Q356" t="s">
        <v>1627</v>
      </c>
      <c r="R356" t="s">
        <v>140</v>
      </c>
      <c r="T356" t="s">
        <v>61</v>
      </c>
      <c r="V356" t="s">
        <v>1871</v>
      </c>
      <c r="W356">
        <v>15570</v>
      </c>
      <c r="X356">
        <v>15570</v>
      </c>
      <c r="Y356">
        <v>0</v>
      </c>
      <c r="Z356">
        <v>15570</v>
      </c>
      <c r="AA356">
        <v>15570</v>
      </c>
      <c r="AB356" t="s">
        <v>72</v>
      </c>
      <c r="AC356" s="1">
        <v>41334</v>
      </c>
      <c r="AD356">
        <v>18100</v>
      </c>
      <c r="AE356">
        <v>2541</v>
      </c>
      <c r="AF356">
        <v>72</v>
      </c>
      <c r="AG356" t="s">
        <v>103</v>
      </c>
      <c r="AH356" t="s">
        <v>65</v>
      </c>
      <c r="AR356">
        <v>0</v>
      </c>
      <c r="AW356" t="s">
        <v>1872</v>
      </c>
      <c r="AX356" t="s">
        <v>1795</v>
      </c>
      <c r="AY356" t="s">
        <v>1796</v>
      </c>
      <c r="AZ356" t="s">
        <v>1797</v>
      </c>
    </row>
    <row r="357" spans="1:52" x14ac:dyDescent="0.3">
      <c r="A357">
        <v>2038179</v>
      </c>
      <c r="B357" t="s">
        <v>1873</v>
      </c>
      <c r="C357" t="str">
        <f t="shared" si="46"/>
        <v>7492</v>
      </c>
      <c r="D357" t="s">
        <v>53</v>
      </c>
      <c r="E357" t="str">
        <f>"0100"</f>
        <v>0100</v>
      </c>
      <c r="F357" t="s">
        <v>54</v>
      </c>
      <c r="G357" t="str">
        <f>"04"</f>
        <v>04</v>
      </c>
      <c r="H357" t="s">
        <v>55</v>
      </c>
      <c r="I357" t="s">
        <v>56</v>
      </c>
      <c r="J357" t="s">
        <v>57</v>
      </c>
      <c r="K357">
        <v>1</v>
      </c>
      <c r="L357">
        <v>48247</v>
      </c>
      <c r="M357">
        <v>1.1100000000000001</v>
      </c>
      <c r="N357" t="str">
        <f t="shared" si="44"/>
        <v>000X</v>
      </c>
      <c r="O357">
        <v>4038</v>
      </c>
      <c r="P357" t="s">
        <v>58</v>
      </c>
      <c r="Q357" t="s">
        <v>1627</v>
      </c>
      <c r="R357" t="s">
        <v>140</v>
      </c>
      <c r="T357" t="s">
        <v>61</v>
      </c>
      <c r="V357" t="s">
        <v>1874</v>
      </c>
      <c r="W357">
        <v>284530</v>
      </c>
      <c r="X357">
        <v>16610</v>
      </c>
      <c r="Y357">
        <v>267920</v>
      </c>
      <c r="Z357">
        <v>284530</v>
      </c>
      <c r="AA357">
        <v>259530</v>
      </c>
      <c r="AB357" t="s">
        <v>63</v>
      </c>
      <c r="AC357" s="1">
        <v>43301</v>
      </c>
      <c r="AD357">
        <v>329000</v>
      </c>
      <c r="AE357">
        <v>2917</v>
      </c>
      <c r="AF357">
        <v>415</v>
      </c>
      <c r="AG357" t="s">
        <v>64</v>
      </c>
      <c r="AH357" t="s">
        <v>76</v>
      </c>
      <c r="AI357">
        <v>1</v>
      </c>
      <c r="AJ357">
        <v>2018</v>
      </c>
      <c r="AK357">
        <v>3</v>
      </c>
      <c r="AL357">
        <v>2</v>
      </c>
      <c r="AN357">
        <v>2512</v>
      </c>
      <c r="AO357">
        <v>32</v>
      </c>
      <c r="AP357" t="s">
        <v>63</v>
      </c>
      <c r="AQ357" t="s">
        <v>66</v>
      </c>
      <c r="AR357">
        <v>3232</v>
      </c>
      <c r="AW357" t="s">
        <v>1875</v>
      </c>
      <c r="AX357" t="s">
        <v>1876</v>
      </c>
      <c r="AY357" t="s">
        <v>1877</v>
      </c>
      <c r="AZ357" t="s">
        <v>70</v>
      </c>
    </row>
    <row r="358" spans="1:52" x14ac:dyDescent="0.3">
      <c r="A358">
        <v>2038381</v>
      </c>
      <c r="B358" t="s">
        <v>1878</v>
      </c>
      <c r="C358" t="str">
        <f t="shared" si="46"/>
        <v>7492</v>
      </c>
      <c r="D358" t="s">
        <v>53</v>
      </c>
      <c r="E358" t="str">
        <f>"0000"</f>
        <v>0000</v>
      </c>
      <c r="F358" t="s">
        <v>108</v>
      </c>
      <c r="G358" t="str">
        <f>"04"</f>
        <v>04</v>
      </c>
      <c r="H358" t="s">
        <v>55</v>
      </c>
      <c r="I358" t="s">
        <v>56</v>
      </c>
      <c r="J358" t="s">
        <v>57</v>
      </c>
      <c r="K358">
        <v>0</v>
      </c>
      <c r="L358">
        <v>102503</v>
      </c>
      <c r="M358">
        <v>2.35</v>
      </c>
      <c r="N358" t="str">
        <f t="shared" si="44"/>
        <v>000X</v>
      </c>
      <c r="O358">
        <v>4072</v>
      </c>
      <c r="P358" t="s">
        <v>58</v>
      </c>
      <c r="Q358" t="s">
        <v>1627</v>
      </c>
      <c r="R358" t="s">
        <v>140</v>
      </c>
      <c r="T358" t="s">
        <v>61</v>
      </c>
      <c r="V358" t="s">
        <v>1879</v>
      </c>
      <c r="W358">
        <v>35300</v>
      </c>
      <c r="X358">
        <v>35300</v>
      </c>
      <c r="Y358">
        <v>0</v>
      </c>
      <c r="Z358">
        <v>35300</v>
      </c>
      <c r="AA358">
        <v>35300</v>
      </c>
      <c r="AB358" t="s">
        <v>72</v>
      </c>
      <c r="AC358" s="1">
        <v>38777</v>
      </c>
      <c r="AD358">
        <v>100000</v>
      </c>
      <c r="AE358">
        <v>1990</v>
      </c>
      <c r="AF358">
        <v>365</v>
      </c>
      <c r="AG358" t="s">
        <v>103</v>
      </c>
      <c r="AH358" t="s">
        <v>76</v>
      </c>
      <c r="AR358">
        <v>0</v>
      </c>
      <c r="AW358" t="s">
        <v>1880</v>
      </c>
      <c r="AY358" t="s">
        <v>1881</v>
      </c>
      <c r="AZ358" t="s">
        <v>1882</v>
      </c>
    </row>
    <row r="359" spans="1:52" x14ac:dyDescent="0.3">
      <c r="A359">
        <v>2038586</v>
      </c>
      <c r="B359" t="s">
        <v>1883</v>
      </c>
      <c r="C359" t="str">
        <f t="shared" si="46"/>
        <v>7492</v>
      </c>
      <c r="D359" t="s">
        <v>53</v>
      </c>
      <c r="E359" t="str">
        <f>"0100"</f>
        <v>0100</v>
      </c>
      <c r="F359" t="s">
        <v>54</v>
      </c>
      <c r="G359" t="str">
        <f>"05"</f>
        <v>05</v>
      </c>
      <c r="H359" t="s">
        <v>55</v>
      </c>
      <c r="I359" t="s">
        <v>56</v>
      </c>
      <c r="J359" t="s">
        <v>57</v>
      </c>
      <c r="K359">
        <v>1</v>
      </c>
      <c r="L359">
        <v>47366</v>
      </c>
      <c r="M359">
        <v>1.0900000000000001</v>
      </c>
      <c r="N359" t="str">
        <f t="shared" ref="N359:N422" si="50">"000X"</f>
        <v>000X</v>
      </c>
      <c r="O359">
        <v>5785</v>
      </c>
      <c r="P359" t="s">
        <v>72</v>
      </c>
      <c r="Q359" t="s">
        <v>1638</v>
      </c>
      <c r="R359" t="s">
        <v>140</v>
      </c>
      <c r="T359" t="s">
        <v>61</v>
      </c>
      <c r="V359" t="s">
        <v>1884</v>
      </c>
      <c r="W359">
        <v>215940</v>
      </c>
      <c r="X359">
        <v>16310</v>
      </c>
      <c r="Y359">
        <v>199630</v>
      </c>
      <c r="Z359">
        <v>168833</v>
      </c>
      <c r="AA359">
        <v>143333</v>
      </c>
      <c r="AB359" t="s">
        <v>63</v>
      </c>
      <c r="AC359" s="1">
        <v>37865</v>
      </c>
      <c r="AD359">
        <v>18000</v>
      </c>
      <c r="AE359">
        <v>1649</v>
      </c>
      <c r="AF359">
        <v>1133</v>
      </c>
      <c r="AG359" t="s">
        <v>103</v>
      </c>
      <c r="AH359" t="s">
        <v>76</v>
      </c>
      <c r="AI359">
        <v>1</v>
      </c>
      <c r="AJ359">
        <v>2004</v>
      </c>
      <c r="AK359">
        <v>3</v>
      </c>
      <c r="AL359">
        <v>2</v>
      </c>
      <c r="AN359">
        <v>2075</v>
      </c>
      <c r="AO359">
        <v>32</v>
      </c>
      <c r="AP359" t="s">
        <v>63</v>
      </c>
      <c r="AQ359" t="s">
        <v>66</v>
      </c>
      <c r="AR359">
        <v>2803</v>
      </c>
      <c r="AW359" t="s">
        <v>1885</v>
      </c>
      <c r="AX359" t="s">
        <v>1886</v>
      </c>
      <c r="AY359" t="s">
        <v>1887</v>
      </c>
      <c r="AZ359" t="s">
        <v>70</v>
      </c>
    </row>
    <row r="360" spans="1:52" x14ac:dyDescent="0.3">
      <c r="A360">
        <v>2038683</v>
      </c>
      <c r="B360" t="s">
        <v>1888</v>
      </c>
      <c r="C360" t="str">
        <f t="shared" si="46"/>
        <v>7492</v>
      </c>
      <c r="D360" t="s">
        <v>53</v>
      </c>
      <c r="E360" t="str">
        <f>"0000"</f>
        <v>0000</v>
      </c>
      <c r="F360" t="s">
        <v>108</v>
      </c>
      <c r="G360" t="str">
        <f>"05"</f>
        <v>05</v>
      </c>
      <c r="H360" t="s">
        <v>55</v>
      </c>
      <c r="I360" t="s">
        <v>56</v>
      </c>
      <c r="J360" t="s">
        <v>57</v>
      </c>
      <c r="K360">
        <v>0</v>
      </c>
      <c r="L360">
        <v>43750</v>
      </c>
      <c r="M360">
        <v>1</v>
      </c>
      <c r="N360" t="str">
        <f t="shared" si="50"/>
        <v>000X</v>
      </c>
      <c r="O360">
        <v>5883</v>
      </c>
      <c r="P360" t="s">
        <v>72</v>
      </c>
      <c r="Q360" t="s">
        <v>1638</v>
      </c>
      <c r="R360" t="s">
        <v>140</v>
      </c>
      <c r="T360" t="s">
        <v>61</v>
      </c>
      <c r="V360" t="s">
        <v>1889</v>
      </c>
      <c r="W360">
        <v>15070</v>
      </c>
      <c r="X360">
        <v>15070</v>
      </c>
      <c r="Y360">
        <v>0</v>
      </c>
      <c r="Z360">
        <v>15070</v>
      </c>
      <c r="AA360">
        <v>15070</v>
      </c>
      <c r="AB360" t="s">
        <v>72</v>
      </c>
      <c r="AC360" s="1">
        <v>38018</v>
      </c>
      <c r="AD360">
        <v>19000</v>
      </c>
      <c r="AE360">
        <v>1687</v>
      </c>
      <c r="AF360">
        <v>1501</v>
      </c>
      <c r="AG360" t="s">
        <v>103</v>
      </c>
      <c r="AH360" t="s">
        <v>76</v>
      </c>
      <c r="AR360">
        <v>0</v>
      </c>
      <c r="AW360" t="s">
        <v>1890</v>
      </c>
      <c r="AY360" t="s">
        <v>1891</v>
      </c>
      <c r="AZ360" t="s">
        <v>1892</v>
      </c>
    </row>
    <row r="361" spans="1:52" x14ac:dyDescent="0.3">
      <c r="A361">
        <v>2038705</v>
      </c>
      <c r="B361" t="s">
        <v>1893</v>
      </c>
      <c r="C361" t="str">
        <f t="shared" si="46"/>
        <v>7492</v>
      </c>
      <c r="D361" t="s">
        <v>53</v>
      </c>
      <c r="E361" t="str">
        <f>"0000"</f>
        <v>0000</v>
      </c>
      <c r="F361" t="s">
        <v>108</v>
      </c>
      <c r="G361" t="str">
        <f>"05"</f>
        <v>05</v>
      </c>
      <c r="H361" t="s">
        <v>55</v>
      </c>
      <c r="I361" t="s">
        <v>56</v>
      </c>
      <c r="J361" t="s">
        <v>57</v>
      </c>
      <c r="K361">
        <v>0</v>
      </c>
      <c r="L361">
        <v>43750</v>
      </c>
      <c r="M361">
        <v>1</v>
      </c>
      <c r="N361" t="str">
        <f t="shared" si="50"/>
        <v>000X</v>
      </c>
      <c r="O361">
        <v>5919</v>
      </c>
      <c r="P361" t="s">
        <v>72</v>
      </c>
      <c r="Q361" t="s">
        <v>1638</v>
      </c>
      <c r="R361" t="s">
        <v>140</v>
      </c>
      <c r="T361" t="s">
        <v>61</v>
      </c>
      <c r="V361" t="s">
        <v>1894</v>
      </c>
      <c r="W361">
        <v>15070</v>
      </c>
      <c r="X361">
        <v>15070</v>
      </c>
      <c r="Y361">
        <v>0</v>
      </c>
      <c r="Z361">
        <v>15070</v>
      </c>
      <c r="AA361">
        <v>15070</v>
      </c>
      <c r="AB361" t="s">
        <v>72</v>
      </c>
      <c r="AC361" s="1">
        <v>44195</v>
      </c>
      <c r="AD361">
        <v>25000</v>
      </c>
      <c r="AE361">
        <v>3124</v>
      </c>
      <c r="AF361">
        <v>1991</v>
      </c>
      <c r="AG361" t="s">
        <v>103</v>
      </c>
      <c r="AH361" t="s">
        <v>76</v>
      </c>
      <c r="AR361">
        <v>0</v>
      </c>
      <c r="AW361" t="s">
        <v>1895</v>
      </c>
      <c r="AX361" t="s">
        <v>1896</v>
      </c>
      <c r="AY361" t="s">
        <v>1897</v>
      </c>
      <c r="AZ361" t="s">
        <v>1898</v>
      </c>
    </row>
    <row r="362" spans="1:52" x14ac:dyDescent="0.3">
      <c r="A362">
        <v>2039345</v>
      </c>
      <c r="B362" t="s">
        <v>1899</v>
      </c>
      <c r="C362" t="str">
        <f t="shared" si="46"/>
        <v>7492</v>
      </c>
      <c r="D362" t="s">
        <v>53</v>
      </c>
      <c r="E362" t="str">
        <f>"0100"</f>
        <v>0100</v>
      </c>
      <c r="F362" t="s">
        <v>54</v>
      </c>
      <c r="G362" t="str">
        <f>"32"</f>
        <v>32</v>
      </c>
      <c r="H362" t="s">
        <v>1645</v>
      </c>
      <c r="I362" t="s">
        <v>56</v>
      </c>
      <c r="J362" t="s">
        <v>57</v>
      </c>
      <c r="K362">
        <v>1</v>
      </c>
      <c r="L362">
        <v>48616</v>
      </c>
      <c r="M362">
        <v>1.1200000000000001</v>
      </c>
      <c r="N362" t="str">
        <f t="shared" si="50"/>
        <v>000X</v>
      </c>
      <c r="O362">
        <v>4198</v>
      </c>
      <c r="P362" t="s">
        <v>58</v>
      </c>
      <c r="Q362" t="s">
        <v>1900</v>
      </c>
      <c r="R362" t="s">
        <v>82</v>
      </c>
      <c r="T362" t="s">
        <v>61</v>
      </c>
      <c r="V362" t="s">
        <v>1901</v>
      </c>
      <c r="W362">
        <v>214220</v>
      </c>
      <c r="X362">
        <v>16740</v>
      </c>
      <c r="Y362">
        <v>197480</v>
      </c>
      <c r="Z362">
        <v>168227</v>
      </c>
      <c r="AA362">
        <v>0</v>
      </c>
      <c r="AB362" t="s">
        <v>63</v>
      </c>
      <c r="AC362" s="1">
        <v>37438</v>
      </c>
      <c r="AD362">
        <v>14000</v>
      </c>
      <c r="AE362">
        <v>1528</v>
      </c>
      <c r="AF362">
        <v>1688</v>
      </c>
      <c r="AG362" t="s">
        <v>103</v>
      </c>
      <c r="AH362" t="s">
        <v>76</v>
      </c>
      <c r="AI362">
        <v>1</v>
      </c>
      <c r="AJ362">
        <v>2003</v>
      </c>
      <c r="AK362">
        <v>3</v>
      </c>
      <c r="AL362">
        <v>2</v>
      </c>
      <c r="AN362">
        <v>1893</v>
      </c>
      <c r="AO362">
        <v>32</v>
      </c>
      <c r="AP362" t="s">
        <v>63</v>
      </c>
      <c r="AQ362" t="s">
        <v>66</v>
      </c>
      <c r="AR362">
        <v>2811</v>
      </c>
      <c r="AW362" t="s">
        <v>1902</v>
      </c>
      <c r="AX362" t="s">
        <v>1903</v>
      </c>
      <c r="AY362" t="s">
        <v>1904</v>
      </c>
      <c r="AZ362" t="s">
        <v>70</v>
      </c>
    </row>
    <row r="363" spans="1:52" x14ac:dyDescent="0.3">
      <c r="A363">
        <v>2035889</v>
      </c>
      <c r="B363" t="s">
        <v>1905</v>
      </c>
      <c r="C363" t="str">
        <f t="shared" si="46"/>
        <v>7492</v>
      </c>
      <c r="D363" t="s">
        <v>53</v>
      </c>
      <c r="E363" t="str">
        <f>"0100"</f>
        <v>0100</v>
      </c>
      <c r="F363" t="s">
        <v>54</v>
      </c>
      <c r="G363" t="str">
        <f t="shared" ref="G363:G374" si="51">"05"</f>
        <v>05</v>
      </c>
      <c r="H363" t="s">
        <v>55</v>
      </c>
      <c r="I363" t="s">
        <v>56</v>
      </c>
      <c r="J363" t="s">
        <v>57</v>
      </c>
      <c r="K363">
        <v>1</v>
      </c>
      <c r="L363">
        <v>44528</v>
      </c>
      <c r="M363">
        <v>1.02</v>
      </c>
      <c r="N363" t="str">
        <f t="shared" si="50"/>
        <v>000X</v>
      </c>
      <c r="O363">
        <v>4811</v>
      </c>
      <c r="P363" t="s">
        <v>58</v>
      </c>
      <c r="Q363" t="s">
        <v>265</v>
      </c>
      <c r="R363" t="s">
        <v>266</v>
      </c>
      <c r="T363" t="s">
        <v>61</v>
      </c>
      <c r="V363" t="s">
        <v>1906</v>
      </c>
      <c r="W363">
        <v>227340</v>
      </c>
      <c r="X363">
        <v>15330</v>
      </c>
      <c r="Y363">
        <v>212010</v>
      </c>
      <c r="Z363">
        <v>168527</v>
      </c>
      <c r="AA363">
        <v>143527</v>
      </c>
      <c r="AB363" t="s">
        <v>63</v>
      </c>
      <c r="AC363" s="1">
        <v>38169</v>
      </c>
      <c r="AD363">
        <v>226000</v>
      </c>
      <c r="AE363">
        <v>1746</v>
      </c>
      <c r="AF363">
        <v>1719</v>
      </c>
      <c r="AG363" t="s">
        <v>64</v>
      </c>
      <c r="AH363" t="s">
        <v>76</v>
      </c>
      <c r="AI363">
        <v>1</v>
      </c>
      <c r="AJ363">
        <v>1994</v>
      </c>
      <c r="AK363">
        <v>3</v>
      </c>
      <c r="AL363">
        <v>2</v>
      </c>
      <c r="AN363">
        <v>2152</v>
      </c>
      <c r="AO363">
        <v>32</v>
      </c>
      <c r="AP363" t="s">
        <v>63</v>
      </c>
      <c r="AQ363" t="s">
        <v>66</v>
      </c>
      <c r="AR363">
        <v>3101</v>
      </c>
      <c r="AW363" t="s">
        <v>1907</v>
      </c>
      <c r="AY363" t="s">
        <v>1908</v>
      </c>
      <c r="AZ363" t="s">
        <v>70</v>
      </c>
    </row>
    <row r="364" spans="1:52" x14ac:dyDescent="0.3">
      <c r="A364">
        <v>2036443</v>
      </c>
      <c r="B364" t="s">
        <v>1909</v>
      </c>
      <c r="C364" t="str">
        <f t="shared" si="46"/>
        <v>7492</v>
      </c>
      <c r="D364" t="s">
        <v>53</v>
      </c>
      <c r="E364" t="str">
        <f>"0000"</f>
        <v>0000</v>
      </c>
      <c r="F364" t="s">
        <v>108</v>
      </c>
      <c r="G364" t="str">
        <f t="shared" si="51"/>
        <v>05</v>
      </c>
      <c r="H364" t="s">
        <v>55</v>
      </c>
      <c r="I364" t="s">
        <v>56</v>
      </c>
      <c r="J364" t="s">
        <v>57</v>
      </c>
      <c r="K364">
        <v>0</v>
      </c>
      <c r="L364">
        <v>55196</v>
      </c>
      <c r="M364">
        <v>1.27</v>
      </c>
      <c r="N364" t="str">
        <f t="shared" si="50"/>
        <v>000X</v>
      </c>
      <c r="O364">
        <v>5594</v>
      </c>
      <c r="P364" t="s">
        <v>72</v>
      </c>
      <c r="Q364" t="s">
        <v>87</v>
      </c>
      <c r="R364" t="s">
        <v>88</v>
      </c>
      <c r="T364" t="s">
        <v>61</v>
      </c>
      <c r="V364" t="s">
        <v>1910</v>
      </c>
      <c r="W364">
        <v>19010</v>
      </c>
      <c r="X364">
        <v>19010</v>
      </c>
      <c r="Y364">
        <v>0</v>
      </c>
      <c r="Z364">
        <v>19010</v>
      </c>
      <c r="AA364">
        <v>19010</v>
      </c>
      <c r="AB364" t="s">
        <v>72</v>
      </c>
      <c r="AC364" s="1">
        <v>40544</v>
      </c>
      <c r="AD364">
        <v>21000</v>
      </c>
      <c r="AE364">
        <v>2397</v>
      </c>
      <c r="AF364">
        <v>297</v>
      </c>
      <c r="AG364" t="s">
        <v>103</v>
      </c>
      <c r="AH364" t="s">
        <v>76</v>
      </c>
      <c r="AR364">
        <v>0</v>
      </c>
      <c r="AW364" t="s">
        <v>1747</v>
      </c>
      <c r="AY364" t="s">
        <v>1748</v>
      </c>
      <c r="AZ364" t="s">
        <v>70</v>
      </c>
    </row>
    <row r="365" spans="1:52" x14ac:dyDescent="0.3">
      <c r="A365">
        <v>2036605</v>
      </c>
      <c r="B365" t="s">
        <v>1911</v>
      </c>
      <c r="C365" t="str">
        <f t="shared" si="46"/>
        <v>7492</v>
      </c>
      <c r="D365" t="s">
        <v>53</v>
      </c>
      <c r="E365" t="str">
        <f>"0100"</f>
        <v>0100</v>
      </c>
      <c r="F365" t="s">
        <v>54</v>
      </c>
      <c r="G365" t="str">
        <f t="shared" si="51"/>
        <v>05</v>
      </c>
      <c r="H365" t="s">
        <v>55</v>
      </c>
      <c r="I365" t="s">
        <v>56</v>
      </c>
      <c r="J365" t="s">
        <v>57</v>
      </c>
      <c r="K365">
        <v>1</v>
      </c>
      <c r="L365">
        <v>45000</v>
      </c>
      <c r="M365">
        <v>1.03</v>
      </c>
      <c r="N365" t="str">
        <f t="shared" si="50"/>
        <v>000X</v>
      </c>
      <c r="O365">
        <v>5548</v>
      </c>
      <c r="P365" t="s">
        <v>72</v>
      </c>
      <c r="Q365" t="s">
        <v>370</v>
      </c>
      <c r="R365" t="s">
        <v>88</v>
      </c>
      <c r="T365" t="s">
        <v>61</v>
      </c>
      <c r="V365" t="s">
        <v>1912</v>
      </c>
      <c r="W365">
        <v>302810</v>
      </c>
      <c r="X365">
        <v>15500</v>
      </c>
      <c r="Y365">
        <v>287310</v>
      </c>
      <c r="Z365">
        <v>302810</v>
      </c>
      <c r="AA365">
        <v>302810</v>
      </c>
      <c r="AB365" t="s">
        <v>72</v>
      </c>
      <c r="AC365" s="1">
        <v>42852</v>
      </c>
      <c r="AD365">
        <v>250000</v>
      </c>
      <c r="AE365">
        <v>2827</v>
      </c>
      <c r="AF365">
        <v>125</v>
      </c>
      <c r="AG365" t="s">
        <v>64</v>
      </c>
      <c r="AH365" t="s">
        <v>76</v>
      </c>
      <c r="AI365">
        <v>1</v>
      </c>
      <c r="AJ365">
        <v>2006</v>
      </c>
      <c r="AK365">
        <v>4</v>
      </c>
      <c r="AL365">
        <v>2</v>
      </c>
      <c r="AN365">
        <v>2781</v>
      </c>
      <c r="AO365">
        <v>32</v>
      </c>
      <c r="AP365" t="s">
        <v>63</v>
      </c>
      <c r="AQ365" t="s">
        <v>66</v>
      </c>
      <c r="AR365">
        <v>3776</v>
      </c>
      <c r="AW365" t="s">
        <v>1913</v>
      </c>
      <c r="AX365" t="s">
        <v>1914</v>
      </c>
      <c r="AY365" t="s">
        <v>1915</v>
      </c>
      <c r="AZ365" t="s">
        <v>1916</v>
      </c>
    </row>
    <row r="366" spans="1:52" x14ac:dyDescent="0.3">
      <c r="A366">
        <v>2036770</v>
      </c>
      <c r="B366" t="s">
        <v>1917</v>
      </c>
      <c r="C366" t="str">
        <f t="shared" si="46"/>
        <v>7492</v>
      </c>
      <c r="D366" t="s">
        <v>53</v>
      </c>
      <c r="E366" t="str">
        <f>"0000"</f>
        <v>0000</v>
      </c>
      <c r="F366" t="s">
        <v>108</v>
      </c>
      <c r="G366" t="str">
        <f t="shared" si="51"/>
        <v>05</v>
      </c>
      <c r="H366" t="s">
        <v>55</v>
      </c>
      <c r="I366" t="s">
        <v>56</v>
      </c>
      <c r="J366" t="s">
        <v>57</v>
      </c>
      <c r="K366">
        <v>0</v>
      </c>
      <c r="L366">
        <v>43617</v>
      </c>
      <c r="M366">
        <v>1</v>
      </c>
      <c r="N366" t="str">
        <f t="shared" si="50"/>
        <v>000X</v>
      </c>
      <c r="O366">
        <v>4603</v>
      </c>
      <c r="P366" t="s">
        <v>58</v>
      </c>
      <c r="Q366" t="s">
        <v>139</v>
      </c>
      <c r="R366" t="s">
        <v>140</v>
      </c>
      <c r="T366" t="s">
        <v>61</v>
      </c>
      <c r="V366" t="s">
        <v>1918</v>
      </c>
      <c r="W366">
        <v>15020</v>
      </c>
      <c r="X366">
        <v>15020</v>
      </c>
      <c r="Y366">
        <v>0</v>
      </c>
      <c r="Z366">
        <v>15020</v>
      </c>
      <c r="AA366">
        <v>15020</v>
      </c>
      <c r="AB366" t="s">
        <v>72</v>
      </c>
      <c r="AC366" s="1">
        <v>32646</v>
      </c>
      <c r="AD366">
        <v>14400</v>
      </c>
      <c r="AE366">
        <v>819</v>
      </c>
      <c r="AF366">
        <v>461</v>
      </c>
      <c r="AG366" t="s">
        <v>103</v>
      </c>
      <c r="AH366" t="s">
        <v>76</v>
      </c>
      <c r="AR366">
        <v>0</v>
      </c>
      <c r="AW366" t="s">
        <v>1919</v>
      </c>
      <c r="AX366" t="s">
        <v>1920</v>
      </c>
      <c r="AY366" t="s">
        <v>1921</v>
      </c>
      <c r="AZ366" t="s">
        <v>1922</v>
      </c>
    </row>
    <row r="367" spans="1:52" x14ac:dyDescent="0.3">
      <c r="A367">
        <v>2037032</v>
      </c>
      <c r="B367" t="s">
        <v>1923</v>
      </c>
      <c r="C367" t="str">
        <f t="shared" si="46"/>
        <v>7492</v>
      </c>
      <c r="D367" t="s">
        <v>53</v>
      </c>
      <c r="E367" t="str">
        <f>"0100"</f>
        <v>0100</v>
      </c>
      <c r="F367" t="s">
        <v>54</v>
      </c>
      <c r="G367" t="str">
        <f t="shared" si="51"/>
        <v>05</v>
      </c>
      <c r="H367" t="s">
        <v>55</v>
      </c>
      <c r="I367" t="s">
        <v>56</v>
      </c>
      <c r="J367" t="s">
        <v>57</v>
      </c>
      <c r="K367">
        <v>1</v>
      </c>
      <c r="L367">
        <v>43750</v>
      </c>
      <c r="M367">
        <v>1</v>
      </c>
      <c r="N367" t="str">
        <f t="shared" si="50"/>
        <v>000X</v>
      </c>
      <c r="O367">
        <v>4701</v>
      </c>
      <c r="P367" t="s">
        <v>58</v>
      </c>
      <c r="Q367" t="s">
        <v>59</v>
      </c>
      <c r="R367" t="s">
        <v>60</v>
      </c>
      <c r="T367" t="s">
        <v>61</v>
      </c>
      <c r="V367" t="s">
        <v>1924</v>
      </c>
      <c r="W367">
        <v>152730</v>
      </c>
      <c r="X367">
        <v>15070</v>
      </c>
      <c r="Y367">
        <v>137660</v>
      </c>
      <c r="Z367">
        <v>114625</v>
      </c>
      <c r="AA367">
        <v>89625</v>
      </c>
      <c r="AB367" t="s">
        <v>63</v>
      </c>
      <c r="AC367" s="1">
        <v>39022</v>
      </c>
      <c r="AD367">
        <v>245000</v>
      </c>
      <c r="AE367">
        <v>2073</v>
      </c>
      <c r="AF367">
        <v>982</v>
      </c>
      <c r="AG367" t="s">
        <v>64</v>
      </c>
      <c r="AH367" t="s">
        <v>76</v>
      </c>
      <c r="AI367">
        <v>1</v>
      </c>
      <c r="AJ367">
        <v>1982</v>
      </c>
      <c r="AK367">
        <v>2</v>
      </c>
      <c r="AL367">
        <v>2</v>
      </c>
      <c r="AN367">
        <v>1557</v>
      </c>
      <c r="AO367">
        <v>32</v>
      </c>
      <c r="AP367" t="s">
        <v>63</v>
      </c>
      <c r="AQ367" t="s">
        <v>66</v>
      </c>
      <c r="AR367">
        <v>2361</v>
      </c>
      <c r="AW367" t="s">
        <v>1925</v>
      </c>
      <c r="AX367" t="s">
        <v>1926</v>
      </c>
      <c r="AY367" t="s">
        <v>1927</v>
      </c>
      <c r="AZ367" t="s">
        <v>70</v>
      </c>
    </row>
    <row r="368" spans="1:52" x14ac:dyDescent="0.3">
      <c r="A368">
        <v>2037083</v>
      </c>
      <c r="B368" t="s">
        <v>1928</v>
      </c>
      <c r="C368" t="str">
        <f t="shared" si="46"/>
        <v>7492</v>
      </c>
      <c r="D368" t="s">
        <v>53</v>
      </c>
      <c r="E368" t="str">
        <f>"0100"</f>
        <v>0100</v>
      </c>
      <c r="F368" t="s">
        <v>54</v>
      </c>
      <c r="G368" t="str">
        <f t="shared" si="51"/>
        <v>05</v>
      </c>
      <c r="H368" t="s">
        <v>55</v>
      </c>
      <c r="I368" t="s">
        <v>56</v>
      </c>
      <c r="J368" t="s">
        <v>57</v>
      </c>
      <c r="K368">
        <v>1</v>
      </c>
      <c r="L368">
        <v>49409</v>
      </c>
      <c r="M368">
        <v>1.1299999999999999</v>
      </c>
      <c r="N368" t="str">
        <f t="shared" si="50"/>
        <v>000X</v>
      </c>
      <c r="O368">
        <v>4862</v>
      </c>
      <c r="P368" t="s">
        <v>58</v>
      </c>
      <c r="Q368" t="s">
        <v>1611</v>
      </c>
      <c r="R368" t="s">
        <v>719</v>
      </c>
      <c r="T368" t="s">
        <v>61</v>
      </c>
      <c r="V368" t="s">
        <v>1929</v>
      </c>
      <c r="W368">
        <v>280280</v>
      </c>
      <c r="X368">
        <v>17010</v>
      </c>
      <c r="Y368">
        <v>263270</v>
      </c>
      <c r="Z368">
        <v>218229</v>
      </c>
      <c r="AA368">
        <v>192729</v>
      </c>
      <c r="AB368" t="s">
        <v>63</v>
      </c>
      <c r="AC368" s="1">
        <v>41091</v>
      </c>
      <c r="AD368">
        <v>243000</v>
      </c>
      <c r="AE368">
        <v>2491</v>
      </c>
      <c r="AF368">
        <v>2267</v>
      </c>
      <c r="AG368" t="s">
        <v>64</v>
      </c>
      <c r="AH368" t="s">
        <v>76</v>
      </c>
      <c r="AI368">
        <v>1</v>
      </c>
      <c r="AJ368">
        <v>2003</v>
      </c>
      <c r="AK368">
        <v>3</v>
      </c>
      <c r="AL368">
        <v>2</v>
      </c>
      <c r="AM368">
        <v>1</v>
      </c>
      <c r="AN368">
        <v>2629</v>
      </c>
      <c r="AO368">
        <v>32</v>
      </c>
      <c r="AP368" t="s">
        <v>63</v>
      </c>
      <c r="AQ368" t="s">
        <v>66</v>
      </c>
      <c r="AR368">
        <v>3809</v>
      </c>
      <c r="AW368" t="s">
        <v>1930</v>
      </c>
      <c r="AX368" t="s">
        <v>1931</v>
      </c>
      <c r="AY368" t="s">
        <v>1932</v>
      </c>
      <c r="AZ368" t="s">
        <v>70</v>
      </c>
    </row>
    <row r="369" spans="1:52" x14ac:dyDescent="0.3">
      <c r="A369">
        <v>2037334</v>
      </c>
      <c r="B369" t="s">
        <v>1933</v>
      </c>
      <c r="C369" t="str">
        <f t="shared" si="46"/>
        <v>7492</v>
      </c>
      <c r="D369" t="s">
        <v>53</v>
      </c>
      <c r="E369" t="str">
        <f>"0000"</f>
        <v>0000</v>
      </c>
      <c r="F369" t="s">
        <v>108</v>
      </c>
      <c r="G369" t="str">
        <f t="shared" si="51"/>
        <v>05</v>
      </c>
      <c r="H369" t="s">
        <v>55</v>
      </c>
      <c r="I369" t="s">
        <v>56</v>
      </c>
      <c r="J369" t="s">
        <v>57</v>
      </c>
      <c r="K369">
        <v>0</v>
      </c>
      <c r="L369">
        <v>78518</v>
      </c>
      <c r="M369">
        <v>1.8</v>
      </c>
      <c r="N369" t="str">
        <f t="shared" si="50"/>
        <v>000X</v>
      </c>
      <c r="O369">
        <v>4616</v>
      </c>
      <c r="P369" t="s">
        <v>58</v>
      </c>
      <c r="Q369" t="s">
        <v>1611</v>
      </c>
      <c r="R369" t="s">
        <v>719</v>
      </c>
      <c r="T369" t="s">
        <v>61</v>
      </c>
      <c r="V369" t="s">
        <v>1934</v>
      </c>
      <c r="W369">
        <v>27040</v>
      </c>
      <c r="X369">
        <v>27040</v>
      </c>
      <c r="Y369">
        <v>0</v>
      </c>
      <c r="Z369">
        <v>27040</v>
      </c>
      <c r="AA369">
        <v>27040</v>
      </c>
      <c r="AB369" t="s">
        <v>72</v>
      </c>
      <c r="AR369">
        <v>0</v>
      </c>
      <c r="AW369" t="s">
        <v>1935</v>
      </c>
      <c r="AX369" t="s">
        <v>1936</v>
      </c>
      <c r="AY369" t="s">
        <v>1937</v>
      </c>
      <c r="AZ369" t="s">
        <v>1938</v>
      </c>
    </row>
    <row r="370" spans="1:52" x14ac:dyDescent="0.3">
      <c r="A370">
        <v>2037521</v>
      </c>
      <c r="B370" t="s">
        <v>1939</v>
      </c>
      <c r="C370" t="str">
        <f t="shared" si="46"/>
        <v>7492</v>
      </c>
      <c r="D370" t="s">
        <v>53</v>
      </c>
      <c r="E370" t="str">
        <f>"0000"</f>
        <v>0000</v>
      </c>
      <c r="F370" t="s">
        <v>108</v>
      </c>
      <c r="G370" t="str">
        <f t="shared" si="51"/>
        <v>05</v>
      </c>
      <c r="H370" t="s">
        <v>55</v>
      </c>
      <c r="I370" t="s">
        <v>56</v>
      </c>
      <c r="J370" t="s">
        <v>57</v>
      </c>
      <c r="K370">
        <v>0</v>
      </c>
      <c r="L370">
        <v>50236</v>
      </c>
      <c r="M370">
        <v>1.1499999999999999</v>
      </c>
      <c r="N370" t="str">
        <f t="shared" si="50"/>
        <v>000X</v>
      </c>
      <c r="O370">
        <v>4598</v>
      </c>
      <c r="P370" t="s">
        <v>58</v>
      </c>
      <c r="Q370" t="s">
        <v>1627</v>
      </c>
      <c r="R370" t="s">
        <v>140</v>
      </c>
      <c r="T370" t="s">
        <v>61</v>
      </c>
      <c r="V370" t="s">
        <v>1940</v>
      </c>
      <c r="W370">
        <v>17300</v>
      </c>
      <c r="X370">
        <v>17300</v>
      </c>
      <c r="Y370">
        <v>0</v>
      </c>
      <c r="Z370">
        <v>17300</v>
      </c>
      <c r="AA370">
        <v>17300</v>
      </c>
      <c r="AB370" t="s">
        <v>72</v>
      </c>
      <c r="AC370" s="1">
        <v>38412</v>
      </c>
      <c r="AD370">
        <v>69900</v>
      </c>
      <c r="AE370">
        <v>1841</v>
      </c>
      <c r="AF370">
        <v>2390</v>
      </c>
      <c r="AG370" t="s">
        <v>103</v>
      </c>
      <c r="AH370" t="s">
        <v>76</v>
      </c>
      <c r="AR370">
        <v>0</v>
      </c>
      <c r="AW370" t="s">
        <v>1941</v>
      </c>
      <c r="AY370" t="s">
        <v>1942</v>
      </c>
      <c r="AZ370" t="s">
        <v>1943</v>
      </c>
    </row>
    <row r="371" spans="1:52" x14ac:dyDescent="0.3">
      <c r="A371">
        <v>2037661</v>
      </c>
      <c r="B371" t="s">
        <v>1944</v>
      </c>
      <c r="C371" t="str">
        <f t="shared" si="46"/>
        <v>7492</v>
      </c>
      <c r="D371" t="s">
        <v>53</v>
      </c>
      <c r="E371" t="str">
        <f>"0000"</f>
        <v>0000</v>
      </c>
      <c r="F371" t="s">
        <v>108</v>
      </c>
      <c r="G371" t="str">
        <f t="shared" si="51"/>
        <v>05</v>
      </c>
      <c r="H371" t="s">
        <v>55</v>
      </c>
      <c r="I371" t="s">
        <v>56</v>
      </c>
      <c r="J371" t="s">
        <v>57</v>
      </c>
      <c r="K371">
        <v>0</v>
      </c>
      <c r="L371">
        <v>59264</v>
      </c>
      <c r="M371">
        <v>1.36</v>
      </c>
      <c r="N371" t="str">
        <f t="shared" si="50"/>
        <v>000X</v>
      </c>
      <c r="O371">
        <v>5732</v>
      </c>
      <c r="P371" t="s">
        <v>72</v>
      </c>
      <c r="Q371" t="s">
        <v>73</v>
      </c>
      <c r="R371" t="s">
        <v>74</v>
      </c>
      <c r="T371" t="s">
        <v>61</v>
      </c>
      <c r="V371" t="s">
        <v>1945</v>
      </c>
      <c r="W371">
        <v>20410</v>
      </c>
      <c r="X371">
        <v>20410</v>
      </c>
      <c r="Y371">
        <v>0</v>
      </c>
      <c r="Z371">
        <v>20410</v>
      </c>
      <c r="AA371">
        <v>20410</v>
      </c>
      <c r="AB371" t="s">
        <v>72</v>
      </c>
      <c r="AC371" s="1">
        <v>41306</v>
      </c>
      <c r="AD371">
        <v>5000</v>
      </c>
      <c r="AE371">
        <v>2543</v>
      </c>
      <c r="AF371">
        <v>1735</v>
      </c>
      <c r="AG371" t="s">
        <v>103</v>
      </c>
      <c r="AH371" t="s">
        <v>249</v>
      </c>
      <c r="AR371">
        <v>0</v>
      </c>
      <c r="AW371" t="s">
        <v>1946</v>
      </c>
      <c r="AX371" t="s">
        <v>1947</v>
      </c>
      <c r="AY371" t="s">
        <v>1948</v>
      </c>
      <c r="AZ371" t="s">
        <v>1949</v>
      </c>
    </row>
    <row r="372" spans="1:52" x14ac:dyDescent="0.3">
      <c r="A372">
        <v>2037733</v>
      </c>
      <c r="B372" t="s">
        <v>1950</v>
      </c>
      <c r="C372" t="str">
        <f t="shared" si="46"/>
        <v>7492</v>
      </c>
      <c r="D372" t="s">
        <v>53</v>
      </c>
      <c r="E372" t="str">
        <f>"0100"</f>
        <v>0100</v>
      </c>
      <c r="F372" t="s">
        <v>54</v>
      </c>
      <c r="G372" t="str">
        <f t="shared" si="51"/>
        <v>05</v>
      </c>
      <c r="H372" t="s">
        <v>55</v>
      </c>
      <c r="I372" t="s">
        <v>56</v>
      </c>
      <c r="J372" t="s">
        <v>57</v>
      </c>
      <c r="K372">
        <v>1</v>
      </c>
      <c r="L372">
        <v>43753</v>
      </c>
      <c r="M372">
        <v>1</v>
      </c>
      <c r="N372" t="str">
        <f t="shared" si="50"/>
        <v>000X</v>
      </c>
      <c r="O372">
        <v>4254</v>
      </c>
      <c r="P372" t="s">
        <v>58</v>
      </c>
      <c r="Q372" t="s">
        <v>1627</v>
      </c>
      <c r="R372" t="s">
        <v>140</v>
      </c>
      <c r="T372" t="s">
        <v>61</v>
      </c>
      <c r="V372" t="s">
        <v>1951</v>
      </c>
      <c r="W372">
        <v>223810</v>
      </c>
      <c r="X372">
        <v>15070</v>
      </c>
      <c r="Y372">
        <v>208740</v>
      </c>
      <c r="Z372">
        <v>173929</v>
      </c>
      <c r="AA372">
        <v>148929</v>
      </c>
      <c r="AB372" t="s">
        <v>63</v>
      </c>
      <c r="AC372" s="1">
        <v>41671</v>
      </c>
      <c r="AD372">
        <v>200000</v>
      </c>
      <c r="AE372">
        <v>2604</v>
      </c>
      <c r="AF372">
        <v>968</v>
      </c>
      <c r="AG372" t="s">
        <v>64</v>
      </c>
      <c r="AH372" t="s">
        <v>76</v>
      </c>
      <c r="AI372">
        <v>1</v>
      </c>
      <c r="AJ372">
        <v>2002</v>
      </c>
      <c r="AK372">
        <v>3</v>
      </c>
      <c r="AL372">
        <v>2</v>
      </c>
      <c r="AM372">
        <v>1</v>
      </c>
      <c r="AN372">
        <v>2330</v>
      </c>
      <c r="AO372">
        <v>32</v>
      </c>
      <c r="AP372" t="s">
        <v>63</v>
      </c>
      <c r="AQ372" t="s">
        <v>66</v>
      </c>
      <c r="AR372">
        <v>3232</v>
      </c>
      <c r="AW372" t="s">
        <v>1952</v>
      </c>
      <c r="AX372" t="s">
        <v>1953</v>
      </c>
      <c r="AY372" t="s">
        <v>1954</v>
      </c>
      <c r="AZ372" t="s">
        <v>70</v>
      </c>
    </row>
    <row r="373" spans="1:52" x14ac:dyDescent="0.3">
      <c r="A373">
        <v>2037857</v>
      </c>
      <c r="B373" t="s">
        <v>1955</v>
      </c>
      <c r="C373" t="str">
        <f t="shared" si="46"/>
        <v>7492</v>
      </c>
      <c r="D373" t="s">
        <v>53</v>
      </c>
      <c r="E373" t="str">
        <f>"0000"</f>
        <v>0000</v>
      </c>
      <c r="F373" t="s">
        <v>108</v>
      </c>
      <c r="G373" t="str">
        <f t="shared" si="51"/>
        <v>05</v>
      </c>
      <c r="H373" t="s">
        <v>55</v>
      </c>
      <c r="I373" t="s">
        <v>56</v>
      </c>
      <c r="J373" t="s">
        <v>57</v>
      </c>
      <c r="K373">
        <v>0</v>
      </c>
      <c r="L373">
        <v>43753</v>
      </c>
      <c r="M373">
        <v>1</v>
      </c>
      <c r="N373" t="str">
        <f t="shared" si="50"/>
        <v>000X</v>
      </c>
      <c r="O373">
        <v>4392</v>
      </c>
      <c r="P373" t="s">
        <v>58</v>
      </c>
      <c r="Q373" t="s">
        <v>1627</v>
      </c>
      <c r="R373" t="s">
        <v>140</v>
      </c>
      <c r="T373" t="s">
        <v>61</v>
      </c>
      <c r="V373" t="s">
        <v>1956</v>
      </c>
      <c r="W373">
        <v>15070</v>
      </c>
      <c r="X373">
        <v>15070</v>
      </c>
      <c r="Y373">
        <v>0</v>
      </c>
      <c r="Z373">
        <v>15070</v>
      </c>
      <c r="AA373">
        <v>15070</v>
      </c>
      <c r="AB373" t="s">
        <v>72</v>
      </c>
      <c r="AC373" s="1">
        <v>43635</v>
      </c>
      <c r="AD373">
        <v>18500</v>
      </c>
      <c r="AE373">
        <v>2988</v>
      </c>
      <c r="AF373">
        <v>2191</v>
      </c>
      <c r="AG373" t="s">
        <v>103</v>
      </c>
      <c r="AH373" t="s">
        <v>76</v>
      </c>
      <c r="AR373">
        <v>0</v>
      </c>
      <c r="AW373" t="s">
        <v>1957</v>
      </c>
      <c r="AX373" t="s">
        <v>1958</v>
      </c>
      <c r="AY373" t="s">
        <v>1959</v>
      </c>
      <c r="AZ373" t="s">
        <v>1373</v>
      </c>
    </row>
    <row r="374" spans="1:52" x14ac:dyDescent="0.3">
      <c r="A374">
        <v>2037881</v>
      </c>
      <c r="B374" t="s">
        <v>1960</v>
      </c>
      <c r="C374" t="str">
        <f t="shared" si="46"/>
        <v>7492</v>
      </c>
      <c r="D374" t="s">
        <v>53</v>
      </c>
      <c r="E374" t="str">
        <f>"0000"</f>
        <v>0000</v>
      </c>
      <c r="F374" t="s">
        <v>108</v>
      </c>
      <c r="G374" t="str">
        <f t="shared" si="51"/>
        <v>05</v>
      </c>
      <c r="H374" t="s">
        <v>55</v>
      </c>
      <c r="I374" t="s">
        <v>56</v>
      </c>
      <c r="J374" t="s">
        <v>57</v>
      </c>
      <c r="K374">
        <v>0</v>
      </c>
      <c r="L374">
        <v>72615</v>
      </c>
      <c r="M374">
        <v>1.67</v>
      </c>
      <c r="N374" t="str">
        <f t="shared" si="50"/>
        <v>000X</v>
      </c>
      <c r="O374">
        <v>4436</v>
      </c>
      <c r="P374" t="s">
        <v>58</v>
      </c>
      <c r="Q374" t="s">
        <v>1627</v>
      </c>
      <c r="R374" t="s">
        <v>140</v>
      </c>
      <c r="T374" t="s">
        <v>61</v>
      </c>
      <c r="V374" t="s">
        <v>1961</v>
      </c>
      <c r="W374">
        <v>25010</v>
      </c>
      <c r="X374">
        <v>25010</v>
      </c>
      <c r="Y374">
        <v>0</v>
      </c>
      <c r="Z374">
        <v>25010</v>
      </c>
      <c r="AA374">
        <v>25010</v>
      </c>
      <c r="AB374" t="s">
        <v>72</v>
      </c>
      <c r="AC374" s="1">
        <v>43740</v>
      </c>
      <c r="AD374">
        <v>30000</v>
      </c>
      <c r="AE374">
        <v>3010</v>
      </c>
      <c r="AF374">
        <v>2039</v>
      </c>
      <c r="AG374" t="s">
        <v>103</v>
      </c>
      <c r="AH374" t="s">
        <v>76</v>
      </c>
      <c r="AR374">
        <v>0</v>
      </c>
      <c r="AW374" t="s">
        <v>1962</v>
      </c>
      <c r="AY374" t="s">
        <v>1963</v>
      </c>
      <c r="AZ374" t="s">
        <v>701</v>
      </c>
    </row>
    <row r="375" spans="1:52" x14ac:dyDescent="0.3">
      <c r="A375">
        <v>2038012</v>
      </c>
      <c r="B375" t="s">
        <v>1964</v>
      </c>
      <c r="C375" t="str">
        <f t="shared" si="46"/>
        <v>7492</v>
      </c>
      <c r="D375" t="s">
        <v>53</v>
      </c>
      <c r="E375" t="str">
        <f>"0000"</f>
        <v>0000</v>
      </c>
      <c r="F375" t="s">
        <v>108</v>
      </c>
      <c r="G375" t="str">
        <f>"32"</f>
        <v>32</v>
      </c>
      <c r="H375" t="s">
        <v>1645</v>
      </c>
      <c r="I375" t="s">
        <v>56</v>
      </c>
      <c r="J375" t="s">
        <v>57</v>
      </c>
      <c r="K375">
        <v>0</v>
      </c>
      <c r="L375">
        <v>44818</v>
      </c>
      <c r="M375">
        <v>1.03</v>
      </c>
      <c r="N375" t="str">
        <f t="shared" si="50"/>
        <v>000X</v>
      </c>
      <c r="O375">
        <v>4010</v>
      </c>
      <c r="P375" t="s">
        <v>58</v>
      </c>
      <c r="Q375" t="s">
        <v>1627</v>
      </c>
      <c r="R375" t="s">
        <v>140</v>
      </c>
      <c r="T375" t="s">
        <v>61</v>
      </c>
      <c r="V375" t="s">
        <v>1965</v>
      </c>
      <c r="W375">
        <v>15430</v>
      </c>
      <c r="X375">
        <v>15430</v>
      </c>
      <c r="Y375">
        <v>0</v>
      </c>
      <c r="Z375">
        <v>15430</v>
      </c>
      <c r="AA375">
        <v>15430</v>
      </c>
      <c r="AB375" t="s">
        <v>72</v>
      </c>
      <c r="AC375" s="1">
        <v>44126</v>
      </c>
      <c r="AD375">
        <v>27000</v>
      </c>
      <c r="AE375">
        <v>3103</v>
      </c>
      <c r="AF375">
        <v>209</v>
      </c>
      <c r="AG375" t="s">
        <v>103</v>
      </c>
      <c r="AH375" t="s">
        <v>76</v>
      </c>
      <c r="AR375">
        <v>0</v>
      </c>
      <c r="AW375" t="s">
        <v>1966</v>
      </c>
      <c r="AX375" t="s">
        <v>1967</v>
      </c>
      <c r="AY375" t="s">
        <v>1968</v>
      </c>
      <c r="AZ375" t="s">
        <v>70</v>
      </c>
    </row>
    <row r="376" spans="1:52" x14ac:dyDescent="0.3">
      <c r="A376">
        <v>2038535</v>
      </c>
      <c r="B376" t="s">
        <v>1969</v>
      </c>
      <c r="C376" t="str">
        <f t="shared" si="46"/>
        <v>7492</v>
      </c>
      <c r="D376" t="s">
        <v>53</v>
      </c>
      <c r="E376" t="str">
        <f>"0100"</f>
        <v>0100</v>
      </c>
      <c r="F376" t="s">
        <v>54</v>
      </c>
      <c r="G376" t="str">
        <f>"05"</f>
        <v>05</v>
      </c>
      <c r="H376" t="s">
        <v>55</v>
      </c>
      <c r="I376" t="s">
        <v>56</v>
      </c>
      <c r="J376" t="s">
        <v>57</v>
      </c>
      <c r="K376">
        <v>1</v>
      </c>
      <c r="L376">
        <v>43753</v>
      </c>
      <c r="M376">
        <v>1</v>
      </c>
      <c r="N376" t="str">
        <f t="shared" si="50"/>
        <v>000X</v>
      </c>
      <c r="O376">
        <v>4186</v>
      </c>
      <c r="P376" t="s">
        <v>58</v>
      </c>
      <c r="Q376" t="s">
        <v>1627</v>
      </c>
      <c r="R376" t="s">
        <v>140</v>
      </c>
      <c r="T376" t="s">
        <v>61</v>
      </c>
      <c r="V376" t="s">
        <v>1970</v>
      </c>
      <c r="W376">
        <v>15070</v>
      </c>
      <c r="X376">
        <v>15070</v>
      </c>
      <c r="Y376">
        <v>0</v>
      </c>
      <c r="Z376">
        <v>15070</v>
      </c>
      <c r="AA376">
        <v>15070</v>
      </c>
      <c r="AB376" t="s">
        <v>63</v>
      </c>
      <c r="AC376" s="1">
        <v>42692</v>
      </c>
      <c r="AD376">
        <v>17500</v>
      </c>
      <c r="AE376">
        <v>2796</v>
      </c>
      <c r="AF376">
        <v>1573</v>
      </c>
      <c r="AG376" t="s">
        <v>103</v>
      </c>
      <c r="AH376" t="s">
        <v>76</v>
      </c>
      <c r="AI376">
        <v>1</v>
      </c>
      <c r="AJ376">
        <v>2020</v>
      </c>
      <c r="AK376">
        <v>3</v>
      </c>
      <c r="AL376">
        <v>2</v>
      </c>
      <c r="AN376">
        <v>1939</v>
      </c>
      <c r="AO376">
        <v>32</v>
      </c>
      <c r="AP376" t="s">
        <v>72</v>
      </c>
      <c r="AQ376" t="s">
        <v>66</v>
      </c>
      <c r="AR376">
        <v>2858</v>
      </c>
      <c r="AW376" t="s">
        <v>1971</v>
      </c>
      <c r="AY376" t="s">
        <v>1972</v>
      </c>
      <c r="AZ376" t="s">
        <v>70</v>
      </c>
    </row>
    <row r="377" spans="1:52" x14ac:dyDescent="0.3">
      <c r="A377">
        <v>2038551</v>
      </c>
      <c r="B377" t="s">
        <v>1973</v>
      </c>
      <c r="C377" t="str">
        <f t="shared" si="46"/>
        <v>7492</v>
      </c>
      <c r="D377" t="s">
        <v>53</v>
      </c>
      <c r="E377" t="str">
        <f>"0000"</f>
        <v>0000</v>
      </c>
      <c r="F377" t="s">
        <v>108</v>
      </c>
      <c r="G377" t="str">
        <f>"05"</f>
        <v>05</v>
      </c>
      <c r="H377" t="s">
        <v>55</v>
      </c>
      <c r="I377" t="s">
        <v>56</v>
      </c>
      <c r="J377" t="s">
        <v>57</v>
      </c>
      <c r="K377">
        <v>0</v>
      </c>
      <c r="L377">
        <v>43753</v>
      </c>
      <c r="M377">
        <v>1</v>
      </c>
      <c r="N377" t="str">
        <f t="shared" si="50"/>
        <v>000X</v>
      </c>
      <c r="O377">
        <v>4212</v>
      </c>
      <c r="P377" t="s">
        <v>58</v>
      </c>
      <c r="Q377" t="s">
        <v>1627</v>
      </c>
      <c r="R377" t="s">
        <v>140</v>
      </c>
      <c r="T377" t="s">
        <v>61</v>
      </c>
      <c r="V377" t="s">
        <v>1974</v>
      </c>
      <c r="W377">
        <v>15070</v>
      </c>
      <c r="X377">
        <v>15070</v>
      </c>
      <c r="Y377">
        <v>0</v>
      </c>
      <c r="Z377">
        <v>15070</v>
      </c>
      <c r="AA377">
        <v>15070</v>
      </c>
      <c r="AB377" t="s">
        <v>72</v>
      </c>
      <c r="AR377">
        <v>0</v>
      </c>
      <c r="AW377" t="s">
        <v>1975</v>
      </c>
      <c r="AY377" t="s">
        <v>1976</v>
      </c>
      <c r="AZ377" t="s">
        <v>1977</v>
      </c>
    </row>
    <row r="378" spans="1:52" x14ac:dyDescent="0.3">
      <c r="A378">
        <v>2038641</v>
      </c>
      <c r="B378" t="s">
        <v>1978</v>
      </c>
      <c r="C378" t="str">
        <f t="shared" si="46"/>
        <v>7492</v>
      </c>
      <c r="D378" t="s">
        <v>53</v>
      </c>
      <c r="E378" t="str">
        <f>"0100"</f>
        <v>0100</v>
      </c>
      <c r="F378" t="s">
        <v>54</v>
      </c>
      <c r="G378" t="str">
        <f>"05"</f>
        <v>05</v>
      </c>
      <c r="H378" t="s">
        <v>55</v>
      </c>
      <c r="I378" t="s">
        <v>56</v>
      </c>
      <c r="J378" t="s">
        <v>57</v>
      </c>
      <c r="K378">
        <v>1</v>
      </c>
      <c r="L378">
        <v>43750</v>
      </c>
      <c r="M378">
        <v>1</v>
      </c>
      <c r="N378" t="str">
        <f t="shared" si="50"/>
        <v>000X</v>
      </c>
      <c r="O378">
        <v>5851</v>
      </c>
      <c r="P378" t="s">
        <v>72</v>
      </c>
      <c r="Q378" t="s">
        <v>1638</v>
      </c>
      <c r="R378" t="s">
        <v>140</v>
      </c>
      <c r="T378" t="s">
        <v>61</v>
      </c>
      <c r="V378" t="s">
        <v>1979</v>
      </c>
      <c r="W378">
        <v>172980</v>
      </c>
      <c r="X378">
        <v>15070</v>
      </c>
      <c r="Y378">
        <v>157910</v>
      </c>
      <c r="Z378">
        <v>163389</v>
      </c>
      <c r="AA378">
        <v>138389</v>
      </c>
      <c r="AB378" t="s">
        <v>63</v>
      </c>
      <c r="AC378" s="1">
        <v>43411</v>
      </c>
      <c r="AD378">
        <v>207500</v>
      </c>
      <c r="AE378">
        <v>2939</v>
      </c>
      <c r="AF378">
        <v>1576</v>
      </c>
      <c r="AG378" t="s">
        <v>64</v>
      </c>
      <c r="AH378" t="s">
        <v>76</v>
      </c>
      <c r="AI378">
        <v>1</v>
      </c>
      <c r="AJ378">
        <v>1996</v>
      </c>
      <c r="AK378">
        <v>3</v>
      </c>
      <c r="AL378">
        <v>2</v>
      </c>
      <c r="AN378">
        <v>1392</v>
      </c>
      <c r="AO378">
        <v>32</v>
      </c>
      <c r="AP378" t="s">
        <v>63</v>
      </c>
      <c r="AQ378" t="s">
        <v>66</v>
      </c>
      <c r="AR378">
        <v>2104</v>
      </c>
      <c r="AW378" t="s">
        <v>1980</v>
      </c>
      <c r="AX378" t="s">
        <v>1981</v>
      </c>
      <c r="AY378" t="s">
        <v>1982</v>
      </c>
      <c r="AZ378" t="s">
        <v>70</v>
      </c>
    </row>
    <row r="379" spans="1:52" x14ac:dyDescent="0.3">
      <c r="A379">
        <v>2038811</v>
      </c>
      <c r="B379" t="s">
        <v>1983</v>
      </c>
      <c r="C379" t="str">
        <f t="shared" si="46"/>
        <v>7492</v>
      </c>
      <c r="D379" t="s">
        <v>53</v>
      </c>
      <c r="E379" t="str">
        <f>"0100"</f>
        <v>0100</v>
      </c>
      <c r="F379" t="s">
        <v>54</v>
      </c>
      <c r="G379" t="str">
        <f>"32"</f>
        <v>32</v>
      </c>
      <c r="H379" t="s">
        <v>1645</v>
      </c>
      <c r="I379" t="s">
        <v>56</v>
      </c>
      <c r="J379" t="s">
        <v>57</v>
      </c>
      <c r="K379">
        <v>1</v>
      </c>
      <c r="L379">
        <v>48616</v>
      </c>
      <c r="M379">
        <v>1.1200000000000001</v>
      </c>
      <c r="N379" t="str">
        <f t="shared" si="50"/>
        <v>000X</v>
      </c>
      <c r="O379">
        <v>4007</v>
      </c>
      <c r="P379" t="s">
        <v>58</v>
      </c>
      <c r="Q379" t="s">
        <v>1627</v>
      </c>
      <c r="R379" t="s">
        <v>140</v>
      </c>
      <c r="T379" t="s">
        <v>61</v>
      </c>
      <c r="V379" t="s">
        <v>1984</v>
      </c>
      <c r="W379">
        <v>254720</v>
      </c>
      <c r="X379">
        <v>16740</v>
      </c>
      <c r="Y379">
        <v>237980</v>
      </c>
      <c r="Z379">
        <v>201898</v>
      </c>
      <c r="AA379">
        <v>176898</v>
      </c>
      <c r="AB379" t="s">
        <v>63</v>
      </c>
      <c r="AC379" s="1">
        <v>41244</v>
      </c>
      <c r="AD379">
        <v>220000</v>
      </c>
      <c r="AE379">
        <v>2523</v>
      </c>
      <c r="AF379">
        <v>1962</v>
      </c>
      <c r="AG379" t="s">
        <v>64</v>
      </c>
      <c r="AH379" t="s">
        <v>76</v>
      </c>
      <c r="AI379">
        <v>1</v>
      </c>
      <c r="AJ379">
        <v>2005</v>
      </c>
      <c r="AK379">
        <v>3</v>
      </c>
      <c r="AL379">
        <v>2</v>
      </c>
      <c r="AN379">
        <v>2460</v>
      </c>
      <c r="AO379">
        <v>32</v>
      </c>
      <c r="AP379" t="s">
        <v>63</v>
      </c>
      <c r="AQ379" t="s">
        <v>66</v>
      </c>
      <c r="AR379">
        <v>3309</v>
      </c>
      <c r="AW379" t="s">
        <v>1985</v>
      </c>
      <c r="AX379" t="s">
        <v>1986</v>
      </c>
      <c r="AY379" t="s">
        <v>1987</v>
      </c>
      <c r="AZ379" t="s">
        <v>70</v>
      </c>
    </row>
    <row r="380" spans="1:52" x14ac:dyDescent="0.3">
      <c r="A380">
        <v>2039370</v>
      </c>
      <c r="B380" t="s">
        <v>1988</v>
      </c>
      <c r="C380" t="str">
        <f t="shared" si="46"/>
        <v>7492</v>
      </c>
      <c r="D380" t="s">
        <v>53</v>
      </c>
      <c r="E380" t="str">
        <f>"0100"</f>
        <v>0100</v>
      </c>
      <c r="F380" t="s">
        <v>54</v>
      </c>
      <c r="G380" t="str">
        <f>"32"</f>
        <v>32</v>
      </c>
      <c r="H380" t="s">
        <v>1645</v>
      </c>
      <c r="I380" t="s">
        <v>56</v>
      </c>
      <c r="J380" t="s">
        <v>57</v>
      </c>
      <c r="K380">
        <v>1</v>
      </c>
      <c r="L380">
        <v>48616</v>
      </c>
      <c r="M380">
        <v>1.1200000000000001</v>
      </c>
      <c r="N380" t="str">
        <f t="shared" si="50"/>
        <v>000X</v>
      </c>
      <c r="O380">
        <v>4140</v>
      </c>
      <c r="P380" t="s">
        <v>58</v>
      </c>
      <c r="Q380" t="s">
        <v>1900</v>
      </c>
      <c r="R380" t="s">
        <v>82</v>
      </c>
      <c r="T380" t="s">
        <v>61</v>
      </c>
      <c r="V380" t="s">
        <v>1989</v>
      </c>
      <c r="W380">
        <v>232460</v>
      </c>
      <c r="X380">
        <v>16740</v>
      </c>
      <c r="Y380">
        <v>215720</v>
      </c>
      <c r="Z380">
        <v>218629</v>
      </c>
      <c r="AA380">
        <v>193629</v>
      </c>
      <c r="AB380" t="s">
        <v>63</v>
      </c>
      <c r="AC380" s="1">
        <v>43179</v>
      </c>
      <c r="AD380">
        <v>235000</v>
      </c>
      <c r="AE380">
        <v>2888</v>
      </c>
      <c r="AF380">
        <v>383</v>
      </c>
      <c r="AG380" t="s">
        <v>64</v>
      </c>
      <c r="AH380" t="s">
        <v>76</v>
      </c>
      <c r="AI380">
        <v>1</v>
      </c>
      <c r="AJ380">
        <v>1999</v>
      </c>
      <c r="AK380">
        <v>3</v>
      </c>
      <c r="AL380">
        <v>2</v>
      </c>
      <c r="AN380">
        <v>2099</v>
      </c>
      <c r="AO380">
        <v>32</v>
      </c>
      <c r="AP380" t="s">
        <v>63</v>
      </c>
      <c r="AQ380" t="s">
        <v>66</v>
      </c>
      <c r="AR380">
        <v>3020</v>
      </c>
      <c r="AW380" t="s">
        <v>1990</v>
      </c>
      <c r="AY380" t="s">
        <v>1991</v>
      </c>
      <c r="AZ380" t="s">
        <v>70</v>
      </c>
    </row>
    <row r="381" spans="1:52" x14ac:dyDescent="0.3">
      <c r="A381">
        <v>2039426</v>
      </c>
      <c r="B381" t="s">
        <v>1992</v>
      </c>
      <c r="C381" t="str">
        <f t="shared" si="46"/>
        <v>7492</v>
      </c>
      <c r="D381" t="s">
        <v>53</v>
      </c>
      <c r="E381" t="str">
        <f>"0000"</f>
        <v>0000</v>
      </c>
      <c r="F381" t="s">
        <v>108</v>
      </c>
      <c r="G381" t="str">
        <f t="shared" ref="G381:G386" si="52">"05"</f>
        <v>05</v>
      </c>
      <c r="H381" t="s">
        <v>55</v>
      </c>
      <c r="I381" t="s">
        <v>56</v>
      </c>
      <c r="J381" t="s">
        <v>57</v>
      </c>
      <c r="K381">
        <v>0</v>
      </c>
      <c r="L381">
        <v>45000</v>
      </c>
      <c r="M381">
        <v>1.03</v>
      </c>
      <c r="N381" t="str">
        <f t="shared" si="50"/>
        <v>000X</v>
      </c>
      <c r="O381">
        <v>5982</v>
      </c>
      <c r="P381" t="s">
        <v>72</v>
      </c>
      <c r="Q381" t="s">
        <v>1638</v>
      </c>
      <c r="R381" t="s">
        <v>140</v>
      </c>
      <c r="T381" t="s">
        <v>61</v>
      </c>
      <c r="V381" t="s">
        <v>1993</v>
      </c>
      <c r="W381">
        <v>15500</v>
      </c>
      <c r="X381">
        <v>15500</v>
      </c>
      <c r="Y381">
        <v>0</v>
      </c>
      <c r="Z381">
        <v>15500</v>
      </c>
      <c r="AA381">
        <v>15500</v>
      </c>
      <c r="AB381" t="s">
        <v>72</v>
      </c>
      <c r="AC381" s="1">
        <v>38384</v>
      </c>
      <c r="AD381">
        <v>50000</v>
      </c>
      <c r="AE381">
        <v>1817</v>
      </c>
      <c r="AF381">
        <v>510</v>
      </c>
      <c r="AG381" t="s">
        <v>103</v>
      </c>
      <c r="AH381" t="s">
        <v>76</v>
      </c>
      <c r="AR381">
        <v>0</v>
      </c>
      <c r="AW381" t="s">
        <v>1994</v>
      </c>
      <c r="AX381" t="s">
        <v>1995</v>
      </c>
      <c r="AY381" t="s">
        <v>1996</v>
      </c>
      <c r="AZ381" t="s">
        <v>1997</v>
      </c>
    </row>
    <row r="382" spans="1:52" x14ac:dyDescent="0.3">
      <c r="A382">
        <v>2035943</v>
      </c>
      <c r="B382" t="s">
        <v>1998</v>
      </c>
      <c r="C382" t="str">
        <f t="shared" si="46"/>
        <v>7492</v>
      </c>
      <c r="D382" t="s">
        <v>53</v>
      </c>
      <c r="E382" t="str">
        <f>"0000"</f>
        <v>0000</v>
      </c>
      <c r="F382" t="s">
        <v>108</v>
      </c>
      <c r="G382" t="str">
        <f t="shared" si="52"/>
        <v>05</v>
      </c>
      <c r="H382" t="s">
        <v>55</v>
      </c>
      <c r="I382" t="s">
        <v>56</v>
      </c>
      <c r="J382" t="s">
        <v>57</v>
      </c>
      <c r="K382">
        <v>0</v>
      </c>
      <c r="L382">
        <v>44528</v>
      </c>
      <c r="M382">
        <v>1.02</v>
      </c>
      <c r="N382" t="str">
        <f t="shared" si="50"/>
        <v>000X</v>
      </c>
      <c r="O382">
        <v>4873</v>
      </c>
      <c r="P382" t="s">
        <v>58</v>
      </c>
      <c r="Q382" t="s">
        <v>265</v>
      </c>
      <c r="R382" t="s">
        <v>266</v>
      </c>
      <c r="T382" t="s">
        <v>61</v>
      </c>
      <c r="V382" t="s">
        <v>1999</v>
      </c>
      <c r="W382">
        <v>15330</v>
      </c>
      <c r="X382">
        <v>15330</v>
      </c>
      <c r="Y382">
        <v>0</v>
      </c>
      <c r="Z382">
        <v>15330</v>
      </c>
      <c r="AA382">
        <v>15330</v>
      </c>
      <c r="AB382" t="s">
        <v>72</v>
      </c>
      <c r="AC382" s="1">
        <v>44050</v>
      </c>
      <c r="AD382">
        <v>20000</v>
      </c>
      <c r="AE382">
        <v>3082</v>
      </c>
      <c r="AF382">
        <v>1121</v>
      </c>
      <c r="AG382" t="s">
        <v>103</v>
      </c>
      <c r="AH382" t="s">
        <v>76</v>
      </c>
      <c r="AR382">
        <v>0</v>
      </c>
      <c r="AW382" t="s">
        <v>2000</v>
      </c>
      <c r="AY382" t="s">
        <v>2001</v>
      </c>
      <c r="AZ382" t="s">
        <v>1189</v>
      </c>
    </row>
    <row r="383" spans="1:52" x14ac:dyDescent="0.3">
      <c r="A383">
        <v>2036389</v>
      </c>
      <c r="B383" t="s">
        <v>2002</v>
      </c>
      <c r="C383" t="str">
        <f t="shared" si="46"/>
        <v>7492</v>
      </c>
      <c r="D383" t="s">
        <v>53</v>
      </c>
      <c r="E383" t="str">
        <f>"0100"</f>
        <v>0100</v>
      </c>
      <c r="F383" t="s">
        <v>54</v>
      </c>
      <c r="G383" t="str">
        <f t="shared" si="52"/>
        <v>05</v>
      </c>
      <c r="H383" t="s">
        <v>55</v>
      </c>
      <c r="I383" t="s">
        <v>56</v>
      </c>
      <c r="J383" t="s">
        <v>57</v>
      </c>
      <c r="K383">
        <v>1</v>
      </c>
      <c r="L383">
        <v>62851</v>
      </c>
      <c r="M383">
        <v>1.44</v>
      </c>
      <c r="N383" t="str">
        <f t="shared" si="50"/>
        <v>000X</v>
      </c>
      <c r="O383">
        <v>5513</v>
      </c>
      <c r="P383" t="s">
        <v>72</v>
      </c>
      <c r="Q383" t="s">
        <v>363</v>
      </c>
      <c r="R383" t="s">
        <v>364</v>
      </c>
      <c r="T383" t="s">
        <v>61</v>
      </c>
      <c r="V383" t="s">
        <v>2003</v>
      </c>
      <c r="W383">
        <v>278310</v>
      </c>
      <c r="X383">
        <v>21640</v>
      </c>
      <c r="Y383">
        <v>256670</v>
      </c>
      <c r="Z383">
        <v>208746</v>
      </c>
      <c r="AA383">
        <v>183746</v>
      </c>
      <c r="AB383" t="s">
        <v>63</v>
      </c>
      <c r="AC383" s="1">
        <v>35156</v>
      </c>
      <c r="AD383">
        <v>12500</v>
      </c>
      <c r="AE383">
        <v>1126</v>
      </c>
      <c r="AF383">
        <v>48</v>
      </c>
      <c r="AG383" t="s">
        <v>103</v>
      </c>
      <c r="AH383" t="s">
        <v>76</v>
      </c>
      <c r="AI383">
        <v>1</v>
      </c>
      <c r="AJ383">
        <v>2002</v>
      </c>
      <c r="AK383">
        <v>3</v>
      </c>
      <c r="AL383">
        <v>3</v>
      </c>
      <c r="AN383">
        <v>2784</v>
      </c>
      <c r="AO383">
        <v>32</v>
      </c>
      <c r="AP383" t="s">
        <v>72</v>
      </c>
      <c r="AQ383" t="s">
        <v>66</v>
      </c>
      <c r="AR383">
        <v>4124</v>
      </c>
      <c r="AW383" t="s">
        <v>2004</v>
      </c>
      <c r="AX383" t="s">
        <v>2005</v>
      </c>
      <c r="AY383" t="s">
        <v>2006</v>
      </c>
      <c r="AZ383" t="s">
        <v>70</v>
      </c>
    </row>
    <row r="384" spans="1:52" x14ac:dyDescent="0.3">
      <c r="A384">
        <v>2036575</v>
      </c>
      <c r="B384" t="s">
        <v>2007</v>
      </c>
      <c r="C384" t="str">
        <f t="shared" si="46"/>
        <v>7492</v>
      </c>
      <c r="D384" t="s">
        <v>53</v>
      </c>
      <c r="E384" t="str">
        <f>"0000"</f>
        <v>0000</v>
      </c>
      <c r="F384" t="s">
        <v>108</v>
      </c>
      <c r="G384" t="str">
        <f t="shared" si="52"/>
        <v>05</v>
      </c>
      <c r="H384" t="s">
        <v>55</v>
      </c>
      <c r="I384" t="s">
        <v>56</v>
      </c>
      <c r="J384" t="s">
        <v>57</v>
      </c>
      <c r="K384">
        <v>0</v>
      </c>
      <c r="L384">
        <v>54866</v>
      </c>
      <c r="M384">
        <v>1.26</v>
      </c>
      <c r="N384" t="str">
        <f t="shared" si="50"/>
        <v>000X</v>
      </c>
      <c r="O384">
        <v>5586</v>
      </c>
      <c r="P384" t="s">
        <v>72</v>
      </c>
      <c r="Q384" t="s">
        <v>370</v>
      </c>
      <c r="R384" t="s">
        <v>88</v>
      </c>
      <c r="T384" t="s">
        <v>61</v>
      </c>
      <c r="V384" t="s">
        <v>2008</v>
      </c>
      <c r="W384">
        <v>18890</v>
      </c>
      <c r="X384">
        <v>18890</v>
      </c>
      <c r="Y384">
        <v>0</v>
      </c>
      <c r="Z384">
        <v>18890</v>
      </c>
      <c r="AA384">
        <v>18890</v>
      </c>
      <c r="AB384" t="s">
        <v>72</v>
      </c>
      <c r="AC384" s="1">
        <v>44130</v>
      </c>
      <c r="AD384">
        <v>39000</v>
      </c>
      <c r="AE384">
        <v>3105</v>
      </c>
      <c r="AF384">
        <v>1168</v>
      </c>
      <c r="AG384" t="s">
        <v>103</v>
      </c>
      <c r="AH384" t="s">
        <v>76</v>
      </c>
      <c r="AR384">
        <v>0</v>
      </c>
      <c r="AW384" t="s">
        <v>1755</v>
      </c>
      <c r="AX384" t="s">
        <v>2009</v>
      </c>
      <c r="AY384" t="s">
        <v>1756</v>
      </c>
      <c r="AZ384" t="s">
        <v>70</v>
      </c>
    </row>
    <row r="385" spans="1:52" x14ac:dyDescent="0.3">
      <c r="A385">
        <v>2037466</v>
      </c>
      <c r="B385" t="s">
        <v>2010</v>
      </c>
      <c r="C385" t="str">
        <f t="shared" si="46"/>
        <v>7492</v>
      </c>
      <c r="D385" t="s">
        <v>53</v>
      </c>
      <c r="E385" t="str">
        <f>"0100"</f>
        <v>0100</v>
      </c>
      <c r="F385" t="s">
        <v>54</v>
      </c>
      <c r="G385" t="str">
        <f t="shared" si="52"/>
        <v>05</v>
      </c>
      <c r="H385" t="s">
        <v>55</v>
      </c>
      <c r="I385" t="s">
        <v>56</v>
      </c>
      <c r="J385" t="s">
        <v>57</v>
      </c>
      <c r="K385">
        <v>1</v>
      </c>
      <c r="L385">
        <v>51116</v>
      </c>
      <c r="M385">
        <v>1.17</v>
      </c>
      <c r="N385" t="str">
        <f t="shared" si="50"/>
        <v>000X</v>
      </c>
      <c r="O385">
        <v>5807</v>
      </c>
      <c r="P385" t="s">
        <v>72</v>
      </c>
      <c r="Q385" t="s">
        <v>1834</v>
      </c>
      <c r="R385" t="s">
        <v>88</v>
      </c>
      <c r="T385" t="s">
        <v>61</v>
      </c>
      <c r="V385" t="s">
        <v>2011</v>
      </c>
      <c r="W385">
        <v>216420</v>
      </c>
      <c r="X385">
        <v>17600</v>
      </c>
      <c r="Y385">
        <v>198820</v>
      </c>
      <c r="Z385">
        <v>201685</v>
      </c>
      <c r="AA385">
        <v>0</v>
      </c>
      <c r="AB385" t="s">
        <v>63</v>
      </c>
      <c r="AC385" s="1">
        <v>44035</v>
      </c>
      <c r="AD385">
        <v>305000</v>
      </c>
      <c r="AE385">
        <v>3080</v>
      </c>
      <c r="AF385">
        <v>937</v>
      </c>
      <c r="AG385" t="s">
        <v>64</v>
      </c>
      <c r="AH385" t="s">
        <v>76</v>
      </c>
      <c r="AI385">
        <v>1</v>
      </c>
      <c r="AJ385">
        <v>1999</v>
      </c>
      <c r="AK385">
        <v>3</v>
      </c>
      <c r="AL385">
        <v>2</v>
      </c>
      <c r="AN385">
        <v>2147</v>
      </c>
      <c r="AO385">
        <v>32</v>
      </c>
      <c r="AP385" t="s">
        <v>63</v>
      </c>
      <c r="AQ385" t="s">
        <v>66</v>
      </c>
      <c r="AR385">
        <v>3109</v>
      </c>
      <c r="AW385" t="s">
        <v>2012</v>
      </c>
      <c r="AY385" t="s">
        <v>2013</v>
      </c>
      <c r="AZ385" t="s">
        <v>2014</v>
      </c>
    </row>
    <row r="386" spans="1:52" x14ac:dyDescent="0.3">
      <c r="A386">
        <v>2037709</v>
      </c>
      <c r="B386" t="s">
        <v>2015</v>
      </c>
      <c r="C386" t="str">
        <f t="shared" ref="C386:C449" si="53">"7492"</f>
        <v>7492</v>
      </c>
      <c r="D386" t="s">
        <v>53</v>
      </c>
      <c r="E386" t="str">
        <f>"0000"</f>
        <v>0000</v>
      </c>
      <c r="F386" t="s">
        <v>108</v>
      </c>
      <c r="G386" t="str">
        <f t="shared" si="52"/>
        <v>05</v>
      </c>
      <c r="H386" t="s">
        <v>55</v>
      </c>
      <c r="I386" t="s">
        <v>56</v>
      </c>
      <c r="J386" t="s">
        <v>57</v>
      </c>
      <c r="K386">
        <v>0</v>
      </c>
      <c r="L386">
        <v>57227</v>
      </c>
      <c r="M386">
        <v>1.31</v>
      </c>
      <c r="N386" t="str">
        <f t="shared" si="50"/>
        <v>000X</v>
      </c>
      <c r="O386">
        <v>5698</v>
      </c>
      <c r="P386" t="s">
        <v>72</v>
      </c>
      <c r="Q386" t="s">
        <v>73</v>
      </c>
      <c r="R386" t="s">
        <v>74</v>
      </c>
      <c r="T386" t="s">
        <v>61</v>
      </c>
      <c r="V386" t="s">
        <v>2016</v>
      </c>
      <c r="W386">
        <v>19710</v>
      </c>
      <c r="X386">
        <v>19710</v>
      </c>
      <c r="Y386">
        <v>0</v>
      </c>
      <c r="Z386">
        <v>19710</v>
      </c>
      <c r="AA386">
        <v>19710</v>
      </c>
      <c r="AB386" t="s">
        <v>72</v>
      </c>
      <c r="AR386">
        <v>0</v>
      </c>
      <c r="AW386" t="s">
        <v>2017</v>
      </c>
      <c r="AY386" t="s">
        <v>2018</v>
      </c>
      <c r="AZ386" t="s">
        <v>2019</v>
      </c>
    </row>
    <row r="387" spans="1:52" x14ac:dyDescent="0.3">
      <c r="A387">
        <v>2038209</v>
      </c>
      <c r="B387" t="s">
        <v>2020</v>
      </c>
      <c r="C387" t="str">
        <f t="shared" si="53"/>
        <v>7492</v>
      </c>
      <c r="D387" t="s">
        <v>53</v>
      </c>
      <c r="E387" t="str">
        <f>"0000"</f>
        <v>0000</v>
      </c>
      <c r="F387" t="s">
        <v>108</v>
      </c>
      <c r="G387" t="str">
        <f>"04"</f>
        <v>04</v>
      </c>
      <c r="H387" t="s">
        <v>55</v>
      </c>
      <c r="I387" t="s">
        <v>56</v>
      </c>
      <c r="J387" t="s">
        <v>57</v>
      </c>
      <c r="K387">
        <v>0</v>
      </c>
      <c r="L387">
        <v>45910</v>
      </c>
      <c r="M387">
        <v>1.05</v>
      </c>
      <c r="N387" t="str">
        <f t="shared" si="50"/>
        <v>000X</v>
      </c>
      <c r="O387">
        <v>4044</v>
      </c>
      <c r="P387" t="s">
        <v>58</v>
      </c>
      <c r="Q387" t="s">
        <v>1627</v>
      </c>
      <c r="R387" t="s">
        <v>140</v>
      </c>
      <c r="T387" t="s">
        <v>61</v>
      </c>
      <c r="V387" t="s">
        <v>2021</v>
      </c>
      <c r="W387">
        <v>15810</v>
      </c>
      <c r="X387">
        <v>15810</v>
      </c>
      <c r="Y387">
        <v>0</v>
      </c>
      <c r="Z387">
        <v>15810</v>
      </c>
      <c r="AA387">
        <v>15810</v>
      </c>
      <c r="AB387" t="s">
        <v>72</v>
      </c>
      <c r="AC387" s="1">
        <v>43811</v>
      </c>
      <c r="AD387">
        <v>21500</v>
      </c>
      <c r="AE387">
        <v>3025</v>
      </c>
      <c r="AF387">
        <v>2349</v>
      </c>
      <c r="AG387" t="s">
        <v>103</v>
      </c>
      <c r="AH387" t="s">
        <v>76</v>
      </c>
      <c r="AR387">
        <v>0</v>
      </c>
      <c r="AW387" t="s">
        <v>1876</v>
      </c>
      <c r="AX387" t="s">
        <v>1875</v>
      </c>
      <c r="AY387" t="s">
        <v>1877</v>
      </c>
      <c r="AZ387" t="s">
        <v>70</v>
      </c>
    </row>
    <row r="388" spans="1:52" x14ac:dyDescent="0.3">
      <c r="A388">
        <v>2038471</v>
      </c>
      <c r="B388" t="s">
        <v>2022</v>
      </c>
      <c r="C388" t="str">
        <f t="shared" si="53"/>
        <v>7492</v>
      </c>
      <c r="D388" t="s">
        <v>53</v>
      </c>
      <c r="E388" t="str">
        <f>"0000"</f>
        <v>0000</v>
      </c>
      <c r="F388" t="s">
        <v>108</v>
      </c>
      <c r="G388" t="str">
        <f t="shared" ref="G388:G396" si="54">"05"</f>
        <v>05</v>
      </c>
      <c r="H388" t="s">
        <v>55</v>
      </c>
      <c r="I388" t="s">
        <v>56</v>
      </c>
      <c r="J388" t="s">
        <v>57</v>
      </c>
      <c r="K388">
        <v>0</v>
      </c>
      <c r="L388">
        <v>43753</v>
      </c>
      <c r="M388">
        <v>1</v>
      </c>
      <c r="N388" t="str">
        <f t="shared" si="50"/>
        <v>000X</v>
      </c>
      <c r="O388">
        <v>4118</v>
      </c>
      <c r="P388" t="s">
        <v>58</v>
      </c>
      <c r="Q388" t="s">
        <v>1627</v>
      </c>
      <c r="R388" t="s">
        <v>140</v>
      </c>
      <c r="T388" t="s">
        <v>61</v>
      </c>
      <c r="V388" t="s">
        <v>2023</v>
      </c>
      <c r="W388">
        <v>15070</v>
      </c>
      <c r="X388">
        <v>15070</v>
      </c>
      <c r="Y388">
        <v>0</v>
      </c>
      <c r="Z388">
        <v>15070</v>
      </c>
      <c r="AA388">
        <v>15070</v>
      </c>
      <c r="AB388" t="s">
        <v>72</v>
      </c>
      <c r="AC388" s="1">
        <v>43951</v>
      </c>
      <c r="AD388">
        <v>24500</v>
      </c>
      <c r="AE388">
        <v>3058</v>
      </c>
      <c r="AF388">
        <v>1288</v>
      </c>
      <c r="AG388" t="s">
        <v>103</v>
      </c>
      <c r="AH388" t="s">
        <v>76</v>
      </c>
      <c r="AR388">
        <v>0</v>
      </c>
      <c r="AW388" t="s">
        <v>1705</v>
      </c>
      <c r="AY388" t="s">
        <v>2024</v>
      </c>
      <c r="AZ388" t="s">
        <v>70</v>
      </c>
    </row>
    <row r="389" spans="1:52" x14ac:dyDescent="0.3">
      <c r="A389">
        <v>2038942</v>
      </c>
      <c r="B389" t="s">
        <v>2025</v>
      </c>
      <c r="C389" t="str">
        <f t="shared" si="53"/>
        <v>7492</v>
      </c>
      <c r="D389" t="s">
        <v>53</v>
      </c>
      <c r="E389" t="str">
        <f>"0100"</f>
        <v>0100</v>
      </c>
      <c r="F389" t="s">
        <v>54</v>
      </c>
      <c r="G389" t="str">
        <f t="shared" si="54"/>
        <v>05</v>
      </c>
      <c r="H389" t="s">
        <v>55</v>
      </c>
      <c r="I389" t="s">
        <v>56</v>
      </c>
      <c r="J389" t="s">
        <v>57</v>
      </c>
      <c r="K389">
        <v>1</v>
      </c>
      <c r="L389">
        <v>43750</v>
      </c>
      <c r="M389">
        <v>1</v>
      </c>
      <c r="N389" t="str">
        <f t="shared" si="50"/>
        <v>000X</v>
      </c>
      <c r="O389">
        <v>4047</v>
      </c>
      <c r="P389" t="s">
        <v>58</v>
      </c>
      <c r="Q389" t="s">
        <v>1627</v>
      </c>
      <c r="R389" t="s">
        <v>140</v>
      </c>
      <c r="T389" t="s">
        <v>61</v>
      </c>
      <c r="V389" t="s">
        <v>2026</v>
      </c>
      <c r="W389">
        <v>283030</v>
      </c>
      <c r="X389">
        <v>15070</v>
      </c>
      <c r="Y389">
        <v>267960</v>
      </c>
      <c r="Z389">
        <v>260601</v>
      </c>
      <c r="AA389">
        <v>235101</v>
      </c>
      <c r="AB389" t="s">
        <v>63</v>
      </c>
      <c r="AC389" s="1">
        <v>36800</v>
      </c>
      <c r="AD389">
        <v>11000</v>
      </c>
      <c r="AE389">
        <v>1388</v>
      </c>
      <c r="AF389">
        <v>1248</v>
      </c>
      <c r="AG389" t="s">
        <v>103</v>
      </c>
      <c r="AH389" t="s">
        <v>76</v>
      </c>
      <c r="AI389">
        <v>1</v>
      </c>
      <c r="AJ389">
        <v>2016</v>
      </c>
      <c r="AK389">
        <v>3</v>
      </c>
      <c r="AL389">
        <v>2</v>
      </c>
      <c r="AN389">
        <v>2345</v>
      </c>
      <c r="AO389">
        <v>32</v>
      </c>
      <c r="AP389" t="s">
        <v>63</v>
      </c>
      <c r="AQ389" t="s">
        <v>66</v>
      </c>
      <c r="AR389">
        <v>3430</v>
      </c>
      <c r="AW389" t="s">
        <v>2027</v>
      </c>
      <c r="AX389" t="s">
        <v>2028</v>
      </c>
      <c r="AY389" t="s">
        <v>2029</v>
      </c>
      <c r="AZ389" t="s">
        <v>70</v>
      </c>
    </row>
    <row r="390" spans="1:52" x14ac:dyDescent="0.3">
      <c r="A390">
        <v>2039035</v>
      </c>
      <c r="B390" t="s">
        <v>2030</v>
      </c>
      <c r="C390" t="str">
        <f t="shared" si="53"/>
        <v>7492</v>
      </c>
      <c r="D390" t="s">
        <v>53</v>
      </c>
      <c r="E390" t="str">
        <f>"0000"</f>
        <v>0000</v>
      </c>
      <c r="F390" t="s">
        <v>108</v>
      </c>
      <c r="G390" t="str">
        <f t="shared" si="54"/>
        <v>05</v>
      </c>
      <c r="H390" t="s">
        <v>55</v>
      </c>
      <c r="I390" t="s">
        <v>56</v>
      </c>
      <c r="J390" t="s">
        <v>57</v>
      </c>
      <c r="K390">
        <v>0</v>
      </c>
      <c r="L390">
        <v>43750</v>
      </c>
      <c r="M390">
        <v>1</v>
      </c>
      <c r="N390" t="str">
        <f t="shared" si="50"/>
        <v>000X</v>
      </c>
      <c r="O390">
        <v>4065</v>
      </c>
      <c r="P390" t="s">
        <v>58</v>
      </c>
      <c r="Q390" t="s">
        <v>1627</v>
      </c>
      <c r="R390" t="s">
        <v>140</v>
      </c>
      <c r="T390" t="s">
        <v>61</v>
      </c>
      <c r="V390" t="s">
        <v>2031</v>
      </c>
      <c r="W390">
        <v>15070</v>
      </c>
      <c r="X390">
        <v>15070</v>
      </c>
      <c r="Y390">
        <v>0</v>
      </c>
      <c r="Z390">
        <v>15070</v>
      </c>
      <c r="AA390">
        <v>15070</v>
      </c>
      <c r="AB390" t="s">
        <v>72</v>
      </c>
      <c r="AC390" s="1">
        <v>41791</v>
      </c>
      <c r="AD390">
        <v>23300</v>
      </c>
      <c r="AE390">
        <v>2635</v>
      </c>
      <c r="AF390">
        <v>2230</v>
      </c>
      <c r="AG390" t="s">
        <v>103</v>
      </c>
      <c r="AH390" t="s">
        <v>76</v>
      </c>
      <c r="AR390">
        <v>0</v>
      </c>
      <c r="AW390" t="s">
        <v>1842</v>
      </c>
      <c r="AX390" t="s">
        <v>1843</v>
      </c>
      <c r="AY390" t="s">
        <v>1844</v>
      </c>
      <c r="AZ390" t="s">
        <v>70</v>
      </c>
    </row>
    <row r="391" spans="1:52" x14ac:dyDescent="0.3">
      <c r="A391">
        <v>2035919</v>
      </c>
      <c r="B391" t="s">
        <v>2032</v>
      </c>
      <c r="C391" t="str">
        <f t="shared" si="53"/>
        <v>7492</v>
      </c>
      <c r="D391" t="s">
        <v>53</v>
      </c>
      <c r="E391" t="str">
        <f t="shared" ref="E391:E396" si="55">"0100"</f>
        <v>0100</v>
      </c>
      <c r="F391" t="s">
        <v>54</v>
      </c>
      <c r="G391" t="str">
        <f t="shared" si="54"/>
        <v>05</v>
      </c>
      <c r="H391" t="s">
        <v>55</v>
      </c>
      <c r="I391" t="s">
        <v>56</v>
      </c>
      <c r="J391" t="s">
        <v>57</v>
      </c>
      <c r="K391">
        <v>1</v>
      </c>
      <c r="L391">
        <v>44528</v>
      </c>
      <c r="M391">
        <v>1.02</v>
      </c>
      <c r="N391" t="str">
        <f t="shared" si="50"/>
        <v>000X</v>
      </c>
      <c r="O391">
        <v>4855</v>
      </c>
      <c r="P391" t="s">
        <v>58</v>
      </c>
      <c r="Q391" t="s">
        <v>265</v>
      </c>
      <c r="R391" t="s">
        <v>266</v>
      </c>
      <c r="T391" t="s">
        <v>61</v>
      </c>
      <c r="V391" t="s">
        <v>2033</v>
      </c>
      <c r="W391">
        <v>228570</v>
      </c>
      <c r="X391">
        <v>15330</v>
      </c>
      <c r="Y391">
        <v>213240</v>
      </c>
      <c r="Z391">
        <v>228570</v>
      </c>
      <c r="AA391">
        <v>228570</v>
      </c>
      <c r="AB391" t="s">
        <v>72</v>
      </c>
      <c r="AC391" s="1">
        <v>37773</v>
      </c>
      <c r="AD391">
        <v>224000</v>
      </c>
      <c r="AE391">
        <v>1614</v>
      </c>
      <c r="AF391">
        <v>1500</v>
      </c>
      <c r="AG391" t="s">
        <v>64</v>
      </c>
      <c r="AH391" t="s">
        <v>76</v>
      </c>
      <c r="AI391">
        <v>1</v>
      </c>
      <c r="AJ391">
        <v>1993</v>
      </c>
      <c r="AK391">
        <v>3</v>
      </c>
      <c r="AL391">
        <v>2</v>
      </c>
      <c r="AN391">
        <v>2299</v>
      </c>
      <c r="AO391">
        <v>32</v>
      </c>
      <c r="AP391" t="s">
        <v>63</v>
      </c>
      <c r="AQ391" t="s">
        <v>66</v>
      </c>
      <c r="AR391">
        <v>3139</v>
      </c>
      <c r="AW391" t="s">
        <v>2034</v>
      </c>
      <c r="AY391" t="s">
        <v>2035</v>
      </c>
      <c r="AZ391" t="s">
        <v>958</v>
      </c>
    </row>
    <row r="392" spans="1:52" x14ac:dyDescent="0.3">
      <c r="A392">
        <v>2036222</v>
      </c>
      <c r="B392" t="s">
        <v>2036</v>
      </c>
      <c r="C392" t="str">
        <f t="shared" si="53"/>
        <v>7492</v>
      </c>
      <c r="D392" t="s">
        <v>53</v>
      </c>
      <c r="E392" t="str">
        <f t="shared" si="55"/>
        <v>0100</v>
      </c>
      <c r="F392" t="s">
        <v>54</v>
      </c>
      <c r="G392" t="str">
        <f t="shared" si="54"/>
        <v>05</v>
      </c>
      <c r="H392" t="s">
        <v>55</v>
      </c>
      <c r="I392" t="s">
        <v>56</v>
      </c>
      <c r="J392" t="s">
        <v>57</v>
      </c>
      <c r="K392">
        <v>1</v>
      </c>
      <c r="L392">
        <v>58966</v>
      </c>
      <c r="M392">
        <v>1.35</v>
      </c>
      <c r="N392" t="str">
        <f t="shared" si="50"/>
        <v>000X</v>
      </c>
      <c r="O392">
        <v>4929</v>
      </c>
      <c r="P392" t="s">
        <v>58</v>
      </c>
      <c r="Q392" t="s">
        <v>139</v>
      </c>
      <c r="R392" t="s">
        <v>140</v>
      </c>
      <c r="T392" t="s">
        <v>61</v>
      </c>
      <c r="V392" t="s">
        <v>2037</v>
      </c>
      <c r="W392">
        <v>291220</v>
      </c>
      <c r="X392">
        <v>20310</v>
      </c>
      <c r="Y392">
        <v>270910</v>
      </c>
      <c r="Z392">
        <v>212511</v>
      </c>
      <c r="AA392">
        <v>187511</v>
      </c>
      <c r="AB392" t="s">
        <v>63</v>
      </c>
      <c r="AC392" s="1">
        <v>38169</v>
      </c>
      <c r="AD392">
        <v>48000</v>
      </c>
      <c r="AE392">
        <v>1747</v>
      </c>
      <c r="AF392">
        <v>1080</v>
      </c>
      <c r="AG392" t="s">
        <v>103</v>
      </c>
      <c r="AH392" t="s">
        <v>76</v>
      </c>
      <c r="AI392">
        <v>1</v>
      </c>
      <c r="AJ392">
        <v>2006</v>
      </c>
      <c r="AK392">
        <v>3</v>
      </c>
      <c r="AL392">
        <v>2</v>
      </c>
      <c r="AN392">
        <v>3125</v>
      </c>
      <c r="AO392">
        <v>32</v>
      </c>
      <c r="AP392" t="s">
        <v>72</v>
      </c>
      <c r="AQ392" t="s">
        <v>66</v>
      </c>
      <c r="AR392">
        <v>5322</v>
      </c>
      <c r="AW392" t="s">
        <v>2038</v>
      </c>
      <c r="AY392" t="s">
        <v>2039</v>
      </c>
      <c r="AZ392" t="s">
        <v>70</v>
      </c>
    </row>
    <row r="393" spans="1:52" x14ac:dyDescent="0.3">
      <c r="A393">
        <v>2036257</v>
      </c>
      <c r="B393" t="s">
        <v>2040</v>
      </c>
      <c r="C393" t="str">
        <f t="shared" si="53"/>
        <v>7492</v>
      </c>
      <c r="D393" t="s">
        <v>53</v>
      </c>
      <c r="E393" t="str">
        <f t="shared" si="55"/>
        <v>0100</v>
      </c>
      <c r="F393" t="s">
        <v>54</v>
      </c>
      <c r="G393" t="str">
        <f t="shared" si="54"/>
        <v>05</v>
      </c>
      <c r="H393" t="s">
        <v>55</v>
      </c>
      <c r="I393" t="s">
        <v>56</v>
      </c>
      <c r="J393" t="s">
        <v>57</v>
      </c>
      <c r="K393">
        <v>1</v>
      </c>
      <c r="L393">
        <v>60536</v>
      </c>
      <c r="M393">
        <v>1.39</v>
      </c>
      <c r="N393" t="str">
        <f t="shared" si="50"/>
        <v>000X</v>
      </c>
      <c r="O393">
        <v>4977</v>
      </c>
      <c r="P393" t="s">
        <v>58</v>
      </c>
      <c r="Q393" t="s">
        <v>139</v>
      </c>
      <c r="R393" t="s">
        <v>140</v>
      </c>
      <c r="T393" t="s">
        <v>61</v>
      </c>
      <c r="V393" t="s">
        <v>2041</v>
      </c>
      <c r="W393">
        <v>230230</v>
      </c>
      <c r="X393">
        <v>20850</v>
      </c>
      <c r="Y393">
        <v>209380</v>
      </c>
      <c r="Z393">
        <v>188186</v>
      </c>
      <c r="AA393">
        <v>158186</v>
      </c>
      <c r="AB393" t="s">
        <v>63</v>
      </c>
      <c r="AC393" s="1">
        <v>42076</v>
      </c>
      <c r="AD393">
        <v>216000</v>
      </c>
      <c r="AE393">
        <v>2677</v>
      </c>
      <c r="AF393">
        <v>1313</v>
      </c>
      <c r="AG393" t="s">
        <v>64</v>
      </c>
      <c r="AH393" t="s">
        <v>76</v>
      </c>
      <c r="AI393">
        <v>1</v>
      </c>
      <c r="AJ393">
        <v>2000</v>
      </c>
      <c r="AK393">
        <v>3</v>
      </c>
      <c r="AL393">
        <v>2</v>
      </c>
      <c r="AN393">
        <v>2148</v>
      </c>
      <c r="AO393">
        <v>32</v>
      </c>
      <c r="AP393" t="s">
        <v>63</v>
      </c>
      <c r="AQ393" t="s">
        <v>66</v>
      </c>
      <c r="AR393">
        <v>3044</v>
      </c>
      <c r="AW393" t="s">
        <v>2042</v>
      </c>
      <c r="AX393" t="s">
        <v>2043</v>
      </c>
      <c r="AY393" t="s">
        <v>2044</v>
      </c>
      <c r="AZ393" t="s">
        <v>70</v>
      </c>
    </row>
    <row r="394" spans="1:52" x14ac:dyDescent="0.3">
      <c r="A394">
        <v>2036338</v>
      </c>
      <c r="B394" t="s">
        <v>2045</v>
      </c>
      <c r="C394" t="str">
        <f t="shared" si="53"/>
        <v>7492</v>
      </c>
      <c r="D394" t="s">
        <v>53</v>
      </c>
      <c r="E394" t="str">
        <f t="shared" si="55"/>
        <v>0100</v>
      </c>
      <c r="F394" t="s">
        <v>54</v>
      </c>
      <c r="G394" t="str">
        <f t="shared" si="54"/>
        <v>05</v>
      </c>
      <c r="H394" t="s">
        <v>55</v>
      </c>
      <c r="I394" t="s">
        <v>56</v>
      </c>
      <c r="J394" t="s">
        <v>57</v>
      </c>
      <c r="K394">
        <v>1</v>
      </c>
      <c r="L394">
        <v>54637</v>
      </c>
      <c r="M394">
        <v>1.25</v>
      </c>
      <c r="N394" t="str">
        <f t="shared" si="50"/>
        <v>000X</v>
      </c>
      <c r="O394">
        <v>5469</v>
      </c>
      <c r="P394" t="s">
        <v>72</v>
      </c>
      <c r="Q394" t="s">
        <v>363</v>
      </c>
      <c r="R394" t="s">
        <v>364</v>
      </c>
      <c r="T394" t="s">
        <v>61</v>
      </c>
      <c r="V394" t="s">
        <v>2046</v>
      </c>
      <c r="W394">
        <v>198930</v>
      </c>
      <c r="X394">
        <v>18810</v>
      </c>
      <c r="Y394">
        <v>180120</v>
      </c>
      <c r="Z394">
        <v>151446</v>
      </c>
      <c r="AA394">
        <v>126446</v>
      </c>
      <c r="AB394" t="s">
        <v>63</v>
      </c>
      <c r="AC394" s="1">
        <v>34213</v>
      </c>
      <c r="AD394">
        <v>11750</v>
      </c>
      <c r="AE394">
        <v>998</v>
      </c>
      <c r="AF394">
        <v>591</v>
      </c>
      <c r="AG394" t="s">
        <v>103</v>
      </c>
      <c r="AH394" t="s">
        <v>76</v>
      </c>
      <c r="AI394">
        <v>1</v>
      </c>
      <c r="AJ394">
        <v>1994</v>
      </c>
      <c r="AK394">
        <v>3</v>
      </c>
      <c r="AL394">
        <v>2</v>
      </c>
      <c r="AM394">
        <v>1</v>
      </c>
      <c r="AN394">
        <v>1946</v>
      </c>
      <c r="AO394">
        <v>32</v>
      </c>
      <c r="AP394" t="s">
        <v>63</v>
      </c>
      <c r="AQ394" t="s">
        <v>66</v>
      </c>
      <c r="AR394">
        <v>2744</v>
      </c>
      <c r="AW394" t="s">
        <v>2047</v>
      </c>
      <c r="AX394" t="s">
        <v>2048</v>
      </c>
      <c r="AY394" t="s">
        <v>2049</v>
      </c>
      <c r="AZ394" t="s">
        <v>2050</v>
      </c>
    </row>
    <row r="395" spans="1:52" x14ac:dyDescent="0.3">
      <c r="A395">
        <v>2036508</v>
      </c>
      <c r="B395" t="s">
        <v>2051</v>
      </c>
      <c r="C395" t="str">
        <f t="shared" si="53"/>
        <v>7492</v>
      </c>
      <c r="D395" t="s">
        <v>53</v>
      </c>
      <c r="E395" t="str">
        <f t="shared" si="55"/>
        <v>0100</v>
      </c>
      <c r="F395" t="s">
        <v>54</v>
      </c>
      <c r="G395" t="str">
        <f t="shared" si="54"/>
        <v>05</v>
      </c>
      <c r="H395" t="s">
        <v>55</v>
      </c>
      <c r="I395" t="s">
        <v>56</v>
      </c>
      <c r="J395" t="s">
        <v>57</v>
      </c>
      <c r="K395">
        <v>1</v>
      </c>
      <c r="L395">
        <v>56533</v>
      </c>
      <c r="M395">
        <v>1.3</v>
      </c>
      <c r="N395" t="str">
        <f t="shared" si="50"/>
        <v>000X</v>
      </c>
      <c r="O395">
        <v>5432</v>
      </c>
      <c r="P395" t="s">
        <v>72</v>
      </c>
      <c r="Q395" t="s">
        <v>87</v>
      </c>
      <c r="R395" t="s">
        <v>88</v>
      </c>
      <c r="T395" t="s">
        <v>61</v>
      </c>
      <c r="V395" t="s">
        <v>2052</v>
      </c>
      <c r="W395">
        <v>280620</v>
      </c>
      <c r="X395">
        <v>19470</v>
      </c>
      <c r="Y395">
        <v>261150</v>
      </c>
      <c r="Z395">
        <v>202791</v>
      </c>
      <c r="AA395">
        <v>176791</v>
      </c>
      <c r="AB395" t="s">
        <v>63</v>
      </c>
      <c r="AC395" s="1">
        <v>38718</v>
      </c>
      <c r="AD395">
        <v>45400</v>
      </c>
      <c r="AE395">
        <v>1960</v>
      </c>
      <c r="AF395">
        <v>575</v>
      </c>
      <c r="AG395" t="s">
        <v>103</v>
      </c>
      <c r="AH395" t="s">
        <v>515</v>
      </c>
      <c r="AI395">
        <v>1</v>
      </c>
      <c r="AJ395">
        <v>2007</v>
      </c>
      <c r="AK395">
        <v>6</v>
      </c>
      <c r="AL395">
        <v>4</v>
      </c>
      <c r="AN395">
        <v>3121</v>
      </c>
      <c r="AO395">
        <v>32</v>
      </c>
      <c r="AP395" t="s">
        <v>72</v>
      </c>
      <c r="AQ395" t="s">
        <v>66</v>
      </c>
      <c r="AR395">
        <v>4145</v>
      </c>
      <c r="AW395" t="s">
        <v>2053</v>
      </c>
      <c r="AY395" t="s">
        <v>2054</v>
      </c>
      <c r="AZ395" t="s">
        <v>70</v>
      </c>
    </row>
    <row r="396" spans="1:52" x14ac:dyDescent="0.3">
      <c r="A396">
        <v>2037245</v>
      </c>
      <c r="B396" t="s">
        <v>2055</v>
      </c>
      <c r="C396" t="str">
        <f t="shared" si="53"/>
        <v>7492</v>
      </c>
      <c r="D396" t="s">
        <v>53</v>
      </c>
      <c r="E396" t="str">
        <f t="shared" si="55"/>
        <v>0100</v>
      </c>
      <c r="F396" t="s">
        <v>54</v>
      </c>
      <c r="G396" t="str">
        <f t="shared" si="54"/>
        <v>05</v>
      </c>
      <c r="H396" t="s">
        <v>55</v>
      </c>
      <c r="I396" t="s">
        <v>56</v>
      </c>
      <c r="J396" t="s">
        <v>57</v>
      </c>
      <c r="K396">
        <v>1</v>
      </c>
      <c r="L396">
        <v>43750</v>
      </c>
      <c r="M396">
        <v>1</v>
      </c>
      <c r="N396" t="str">
        <f t="shared" si="50"/>
        <v>000X</v>
      </c>
      <c r="O396">
        <v>4694</v>
      </c>
      <c r="P396" t="s">
        <v>58</v>
      </c>
      <c r="Q396" t="s">
        <v>1611</v>
      </c>
      <c r="R396" t="s">
        <v>719</v>
      </c>
      <c r="T396" t="s">
        <v>61</v>
      </c>
      <c r="V396" t="s">
        <v>2056</v>
      </c>
      <c r="W396">
        <v>198330</v>
      </c>
      <c r="X396">
        <v>15070</v>
      </c>
      <c r="Y396">
        <v>183260</v>
      </c>
      <c r="Z396">
        <v>157883</v>
      </c>
      <c r="AA396">
        <v>132383</v>
      </c>
      <c r="AB396" t="s">
        <v>63</v>
      </c>
      <c r="AC396" s="1">
        <v>36831</v>
      </c>
      <c r="AD396">
        <v>10000</v>
      </c>
      <c r="AE396">
        <v>1398</v>
      </c>
      <c r="AF396">
        <v>645</v>
      </c>
      <c r="AG396" t="s">
        <v>103</v>
      </c>
      <c r="AH396" t="s">
        <v>76</v>
      </c>
      <c r="AI396">
        <v>1</v>
      </c>
      <c r="AJ396">
        <v>2002</v>
      </c>
      <c r="AK396">
        <v>3</v>
      </c>
      <c r="AL396">
        <v>2</v>
      </c>
      <c r="AN396">
        <v>1595</v>
      </c>
      <c r="AO396">
        <v>32</v>
      </c>
      <c r="AP396" t="s">
        <v>63</v>
      </c>
      <c r="AQ396" t="s">
        <v>66</v>
      </c>
      <c r="AR396">
        <v>2343</v>
      </c>
      <c r="AW396" t="s">
        <v>2057</v>
      </c>
      <c r="AX396" t="s">
        <v>2058</v>
      </c>
      <c r="AY396" t="s">
        <v>2059</v>
      </c>
      <c r="AZ396" t="s">
        <v>70</v>
      </c>
    </row>
    <row r="397" spans="1:52" x14ac:dyDescent="0.3">
      <c r="A397">
        <v>2037989</v>
      </c>
      <c r="B397" t="s">
        <v>2060</v>
      </c>
      <c r="C397" t="str">
        <f t="shared" si="53"/>
        <v>7492</v>
      </c>
      <c r="D397" t="s">
        <v>53</v>
      </c>
      <c r="E397" t="str">
        <f>"0000"</f>
        <v>0000</v>
      </c>
      <c r="F397" t="s">
        <v>108</v>
      </c>
      <c r="G397" t="str">
        <f>"32"</f>
        <v>32</v>
      </c>
      <c r="H397" t="s">
        <v>1645</v>
      </c>
      <c r="I397" t="s">
        <v>56</v>
      </c>
      <c r="J397" t="s">
        <v>57</v>
      </c>
      <c r="K397">
        <v>0</v>
      </c>
      <c r="L397">
        <v>47783</v>
      </c>
      <c r="M397">
        <v>1.1000000000000001</v>
      </c>
      <c r="N397" t="str">
        <f t="shared" si="50"/>
        <v>000X</v>
      </c>
      <c r="O397">
        <v>4006</v>
      </c>
      <c r="P397" t="s">
        <v>58</v>
      </c>
      <c r="Q397" t="s">
        <v>1627</v>
      </c>
      <c r="R397" t="s">
        <v>140</v>
      </c>
      <c r="T397" t="s">
        <v>61</v>
      </c>
      <c r="V397" t="s">
        <v>2061</v>
      </c>
      <c r="W397">
        <v>16450</v>
      </c>
      <c r="X397">
        <v>16450</v>
      </c>
      <c r="Y397">
        <v>0</v>
      </c>
      <c r="Z397">
        <v>16450</v>
      </c>
      <c r="AA397">
        <v>16450</v>
      </c>
      <c r="AB397" t="s">
        <v>72</v>
      </c>
      <c r="AC397" s="1">
        <v>38473</v>
      </c>
      <c r="AD397">
        <v>85000</v>
      </c>
      <c r="AE397">
        <v>1879</v>
      </c>
      <c r="AF397">
        <v>776</v>
      </c>
      <c r="AG397" t="s">
        <v>103</v>
      </c>
      <c r="AH397" t="s">
        <v>76</v>
      </c>
      <c r="AR397">
        <v>0</v>
      </c>
      <c r="AW397" t="s">
        <v>2062</v>
      </c>
      <c r="AY397" t="s">
        <v>2063</v>
      </c>
      <c r="AZ397" t="s">
        <v>2064</v>
      </c>
    </row>
    <row r="398" spans="1:52" x14ac:dyDescent="0.3">
      <c r="A398">
        <v>2038055</v>
      </c>
      <c r="B398" t="s">
        <v>2065</v>
      </c>
      <c r="C398" t="str">
        <f t="shared" si="53"/>
        <v>7492</v>
      </c>
      <c r="D398" t="s">
        <v>53</v>
      </c>
      <c r="E398" t="str">
        <f>"0000"</f>
        <v>0000</v>
      </c>
      <c r="F398" t="s">
        <v>108</v>
      </c>
      <c r="G398" t="str">
        <f>"32"</f>
        <v>32</v>
      </c>
      <c r="H398" t="s">
        <v>1645</v>
      </c>
      <c r="I398" t="s">
        <v>56</v>
      </c>
      <c r="J398" t="s">
        <v>57</v>
      </c>
      <c r="K398">
        <v>0</v>
      </c>
      <c r="L398">
        <v>81815</v>
      </c>
      <c r="M398">
        <v>1.88</v>
      </c>
      <c r="N398" t="str">
        <f t="shared" si="50"/>
        <v>000X</v>
      </c>
      <c r="O398">
        <v>4016</v>
      </c>
      <c r="P398" t="s">
        <v>58</v>
      </c>
      <c r="Q398" t="s">
        <v>1627</v>
      </c>
      <c r="R398" t="s">
        <v>140</v>
      </c>
      <c r="T398" t="s">
        <v>61</v>
      </c>
      <c r="V398" t="s">
        <v>2066</v>
      </c>
      <c r="W398">
        <v>28170</v>
      </c>
      <c r="X398">
        <v>28170</v>
      </c>
      <c r="Y398">
        <v>0</v>
      </c>
      <c r="Z398">
        <v>28170</v>
      </c>
      <c r="AA398">
        <v>28170</v>
      </c>
      <c r="AB398" t="s">
        <v>72</v>
      </c>
      <c r="AC398" s="1">
        <v>40026</v>
      </c>
      <c r="AD398">
        <v>17000</v>
      </c>
      <c r="AE398">
        <v>2305</v>
      </c>
      <c r="AF398">
        <v>1870</v>
      </c>
      <c r="AG398" t="s">
        <v>103</v>
      </c>
      <c r="AH398" t="s">
        <v>76</v>
      </c>
      <c r="AR398">
        <v>0</v>
      </c>
      <c r="AW398" t="s">
        <v>2067</v>
      </c>
      <c r="AX398" t="s">
        <v>2068</v>
      </c>
      <c r="AY398" t="s">
        <v>2069</v>
      </c>
      <c r="AZ398" t="s">
        <v>2070</v>
      </c>
    </row>
    <row r="399" spans="1:52" x14ac:dyDescent="0.3">
      <c r="A399">
        <v>2038233</v>
      </c>
      <c r="B399" t="s">
        <v>2071</v>
      </c>
      <c r="C399" t="str">
        <f t="shared" si="53"/>
        <v>7492</v>
      </c>
      <c r="D399" t="s">
        <v>53</v>
      </c>
      <c r="E399" t="str">
        <f t="shared" ref="E399:E404" si="56">"0100"</f>
        <v>0100</v>
      </c>
      <c r="F399" t="s">
        <v>54</v>
      </c>
      <c r="G399" t="str">
        <f>"04"</f>
        <v>04</v>
      </c>
      <c r="H399" t="s">
        <v>55</v>
      </c>
      <c r="I399" t="s">
        <v>56</v>
      </c>
      <c r="J399" t="s">
        <v>57</v>
      </c>
      <c r="K399">
        <v>1</v>
      </c>
      <c r="L399">
        <v>48819</v>
      </c>
      <c r="M399">
        <v>1.1200000000000001</v>
      </c>
      <c r="N399" t="str">
        <f t="shared" si="50"/>
        <v>000X</v>
      </c>
      <c r="O399">
        <v>4050</v>
      </c>
      <c r="P399" t="s">
        <v>58</v>
      </c>
      <c r="Q399" t="s">
        <v>1627</v>
      </c>
      <c r="R399" t="s">
        <v>140</v>
      </c>
      <c r="T399" t="s">
        <v>61</v>
      </c>
      <c r="V399" t="s">
        <v>2072</v>
      </c>
      <c r="W399">
        <v>341890</v>
      </c>
      <c r="X399">
        <v>16810</v>
      </c>
      <c r="Y399">
        <v>325080</v>
      </c>
      <c r="Z399">
        <v>341890</v>
      </c>
      <c r="AA399">
        <v>341890</v>
      </c>
      <c r="AB399" t="s">
        <v>72</v>
      </c>
      <c r="AC399" s="1">
        <v>43952</v>
      </c>
      <c r="AD399">
        <v>400000</v>
      </c>
      <c r="AE399">
        <v>3058</v>
      </c>
      <c r="AF399">
        <v>1528</v>
      </c>
      <c r="AG399" t="s">
        <v>64</v>
      </c>
      <c r="AH399" t="s">
        <v>76</v>
      </c>
      <c r="AI399">
        <v>1</v>
      </c>
      <c r="AJ399">
        <v>2005</v>
      </c>
      <c r="AK399">
        <v>4</v>
      </c>
      <c r="AL399">
        <v>3</v>
      </c>
      <c r="AN399">
        <v>3379</v>
      </c>
      <c r="AO399">
        <v>32</v>
      </c>
      <c r="AP399" t="s">
        <v>63</v>
      </c>
      <c r="AQ399" t="s">
        <v>66</v>
      </c>
      <c r="AR399">
        <v>4655</v>
      </c>
      <c r="AW399" t="s">
        <v>2073</v>
      </c>
      <c r="AY399" t="s">
        <v>2074</v>
      </c>
      <c r="AZ399" t="s">
        <v>2075</v>
      </c>
    </row>
    <row r="400" spans="1:52" x14ac:dyDescent="0.3">
      <c r="A400">
        <v>2039043</v>
      </c>
      <c r="B400" t="s">
        <v>2076</v>
      </c>
      <c r="C400" t="str">
        <f t="shared" si="53"/>
        <v>7492</v>
      </c>
      <c r="D400" t="s">
        <v>53</v>
      </c>
      <c r="E400" t="str">
        <f t="shared" si="56"/>
        <v>0100</v>
      </c>
      <c r="F400" t="s">
        <v>54</v>
      </c>
      <c r="G400" t="str">
        <f>"05"</f>
        <v>05</v>
      </c>
      <c r="H400" t="s">
        <v>55</v>
      </c>
      <c r="I400" t="s">
        <v>56</v>
      </c>
      <c r="J400" t="s">
        <v>57</v>
      </c>
      <c r="K400">
        <v>1</v>
      </c>
      <c r="L400">
        <v>44409</v>
      </c>
      <c r="M400">
        <v>1.02</v>
      </c>
      <c r="N400" t="str">
        <f t="shared" si="50"/>
        <v>000X</v>
      </c>
      <c r="O400">
        <v>4075</v>
      </c>
      <c r="P400" t="s">
        <v>58</v>
      </c>
      <c r="Q400" t="s">
        <v>1627</v>
      </c>
      <c r="R400" t="s">
        <v>140</v>
      </c>
      <c r="T400" t="s">
        <v>61</v>
      </c>
      <c r="V400" t="s">
        <v>2077</v>
      </c>
      <c r="W400">
        <v>239230</v>
      </c>
      <c r="X400">
        <v>15290</v>
      </c>
      <c r="Y400">
        <v>223940</v>
      </c>
      <c r="Z400">
        <v>239230</v>
      </c>
      <c r="AA400">
        <v>214230</v>
      </c>
      <c r="AB400" t="s">
        <v>63</v>
      </c>
      <c r="AC400" s="1">
        <v>43635</v>
      </c>
      <c r="AD400">
        <v>299000</v>
      </c>
      <c r="AE400">
        <v>2985</v>
      </c>
      <c r="AF400">
        <v>369</v>
      </c>
      <c r="AG400" t="s">
        <v>64</v>
      </c>
      <c r="AH400" t="s">
        <v>76</v>
      </c>
      <c r="AI400">
        <v>1</v>
      </c>
      <c r="AJ400">
        <v>2005</v>
      </c>
      <c r="AK400">
        <v>3</v>
      </c>
      <c r="AL400">
        <v>2</v>
      </c>
      <c r="AN400">
        <v>2120</v>
      </c>
      <c r="AO400">
        <v>32</v>
      </c>
      <c r="AP400" t="s">
        <v>63</v>
      </c>
      <c r="AQ400" t="s">
        <v>66</v>
      </c>
      <c r="AR400">
        <v>3011</v>
      </c>
      <c r="AW400" t="s">
        <v>2078</v>
      </c>
      <c r="AX400" t="s">
        <v>2079</v>
      </c>
      <c r="AY400" t="s">
        <v>2080</v>
      </c>
      <c r="AZ400" t="s">
        <v>70</v>
      </c>
    </row>
    <row r="401" spans="1:52" x14ac:dyDescent="0.3">
      <c r="A401">
        <v>2039213</v>
      </c>
      <c r="B401" t="s">
        <v>2081</v>
      </c>
      <c r="C401" t="str">
        <f t="shared" si="53"/>
        <v>7492</v>
      </c>
      <c r="D401" t="s">
        <v>53</v>
      </c>
      <c r="E401" t="str">
        <f t="shared" si="56"/>
        <v>0100</v>
      </c>
      <c r="F401" t="s">
        <v>54</v>
      </c>
      <c r="G401" t="str">
        <f>"05"</f>
        <v>05</v>
      </c>
      <c r="H401" t="s">
        <v>55</v>
      </c>
      <c r="I401" t="s">
        <v>56</v>
      </c>
      <c r="J401" t="s">
        <v>57</v>
      </c>
      <c r="K401">
        <v>1</v>
      </c>
      <c r="L401">
        <v>43750</v>
      </c>
      <c r="M401">
        <v>1</v>
      </c>
      <c r="N401" t="str">
        <f t="shared" si="50"/>
        <v>000X</v>
      </c>
      <c r="O401">
        <v>5921</v>
      </c>
      <c r="P401" t="s">
        <v>72</v>
      </c>
      <c r="Q401" t="s">
        <v>1713</v>
      </c>
      <c r="R401" t="s">
        <v>88</v>
      </c>
      <c r="T401" t="s">
        <v>61</v>
      </c>
      <c r="V401" t="s">
        <v>2082</v>
      </c>
      <c r="W401">
        <v>276880</v>
      </c>
      <c r="X401">
        <v>15070</v>
      </c>
      <c r="Y401">
        <v>261810</v>
      </c>
      <c r="Z401">
        <v>215626</v>
      </c>
      <c r="AA401">
        <v>190626</v>
      </c>
      <c r="AB401" t="s">
        <v>63</v>
      </c>
      <c r="AC401" s="1">
        <v>37895</v>
      </c>
      <c r="AD401">
        <v>20000</v>
      </c>
      <c r="AE401">
        <v>1652</v>
      </c>
      <c r="AF401">
        <v>748</v>
      </c>
      <c r="AG401" t="s">
        <v>103</v>
      </c>
      <c r="AH401" t="s">
        <v>76</v>
      </c>
      <c r="AI401">
        <v>1</v>
      </c>
      <c r="AJ401">
        <v>2005</v>
      </c>
      <c r="AK401">
        <v>3</v>
      </c>
      <c r="AL401">
        <v>3</v>
      </c>
      <c r="AN401">
        <v>2651</v>
      </c>
      <c r="AO401">
        <v>32</v>
      </c>
      <c r="AP401" t="s">
        <v>63</v>
      </c>
      <c r="AQ401" t="s">
        <v>66</v>
      </c>
      <c r="AR401">
        <v>3897</v>
      </c>
      <c r="AW401" t="s">
        <v>2083</v>
      </c>
      <c r="AX401" t="s">
        <v>2084</v>
      </c>
      <c r="AY401" t="s">
        <v>2085</v>
      </c>
      <c r="AZ401" t="s">
        <v>70</v>
      </c>
    </row>
    <row r="402" spans="1:52" x14ac:dyDescent="0.3">
      <c r="A402">
        <v>2039647</v>
      </c>
      <c r="B402" t="s">
        <v>2086</v>
      </c>
      <c r="C402" t="str">
        <f t="shared" si="53"/>
        <v>7492</v>
      </c>
      <c r="D402" t="s">
        <v>53</v>
      </c>
      <c r="E402" t="str">
        <f t="shared" si="56"/>
        <v>0100</v>
      </c>
      <c r="F402" t="s">
        <v>54</v>
      </c>
      <c r="G402" t="str">
        <f>"05"</f>
        <v>05</v>
      </c>
      <c r="H402" t="s">
        <v>55</v>
      </c>
      <c r="I402" t="s">
        <v>56</v>
      </c>
      <c r="J402" t="s">
        <v>57</v>
      </c>
      <c r="K402">
        <v>1</v>
      </c>
      <c r="L402">
        <v>48615</v>
      </c>
      <c r="M402">
        <v>1.1200000000000001</v>
      </c>
      <c r="N402" t="str">
        <f t="shared" si="50"/>
        <v>000X</v>
      </c>
      <c r="O402">
        <v>5786</v>
      </c>
      <c r="P402" t="s">
        <v>72</v>
      </c>
      <c r="Q402" t="s">
        <v>1638</v>
      </c>
      <c r="R402" t="s">
        <v>140</v>
      </c>
      <c r="T402" t="s">
        <v>61</v>
      </c>
      <c r="V402" t="s">
        <v>2087</v>
      </c>
      <c r="W402">
        <v>282300</v>
      </c>
      <c r="X402">
        <v>16740</v>
      </c>
      <c r="Y402">
        <v>265560</v>
      </c>
      <c r="Z402">
        <v>235278</v>
      </c>
      <c r="AA402">
        <v>210278</v>
      </c>
      <c r="AB402" t="s">
        <v>63</v>
      </c>
      <c r="AC402" s="1">
        <v>41487</v>
      </c>
      <c r="AD402">
        <v>20000</v>
      </c>
      <c r="AE402">
        <v>2579</v>
      </c>
      <c r="AF402">
        <v>294</v>
      </c>
      <c r="AG402" t="s">
        <v>64</v>
      </c>
      <c r="AH402" t="s">
        <v>76</v>
      </c>
      <c r="AI402">
        <v>1</v>
      </c>
      <c r="AJ402">
        <v>2014</v>
      </c>
      <c r="AK402">
        <v>3</v>
      </c>
      <c r="AL402">
        <v>2</v>
      </c>
      <c r="AN402">
        <v>2450</v>
      </c>
      <c r="AO402">
        <v>32</v>
      </c>
      <c r="AP402" t="s">
        <v>63</v>
      </c>
      <c r="AQ402" t="s">
        <v>66</v>
      </c>
      <c r="AR402">
        <v>3433</v>
      </c>
      <c r="AW402" t="s">
        <v>2088</v>
      </c>
      <c r="AX402" t="s">
        <v>2089</v>
      </c>
      <c r="AY402" t="s">
        <v>2090</v>
      </c>
      <c r="AZ402" t="s">
        <v>2091</v>
      </c>
    </row>
    <row r="403" spans="1:52" x14ac:dyDescent="0.3">
      <c r="A403">
        <v>2041013</v>
      </c>
      <c r="B403" t="s">
        <v>2092</v>
      </c>
      <c r="C403" t="str">
        <f t="shared" si="53"/>
        <v>7492</v>
      </c>
      <c r="D403" t="s">
        <v>53</v>
      </c>
      <c r="E403" t="str">
        <f t="shared" si="56"/>
        <v>0100</v>
      </c>
      <c r="F403" t="s">
        <v>54</v>
      </c>
      <c r="G403" t="str">
        <f>"32"</f>
        <v>32</v>
      </c>
      <c r="H403" t="s">
        <v>1645</v>
      </c>
      <c r="I403" t="s">
        <v>56</v>
      </c>
      <c r="J403" t="s">
        <v>57</v>
      </c>
      <c r="K403">
        <v>1</v>
      </c>
      <c r="L403">
        <v>45000</v>
      </c>
      <c r="M403">
        <v>1.03</v>
      </c>
      <c r="N403" t="str">
        <f t="shared" si="50"/>
        <v>000X</v>
      </c>
      <c r="O403">
        <v>4299</v>
      </c>
      <c r="P403" t="s">
        <v>58</v>
      </c>
      <c r="Q403" t="s">
        <v>2093</v>
      </c>
      <c r="R403" t="s">
        <v>82</v>
      </c>
      <c r="T403" t="s">
        <v>61</v>
      </c>
      <c r="V403" t="s">
        <v>2094</v>
      </c>
      <c r="W403">
        <v>213710</v>
      </c>
      <c r="X403">
        <v>15500</v>
      </c>
      <c r="Y403">
        <v>198210</v>
      </c>
      <c r="Z403">
        <v>203665</v>
      </c>
      <c r="AA403">
        <v>178665</v>
      </c>
      <c r="AB403" t="s">
        <v>63</v>
      </c>
      <c r="AC403" s="1">
        <v>43423</v>
      </c>
      <c r="AD403">
        <v>269000</v>
      </c>
      <c r="AE403">
        <v>2942</v>
      </c>
      <c r="AF403">
        <v>1929</v>
      </c>
      <c r="AG403" t="s">
        <v>64</v>
      </c>
      <c r="AH403" t="s">
        <v>76</v>
      </c>
      <c r="AI403">
        <v>1</v>
      </c>
      <c r="AJ403">
        <v>2000</v>
      </c>
      <c r="AK403">
        <v>3</v>
      </c>
      <c r="AL403">
        <v>2</v>
      </c>
      <c r="AN403">
        <v>2182</v>
      </c>
      <c r="AO403">
        <v>32</v>
      </c>
      <c r="AP403" t="s">
        <v>63</v>
      </c>
      <c r="AQ403" t="s">
        <v>66</v>
      </c>
      <c r="AR403">
        <v>3058</v>
      </c>
      <c r="AW403" t="s">
        <v>2095</v>
      </c>
      <c r="AX403" t="s">
        <v>2096</v>
      </c>
      <c r="AY403" t="s">
        <v>2097</v>
      </c>
      <c r="AZ403" t="s">
        <v>70</v>
      </c>
    </row>
    <row r="404" spans="1:52" x14ac:dyDescent="0.3">
      <c r="A404">
        <v>2041170</v>
      </c>
      <c r="B404" t="s">
        <v>2098</v>
      </c>
      <c r="C404" t="str">
        <f t="shared" si="53"/>
        <v>7492</v>
      </c>
      <c r="D404" t="s">
        <v>53</v>
      </c>
      <c r="E404" t="str">
        <f t="shared" si="56"/>
        <v>0100</v>
      </c>
      <c r="F404" t="s">
        <v>54</v>
      </c>
      <c r="G404" t="str">
        <f>"05"</f>
        <v>05</v>
      </c>
      <c r="H404" t="s">
        <v>55</v>
      </c>
      <c r="I404" t="s">
        <v>56</v>
      </c>
      <c r="J404" t="s">
        <v>57</v>
      </c>
      <c r="K404">
        <v>1</v>
      </c>
      <c r="L404">
        <v>45000</v>
      </c>
      <c r="M404">
        <v>1.03</v>
      </c>
      <c r="N404" t="str">
        <f t="shared" si="50"/>
        <v>000X</v>
      </c>
      <c r="O404">
        <v>4298</v>
      </c>
      <c r="P404" t="s">
        <v>58</v>
      </c>
      <c r="Q404" t="s">
        <v>2093</v>
      </c>
      <c r="R404" t="s">
        <v>82</v>
      </c>
      <c r="T404" t="s">
        <v>61</v>
      </c>
      <c r="V404" t="s">
        <v>2099</v>
      </c>
      <c r="W404">
        <v>180030</v>
      </c>
      <c r="X404">
        <v>15500</v>
      </c>
      <c r="Y404">
        <v>164530</v>
      </c>
      <c r="Z404">
        <v>180030</v>
      </c>
      <c r="AA404">
        <v>180030</v>
      </c>
      <c r="AB404" t="s">
        <v>63</v>
      </c>
      <c r="AC404" s="1">
        <v>32234</v>
      </c>
      <c r="AD404">
        <v>10900</v>
      </c>
      <c r="AE404">
        <v>779</v>
      </c>
      <c r="AF404">
        <v>988</v>
      </c>
      <c r="AG404" t="s">
        <v>103</v>
      </c>
      <c r="AH404" t="s">
        <v>76</v>
      </c>
      <c r="AI404">
        <v>1</v>
      </c>
      <c r="AJ404">
        <v>1991</v>
      </c>
      <c r="AK404">
        <v>3</v>
      </c>
      <c r="AL404">
        <v>2</v>
      </c>
      <c r="AN404">
        <v>1870</v>
      </c>
      <c r="AO404">
        <v>32</v>
      </c>
      <c r="AP404" t="s">
        <v>63</v>
      </c>
      <c r="AQ404" t="s">
        <v>66</v>
      </c>
      <c r="AR404">
        <v>2922</v>
      </c>
      <c r="AW404" t="s">
        <v>2100</v>
      </c>
      <c r="AY404" t="s">
        <v>2101</v>
      </c>
      <c r="AZ404" t="s">
        <v>70</v>
      </c>
    </row>
    <row r="405" spans="1:52" x14ac:dyDescent="0.3">
      <c r="A405">
        <v>2041331</v>
      </c>
      <c r="B405" t="s">
        <v>2102</v>
      </c>
      <c r="C405" t="str">
        <f t="shared" si="53"/>
        <v>7492</v>
      </c>
      <c r="D405" t="s">
        <v>53</v>
      </c>
      <c r="E405" t="str">
        <f>"0000"</f>
        <v>0000</v>
      </c>
      <c r="F405" t="s">
        <v>108</v>
      </c>
      <c r="G405" t="str">
        <f>"05"</f>
        <v>05</v>
      </c>
      <c r="H405" t="s">
        <v>55</v>
      </c>
      <c r="I405" t="s">
        <v>56</v>
      </c>
      <c r="J405" t="s">
        <v>57</v>
      </c>
      <c r="K405">
        <v>0</v>
      </c>
      <c r="L405">
        <v>52027</v>
      </c>
      <c r="M405">
        <v>1.19</v>
      </c>
      <c r="N405" t="str">
        <f t="shared" si="50"/>
        <v>000X</v>
      </c>
      <c r="O405">
        <v>4442</v>
      </c>
      <c r="P405" t="s">
        <v>58</v>
      </c>
      <c r="Q405" t="s">
        <v>2103</v>
      </c>
      <c r="R405" t="s">
        <v>82</v>
      </c>
      <c r="T405" t="s">
        <v>61</v>
      </c>
      <c r="V405" t="s">
        <v>2104</v>
      </c>
      <c r="W405">
        <v>17920</v>
      </c>
      <c r="X405">
        <v>17920</v>
      </c>
      <c r="Y405">
        <v>0</v>
      </c>
      <c r="Z405">
        <v>17920</v>
      </c>
      <c r="AA405">
        <v>17920</v>
      </c>
      <c r="AB405" t="s">
        <v>72</v>
      </c>
      <c r="AC405" s="1">
        <v>33359</v>
      </c>
      <c r="AD405">
        <v>20700</v>
      </c>
      <c r="AE405">
        <v>896</v>
      </c>
      <c r="AF405">
        <v>2004</v>
      </c>
      <c r="AG405" t="s">
        <v>103</v>
      </c>
      <c r="AH405" t="s">
        <v>873</v>
      </c>
      <c r="AR405">
        <v>0</v>
      </c>
      <c r="AW405" t="s">
        <v>2105</v>
      </c>
      <c r="AY405" t="s">
        <v>2106</v>
      </c>
      <c r="AZ405" t="s">
        <v>2107</v>
      </c>
    </row>
    <row r="406" spans="1:52" x14ac:dyDescent="0.3">
      <c r="A406">
        <v>2041676</v>
      </c>
      <c r="B406" t="s">
        <v>2108</v>
      </c>
      <c r="C406" t="str">
        <f t="shared" si="53"/>
        <v>7492</v>
      </c>
      <c r="D406" t="s">
        <v>53</v>
      </c>
      <c r="E406" t="str">
        <f>"0000"</f>
        <v>0000</v>
      </c>
      <c r="F406" t="s">
        <v>108</v>
      </c>
      <c r="G406" t="str">
        <f>"32"</f>
        <v>32</v>
      </c>
      <c r="H406" t="s">
        <v>1645</v>
      </c>
      <c r="I406" t="s">
        <v>56</v>
      </c>
      <c r="J406" t="s">
        <v>57</v>
      </c>
      <c r="K406">
        <v>0</v>
      </c>
      <c r="L406">
        <v>43674</v>
      </c>
      <c r="M406">
        <v>1</v>
      </c>
      <c r="N406" t="str">
        <f t="shared" si="50"/>
        <v>000X</v>
      </c>
      <c r="O406">
        <v>6125</v>
      </c>
      <c r="P406" t="s">
        <v>72</v>
      </c>
      <c r="Q406" t="s">
        <v>2109</v>
      </c>
      <c r="R406" t="s">
        <v>140</v>
      </c>
      <c r="T406" t="s">
        <v>61</v>
      </c>
      <c r="V406" t="s">
        <v>2110</v>
      </c>
      <c r="W406">
        <v>15040</v>
      </c>
      <c r="X406">
        <v>15040</v>
      </c>
      <c r="Y406">
        <v>0</v>
      </c>
      <c r="Z406">
        <v>15040</v>
      </c>
      <c r="AA406">
        <v>15040</v>
      </c>
      <c r="AB406" t="s">
        <v>72</v>
      </c>
      <c r="AC406" s="1">
        <v>38443</v>
      </c>
      <c r="AD406">
        <v>74000</v>
      </c>
      <c r="AE406">
        <v>1843</v>
      </c>
      <c r="AF406">
        <v>696</v>
      </c>
      <c r="AG406" t="s">
        <v>103</v>
      </c>
      <c r="AH406" t="s">
        <v>76</v>
      </c>
      <c r="AR406">
        <v>0</v>
      </c>
      <c r="AW406" t="s">
        <v>2111</v>
      </c>
      <c r="AY406" t="s">
        <v>2112</v>
      </c>
      <c r="AZ406" t="s">
        <v>2113</v>
      </c>
    </row>
    <row r="407" spans="1:52" x14ac:dyDescent="0.3">
      <c r="A407">
        <v>2041714</v>
      </c>
      <c r="B407" t="s">
        <v>2114</v>
      </c>
      <c r="C407" t="str">
        <f t="shared" si="53"/>
        <v>7492</v>
      </c>
      <c r="D407" t="s">
        <v>53</v>
      </c>
      <c r="E407" t="str">
        <f>"0000"</f>
        <v>0000</v>
      </c>
      <c r="F407" t="s">
        <v>108</v>
      </c>
      <c r="G407" t="str">
        <f>"32"</f>
        <v>32</v>
      </c>
      <c r="H407" t="s">
        <v>1645</v>
      </c>
      <c r="I407" t="s">
        <v>56</v>
      </c>
      <c r="J407" t="s">
        <v>57</v>
      </c>
      <c r="K407">
        <v>0</v>
      </c>
      <c r="L407">
        <v>43674</v>
      </c>
      <c r="M407">
        <v>1</v>
      </c>
      <c r="N407" t="str">
        <f t="shared" si="50"/>
        <v>000X</v>
      </c>
      <c r="O407">
        <v>6081</v>
      </c>
      <c r="P407" t="s">
        <v>72</v>
      </c>
      <c r="Q407" t="s">
        <v>2109</v>
      </c>
      <c r="R407" t="s">
        <v>140</v>
      </c>
      <c r="T407" t="s">
        <v>61</v>
      </c>
      <c r="V407" t="s">
        <v>2115</v>
      </c>
      <c r="W407">
        <v>15040</v>
      </c>
      <c r="X407">
        <v>15040</v>
      </c>
      <c r="Y407">
        <v>0</v>
      </c>
      <c r="Z407">
        <v>15040</v>
      </c>
      <c r="AA407">
        <v>15040</v>
      </c>
      <c r="AB407" t="s">
        <v>72</v>
      </c>
      <c r="AR407">
        <v>0</v>
      </c>
      <c r="AW407" t="s">
        <v>2116</v>
      </c>
      <c r="AY407" t="s">
        <v>2117</v>
      </c>
      <c r="AZ407" t="s">
        <v>2118</v>
      </c>
    </row>
    <row r="408" spans="1:52" x14ac:dyDescent="0.3">
      <c r="A408">
        <v>2041749</v>
      </c>
      <c r="B408" t="s">
        <v>2119</v>
      </c>
      <c r="C408" t="str">
        <f t="shared" si="53"/>
        <v>7492</v>
      </c>
      <c r="D408" t="s">
        <v>53</v>
      </c>
      <c r="E408" t="str">
        <f>"0100"</f>
        <v>0100</v>
      </c>
      <c r="F408" t="s">
        <v>54</v>
      </c>
      <c r="G408" t="str">
        <f>"32"</f>
        <v>32</v>
      </c>
      <c r="H408" t="s">
        <v>1645</v>
      </c>
      <c r="I408" t="s">
        <v>56</v>
      </c>
      <c r="J408" t="s">
        <v>57</v>
      </c>
      <c r="K408">
        <v>1</v>
      </c>
      <c r="L408">
        <v>43674</v>
      </c>
      <c r="M408">
        <v>1</v>
      </c>
      <c r="N408" t="str">
        <f t="shared" si="50"/>
        <v>000X</v>
      </c>
      <c r="O408">
        <v>6017</v>
      </c>
      <c r="P408" t="s">
        <v>72</v>
      </c>
      <c r="Q408" t="s">
        <v>2109</v>
      </c>
      <c r="R408" t="s">
        <v>140</v>
      </c>
      <c r="T408" t="s">
        <v>61</v>
      </c>
      <c r="V408" t="s">
        <v>2120</v>
      </c>
      <c r="W408">
        <v>269410</v>
      </c>
      <c r="X408">
        <v>15040</v>
      </c>
      <c r="Y408">
        <v>254370</v>
      </c>
      <c r="Z408">
        <v>269410</v>
      </c>
      <c r="AA408">
        <v>244410</v>
      </c>
      <c r="AB408" t="s">
        <v>63</v>
      </c>
      <c r="AC408" s="1">
        <v>43586</v>
      </c>
      <c r="AD408">
        <v>280000</v>
      </c>
      <c r="AE408">
        <v>2973</v>
      </c>
      <c r="AF408">
        <v>1692</v>
      </c>
      <c r="AG408" t="s">
        <v>64</v>
      </c>
      <c r="AH408" t="s">
        <v>76</v>
      </c>
      <c r="AI408">
        <v>1</v>
      </c>
      <c r="AJ408">
        <v>2006</v>
      </c>
      <c r="AK408">
        <v>3</v>
      </c>
      <c r="AL408">
        <v>3</v>
      </c>
      <c r="AN408">
        <v>2637</v>
      </c>
      <c r="AO408">
        <v>32</v>
      </c>
      <c r="AP408" t="s">
        <v>63</v>
      </c>
      <c r="AQ408" t="s">
        <v>66</v>
      </c>
      <c r="AR408">
        <v>3661</v>
      </c>
      <c r="AW408" t="s">
        <v>2121</v>
      </c>
      <c r="AX408" t="s">
        <v>2122</v>
      </c>
      <c r="AY408" t="s">
        <v>2123</v>
      </c>
      <c r="AZ408" t="s">
        <v>70</v>
      </c>
    </row>
    <row r="409" spans="1:52" x14ac:dyDescent="0.3">
      <c r="A409">
        <v>2041803</v>
      </c>
      <c r="B409" t="s">
        <v>2124</v>
      </c>
      <c r="C409" t="str">
        <f t="shared" si="53"/>
        <v>7492</v>
      </c>
      <c r="D409" t="s">
        <v>53</v>
      </c>
      <c r="E409" t="str">
        <f>"0100"</f>
        <v>0100</v>
      </c>
      <c r="F409" t="s">
        <v>54</v>
      </c>
      <c r="G409" t="str">
        <f>"05"</f>
        <v>05</v>
      </c>
      <c r="H409" t="s">
        <v>55</v>
      </c>
      <c r="I409" t="s">
        <v>56</v>
      </c>
      <c r="J409" t="s">
        <v>57</v>
      </c>
      <c r="K409">
        <v>1</v>
      </c>
      <c r="L409">
        <v>43757</v>
      </c>
      <c r="M409">
        <v>1</v>
      </c>
      <c r="N409" t="str">
        <f t="shared" si="50"/>
        <v>000X</v>
      </c>
      <c r="O409">
        <v>4719</v>
      </c>
      <c r="P409" t="s">
        <v>58</v>
      </c>
      <c r="Q409" t="s">
        <v>2125</v>
      </c>
      <c r="R409" t="s">
        <v>719</v>
      </c>
      <c r="T409" t="s">
        <v>61</v>
      </c>
      <c r="V409" t="s">
        <v>2126</v>
      </c>
      <c r="W409">
        <v>222620</v>
      </c>
      <c r="X409">
        <v>15070</v>
      </c>
      <c r="Y409">
        <v>207550</v>
      </c>
      <c r="Z409">
        <v>153151</v>
      </c>
      <c r="AA409">
        <v>128151</v>
      </c>
      <c r="AB409" t="s">
        <v>63</v>
      </c>
      <c r="AC409" s="1">
        <v>43980</v>
      </c>
      <c r="AD409">
        <v>98000</v>
      </c>
      <c r="AE409">
        <v>3068</v>
      </c>
      <c r="AF409">
        <v>578</v>
      </c>
      <c r="AG409" t="s">
        <v>64</v>
      </c>
      <c r="AH409" t="s">
        <v>515</v>
      </c>
      <c r="AI409">
        <v>1</v>
      </c>
      <c r="AJ409">
        <v>1996</v>
      </c>
      <c r="AK409">
        <v>3</v>
      </c>
      <c r="AL409">
        <v>3</v>
      </c>
      <c r="AN409">
        <v>2324</v>
      </c>
      <c r="AO409">
        <v>32</v>
      </c>
      <c r="AP409" t="s">
        <v>72</v>
      </c>
      <c r="AQ409" t="s">
        <v>66</v>
      </c>
      <c r="AR409">
        <v>3009</v>
      </c>
      <c r="AW409" t="s">
        <v>2127</v>
      </c>
      <c r="AY409" t="s">
        <v>2128</v>
      </c>
      <c r="AZ409" t="s">
        <v>2129</v>
      </c>
    </row>
    <row r="410" spans="1:52" x14ac:dyDescent="0.3">
      <c r="A410">
        <v>2041846</v>
      </c>
      <c r="B410" t="s">
        <v>2130</v>
      </c>
      <c r="C410" t="str">
        <f t="shared" si="53"/>
        <v>7492</v>
      </c>
      <c r="D410" t="s">
        <v>53</v>
      </c>
      <c r="E410" t="str">
        <f>"0000"</f>
        <v>0000</v>
      </c>
      <c r="F410" t="s">
        <v>108</v>
      </c>
      <c r="G410" t="str">
        <f>"05"</f>
        <v>05</v>
      </c>
      <c r="H410" t="s">
        <v>55</v>
      </c>
      <c r="I410" t="s">
        <v>56</v>
      </c>
      <c r="J410" t="s">
        <v>57</v>
      </c>
      <c r="K410">
        <v>0</v>
      </c>
      <c r="L410">
        <v>43757</v>
      </c>
      <c r="M410">
        <v>1</v>
      </c>
      <c r="N410" t="str">
        <f t="shared" si="50"/>
        <v>000X</v>
      </c>
      <c r="O410">
        <v>4653</v>
      </c>
      <c r="P410" t="s">
        <v>58</v>
      </c>
      <c r="Q410" t="s">
        <v>2125</v>
      </c>
      <c r="R410" t="s">
        <v>719</v>
      </c>
      <c r="T410" t="s">
        <v>61</v>
      </c>
      <c r="V410" t="s">
        <v>2131</v>
      </c>
      <c r="W410">
        <v>15070</v>
      </c>
      <c r="X410">
        <v>15070</v>
      </c>
      <c r="Y410">
        <v>0</v>
      </c>
      <c r="Z410">
        <v>15070</v>
      </c>
      <c r="AA410">
        <v>15070</v>
      </c>
      <c r="AB410" t="s">
        <v>72</v>
      </c>
      <c r="AC410" s="1">
        <v>33025</v>
      </c>
      <c r="AD410">
        <v>12200</v>
      </c>
      <c r="AE410">
        <v>866</v>
      </c>
      <c r="AF410">
        <v>855</v>
      </c>
      <c r="AG410" t="s">
        <v>103</v>
      </c>
      <c r="AH410" t="s">
        <v>873</v>
      </c>
      <c r="AR410">
        <v>0</v>
      </c>
      <c r="AW410" t="s">
        <v>2132</v>
      </c>
      <c r="AY410" t="s">
        <v>2133</v>
      </c>
      <c r="AZ410" t="s">
        <v>2134</v>
      </c>
    </row>
    <row r="411" spans="1:52" x14ac:dyDescent="0.3">
      <c r="A411">
        <v>2041986</v>
      </c>
      <c r="B411" t="s">
        <v>2135</v>
      </c>
      <c r="C411" t="str">
        <f t="shared" si="53"/>
        <v>7492</v>
      </c>
      <c r="D411" t="s">
        <v>53</v>
      </c>
      <c r="E411" t="str">
        <f>"0100"</f>
        <v>0100</v>
      </c>
      <c r="F411" t="s">
        <v>54</v>
      </c>
      <c r="G411" t="str">
        <f>"05"</f>
        <v>05</v>
      </c>
      <c r="H411" t="s">
        <v>55</v>
      </c>
      <c r="I411" t="s">
        <v>56</v>
      </c>
      <c r="J411" t="s">
        <v>57</v>
      </c>
      <c r="K411">
        <v>1</v>
      </c>
      <c r="L411">
        <v>47499</v>
      </c>
      <c r="M411">
        <v>1.0900000000000001</v>
      </c>
      <c r="N411" t="str">
        <f t="shared" si="50"/>
        <v>000X</v>
      </c>
      <c r="O411">
        <v>4622</v>
      </c>
      <c r="P411" t="s">
        <v>58</v>
      </c>
      <c r="Q411" t="s">
        <v>2125</v>
      </c>
      <c r="R411" t="s">
        <v>719</v>
      </c>
      <c r="T411" t="s">
        <v>61</v>
      </c>
      <c r="V411" t="s">
        <v>2136</v>
      </c>
      <c r="W411">
        <v>238070</v>
      </c>
      <c r="X411">
        <v>16360</v>
      </c>
      <c r="Y411">
        <v>221710</v>
      </c>
      <c r="Z411">
        <v>184526</v>
      </c>
      <c r="AA411">
        <v>159526</v>
      </c>
      <c r="AB411" t="s">
        <v>63</v>
      </c>
      <c r="AC411" s="1">
        <v>40483</v>
      </c>
      <c r="AD411">
        <v>190000</v>
      </c>
      <c r="AE411">
        <v>2391</v>
      </c>
      <c r="AF411">
        <v>211</v>
      </c>
      <c r="AG411" t="s">
        <v>64</v>
      </c>
      <c r="AH411" t="s">
        <v>76</v>
      </c>
      <c r="AI411">
        <v>1</v>
      </c>
      <c r="AJ411">
        <v>2006</v>
      </c>
      <c r="AK411">
        <v>4</v>
      </c>
      <c r="AL411">
        <v>3</v>
      </c>
      <c r="AN411">
        <v>2424</v>
      </c>
      <c r="AO411">
        <v>32</v>
      </c>
      <c r="AP411" t="s">
        <v>72</v>
      </c>
      <c r="AQ411" t="s">
        <v>66</v>
      </c>
      <c r="AR411">
        <v>3200</v>
      </c>
      <c r="AW411" t="s">
        <v>2137</v>
      </c>
      <c r="AX411" t="s">
        <v>2138</v>
      </c>
      <c r="AY411" t="s">
        <v>2139</v>
      </c>
      <c r="AZ411" t="s">
        <v>70</v>
      </c>
    </row>
    <row r="412" spans="1:52" x14ac:dyDescent="0.3">
      <c r="A412">
        <v>2042095</v>
      </c>
      <c r="B412" t="s">
        <v>2140</v>
      </c>
      <c r="C412" t="str">
        <f t="shared" si="53"/>
        <v>7492</v>
      </c>
      <c r="D412" t="s">
        <v>53</v>
      </c>
      <c r="E412" t="str">
        <f>"0100"</f>
        <v>0100</v>
      </c>
      <c r="F412" t="s">
        <v>54</v>
      </c>
      <c r="G412" t="str">
        <f>"05"</f>
        <v>05</v>
      </c>
      <c r="H412" t="s">
        <v>55</v>
      </c>
      <c r="I412" t="s">
        <v>56</v>
      </c>
      <c r="J412" t="s">
        <v>57</v>
      </c>
      <c r="K412">
        <v>1</v>
      </c>
      <c r="L412">
        <v>58758</v>
      </c>
      <c r="M412">
        <v>1.35</v>
      </c>
      <c r="N412" t="str">
        <f t="shared" si="50"/>
        <v>000X</v>
      </c>
      <c r="O412">
        <v>4555</v>
      </c>
      <c r="P412" t="s">
        <v>58</v>
      </c>
      <c r="Q412" t="s">
        <v>1627</v>
      </c>
      <c r="R412" t="s">
        <v>140</v>
      </c>
      <c r="T412" t="s">
        <v>61</v>
      </c>
      <c r="V412" t="s">
        <v>2141</v>
      </c>
      <c r="W412">
        <v>218110</v>
      </c>
      <c r="X412">
        <v>20230</v>
      </c>
      <c r="Y412">
        <v>197880</v>
      </c>
      <c r="Z412">
        <v>164954</v>
      </c>
      <c r="AA412">
        <v>139954</v>
      </c>
      <c r="AB412" t="s">
        <v>63</v>
      </c>
      <c r="AC412" s="1">
        <v>37591</v>
      </c>
      <c r="AD412">
        <v>15800</v>
      </c>
      <c r="AE412">
        <v>1563</v>
      </c>
      <c r="AF412">
        <v>1147</v>
      </c>
      <c r="AG412" t="s">
        <v>103</v>
      </c>
      <c r="AH412" t="s">
        <v>76</v>
      </c>
      <c r="AI412">
        <v>1</v>
      </c>
      <c r="AJ412">
        <v>2007</v>
      </c>
      <c r="AK412">
        <v>3</v>
      </c>
      <c r="AL412">
        <v>2</v>
      </c>
      <c r="AN412">
        <v>1961</v>
      </c>
      <c r="AO412">
        <v>32</v>
      </c>
      <c r="AP412" t="s">
        <v>72</v>
      </c>
      <c r="AQ412" t="s">
        <v>66</v>
      </c>
      <c r="AR412">
        <v>2883</v>
      </c>
      <c r="AW412" t="s">
        <v>2142</v>
      </c>
      <c r="AX412" t="s">
        <v>2143</v>
      </c>
      <c r="AY412" t="s">
        <v>2144</v>
      </c>
      <c r="AZ412" t="s">
        <v>70</v>
      </c>
    </row>
    <row r="413" spans="1:52" x14ac:dyDescent="0.3">
      <c r="A413">
        <v>2042478</v>
      </c>
      <c r="B413" t="s">
        <v>2145</v>
      </c>
      <c r="C413" t="str">
        <f t="shared" si="53"/>
        <v>7492</v>
      </c>
      <c r="D413" t="s">
        <v>53</v>
      </c>
      <c r="E413" t="str">
        <f>"0000"</f>
        <v>0000</v>
      </c>
      <c r="F413" t="s">
        <v>108</v>
      </c>
      <c r="G413" t="str">
        <f t="shared" ref="G413:G418" si="57">"32"</f>
        <v>32</v>
      </c>
      <c r="H413" t="s">
        <v>1645</v>
      </c>
      <c r="I413" t="s">
        <v>56</v>
      </c>
      <c r="J413" t="s">
        <v>57</v>
      </c>
      <c r="K413">
        <v>0</v>
      </c>
      <c r="L413">
        <v>45810</v>
      </c>
      <c r="M413">
        <v>1.05</v>
      </c>
      <c r="N413" t="str">
        <f t="shared" si="50"/>
        <v>000X</v>
      </c>
      <c r="O413">
        <v>6160</v>
      </c>
      <c r="P413" t="s">
        <v>72</v>
      </c>
      <c r="Q413" t="s">
        <v>2146</v>
      </c>
      <c r="R413" t="s">
        <v>88</v>
      </c>
      <c r="T413" t="s">
        <v>61</v>
      </c>
      <c r="V413" t="s">
        <v>2147</v>
      </c>
      <c r="W413">
        <v>15780</v>
      </c>
      <c r="X413">
        <v>15780</v>
      </c>
      <c r="Y413">
        <v>0</v>
      </c>
      <c r="Z413">
        <v>15780</v>
      </c>
      <c r="AA413">
        <v>15780</v>
      </c>
      <c r="AB413" t="s">
        <v>72</v>
      </c>
      <c r="AC413" s="1">
        <v>42899</v>
      </c>
      <c r="AD413">
        <v>18500</v>
      </c>
      <c r="AE413">
        <v>2849</v>
      </c>
      <c r="AF413">
        <v>591</v>
      </c>
      <c r="AG413" t="s">
        <v>103</v>
      </c>
      <c r="AH413" t="s">
        <v>76</v>
      </c>
      <c r="AR413">
        <v>0</v>
      </c>
      <c r="AW413" t="s">
        <v>2148</v>
      </c>
      <c r="AX413" t="s">
        <v>2149</v>
      </c>
      <c r="AY413" t="s">
        <v>2150</v>
      </c>
      <c r="AZ413" t="s">
        <v>2151</v>
      </c>
    </row>
    <row r="414" spans="1:52" x14ac:dyDescent="0.3">
      <c r="A414">
        <v>2042532</v>
      </c>
      <c r="B414" t="s">
        <v>2152</v>
      </c>
      <c r="C414" t="str">
        <f t="shared" si="53"/>
        <v>7492</v>
      </c>
      <c r="D414" t="s">
        <v>53</v>
      </c>
      <c r="E414" t="str">
        <f>"0100"</f>
        <v>0100</v>
      </c>
      <c r="F414" t="s">
        <v>54</v>
      </c>
      <c r="G414" t="str">
        <f t="shared" si="57"/>
        <v>32</v>
      </c>
      <c r="H414" t="s">
        <v>1645</v>
      </c>
      <c r="I414" t="s">
        <v>56</v>
      </c>
      <c r="J414" t="s">
        <v>57</v>
      </c>
      <c r="K414">
        <v>1</v>
      </c>
      <c r="L414">
        <v>72997</v>
      </c>
      <c r="M414">
        <v>1.68</v>
      </c>
      <c r="N414" t="str">
        <f t="shared" si="50"/>
        <v>000X</v>
      </c>
      <c r="O414">
        <v>6052</v>
      </c>
      <c r="P414" t="s">
        <v>72</v>
      </c>
      <c r="Q414" t="s">
        <v>2146</v>
      </c>
      <c r="R414" t="s">
        <v>88</v>
      </c>
      <c r="T414" t="s">
        <v>61</v>
      </c>
      <c r="V414" t="s">
        <v>2153</v>
      </c>
      <c r="W414">
        <v>274160</v>
      </c>
      <c r="X414">
        <v>25140</v>
      </c>
      <c r="Y414">
        <v>249020</v>
      </c>
      <c r="Z414">
        <v>203041</v>
      </c>
      <c r="AA414">
        <v>178041</v>
      </c>
      <c r="AB414" t="s">
        <v>63</v>
      </c>
      <c r="AC414" s="1">
        <v>35947</v>
      </c>
      <c r="AD414">
        <v>11500</v>
      </c>
      <c r="AE414">
        <v>1249</v>
      </c>
      <c r="AF414">
        <v>1439</v>
      </c>
      <c r="AG414" t="s">
        <v>103</v>
      </c>
      <c r="AH414" t="s">
        <v>76</v>
      </c>
      <c r="AI414">
        <v>1</v>
      </c>
      <c r="AJ414">
        <v>2007</v>
      </c>
      <c r="AK414">
        <v>3</v>
      </c>
      <c r="AL414">
        <v>3</v>
      </c>
      <c r="AN414">
        <v>2719</v>
      </c>
      <c r="AO414">
        <v>32</v>
      </c>
      <c r="AP414" t="s">
        <v>72</v>
      </c>
      <c r="AQ414" t="s">
        <v>66</v>
      </c>
      <c r="AR414">
        <v>3710</v>
      </c>
      <c r="AW414" t="s">
        <v>2154</v>
      </c>
      <c r="AX414" t="s">
        <v>2155</v>
      </c>
      <c r="AY414" t="s">
        <v>2156</v>
      </c>
      <c r="AZ414" t="s">
        <v>70</v>
      </c>
    </row>
    <row r="415" spans="1:52" x14ac:dyDescent="0.3">
      <c r="A415">
        <v>2042605</v>
      </c>
      <c r="B415" t="s">
        <v>2157</v>
      </c>
      <c r="C415" t="str">
        <f t="shared" si="53"/>
        <v>7492</v>
      </c>
      <c r="D415" t="s">
        <v>53</v>
      </c>
      <c r="E415" t="str">
        <f>"0000"</f>
        <v>0000</v>
      </c>
      <c r="F415" t="s">
        <v>108</v>
      </c>
      <c r="G415" t="str">
        <f t="shared" si="57"/>
        <v>32</v>
      </c>
      <c r="H415" t="s">
        <v>1645</v>
      </c>
      <c r="I415" t="s">
        <v>56</v>
      </c>
      <c r="J415" t="s">
        <v>57</v>
      </c>
      <c r="K415">
        <v>0</v>
      </c>
      <c r="L415">
        <v>48722</v>
      </c>
      <c r="M415">
        <v>1.1200000000000001</v>
      </c>
      <c r="N415" t="str">
        <f t="shared" si="50"/>
        <v>000X</v>
      </c>
      <c r="O415">
        <v>6049</v>
      </c>
      <c r="P415" t="s">
        <v>72</v>
      </c>
      <c r="Q415" t="s">
        <v>2146</v>
      </c>
      <c r="R415" t="s">
        <v>88</v>
      </c>
      <c r="T415" t="s">
        <v>61</v>
      </c>
      <c r="V415" t="s">
        <v>2158</v>
      </c>
      <c r="W415">
        <v>16780</v>
      </c>
      <c r="X415">
        <v>16780</v>
      </c>
      <c r="Y415">
        <v>0</v>
      </c>
      <c r="Z415">
        <v>16780</v>
      </c>
      <c r="AA415">
        <v>16780</v>
      </c>
      <c r="AB415" t="s">
        <v>72</v>
      </c>
      <c r="AC415" s="1">
        <v>39600</v>
      </c>
      <c r="AD415">
        <v>28000</v>
      </c>
      <c r="AE415">
        <v>2222</v>
      </c>
      <c r="AF415">
        <v>998</v>
      </c>
      <c r="AG415" t="s">
        <v>103</v>
      </c>
      <c r="AH415" t="s">
        <v>76</v>
      </c>
      <c r="AR415">
        <v>0</v>
      </c>
      <c r="AW415" t="s">
        <v>2159</v>
      </c>
      <c r="AX415" t="s">
        <v>2160</v>
      </c>
      <c r="AY415" t="s">
        <v>2161</v>
      </c>
      <c r="AZ415" t="s">
        <v>70</v>
      </c>
    </row>
    <row r="416" spans="1:52" x14ac:dyDescent="0.3">
      <c r="A416">
        <v>2042745</v>
      </c>
      <c r="B416" t="s">
        <v>2162</v>
      </c>
      <c r="C416" t="str">
        <f t="shared" si="53"/>
        <v>7492</v>
      </c>
      <c r="D416" t="s">
        <v>53</v>
      </c>
      <c r="E416" t="str">
        <f>"0000"</f>
        <v>0000</v>
      </c>
      <c r="F416" t="s">
        <v>108</v>
      </c>
      <c r="G416" t="str">
        <f t="shared" si="57"/>
        <v>32</v>
      </c>
      <c r="H416" t="s">
        <v>1645</v>
      </c>
      <c r="I416" t="s">
        <v>56</v>
      </c>
      <c r="J416" t="s">
        <v>57</v>
      </c>
      <c r="K416">
        <v>0</v>
      </c>
      <c r="L416">
        <v>51097</v>
      </c>
      <c r="M416">
        <v>1.17</v>
      </c>
      <c r="N416" t="str">
        <f t="shared" si="50"/>
        <v>000X</v>
      </c>
      <c r="O416">
        <v>6020</v>
      </c>
      <c r="P416" t="s">
        <v>72</v>
      </c>
      <c r="Q416" t="s">
        <v>2109</v>
      </c>
      <c r="R416" t="s">
        <v>140</v>
      </c>
      <c r="T416" t="s">
        <v>61</v>
      </c>
      <c r="V416" t="s">
        <v>2163</v>
      </c>
      <c r="W416">
        <v>17600</v>
      </c>
      <c r="X416">
        <v>17600</v>
      </c>
      <c r="Y416">
        <v>0</v>
      </c>
      <c r="Z416">
        <v>17600</v>
      </c>
      <c r="AA416">
        <v>17600</v>
      </c>
      <c r="AB416" t="s">
        <v>72</v>
      </c>
      <c r="AC416" s="1">
        <v>38808</v>
      </c>
      <c r="AD416">
        <v>77000</v>
      </c>
      <c r="AE416">
        <v>1996</v>
      </c>
      <c r="AF416">
        <v>482</v>
      </c>
      <c r="AG416" t="s">
        <v>103</v>
      </c>
      <c r="AH416" t="s">
        <v>76</v>
      </c>
      <c r="AR416">
        <v>0</v>
      </c>
      <c r="AW416" t="s">
        <v>2164</v>
      </c>
      <c r="AY416" t="s">
        <v>2165</v>
      </c>
      <c r="AZ416" t="s">
        <v>2166</v>
      </c>
    </row>
    <row r="417" spans="1:52" x14ac:dyDescent="0.3">
      <c r="A417">
        <v>2039728</v>
      </c>
      <c r="B417" t="s">
        <v>2167</v>
      </c>
      <c r="C417" t="str">
        <f t="shared" si="53"/>
        <v>7492</v>
      </c>
      <c r="D417" t="s">
        <v>53</v>
      </c>
      <c r="E417" t="str">
        <f>"0000"</f>
        <v>0000</v>
      </c>
      <c r="F417" t="s">
        <v>108</v>
      </c>
      <c r="G417" t="str">
        <f t="shared" si="57"/>
        <v>32</v>
      </c>
      <c r="H417" t="s">
        <v>1645</v>
      </c>
      <c r="I417" t="s">
        <v>56</v>
      </c>
      <c r="J417" t="s">
        <v>57</v>
      </c>
      <c r="K417">
        <v>0</v>
      </c>
      <c r="L417">
        <v>44074</v>
      </c>
      <c r="M417">
        <v>1.01</v>
      </c>
      <c r="N417" t="str">
        <f t="shared" si="50"/>
        <v>000X</v>
      </c>
      <c r="O417">
        <v>4411</v>
      </c>
      <c r="P417" t="s">
        <v>58</v>
      </c>
      <c r="Q417" t="s">
        <v>1900</v>
      </c>
      <c r="R417" t="s">
        <v>82</v>
      </c>
      <c r="T417" t="s">
        <v>61</v>
      </c>
      <c r="V417" t="s">
        <v>2168</v>
      </c>
      <c r="W417">
        <v>15180</v>
      </c>
      <c r="X417">
        <v>15180</v>
      </c>
      <c r="Y417">
        <v>0</v>
      </c>
      <c r="Z417">
        <v>15180</v>
      </c>
      <c r="AA417">
        <v>15180</v>
      </c>
      <c r="AB417" t="s">
        <v>72</v>
      </c>
      <c r="AC417" s="1">
        <v>39479</v>
      </c>
      <c r="AD417">
        <v>44000</v>
      </c>
      <c r="AE417">
        <v>2196</v>
      </c>
      <c r="AF417">
        <v>2279</v>
      </c>
      <c r="AG417" t="s">
        <v>103</v>
      </c>
      <c r="AH417" t="s">
        <v>76</v>
      </c>
      <c r="AR417">
        <v>0</v>
      </c>
      <c r="AW417" t="s">
        <v>2169</v>
      </c>
      <c r="AX417" t="s">
        <v>2170</v>
      </c>
      <c r="AY417" t="s">
        <v>2171</v>
      </c>
      <c r="AZ417" t="s">
        <v>2172</v>
      </c>
    </row>
    <row r="418" spans="1:52" x14ac:dyDescent="0.3">
      <c r="A418">
        <v>2040149</v>
      </c>
      <c r="B418" t="s">
        <v>2173</v>
      </c>
      <c r="C418" t="str">
        <f t="shared" si="53"/>
        <v>7492</v>
      </c>
      <c r="D418" t="s">
        <v>53</v>
      </c>
      <c r="E418" t="str">
        <f>"0100"</f>
        <v>0100</v>
      </c>
      <c r="F418" t="s">
        <v>54</v>
      </c>
      <c r="G418" t="str">
        <f t="shared" si="57"/>
        <v>32</v>
      </c>
      <c r="H418" t="s">
        <v>1645</v>
      </c>
      <c r="I418" t="s">
        <v>56</v>
      </c>
      <c r="J418" t="s">
        <v>57</v>
      </c>
      <c r="K418">
        <v>1</v>
      </c>
      <c r="L418">
        <v>45000</v>
      </c>
      <c r="M418">
        <v>1.03</v>
      </c>
      <c r="N418" t="str">
        <f t="shared" si="50"/>
        <v>000X</v>
      </c>
      <c r="O418">
        <v>4282</v>
      </c>
      <c r="P418" t="s">
        <v>58</v>
      </c>
      <c r="Q418" t="s">
        <v>1900</v>
      </c>
      <c r="R418" t="s">
        <v>82</v>
      </c>
      <c r="T418" t="s">
        <v>61</v>
      </c>
      <c r="V418" t="s">
        <v>2174</v>
      </c>
      <c r="W418">
        <v>168230</v>
      </c>
      <c r="X418">
        <v>15500</v>
      </c>
      <c r="Y418">
        <v>152730</v>
      </c>
      <c r="Z418">
        <v>123050</v>
      </c>
      <c r="AA418">
        <v>98050</v>
      </c>
      <c r="AB418" t="s">
        <v>63</v>
      </c>
      <c r="AC418" s="1">
        <v>35339</v>
      </c>
      <c r="AD418">
        <v>8000</v>
      </c>
      <c r="AE418">
        <v>1156</v>
      </c>
      <c r="AF418">
        <v>1351</v>
      </c>
      <c r="AG418" t="s">
        <v>103</v>
      </c>
      <c r="AH418" t="s">
        <v>76</v>
      </c>
      <c r="AI418">
        <v>1</v>
      </c>
      <c r="AJ418">
        <v>1997</v>
      </c>
      <c r="AK418">
        <v>3</v>
      </c>
      <c r="AL418">
        <v>2</v>
      </c>
      <c r="AN418">
        <v>1533</v>
      </c>
      <c r="AO418">
        <v>32</v>
      </c>
      <c r="AP418" t="s">
        <v>63</v>
      </c>
      <c r="AQ418" t="s">
        <v>66</v>
      </c>
      <c r="AR418">
        <v>2139</v>
      </c>
      <c r="AW418" t="s">
        <v>2175</v>
      </c>
      <c r="AY418" t="s">
        <v>2176</v>
      </c>
      <c r="AZ418" t="s">
        <v>70</v>
      </c>
    </row>
    <row r="419" spans="1:52" x14ac:dyDescent="0.3">
      <c r="A419">
        <v>2041153</v>
      </c>
      <c r="B419" t="s">
        <v>2177</v>
      </c>
      <c r="C419" t="str">
        <f t="shared" si="53"/>
        <v>7492</v>
      </c>
      <c r="D419" t="s">
        <v>53</v>
      </c>
      <c r="E419" t="str">
        <f>"0100"</f>
        <v>0100</v>
      </c>
      <c r="F419" t="s">
        <v>54</v>
      </c>
      <c r="G419" t="str">
        <f>"05"</f>
        <v>05</v>
      </c>
      <c r="H419" t="s">
        <v>55</v>
      </c>
      <c r="I419" t="s">
        <v>56</v>
      </c>
      <c r="J419" t="s">
        <v>57</v>
      </c>
      <c r="K419">
        <v>1</v>
      </c>
      <c r="L419">
        <v>45000</v>
      </c>
      <c r="M419">
        <v>1.03</v>
      </c>
      <c r="N419" t="str">
        <f t="shared" si="50"/>
        <v>000X</v>
      </c>
      <c r="O419">
        <v>4330</v>
      </c>
      <c r="P419" t="s">
        <v>58</v>
      </c>
      <c r="Q419" t="s">
        <v>2093</v>
      </c>
      <c r="R419" t="s">
        <v>82</v>
      </c>
      <c r="T419" t="s">
        <v>61</v>
      </c>
      <c r="V419" t="s">
        <v>2178</v>
      </c>
      <c r="W419">
        <v>237230</v>
      </c>
      <c r="X419">
        <v>15500</v>
      </c>
      <c r="Y419">
        <v>221730</v>
      </c>
      <c r="Z419">
        <v>222067</v>
      </c>
      <c r="AA419">
        <v>192067</v>
      </c>
      <c r="AB419" t="s">
        <v>63</v>
      </c>
      <c r="AC419" s="1">
        <v>42928</v>
      </c>
      <c r="AD419">
        <v>253000</v>
      </c>
      <c r="AE419">
        <v>2854</v>
      </c>
      <c r="AF419">
        <v>1487</v>
      </c>
      <c r="AG419" t="s">
        <v>64</v>
      </c>
      <c r="AH419" t="s">
        <v>76</v>
      </c>
      <c r="AI419">
        <v>1</v>
      </c>
      <c r="AJ419">
        <v>2001</v>
      </c>
      <c r="AK419">
        <v>3</v>
      </c>
      <c r="AL419">
        <v>2</v>
      </c>
      <c r="AN419">
        <v>2222</v>
      </c>
      <c r="AO419">
        <v>32</v>
      </c>
      <c r="AP419" t="s">
        <v>63</v>
      </c>
      <c r="AQ419" t="s">
        <v>66</v>
      </c>
      <c r="AR419">
        <v>3243</v>
      </c>
      <c r="AW419" t="s">
        <v>2179</v>
      </c>
      <c r="AX419" t="s">
        <v>2180</v>
      </c>
      <c r="AY419" t="s">
        <v>2181</v>
      </c>
      <c r="AZ419" t="s">
        <v>70</v>
      </c>
    </row>
    <row r="420" spans="1:52" x14ac:dyDescent="0.3">
      <c r="A420">
        <v>2041358</v>
      </c>
      <c r="B420" t="s">
        <v>2182</v>
      </c>
      <c r="C420" t="str">
        <f t="shared" si="53"/>
        <v>7492</v>
      </c>
      <c r="D420" t="s">
        <v>53</v>
      </c>
      <c r="E420" t="str">
        <f>"0100"</f>
        <v>0100</v>
      </c>
      <c r="F420" t="s">
        <v>54</v>
      </c>
      <c r="G420" t="str">
        <f>"05"</f>
        <v>05</v>
      </c>
      <c r="H420" t="s">
        <v>55</v>
      </c>
      <c r="I420" t="s">
        <v>56</v>
      </c>
      <c r="J420" t="s">
        <v>57</v>
      </c>
      <c r="K420">
        <v>1</v>
      </c>
      <c r="L420">
        <v>45000</v>
      </c>
      <c r="M420">
        <v>1.03</v>
      </c>
      <c r="N420" t="str">
        <f t="shared" si="50"/>
        <v>000X</v>
      </c>
      <c r="O420">
        <v>4404</v>
      </c>
      <c r="P420" t="s">
        <v>58</v>
      </c>
      <c r="Q420" t="s">
        <v>2103</v>
      </c>
      <c r="R420" t="s">
        <v>82</v>
      </c>
      <c r="T420" t="s">
        <v>61</v>
      </c>
      <c r="V420" t="s">
        <v>2183</v>
      </c>
      <c r="W420">
        <v>278240</v>
      </c>
      <c r="X420">
        <v>15500</v>
      </c>
      <c r="Y420">
        <v>262740</v>
      </c>
      <c r="Z420">
        <v>278240</v>
      </c>
      <c r="AA420">
        <v>278240</v>
      </c>
      <c r="AB420" t="s">
        <v>72</v>
      </c>
      <c r="AC420" s="1">
        <v>36404</v>
      </c>
      <c r="AD420">
        <v>9500</v>
      </c>
      <c r="AE420">
        <v>1328</v>
      </c>
      <c r="AF420">
        <v>855</v>
      </c>
      <c r="AG420" t="s">
        <v>103</v>
      </c>
      <c r="AH420" t="s">
        <v>76</v>
      </c>
      <c r="AI420">
        <v>1</v>
      </c>
      <c r="AJ420">
        <v>2006</v>
      </c>
      <c r="AK420">
        <v>3</v>
      </c>
      <c r="AL420">
        <v>2</v>
      </c>
      <c r="AN420">
        <v>2871</v>
      </c>
      <c r="AO420">
        <v>32</v>
      </c>
      <c r="AP420" t="s">
        <v>63</v>
      </c>
      <c r="AQ420" t="s">
        <v>66</v>
      </c>
      <c r="AR420">
        <v>3837</v>
      </c>
      <c r="AW420" t="s">
        <v>2184</v>
      </c>
      <c r="AX420" t="s">
        <v>2185</v>
      </c>
      <c r="AY420" t="s">
        <v>2186</v>
      </c>
      <c r="AZ420" t="s">
        <v>2187</v>
      </c>
    </row>
    <row r="421" spans="1:52" x14ac:dyDescent="0.3">
      <c r="A421">
        <v>2041544</v>
      </c>
      <c r="B421" t="s">
        <v>2188</v>
      </c>
      <c r="C421" t="str">
        <f t="shared" si="53"/>
        <v>7492</v>
      </c>
      <c r="D421" t="s">
        <v>53</v>
      </c>
      <c r="E421" t="str">
        <f>"0000"</f>
        <v>0000</v>
      </c>
      <c r="F421" t="s">
        <v>108</v>
      </c>
      <c r="G421" t="str">
        <f>"05"</f>
        <v>05</v>
      </c>
      <c r="H421" t="s">
        <v>55</v>
      </c>
      <c r="I421" t="s">
        <v>56</v>
      </c>
      <c r="J421" t="s">
        <v>57</v>
      </c>
      <c r="K421">
        <v>0</v>
      </c>
      <c r="L421">
        <v>45000</v>
      </c>
      <c r="M421">
        <v>1.03</v>
      </c>
      <c r="N421" t="str">
        <f t="shared" si="50"/>
        <v>000X</v>
      </c>
      <c r="O421">
        <v>4395</v>
      </c>
      <c r="P421" t="s">
        <v>58</v>
      </c>
      <c r="Q421" t="s">
        <v>1627</v>
      </c>
      <c r="R421" t="s">
        <v>140</v>
      </c>
      <c r="T421" t="s">
        <v>61</v>
      </c>
      <c r="V421" t="s">
        <v>2189</v>
      </c>
      <c r="W421">
        <v>15500</v>
      </c>
      <c r="X421">
        <v>15500</v>
      </c>
      <c r="Y421">
        <v>0</v>
      </c>
      <c r="Z421">
        <v>15500</v>
      </c>
      <c r="AA421">
        <v>15500</v>
      </c>
      <c r="AB421" t="s">
        <v>72</v>
      </c>
      <c r="AR421">
        <v>0</v>
      </c>
      <c r="AW421" t="s">
        <v>2190</v>
      </c>
      <c r="AY421" t="s">
        <v>2191</v>
      </c>
      <c r="AZ421" t="s">
        <v>2192</v>
      </c>
    </row>
    <row r="422" spans="1:52" x14ac:dyDescent="0.3">
      <c r="A422">
        <v>2041561</v>
      </c>
      <c r="B422" t="s">
        <v>2193</v>
      </c>
      <c r="C422" t="str">
        <f t="shared" si="53"/>
        <v>7492</v>
      </c>
      <c r="D422" t="s">
        <v>53</v>
      </c>
      <c r="E422" t="str">
        <f t="shared" ref="E422:E428" si="58">"0100"</f>
        <v>0100</v>
      </c>
      <c r="F422" t="s">
        <v>54</v>
      </c>
      <c r="G422" t="str">
        <f>"05"</f>
        <v>05</v>
      </c>
      <c r="H422" t="s">
        <v>55</v>
      </c>
      <c r="I422" t="s">
        <v>56</v>
      </c>
      <c r="J422" t="s">
        <v>57</v>
      </c>
      <c r="K422">
        <v>1</v>
      </c>
      <c r="L422">
        <v>58460</v>
      </c>
      <c r="M422">
        <v>1.34</v>
      </c>
      <c r="N422" t="str">
        <f t="shared" si="50"/>
        <v>000X</v>
      </c>
      <c r="O422">
        <v>5823</v>
      </c>
      <c r="P422" t="s">
        <v>72</v>
      </c>
      <c r="Q422" t="s">
        <v>73</v>
      </c>
      <c r="R422" t="s">
        <v>74</v>
      </c>
      <c r="T422" t="s">
        <v>61</v>
      </c>
      <c r="V422" t="s">
        <v>2194</v>
      </c>
      <c r="W422">
        <v>263440</v>
      </c>
      <c r="X422">
        <v>20130</v>
      </c>
      <c r="Y422">
        <v>243310</v>
      </c>
      <c r="Z422">
        <v>205557</v>
      </c>
      <c r="AA422">
        <v>180557</v>
      </c>
      <c r="AB422" t="s">
        <v>63</v>
      </c>
      <c r="AC422" s="1">
        <v>37561</v>
      </c>
      <c r="AD422">
        <v>13000</v>
      </c>
      <c r="AE422">
        <v>1550</v>
      </c>
      <c r="AF422">
        <v>23</v>
      </c>
      <c r="AG422" t="s">
        <v>103</v>
      </c>
      <c r="AH422" t="s">
        <v>76</v>
      </c>
      <c r="AI422">
        <v>1</v>
      </c>
      <c r="AJ422">
        <v>2004</v>
      </c>
      <c r="AK422">
        <v>3</v>
      </c>
      <c r="AL422">
        <v>2</v>
      </c>
      <c r="AN422">
        <v>2578</v>
      </c>
      <c r="AO422">
        <v>32</v>
      </c>
      <c r="AP422" t="s">
        <v>63</v>
      </c>
      <c r="AQ422" t="s">
        <v>66</v>
      </c>
      <c r="AR422">
        <v>3704</v>
      </c>
      <c r="AW422" t="s">
        <v>2195</v>
      </c>
      <c r="AX422" t="s">
        <v>2196</v>
      </c>
      <c r="AY422" t="s">
        <v>2197</v>
      </c>
      <c r="AZ422" t="s">
        <v>70</v>
      </c>
    </row>
    <row r="423" spans="1:52" x14ac:dyDescent="0.3">
      <c r="A423">
        <v>2041731</v>
      </c>
      <c r="B423" t="s">
        <v>2198</v>
      </c>
      <c r="C423" t="str">
        <f t="shared" si="53"/>
        <v>7492</v>
      </c>
      <c r="D423" t="s">
        <v>53</v>
      </c>
      <c r="E423" t="str">
        <f t="shared" si="58"/>
        <v>0100</v>
      </c>
      <c r="F423" t="s">
        <v>54</v>
      </c>
      <c r="G423" t="str">
        <f>"32"</f>
        <v>32</v>
      </c>
      <c r="H423" t="s">
        <v>1645</v>
      </c>
      <c r="I423" t="s">
        <v>56</v>
      </c>
      <c r="J423" t="s">
        <v>57</v>
      </c>
      <c r="K423">
        <v>1</v>
      </c>
      <c r="L423">
        <v>43674</v>
      </c>
      <c r="M423">
        <v>1</v>
      </c>
      <c r="N423" t="str">
        <f t="shared" ref="N423:N486" si="59">"000X"</f>
        <v>000X</v>
      </c>
      <c r="O423">
        <v>6045</v>
      </c>
      <c r="P423" t="s">
        <v>72</v>
      </c>
      <c r="Q423" t="s">
        <v>2109</v>
      </c>
      <c r="R423" t="s">
        <v>140</v>
      </c>
      <c r="T423" t="s">
        <v>61</v>
      </c>
      <c r="V423" t="s">
        <v>2199</v>
      </c>
      <c r="W423">
        <v>226840</v>
      </c>
      <c r="X423">
        <v>15040</v>
      </c>
      <c r="Y423">
        <v>211800</v>
      </c>
      <c r="Z423">
        <v>226840</v>
      </c>
      <c r="AA423">
        <v>226840</v>
      </c>
      <c r="AB423" t="s">
        <v>72</v>
      </c>
      <c r="AC423" s="1">
        <v>43403</v>
      </c>
      <c r="AD423">
        <v>140000</v>
      </c>
      <c r="AE423">
        <v>2940</v>
      </c>
      <c r="AF423">
        <v>953</v>
      </c>
      <c r="AG423" t="s">
        <v>64</v>
      </c>
      <c r="AH423" t="s">
        <v>76</v>
      </c>
      <c r="AI423">
        <v>1</v>
      </c>
      <c r="AJ423">
        <v>2005</v>
      </c>
      <c r="AK423">
        <v>3</v>
      </c>
      <c r="AL423">
        <v>2</v>
      </c>
      <c r="AN423">
        <v>2048</v>
      </c>
      <c r="AO423">
        <v>32</v>
      </c>
      <c r="AP423" t="s">
        <v>63</v>
      </c>
      <c r="AQ423" t="s">
        <v>66</v>
      </c>
      <c r="AR423">
        <v>3196</v>
      </c>
      <c r="AW423" t="s">
        <v>2200</v>
      </c>
      <c r="AX423" t="s">
        <v>2200</v>
      </c>
      <c r="AY423" t="s">
        <v>2201</v>
      </c>
      <c r="AZ423" t="s">
        <v>2202</v>
      </c>
    </row>
    <row r="424" spans="1:52" x14ac:dyDescent="0.3">
      <c r="A424">
        <v>2041781</v>
      </c>
      <c r="B424" t="s">
        <v>2203</v>
      </c>
      <c r="C424" t="str">
        <f t="shared" si="53"/>
        <v>7492</v>
      </c>
      <c r="D424" t="s">
        <v>53</v>
      </c>
      <c r="E424" t="str">
        <f t="shared" si="58"/>
        <v>0100</v>
      </c>
      <c r="F424" t="s">
        <v>54</v>
      </c>
      <c r="G424" t="str">
        <f>"05"</f>
        <v>05</v>
      </c>
      <c r="H424" t="s">
        <v>55</v>
      </c>
      <c r="I424" t="s">
        <v>56</v>
      </c>
      <c r="J424" t="s">
        <v>57</v>
      </c>
      <c r="K424">
        <v>1</v>
      </c>
      <c r="L424">
        <v>43925</v>
      </c>
      <c r="M424">
        <v>1.01</v>
      </c>
      <c r="N424" t="str">
        <f t="shared" si="59"/>
        <v>000X</v>
      </c>
      <c r="O424">
        <v>4753</v>
      </c>
      <c r="P424" t="s">
        <v>58</v>
      </c>
      <c r="Q424" t="s">
        <v>2125</v>
      </c>
      <c r="R424" t="s">
        <v>719</v>
      </c>
      <c r="T424" t="s">
        <v>61</v>
      </c>
      <c r="V424" t="s">
        <v>2204</v>
      </c>
      <c r="W424">
        <v>303490</v>
      </c>
      <c r="X424">
        <v>15130</v>
      </c>
      <c r="Y424">
        <v>288360</v>
      </c>
      <c r="Z424">
        <v>239481</v>
      </c>
      <c r="AA424">
        <v>214481</v>
      </c>
      <c r="AB424" t="s">
        <v>63</v>
      </c>
      <c r="AC424" s="1">
        <v>41122</v>
      </c>
      <c r="AD424">
        <v>185000</v>
      </c>
      <c r="AE424">
        <v>2502</v>
      </c>
      <c r="AF424">
        <v>1051</v>
      </c>
      <c r="AG424" t="s">
        <v>64</v>
      </c>
      <c r="AH424" t="s">
        <v>65</v>
      </c>
      <c r="AI424">
        <v>1</v>
      </c>
      <c r="AJ424">
        <v>2008</v>
      </c>
      <c r="AK424">
        <v>4</v>
      </c>
      <c r="AL424">
        <v>2</v>
      </c>
      <c r="AM424">
        <v>1</v>
      </c>
      <c r="AN424">
        <v>2652</v>
      </c>
      <c r="AO424">
        <v>32</v>
      </c>
      <c r="AP424" t="s">
        <v>63</v>
      </c>
      <c r="AQ424" t="s">
        <v>66</v>
      </c>
      <c r="AR424">
        <v>4000</v>
      </c>
      <c r="AW424" t="s">
        <v>2205</v>
      </c>
      <c r="AX424" t="s">
        <v>2206</v>
      </c>
      <c r="AY424" t="s">
        <v>2207</v>
      </c>
      <c r="AZ424" t="s">
        <v>70</v>
      </c>
    </row>
    <row r="425" spans="1:52" x14ac:dyDescent="0.3">
      <c r="A425">
        <v>2042036</v>
      </c>
      <c r="B425" t="s">
        <v>2208</v>
      </c>
      <c r="C425" t="str">
        <f t="shared" si="53"/>
        <v>7492</v>
      </c>
      <c r="D425" t="s">
        <v>53</v>
      </c>
      <c r="E425" t="str">
        <f t="shared" si="58"/>
        <v>0100</v>
      </c>
      <c r="F425" t="s">
        <v>54</v>
      </c>
      <c r="G425" t="str">
        <f>"05"</f>
        <v>05</v>
      </c>
      <c r="H425" t="s">
        <v>55</v>
      </c>
      <c r="I425" t="s">
        <v>56</v>
      </c>
      <c r="J425" t="s">
        <v>57</v>
      </c>
      <c r="K425">
        <v>1</v>
      </c>
      <c r="L425">
        <v>43750</v>
      </c>
      <c r="M425">
        <v>1</v>
      </c>
      <c r="N425" t="str">
        <f t="shared" si="59"/>
        <v>000X</v>
      </c>
      <c r="O425">
        <v>4623</v>
      </c>
      <c r="P425" t="s">
        <v>58</v>
      </c>
      <c r="Q425" t="s">
        <v>1627</v>
      </c>
      <c r="R425" t="s">
        <v>140</v>
      </c>
      <c r="T425" t="s">
        <v>61</v>
      </c>
      <c r="V425" t="s">
        <v>2209</v>
      </c>
      <c r="W425">
        <v>202990</v>
      </c>
      <c r="X425">
        <v>15070</v>
      </c>
      <c r="Y425">
        <v>187920</v>
      </c>
      <c r="Z425">
        <v>159211</v>
      </c>
      <c r="AA425">
        <v>134211</v>
      </c>
      <c r="AB425" t="s">
        <v>63</v>
      </c>
      <c r="AC425" s="1">
        <v>37591</v>
      </c>
      <c r="AD425">
        <v>174500</v>
      </c>
      <c r="AE425">
        <v>1561</v>
      </c>
      <c r="AF425">
        <v>750</v>
      </c>
      <c r="AG425" t="s">
        <v>64</v>
      </c>
      <c r="AH425" t="s">
        <v>76</v>
      </c>
      <c r="AI425">
        <v>1</v>
      </c>
      <c r="AJ425">
        <v>2000</v>
      </c>
      <c r="AK425">
        <v>3</v>
      </c>
      <c r="AL425">
        <v>2</v>
      </c>
      <c r="AN425">
        <v>1983</v>
      </c>
      <c r="AO425">
        <v>32</v>
      </c>
      <c r="AP425" t="s">
        <v>63</v>
      </c>
      <c r="AQ425" t="s">
        <v>66</v>
      </c>
      <c r="AR425">
        <v>2874</v>
      </c>
      <c r="AW425" t="s">
        <v>387</v>
      </c>
      <c r="AY425" t="s">
        <v>388</v>
      </c>
      <c r="AZ425" t="s">
        <v>70</v>
      </c>
    </row>
    <row r="426" spans="1:52" x14ac:dyDescent="0.3">
      <c r="A426">
        <v>2042231</v>
      </c>
      <c r="B426" t="s">
        <v>2210</v>
      </c>
      <c r="C426" t="str">
        <f t="shared" si="53"/>
        <v>7492</v>
      </c>
      <c r="D426" t="s">
        <v>53</v>
      </c>
      <c r="E426" t="str">
        <f t="shared" si="58"/>
        <v>0100</v>
      </c>
      <c r="F426" t="s">
        <v>54</v>
      </c>
      <c r="G426" t="str">
        <f t="shared" ref="G426:G431" si="60">"32"</f>
        <v>32</v>
      </c>
      <c r="H426" t="s">
        <v>1645</v>
      </c>
      <c r="I426" t="s">
        <v>56</v>
      </c>
      <c r="J426" t="s">
        <v>57</v>
      </c>
      <c r="K426">
        <v>1</v>
      </c>
      <c r="L426">
        <v>44714</v>
      </c>
      <c r="M426">
        <v>1.03</v>
      </c>
      <c r="N426" t="str">
        <f t="shared" si="59"/>
        <v>000X</v>
      </c>
      <c r="O426">
        <v>6038</v>
      </c>
      <c r="P426" t="s">
        <v>72</v>
      </c>
      <c r="Q426" t="s">
        <v>73</v>
      </c>
      <c r="R426" t="s">
        <v>74</v>
      </c>
      <c r="T426" t="s">
        <v>61</v>
      </c>
      <c r="V426" t="s">
        <v>2211</v>
      </c>
      <c r="W426">
        <v>227090</v>
      </c>
      <c r="X426">
        <v>15400</v>
      </c>
      <c r="Y426">
        <v>211690</v>
      </c>
      <c r="Z426">
        <v>178398</v>
      </c>
      <c r="AA426">
        <v>153398</v>
      </c>
      <c r="AB426" t="s">
        <v>63</v>
      </c>
      <c r="AC426" s="1">
        <v>37987</v>
      </c>
      <c r="AD426">
        <v>196000</v>
      </c>
      <c r="AE426">
        <v>1686</v>
      </c>
      <c r="AF426">
        <v>90</v>
      </c>
      <c r="AG426" t="s">
        <v>64</v>
      </c>
      <c r="AH426" t="s">
        <v>76</v>
      </c>
      <c r="AI426">
        <v>1</v>
      </c>
      <c r="AJ426">
        <v>2004</v>
      </c>
      <c r="AK426">
        <v>3</v>
      </c>
      <c r="AL426">
        <v>2</v>
      </c>
      <c r="AN426">
        <v>2183</v>
      </c>
      <c r="AO426">
        <v>32</v>
      </c>
      <c r="AP426" t="s">
        <v>63</v>
      </c>
      <c r="AQ426" t="s">
        <v>66</v>
      </c>
      <c r="AR426">
        <v>3086</v>
      </c>
      <c r="AW426" t="s">
        <v>2212</v>
      </c>
      <c r="AX426" t="s">
        <v>2213</v>
      </c>
      <c r="AY426" t="s">
        <v>2214</v>
      </c>
      <c r="AZ426" t="s">
        <v>70</v>
      </c>
    </row>
    <row r="427" spans="1:52" x14ac:dyDescent="0.3">
      <c r="A427">
        <v>2042257</v>
      </c>
      <c r="B427" t="s">
        <v>2215</v>
      </c>
      <c r="C427" t="str">
        <f t="shared" si="53"/>
        <v>7492</v>
      </c>
      <c r="D427" t="s">
        <v>53</v>
      </c>
      <c r="E427" t="str">
        <f t="shared" si="58"/>
        <v>0100</v>
      </c>
      <c r="F427" t="s">
        <v>54</v>
      </c>
      <c r="G427" t="str">
        <f t="shared" si="60"/>
        <v>32</v>
      </c>
      <c r="H427" t="s">
        <v>1645</v>
      </c>
      <c r="I427" t="s">
        <v>56</v>
      </c>
      <c r="J427" t="s">
        <v>57</v>
      </c>
      <c r="K427">
        <v>1</v>
      </c>
      <c r="L427">
        <v>44611</v>
      </c>
      <c r="M427">
        <v>1.02</v>
      </c>
      <c r="N427" t="str">
        <f t="shared" si="59"/>
        <v>000X</v>
      </c>
      <c r="O427">
        <v>6062</v>
      </c>
      <c r="P427" t="s">
        <v>72</v>
      </c>
      <c r="Q427" t="s">
        <v>73</v>
      </c>
      <c r="R427" t="s">
        <v>74</v>
      </c>
      <c r="T427" t="s">
        <v>61</v>
      </c>
      <c r="V427" t="s">
        <v>2216</v>
      </c>
      <c r="W427">
        <v>231960</v>
      </c>
      <c r="X427">
        <v>15360</v>
      </c>
      <c r="Y427">
        <v>216600</v>
      </c>
      <c r="Z427">
        <v>178798</v>
      </c>
      <c r="AA427">
        <v>153798</v>
      </c>
      <c r="AB427" t="s">
        <v>63</v>
      </c>
      <c r="AC427" s="1">
        <v>37408</v>
      </c>
      <c r="AD427">
        <v>24000</v>
      </c>
      <c r="AE427">
        <v>1517</v>
      </c>
      <c r="AF427">
        <v>84</v>
      </c>
      <c r="AG427" t="s">
        <v>103</v>
      </c>
      <c r="AH427" t="s">
        <v>76</v>
      </c>
      <c r="AI427">
        <v>1</v>
      </c>
      <c r="AJ427">
        <v>2003</v>
      </c>
      <c r="AK427">
        <v>3</v>
      </c>
      <c r="AL427">
        <v>2</v>
      </c>
      <c r="AN427">
        <v>2130</v>
      </c>
      <c r="AO427">
        <v>32</v>
      </c>
      <c r="AP427" t="s">
        <v>63</v>
      </c>
      <c r="AQ427" t="s">
        <v>66</v>
      </c>
      <c r="AR427">
        <v>3044</v>
      </c>
      <c r="AW427" t="s">
        <v>2217</v>
      </c>
      <c r="AX427" t="s">
        <v>2218</v>
      </c>
      <c r="AY427" t="s">
        <v>2219</v>
      </c>
      <c r="AZ427" t="s">
        <v>70</v>
      </c>
    </row>
    <row r="428" spans="1:52" x14ac:dyDescent="0.3">
      <c r="A428">
        <v>2042281</v>
      </c>
      <c r="B428" t="s">
        <v>2220</v>
      </c>
      <c r="C428" t="str">
        <f t="shared" si="53"/>
        <v>7492</v>
      </c>
      <c r="D428" t="s">
        <v>53</v>
      </c>
      <c r="E428" t="str">
        <f t="shared" si="58"/>
        <v>0100</v>
      </c>
      <c r="F428" t="s">
        <v>54</v>
      </c>
      <c r="G428" t="str">
        <f t="shared" si="60"/>
        <v>32</v>
      </c>
      <c r="H428" t="s">
        <v>1645</v>
      </c>
      <c r="I428" t="s">
        <v>56</v>
      </c>
      <c r="J428" t="s">
        <v>57</v>
      </c>
      <c r="K428">
        <v>1</v>
      </c>
      <c r="L428">
        <v>43750</v>
      </c>
      <c r="M428">
        <v>1</v>
      </c>
      <c r="N428" t="str">
        <f t="shared" si="59"/>
        <v>000X</v>
      </c>
      <c r="O428">
        <v>6176</v>
      </c>
      <c r="P428" t="s">
        <v>72</v>
      </c>
      <c r="Q428" t="s">
        <v>2109</v>
      </c>
      <c r="R428" t="s">
        <v>140</v>
      </c>
      <c r="T428" t="s">
        <v>61</v>
      </c>
      <c r="V428" t="s">
        <v>2221</v>
      </c>
      <c r="W428">
        <v>240540</v>
      </c>
      <c r="X428">
        <v>15070</v>
      </c>
      <c r="Y428">
        <v>225470</v>
      </c>
      <c r="Z428">
        <v>240540</v>
      </c>
      <c r="AA428">
        <v>240540</v>
      </c>
      <c r="AB428" t="s">
        <v>63</v>
      </c>
      <c r="AC428" s="1">
        <v>43943</v>
      </c>
      <c r="AD428">
        <v>298900</v>
      </c>
      <c r="AE428">
        <v>3058</v>
      </c>
      <c r="AF428">
        <v>2204</v>
      </c>
      <c r="AG428" t="s">
        <v>64</v>
      </c>
      <c r="AH428" t="s">
        <v>76</v>
      </c>
      <c r="AI428">
        <v>1</v>
      </c>
      <c r="AJ428">
        <v>2006</v>
      </c>
      <c r="AK428">
        <v>3</v>
      </c>
      <c r="AL428">
        <v>2</v>
      </c>
      <c r="AN428">
        <v>2119</v>
      </c>
      <c r="AO428">
        <v>32</v>
      </c>
      <c r="AP428" t="s">
        <v>63</v>
      </c>
      <c r="AQ428" t="s">
        <v>66</v>
      </c>
      <c r="AR428">
        <v>3331</v>
      </c>
      <c r="AW428" t="s">
        <v>2222</v>
      </c>
      <c r="AY428" t="s">
        <v>2223</v>
      </c>
      <c r="AZ428" t="s">
        <v>70</v>
      </c>
    </row>
    <row r="429" spans="1:52" x14ac:dyDescent="0.3">
      <c r="A429">
        <v>2042451</v>
      </c>
      <c r="B429" t="s">
        <v>2224</v>
      </c>
      <c r="C429" t="str">
        <f t="shared" si="53"/>
        <v>7492</v>
      </c>
      <c r="D429" t="s">
        <v>53</v>
      </c>
      <c r="E429" t="str">
        <f>"0000"</f>
        <v>0000</v>
      </c>
      <c r="F429" t="s">
        <v>108</v>
      </c>
      <c r="G429" t="str">
        <f t="shared" si="60"/>
        <v>32</v>
      </c>
      <c r="H429" t="s">
        <v>1645</v>
      </c>
      <c r="I429" t="s">
        <v>56</v>
      </c>
      <c r="J429" t="s">
        <v>57</v>
      </c>
      <c r="K429">
        <v>0</v>
      </c>
      <c r="L429">
        <v>45791</v>
      </c>
      <c r="M429">
        <v>1.05</v>
      </c>
      <c r="N429" t="str">
        <f t="shared" si="59"/>
        <v>000X</v>
      </c>
      <c r="O429">
        <v>6200</v>
      </c>
      <c r="P429" t="s">
        <v>72</v>
      </c>
      <c r="Q429" t="s">
        <v>2146</v>
      </c>
      <c r="R429" t="s">
        <v>88</v>
      </c>
      <c r="T429" t="s">
        <v>61</v>
      </c>
      <c r="V429" t="s">
        <v>2225</v>
      </c>
      <c r="W429">
        <v>15770</v>
      </c>
      <c r="X429">
        <v>15770</v>
      </c>
      <c r="Y429">
        <v>0</v>
      </c>
      <c r="Z429">
        <v>15770</v>
      </c>
      <c r="AA429">
        <v>15770</v>
      </c>
      <c r="AB429" t="s">
        <v>72</v>
      </c>
      <c r="AC429" s="1">
        <v>37712</v>
      </c>
      <c r="AD429">
        <v>12300</v>
      </c>
      <c r="AE429">
        <v>1592</v>
      </c>
      <c r="AF429">
        <v>1783</v>
      </c>
      <c r="AG429" t="s">
        <v>103</v>
      </c>
      <c r="AH429" t="s">
        <v>76</v>
      </c>
      <c r="AR429">
        <v>0</v>
      </c>
      <c r="AW429" t="s">
        <v>2226</v>
      </c>
      <c r="AY429" t="s">
        <v>2227</v>
      </c>
      <c r="AZ429" t="s">
        <v>2151</v>
      </c>
    </row>
    <row r="430" spans="1:52" x14ac:dyDescent="0.3">
      <c r="A430">
        <v>2042494</v>
      </c>
      <c r="B430" t="s">
        <v>2228</v>
      </c>
      <c r="C430" t="str">
        <f t="shared" si="53"/>
        <v>7492</v>
      </c>
      <c r="D430" t="s">
        <v>53</v>
      </c>
      <c r="E430" t="str">
        <f>"0100"</f>
        <v>0100</v>
      </c>
      <c r="F430" t="s">
        <v>54</v>
      </c>
      <c r="G430" t="str">
        <f t="shared" si="60"/>
        <v>32</v>
      </c>
      <c r="H430" t="s">
        <v>1645</v>
      </c>
      <c r="I430" t="s">
        <v>56</v>
      </c>
      <c r="J430" t="s">
        <v>57</v>
      </c>
      <c r="K430">
        <v>1</v>
      </c>
      <c r="L430">
        <v>45830</v>
      </c>
      <c r="M430">
        <v>1.05</v>
      </c>
      <c r="N430" t="str">
        <f t="shared" si="59"/>
        <v>000X</v>
      </c>
      <c r="O430">
        <v>6126</v>
      </c>
      <c r="P430" t="s">
        <v>72</v>
      </c>
      <c r="Q430" t="s">
        <v>2146</v>
      </c>
      <c r="R430" t="s">
        <v>88</v>
      </c>
      <c r="T430" t="s">
        <v>61</v>
      </c>
      <c r="V430" t="s">
        <v>2229</v>
      </c>
      <c r="W430">
        <v>245530</v>
      </c>
      <c r="X430">
        <v>15780</v>
      </c>
      <c r="Y430">
        <v>229750</v>
      </c>
      <c r="Z430">
        <v>184821</v>
      </c>
      <c r="AA430">
        <v>159821</v>
      </c>
      <c r="AB430" t="s">
        <v>63</v>
      </c>
      <c r="AC430" s="1">
        <v>37803</v>
      </c>
      <c r="AD430">
        <v>14000</v>
      </c>
      <c r="AE430">
        <v>1626</v>
      </c>
      <c r="AF430">
        <v>2349</v>
      </c>
      <c r="AG430" t="s">
        <v>103</v>
      </c>
      <c r="AH430" t="s">
        <v>76</v>
      </c>
      <c r="AI430">
        <v>1</v>
      </c>
      <c r="AJ430">
        <v>2005</v>
      </c>
      <c r="AK430">
        <v>3</v>
      </c>
      <c r="AL430">
        <v>2</v>
      </c>
      <c r="AN430">
        <v>2603</v>
      </c>
      <c r="AO430">
        <v>32</v>
      </c>
      <c r="AP430" t="s">
        <v>72</v>
      </c>
      <c r="AQ430" t="s">
        <v>66</v>
      </c>
      <c r="AR430">
        <v>3607</v>
      </c>
      <c r="AW430" t="s">
        <v>2230</v>
      </c>
      <c r="AX430" t="s">
        <v>2231</v>
      </c>
      <c r="AY430" t="s">
        <v>2232</v>
      </c>
      <c r="AZ430" t="s">
        <v>70</v>
      </c>
    </row>
    <row r="431" spans="1:52" x14ac:dyDescent="0.3">
      <c r="A431">
        <v>2042656</v>
      </c>
      <c r="B431" t="s">
        <v>2233</v>
      </c>
      <c r="C431" t="str">
        <f t="shared" si="53"/>
        <v>7492</v>
      </c>
      <c r="D431" t="s">
        <v>53</v>
      </c>
      <c r="E431" t="str">
        <f>"0100"</f>
        <v>0100</v>
      </c>
      <c r="F431" t="s">
        <v>54</v>
      </c>
      <c r="G431" t="str">
        <f t="shared" si="60"/>
        <v>32</v>
      </c>
      <c r="H431" t="s">
        <v>1645</v>
      </c>
      <c r="I431" t="s">
        <v>56</v>
      </c>
      <c r="J431" t="s">
        <v>57</v>
      </c>
      <c r="K431">
        <v>1</v>
      </c>
      <c r="L431">
        <v>74567</v>
      </c>
      <c r="M431">
        <v>1.71</v>
      </c>
      <c r="N431" t="str">
        <f t="shared" si="59"/>
        <v>000X</v>
      </c>
      <c r="O431">
        <v>4878</v>
      </c>
      <c r="P431" t="s">
        <v>58</v>
      </c>
      <c r="Q431" t="s">
        <v>2234</v>
      </c>
      <c r="R431" t="s">
        <v>82</v>
      </c>
      <c r="T431" t="s">
        <v>61</v>
      </c>
      <c r="V431" t="s">
        <v>2235</v>
      </c>
      <c r="W431">
        <v>269240</v>
      </c>
      <c r="X431">
        <v>25680</v>
      </c>
      <c r="Y431">
        <v>243560</v>
      </c>
      <c r="Z431">
        <v>269240</v>
      </c>
      <c r="AA431">
        <v>269240</v>
      </c>
      <c r="AB431" t="s">
        <v>72</v>
      </c>
      <c r="AC431" s="1">
        <v>43598</v>
      </c>
      <c r="AD431">
        <v>325000</v>
      </c>
      <c r="AE431">
        <v>2976</v>
      </c>
      <c r="AF431">
        <v>8</v>
      </c>
      <c r="AG431" t="s">
        <v>64</v>
      </c>
      <c r="AH431" t="s">
        <v>76</v>
      </c>
      <c r="AI431">
        <v>1</v>
      </c>
      <c r="AJ431">
        <v>2006</v>
      </c>
      <c r="AK431">
        <v>3</v>
      </c>
      <c r="AL431">
        <v>2</v>
      </c>
      <c r="AM431">
        <v>1</v>
      </c>
      <c r="AN431">
        <v>2374</v>
      </c>
      <c r="AO431">
        <v>32</v>
      </c>
      <c r="AP431" t="s">
        <v>63</v>
      </c>
      <c r="AQ431" t="s">
        <v>66</v>
      </c>
      <c r="AR431">
        <v>3338</v>
      </c>
      <c r="AW431" t="s">
        <v>2236</v>
      </c>
      <c r="AY431" t="s">
        <v>2237</v>
      </c>
      <c r="AZ431" t="s">
        <v>2238</v>
      </c>
    </row>
    <row r="432" spans="1:52" x14ac:dyDescent="0.3">
      <c r="A432">
        <v>2039582</v>
      </c>
      <c r="B432" t="s">
        <v>2239</v>
      </c>
      <c r="C432" t="str">
        <f t="shared" si="53"/>
        <v>7492</v>
      </c>
      <c r="D432" t="s">
        <v>53</v>
      </c>
      <c r="E432" t="str">
        <f>"0000"</f>
        <v>0000</v>
      </c>
      <c r="F432" t="s">
        <v>108</v>
      </c>
      <c r="G432" t="str">
        <f>"05"</f>
        <v>05</v>
      </c>
      <c r="H432" t="s">
        <v>55</v>
      </c>
      <c r="I432" t="s">
        <v>56</v>
      </c>
      <c r="J432" t="s">
        <v>57</v>
      </c>
      <c r="K432">
        <v>0</v>
      </c>
      <c r="L432">
        <v>43750</v>
      </c>
      <c r="M432">
        <v>1</v>
      </c>
      <c r="N432" t="str">
        <f t="shared" si="59"/>
        <v>000X</v>
      </c>
      <c r="O432">
        <v>5852</v>
      </c>
      <c r="P432" t="s">
        <v>72</v>
      </c>
      <c r="Q432" t="s">
        <v>1638</v>
      </c>
      <c r="R432" t="s">
        <v>140</v>
      </c>
      <c r="T432" t="s">
        <v>61</v>
      </c>
      <c r="V432" t="s">
        <v>2240</v>
      </c>
      <c r="W432">
        <v>15070</v>
      </c>
      <c r="X432">
        <v>15070</v>
      </c>
      <c r="Y432">
        <v>0</v>
      </c>
      <c r="Z432">
        <v>15070</v>
      </c>
      <c r="AA432">
        <v>15070</v>
      </c>
      <c r="AB432" t="s">
        <v>72</v>
      </c>
      <c r="AC432" s="1">
        <v>43328</v>
      </c>
      <c r="AD432">
        <v>17500</v>
      </c>
      <c r="AE432">
        <v>2922</v>
      </c>
      <c r="AF432">
        <v>1961</v>
      </c>
      <c r="AG432" t="s">
        <v>103</v>
      </c>
      <c r="AH432" t="s">
        <v>1821</v>
      </c>
      <c r="AR432">
        <v>0</v>
      </c>
      <c r="AW432" t="s">
        <v>1726</v>
      </c>
      <c r="AX432" t="s">
        <v>1725</v>
      </c>
      <c r="AY432" t="s">
        <v>1727</v>
      </c>
      <c r="AZ432" t="s">
        <v>1728</v>
      </c>
    </row>
    <row r="433" spans="1:52" x14ac:dyDescent="0.3">
      <c r="A433">
        <v>2039752</v>
      </c>
      <c r="B433" t="s">
        <v>2241</v>
      </c>
      <c r="C433" t="str">
        <f t="shared" si="53"/>
        <v>7492</v>
      </c>
      <c r="D433" t="s">
        <v>53</v>
      </c>
      <c r="E433" t="str">
        <f>"0000"</f>
        <v>0000</v>
      </c>
      <c r="F433" t="s">
        <v>108</v>
      </c>
      <c r="G433" t="str">
        <f>"32"</f>
        <v>32</v>
      </c>
      <c r="H433" t="s">
        <v>1645</v>
      </c>
      <c r="I433" t="s">
        <v>56</v>
      </c>
      <c r="J433" t="s">
        <v>57</v>
      </c>
      <c r="K433">
        <v>0</v>
      </c>
      <c r="L433">
        <v>44074</v>
      </c>
      <c r="M433">
        <v>1.01</v>
      </c>
      <c r="N433" t="str">
        <f t="shared" si="59"/>
        <v>000X</v>
      </c>
      <c r="O433">
        <v>4381</v>
      </c>
      <c r="P433" t="s">
        <v>58</v>
      </c>
      <c r="Q433" t="s">
        <v>1900</v>
      </c>
      <c r="R433" t="s">
        <v>82</v>
      </c>
      <c r="T433" t="s">
        <v>61</v>
      </c>
      <c r="V433" t="s">
        <v>2242</v>
      </c>
      <c r="W433">
        <v>15180</v>
      </c>
      <c r="X433">
        <v>15180</v>
      </c>
      <c r="Y433">
        <v>0</v>
      </c>
      <c r="Z433">
        <v>15180</v>
      </c>
      <c r="AA433">
        <v>15180</v>
      </c>
      <c r="AB433" t="s">
        <v>72</v>
      </c>
      <c r="AC433" s="1">
        <v>38200</v>
      </c>
      <c r="AD433">
        <v>47000</v>
      </c>
      <c r="AE433">
        <v>1762</v>
      </c>
      <c r="AF433">
        <v>443</v>
      </c>
      <c r="AG433" t="s">
        <v>103</v>
      </c>
      <c r="AH433" t="s">
        <v>76</v>
      </c>
      <c r="AR433">
        <v>0</v>
      </c>
      <c r="AW433" t="s">
        <v>2243</v>
      </c>
      <c r="AX433" t="s">
        <v>2244</v>
      </c>
      <c r="AY433" t="s">
        <v>2245</v>
      </c>
      <c r="AZ433" t="s">
        <v>70</v>
      </c>
    </row>
    <row r="434" spans="1:52" x14ac:dyDescent="0.3">
      <c r="A434">
        <v>2041218</v>
      </c>
      <c r="B434" t="s">
        <v>2246</v>
      </c>
      <c r="C434" t="str">
        <f t="shared" si="53"/>
        <v>7492</v>
      </c>
      <c r="D434" t="s">
        <v>53</v>
      </c>
      <c r="E434" t="str">
        <f>"0100"</f>
        <v>0100</v>
      </c>
      <c r="F434" t="s">
        <v>54</v>
      </c>
      <c r="G434" t="str">
        <f>"05"</f>
        <v>05</v>
      </c>
      <c r="H434" t="s">
        <v>55</v>
      </c>
      <c r="I434" t="s">
        <v>56</v>
      </c>
      <c r="J434" t="s">
        <v>57</v>
      </c>
      <c r="K434">
        <v>1</v>
      </c>
      <c r="L434">
        <v>51116</v>
      </c>
      <c r="M434">
        <v>1.17</v>
      </c>
      <c r="N434" t="str">
        <f t="shared" si="59"/>
        <v>000X</v>
      </c>
      <c r="O434">
        <v>4259</v>
      </c>
      <c r="P434" t="s">
        <v>58</v>
      </c>
      <c r="Q434" t="s">
        <v>2103</v>
      </c>
      <c r="R434" t="s">
        <v>82</v>
      </c>
      <c r="T434" t="s">
        <v>61</v>
      </c>
      <c r="V434" t="s">
        <v>2247</v>
      </c>
      <c r="W434">
        <v>210460</v>
      </c>
      <c r="X434">
        <v>17600</v>
      </c>
      <c r="Y434">
        <v>192860</v>
      </c>
      <c r="Z434">
        <v>165123</v>
      </c>
      <c r="AA434">
        <v>140123</v>
      </c>
      <c r="AB434" t="s">
        <v>63</v>
      </c>
      <c r="AC434" s="1">
        <v>41000</v>
      </c>
      <c r="AD434">
        <v>129000</v>
      </c>
      <c r="AE434">
        <v>2483</v>
      </c>
      <c r="AF434">
        <v>652</v>
      </c>
      <c r="AG434" t="s">
        <v>64</v>
      </c>
      <c r="AH434" t="s">
        <v>65</v>
      </c>
      <c r="AI434">
        <v>1</v>
      </c>
      <c r="AJ434">
        <v>2003</v>
      </c>
      <c r="AK434">
        <v>3</v>
      </c>
      <c r="AL434">
        <v>2</v>
      </c>
      <c r="AN434">
        <v>1835</v>
      </c>
      <c r="AO434">
        <v>32</v>
      </c>
      <c r="AP434" t="s">
        <v>63</v>
      </c>
      <c r="AQ434" t="s">
        <v>66</v>
      </c>
      <c r="AR434">
        <v>2660</v>
      </c>
      <c r="AW434" t="s">
        <v>2248</v>
      </c>
      <c r="AX434" t="s">
        <v>2249</v>
      </c>
      <c r="AY434" t="s">
        <v>2250</v>
      </c>
      <c r="AZ434" t="s">
        <v>2251</v>
      </c>
    </row>
    <row r="435" spans="1:52" x14ac:dyDescent="0.3">
      <c r="A435">
        <v>2041480</v>
      </c>
      <c r="B435" t="s">
        <v>2252</v>
      </c>
      <c r="C435" t="str">
        <f t="shared" si="53"/>
        <v>7492</v>
      </c>
      <c r="D435" t="s">
        <v>53</v>
      </c>
      <c r="E435" t="str">
        <f>"0100"</f>
        <v>0100</v>
      </c>
      <c r="F435" t="s">
        <v>54</v>
      </c>
      <c r="G435" t="str">
        <f>"05"</f>
        <v>05</v>
      </c>
      <c r="H435" t="s">
        <v>55</v>
      </c>
      <c r="I435" t="s">
        <v>56</v>
      </c>
      <c r="J435" t="s">
        <v>57</v>
      </c>
      <c r="K435">
        <v>1</v>
      </c>
      <c r="L435">
        <v>45000</v>
      </c>
      <c r="M435">
        <v>1.03</v>
      </c>
      <c r="N435" t="str">
        <f t="shared" si="59"/>
        <v>000X</v>
      </c>
      <c r="O435">
        <v>4305</v>
      </c>
      <c r="P435" t="s">
        <v>58</v>
      </c>
      <c r="Q435" t="s">
        <v>1627</v>
      </c>
      <c r="R435" t="s">
        <v>140</v>
      </c>
      <c r="T435" t="s">
        <v>61</v>
      </c>
      <c r="V435" t="s">
        <v>2253</v>
      </c>
      <c r="W435">
        <v>196410</v>
      </c>
      <c r="X435">
        <v>15500</v>
      </c>
      <c r="Y435">
        <v>180910</v>
      </c>
      <c r="Z435">
        <v>142426</v>
      </c>
      <c r="AA435">
        <v>117426</v>
      </c>
      <c r="AB435" t="s">
        <v>63</v>
      </c>
      <c r="AC435" s="1">
        <v>35125</v>
      </c>
      <c r="AD435">
        <v>8300</v>
      </c>
      <c r="AE435">
        <v>1126</v>
      </c>
      <c r="AF435">
        <v>622</v>
      </c>
      <c r="AG435" t="s">
        <v>103</v>
      </c>
      <c r="AH435" t="s">
        <v>76</v>
      </c>
      <c r="AI435">
        <v>1</v>
      </c>
      <c r="AJ435">
        <v>1996</v>
      </c>
      <c r="AK435">
        <v>3</v>
      </c>
      <c r="AL435">
        <v>2</v>
      </c>
      <c r="AN435">
        <v>1805</v>
      </c>
      <c r="AO435">
        <v>32</v>
      </c>
      <c r="AP435" t="s">
        <v>63</v>
      </c>
      <c r="AQ435" t="s">
        <v>66</v>
      </c>
      <c r="AR435">
        <v>2575</v>
      </c>
      <c r="AW435" t="s">
        <v>2254</v>
      </c>
      <c r="AY435" t="s">
        <v>2255</v>
      </c>
      <c r="AZ435" t="s">
        <v>70</v>
      </c>
    </row>
    <row r="436" spans="1:52" x14ac:dyDescent="0.3">
      <c r="A436">
        <v>2041609</v>
      </c>
      <c r="B436" t="s">
        <v>2256</v>
      </c>
      <c r="C436" t="str">
        <f t="shared" si="53"/>
        <v>7492</v>
      </c>
      <c r="D436" t="s">
        <v>53</v>
      </c>
      <c r="E436" t="str">
        <f>"0000"</f>
        <v>0000</v>
      </c>
      <c r="F436" t="s">
        <v>108</v>
      </c>
      <c r="G436" t="str">
        <f>"32"</f>
        <v>32</v>
      </c>
      <c r="H436" t="s">
        <v>1645</v>
      </c>
      <c r="I436" t="s">
        <v>56</v>
      </c>
      <c r="J436" t="s">
        <v>57</v>
      </c>
      <c r="K436">
        <v>0</v>
      </c>
      <c r="L436">
        <v>44496</v>
      </c>
      <c r="M436">
        <v>1.02</v>
      </c>
      <c r="N436" t="str">
        <f t="shared" si="59"/>
        <v>000X</v>
      </c>
      <c r="O436">
        <v>6175</v>
      </c>
      <c r="P436" t="s">
        <v>72</v>
      </c>
      <c r="Q436" t="s">
        <v>2109</v>
      </c>
      <c r="R436" t="s">
        <v>140</v>
      </c>
      <c r="T436" t="s">
        <v>61</v>
      </c>
      <c r="V436" t="s">
        <v>2257</v>
      </c>
      <c r="W436">
        <v>15320</v>
      </c>
      <c r="X436">
        <v>15320</v>
      </c>
      <c r="Y436">
        <v>0</v>
      </c>
      <c r="Z436">
        <v>15320</v>
      </c>
      <c r="AA436">
        <v>15320</v>
      </c>
      <c r="AB436" t="s">
        <v>72</v>
      </c>
      <c r="AR436">
        <v>0</v>
      </c>
      <c r="AW436" t="s">
        <v>2258</v>
      </c>
      <c r="AY436" t="s">
        <v>2259</v>
      </c>
      <c r="AZ436" t="s">
        <v>2260</v>
      </c>
    </row>
    <row r="437" spans="1:52" x14ac:dyDescent="0.3">
      <c r="A437">
        <v>2041650</v>
      </c>
      <c r="B437" t="s">
        <v>2261</v>
      </c>
      <c r="C437" t="str">
        <f t="shared" si="53"/>
        <v>7492</v>
      </c>
      <c r="D437" t="s">
        <v>53</v>
      </c>
      <c r="E437" t="str">
        <f>"0000"</f>
        <v>0000</v>
      </c>
      <c r="F437" t="s">
        <v>108</v>
      </c>
      <c r="G437" t="str">
        <f>"32"</f>
        <v>32</v>
      </c>
      <c r="H437" t="s">
        <v>1645</v>
      </c>
      <c r="I437" t="s">
        <v>56</v>
      </c>
      <c r="J437" t="s">
        <v>57</v>
      </c>
      <c r="K437">
        <v>0</v>
      </c>
      <c r="L437">
        <v>82022</v>
      </c>
      <c r="M437">
        <v>1.88</v>
      </c>
      <c r="N437" t="str">
        <f t="shared" si="59"/>
        <v>000X</v>
      </c>
      <c r="O437">
        <v>6137</v>
      </c>
      <c r="P437" t="s">
        <v>72</v>
      </c>
      <c r="Q437" t="s">
        <v>2109</v>
      </c>
      <c r="R437" t="s">
        <v>140</v>
      </c>
      <c r="T437" t="s">
        <v>61</v>
      </c>
      <c r="V437" t="s">
        <v>2262</v>
      </c>
      <c r="W437">
        <v>28250</v>
      </c>
      <c r="X437">
        <v>28250</v>
      </c>
      <c r="Y437">
        <v>0</v>
      </c>
      <c r="Z437">
        <v>28250</v>
      </c>
      <c r="AA437">
        <v>28250</v>
      </c>
      <c r="AB437" t="s">
        <v>72</v>
      </c>
      <c r="AC437" s="1">
        <v>41030</v>
      </c>
      <c r="AD437">
        <v>20000</v>
      </c>
      <c r="AE437">
        <v>2487</v>
      </c>
      <c r="AF437">
        <v>1397</v>
      </c>
      <c r="AG437" t="s">
        <v>103</v>
      </c>
      <c r="AH437" t="s">
        <v>76</v>
      </c>
      <c r="AR437">
        <v>0</v>
      </c>
      <c r="AW437" t="s">
        <v>2263</v>
      </c>
      <c r="AY437" t="s">
        <v>2264</v>
      </c>
      <c r="AZ437" t="s">
        <v>2265</v>
      </c>
    </row>
    <row r="438" spans="1:52" x14ac:dyDescent="0.3">
      <c r="A438">
        <v>2041773</v>
      </c>
      <c r="B438" t="s">
        <v>2266</v>
      </c>
      <c r="C438" t="str">
        <f t="shared" si="53"/>
        <v>7492</v>
      </c>
      <c r="D438" t="s">
        <v>53</v>
      </c>
      <c r="E438" t="str">
        <f>"0000"</f>
        <v>0000</v>
      </c>
      <c r="F438" t="s">
        <v>108</v>
      </c>
      <c r="G438" t="str">
        <f>"05"</f>
        <v>05</v>
      </c>
      <c r="H438" t="s">
        <v>55</v>
      </c>
      <c r="I438" t="s">
        <v>56</v>
      </c>
      <c r="J438" t="s">
        <v>57</v>
      </c>
      <c r="K438">
        <v>0</v>
      </c>
      <c r="L438">
        <v>57579</v>
      </c>
      <c r="M438">
        <v>1.32</v>
      </c>
      <c r="N438" t="str">
        <f t="shared" si="59"/>
        <v>000X</v>
      </c>
      <c r="O438">
        <v>4791</v>
      </c>
      <c r="P438" t="s">
        <v>58</v>
      </c>
      <c r="Q438" t="s">
        <v>2125</v>
      </c>
      <c r="R438" t="s">
        <v>719</v>
      </c>
      <c r="T438" t="s">
        <v>61</v>
      </c>
      <c r="V438" t="s">
        <v>2267</v>
      </c>
      <c r="W438">
        <v>19830</v>
      </c>
      <c r="X438">
        <v>19830</v>
      </c>
      <c r="Y438">
        <v>0</v>
      </c>
      <c r="Z438">
        <v>19830</v>
      </c>
      <c r="AA438">
        <v>19830</v>
      </c>
      <c r="AB438" t="s">
        <v>72</v>
      </c>
      <c r="AC438" s="1">
        <v>36982</v>
      </c>
      <c r="AD438">
        <v>25300</v>
      </c>
      <c r="AE438">
        <v>1422</v>
      </c>
      <c r="AF438">
        <v>2494</v>
      </c>
      <c r="AG438" t="s">
        <v>103</v>
      </c>
      <c r="AH438" t="s">
        <v>873</v>
      </c>
      <c r="AR438">
        <v>0</v>
      </c>
      <c r="AW438" t="s">
        <v>2268</v>
      </c>
      <c r="AY438" t="s">
        <v>2269</v>
      </c>
      <c r="AZ438" t="s">
        <v>2270</v>
      </c>
    </row>
    <row r="439" spans="1:52" x14ac:dyDescent="0.3">
      <c r="A439">
        <v>2041901</v>
      </c>
      <c r="B439" t="s">
        <v>2271</v>
      </c>
      <c r="C439" t="str">
        <f t="shared" si="53"/>
        <v>7492</v>
      </c>
      <c r="D439" t="s">
        <v>53</v>
      </c>
      <c r="E439" t="str">
        <f>"0100"</f>
        <v>0100</v>
      </c>
      <c r="F439" t="s">
        <v>54</v>
      </c>
      <c r="G439" t="str">
        <f>"05"</f>
        <v>05</v>
      </c>
      <c r="H439" t="s">
        <v>55</v>
      </c>
      <c r="I439" t="s">
        <v>56</v>
      </c>
      <c r="J439" t="s">
        <v>57</v>
      </c>
      <c r="K439">
        <v>1</v>
      </c>
      <c r="L439">
        <v>84283</v>
      </c>
      <c r="M439">
        <v>1.93</v>
      </c>
      <c r="N439" t="str">
        <f t="shared" si="59"/>
        <v>000X</v>
      </c>
      <c r="O439">
        <v>4505</v>
      </c>
      <c r="P439" t="s">
        <v>58</v>
      </c>
      <c r="Q439" t="s">
        <v>2125</v>
      </c>
      <c r="R439" t="s">
        <v>719</v>
      </c>
      <c r="T439" t="s">
        <v>61</v>
      </c>
      <c r="V439" t="s">
        <v>2272</v>
      </c>
      <c r="W439">
        <v>238290</v>
      </c>
      <c r="X439">
        <v>29020</v>
      </c>
      <c r="Y439">
        <v>209270</v>
      </c>
      <c r="Z439">
        <v>185668</v>
      </c>
      <c r="AA439">
        <v>160668</v>
      </c>
      <c r="AB439" t="s">
        <v>63</v>
      </c>
      <c r="AC439" s="1">
        <v>39722</v>
      </c>
      <c r="AD439">
        <v>252900</v>
      </c>
      <c r="AE439">
        <v>2249</v>
      </c>
      <c r="AF439">
        <v>74</v>
      </c>
      <c r="AG439" t="s">
        <v>64</v>
      </c>
      <c r="AH439" t="s">
        <v>221</v>
      </c>
      <c r="AI439">
        <v>1</v>
      </c>
      <c r="AJ439">
        <v>1998</v>
      </c>
      <c r="AK439">
        <v>3</v>
      </c>
      <c r="AL439">
        <v>2</v>
      </c>
      <c r="AN439">
        <v>1961</v>
      </c>
      <c r="AO439">
        <v>32</v>
      </c>
      <c r="AP439" t="s">
        <v>63</v>
      </c>
      <c r="AQ439" t="s">
        <v>66</v>
      </c>
      <c r="AR439">
        <v>2742</v>
      </c>
      <c r="AW439" t="s">
        <v>2273</v>
      </c>
      <c r="AX439" t="s">
        <v>2274</v>
      </c>
      <c r="AY439" t="s">
        <v>2275</v>
      </c>
      <c r="AZ439" t="s">
        <v>70</v>
      </c>
    </row>
    <row r="440" spans="1:52" x14ac:dyDescent="0.3">
      <c r="A440">
        <v>2042346</v>
      </c>
      <c r="B440" t="s">
        <v>2276</v>
      </c>
      <c r="C440" t="str">
        <f t="shared" si="53"/>
        <v>7492</v>
      </c>
      <c r="D440" t="s">
        <v>53</v>
      </c>
      <c r="E440" t="str">
        <f>"0100"</f>
        <v>0100</v>
      </c>
      <c r="F440" t="s">
        <v>54</v>
      </c>
      <c r="G440" t="str">
        <f>"32"</f>
        <v>32</v>
      </c>
      <c r="H440" t="s">
        <v>1645</v>
      </c>
      <c r="I440" t="s">
        <v>56</v>
      </c>
      <c r="J440" t="s">
        <v>57</v>
      </c>
      <c r="K440">
        <v>1</v>
      </c>
      <c r="L440">
        <v>45593</v>
      </c>
      <c r="M440">
        <v>1.05</v>
      </c>
      <c r="N440" t="str">
        <f t="shared" si="59"/>
        <v>000X</v>
      </c>
      <c r="O440">
        <v>4821</v>
      </c>
      <c r="P440" t="s">
        <v>58</v>
      </c>
      <c r="Q440" t="s">
        <v>2234</v>
      </c>
      <c r="R440" t="s">
        <v>82</v>
      </c>
      <c r="T440" t="s">
        <v>61</v>
      </c>
      <c r="V440" t="s">
        <v>2277</v>
      </c>
      <c r="W440">
        <v>212580</v>
      </c>
      <c r="X440">
        <v>15700</v>
      </c>
      <c r="Y440">
        <v>196880</v>
      </c>
      <c r="Z440">
        <v>204171</v>
      </c>
      <c r="AA440">
        <v>178671</v>
      </c>
      <c r="AB440" t="s">
        <v>63</v>
      </c>
      <c r="AC440" s="1">
        <v>42572</v>
      </c>
      <c r="AD440">
        <v>245000</v>
      </c>
      <c r="AE440">
        <v>2772</v>
      </c>
      <c r="AF440">
        <v>1248</v>
      </c>
      <c r="AG440" t="s">
        <v>64</v>
      </c>
      <c r="AH440" t="s">
        <v>76</v>
      </c>
      <c r="AI440">
        <v>1</v>
      </c>
      <c r="AJ440">
        <v>2002</v>
      </c>
      <c r="AK440">
        <v>3</v>
      </c>
      <c r="AL440">
        <v>4</v>
      </c>
      <c r="AN440">
        <v>1910</v>
      </c>
      <c r="AO440">
        <v>32</v>
      </c>
      <c r="AP440" t="s">
        <v>63</v>
      </c>
      <c r="AQ440" t="s">
        <v>66</v>
      </c>
      <c r="AR440">
        <v>2585</v>
      </c>
      <c r="AW440" t="s">
        <v>2278</v>
      </c>
      <c r="AY440" t="s">
        <v>2279</v>
      </c>
      <c r="AZ440" t="s">
        <v>70</v>
      </c>
    </row>
    <row r="441" spans="1:52" x14ac:dyDescent="0.3">
      <c r="A441">
        <v>2042389</v>
      </c>
      <c r="B441" t="s">
        <v>2280</v>
      </c>
      <c r="C441" t="str">
        <f t="shared" si="53"/>
        <v>7492</v>
      </c>
      <c r="D441" t="s">
        <v>53</v>
      </c>
      <c r="E441" t="str">
        <f>"0100"</f>
        <v>0100</v>
      </c>
      <c r="F441" t="s">
        <v>54</v>
      </c>
      <c r="G441" t="str">
        <f>"32"</f>
        <v>32</v>
      </c>
      <c r="H441" t="s">
        <v>1645</v>
      </c>
      <c r="I441" t="s">
        <v>56</v>
      </c>
      <c r="J441" t="s">
        <v>57</v>
      </c>
      <c r="K441">
        <v>1</v>
      </c>
      <c r="L441">
        <v>43750</v>
      </c>
      <c r="M441">
        <v>1</v>
      </c>
      <c r="N441" t="str">
        <f t="shared" si="59"/>
        <v>000X</v>
      </c>
      <c r="O441">
        <v>4891</v>
      </c>
      <c r="P441" t="s">
        <v>58</v>
      </c>
      <c r="Q441" t="s">
        <v>2234</v>
      </c>
      <c r="R441" t="s">
        <v>82</v>
      </c>
      <c r="T441" t="s">
        <v>61</v>
      </c>
      <c r="V441" t="s">
        <v>2281</v>
      </c>
      <c r="W441">
        <v>211190</v>
      </c>
      <c r="X441">
        <v>15070</v>
      </c>
      <c r="Y441">
        <v>196120</v>
      </c>
      <c r="Z441">
        <v>211190</v>
      </c>
      <c r="AA441">
        <v>186190</v>
      </c>
      <c r="AB441" t="s">
        <v>63</v>
      </c>
      <c r="AC441" s="1">
        <v>37742</v>
      </c>
      <c r="AD441">
        <v>12500</v>
      </c>
      <c r="AE441">
        <v>1607</v>
      </c>
      <c r="AF441">
        <v>2338</v>
      </c>
      <c r="AG441" t="s">
        <v>103</v>
      </c>
      <c r="AH441" t="s">
        <v>76</v>
      </c>
      <c r="AI441">
        <v>1</v>
      </c>
      <c r="AJ441">
        <v>2017</v>
      </c>
      <c r="AK441">
        <v>3</v>
      </c>
      <c r="AL441">
        <v>2</v>
      </c>
      <c r="AN441">
        <v>1636</v>
      </c>
      <c r="AO441">
        <v>32</v>
      </c>
      <c r="AP441" t="s">
        <v>63</v>
      </c>
      <c r="AQ441" t="s">
        <v>66</v>
      </c>
      <c r="AR441">
        <v>2499</v>
      </c>
      <c r="AW441" t="s">
        <v>2282</v>
      </c>
      <c r="AY441" t="s">
        <v>2283</v>
      </c>
      <c r="AZ441" t="s">
        <v>2284</v>
      </c>
    </row>
    <row r="442" spans="1:52" x14ac:dyDescent="0.3">
      <c r="A442">
        <v>2039485</v>
      </c>
      <c r="B442" t="s">
        <v>2285</v>
      </c>
      <c r="C442" t="str">
        <f t="shared" si="53"/>
        <v>7492</v>
      </c>
      <c r="D442" t="s">
        <v>53</v>
      </c>
      <c r="E442" t="str">
        <f>"0100"</f>
        <v>0100</v>
      </c>
      <c r="F442" t="s">
        <v>54</v>
      </c>
      <c r="G442" t="str">
        <f>"05"</f>
        <v>05</v>
      </c>
      <c r="H442" t="s">
        <v>55</v>
      </c>
      <c r="I442" t="s">
        <v>56</v>
      </c>
      <c r="J442" t="s">
        <v>57</v>
      </c>
      <c r="K442">
        <v>1</v>
      </c>
      <c r="L442">
        <v>43750</v>
      </c>
      <c r="M442">
        <v>1</v>
      </c>
      <c r="N442" t="str">
        <f t="shared" si="59"/>
        <v>000X</v>
      </c>
      <c r="O442">
        <v>5920</v>
      </c>
      <c r="P442" t="s">
        <v>72</v>
      </c>
      <c r="Q442" t="s">
        <v>1638</v>
      </c>
      <c r="R442" t="s">
        <v>140</v>
      </c>
      <c r="T442" t="s">
        <v>61</v>
      </c>
      <c r="V442" t="s">
        <v>2286</v>
      </c>
      <c r="W442">
        <v>210980</v>
      </c>
      <c r="X442">
        <v>15070</v>
      </c>
      <c r="Y442">
        <v>195910</v>
      </c>
      <c r="Z442">
        <v>157448</v>
      </c>
      <c r="AA442">
        <v>132448</v>
      </c>
      <c r="AB442" t="s">
        <v>63</v>
      </c>
      <c r="AC442" s="1">
        <v>37834</v>
      </c>
      <c r="AD442">
        <v>19000</v>
      </c>
      <c r="AE442">
        <v>1633</v>
      </c>
      <c r="AF442">
        <v>443</v>
      </c>
      <c r="AG442" t="s">
        <v>103</v>
      </c>
      <c r="AH442" t="s">
        <v>76</v>
      </c>
      <c r="AI442">
        <v>1</v>
      </c>
      <c r="AJ442">
        <v>2004</v>
      </c>
      <c r="AK442">
        <v>3</v>
      </c>
      <c r="AL442">
        <v>2</v>
      </c>
      <c r="AN442">
        <v>2140</v>
      </c>
      <c r="AO442">
        <v>32</v>
      </c>
      <c r="AP442" t="s">
        <v>72</v>
      </c>
      <c r="AQ442" t="s">
        <v>66</v>
      </c>
      <c r="AR442">
        <v>2910</v>
      </c>
      <c r="AW442" t="s">
        <v>2287</v>
      </c>
      <c r="AX442" t="s">
        <v>2288</v>
      </c>
      <c r="AY442" t="s">
        <v>2289</v>
      </c>
      <c r="AZ442" t="s">
        <v>70</v>
      </c>
    </row>
    <row r="443" spans="1:52" x14ac:dyDescent="0.3">
      <c r="A443">
        <v>2039612</v>
      </c>
      <c r="B443" t="s">
        <v>2290</v>
      </c>
      <c r="C443" t="str">
        <f t="shared" si="53"/>
        <v>7492</v>
      </c>
      <c r="D443" t="s">
        <v>53</v>
      </c>
      <c r="E443" t="str">
        <f>"0000"</f>
        <v>0000</v>
      </c>
      <c r="F443" t="s">
        <v>108</v>
      </c>
      <c r="G443" t="str">
        <f>"05"</f>
        <v>05</v>
      </c>
      <c r="H443" t="s">
        <v>55</v>
      </c>
      <c r="I443" t="s">
        <v>56</v>
      </c>
      <c r="J443" t="s">
        <v>57</v>
      </c>
      <c r="K443">
        <v>0</v>
      </c>
      <c r="L443">
        <v>43750</v>
      </c>
      <c r="M443">
        <v>1</v>
      </c>
      <c r="N443" t="str">
        <f t="shared" si="59"/>
        <v>000X</v>
      </c>
      <c r="O443">
        <v>5818</v>
      </c>
      <c r="P443" t="s">
        <v>72</v>
      </c>
      <c r="Q443" t="s">
        <v>1638</v>
      </c>
      <c r="R443" t="s">
        <v>140</v>
      </c>
      <c r="T443" t="s">
        <v>61</v>
      </c>
      <c r="V443" t="s">
        <v>2291</v>
      </c>
      <c r="W443">
        <v>15070</v>
      </c>
      <c r="X443">
        <v>15070</v>
      </c>
      <c r="Y443">
        <v>0</v>
      </c>
      <c r="Z443">
        <v>15070</v>
      </c>
      <c r="AA443">
        <v>15070</v>
      </c>
      <c r="AB443" t="s">
        <v>72</v>
      </c>
      <c r="AC443" s="1">
        <v>43157</v>
      </c>
      <c r="AD443">
        <v>18000</v>
      </c>
      <c r="AE443">
        <v>2886</v>
      </c>
      <c r="AF443">
        <v>18</v>
      </c>
      <c r="AG443" t="s">
        <v>103</v>
      </c>
      <c r="AH443" t="s">
        <v>1821</v>
      </c>
      <c r="AR443">
        <v>0</v>
      </c>
      <c r="AW443" t="s">
        <v>2088</v>
      </c>
      <c r="AX443" t="s">
        <v>2089</v>
      </c>
      <c r="AY443" t="s">
        <v>2090</v>
      </c>
      <c r="AZ443" t="s">
        <v>70</v>
      </c>
    </row>
    <row r="444" spans="1:52" x14ac:dyDescent="0.3">
      <c r="A444">
        <v>2039817</v>
      </c>
      <c r="B444" t="s">
        <v>2292</v>
      </c>
      <c r="C444" t="str">
        <f t="shared" si="53"/>
        <v>7492</v>
      </c>
      <c r="D444" t="s">
        <v>53</v>
      </c>
      <c r="E444" t="str">
        <f>"0100"</f>
        <v>0100</v>
      </c>
      <c r="F444" t="s">
        <v>54</v>
      </c>
      <c r="G444" t="str">
        <f>"32"</f>
        <v>32</v>
      </c>
      <c r="H444" t="s">
        <v>1645</v>
      </c>
      <c r="I444" t="s">
        <v>56</v>
      </c>
      <c r="J444" t="s">
        <v>57</v>
      </c>
      <c r="K444">
        <v>1</v>
      </c>
      <c r="L444">
        <v>44074</v>
      </c>
      <c r="M444">
        <v>1.01</v>
      </c>
      <c r="N444" t="str">
        <f t="shared" si="59"/>
        <v>000X</v>
      </c>
      <c r="O444">
        <v>4317</v>
      </c>
      <c r="P444" t="s">
        <v>58</v>
      </c>
      <c r="Q444" t="s">
        <v>1900</v>
      </c>
      <c r="R444" t="s">
        <v>82</v>
      </c>
      <c r="T444" t="s">
        <v>61</v>
      </c>
      <c r="V444" t="s">
        <v>2293</v>
      </c>
      <c r="W444">
        <v>262730</v>
      </c>
      <c r="X444">
        <v>15180</v>
      </c>
      <c r="Y444">
        <v>247550</v>
      </c>
      <c r="Z444">
        <v>130645</v>
      </c>
      <c r="AA444">
        <v>105645</v>
      </c>
      <c r="AB444" t="s">
        <v>63</v>
      </c>
      <c r="AC444" s="1">
        <v>43881</v>
      </c>
      <c r="AD444">
        <v>282500</v>
      </c>
      <c r="AE444">
        <v>3041</v>
      </c>
      <c r="AF444">
        <v>2326</v>
      </c>
      <c r="AG444" t="s">
        <v>64</v>
      </c>
      <c r="AH444" t="s">
        <v>76</v>
      </c>
      <c r="AI444">
        <v>1</v>
      </c>
      <c r="AJ444">
        <v>2007</v>
      </c>
      <c r="AK444">
        <v>3</v>
      </c>
      <c r="AL444">
        <v>3</v>
      </c>
      <c r="AN444">
        <v>2718</v>
      </c>
      <c r="AO444">
        <v>32</v>
      </c>
      <c r="AP444" t="s">
        <v>72</v>
      </c>
      <c r="AQ444" t="s">
        <v>66</v>
      </c>
      <c r="AR444">
        <v>3804</v>
      </c>
      <c r="AW444" t="s">
        <v>2294</v>
      </c>
      <c r="AY444" t="s">
        <v>2295</v>
      </c>
      <c r="AZ444" t="s">
        <v>70</v>
      </c>
    </row>
    <row r="445" spans="1:52" x14ac:dyDescent="0.3">
      <c r="A445">
        <v>2039922</v>
      </c>
      <c r="B445" t="s">
        <v>2296</v>
      </c>
      <c r="C445" t="str">
        <f t="shared" si="53"/>
        <v>7492</v>
      </c>
      <c r="D445" t="s">
        <v>53</v>
      </c>
      <c r="E445" t="str">
        <f>"0000"</f>
        <v>0000</v>
      </c>
      <c r="F445" t="s">
        <v>108</v>
      </c>
      <c r="G445" t="str">
        <f>"32"</f>
        <v>32</v>
      </c>
      <c r="H445" t="s">
        <v>1645</v>
      </c>
      <c r="I445" t="s">
        <v>56</v>
      </c>
      <c r="J445" t="s">
        <v>57</v>
      </c>
      <c r="K445">
        <v>0</v>
      </c>
      <c r="L445">
        <v>44074</v>
      </c>
      <c r="M445">
        <v>1.01</v>
      </c>
      <c r="N445" t="str">
        <f t="shared" si="59"/>
        <v>000X</v>
      </c>
      <c r="O445">
        <v>4215</v>
      </c>
      <c r="P445" t="s">
        <v>58</v>
      </c>
      <c r="Q445" t="s">
        <v>1900</v>
      </c>
      <c r="R445" t="s">
        <v>82</v>
      </c>
      <c r="T445" t="s">
        <v>61</v>
      </c>
      <c r="V445" t="s">
        <v>2297</v>
      </c>
      <c r="W445">
        <v>15180</v>
      </c>
      <c r="X445">
        <v>15180</v>
      </c>
      <c r="Y445">
        <v>0</v>
      </c>
      <c r="Z445">
        <v>15180</v>
      </c>
      <c r="AA445">
        <v>15180</v>
      </c>
      <c r="AB445" t="s">
        <v>72</v>
      </c>
      <c r="AC445" s="1">
        <v>38108</v>
      </c>
      <c r="AD445">
        <v>37500</v>
      </c>
      <c r="AE445">
        <v>1717</v>
      </c>
      <c r="AF445">
        <v>670</v>
      </c>
      <c r="AG445" t="s">
        <v>103</v>
      </c>
      <c r="AH445" t="s">
        <v>76</v>
      </c>
      <c r="AR445">
        <v>0</v>
      </c>
      <c r="AW445" t="s">
        <v>2298</v>
      </c>
      <c r="AX445" t="s">
        <v>2299</v>
      </c>
      <c r="AY445" t="s">
        <v>2300</v>
      </c>
      <c r="AZ445" t="s">
        <v>2301</v>
      </c>
    </row>
    <row r="446" spans="1:52" x14ac:dyDescent="0.3">
      <c r="A446">
        <v>2041323</v>
      </c>
      <c r="B446" t="s">
        <v>2302</v>
      </c>
      <c r="C446" t="str">
        <f t="shared" si="53"/>
        <v>7492</v>
      </c>
      <c r="D446" t="s">
        <v>53</v>
      </c>
      <c r="E446" t="str">
        <f>"0000"</f>
        <v>0000</v>
      </c>
      <c r="F446" t="s">
        <v>108</v>
      </c>
      <c r="G446" t="str">
        <f>"05"</f>
        <v>05</v>
      </c>
      <c r="H446" t="s">
        <v>55</v>
      </c>
      <c r="I446" t="s">
        <v>56</v>
      </c>
      <c r="J446" t="s">
        <v>57</v>
      </c>
      <c r="K446">
        <v>0</v>
      </c>
      <c r="L446">
        <v>51701</v>
      </c>
      <c r="M446">
        <v>1.19</v>
      </c>
      <c r="N446" t="str">
        <f t="shared" si="59"/>
        <v>000X</v>
      </c>
      <c r="O446">
        <v>4443</v>
      </c>
      <c r="P446" t="s">
        <v>58</v>
      </c>
      <c r="Q446" t="s">
        <v>2103</v>
      </c>
      <c r="R446" t="s">
        <v>82</v>
      </c>
      <c r="T446" t="s">
        <v>61</v>
      </c>
      <c r="V446" t="s">
        <v>2303</v>
      </c>
      <c r="W446">
        <v>17800</v>
      </c>
      <c r="X446">
        <v>17800</v>
      </c>
      <c r="Y446">
        <v>0</v>
      </c>
      <c r="Z446">
        <v>17800</v>
      </c>
      <c r="AA446">
        <v>17800</v>
      </c>
      <c r="AB446" t="s">
        <v>72</v>
      </c>
      <c r="AC446" s="1">
        <v>35065</v>
      </c>
      <c r="AD446">
        <v>20000</v>
      </c>
      <c r="AE446">
        <v>1117</v>
      </c>
      <c r="AF446">
        <v>2</v>
      </c>
      <c r="AG446" t="s">
        <v>103</v>
      </c>
      <c r="AH446" t="s">
        <v>873</v>
      </c>
      <c r="AR446">
        <v>0</v>
      </c>
      <c r="AW446" t="s">
        <v>2304</v>
      </c>
      <c r="AY446" t="s">
        <v>2305</v>
      </c>
      <c r="AZ446" t="s">
        <v>2306</v>
      </c>
    </row>
    <row r="447" spans="1:52" x14ac:dyDescent="0.3">
      <c r="A447">
        <v>2041951</v>
      </c>
      <c r="B447" t="s">
        <v>2307</v>
      </c>
      <c r="C447" t="str">
        <f t="shared" si="53"/>
        <v>7492</v>
      </c>
      <c r="D447" t="s">
        <v>53</v>
      </c>
      <c r="E447" t="str">
        <f>"0000"</f>
        <v>0000</v>
      </c>
      <c r="F447" t="s">
        <v>108</v>
      </c>
      <c r="G447" t="str">
        <f>"05"</f>
        <v>05</v>
      </c>
      <c r="H447" t="s">
        <v>55</v>
      </c>
      <c r="I447" t="s">
        <v>56</v>
      </c>
      <c r="J447" t="s">
        <v>57</v>
      </c>
      <c r="K447">
        <v>0</v>
      </c>
      <c r="L447">
        <v>48152</v>
      </c>
      <c r="M447">
        <v>1.1100000000000001</v>
      </c>
      <c r="N447" t="str">
        <f t="shared" si="59"/>
        <v>000X</v>
      </c>
      <c r="O447">
        <v>4586</v>
      </c>
      <c r="P447" t="s">
        <v>58</v>
      </c>
      <c r="Q447" t="s">
        <v>2125</v>
      </c>
      <c r="R447" t="s">
        <v>719</v>
      </c>
      <c r="T447" t="s">
        <v>61</v>
      </c>
      <c r="V447" t="s">
        <v>2308</v>
      </c>
      <c r="W447">
        <v>16580</v>
      </c>
      <c r="X447">
        <v>16580</v>
      </c>
      <c r="Y447">
        <v>0</v>
      </c>
      <c r="Z447">
        <v>16580</v>
      </c>
      <c r="AA447">
        <v>16580</v>
      </c>
      <c r="AB447" t="s">
        <v>72</v>
      </c>
      <c r="AR447">
        <v>0</v>
      </c>
      <c r="AW447" t="s">
        <v>2309</v>
      </c>
      <c r="AX447" t="s">
        <v>2310</v>
      </c>
      <c r="AY447" t="s">
        <v>2311</v>
      </c>
      <c r="AZ447" t="s">
        <v>2312</v>
      </c>
    </row>
    <row r="448" spans="1:52" x14ac:dyDescent="0.3">
      <c r="A448">
        <v>2042214</v>
      </c>
      <c r="B448" t="s">
        <v>2313</v>
      </c>
      <c r="C448" t="str">
        <f t="shared" si="53"/>
        <v>7492</v>
      </c>
      <c r="D448" t="s">
        <v>53</v>
      </c>
      <c r="E448" t="str">
        <f>"0100"</f>
        <v>0100</v>
      </c>
      <c r="F448" t="s">
        <v>54</v>
      </c>
      <c r="G448" t="str">
        <f>"05"</f>
        <v>05</v>
      </c>
      <c r="H448" t="s">
        <v>55</v>
      </c>
      <c r="I448" t="s">
        <v>56</v>
      </c>
      <c r="J448" t="s">
        <v>57</v>
      </c>
      <c r="K448">
        <v>1</v>
      </c>
      <c r="L448">
        <v>44637</v>
      </c>
      <c r="M448">
        <v>1.02</v>
      </c>
      <c r="N448" t="str">
        <f t="shared" si="59"/>
        <v>000X</v>
      </c>
      <c r="O448">
        <v>5996</v>
      </c>
      <c r="P448" t="s">
        <v>72</v>
      </c>
      <c r="Q448" t="s">
        <v>73</v>
      </c>
      <c r="R448" t="s">
        <v>74</v>
      </c>
      <c r="T448" t="s">
        <v>61</v>
      </c>
      <c r="V448" t="s">
        <v>2314</v>
      </c>
      <c r="W448">
        <v>206150</v>
      </c>
      <c r="X448">
        <v>15370</v>
      </c>
      <c r="Y448">
        <v>190780</v>
      </c>
      <c r="Z448">
        <v>206150</v>
      </c>
      <c r="AA448">
        <v>181150</v>
      </c>
      <c r="AB448" t="s">
        <v>63</v>
      </c>
      <c r="AC448" s="1">
        <v>43605</v>
      </c>
      <c r="AD448">
        <v>244300</v>
      </c>
      <c r="AE448">
        <v>2979</v>
      </c>
      <c r="AF448">
        <v>1180</v>
      </c>
      <c r="AG448" t="s">
        <v>64</v>
      </c>
      <c r="AH448" t="s">
        <v>76</v>
      </c>
      <c r="AI448">
        <v>1</v>
      </c>
      <c r="AJ448">
        <v>2019</v>
      </c>
      <c r="AK448">
        <v>3</v>
      </c>
      <c r="AL448">
        <v>2</v>
      </c>
      <c r="AN448">
        <v>1760</v>
      </c>
      <c r="AO448">
        <v>32</v>
      </c>
      <c r="AP448" t="s">
        <v>63</v>
      </c>
      <c r="AQ448" t="s">
        <v>66</v>
      </c>
      <c r="AR448">
        <v>2449</v>
      </c>
      <c r="AW448" t="s">
        <v>2315</v>
      </c>
      <c r="AX448" t="s">
        <v>2316</v>
      </c>
      <c r="AY448" t="s">
        <v>2317</v>
      </c>
      <c r="AZ448" t="s">
        <v>70</v>
      </c>
    </row>
    <row r="449" spans="1:52" x14ac:dyDescent="0.3">
      <c r="A449">
        <v>2042273</v>
      </c>
      <c r="B449" t="s">
        <v>2318</v>
      </c>
      <c r="C449" t="str">
        <f t="shared" si="53"/>
        <v>7492</v>
      </c>
      <c r="D449" t="s">
        <v>53</v>
      </c>
      <c r="E449" t="str">
        <f>"0000"</f>
        <v>0000</v>
      </c>
      <c r="F449" t="s">
        <v>108</v>
      </c>
      <c r="G449" t="str">
        <f>"32"</f>
        <v>32</v>
      </c>
      <c r="H449" t="s">
        <v>1645</v>
      </c>
      <c r="I449" t="s">
        <v>56</v>
      </c>
      <c r="J449" t="s">
        <v>57</v>
      </c>
      <c r="K449">
        <v>0</v>
      </c>
      <c r="L449">
        <v>43850</v>
      </c>
      <c r="M449">
        <v>1.01</v>
      </c>
      <c r="N449" t="str">
        <f t="shared" si="59"/>
        <v>000X</v>
      </c>
      <c r="O449">
        <v>6188</v>
      </c>
      <c r="P449" t="s">
        <v>72</v>
      </c>
      <c r="Q449" t="s">
        <v>2109</v>
      </c>
      <c r="R449" t="s">
        <v>140</v>
      </c>
      <c r="T449" t="s">
        <v>61</v>
      </c>
      <c r="V449" t="s">
        <v>2319</v>
      </c>
      <c r="W449">
        <v>15100</v>
      </c>
      <c r="X449">
        <v>15100</v>
      </c>
      <c r="Y449">
        <v>0</v>
      </c>
      <c r="Z449">
        <v>15100</v>
      </c>
      <c r="AA449">
        <v>15100</v>
      </c>
      <c r="AB449" t="s">
        <v>72</v>
      </c>
      <c r="AC449" s="1">
        <v>36312</v>
      </c>
      <c r="AD449">
        <v>21800</v>
      </c>
      <c r="AE449">
        <v>1309</v>
      </c>
      <c r="AF449">
        <v>607</v>
      </c>
      <c r="AG449" t="s">
        <v>103</v>
      </c>
      <c r="AH449" t="s">
        <v>873</v>
      </c>
      <c r="AR449">
        <v>0</v>
      </c>
      <c r="AW449" t="s">
        <v>2320</v>
      </c>
      <c r="AY449" t="s">
        <v>2321</v>
      </c>
      <c r="AZ449" t="s">
        <v>2322</v>
      </c>
    </row>
    <row r="450" spans="1:52" x14ac:dyDescent="0.3">
      <c r="A450">
        <v>2042320</v>
      </c>
      <c r="B450" t="s">
        <v>2323</v>
      </c>
      <c r="C450" t="str">
        <f t="shared" ref="C450:C513" si="61">"7492"</f>
        <v>7492</v>
      </c>
      <c r="D450" t="s">
        <v>53</v>
      </c>
      <c r="E450" t="str">
        <f>"0100"</f>
        <v>0100</v>
      </c>
      <c r="F450" t="s">
        <v>54</v>
      </c>
      <c r="G450" t="str">
        <f>"32"</f>
        <v>32</v>
      </c>
      <c r="H450" t="s">
        <v>1645</v>
      </c>
      <c r="I450" t="s">
        <v>56</v>
      </c>
      <c r="J450" t="s">
        <v>57</v>
      </c>
      <c r="K450">
        <v>1</v>
      </c>
      <c r="L450">
        <v>43916</v>
      </c>
      <c r="M450">
        <v>1.01</v>
      </c>
      <c r="N450" t="str">
        <f t="shared" si="59"/>
        <v>000X</v>
      </c>
      <c r="O450">
        <v>6144</v>
      </c>
      <c r="P450" t="s">
        <v>72</v>
      </c>
      <c r="Q450" t="s">
        <v>2109</v>
      </c>
      <c r="R450" t="s">
        <v>140</v>
      </c>
      <c r="T450" t="s">
        <v>61</v>
      </c>
      <c r="V450" t="s">
        <v>2324</v>
      </c>
      <c r="W450">
        <v>297980</v>
      </c>
      <c r="X450">
        <v>15120</v>
      </c>
      <c r="Y450">
        <v>282860</v>
      </c>
      <c r="Z450">
        <v>242139</v>
      </c>
      <c r="AA450">
        <v>217139</v>
      </c>
      <c r="AB450" t="s">
        <v>63</v>
      </c>
      <c r="AC450" s="1">
        <v>38108</v>
      </c>
      <c r="AD450">
        <v>45000</v>
      </c>
      <c r="AE450">
        <v>1728</v>
      </c>
      <c r="AF450">
        <v>1080</v>
      </c>
      <c r="AG450" t="s">
        <v>103</v>
      </c>
      <c r="AH450" t="s">
        <v>76</v>
      </c>
      <c r="AI450">
        <v>1</v>
      </c>
      <c r="AJ450">
        <v>2007</v>
      </c>
      <c r="AK450">
        <v>3</v>
      </c>
      <c r="AL450">
        <v>3</v>
      </c>
      <c r="AN450">
        <v>2767</v>
      </c>
      <c r="AO450">
        <v>32</v>
      </c>
      <c r="AP450" t="s">
        <v>63</v>
      </c>
      <c r="AQ450" t="s">
        <v>66</v>
      </c>
      <c r="AR450">
        <v>4012</v>
      </c>
      <c r="AW450" t="s">
        <v>2325</v>
      </c>
      <c r="AX450" t="s">
        <v>2326</v>
      </c>
      <c r="AY450" t="s">
        <v>2327</v>
      </c>
      <c r="AZ450" t="s">
        <v>70</v>
      </c>
    </row>
    <row r="451" spans="1:52" x14ac:dyDescent="0.3">
      <c r="A451">
        <v>2042362</v>
      </c>
      <c r="B451" t="s">
        <v>2328</v>
      </c>
      <c r="C451" t="str">
        <f t="shared" si="61"/>
        <v>7492</v>
      </c>
      <c r="D451" t="s">
        <v>53</v>
      </c>
      <c r="E451" t="str">
        <f t="shared" ref="E451:E456" si="62">"0000"</f>
        <v>0000</v>
      </c>
      <c r="F451" t="s">
        <v>108</v>
      </c>
      <c r="G451" t="str">
        <f>"32"</f>
        <v>32</v>
      </c>
      <c r="H451" t="s">
        <v>1645</v>
      </c>
      <c r="I451" t="s">
        <v>56</v>
      </c>
      <c r="J451" t="s">
        <v>57</v>
      </c>
      <c r="K451">
        <v>0</v>
      </c>
      <c r="L451">
        <v>43750</v>
      </c>
      <c r="M451">
        <v>1</v>
      </c>
      <c r="N451" t="str">
        <f t="shared" si="59"/>
        <v>000X</v>
      </c>
      <c r="O451">
        <v>4857</v>
      </c>
      <c r="P451" t="s">
        <v>58</v>
      </c>
      <c r="Q451" t="s">
        <v>2234</v>
      </c>
      <c r="R451" t="s">
        <v>82</v>
      </c>
      <c r="T451" t="s">
        <v>61</v>
      </c>
      <c r="V451" t="s">
        <v>2329</v>
      </c>
      <c r="W451">
        <v>15070</v>
      </c>
      <c r="X451">
        <v>15070</v>
      </c>
      <c r="Y451">
        <v>0</v>
      </c>
      <c r="Z451">
        <v>15070</v>
      </c>
      <c r="AA451">
        <v>15070</v>
      </c>
      <c r="AB451" t="s">
        <v>72</v>
      </c>
      <c r="AC451" s="1">
        <v>33117</v>
      </c>
      <c r="AD451">
        <v>13500</v>
      </c>
      <c r="AE451">
        <v>873</v>
      </c>
      <c r="AF451">
        <v>688</v>
      </c>
      <c r="AG451" t="s">
        <v>103</v>
      </c>
      <c r="AH451" t="s">
        <v>873</v>
      </c>
      <c r="AR451">
        <v>0</v>
      </c>
      <c r="AW451" t="s">
        <v>2330</v>
      </c>
      <c r="AY451" t="s">
        <v>2331</v>
      </c>
      <c r="AZ451" t="s">
        <v>2332</v>
      </c>
    </row>
    <row r="452" spans="1:52" x14ac:dyDescent="0.3">
      <c r="A452">
        <v>2042401</v>
      </c>
      <c r="B452" t="s">
        <v>2333</v>
      </c>
      <c r="C452" t="str">
        <f t="shared" si="61"/>
        <v>7492</v>
      </c>
      <c r="D452" t="s">
        <v>53</v>
      </c>
      <c r="E452" t="str">
        <f t="shared" si="62"/>
        <v>0000</v>
      </c>
      <c r="F452" t="s">
        <v>108</v>
      </c>
      <c r="G452" t="str">
        <f>"32"</f>
        <v>32</v>
      </c>
      <c r="H452" t="s">
        <v>1645</v>
      </c>
      <c r="I452" t="s">
        <v>56</v>
      </c>
      <c r="J452" t="s">
        <v>57</v>
      </c>
      <c r="K452">
        <v>0</v>
      </c>
      <c r="L452">
        <v>45132</v>
      </c>
      <c r="M452">
        <v>1.04</v>
      </c>
      <c r="N452" t="str">
        <f t="shared" si="59"/>
        <v>000X</v>
      </c>
      <c r="O452">
        <v>4919</v>
      </c>
      <c r="P452" t="s">
        <v>58</v>
      </c>
      <c r="Q452" t="s">
        <v>2234</v>
      </c>
      <c r="R452" t="s">
        <v>82</v>
      </c>
      <c r="T452" t="s">
        <v>61</v>
      </c>
      <c r="V452" t="s">
        <v>2334</v>
      </c>
      <c r="W452">
        <v>15540</v>
      </c>
      <c r="X452">
        <v>15540</v>
      </c>
      <c r="Y452">
        <v>0</v>
      </c>
      <c r="Z452">
        <v>15540</v>
      </c>
      <c r="AA452">
        <v>15540</v>
      </c>
      <c r="AB452" t="s">
        <v>72</v>
      </c>
      <c r="AR452">
        <v>0</v>
      </c>
      <c r="AW452" t="s">
        <v>2335</v>
      </c>
      <c r="AY452" t="s">
        <v>2336</v>
      </c>
      <c r="AZ452" t="s">
        <v>2337</v>
      </c>
    </row>
    <row r="453" spans="1:52" x14ac:dyDescent="0.3">
      <c r="A453">
        <v>2042435</v>
      </c>
      <c r="B453" t="s">
        <v>2338</v>
      </c>
      <c r="C453" t="str">
        <f t="shared" si="61"/>
        <v>7492</v>
      </c>
      <c r="D453" t="s">
        <v>53</v>
      </c>
      <c r="E453" t="str">
        <f t="shared" si="62"/>
        <v>0000</v>
      </c>
      <c r="F453" t="s">
        <v>108</v>
      </c>
      <c r="G453" t="str">
        <f>"32"</f>
        <v>32</v>
      </c>
      <c r="H453" t="s">
        <v>1645</v>
      </c>
      <c r="I453" t="s">
        <v>56</v>
      </c>
      <c r="J453" t="s">
        <v>57</v>
      </c>
      <c r="K453">
        <v>0</v>
      </c>
      <c r="L453">
        <v>45544</v>
      </c>
      <c r="M453">
        <v>1.05</v>
      </c>
      <c r="N453" t="str">
        <f t="shared" si="59"/>
        <v>000X</v>
      </c>
      <c r="O453">
        <v>6234</v>
      </c>
      <c r="P453" t="s">
        <v>72</v>
      </c>
      <c r="Q453" t="s">
        <v>2146</v>
      </c>
      <c r="R453" t="s">
        <v>88</v>
      </c>
      <c r="T453" t="s">
        <v>61</v>
      </c>
      <c r="V453" t="s">
        <v>2339</v>
      </c>
      <c r="W453">
        <v>15680</v>
      </c>
      <c r="X453">
        <v>15680</v>
      </c>
      <c r="Y453">
        <v>0</v>
      </c>
      <c r="Z453">
        <v>15680</v>
      </c>
      <c r="AA453">
        <v>15680</v>
      </c>
      <c r="AB453" t="s">
        <v>72</v>
      </c>
      <c r="AC453" s="1">
        <v>44228</v>
      </c>
      <c r="AD453">
        <v>10000</v>
      </c>
      <c r="AE453">
        <v>3141</v>
      </c>
      <c r="AF453">
        <v>217</v>
      </c>
      <c r="AG453" t="s">
        <v>103</v>
      </c>
      <c r="AH453" t="s">
        <v>76</v>
      </c>
      <c r="AR453">
        <v>0</v>
      </c>
      <c r="AW453" t="s">
        <v>2340</v>
      </c>
      <c r="AY453" t="s">
        <v>2341</v>
      </c>
      <c r="AZ453" t="s">
        <v>2342</v>
      </c>
    </row>
    <row r="454" spans="1:52" x14ac:dyDescent="0.3">
      <c r="A454">
        <v>2042770</v>
      </c>
      <c r="B454" t="s">
        <v>2343</v>
      </c>
      <c r="C454" t="str">
        <f t="shared" si="61"/>
        <v>7492</v>
      </c>
      <c r="D454" t="s">
        <v>53</v>
      </c>
      <c r="E454" t="str">
        <f t="shared" si="62"/>
        <v>0000</v>
      </c>
      <c r="F454" t="s">
        <v>108</v>
      </c>
      <c r="G454" t="str">
        <f>"05"</f>
        <v>05</v>
      </c>
      <c r="H454" t="s">
        <v>55</v>
      </c>
      <c r="I454" t="s">
        <v>56</v>
      </c>
      <c r="J454" t="s">
        <v>57</v>
      </c>
      <c r="K454">
        <v>0</v>
      </c>
      <c r="L454">
        <v>45458</v>
      </c>
      <c r="M454">
        <v>1.04</v>
      </c>
      <c r="N454" t="str">
        <f t="shared" si="59"/>
        <v>000X</v>
      </c>
      <c r="O454">
        <v>4845</v>
      </c>
      <c r="P454" t="s">
        <v>58</v>
      </c>
      <c r="Q454" t="s">
        <v>2125</v>
      </c>
      <c r="R454" t="s">
        <v>719</v>
      </c>
      <c r="T454" t="s">
        <v>61</v>
      </c>
      <c r="V454" t="s">
        <v>2344</v>
      </c>
      <c r="W454">
        <v>15650</v>
      </c>
      <c r="X454">
        <v>15650</v>
      </c>
      <c r="Y454">
        <v>0</v>
      </c>
      <c r="Z454">
        <v>15650</v>
      </c>
      <c r="AA454">
        <v>15650</v>
      </c>
      <c r="AB454" t="s">
        <v>72</v>
      </c>
      <c r="AC454" s="1">
        <v>34731</v>
      </c>
      <c r="AD454">
        <v>20000</v>
      </c>
      <c r="AE454">
        <v>1072</v>
      </c>
      <c r="AF454">
        <v>599</v>
      </c>
      <c r="AG454" t="s">
        <v>103</v>
      </c>
      <c r="AH454" t="s">
        <v>873</v>
      </c>
      <c r="AR454">
        <v>0</v>
      </c>
      <c r="AW454" t="s">
        <v>2345</v>
      </c>
      <c r="AX454" t="s">
        <v>2346</v>
      </c>
      <c r="AY454" t="s">
        <v>2347</v>
      </c>
      <c r="AZ454" t="s">
        <v>2348</v>
      </c>
    </row>
    <row r="455" spans="1:52" x14ac:dyDescent="0.3">
      <c r="A455">
        <v>2039876</v>
      </c>
      <c r="B455" t="s">
        <v>2349</v>
      </c>
      <c r="C455" t="str">
        <f t="shared" si="61"/>
        <v>7492</v>
      </c>
      <c r="D455" t="s">
        <v>53</v>
      </c>
      <c r="E455" t="str">
        <f t="shared" si="62"/>
        <v>0000</v>
      </c>
      <c r="F455" t="s">
        <v>108</v>
      </c>
      <c r="G455" t="str">
        <f>"32"</f>
        <v>32</v>
      </c>
      <c r="H455" t="s">
        <v>1645</v>
      </c>
      <c r="I455" t="s">
        <v>56</v>
      </c>
      <c r="J455" t="s">
        <v>57</v>
      </c>
      <c r="K455">
        <v>0</v>
      </c>
      <c r="L455">
        <v>44074</v>
      </c>
      <c r="M455">
        <v>1.01</v>
      </c>
      <c r="N455" t="str">
        <f t="shared" si="59"/>
        <v>000X</v>
      </c>
      <c r="O455">
        <v>4253</v>
      </c>
      <c r="P455" t="s">
        <v>58</v>
      </c>
      <c r="Q455" t="s">
        <v>1900</v>
      </c>
      <c r="R455" t="s">
        <v>82</v>
      </c>
      <c r="T455" t="s">
        <v>61</v>
      </c>
      <c r="V455" t="s">
        <v>2350</v>
      </c>
      <c r="W455">
        <v>15180</v>
      </c>
      <c r="X455">
        <v>15180</v>
      </c>
      <c r="Y455">
        <v>0</v>
      </c>
      <c r="Z455">
        <v>15180</v>
      </c>
      <c r="AA455">
        <v>15180</v>
      </c>
      <c r="AB455" t="s">
        <v>72</v>
      </c>
      <c r="AC455" s="1">
        <v>41548</v>
      </c>
      <c r="AD455">
        <v>24000</v>
      </c>
      <c r="AE455">
        <v>2587</v>
      </c>
      <c r="AF455">
        <v>233</v>
      </c>
      <c r="AG455" t="s">
        <v>103</v>
      </c>
      <c r="AH455" t="s">
        <v>76</v>
      </c>
      <c r="AR455">
        <v>0</v>
      </c>
      <c r="AW455" t="s">
        <v>2351</v>
      </c>
      <c r="AX455" t="s">
        <v>2352</v>
      </c>
      <c r="AY455" t="s">
        <v>2353</v>
      </c>
      <c r="AZ455" t="s">
        <v>2354</v>
      </c>
    </row>
    <row r="456" spans="1:52" x14ac:dyDescent="0.3">
      <c r="A456">
        <v>2040114</v>
      </c>
      <c r="B456" t="s">
        <v>2355</v>
      </c>
      <c r="C456" t="str">
        <f t="shared" si="61"/>
        <v>7492</v>
      </c>
      <c r="D456" t="s">
        <v>53</v>
      </c>
      <c r="E456" t="str">
        <f t="shared" si="62"/>
        <v>0000</v>
      </c>
      <c r="F456" t="s">
        <v>108</v>
      </c>
      <c r="G456" t="str">
        <f>"32"</f>
        <v>32</v>
      </c>
      <c r="H456" t="s">
        <v>1645</v>
      </c>
      <c r="I456" t="s">
        <v>56</v>
      </c>
      <c r="J456" t="s">
        <v>57</v>
      </c>
      <c r="K456">
        <v>0</v>
      </c>
      <c r="L456">
        <v>45000</v>
      </c>
      <c r="M456">
        <v>1.03</v>
      </c>
      <c r="N456" t="str">
        <f t="shared" si="59"/>
        <v>000X</v>
      </c>
      <c r="O456">
        <v>4318</v>
      </c>
      <c r="P456" t="s">
        <v>58</v>
      </c>
      <c r="Q456" t="s">
        <v>1900</v>
      </c>
      <c r="R456" t="s">
        <v>82</v>
      </c>
      <c r="T456" t="s">
        <v>61</v>
      </c>
      <c r="V456" t="s">
        <v>2356</v>
      </c>
      <c r="W456">
        <v>15500</v>
      </c>
      <c r="X456">
        <v>15500</v>
      </c>
      <c r="Y456">
        <v>0</v>
      </c>
      <c r="Z456">
        <v>15500</v>
      </c>
      <c r="AA456">
        <v>15500</v>
      </c>
      <c r="AB456" t="s">
        <v>72</v>
      </c>
      <c r="AC456" s="1">
        <v>38353</v>
      </c>
      <c r="AD456">
        <v>52000</v>
      </c>
      <c r="AE456">
        <v>1814</v>
      </c>
      <c r="AF456">
        <v>712</v>
      </c>
      <c r="AG456" t="s">
        <v>103</v>
      </c>
      <c r="AH456" t="s">
        <v>76</v>
      </c>
      <c r="AR456">
        <v>0</v>
      </c>
      <c r="AW456" t="s">
        <v>2357</v>
      </c>
      <c r="AX456" t="s">
        <v>2358</v>
      </c>
      <c r="AY456" t="s">
        <v>2359</v>
      </c>
      <c r="AZ456" t="s">
        <v>2360</v>
      </c>
    </row>
    <row r="457" spans="1:52" x14ac:dyDescent="0.3">
      <c r="A457">
        <v>2040173</v>
      </c>
      <c r="B457" t="s">
        <v>2361</v>
      </c>
      <c r="C457" t="str">
        <f t="shared" si="61"/>
        <v>7492</v>
      </c>
      <c r="D457" t="s">
        <v>53</v>
      </c>
      <c r="E457" t="str">
        <f t="shared" ref="E457:E463" si="63">"0100"</f>
        <v>0100</v>
      </c>
      <c r="F457" t="s">
        <v>54</v>
      </c>
      <c r="G457" t="str">
        <f>"32"</f>
        <v>32</v>
      </c>
      <c r="H457" t="s">
        <v>1645</v>
      </c>
      <c r="I457" t="s">
        <v>56</v>
      </c>
      <c r="J457" t="s">
        <v>57</v>
      </c>
      <c r="K457">
        <v>1</v>
      </c>
      <c r="L457">
        <v>51116</v>
      </c>
      <c r="M457">
        <v>1.17</v>
      </c>
      <c r="N457" t="str">
        <f t="shared" si="59"/>
        <v>000X</v>
      </c>
      <c r="O457">
        <v>6050</v>
      </c>
      <c r="P457" t="s">
        <v>72</v>
      </c>
      <c r="Q457" t="s">
        <v>1713</v>
      </c>
      <c r="R457" t="s">
        <v>88</v>
      </c>
      <c r="T457" t="s">
        <v>61</v>
      </c>
      <c r="V457" t="s">
        <v>2362</v>
      </c>
      <c r="W457">
        <v>166160</v>
      </c>
      <c r="X457">
        <v>17600</v>
      </c>
      <c r="Y457">
        <v>148560</v>
      </c>
      <c r="Z457">
        <v>126645</v>
      </c>
      <c r="AA457">
        <v>101645</v>
      </c>
      <c r="AB457" t="s">
        <v>63</v>
      </c>
      <c r="AC457" s="1">
        <v>36951</v>
      </c>
      <c r="AD457">
        <v>115000</v>
      </c>
      <c r="AE457">
        <v>1413</v>
      </c>
      <c r="AF457">
        <v>1925</v>
      </c>
      <c r="AG457" t="s">
        <v>64</v>
      </c>
      <c r="AH457" t="s">
        <v>76</v>
      </c>
      <c r="AI457">
        <v>1</v>
      </c>
      <c r="AJ457">
        <v>1995</v>
      </c>
      <c r="AK457">
        <v>3</v>
      </c>
      <c r="AL457">
        <v>2</v>
      </c>
      <c r="AN457">
        <v>1475</v>
      </c>
      <c r="AO457">
        <v>32</v>
      </c>
      <c r="AP457" t="s">
        <v>63</v>
      </c>
      <c r="AQ457" t="s">
        <v>66</v>
      </c>
      <c r="AR457">
        <v>2137</v>
      </c>
      <c r="AW457" t="s">
        <v>2363</v>
      </c>
      <c r="AY457" t="s">
        <v>2364</v>
      </c>
      <c r="AZ457" t="s">
        <v>2365</v>
      </c>
    </row>
    <row r="458" spans="1:52" x14ac:dyDescent="0.3">
      <c r="A458">
        <v>2041030</v>
      </c>
      <c r="B458" t="s">
        <v>2366</v>
      </c>
      <c r="C458" t="str">
        <f t="shared" si="61"/>
        <v>7492</v>
      </c>
      <c r="D458" t="s">
        <v>53</v>
      </c>
      <c r="E458" t="str">
        <f t="shared" si="63"/>
        <v>0100</v>
      </c>
      <c r="F458" t="s">
        <v>54</v>
      </c>
      <c r="G458" t="str">
        <f>"32"</f>
        <v>32</v>
      </c>
      <c r="H458" t="s">
        <v>1645</v>
      </c>
      <c r="I458" t="s">
        <v>56</v>
      </c>
      <c r="J458" t="s">
        <v>57</v>
      </c>
      <c r="K458">
        <v>1</v>
      </c>
      <c r="L458">
        <v>45000</v>
      </c>
      <c r="M458">
        <v>1.03</v>
      </c>
      <c r="N458" t="str">
        <f t="shared" si="59"/>
        <v>000X</v>
      </c>
      <c r="O458">
        <v>4331</v>
      </c>
      <c r="P458" t="s">
        <v>58</v>
      </c>
      <c r="Q458" t="s">
        <v>2093</v>
      </c>
      <c r="R458" t="s">
        <v>82</v>
      </c>
      <c r="T458" t="s">
        <v>61</v>
      </c>
      <c r="V458" t="s">
        <v>2367</v>
      </c>
      <c r="W458">
        <v>229690</v>
      </c>
      <c r="X458">
        <v>15500</v>
      </c>
      <c r="Y458">
        <v>214190</v>
      </c>
      <c r="Z458">
        <v>215137</v>
      </c>
      <c r="AA458">
        <v>190137</v>
      </c>
      <c r="AB458" t="s">
        <v>63</v>
      </c>
      <c r="AC458" s="1">
        <v>42976</v>
      </c>
      <c r="AD458">
        <v>250000</v>
      </c>
      <c r="AE458">
        <v>2852</v>
      </c>
      <c r="AF458">
        <v>1634</v>
      </c>
      <c r="AG458" t="s">
        <v>64</v>
      </c>
      <c r="AH458" t="s">
        <v>76</v>
      </c>
      <c r="AI458">
        <v>1</v>
      </c>
      <c r="AJ458">
        <v>2003</v>
      </c>
      <c r="AK458">
        <v>3</v>
      </c>
      <c r="AL458">
        <v>3</v>
      </c>
      <c r="AN458">
        <v>2072</v>
      </c>
      <c r="AO458">
        <v>32</v>
      </c>
      <c r="AP458" t="s">
        <v>63</v>
      </c>
      <c r="AQ458" t="s">
        <v>66</v>
      </c>
      <c r="AR458">
        <v>3076</v>
      </c>
      <c r="AW458" t="s">
        <v>2368</v>
      </c>
      <c r="AX458" t="s">
        <v>2369</v>
      </c>
      <c r="AY458" t="s">
        <v>2370</v>
      </c>
      <c r="AZ458" t="s">
        <v>70</v>
      </c>
    </row>
    <row r="459" spans="1:52" x14ac:dyDescent="0.3">
      <c r="A459">
        <v>2041072</v>
      </c>
      <c r="B459" t="s">
        <v>2371</v>
      </c>
      <c r="C459" t="str">
        <f t="shared" si="61"/>
        <v>7492</v>
      </c>
      <c r="D459" t="s">
        <v>53</v>
      </c>
      <c r="E459" t="str">
        <f t="shared" si="63"/>
        <v>0100</v>
      </c>
      <c r="F459" t="s">
        <v>54</v>
      </c>
      <c r="G459" t="str">
        <f>"32"</f>
        <v>32</v>
      </c>
      <c r="H459" t="s">
        <v>1645</v>
      </c>
      <c r="I459" t="s">
        <v>56</v>
      </c>
      <c r="J459" t="s">
        <v>57</v>
      </c>
      <c r="K459">
        <v>1</v>
      </c>
      <c r="L459">
        <v>45000</v>
      </c>
      <c r="M459">
        <v>1.03</v>
      </c>
      <c r="N459" t="str">
        <f t="shared" si="59"/>
        <v>000X</v>
      </c>
      <c r="O459">
        <v>4401</v>
      </c>
      <c r="P459" t="s">
        <v>58</v>
      </c>
      <c r="Q459" t="s">
        <v>2093</v>
      </c>
      <c r="R459" t="s">
        <v>82</v>
      </c>
      <c r="T459" t="s">
        <v>61</v>
      </c>
      <c r="V459" t="s">
        <v>2372</v>
      </c>
      <c r="W459">
        <v>190630</v>
      </c>
      <c r="X459">
        <v>15500</v>
      </c>
      <c r="Y459">
        <v>175130</v>
      </c>
      <c r="Z459">
        <v>136578</v>
      </c>
      <c r="AA459">
        <v>111578</v>
      </c>
      <c r="AB459" t="s">
        <v>63</v>
      </c>
      <c r="AC459" s="1">
        <v>37834</v>
      </c>
      <c r="AD459">
        <v>163000</v>
      </c>
      <c r="AE459">
        <v>1633</v>
      </c>
      <c r="AF459">
        <v>549</v>
      </c>
      <c r="AG459" t="s">
        <v>64</v>
      </c>
      <c r="AH459" t="s">
        <v>76</v>
      </c>
      <c r="AI459">
        <v>1</v>
      </c>
      <c r="AJ459">
        <v>2003</v>
      </c>
      <c r="AK459">
        <v>3</v>
      </c>
      <c r="AL459">
        <v>2</v>
      </c>
      <c r="AN459">
        <v>2018</v>
      </c>
      <c r="AO459">
        <v>32</v>
      </c>
      <c r="AP459" t="s">
        <v>72</v>
      </c>
      <c r="AQ459" t="s">
        <v>66</v>
      </c>
      <c r="AR459">
        <v>2822</v>
      </c>
      <c r="AW459" t="s">
        <v>2373</v>
      </c>
      <c r="AX459" t="s">
        <v>2374</v>
      </c>
      <c r="AY459" t="s">
        <v>2375</v>
      </c>
      <c r="AZ459" t="s">
        <v>70</v>
      </c>
    </row>
    <row r="460" spans="1:52" x14ac:dyDescent="0.3">
      <c r="A460">
        <v>2041242</v>
      </c>
      <c r="B460" t="s">
        <v>2376</v>
      </c>
      <c r="C460" t="str">
        <f t="shared" si="61"/>
        <v>7492</v>
      </c>
      <c r="D460" t="s">
        <v>53</v>
      </c>
      <c r="E460" t="str">
        <f t="shared" si="63"/>
        <v>0100</v>
      </c>
      <c r="F460" t="s">
        <v>54</v>
      </c>
      <c r="G460" t="str">
        <f>"05"</f>
        <v>05</v>
      </c>
      <c r="H460" t="s">
        <v>55</v>
      </c>
      <c r="I460" t="s">
        <v>56</v>
      </c>
      <c r="J460" t="s">
        <v>57</v>
      </c>
      <c r="K460">
        <v>1</v>
      </c>
      <c r="L460">
        <v>45000</v>
      </c>
      <c r="M460">
        <v>1.03</v>
      </c>
      <c r="N460" t="str">
        <f t="shared" si="59"/>
        <v>000X</v>
      </c>
      <c r="O460">
        <v>4307</v>
      </c>
      <c r="P460" t="s">
        <v>58</v>
      </c>
      <c r="Q460" t="s">
        <v>2103</v>
      </c>
      <c r="R460" t="s">
        <v>82</v>
      </c>
      <c r="T460" t="s">
        <v>61</v>
      </c>
      <c r="V460" t="s">
        <v>2377</v>
      </c>
      <c r="W460">
        <v>278930</v>
      </c>
      <c r="X460">
        <v>15500</v>
      </c>
      <c r="Y460">
        <v>263430</v>
      </c>
      <c r="Z460">
        <v>226682</v>
      </c>
      <c r="AA460">
        <v>201682</v>
      </c>
      <c r="AB460" t="s">
        <v>63</v>
      </c>
      <c r="AC460" s="1">
        <v>42020</v>
      </c>
      <c r="AD460">
        <v>285000</v>
      </c>
      <c r="AE460">
        <v>2666</v>
      </c>
      <c r="AF460">
        <v>1123</v>
      </c>
      <c r="AG460" t="s">
        <v>64</v>
      </c>
      <c r="AH460" t="s">
        <v>76</v>
      </c>
      <c r="AI460">
        <v>1</v>
      </c>
      <c r="AJ460">
        <v>2006</v>
      </c>
      <c r="AK460">
        <v>3</v>
      </c>
      <c r="AL460">
        <v>2</v>
      </c>
      <c r="AM460">
        <v>1</v>
      </c>
      <c r="AN460">
        <v>2787</v>
      </c>
      <c r="AO460">
        <v>32</v>
      </c>
      <c r="AP460" t="s">
        <v>63</v>
      </c>
      <c r="AQ460" t="s">
        <v>66</v>
      </c>
      <c r="AR460">
        <v>3756</v>
      </c>
      <c r="AW460" t="s">
        <v>2378</v>
      </c>
      <c r="AX460" t="s">
        <v>2379</v>
      </c>
      <c r="AY460" t="s">
        <v>2380</v>
      </c>
      <c r="AZ460" t="s">
        <v>2251</v>
      </c>
    </row>
    <row r="461" spans="1:52" x14ac:dyDescent="0.3">
      <c r="A461">
        <v>2041501</v>
      </c>
      <c r="B461" t="s">
        <v>2381</v>
      </c>
      <c r="C461" t="str">
        <f t="shared" si="61"/>
        <v>7492</v>
      </c>
      <c r="D461" t="s">
        <v>53</v>
      </c>
      <c r="E461" t="str">
        <f t="shared" si="63"/>
        <v>0100</v>
      </c>
      <c r="F461" t="s">
        <v>54</v>
      </c>
      <c r="G461" t="str">
        <f>"05"</f>
        <v>05</v>
      </c>
      <c r="H461" t="s">
        <v>55</v>
      </c>
      <c r="I461" t="s">
        <v>56</v>
      </c>
      <c r="J461" t="s">
        <v>57</v>
      </c>
      <c r="K461">
        <v>1</v>
      </c>
      <c r="L461">
        <v>45000</v>
      </c>
      <c r="M461">
        <v>1.03</v>
      </c>
      <c r="N461" t="str">
        <f t="shared" si="59"/>
        <v>000X</v>
      </c>
      <c r="O461">
        <v>4327</v>
      </c>
      <c r="P461" t="s">
        <v>58</v>
      </c>
      <c r="Q461" t="s">
        <v>1627</v>
      </c>
      <c r="R461" t="s">
        <v>140</v>
      </c>
      <c r="T461" t="s">
        <v>61</v>
      </c>
      <c r="V461" t="s">
        <v>2382</v>
      </c>
      <c r="W461">
        <v>281910</v>
      </c>
      <c r="X461">
        <v>15500</v>
      </c>
      <c r="Y461">
        <v>266410</v>
      </c>
      <c r="Z461">
        <v>203382</v>
      </c>
      <c r="AA461">
        <v>178382</v>
      </c>
      <c r="AB461" t="s">
        <v>63</v>
      </c>
      <c r="AC461" s="1">
        <v>38322</v>
      </c>
      <c r="AD461">
        <v>53000</v>
      </c>
      <c r="AE461">
        <v>1801</v>
      </c>
      <c r="AF461">
        <v>222</v>
      </c>
      <c r="AG461" t="s">
        <v>103</v>
      </c>
      <c r="AH461" t="s">
        <v>76</v>
      </c>
      <c r="AI461">
        <v>1</v>
      </c>
      <c r="AJ461">
        <v>2006</v>
      </c>
      <c r="AK461">
        <v>4</v>
      </c>
      <c r="AL461">
        <v>2</v>
      </c>
      <c r="AN461">
        <v>2749</v>
      </c>
      <c r="AO461">
        <v>32</v>
      </c>
      <c r="AP461" t="s">
        <v>72</v>
      </c>
      <c r="AQ461" t="s">
        <v>66</v>
      </c>
      <c r="AR461">
        <v>3821</v>
      </c>
      <c r="AW461" t="s">
        <v>2383</v>
      </c>
      <c r="AX461" t="s">
        <v>2384</v>
      </c>
      <c r="AY461" t="s">
        <v>2385</v>
      </c>
      <c r="AZ461" t="s">
        <v>70</v>
      </c>
    </row>
    <row r="462" spans="1:52" x14ac:dyDescent="0.3">
      <c r="A462">
        <v>2041641</v>
      </c>
      <c r="B462" t="s">
        <v>2386</v>
      </c>
      <c r="C462" t="str">
        <f t="shared" si="61"/>
        <v>7492</v>
      </c>
      <c r="D462" t="s">
        <v>53</v>
      </c>
      <c r="E462" t="str">
        <f t="shared" si="63"/>
        <v>0100</v>
      </c>
      <c r="F462" t="s">
        <v>54</v>
      </c>
      <c r="G462" t="str">
        <f>"32"</f>
        <v>32</v>
      </c>
      <c r="H462" t="s">
        <v>1645</v>
      </c>
      <c r="I462" t="s">
        <v>56</v>
      </c>
      <c r="J462" t="s">
        <v>57</v>
      </c>
      <c r="K462">
        <v>1</v>
      </c>
      <c r="L462">
        <v>82148</v>
      </c>
      <c r="M462">
        <v>1.89</v>
      </c>
      <c r="N462" t="str">
        <f t="shared" si="59"/>
        <v>000X</v>
      </c>
      <c r="O462">
        <v>6149</v>
      </c>
      <c r="P462" t="s">
        <v>72</v>
      </c>
      <c r="Q462" t="s">
        <v>2109</v>
      </c>
      <c r="R462" t="s">
        <v>140</v>
      </c>
      <c r="T462" t="s">
        <v>61</v>
      </c>
      <c r="V462" t="s">
        <v>2387</v>
      </c>
      <c r="W462">
        <v>201530</v>
      </c>
      <c r="X462">
        <v>28290</v>
      </c>
      <c r="Y462">
        <v>173240</v>
      </c>
      <c r="Z462">
        <v>142703</v>
      </c>
      <c r="AA462">
        <v>117703</v>
      </c>
      <c r="AB462" t="s">
        <v>63</v>
      </c>
      <c r="AC462" s="1">
        <v>32540</v>
      </c>
      <c r="AD462">
        <v>5000</v>
      </c>
      <c r="AE462">
        <v>807</v>
      </c>
      <c r="AF462">
        <v>1375</v>
      </c>
      <c r="AG462" t="s">
        <v>103</v>
      </c>
      <c r="AH462" t="s">
        <v>221</v>
      </c>
      <c r="AI462">
        <v>1</v>
      </c>
      <c r="AJ462">
        <v>1990</v>
      </c>
      <c r="AK462">
        <v>3</v>
      </c>
      <c r="AL462">
        <v>2</v>
      </c>
      <c r="AN462">
        <v>1857</v>
      </c>
      <c r="AO462">
        <v>32</v>
      </c>
      <c r="AP462" t="s">
        <v>63</v>
      </c>
      <c r="AQ462" t="s">
        <v>66</v>
      </c>
      <c r="AR462">
        <v>2768</v>
      </c>
      <c r="AW462" t="s">
        <v>2388</v>
      </c>
      <c r="AX462" t="s">
        <v>2389</v>
      </c>
      <c r="AY462" t="s">
        <v>2390</v>
      </c>
      <c r="AZ462" t="s">
        <v>2391</v>
      </c>
    </row>
    <row r="463" spans="1:52" x14ac:dyDescent="0.3">
      <c r="A463">
        <v>2041196</v>
      </c>
      <c r="B463" t="s">
        <v>2392</v>
      </c>
      <c r="C463" t="str">
        <f t="shared" si="61"/>
        <v>7492</v>
      </c>
      <c r="D463" t="s">
        <v>53</v>
      </c>
      <c r="E463" t="str">
        <f t="shared" si="63"/>
        <v>0100</v>
      </c>
      <c r="F463" t="s">
        <v>54</v>
      </c>
      <c r="G463" t="str">
        <f>"05"</f>
        <v>05</v>
      </c>
      <c r="H463" t="s">
        <v>55</v>
      </c>
      <c r="I463" t="s">
        <v>56</v>
      </c>
      <c r="J463" t="s">
        <v>57</v>
      </c>
      <c r="K463">
        <v>1</v>
      </c>
      <c r="L463">
        <v>51116</v>
      </c>
      <c r="M463">
        <v>1.17</v>
      </c>
      <c r="N463" t="str">
        <f t="shared" si="59"/>
        <v>000X</v>
      </c>
      <c r="O463">
        <v>4260</v>
      </c>
      <c r="P463" t="s">
        <v>58</v>
      </c>
      <c r="Q463" t="s">
        <v>2093</v>
      </c>
      <c r="R463" t="s">
        <v>82</v>
      </c>
      <c r="T463" t="s">
        <v>61</v>
      </c>
      <c r="V463" t="s">
        <v>2393</v>
      </c>
      <c r="W463">
        <v>236340</v>
      </c>
      <c r="X463">
        <v>17600</v>
      </c>
      <c r="Y463">
        <v>218740</v>
      </c>
      <c r="Z463">
        <v>184616</v>
      </c>
      <c r="AA463">
        <v>159616</v>
      </c>
      <c r="AB463" t="s">
        <v>63</v>
      </c>
      <c r="AC463" s="1">
        <v>37895</v>
      </c>
      <c r="AD463">
        <v>185000</v>
      </c>
      <c r="AE463">
        <v>1658</v>
      </c>
      <c r="AF463">
        <v>669</v>
      </c>
      <c r="AG463" t="s">
        <v>64</v>
      </c>
      <c r="AH463" t="s">
        <v>76</v>
      </c>
      <c r="AI463">
        <v>1</v>
      </c>
      <c r="AJ463">
        <v>1998</v>
      </c>
      <c r="AK463">
        <v>3</v>
      </c>
      <c r="AL463">
        <v>2</v>
      </c>
      <c r="AN463">
        <v>2280</v>
      </c>
      <c r="AO463">
        <v>32</v>
      </c>
      <c r="AP463" t="s">
        <v>63</v>
      </c>
      <c r="AQ463" t="s">
        <v>66</v>
      </c>
      <c r="AR463">
        <v>3203</v>
      </c>
      <c r="AW463" t="s">
        <v>2394</v>
      </c>
      <c r="AY463" t="s">
        <v>2395</v>
      </c>
      <c r="AZ463" t="s">
        <v>70</v>
      </c>
    </row>
    <row r="464" spans="1:52" x14ac:dyDescent="0.3">
      <c r="A464">
        <v>2041269</v>
      </c>
      <c r="B464" t="s">
        <v>2396</v>
      </c>
      <c r="C464" t="str">
        <f t="shared" si="61"/>
        <v>7492</v>
      </c>
      <c r="D464" t="s">
        <v>53</v>
      </c>
      <c r="E464" t="str">
        <f>"0000"</f>
        <v>0000</v>
      </c>
      <c r="F464" t="s">
        <v>108</v>
      </c>
      <c r="G464" t="str">
        <f>"05"</f>
        <v>05</v>
      </c>
      <c r="H464" t="s">
        <v>55</v>
      </c>
      <c r="I464" t="s">
        <v>56</v>
      </c>
      <c r="J464" t="s">
        <v>57</v>
      </c>
      <c r="K464">
        <v>0</v>
      </c>
      <c r="L464">
        <v>45000</v>
      </c>
      <c r="M464">
        <v>1.03</v>
      </c>
      <c r="N464" t="str">
        <f t="shared" si="59"/>
        <v>000X</v>
      </c>
      <c r="O464">
        <v>4329</v>
      </c>
      <c r="P464" t="s">
        <v>58</v>
      </c>
      <c r="Q464" t="s">
        <v>2103</v>
      </c>
      <c r="R464" t="s">
        <v>82</v>
      </c>
      <c r="T464" t="s">
        <v>61</v>
      </c>
      <c r="V464" t="s">
        <v>2397</v>
      </c>
      <c r="W464">
        <v>15500</v>
      </c>
      <c r="X464">
        <v>15500</v>
      </c>
      <c r="Y464">
        <v>0</v>
      </c>
      <c r="Z464">
        <v>15500</v>
      </c>
      <c r="AA464">
        <v>15500</v>
      </c>
      <c r="AB464" t="s">
        <v>72</v>
      </c>
      <c r="AC464" s="1">
        <v>37865</v>
      </c>
      <c r="AD464">
        <v>36000</v>
      </c>
      <c r="AE464">
        <v>1644</v>
      </c>
      <c r="AF464">
        <v>1460</v>
      </c>
      <c r="AG464" t="s">
        <v>103</v>
      </c>
      <c r="AH464" t="s">
        <v>570</v>
      </c>
      <c r="AR464">
        <v>0</v>
      </c>
      <c r="AW464" t="s">
        <v>2398</v>
      </c>
      <c r="AY464" t="s">
        <v>2399</v>
      </c>
      <c r="AZ464" t="s">
        <v>2400</v>
      </c>
    </row>
    <row r="465" spans="1:52" x14ac:dyDescent="0.3">
      <c r="A465">
        <v>2041404</v>
      </c>
      <c r="B465" t="s">
        <v>2401</v>
      </c>
      <c r="C465" t="str">
        <f t="shared" si="61"/>
        <v>7492</v>
      </c>
      <c r="D465" t="s">
        <v>53</v>
      </c>
      <c r="E465" t="str">
        <f>"0100"</f>
        <v>0100</v>
      </c>
      <c r="F465" t="s">
        <v>54</v>
      </c>
      <c r="G465" t="str">
        <f>"05"</f>
        <v>05</v>
      </c>
      <c r="H465" t="s">
        <v>55</v>
      </c>
      <c r="I465" t="s">
        <v>56</v>
      </c>
      <c r="J465" t="s">
        <v>57</v>
      </c>
      <c r="K465">
        <v>1</v>
      </c>
      <c r="L465">
        <v>45000</v>
      </c>
      <c r="M465">
        <v>1.03</v>
      </c>
      <c r="N465" t="str">
        <f t="shared" si="59"/>
        <v>000X</v>
      </c>
      <c r="O465">
        <v>4364</v>
      </c>
      <c r="P465" t="s">
        <v>58</v>
      </c>
      <c r="Q465" t="s">
        <v>2103</v>
      </c>
      <c r="R465" t="s">
        <v>82</v>
      </c>
      <c r="T465" t="s">
        <v>61</v>
      </c>
      <c r="V465" t="s">
        <v>2402</v>
      </c>
      <c r="W465">
        <v>242750</v>
      </c>
      <c r="X465">
        <v>15500</v>
      </c>
      <c r="Y465">
        <v>227250</v>
      </c>
      <c r="Z465">
        <v>242750</v>
      </c>
      <c r="AA465">
        <v>217750</v>
      </c>
      <c r="AB465" t="s">
        <v>63</v>
      </c>
      <c r="AC465" s="1">
        <v>43319</v>
      </c>
      <c r="AD465">
        <v>225000</v>
      </c>
      <c r="AE465">
        <v>2919</v>
      </c>
      <c r="AF465">
        <v>1852</v>
      </c>
      <c r="AG465" t="s">
        <v>64</v>
      </c>
      <c r="AH465" t="s">
        <v>76</v>
      </c>
      <c r="AI465">
        <v>1</v>
      </c>
      <c r="AJ465">
        <v>2006</v>
      </c>
      <c r="AK465">
        <v>4</v>
      </c>
      <c r="AL465">
        <v>2</v>
      </c>
      <c r="AN465">
        <v>2216</v>
      </c>
      <c r="AO465">
        <v>32</v>
      </c>
      <c r="AP465" t="s">
        <v>63</v>
      </c>
      <c r="AQ465" t="s">
        <v>66</v>
      </c>
      <c r="AR465">
        <v>2871</v>
      </c>
      <c r="AW465" t="s">
        <v>2403</v>
      </c>
      <c r="AX465" t="s">
        <v>2404</v>
      </c>
      <c r="AY465" t="s">
        <v>2405</v>
      </c>
      <c r="AZ465" t="s">
        <v>70</v>
      </c>
    </row>
    <row r="466" spans="1:52" x14ac:dyDescent="0.3">
      <c r="A466">
        <v>2041463</v>
      </c>
      <c r="B466" t="s">
        <v>2406</v>
      </c>
      <c r="C466" t="str">
        <f t="shared" si="61"/>
        <v>7492</v>
      </c>
      <c r="D466" t="s">
        <v>53</v>
      </c>
      <c r="E466" t="str">
        <f>"0000"</f>
        <v>0000</v>
      </c>
      <c r="F466" t="s">
        <v>108</v>
      </c>
      <c r="G466" t="str">
        <f>"05"</f>
        <v>05</v>
      </c>
      <c r="H466" t="s">
        <v>55</v>
      </c>
      <c r="I466" t="s">
        <v>56</v>
      </c>
      <c r="J466" t="s">
        <v>57</v>
      </c>
      <c r="K466">
        <v>0</v>
      </c>
      <c r="L466">
        <v>51116</v>
      </c>
      <c r="M466">
        <v>1.17</v>
      </c>
      <c r="N466" t="str">
        <f t="shared" si="59"/>
        <v>000X</v>
      </c>
      <c r="O466">
        <v>4257</v>
      </c>
      <c r="P466" t="s">
        <v>58</v>
      </c>
      <c r="Q466" t="s">
        <v>1627</v>
      </c>
      <c r="R466" t="s">
        <v>140</v>
      </c>
      <c r="T466" t="s">
        <v>61</v>
      </c>
      <c r="V466" t="s">
        <v>2407</v>
      </c>
      <c r="W466">
        <v>17600</v>
      </c>
      <c r="X466">
        <v>17600</v>
      </c>
      <c r="Y466">
        <v>0</v>
      </c>
      <c r="Z466">
        <v>17600</v>
      </c>
      <c r="AA466">
        <v>17600</v>
      </c>
      <c r="AB466" t="s">
        <v>72</v>
      </c>
      <c r="AC466" s="1">
        <v>42699</v>
      </c>
      <c r="AD466">
        <v>15000</v>
      </c>
      <c r="AE466">
        <v>2801</v>
      </c>
      <c r="AF466">
        <v>122</v>
      </c>
      <c r="AG466" t="s">
        <v>103</v>
      </c>
      <c r="AH466" t="s">
        <v>76</v>
      </c>
      <c r="AR466">
        <v>0</v>
      </c>
      <c r="AW466" t="s">
        <v>2263</v>
      </c>
      <c r="AY466" t="s">
        <v>2264</v>
      </c>
      <c r="AZ466" t="s">
        <v>2408</v>
      </c>
    </row>
    <row r="467" spans="1:52" x14ac:dyDescent="0.3">
      <c r="A467">
        <v>2041528</v>
      </c>
      <c r="B467" t="s">
        <v>2409</v>
      </c>
      <c r="C467" t="str">
        <f t="shared" si="61"/>
        <v>7492</v>
      </c>
      <c r="D467" t="s">
        <v>53</v>
      </c>
      <c r="E467" t="str">
        <f>"0100"</f>
        <v>0100</v>
      </c>
      <c r="F467" t="s">
        <v>54</v>
      </c>
      <c r="G467" t="str">
        <f>"05"</f>
        <v>05</v>
      </c>
      <c r="H467" t="s">
        <v>55</v>
      </c>
      <c r="I467" t="s">
        <v>56</v>
      </c>
      <c r="J467" t="s">
        <v>57</v>
      </c>
      <c r="K467">
        <v>1</v>
      </c>
      <c r="L467">
        <v>45000</v>
      </c>
      <c r="M467">
        <v>1.03</v>
      </c>
      <c r="N467" t="str">
        <f t="shared" si="59"/>
        <v>000X</v>
      </c>
      <c r="O467">
        <v>4363</v>
      </c>
      <c r="P467" t="s">
        <v>58</v>
      </c>
      <c r="Q467" t="s">
        <v>1627</v>
      </c>
      <c r="R467" t="s">
        <v>140</v>
      </c>
      <c r="T467" t="s">
        <v>61</v>
      </c>
      <c r="V467" t="s">
        <v>2410</v>
      </c>
      <c r="W467">
        <v>310360</v>
      </c>
      <c r="X467">
        <v>15500</v>
      </c>
      <c r="Y467">
        <v>294860</v>
      </c>
      <c r="Z467">
        <v>247218</v>
      </c>
      <c r="AA467">
        <v>217218</v>
      </c>
      <c r="AB467" t="s">
        <v>63</v>
      </c>
      <c r="AC467" s="1">
        <v>37530</v>
      </c>
      <c r="AD467">
        <v>267000</v>
      </c>
      <c r="AE467">
        <v>1544</v>
      </c>
      <c r="AF467">
        <v>913</v>
      </c>
      <c r="AG467" t="s">
        <v>64</v>
      </c>
      <c r="AH467" t="s">
        <v>76</v>
      </c>
      <c r="AI467">
        <v>1</v>
      </c>
      <c r="AJ467">
        <v>2000</v>
      </c>
      <c r="AK467">
        <v>3</v>
      </c>
      <c r="AL467">
        <v>3</v>
      </c>
      <c r="AN467">
        <v>3084</v>
      </c>
      <c r="AO467">
        <v>32</v>
      </c>
      <c r="AP467" t="s">
        <v>63</v>
      </c>
      <c r="AQ467" t="s">
        <v>66</v>
      </c>
      <c r="AR467">
        <v>4357</v>
      </c>
      <c r="AW467" t="s">
        <v>2411</v>
      </c>
      <c r="AY467" t="s">
        <v>2412</v>
      </c>
      <c r="AZ467" t="s">
        <v>70</v>
      </c>
    </row>
    <row r="468" spans="1:52" x14ac:dyDescent="0.3">
      <c r="A468">
        <v>2041587</v>
      </c>
      <c r="B468" t="s">
        <v>2413</v>
      </c>
      <c r="C468" t="str">
        <f t="shared" si="61"/>
        <v>7492</v>
      </c>
      <c r="D468" t="s">
        <v>53</v>
      </c>
      <c r="E468" t="str">
        <f>"0100"</f>
        <v>0100</v>
      </c>
      <c r="F468" t="s">
        <v>54</v>
      </c>
      <c r="G468" t="str">
        <f>"32"</f>
        <v>32</v>
      </c>
      <c r="H468" t="s">
        <v>1645</v>
      </c>
      <c r="I468" t="s">
        <v>56</v>
      </c>
      <c r="J468" t="s">
        <v>57</v>
      </c>
      <c r="K468">
        <v>1</v>
      </c>
      <c r="L468">
        <v>57129</v>
      </c>
      <c r="M468">
        <v>1.31</v>
      </c>
      <c r="N468" t="str">
        <f t="shared" si="59"/>
        <v>000X</v>
      </c>
      <c r="O468">
        <v>6215</v>
      </c>
      <c r="P468" t="s">
        <v>72</v>
      </c>
      <c r="Q468" t="s">
        <v>2146</v>
      </c>
      <c r="R468" t="s">
        <v>88</v>
      </c>
      <c r="T468" t="s">
        <v>61</v>
      </c>
      <c r="V468" t="s">
        <v>2414</v>
      </c>
      <c r="W468">
        <v>178120</v>
      </c>
      <c r="X468">
        <v>19670</v>
      </c>
      <c r="Y468">
        <v>158450</v>
      </c>
      <c r="Z468">
        <v>170176</v>
      </c>
      <c r="AA468">
        <v>145176</v>
      </c>
      <c r="AB468" t="s">
        <v>63</v>
      </c>
      <c r="AC468" s="1">
        <v>42384</v>
      </c>
      <c r="AD468">
        <v>169500</v>
      </c>
      <c r="AE468">
        <v>2735</v>
      </c>
      <c r="AF468">
        <v>1775</v>
      </c>
      <c r="AG468" t="s">
        <v>64</v>
      </c>
      <c r="AH468" t="s">
        <v>76</v>
      </c>
      <c r="AI468">
        <v>1</v>
      </c>
      <c r="AJ468">
        <v>2002</v>
      </c>
      <c r="AK468">
        <v>3</v>
      </c>
      <c r="AL468">
        <v>2</v>
      </c>
      <c r="AN468">
        <v>1519</v>
      </c>
      <c r="AO468">
        <v>32</v>
      </c>
      <c r="AP468" t="s">
        <v>63</v>
      </c>
      <c r="AQ468" t="s">
        <v>66</v>
      </c>
      <c r="AR468">
        <v>2167</v>
      </c>
      <c r="AW468" t="s">
        <v>2415</v>
      </c>
      <c r="AX468" t="s">
        <v>2416</v>
      </c>
      <c r="AY468" t="s">
        <v>2417</v>
      </c>
      <c r="AZ468" t="s">
        <v>70</v>
      </c>
    </row>
    <row r="469" spans="1:52" x14ac:dyDescent="0.3">
      <c r="A469">
        <v>2041820</v>
      </c>
      <c r="B469" t="s">
        <v>2418</v>
      </c>
      <c r="C469" t="str">
        <f t="shared" si="61"/>
        <v>7492</v>
      </c>
      <c r="D469" t="s">
        <v>53</v>
      </c>
      <c r="E469" t="str">
        <f>"0000"</f>
        <v>0000</v>
      </c>
      <c r="F469" t="s">
        <v>108</v>
      </c>
      <c r="G469" t="str">
        <f t="shared" ref="G469:G474" si="64">"05"</f>
        <v>05</v>
      </c>
      <c r="H469" t="s">
        <v>55</v>
      </c>
      <c r="I469" t="s">
        <v>56</v>
      </c>
      <c r="J469" t="s">
        <v>57</v>
      </c>
      <c r="K469">
        <v>0</v>
      </c>
      <c r="L469">
        <v>43757</v>
      </c>
      <c r="M469">
        <v>1</v>
      </c>
      <c r="N469" t="str">
        <f t="shared" si="59"/>
        <v>000X</v>
      </c>
      <c r="O469">
        <v>4687</v>
      </c>
      <c r="P469" t="s">
        <v>58</v>
      </c>
      <c r="Q469" t="s">
        <v>2125</v>
      </c>
      <c r="R469" t="s">
        <v>719</v>
      </c>
      <c r="T469" t="s">
        <v>61</v>
      </c>
      <c r="V469" t="s">
        <v>2419</v>
      </c>
      <c r="W469">
        <v>15070</v>
      </c>
      <c r="X469">
        <v>15070</v>
      </c>
      <c r="Y469">
        <v>0</v>
      </c>
      <c r="Z469">
        <v>15070</v>
      </c>
      <c r="AA469">
        <v>15070</v>
      </c>
      <c r="AB469" t="s">
        <v>72</v>
      </c>
      <c r="AR469">
        <v>0</v>
      </c>
      <c r="AW469" t="s">
        <v>2420</v>
      </c>
      <c r="AY469" t="s">
        <v>2421</v>
      </c>
      <c r="AZ469" t="s">
        <v>2422</v>
      </c>
    </row>
    <row r="470" spans="1:52" x14ac:dyDescent="0.3">
      <c r="A470">
        <v>2041935</v>
      </c>
      <c r="B470" t="s">
        <v>2423</v>
      </c>
      <c r="C470" t="str">
        <f t="shared" si="61"/>
        <v>7492</v>
      </c>
      <c r="D470" t="s">
        <v>53</v>
      </c>
      <c r="E470" t="str">
        <f t="shared" ref="E470:E475" si="65">"0100"</f>
        <v>0100</v>
      </c>
      <c r="F470" t="s">
        <v>54</v>
      </c>
      <c r="G470" t="str">
        <f t="shared" si="64"/>
        <v>05</v>
      </c>
      <c r="H470" t="s">
        <v>55</v>
      </c>
      <c r="I470" t="s">
        <v>56</v>
      </c>
      <c r="J470" t="s">
        <v>57</v>
      </c>
      <c r="K470">
        <v>1</v>
      </c>
      <c r="L470">
        <v>81961</v>
      </c>
      <c r="M470">
        <v>1.88</v>
      </c>
      <c r="N470" t="str">
        <f t="shared" si="59"/>
        <v>000X</v>
      </c>
      <c r="O470">
        <v>4506</v>
      </c>
      <c r="P470" t="s">
        <v>58</v>
      </c>
      <c r="Q470" t="s">
        <v>2125</v>
      </c>
      <c r="R470" t="s">
        <v>719</v>
      </c>
      <c r="T470" t="s">
        <v>61</v>
      </c>
      <c r="V470" t="s">
        <v>2424</v>
      </c>
      <c r="W470">
        <v>260270</v>
      </c>
      <c r="X470">
        <v>28220</v>
      </c>
      <c r="Y470">
        <v>232050</v>
      </c>
      <c r="Z470">
        <v>200763</v>
      </c>
      <c r="AA470">
        <v>175763</v>
      </c>
      <c r="AB470" t="s">
        <v>63</v>
      </c>
      <c r="AC470" s="1">
        <v>35278</v>
      </c>
      <c r="AD470">
        <v>15000</v>
      </c>
      <c r="AE470">
        <v>1147</v>
      </c>
      <c r="AF470">
        <v>1877</v>
      </c>
      <c r="AG470" t="s">
        <v>103</v>
      </c>
      <c r="AH470" t="s">
        <v>76</v>
      </c>
      <c r="AI470">
        <v>1</v>
      </c>
      <c r="AJ470">
        <v>2006</v>
      </c>
      <c r="AK470">
        <v>3</v>
      </c>
      <c r="AL470">
        <v>2</v>
      </c>
      <c r="AN470">
        <v>2283</v>
      </c>
      <c r="AO470">
        <v>32</v>
      </c>
      <c r="AP470" t="s">
        <v>63</v>
      </c>
      <c r="AQ470" t="s">
        <v>66</v>
      </c>
      <c r="AR470">
        <v>3375</v>
      </c>
      <c r="AW470" t="s">
        <v>2425</v>
      </c>
      <c r="AX470" t="s">
        <v>2426</v>
      </c>
      <c r="AY470" t="s">
        <v>2427</v>
      </c>
      <c r="AZ470" t="s">
        <v>70</v>
      </c>
    </row>
    <row r="471" spans="1:52" x14ac:dyDescent="0.3">
      <c r="A471">
        <v>2041994</v>
      </c>
      <c r="B471" t="s">
        <v>2428</v>
      </c>
      <c r="C471" t="str">
        <f t="shared" si="61"/>
        <v>7492</v>
      </c>
      <c r="D471" t="s">
        <v>53</v>
      </c>
      <c r="E471" t="str">
        <f t="shared" si="65"/>
        <v>0100</v>
      </c>
      <c r="F471" t="s">
        <v>54</v>
      </c>
      <c r="G471" t="str">
        <f t="shared" si="64"/>
        <v>05</v>
      </c>
      <c r="H471" t="s">
        <v>55</v>
      </c>
      <c r="I471" t="s">
        <v>56</v>
      </c>
      <c r="J471" t="s">
        <v>57</v>
      </c>
      <c r="K471">
        <v>1</v>
      </c>
      <c r="L471">
        <v>56114</v>
      </c>
      <c r="M471">
        <v>1.29</v>
      </c>
      <c r="N471" t="str">
        <f t="shared" si="59"/>
        <v>000X</v>
      </c>
      <c r="O471">
        <v>4664</v>
      </c>
      <c r="P471" t="s">
        <v>58</v>
      </c>
      <c r="Q471" t="s">
        <v>2125</v>
      </c>
      <c r="R471" t="s">
        <v>719</v>
      </c>
      <c r="T471" t="s">
        <v>61</v>
      </c>
      <c r="V471" t="s">
        <v>2429</v>
      </c>
      <c r="W471">
        <v>305790</v>
      </c>
      <c r="X471">
        <v>19320</v>
      </c>
      <c r="Y471">
        <v>286470</v>
      </c>
      <c r="Z471">
        <v>262396</v>
      </c>
      <c r="AA471">
        <v>236896</v>
      </c>
      <c r="AB471" t="s">
        <v>63</v>
      </c>
      <c r="AC471" s="1">
        <v>37681</v>
      </c>
      <c r="AD471">
        <v>254500</v>
      </c>
      <c r="AE471">
        <v>1592</v>
      </c>
      <c r="AF471">
        <v>762</v>
      </c>
      <c r="AG471" t="s">
        <v>64</v>
      </c>
      <c r="AH471" t="s">
        <v>76</v>
      </c>
      <c r="AI471">
        <v>1</v>
      </c>
      <c r="AJ471">
        <v>2001</v>
      </c>
      <c r="AK471">
        <v>3</v>
      </c>
      <c r="AL471">
        <v>2</v>
      </c>
      <c r="AM471">
        <v>2</v>
      </c>
      <c r="AN471">
        <v>2620</v>
      </c>
      <c r="AO471">
        <v>32</v>
      </c>
      <c r="AP471" t="s">
        <v>72</v>
      </c>
      <c r="AQ471" t="s">
        <v>66</v>
      </c>
      <c r="AR471">
        <v>3953</v>
      </c>
      <c r="AW471" t="s">
        <v>2430</v>
      </c>
      <c r="AX471" t="s">
        <v>2431</v>
      </c>
      <c r="AY471" t="s">
        <v>2432</v>
      </c>
      <c r="AZ471" t="s">
        <v>70</v>
      </c>
    </row>
    <row r="472" spans="1:52" x14ac:dyDescent="0.3">
      <c r="A472">
        <v>2042052</v>
      </c>
      <c r="B472" t="s">
        <v>2433</v>
      </c>
      <c r="C472" t="str">
        <f t="shared" si="61"/>
        <v>7492</v>
      </c>
      <c r="D472" t="s">
        <v>53</v>
      </c>
      <c r="E472" t="str">
        <f t="shared" si="65"/>
        <v>0100</v>
      </c>
      <c r="F472" t="s">
        <v>54</v>
      </c>
      <c r="G472" t="str">
        <f t="shared" si="64"/>
        <v>05</v>
      </c>
      <c r="H472" t="s">
        <v>55</v>
      </c>
      <c r="I472" t="s">
        <v>56</v>
      </c>
      <c r="J472" t="s">
        <v>57</v>
      </c>
      <c r="K472">
        <v>1</v>
      </c>
      <c r="L472">
        <v>43750</v>
      </c>
      <c r="M472">
        <v>1</v>
      </c>
      <c r="N472" t="str">
        <f t="shared" si="59"/>
        <v>000X</v>
      </c>
      <c r="O472">
        <v>4599</v>
      </c>
      <c r="P472" t="s">
        <v>58</v>
      </c>
      <c r="Q472" t="s">
        <v>1627</v>
      </c>
      <c r="R472" t="s">
        <v>140</v>
      </c>
      <c r="T472" t="s">
        <v>61</v>
      </c>
      <c r="V472" t="s">
        <v>2434</v>
      </c>
      <c r="W472">
        <v>181660</v>
      </c>
      <c r="X472">
        <v>15070</v>
      </c>
      <c r="Y472">
        <v>166590</v>
      </c>
      <c r="Z472">
        <v>124277</v>
      </c>
      <c r="AA472">
        <v>99277</v>
      </c>
      <c r="AB472" t="s">
        <v>63</v>
      </c>
      <c r="AC472" s="1">
        <v>34578</v>
      </c>
      <c r="AD472">
        <v>9000</v>
      </c>
      <c r="AE472">
        <v>1053</v>
      </c>
      <c r="AF472">
        <v>746</v>
      </c>
      <c r="AG472" t="s">
        <v>103</v>
      </c>
      <c r="AH472" t="s">
        <v>76</v>
      </c>
      <c r="AI472">
        <v>1</v>
      </c>
      <c r="AJ472">
        <v>1995</v>
      </c>
      <c r="AK472">
        <v>3</v>
      </c>
      <c r="AL472">
        <v>2</v>
      </c>
      <c r="AN472">
        <v>1638</v>
      </c>
      <c r="AO472">
        <v>32</v>
      </c>
      <c r="AP472" t="s">
        <v>63</v>
      </c>
      <c r="AQ472" t="s">
        <v>66</v>
      </c>
      <c r="AR472">
        <v>2352</v>
      </c>
      <c r="AW472" t="s">
        <v>2435</v>
      </c>
      <c r="AX472" t="s">
        <v>2436</v>
      </c>
      <c r="AY472" t="s">
        <v>2437</v>
      </c>
      <c r="AZ472" t="s">
        <v>2438</v>
      </c>
    </row>
    <row r="473" spans="1:52" x14ac:dyDescent="0.3">
      <c r="A473">
        <v>2042117</v>
      </c>
      <c r="B473" t="s">
        <v>2439</v>
      </c>
      <c r="C473" t="str">
        <f t="shared" si="61"/>
        <v>7492</v>
      </c>
      <c r="D473" t="s">
        <v>53</v>
      </c>
      <c r="E473" t="str">
        <f t="shared" si="65"/>
        <v>0100</v>
      </c>
      <c r="F473" t="s">
        <v>54</v>
      </c>
      <c r="G473" t="str">
        <f t="shared" si="64"/>
        <v>05</v>
      </c>
      <c r="H473" t="s">
        <v>55</v>
      </c>
      <c r="I473" t="s">
        <v>56</v>
      </c>
      <c r="J473" t="s">
        <v>57</v>
      </c>
      <c r="K473">
        <v>1</v>
      </c>
      <c r="L473">
        <v>53737</v>
      </c>
      <c r="M473">
        <v>1.23</v>
      </c>
      <c r="N473" t="str">
        <f t="shared" si="59"/>
        <v>000X</v>
      </c>
      <c r="O473">
        <v>4525</v>
      </c>
      <c r="P473" t="s">
        <v>58</v>
      </c>
      <c r="Q473" t="s">
        <v>1627</v>
      </c>
      <c r="R473" t="s">
        <v>140</v>
      </c>
      <c r="T473" t="s">
        <v>61</v>
      </c>
      <c r="V473" t="s">
        <v>2440</v>
      </c>
      <c r="W473">
        <v>293270</v>
      </c>
      <c r="X473">
        <v>18500</v>
      </c>
      <c r="Y473">
        <v>274770</v>
      </c>
      <c r="Z473">
        <v>232945</v>
      </c>
      <c r="AA473">
        <v>207945</v>
      </c>
      <c r="AB473" t="s">
        <v>63</v>
      </c>
      <c r="AC473" s="1">
        <v>38108</v>
      </c>
      <c r="AD473">
        <v>33000</v>
      </c>
      <c r="AE473">
        <v>1720</v>
      </c>
      <c r="AF473">
        <v>2393</v>
      </c>
      <c r="AG473" t="s">
        <v>103</v>
      </c>
      <c r="AH473" t="s">
        <v>873</v>
      </c>
      <c r="AI473">
        <v>1</v>
      </c>
      <c r="AJ473">
        <v>2006</v>
      </c>
      <c r="AK473">
        <v>3</v>
      </c>
      <c r="AL473">
        <v>4</v>
      </c>
      <c r="AN473">
        <v>2595</v>
      </c>
      <c r="AO473">
        <v>32</v>
      </c>
      <c r="AP473" t="s">
        <v>63</v>
      </c>
      <c r="AQ473" t="s">
        <v>66</v>
      </c>
      <c r="AR473">
        <v>3508</v>
      </c>
      <c r="AW473" t="s">
        <v>2441</v>
      </c>
      <c r="AX473" t="s">
        <v>2442</v>
      </c>
      <c r="AY473" t="s">
        <v>2443</v>
      </c>
      <c r="AZ473" t="s">
        <v>2438</v>
      </c>
    </row>
    <row r="474" spans="1:52" x14ac:dyDescent="0.3">
      <c r="A474">
        <v>2042192</v>
      </c>
      <c r="B474" t="s">
        <v>2444</v>
      </c>
      <c r="C474" t="str">
        <f t="shared" si="61"/>
        <v>7492</v>
      </c>
      <c r="D474" t="s">
        <v>53</v>
      </c>
      <c r="E474" t="str">
        <f t="shared" si="65"/>
        <v>0100</v>
      </c>
      <c r="F474" t="s">
        <v>54</v>
      </c>
      <c r="G474" t="str">
        <f t="shared" si="64"/>
        <v>05</v>
      </c>
      <c r="H474" t="s">
        <v>55</v>
      </c>
      <c r="I474" t="s">
        <v>56</v>
      </c>
      <c r="J474" t="s">
        <v>57</v>
      </c>
      <c r="K474">
        <v>1</v>
      </c>
      <c r="L474">
        <v>43750</v>
      </c>
      <c r="M474">
        <v>1</v>
      </c>
      <c r="N474" t="str">
        <f t="shared" si="59"/>
        <v>000X</v>
      </c>
      <c r="O474">
        <v>5964</v>
      </c>
      <c r="P474" t="s">
        <v>72</v>
      </c>
      <c r="Q474" t="s">
        <v>73</v>
      </c>
      <c r="R474" t="s">
        <v>74</v>
      </c>
      <c r="T474" t="s">
        <v>61</v>
      </c>
      <c r="V474" t="s">
        <v>2445</v>
      </c>
      <c r="W474">
        <v>259420</v>
      </c>
      <c r="X474">
        <v>15070</v>
      </c>
      <c r="Y474">
        <v>244350</v>
      </c>
      <c r="Z474">
        <v>243265</v>
      </c>
      <c r="AA474">
        <v>218265</v>
      </c>
      <c r="AB474" t="s">
        <v>63</v>
      </c>
      <c r="AC474" s="1">
        <v>42545</v>
      </c>
      <c r="AD474">
        <v>247000</v>
      </c>
      <c r="AE474">
        <v>2767</v>
      </c>
      <c r="AF474">
        <v>582</v>
      </c>
      <c r="AG474" t="s">
        <v>64</v>
      </c>
      <c r="AH474" t="s">
        <v>76</v>
      </c>
      <c r="AI474">
        <v>1</v>
      </c>
      <c r="AJ474">
        <v>2015</v>
      </c>
      <c r="AK474">
        <v>3</v>
      </c>
      <c r="AL474">
        <v>2</v>
      </c>
      <c r="AN474">
        <v>1931</v>
      </c>
      <c r="AO474">
        <v>32</v>
      </c>
      <c r="AP474" t="s">
        <v>63</v>
      </c>
      <c r="AQ474" t="s">
        <v>66</v>
      </c>
      <c r="AR474">
        <v>3045</v>
      </c>
      <c r="AW474" t="s">
        <v>2446</v>
      </c>
      <c r="AX474" t="s">
        <v>2447</v>
      </c>
      <c r="AY474" t="s">
        <v>2448</v>
      </c>
      <c r="AZ474" t="s">
        <v>70</v>
      </c>
    </row>
    <row r="475" spans="1:52" x14ac:dyDescent="0.3">
      <c r="A475">
        <v>2042567</v>
      </c>
      <c r="B475" t="s">
        <v>2449</v>
      </c>
      <c r="C475" t="str">
        <f t="shared" si="61"/>
        <v>7492</v>
      </c>
      <c r="D475" t="s">
        <v>53</v>
      </c>
      <c r="E475" t="str">
        <f t="shared" si="65"/>
        <v>0100</v>
      </c>
      <c r="F475" t="s">
        <v>54</v>
      </c>
      <c r="G475" t="str">
        <f t="shared" ref="G475:G480" si="66">"32"</f>
        <v>32</v>
      </c>
      <c r="H475" t="s">
        <v>1645</v>
      </c>
      <c r="I475" t="s">
        <v>56</v>
      </c>
      <c r="J475" t="s">
        <v>57</v>
      </c>
      <c r="K475">
        <v>1</v>
      </c>
      <c r="L475">
        <v>65045</v>
      </c>
      <c r="M475">
        <v>1.49</v>
      </c>
      <c r="N475" t="str">
        <f t="shared" si="59"/>
        <v>000X</v>
      </c>
      <c r="O475">
        <v>6017</v>
      </c>
      <c r="P475" t="s">
        <v>72</v>
      </c>
      <c r="Q475" t="s">
        <v>2146</v>
      </c>
      <c r="R475" t="s">
        <v>88</v>
      </c>
      <c r="T475" t="s">
        <v>61</v>
      </c>
      <c r="V475" t="s">
        <v>2450</v>
      </c>
      <c r="W475">
        <v>231360</v>
      </c>
      <c r="X475">
        <v>22400</v>
      </c>
      <c r="Y475">
        <v>208960</v>
      </c>
      <c r="Z475">
        <v>172930</v>
      </c>
      <c r="AA475">
        <v>147930</v>
      </c>
      <c r="AB475" t="s">
        <v>63</v>
      </c>
      <c r="AC475" s="1">
        <v>37561</v>
      </c>
      <c r="AD475">
        <v>20000</v>
      </c>
      <c r="AE475">
        <v>1554</v>
      </c>
      <c r="AF475">
        <v>1128</v>
      </c>
      <c r="AG475" t="s">
        <v>103</v>
      </c>
      <c r="AH475" t="s">
        <v>76</v>
      </c>
      <c r="AI475">
        <v>1</v>
      </c>
      <c r="AJ475">
        <v>2003</v>
      </c>
      <c r="AK475">
        <v>3</v>
      </c>
      <c r="AL475">
        <v>2</v>
      </c>
      <c r="AN475">
        <v>2039</v>
      </c>
      <c r="AO475">
        <v>32</v>
      </c>
      <c r="AP475" t="s">
        <v>72</v>
      </c>
      <c r="AQ475" t="s">
        <v>66</v>
      </c>
      <c r="AR475">
        <v>3398</v>
      </c>
      <c r="AW475" t="s">
        <v>2451</v>
      </c>
      <c r="AY475" t="s">
        <v>2452</v>
      </c>
      <c r="AZ475" t="s">
        <v>70</v>
      </c>
    </row>
    <row r="476" spans="1:52" x14ac:dyDescent="0.3">
      <c r="A476">
        <v>2042681</v>
      </c>
      <c r="B476" t="s">
        <v>2453</v>
      </c>
      <c r="C476" t="str">
        <f t="shared" si="61"/>
        <v>7492</v>
      </c>
      <c r="D476" t="s">
        <v>53</v>
      </c>
      <c r="E476" t="str">
        <f>"0000"</f>
        <v>0000</v>
      </c>
      <c r="F476" t="s">
        <v>108</v>
      </c>
      <c r="G476" t="str">
        <f t="shared" si="66"/>
        <v>32</v>
      </c>
      <c r="H476" t="s">
        <v>1645</v>
      </c>
      <c r="I476" t="s">
        <v>56</v>
      </c>
      <c r="J476" t="s">
        <v>57</v>
      </c>
      <c r="K476">
        <v>0</v>
      </c>
      <c r="L476">
        <v>50717</v>
      </c>
      <c r="M476">
        <v>1.1599999999999999</v>
      </c>
      <c r="N476" t="str">
        <f t="shared" si="59"/>
        <v>000X</v>
      </c>
      <c r="O476">
        <v>4830</v>
      </c>
      <c r="P476" t="s">
        <v>58</v>
      </c>
      <c r="Q476" t="s">
        <v>2234</v>
      </c>
      <c r="R476" t="s">
        <v>82</v>
      </c>
      <c r="T476" t="s">
        <v>61</v>
      </c>
      <c r="V476" t="s">
        <v>2454</v>
      </c>
      <c r="W476">
        <v>17460</v>
      </c>
      <c r="X476">
        <v>17460</v>
      </c>
      <c r="Y476">
        <v>0</v>
      </c>
      <c r="Z476">
        <v>17460</v>
      </c>
      <c r="AA476">
        <v>17460</v>
      </c>
      <c r="AB476" t="s">
        <v>72</v>
      </c>
      <c r="AC476" s="1">
        <v>35186</v>
      </c>
      <c r="AD476">
        <v>18000</v>
      </c>
      <c r="AE476">
        <v>1134</v>
      </c>
      <c r="AF476">
        <v>1404</v>
      </c>
      <c r="AG476" t="s">
        <v>103</v>
      </c>
      <c r="AH476" t="s">
        <v>873</v>
      </c>
      <c r="AR476">
        <v>0</v>
      </c>
      <c r="AW476" t="s">
        <v>2455</v>
      </c>
      <c r="AX476" t="s">
        <v>2456</v>
      </c>
      <c r="AY476" t="s">
        <v>2457</v>
      </c>
      <c r="AZ476" t="s">
        <v>2458</v>
      </c>
    </row>
    <row r="477" spans="1:52" x14ac:dyDescent="0.3">
      <c r="A477">
        <v>2039841</v>
      </c>
      <c r="B477" t="s">
        <v>2459</v>
      </c>
      <c r="C477" t="str">
        <f t="shared" si="61"/>
        <v>7492</v>
      </c>
      <c r="D477" t="s">
        <v>53</v>
      </c>
      <c r="E477" t="str">
        <f>"0100"</f>
        <v>0100</v>
      </c>
      <c r="F477" t="s">
        <v>54</v>
      </c>
      <c r="G477" t="str">
        <f t="shared" si="66"/>
        <v>32</v>
      </c>
      <c r="H477" t="s">
        <v>1645</v>
      </c>
      <c r="I477" t="s">
        <v>56</v>
      </c>
      <c r="J477" t="s">
        <v>57</v>
      </c>
      <c r="K477">
        <v>1</v>
      </c>
      <c r="L477">
        <v>44074</v>
      </c>
      <c r="M477">
        <v>1.01</v>
      </c>
      <c r="N477" t="str">
        <f t="shared" si="59"/>
        <v>000X</v>
      </c>
      <c r="O477">
        <v>4275</v>
      </c>
      <c r="P477" t="s">
        <v>58</v>
      </c>
      <c r="Q477" t="s">
        <v>1900</v>
      </c>
      <c r="R477" t="s">
        <v>82</v>
      </c>
      <c r="T477" t="s">
        <v>61</v>
      </c>
      <c r="V477" t="s">
        <v>2460</v>
      </c>
      <c r="W477">
        <v>258720</v>
      </c>
      <c r="X477">
        <v>15180</v>
      </c>
      <c r="Y477">
        <v>243540</v>
      </c>
      <c r="Z477">
        <v>239245</v>
      </c>
      <c r="AA477">
        <v>214245</v>
      </c>
      <c r="AB477" t="s">
        <v>63</v>
      </c>
      <c r="AC477" s="1">
        <v>43430</v>
      </c>
      <c r="AD477">
        <v>310400</v>
      </c>
      <c r="AE477">
        <v>2942</v>
      </c>
      <c r="AF477">
        <v>447</v>
      </c>
      <c r="AG477" t="s">
        <v>64</v>
      </c>
      <c r="AH477" t="s">
        <v>76</v>
      </c>
      <c r="AI477">
        <v>1</v>
      </c>
      <c r="AJ477">
        <v>2018</v>
      </c>
      <c r="AK477">
        <v>3</v>
      </c>
      <c r="AL477">
        <v>2</v>
      </c>
      <c r="AN477">
        <v>2316</v>
      </c>
      <c r="AO477">
        <v>32</v>
      </c>
      <c r="AP477" t="s">
        <v>72</v>
      </c>
      <c r="AQ477" t="s">
        <v>66</v>
      </c>
      <c r="AR477">
        <v>3623</v>
      </c>
      <c r="AW477" t="s">
        <v>2461</v>
      </c>
      <c r="AX477" t="s">
        <v>2462</v>
      </c>
      <c r="AY477" t="s">
        <v>2463</v>
      </c>
      <c r="AZ477" t="s">
        <v>70</v>
      </c>
    </row>
    <row r="478" spans="1:52" x14ac:dyDescent="0.3">
      <c r="A478">
        <v>2039957</v>
      </c>
      <c r="B478" t="s">
        <v>2464</v>
      </c>
      <c r="C478" t="str">
        <f t="shared" si="61"/>
        <v>7492</v>
      </c>
      <c r="D478" t="s">
        <v>53</v>
      </c>
      <c r="E478" t="str">
        <f>"0100"</f>
        <v>0100</v>
      </c>
      <c r="F478" t="s">
        <v>54</v>
      </c>
      <c r="G478" t="str">
        <f t="shared" si="66"/>
        <v>32</v>
      </c>
      <c r="H478" t="s">
        <v>1645</v>
      </c>
      <c r="I478" t="s">
        <v>56</v>
      </c>
      <c r="J478" t="s">
        <v>57</v>
      </c>
      <c r="K478">
        <v>1</v>
      </c>
      <c r="L478">
        <v>44074</v>
      </c>
      <c r="M478">
        <v>1.01</v>
      </c>
      <c r="N478" t="str">
        <f t="shared" si="59"/>
        <v>000X</v>
      </c>
      <c r="O478">
        <v>4185</v>
      </c>
      <c r="P478" t="s">
        <v>58</v>
      </c>
      <c r="Q478" t="s">
        <v>1900</v>
      </c>
      <c r="R478" t="s">
        <v>82</v>
      </c>
      <c r="T478" t="s">
        <v>61</v>
      </c>
      <c r="V478" t="s">
        <v>2465</v>
      </c>
      <c r="W478">
        <v>302390</v>
      </c>
      <c r="X478">
        <v>15180</v>
      </c>
      <c r="Y478">
        <v>287210</v>
      </c>
      <c r="Z478">
        <v>191211</v>
      </c>
      <c r="AA478">
        <v>166211</v>
      </c>
      <c r="AB478" t="s">
        <v>63</v>
      </c>
      <c r="AC478" s="1">
        <v>42384</v>
      </c>
      <c r="AD478">
        <v>345000</v>
      </c>
      <c r="AE478">
        <v>2734</v>
      </c>
      <c r="AF478">
        <v>2127</v>
      </c>
      <c r="AG478" t="s">
        <v>64</v>
      </c>
      <c r="AH478" t="s">
        <v>76</v>
      </c>
      <c r="AI478">
        <v>1</v>
      </c>
      <c r="AJ478">
        <v>2005</v>
      </c>
      <c r="AK478">
        <v>4</v>
      </c>
      <c r="AL478">
        <v>3</v>
      </c>
      <c r="AN478">
        <v>2875</v>
      </c>
      <c r="AO478">
        <v>32</v>
      </c>
      <c r="AP478" t="s">
        <v>63</v>
      </c>
      <c r="AQ478" t="s">
        <v>66</v>
      </c>
      <c r="AR478">
        <v>4168</v>
      </c>
      <c r="AW478" t="s">
        <v>2466</v>
      </c>
      <c r="AY478" t="s">
        <v>2467</v>
      </c>
      <c r="AZ478" t="s">
        <v>70</v>
      </c>
    </row>
    <row r="479" spans="1:52" x14ac:dyDescent="0.3">
      <c r="A479">
        <v>2040017</v>
      </c>
      <c r="B479" t="s">
        <v>2468</v>
      </c>
      <c r="C479" t="str">
        <f t="shared" si="61"/>
        <v>7492</v>
      </c>
      <c r="D479" t="s">
        <v>53</v>
      </c>
      <c r="E479" t="str">
        <f>"0000"</f>
        <v>0000</v>
      </c>
      <c r="F479" t="s">
        <v>108</v>
      </c>
      <c r="G479" t="str">
        <f t="shared" si="66"/>
        <v>32</v>
      </c>
      <c r="H479" t="s">
        <v>1645</v>
      </c>
      <c r="I479" t="s">
        <v>56</v>
      </c>
      <c r="J479" t="s">
        <v>57</v>
      </c>
      <c r="K479">
        <v>0</v>
      </c>
      <c r="L479">
        <v>45000</v>
      </c>
      <c r="M479">
        <v>1.03</v>
      </c>
      <c r="N479" t="str">
        <f t="shared" si="59"/>
        <v>000X</v>
      </c>
      <c r="O479">
        <v>4382</v>
      </c>
      <c r="P479" t="s">
        <v>58</v>
      </c>
      <c r="Q479" t="s">
        <v>1900</v>
      </c>
      <c r="R479" t="s">
        <v>82</v>
      </c>
      <c r="T479" t="s">
        <v>61</v>
      </c>
      <c r="V479" t="s">
        <v>2469</v>
      </c>
      <c r="W479">
        <v>15500</v>
      </c>
      <c r="X479">
        <v>15500</v>
      </c>
      <c r="Y479">
        <v>0</v>
      </c>
      <c r="Z479">
        <v>15500</v>
      </c>
      <c r="AA479">
        <v>15500</v>
      </c>
      <c r="AB479" t="s">
        <v>72</v>
      </c>
      <c r="AR479">
        <v>0</v>
      </c>
      <c r="AW479" t="s">
        <v>2470</v>
      </c>
      <c r="AY479" t="s">
        <v>2471</v>
      </c>
      <c r="AZ479" t="s">
        <v>2472</v>
      </c>
    </row>
    <row r="480" spans="1:52" x14ac:dyDescent="0.3">
      <c r="A480">
        <v>2041099</v>
      </c>
      <c r="B480" t="s">
        <v>2473</v>
      </c>
      <c r="C480" t="str">
        <f t="shared" si="61"/>
        <v>7492</v>
      </c>
      <c r="D480" t="s">
        <v>53</v>
      </c>
      <c r="E480" t="str">
        <f>"0100"</f>
        <v>0100</v>
      </c>
      <c r="F480" t="s">
        <v>54</v>
      </c>
      <c r="G480" t="str">
        <f t="shared" si="66"/>
        <v>32</v>
      </c>
      <c r="H480" t="s">
        <v>1645</v>
      </c>
      <c r="I480" t="s">
        <v>56</v>
      </c>
      <c r="J480" t="s">
        <v>57</v>
      </c>
      <c r="K480">
        <v>1</v>
      </c>
      <c r="L480">
        <v>49790</v>
      </c>
      <c r="M480">
        <v>1.1399999999999999</v>
      </c>
      <c r="N480" t="str">
        <f t="shared" si="59"/>
        <v>000X</v>
      </c>
      <c r="O480">
        <v>4437</v>
      </c>
      <c r="P480" t="s">
        <v>58</v>
      </c>
      <c r="Q480" t="s">
        <v>2093</v>
      </c>
      <c r="R480" t="s">
        <v>82</v>
      </c>
      <c r="T480" t="s">
        <v>61</v>
      </c>
      <c r="V480" t="s">
        <v>2474</v>
      </c>
      <c r="W480">
        <v>260880</v>
      </c>
      <c r="X480">
        <v>17150</v>
      </c>
      <c r="Y480">
        <v>243730</v>
      </c>
      <c r="Z480">
        <v>203147</v>
      </c>
      <c r="AA480">
        <v>178147</v>
      </c>
      <c r="AB480" t="s">
        <v>63</v>
      </c>
      <c r="AC480" s="1">
        <v>40756</v>
      </c>
      <c r="AD480">
        <v>219000</v>
      </c>
      <c r="AE480">
        <v>2434</v>
      </c>
      <c r="AF480">
        <v>1713</v>
      </c>
      <c r="AG480" t="s">
        <v>64</v>
      </c>
      <c r="AH480" t="s">
        <v>76</v>
      </c>
      <c r="AI480">
        <v>1</v>
      </c>
      <c r="AJ480">
        <v>2000</v>
      </c>
      <c r="AK480">
        <v>3</v>
      </c>
      <c r="AL480">
        <v>2</v>
      </c>
      <c r="AM480">
        <v>1</v>
      </c>
      <c r="AN480">
        <v>2723</v>
      </c>
      <c r="AO480">
        <v>32</v>
      </c>
      <c r="AP480" t="s">
        <v>63</v>
      </c>
      <c r="AQ480" t="s">
        <v>66</v>
      </c>
      <c r="AR480">
        <v>3960</v>
      </c>
      <c r="AW480" t="s">
        <v>2475</v>
      </c>
      <c r="AX480" t="s">
        <v>2476</v>
      </c>
      <c r="AY480" t="s">
        <v>2477</v>
      </c>
      <c r="AZ480" t="s">
        <v>2478</v>
      </c>
    </row>
    <row r="481" spans="1:52" x14ac:dyDescent="0.3">
      <c r="A481">
        <v>2041277</v>
      </c>
      <c r="B481" t="s">
        <v>2479</v>
      </c>
      <c r="C481" t="str">
        <f t="shared" si="61"/>
        <v>7492</v>
      </c>
      <c r="D481" t="s">
        <v>53</v>
      </c>
      <c r="E481" t="str">
        <f>"0100"</f>
        <v>0100</v>
      </c>
      <c r="F481" t="s">
        <v>54</v>
      </c>
      <c r="G481" t="str">
        <f>"05"</f>
        <v>05</v>
      </c>
      <c r="H481" t="s">
        <v>55</v>
      </c>
      <c r="I481" t="s">
        <v>56</v>
      </c>
      <c r="J481" t="s">
        <v>57</v>
      </c>
      <c r="K481">
        <v>1</v>
      </c>
      <c r="L481">
        <v>45000</v>
      </c>
      <c r="M481">
        <v>1.03</v>
      </c>
      <c r="N481" t="str">
        <f t="shared" si="59"/>
        <v>000X</v>
      </c>
      <c r="O481">
        <v>4365</v>
      </c>
      <c r="P481" t="s">
        <v>58</v>
      </c>
      <c r="Q481" t="s">
        <v>2103</v>
      </c>
      <c r="R481" t="s">
        <v>82</v>
      </c>
      <c r="T481" t="s">
        <v>61</v>
      </c>
      <c r="V481" t="s">
        <v>2480</v>
      </c>
      <c r="W481">
        <v>205110</v>
      </c>
      <c r="X481">
        <v>15500</v>
      </c>
      <c r="Y481">
        <v>189610</v>
      </c>
      <c r="Z481">
        <v>160278</v>
      </c>
      <c r="AA481">
        <v>134778</v>
      </c>
      <c r="AB481" t="s">
        <v>63</v>
      </c>
      <c r="AC481" s="1">
        <v>37653</v>
      </c>
      <c r="AD481">
        <v>165900</v>
      </c>
      <c r="AE481">
        <v>1572</v>
      </c>
      <c r="AF481">
        <v>1465</v>
      </c>
      <c r="AG481" t="s">
        <v>64</v>
      </c>
      <c r="AH481" t="s">
        <v>76</v>
      </c>
      <c r="AI481">
        <v>1</v>
      </c>
      <c r="AJ481">
        <v>2002</v>
      </c>
      <c r="AK481">
        <v>3</v>
      </c>
      <c r="AL481">
        <v>2</v>
      </c>
      <c r="AN481">
        <v>1791</v>
      </c>
      <c r="AO481">
        <v>32</v>
      </c>
      <c r="AP481" t="s">
        <v>63</v>
      </c>
      <c r="AQ481" t="s">
        <v>66</v>
      </c>
      <c r="AR481">
        <v>2791</v>
      </c>
      <c r="AW481" t="s">
        <v>2481</v>
      </c>
      <c r="AY481" t="s">
        <v>2482</v>
      </c>
      <c r="AZ481" t="s">
        <v>70</v>
      </c>
    </row>
    <row r="482" spans="1:52" x14ac:dyDescent="0.3">
      <c r="A482">
        <v>2041293</v>
      </c>
      <c r="B482" t="s">
        <v>2483</v>
      </c>
      <c r="C482" t="str">
        <f t="shared" si="61"/>
        <v>7492</v>
      </c>
      <c r="D482" t="s">
        <v>53</v>
      </c>
      <c r="E482" t="str">
        <f>"0100"</f>
        <v>0100</v>
      </c>
      <c r="F482" t="s">
        <v>54</v>
      </c>
      <c r="G482" t="str">
        <f>"05"</f>
        <v>05</v>
      </c>
      <c r="H482" t="s">
        <v>55</v>
      </c>
      <c r="I482" t="s">
        <v>56</v>
      </c>
      <c r="J482" t="s">
        <v>57</v>
      </c>
      <c r="K482">
        <v>1</v>
      </c>
      <c r="L482">
        <v>45000</v>
      </c>
      <c r="M482">
        <v>1.03</v>
      </c>
      <c r="N482" t="str">
        <f t="shared" si="59"/>
        <v>000X</v>
      </c>
      <c r="O482">
        <v>4405</v>
      </c>
      <c r="P482" t="s">
        <v>58</v>
      </c>
      <c r="Q482" t="s">
        <v>2103</v>
      </c>
      <c r="R482" t="s">
        <v>82</v>
      </c>
      <c r="T482" t="s">
        <v>61</v>
      </c>
      <c r="V482" t="s">
        <v>2484</v>
      </c>
      <c r="W482">
        <v>177240</v>
      </c>
      <c r="X482">
        <v>15500</v>
      </c>
      <c r="Y482">
        <v>161740</v>
      </c>
      <c r="Z482">
        <v>142471</v>
      </c>
      <c r="AA482">
        <v>117471</v>
      </c>
      <c r="AB482" t="s">
        <v>63</v>
      </c>
      <c r="AC482" s="1">
        <v>43790</v>
      </c>
      <c r="AD482">
        <v>239500</v>
      </c>
      <c r="AE482">
        <v>3023</v>
      </c>
      <c r="AF482">
        <v>1319</v>
      </c>
      <c r="AG482" t="s">
        <v>64</v>
      </c>
      <c r="AH482" t="s">
        <v>76</v>
      </c>
      <c r="AI482">
        <v>1</v>
      </c>
      <c r="AJ482">
        <v>1999</v>
      </c>
      <c r="AK482">
        <v>3</v>
      </c>
      <c r="AL482">
        <v>2</v>
      </c>
      <c r="AN482">
        <v>1436</v>
      </c>
      <c r="AO482">
        <v>32</v>
      </c>
      <c r="AP482" t="s">
        <v>63</v>
      </c>
      <c r="AQ482" t="s">
        <v>66</v>
      </c>
      <c r="AR482">
        <v>2235</v>
      </c>
      <c r="AW482" t="s">
        <v>2485</v>
      </c>
      <c r="AX482" t="s">
        <v>2486</v>
      </c>
      <c r="AY482" t="s">
        <v>2487</v>
      </c>
      <c r="AZ482" t="s">
        <v>70</v>
      </c>
    </row>
    <row r="483" spans="1:52" x14ac:dyDescent="0.3">
      <c r="A483">
        <v>2041625</v>
      </c>
      <c r="B483" t="s">
        <v>2488</v>
      </c>
      <c r="C483" t="str">
        <f t="shared" si="61"/>
        <v>7492</v>
      </c>
      <c r="D483" t="s">
        <v>53</v>
      </c>
      <c r="E483" t="str">
        <f>"0000"</f>
        <v>0000</v>
      </c>
      <c r="F483" t="s">
        <v>108</v>
      </c>
      <c r="G483" t="str">
        <f>"32"</f>
        <v>32</v>
      </c>
      <c r="H483" t="s">
        <v>1645</v>
      </c>
      <c r="I483" t="s">
        <v>56</v>
      </c>
      <c r="J483" t="s">
        <v>57</v>
      </c>
      <c r="K483">
        <v>0</v>
      </c>
      <c r="L483">
        <v>44496</v>
      </c>
      <c r="M483">
        <v>1.02</v>
      </c>
      <c r="N483" t="str">
        <f t="shared" si="59"/>
        <v>000X</v>
      </c>
      <c r="O483">
        <v>6163</v>
      </c>
      <c r="P483" t="s">
        <v>72</v>
      </c>
      <c r="Q483" t="s">
        <v>2109</v>
      </c>
      <c r="R483" t="s">
        <v>140</v>
      </c>
      <c r="T483" t="s">
        <v>61</v>
      </c>
      <c r="V483" t="s">
        <v>2489</v>
      </c>
      <c r="W483">
        <v>15320</v>
      </c>
      <c r="X483">
        <v>15320</v>
      </c>
      <c r="Y483">
        <v>0</v>
      </c>
      <c r="Z483">
        <v>15320</v>
      </c>
      <c r="AA483">
        <v>15320</v>
      </c>
      <c r="AB483" t="s">
        <v>72</v>
      </c>
      <c r="AR483">
        <v>0</v>
      </c>
      <c r="AW483" t="s">
        <v>2258</v>
      </c>
      <c r="AY483" t="s">
        <v>2259</v>
      </c>
      <c r="AZ483" t="s">
        <v>2260</v>
      </c>
    </row>
    <row r="484" spans="1:52" x14ac:dyDescent="0.3">
      <c r="A484">
        <v>2041692</v>
      </c>
      <c r="B484" t="s">
        <v>2490</v>
      </c>
      <c r="C484" t="str">
        <f t="shared" si="61"/>
        <v>7492</v>
      </c>
      <c r="D484" t="s">
        <v>53</v>
      </c>
      <c r="E484" t="str">
        <f>"0100"</f>
        <v>0100</v>
      </c>
      <c r="F484" t="s">
        <v>54</v>
      </c>
      <c r="G484" t="str">
        <f>"32"</f>
        <v>32</v>
      </c>
      <c r="H484" t="s">
        <v>1645</v>
      </c>
      <c r="I484" t="s">
        <v>56</v>
      </c>
      <c r="J484" t="s">
        <v>57</v>
      </c>
      <c r="K484">
        <v>1</v>
      </c>
      <c r="L484">
        <v>43674</v>
      </c>
      <c r="M484">
        <v>1</v>
      </c>
      <c r="N484" t="str">
        <f t="shared" si="59"/>
        <v>000X</v>
      </c>
      <c r="O484">
        <v>6115</v>
      </c>
      <c r="P484" t="s">
        <v>72</v>
      </c>
      <c r="Q484" t="s">
        <v>2109</v>
      </c>
      <c r="R484" t="s">
        <v>140</v>
      </c>
      <c r="T484" t="s">
        <v>61</v>
      </c>
      <c r="V484" t="s">
        <v>2491</v>
      </c>
      <c r="W484">
        <v>262140</v>
      </c>
      <c r="X484">
        <v>15040</v>
      </c>
      <c r="Y484">
        <v>247100</v>
      </c>
      <c r="Z484">
        <v>200875</v>
      </c>
      <c r="AA484">
        <v>175875</v>
      </c>
      <c r="AB484" t="s">
        <v>63</v>
      </c>
      <c r="AC484" s="1">
        <v>37165</v>
      </c>
      <c r="AD484">
        <v>8000</v>
      </c>
      <c r="AE484">
        <v>1463</v>
      </c>
      <c r="AF484">
        <v>587</v>
      </c>
      <c r="AG484" t="s">
        <v>103</v>
      </c>
      <c r="AH484" t="s">
        <v>76</v>
      </c>
      <c r="AI484">
        <v>1</v>
      </c>
      <c r="AJ484">
        <v>2002</v>
      </c>
      <c r="AK484">
        <v>3</v>
      </c>
      <c r="AL484">
        <v>3</v>
      </c>
      <c r="AN484">
        <v>2638</v>
      </c>
      <c r="AO484">
        <v>32</v>
      </c>
      <c r="AP484" t="s">
        <v>63</v>
      </c>
      <c r="AQ484" t="s">
        <v>66</v>
      </c>
      <c r="AR484">
        <v>3693</v>
      </c>
      <c r="AW484" t="s">
        <v>2492</v>
      </c>
      <c r="AX484" t="s">
        <v>2493</v>
      </c>
      <c r="AY484" t="s">
        <v>2494</v>
      </c>
      <c r="AZ484" t="s">
        <v>2495</v>
      </c>
    </row>
    <row r="485" spans="1:52" x14ac:dyDescent="0.3">
      <c r="A485">
        <v>2041889</v>
      </c>
      <c r="B485" t="s">
        <v>2496</v>
      </c>
      <c r="C485" t="str">
        <f t="shared" si="61"/>
        <v>7492</v>
      </c>
      <c r="D485" t="s">
        <v>53</v>
      </c>
      <c r="E485" t="str">
        <f>"0100"</f>
        <v>0100</v>
      </c>
      <c r="F485" t="s">
        <v>54</v>
      </c>
      <c r="G485" t="str">
        <f>"05"</f>
        <v>05</v>
      </c>
      <c r="H485" t="s">
        <v>55</v>
      </c>
      <c r="I485" t="s">
        <v>56</v>
      </c>
      <c r="J485" t="s">
        <v>57</v>
      </c>
      <c r="K485">
        <v>1</v>
      </c>
      <c r="L485">
        <v>43617</v>
      </c>
      <c r="M485">
        <v>1</v>
      </c>
      <c r="N485" t="str">
        <f t="shared" si="59"/>
        <v>000X</v>
      </c>
      <c r="O485">
        <v>4585</v>
      </c>
      <c r="P485" t="s">
        <v>58</v>
      </c>
      <c r="Q485" t="s">
        <v>2125</v>
      </c>
      <c r="R485" t="s">
        <v>719</v>
      </c>
      <c r="T485" t="s">
        <v>61</v>
      </c>
      <c r="V485" t="s">
        <v>2497</v>
      </c>
      <c r="W485">
        <v>287410</v>
      </c>
      <c r="X485">
        <v>15020</v>
      </c>
      <c r="Y485">
        <v>272390</v>
      </c>
      <c r="Z485">
        <v>287410</v>
      </c>
      <c r="AA485">
        <v>287410</v>
      </c>
      <c r="AB485" t="s">
        <v>72</v>
      </c>
      <c r="AC485" s="1">
        <v>41426</v>
      </c>
      <c r="AD485">
        <v>258000</v>
      </c>
      <c r="AE485">
        <v>2561</v>
      </c>
      <c r="AF485">
        <v>1593</v>
      </c>
      <c r="AG485" t="s">
        <v>64</v>
      </c>
      <c r="AH485" t="s">
        <v>76</v>
      </c>
      <c r="AI485">
        <v>1</v>
      </c>
      <c r="AJ485">
        <v>2007</v>
      </c>
      <c r="AK485">
        <v>3</v>
      </c>
      <c r="AL485">
        <v>3</v>
      </c>
      <c r="AN485">
        <v>2712</v>
      </c>
      <c r="AO485">
        <v>32</v>
      </c>
      <c r="AP485" t="s">
        <v>63</v>
      </c>
      <c r="AQ485" t="s">
        <v>66</v>
      </c>
      <c r="AR485">
        <v>3737</v>
      </c>
      <c r="AW485" t="s">
        <v>2498</v>
      </c>
      <c r="AX485" t="s">
        <v>2499</v>
      </c>
      <c r="AY485" t="s">
        <v>2500</v>
      </c>
      <c r="AZ485" t="s">
        <v>70</v>
      </c>
    </row>
    <row r="486" spans="1:52" x14ac:dyDescent="0.3">
      <c r="A486">
        <v>2042133</v>
      </c>
      <c r="B486" t="s">
        <v>2501</v>
      </c>
      <c r="C486" t="str">
        <f t="shared" si="61"/>
        <v>7492</v>
      </c>
      <c r="D486" t="s">
        <v>53</v>
      </c>
      <c r="E486" t="str">
        <f>"0000"</f>
        <v>0000</v>
      </c>
      <c r="F486" t="s">
        <v>108</v>
      </c>
      <c r="G486" t="str">
        <f>"05"</f>
        <v>05</v>
      </c>
      <c r="H486" t="s">
        <v>55</v>
      </c>
      <c r="I486" t="s">
        <v>56</v>
      </c>
      <c r="J486" t="s">
        <v>57</v>
      </c>
      <c r="K486">
        <v>0</v>
      </c>
      <c r="L486">
        <v>43750</v>
      </c>
      <c r="M486">
        <v>1</v>
      </c>
      <c r="N486" t="str">
        <f t="shared" si="59"/>
        <v>000X</v>
      </c>
      <c r="O486">
        <v>5862</v>
      </c>
      <c r="P486" t="s">
        <v>72</v>
      </c>
      <c r="Q486" t="s">
        <v>73</v>
      </c>
      <c r="R486" t="s">
        <v>74</v>
      </c>
      <c r="T486" t="s">
        <v>61</v>
      </c>
      <c r="V486" t="s">
        <v>2502</v>
      </c>
      <c r="W486">
        <v>15070</v>
      </c>
      <c r="X486">
        <v>15070</v>
      </c>
      <c r="Y486">
        <v>0</v>
      </c>
      <c r="Z486">
        <v>15070</v>
      </c>
      <c r="AA486">
        <v>15070</v>
      </c>
      <c r="AB486" t="s">
        <v>72</v>
      </c>
      <c r="AC486" s="1">
        <v>42613</v>
      </c>
      <c r="AD486">
        <v>15000</v>
      </c>
      <c r="AE486">
        <v>2779</v>
      </c>
      <c r="AF486">
        <v>1595</v>
      </c>
      <c r="AG486" t="s">
        <v>103</v>
      </c>
      <c r="AH486" t="s">
        <v>76</v>
      </c>
      <c r="AR486">
        <v>0</v>
      </c>
      <c r="AW486" t="s">
        <v>2503</v>
      </c>
      <c r="AY486" t="s">
        <v>2504</v>
      </c>
      <c r="AZ486" t="s">
        <v>2505</v>
      </c>
    </row>
    <row r="487" spans="1:52" x14ac:dyDescent="0.3">
      <c r="A487">
        <v>2042516</v>
      </c>
      <c r="B487" t="s">
        <v>2506</v>
      </c>
      <c r="C487" t="str">
        <f t="shared" si="61"/>
        <v>7492</v>
      </c>
      <c r="D487" t="s">
        <v>53</v>
      </c>
      <c r="E487" t="str">
        <f>"0000"</f>
        <v>0000</v>
      </c>
      <c r="F487" t="s">
        <v>108</v>
      </c>
      <c r="G487" t="str">
        <f>"32"</f>
        <v>32</v>
      </c>
      <c r="H487" t="s">
        <v>1645</v>
      </c>
      <c r="I487" t="s">
        <v>56</v>
      </c>
      <c r="J487" t="s">
        <v>57</v>
      </c>
      <c r="K487">
        <v>0</v>
      </c>
      <c r="L487">
        <v>45850</v>
      </c>
      <c r="M487">
        <v>1.05</v>
      </c>
      <c r="N487" t="str">
        <f t="shared" ref="N487:N550" si="67">"000X"</f>
        <v>000X</v>
      </c>
      <c r="O487">
        <v>6088</v>
      </c>
      <c r="P487" t="s">
        <v>72</v>
      </c>
      <c r="Q487" t="s">
        <v>2146</v>
      </c>
      <c r="R487" t="s">
        <v>88</v>
      </c>
      <c r="T487" t="s">
        <v>61</v>
      </c>
      <c r="V487" t="s">
        <v>2507</v>
      </c>
      <c r="W487">
        <v>15790</v>
      </c>
      <c r="X487">
        <v>15790</v>
      </c>
      <c r="Y487">
        <v>0</v>
      </c>
      <c r="Z487">
        <v>15790</v>
      </c>
      <c r="AA487">
        <v>15790</v>
      </c>
      <c r="AB487" t="s">
        <v>72</v>
      </c>
      <c r="AC487" s="1">
        <v>38353</v>
      </c>
      <c r="AD487">
        <v>47000</v>
      </c>
      <c r="AE487">
        <v>1809</v>
      </c>
      <c r="AF487">
        <v>2093</v>
      </c>
      <c r="AG487" t="s">
        <v>103</v>
      </c>
      <c r="AH487" t="s">
        <v>76</v>
      </c>
      <c r="AR487">
        <v>0</v>
      </c>
      <c r="AW487" t="s">
        <v>2508</v>
      </c>
      <c r="AY487" t="s">
        <v>2509</v>
      </c>
      <c r="AZ487" t="s">
        <v>2510</v>
      </c>
    </row>
    <row r="488" spans="1:52" x14ac:dyDescent="0.3">
      <c r="A488">
        <v>2039469</v>
      </c>
      <c r="B488" t="s">
        <v>2511</v>
      </c>
      <c r="C488" t="str">
        <f t="shared" si="61"/>
        <v>7492</v>
      </c>
      <c r="D488" t="s">
        <v>53</v>
      </c>
      <c r="E488" t="str">
        <f>"0100"</f>
        <v>0100</v>
      </c>
      <c r="F488" t="s">
        <v>54</v>
      </c>
      <c r="G488" t="str">
        <f>"05"</f>
        <v>05</v>
      </c>
      <c r="H488" t="s">
        <v>55</v>
      </c>
      <c r="I488" t="s">
        <v>56</v>
      </c>
      <c r="J488" t="s">
        <v>57</v>
      </c>
      <c r="K488">
        <v>1</v>
      </c>
      <c r="L488">
        <v>43750</v>
      </c>
      <c r="M488">
        <v>1</v>
      </c>
      <c r="N488" t="str">
        <f t="shared" si="67"/>
        <v>000X</v>
      </c>
      <c r="O488">
        <v>5956</v>
      </c>
      <c r="P488" t="s">
        <v>72</v>
      </c>
      <c r="Q488" t="s">
        <v>1638</v>
      </c>
      <c r="R488" t="s">
        <v>140</v>
      </c>
      <c r="T488" t="s">
        <v>61</v>
      </c>
      <c r="V488" t="s">
        <v>2512</v>
      </c>
      <c r="W488">
        <v>243180</v>
      </c>
      <c r="X488">
        <v>15070</v>
      </c>
      <c r="Y488">
        <v>228110</v>
      </c>
      <c r="Z488">
        <v>208290</v>
      </c>
      <c r="AA488">
        <v>183290</v>
      </c>
      <c r="AB488" t="s">
        <v>63</v>
      </c>
      <c r="AC488" s="1">
        <v>41852</v>
      </c>
      <c r="AD488">
        <v>185000</v>
      </c>
      <c r="AE488">
        <v>2642</v>
      </c>
      <c r="AF488">
        <v>1250</v>
      </c>
      <c r="AG488" t="s">
        <v>64</v>
      </c>
      <c r="AH488" t="s">
        <v>76</v>
      </c>
      <c r="AI488">
        <v>1</v>
      </c>
      <c r="AJ488">
        <v>2004</v>
      </c>
      <c r="AK488">
        <v>3</v>
      </c>
      <c r="AL488">
        <v>2</v>
      </c>
      <c r="AN488">
        <v>2586</v>
      </c>
      <c r="AO488">
        <v>32</v>
      </c>
      <c r="AP488" t="s">
        <v>72</v>
      </c>
      <c r="AQ488" t="s">
        <v>66</v>
      </c>
      <c r="AR488">
        <v>3402</v>
      </c>
      <c r="AW488" t="s">
        <v>2513</v>
      </c>
      <c r="AX488" t="s">
        <v>2514</v>
      </c>
      <c r="AY488" t="s">
        <v>2515</v>
      </c>
      <c r="AZ488" t="s">
        <v>70</v>
      </c>
    </row>
    <row r="489" spans="1:52" x14ac:dyDescent="0.3">
      <c r="A489">
        <v>2039515</v>
      </c>
      <c r="B489" t="s">
        <v>2516</v>
      </c>
      <c r="C489" t="str">
        <f t="shared" si="61"/>
        <v>7492</v>
      </c>
      <c r="D489" t="s">
        <v>53</v>
      </c>
      <c r="E489" t="str">
        <f>"0100"</f>
        <v>0100</v>
      </c>
      <c r="F489" t="s">
        <v>54</v>
      </c>
      <c r="G489" t="str">
        <f>"05"</f>
        <v>05</v>
      </c>
      <c r="H489" t="s">
        <v>55</v>
      </c>
      <c r="I489" t="s">
        <v>56</v>
      </c>
      <c r="J489" t="s">
        <v>57</v>
      </c>
      <c r="K489">
        <v>1</v>
      </c>
      <c r="L489">
        <v>43750</v>
      </c>
      <c r="M489">
        <v>1</v>
      </c>
      <c r="N489" t="str">
        <f t="shared" si="67"/>
        <v>000X</v>
      </c>
      <c r="O489">
        <v>5884</v>
      </c>
      <c r="P489" t="s">
        <v>72</v>
      </c>
      <c r="Q489" t="s">
        <v>1638</v>
      </c>
      <c r="R489" t="s">
        <v>140</v>
      </c>
      <c r="T489" t="s">
        <v>61</v>
      </c>
      <c r="V489" t="s">
        <v>2517</v>
      </c>
      <c r="W489">
        <v>250040</v>
      </c>
      <c r="X489">
        <v>15070</v>
      </c>
      <c r="Y489">
        <v>234970</v>
      </c>
      <c r="Z489">
        <v>197935</v>
      </c>
      <c r="AA489">
        <v>172935</v>
      </c>
      <c r="AB489" t="s">
        <v>63</v>
      </c>
      <c r="AC489" s="1">
        <v>41306</v>
      </c>
      <c r="AD489">
        <v>169900</v>
      </c>
      <c r="AE489">
        <v>2536</v>
      </c>
      <c r="AF489">
        <v>255</v>
      </c>
      <c r="AG489" t="s">
        <v>64</v>
      </c>
      <c r="AH489" t="s">
        <v>65</v>
      </c>
      <c r="AI489">
        <v>2</v>
      </c>
      <c r="AJ489">
        <v>2004</v>
      </c>
      <c r="AK489">
        <v>5</v>
      </c>
      <c r="AL489">
        <v>3</v>
      </c>
      <c r="AN489">
        <v>2666</v>
      </c>
      <c r="AO489">
        <v>32</v>
      </c>
      <c r="AP489" t="s">
        <v>63</v>
      </c>
      <c r="AQ489" t="s">
        <v>66</v>
      </c>
      <c r="AR489">
        <v>3453</v>
      </c>
      <c r="AW489" t="s">
        <v>2518</v>
      </c>
      <c r="AX489" t="s">
        <v>2519</v>
      </c>
      <c r="AY489" t="s">
        <v>2520</v>
      </c>
      <c r="AZ489" t="s">
        <v>2521</v>
      </c>
    </row>
    <row r="490" spans="1:52" x14ac:dyDescent="0.3">
      <c r="A490">
        <v>2039787</v>
      </c>
      <c r="B490" t="s">
        <v>2522</v>
      </c>
      <c r="C490" t="str">
        <f t="shared" si="61"/>
        <v>7492</v>
      </c>
      <c r="D490" t="s">
        <v>53</v>
      </c>
      <c r="E490" t="str">
        <f>"0100"</f>
        <v>0100</v>
      </c>
      <c r="F490" t="s">
        <v>54</v>
      </c>
      <c r="G490" t="str">
        <f>"32"</f>
        <v>32</v>
      </c>
      <c r="H490" t="s">
        <v>1645</v>
      </c>
      <c r="I490" t="s">
        <v>56</v>
      </c>
      <c r="J490" t="s">
        <v>57</v>
      </c>
      <c r="K490">
        <v>1</v>
      </c>
      <c r="L490">
        <v>44074</v>
      </c>
      <c r="M490">
        <v>1.01</v>
      </c>
      <c r="N490" t="str">
        <f t="shared" si="67"/>
        <v>000X</v>
      </c>
      <c r="O490">
        <v>4349</v>
      </c>
      <c r="P490" t="s">
        <v>58</v>
      </c>
      <c r="Q490" t="s">
        <v>1900</v>
      </c>
      <c r="R490" t="s">
        <v>82</v>
      </c>
      <c r="T490" t="s">
        <v>61</v>
      </c>
      <c r="V490" t="s">
        <v>2523</v>
      </c>
      <c r="W490">
        <v>156600</v>
      </c>
      <c r="X490">
        <v>15180</v>
      </c>
      <c r="Y490">
        <v>141420</v>
      </c>
      <c r="Z490">
        <v>109765</v>
      </c>
      <c r="AA490">
        <v>84765</v>
      </c>
      <c r="AB490" t="s">
        <v>63</v>
      </c>
      <c r="AC490" s="1">
        <v>33725</v>
      </c>
      <c r="AD490">
        <v>10500</v>
      </c>
      <c r="AE490">
        <v>937</v>
      </c>
      <c r="AF490">
        <v>88</v>
      </c>
      <c r="AG490" t="s">
        <v>103</v>
      </c>
      <c r="AH490" t="s">
        <v>76</v>
      </c>
      <c r="AI490">
        <v>1</v>
      </c>
      <c r="AJ490">
        <v>1996</v>
      </c>
      <c r="AK490">
        <v>3</v>
      </c>
      <c r="AL490">
        <v>2</v>
      </c>
      <c r="AN490">
        <v>1613</v>
      </c>
      <c r="AO490">
        <v>32</v>
      </c>
      <c r="AP490" t="s">
        <v>72</v>
      </c>
      <c r="AQ490" t="s">
        <v>66</v>
      </c>
      <c r="AR490">
        <v>2278</v>
      </c>
      <c r="AW490" t="s">
        <v>2524</v>
      </c>
      <c r="AX490" t="s">
        <v>2525</v>
      </c>
      <c r="AY490" t="s">
        <v>2245</v>
      </c>
      <c r="AZ490" t="s">
        <v>70</v>
      </c>
    </row>
    <row r="491" spans="1:52" x14ac:dyDescent="0.3">
      <c r="A491">
        <v>2039981</v>
      </c>
      <c r="B491" t="s">
        <v>2526</v>
      </c>
      <c r="C491" t="str">
        <f t="shared" si="61"/>
        <v>7492</v>
      </c>
      <c r="D491" t="s">
        <v>53</v>
      </c>
      <c r="E491" t="str">
        <f>"0000"</f>
        <v>0000</v>
      </c>
      <c r="F491" t="s">
        <v>108</v>
      </c>
      <c r="G491" t="str">
        <f>"32"</f>
        <v>32</v>
      </c>
      <c r="H491" t="s">
        <v>1645</v>
      </c>
      <c r="I491" t="s">
        <v>56</v>
      </c>
      <c r="J491" t="s">
        <v>57</v>
      </c>
      <c r="K491">
        <v>0</v>
      </c>
      <c r="L491">
        <v>52742</v>
      </c>
      <c r="M491">
        <v>1.21</v>
      </c>
      <c r="N491" t="str">
        <f t="shared" si="67"/>
        <v>000X</v>
      </c>
      <c r="O491">
        <v>4151</v>
      </c>
      <c r="P491" t="s">
        <v>58</v>
      </c>
      <c r="Q491" t="s">
        <v>1900</v>
      </c>
      <c r="R491" t="s">
        <v>82</v>
      </c>
      <c r="T491" t="s">
        <v>61</v>
      </c>
      <c r="V491" t="s">
        <v>2527</v>
      </c>
      <c r="W491">
        <v>18160</v>
      </c>
      <c r="X491">
        <v>18160</v>
      </c>
      <c r="Y491">
        <v>0</v>
      </c>
      <c r="Z491">
        <v>18160</v>
      </c>
      <c r="AA491">
        <v>18160</v>
      </c>
      <c r="AB491" t="s">
        <v>72</v>
      </c>
      <c r="AC491" s="1">
        <v>37681</v>
      </c>
      <c r="AD491">
        <v>19100</v>
      </c>
      <c r="AE491">
        <v>1580</v>
      </c>
      <c r="AF491">
        <v>808</v>
      </c>
      <c r="AG491" t="s">
        <v>103</v>
      </c>
      <c r="AH491" t="s">
        <v>873</v>
      </c>
      <c r="AR491">
        <v>0</v>
      </c>
      <c r="AW491" t="s">
        <v>2528</v>
      </c>
      <c r="AY491" t="s">
        <v>2529</v>
      </c>
      <c r="AZ491" t="s">
        <v>2530</v>
      </c>
    </row>
    <row r="492" spans="1:52" x14ac:dyDescent="0.3">
      <c r="A492">
        <v>2040084</v>
      </c>
      <c r="B492" t="s">
        <v>2531</v>
      </c>
      <c r="C492" t="str">
        <f t="shared" si="61"/>
        <v>7492</v>
      </c>
      <c r="D492" t="s">
        <v>53</v>
      </c>
      <c r="E492" t="str">
        <f>"0000"</f>
        <v>0000</v>
      </c>
      <c r="F492" t="s">
        <v>108</v>
      </c>
      <c r="G492" t="str">
        <f>"32"</f>
        <v>32</v>
      </c>
      <c r="H492" t="s">
        <v>1645</v>
      </c>
      <c r="I492" t="s">
        <v>56</v>
      </c>
      <c r="J492" t="s">
        <v>57</v>
      </c>
      <c r="K492">
        <v>0</v>
      </c>
      <c r="L492">
        <v>45000</v>
      </c>
      <c r="M492">
        <v>1.03</v>
      </c>
      <c r="N492" t="str">
        <f t="shared" si="67"/>
        <v>000X</v>
      </c>
      <c r="O492">
        <v>4350</v>
      </c>
      <c r="P492" t="s">
        <v>58</v>
      </c>
      <c r="Q492" t="s">
        <v>1900</v>
      </c>
      <c r="R492" t="s">
        <v>82</v>
      </c>
      <c r="T492" t="s">
        <v>61</v>
      </c>
      <c r="V492" t="s">
        <v>2532</v>
      </c>
      <c r="W492">
        <v>15500</v>
      </c>
      <c r="X492">
        <v>15500</v>
      </c>
      <c r="Y492">
        <v>0</v>
      </c>
      <c r="Z492">
        <v>15500</v>
      </c>
      <c r="AA492">
        <v>15500</v>
      </c>
      <c r="AB492" t="s">
        <v>72</v>
      </c>
      <c r="AC492" s="1">
        <v>38473</v>
      </c>
      <c r="AD492">
        <v>75000</v>
      </c>
      <c r="AE492">
        <v>1869</v>
      </c>
      <c r="AF492">
        <v>769</v>
      </c>
      <c r="AG492" t="s">
        <v>103</v>
      </c>
      <c r="AH492" t="s">
        <v>76</v>
      </c>
      <c r="AR492">
        <v>0</v>
      </c>
      <c r="AW492" t="s">
        <v>2533</v>
      </c>
      <c r="AY492" t="s">
        <v>2534</v>
      </c>
      <c r="AZ492" t="s">
        <v>2535</v>
      </c>
    </row>
    <row r="493" spans="1:52" x14ac:dyDescent="0.3">
      <c r="A493">
        <v>2040190</v>
      </c>
      <c r="B493" t="s">
        <v>2536</v>
      </c>
      <c r="C493" t="str">
        <f t="shared" si="61"/>
        <v>7492</v>
      </c>
      <c r="D493" t="s">
        <v>53</v>
      </c>
      <c r="E493" t="str">
        <f>"0000"</f>
        <v>0000</v>
      </c>
      <c r="F493" t="s">
        <v>108</v>
      </c>
      <c r="G493" t="str">
        <f>"32"</f>
        <v>32</v>
      </c>
      <c r="H493" t="s">
        <v>1645</v>
      </c>
      <c r="I493" t="s">
        <v>56</v>
      </c>
      <c r="J493" t="s">
        <v>57</v>
      </c>
      <c r="K493">
        <v>0</v>
      </c>
      <c r="L493">
        <v>51116</v>
      </c>
      <c r="M493">
        <v>1.17</v>
      </c>
      <c r="N493" t="str">
        <f t="shared" si="67"/>
        <v>000X</v>
      </c>
      <c r="O493">
        <v>6006</v>
      </c>
      <c r="P493" t="s">
        <v>72</v>
      </c>
      <c r="Q493" t="s">
        <v>1713</v>
      </c>
      <c r="R493" t="s">
        <v>88</v>
      </c>
      <c r="T493" t="s">
        <v>2537</v>
      </c>
      <c r="V493" t="s">
        <v>2538</v>
      </c>
      <c r="W493">
        <v>17600</v>
      </c>
      <c r="X493">
        <v>17600</v>
      </c>
      <c r="Y493">
        <v>0</v>
      </c>
      <c r="Z493">
        <v>17600</v>
      </c>
      <c r="AA493">
        <v>17600</v>
      </c>
      <c r="AB493" t="s">
        <v>72</v>
      </c>
      <c r="AC493" s="1">
        <v>36982</v>
      </c>
      <c r="AD493">
        <v>22900</v>
      </c>
      <c r="AE493">
        <v>1422</v>
      </c>
      <c r="AF493">
        <v>2499</v>
      </c>
      <c r="AG493" t="s">
        <v>103</v>
      </c>
      <c r="AH493" t="s">
        <v>873</v>
      </c>
      <c r="AR493">
        <v>0</v>
      </c>
      <c r="AW493" t="s">
        <v>2539</v>
      </c>
      <c r="AY493" t="s">
        <v>2269</v>
      </c>
      <c r="AZ493" t="s">
        <v>2540</v>
      </c>
    </row>
    <row r="494" spans="1:52" x14ac:dyDescent="0.3">
      <c r="A494">
        <v>2041056</v>
      </c>
      <c r="B494" t="s">
        <v>2541</v>
      </c>
      <c r="C494" t="str">
        <f t="shared" si="61"/>
        <v>7492</v>
      </c>
      <c r="D494" t="s">
        <v>53</v>
      </c>
      <c r="E494" t="str">
        <f>"0000"</f>
        <v>0000</v>
      </c>
      <c r="F494" t="s">
        <v>108</v>
      </c>
      <c r="G494" t="str">
        <f>"32"</f>
        <v>32</v>
      </c>
      <c r="H494" t="s">
        <v>1645</v>
      </c>
      <c r="I494" t="s">
        <v>56</v>
      </c>
      <c r="J494" t="s">
        <v>57</v>
      </c>
      <c r="K494">
        <v>0</v>
      </c>
      <c r="L494">
        <v>45000</v>
      </c>
      <c r="M494">
        <v>1.03</v>
      </c>
      <c r="N494" t="str">
        <f t="shared" si="67"/>
        <v>000X</v>
      </c>
      <c r="O494">
        <v>4363</v>
      </c>
      <c r="P494" t="s">
        <v>58</v>
      </c>
      <c r="Q494" t="s">
        <v>2093</v>
      </c>
      <c r="R494" t="s">
        <v>82</v>
      </c>
      <c r="T494" t="s">
        <v>61</v>
      </c>
      <c r="V494" t="s">
        <v>2542</v>
      </c>
      <c r="W494">
        <v>15500</v>
      </c>
      <c r="X494">
        <v>15500</v>
      </c>
      <c r="Y494">
        <v>0</v>
      </c>
      <c r="Z494">
        <v>15500</v>
      </c>
      <c r="AA494">
        <v>15500</v>
      </c>
      <c r="AB494" t="s">
        <v>72</v>
      </c>
      <c r="AC494" s="1">
        <v>43985</v>
      </c>
      <c r="AD494">
        <v>22000</v>
      </c>
      <c r="AE494">
        <v>3065</v>
      </c>
      <c r="AF494">
        <v>639</v>
      </c>
      <c r="AG494" t="s">
        <v>103</v>
      </c>
      <c r="AH494" t="s">
        <v>76</v>
      </c>
      <c r="AR494">
        <v>0</v>
      </c>
      <c r="AW494" t="s">
        <v>2543</v>
      </c>
      <c r="AY494" t="s">
        <v>2544</v>
      </c>
      <c r="AZ494" t="s">
        <v>425</v>
      </c>
    </row>
    <row r="495" spans="1:52" x14ac:dyDescent="0.3">
      <c r="A495">
        <v>2041421</v>
      </c>
      <c r="B495" t="s">
        <v>2545</v>
      </c>
      <c r="C495" t="str">
        <f t="shared" si="61"/>
        <v>7492</v>
      </c>
      <c r="D495" t="s">
        <v>53</v>
      </c>
      <c r="E495" t="str">
        <f>"0000"</f>
        <v>0000</v>
      </c>
      <c r="F495" t="s">
        <v>108</v>
      </c>
      <c r="G495" t="str">
        <f t="shared" ref="G495:G500" si="68">"05"</f>
        <v>05</v>
      </c>
      <c r="H495" t="s">
        <v>55</v>
      </c>
      <c r="I495" t="s">
        <v>56</v>
      </c>
      <c r="J495" t="s">
        <v>57</v>
      </c>
      <c r="K495">
        <v>0</v>
      </c>
      <c r="L495">
        <v>45000</v>
      </c>
      <c r="M495">
        <v>1.03</v>
      </c>
      <c r="N495" t="str">
        <f t="shared" si="67"/>
        <v>000X</v>
      </c>
      <c r="O495">
        <v>4306</v>
      </c>
      <c r="P495" t="s">
        <v>58</v>
      </c>
      <c r="Q495" t="s">
        <v>2103</v>
      </c>
      <c r="R495" t="s">
        <v>82</v>
      </c>
      <c r="T495" t="s">
        <v>61</v>
      </c>
      <c r="V495" t="s">
        <v>2546</v>
      </c>
      <c r="W495">
        <v>15500</v>
      </c>
      <c r="X495">
        <v>15500</v>
      </c>
      <c r="Y495">
        <v>0</v>
      </c>
      <c r="Z495">
        <v>15500</v>
      </c>
      <c r="AA495">
        <v>15500</v>
      </c>
      <c r="AB495" t="s">
        <v>72</v>
      </c>
      <c r="AC495" s="1">
        <v>42457</v>
      </c>
      <c r="AD495">
        <v>22000</v>
      </c>
      <c r="AE495">
        <v>2750</v>
      </c>
      <c r="AF495">
        <v>932</v>
      </c>
      <c r="AG495" t="s">
        <v>103</v>
      </c>
      <c r="AH495" t="s">
        <v>76</v>
      </c>
      <c r="AR495">
        <v>0</v>
      </c>
      <c r="AW495" t="s">
        <v>2378</v>
      </c>
      <c r="AX495" t="s">
        <v>2379</v>
      </c>
      <c r="AY495" t="s">
        <v>2380</v>
      </c>
      <c r="AZ495" t="s">
        <v>70</v>
      </c>
    </row>
    <row r="496" spans="1:52" x14ac:dyDescent="0.3">
      <c r="A496">
        <v>2041862</v>
      </c>
      <c r="B496" t="s">
        <v>2547</v>
      </c>
      <c r="C496" t="str">
        <f t="shared" si="61"/>
        <v>7492</v>
      </c>
      <c r="D496" t="s">
        <v>53</v>
      </c>
      <c r="E496" t="str">
        <f>"0100"</f>
        <v>0100</v>
      </c>
      <c r="F496" t="s">
        <v>54</v>
      </c>
      <c r="G496" t="str">
        <f t="shared" si="68"/>
        <v>05</v>
      </c>
      <c r="H496" t="s">
        <v>55</v>
      </c>
      <c r="I496" t="s">
        <v>56</v>
      </c>
      <c r="J496" t="s">
        <v>57</v>
      </c>
      <c r="K496">
        <v>1</v>
      </c>
      <c r="L496">
        <v>43756</v>
      </c>
      <c r="M496">
        <v>1</v>
      </c>
      <c r="N496" t="str">
        <f t="shared" si="67"/>
        <v>000X</v>
      </c>
      <c r="O496">
        <v>4621</v>
      </c>
      <c r="P496" t="s">
        <v>58</v>
      </c>
      <c r="Q496" t="s">
        <v>2125</v>
      </c>
      <c r="R496" t="s">
        <v>719</v>
      </c>
      <c r="T496" t="s">
        <v>61</v>
      </c>
      <c r="V496" t="s">
        <v>2548</v>
      </c>
      <c r="W496">
        <v>232210</v>
      </c>
      <c r="X496">
        <v>15070</v>
      </c>
      <c r="Y496">
        <v>217140</v>
      </c>
      <c r="Z496">
        <v>177163</v>
      </c>
      <c r="AA496">
        <v>152163</v>
      </c>
      <c r="AB496" t="s">
        <v>63</v>
      </c>
      <c r="AC496" s="1">
        <v>38718</v>
      </c>
      <c r="AD496">
        <v>320000</v>
      </c>
      <c r="AE496">
        <v>1965</v>
      </c>
      <c r="AF496">
        <v>1715</v>
      </c>
      <c r="AG496" t="s">
        <v>64</v>
      </c>
      <c r="AH496" t="s">
        <v>76</v>
      </c>
      <c r="AI496">
        <v>1</v>
      </c>
      <c r="AJ496">
        <v>2002</v>
      </c>
      <c r="AK496">
        <v>3</v>
      </c>
      <c r="AL496">
        <v>3</v>
      </c>
      <c r="AN496">
        <v>2166</v>
      </c>
      <c r="AO496">
        <v>32</v>
      </c>
      <c r="AP496" t="s">
        <v>63</v>
      </c>
      <c r="AQ496" t="s">
        <v>66</v>
      </c>
      <c r="AR496">
        <v>3087</v>
      </c>
      <c r="AW496" t="s">
        <v>2549</v>
      </c>
      <c r="AY496" t="s">
        <v>2550</v>
      </c>
      <c r="AZ496" t="s">
        <v>70</v>
      </c>
    </row>
    <row r="497" spans="1:52" x14ac:dyDescent="0.3">
      <c r="A497">
        <v>2042010</v>
      </c>
      <c r="B497" t="s">
        <v>2551</v>
      </c>
      <c r="C497" t="str">
        <f t="shared" si="61"/>
        <v>7492</v>
      </c>
      <c r="D497" t="s">
        <v>53</v>
      </c>
      <c r="E497" t="str">
        <f>"0100"</f>
        <v>0100</v>
      </c>
      <c r="F497" t="s">
        <v>54</v>
      </c>
      <c r="G497" t="str">
        <f t="shared" si="68"/>
        <v>05</v>
      </c>
      <c r="H497" t="s">
        <v>55</v>
      </c>
      <c r="I497" t="s">
        <v>56</v>
      </c>
      <c r="J497" t="s">
        <v>57</v>
      </c>
      <c r="K497">
        <v>1</v>
      </c>
      <c r="L497">
        <v>43616</v>
      </c>
      <c r="M497">
        <v>1</v>
      </c>
      <c r="N497" t="str">
        <f t="shared" si="67"/>
        <v>000X</v>
      </c>
      <c r="O497">
        <v>4665</v>
      </c>
      <c r="P497" t="s">
        <v>58</v>
      </c>
      <c r="Q497" t="s">
        <v>1627</v>
      </c>
      <c r="R497" t="s">
        <v>140</v>
      </c>
      <c r="T497" t="s">
        <v>61</v>
      </c>
      <c r="V497" t="s">
        <v>2552</v>
      </c>
      <c r="W497">
        <v>269080</v>
      </c>
      <c r="X497">
        <v>15020</v>
      </c>
      <c r="Y497">
        <v>254060</v>
      </c>
      <c r="Z497">
        <v>212379</v>
      </c>
      <c r="AA497">
        <v>187379</v>
      </c>
      <c r="AB497" t="s">
        <v>63</v>
      </c>
      <c r="AC497" s="1">
        <v>38139</v>
      </c>
      <c r="AD497">
        <v>47000</v>
      </c>
      <c r="AE497">
        <v>1740</v>
      </c>
      <c r="AF497">
        <v>1573</v>
      </c>
      <c r="AG497" t="s">
        <v>103</v>
      </c>
      <c r="AH497" t="s">
        <v>76</v>
      </c>
      <c r="AI497">
        <v>1</v>
      </c>
      <c r="AJ497">
        <v>2006</v>
      </c>
      <c r="AK497">
        <v>3</v>
      </c>
      <c r="AL497">
        <v>2</v>
      </c>
      <c r="AM497">
        <v>1</v>
      </c>
      <c r="AN497">
        <v>2665</v>
      </c>
      <c r="AO497">
        <v>32</v>
      </c>
      <c r="AP497" t="s">
        <v>63</v>
      </c>
      <c r="AQ497" t="s">
        <v>66</v>
      </c>
      <c r="AR497">
        <v>3672</v>
      </c>
      <c r="AW497" t="s">
        <v>2553</v>
      </c>
      <c r="AY497" t="s">
        <v>2554</v>
      </c>
      <c r="AZ497" t="s">
        <v>70</v>
      </c>
    </row>
    <row r="498" spans="1:52" x14ac:dyDescent="0.3">
      <c r="A498">
        <v>2042079</v>
      </c>
      <c r="B498" t="s">
        <v>2555</v>
      </c>
      <c r="C498" t="str">
        <f t="shared" si="61"/>
        <v>7492</v>
      </c>
      <c r="D498" t="s">
        <v>53</v>
      </c>
      <c r="E498" t="str">
        <f t="shared" ref="E498:E505" si="69">"0000"</f>
        <v>0000</v>
      </c>
      <c r="F498" t="s">
        <v>108</v>
      </c>
      <c r="G498" t="str">
        <f t="shared" si="68"/>
        <v>05</v>
      </c>
      <c r="H498" t="s">
        <v>55</v>
      </c>
      <c r="I498" t="s">
        <v>56</v>
      </c>
      <c r="J498" t="s">
        <v>57</v>
      </c>
      <c r="K498">
        <v>0</v>
      </c>
      <c r="L498">
        <v>48329</v>
      </c>
      <c r="M498">
        <v>1.1100000000000001</v>
      </c>
      <c r="N498" t="str">
        <f t="shared" si="67"/>
        <v>000X</v>
      </c>
      <c r="O498">
        <v>4577</v>
      </c>
      <c r="P498" t="s">
        <v>58</v>
      </c>
      <c r="Q498" t="s">
        <v>1627</v>
      </c>
      <c r="R498" t="s">
        <v>140</v>
      </c>
      <c r="T498" t="s">
        <v>61</v>
      </c>
      <c r="V498" t="s">
        <v>2556</v>
      </c>
      <c r="W498">
        <v>16640</v>
      </c>
      <c r="X498">
        <v>16640</v>
      </c>
      <c r="Y498">
        <v>0</v>
      </c>
      <c r="Z498">
        <v>16640</v>
      </c>
      <c r="AA498">
        <v>16640</v>
      </c>
      <c r="AB498" t="s">
        <v>72</v>
      </c>
      <c r="AC498" s="1">
        <v>37622</v>
      </c>
      <c r="AD498">
        <v>14800</v>
      </c>
      <c r="AE498">
        <v>1565</v>
      </c>
      <c r="AF498">
        <v>793</v>
      </c>
      <c r="AG498" t="s">
        <v>103</v>
      </c>
      <c r="AH498" t="s">
        <v>76</v>
      </c>
      <c r="AR498">
        <v>0</v>
      </c>
      <c r="AW498" t="s">
        <v>2557</v>
      </c>
      <c r="AY498" t="s">
        <v>2144</v>
      </c>
      <c r="AZ498" t="s">
        <v>70</v>
      </c>
    </row>
    <row r="499" spans="1:52" x14ac:dyDescent="0.3">
      <c r="A499">
        <v>2042150</v>
      </c>
      <c r="B499" t="s">
        <v>2558</v>
      </c>
      <c r="C499" t="str">
        <f t="shared" si="61"/>
        <v>7492</v>
      </c>
      <c r="D499" t="s">
        <v>53</v>
      </c>
      <c r="E499" t="str">
        <f t="shared" si="69"/>
        <v>0000</v>
      </c>
      <c r="F499" t="s">
        <v>108</v>
      </c>
      <c r="G499" t="str">
        <f t="shared" si="68"/>
        <v>05</v>
      </c>
      <c r="H499" t="s">
        <v>55</v>
      </c>
      <c r="I499" t="s">
        <v>56</v>
      </c>
      <c r="J499" t="s">
        <v>57</v>
      </c>
      <c r="K499">
        <v>0</v>
      </c>
      <c r="L499">
        <v>43750</v>
      </c>
      <c r="M499">
        <v>1</v>
      </c>
      <c r="N499" t="str">
        <f t="shared" si="67"/>
        <v>000X</v>
      </c>
      <c r="O499">
        <v>5898</v>
      </c>
      <c r="P499" t="s">
        <v>72</v>
      </c>
      <c r="Q499" t="s">
        <v>73</v>
      </c>
      <c r="R499" t="s">
        <v>74</v>
      </c>
      <c r="T499" t="s">
        <v>61</v>
      </c>
      <c r="V499" t="s">
        <v>2559</v>
      </c>
      <c r="W499">
        <v>15070</v>
      </c>
      <c r="X499">
        <v>15070</v>
      </c>
      <c r="Y499">
        <v>0</v>
      </c>
      <c r="Z499">
        <v>15070</v>
      </c>
      <c r="AA499">
        <v>15070</v>
      </c>
      <c r="AB499" t="s">
        <v>72</v>
      </c>
      <c r="AC499" s="1">
        <v>43237</v>
      </c>
      <c r="AD499">
        <v>14700</v>
      </c>
      <c r="AE499">
        <v>2901</v>
      </c>
      <c r="AF499">
        <v>659</v>
      </c>
      <c r="AG499" t="s">
        <v>103</v>
      </c>
      <c r="AH499" t="s">
        <v>391</v>
      </c>
      <c r="AR499">
        <v>0</v>
      </c>
      <c r="AW499" t="s">
        <v>2560</v>
      </c>
      <c r="AX499" t="s">
        <v>2561</v>
      </c>
      <c r="AY499" t="s">
        <v>2562</v>
      </c>
      <c r="AZ499" t="s">
        <v>2563</v>
      </c>
    </row>
    <row r="500" spans="1:52" x14ac:dyDescent="0.3">
      <c r="A500">
        <v>2042176</v>
      </c>
      <c r="B500" t="s">
        <v>2564</v>
      </c>
      <c r="C500" t="str">
        <f t="shared" si="61"/>
        <v>7492</v>
      </c>
      <c r="D500" t="s">
        <v>53</v>
      </c>
      <c r="E500" t="str">
        <f t="shared" si="69"/>
        <v>0000</v>
      </c>
      <c r="F500" t="s">
        <v>108</v>
      </c>
      <c r="G500" t="str">
        <f t="shared" si="68"/>
        <v>05</v>
      </c>
      <c r="H500" t="s">
        <v>55</v>
      </c>
      <c r="I500" t="s">
        <v>56</v>
      </c>
      <c r="J500" t="s">
        <v>57</v>
      </c>
      <c r="K500">
        <v>0</v>
      </c>
      <c r="L500">
        <v>43750</v>
      </c>
      <c r="M500">
        <v>1</v>
      </c>
      <c r="N500" t="str">
        <f t="shared" si="67"/>
        <v>000X</v>
      </c>
      <c r="O500">
        <v>5932</v>
      </c>
      <c r="P500" t="s">
        <v>72</v>
      </c>
      <c r="Q500" t="s">
        <v>73</v>
      </c>
      <c r="R500" t="s">
        <v>74</v>
      </c>
      <c r="T500" t="s">
        <v>61</v>
      </c>
      <c r="V500" t="s">
        <v>2565</v>
      </c>
      <c r="W500">
        <v>15070</v>
      </c>
      <c r="X500">
        <v>15070</v>
      </c>
      <c r="Y500">
        <v>0</v>
      </c>
      <c r="Z500">
        <v>15070</v>
      </c>
      <c r="AA500">
        <v>15070</v>
      </c>
      <c r="AB500" t="s">
        <v>72</v>
      </c>
      <c r="AC500" s="1">
        <v>42779</v>
      </c>
      <c r="AD500">
        <v>12400</v>
      </c>
      <c r="AE500">
        <v>2880</v>
      </c>
      <c r="AF500">
        <v>2194</v>
      </c>
      <c r="AG500" t="s">
        <v>103</v>
      </c>
      <c r="AH500" t="s">
        <v>1386</v>
      </c>
      <c r="AR500">
        <v>0</v>
      </c>
      <c r="AW500" t="s">
        <v>921</v>
      </c>
      <c r="AY500" t="s">
        <v>2566</v>
      </c>
      <c r="AZ500" t="s">
        <v>70</v>
      </c>
    </row>
    <row r="501" spans="1:52" x14ac:dyDescent="0.3">
      <c r="A501">
        <v>2042303</v>
      </c>
      <c r="B501" t="s">
        <v>2567</v>
      </c>
      <c r="C501" t="str">
        <f t="shared" si="61"/>
        <v>7492</v>
      </c>
      <c r="D501" t="s">
        <v>53</v>
      </c>
      <c r="E501" t="str">
        <f t="shared" si="69"/>
        <v>0000</v>
      </c>
      <c r="F501" t="s">
        <v>108</v>
      </c>
      <c r="G501" t="str">
        <f>"32"</f>
        <v>32</v>
      </c>
      <c r="H501" t="s">
        <v>1645</v>
      </c>
      <c r="I501" t="s">
        <v>56</v>
      </c>
      <c r="J501" t="s">
        <v>57</v>
      </c>
      <c r="K501">
        <v>0</v>
      </c>
      <c r="L501">
        <v>43750</v>
      </c>
      <c r="M501">
        <v>1</v>
      </c>
      <c r="N501" t="str">
        <f t="shared" si="67"/>
        <v>000X</v>
      </c>
      <c r="O501">
        <v>6164</v>
      </c>
      <c r="P501" t="s">
        <v>72</v>
      </c>
      <c r="Q501" t="s">
        <v>2109</v>
      </c>
      <c r="R501" t="s">
        <v>140</v>
      </c>
      <c r="T501" t="s">
        <v>61</v>
      </c>
      <c r="V501" t="s">
        <v>2568</v>
      </c>
      <c r="W501">
        <v>15070</v>
      </c>
      <c r="X501">
        <v>15070</v>
      </c>
      <c r="Y501">
        <v>0</v>
      </c>
      <c r="Z501">
        <v>15070</v>
      </c>
      <c r="AA501">
        <v>15070</v>
      </c>
      <c r="AB501" t="s">
        <v>72</v>
      </c>
      <c r="AC501" s="1">
        <v>37834</v>
      </c>
      <c r="AD501">
        <v>18500</v>
      </c>
      <c r="AE501">
        <v>1630</v>
      </c>
      <c r="AF501">
        <v>2205</v>
      </c>
      <c r="AG501" t="s">
        <v>103</v>
      </c>
      <c r="AH501" t="s">
        <v>76</v>
      </c>
      <c r="AR501">
        <v>0</v>
      </c>
      <c r="AW501" t="s">
        <v>2569</v>
      </c>
      <c r="AY501" t="s">
        <v>2570</v>
      </c>
      <c r="AZ501" t="s">
        <v>2571</v>
      </c>
    </row>
    <row r="502" spans="1:52" x14ac:dyDescent="0.3">
      <c r="A502">
        <v>2042800</v>
      </c>
      <c r="B502" t="s">
        <v>2572</v>
      </c>
      <c r="C502" t="str">
        <f t="shared" si="61"/>
        <v>7492</v>
      </c>
      <c r="D502" t="s">
        <v>53</v>
      </c>
      <c r="E502" t="str">
        <f t="shared" si="69"/>
        <v>0000</v>
      </c>
      <c r="F502" t="s">
        <v>108</v>
      </c>
      <c r="G502" t="str">
        <f t="shared" ref="G502:G507" si="70">"05"</f>
        <v>05</v>
      </c>
      <c r="H502" t="s">
        <v>55</v>
      </c>
      <c r="I502" t="s">
        <v>56</v>
      </c>
      <c r="J502" t="s">
        <v>57</v>
      </c>
      <c r="K502">
        <v>0</v>
      </c>
      <c r="L502">
        <v>62262</v>
      </c>
      <c r="M502">
        <v>1.43</v>
      </c>
      <c r="N502" t="str">
        <f t="shared" si="67"/>
        <v>000X</v>
      </c>
      <c r="O502">
        <v>4923</v>
      </c>
      <c r="P502" t="s">
        <v>58</v>
      </c>
      <c r="Q502" t="s">
        <v>2125</v>
      </c>
      <c r="R502" t="s">
        <v>719</v>
      </c>
      <c r="T502" t="s">
        <v>61</v>
      </c>
      <c r="V502" t="s">
        <v>2573</v>
      </c>
      <c r="W502">
        <v>21440</v>
      </c>
      <c r="X502">
        <v>21440</v>
      </c>
      <c r="Y502">
        <v>0</v>
      </c>
      <c r="Z502">
        <v>21440</v>
      </c>
      <c r="AA502">
        <v>21440</v>
      </c>
      <c r="AB502" t="s">
        <v>72</v>
      </c>
      <c r="AR502">
        <v>0</v>
      </c>
      <c r="AW502" t="s">
        <v>2017</v>
      </c>
      <c r="AY502" t="s">
        <v>2018</v>
      </c>
      <c r="AZ502" t="s">
        <v>2019</v>
      </c>
    </row>
    <row r="503" spans="1:52" x14ac:dyDescent="0.3">
      <c r="A503">
        <v>2042893</v>
      </c>
      <c r="B503" t="s">
        <v>2574</v>
      </c>
      <c r="C503" t="str">
        <f t="shared" si="61"/>
        <v>7492</v>
      </c>
      <c r="D503" t="s">
        <v>53</v>
      </c>
      <c r="E503" t="str">
        <f t="shared" si="69"/>
        <v>0000</v>
      </c>
      <c r="F503" t="s">
        <v>108</v>
      </c>
      <c r="G503" t="str">
        <f t="shared" si="70"/>
        <v>05</v>
      </c>
      <c r="H503" t="s">
        <v>55</v>
      </c>
      <c r="I503" t="s">
        <v>56</v>
      </c>
      <c r="J503" t="s">
        <v>57</v>
      </c>
      <c r="K503">
        <v>0</v>
      </c>
      <c r="L503">
        <v>43749</v>
      </c>
      <c r="M503">
        <v>1</v>
      </c>
      <c r="N503" t="str">
        <f t="shared" si="67"/>
        <v>000X</v>
      </c>
      <c r="O503">
        <v>4888</v>
      </c>
      <c r="P503" t="s">
        <v>58</v>
      </c>
      <c r="Q503" t="s">
        <v>2125</v>
      </c>
      <c r="R503" t="s">
        <v>719</v>
      </c>
      <c r="T503" t="s">
        <v>61</v>
      </c>
      <c r="V503" t="s">
        <v>2575</v>
      </c>
      <c r="W503">
        <v>15060</v>
      </c>
      <c r="X503">
        <v>15060</v>
      </c>
      <c r="Y503">
        <v>0</v>
      </c>
      <c r="Z503">
        <v>15060</v>
      </c>
      <c r="AA503">
        <v>15060</v>
      </c>
      <c r="AB503" t="s">
        <v>72</v>
      </c>
      <c r="AC503" s="1">
        <v>43524</v>
      </c>
      <c r="AD503">
        <v>59800</v>
      </c>
      <c r="AE503">
        <v>2959</v>
      </c>
      <c r="AF503">
        <v>2414</v>
      </c>
      <c r="AG503" t="s">
        <v>103</v>
      </c>
      <c r="AH503" t="s">
        <v>570</v>
      </c>
      <c r="AR503">
        <v>0</v>
      </c>
      <c r="AW503" t="s">
        <v>2576</v>
      </c>
      <c r="AX503" t="s">
        <v>2577</v>
      </c>
      <c r="AY503" t="s">
        <v>2578</v>
      </c>
      <c r="AZ503" t="s">
        <v>70</v>
      </c>
    </row>
    <row r="504" spans="1:52" x14ac:dyDescent="0.3">
      <c r="A504">
        <v>2043113</v>
      </c>
      <c r="B504" t="s">
        <v>2579</v>
      </c>
      <c r="C504" t="str">
        <f t="shared" si="61"/>
        <v>7492</v>
      </c>
      <c r="D504" t="s">
        <v>53</v>
      </c>
      <c r="E504" t="str">
        <f t="shared" si="69"/>
        <v>0000</v>
      </c>
      <c r="F504" t="s">
        <v>108</v>
      </c>
      <c r="G504" t="str">
        <f t="shared" si="70"/>
        <v>05</v>
      </c>
      <c r="H504" t="s">
        <v>55</v>
      </c>
      <c r="I504" t="s">
        <v>56</v>
      </c>
      <c r="J504" t="s">
        <v>57</v>
      </c>
      <c r="K504">
        <v>0</v>
      </c>
      <c r="L504">
        <v>43750</v>
      </c>
      <c r="M504">
        <v>1</v>
      </c>
      <c r="N504" t="str">
        <f t="shared" si="67"/>
        <v>000X</v>
      </c>
      <c r="O504">
        <v>4785</v>
      </c>
      <c r="P504" t="s">
        <v>58</v>
      </c>
      <c r="Q504" t="s">
        <v>1627</v>
      </c>
      <c r="R504" t="s">
        <v>140</v>
      </c>
      <c r="T504" t="s">
        <v>61</v>
      </c>
      <c r="V504" t="s">
        <v>2580</v>
      </c>
      <c r="W504">
        <v>15070</v>
      </c>
      <c r="X504">
        <v>15070</v>
      </c>
      <c r="Y504">
        <v>0</v>
      </c>
      <c r="Z504">
        <v>15070</v>
      </c>
      <c r="AA504">
        <v>15070</v>
      </c>
      <c r="AB504" t="s">
        <v>72</v>
      </c>
      <c r="AC504" s="1">
        <v>29819</v>
      </c>
      <c r="AD504">
        <v>8000</v>
      </c>
      <c r="AE504">
        <v>584</v>
      </c>
      <c r="AF504">
        <v>544</v>
      </c>
      <c r="AG504" t="s">
        <v>103</v>
      </c>
      <c r="AH504" t="s">
        <v>76</v>
      </c>
      <c r="AR504">
        <v>0</v>
      </c>
      <c r="AW504" t="s">
        <v>2581</v>
      </c>
      <c r="AX504" t="s">
        <v>2582</v>
      </c>
      <c r="AY504" t="s">
        <v>2583</v>
      </c>
      <c r="AZ504" t="s">
        <v>2584</v>
      </c>
    </row>
    <row r="505" spans="1:52" x14ac:dyDescent="0.3">
      <c r="A505">
        <v>2043148</v>
      </c>
      <c r="B505" t="s">
        <v>2585</v>
      </c>
      <c r="C505" t="str">
        <f t="shared" si="61"/>
        <v>7492</v>
      </c>
      <c r="D505" t="s">
        <v>53</v>
      </c>
      <c r="E505" t="str">
        <f t="shared" si="69"/>
        <v>0000</v>
      </c>
      <c r="F505" t="s">
        <v>108</v>
      </c>
      <c r="G505" t="str">
        <f t="shared" si="70"/>
        <v>05</v>
      </c>
      <c r="H505" t="s">
        <v>55</v>
      </c>
      <c r="I505" t="s">
        <v>56</v>
      </c>
      <c r="J505" t="s">
        <v>57</v>
      </c>
      <c r="K505">
        <v>0</v>
      </c>
      <c r="L505">
        <v>43750</v>
      </c>
      <c r="M505">
        <v>1</v>
      </c>
      <c r="N505" t="str">
        <f t="shared" si="67"/>
        <v>000X</v>
      </c>
      <c r="O505">
        <v>4811</v>
      </c>
      <c r="P505" t="s">
        <v>58</v>
      </c>
      <c r="Q505" t="s">
        <v>1627</v>
      </c>
      <c r="R505" t="s">
        <v>140</v>
      </c>
      <c r="T505" t="s">
        <v>61</v>
      </c>
      <c r="V505" t="s">
        <v>2586</v>
      </c>
      <c r="W505">
        <v>15070</v>
      </c>
      <c r="X505">
        <v>15070</v>
      </c>
      <c r="Y505">
        <v>0</v>
      </c>
      <c r="Z505">
        <v>15070</v>
      </c>
      <c r="AA505">
        <v>15070</v>
      </c>
      <c r="AB505" t="s">
        <v>72</v>
      </c>
      <c r="AC505" s="1">
        <v>34060</v>
      </c>
      <c r="AD505">
        <v>14900</v>
      </c>
      <c r="AE505">
        <v>982</v>
      </c>
      <c r="AF505">
        <v>945</v>
      </c>
      <c r="AG505" t="s">
        <v>103</v>
      </c>
      <c r="AH505" t="s">
        <v>873</v>
      </c>
      <c r="AR505">
        <v>0</v>
      </c>
      <c r="AW505" t="s">
        <v>2587</v>
      </c>
      <c r="AX505" t="s">
        <v>2588</v>
      </c>
      <c r="AY505" t="s">
        <v>2589</v>
      </c>
      <c r="AZ505" t="s">
        <v>2590</v>
      </c>
    </row>
    <row r="506" spans="1:52" x14ac:dyDescent="0.3">
      <c r="A506">
        <v>2043601</v>
      </c>
      <c r="B506" t="s">
        <v>2591</v>
      </c>
      <c r="C506" t="str">
        <f t="shared" si="61"/>
        <v>7492</v>
      </c>
      <c r="D506" t="s">
        <v>53</v>
      </c>
      <c r="E506" t="str">
        <f>"0100"</f>
        <v>0100</v>
      </c>
      <c r="F506" t="s">
        <v>54</v>
      </c>
      <c r="G506" t="str">
        <f t="shared" si="70"/>
        <v>05</v>
      </c>
      <c r="H506" t="s">
        <v>55</v>
      </c>
      <c r="I506" t="s">
        <v>56</v>
      </c>
      <c r="J506" t="s">
        <v>57</v>
      </c>
      <c r="K506">
        <v>1</v>
      </c>
      <c r="L506">
        <v>43774</v>
      </c>
      <c r="M506">
        <v>1</v>
      </c>
      <c r="N506" t="str">
        <f t="shared" si="67"/>
        <v>000X</v>
      </c>
      <c r="O506">
        <v>4920</v>
      </c>
      <c r="P506" t="s">
        <v>58</v>
      </c>
      <c r="Q506" t="s">
        <v>1611</v>
      </c>
      <c r="R506" t="s">
        <v>719</v>
      </c>
      <c r="T506" t="s">
        <v>61</v>
      </c>
      <c r="V506" t="s">
        <v>2592</v>
      </c>
      <c r="W506">
        <v>168890</v>
      </c>
      <c r="X506">
        <v>15070</v>
      </c>
      <c r="Y506">
        <v>153820</v>
      </c>
      <c r="Z506">
        <v>168890</v>
      </c>
      <c r="AA506">
        <v>168890</v>
      </c>
      <c r="AB506" t="s">
        <v>72</v>
      </c>
      <c r="AC506" s="1">
        <v>41671</v>
      </c>
      <c r="AD506">
        <v>100000</v>
      </c>
      <c r="AE506">
        <v>2607</v>
      </c>
      <c r="AF506">
        <v>1312</v>
      </c>
      <c r="AG506" t="s">
        <v>64</v>
      </c>
      <c r="AH506" t="s">
        <v>65</v>
      </c>
      <c r="AI506">
        <v>1</v>
      </c>
      <c r="AJ506">
        <v>2001</v>
      </c>
      <c r="AK506">
        <v>3</v>
      </c>
      <c r="AL506">
        <v>2</v>
      </c>
      <c r="AN506">
        <v>1510</v>
      </c>
      <c r="AO506">
        <v>32</v>
      </c>
      <c r="AP506" t="s">
        <v>72</v>
      </c>
      <c r="AQ506" t="s">
        <v>66</v>
      </c>
      <c r="AR506">
        <v>2283</v>
      </c>
      <c r="AW506" t="s">
        <v>2593</v>
      </c>
      <c r="AY506" t="s">
        <v>834</v>
      </c>
      <c r="AZ506" t="s">
        <v>70</v>
      </c>
    </row>
    <row r="507" spans="1:52" x14ac:dyDescent="0.3">
      <c r="A507">
        <v>2043679</v>
      </c>
      <c r="B507" t="s">
        <v>2594</v>
      </c>
      <c r="C507" t="str">
        <f t="shared" si="61"/>
        <v>7492</v>
      </c>
      <c r="D507" t="s">
        <v>53</v>
      </c>
      <c r="E507" t="str">
        <f>"0100"</f>
        <v>0100</v>
      </c>
      <c r="F507" t="s">
        <v>54</v>
      </c>
      <c r="G507" t="str">
        <f t="shared" si="70"/>
        <v>05</v>
      </c>
      <c r="H507" t="s">
        <v>55</v>
      </c>
      <c r="I507" t="s">
        <v>56</v>
      </c>
      <c r="J507" t="s">
        <v>57</v>
      </c>
      <c r="K507">
        <v>1</v>
      </c>
      <c r="L507">
        <v>57709</v>
      </c>
      <c r="M507">
        <v>1.32</v>
      </c>
      <c r="N507" t="str">
        <f t="shared" si="67"/>
        <v>000X</v>
      </c>
      <c r="O507">
        <v>4890</v>
      </c>
      <c r="P507" t="s">
        <v>58</v>
      </c>
      <c r="Q507" t="s">
        <v>1611</v>
      </c>
      <c r="R507" t="s">
        <v>719</v>
      </c>
      <c r="T507" t="s">
        <v>61</v>
      </c>
      <c r="V507" t="s">
        <v>2595</v>
      </c>
      <c r="W507">
        <v>242630</v>
      </c>
      <c r="X507">
        <v>19870</v>
      </c>
      <c r="Y507">
        <v>222760</v>
      </c>
      <c r="Z507">
        <v>242630</v>
      </c>
      <c r="AA507">
        <v>217630</v>
      </c>
      <c r="AB507" t="s">
        <v>63</v>
      </c>
      <c r="AC507" s="1">
        <v>43515</v>
      </c>
      <c r="AD507">
        <v>242500</v>
      </c>
      <c r="AE507">
        <v>2957</v>
      </c>
      <c r="AF507">
        <v>930</v>
      </c>
      <c r="AG507" t="s">
        <v>64</v>
      </c>
      <c r="AH507" t="s">
        <v>76</v>
      </c>
      <c r="AI507">
        <v>1</v>
      </c>
      <c r="AJ507">
        <v>2003</v>
      </c>
      <c r="AK507">
        <v>3</v>
      </c>
      <c r="AL507">
        <v>2</v>
      </c>
      <c r="AN507">
        <v>2504</v>
      </c>
      <c r="AO507">
        <v>32</v>
      </c>
      <c r="AP507" t="s">
        <v>72</v>
      </c>
      <c r="AQ507" t="s">
        <v>66</v>
      </c>
      <c r="AR507">
        <v>3465</v>
      </c>
      <c r="AW507" t="s">
        <v>2596</v>
      </c>
      <c r="AY507" t="s">
        <v>2597</v>
      </c>
      <c r="AZ507" t="s">
        <v>2598</v>
      </c>
    </row>
    <row r="508" spans="1:52" x14ac:dyDescent="0.3">
      <c r="A508">
        <v>2043890</v>
      </c>
      <c r="B508" t="s">
        <v>2599</v>
      </c>
      <c r="C508" t="str">
        <f t="shared" si="61"/>
        <v>7492</v>
      </c>
      <c r="D508" t="s">
        <v>53</v>
      </c>
      <c r="E508" t="str">
        <f>"0100"</f>
        <v>0100</v>
      </c>
      <c r="F508" t="s">
        <v>54</v>
      </c>
      <c r="G508" t="str">
        <f t="shared" ref="G508:G513" si="71">"06"</f>
        <v>06</v>
      </c>
      <c r="H508" t="s">
        <v>55</v>
      </c>
      <c r="I508" t="s">
        <v>56</v>
      </c>
      <c r="J508" t="s">
        <v>57</v>
      </c>
      <c r="K508">
        <v>1</v>
      </c>
      <c r="L508">
        <v>52551</v>
      </c>
      <c r="M508">
        <v>1.21</v>
      </c>
      <c r="N508" t="str">
        <f t="shared" si="67"/>
        <v>000X</v>
      </c>
      <c r="O508">
        <v>5076</v>
      </c>
      <c r="P508" t="s">
        <v>58</v>
      </c>
      <c r="Q508" t="s">
        <v>180</v>
      </c>
      <c r="R508" t="s">
        <v>82</v>
      </c>
      <c r="T508" t="s">
        <v>61</v>
      </c>
      <c r="V508" t="s">
        <v>2600</v>
      </c>
      <c r="W508">
        <v>275450</v>
      </c>
      <c r="X508">
        <v>18100</v>
      </c>
      <c r="Y508">
        <v>257350</v>
      </c>
      <c r="Z508">
        <v>207640</v>
      </c>
      <c r="AA508">
        <v>181640</v>
      </c>
      <c r="AB508" t="s">
        <v>63</v>
      </c>
      <c r="AC508" s="1">
        <v>41061</v>
      </c>
      <c r="AD508">
        <v>279900</v>
      </c>
      <c r="AE508">
        <v>2488</v>
      </c>
      <c r="AF508">
        <v>1099</v>
      </c>
      <c r="AG508" t="s">
        <v>64</v>
      </c>
      <c r="AH508" t="s">
        <v>76</v>
      </c>
      <c r="AI508">
        <v>1</v>
      </c>
      <c r="AJ508">
        <v>2007</v>
      </c>
      <c r="AK508">
        <v>3</v>
      </c>
      <c r="AL508">
        <v>2</v>
      </c>
      <c r="AN508">
        <v>2156</v>
      </c>
      <c r="AO508">
        <v>32</v>
      </c>
      <c r="AP508" t="s">
        <v>63</v>
      </c>
      <c r="AQ508" t="s">
        <v>66</v>
      </c>
      <c r="AR508">
        <v>3291</v>
      </c>
      <c r="AW508" t="s">
        <v>2601</v>
      </c>
      <c r="AY508" t="s">
        <v>2602</v>
      </c>
      <c r="AZ508" t="s">
        <v>70</v>
      </c>
    </row>
    <row r="509" spans="1:52" x14ac:dyDescent="0.3">
      <c r="A509">
        <v>2044594</v>
      </c>
      <c r="B509" t="s">
        <v>2603</v>
      </c>
      <c r="C509" t="str">
        <f t="shared" si="61"/>
        <v>7492</v>
      </c>
      <c r="D509" t="s">
        <v>53</v>
      </c>
      <c r="E509" t="str">
        <f>"0100"</f>
        <v>0100</v>
      </c>
      <c r="F509" t="s">
        <v>54</v>
      </c>
      <c r="G509" t="str">
        <f t="shared" si="71"/>
        <v>06</v>
      </c>
      <c r="H509" t="s">
        <v>55</v>
      </c>
      <c r="I509" t="s">
        <v>56</v>
      </c>
      <c r="J509" t="s">
        <v>57</v>
      </c>
      <c r="K509">
        <v>1</v>
      </c>
      <c r="L509">
        <v>56188</v>
      </c>
      <c r="M509">
        <v>1.29</v>
      </c>
      <c r="N509" t="str">
        <f t="shared" si="67"/>
        <v>000X</v>
      </c>
      <c r="O509">
        <v>5670</v>
      </c>
      <c r="P509" t="s">
        <v>58</v>
      </c>
      <c r="Q509" t="s">
        <v>2604</v>
      </c>
      <c r="R509" t="s">
        <v>140</v>
      </c>
      <c r="T509" t="s">
        <v>61</v>
      </c>
      <c r="V509" t="s">
        <v>2605</v>
      </c>
      <c r="W509">
        <v>216960</v>
      </c>
      <c r="X509">
        <v>19350</v>
      </c>
      <c r="Y509">
        <v>197610</v>
      </c>
      <c r="Z509">
        <v>157511</v>
      </c>
      <c r="AA509">
        <v>132511</v>
      </c>
      <c r="AB509" t="s">
        <v>63</v>
      </c>
      <c r="AC509" s="1">
        <v>36312</v>
      </c>
      <c r="AD509">
        <v>147000</v>
      </c>
      <c r="AE509">
        <v>1315</v>
      </c>
      <c r="AF509">
        <v>155</v>
      </c>
      <c r="AG509" t="s">
        <v>64</v>
      </c>
      <c r="AH509" t="s">
        <v>76</v>
      </c>
      <c r="AI509">
        <v>1</v>
      </c>
      <c r="AJ509">
        <v>1991</v>
      </c>
      <c r="AK509">
        <v>3</v>
      </c>
      <c r="AL509">
        <v>2</v>
      </c>
      <c r="AN509">
        <v>2174</v>
      </c>
      <c r="AO509">
        <v>32</v>
      </c>
      <c r="AP509" t="s">
        <v>63</v>
      </c>
      <c r="AQ509" t="s">
        <v>66</v>
      </c>
      <c r="AR509">
        <v>3153</v>
      </c>
      <c r="AW509" t="s">
        <v>2606</v>
      </c>
      <c r="AX509" t="s">
        <v>2607</v>
      </c>
      <c r="AY509" t="s">
        <v>2608</v>
      </c>
      <c r="AZ509" t="s">
        <v>70</v>
      </c>
    </row>
    <row r="510" spans="1:52" x14ac:dyDescent="0.3">
      <c r="A510">
        <v>2044845</v>
      </c>
      <c r="B510" t="s">
        <v>2609</v>
      </c>
      <c r="C510" t="str">
        <f t="shared" si="61"/>
        <v>7492</v>
      </c>
      <c r="D510" t="s">
        <v>53</v>
      </c>
      <c r="E510" t="str">
        <f>"8000"</f>
        <v>8000</v>
      </c>
      <c r="F510" t="s">
        <v>2610</v>
      </c>
      <c r="G510" t="str">
        <f t="shared" si="71"/>
        <v>06</v>
      </c>
      <c r="H510" t="s">
        <v>55</v>
      </c>
      <c r="I510" t="s">
        <v>56</v>
      </c>
      <c r="J510" t="s">
        <v>57</v>
      </c>
      <c r="K510">
        <v>0</v>
      </c>
      <c r="L510">
        <v>60679</v>
      </c>
      <c r="M510">
        <v>1.39</v>
      </c>
      <c r="N510" t="str">
        <f t="shared" si="67"/>
        <v>000X</v>
      </c>
      <c r="O510">
        <v>5729</v>
      </c>
      <c r="P510" t="s">
        <v>72</v>
      </c>
      <c r="Q510" t="s">
        <v>2611</v>
      </c>
      <c r="R510" t="s">
        <v>140</v>
      </c>
      <c r="T510" t="s">
        <v>61</v>
      </c>
      <c r="V510" t="s">
        <v>2612</v>
      </c>
      <c r="W510">
        <v>20900</v>
      </c>
      <c r="X510">
        <v>20900</v>
      </c>
      <c r="Y510">
        <v>0</v>
      </c>
      <c r="Z510">
        <v>20900</v>
      </c>
      <c r="AA510">
        <v>20900</v>
      </c>
      <c r="AB510" t="s">
        <v>63</v>
      </c>
      <c r="AC510" s="1">
        <v>33270</v>
      </c>
      <c r="AD510">
        <v>68700</v>
      </c>
      <c r="AE510">
        <v>886</v>
      </c>
      <c r="AF510">
        <v>2079</v>
      </c>
      <c r="AG510" t="s">
        <v>103</v>
      </c>
      <c r="AH510" t="s">
        <v>570</v>
      </c>
      <c r="AR510">
        <v>0</v>
      </c>
      <c r="AW510" t="s">
        <v>2613</v>
      </c>
      <c r="AX510" t="s">
        <v>2614</v>
      </c>
      <c r="AY510" t="s">
        <v>2615</v>
      </c>
      <c r="AZ510" t="s">
        <v>2616</v>
      </c>
    </row>
    <row r="511" spans="1:52" x14ac:dyDescent="0.3">
      <c r="A511">
        <v>2044993</v>
      </c>
      <c r="B511" t="s">
        <v>2617</v>
      </c>
      <c r="C511" t="str">
        <f t="shared" si="61"/>
        <v>7492</v>
      </c>
      <c r="D511" t="s">
        <v>53</v>
      </c>
      <c r="E511" t="str">
        <f>"0000"</f>
        <v>0000</v>
      </c>
      <c r="F511" t="s">
        <v>108</v>
      </c>
      <c r="G511" t="str">
        <f t="shared" si="71"/>
        <v>06</v>
      </c>
      <c r="H511" t="s">
        <v>55</v>
      </c>
      <c r="I511" t="s">
        <v>56</v>
      </c>
      <c r="J511" t="s">
        <v>57</v>
      </c>
      <c r="K511">
        <v>0</v>
      </c>
      <c r="L511">
        <v>45937</v>
      </c>
      <c r="M511">
        <v>1.05</v>
      </c>
      <c r="N511" t="str">
        <f t="shared" si="67"/>
        <v>000X</v>
      </c>
      <c r="O511">
        <v>5749</v>
      </c>
      <c r="P511" t="s">
        <v>58</v>
      </c>
      <c r="Q511" t="s">
        <v>2618</v>
      </c>
      <c r="R511" t="s">
        <v>140</v>
      </c>
      <c r="T511" t="s">
        <v>61</v>
      </c>
      <c r="V511" t="s">
        <v>2619</v>
      </c>
      <c r="W511">
        <v>15820</v>
      </c>
      <c r="X511">
        <v>15820</v>
      </c>
      <c r="Y511">
        <v>0</v>
      </c>
      <c r="Z511">
        <v>15820</v>
      </c>
      <c r="AA511">
        <v>15820</v>
      </c>
      <c r="AB511" t="s">
        <v>72</v>
      </c>
      <c r="AC511" s="1">
        <v>44124</v>
      </c>
      <c r="AD511">
        <v>28000</v>
      </c>
      <c r="AE511">
        <v>3101</v>
      </c>
      <c r="AF511">
        <v>2125</v>
      </c>
      <c r="AG511" t="s">
        <v>103</v>
      </c>
      <c r="AH511" t="s">
        <v>76</v>
      </c>
      <c r="AR511">
        <v>0</v>
      </c>
      <c r="AW511" t="s">
        <v>2620</v>
      </c>
      <c r="AY511" t="s">
        <v>2621</v>
      </c>
      <c r="AZ511" t="s">
        <v>2622</v>
      </c>
    </row>
    <row r="512" spans="1:52" x14ac:dyDescent="0.3">
      <c r="A512">
        <v>2045043</v>
      </c>
      <c r="B512" t="s">
        <v>2623</v>
      </c>
      <c r="C512" t="str">
        <f t="shared" si="61"/>
        <v>7492</v>
      </c>
      <c r="D512" t="s">
        <v>53</v>
      </c>
      <c r="E512" t="str">
        <f>"0100"</f>
        <v>0100</v>
      </c>
      <c r="F512" t="s">
        <v>54</v>
      </c>
      <c r="G512" t="str">
        <f t="shared" si="71"/>
        <v>06</v>
      </c>
      <c r="H512" t="s">
        <v>55</v>
      </c>
      <c r="I512" t="s">
        <v>56</v>
      </c>
      <c r="J512" t="s">
        <v>57</v>
      </c>
      <c r="K512">
        <v>1</v>
      </c>
      <c r="L512">
        <v>56637</v>
      </c>
      <c r="M512">
        <v>1.3</v>
      </c>
      <c r="N512" t="str">
        <f t="shared" si="67"/>
        <v>000X</v>
      </c>
      <c r="O512">
        <v>5583</v>
      </c>
      <c r="P512" t="s">
        <v>72</v>
      </c>
      <c r="Q512" t="s">
        <v>2624</v>
      </c>
      <c r="R512" t="s">
        <v>88</v>
      </c>
      <c r="T512" t="s">
        <v>61</v>
      </c>
      <c r="V512" t="s">
        <v>2625</v>
      </c>
      <c r="W512">
        <v>282750</v>
      </c>
      <c r="X512">
        <v>19500</v>
      </c>
      <c r="Y512">
        <v>263250</v>
      </c>
      <c r="Z512">
        <v>228480</v>
      </c>
      <c r="AA512">
        <v>203480</v>
      </c>
      <c r="AB512" t="s">
        <v>63</v>
      </c>
      <c r="AC512" s="1">
        <v>37500</v>
      </c>
      <c r="AD512">
        <v>12000</v>
      </c>
      <c r="AE512">
        <v>1538</v>
      </c>
      <c r="AF512">
        <v>1685</v>
      </c>
      <c r="AG512" t="s">
        <v>103</v>
      </c>
      <c r="AH512" t="s">
        <v>76</v>
      </c>
      <c r="AI512">
        <v>1</v>
      </c>
      <c r="AJ512">
        <v>2004</v>
      </c>
      <c r="AK512">
        <v>4</v>
      </c>
      <c r="AL512">
        <v>2</v>
      </c>
      <c r="AN512">
        <v>2627</v>
      </c>
      <c r="AO512">
        <v>32</v>
      </c>
      <c r="AP512" t="s">
        <v>72</v>
      </c>
      <c r="AQ512" t="s">
        <v>66</v>
      </c>
      <c r="AR512">
        <v>3782</v>
      </c>
      <c r="AW512" t="s">
        <v>2626</v>
      </c>
      <c r="AX512" t="s">
        <v>2627</v>
      </c>
      <c r="AY512" t="s">
        <v>2628</v>
      </c>
      <c r="AZ512" t="s">
        <v>2629</v>
      </c>
    </row>
    <row r="513" spans="1:52" x14ac:dyDescent="0.3">
      <c r="A513">
        <v>2045311</v>
      </c>
      <c r="B513" t="s">
        <v>2630</v>
      </c>
      <c r="C513" t="str">
        <f t="shared" si="61"/>
        <v>7492</v>
      </c>
      <c r="D513" t="s">
        <v>53</v>
      </c>
      <c r="E513" t="str">
        <f>"0000"</f>
        <v>0000</v>
      </c>
      <c r="F513" t="s">
        <v>108</v>
      </c>
      <c r="G513" t="str">
        <f t="shared" si="71"/>
        <v>06</v>
      </c>
      <c r="H513" t="s">
        <v>55</v>
      </c>
      <c r="I513" t="s">
        <v>56</v>
      </c>
      <c r="J513" t="s">
        <v>57</v>
      </c>
      <c r="K513">
        <v>0</v>
      </c>
      <c r="L513">
        <v>43746</v>
      </c>
      <c r="M513">
        <v>1</v>
      </c>
      <c r="N513" t="str">
        <f t="shared" si="67"/>
        <v>000X</v>
      </c>
      <c r="O513">
        <v>5624</v>
      </c>
      <c r="P513" t="s">
        <v>58</v>
      </c>
      <c r="Q513" t="s">
        <v>2631</v>
      </c>
      <c r="R513" t="s">
        <v>118</v>
      </c>
      <c r="T513" t="s">
        <v>61</v>
      </c>
      <c r="V513" t="s">
        <v>2632</v>
      </c>
      <c r="W513">
        <v>15060</v>
      </c>
      <c r="X513">
        <v>15060</v>
      </c>
      <c r="Y513">
        <v>0</v>
      </c>
      <c r="Z513">
        <v>15060</v>
      </c>
      <c r="AA513">
        <v>15060</v>
      </c>
      <c r="AB513" t="s">
        <v>72</v>
      </c>
      <c r="AC513" s="1">
        <v>42781</v>
      </c>
      <c r="AD513">
        <v>20000</v>
      </c>
      <c r="AE513">
        <v>2824</v>
      </c>
      <c r="AF513">
        <v>2175</v>
      </c>
      <c r="AG513" t="s">
        <v>103</v>
      </c>
      <c r="AH513" t="s">
        <v>76</v>
      </c>
      <c r="AR513">
        <v>0</v>
      </c>
      <c r="AW513" t="s">
        <v>2633</v>
      </c>
      <c r="AY513" t="s">
        <v>2634</v>
      </c>
      <c r="AZ513" t="s">
        <v>2635</v>
      </c>
    </row>
    <row r="514" spans="1:52" x14ac:dyDescent="0.3">
      <c r="A514">
        <v>2042796</v>
      </c>
      <c r="B514" t="s">
        <v>2636</v>
      </c>
      <c r="C514" t="str">
        <f t="shared" ref="C514:C577" si="72">"7492"</f>
        <v>7492</v>
      </c>
      <c r="D514" t="s">
        <v>53</v>
      </c>
      <c r="E514" t="str">
        <f>"0100"</f>
        <v>0100</v>
      </c>
      <c r="F514" t="s">
        <v>54</v>
      </c>
      <c r="G514" t="str">
        <f>"05"</f>
        <v>05</v>
      </c>
      <c r="H514" t="s">
        <v>55</v>
      </c>
      <c r="I514" t="s">
        <v>56</v>
      </c>
      <c r="J514" t="s">
        <v>57</v>
      </c>
      <c r="K514">
        <v>1</v>
      </c>
      <c r="L514">
        <v>45510</v>
      </c>
      <c r="M514">
        <v>1.04</v>
      </c>
      <c r="N514" t="str">
        <f t="shared" si="67"/>
        <v>000X</v>
      </c>
      <c r="O514">
        <v>4889</v>
      </c>
      <c r="P514" t="s">
        <v>58</v>
      </c>
      <c r="Q514" t="s">
        <v>2125</v>
      </c>
      <c r="R514" t="s">
        <v>719</v>
      </c>
      <c r="T514" t="s">
        <v>61</v>
      </c>
      <c r="V514" t="s">
        <v>2637</v>
      </c>
      <c r="W514">
        <v>292950</v>
      </c>
      <c r="X514">
        <v>15670</v>
      </c>
      <c r="Y514">
        <v>277280</v>
      </c>
      <c r="Z514">
        <v>292950</v>
      </c>
      <c r="AA514">
        <v>292950</v>
      </c>
      <c r="AB514" t="s">
        <v>63</v>
      </c>
      <c r="AC514" s="1">
        <v>42769</v>
      </c>
      <c r="AD514">
        <v>16500</v>
      </c>
      <c r="AE514">
        <v>2809</v>
      </c>
      <c r="AF514">
        <v>57</v>
      </c>
      <c r="AG514" t="s">
        <v>103</v>
      </c>
      <c r="AH514" t="s">
        <v>76</v>
      </c>
      <c r="AI514">
        <v>1</v>
      </c>
      <c r="AJ514">
        <v>2019</v>
      </c>
      <c r="AK514">
        <v>3</v>
      </c>
      <c r="AL514">
        <v>3</v>
      </c>
      <c r="AN514">
        <v>2722</v>
      </c>
      <c r="AO514">
        <v>32</v>
      </c>
      <c r="AP514" t="s">
        <v>63</v>
      </c>
      <c r="AQ514" t="s">
        <v>66</v>
      </c>
      <c r="AR514">
        <v>3861</v>
      </c>
      <c r="AW514" t="s">
        <v>2638</v>
      </c>
      <c r="AX514" t="s">
        <v>2639</v>
      </c>
      <c r="AY514" t="s">
        <v>2640</v>
      </c>
      <c r="AZ514" t="s">
        <v>70</v>
      </c>
    </row>
    <row r="515" spans="1:52" x14ac:dyDescent="0.3">
      <c r="A515">
        <v>2043202</v>
      </c>
      <c r="B515" t="s">
        <v>2641</v>
      </c>
      <c r="C515" t="str">
        <f t="shared" si="72"/>
        <v>7492</v>
      </c>
      <c r="D515" t="s">
        <v>53</v>
      </c>
      <c r="E515" t="str">
        <f>"0000"</f>
        <v>0000</v>
      </c>
      <c r="F515" t="s">
        <v>108</v>
      </c>
      <c r="G515" t="str">
        <f>"05"</f>
        <v>05</v>
      </c>
      <c r="H515" t="s">
        <v>55</v>
      </c>
      <c r="I515" t="s">
        <v>56</v>
      </c>
      <c r="J515" t="s">
        <v>57</v>
      </c>
      <c r="K515">
        <v>0</v>
      </c>
      <c r="L515">
        <v>44442</v>
      </c>
      <c r="M515">
        <v>1.02</v>
      </c>
      <c r="N515" t="str">
        <f t="shared" si="67"/>
        <v>000X</v>
      </c>
      <c r="O515">
        <v>4919</v>
      </c>
      <c r="P515" t="s">
        <v>58</v>
      </c>
      <c r="Q515" t="s">
        <v>1627</v>
      </c>
      <c r="R515" t="s">
        <v>140</v>
      </c>
      <c r="T515" t="s">
        <v>61</v>
      </c>
      <c r="V515" t="s">
        <v>2642</v>
      </c>
      <c r="W515">
        <v>15300</v>
      </c>
      <c r="X515">
        <v>15300</v>
      </c>
      <c r="Y515">
        <v>0</v>
      </c>
      <c r="Z515">
        <v>15300</v>
      </c>
      <c r="AA515">
        <v>15300</v>
      </c>
      <c r="AB515" t="s">
        <v>72</v>
      </c>
      <c r="AC515" s="1">
        <v>34639</v>
      </c>
      <c r="AD515">
        <v>19500</v>
      </c>
      <c r="AE515">
        <v>1058</v>
      </c>
      <c r="AF515">
        <v>1580</v>
      </c>
      <c r="AG515" t="s">
        <v>103</v>
      </c>
      <c r="AH515" t="s">
        <v>873</v>
      </c>
      <c r="AR515">
        <v>0</v>
      </c>
      <c r="AW515" t="s">
        <v>2643</v>
      </c>
      <c r="AX515" t="s">
        <v>2644</v>
      </c>
      <c r="AY515" t="s">
        <v>2645</v>
      </c>
      <c r="AZ515" t="s">
        <v>2646</v>
      </c>
    </row>
    <row r="516" spans="1:52" x14ac:dyDescent="0.3">
      <c r="A516">
        <v>2043687</v>
      </c>
      <c r="B516" t="s">
        <v>2647</v>
      </c>
      <c r="C516" t="str">
        <f t="shared" si="72"/>
        <v>7492</v>
      </c>
      <c r="D516" t="s">
        <v>53</v>
      </c>
      <c r="E516" t="str">
        <f>"0100"</f>
        <v>0100</v>
      </c>
      <c r="F516" t="s">
        <v>54</v>
      </c>
      <c r="G516" t="str">
        <f>"05"</f>
        <v>05</v>
      </c>
      <c r="H516" t="s">
        <v>55</v>
      </c>
      <c r="I516" t="s">
        <v>56</v>
      </c>
      <c r="J516" t="s">
        <v>57</v>
      </c>
      <c r="K516">
        <v>1</v>
      </c>
      <c r="L516">
        <v>96234</v>
      </c>
      <c r="M516">
        <v>2.21</v>
      </c>
      <c r="N516" t="str">
        <f t="shared" si="67"/>
        <v>000X</v>
      </c>
      <c r="O516">
        <v>4878</v>
      </c>
      <c r="P516" t="s">
        <v>58</v>
      </c>
      <c r="Q516" t="s">
        <v>1611</v>
      </c>
      <c r="R516" t="s">
        <v>719</v>
      </c>
      <c r="T516" t="s">
        <v>61</v>
      </c>
      <c r="V516" t="s">
        <v>2648</v>
      </c>
      <c r="W516">
        <v>336020</v>
      </c>
      <c r="X516">
        <v>33140</v>
      </c>
      <c r="Y516">
        <v>302880</v>
      </c>
      <c r="Z516">
        <v>294294</v>
      </c>
      <c r="AA516">
        <v>269294</v>
      </c>
      <c r="AB516" t="s">
        <v>63</v>
      </c>
      <c r="AC516" s="1">
        <v>42193</v>
      </c>
      <c r="AD516">
        <v>334000</v>
      </c>
      <c r="AE516">
        <v>2700</v>
      </c>
      <c r="AF516">
        <v>2381</v>
      </c>
      <c r="AG516" t="s">
        <v>64</v>
      </c>
      <c r="AH516" t="s">
        <v>76</v>
      </c>
      <c r="AI516">
        <v>1</v>
      </c>
      <c r="AJ516">
        <v>2006</v>
      </c>
      <c r="AK516">
        <v>4</v>
      </c>
      <c r="AL516">
        <v>3</v>
      </c>
      <c r="AN516">
        <v>3097</v>
      </c>
      <c r="AO516">
        <v>32</v>
      </c>
      <c r="AP516" t="s">
        <v>72</v>
      </c>
      <c r="AQ516" t="s">
        <v>66</v>
      </c>
      <c r="AR516">
        <v>4358</v>
      </c>
      <c r="AW516" t="s">
        <v>2649</v>
      </c>
      <c r="AX516" t="s">
        <v>2650</v>
      </c>
      <c r="AY516" t="s">
        <v>2651</v>
      </c>
      <c r="AZ516" t="s">
        <v>70</v>
      </c>
    </row>
    <row r="517" spans="1:52" x14ac:dyDescent="0.3">
      <c r="A517">
        <v>2044071</v>
      </c>
      <c r="B517" t="s">
        <v>2652</v>
      </c>
      <c r="C517" t="str">
        <f t="shared" si="72"/>
        <v>7492</v>
      </c>
      <c r="D517" t="s">
        <v>53</v>
      </c>
      <c r="E517" t="str">
        <f>"0100"</f>
        <v>0100</v>
      </c>
      <c r="F517" t="s">
        <v>54</v>
      </c>
      <c r="G517" t="str">
        <f t="shared" ref="G517:G522" si="73">"06"</f>
        <v>06</v>
      </c>
      <c r="H517" t="s">
        <v>55</v>
      </c>
      <c r="I517" t="s">
        <v>56</v>
      </c>
      <c r="J517" t="s">
        <v>57</v>
      </c>
      <c r="K517">
        <v>1</v>
      </c>
      <c r="L517">
        <v>43740</v>
      </c>
      <c r="M517">
        <v>1</v>
      </c>
      <c r="N517" t="str">
        <f t="shared" si="67"/>
        <v>000X</v>
      </c>
      <c r="O517">
        <v>5332</v>
      </c>
      <c r="P517" t="s">
        <v>58</v>
      </c>
      <c r="Q517" t="s">
        <v>180</v>
      </c>
      <c r="R517" t="s">
        <v>82</v>
      </c>
      <c r="T517" t="s">
        <v>61</v>
      </c>
      <c r="V517" t="s">
        <v>2653</v>
      </c>
      <c r="W517">
        <v>172360</v>
      </c>
      <c r="X517">
        <v>15060</v>
      </c>
      <c r="Y517">
        <v>157300</v>
      </c>
      <c r="Z517">
        <v>97387</v>
      </c>
      <c r="AA517">
        <v>72387</v>
      </c>
      <c r="AB517" t="s">
        <v>63</v>
      </c>
      <c r="AC517" s="1">
        <v>40269</v>
      </c>
      <c r="AD517">
        <v>165000</v>
      </c>
      <c r="AE517">
        <v>2348</v>
      </c>
      <c r="AF517">
        <v>2105</v>
      </c>
      <c r="AG517" t="s">
        <v>64</v>
      </c>
      <c r="AH517" t="s">
        <v>76</v>
      </c>
      <c r="AI517">
        <v>1</v>
      </c>
      <c r="AJ517">
        <v>1996</v>
      </c>
      <c r="AK517">
        <v>3</v>
      </c>
      <c r="AL517">
        <v>2</v>
      </c>
      <c r="AN517">
        <v>1635</v>
      </c>
      <c r="AO517">
        <v>32</v>
      </c>
      <c r="AP517" t="s">
        <v>72</v>
      </c>
      <c r="AQ517" t="s">
        <v>66</v>
      </c>
      <c r="AR517">
        <v>2526</v>
      </c>
      <c r="AW517" t="s">
        <v>2654</v>
      </c>
      <c r="AX517" t="s">
        <v>2655</v>
      </c>
      <c r="AY517" t="s">
        <v>2656</v>
      </c>
      <c r="AZ517" t="s">
        <v>70</v>
      </c>
    </row>
    <row r="518" spans="1:52" x14ac:dyDescent="0.3">
      <c r="A518">
        <v>2044241</v>
      </c>
      <c r="B518" t="s">
        <v>2657</v>
      </c>
      <c r="C518" t="str">
        <f t="shared" si="72"/>
        <v>7492</v>
      </c>
      <c r="D518" t="s">
        <v>53</v>
      </c>
      <c r="E518" t="str">
        <f>"0100"</f>
        <v>0100</v>
      </c>
      <c r="F518" t="s">
        <v>54</v>
      </c>
      <c r="G518" t="str">
        <f t="shared" si="73"/>
        <v>06</v>
      </c>
      <c r="H518" t="s">
        <v>55</v>
      </c>
      <c r="I518" t="s">
        <v>56</v>
      </c>
      <c r="J518" t="s">
        <v>57</v>
      </c>
      <c r="K518">
        <v>1</v>
      </c>
      <c r="L518">
        <v>43780</v>
      </c>
      <c r="M518">
        <v>1.01</v>
      </c>
      <c r="N518" t="str">
        <f t="shared" si="67"/>
        <v>000X</v>
      </c>
      <c r="O518">
        <v>5365</v>
      </c>
      <c r="P518" t="s">
        <v>58</v>
      </c>
      <c r="Q518" t="s">
        <v>297</v>
      </c>
      <c r="R518" t="s">
        <v>140</v>
      </c>
      <c r="T518" t="s">
        <v>61</v>
      </c>
      <c r="V518" t="s">
        <v>2658</v>
      </c>
      <c r="W518">
        <v>181540</v>
      </c>
      <c r="X518">
        <v>15080</v>
      </c>
      <c r="Y518">
        <v>166460</v>
      </c>
      <c r="Z518">
        <v>107285</v>
      </c>
      <c r="AA518">
        <v>76785</v>
      </c>
      <c r="AB518" t="s">
        <v>63</v>
      </c>
      <c r="AC518" s="1">
        <v>34608</v>
      </c>
      <c r="AD518">
        <v>85000</v>
      </c>
      <c r="AE518">
        <v>1053</v>
      </c>
      <c r="AF518">
        <v>15</v>
      </c>
      <c r="AG518" t="s">
        <v>64</v>
      </c>
      <c r="AH518" t="s">
        <v>76</v>
      </c>
      <c r="AI518">
        <v>1</v>
      </c>
      <c r="AJ518">
        <v>1991</v>
      </c>
      <c r="AK518">
        <v>2</v>
      </c>
      <c r="AL518">
        <v>1</v>
      </c>
      <c r="AM518">
        <v>1</v>
      </c>
      <c r="AN518">
        <v>1858</v>
      </c>
      <c r="AO518">
        <v>59</v>
      </c>
      <c r="AP518" t="s">
        <v>72</v>
      </c>
      <c r="AQ518" t="s">
        <v>66</v>
      </c>
      <c r="AR518">
        <v>2326</v>
      </c>
      <c r="AW518" t="s">
        <v>2659</v>
      </c>
      <c r="AY518" t="s">
        <v>2660</v>
      </c>
      <c r="AZ518" t="s">
        <v>70</v>
      </c>
    </row>
    <row r="519" spans="1:52" x14ac:dyDescent="0.3">
      <c r="A519">
        <v>2044284</v>
      </c>
      <c r="B519" t="s">
        <v>2661</v>
      </c>
      <c r="C519" t="str">
        <f t="shared" si="72"/>
        <v>7492</v>
      </c>
      <c r="D519" t="s">
        <v>53</v>
      </c>
      <c r="E519" t="str">
        <f>"0100"</f>
        <v>0100</v>
      </c>
      <c r="F519" t="s">
        <v>54</v>
      </c>
      <c r="G519" t="str">
        <f t="shared" si="73"/>
        <v>06</v>
      </c>
      <c r="H519" t="s">
        <v>55</v>
      </c>
      <c r="I519" t="s">
        <v>56</v>
      </c>
      <c r="J519" t="s">
        <v>57</v>
      </c>
      <c r="K519">
        <v>1</v>
      </c>
      <c r="L519">
        <v>52748</v>
      </c>
      <c r="M519">
        <v>1.21</v>
      </c>
      <c r="N519" t="str">
        <f t="shared" si="67"/>
        <v>000X</v>
      </c>
      <c r="O519">
        <v>5495</v>
      </c>
      <c r="P519" t="s">
        <v>58</v>
      </c>
      <c r="Q519" t="s">
        <v>2618</v>
      </c>
      <c r="R519" t="s">
        <v>140</v>
      </c>
      <c r="T519" t="s">
        <v>61</v>
      </c>
      <c r="V519" t="s">
        <v>2662</v>
      </c>
      <c r="W519">
        <v>213710</v>
      </c>
      <c r="X519">
        <v>18160</v>
      </c>
      <c r="Y519">
        <v>195550</v>
      </c>
      <c r="Z519">
        <v>159135</v>
      </c>
      <c r="AA519">
        <v>134135</v>
      </c>
      <c r="AB519" t="s">
        <v>63</v>
      </c>
      <c r="AC519" s="1">
        <v>34366</v>
      </c>
      <c r="AD519">
        <v>8500</v>
      </c>
      <c r="AE519">
        <v>1021</v>
      </c>
      <c r="AF519">
        <v>1421</v>
      </c>
      <c r="AG519" t="s">
        <v>103</v>
      </c>
      <c r="AH519" t="s">
        <v>76</v>
      </c>
      <c r="AI519">
        <v>1</v>
      </c>
      <c r="AJ519">
        <v>1994</v>
      </c>
      <c r="AK519">
        <v>3</v>
      </c>
      <c r="AL519">
        <v>2</v>
      </c>
      <c r="AN519">
        <v>2191</v>
      </c>
      <c r="AO519">
        <v>32</v>
      </c>
      <c r="AP519" t="s">
        <v>63</v>
      </c>
      <c r="AQ519" t="s">
        <v>66</v>
      </c>
      <c r="AR519">
        <v>3649</v>
      </c>
      <c r="AW519" t="s">
        <v>2663</v>
      </c>
      <c r="AX519" t="s">
        <v>2664</v>
      </c>
      <c r="AY519" t="s">
        <v>2665</v>
      </c>
      <c r="AZ519" t="s">
        <v>70</v>
      </c>
    </row>
    <row r="520" spans="1:52" x14ac:dyDescent="0.3">
      <c r="A520">
        <v>2044306</v>
      </c>
      <c r="B520" t="s">
        <v>2666</v>
      </c>
      <c r="C520" t="str">
        <f t="shared" si="72"/>
        <v>7492</v>
      </c>
      <c r="D520" t="s">
        <v>53</v>
      </c>
      <c r="E520" t="str">
        <f>"0000"</f>
        <v>0000</v>
      </c>
      <c r="F520" t="s">
        <v>108</v>
      </c>
      <c r="G520" t="str">
        <f t="shared" si="73"/>
        <v>06</v>
      </c>
      <c r="H520" t="s">
        <v>55</v>
      </c>
      <c r="I520" t="s">
        <v>56</v>
      </c>
      <c r="J520" t="s">
        <v>57</v>
      </c>
      <c r="K520">
        <v>0</v>
      </c>
      <c r="L520">
        <v>43751</v>
      </c>
      <c r="M520">
        <v>1</v>
      </c>
      <c r="N520" t="str">
        <f t="shared" si="67"/>
        <v>000X</v>
      </c>
      <c r="O520">
        <v>5541</v>
      </c>
      <c r="P520" t="s">
        <v>58</v>
      </c>
      <c r="Q520" t="s">
        <v>2604</v>
      </c>
      <c r="R520" t="s">
        <v>140</v>
      </c>
      <c r="T520" t="s">
        <v>61</v>
      </c>
      <c r="V520" t="s">
        <v>2667</v>
      </c>
      <c r="W520">
        <v>15070</v>
      </c>
      <c r="X520">
        <v>15070</v>
      </c>
      <c r="Y520">
        <v>0</v>
      </c>
      <c r="Z520">
        <v>15070</v>
      </c>
      <c r="AA520">
        <v>15070</v>
      </c>
      <c r="AB520" t="s">
        <v>72</v>
      </c>
      <c r="AR520">
        <v>0</v>
      </c>
      <c r="AW520" t="s">
        <v>2668</v>
      </c>
      <c r="AY520" t="s">
        <v>2669</v>
      </c>
      <c r="AZ520" t="s">
        <v>2670</v>
      </c>
    </row>
    <row r="521" spans="1:52" x14ac:dyDescent="0.3">
      <c r="A521">
        <v>2044314</v>
      </c>
      <c r="B521" t="s">
        <v>2671</v>
      </c>
      <c r="C521" t="str">
        <f t="shared" si="72"/>
        <v>7492</v>
      </c>
      <c r="D521" t="s">
        <v>53</v>
      </c>
      <c r="E521" t="str">
        <f t="shared" ref="E521:E526" si="74">"0100"</f>
        <v>0100</v>
      </c>
      <c r="F521" t="s">
        <v>54</v>
      </c>
      <c r="G521" t="str">
        <f t="shared" si="73"/>
        <v>06</v>
      </c>
      <c r="H521" t="s">
        <v>55</v>
      </c>
      <c r="I521" t="s">
        <v>56</v>
      </c>
      <c r="J521" t="s">
        <v>57</v>
      </c>
      <c r="K521">
        <v>1</v>
      </c>
      <c r="L521">
        <v>43750</v>
      </c>
      <c r="M521">
        <v>1</v>
      </c>
      <c r="N521" t="str">
        <f t="shared" si="67"/>
        <v>000X</v>
      </c>
      <c r="O521">
        <v>5561</v>
      </c>
      <c r="P521" t="s">
        <v>58</v>
      </c>
      <c r="Q521" t="s">
        <v>2604</v>
      </c>
      <c r="R521" t="s">
        <v>140</v>
      </c>
      <c r="T521" t="s">
        <v>61</v>
      </c>
      <c r="V521" t="s">
        <v>2672</v>
      </c>
      <c r="W521">
        <v>256810</v>
      </c>
      <c r="X521">
        <v>15070</v>
      </c>
      <c r="Y521">
        <v>241740</v>
      </c>
      <c r="Z521">
        <v>212036</v>
      </c>
      <c r="AA521">
        <v>187036</v>
      </c>
      <c r="AB521" t="s">
        <v>63</v>
      </c>
      <c r="AC521" s="1">
        <v>41091</v>
      </c>
      <c r="AD521">
        <v>209000</v>
      </c>
      <c r="AE521">
        <v>2490</v>
      </c>
      <c r="AF521">
        <v>2149</v>
      </c>
      <c r="AG521" t="s">
        <v>64</v>
      </c>
      <c r="AH521" t="s">
        <v>76</v>
      </c>
      <c r="AI521">
        <v>1</v>
      </c>
      <c r="AJ521">
        <v>2006</v>
      </c>
      <c r="AK521">
        <v>3</v>
      </c>
      <c r="AL521">
        <v>2</v>
      </c>
      <c r="AN521">
        <v>2166</v>
      </c>
      <c r="AO521">
        <v>32</v>
      </c>
      <c r="AP521" t="s">
        <v>63</v>
      </c>
      <c r="AQ521" t="s">
        <v>66</v>
      </c>
      <c r="AR521">
        <v>3373</v>
      </c>
      <c r="AW521" t="s">
        <v>2673</v>
      </c>
      <c r="AX521" t="s">
        <v>2674</v>
      </c>
      <c r="AY521" t="s">
        <v>2675</v>
      </c>
      <c r="AZ521" t="s">
        <v>70</v>
      </c>
    </row>
    <row r="522" spans="1:52" x14ac:dyDescent="0.3">
      <c r="A522">
        <v>2044535</v>
      </c>
      <c r="B522" t="s">
        <v>2676</v>
      </c>
      <c r="C522" t="str">
        <f t="shared" si="72"/>
        <v>7492</v>
      </c>
      <c r="D522" t="s">
        <v>53</v>
      </c>
      <c r="E522" t="str">
        <f t="shared" si="74"/>
        <v>0100</v>
      </c>
      <c r="F522" t="s">
        <v>54</v>
      </c>
      <c r="G522" t="str">
        <f t="shared" si="73"/>
        <v>06</v>
      </c>
      <c r="H522" t="s">
        <v>55</v>
      </c>
      <c r="I522" t="s">
        <v>56</v>
      </c>
      <c r="J522" t="s">
        <v>57</v>
      </c>
      <c r="K522">
        <v>1</v>
      </c>
      <c r="L522">
        <v>52789</v>
      </c>
      <c r="M522">
        <v>1.21</v>
      </c>
      <c r="N522" t="str">
        <f t="shared" si="67"/>
        <v>000X</v>
      </c>
      <c r="O522">
        <v>5649</v>
      </c>
      <c r="P522" t="s">
        <v>72</v>
      </c>
      <c r="Q522" t="s">
        <v>2677</v>
      </c>
      <c r="R522" t="s">
        <v>88</v>
      </c>
      <c r="T522" t="s">
        <v>61</v>
      </c>
      <c r="V522" t="s">
        <v>2678</v>
      </c>
      <c r="W522">
        <v>282940</v>
      </c>
      <c r="X522">
        <v>18180</v>
      </c>
      <c r="Y522">
        <v>264760</v>
      </c>
      <c r="Z522">
        <v>260756</v>
      </c>
      <c r="AA522">
        <v>235756</v>
      </c>
      <c r="AB522" t="s">
        <v>63</v>
      </c>
      <c r="AC522" s="1">
        <v>43283</v>
      </c>
      <c r="AD522">
        <v>300000</v>
      </c>
      <c r="AE522">
        <v>2912</v>
      </c>
      <c r="AF522">
        <v>1822</v>
      </c>
      <c r="AG522" t="s">
        <v>64</v>
      </c>
      <c r="AH522" t="s">
        <v>76</v>
      </c>
      <c r="AI522">
        <v>1</v>
      </c>
      <c r="AJ522">
        <v>2006</v>
      </c>
      <c r="AK522">
        <v>3</v>
      </c>
      <c r="AL522">
        <v>3</v>
      </c>
      <c r="AN522">
        <v>2723</v>
      </c>
      <c r="AO522">
        <v>32</v>
      </c>
      <c r="AP522" t="s">
        <v>63</v>
      </c>
      <c r="AQ522" t="s">
        <v>66</v>
      </c>
      <c r="AR522">
        <v>3776</v>
      </c>
      <c r="AW522" t="s">
        <v>2679</v>
      </c>
      <c r="AX522" t="s">
        <v>2680</v>
      </c>
      <c r="AY522" t="s">
        <v>2681</v>
      </c>
      <c r="AZ522" t="s">
        <v>70</v>
      </c>
    </row>
    <row r="523" spans="1:52" x14ac:dyDescent="0.3">
      <c r="A523">
        <v>2043016</v>
      </c>
      <c r="B523" t="s">
        <v>2682</v>
      </c>
      <c r="C523" t="str">
        <f t="shared" si="72"/>
        <v>7492</v>
      </c>
      <c r="D523" t="s">
        <v>53</v>
      </c>
      <c r="E523" t="str">
        <f t="shared" si="74"/>
        <v>0100</v>
      </c>
      <c r="F523" t="s">
        <v>54</v>
      </c>
      <c r="G523" t="str">
        <f>"05"</f>
        <v>05</v>
      </c>
      <c r="H523" t="s">
        <v>55</v>
      </c>
      <c r="I523" t="s">
        <v>56</v>
      </c>
      <c r="J523" t="s">
        <v>57</v>
      </c>
      <c r="K523">
        <v>1</v>
      </c>
      <c r="L523">
        <v>43750</v>
      </c>
      <c r="M523">
        <v>1</v>
      </c>
      <c r="N523" t="str">
        <f t="shared" si="67"/>
        <v>000X</v>
      </c>
      <c r="O523">
        <v>4748</v>
      </c>
      <c r="P523" t="s">
        <v>58</v>
      </c>
      <c r="Q523" t="s">
        <v>2125</v>
      </c>
      <c r="R523" t="s">
        <v>719</v>
      </c>
      <c r="T523" t="s">
        <v>61</v>
      </c>
      <c r="V523" t="s">
        <v>2683</v>
      </c>
      <c r="W523">
        <v>188120</v>
      </c>
      <c r="X523">
        <v>15070</v>
      </c>
      <c r="Y523">
        <v>173050</v>
      </c>
      <c r="Z523">
        <v>133051</v>
      </c>
      <c r="AA523">
        <v>108051</v>
      </c>
      <c r="AB523" t="s">
        <v>63</v>
      </c>
      <c r="AC523" s="1">
        <v>37196</v>
      </c>
      <c r="AD523">
        <v>37500</v>
      </c>
      <c r="AE523">
        <v>1464</v>
      </c>
      <c r="AF523">
        <v>1436</v>
      </c>
      <c r="AG523" t="s">
        <v>64</v>
      </c>
      <c r="AH523" t="s">
        <v>515</v>
      </c>
      <c r="AI523">
        <v>1</v>
      </c>
      <c r="AJ523">
        <v>2000</v>
      </c>
      <c r="AK523">
        <v>3</v>
      </c>
      <c r="AL523">
        <v>2</v>
      </c>
      <c r="AN523">
        <v>1842</v>
      </c>
      <c r="AO523">
        <v>32</v>
      </c>
      <c r="AP523" t="s">
        <v>72</v>
      </c>
      <c r="AQ523" t="s">
        <v>66</v>
      </c>
      <c r="AR523">
        <v>2622</v>
      </c>
      <c r="AW523" t="s">
        <v>2684</v>
      </c>
      <c r="AX523" t="s">
        <v>2685</v>
      </c>
      <c r="AY523" t="s">
        <v>2686</v>
      </c>
      <c r="AZ523" t="s">
        <v>70</v>
      </c>
    </row>
    <row r="524" spans="1:52" x14ac:dyDescent="0.3">
      <c r="A524">
        <v>2043245</v>
      </c>
      <c r="B524" t="s">
        <v>2687</v>
      </c>
      <c r="C524" t="str">
        <f t="shared" si="72"/>
        <v>7492</v>
      </c>
      <c r="D524" t="s">
        <v>53</v>
      </c>
      <c r="E524" t="str">
        <f t="shared" si="74"/>
        <v>0100</v>
      </c>
      <c r="F524" t="s">
        <v>54</v>
      </c>
      <c r="G524" t="str">
        <f>"05"</f>
        <v>05</v>
      </c>
      <c r="H524" t="s">
        <v>55</v>
      </c>
      <c r="I524" t="s">
        <v>56</v>
      </c>
      <c r="J524" t="s">
        <v>57</v>
      </c>
      <c r="K524">
        <v>1</v>
      </c>
      <c r="L524">
        <v>43749</v>
      </c>
      <c r="M524">
        <v>1</v>
      </c>
      <c r="N524" t="str">
        <f t="shared" si="67"/>
        <v>000X</v>
      </c>
      <c r="O524">
        <v>4882</v>
      </c>
      <c r="P524" t="s">
        <v>58</v>
      </c>
      <c r="Q524" t="s">
        <v>1627</v>
      </c>
      <c r="R524" t="s">
        <v>140</v>
      </c>
      <c r="T524" t="s">
        <v>61</v>
      </c>
      <c r="V524" t="s">
        <v>2688</v>
      </c>
      <c r="W524">
        <v>132040</v>
      </c>
      <c r="X524">
        <v>15060</v>
      </c>
      <c r="Y524">
        <v>116980</v>
      </c>
      <c r="Z524">
        <v>88541</v>
      </c>
      <c r="AA524">
        <v>62541</v>
      </c>
      <c r="AB524" t="s">
        <v>63</v>
      </c>
      <c r="AC524" s="1">
        <v>36373</v>
      </c>
      <c r="AD524">
        <v>76000</v>
      </c>
      <c r="AE524">
        <v>1322</v>
      </c>
      <c r="AF524">
        <v>1053</v>
      </c>
      <c r="AG524" t="s">
        <v>64</v>
      </c>
      <c r="AH524" t="s">
        <v>221</v>
      </c>
      <c r="AI524">
        <v>1</v>
      </c>
      <c r="AJ524">
        <v>1993</v>
      </c>
      <c r="AK524">
        <v>3</v>
      </c>
      <c r="AL524">
        <v>2</v>
      </c>
      <c r="AN524">
        <v>1275</v>
      </c>
      <c r="AO524">
        <v>32</v>
      </c>
      <c r="AP524" t="s">
        <v>72</v>
      </c>
      <c r="AQ524" t="s">
        <v>66</v>
      </c>
      <c r="AR524">
        <v>1880</v>
      </c>
      <c r="AW524" t="s">
        <v>2689</v>
      </c>
      <c r="AX524" t="s">
        <v>2690</v>
      </c>
      <c r="AY524" t="s">
        <v>2691</v>
      </c>
      <c r="AZ524" t="s">
        <v>2692</v>
      </c>
    </row>
    <row r="525" spans="1:52" x14ac:dyDescent="0.3">
      <c r="A525">
        <v>2043318</v>
      </c>
      <c r="B525" t="s">
        <v>2693</v>
      </c>
      <c r="C525" t="str">
        <f t="shared" si="72"/>
        <v>7492</v>
      </c>
      <c r="D525" t="s">
        <v>53</v>
      </c>
      <c r="E525" t="str">
        <f t="shared" si="74"/>
        <v>0100</v>
      </c>
      <c r="F525" t="s">
        <v>54</v>
      </c>
      <c r="G525" t="str">
        <f>"05"</f>
        <v>05</v>
      </c>
      <c r="H525" t="s">
        <v>55</v>
      </c>
      <c r="I525" t="s">
        <v>56</v>
      </c>
      <c r="J525" t="s">
        <v>57</v>
      </c>
      <c r="K525">
        <v>1</v>
      </c>
      <c r="L525">
        <v>43749</v>
      </c>
      <c r="M525">
        <v>1</v>
      </c>
      <c r="N525" t="str">
        <f t="shared" si="67"/>
        <v>000X</v>
      </c>
      <c r="O525">
        <v>4784</v>
      </c>
      <c r="P525" t="s">
        <v>58</v>
      </c>
      <c r="Q525" t="s">
        <v>1627</v>
      </c>
      <c r="R525" t="s">
        <v>140</v>
      </c>
      <c r="T525" t="s">
        <v>61</v>
      </c>
      <c r="V525" t="s">
        <v>2694</v>
      </c>
      <c r="W525">
        <v>327270</v>
      </c>
      <c r="X525">
        <v>15060</v>
      </c>
      <c r="Y525">
        <v>312210</v>
      </c>
      <c r="Z525">
        <v>327270</v>
      </c>
      <c r="AA525">
        <v>327270</v>
      </c>
      <c r="AB525" t="s">
        <v>72</v>
      </c>
      <c r="AC525" s="1">
        <v>37681</v>
      </c>
      <c r="AD525">
        <v>12000</v>
      </c>
      <c r="AE525">
        <v>1583</v>
      </c>
      <c r="AF525">
        <v>726</v>
      </c>
      <c r="AG525" t="s">
        <v>103</v>
      </c>
      <c r="AH525" t="s">
        <v>76</v>
      </c>
      <c r="AI525">
        <v>2</v>
      </c>
      <c r="AJ525">
        <v>2009</v>
      </c>
      <c r="AK525">
        <v>4</v>
      </c>
      <c r="AL525">
        <v>2</v>
      </c>
      <c r="AM525">
        <v>1</v>
      </c>
      <c r="AN525">
        <v>3295</v>
      </c>
      <c r="AO525">
        <v>32</v>
      </c>
      <c r="AP525" t="s">
        <v>72</v>
      </c>
      <c r="AQ525" t="s">
        <v>66</v>
      </c>
      <c r="AR525">
        <v>4591</v>
      </c>
      <c r="AW525" t="s">
        <v>2695</v>
      </c>
      <c r="AX525" t="s">
        <v>2696</v>
      </c>
      <c r="AY525" t="s">
        <v>2697</v>
      </c>
      <c r="AZ525" t="s">
        <v>2698</v>
      </c>
    </row>
    <row r="526" spans="1:52" x14ac:dyDescent="0.3">
      <c r="A526">
        <v>2043369</v>
      </c>
      <c r="B526" t="s">
        <v>2699</v>
      </c>
      <c r="C526" t="str">
        <f t="shared" si="72"/>
        <v>7492</v>
      </c>
      <c r="D526" t="s">
        <v>53</v>
      </c>
      <c r="E526" t="str">
        <f t="shared" si="74"/>
        <v>0100</v>
      </c>
      <c r="F526" t="s">
        <v>54</v>
      </c>
      <c r="G526" t="str">
        <f>"05"</f>
        <v>05</v>
      </c>
      <c r="H526" t="s">
        <v>55</v>
      </c>
      <c r="I526" t="s">
        <v>56</v>
      </c>
      <c r="J526" t="s">
        <v>57</v>
      </c>
      <c r="K526">
        <v>1</v>
      </c>
      <c r="L526">
        <v>43616</v>
      </c>
      <c r="M526">
        <v>1</v>
      </c>
      <c r="N526" t="str">
        <f t="shared" si="67"/>
        <v>000X</v>
      </c>
      <c r="O526">
        <v>5808</v>
      </c>
      <c r="P526" t="s">
        <v>72</v>
      </c>
      <c r="Q526" t="s">
        <v>1834</v>
      </c>
      <c r="R526" t="s">
        <v>88</v>
      </c>
      <c r="T526" t="s">
        <v>61</v>
      </c>
      <c r="V526" t="s">
        <v>2700</v>
      </c>
      <c r="W526">
        <v>281040</v>
      </c>
      <c r="X526">
        <v>15020</v>
      </c>
      <c r="Y526">
        <v>266020</v>
      </c>
      <c r="Z526">
        <v>209239</v>
      </c>
      <c r="AA526">
        <v>184239</v>
      </c>
      <c r="AB526" t="s">
        <v>63</v>
      </c>
      <c r="AC526" s="1">
        <v>38596</v>
      </c>
      <c r="AD526">
        <v>369900</v>
      </c>
      <c r="AE526">
        <v>1920</v>
      </c>
      <c r="AF526">
        <v>1243</v>
      </c>
      <c r="AG526" t="s">
        <v>64</v>
      </c>
      <c r="AH526" t="s">
        <v>76</v>
      </c>
      <c r="AI526">
        <v>1</v>
      </c>
      <c r="AJ526">
        <v>2004</v>
      </c>
      <c r="AK526">
        <v>5</v>
      </c>
      <c r="AL526">
        <v>3</v>
      </c>
      <c r="AM526">
        <v>1</v>
      </c>
      <c r="AN526">
        <v>3066</v>
      </c>
      <c r="AO526">
        <v>32</v>
      </c>
      <c r="AP526" t="s">
        <v>63</v>
      </c>
      <c r="AQ526" t="s">
        <v>66</v>
      </c>
      <c r="AR526">
        <v>3776</v>
      </c>
      <c r="AW526" t="s">
        <v>2701</v>
      </c>
      <c r="AX526" t="s">
        <v>2702</v>
      </c>
      <c r="AY526" t="s">
        <v>2703</v>
      </c>
      <c r="AZ526" t="s">
        <v>70</v>
      </c>
    </row>
    <row r="527" spans="1:52" x14ac:dyDescent="0.3">
      <c r="A527">
        <v>2043865</v>
      </c>
      <c r="B527" t="s">
        <v>2704</v>
      </c>
      <c r="C527" t="str">
        <f t="shared" si="72"/>
        <v>7492</v>
      </c>
      <c r="D527" t="s">
        <v>53</v>
      </c>
      <c r="E527" t="str">
        <f>"0000"</f>
        <v>0000</v>
      </c>
      <c r="F527" t="s">
        <v>108</v>
      </c>
      <c r="G527" t="str">
        <f t="shared" ref="G527:G538" si="75">"06"</f>
        <v>06</v>
      </c>
      <c r="H527" t="s">
        <v>55</v>
      </c>
      <c r="I527" t="s">
        <v>56</v>
      </c>
      <c r="J527" t="s">
        <v>57</v>
      </c>
      <c r="K527">
        <v>0</v>
      </c>
      <c r="L527">
        <v>43897</v>
      </c>
      <c r="M527">
        <v>1.01</v>
      </c>
      <c r="N527" t="str">
        <f t="shared" si="67"/>
        <v>000X</v>
      </c>
      <c r="O527">
        <v>5118</v>
      </c>
      <c r="P527" t="s">
        <v>58</v>
      </c>
      <c r="Q527" t="s">
        <v>180</v>
      </c>
      <c r="R527" t="s">
        <v>82</v>
      </c>
      <c r="T527" t="s">
        <v>61</v>
      </c>
      <c r="V527" t="s">
        <v>2705</v>
      </c>
      <c r="W527">
        <v>15120</v>
      </c>
      <c r="X527">
        <v>15120</v>
      </c>
      <c r="Y527">
        <v>0</v>
      </c>
      <c r="Z527">
        <v>15120</v>
      </c>
      <c r="AA527">
        <v>15120</v>
      </c>
      <c r="AB527" t="s">
        <v>72</v>
      </c>
      <c r="AC527" s="1">
        <v>38047</v>
      </c>
      <c r="AD527">
        <v>29000</v>
      </c>
      <c r="AE527">
        <v>1700</v>
      </c>
      <c r="AF527">
        <v>224</v>
      </c>
      <c r="AG527" t="s">
        <v>103</v>
      </c>
      <c r="AH527" t="s">
        <v>76</v>
      </c>
      <c r="AR527">
        <v>0</v>
      </c>
      <c r="AW527" t="s">
        <v>2706</v>
      </c>
      <c r="AX527" t="s">
        <v>2707</v>
      </c>
      <c r="AY527" t="s">
        <v>2708</v>
      </c>
      <c r="AZ527" t="s">
        <v>2709</v>
      </c>
    </row>
    <row r="528" spans="1:52" x14ac:dyDescent="0.3">
      <c r="A528">
        <v>2044110</v>
      </c>
      <c r="B528" t="s">
        <v>2710</v>
      </c>
      <c r="C528" t="str">
        <f t="shared" si="72"/>
        <v>7492</v>
      </c>
      <c r="D528" t="s">
        <v>53</v>
      </c>
      <c r="E528" t="str">
        <f t="shared" ref="E528:E533" si="76">"0100"</f>
        <v>0100</v>
      </c>
      <c r="F528" t="s">
        <v>54</v>
      </c>
      <c r="G528" t="str">
        <f t="shared" si="75"/>
        <v>06</v>
      </c>
      <c r="H528" t="s">
        <v>55</v>
      </c>
      <c r="I528" t="s">
        <v>56</v>
      </c>
      <c r="J528" t="s">
        <v>57</v>
      </c>
      <c r="K528">
        <v>1</v>
      </c>
      <c r="L528">
        <v>43760</v>
      </c>
      <c r="M528">
        <v>1</v>
      </c>
      <c r="N528" t="str">
        <f t="shared" si="67"/>
        <v>000X</v>
      </c>
      <c r="O528">
        <v>5310</v>
      </c>
      <c r="P528" t="s">
        <v>58</v>
      </c>
      <c r="Q528" t="s">
        <v>180</v>
      </c>
      <c r="R528" t="s">
        <v>82</v>
      </c>
      <c r="T528" t="s">
        <v>61</v>
      </c>
      <c r="V528" t="s">
        <v>2711</v>
      </c>
      <c r="W528">
        <v>207680</v>
      </c>
      <c r="X528">
        <v>15070</v>
      </c>
      <c r="Y528">
        <v>192610</v>
      </c>
      <c r="Z528">
        <v>163159</v>
      </c>
      <c r="AA528">
        <v>138159</v>
      </c>
      <c r="AB528" t="s">
        <v>63</v>
      </c>
      <c r="AC528" s="1">
        <v>43343</v>
      </c>
      <c r="AD528">
        <v>131000</v>
      </c>
      <c r="AE528">
        <v>2924</v>
      </c>
      <c r="AF528">
        <v>2167</v>
      </c>
      <c r="AG528" t="s">
        <v>64</v>
      </c>
      <c r="AH528" t="s">
        <v>76</v>
      </c>
      <c r="AI528">
        <v>1</v>
      </c>
      <c r="AJ528">
        <v>1999</v>
      </c>
      <c r="AK528">
        <v>2</v>
      </c>
      <c r="AL528">
        <v>2</v>
      </c>
      <c r="AM528">
        <v>1</v>
      </c>
      <c r="AN528">
        <v>2048</v>
      </c>
      <c r="AO528">
        <v>32</v>
      </c>
      <c r="AP528" t="s">
        <v>72</v>
      </c>
      <c r="AQ528" t="s">
        <v>66</v>
      </c>
      <c r="AR528">
        <v>3035</v>
      </c>
      <c r="AW528" t="s">
        <v>2712</v>
      </c>
      <c r="AY528" t="s">
        <v>2713</v>
      </c>
      <c r="AZ528" t="s">
        <v>70</v>
      </c>
    </row>
    <row r="529" spans="1:52" x14ac:dyDescent="0.3">
      <c r="A529">
        <v>2044136</v>
      </c>
      <c r="B529" t="s">
        <v>2714</v>
      </c>
      <c r="C529" t="str">
        <f t="shared" si="72"/>
        <v>7492</v>
      </c>
      <c r="D529" t="s">
        <v>53</v>
      </c>
      <c r="E529" t="str">
        <f t="shared" si="76"/>
        <v>0100</v>
      </c>
      <c r="F529" t="s">
        <v>54</v>
      </c>
      <c r="G529" t="str">
        <f t="shared" si="75"/>
        <v>06</v>
      </c>
      <c r="H529" t="s">
        <v>55</v>
      </c>
      <c r="I529" t="s">
        <v>56</v>
      </c>
      <c r="J529" t="s">
        <v>57</v>
      </c>
      <c r="K529">
        <v>1</v>
      </c>
      <c r="L529">
        <v>43780</v>
      </c>
      <c r="M529">
        <v>1.01</v>
      </c>
      <c r="N529" t="str">
        <f t="shared" si="67"/>
        <v>000X</v>
      </c>
      <c r="O529">
        <v>5278</v>
      </c>
      <c r="P529" t="s">
        <v>58</v>
      </c>
      <c r="Q529" t="s">
        <v>180</v>
      </c>
      <c r="R529" t="s">
        <v>82</v>
      </c>
      <c r="T529" t="s">
        <v>61</v>
      </c>
      <c r="V529" t="s">
        <v>2715</v>
      </c>
      <c r="W529">
        <v>266940</v>
      </c>
      <c r="X529">
        <v>15080</v>
      </c>
      <c r="Y529">
        <v>251860</v>
      </c>
      <c r="Z529">
        <v>218773</v>
      </c>
      <c r="AA529">
        <v>193773</v>
      </c>
      <c r="AB529" t="s">
        <v>63</v>
      </c>
      <c r="AC529" s="1">
        <v>42256</v>
      </c>
      <c r="AD529">
        <v>235000</v>
      </c>
      <c r="AE529">
        <v>2715</v>
      </c>
      <c r="AF529">
        <v>2118</v>
      </c>
      <c r="AG529" t="s">
        <v>64</v>
      </c>
      <c r="AH529" t="s">
        <v>76</v>
      </c>
      <c r="AI529">
        <v>1</v>
      </c>
      <c r="AJ529">
        <v>2005</v>
      </c>
      <c r="AK529">
        <v>3</v>
      </c>
      <c r="AL529">
        <v>2</v>
      </c>
      <c r="AN529">
        <v>2782</v>
      </c>
      <c r="AO529">
        <v>32</v>
      </c>
      <c r="AP529" t="s">
        <v>72</v>
      </c>
      <c r="AQ529" t="s">
        <v>66</v>
      </c>
      <c r="AR529">
        <v>4067</v>
      </c>
      <c r="AW529" t="s">
        <v>2716</v>
      </c>
      <c r="AX529" t="s">
        <v>2717</v>
      </c>
      <c r="AY529" t="s">
        <v>2718</v>
      </c>
      <c r="AZ529" t="s">
        <v>70</v>
      </c>
    </row>
    <row r="530" spans="1:52" x14ac:dyDescent="0.3">
      <c r="A530">
        <v>2044195</v>
      </c>
      <c r="B530" t="s">
        <v>2719</v>
      </c>
      <c r="C530" t="str">
        <f t="shared" si="72"/>
        <v>7492</v>
      </c>
      <c r="D530" t="s">
        <v>53</v>
      </c>
      <c r="E530" t="str">
        <f t="shared" si="76"/>
        <v>0100</v>
      </c>
      <c r="F530" t="s">
        <v>54</v>
      </c>
      <c r="G530" t="str">
        <f t="shared" si="75"/>
        <v>06</v>
      </c>
      <c r="H530" t="s">
        <v>55</v>
      </c>
      <c r="I530" t="s">
        <v>56</v>
      </c>
      <c r="J530" t="s">
        <v>57</v>
      </c>
      <c r="K530">
        <v>1</v>
      </c>
      <c r="L530">
        <v>43720</v>
      </c>
      <c r="M530">
        <v>1</v>
      </c>
      <c r="N530" t="str">
        <f t="shared" si="67"/>
        <v>000X</v>
      </c>
      <c r="O530">
        <v>5277</v>
      </c>
      <c r="P530" t="s">
        <v>58</v>
      </c>
      <c r="Q530" t="s">
        <v>297</v>
      </c>
      <c r="R530" t="s">
        <v>140</v>
      </c>
      <c r="T530" t="s">
        <v>61</v>
      </c>
      <c r="V530" t="s">
        <v>2720</v>
      </c>
      <c r="W530">
        <v>242110</v>
      </c>
      <c r="X530">
        <v>15060</v>
      </c>
      <c r="Y530">
        <v>227050</v>
      </c>
      <c r="Z530">
        <v>242110</v>
      </c>
      <c r="AA530">
        <v>242110</v>
      </c>
      <c r="AB530" t="s">
        <v>72</v>
      </c>
      <c r="AC530" s="1">
        <v>43368</v>
      </c>
      <c r="AD530">
        <v>279900</v>
      </c>
      <c r="AE530">
        <v>2933</v>
      </c>
      <c r="AF530">
        <v>537</v>
      </c>
      <c r="AG530" t="s">
        <v>64</v>
      </c>
      <c r="AH530" t="s">
        <v>76</v>
      </c>
      <c r="AI530">
        <v>1</v>
      </c>
      <c r="AJ530">
        <v>1989</v>
      </c>
      <c r="AK530">
        <v>3</v>
      </c>
      <c r="AL530">
        <v>2</v>
      </c>
      <c r="AN530">
        <v>2445</v>
      </c>
      <c r="AO530">
        <v>32</v>
      </c>
      <c r="AP530" t="s">
        <v>63</v>
      </c>
      <c r="AQ530" t="s">
        <v>66</v>
      </c>
      <c r="AR530">
        <v>3553</v>
      </c>
      <c r="AW530" t="s">
        <v>2721</v>
      </c>
      <c r="AY530" t="s">
        <v>2722</v>
      </c>
      <c r="AZ530" t="s">
        <v>70</v>
      </c>
    </row>
    <row r="531" spans="1:52" x14ac:dyDescent="0.3">
      <c r="A531">
        <v>2044225</v>
      </c>
      <c r="B531" t="s">
        <v>2723</v>
      </c>
      <c r="C531" t="str">
        <f t="shared" si="72"/>
        <v>7492</v>
      </c>
      <c r="D531" t="s">
        <v>53</v>
      </c>
      <c r="E531" t="str">
        <f t="shared" si="76"/>
        <v>0100</v>
      </c>
      <c r="F531" t="s">
        <v>54</v>
      </c>
      <c r="G531" t="str">
        <f t="shared" si="75"/>
        <v>06</v>
      </c>
      <c r="H531" t="s">
        <v>55</v>
      </c>
      <c r="I531" t="s">
        <v>56</v>
      </c>
      <c r="J531" t="s">
        <v>57</v>
      </c>
      <c r="K531">
        <v>1</v>
      </c>
      <c r="L531">
        <v>43760</v>
      </c>
      <c r="M531">
        <v>1</v>
      </c>
      <c r="N531" t="str">
        <f t="shared" si="67"/>
        <v>000X</v>
      </c>
      <c r="O531">
        <v>5331</v>
      </c>
      <c r="P531" t="s">
        <v>58</v>
      </c>
      <c r="Q531" t="s">
        <v>297</v>
      </c>
      <c r="R531" t="s">
        <v>140</v>
      </c>
      <c r="T531" t="s">
        <v>61</v>
      </c>
      <c r="V531" t="s">
        <v>2724</v>
      </c>
      <c r="W531">
        <v>250310</v>
      </c>
      <c r="X531">
        <v>15070</v>
      </c>
      <c r="Y531">
        <v>235240</v>
      </c>
      <c r="Z531">
        <v>187686</v>
      </c>
      <c r="AA531">
        <v>162186</v>
      </c>
      <c r="AB531" t="s">
        <v>63</v>
      </c>
      <c r="AC531" s="1">
        <v>37165</v>
      </c>
      <c r="AD531">
        <v>16800</v>
      </c>
      <c r="AE531">
        <v>1465</v>
      </c>
      <c r="AF531">
        <v>247</v>
      </c>
      <c r="AG531" t="s">
        <v>103</v>
      </c>
      <c r="AH531" t="s">
        <v>76</v>
      </c>
      <c r="AI531">
        <v>1</v>
      </c>
      <c r="AJ531">
        <v>2003</v>
      </c>
      <c r="AK531">
        <v>3</v>
      </c>
      <c r="AL531">
        <v>3</v>
      </c>
      <c r="AN531">
        <v>2463</v>
      </c>
      <c r="AO531">
        <v>32</v>
      </c>
      <c r="AP531" t="s">
        <v>72</v>
      </c>
      <c r="AQ531" t="s">
        <v>66</v>
      </c>
      <c r="AR531">
        <v>3551</v>
      </c>
      <c r="AW531" t="s">
        <v>2725</v>
      </c>
      <c r="AX531" t="s">
        <v>2726</v>
      </c>
      <c r="AY531" t="s">
        <v>2727</v>
      </c>
      <c r="AZ531" t="s">
        <v>70</v>
      </c>
    </row>
    <row r="532" spans="1:52" x14ac:dyDescent="0.3">
      <c r="A532">
        <v>2044390</v>
      </c>
      <c r="B532" t="s">
        <v>2728</v>
      </c>
      <c r="C532" t="str">
        <f t="shared" si="72"/>
        <v>7492</v>
      </c>
      <c r="D532" t="s">
        <v>53</v>
      </c>
      <c r="E532" t="str">
        <f t="shared" si="76"/>
        <v>0100</v>
      </c>
      <c r="F532" t="s">
        <v>54</v>
      </c>
      <c r="G532" t="str">
        <f t="shared" si="75"/>
        <v>06</v>
      </c>
      <c r="H532" t="s">
        <v>55</v>
      </c>
      <c r="I532" t="s">
        <v>56</v>
      </c>
      <c r="J532" t="s">
        <v>57</v>
      </c>
      <c r="K532">
        <v>1</v>
      </c>
      <c r="L532">
        <v>43749</v>
      </c>
      <c r="M532">
        <v>1</v>
      </c>
      <c r="N532" t="str">
        <f t="shared" si="67"/>
        <v>000X</v>
      </c>
      <c r="O532">
        <v>5425</v>
      </c>
      <c r="P532" t="s">
        <v>58</v>
      </c>
      <c r="Q532" t="s">
        <v>2618</v>
      </c>
      <c r="R532" t="s">
        <v>140</v>
      </c>
      <c r="T532" t="s">
        <v>61</v>
      </c>
      <c r="V532" t="s">
        <v>2729</v>
      </c>
      <c r="W532">
        <v>163910</v>
      </c>
      <c r="X532">
        <v>15070</v>
      </c>
      <c r="Y532">
        <v>148840</v>
      </c>
      <c r="Z532">
        <v>130209</v>
      </c>
      <c r="AA532">
        <v>105209</v>
      </c>
      <c r="AB532" t="s">
        <v>63</v>
      </c>
      <c r="AC532" s="1">
        <v>42521</v>
      </c>
      <c r="AD532">
        <v>191000</v>
      </c>
      <c r="AE532">
        <v>2761</v>
      </c>
      <c r="AF532">
        <v>65</v>
      </c>
      <c r="AG532" t="s">
        <v>64</v>
      </c>
      <c r="AH532" t="s">
        <v>76</v>
      </c>
      <c r="AI532">
        <v>1</v>
      </c>
      <c r="AJ532">
        <v>1989</v>
      </c>
      <c r="AK532">
        <v>3</v>
      </c>
      <c r="AL532">
        <v>2</v>
      </c>
      <c r="AN532">
        <v>1778</v>
      </c>
      <c r="AO532">
        <v>32</v>
      </c>
      <c r="AP532" t="s">
        <v>63</v>
      </c>
      <c r="AQ532" t="s">
        <v>66</v>
      </c>
      <c r="AR532">
        <v>2613</v>
      </c>
      <c r="AW532" t="s">
        <v>2730</v>
      </c>
      <c r="AX532" t="s">
        <v>2731</v>
      </c>
      <c r="AY532" t="s">
        <v>2732</v>
      </c>
      <c r="AZ532" t="s">
        <v>70</v>
      </c>
    </row>
    <row r="533" spans="1:52" x14ac:dyDescent="0.3">
      <c r="A533">
        <v>2044683</v>
      </c>
      <c r="B533" t="s">
        <v>2733</v>
      </c>
      <c r="C533" t="str">
        <f t="shared" si="72"/>
        <v>7492</v>
      </c>
      <c r="D533" t="s">
        <v>53</v>
      </c>
      <c r="E533" t="str">
        <f t="shared" si="76"/>
        <v>0100</v>
      </c>
      <c r="F533" t="s">
        <v>54</v>
      </c>
      <c r="G533" t="str">
        <f t="shared" si="75"/>
        <v>06</v>
      </c>
      <c r="H533" t="s">
        <v>55</v>
      </c>
      <c r="I533" t="s">
        <v>56</v>
      </c>
      <c r="J533" t="s">
        <v>57</v>
      </c>
      <c r="K533">
        <v>1</v>
      </c>
      <c r="L533">
        <v>62839</v>
      </c>
      <c r="M533">
        <v>1.44</v>
      </c>
      <c r="N533" t="str">
        <f t="shared" si="67"/>
        <v>000X</v>
      </c>
      <c r="O533">
        <v>5556</v>
      </c>
      <c r="P533" t="s">
        <v>58</v>
      </c>
      <c r="Q533" t="s">
        <v>2604</v>
      </c>
      <c r="R533" t="s">
        <v>140</v>
      </c>
      <c r="T533" t="s">
        <v>61</v>
      </c>
      <c r="V533" t="s">
        <v>2734</v>
      </c>
      <c r="W533">
        <v>230900</v>
      </c>
      <c r="X533">
        <v>21640</v>
      </c>
      <c r="Y533">
        <v>209260</v>
      </c>
      <c r="Z533">
        <v>170273</v>
      </c>
      <c r="AA533">
        <v>145273</v>
      </c>
      <c r="AB533" t="s">
        <v>63</v>
      </c>
      <c r="AC533" s="1">
        <v>44091</v>
      </c>
      <c r="AD533">
        <v>262000</v>
      </c>
      <c r="AE533">
        <v>3093</v>
      </c>
      <c r="AF533">
        <v>762</v>
      </c>
      <c r="AG533" t="s">
        <v>64</v>
      </c>
      <c r="AH533" t="s">
        <v>76</v>
      </c>
      <c r="AI533">
        <v>1</v>
      </c>
      <c r="AJ533">
        <v>2000</v>
      </c>
      <c r="AK533">
        <v>3</v>
      </c>
      <c r="AL533">
        <v>2</v>
      </c>
      <c r="AN533">
        <v>2147</v>
      </c>
      <c r="AO533">
        <v>32</v>
      </c>
      <c r="AP533" t="s">
        <v>63</v>
      </c>
      <c r="AQ533" t="s">
        <v>66</v>
      </c>
      <c r="AR533">
        <v>3178</v>
      </c>
      <c r="AW533" t="s">
        <v>2735</v>
      </c>
      <c r="AY533" t="s">
        <v>2736</v>
      </c>
      <c r="AZ533" t="s">
        <v>70</v>
      </c>
    </row>
    <row r="534" spans="1:52" x14ac:dyDescent="0.3">
      <c r="A534">
        <v>2045019</v>
      </c>
      <c r="B534" t="s">
        <v>2737</v>
      </c>
      <c r="C534" t="str">
        <f t="shared" si="72"/>
        <v>7492</v>
      </c>
      <c r="D534" t="s">
        <v>53</v>
      </c>
      <c r="E534" t="str">
        <f>"0000"</f>
        <v>0000</v>
      </c>
      <c r="F534" t="s">
        <v>108</v>
      </c>
      <c r="G534" t="str">
        <f t="shared" si="75"/>
        <v>06</v>
      </c>
      <c r="H534" t="s">
        <v>55</v>
      </c>
      <c r="I534" t="s">
        <v>56</v>
      </c>
      <c r="J534" t="s">
        <v>57</v>
      </c>
      <c r="K534">
        <v>0</v>
      </c>
      <c r="L534">
        <v>49976</v>
      </c>
      <c r="M534">
        <v>1.1499999999999999</v>
      </c>
      <c r="N534" t="str">
        <f t="shared" si="67"/>
        <v>000X</v>
      </c>
      <c r="O534">
        <v>5785</v>
      </c>
      <c r="P534" t="s">
        <v>58</v>
      </c>
      <c r="Q534" t="s">
        <v>2618</v>
      </c>
      <c r="R534" t="s">
        <v>140</v>
      </c>
      <c r="T534" t="s">
        <v>61</v>
      </c>
      <c r="V534" t="s">
        <v>2738</v>
      </c>
      <c r="W534">
        <v>17210</v>
      </c>
      <c r="X534">
        <v>17210</v>
      </c>
      <c r="Y534">
        <v>0</v>
      </c>
      <c r="Z534">
        <v>17210</v>
      </c>
      <c r="AA534">
        <v>17210</v>
      </c>
      <c r="AB534" t="s">
        <v>72</v>
      </c>
      <c r="AC534" s="1">
        <v>37773</v>
      </c>
      <c r="AD534">
        <v>12500</v>
      </c>
      <c r="AE534">
        <v>1620</v>
      </c>
      <c r="AF534">
        <v>927</v>
      </c>
      <c r="AG534" t="s">
        <v>103</v>
      </c>
      <c r="AH534" t="s">
        <v>76</v>
      </c>
      <c r="AR534">
        <v>0</v>
      </c>
      <c r="AW534" t="s">
        <v>2739</v>
      </c>
      <c r="AX534" t="s">
        <v>2740</v>
      </c>
      <c r="AY534" t="s">
        <v>2741</v>
      </c>
      <c r="AZ534" t="s">
        <v>70</v>
      </c>
    </row>
    <row r="535" spans="1:52" x14ac:dyDescent="0.3">
      <c r="A535">
        <v>2045159</v>
      </c>
      <c r="B535" t="s">
        <v>2742</v>
      </c>
      <c r="C535" t="str">
        <f t="shared" si="72"/>
        <v>7492</v>
      </c>
      <c r="D535" t="s">
        <v>53</v>
      </c>
      <c r="E535" t="str">
        <f>"0100"</f>
        <v>0100</v>
      </c>
      <c r="F535" t="s">
        <v>54</v>
      </c>
      <c r="G535" t="str">
        <f t="shared" si="75"/>
        <v>06</v>
      </c>
      <c r="H535" t="s">
        <v>55</v>
      </c>
      <c r="I535" t="s">
        <v>56</v>
      </c>
      <c r="J535" t="s">
        <v>57</v>
      </c>
      <c r="K535">
        <v>1</v>
      </c>
      <c r="L535">
        <v>54353</v>
      </c>
      <c r="M535">
        <v>1.25</v>
      </c>
      <c r="N535" t="str">
        <f t="shared" si="67"/>
        <v>000X</v>
      </c>
      <c r="O535">
        <v>5641</v>
      </c>
      <c r="P535" t="s">
        <v>58</v>
      </c>
      <c r="Q535" t="s">
        <v>2604</v>
      </c>
      <c r="R535" t="s">
        <v>140</v>
      </c>
      <c r="T535" t="s">
        <v>61</v>
      </c>
      <c r="V535" t="s">
        <v>2743</v>
      </c>
      <c r="W535">
        <v>243060</v>
      </c>
      <c r="X535">
        <v>18720</v>
      </c>
      <c r="Y535">
        <v>224340</v>
      </c>
      <c r="Z535">
        <v>193050</v>
      </c>
      <c r="AA535">
        <v>168050</v>
      </c>
      <c r="AB535" t="s">
        <v>63</v>
      </c>
      <c r="AC535" s="1">
        <v>37956</v>
      </c>
      <c r="AD535">
        <v>23000</v>
      </c>
      <c r="AE535">
        <v>1670</v>
      </c>
      <c r="AF535">
        <v>1219</v>
      </c>
      <c r="AG535" t="s">
        <v>103</v>
      </c>
      <c r="AH535" t="s">
        <v>76</v>
      </c>
      <c r="AI535">
        <v>1</v>
      </c>
      <c r="AJ535">
        <v>2005</v>
      </c>
      <c r="AK535">
        <v>3</v>
      </c>
      <c r="AL535">
        <v>2</v>
      </c>
      <c r="AN535">
        <v>2344</v>
      </c>
      <c r="AO535">
        <v>32</v>
      </c>
      <c r="AP535" t="s">
        <v>63</v>
      </c>
      <c r="AQ535" t="s">
        <v>66</v>
      </c>
      <c r="AR535">
        <v>3169</v>
      </c>
      <c r="AW535" t="s">
        <v>2744</v>
      </c>
      <c r="AX535" t="s">
        <v>2745</v>
      </c>
      <c r="AY535" t="s">
        <v>2746</v>
      </c>
      <c r="AZ535" t="s">
        <v>70</v>
      </c>
    </row>
    <row r="536" spans="1:52" x14ac:dyDescent="0.3">
      <c r="A536">
        <v>2045175</v>
      </c>
      <c r="B536" t="s">
        <v>2747</v>
      </c>
      <c r="C536" t="str">
        <f t="shared" si="72"/>
        <v>7492</v>
      </c>
      <c r="D536" t="s">
        <v>53</v>
      </c>
      <c r="E536" t="str">
        <f>"0100"</f>
        <v>0100</v>
      </c>
      <c r="F536" t="s">
        <v>54</v>
      </c>
      <c r="G536" t="str">
        <f t="shared" si="75"/>
        <v>06</v>
      </c>
      <c r="H536" t="s">
        <v>55</v>
      </c>
      <c r="I536" t="s">
        <v>56</v>
      </c>
      <c r="J536" t="s">
        <v>57</v>
      </c>
      <c r="K536">
        <v>1</v>
      </c>
      <c r="L536">
        <v>48752</v>
      </c>
      <c r="M536">
        <v>1.1200000000000001</v>
      </c>
      <c r="N536" t="str">
        <f t="shared" si="67"/>
        <v>000X</v>
      </c>
      <c r="O536">
        <v>5661</v>
      </c>
      <c r="P536" t="s">
        <v>58</v>
      </c>
      <c r="Q536" t="s">
        <v>2604</v>
      </c>
      <c r="R536" t="s">
        <v>140</v>
      </c>
      <c r="T536" t="s">
        <v>61</v>
      </c>
      <c r="V536" t="s">
        <v>2748</v>
      </c>
      <c r="W536">
        <v>278480</v>
      </c>
      <c r="X536">
        <v>16790</v>
      </c>
      <c r="Y536">
        <v>261690</v>
      </c>
      <c r="Z536">
        <v>230481</v>
      </c>
      <c r="AA536">
        <v>205481</v>
      </c>
      <c r="AB536" t="s">
        <v>63</v>
      </c>
      <c r="AC536" s="1">
        <v>42180</v>
      </c>
      <c r="AD536">
        <v>279900</v>
      </c>
      <c r="AE536">
        <v>2698</v>
      </c>
      <c r="AF536">
        <v>969</v>
      </c>
      <c r="AG536" t="s">
        <v>64</v>
      </c>
      <c r="AH536" t="s">
        <v>76</v>
      </c>
      <c r="AI536">
        <v>1</v>
      </c>
      <c r="AJ536">
        <v>2004</v>
      </c>
      <c r="AK536">
        <v>3</v>
      </c>
      <c r="AL536">
        <v>2</v>
      </c>
      <c r="AN536">
        <v>2549</v>
      </c>
      <c r="AO536">
        <v>32</v>
      </c>
      <c r="AP536" t="s">
        <v>63</v>
      </c>
      <c r="AQ536" t="s">
        <v>66</v>
      </c>
      <c r="AR536">
        <v>3738</v>
      </c>
      <c r="AW536" t="s">
        <v>2749</v>
      </c>
      <c r="AX536" t="s">
        <v>2750</v>
      </c>
      <c r="AY536" t="s">
        <v>2751</v>
      </c>
      <c r="AZ536" t="s">
        <v>70</v>
      </c>
    </row>
    <row r="537" spans="1:52" x14ac:dyDescent="0.3">
      <c r="A537">
        <v>2045191</v>
      </c>
      <c r="B537" t="s">
        <v>2752</v>
      </c>
      <c r="C537" t="str">
        <f t="shared" si="72"/>
        <v>7492</v>
      </c>
      <c r="D537" t="s">
        <v>53</v>
      </c>
      <c r="E537" t="str">
        <f>"0100"</f>
        <v>0100</v>
      </c>
      <c r="F537" t="s">
        <v>54</v>
      </c>
      <c r="G537" t="str">
        <f t="shared" si="75"/>
        <v>06</v>
      </c>
      <c r="H537" t="s">
        <v>55</v>
      </c>
      <c r="I537" t="s">
        <v>56</v>
      </c>
      <c r="J537" t="s">
        <v>57</v>
      </c>
      <c r="K537">
        <v>1</v>
      </c>
      <c r="L537">
        <v>48753</v>
      </c>
      <c r="M537">
        <v>1.1200000000000001</v>
      </c>
      <c r="N537" t="str">
        <f t="shared" si="67"/>
        <v>000X</v>
      </c>
      <c r="O537">
        <v>5681</v>
      </c>
      <c r="P537" t="s">
        <v>58</v>
      </c>
      <c r="Q537" t="s">
        <v>2604</v>
      </c>
      <c r="R537" t="s">
        <v>140</v>
      </c>
      <c r="T537" t="s">
        <v>61</v>
      </c>
      <c r="V537" t="s">
        <v>2753</v>
      </c>
      <c r="W537">
        <v>221820</v>
      </c>
      <c r="X537">
        <v>16790</v>
      </c>
      <c r="Y537">
        <v>205030</v>
      </c>
      <c r="Z537">
        <v>171640</v>
      </c>
      <c r="AA537">
        <v>146640</v>
      </c>
      <c r="AB537" t="s">
        <v>63</v>
      </c>
      <c r="AC537" s="1">
        <v>42080</v>
      </c>
      <c r="AD537">
        <v>222500</v>
      </c>
      <c r="AE537">
        <v>2680</v>
      </c>
      <c r="AF537">
        <v>1985</v>
      </c>
      <c r="AG537" t="s">
        <v>64</v>
      </c>
      <c r="AH537" t="s">
        <v>76</v>
      </c>
      <c r="AI537">
        <v>1</v>
      </c>
      <c r="AJ537">
        <v>2000</v>
      </c>
      <c r="AK537">
        <v>3</v>
      </c>
      <c r="AL537">
        <v>2</v>
      </c>
      <c r="AN537">
        <v>1938</v>
      </c>
      <c r="AO537">
        <v>32</v>
      </c>
      <c r="AP537" t="s">
        <v>63</v>
      </c>
      <c r="AQ537" t="s">
        <v>66</v>
      </c>
      <c r="AR537">
        <v>3183</v>
      </c>
      <c r="AW537" t="s">
        <v>2754</v>
      </c>
      <c r="AX537" t="s">
        <v>2755</v>
      </c>
      <c r="AY537" t="s">
        <v>2756</v>
      </c>
      <c r="AZ537" t="s">
        <v>2757</v>
      </c>
    </row>
    <row r="538" spans="1:52" x14ac:dyDescent="0.3">
      <c r="A538">
        <v>2045213</v>
      </c>
      <c r="B538" t="s">
        <v>2758</v>
      </c>
      <c r="C538" t="str">
        <f t="shared" si="72"/>
        <v>7492</v>
      </c>
      <c r="D538" t="s">
        <v>53</v>
      </c>
      <c r="E538" t="str">
        <f>"0100"</f>
        <v>0100</v>
      </c>
      <c r="F538" t="s">
        <v>54</v>
      </c>
      <c r="G538" t="str">
        <f t="shared" si="75"/>
        <v>06</v>
      </c>
      <c r="H538" t="s">
        <v>55</v>
      </c>
      <c r="I538" t="s">
        <v>56</v>
      </c>
      <c r="J538" t="s">
        <v>57</v>
      </c>
      <c r="K538">
        <v>1</v>
      </c>
      <c r="L538">
        <v>48754</v>
      </c>
      <c r="M538">
        <v>1.1200000000000001</v>
      </c>
      <c r="N538" t="str">
        <f t="shared" si="67"/>
        <v>000X</v>
      </c>
      <c r="O538">
        <v>5701</v>
      </c>
      <c r="P538" t="s">
        <v>58</v>
      </c>
      <c r="Q538" t="s">
        <v>2604</v>
      </c>
      <c r="R538" t="s">
        <v>140</v>
      </c>
      <c r="T538" t="s">
        <v>61</v>
      </c>
      <c r="V538" t="s">
        <v>2759</v>
      </c>
      <c r="W538">
        <v>325410</v>
      </c>
      <c r="X538">
        <v>16790</v>
      </c>
      <c r="Y538">
        <v>308620</v>
      </c>
      <c r="Z538">
        <v>275222</v>
      </c>
      <c r="AA538">
        <v>250222</v>
      </c>
      <c r="AB538" t="s">
        <v>63</v>
      </c>
      <c r="AC538" s="1">
        <v>38108</v>
      </c>
      <c r="AD538">
        <v>45000</v>
      </c>
      <c r="AE538">
        <v>1724</v>
      </c>
      <c r="AF538">
        <v>2111</v>
      </c>
      <c r="AG538" t="s">
        <v>103</v>
      </c>
      <c r="AH538" t="s">
        <v>76</v>
      </c>
      <c r="AI538">
        <v>1</v>
      </c>
      <c r="AJ538">
        <v>2006</v>
      </c>
      <c r="AK538">
        <v>3</v>
      </c>
      <c r="AL538">
        <v>3</v>
      </c>
      <c r="AN538">
        <v>3033</v>
      </c>
      <c r="AO538">
        <v>32</v>
      </c>
      <c r="AP538" t="s">
        <v>63</v>
      </c>
      <c r="AQ538" t="s">
        <v>66</v>
      </c>
      <c r="AR538">
        <v>4168</v>
      </c>
      <c r="AW538" t="s">
        <v>2760</v>
      </c>
      <c r="AY538" t="s">
        <v>2761</v>
      </c>
      <c r="AZ538" t="s">
        <v>70</v>
      </c>
    </row>
    <row r="539" spans="1:52" x14ac:dyDescent="0.3">
      <c r="A539">
        <v>2043474</v>
      </c>
      <c r="B539" t="s">
        <v>2762</v>
      </c>
      <c r="C539" t="str">
        <f t="shared" si="72"/>
        <v>7492</v>
      </c>
      <c r="D539" t="s">
        <v>53</v>
      </c>
      <c r="E539" t="str">
        <f>"0000"</f>
        <v>0000</v>
      </c>
      <c r="F539" t="s">
        <v>108</v>
      </c>
      <c r="G539" t="str">
        <f>"05"</f>
        <v>05</v>
      </c>
      <c r="H539" t="s">
        <v>55</v>
      </c>
      <c r="I539" t="s">
        <v>56</v>
      </c>
      <c r="J539" t="s">
        <v>57</v>
      </c>
      <c r="K539">
        <v>0</v>
      </c>
      <c r="L539">
        <v>48751</v>
      </c>
      <c r="M539">
        <v>1.1200000000000001</v>
      </c>
      <c r="N539" t="str">
        <f t="shared" si="67"/>
        <v>000X</v>
      </c>
      <c r="O539">
        <v>4831</v>
      </c>
      <c r="P539" t="s">
        <v>58</v>
      </c>
      <c r="Q539" t="s">
        <v>1611</v>
      </c>
      <c r="R539" t="s">
        <v>719</v>
      </c>
      <c r="T539" t="s">
        <v>61</v>
      </c>
      <c r="V539" t="s">
        <v>2763</v>
      </c>
      <c r="W539">
        <v>16790</v>
      </c>
      <c r="X539">
        <v>16790</v>
      </c>
      <c r="Y539">
        <v>0</v>
      </c>
      <c r="Z539">
        <v>16790</v>
      </c>
      <c r="AA539">
        <v>16790</v>
      </c>
      <c r="AB539" t="s">
        <v>72</v>
      </c>
      <c r="AC539" s="1">
        <v>43192</v>
      </c>
      <c r="AD539">
        <v>19500</v>
      </c>
      <c r="AE539">
        <v>2892</v>
      </c>
      <c r="AF539">
        <v>2326</v>
      </c>
      <c r="AG539" t="s">
        <v>103</v>
      </c>
      <c r="AH539" t="s">
        <v>76</v>
      </c>
      <c r="AR539">
        <v>0</v>
      </c>
      <c r="AW539" t="s">
        <v>2764</v>
      </c>
      <c r="AY539" t="s">
        <v>2765</v>
      </c>
      <c r="AZ539" t="s">
        <v>70</v>
      </c>
    </row>
    <row r="540" spans="1:52" x14ac:dyDescent="0.3">
      <c r="A540">
        <v>2043539</v>
      </c>
      <c r="B540" t="s">
        <v>2766</v>
      </c>
      <c r="C540" t="str">
        <f t="shared" si="72"/>
        <v>7492</v>
      </c>
      <c r="D540" t="s">
        <v>53</v>
      </c>
      <c r="E540" t="str">
        <f>"0000"</f>
        <v>0000</v>
      </c>
      <c r="F540" t="s">
        <v>108</v>
      </c>
      <c r="G540" t="str">
        <f>"05"</f>
        <v>05</v>
      </c>
      <c r="H540" t="s">
        <v>55</v>
      </c>
      <c r="I540" t="s">
        <v>56</v>
      </c>
      <c r="J540" t="s">
        <v>57</v>
      </c>
      <c r="K540">
        <v>0</v>
      </c>
      <c r="L540">
        <v>53825</v>
      </c>
      <c r="M540">
        <v>1.24</v>
      </c>
      <c r="N540" t="str">
        <f t="shared" si="67"/>
        <v>000X</v>
      </c>
      <c r="O540">
        <v>4879</v>
      </c>
      <c r="P540" t="s">
        <v>58</v>
      </c>
      <c r="Q540" t="s">
        <v>1611</v>
      </c>
      <c r="R540" t="s">
        <v>719</v>
      </c>
      <c r="T540" t="s">
        <v>61</v>
      </c>
      <c r="V540" t="s">
        <v>2767</v>
      </c>
      <c r="W540">
        <v>18540</v>
      </c>
      <c r="X540">
        <v>18540</v>
      </c>
      <c r="Y540">
        <v>0</v>
      </c>
      <c r="Z540">
        <v>18540</v>
      </c>
      <c r="AA540">
        <v>18540</v>
      </c>
      <c r="AB540" t="s">
        <v>72</v>
      </c>
      <c r="AC540" s="1">
        <v>42923</v>
      </c>
      <c r="AD540">
        <v>23000</v>
      </c>
      <c r="AE540">
        <v>2841</v>
      </c>
      <c r="AF540">
        <v>1587</v>
      </c>
      <c r="AG540" t="s">
        <v>103</v>
      </c>
      <c r="AH540" t="s">
        <v>76</v>
      </c>
      <c r="AR540">
        <v>0</v>
      </c>
      <c r="AW540" t="s">
        <v>2768</v>
      </c>
      <c r="AY540" t="s">
        <v>2765</v>
      </c>
      <c r="AZ540" t="s">
        <v>70</v>
      </c>
    </row>
    <row r="541" spans="1:52" x14ac:dyDescent="0.3">
      <c r="A541">
        <v>2043938</v>
      </c>
      <c r="B541" t="s">
        <v>2769</v>
      </c>
      <c r="C541" t="str">
        <f t="shared" si="72"/>
        <v>7492</v>
      </c>
      <c r="D541" t="s">
        <v>53</v>
      </c>
      <c r="E541" t="str">
        <f>"0000"</f>
        <v>0000</v>
      </c>
      <c r="F541" t="s">
        <v>108</v>
      </c>
      <c r="G541" t="str">
        <f t="shared" ref="G541:G549" si="77">"06"</f>
        <v>06</v>
      </c>
      <c r="H541" t="s">
        <v>55</v>
      </c>
      <c r="I541" t="s">
        <v>56</v>
      </c>
      <c r="J541" t="s">
        <v>57</v>
      </c>
      <c r="K541">
        <v>0</v>
      </c>
      <c r="L541">
        <v>49000</v>
      </c>
      <c r="M541">
        <v>1.1200000000000001</v>
      </c>
      <c r="N541" t="str">
        <f t="shared" si="67"/>
        <v>000X</v>
      </c>
      <c r="O541">
        <v>5125</v>
      </c>
      <c r="P541" t="s">
        <v>58</v>
      </c>
      <c r="Q541" t="s">
        <v>297</v>
      </c>
      <c r="R541" t="s">
        <v>140</v>
      </c>
      <c r="T541" t="s">
        <v>61</v>
      </c>
      <c r="V541" t="s">
        <v>2770</v>
      </c>
      <c r="W541">
        <v>16870</v>
      </c>
      <c r="X541">
        <v>16870</v>
      </c>
      <c r="Y541">
        <v>0</v>
      </c>
      <c r="Z541">
        <v>16870</v>
      </c>
      <c r="AA541">
        <v>16870</v>
      </c>
      <c r="AB541" t="s">
        <v>72</v>
      </c>
      <c r="AR541">
        <v>0</v>
      </c>
      <c r="AW541" t="s">
        <v>2771</v>
      </c>
      <c r="AY541" t="s">
        <v>2772</v>
      </c>
      <c r="AZ541" t="s">
        <v>2773</v>
      </c>
    </row>
    <row r="542" spans="1:52" x14ac:dyDescent="0.3">
      <c r="A542">
        <v>2044365</v>
      </c>
      <c r="B542" t="s">
        <v>2774</v>
      </c>
      <c r="C542" t="str">
        <f t="shared" si="72"/>
        <v>7492</v>
      </c>
      <c r="D542" t="s">
        <v>53</v>
      </c>
      <c r="E542" t="str">
        <f>"0000"</f>
        <v>0000</v>
      </c>
      <c r="F542" t="s">
        <v>108</v>
      </c>
      <c r="G542" t="str">
        <f t="shared" si="77"/>
        <v>06</v>
      </c>
      <c r="H542" t="s">
        <v>55</v>
      </c>
      <c r="I542" t="s">
        <v>56</v>
      </c>
      <c r="J542" t="s">
        <v>57</v>
      </c>
      <c r="K542">
        <v>0</v>
      </c>
      <c r="L542">
        <v>53946</v>
      </c>
      <c r="M542">
        <v>1.24</v>
      </c>
      <c r="N542" t="str">
        <f t="shared" si="67"/>
        <v>000X</v>
      </c>
      <c r="O542">
        <v>5415</v>
      </c>
      <c r="P542" t="s">
        <v>58</v>
      </c>
      <c r="Q542" t="s">
        <v>2618</v>
      </c>
      <c r="R542" t="s">
        <v>140</v>
      </c>
      <c r="T542" t="s">
        <v>61</v>
      </c>
      <c r="V542" t="s">
        <v>2775</v>
      </c>
      <c r="W542">
        <v>18580</v>
      </c>
      <c r="X542">
        <v>18580</v>
      </c>
      <c r="Y542">
        <v>0</v>
      </c>
      <c r="Z542">
        <v>18580</v>
      </c>
      <c r="AA542">
        <v>18580</v>
      </c>
      <c r="AB542" t="s">
        <v>72</v>
      </c>
      <c r="AC542" s="1">
        <v>44236</v>
      </c>
      <c r="AD542">
        <v>44000</v>
      </c>
      <c r="AE542">
        <v>3137</v>
      </c>
      <c r="AF542">
        <v>112</v>
      </c>
      <c r="AG542" t="s">
        <v>103</v>
      </c>
      <c r="AH542" t="s">
        <v>76</v>
      </c>
      <c r="AR542">
        <v>0</v>
      </c>
      <c r="AW542" t="s">
        <v>2776</v>
      </c>
      <c r="AX542" t="s">
        <v>2777</v>
      </c>
      <c r="AY542" t="s">
        <v>2778</v>
      </c>
      <c r="AZ542" t="s">
        <v>70</v>
      </c>
    </row>
    <row r="543" spans="1:52" x14ac:dyDescent="0.3">
      <c r="A543">
        <v>2044411</v>
      </c>
      <c r="B543" t="s">
        <v>2779</v>
      </c>
      <c r="C543" t="str">
        <f t="shared" si="72"/>
        <v>7492</v>
      </c>
      <c r="D543" t="s">
        <v>53</v>
      </c>
      <c r="E543" t="str">
        <f>"0100"</f>
        <v>0100</v>
      </c>
      <c r="F543" t="s">
        <v>54</v>
      </c>
      <c r="G543" t="str">
        <f t="shared" si="77"/>
        <v>06</v>
      </c>
      <c r="H543" t="s">
        <v>55</v>
      </c>
      <c r="I543" t="s">
        <v>56</v>
      </c>
      <c r="J543" t="s">
        <v>57</v>
      </c>
      <c r="K543">
        <v>1</v>
      </c>
      <c r="L543">
        <v>43750</v>
      </c>
      <c r="M543">
        <v>1</v>
      </c>
      <c r="N543" t="str">
        <f t="shared" si="67"/>
        <v>000X</v>
      </c>
      <c r="O543">
        <v>5445</v>
      </c>
      <c r="P543" t="s">
        <v>58</v>
      </c>
      <c r="Q543" t="s">
        <v>2618</v>
      </c>
      <c r="R543" t="s">
        <v>140</v>
      </c>
      <c r="T543" t="s">
        <v>61</v>
      </c>
      <c r="V543" t="s">
        <v>2780</v>
      </c>
      <c r="W543">
        <v>226450</v>
      </c>
      <c r="X543">
        <v>15070</v>
      </c>
      <c r="Y543">
        <v>211380</v>
      </c>
      <c r="Z543">
        <v>170513</v>
      </c>
      <c r="AA543">
        <v>145513</v>
      </c>
      <c r="AB543" t="s">
        <v>63</v>
      </c>
      <c r="AC543" s="1">
        <v>39052</v>
      </c>
      <c r="AD543">
        <v>310000</v>
      </c>
      <c r="AE543">
        <v>2080</v>
      </c>
      <c r="AF543">
        <v>545</v>
      </c>
      <c r="AG543" t="s">
        <v>64</v>
      </c>
      <c r="AH543" t="s">
        <v>76</v>
      </c>
      <c r="AI543">
        <v>1</v>
      </c>
      <c r="AJ543">
        <v>2004</v>
      </c>
      <c r="AK543">
        <v>3</v>
      </c>
      <c r="AL543">
        <v>2</v>
      </c>
      <c r="AN543">
        <v>2282</v>
      </c>
      <c r="AO543">
        <v>32</v>
      </c>
      <c r="AP543" t="s">
        <v>72</v>
      </c>
      <c r="AQ543" t="s">
        <v>66</v>
      </c>
      <c r="AR543">
        <v>3265</v>
      </c>
      <c r="AW543" t="s">
        <v>2781</v>
      </c>
      <c r="AX543" t="s">
        <v>2782</v>
      </c>
      <c r="AY543" t="s">
        <v>2783</v>
      </c>
      <c r="AZ543" t="s">
        <v>70</v>
      </c>
    </row>
    <row r="544" spans="1:52" x14ac:dyDescent="0.3">
      <c r="A544">
        <v>2044560</v>
      </c>
      <c r="B544" t="s">
        <v>2784</v>
      </c>
      <c r="C544" t="str">
        <f t="shared" si="72"/>
        <v>7492</v>
      </c>
      <c r="D544" t="s">
        <v>53</v>
      </c>
      <c r="E544" t="str">
        <f>"0000"</f>
        <v>0000</v>
      </c>
      <c r="F544" t="s">
        <v>108</v>
      </c>
      <c r="G544" t="str">
        <f t="shared" si="77"/>
        <v>06</v>
      </c>
      <c r="H544" t="s">
        <v>55</v>
      </c>
      <c r="I544" t="s">
        <v>56</v>
      </c>
      <c r="J544" t="s">
        <v>57</v>
      </c>
      <c r="K544">
        <v>0</v>
      </c>
      <c r="L544">
        <v>50516</v>
      </c>
      <c r="M544">
        <v>1.1599999999999999</v>
      </c>
      <c r="N544" t="str">
        <f t="shared" si="67"/>
        <v>000X</v>
      </c>
      <c r="O544">
        <v>5685</v>
      </c>
      <c r="P544" t="s">
        <v>72</v>
      </c>
      <c r="Q544" t="s">
        <v>2677</v>
      </c>
      <c r="R544" t="s">
        <v>88</v>
      </c>
      <c r="T544" t="s">
        <v>61</v>
      </c>
      <c r="V544" t="s">
        <v>2785</v>
      </c>
      <c r="W544">
        <v>17400</v>
      </c>
      <c r="X544">
        <v>17400</v>
      </c>
      <c r="Y544">
        <v>0</v>
      </c>
      <c r="Z544">
        <v>17400</v>
      </c>
      <c r="AA544">
        <v>17400</v>
      </c>
      <c r="AB544" t="s">
        <v>72</v>
      </c>
      <c r="AC544" s="1">
        <v>36281</v>
      </c>
      <c r="AD544">
        <v>23800</v>
      </c>
      <c r="AE544">
        <v>1307</v>
      </c>
      <c r="AF544">
        <v>1499</v>
      </c>
      <c r="AG544" t="s">
        <v>103</v>
      </c>
      <c r="AH544" t="s">
        <v>873</v>
      </c>
      <c r="AR544">
        <v>0</v>
      </c>
      <c r="AW544" t="s">
        <v>2786</v>
      </c>
      <c r="AY544" t="s">
        <v>2787</v>
      </c>
      <c r="AZ544" t="s">
        <v>2788</v>
      </c>
    </row>
    <row r="545" spans="1:52" x14ac:dyDescent="0.3">
      <c r="A545">
        <v>2044616</v>
      </c>
      <c r="B545" t="s">
        <v>2789</v>
      </c>
      <c r="C545" t="str">
        <f t="shared" si="72"/>
        <v>7492</v>
      </c>
      <c r="D545" t="s">
        <v>53</v>
      </c>
      <c r="E545" t="str">
        <f>"0100"</f>
        <v>0100</v>
      </c>
      <c r="F545" t="s">
        <v>54</v>
      </c>
      <c r="G545" t="str">
        <f t="shared" si="77"/>
        <v>06</v>
      </c>
      <c r="H545" t="s">
        <v>55</v>
      </c>
      <c r="I545" t="s">
        <v>56</v>
      </c>
      <c r="J545" t="s">
        <v>57</v>
      </c>
      <c r="K545">
        <v>1</v>
      </c>
      <c r="L545">
        <v>65354</v>
      </c>
      <c r="M545">
        <v>1.5</v>
      </c>
      <c r="N545" t="str">
        <f t="shared" si="67"/>
        <v>000X</v>
      </c>
      <c r="O545">
        <v>5602</v>
      </c>
      <c r="P545" t="s">
        <v>58</v>
      </c>
      <c r="Q545" t="s">
        <v>2604</v>
      </c>
      <c r="R545" t="s">
        <v>140</v>
      </c>
      <c r="T545" t="s">
        <v>61</v>
      </c>
      <c r="V545" t="s">
        <v>2790</v>
      </c>
      <c r="W545">
        <v>22500</v>
      </c>
      <c r="X545">
        <v>22500</v>
      </c>
      <c r="Y545">
        <v>0</v>
      </c>
      <c r="Z545">
        <v>22500</v>
      </c>
      <c r="AA545">
        <v>22500</v>
      </c>
      <c r="AB545" t="s">
        <v>63</v>
      </c>
      <c r="AC545" s="1">
        <v>43108</v>
      </c>
      <c r="AD545">
        <v>27000</v>
      </c>
      <c r="AE545">
        <v>2874</v>
      </c>
      <c r="AF545">
        <v>1984</v>
      </c>
      <c r="AG545" t="s">
        <v>103</v>
      </c>
      <c r="AH545" t="s">
        <v>76</v>
      </c>
      <c r="AI545">
        <v>1</v>
      </c>
      <c r="AJ545">
        <v>2020</v>
      </c>
      <c r="AK545">
        <v>4</v>
      </c>
      <c r="AL545">
        <v>2</v>
      </c>
      <c r="AN545">
        <v>1808</v>
      </c>
      <c r="AO545">
        <v>32</v>
      </c>
      <c r="AP545" t="s">
        <v>72</v>
      </c>
      <c r="AQ545" t="s">
        <v>66</v>
      </c>
      <c r="AR545">
        <v>2527</v>
      </c>
      <c r="AW545" t="s">
        <v>2791</v>
      </c>
      <c r="AX545" t="s">
        <v>2792</v>
      </c>
      <c r="AY545" t="s">
        <v>2793</v>
      </c>
      <c r="AZ545" t="s">
        <v>2794</v>
      </c>
    </row>
    <row r="546" spans="1:52" x14ac:dyDescent="0.3">
      <c r="A546">
        <v>2044705</v>
      </c>
      <c r="B546" t="s">
        <v>2795</v>
      </c>
      <c r="C546" t="str">
        <f t="shared" si="72"/>
        <v>7492</v>
      </c>
      <c r="D546" t="s">
        <v>53</v>
      </c>
      <c r="E546" t="str">
        <f>"0100"</f>
        <v>0100</v>
      </c>
      <c r="F546" t="s">
        <v>54</v>
      </c>
      <c r="G546" t="str">
        <f t="shared" si="77"/>
        <v>06</v>
      </c>
      <c r="H546" t="s">
        <v>55</v>
      </c>
      <c r="I546" t="s">
        <v>56</v>
      </c>
      <c r="J546" t="s">
        <v>57</v>
      </c>
      <c r="K546">
        <v>1</v>
      </c>
      <c r="L546">
        <v>52317</v>
      </c>
      <c r="M546">
        <v>1.2</v>
      </c>
      <c r="N546" t="str">
        <f t="shared" si="67"/>
        <v>000X</v>
      </c>
      <c r="O546">
        <v>5520</v>
      </c>
      <c r="P546" t="s">
        <v>58</v>
      </c>
      <c r="Q546" t="s">
        <v>2604</v>
      </c>
      <c r="R546" t="s">
        <v>140</v>
      </c>
      <c r="T546" t="s">
        <v>61</v>
      </c>
      <c r="V546" t="s">
        <v>2796</v>
      </c>
      <c r="W546">
        <v>347080</v>
      </c>
      <c r="X546">
        <v>18020</v>
      </c>
      <c r="Y546">
        <v>329060</v>
      </c>
      <c r="Z546">
        <v>275630</v>
      </c>
      <c r="AA546">
        <v>250630</v>
      </c>
      <c r="AB546" t="s">
        <v>63</v>
      </c>
      <c r="AC546" s="1">
        <v>38443</v>
      </c>
      <c r="AD546">
        <v>80000</v>
      </c>
      <c r="AE546">
        <v>1844</v>
      </c>
      <c r="AF546">
        <v>662</v>
      </c>
      <c r="AG546" t="s">
        <v>103</v>
      </c>
      <c r="AH546" t="s">
        <v>76</v>
      </c>
      <c r="AI546">
        <v>1</v>
      </c>
      <c r="AJ546">
        <v>2006</v>
      </c>
      <c r="AK546">
        <v>4</v>
      </c>
      <c r="AL546">
        <v>3</v>
      </c>
      <c r="AN546">
        <v>3501</v>
      </c>
      <c r="AO546">
        <v>32</v>
      </c>
      <c r="AP546" t="s">
        <v>63</v>
      </c>
      <c r="AQ546" t="s">
        <v>66</v>
      </c>
      <c r="AR546">
        <v>4741</v>
      </c>
      <c r="AW546" t="s">
        <v>2797</v>
      </c>
      <c r="AX546" t="s">
        <v>2798</v>
      </c>
      <c r="AY546" t="s">
        <v>2799</v>
      </c>
      <c r="AZ546" t="s">
        <v>70</v>
      </c>
    </row>
    <row r="547" spans="1:52" x14ac:dyDescent="0.3">
      <c r="A547">
        <v>2044730</v>
      </c>
      <c r="B547" t="s">
        <v>2800</v>
      </c>
      <c r="C547" t="str">
        <f t="shared" si="72"/>
        <v>7492</v>
      </c>
      <c r="D547" t="s">
        <v>53</v>
      </c>
      <c r="E547" t="str">
        <f>"0100"</f>
        <v>0100</v>
      </c>
      <c r="F547" t="s">
        <v>54</v>
      </c>
      <c r="G547" t="str">
        <f t="shared" si="77"/>
        <v>06</v>
      </c>
      <c r="H547" t="s">
        <v>55</v>
      </c>
      <c r="I547" t="s">
        <v>56</v>
      </c>
      <c r="J547" t="s">
        <v>57</v>
      </c>
      <c r="K547">
        <v>1</v>
      </c>
      <c r="L547">
        <v>48553</v>
      </c>
      <c r="M547">
        <v>1.1100000000000001</v>
      </c>
      <c r="N547" t="str">
        <f t="shared" si="67"/>
        <v>000X</v>
      </c>
      <c r="O547">
        <v>5585</v>
      </c>
      <c r="P547" t="s">
        <v>58</v>
      </c>
      <c r="Q547" t="s">
        <v>2618</v>
      </c>
      <c r="R547" t="s">
        <v>140</v>
      </c>
      <c r="T547" t="s">
        <v>61</v>
      </c>
      <c r="V547" t="s">
        <v>2801</v>
      </c>
      <c r="W547">
        <v>307670</v>
      </c>
      <c r="X547">
        <v>16720</v>
      </c>
      <c r="Y547">
        <v>290950</v>
      </c>
      <c r="Z547">
        <v>258882</v>
      </c>
      <c r="AA547">
        <v>233882</v>
      </c>
      <c r="AB547" t="s">
        <v>63</v>
      </c>
      <c r="AC547" s="1">
        <v>42250</v>
      </c>
      <c r="AD547">
        <v>270000</v>
      </c>
      <c r="AE547">
        <v>2711</v>
      </c>
      <c r="AF547">
        <v>1578</v>
      </c>
      <c r="AG547" t="s">
        <v>64</v>
      </c>
      <c r="AH547" t="s">
        <v>76</v>
      </c>
      <c r="AI547">
        <v>1</v>
      </c>
      <c r="AJ547">
        <v>2007</v>
      </c>
      <c r="AK547">
        <v>3</v>
      </c>
      <c r="AL547">
        <v>2</v>
      </c>
      <c r="AM547">
        <v>1</v>
      </c>
      <c r="AN547">
        <v>2858</v>
      </c>
      <c r="AO547">
        <v>32</v>
      </c>
      <c r="AP547" t="s">
        <v>63</v>
      </c>
      <c r="AQ547" t="s">
        <v>66</v>
      </c>
      <c r="AR547">
        <v>3879</v>
      </c>
      <c r="AW547" t="s">
        <v>2802</v>
      </c>
      <c r="AY547" t="s">
        <v>2803</v>
      </c>
      <c r="AZ547" t="s">
        <v>70</v>
      </c>
    </row>
    <row r="548" spans="1:52" x14ac:dyDescent="0.3">
      <c r="A548">
        <v>2044951</v>
      </c>
      <c r="B548" t="s">
        <v>2804</v>
      </c>
      <c r="C548" t="str">
        <f t="shared" si="72"/>
        <v>7492</v>
      </c>
      <c r="D548" t="s">
        <v>53</v>
      </c>
      <c r="E548" t="str">
        <f>"0000"</f>
        <v>0000</v>
      </c>
      <c r="F548" t="s">
        <v>108</v>
      </c>
      <c r="G548" t="str">
        <f t="shared" si="77"/>
        <v>06</v>
      </c>
      <c r="H548" t="s">
        <v>55</v>
      </c>
      <c r="I548" t="s">
        <v>56</v>
      </c>
      <c r="J548" t="s">
        <v>57</v>
      </c>
      <c r="K548">
        <v>0</v>
      </c>
      <c r="L548">
        <v>51649</v>
      </c>
      <c r="M548">
        <v>1.19</v>
      </c>
      <c r="N548" t="str">
        <f t="shared" si="67"/>
        <v>000X</v>
      </c>
      <c r="O548">
        <v>5659</v>
      </c>
      <c r="P548" t="s">
        <v>58</v>
      </c>
      <c r="Q548" t="s">
        <v>2618</v>
      </c>
      <c r="R548" t="s">
        <v>140</v>
      </c>
      <c r="T548" t="s">
        <v>61</v>
      </c>
      <c r="V548" t="s">
        <v>2805</v>
      </c>
      <c r="W548">
        <v>17790</v>
      </c>
      <c r="X548">
        <v>17790</v>
      </c>
      <c r="Y548">
        <v>0</v>
      </c>
      <c r="Z548">
        <v>17790</v>
      </c>
      <c r="AA548">
        <v>17790</v>
      </c>
      <c r="AB548" t="s">
        <v>72</v>
      </c>
      <c r="AC548" s="1">
        <v>43700</v>
      </c>
      <c r="AD548">
        <v>29000</v>
      </c>
      <c r="AE548">
        <v>3001</v>
      </c>
      <c r="AF548">
        <v>1027</v>
      </c>
      <c r="AG548" t="s">
        <v>103</v>
      </c>
      <c r="AH548" t="s">
        <v>76</v>
      </c>
      <c r="AR548">
        <v>0</v>
      </c>
      <c r="AW548" t="s">
        <v>2806</v>
      </c>
      <c r="AX548" t="s">
        <v>2807</v>
      </c>
      <c r="AY548" t="s">
        <v>2808</v>
      </c>
      <c r="AZ548" t="s">
        <v>70</v>
      </c>
    </row>
    <row r="549" spans="1:52" x14ac:dyDescent="0.3">
      <c r="A549">
        <v>2045060</v>
      </c>
      <c r="B549" t="s">
        <v>2809</v>
      </c>
      <c r="C549" t="str">
        <f t="shared" si="72"/>
        <v>7492</v>
      </c>
      <c r="D549" t="s">
        <v>53</v>
      </c>
      <c r="E549" t="str">
        <f>"0100"</f>
        <v>0100</v>
      </c>
      <c r="F549" t="s">
        <v>54</v>
      </c>
      <c r="G549" t="str">
        <f t="shared" si="77"/>
        <v>06</v>
      </c>
      <c r="H549" t="s">
        <v>55</v>
      </c>
      <c r="I549" t="s">
        <v>56</v>
      </c>
      <c r="J549" t="s">
        <v>57</v>
      </c>
      <c r="K549">
        <v>1</v>
      </c>
      <c r="L549">
        <v>56147</v>
      </c>
      <c r="M549">
        <v>1.29</v>
      </c>
      <c r="N549" t="str">
        <f t="shared" si="67"/>
        <v>000X</v>
      </c>
      <c r="O549">
        <v>5805</v>
      </c>
      <c r="P549" t="s">
        <v>72</v>
      </c>
      <c r="Q549" t="s">
        <v>2611</v>
      </c>
      <c r="R549" t="s">
        <v>140</v>
      </c>
      <c r="T549" t="s">
        <v>61</v>
      </c>
      <c r="V549" t="s">
        <v>2810</v>
      </c>
      <c r="W549">
        <v>219470</v>
      </c>
      <c r="X549">
        <v>19340</v>
      </c>
      <c r="Y549">
        <v>200130</v>
      </c>
      <c r="Z549">
        <v>166248</v>
      </c>
      <c r="AA549">
        <v>141248</v>
      </c>
      <c r="AB549" t="s">
        <v>63</v>
      </c>
      <c r="AC549" s="1">
        <v>32629</v>
      </c>
      <c r="AD549">
        <v>24600</v>
      </c>
      <c r="AE549">
        <v>816</v>
      </c>
      <c r="AF549">
        <v>1530</v>
      </c>
      <c r="AG549" t="s">
        <v>103</v>
      </c>
      <c r="AH549" t="s">
        <v>221</v>
      </c>
      <c r="AI549">
        <v>1</v>
      </c>
      <c r="AJ549">
        <v>1994</v>
      </c>
      <c r="AK549">
        <v>4</v>
      </c>
      <c r="AL549">
        <v>2</v>
      </c>
      <c r="AN549">
        <v>2252</v>
      </c>
      <c r="AO549">
        <v>32</v>
      </c>
      <c r="AP549" t="s">
        <v>63</v>
      </c>
      <c r="AQ549" t="s">
        <v>66</v>
      </c>
      <c r="AR549">
        <v>3134</v>
      </c>
      <c r="AW549" t="s">
        <v>2811</v>
      </c>
      <c r="AX549" t="s">
        <v>2812</v>
      </c>
      <c r="AY549" t="s">
        <v>2813</v>
      </c>
      <c r="AZ549" t="s">
        <v>2814</v>
      </c>
    </row>
    <row r="550" spans="1:52" x14ac:dyDescent="0.3">
      <c r="A550">
        <v>2042923</v>
      </c>
      <c r="B550" t="s">
        <v>2815</v>
      </c>
      <c r="C550" t="str">
        <f t="shared" si="72"/>
        <v>7492</v>
      </c>
      <c r="D550" t="s">
        <v>53</v>
      </c>
      <c r="E550" t="str">
        <f>"0000"</f>
        <v>0000</v>
      </c>
      <c r="F550" t="s">
        <v>108</v>
      </c>
      <c r="G550" t="str">
        <f>"05"</f>
        <v>05</v>
      </c>
      <c r="H550" t="s">
        <v>55</v>
      </c>
      <c r="I550" t="s">
        <v>56</v>
      </c>
      <c r="J550" t="s">
        <v>57</v>
      </c>
      <c r="K550">
        <v>0</v>
      </c>
      <c r="L550">
        <v>43749</v>
      </c>
      <c r="M550">
        <v>1</v>
      </c>
      <c r="N550" t="str">
        <f t="shared" si="67"/>
        <v>000X</v>
      </c>
      <c r="O550">
        <v>4844</v>
      </c>
      <c r="P550" t="s">
        <v>58</v>
      </c>
      <c r="Q550" t="s">
        <v>2125</v>
      </c>
      <c r="R550" t="s">
        <v>719</v>
      </c>
      <c r="T550" t="s">
        <v>61</v>
      </c>
      <c r="V550" t="s">
        <v>2816</v>
      </c>
      <c r="W550">
        <v>15060</v>
      </c>
      <c r="X550">
        <v>15060</v>
      </c>
      <c r="Y550">
        <v>0</v>
      </c>
      <c r="Z550">
        <v>15060</v>
      </c>
      <c r="AA550">
        <v>15060</v>
      </c>
      <c r="AB550" t="s">
        <v>72</v>
      </c>
      <c r="AC550" s="1">
        <v>43524</v>
      </c>
      <c r="AD550">
        <v>59800</v>
      </c>
      <c r="AE550">
        <v>2959</v>
      </c>
      <c r="AF550">
        <v>2414</v>
      </c>
      <c r="AG550" t="s">
        <v>103</v>
      </c>
      <c r="AH550" t="s">
        <v>570</v>
      </c>
      <c r="AR550">
        <v>0</v>
      </c>
      <c r="AW550" t="s">
        <v>2576</v>
      </c>
      <c r="AX550" t="s">
        <v>2577</v>
      </c>
      <c r="AY550" t="s">
        <v>2578</v>
      </c>
      <c r="AZ550" t="s">
        <v>70</v>
      </c>
    </row>
    <row r="551" spans="1:52" x14ac:dyDescent="0.3">
      <c r="A551">
        <v>2043083</v>
      </c>
      <c r="B551" t="s">
        <v>2817</v>
      </c>
      <c r="C551" t="str">
        <f t="shared" si="72"/>
        <v>7492</v>
      </c>
      <c r="D551" t="s">
        <v>53</v>
      </c>
      <c r="E551" t="str">
        <f>"0000"</f>
        <v>0000</v>
      </c>
      <c r="F551" t="s">
        <v>108</v>
      </c>
      <c r="G551" t="str">
        <f>"05"</f>
        <v>05</v>
      </c>
      <c r="H551" t="s">
        <v>55</v>
      </c>
      <c r="I551" t="s">
        <v>56</v>
      </c>
      <c r="J551" t="s">
        <v>57</v>
      </c>
      <c r="K551">
        <v>0</v>
      </c>
      <c r="L551">
        <v>43750</v>
      </c>
      <c r="M551">
        <v>1</v>
      </c>
      <c r="N551" t="str">
        <f t="shared" ref="N551:N606" si="78">"000X"</f>
        <v>000X</v>
      </c>
      <c r="O551">
        <v>4747</v>
      </c>
      <c r="P551" t="s">
        <v>58</v>
      </c>
      <c r="Q551" t="s">
        <v>1627</v>
      </c>
      <c r="R551" t="s">
        <v>140</v>
      </c>
      <c r="T551" t="s">
        <v>61</v>
      </c>
      <c r="V551" t="s">
        <v>2818</v>
      </c>
      <c r="W551">
        <v>15070</v>
      </c>
      <c r="X551">
        <v>15070</v>
      </c>
      <c r="Y551">
        <v>0</v>
      </c>
      <c r="Z551">
        <v>15070</v>
      </c>
      <c r="AA551">
        <v>15070</v>
      </c>
      <c r="AB551" t="s">
        <v>72</v>
      </c>
      <c r="AC551" s="1">
        <v>35309</v>
      </c>
      <c r="AD551">
        <v>21300</v>
      </c>
      <c r="AE551">
        <v>1154</v>
      </c>
      <c r="AF551">
        <v>2159</v>
      </c>
      <c r="AG551" t="s">
        <v>103</v>
      </c>
      <c r="AH551" t="s">
        <v>873</v>
      </c>
      <c r="AR551">
        <v>0</v>
      </c>
      <c r="AW551" t="s">
        <v>2819</v>
      </c>
      <c r="AY551" t="s">
        <v>2820</v>
      </c>
      <c r="AZ551" t="s">
        <v>2821</v>
      </c>
    </row>
    <row r="552" spans="1:52" x14ac:dyDescent="0.3">
      <c r="A552">
        <v>2043164</v>
      </c>
      <c r="B552" t="s">
        <v>2822</v>
      </c>
      <c r="C552" t="str">
        <f t="shared" si="72"/>
        <v>7492</v>
      </c>
      <c r="D552" t="s">
        <v>53</v>
      </c>
      <c r="E552" t="str">
        <f>"0100"</f>
        <v>0100</v>
      </c>
      <c r="F552" t="s">
        <v>54</v>
      </c>
      <c r="G552" t="str">
        <f>"05"</f>
        <v>05</v>
      </c>
      <c r="H552" t="s">
        <v>55</v>
      </c>
      <c r="I552" t="s">
        <v>56</v>
      </c>
      <c r="J552" t="s">
        <v>57</v>
      </c>
      <c r="K552">
        <v>1</v>
      </c>
      <c r="L552">
        <v>43751</v>
      </c>
      <c r="M552">
        <v>1</v>
      </c>
      <c r="N552" t="str">
        <f t="shared" si="78"/>
        <v>000X</v>
      </c>
      <c r="O552">
        <v>4845</v>
      </c>
      <c r="P552" t="s">
        <v>58</v>
      </c>
      <c r="Q552" t="s">
        <v>1627</v>
      </c>
      <c r="R552" t="s">
        <v>140</v>
      </c>
      <c r="T552" t="s">
        <v>61</v>
      </c>
      <c r="V552" t="s">
        <v>2823</v>
      </c>
      <c r="W552">
        <v>229120</v>
      </c>
      <c r="X552">
        <v>15070</v>
      </c>
      <c r="Y552">
        <v>214050</v>
      </c>
      <c r="Z552">
        <v>208599</v>
      </c>
      <c r="AA552">
        <v>182599</v>
      </c>
      <c r="AB552" t="s">
        <v>63</v>
      </c>
      <c r="AC552" s="1">
        <v>43280</v>
      </c>
      <c r="AD552">
        <v>225000</v>
      </c>
      <c r="AE552">
        <v>2912</v>
      </c>
      <c r="AF552">
        <v>131</v>
      </c>
      <c r="AG552" t="s">
        <v>64</v>
      </c>
      <c r="AH552" t="s">
        <v>2824</v>
      </c>
      <c r="AI552">
        <v>1</v>
      </c>
      <c r="AJ552">
        <v>1991</v>
      </c>
      <c r="AK552">
        <v>3</v>
      </c>
      <c r="AL552">
        <v>2</v>
      </c>
      <c r="AM552">
        <v>1</v>
      </c>
      <c r="AN552">
        <v>2496</v>
      </c>
      <c r="AO552">
        <v>32</v>
      </c>
      <c r="AP552" t="s">
        <v>72</v>
      </c>
      <c r="AQ552" t="s">
        <v>66</v>
      </c>
      <c r="AR552">
        <v>3589</v>
      </c>
      <c r="AW552" t="s">
        <v>2825</v>
      </c>
      <c r="AX552" t="s">
        <v>2826</v>
      </c>
      <c r="AY552" t="s">
        <v>2827</v>
      </c>
      <c r="AZ552" t="s">
        <v>70</v>
      </c>
    </row>
    <row r="553" spans="1:52" x14ac:dyDescent="0.3">
      <c r="A553">
        <v>2043253</v>
      </c>
      <c r="B553" t="s">
        <v>2828</v>
      </c>
      <c r="C553" t="str">
        <f t="shared" si="72"/>
        <v>7492</v>
      </c>
      <c r="D553" t="s">
        <v>53</v>
      </c>
      <c r="E553" t="str">
        <f>"0000"</f>
        <v>0000</v>
      </c>
      <c r="F553" t="s">
        <v>108</v>
      </c>
      <c r="G553" t="str">
        <f>"05"</f>
        <v>05</v>
      </c>
      <c r="H553" t="s">
        <v>55</v>
      </c>
      <c r="I553" t="s">
        <v>56</v>
      </c>
      <c r="J553" t="s">
        <v>57</v>
      </c>
      <c r="K553">
        <v>0</v>
      </c>
      <c r="L553">
        <v>43749</v>
      </c>
      <c r="M553">
        <v>1</v>
      </c>
      <c r="N553" t="str">
        <f t="shared" si="78"/>
        <v>000X</v>
      </c>
      <c r="O553">
        <v>4844</v>
      </c>
      <c r="P553" t="s">
        <v>58</v>
      </c>
      <c r="Q553" t="s">
        <v>1627</v>
      </c>
      <c r="R553" t="s">
        <v>140</v>
      </c>
      <c r="T553" t="s">
        <v>61</v>
      </c>
      <c r="V553" t="s">
        <v>2829</v>
      </c>
      <c r="W553">
        <v>15060</v>
      </c>
      <c r="X553">
        <v>15060</v>
      </c>
      <c r="Y553">
        <v>0</v>
      </c>
      <c r="Z553">
        <v>15060</v>
      </c>
      <c r="AA553">
        <v>15060</v>
      </c>
      <c r="AB553" t="s">
        <v>72</v>
      </c>
      <c r="AC553" s="1">
        <v>43630</v>
      </c>
      <c r="AD553">
        <v>22500</v>
      </c>
      <c r="AE553">
        <v>2987</v>
      </c>
      <c r="AF553">
        <v>1315</v>
      </c>
      <c r="AG553" t="s">
        <v>103</v>
      </c>
      <c r="AH553" t="s">
        <v>76</v>
      </c>
      <c r="AR553">
        <v>0</v>
      </c>
      <c r="AW553" t="s">
        <v>2830</v>
      </c>
      <c r="AX553" t="s">
        <v>2831</v>
      </c>
      <c r="AY553" t="s">
        <v>2832</v>
      </c>
      <c r="AZ553" t="s">
        <v>2833</v>
      </c>
    </row>
    <row r="554" spans="1:52" x14ac:dyDescent="0.3">
      <c r="A554">
        <v>2043393</v>
      </c>
      <c r="B554" t="s">
        <v>2834</v>
      </c>
      <c r="C554" t="str">
        <f t="shared" si="72"/>
        <v>7492</v>
      </c>
      <c r="D554" t="s">
        <v>53</v>
      </c>
      <c r="E554" t="str">
        <f>"0000"</f>
        <v>0000</v>
      </c>
      <c r="F554" t="s">
        <v>108</v>
      </c>
      <c r="G554" t="str">
        <f>"05"</f>
        <v>05</v>
      </c>
      <c r="H554" t="s">
        <v>55</v>
      </c>
      <c r="I554" t="s">
        <v>56</v>
      </c>
      <c r="J554" t="s">
        <v>57</v>
      </c>
      <c r="K554">
        <v>0</v>
      </c>
      <c r="L554">
        <v>56116</v>
      </c>
      <c r="M554">
        <v>1.29</v>
      </c>
      <c r="N554" t="str">
        <f t="shared" si="78"/>
        <v>000X</v>
      </c>
      <c r="O554">
        <v>5736</v>
      </c>
      <c r="P554" t="s">
        <v>72</v>
      </c>
      <c r="Q554" t="s">
        <v>1834</v>
      </c>
      <c r="R554" t="s">
        <v>88</v>
      </c>
      <c r="T554" t="s">
        <v>61</v>
      </c>
      <c r="V554" t="s">
        <v>2835</v>
      </c>
      <c r="W554">
        <v>19320</v>
      </c>
      <c r="X554">
        <v>19320</v>
      </c>
      <c r="Y554">
        <v>0</v>
      </c>
      <c r="Z554">
        <v>19320</v>
      </c>
      <c r="AA554">
        <v>19320</v>
      </c>
      <c r="AB554" t="s">
        <v>72</v>
      </c>
      <c r="AC554" s="1">
        <v>44030</v>
      </c>
      <c r="AD554">
        <v>30300</v>
      </c>
      <c r="AE554">
        <v>3077</v>
      </c>
      <c r="AF554">
        <v>2063</v>
      </c>
      <c r="AG554" t="s">
        <v>103</v>
      </c>
      <c r="AH554" t="s">
        <v>76</v>
      </c>
      <c r="AR554">
        <v>0</v>
      </c>
      <c r="AW554" t="s">
        <v>2836</v>
      </c>
      <c r="AY554" t="s">
        <v>2837</v>
      </c>
      <c r="AZ554" t="s">
        <v>2838</v>
      </c>
    </row>
    <row r="555" spans="1:52" x14ac:dyDescent="0.3">
      <c r="A555">
        <v>2044179</v>
      </c>
      <c r="B555" t="s">
        <v>2839</v>
      </c>
      <c r="C555" t="str">
        <f t="shared" si="72"/>
        <v>7492</v>
      </c>
      <c r="D555" t="s">
        <v>53</v>
      </c>
      <c r="E555" t="str">
        <f>"0100"</f>
        <v>0100</v>
      </c>
      <c r="F555" t="s">
        <v>54</v>
      </c>
      <c r="G555" t="str">
        <f t="shared" ref="G555:G561" si="79">"06"</f>
        <v>06</v>
      </c>
      <c r="H555" t="s">
        <v>55</v>
      </c>
      <c r="I555" t="s">
        <v>56</v>
      </c>
      <c r="J555" t="s">
        <v>57</v>
      </c>
      <c r="K555">
        <v>1</v>
      </c>
      <c r="L555">
        <v>44002</v>
      </c>
      <c r="M555">
        <v>1.01</v>
      </c>
      <c r="N555" t="str">
        <f t="shared" si="78"/>
        <v>000X</v>
      </c>
      <c r="O555">
        <v>5253</v>
      </c>
      <c r="P555" t="s">
        <v>58</v>
      </c>
      <c r="Q555" t="s">
        <v>297</v>
      </c>
      <c r="R555" t="s">
        <v>140</v>
      </c>
      <c r="T555" t="s">
        <v>61</v>
      </c>
      <c r="V555" t="s">
        <v>2840</v>
      </c>
      <c r="W555">
        <v>231950</v>
      </c>
      <c r="X555">
        <v>15150</v>
      </c>
      <c r="Y555">
        <v>216800</v>
      </c>
      <c r="Z555">
        <v>179358</v>
      </c>
      <c r="AA555">
        <v>154358</v>
      </c>
      <c r="AB555" t="s">
        <v>72</v>
      </c>
      <c r="AC555" s="1">
        <v>44036</v>
      </c>
      <c r="AD555">
        <v>295000</v>
      </c>
      <c r="AE555">
        <v>3078</v>
      </c>
      <c r="AF555">
        <v>2442</v>
      </c>
      <c r="AG555" t="s">
        <v>64</v>
      </c>
      <c r="AH555" t="s">
        <v>76</v>
      </c>
      <c r="AI555">
        <v>1</v>
      </c>
      <c r="AJ555">
        <v>1999</v>
      </c>
      <c r="AK555">
        <v>3</v>
      </c>
      <c r="AL555">
        <v>2</v>
      </c>
      <c r="AN555">
        <v>2255</v>
      </c>
      <c r="AO555">
        <v>32</v>
      </c>
      <c r="AP555" t="s">
        <v>63</v>
      </c>
      <c r="AQ555" t="s">
        <v>66</v>
      </c>
      <c r="AR555">
        <v>3505</v>
      </c>
      <c r="AW555" t="s">
        <v>2841</v>
      </c>
      <c r="AY555" t="s">
        <v>2842</v>
      </c>
      <c r="AZ555" t="s">
        <v>2843</v>
      </c>
    </row>
    <row r="556" spans="1:52" x14ac:dyDescent="0.3">
      <c r="A556">
        <v>2044870</v>
      </c>
      <c r="B556" t="s">
        <v>2844</v>
      </c>
      <c r="C556" t="str">
        <f t="shared" si="72"/>
        <v>7492</v>
      </c>
      <c r="D556" t="s">
        <v>53</v>
      </c>
      <c r="E556" t="str">
        <f>"0000"</f>
        <v>0000</v>
      </c>
      <c r="F556" t="s">
        <v>108</v>
      </c>
      <c r="G556" t="str">
        <f t="shared" si="79"/>
        <v>06</v>
      </c>
      <c r="H556" t="s">
        <v>55</v>
      </c>
      <c r="I556" t="s">
        <v>56</v>
      </c>
      <c r="J556" t="s">
        <v>57</v>
      </c>
      <c r="K556">
        <v>0</v>
      </c>
      <c r="L556">
        <v>54840</v>
      </c>
      <c r="M556">
        <v>1.26</v>
      </c>
      <c r="N556" t="str">
        <f t="shared" si="78"/>
        <v>000X</v>
      </c>
      <c r="O556">
        <v>5716</v>
      </c>
      <c r="P556" t="s">
        <v>72</v>
      </c>
      <c r="Q556" t="s">
        <v>2677</v>
      </c>
      <c r="R556" t="s">
        <v>88</v>
      </c>
      <c r="T556" t="s">
        <v>61</v>
      </c>
      <c r="V556" t="s">
        <v>2845</v>
      </c>
      <c r="W556">
        <v>18890</v>
      </c>
      <c r="X556">
        <v>18890</v>
      </c>
      <c r="Y556">
        <v>0</v>
      </c>
      <c r="Z556">
        <v>18890</v>
      </c>
      <c r="AA556">
        <v>18890</v>
      </c>
      <c r="AB556" t="s">
        <v>72</v>
      </c>
      <c r="AC556" s="1">
        <v>41883</v>
      </c>
      <c r="AD556">
        <v>19000</v>
      </c>
      <c r="AE556">
        <v>2643</v>
      </c>
      <c r="AF556">
        <v>1049</v>
      </c>
      <c r="AG556" t="s">
        <v>103</v>
      </c>
      <c r="AH556" t="s">
        <v>391</v>
      </c>
      <c r="AR556">
        <v>0</v>
      </c>
      <c r="AW556" t="s">
        <v>2846</v>
      </c>
      <c r="AY556" t="s">
        <v>2847</v>
      </c>
      <c r="AZ556" t="s">
        <v>2848</v>
      </c>
    </row>
    <row r="557" spans="1:52" x14ac:dyDescent="0.3">
      <c r="A557">
        <v>2045078</v>
      </c>
      <c r="B557" t="s">
        <v>2849</v>
      </c>
      <c r="C557" t="str">
        <f t="shared" si="72"/>
        <v>7492</v>
      </c>
      <c r="D557" t="s">
        <v>53</v>
      </c>
      <c r="E557" t="str">
        <f>"0000"</f>
        <v>0000</v>
      </c>
      <c r="F557" t="s">
        <v>108</v>
      </c>
      <c r="G557" t="str">
        <f t="shared" si="79"/>
        <v>06</v>
      </c>
      <c r="H557" t="s">
        <v>55</v>
      </c>
      <c r="I557" t="s">
        <v>56</v>
      </c>
      <c r="J557" t="s">
        <v>57</v>
      </c>
      <c r="K557">
        <v>0</v>
      </c>
      <c r="L557">
        <v>48746</v>
      </c>
      <c r="M557">
        <v>1.1200000000000001</v>
      </c>
      <c r="N557" t="str">
        <f t="shared" si="78"/>
        <v>000X</v>
      </c>
      <c r="O557">
        <v>5702</v>
      </c>
      <c r="P557" t="s">
        <v>58</v>
      </c>
      <c r="Q557" t="s">
        <v>2850</v>
      </c>
      <c r="R557" t="s">
        <v>140</v>
      </c>
      <c r="T557" t="s">
        <v>61</v>
      </c>
      <c r="V557" t="s">
        <v>2851</v>
      </c>
      <c r="W557">
        <v>16790</v>
      </c>
      <c r="X557">
        <v>16790</v>
      </c>
      <c r="Y557">
        <v>0</v>
      </c>
      <c r="Z557">
        <v>16790</v>
      </c>
      <c r="AA557">
        <v>16790</v>
      </c>
      <c r="AB557" t="s">
        <v>72</v>
      </c>
      <c r="AC557" s="1">
        <v>34669</v>
      </c>
      <c r="AD557">
        <v>14500</v>
      </c>
      <c r="AE557">
        <v>1061</v>
      </c>
      <c r="AF557">
        <v>1969</v>
      </c>
      <c r="AG557" t="s">
        <v>103</v>
      </c>
      <c r="AH557" t="s">
        <v>873</v>
      </c>
      <c r="AR557">
        <v>0</v>
      </c>
      <c r="AW557" t="s">
        <v>2811</v>
      </c>
      <c r="AX557" t="s">
        <v>2812</v>
      </c>
      <c r="AY557" t="s">
        <v>2852</v>
      </c>
      <c r="AZ557" t="s">
        <v>2814</v>
      </c>
    </row>
    <row r="558" spans="1:52" x14ac:dyDescent="0.3">
      <c r="A558">
        <v>2045094</v>
      </c>
      <c r="B558" t="s">
        <v>2853</v>
      </c>
      <c r="C558" t="str">
        <f t="shared" si="72"/>
        <v>7492</v>
      </c>
      <c r="D558" t="s">
        <v>53</v>
      </c>
      <c r="E558" t="str">
        <f>"0100"</f>
        <v>0100</v>
      </c>
      <c r="F558" t="s">
        <v>54</v>
      </c>
      <c r="G558" t="str">
        <f t="shared" si="79"/>
        <v>06</v>
      </c>
      <c r="H558" t="s">
        <v>55</v>
      </c>
      <c r="I558" t="s">
        <v>56</v>
      </c>
      <c r="J558" t="s">
        <v>57</v>
      </c>
      <c r="K558">
        <v>1</v>
      </c>
      <c r="L558">
        <v>48747</v>
      </c>
      <c r="M558">
        <v>1.1200000000000001</v>
      </c>
      <c r="N558" t="str">
        <f t="shared" si="78"/>
        <v>000X</v>
      </c>
      <c r="O558">
        <v>5678</v>
      </c>
      <c r="P558" t="s">
        <v>58</v>
      </c>
      <c r="Q558" t="s">
        <v>2850</v>
      </c>
      <c r="R558" t="s">
        <v>140</v>
      </c>
      <c r="T558" t="s">
        <v>61</v>
      </c>
      <c r="V558" t="s">
        <v>2854</v>
      </c>
      <c r="W558">
        <v>277020</v>
      </c>
      <c r="X558">
        <v>16790</v>
      </c>
      <c r="Y558">
        <v>260230</v>
      </c>
      <c r="Z558">
        <v>218487</v>
      </c>
      <c r="AA558">
        <v>192987</v>
      </c>
      <c r="AB558" t="s">
        <v>63</v>
      </c>
      <c r="AC558" s="1">
        <v>35977</v>
      </c>
      <c r="AD558">
        <v>20000</v>
      </c>
      <c r="AE558">
        <v>1255</v>
      </c>
      <c r="AF558">
        <v>1467</v>
      </c>
      <c r="AG558" t="s">
        <v>103</v>
      </c>
      <c r="AH558" t="s">
        <v>873</v>
      </c>
      <c r="AI558">
        <v>1</v>
      </c>
      <c r="AJ558">
        <v>2006</v>
      </c>
      <c r="AK558">
        <v>3</v>
      </c>
      <c r="AL558">
        <v>3</v>
      </c>
      <c r="AN558">
        <v>2716</v>
      </c>
      <c r="AO558">
        <v>32</v>
      </c>
      <c r="AP558" t="s">
        <v>63</v>
      </c>
      <c r="AQ558" t="s">
        <v>66</v>
      </c>
      <c r="AR558">
        <v>3821</v>
      </c>
      <c r="AW558" t="s">
        <v>2855</v>
      </c>
      <c r="AX558" t="s">
        <v>2855</v>
      </c>
      <c r="AY558" t="s">
        <v>2856</v>
      </c>
      <c r="AZ558" t="s">
        <v>70</v>
      </c>
    </row>
    <row r="559" spans="1:52" x14ac:dyDescent="0.3">
      <c r="A559">
        <v>2045116</v>
      </c>
      <c r="B559" t="s">
        <v>2857</v>
      </c>
      <c r="C559" t="str">
        <f t="shared" si="72"/>
        <v>7492</v>
      </c>
      <c r="D559" t="s">
        <v>53</v>
      </c>
      <c r="E559" t="str">
        <f>"0000"</f>
        <v>0000</v>
      </c>
      <c r="F559" t="s">
        <v>108</v>
      </c>
      <c r="G559" t="str">
        <f t="shared" si="79"/>
        <v>06</v>
      </c>
      <c r="H559" t="s">
        <v>55</v>
      </c>
      <c r="I559" t="s">
        <v>56</v>
      </c>
      <c r="J559" t="s">
        <v>57</v>
      </c>
      <c r="K559">
        <v>0</v>
      </c>
      <c r="L559">
        <v>48747</v>
      </c>
      <c r="M559">
        <v>1.1200000000000001</v>
      </c>
      <c r="N559" t="str">
        <f t="shared" si="78"/>
        <v>000X</v>
      </c>
      <c r="O559">
        <v>5664</v>
      </c>
      <c r="P559" t="s">
        <v>58</v>
      </c>
      <c r="Q559" t="s">
        <v>2850</v>
      </c>
      <c r="R559" t="s">
        <v>140</v>
      </c>
      <c r="T559" t="s">
        <v>61</v>
      </c>
      <c r="V559" t="s">
        <v>2858</v>
      </c>
      <c r="W559">
        <v>16790</v>
      </c>
      <c r="X559">
        <v>16790</v>
      </c>
      <c r="Y559">
        <v>0</v>
      </c>
      <c r="Z559">
        <v>16790</v>
      </c>
      <c r="AA559">
        <v>16790</v>
      </c>
      <c r="AB559" t="s">
        <v>72</v>
      </c>
      <c r="AC559" s="1">
        <v>33329</v>
      </c>
      <c r="AD559">
        <v>20500</v>
      </c>
      <c r="AE559">
        <v>893</v>
      </c>
      <c r="AF559">
        <v>2017</v>
      </c>
      <c r="AG559" t="s">
        <v>103</v>
      </c>
      <c r="AH559" t="s">
        <v>873</v>
      </c>
      <c r="AR559">
        <v>0</v>
      </c>
      <c r="AW559" t="s">
        <v>2859</v>
      </c>
      <c r="AY559" t="s">
        <v>2860</v>
      </c>
      <c r="AZ559" t="s">
        <v>2861</v>
      </c>
    </row>
    <row r="560" spans="1:52" x14ac:dyDescent="0.3">
      <c r="A560">
        <v>2045230</v>
      </c>
      <c r="B560" t="s">
        <v>2862</v>
      </c>
      <c r="C560" t="str">
        <f t="shared" si="72"/>
        <v>7492</v>
      </c>
      <c r="D560" t="s">
        <v>53</v>
      </c>
      <c r="E560" t="str">
        <f>"0100"</f>
        <v>0100</v>
      </c>
      <c r="F560" t="s">
        <v>54</v>
      </c>
      <c r="G560" t="str">
        <f t="shared" si="79"/>
        <v>06</v>
      </c>
      <c r="H560" t="s">
        <v>55</v>
      </c>
      <c r="I560" t="s">
        <v>56</v>
      </c>
      <c r="J560" t="s">
        <v>57</v>
      </c>
      <c r="K560">
        <v>1</v>
      </c>
      <c r="L560">
        <v>56233</v>
      </c>
      <c r="M560">
        <v>1.29</v>
      </c>
      <c r="N560" t="str">
        <f t="shared" si="78"/>
        <v>000X</v>
      </c>
      <c r="O560">
        <v>5721</v>
      </c>
      <c r="P560" t="s">
        <v>58</v>
      </c>
      <c r="Q560" t="s">
        <v>2604</v>
      </c>
      <c r="R560" t="s">
        <v>140</v>
      </c>
      <c r="T560" t="s">
        <v>61</v>
      </c>
      <c r="V560" t="s">
        <v>2863</v>
      </c>
      <c r="W560">
        <v>308220</v>
      </c>
      <c r="X560">
        <v>19360</v>
      </c>
      <c r="Y560">
        <v>288860</v>
      </c>
      <c r="Z560">
        <v>308220</v>
      </c>
      <c r="AA560">
        <v>308220</v>
      </c>
      <c r="AB560" t="s">
        <v>63</v>
      </c>
      <c r="AC560" s="1">
        <v>44099</v>
      </c>
      <c r="AD560">
        <v>384500</v>
      </c>
      <c r="AE560">
        <v>3097</v>
      </c>
      <c r="AF560">
        <v>692</v>
      </c>
      <c r="AG560" t="s">
        <v>64</v>
      </c>
      <c r="AH560" t="s">
        <v>76</v>
      </c>
      <c r="AI560">
        <v>1</v>
      </c>
      <c r="AJ560">
        <v>2006</v>
      </c>
      <c r="AK560">
        <v>3</v>
      </c>
      <c r="AL560">
        <v>3</v>
      </c>
      <c r="AN560">
        <v>2782</v>
      </c>
      <c r="AO560">
        <v>32</v>
      </c>
      <c r="AP560" t="s">
        <v>63</v>
      </c>
      <c r="AQ560" t="s">
        <v>66</v>
      </c>
      <c r="AR560">
        <v>4120</v>
      </c>
      <c r="AW560" t="s">
        <v>2864</v>
      </c>
      <c r="AY560" t="s">
        <v>2865</v>
      </c>
      <c r="AZ560" t="s">
        <v>70</v>
      </c>
    </row>
    <row r="561" spans="1:52" x14ac:dyDescent="0.3">
      <c r="A561">
        <v>2045370</v>
      </c>
      <c r="B561" t="s">
        <v>2866</v>
      </c>
      <c r="C561" t="str">
        <f t="shared" si="72"/>
        <v>7492</v>
      </c>
      <c r="D561" t="s">
        <v>53</v>
      </c>
      <c r="E561" t="str">
        <f>"0000"</f>
        <v>0000</v>
      </c>
      <c r="F561" t="s">
        <v>108</v>
      </c>
      <c r="G561" t="str">
        <f t="shared" si="79"/>
        <v>06</v>
      </c>
      <c r="H561" t="s">
        <v>55</v>
      </c>
      <c r="I561" t="s">
        <v>56</v>
      </c>
      <c r="J561" t="s">
        <v>57</v>
      </c>
      <c r="K561">
        <v>0</v>
      </c>
      <c r="L561">
        <v>43749</v>
      </c>
      <c r="M561">
        <v>1</v>
      </c>
      <c r="N561" t="str">
        <f t="shared" si="78"/>
        <v>000X</v>
      </c>
      <c r="O561">
        <v>5703</v>
      </c>
      <c r="P561" t="s">
        <v>58</v>
      </c>
      <c r="Q561" t="s">
        <v>2850</v>
      </c>
      <c r="R561" t="s">
        <v>140</v>
      </c>
      <c r="T561" t="s">
        <v>61</v>
      </c>
      <c r="V561" t="s">
        <v>2867</v>
      </c>
      <c r="W561">
        <v>15060</v>
      </c>
      <c r="X561">
        <v>15060</v>
      </c>
      <c r="Y561">
        <v>0</v>
      </c>
      <c r="Z561">
        <v>15060</v>
      </c>
      <c r="AA561">
        <v>15060</v>
      </c>
      <c r="AB561" t="s">
        <v>72</v>
      </c>
      <c r="AC561" s="1">
        <v>39264</v>
      </c>
      <c r="AD561">
        <v>40000</v>
      </c>
      <c r="AE561">
        <v>2148</v>
      </c>
      <c r="AF561">
        <v>1618</v>
      </c>
      <c r="AG561" t="s">
        <v>103</v>
      </c>
      <c r="AH561" t="s">
        <v>76</v>
      </c>
      <c r="AR561">
        <v>0</v>
      </c>
      <c r="AW561" t="s">
        <v>2868</v>
      </c>
      <c r="AY561" t="s">
        <v>2869</v>
      </c>
      <c r="AZ561" t="s">
        <v>2870</v>
      </c>
    </row>
    <row r="562" spans="1:52" x14ac:dyDescent="0.3">
      <c r="A562">
        <v>2042826</v>
      </c>
      <c r="B562" t="s">
        <v>2871</v>
      </c>
      <c r="C562" t="str">
        <f t="shared" si="72"/>
        <v>7492</v>
      </c>
      <c r="D562" t="s">
        <v>53</v>
      </c>
      <c r="E562" t="str">
        <f>"0100"</f>
        <v>0100</v>
      </c>
      <c r="F562" t="s">
        <v>54</v>
      </c>
      <c r="G562" t="str">
        <f t="shared" ref="G562:G568" si="80">"05"</f>
        <v>05</v>
      </c>
      <c r="H562" t="s">
        <v>55</v>
      </c>
      <c r="I562" t="s">
        <v>56</v>
      </c>
      <c r="J562" t="s">
        <v>57</v>
      </c>
      <c r="K562">
        <v>1</v>
      </c>
      <c r="L562">
        <v>96750</v>
      </c>
      <c r="M562">
        <v>2.2200000000000002</v>
      </c>
      <c r="N562" t="str">
        <f t="shared" si="78"/>
        <v>000X</v>
      </c>
      <c r="O562">
        <v>4949</v>
      </c>
      <c r="P562" t="s">
        <v>58</v>
      </c>
      <c r="Q562" t="s">
        <v>2125</v>
      </c>
      <c r="R562" t="s">
        <v>719</v>
      </c>
      <c r="T562" t="s">
        <v>61</v>
      </c>
      <c r="V562" t="s">
        <v>2872</v>
      </c>
      <c r="W562">
        <v>398280</v>
      </c>
      <c r="X562">
        <v>33320</v>
      </c>
      <c r="Y562">
        <v>364960</v>
      </c>
      <c r="Z562">
        <v>307676</v>
      </c>
      <c r="AA562">
        <v>282676</v>
      </c>
      <c r="AB562" t="s">
        <v>63</v>
      </c>
      <c r="AC562" s="1">
        <v>36161</v>
      </c>
      <c r="AD562">
        <v>17900</v>
      </c>
      <c r="AE562">
        <v>1286</v>
      </c>
      <c r="AF562">
        <v>595</v>
      </c>
      <c r="AG562" t="s">
        <v>103</v>
      </c>
      <c r="AH562" t="s">
        <v>76</v>
      </c>
      <c r="AI562">
        <v>1</v>
      </c>
      <c r="AJ562">
        <v>2004</v>
      </c>
      <c r="AK562">
        <v>3</v>
      </c>
      <c r="AL562">
        <v>3</v>
      </c>
      <c r="AN562">
        <v>3422</v>
      </c>
      <c r="AO562">
        <v>32</v>
      </c>
      <c r="AP562" t="s">
        <v>63</v>
      </c>
      <c r="AQ562" t="s">
        <v>66</v>
      </c>
      <c r="AR562">
        <v>6013</v>
      </c>
      <c r="AW562" t="s">
        <v>2873</v>
      </c>
      <c r="AX562" t="s">
        <v>2874</v>
      </c>
      <c r="AY562" t="s">
        <v>2875</v>
      </c>
      <c r="AZ562" t="s">
        <v>70</v>
      </c>
    </row>
    <row r="563" spans="1:52" x14ac:dyDescent="0.3">
      <c r="A563">
        <v>2042851</v>
      </c>
      <c r="B563" t="s">
        <v>2876</v>
      </c>
      <c r="C563" t="str">
        <f t="shared" si="72"/>
        <v>7492</v>
      </c>
      <c r="D563" t="s">
        <v>53</v>
      </c>
      <c r="E563" t="str">
        <f>"0000"</f>
        <v>0000</v>
      </c>
      <c r="F563" t="s">
        <v>108</v>
      </c>
      <c r="G563" t="str">
        <f t="shared" si="80"/>
        <v>05</v>
      </c>
      <c r="H563" t="s">
        <v>55</v>
      </c>
      <c r="I563" t="s">
        <v>56</v>
      </c>
      <c r="J563" t="s">
        <v>57</v>
      </c>
      <c r="K563">
        <v>0</v>
      </c>
      <c r="L563">
        <v>44533</v>
      </c>
      <c r="M563">
        <v>1.02</v>
      </c>
      <c r="N563" t="str">
        <f t="shared" si="78"/>
        <v>000X</v>
      </c>
      <c r="O563">
        <v>4950</v>
      </c>
      <c r="P563" t="s">
        <v>58</v>
      </c>
      <c r="Q563" t="s">
        <v>2125</v>
      </c>
      <c r="R563" t="s">
        <v>719</v>
      </c>
      <c r="T563" t="s">
        <v>61</v>
      </c>
      <c r="V563" t="s">
        <v>2877</v>
      </c>
      <c r="W563">
        <v>15330</v>
      </c>
      <c r="X563">
        <v>15330</v>
      </c>
      <c r="Y563">
        <v>0</v>
      </c>
      <c r="Z563">
        <v>15330</v>
      </c>
      <c r="AA563">
        <v>15330</v>
      </c>
      <c r="AB563" t="s">
        <v>72</v>
      </c>
      <c r="AC563" s="1">
        <v>44110</v>
      </c>
      <c r="AD563">
        <v>33100</v>
      </c>
      <c r="AE563">
        <v>3097</v>
      </c>
      <c r="AF563">
        <v>2120</v>
      </c>
      <c r="AG563" t="s">
        <v>103</v>
      </c>
      <c r="AH563" t="s">
        <v>1386</v>
      </c>
      <c r="AR563">
        <v>0</v>
      </c>
      <c r="AW563" t="s">
        <v>921</v>
      </c>
      <c r="AY563" t="s">
        <v>2566</v>
      </c>
      <c r="AZ563" t="s">
        <v>70</v>
      </c>
    </row>
    <row r="564" spans="1:52" x14ac:dyDescent="0.3">
      <c r="A564">
        <v>2043041</v>
      </c>
      <c r="B564" t="s">
        <v>2878</v>
      </c>
      <c r="C564" t="str">
        <f t="shared" si="72"/>
        <v>7492</v>
      </c>
      <c r="D564" t="s">
        <v>53</v>
      </c>
      <c r="E564" t="str">
        <f>"0100"</f>
        <v>0100</v>
      </c>
      <c r="F564" t="s">
        <v>54</v>
      </c>
      <c r="G564" t="str">
        <f t="shared" si="80"/>
        <v>05</v>
      </c>
      <c r="H564" t="s">
        <v>55</v>
      </c>
      <c r="I564" t="s">
        <v>56</v>
      </c>
      <c r="J564" t="s">
        <v>57</v>
      </c>
      <c r="K564">
        <v>1</v>
      </c>
      <c r="L564">
        <v>43616</v>
      </c>
      <c r="M564">
        <v>1</v>
      </c>
      <c r="N564" t="str">
        <f t="shared" si="78"/>
        <v>000X</v>
      </c>
      <c r="O564">
        <v>4709</v>
      </c>
      <c r="P564" t="s">
        <v>58</v>
      </c>
      <c r="Q564" t="s">
        <v>1627</v>
      </c>
      <c r="R564" t="s">
        <v>140</v>
      </c>
      <c r="T564" t="s">
        <v>61</v>
      </c>
      <c r="V564" t="s">
        <v>2879</v>
      </c>
      <c r="W564">
        <v>218760</v>
      </c>
      <c r="X564">
        <v>15020</v>
      </c>
      <c r="Y564">
        <v>203740</v>
      </c>
      <c r="Z564">
        <v>170704</v>
      </c>
      <c r="AA564">
        <v>145204</v>
      </c>
      <c r="AB564" t="s">
        <v>63</v>
      </c>
      <c r="AC564" s="1">
        <v>38899</v>
      </c>
      <c r="AD564">
        <v>359000</v>
      </c>
      <c r="AE564">
        <v>2025</v>
      </c>
      <c r="AF564">
        <v>2380</v>
      </c>
      <c r="AG564" t="s">
        <v>64</v>
      </c>
      <c r="AH564" t="s">
        <v>76</v>
      </c>
      <c r="AI564">
        <v>1</v>
      </c>
      <c r="AJ564">
        <v>1999</v>
      </c>
      <c r="AK564">
        <v>3</v>
      </c>
      <c r="AL564">
        <v>2</v>
      </c>
      <c r="AN564">
        <v>2149</v>
      </c>
      <c r="AO564">
        <v>32</v>
      </c>
      <c r="AP564" t="s">
        <v>63</v>
      </c>
      <c r="AQ564" t="s">
        <v>66</v>
      </c>
      <c r="AR564">
        <v>3067</v>
      </c>
      <c r="AW564" t="s">
        <v>2880</v>
      </c>
      <c r="AX564" t="s">
        <v>2881</v>
      </c>
      <c r="AY564" t="s">
        <v>2882</v>
      </c>
      <c r="AZ564" t="s">
        <v>70</v>
      </c>
    </row>
    <row r="565" spans="1:52" x14ac:dyDescent="0.3">
      <c r="A565">
        <v>2043181</v>
      </c>
      <c r="B565" t="s">
        <v>2883</v>
      </c>
      <c r="C565" t="str">
        <f t="shared" si="72"/>
        <v>7492</v>
      </c>
      <c r="D565" t="s">
        <v>53</v>
      </c>
      <c r="E565" t="str">
        <f>"0100"</f>
        <v>0100</v>
      </c>
      <c r="F565" t="s">
        <v>54</v>
      </c>
      <c r="G565" t="str">
        <f t="shared" si="80"/>
        <v>05</v>
      </c>
      <c r="H565" t="s">
        <v>55</v>
      </c>
      <c r="I565" t="s">
        <v>56</v>
      </c>
      <c r="J565" t="s">
        <v>57</v>
      </c>
      <c r="K565">
        <v>1</v>
      </c>
      <c r="L565">
        <v>43751</v>
      </c>
      <c r="M565">
        <v>1</v>
      </c>
      <c r="N565" t="str">
        <f t="shared" si="78"/>
        <v>000X</v>
      </c>
      <c r="O565">
        <v>4883</v>
      </c>
      <c r="P565" t="s">
        <v>58</v>
      </c>
      <c r="Q565" t="s">
        <v>1627</v>
      </c>
      <c r="R565" t="s">
        <v>140</v>
      </c>
      <c r="T565" t="s">
        <v>61</v>
      </c>
      <c r="V565" t="s">
        <v>2884</v>
      </c>
      <c r="W565">
        <v>277680</v>
      </c>
      <c r="X565">
        <v>15070</v>
      </c>
      <c r="Y565">
        <v>262610</v>
      </c>
      <c r="Z565">
        <v>215722</v>
      </c>
      <c r="AA565">
        <v>190722</v>
      </c>
      <c r="AB565" t="s">
        <v>63</v>
      </c>
      <c r="AC565" s="1">
        <v>37742</v>
      </c>
      <c r="AD565">
        <v>15000</v>
      </c>
      <c r="AE565">
        <v>1604</v>
      </c>
      <c r="AF565">
        <v>964</v>
      </c>
      <c r="AG565" t="s">
        <v>103</v>
      </c>
      <c r="AH565" t="s">
        <v>76</v>
      </c>
      <c r="AI565">
        <v>1</v>
      </c>
      <c r="AJ565">
        <v>2004</v>
      </c>
      <c r="AK565">
        <v>3</v>
      </c>
      <c r="AL565">
        <v>3</v>
      </c>
      <c r="AN565">
        <v>2708</v>
      </c>
      <c r="AO565">
        <v>32</v>
      </c>
      <c r="AP565" t="s">
        <v>63</v>
      </c>
      <c r="AQ565" t="s">
        <v>66</v>
      </c>
      <c r="AR565">
        <v>3966</v>
      </c>
      <c r="AW565" t="s">
        <v>2885</v>
      </c>
      <c r="AX565" t="s">
        <v>2886</v>
      </c>
      <c r="AY565" t="s">
        <v>2887</v>
      </c>
      <c r="AZ565" t="s">
        <v>70</v>
      </c>
    </row>
    <row r="566" spans="1:52" x14ac:dyDescent="0.3">
      <c r="A566">
        <v>2043296</v>
      </c>
      <c r="B566" t="s">
        <v>2888</v>
      </c>
      <c r="C566" t="str">
        <f t="shared" si="72"/>
        <v>7492</v>
      </c>
      <c r="D566" t="s">
        <v>53</v>
      </c>
      <c r="E566" t="str">
        <f>"0100"</f>
        <v>0100</v>
      </c>
      <c r="F566" t="s">
        <v>54</v>
      </c>
      <c r="G566" t="str">
        <f t="shared" si="80"/>
        <v>05</v>
      </c>
      <c r="H566" t="s">
        <v>55</v>
      </c>
      <c r="I566" t="s">
        <v>56</v>
      </c>
      <c r="J566" t="s">
        <v>57</v>
      </c>
      <c r="K566">
        <v>1</v>
      </c>
      <c r="L566">
        <v>43749</v>
      </c>
      <c r="M566">
        <v>1</v>
      </c>
      <c r="N566" t="str">
        <f t="shared" si="78"/>
        <v>000X</v>
      </c>
      <c r="O566">
        <v>4810</v>
      </c>
      <c r="P566" t="s">
        <v>58</v>
      </c>
      <c r="Q566" t="s">
        <v>1627</v>
      </c>
      <c r="R566" t="s">
        <v>140</v>
      </c>
      <c r="T566" t="s">
        <v>61</v>
      </c>
      <c r="V566" t="s">
        <v>2889</v>
      </c>
      <c r="W566">
        <v>176900</v>
      </c>
      <c r="X566">
        <v>15060</v>
      </c>
      <c r="Y566">
        <v>161840</v>
      </c>
      <c r="Z566">
        <v>138095</v>
      </c>
      <c r="AA566">
        <v>108095</v>
      </c>
      <c r="AB566" t="s">
        <v>63</v>
      </c>
      <c r="AC566" s="1">
        <v>38869</v>
      </c>
      <c r="AD566">
        <v>239000</v>
      </c>
      <c r="AE566">
        <v>2020</v>
      </c>
      <c r="AF566">
        <v>858</v>
      </c>
      <c r="AG566" t="s">
        <v>64</v>
      </c>
      <c r="AH566" t="s">
        <v>76</v>
      </c>
      <c r="AI566">
        <v>1</v>
      </c>
      <c r="AJ566">
        <v>1992</v>
      </c>
      <c r="AK566">
        <v>3</v>
      </c>
      <c r="AL566">
        <v>2</v>
      </c>
      <c r="AN566">
        <v>1713</v>
      </c>
      <c r="AO566">
        <v>32</v>
      </c>
      <c r="AP566" t="s">
        <v>72</v>
      </c>
      <c r="AQ566" t="s">
        <v>66</v>
      </c>
      <c r="AR566">
        <v>2488</v>
      </c>
      <c r="AW566" t="s">
        <v>2890</v>
      </c>
      <c r="AX566" t="s">
        <v>2891</v>
      </c>
      <c r="AY566" t="s">
        <v>2892</v>
      </c>
      <c r="AZ566" t="s">
        <v>70</v>
      </c>
    </row>
    <row r="567" spans="1:52" x14ac:dyDescent="0.3">
      <c r="A567">
        <v>2043342</v>
      </c>
      <c r="B567" t="s">
        <v>2893</v>
      </c>
      <c r="C567" t="str">
        <f t="shared" si="72"/>
        <v>7492</v>
      </c>
      <c r="D567" t="s">
        <v>53</v>
      </c>
      <c r="E567" t="str">
        <f>"0100"</f>
        <v>0100</v>
      </c>
      <c r="F567" t="s">
        <v>54</v>
      </c>
      <c r="G567" t="str">
        <f t="shared" si="80"/>
        <v>05</v>
      </c>
      <c r="H567" t="s">
        <v>55</v>
      </c>
      <c r="I567" t="s">
        <v>56</v>
      </c>
      <c r="J567" t="s">
        <v>57</v>
      </c>
      <c r="K567">
        <v>1</v>
      </c>
      <c r="L567">
        <v>43749</v>
      </c>
      <c r="M567">
        <v>1</v>
      </c>
      <c r="N567" t="str">
        <f t="shared" si="78"/>
        <v>000X</v>
      </c>
      <c r="O567">
        <v>4746</v>
      </c>
      <c r="P567" t="s">
        <v>58</v>
      </c>
      <c r="Q567" t="s">
        <v>1627</v>
      </c>
      <c r="R567" t="s">
        <v>140</v>
      </c>
      <c r="T567" t="s">
        <v>61</v>
      </c>
      <c r="V567" t="s">
        <v>2894</v>
      </c>
      <c r="W567">
        <v>281330</v>
      </c>
      <c r="X567">
        <v>15060</v>
      </c>
      <c r="Y567">
        <v>266270</v>
      </c>
      <c r="Z567">
        <v>220822</v>
      </c>
      <c r="AA567">
        <v>190822</v>
      </c>
      <c r="AB567" t="s">
        <v>63</v>
      </c>
      <c r="AC567" s="1">
        <v>41991</v>
      </c>
      <c r="AD567">
        <v>87500</v>
      </c>
      <c r="AE567">
        <v>2662</v>
      </c>
      <c r="AF567">
        <v>106</v>
      </c>
      <c r="AG567" t="s">
        <v>64</v>
      </c>
      <c r="AH567" t="s">
        <v>515</v>
      </c>
      <c r="AI567">
        <v>1</v>
      </c>
      <c r="AJ567">
        <v>2004</v>
      </c>
      <c r="AK567">
        <v>3</v>
      </c>
      <c r="AL567">
        <v>3</v>
      </c>
      <c r="AN567">
        <v>2717</v>
      </c>
      <c r="AO567">
        <v>32</v>
      </c>
      <c r="AP567" t="s">
        <v>63</v>
      </c>
      <c r="AQ567" t="s">
        <v>66</v>
      </c>
      <c r="AR567">
        <v>4021</v>
      </c>
      <c r="AW567" t="s">
        <v>2895</v>
      </c>
      <c r="AX567" t="s">
        <v>2896</v>
      </c>
      <c r="AY567" t="s">
        <v>2897</v>
      </c>
      <c r="AZ567" t="s">
        <v>70</v>
      </c>
    </row>
    <row r="568" spans="1:52" x14ac:dyDescent="0.3">
      <c r="A568">
        <v>2043504</v>
      </c>
      <c r="B568" t="s">
        <v>2898</v>
      </c>
      <c r="C568" t="str">
        <f t="shared" si="72"/>
        <v>7492</v>
      </c>
      <c r="D568" t="s">
        <v>53</v>
      </c>
      <c r="E568" t="str">
        <f>"0100"</f>
        <v>0100</v>
      </c>
      <c r="F568" t="s">
        <v>54</v>
      </c>
      <c r="G568" t="str">
        <f t="shared" si="80"/>
        <v>05</v>
      </c>
      <c r="H568" t="s">
        <v>55</v>
      </c>
      <c r="I568" t="s">
        <v>56</v>
      </c>
      <c r="J568" t="s">
        <v>57</v>
      </c>
      <c r="K568">
        <v>1</v>
      </c>
      <c r="L568">
        <v>48751</v>
      </c>
      <c r="M568">
        <v>1.1200000000000001</v>
      </c>
      <c r="N568" t="str">
        <f t="shared" si="78"/>
        <v>000X</v>
      </c>
      <c r="O568">
        <v>4847</v>
      </c>
      <c r="P568" t="s">
        <v>58</v>
      </c>
      <c r="Q568" t="s">
        <v>1611</v>
      </c>
      <c r="R568" t="s">
        <v>719</v>
      </c>
      <c r="T568" t="s">
        <v>61</v>
      </c>
      <c r="V568" t="s">
        <v>2899</v>
      </c>
      <c r="W568">
        <v>314140</v>
      </c>
      <c r="X568">
        <v>16790</v>
      </c>
      <c r="Y568">
        <v>297350</v>
      </c>
      <c r="Z568">
        <v>303812</v>
      </c>
      <c r="AA568">
        <v>278812</v>
      </c>
      <c r="AB568" t="s">
        <v>63</v>
      </c>
      <c r="AC568" s="1">
        <v>42921</v>
      </c>
      <c r="AD568">
        <v>340000</v>
      </c>
      <c r="AE568">
        <v>2840</v>
      </c>
      <c r="AF568">
        <v>714</v>
      </c>
      <c r="AG568" t="s">
        <v>64</v>
      </c>
      <c r="AH568" t="s">
        <v>76</v>
      </c>
      <c r="AI568">
        <v>1</v>
      </c>
      <c r="AJ568">
        <v>2008</v>
      </c>
      <c r="AK568">
        <v>3</v>
      </c>
      <c r="AL568">
        <v>3</v>
      </c>
      <c r="AN568">
        <v>2809</v>
      </c>
      <c r="AO568">
        <v>32</v>
      </c>
      <c r="AP568" t="s">
        <v>63</v>
      </c>
      <c r="AQ568" t="s">
        <v>66</v>
      </c>
      <c r="AR568">
        <v>3837</v>
      </c>
      <c r="AW568" t="s">
        <v>2900</v>
      </c>
      <c r="AX568" t="s">
        <v>2768</v>
      </c>
      <c r="AY568" t="s">
        <v>2765</v>
      </c>
      <c r="AZ568" t="s">
        <v>70</v>
      </c>
    </row>
    <row r="569" spans="1:52" x14ac:dyDescent="0.3">
      <c r="A569">
        <v>2043717</v>
      </c>
      <c r="B569" t="s">
        <v>2901</v>
      </c>
      <c r="C569" t="str">
        <f t="shared" si="72"/>
        <v>7492</v>
      </c>
      <c r="D569" t="s">
        <v>53</v>
      </c>
      <c r="E569" t="str">
        <f>"0000"</f>
        <v>0000</v>
      </c>
      <c r="F569" t="s">
        <v>108</v>
      </c>
      <c r="G569" t="str">
        <f t="shared" ref="G569:G579" si="81">"06"</f>
        <v>06</v>
      </c>
      <c r="H569" t="s">
        <v>55</v>
      </c>
      <c r="I569" t="s">
        <v>56</v>
      </c>
      <c r="J569" t="s">
        <v>57</v>
      </c>
      <c r="K569">
        <v>0</v>
      </c>
      <c r="L569">
        <v>54566</v>
      </c>
      <c r="M569">
        <v>1.25</v>
      </c>
      <c r="N569" t="str">
        <f t="shared" si="78"/>
        <v>000X</v>
      </c>
      <c r="O569">
        <v>5086</v>
      </c>
      <c r="P569" t="s">
        <v>58</v>
      </c>
      <c r="Q569" t="s">
        <v>297</v>
      </c>
      <c r="R569" t="s">
        <v>140</v>
      </c>
      <c r="T569" t="s">
        <v>61</v>
      </c>
      <c r="V569" t="s">
        <v>2902</v>
      </c>
      <c r="W569">
        <v>18790</v>
      </c>
      <c r="X569">
        <v>18790</v>
      </c>
      <c r="Y569">
        <v>0</v>
      </c>
      <c r="Z569">
        <v>18790</v>
      </c>
      <c r="AA569">
        <v>18790</v>
      </c>
      <c r="AB569" t="s">
        <v>72</v>
      </c>
      <c r="AC569" s="1">
        <v>32660</v>
      </c>
      <c r="AD569">
        <v>13500</v>
      </c>
      <c r="AE569">
        <v>823</v>
      </c>
      <c r="AF569">
        <v>1127</v>
      </c>
      <c r="AG569" t="s">
        <v>103</v>
      </c>
      <c r="AH569" t="s">
        <v>76</v>
      </c>
      <c r="AR569">
        <v>0</v>
      </c>
      <c r="AW569" t="s">
        <v>502</v>
      </c>
      <c r="AY569" t="s">
        <v>503</v>
      </c>
      <c r="AZ569" t="s">
        <v>504</v>
      </c>
    </row>
    <row r="570" spans="1:52" x14ac:dyDescent="0.3">
      <c r="A570">
        <v>2043989</v>
      </c>
      <c r="B570" t="s">
        <v>2903</v>
      </c>
      <c r="C570" t="str">
        <f t="shared" si="72"/>
        <v>7492</v>
      </c>
      <c r="D570" t="s">
        <v>53</v>
      </c>
      <c r="E570" t="str">
        <f>"0100"</f>
        <v>0100</v>
      </c>
      <c r="F570" t="s">
        <v>54</v>
      </c>
      <c r="G570" t="str">
        <f t="shared" si="81"/>
        <v>06</v>
      </c>
      <c r="H570" t="s">
        <v>55</v>
      </c>
      <c r="I570" t="s">
        <v>56</v>
      </c>
      <c r="J570" t="s">
        <v>57</v>
      </c>
      <c r="K570">
        <v>1</v>
      </c>
      <c r="L570">
        <v>46173</v>
      </c>
      <c r="M570">
        <v>1.06</v>
      </c>
      <c r="N570" t="str">
        <f t="shared" si="78"/>
        <v>000X</v>
      </c>
      <c r="O570">
        <v>5201</v>
      </c>
      <c r="P570" t="s">
        <v>58</v>
      </c>
      <c r="Q570" t="s">
        <v>297</v>
      </c>
      <c r="R570" t="s">
        <v>140</v>
      </c>
      <c r="T570" t="s">
        <v>61</v>
      </c>
      <c r="V570" t="s">
        <v>2904</v>
      </c>
      <c r="W570">
        <v>211680</v>
      </c>
      <c r="X570">
        <v>15900</v>
      </c>
      <c r="Y570">
        <v>195780</v>
      </c>
      <c r="Z570">
        <v>166408</v>
      </c>
      <c r="AA570">
        <v>141408</v>
      </c>
      <c r="AB570" t="s">
        <v>63</v>
      </c>
      <c r="AC570" s="1">
        <v>41883</v>
      </c>
      <c r="AD570">
        <v>183000</v>
      </c>
      <c r="AE570">
        <v>2645</v>
      </c>
      <c r="AF570">
        <v>1524</v>
      </c>
      <c r="AG570" t="s">
        <v>64</v>
      </c>
      <c r="AH570" t="s">
        <v>76</v>
      </c>
      <c r="AI570">
        <v>1</v>
      </c>
      <c r="AJ570">
        <v>2003</v>
      </c>
      <c r="AK570">
        <v>3</v>
      </c>
      <c r="AL570">
        <v>2</v>
      </c>
      <c r="AN570">
        <v>1870</v>
      </c>
      <c r="AO570">
        <v>32</v>
      </c>
      <c r="AP570" t="s">
        <v>63</v>
      </c>
      <c r="AQ570" t="s">
        <v>66</v>
      </c>
      <c r="AR570">
        <v>2865</v>
      </c>
      <c r="AW570" t="s">
        <v>2905</v>
      </c>
      <c r="AY570" t="s">
        <v>2906</v>
      </c>
      <c r="AZ570" t="s">
        <v>70</v>
      </c>
    </row>
    <row r="571" spans="1:52" x14ac:dyDescent="0.3">
      <c r="A571">
        <v>2044217</v>
      </c>
      <c r="B571" t="s">
        <v>2907</v>
      </c>
      <c r="C571" t="str">
        <f t="shared" si="72"/>
        <v>7492</v>
      </c>
      <c r="D571" t="s">
        <v>53</v>
      </c>
      <c r="E571" t="str">
        <f>"0000"</f>
        <v>0000</v>
      </c>
      <c r="F571" t="s">
        <v>108</v>
      </c>
      <c r="G571" t="str">
        <f t="shared" si="81"/>
        <v>06</v>
      </c>
      <c r="H571" t="s">
        <v>55</v>
      </c>
      <c r="I571" t="s">
        <v>56</v>
      </c>
      <c r="J571" t="s">
        <v>57</v>
      </c>
      <c r="K571">
        <v>0</v>
      </c>
      <c r="L571">
        <v>43740</v>
      </c>
      <c r="M571">
        <v>1</v>
      </c>
      <c r="N571" t="str">
        <f t="shared" si="78"/>
        <v>000X</v>
      </c>
      <c r="O571">
        <v>5309</v>
      </c>
      <c r="P571" t="s">
        <v>58</v>
      </c>
      <c r="Q571" t="s">
        <v>297</v>
      </c>
      <c r="R571" t="s">
        <v>140</v>
      </c>
      <c r="T571" t="s">
        <v>61</v>
      </c>
      <c r="V571" t="s">
        <v>2908</v>
      </c>
      <c r="W571">
        <v>15060</v>
      </c>
      <c r="X571">
        <v>15060</v>
      </c>
      <c r="Y571">
        <v>0</v>
      </c>
      <c r="Z571">
        <v>15060</v>
      </c>
      <c r="AA571">
        <v>15060</v>
      </c>
      <c r="AB571" t="s">
        <v>72</v>
      </c>
      <c r="AC571" s="1">
        <v>37895</v>
      </c>
      <c r="AD571">
        <v>20000</v>
      </c>
      <c r="AE571">
        <v>1658</v>
      </c>
      <c r="AF571">
        <v>1238</v>
      </c>
      <c r="AG571" t="s">
        <v>103</v>
      </c>
      <c r="AH571" t="s">
        <v>76</v>
      </c>
      <c r="AR571">
        <v>0</v>
      </c>
      <c r="AW571" t="s">
        <v>2909</v>
      </c>
      <c r="AX571" t="s">
        <v>2910</v>
      </c>
      <c r="AY571" t="s">
        <v>2911</v>
      </c>
      <c r="AZ571" t="s">
        <v>2912</v>
      </c>
    </row>
    <row r="572" spans="1:52" x14ac:dyDescent="0.3">
      <c r="A572">
        <v>2044250</v>
      </c>
      <c r="B572" t="s">
        <v>2913</v>
      </c>
      <c r="C572" t="str">
        <f t="shared" si="72"/>
        <v>7492</v>
      </c>
      <c r="D572" t="s">
        <v>53</v>
      </c>
      <c r="E572" t="str">
        <f>"0100"</f>
        <v>0100</v>
      </c>
      <c r="F572" t="s">
        <v>54</v>
      </c>
      <c r="G572" t="str">
        <f t="shared" si="81"/>
        <v>06</v>
      </c>
      <c r="H572" t="s">
        <v>55</v>
      </c>
      <c r="I572" t="s">
        <v>56</v>
      </c>
      <c r="J572" t="s">
        <v>57</v>
      </c>
      <c r="K572">
        <v>1</v>
      </c>
      <c r="L572">
        <v>44962</v>
      </c>
      <c r="M572">
        <v>1.03</v>
      </c>
      <c r="N572" t="str">
        <f t="shared" si="78"/>
        <v>000X</v>
      </c>
      <c r="O572">
        <v>5391</v>
      </c>
      <c r="P572" t="s">
        <v>58</v>
      </c>
      <c r="Q572" t="s">
        <v>297</v>
      </c>
      <c r="R572" t="s">
        <v>140</v>
      </c>
      <c r="T572" t="s">
        <v>61</v>
      </c>
      <c r="V572" t="s">
        <v>2914</v>
      </c>
      <c r="W572">
        <v>98380</v>
      </c>
      <c r="X572">
        <v>10840</v>
      </c>
      <c r="Y572">
        <v>87540</v>
      </c>
      <c r="Z572">
        <v>51401</v>
      </c>
      <c r="AA572">
        <v>26401</v>
      </c>
      <c r="AB572" t="s">
        <v>63</v>
      </c>
      <c r="AC572" s="1">
        <v>31898</v>
      </c>
      <c r="AD572">
        <v>88000</v>
      </c>
      <c r="AE572">
        <v>742</v>
      </c>
      <c r="AF572">
        <v>522</v>
      </c>
      <c r="AG572" t="s">
        <v>64</v>
      </c>
      <c r="AH572" t="s">
        <v>76</v>
      </c>
      <c r="AI572">
        <v>1</v>
      </c>
      <c r="AJ572">
        <v>1982</v>
      </c>
      <c r="AK572">
        <v>3</v>
      </c>
      <c r="AL572">
        <v>2</v>
      </c>
      <c r="AN572">
        <v>1465</v>
      </c>
      <c r="AO572">
        <v>24</v>
      </c>
      <c r="AP572" t="s">
        <v>63</v>
      </c>
      <c r="AQ572" t="s">
        <v>66</v>
      </c>
      <c r="AR572">
        <v>2174</v>
      </c>
      <c r="AW572" t="s">
        <v>2915</v>
      </c>
      <c r="AX572" t="s">
        <v>2916</v>
      </c>
      <c r="AY572" t="s">
        <v>2917</v>
      </c>
      <c r="AZ572" t="s">
        <v>2918</v>
      </c>
    </row>
    <row r="573" spans="1:52" x14ac:dyDescent="0.3">
      <c r="A573">
        <v>2044331</v>
      </c>
      <c r="B573" t="s">
        <v>2919</v>
      </c>
      <c r="C573" t="str">
        <f t="shared" si="72"/>
        <v>7492</v>
      </c>
      <c r="D573" t="s">
        <v>53</v>
      </c>
      <c r="E573" t="str">
        <f>"0000"</f>
        <v>0000</v>
      </c>
      <c r="F573" t="s">
        <v>108</v>
      </c>
      <c r="G573" t="str">
        <f t="shared" si="81"/>
        <v>06</v>
      </c>
      <c r="H573" t="s">
        <v>55</v>
      </c>
      <c r="I573" t="s">
        <v>56</v>
      </c>
      <c r="J573" t="s">
        <v>57</v>
      </c>
      <c r="K573">
        <v>0</v>
      </c>
      <c r="L573">
        <v>50197</v>
      </c>
      <c r="M573">
        <v>1.1499999999999999</v>
      </c>
      <c r="N573" t="str">
        <f t="shared" si="78"/>
        <v>000X</v>
      </c>
      <c r="O573">
        <v>5581</v>
      </c>
      <c r="P573" t="s">
        <v>58</v>
      </c>
      <c r="Q573" t="s">
        <v>2604</v>
      </c>
      <c r="R573" t="s">
        <v>140</v>
      </c>
      <c r="T573" t="s">
        <v>61</v>
      </c>
      <c r="V573" t="s">
        <v>2920</v>
      </c>
      <c r="W573">
        <v>17290</v>
      </c>
      <c r="X573">
        <v>17290</v>
      </c>
      <c r="Y573">
        <v>0</v>
      </c>
      <c r="Z573">
        <v>17290</v>
      </c>
      <c r="AA573">
        <v>17290</v>
      </c>
      <c r="AB573" t="s">
        <v>72</v>
      </c>
      <c r="AC573" s="1">
        <v>41821</v>
      </c>
      <c r="AD573">
        <v>19000</v>
      </c>
      <c r="AE573">
        <v>2635</v>
      </c>
      <c r="AF573">
        <v>1343</v>
      </c>
      <c r="AG573" t="s">
        <v>103</v>
      </c>
      <c r="AH573" t="s">
        <v>76</v>
      </c>
      <c r="AR573">
        <v>0</v>
      </c>
      <c r="AW573" t="s">
        <v>2921</v>
      </c>
      <c r="AY573" t="s">
        <v>2922</v>
      </c>
      <c r="AZ573" t="s">
        <v>2923</v>
      </c>
    </row>
    <row r="574" spans="1:52" x14ac:dyDescent="0.3">
      <c r="A574">
        <v>2044446</v>
      </c>
      <c r="B574" t="s">
        <v>2924</v>
      </c>
      <c r="C574" t="str">
        <f t="shared" si="72"/>
        <v>7492</v>
      </c>
      <c r="D574" t="s">
        <v>53</v>
      </c>
      <c r="E574" t="str">
        <f>"0100"</f>
        <v>0100</v>
      </c>
      <c r="F574" t="s">
        <v>54</v>
      </c>
      <c r="G574" t="str">
        <f t="shared" si="81"/>
        <v>06</v>
      </c>
      <c r="H574" t="s">
        <v>55</v>
      </c>
      <c r="I574" t="s">
        <v>56</v>
      </c>
      <c r="J574" t="s">
        <v>57</v>
      </c>
      <c r="K574">
        <v>1</v>
      </c>
      <c r="L574">
        <v>50453</v>
      </c>
      <c r="M574">
        <v>1.1599999999999999</v>
      </c>
      <c r="N574" t="str">
        <f t="shared" si="78"/>
        <v>000X</v>
      </c>
      <c r="O574">
        <v>5465</v>
      </c>
      <c r="P574" t="s">
        <v>58</v>
      </c>
      <c r="Q574" t="s">
        <v>2618</v>
      </c>
      <c r="R574" t="s">
        <v>140</v>
      </c>
      <c r="T574" t="s">
        <v>61</v>
      </c>
      <c r="V574" t="s">
        <v>2925</v>
      </c>
      <c r="W574">
        <v>182270</v>
      </c>
      <c r="X574">
        <v>17370</v>
      </c>
      <c r="Y574">
        <v>164900</v>
      </c>
      <c r="Z574">
        <v>162534</v>
      </c>
      <c r="AA574">
        <v>0</v>
      </c>
      <c r="AB574" t="s">
        <v>63</v>
      </c>
      <c r="AC574" s="1">
        <v>42822</v>
      </c>
      <c r="AD574">
        <v>181000</v>
      </c>
      <c r="AE574">
        <v>2823</v>
      </c>
      <c r="AF574">
        <v>1904</v>
      </c>
      <c r="AG574" t="s">
        <v>64</v>
      </c>
      <c r="AH574" t="s">
        <v>76</v>
      </c>
      <c r="AI574">
        <v>1</v>
      </c>
      <c r="AJ574">
        <v>1990</v>
      </c>
      <c r="AK574">
        <v>3</v>
      </c>
      <c r="AL574">
        <v>2</v>
      </c>
      <c r="AM574">
        <v>1</v>
      </c>
      <c r="AN574">
        <v>1874</v>
      </c>
      <c r="AO574">
        <v>32</v>
      </c>
      <c r="AP574" t="s">
        <v>63</v>
      </c>
      <c r="AQ574" t="s">
        <v>66</v>
      </c>
      <c r="AR574">
        <v>2743</v>
      </c>
      <c r="AW574" t="s">
        <v>2926</v>
      </c>
      <c r="AX574" t="s">
        <v>2927</v>
      </c>
      <c r="AY574" t="s">
        <v>2928</v>
      </c>
      <c r="AZ574" t="s">
        <v>70</v>
      </c>
    </row>
    <row r="575" spans="1:52" x14ac:dyDescent="0.3">
      <c r="A575">
        <v>2044497</v>
      </c>
      <c r="B575" t="s">
        <v>2929</v>
      </c>
      <c r="C575" t="str">
        <f t="shared" si="72"/>
        <v>7492</v>
      </c>
      <c r="D575" t="s">
        <v>53</v>
      </c>
      <c r="E575" t="str">
        <f>"0000"</f>
        <v>0000</v>
      </c>
      <c r="F575" t="s">
        <v>108</v>
      </c>
      <c r="G575" t="str">
        <f t="shared" si="81"/>
        <v>06</v>
      </c>
      <c r="H575" t="s">
        <v>55</v>
      </c>
      <c r="I575" t="s">
        <v>56</v>
      </c>
      <c r="J575" t="s">
        <v>57</v>
      </c>
      <c r="K575">
        <v>0</v>
      </c>
      <c r="L575">
        <v>51039</v>
      </c>
      <c r="M575">
        <v>1.17</v>
      </c>
      <c r="N575" t="str">
        <f t="shared" si="78"/>
        <v>000X</v>
      </c>
      <c r="O575">
        <v>5617</v>
      </c>
      <c r="P575" t="s">
        <v>72</v>
      </c>
      <c r="Q575" t="s">
        <v>2677</v>
      </c>
      <c r="R575" t="s">
        <v>88</v>
      </c>
      <c r="T575" t="s">
        <v>61</v>
      </c>
      <c r="V575" t="s">
        <v>2930</v>
      </c>
      <c r="W575">
        <v>17580</v>
      </c>
      <c r="X575">
        <v>17580</v>
      </c>
      <c r="Y575">
        <v>0</v>
      </c>
      <c r="Z575">
        <v>17580</v>
      </c>
      <c r="AA575">
        <v>17580</v>
      </c>
      <c r="AB575" t="s">
        <v>72</v>
      </c>
      <c r="AC575" s="1">
        <v>36373</v>
      </c>
      <c r="AD575">
        <v>24300</v>
      </c>
      <c r="AE575">
        <v>1327</v>
      </c>
      <c r="AF575">
        <v>152</v>
      </c>
      <c r="AG575" t="s">
        <v>103</v>
      </c>
      <c r="AH575" t="s">
        <v>873</v>
      </c>
      <c r="AR575">
        <v>0</v>
      </c>
      <c r="AW575" t="s">
        <v>2931</v>
      </c>
      <c r="AX575" t="s">
        <v>2932</v>
      </c>
      <c r="AY575" t="s">
        <v>2787</v>
      </c>
      <c r="AZ575" t="s">
        <v>2788</v>
      </c>
    </row>
    <row r="576" spans="1:52" x14ac:dyDescent="0.3">
      <c r="A576">
        <v>2044918</v>
      </c>
      <c r="B576" t="s">
        <v>2933</v>
      </c>
      <c r="C576" t="str">
        <f t="shared" si="72"/>
        <v>7492</v>
      </c>
      <c r="D576" t="s">
        <v>53</v>
      </c>
      <c r="E576" t="str">
        <f>"0100"</f>
        <v>0100</v>
      </c>
      <c r="F576" t="s">
        <v>54</v>
      </c>
      <c r="G576" t="str">
        <f t="shared" si="81"/>
        <v>06</v>
      </c>
      <c r="H576" t="s">
        <v>55</v>
      </c>
      <c r="I576" t="s">
        <v>56</v>
      </c>
      <c r="J576" t="s">
        <v>57</v>
      </c>
      <c r="K576">
        <v>1</v>
      </c>
      <c r="L576">
        <v>48380</v>
      </c>
      <c r="M576">
        <v>1.1100000000000001</v>
      </c>
      <c r="N576" t="str">
        <f t="shared" si="78"/>
        <v>000X</v>
      </c>
      <c r="O576">
        <v>5648</v>
      </c>
      <c r="P576" t="s">
        <v>72</v>
      </c>
      <c r="Q576" t="s">
        <v>2677</v>
      </c>
      <c r="R576" t="s">
        <v>88</v>
      </c>
      <c r="T576" t="s">
        <v>61</v>
      </c>
      <c r="V576" t="s">
        <v>2934</v>
      </c>
      <c r="W576">
        <v>191190</v>
      </c>
      <c r="X576">
        <v>16660</v>
      </c>
      <c r="Y576">
        <v>174530</v>
      </c>
      <c r="Z576">
        <v>130886</v>
      </c>
      <c r="AA576">
        <v>105886</v>
      </c>
      <c r="AB576" t="s">
        <v>63</v>
      </c>
      <c r="AC576" s="1">
        <v>37742</v>
      </c>
      <c r="AD576">
        <v>16000</v>
      </c>
      <c r="AE576">
        <v>1598</v>
      </c>
      <c r="AF576">
        <v>322</v>
      </c>
      <c r="AG576" t="s">
        <v>103</v>
      </c>
      <c r="AH576" t="s">
        <v>76</v>
      </c>
      <c r="AI576">
        <v>1</v>
      </c>
      <c r="AJ576">
        <v>2005</v>
      </c>
      <c r="AK576">
        <v>3</v>
      </c>
      <c r="AL576">
        <v>2</v>
      </c>
      <c r="AN576">
        <v>1685</v>
      </c>
      <c r="AO576">
        <v>32</v>
      </c>
      <c r="AP576" t="s">
        <v>72</v>
      </c>
      <c r="AQ576" t="s">
        <v>66</v>
      </c>
      <c r="AR576">
        <v>2737</v>
      </c>
      <c r="AW576" t="s">
        <v>2935</v>
      </c>
      <c r="AX576" t="s">
        <v>2936</v>
      </c>
      <c r="AY576" t="s">
        <v>2937</v>
      </c>
      <c r="AZ576" t="s">
        <v>2938</v>
      </c>
    </row>
    <row r="577" spans="1:52" x14ac:dyDescent="0.3">
      <c r="A577">
        <v>2045256</v>
      </c>
      <c r="B577" t="s">
        <v>2939</v>
      </c>
      <c r="C577" t="str">
        <f t="shared" si="72"/>
        <v>7492</v>
      </c>
      <c r="D577" t="s">
        <v>53</v>
      </c>
      <c r="E577" t="str">
        <f>"0000"</f>
        <v>0000</v>
      </c>
      <c r="F577" t="s">
        <v>108</v>
      </c>
      <c r="G577" t="str">
        <f t="shared" si="81"/>
        <v>06</v>
      </c>
      <c r="H577" t="s">
        <v>55</v>
      </c>
      <c r="I577" t="s">
        <v>56</v>
      </c>
      <c r="J577" t="s">
        <v>57</v>
      </c>
      <c r="K577">
        <v>0</v>
      </c>
      <c r="L577">
        <v>44449</v>
      </c>
      <c r="M577">
        <v>1.02</v>
      </c>
      <c r="N577" t="str">
        <f t="shared" si="78"/>
        <v>000X</v>
      </c>
      <c r="O577">
        <v>5520</v>
      </c>
      <c r="P577" t="s">
        <v>58</v>
      </c>
      <c r="Q577" t="s">
        <v>2631</v>
      </c>
      <c r="R577" t="s">
        <v>118</v>
      </c>
      <c r="T577" t="s">
        <v>61</v>
      </c>
      <c r="V577" t="s">
        <v>2940</v>
      </c>
      <c r="W577">
        <v>15310</v>
      </c>
      <c r="X577">
        <v>15310</v>
      </c>
      <c r="Y577">
        <v>0</v>
      </c>
      <c r="Z577">
        <v>15310</v>
      </c>
      <c r="AA577">
        <v>15310</v>
      </c>
      <c r="AB577" t="s">
        <v>72</v>
      </c>
      <c r="AC577" s="1">
        <v>44193</v>
      </c>
      <c r="AD577">
        <v>385000</v>
      </c>
      <c r="AE577">
        <v>3122</v>
      </c>
      <c r="AF577">
        <v>1105</v>
      </c>
      <c r="AG577" t="s">
        <v>64</v>
      </c>
      <c r="AH577" t="s">
        <v>570</v>
      </c>
      <c r="AR577">
        <v>0</v>
      </c>
      <c r="AW577" t="s">
        <v>2941</v>
      </c>
      <c r="AX577" t="s">
        <v>2942</v>
      </c>
      <c r="AY577" t="s">
        <v>2943</v>
      </c>
      <c r="AZ577" t="s">
        <v>70</v>
      </c>
    </row>
    <row r="578" spans="1:52" x14ac:dyDescent="0.3">
      <c r="A578">
        <v>2045299</v>
      </c>
      <c r="B578" t="s">
        <v>2944</v>
      </c>
      <c r="C578" t="str">
        <f t="shared" ref="C578:C641" si="82">"7492"</f>
        <v>7492</v>
      </c>
      <c r="D578" t="s">
        <v>53</v>
      </c>
      <c r="E578" t="str">
        <f>"0100"</f>
        <v>0100</v>
      </c>
      <c r="F578" t="s">
        <v>54</v>
      </c>
      <c r="G578" t="str">
        <f t="shared" si="81"/>
        <v>06</v>
      </c>
      <c r="H578" t="s">
        <v>55</v>
      </c>
      <c r="I578" t="s">
        <v>56</v>
      </c>
      <c r="J578" t="s">
        <v>57</v>
      </c>
      <c r="K578">
        <v>1</v>
      </c>
      <c r="L578">
        <v>49996</v>
      </c>
      <c r="M578">
        <v>1.1499999999999999</v>
      </c>
      <c r="N578" t="str">
        <f t="shared" si="78"/>
        <v>000X</v>
      </c>
      <c r="O578">
        <v>5596</v>
      </c>
      <c r="P578" t="s">
        <v>58</v>
      </c>
      <c r="Q578" t="s">
        <v>2631</v>
      </c>
      <c r="R578" t="s">
        <v>118</v>
      </c>
      <c r="T578" t="s">
        <v>61</v>
      </c>
      <c r="V578" t="s">
        <v>2945</v>
      </c>
      <c r="W578">
        <v>246570</v>
      </c>
      <c r="X578">
        <v>17220</v>
      </c>
      <c r="Y578">
        <v>229350</v>
      </c>
      <c r="Z578">
        <v>198343</v>
      </c>
      <c r="AA578">
        <v>173343</v>
      </c>
      <c r="AB578" t="s">
        <v>63</v>
      </c>
      <c r="AC578" s="1">
        <v>39873</v>
      </c>
      <c r="AD578">
        <v>28700</v>
      </c>
      <c r="AE578">
        <v>2278</v>
      </c>
      <c r="AF578">
        <v>1142</v>
      </c>
      <c r="AG578" t="s">
        <v>103</v>
      </c>
      <c r="AH578" t="s">
        <v>76</v>
      </c>
      <c r="AI578">
        <v>1</v>
      </c>
      <c r="AJ578">
        <v>2010</v>
      </c>
      <c r="AK578">
        <v>2</v>
      </c>
      <c r="AL578">
        <v>2</v>
      </c>
      <c r="AN578">
        <v>2140</v>
      </c>
      <c r="AO578">
        <v>32</v>
      </c>
      <c r="AP578" t="s">
        <v>63</v>
      </c>
      <c r="AQ578" t="s">
        <v>66</v>
      </c>
      <c r="AR578">
        <v>3182</v>
      </c>
      <c r="AW578" t="s">
        <v>2946</v>
      </c>
      <c r="AX578" t="s">
        <v>2947</v>
      </c>
      <c r="AY578" t="s">
        <v>2948</v>
      </c>
      <c r="AZ578" t="s">
        <v>2949</v>
      </c>
    </row>
    <row r="579" spans="1:52" x14ac:dyDescent="0.3">
      <c r="A579">
        <v>2045361</v>
      </c>
      <c r="B579" t="s">
        <v>2950</v>
      </c>
      <c r="C579" t="str">
        <f t="shared" si="82"/>
        <v>7492</v>
      </c>
      <c r="D579" t="s">
        <v>53</v>
      </c>
      <c r="E579" t="str">
        <f>"0000"</f>
        <v>0000</v>
      </c>
      <c r="F579" t="s">
        <v>108</v>
      </c>
      <c r="G579" t="str">
        <f t="shared" si="81"/>
        <v>06</v>
      </c>
      <c r="H579" t="s">
        <v>55</v>
      </c>
      <c r="I579" t="s">
        <v>56</v>
      </c>
      <c r="J579" t="s">
        <v>57</v>
      </c>
      <c r="K579">
        <v>0</v>
      </c>
      <c r="L579">
        <v>56222</v>
      </c>
      <c r="M579">
        <v>1.29</v>
      </c>
      <c r="N579" t="str">
        <f t="shared" si="78"/>
        <v>000X</v>
      </c>
      <c r="O579">
        <v>5725</v>
      </c>
      <c r="P579" t="s">
        <v>58</v>
      </c>
      <c r="Q579" t="s">
        <v>2850</v>
      </c>
      <c r="R579" t="s">
        <v>140</v>
      </c>
      <c r="T579" t="s">
        <v>61</v>
      </c>
      <c r="V579" t="s">
        <v>2951</v>
      </c>
      <c r="W579">
        <v>19360</v>
      </c>
      <c r="X579">
        <v>19360</v>
      </c>
      <c r="Y579">
        <v>0</v>
      </c>
      <c r="Z579">
        <v>19360</v>
      </c>
      <c r="AA579">
        <v>19360</v>
      </c>
      <c r="AB579" t="s">
        <v>72</v>
      </c>
      <c r="AC579" s="1">
        <v>38838</v>
      </c>
      <c r="AD579">
        <v>75000</v>
      </c>
      <c r="AE579">
        <v>2012</v>
      </c>
      <c r="AF579">
        <v>1804</v>
      </c>
      <c r="AG579" t="s">
        <v>103</v>
      </c>
      <c r="AH579" t="s">
        <v>76</v>
      </c>
      <c r="AR579">
        <v>0</v>
      </c>
      <c r="AW579" t="s">
        <v>2952</v>
      </c>
      <c r="AX579" t="s">
        <v>2953</v>
      </c>
      <c r="AY579" t="s">
        <v>2954</v>
      </c>
      <c r="AZ579" t="s">
        <v>2955</v>
      </c>
    </row>
    <row r="580" spans="1:52" x14ac:dyDescent="0.3">
      <c r="A580">
        <v>2042982</v>
      </c>
      <c r="B580" t="s">
        <v>2956</v>
      </c>
      <c r="C580" t="str">
        <f t="shared" si="82"/>
        <v>7492</v>
      </c>
      <c r="D580" t="s">
        <v>53</v>
      </c>
      <c r="E580" t="str">
        <f>"0100"</f>
        <v>0100</v>
      </c>
      <c r="F580" t="s">
        <v>54</v>
      </c>
      <c r="G580" t="str">
        <f>"05"</f>
        <v>05</v>
      </c>
      <c r="H580" t="s">
        <v>55</v>
      </c>
      <c r="I580" t="s">
        <v>56</v>
      </c>
      <c r="J580" t="s">
        <v>57</v>
      </c>
      <c r="K580">
        <v>1</v>
      </c>
      <c r="L580">
        <v>43749</v>
      </c>
      <c r="M580">
        <v>1</v>
      </c>
      <c r="N580" t="str">
        <f t="shared" si="78"/>
        <v>000X</v>
      </c>
      <c r="O580">
        <v>4776</v>
      </c>
      <c r="P580" t="s">
        <v>58</v>
      </c>
      <c r="Q580" t="s">
        <v>2125</v>
      </c>
      <c r="R580" t="s">
        <v>719</v>
      </c>
      <c r="T580" t="s">
        <v>61</v>
      </c>
      <c r="V580" t="s">
        <v>2957</v>
      </c>
      <c r="W580">
        <v>297570</v>
      </c>
      <c r="X580">
        <v>15060</v>
      </c>
      <c r="Y580">
        <v>282510</v>
      </c>
      <c r="Z580">
        <v>235101</v>
      </c>
      <c r="AA580">
        <v>210101</v>
      </c>
      <c r="AB580" t="s">
        <v>63</v>
      </c>
      <c r="AC580" s="1">
        <v>38108</v>
      </c>
      <c r="AD580">
        <v>45000</v>
      </c>
      <c r="AE580">
        <v>1725</v>
      </c>
      <c r="AF580">
        <v>1856</v>
      </c>
      <c r="AG580" t="s">
        <v>103</v>
      </c>
      <c r="AH580" t="s">
        <v>76</v>
      </c>
      <c r="AI580">
        <v>1</v>
      </c>
      <c r="AJ580">
        <v>2005</v>
      </c>
      <c r="AK580">
        <v>3</v>
      </c>
      <c r="AL580">
        <v>2</v>
      </c>
      <c r="AN580">
        <v>2469</v>
      </c>
      <c r="AO580">
        <v>32</v>
      </c>
      <c r="AP580" t="s">
        <v>63</v>
      </c>
      <c r="AQ580" t="s">
        <v>66</v>
      </c>
      <c r="AR580">
        <v>4567</v>
      </c>
      <c r="AW580" t="s">
        <v>2958</v>
      </c>
      <c r="AX580" t="s">
        <v>2959</v>
      </c>
      <c r="AY580" t="s">
        <v>2960</v>
      </c>
      <c r="AZ580" t="s">
        <v>2961</v>
      </c>
    </row>
    <row r="581" spans="1:52" x14ac:dyDescent="0.3">
      <c r="A581">
        <v>2043440</v>
      </c>
      <c r="B581" t="s">
        <v>2962</v>
      </c>
      <c r="C581" t="str">
        <f t="shared" si="82"/>
        <v>7492</v>
      </c>
      <c r="D581" t="s">
        <v>53</v>
      </c>
      <c r="E581" t="str">
        <f>"0000"</f>
        <v>0000</v>
      </c>
      <c r="F581" t="s">
        <v>108</v>
      </c>
      <c r="G581" t="str">
        <f>"05"</f>
        <v>05</v>
      </c>
      <c r="H581" t="s">
        <v>55</v>
      </c>
      <c r="I581" t="s">
        <v>56</v>
      </c>
      <c r="J581" t="s">
        <v>57</v>
      </c>
      <c r="K581">
        <v>0</v>
      </c>
      <c r="L581">
        <v>48751</v>
      </c>
      <c r="M581">
        <v>1.1200000000000001</v>
      </c>
      <c r="N581" t="str">
        <f t="shared" si="78"/>
        <v>000X</v>
      </c>
      <c r="O581">
        <v>4797</v>
      </c>
      <c r="P581" t="s">
        <v>58</v>
      </c>
      <c r="Q581" t="s">
        <v>1611</v>
      </c>
      <c r="R581" t="s">
        <v>719</v>
      </c>
      <c r="T581" t="s">
        <v>61</v>
      </c>
      <c r="V581" t="s">
        <v>2963</v>
      </c>
      <c r="W581">
        <v>16790</v>
      </c>
      <c r="X581">
        <v>16790</v>
      </c>
      <c r="Y581">
        <v>0</v>
      </c>
      <c r="Z581">
        <v>16790</v>
      </c>
      <c r="AA581">
        <v>16790</v>
      </c>
      <c r="AB581" t="s">
        <v>72</v>
      </c>
      <c r="AC581" s="1">
        <v>35490</v>
      </c>
      <c r="AD581">
        <v>20500</v>
      </c>
      <c r="AE581">
        <v>1191</v>
      </c>
      <c r="AF581">
        <v>1671</v>
      </c>
      <c r="AG581" t="s">
        <v>103</v>
      </c>
      <c r="AH581" t="s">
        <v>873</v>
      </c>
      <c r="AR581">
        <v>0</v>
      </c>
      <c r="AW581" t="s">
        <v>2964</v>
      </c>
      <c r="AY581" t="s">
        <v>2965</v>
      </c>
      <c r="AZ581" t="s">
        <v>2966</v>
      </c>
    </row>
    <row r="582" spans="1:52" x14ac:dyDescent="0.3">
      <c r="A582">
        <v>2043849</v>
      </c>
      <c r="B582" t="s">
        <v>2967</v>
      </c>
      <c r="C582" t="str">
        <f t="shared" si="82"/>
        <v>7492</v>
      </c>
      <c r="D582" t="s">
        <v>53</v>
      </c>
      <c r="E582" t="str">
        <f>"0000"</f>
        <v>0000</v>
      </c>
      <c r="F582" t="s">
        <v>108</v>
      </c>
      <c r="G582" t="str">
        <f t="shared" ref="G582:G589" si="83">"06"</f>
        <v>06</v>
      </c>
      <c r="H582" t="s">
        <v>55</v>
      </c>
      <c r="I582" t="s">
        <v>56</v>
      </c>
      <c r="J582" t="s">
        <v>57</v>
      </c>
      <c r="K582">
        <v>0</v>
      </c>
      <c r="L582">
        <v>43897</v>
      </c>
      <c r="M582">
        <v>1.01</v>
      </c>
      <c r="N582" t="str">
        <f t="shared" si="78"/>
        <v>000X</v>
      </c>
      <c r="O582">
        <v>5146</v>
      </c>
      <c r="P582" t="s">
        <v>58</v>
      </c>
      <c r="Q582" t="s">
        <v>180</v>
      </c>
      <c r="R582" t="s">
        <v>82</v>
      </c>
      <c r="T582" t="s">
        <v>61</v>
      </c>
      <c r="V582" t="s">
        <v>2968</v>
      </c>
      <c r="W582">
        <v>15120</v>
      </c>
      <c r="X582">
        <v>15120</v>
      </c>
      <c r="Y582">
        <v>0</v>
      </c>
      <c r="Z582">
        <v>15120</v>
      </c>
      <c r="AA582">
        <v>15120</v>
      </c>
      <c r="AB582" t="s">
        <v>72</v>
      </c>
      <c r="AR582">
        <v>0</v>
      </c>
      <c r="AW582" t="s">
        <v>2969</v>
      </c>
      <c r="AY582" t="s">
        <v>2970</v>
      </c>
      <c r="AZ582" t="s">
        <v>2971</v>
      </c>
    </row>
    <row r="583" spans="1:52" x14ac:dyDescent="0.3">
      <c r="A583">
        <v>2044039</v>
      </c>
      <c r="B583" t="s">
        <v>2972</v>
      </c>
      <c r="C583" t="str">
        <f t="shared" si="82"/>
        <v>7492</v>
      </c>
      <c r="D583" t="s">
        <v>53</v>
      </c>
      <c r="E583" t="str">
        <f>"0000"</f>
        <v>0000</v>
      </c>
      <c r="F583" t="s">
        <v>108</v>
      </c>
      <c r="G583" t="str">
        <f t="shared" si="83"/>
        <v>06</v>
      </c>
      <c r="H583" t="s">
        <v>55</v>
      </c>
      <c r="I583" t="s">
        <v>56</v>
      </c>
      <c r="J583" t="s">
        <v>57</v>
      </c>
      <c r="K583">
        <v>0</v>
      </c>
      <c r="L583">
        <v>44002</v>
      </c>
      <c r="M583">
        <v>1.01</v>
      </c>
      <c r="N583" t="str">
        <f t="shared" si="78"/>
        <v>000X</v>
      </c>
      <c r="O583">
        <v>5410</v>
      </c>
      <c r="P583" t="s">
        <v>58</v>
      </c>
      <c r="Q583" t="s">
        <v>2618</v>
      </c>
      <c r="R583" t="s">
        <v>140</v>
      </c>
      <c r="T583" t="s">
        <v>61</v>
      </c>
      <c r="V583" t="s">
        <v>2973</v>
      </c>
      <c r="W583">
        <v>15150</v>
      </c>
      <c r="X583">
        <v>15150</v>
      </c>
      <c r="Y583">
        <v>0</v>
      </c>
      <c r="Z583">
        <v>15150</v>
      </c>
      <c r="AA583">
        <v>15150</v>
      </c>
      <c r="AB583" t="s">
        <v>72</v>
      </c>
      <c r="AR583">
        <v>0</v>
      </c>
      <c r="AW583" t="s">
        <v>2974</v>
      </c>
      <c r="AY583" t="s">
        <v>2975</v>
      </c>
      <c r="AZ583" t="s">
        <v>2976</v>
      </c>
    </row>
    <row r="584" spans="1:52" x14ac:dyDescent="0.3">
      <c r="A584">
        <v>2044152</v>
      </c>
      <c r="B584" t="s">
        <v>2977</v>
      </c>
      <c r="C584" t="str">
        <f t="shared" si="82"/>
        <v>7492</v>
      </c>
      <c r="D584" t="s">
        <v>53</v>
      </c>
      <c r="E584" t="str">
        <f>"0100"</f>
        <v>0100</v>
      </c>
      <c r="F584" t="s">
        <v>54</v>
      </c>
      <c r="G584" t="str">
        <f t="shared" si="83"/>
        <v>06</v>
      </c>
      <c r="H584" t="s">
        <v>55</v>
      </c>
      <c r="I584" t="s">
        <v>56</v>
      </c>
      <c r="J584" t="s">
        <v>57</v>
      </c>
      <c r="K584">
        <v>1</v>
      </c>
      <c r="L584">
        <v>44961</v>
      </c>
      <c r="M584">
        <v>1.03</v>
      </c>
      <c r="N584" t="str">
        <f t="shared" si="78"/>
        <v>000X</v>
      </c>
      <c r="O584">
        <v>5254</v>
      </c>
      <c r="P584" t="s">
        <v>58</v>
      </c>
      <c r="Q584" t="s">
        <v>180</v>
      </c>
      <c r="R584" t="s">
        <v>82</v>
      </c>
      <c r="T584" t="s">
        <v>61</v>
      </c>
      <c r="V584" t="s">
        <v>2978</v>
      </c>
      <c r="W584">
        <v>230920</v>
      </c>
      <c r="X584">
        <v>15480</v>
      </c>
      <c r="Y584">
        <v>215440</v>
      </c>
      <c r="Z584">
        <v>180152</v>
      </c>
      <c r="AA584">
        <v>155152</v>
      </c>
      <c r="AB584" t="s">
        <v>63</v>
      </c>
      <c r="AC584" s="1">
        <v>37956</v>
      </c>
      <c r="AD584">
        <v>195000</v>
      </c>
      <c r="AE584">
        <v>1676</v>
      </c>
      <c r="AF584">
        <v>760</v>
      </c>
      <c r="AG584" t="s">
        <v>103</v>
      </c>
      <c r="AH584" t="s">
        <v>873</v>
      </c>
      <c r="AI584">
        <v>1</v>
      </c>
      <c r="AJ584">
        <v>2003</v>
      </c>
      <c r="AK584">
        <v>3</v>
      </c>
      <c r="AL584">
        <v>3</v>
      </c>
      <c r="AN584">
        <v>2073</v>
      </c>
      <c r="AO584">
        <v>32</v>
      </c>
      <c r="AP584" t="s">
        <v>63</v>
      </c>
      <c r="AQ584" t="s">
        <v>66</v>
      </c>
      <c r="AR584">
        <v>3126</v>
      </c>
      <c r="AW584" t="s">
        <v>2979</v>
      </c>
      <c r="AX584" t="s">
        <v>2980</v>
      </c>
      <c r="AY584" t="s">
        <v>2981</v>
      </c>
      <c r="AZ584" t="s">
        <v>70</v>
      </c>
    </row>
    <row r="585" spans="1:52" x14ac:dyDescent="0.3">
      <c r="A585">
        <v>2044471</v>
      </c>
      <c r="B585" t="s">
        <v>2982</v>
      </c>
      <c r="C585" t="str">
        <f t="shared" si="82"/>
        <v>7492</v>
      </c>
      <c r="D585" t="s">
        <v>53</v>
      </c>
      <c r="E585" t="str">
        <f>"0000"</f>
        <v>0000</v>
      </c>
      <c r="F585" t="s">
        <v>108</v>
      </c>
      <c r="G585" t="str">
        <f t="shared" si="83"/>
        <v>06</v>
      </c>
      <c r="H585" t="s">
        <v>55</v>
      </c>
      <c r="I585" t="s">
        <v>56</v>
      </c>
      <c r="J585" t="s">
        <v>57</v>
      </c>
      <c r="K585">
        <v>0</v>
      </c>
      <c r="L585">
        <v>55314</v>
      </c>
      <c r="M585">
        <v>1.27</v>
      </c>
      <c r="N585" t="str">
        <f t="shared" si="78"/>
        <v>000X</v>
      </c>
      <c r="O585">
        <v>5585</v>
      </c>
      <c r="P585" t="s">
        <v>72</v>
      </c>
      <c r="Q585" t="s">
        <v>2677</v>
      </c>
      <c r="R585" t="s">
        <v>88</v>
      </c>
      <c r="T585" t="s">
        <v>61</v>
      </c>
      <c r="V585" t="s">
        <v>2983</v>
      </c>
      <c r="W585">
        <v>19050</v>
      </c>
      <c r="X585">
        <v>19050</v>
      </c>
      <c r="Y585">
        <v>0</v>
      </c>
      <c r="Z585">
        <v>19050</v>
      </c>
      <c r="AA585">
        <v>19050</v>
      </c>
      <c r="AB585" t="s">
        <v>72</v>
      </c>
      <c r="AR585">
        <v>0</v>
      </c>
      <c r="AW585" t="s">
        <v>2984</v>
      </c>
      <c r="AY585" t="s">
        <v>2985</v>
      </c>
      <c r="AZ585" t="s">
        <v>2986</v>
      </c>
    </row>
    <row r="586" spans="1:52" x14ac:dyDescent="0.3">
      <c r="A586">
        <v>2044756</v>
      </c>
      <c r="B586" t="s">
        <v>2987</v>
      </c>
      <c r="C586" t="str">
        <f t="shared" si="82"/>
        <v>7492</v>
      </c>
      <c r="D586" t="s">
        <v>53</v>
      </c>
      <c r="E586" t="str">
        <f>"0100"</f>
        <v>0100</v>
      </c>
      <c r="F586" t="s">
        <v>54</v>
      </c>
      <c r="G586" t="str">
        <f t="shared" si="83"/>
        <v>06</v>
      </c>
      <c r="H586" t="s">
        <v>55</v>
      </c>
      <c r="I586" t="s">
        <v>56</v>
      </c>
      <c r="J586" t="s">
        <v>57</v>
      </c>
      <c r="K586">
        <v>1</v>
      </c>
      <c r="L586">
        <v>57977</v>
      </c>
      <c r="M586">
        <v>1.33</v>
      </c>
      <c r="N586" t="str">
        <f t="shared" si="78"/>
        <v>000X</v>
      </c>
      <c r="O586">
        <v>5625</v>
      </c>
      <c r="P586" t="s">
        <v>72</v>
      </c>
      <c r="Q586" t="s">
        <v>2611</v>
      </c>
      <c r="R586" t="s">
        <v>140</v>
      </c>
      <c r="T586" t="s">
        <v>61</v>
      </c>
      <c r="V586" t="s">
        <v>2988</v>
      </c>
      <c r="W586">
        <v>242660</v>
      </c>
      <c r="X586">
        <v>19970</v>
      </c>
      <c r="Y586">
        <v>222690</v>
      </c>
      <c r="Z586">
        <v>224969</v>
      </c>
      <c r="AA586">
        <v>199969</v>
      </c>
      <c r="AB586" t="s">
        <v>63</v>
      </c>
      <c r="AC586" s="1">
        <v>43045</v>
      </c>
      <c r="AD586">
        <v>25000</v>
      </c>
      <c r="AE586">
        <v>2862</v>
      </c>
      <c r="AF586">
        <v>2228</v>
      </c>
      <c r="AG586" t="s">
        <v>103</v>
      </c>
      <c r="AH586" t="s">
        <v>76</v>
      </c>
      <c r="AI586">
        <v>1</v>
      </c>
      <c r="AJ586">
        <v>2018</v>
      </c>
      <c r="AK586">
        <v>3</v>
      </c>
      <c r="AL586">
        <v>2</v>
      </c>
      <c r="AN586">
        <v>2168</v>
      </c>
      <c r="AO586">
        <v>32</v>
      </c>
      <c r="AP586" t="s">
        <v>72</v>
      </c>
      <c r="AQ586" t="s">
        <v>66</v>
      </c>
      <c r="AR586">
        <v>3483</v>
      </c>
      <c r="AW586" t="s">
        <v>2989</v>
      </c>
      <c r="AX586" t="s">
        <v>2990</v>
      </c>
      <c r="AY586" t="s">
        <v>2991</v>
      </c>
      <c r="AZ586" t="s">
        <v>2992</v>
      </c>
    </row>
    <row r="587" spans="1:52" x14ac:dyDescent="0.3">
      <c r="A587">
        <v>2045329</v>
      </c>
      <c r="B587" t="s">
        <v>2993</v>
      </c>
      <c r="C587" t="str">
        <f t="shared" si="82"/>
        <v>7492</v>
      </c>
      <c r="D587" t="s">
        <v>53</v>
      </c>
      <c r="E587" t="str">
        <f>"0000"</f>
        <v>0000</v>
      </c>
      <c r="F587" t="s">
        <v>108</v>
      </c>
      <c r="G587" t="str">
        <f t="shared" si="83"/>
        <v>06</v>
      </c>
      <c r="H587" t="s">
        <v>55</v>
      </c>
      <c r="I587" t="s">
        <v>56</v>
      </c>
      <c r="J587" t="s">
        <v>57</v>
      </c>
      <c r="K587">
        <v>0</v>
      </c>
      <c r="L587">
        <v>43746</v>
      </c>
      <c r="M587">
        <v>1</v>
      </c>
      <c r="N587" t="str">
        <f t="shared" si="78"/>
        <v>000X</v>
      </c>
      <c r="O587">
        <v>5650</v>
      </c>
      <c r="P587" t="s">
        <v>58</v>
      </c>
      <c r="Q587" t="s">
        <v>2631</v>
      </c>
      <c r="R587" t="s">
        <v>118</v>
      </c>
      <c r="T587" t="s">
        <v>61</v>
      </c>
      <c r="V587" t="s">
        <v>2994</v>
      </c>
      <c r="W587">
        <v>15070</v>
      </c>
      <c r="X587">
        <v>15070</v>
      </c>
      <c r="Y587">
        <v>0</v>
      </c>
      <c r="Z587">
        <v>15070</v>
      </c>
      <c r="AA587">
        <v>15070</v>
      </c>
      <c r="AB587" t="s">
        <v>72</v>
      </c>
      <c r="AC587" s="1">
        <v>42780</v>
      </c>
      <c r="AD587">
        <v>20000</v>
      </c>
      <c r="AE587">
        <v>2824</v>
      </c>
      <c r="AF587">
        <v>2174</v>
      </c>
      <c r="AG587" t="s">
        <v>103</v>
      </c>
      <c r="AH587" t="s">
        <v>76</v>
      </c>
      <c r="AR587">
        <v>0</v>
      </c>
      <c r="AW587" t="s">
        <v>2633</v>
      </c>
      <c r="AY587" t="s">
        <v>2634</v>
      </c>
      <c r="AZ587" t="s">
        <v>2635</v>
      </c>
    </row>
    <row r="588" spans="1:52" x14ac:dyDescent="0.3">
      <c r="A588">
        <v>2045337</v>
      </c>
      <c r="B588" t="s">
        <v>2995</v>
      </c>
      <c r="C588" t="str">
        <f t="shared" si="82"/>
        <v>7492</v>
      </c>
      <c r="D588" t="s">
        <v>53</v>
      </c>
      <c r="E588" t="str">
        <f>"0100"</f>
        <v>0100</v>
      </c>
      <c r="F588" t="s">
        <v>54</v>
      </c>
      <c r="G588" t="str">
        <f t="shared" si="83"/>
        <v>06</v>
      </c>
      <c r="H588" t="s">
        <v>55</v>
      </c>
      <c r="I588" t="s">
        <v>56</v>
      </c>
      <c r="J588" t="s">
        <v>57</v>
      </c>
      <c r="K588">
        <v>1</v>
      </c>
      <c r="L588">
        <v>43747</v>
      </c>
      <c r="M588">
        <v>1</v>
      </c>
      <c r="N588" t="str">
        <f t="shared" si="78"/>
        <v>000X</v>
      </c>
      <c r="O588">
        <v>5682</v>
      </c>
      <c r="P588" t="s">
        <v>58</v>
      </c>
      <c r="Q588" t="s">
        <v>2631</v>
      </c>
      <c r="R588" t="s">
        <v>118</v>
      </c>
      <c r="T588" t="s">
        <v>61</v>
      </c>
      <c r="V588" t="s">
        <v>2996</v>
      </c>
      <c r="W588">
        <v>210880</v>
      </c>
      <c r="X588">
        <v>15060</v>
      </c>
      <c r="Y588">
        <v>195820</v>
      </c>
      <c r="Z588">
        <v>174315</v>
      </c>
      <c r="AA588">
        <v>149315</v>
      </c>
      <c r="AB588" t="s">
        <v>63</v>
      </c>
      <c r="AC588" s="1">
        <v>42614</v>
      </c>
      <c r="AD588">
        <v>220000</v>
      </c>
      <c r="AE588">
        <v>2779</v>
      </c>
      <c r="AF588">
        <v>2087</v>
      </c>
      <c r="AG588" t="s">
        <v>64</v>
      </c>
      <c r="AH588" t="s">
        <v>76</v>
      </c>
      <c r="AI588">
        <v>1</v>
      </c>
      <c r="AJ588">
        <v>2002</v>
      </c>
      <c r="AK588">
        <v>3</v>
      </c>
      <c r="AL588">
        <v>2</v>
      </c>
      <c r="AN588">
        <v>2040</v>
      </c>
      <c r="AO588">
        <v>32</v>
      </c>
      <c r="AP588" t="s">
        <v>63</v>
      </c>
      <c r="AQ588" t="s">
        <v>66</v>
      </c>
      <c r="AR588">
        <v>2746</v>
      </c>
      <c r="AW588" t="s">
        <v>2997</v>
      </c>
      <c r="AX588" t="s">
        <v>2998</v>
      </c>
      <c r="AY588" t="s">
        <v>2999</v>
      </c>
      <c r="AZ588" t="s">
        <v>70</v>
      </c>
    </row>
    <row r="589" spans="1:52" x14ac:dyDescent="0.3">
      <c r="A589">
        <v>2045396</v>
      </c>
      <c r="B589" t="s">
        <v>3000</v>
      </c>
      <c r="C589" t="str">
        <f t="shared" si="82"/>
        <v>7492</v>
      </c>
      <c r="D589" t="s">
        <v>53</v>
      </c>
      <c r="E589" t="str">
        <f>"0100"</f>
        <v>0100</v>
      </c>
      <c r="F589" t="s">
        <v>54</v>
      </c>
      <c r="G589" t="str">
        <f t="shared" si="83"/>
        <v>06</v>
      </c>
      <c r="H589" t="s">
        <v>55</v>
      </c>
      <c r="I589" t="s">
        <v>56</v>
      </c>
      <c r="J589" t="s">
        <v>57</v>
      </c>
      <c r="K589">
        <v>1</v>
      </c>
      <c r="L589">
        <v>43749</v>
      </c>
      <c r="M589">
        <v>1</v>
      </c>
      <c r="N589" t="str">
        <f t="shared" si="78"/>
        <v>000X</v>
      </c>
      <c r="O589">
        <v>5679</v>
      </c>
      <c r="P589" t="s">
        <v>58</v>
      </c>
      <c r="Q589" t="s">
        <v>2850</v>
      </c>
      <c r="R589" t="s">
        <v>140</v>
      </c>
      <c r="T589" t="s">
        <v>61</v>
      </c>
      <c r="V589" t="s">
        <v>3001</v>
      </c>
      <c r="W589">
        <v>251860</v>
      </c>
      <c r="X589">
        <v>15060</v>
      </c>
      <c r="Y589">
        <v>236800</v>
      </c>
      <c r="Z589">
        <v>218302</v>
      </c>
      <c r="AA589">
        <v>193302</v>
      </c>
      <c r="AB589" t="s">
        <v>63</v>
      </c>
      <c r="AC589" s="1">
        <v>43103</v>
      </c>
      <c r="AD589">
        <v>275000</v>
      </c>
      <c r="AE589">
        <v>2874</v>
      </c>
      <c r="AF589">
        <v>1680</v>
      </c>
      <c r="AG589" t="s">
        <v>64</v>
      </c>
      <c r="AH589" t="s">
        <v>76</v>
      </c>
      <c r="AI589">
        <v>1</v>
      </c>
      <c r="AJ589">
        <v>2017</v>
      </c>
      <c r="AK589">
        <v>3</v>
      </c>
      <c r="AL589">
        <v>2</v>
      </c>
      <c r="AN589">
        <v>2569</v>
      </c>
      <c r="AO589">
        <v>32</v>
      </c>
      <c r="AP589" t="s">
        <v>63</v>
      </c>
      <c r="AQ589" t="s">
        <v>66</v>
      </c>
      <c r="AR589">
        <v>3584</v>
      </c>
      <c r="AW589" t="s">
        <v>3002</v>
      </c>
      <c r="AX589" t="s">
        <v>3003</v>
      </c>
      <c r="AY589" t="s">
        <v>3004</v>
      </c>
      <c r="AZ589" t="s">
        <v>70</v>
      </c>
    </row>
    <row r="590" spans="1:52" x14ac:dyDescent="0.3">
      <c r="A590">
        <v>2042958</v>
      </c>
      <c r="B590" t="s">
        <v>3005</v>
      </c>
      <c r="C590" t="str">
        <f t="shared" si="82"/>
        <v>7492</v>
      </c>
      <c r="D590" t="s">
        <v>53</v>
      </c>
      <c r="E590" t="str">
        <f>"0000"</f>
        <v>0000</v>
      </c>
      <c r="F590" t="s">
        <v>108</v>
      </c>
      <c r="G590" t="str">
        <f>"05"</f>
        <v>05</v>
      </c>
      <c r="H590" t="s">
        <v>55</v>
      </c>
      <c r="I590" t="s">
        <v>56</v>
      </c>
      <c r="J590" t="s">
        <v>57</v>
      </c>
      <c r="K590">
        <v>0</v>
      </c>
      <c r="L590">
        <v>43749</v>
      </c>
      <c r="M590">
        <v>1</v>
      </c>
      <c r="N590" t="str">
        <f t="shared" si="78"/>
        <v>000X</v>
      </c>
      <c r="O590">
        <v>4812</v>
      </c>
      <c r="P590" t="s">
        <v>58</v>
      </c>
      <c r="Q590" t="s">
        <v>2125</v>
      </c>
      <c r="R590" t="s">
        <v>719</v>
      </c>
      <c r="T590" t="s">
        <v>61</v>
      </c>
      <c r="V590" t="s">
        <v>3006</v>
      </c>
      <c r="W590">
        <v>15060</v>
      </c>
      <c r="X590">
        <v>15060</v>
      </c>
      <c r="Y590">
        <v>0</v>
      </c>
      <c r="Z590">
        <v>15060</v>
      </c>
      <c r="AA590">
        <v>15060</v>
      </c>
      <c r="AB590" t="s">
        <v>72</v>
      </c>
      <c r="AC590" s="1">
        <v>42229</v>
      </c>
      <c r="AD590">
        <v>23500</v>
      </c>
      <c r="AE590">
        <v>2708</v>
      </c>
      <c r="AF590">
        <v>434</v>
      </c>
      <c r="AG590" t="s">
        <v>103</v>
      </c>
      <c r="AH590" t="s">
        <v>76</v>
      </c>
      <c r="AR590">
        <v>0</v>
      </c>
      <c r="AW590" t="s">
        <v>3007</v>
      </c>
      <c r="AX590" t="s">
        <v>3008</v>
      </c>
      <c r="AY590" t="s">
        <v>3009</v>
      </c>
      <c r="AZ590" t="s">
        <v>3010</v>
      </c>
    </row>
    <row r="591" spans="1:52" x14ac:dyDescent="0.3">
      <c r="A591">
        <v>2043229</v>
      </c>
      <c r="B591" t="s">
        <v>3011</v>
      </c>
      <c r="C591" t="str">
        <f t="shared" si="82"/>
        <v>7492</v>
      </c>
      <c r="D591" t="s">
        <v>53</v>
      </c>
      <c r="E591" t="str">
        <f>"0000"</f>
        <v>0000</v>
      </c>
      <c r="F591" t="s">
        <v>108</v>
      </c>
      <c r="G591" t="str">
        <f>"05"</f>
        <v>05</v>
      </c>
      <c r="H591" t="s">
        <v>55</v>
      </c>
      <c r="I591" t="s">
        <v>56</v>
      </c>
      <c r="J591" t="s">
        <v>57</v>
      </c>
      <c r="K591">
        <v>0</v>
      </c>
      <c r="L591">
        <v>45079</v>
      </c>
      <c r="M591">
        <v>1.03</v>
      </c>
      <c r="N591" t="str">
        <f t="shared" si="78"/>
        <v>000X</v>
      </c>
      <c r="O591">
        <v>4918</v>
      </c>
      <c r="P591" t="s">
        <v>58</v>
      </c>
      <c r="Q591" t="s">
        <v>1627</v>
      </c>
      <c r="R591" t="s">
        <v>140</v>
      </c>
      <c r="T591" t="s">
        <v>61</v>
      </c>
      <c r="V591" t="s">
        <v>3012</v>
      </c>
      <c r="W591">
        <v>15520</v>
      </c>
      <c r="X591">
        <v>15520</v>
      </c>
      <c r="Y591">
        <v>0</v>
      </c>
      <c r="Z591">
        <v>15520</v>
      </c>
      <c r="AA591">
        <v>15520</v>
      </c>
      <c r="AB591" t="s">
        <v>72</v>
      </c>
      <c r="AC591" s="1">
        <v>34881</v>
      </c>
      <c r="AD591">
        <v>18000</v>
      </c>
      <c r="AE591">
        <v>1093</v>
      </c>
      <c r="AF591">
        <v>468</v>
      </c>
      <c r="AG591" t="s">
        <v>103</v>
      </c>
      <c r="AH591" t="s">
        <v>873</v>
      </c>
      <c r="AR591">
        <v>0</v>
      </c>
      <c r="AW591" t="s">
        <v>3013</v>
      </c>
      <c r="AY591" t="s">
        <v>3014</v>
      </c>
      <c r="AZ591" t="s">
        <v>3015</v>
      </c>
    </row>
    <row r="592" spans="1:52" x14ac:dyDescent="0.3">
      <c r="A592">
        <v>2043415</v>
      </c>
      <c r="B592" t="s">
        <v>3016</v>
      </c>
      <c r="C592" t="str">
        <f t="shared" si="82"/>
        <v>7492</v>
      </c>
      <c r="D592" t="s">
        <v>53</v>
      </c>
      <c r="E592" t="str">
        <f>"0000"</f>
        <v>0000</v>
      </c>
      <c r="F592" t="s">
        <v>108</v>
      </c>
      <c r="G592" t="str">
        <f>"05"</f>
        <v>05</v>
      </c>
      <c r="H592" t="s">
        <v>55</v>
      </c>
      <c r="I592" t="s">
        <v>56</v>
      </c>
      <c r="J592" t="s">
        <v>57</v>
      </c>
      <c r="K592">
        <v>0</v>
      </c>
      <c r="L592">
        <v>48751</v>
      </c>
      <c r="M592">
        <v>1.1200000000000001</v>
      </c>
      <c r="N592" t="str">
        <f t="shared" si="78"/>
        <v>000X</v>
      </c>
      <c r="O592">
        <v>4765</v>
      </c>
      <c r="P592" t="s">
        <v>58</v>
      </c>
      <c r="Q592" t="s">
        <v>1611</v>
      </c>
      <c r="R592" t="s">
        <v>719</v>
      </c>
      <c r="T592" t="s">
        <v>61</v>
      </c>
      <c r="V592" t="s">
        <v>3017</v>
      </c>
      <c r="W592">
        <v>16790</v>
      </c>
      <c r="X592">
        <v>16790</v>
      </c>
      <c r="Y592">
        <v>0</v>
      </c>
      <c r="Z592">
        <v>16790</v>
      </c>
      <c r="AA592">
        <v>16790</v>
      </c>
      <c r="AB592" t="s">
        <v>72</v>
      </c>
      <c r="AC592" s="1">
        <v>44295</v>
      </c>
      <c r="AD592">
        <v>456000</v>
      </c>
      <c r="AE592">
        <v>3154</v>
      </c>
      <c r="AF592">
        <v>1685</v>
      </c>
      <c r="AG592" t="s">
        <v>64</v>
      </c>
      <c r="AH592" t="s">
        <v>76</v>
      </c>
      <c r="AR592">
        <v>0</v>
      </c>
      <c r="AW592" t="s">
        <v>3018</v>
      </c>
      <c r="AX592" t="s">
        <v>3019</v>
      </c>
      <c r="AY592" t="s">
        <v>3020</v>
      </c>
      <c r="AZ592" t="s">
        <v>70</v>
      </c>
    </row>
    <row r="593" spans="1:52" x14ac:dyDescent="0.3">
      <c r="A593">
        <v>2043636</v>
      </c>
      <c r="B593" t="s">
        <v>3021</v>
      </c>
      <c r="C593" t="str">
        <f t="shared" si="82"/>
        <v>7492</v>
      </c>
      <c r="D593" t="s">
        <v>53</v>
      </c>
      <c r="E593" t="str">
        <f>"0100"</f>
        <v>0100</v>
      </c>
      <c r="F593" t="s">
        <v>54</v>
      </c>
      <c r="G593" t="str">
        <f>"05"</f>
        <v>05</v>
      </c>
      <c r="H593" t="s">
        <v>55</v>
      </c>
      <c r="I593" t="s">
        <v>56</v>
      </c>
      <c r="J593" t="s">
        <v>57</v>
      </c>
      <c r="K593">
        <v>1</v>
      </c>
      <c r="L593">
        <v>43774</v>
      </c>
      <c r="M593">
        <v>1</v>
      </c>
      <c r="N593" t="str">
        <f t="shared" si="78"/>
        <v>000X</v>
      </c>
      <c r="O593">
        <v>4904</v>
      </c>
      <c r="P593" t="s">
        <v>58</v>
      </c>
      <c r="Q593" t="s">
        <v>1611</v>
      </c>
      <c r="R593" t="s">
        <v>719</v>
      </c>
      <c r="T593" t="s">
        <v>61</v>
      </c>
      <c r="V593" t="s">
        <v>3022</v>
      </c>
      <c r="W593">
        <v>232740</v>
      </c>
      <c r="X593">
        <v>15070</v>
      </c>
      <c r="Y593">
        <v>217670</v>
      </c>
      <c r="Z593">
        <v>207511</v>
      </c>
      <c r="AA593">
        <v>182511</v>
      </c>
      <c r="AB593" t="s">
        <v>63</v>
      </c>
      <c r="AC593" s="1">
        <v>42949</v>
      </c>
      <c r="AD593">
        <v>231000</v>
      </c>
      <c r="AE593">
        <v>2844</v>
      </c>
      <c r="AF593">
        <v>2344</v>
      </c>
      <c r="AG593" t="s">
        <v>64</v>
      </c>
      <c r="AH593" t="s">
        <v>76</v>
      </c>
      <c r="AI593">
        <v>1</v>
      </c>
      <c r="AJ593">
        <v>1992</v>
      </c>
      <c r="AK593">
        <v>3</v>
      </c>
      <c r="AL593">
        <v>2</v>
      </c>
      <c r="AN593">
        <v>2520</v>
      </c>
      <c r="AO593">
        <v>32</v>
      </c>
      <c r="AP593" t="s">
        <v>63</v>
      </c>
      <c r="AQ593" t="s">
        <v>66</v>
      </c>
      <c r="AR593">
        <v>3361</v>
      </c>
      <c r="AW593" t="s">
        <v>3023</v>
      </c>
      <c r="AX593" t="s">
        <v>3024</v>
      </c>
      <c r="AY593" t="s">
        <v>3025</v>
      </c>
      <c r="AZ593" t="s">
        <v>70</v>
      </c>
    </row>
    <row r="594" spans="1:52" x14ac:dyDescent="0.3">
      <c r="A594">
        <v>2043750</v>
      </c>
      <c r="B594" t="s">
        <v>3026</v>
      </c>
      <c r="C594" t="str">
        <f t="shared" si="82"/>
        <v>7492</v>
      </c>
      <c r="D594" t="s">
        <v>53</v>
      </c>
      <c r="E594" t="str">
        <f>"0000"</f>
        <v>0000</v>
      </c>
      <c r="F594" t="s">
        <v>108</v>
      </c>
      <c r="G594" t="str">
        <f t="shared" ref="G594:G606" si="84">"06"</f>
        <v>06</v>
      </c>
      <c r="H594" t="s">
        <v>55</v>
      </c>
      <c r="I594" t="s">
        <v>56</v>
      </c>
      <c r="J594" t="s">
        <v>57</v>
      </c>
      <c r="K594">
        <v>0</v>
      </c>
      <c r="L594">
        <v>53653</v>
      </c>
      <c r="M594">
        <v>1.23</v>
      </c>
      <c r="N594" t="str">
        <f t="shared" si="78"/>
        <v>000X</v>
      </c>
      <c r="O594">
        <v>5589</v>
      </c>
      <c r="P594" t="s">
        <v>72</v>
      </c>
      <c r="Q594" t="s">
        <v>124</v>
      </c>
      <c r="R594" t="s">
        <v>88</v>
      </c>
      <c r="T594" t="s">
        <v>61</v>
      </c>
      <c r="V594" t="s">
        <v>3027</v>
      </c>
      <c r="W594">
        <v>18480</v>
      </c>
      <c r="X594">
        <v>18480</v>
      </c>
      <c r="Y594">
        <v>0</v>
      </c>
      <c r="Z594">
        <v>18480</v>
      </c>
      <c r="AA594">
        <v>18480</v>
      </c>
      <c r="AB594" t="s">
        <v>72</v>
      </c>
      <c r="AR594">
        <v>0</v>
      </c>
      <c r="AW594" t="s">
        <v>3028</v>
      </c>
      <c r="AX594" t="s">
        <v>3029</v>
      </c>
      <c r="AY594" t="s">
        <v>3030</v>
      </c>
      <c r="AZ594" t="s">
        <v>3031</v>
      </c>
    </row>
    <row r="595" spans="1:52" x14ac:dyDescent="0.3">
      <c r="A595">
        <v>2043792</v>
      </c>
      <c r="B595" t="s">
        <v>3032</v>
      </c>
      <c r="C595" t="str">
        <f t="shared" si="82"/>
        <v>7492</v>
      </c>
      <c r="D595" t="s">
        <v>53</v>
      </c>
      <c r="E595" t="str">
        <f t="shared" ref="E595:E600" si="85">"0100"</f>
        <v>0100</v>
      </c>
      <c r="F595" t="s">
        <v>54</v>
      </c>
      <c r="G595" t="str">
        <f t="shared" si="84"/>
        <v>06</v>
      </c>
      <c r="H595" t="s">
        <v>55</v>
      </c>
      <c r="I595" t="s">
        <v>56</v>
      </c>
      <c r="J595" t="s">
        <v>57</v>
      </c>
      <c r="K595">
        <v>1</v>
      </c>
      <c r="L595">
        <v>50474</v>
      </c>
      <c r="M595">
        <v>1.1599999999999999</v>
      </c>
      <c r="N595" t="str">
        <f t="shared" si="78"/>
        <v>000X</v>
      </c>
      <c r="O595">
        <v>5200</v>
      </c>
      <c r="P595" t="s">
        <v>58</v>
      </c>
      <c r="Q595" t="s">
        <v>180</v>
      </c>
      <c r="R595" t="s">
        <v>82</v>
      </c>
      <c r="T595" t="s">
        <v>61</v>
      </c>
      <c r="V595" t="s">
        <v>3033</v>
      </c>
      <c r="W595">
        <v>257730</v>
      </c>
      <c r="X595">
        <v>17380</v>
      </c>
      <c r="Y595">
        <v>240350</v>
      </c>
      <c r="Z595">
        <v>202208</v>
      </c>
      <c r="AA595">
        <v>177208</v>
      </c>
      <c r="AB595" t="s">
        <v>63</v>
      </c>
      <c r="AC595" s="1">
        <v>41913</v>
      </c>
      <c r="AD595">
        <v>193500</v>
      </c>
      <c r="AE595">
        <v>2651</v>
      </c>
      <c r="AF595">
        <v>1251</v>
      </c>
      <c r="AG595" t="s">
        <v>64</v>
      </c>
      <c r="AH595" t="s">
        <v>65</v>
      </c>
      <c r="AI595">
        <v>2</v>
      </c>
      <c r="AJ595">
        <v>2003</v>
      </c>
      <c r="AK595">
        <v>4</v>
      </c>
      <c r="AL595">
        <v>3</v>
      </c>
      <c r="AN595">
        <v>2735</v>
      </c>
      <c r="AO595">
        <v>32</v>
      </c>
      <c r="AP595" t="s">
        <v>63</v>
      </c>
      <c r="AQ595" t="s">
        <v>66</v>
      </c>
      <c r="AR595">
        <v>3870</v>
      </c>
      <c r="AW595" t="s">
        <v>3034</v>
      </c>
      <c r="AX595" t="s">
        <v>3035</v>
      </c>
      <c r="AY595" t="s">
        <v>3036</v>
      </c>
      <c r="AZ595" t="s">
        <v>70</v>
      </c>
    </row>
    <row r="596" spans="1:52" x14ac:dyDescent="0.3">
      <c r="A596">
        <v>2044641</v>
      </c>
      <c r="B596" t="s">
        <v>3037</v>
      </c>
      <c r="C596" t="str">
        <f t="shared" si="82"/>
        <v>7492</v>
      </c>
      <c r="D596" t="s">
        <v>53</v>
      </c>
      <c r="E596" t="str">
        <f t="shared" si="85"/>
        <v>0100</v>
      </c>
      <c r="F596" t="s">
        <v>54</v>
      </c>
      <c r="G596" t="str">
        <f t="shared" si="84"/>
        <v>06</v>
      </c>
      <c r="H596" t="s">
        <v>55</v>
      </c>
      <c r="I596" t="s">
        <v>56</v>
      </c>
      <c r="J596" t="s">
        <v>57</v>
      </c>
      <c r="K596">
        <v>1</v>
      </c>
      <c r="L596">
        <v>58502</v>
      </c>
      <c r="M596">
        <v>1.34</v>
      </c>
      <c r="N596" t="str">
        <f t="shared" si="78"/>
        <v>000X</v>
      </c>
      <c r="O596">
        <v>5574</v>
      </c>
      <c r="P596" t="s">
        <v>58</v>
      </c>
      <c r="Q596" t="s">
        <v>2604</v>
      </c>
      <c r="R596" t="s">
        <v>140</v>
      </c>
      <c r="T596" t="s">
        <v>61</v>
      </c>
      <c r="V596" t="s">
        <v>3038</v>
      </c>
      <c r="W596">
        <v>20150</v>
      </c>
      <c r="X596">
        <v>20150</v>
      </c>
      <c r="Y596">
        <v>0</v>
      </c>
      <c r="Z596">
        <v>20150</v>
      </c>
      <c r="AA596">
        <v>20150</v>
      </c>
      <c r="AB596" t="s">
        <v>72</v>
      </c>
      <c r="AC596" s="1">
        <v>44210</v>
      </c>
      <c r="AD596">
        <v>304200</v>
      </c>
      <c r="AE596">
        <v>3126</v>
      </c>
      <c r="AF596">
        <v>1311</v>
      </c>
      <c r="AG596" t="s">
        <v>64</v>
      </c>
      <c r="AH596" t="s">
        <v>76</v>
      </c>
      <c r="AI596">
        <v>1</v>
      </c>
      <c r="AJ596">
        <v>2020</v>
      </c>
      <c r="AK596">
        <v>3</v>
      </c>
      <c r="AL596">
        <v>2</v>
      </c>
      <c r="AN596">
        <v>2000</v>
      </c>
      <c r="AO596">
        <v>32</v>
      </c>
      <c r="AP596" t="s">
        <v>72</v>
      </c>
      <c r="AQ596" t="s">
        <v>66</v>
      </c>
      <c r="AR596">
        <v>2908</v>
      </c>
      <c r="AW596" t="s">
        <v>3039</v>
      </c>
      <c r="AY596" t="s">
        <v>3040</v>
      </c>
      <c r="AZ596" t="s">
        <v>70</v>
      </c>
    </row>
    <row r="597" spans="1:52" x14ac:dyDescent="0.3">
      <c r="A597">
        <v>2044781</v>
      </c>
      <c r="B597" t="s">
        <v>3041</v>
      </c>
      <c r="C597" t="str">
        <f t="shared" si="82"/>
        <v>7492</v>
      </c>
      <c r="D597" t="s">
        <v>53</v>
      </c>
      <c r="E597" t="str">
        <f t="shared" si="85"/>
        <v>0100</v>
      </c>
      <c r="F597" t="s">
        <v>54</v>
      </c>
      <c r="G597" t="str">
        <f t="shared" si="84"/>
        <v>06</v>
      </c>
      <c r="H597" t="s">
        <v>55</v>
      </c>
      <c r="I597" t="s">
        <v>56</v>
      </c>
      <c r="J597" t="s">
        <v>57</v>
      </c>
      <c r="K597">
        <v>1</v>
      </c>
      <c r="L597">
        <v>50204</v>
      </c>
      <c r="M597">
        <v>1.1499999999999999</v>
      </c>
      <c r="N597" t="str">
        <f t="shared" si="78"/>
        <v>000X</v>
      </c>
      <c r="O597">
        <v>5651</v>
      </c>
      <c r="P597" t="s">
        <v>72</v>
      </c>
      <c r="Q597" t="s">
        <v>2611</v>
      </c>
      <c r="R597" t="s">
        <v>140</v>
      </c>
      <c r="T597" t="s">
        <v>61</v>
      </c>
      <c r="V597" t="s">
        <v>3042</v>
      </c>
      <c r="W597">
        <v>312730</v>
      </c>
      <c r="X597">
        <v>17290</v>
      </c>
      <c r="Y597">
        <v>295440</v>
      </c>
      <c r="Z597">
        <v>238380</v>
      </c>
      <c r="AA597">
        <v>207880</v>
      </c>
      <c r="AB597" t="s">
        <v>63</v>
      </c>
      <c r="AC597" s="1">
        <v>43168</v>
      </c>
      <c r="AD597">
        <v>20000</v>
      </c>
      <c r="AE597">
        <v>2887</v>
      </c>
      <c r="AF597">
        <v>461</v>
      </c>
      <c r="AG597" t="s">
        <v>103</v>
      </c>
      <c r="AH597" t="s">
        <v>76</v>
      </c>
      <c r="AI597">
        <v>1</v>
      </c>
      <c r="AJ597">
        <v>2019</v>
      </c>
      <c r="AK597">
        <v>3</v>
      </c>
      <c r="AL597">
        <v>2</v>
      </c>
      <c r="AN597">
        <v>2397</v>
      </c>
      <c r="AO597">
        <v>32</v>
      </c>
      <c r="AP597" t="s">
        <v>63</v>
      </c>
      <c r="AQ597" t="s">
        <v>66</v>
      </c>
      <c r="AR597">
        <v>3451</v>
      </c>
      <c r="AW597" t="s">
        <v>3043</v>
      </c>
      <c r="AY597" t="s">
        <v>3044</v>
      </c>
      <c r="AZ597" t="s">
        <v>2992</v>
      </c>
    </row>
    <row r="598" spans="1:52" x14ac:dyDescent="0.3">
      <c r="A598">
        <v>2044896</v>
      </c>
      <c r="B598" t="s">
        <v>3045</v>
      </c>
      <c r="C598" t="str">
        <f t="shared" si="82"/>
        <v>7492</v>
      </c>
      <c r="D598" t="s">
        <v>53</v>
      </c>
      <c r="E598" t="str">
        <f t="shared" si="85"/>
        <v>0100</v>
      </c>
      <c r="F598" t="s">
        <v>54</v>
      </c>
      <c r="G598" t="str">
        <f t="shared" si="84"/>
        <v>06</v>
      </c>
      <c r="H598" t="s">
        <v>55</v>
      </c>
      <c r="I598" t="s">
        <v>56</v>
      </c>
      <c r="J598" t="s">
        <v>57</v>
      </c>
      <c r="K598">
        <v>1</v>
      </c>
      <c r="L598">
        <v>49552</v>
      </c>
      <c r="M598">
        <v>1.1399999999999999</v>
      </c>
      <c r="N598" t="str">
        <f t="shared" si="78"/>
        <v>000X</v>
      </c>
      <c r="O598">
        <v>5684</v>
      </c>
      <c r="P598" t="s">
        <v>72</v>
      </c>
      <c r="Q598" t="s">
        <v>2677</v>
      </c>
      <c r="R598" t="s">
        <v>88</v>
      </c>
      <c r="T598" t="s">
        <v>61</v>
      </c>
      <c r="V598" t="s">
        <v>3046</v>
      </c>
      <c r="W598">
        <v>195840</v>
      </c>
      <c r="X598">
        <v>17060</v>
      </c>
      <c r="Y598">
        <v>178780</v>
      </c>
      <c r="Z598">
        <v>107113</v>
      </c>
      <c r="AA598">
        <v>82113</v>
      </c>
      <c r="AB598" t="s">
        <v>63</v>
      </c>
      <c r="AC598" s="1">
        <v>42501</v>
      </c>
      <c r="AD598">
        <v>181000</v>
      </c>
      <c r="AE598">
        <v>2757</v>
      </c>
      <c r="AF598">
        <v>137</v>
      </c>
      <c r="AG598" t="s">
        <v>64</v>
      </c>
      <c r="AH598" t="s">
        <v>76</v>
      </c>
      <c r="AI598">
        <v>1</v>
      </c>
      <c r="AJ598">
        <v>2003</v>
      </c>
      <c r="AK598">
        <v>3</v>
      </c>
      <c r="AL598">
        <v>2</v>
      </c>
      <c r="AN598">
        <v>1737</v>
      </c>
      <c r="AO598">
        <v>32</v>
      </c>
      <c r="AP598" t="s">
        <v>72</v>
      </c>
      <c r="AQ598" t="s">
        <v>66</v>
      </c>
      <c r="AR598">
        <v>2675</v>
      </c>
      <c r="AW598" t="s">
        <v>3047</v>
      </c>
      <c r="AY598" t="s">
        <v>3048</v>
      </c>
      <c r="AZ598" t="s">
        <v>70</v>
      </c>
    </row>
    <row r="599" spans="1:52" x14ac:dyDescent="0.3">
      <c r="A599">
        <v>2044934</v>
      </c>
      <c r="B599" t="s">
        <v>3049</v>
      </c>
      <c r="C599" t="str">
        <f t="shared" si="82"/>
        <v>7492</v>
      </c>
      <c r="D599" t="s">
        <v>53</v>
      </c>
      <c r="E599" t="str">
        <f t="shared" si="85"/>
        <v>0100</v>
      </c>
      <c r="F599" t="s">
        <v>54</v>
      </c>
      <c r="G599" t="str">
        <f t="shared" si="84"/>
        <v>06</v>
      </c>
      <c r="H599" t="s">
        <v>55</v>
      </c>
      <c r="I599" t="s">
        <v>56</v>
      </c>
      <c r="J599" t="s">
        <v>57</v>
      </c>
      <c r="K599">
        <v>1</v>
      </c>
      <c r="L599">
        <v>54285</v>
      </c>
      <c r="M599">
        <v>1.25</v>
      </c>
      <c r="N599" t="str">
        <f t="shared" si="78"/>
        <v>000X</v>
      </c>
      <c r="O599">
        <v>5616</v>
      </c>
      <c r="P599" t="s">
        <v>72</v>
      </c>
      <c r="Q599" t="s">
        <v>2677</v>
      </c>
      <c r="R599" t="s">
        <v>88</v>
      </c>
      <c r="T599" t="s">
        <v>61</v>
      </c>
      <c r="V599" t="s">
        <v>3050</v>
      </c>
      <c r="W599">
        <v>306030</v>
      </c>
      <c r="X599">
        <v>18690</v>
      </c>
      <c r="Y599">
        <v>287340</v>
      </c>
      <c r="Z599">
        <v>218510</v>
      </c>
      <c r="AA599">
        <v>193510</v>
      </c>
      <c r="AB599" t="s">
        <v>63</v>
      </c>
      <c r="AC599" s="1">
        <v>36161</v>
      </c>
      <c r="AD599">
        <v>30900</v>
      </c>
      <c r="AE599">
        <v>1286</v>
      </c>
      <c r="AF599">
        <v>614</v>
      </c>
      <c r="AG599" t="s">
        <v>103</v>
      </c>
      <c r="AH599" t="s">
        <v>873</v>
      </c>
      <c r="AI599">
        <v>1</v>
      </c>
      <c r="AJ599">
        <v>2006</v>
      </c>
      <c r="AK599">
        <v>4</v>
      </c>
      <c r="AL599">
        <v>3</v>
      </c>
      <c r="AM599">
        <v>1</v>
      </c>
      <c r="AN599">
        <v>3189</v>
      </c>
      <c r="AO599">
        <v>32</v>
      </c>
      <c r="AP599" t="s">
        <v>72</v>
      </c>
      <c r="AQ599" t="s">
        <v>66</v>
      </c>
      <c r="AR599">
        <v>4214</v>
      </c>
      <c r="AW599" t="s">
        <v>3051</v>
      </c>
      <c r="AX599" t="s">
        <v>3052</v>
      </c>
      <c r="AY599" t="s">
        <v>3053</v>
      </c>
      <c r="AZ599" t="s">
        <v>70</v>
      </c>
    </row>
    <row r="600" spans="1:52" x14ac:dyDescent="0.3">
      <c r="A600">
        <v>2045132</v>
      </c>
      <c r="B600" t="s">
        <v>3054</v>
      </c>
      <c r="C600" t="str">
        <f t="shared" si="82"/>
        <v>7492</v>
      </c>
      <c r="D600" t="s">
        <v>53</v>
      </c>
      <c r="E600" t="str">
        <f t="shared" si="85"/>
        <v>0100</v>
      </c>
      <c r="F600" t="s">
        <v>54</v>
      </c>
      <c r="G600" t="str">
        <f t="shared" si="84"/>
        <v>06</v>
      </c>
      <c r="H600" t="s">
        <v>55</v>
      </c>
      <c r="I600" t="s">
        <v>56</v>
      </c>
      <c r="J600" t="s">
        <v>57</v>
      </c>
      <c r="K600">
        <v>1</v>
      </c>
      <c r="L600">
        <v>53342</v>
      </c>
      <c r="M600">
        <v>1.22</v>
      </c>
      <c r="N600" t="str">
        <f t="shared" si="78"/>
        <v>000X</v>
      </c>
      <c r="O600">
        <v>5620</v>
      </c>
      <c r="P600" t="s">
        <v>58</v>
      </c>
      <c r="Q600" t="s">
        <v>2850</v>
      </c>
      <c r="R600" t="s">
        <v>140</v>
      </c>
      <c r="T600" t="s">
        <v>61</v>
      </c>
      <c r="V600" t="s">
        <v>3055</v>
      </c>
      <c r="W600">
        <v>166210</v>
      </c>
      <c r="X600">
        <v>18370</v>
      </c>
      <c r="Y600">
        <v>147840</v>
      </c>
      <c r="Z600">
        <v>124918</v>
      </c>
      <c r="AA600">
        <v>99918</v>
      </c>
      <c r="AB600" t="s">
        <v>63</v>
      </c>
      <c r="AC600" s="1">
        <v>38687</v>
      </c>
      <c r="AD600">
        <v>234000</v>
      </c>
      <c r="AE600">
        <v>1957</v>
      </c>
      <c r="AF600">
        <v>201</v>
      </c>
      <c r="AG600" t="s">
        <v>64</v>
      </c>
      <c r="AH600" t="s">
        <v>76</v>
      </c>
      <c r="AI600">
        <v>1</v>
      </c>
      <c r="AJ600">
        <v>1995</v>
      </c>
      <c r="AK600">
        <v>3</v>
      </c>
      <c r="AL600">
        <v>2</v>
      </c>
      <c r="AN600">
        <v>1454</v>
      </c>
      <c r="AO600">
        <v>32</v>
      </c>
      <c r="AP600" t="s">
        <v>63</v>
      </c>
      <c r="AQ600" t="s">
        <v>66</v>
      </c>
      <c r="AR600">
        <v>2098</v>
      </c>
      <c r="AW600" t="s">
        <v>3056</v>
      </c>
      <c r="AX600" t="s">
        <v>3057</v>
      </c>
      <c r="AY600" t="s">
        <v>3058</v>
      </c>
      <c r="AZ600" t="s">
        <v>70</v>
      </c>
    </row>
    <row r="601" spans="1:52" x14ac:dyDescent="0.3">
      <c r="A601">
        <v>2045272</v>
      </c>
      <c r="B601" t="s">
        <v>3059</v>
      </c>
      <c r="C601" t="str">
        <f t="shared" si="82"/>
        <v>7492</v>
      </c>
      <c r="D601" t="s">
        <v>53</v>
      </c>
      <c r="E601" t="str">
        <f>"0000"</f>
        <v>0000</v>
      </c>
      <c r="F601" t="s">
        <v>108</v>
      </c>
      <c r="G601" t="str">
        <f t="shared" si="84"/>
        <v>06</v>
      </c>
      <c r="H601" t="s">
        <v>55</v>
      </c>
      <c r="I601" t="s">
        <v>56</v>
      </c>
      <c r="J601" t="s">
        <v>57</v>
      </c>
      <c r="K601">
        <v>0</v>
      </c>
      <c r="L601">
        <v>49996</v>
      </c>
      <c r="M601">
        <v>1.1499999999999999</v>
      </c>
      <c r="N601" t="str">
        <f t="shared" si="78"/>
        <v>000X</v>
      </c>
      <c r="O601">
        <v>5552</v>
      </c>
      <c r="P601" t="s">
        <v>58</v>
      </c>
      <c r="Q601" t="s">
        <v>2631</v>
      </c>
      <c r="R601" t="s">
        <v>118</v>
      </c>
      <c r="T601" t="s">
        <v>61</v>
      </c>
      <c r="V601" t="s">
        <v>3060</v>
      </c>
      <c r="W601">
        <v>17220</v>
      </c>
      <c r="X601">
        <v>17220</v>
      </c>
      <c r="Y601">
        <v>0</v>
      </c>
      <c r="Z601">
        <v>17220</v>
      </c>
      <c r="AA601">
        <v>17220</v>
      </c>
      <c r="AB601" t="s">
        <v>72</v>
      </c>
      <c r="AC601" s="1">
        <v>43944</v>
      </c>
      <c r="AD601">
        <v>10000</v>
      </c>
      <c r="AE601">
        <v>3057</v>
      </c>
      <c r="AF601">
        <v>203</v>
      </c>
      <c r="AG601" t="s">
        <v>103</v>
      </c>
      <c r="AH601" t="s">
        <v>76</v>
      </c>
      <c r="AR601">
        <v>0</v>
      </c>
      <c r="AW601" t="s">
        <v>3061</v>
      </c>
      <c r="AY601" t="s">
        <v>3062</v>
      </c>
      <c r="AZ601" t="s">
        <v>958</v>
      </c>
    </row>
    <row r="602" spans="1:52" x14ac:dyDescent="0.3">
      <c r="A602">
        <v>2045469</v>
      </c>
      <c r="B602" t="s">
        <v>3063</v>
      </c>
      <c r="C602" t="str">
        <f t="shared" si="82"/>
        <v>7492</v>
      </c>
      <c r="D602" t="s">
        <v>53</v>
      </c>
      <c r="E602" t="str">
        <f>"0100"</f>
        <v>0100</v>
      </c>
      <c r="F602" t="s">
        <v>54</v>
      </c>
      <c r="G602" t="str">
        <f t="shared" si="84"/>
        <v>06</v>
      </c>
      <c r="H602" t="s">
        <v>55</v>
      </c>
      <c r="I602" t="s">
        <v>56</v>
      </c>
      <c r="J602" t="s">
        <v>57</v>
      </c>
      <c r="K602">
        <v>1</v>
      </c>
      <c r="L602">
        <v>90008</v>
      </c>
      <c r="M602">
        <v>2.0699999999999998</v>
      </c>
      <c r="N602" t="str">
        <f t="shared" si="78"/>
        <v>000X</v>
      </c>
      <c r="O602">
        <v>5625</v>
      </c>
      <c r="P602" t="s">
        <v>58</v>
      </c>
      <c r="Q602" t="s">
        <v>2850</v>
      </c>
      <c r="R602" t="s">
        <v>140</v>
      </c>
      <c r="T602" t="s">
        <v>61</v>
      </c>
      <c r="V602" t="s">
        <v>3064</v>
      </c>
      <c r="W602">
        <v>257790</v>
      </c>
      <c r="X602">
        <v>30990</v>
      </c>
      <c r="Y602">
        <v>226800</v>
      </c>
      <c r="Z602">
        <v>197069</v>
      </c>
      <c r="AA602">
        <v>172069</v>
      </c>
      <c r="AB602" t="s">
        <v>63</v>
      </c>
      <c r="AC602" s="1">
        <v>44193</v>
      </c>
      <c r="AD602">
        <v>385000</v>
      </c>
      <c r="AE602">
        <v>3122</v>
      </c>
      <c r="AF602">
        <v>1105</v>
      </c>
      <c r="AG602" t="s">
        <v>64</v>
      </c>
      <c r="AH602" t="s">
        <v>570</v>
      </c>
      <c r="AI602">
        <v>1</v>
      </c>
      <c r="AJ602">
        <v>2002</v>
      </c>
      <c r="AK602">
        <v>3</v>
      </c>
      <c r="AL602">
        <v>2</v>
      </c>
      <c r="AN602">
        <v>2325</v>
      </c>
      <c r="AO602">
        <v>32</v>
      </c>
      <c r="AP602" t="s">
        <v>63</v>
      </c>
      <c r="AQ602" t="s">
        <v>66</v>
      </c>
      <c r="AR602">
        <v>3268</v>
      </c>
      <c r="AW602" t="s">
        <v>2941</v>
      </c>
      <c r="AX602" t="s">
        <v>3065</v>
      </c>
      <c r="AY602" t="s">
        <v>2943</v>
      </c>
      <c r="AZ602" t="s">
        <v>70</v>
      </c>
    </row>
    <row r="603" spans="1:52" x14ac:dyDescent="0.3">
      <c r="A603">
        <v>2045574</v>
      </c>
      <c r="B603" t="s">
        <v>3066</v>
      </c>
      <c r="C603" t="str">
        <f t="shared" si="82"/>
        <v>7492</v>
      </c>
      <c r="D603" t="s">
        <v>53</v>
      </c>
      <c r="E603" t="str">
        <f>"0100"</f>
        <v>0100</v>
      </c>
      <c r="F603" t="s">
        <v>54</v>
      </c>
      <c r="G603" t="str">
        <f t="shared" si="84"/>
        <v>06</v>
      </c>
      <c r="H603" t="s">
        <v>55</v>
      </c>
      <c r="I603" t="s">
        <v>56</v>
      </c>
      <c r="J603" t="s">
        <v>57</v>
      </c>
      <c r="K603">
        <v>1</v>
      </c>
      <c r="L603">
        <v>43757</v>
      </c>
      <c r="M603">
        <v>1</v>
      </c>
      <c r="N603" t="str">
        <f t="shared" si="78"/>
        <v>000X</v>
      </c>
      <c r="O603">
        <v>5477</v>
      </c>
      <c r="P603" t="s">
        <v>58</v>
      </c>
      <c r="Q603" t="s">
        <v>180</v>
      </c>
      <c r="R603" t="s">
        <v>82</v>
      </c>
      <c r="T603" t="s">
        <v>61</v>
      </c>
      <c r="V603" t="s">
        <v>3067</v>
      </c>
      <c r="W603">
        <v>243080</v>
      </c>
      <c r="X603">
        <v>15070</v>
      </c>
      <c r="Y603">
        <v>228010</v>
      </c>
      <c r="Z603">
        <v>200637</v>
      </c>
      <c r="AA603">
        <v>175637</v>
      </c>
      <c r="AB603" t="s">
        <v>63</v>
      </c>
      <c r="AC603" s="1">
        <v>38108</v>
      </c>
      <c r="AD603">
        <v>42500</v>
      </c>
      <c r="AE603">
        <v>1720</v>
      </c>
      <c r="AF603">
        <v>2154</v>
      </c>
      <c r="AG603" t="s">
        <v>103</v>
      </c>
      <c r="AH603" t="s">
        <v>76</v>
      </c>
      <c r="AI603">
        <v>1</v>
      </c>
      <c r="AJ603">
        <v>2005</v>
      </c>
      <c r="AK603">
        <v>3</v>
      </c>
      <c r="AL603">
        <v>2</v>
      </c>
      <c r="AN603">
        <v>2225</v>
      </c>
      <c r="AO603">
        <v>32</v>
      </c>
      <c r="AP603" t="s">
        <v>72</v>
      </c>
      <c r="AQ603" t="s">
        <v>66</v>
      </c>
      <c r="AR603">
        <v>3255</v>
      </c>
      <c r="AW603" t="s">
        <v>3068</v>
      </c>
      <c r="AX603" t="s">
        <v>3069</v>
      </c>
      <c r="AY603" t="s">
        <v>3070</v>
      </c>
      <c r="AZ603" t="s">
        <v>70</v>
      </c>
    </row>
    <row r="604" spans="1:52" x14ac:dyDescent="0.3">
      <c r="A604">
        <v>2045591</v>
      </c>
      <c r="B604" t="s">
        <v>3071</v>
      </c>
      <c r="C604" t="str">
        <f t="shared" si="82"/>
        <v>7492</v>
      </c>
      <c r="D604" t="s">
        <v>53</v>
      </c>
      <c r="E604" t="str">
        <f>"0100"</f>
        <v>0100</v>
      </c>
      <c r="F604" t="s">
        <v>54</v>
      </c>
      <c r="G604" t="str">
        <f t="shared" si="84"/>
        <v>06</v>
      </c>
      <c r="H604" t="s">
        <v>55</v>
      </c>
      <c r="I604" t="s">
        <v>56</v>
      </c>
      <c r="J604" t="s">
        <v>57</v>
      </c>
      <c r="K604">
        <v>1</v>
      </c>
      <c r="L604">
        <v>43753</v>
      </c>
      <c r="M604">
        <v>1</v>
      </c>
      <c r="N604" t="str">
        <f t="shared" si="78"/>
        <v>000X</v>
      </c>
      <c r="O604">
        <v>5449</v>
      </c>
      <c r="P604" t="s">
        <v>58</v>
      </c>
      <c r="Q604" t="s">
        <v>180</v>
      </c>
      <c r="R604" t="s">
        <v>82</v>
      </c>
      <c r="T604" t="s">
        <v>61</v>
      </c>
      <c r="V604" t="s">
        <v>3072</v>
      </c>
      <c r="W604">
        <v>169170</v>
      </c>
      <c r="X604">
        <v>15070</v>
      </c>
      <c r="Y604">
        <v>154100</v>
      </c>
      <c r="Z604">
        <v>123019</v>
      </c>
      <c r="AA604">
        <v>97519</v>
      </c>
      <c r="AB604" t="s">
        <v>63</v>
      </c>
      <c r="AC604" s="1">
        <v>35217</v>
      </c>
      <c r="AD604">
        <v>10000</v>
      </c>
      <c r="AE604">
        <v>1138</v>
      </c>
      <c r="AF604">
        <v>1984</v>
      </c>
      <c r="AG604" t="s">
        <v>103</v>
      </c>
      <c r="AH604" t="s">
        <v>76</v>
      </c>
      <c r="AI604">
        <v>1</v>
      </c>
      <c r="AJ604">
        <v>1996</v>
      </c>
      <c r="AK604">
        <v>3</v>
      </c>
      <c r="AL604">
        <v>2</v>
      </c>
      <c r="AN604">
        <v>1388</v>
      </c>
      <c r="AO604">
        <v>32</v>
      </c>
      <c r="AP604" t="s">
        <v>63</v>
      </c>
      <c r="AQ604" t="s">
        <v>66</v>
      </c>
      <c r="AR604">
        <v>2299</v>
      </c>
      <c r="AW604" t="s">
        <v>3073</v>
      </c>
      <c r="AY604" t="s">
        <v>3074</v>
      </c>
      <c r="AZ604" t="s">
        <v>70</v>
      </c>
    </row>
    <row r="605" spans="1:52" x14ac:dyDescent="0.3">
      <c r="A605">
        <v>2046392</v>
      </c>
      <c r="B605" t="s">
        <v>3075</v>
      </c>
      <c r="C605" t="str">
        <f t="shared" si="82"/>
        <v>7492</v>
      </c>
      <c r="D605" t="s">
        <v>53</v>
      </c>
      <c r="E605" t="str">
        <f>"0000"</f>
        <v>0000</v>
      </c>
      <c r="F605" t="s">
        <v>108</v>
      </c>
      <c r="G605" t="str">
        <f t="shared" si="84"/>
        <v>06</v>
      </c>
      <c r="H605" t="s">
        <v>55</v>
      </c>
      <c r="I605" t="s">
        <v>56</v>
      </c>
      <c r="J605" t="s">
        <v>57</v>
      </c>
      <c r="K605">
        <v>0</v>
      </c>
      <c r="L605">
        <v>56078</v>
      </c>
      <c r="M605">
        <v>1.29</v>
      </c>
      <c r="N605" t="str">
        <f t="shared" si="78"/>
        <v>000X</v>
      </c>
      <c r="O605">
        <v>5723</v>
      </c>
      <c r="P605" t="s">
        <v>58</v>
      </c>
      <c r="Q605" t="s">
        <v>2631</v>
      </c>
      <c r="R605" t="s">
        <v>118</v>
      </c>
      <c r="T605" t="s">
        <v>61</v>
      </c>
      <c r="V605" t="s">
        <v>3076</v>
      </c>
      <c r="W605">
        <v>19310</v>
      </c>
      <c r="X605">
        <v>19310</v>
      </c>
      <c r="Y605">
        <v>0</v>
      </c>
      <c r="Z605">
        <v>19310</v>
      </c>
      <c r="AA605">
        <v>19310</v>
      </c>
      <c r="AB605" t="s">
        <v>72</v>
      </c>
      <c r="AC605" s="1">
        <v>43713</v>
      </c>
      <c r="AD605">
        <v>18000</v>
      </c>
      <c r="AE605">
        <v>3004</v>
      </c>
      <c r="AF605">
        <v>725</v>
      </c>
      <c r="AG605" t="s">
        <v>103</v>
      </c>
      <c r="AH605" t="s">
        <v>76</v>
      </c>
      <c r="AR605">
        <v>0</v>
      </c>
      <c r="AW605" t="s">
        <v>3077</v>
      </c>
      <c r="AY605" t="s">
        <v>3078</v>
      </c>
      <c r="AZ605" t="s">
        <v>3079</v>
      </c>
    </row>
    <row r="606" spans="1:52" x14ac:dyDescent="0.3">
      <c r="A606">
        <v>2046511</v>
      </c>
      <c r="B606" t="s">
        <v>3080</v>
      </c>
      <c r="C606" t="str">
        <f t="shared" si="82"/>
        <v>7492</v>
      </c>
      <c r="D606" t="s">
        <v>53</v>
      </c>
      <c r="E606" t="str">
        <f>"0000"</f>
        <v>0000</v>
      </c>
      <c r="F606" t="s">
        <v>108</v>
      </c>
      <c r="G606" t="str">
        <f t="shared" si="84"/>
        <v>06</v>
      </c>
      <c r="H606" t="s">
        <v>55</v>
      </c>
      <c r="I606" t="s">
        <v>56</v>
      </c>
      <c r="J606" t="s">
        <v>57</v>
      </c>
      <c r="K606">
        <v>0</v>
      </c>
      <c r="L606">
        <v>46248</v>
      </c>
      <c r="M606">
        <v>1.06</v>
      </c>
      <c r="N606" t="str">
        <f t="shared" si="78"/>
        <v>000X</v>
      </c>
      <c r="O606">
        <v>5585</v>
      </c>
      <c r="P606" t="s">
        <v>58</v>
      </c>
      <c r="Q606" t="s">
        <v>2631</v>
      </c>
      <c r="R606" t="s">
        <v>118</v>
      </c>
      <c r="T606" t="s">
        <v>61</v>
      </c>
      <c r="V606" t="s">
        <v>3081</v>
      </c>
      <c r="W606">
        <v>15930</v>
      </c>
      <c r="X606">
        <v>15930</v>
      </c>
      <c r="Y606">
        <v>0</v>
      </c>
      <c r="Z606">
        <v>15930</v>
      </c>
      <c r="AA606">
        <v>15930</v>
      </c>
      <c r="AB606" t="s">
        <v>72</v>
      </c>
      <c r="AC606" s="1">
        <v>36039</v>
      </c>
      <c r="AD606">
        <v>19000</v>
      </c>
      <c r="AE606">
        <v>1263</v>
      </c>
      <c r="AF606">
        <v>315</v>
      </c>
      <c r="AG606" t="s">
        <v>103</v>
      </c>
      <c r="AH606" t="s">
        <v>873</v>
      </c>
      <c r="AR606">
        <v>0</v>
      </c>
      <c r="AW606" t="s">
        <v>3082</v>
      </c>
      <c r="AY606" t="s">
        <v>3083</v>
      </c>
      <c r="AZ606" t="s">
        <v>3084</v>
      </c>
    </row>
    <row r="607" spans="1:52" x14ac:dyDescent="0.3">
      <c r="A607">
        <v>2046678</v>
      </c>
      <c r="B607" t="s">
        <v>3085</v>
      </c>
      <c r="C607" t="str">
        <f t="shared" si="82"/>
        <v>7492</v>
      </c>
      <c r="D607" t="s">
        <v>53</v>
      </c>
      <c r="E607" t="str">
        <f>"0000"</f>
        <v>0000</v>
      </c>
      <c r="F607" t="s">
        <v>108</v>
      </c>
      <c r="G607" t="str">
        <f>"01"</f>
        <v>01</v>
      </c>
      <c r="H607" t="s">
        <v>55</v>
      </c>
      <c r="I607" t="s">
        <v>3086</v>
      </c>
      <c r="J607" t="s">
        <v>57</v>
      </c>
      <c r="K607">
        <v>0</v>
      </c>
      <c r="L607">
        <v>43722</v>
      </c>
      <c r="M607">
        <v>1</v>
      </c>
      <c r="N607" t="str">
        <f>"0000"</f>
        <v>0000</v>
      </c>
      <c r="O607">
        <v>6351</v>
      </c>
      <c r="P607" t="s">
        <v>58</v>
      </c>
      <c r="Q607" t="s">
        <v>2631</v>
      </c>
      <c r="R607" t="s">
        <v>118</v>
      </c>
      <c r="T607" t="s">
        <v>61</v>
      </c>
      <c r="V607" t="s">
        <v>3087</v>
      </c>
      <c r="W607">
        <v>15060</v>
      </c>
      <c r="X607">
        <v>15060</v>
      </c>
      <c r="Y607">
        <v>0</v>
      </c>
      <c r="Z607">
        <v>15060</v>
      </c>
      <c r="AA607">
        <v>15060</v>
      </c>
      <c r="AB607" t="s">
        <v>72</v>
      </c>
      <c r="AC607" s="1">
        <v>43602</v>
      </c>
      <c r="AD607">
        <v>18000</v>
      </c>
      <c r="AE607">
        <v>2977</v>
      </c>
      <c r="AF607">
        <v>1395</v>
      </c>
      <c r="AG607" t="s">
        <v>103</v>
      </c>
      <c r="AH607" t="s">
        <v>76</v>
      </c>
      <c r="AR607">
        <v>0</v>
      </c>
      <c r="AW607" t="s">
        <v>3088</v>
      </c>
      <c r="AX607" t="s">
        <v>3089</v>
      </c>
      <c r="AY607" t="s">
        <v>3090</v>
      </c>
      <c r="AZ607" t="s">
        <v>70</v>
      </c>
    </row>
    <row r="608" spans="1:52" x14ac:dyDescent="0.3">
      <c r="A608">
        <v>2047046</v>
      </c>
      <c r="B608" t="s">
        <v>3091</v>
      </c>
      <c r="C608" t="str">
        <f t="shared" si="82"/>
        <v>7492</v>
      </c>
      <c r="D608" t="s">
        <v>53</v>
      </c>
      <c r="E608" t="str">
        <f>"0100"</f>
        <v>0100</v>
      </c>
      <c r="F608" t="s">
        <v>54</v>
      </c>
      <c r="G608" t="str">
        <f t="shared" ref="G608:G614" si="86">"06"</f>
        <v>06</v>
      </c>
      <c r="H608" t="s">
        <v>55</v>
      </c>
      <c r="I608" t="s">
        <v>56</v>
      </c>
      <c r="J608" t="s">
        <v>57</v>
      </c>
      <c r="K608">
        <v>1</v>
      </c>
      <c r="L608">
        <v>46257</v>
      </c>
      <c r="M608">
        <v>1.06</v>
      </c>
      <c r="N608" t="str">
        <f t="shared" ref="N608:N614" si="87">"000X"</f>
        <v>000X</v>
      </c>
      <c r="O608">
        <v>5831</v>
      </c>
      <c r="P608" t="s">
        <v>58</v>
      </c>
      <c r="Q608" t="s">
        <v>2631</v>
      </c>
      <c r="R608" t="s">
        <v>118</v>
      </c>
      <c r="T608" t="s">
        <v>61</v>
      </c>
      <c r="V608" t="s">
        <v>3092</v>
      </c>
      <c r="W608">
        <v>238650</v>
      </c>
      <c r="X608">
        <v>15930</v>
      </c>
      <c r="Y608">
        <v>222720</v>
      </c>
      <c r="Z608">
        <v>209299</v>
      </c>
      <c r="AA608">
        <v>184299</v>
      </c>
      <c r="AB608" t="s">
        <v>63</v>
      </c>
      <c r="AC608" s="1">
        <v>43572</v>
      </c>
      <c r="AD608">
        <v>305000</v>
      </c>
      <c r="AE608">
        <v>2970</v>
      </c>
      <c r="AF608">
        <v>1233</v>
      </c>
      <c r="AG608" t="s">
        <v>64</v>
      </c>
      <c r="AH608" t="s">
        <v>76</v>
      </c>
      <c r="AI608">
        <v>1</v>
      </c>
      <c r="AJ608">
        <v>2018</v>
      </c>
      <c r="AK608">
        <v>3</v>
      </c>
      <c r="AL608">
        <v>2</v>
      </c>
      <c r="AN608">
        <v>2316</v>
      </c>
      <c r="AO608">
        <v>32</v>
      </c>
      <c r="AP608" t="s">
        <v>72</v>
      </c>
      <c r="AQ608" t="s">
        <v>66</v>
      </c>
      <c r="AR608">
        <v>3615</v>
      </c>
      <c r="AW608" t="s">
        <v>3093</v>
      </c>
      <c r="AX608" t="s">
        <v>3094</v>
      </c>
      <c r="AY608" t="s">
        <v>3095</v>
      </c>
      <c r="AZ608" t="s">
        <v>70</v>
      </c>
    </row>
    <row r="609" spans="1:52" x14ac:dyDescent="0.3">
      <c r="A609">
        <v>2047062</v>
      </c>
      <c r="B609" t="s">
        <v>3096</v>
      </c>
      <c r="C609" t="str">
        <f t="shared" si="82"/>
        <v>7492</v>
      </c>
      <c r="D609" t="s">
        <v>53</v>
      </c>
      <c r="E609" t="str">
        <f>"0000"</f>
        <v>0000</v>
      </c>
      <c r="F609" t="s">
        <v>108</v>
      </c>
      <c r="G609" t="str">
        <f t="shared" si="86"/>
        <v>06</v>
      </c>
      <c r="H609" t="s">
        <v>55</v>
      </c>
      <c r="I609" t="s">
        <v>56</v>
      </c>
      <c r="J609" t="s">
        <v>57</v>
      </c>
      <c r="K609">
        <v>0</v>
      </c>
      <c r="L609">
        <v>43758</v>
      </c>
      <c r="M609">
        <v>1</v>
      </c>
      <c r="N609" t="str">
        <f t="shared" si="87"/>
        <v>000X</v>
      </c>
      <c r="O609">
        <v>5799</v>
      </c>
      <c r="P609" t="s">
        <v>58</v>
      </c>
      <c r="Q609" t="s">
        <v>2631</v>
      </c>
      <c r="R609" t="s">
        <v>118</v>
      </c>
      <c r="T609" t="s">
        <v>61</v>
      </c>
      <c r="V609" t="s">
        <v>3097</v>
      </c>
      <c r="W609">
        <v>15070</v>
      </c>
      <c r="X609">
        <v>15070</v>
      </c>
      <c r="Y609">
        <v>0</v>
      </c>
      <c r="Z609">
        <v>15070</v>
      </c>
      <c r="AA609">
        <v>15070</v>
      </c>
      <c r="AB609" t="s">
        <v>72</v>
      </c>
      <c r="AC609" s="1">
        <v>37773</v>
      </c>
      <c r="AD609">
        <v>21200</v>
      </c>
      <c r="AE609">
        <v>1607</v>
      </c>
      <c r="AF609">
        <v>2178</v>
      </c>
      <c r="AG609" t="s">
        <v>103</v>
      </c>
      <c r="AH609" t="s">
        <v>76</v>
      </c>
      <c r="AR609">
        <v>0</v>
      </c>
      <c r="AW609" t="s">
        <v>3098</v>
      </c>
      <c r="AX609" t="s">
        <v>3099</v>
      </c>
      <c r="AY609" t="s">
        <v>3100</v>
      </c>
      <c r="AZ609" t="s">
        <v>3101</v>
      </c>
    </row>
    <row r="610" spans="1:52" x14ac:dyDescent="0.3">
      <c r="A610">
        <v>2047143</v>
      </c>
      <c r="B610" t="s">
        <v>3102</v>
      </c>
      <c r="C610" t="str">
        <f t="shared" si="82"/>
        <v>7492</v>
      </c>
      <c r="D610" t="s">
        <v>53</v>
      </c>
      <c r="E610" t="str">
        <f>"0100"</f>
        <v>0100</v>
      </c>
      <c r="F610" t="s">
        <v>54</v>
      </c>
      <c r="G610" t="str">
        <f t="shared" si="86"/>
        <v>06</v>
      </c>
      <c r="H610" t="s">
        <v>55</v>
      </c>
      <c r="I610" t="s">
        <v>56</v>
      </c>
      <c r="J610" t="s">
        <v>57</v>
      </c>
      <c r="K610">
        <v>1</v>
      </c>
      <c r="L610">
        <v>43748</v>
      </c>
      <c r="M610">
        <v>1</v>
      </c>
      <c r="N610" t="str">
        <f t="shared" si="87"/>
        <v>000X</v>
      </c>
      <c r="O610">
        <v>5751</v>
      </c>
      <c r="P610" t="s">
        <v>72</v>
      </c>
      <c r="Q610" t="s">
        <v>2624</v>
      </c>
      <c r="R610" t="s">
        <v>88</v>
      </c>
      <c r="T610" t="s">
        <v>61</v>
      </c>
      <c r="V610" t="s">
        <v>3103</v>
      </c>
      <c r="W610">
        <v>246600</v>
      </c>
      <c r="X610">
        <v>15060</v>
      </c>
      <c r="Y610">
        <v>231540</v>
      </c>
      <c r="Z610">
        <v>246600</v>
      </c>
      <c r="AA610">
        <v>246600</v>
      </c>
      <c r="AB610" t="s">
        <v>63</v>
      </c>
      <c r="AC610" s="1">
        <v>44011</v>
      </c>
      <c r="AD610">
        <v>279900</v>
      </c>
      <c r="AE610">
        <v>3075</v>
      </c>
      <c r="AF610">
        <v>285</v>
      </c>
      <c r="AG610" t="s">
        <v>64</v>
      </c>
      <c r="AH610" t="s">
        <v>76</v>
      </c>
      <c r="AI610">
        <v>1</v>
      </c>
      <c r="AJ610">
        <v>2019</v>
      </c>
      <c r="AK610">
        <v>3</v>
      </c>
      <c r="AL610">
        <v>2</v>
      </c>
      <c r="AN610">
        <v>2244</v>
      </c>
      <c r="AO610">
        <v>32</v>
      </c>
      <c r="AP610" t="s">
        <v>72</v>
      </c>
      <c r="AQ610" t="s">
        <v>66</v>
      </c>
      <c r="AR610">
        <v>2992</v>
      </c>
      <c r="AW610" t="s">
        <v>3104</v>
      </c>
      <c r="AX610" t="s">
        <v>3105</v>
      </c>
      <c r="AY610" t="s">
        <v>3106</v>
      </c>
      <c r="AZ610" t="s">
        <v>70</v>
      </c>
    </row>
    <row r="611" spans="1:52" x14ac:dyDescent="0.3">
      <c r="A611">
        <v>2047151</v>
      </c>
      <c r="B611" t="s">
        <v>3107</v>
      </c>
      <c r="C611" t="str">
        <f t="shared" si="82"/>
        <v>7492</v>
      </c>
      <c r="D611" t="s">
        <v>53</v>
      </c>
      <c r="E611" t="str">
        <f>"0100"</f>
        <v>0100</v>
      </c>
      <c r="F611" t="s">
        <v>54</v>
      </c>
      <c r="G611" t="str">
        <f t="shared" si="86"/>
        <v>06</v>
      </c>
      <c r="H611" t="s">
        <v>55</v>
      </c>
      <c r="I611" t="s">
        <v>56</v>
      </c>
      <c r="J611" t="s">
        <v>57</v>
      </c>
      <c r="K611">
        <v>1</v>
      </c>
      <c r="L611">
        <v>43748</v>
      </c>
      <c r="M611">
        <v>1</v>
      </c>
      <c r="N611" t="str">
        <f t="shared" si="87"/>
        <v>000X</v>
      </c>
      <c r="O611">
        <v>5785</v>
      </c>
      <c r="P611" t="s">
        <v>72</v>
      </c>
      <c r="Q611" t="s">
        <v>2624</v>
      </c>
      <c r="R611" t="s">
        <v>88</v>
      </c>
      <c r="T611" t="s">
        <v>61</v>
      </c>
      <c r="V611" t="s">
        <v>3108</v>
      </c>
      <c r="W611">
        <v>259520</v>
      </c>
      <c r="X611">
        <v>15060</v>
      </c>
      <c r="Y611">
        <v>244460</v>
      </c>
      <c r="Z611">
        <v>206485</v>
      </c>
      <c r="AA611">
        <v>181485</v>
      </c>
      <c r="AB611" t="s">
        <v>63</v>
      </c>
      <c r="AC611" s="1">
        <v>42460</v>
      </c>
      <c r="AD611">
        <v>204000</v>
      </c>
      <c r="AE611">
        <v>2750</v>
      </c>
      <c r="AF611">
        <v>1592</v>
      </c>
      <c r="AG611" t="s">
        <v>64</v>
      </c>
      <c r="AH611" t="s">
        <v>76</v>
      </c>
      <c r="AI611">
        <v>1</v>
      </c>
      <c r="AJ611">
        <v>2005</v>
      </c>
      <c r="AK611">
        <v>3</v>
      </c>
      <c r="AL611">
        <v>3</v>
      </c>
      <c r="AN611">
        <v>2389</v>
      </c>
      <c r="AO611">
        <v>32</v>
      </c>
      <c r="AP611" t="s">
        <v>63</v>
      </c>
      <c r="AQ611" t="s">
        <v>66</v>
      </c>
      <c r="AR611">
        <v>3298</v>
      </c>
      <c r="AW611" t="s">
        <v>3109</v>
      </c>
      <c r="AX611" t="s">
        <v>3110</v>
      </c>
      <c r="AY611" t="s">
        <v>3111</v>
      </c>
      <c r="AZ611" t="s">
        <v>70</v>
      </c>
    </row>
    <row r="612" spans="1:52" x14ac:dyDescent="0.3">
      <c r="A612">
        <v>2047194</v>
      </c>
      <c r="B612" t="s">
        <v>3112</v>
      </c>
      <c r="C612" t="str">
        <f t="shared" si="82"/>
        <v>7492</v>
      </c>
      <c r="D612" t="s">
        <v>53</v>
      </c>
      <c r="E612" t="str">
        <f>"0100"</f>
        <v>0100</v>
      </c>
      <c r="F612" t="s">
        <v>54</v>
      </c>
      <c r="G612" t="str">
        <f t="shared" si="86"/>
        <v>06</v>
      </c>
      <c r="H612" t="s">
        <v>55</v>
      </c>
      <c r="I612" t="s">
        <v>56</v>
      </c>
      <c r="J612" t="s">
        <v>57</v>
      </c>
      <c r="K612">
        <v>1</v>
      </c>
      <c r="L612">
        <v>43748</v>
      </c>
      <c r="M612">
        <v>1</v>
      </c>
      <c r="N612" t="str">
        <f t="shared" si="87"/>
        <v>000X</v>
      </c>
      <c r="O612">
        <v>5849</v>
      </c>
      <c r="P612" t="s">
        <v>72</v>
      </c>
      <c r="Q612" t="s">
        <v>2624</v>
      </c>
      <c r="R612" t="s">
        <v>88</v>
      </c>
      <c r="T612" t="s">
        <v>61</v>
      </c>
      <c r="V612" t="s">
        <v>3113</v>
      </c>
      <c r="W612">
        <v>390250</v>
      </c>
      <c r="X612">
        <v>15060</v>
      </c>
      <c r="Y612">
        <v>375190</v>
      </c>
      <c r="Z612">
        <v>324762</v>
      </c>
      <c r="AA612">
        <v>0</v>
      </c>
      <c r="AB612" t="s">
        <v>63</v>
      </c>
      <c r="AC612" s="1">
        <v>41334</v>
      </c>
      <c r="AD612">
        <v>288000</v>
      </c>
      <c r="AE612">
        <v>2542</v>
      </c>
      <c r="AF612">
        <v>102</v>
      </c>
      <c r="AG612" t="s">
        <v>64</v>
      </c>
      <c r="AH612" t="s">
        <v>76</v>
      </c>
      <c r="AI612">
        <v>1</v>
      </c>
      <c r="AJ612">
        <v>2007</v>
      </c>
      <c r="AK612">
        <v>4</v>
      </c>
      <c r="AL612">
        <v>3</v>
      </c>
      <c r="AN612">
        <v>3464</v>
      </c>
      <c r="AO612">
        <v>32</v>
      </c>
      <c r="AP612" t="s">
        <v>63</v>
      </c>
      <c r="AQ612" t="s">
        <v>66</v>
      </c>
      <c r="AR612">
        <v>5515</v>
      </c>
      <c r="AW612" t="s">
        <v>3114</v>
      </c>
      <c r="AX612" t="s">
        <v>3115</v>
      </c>
      <c r="AY612" t="s">
        <v>3116</v>
      </c>
      <c r="AZ612" t="s">
        <v>70</v>
      </c>
    </row>
    <row r="613" spans="1:52" x14ac:dyDescent="0.3">
      <c r="A613">
        <v>2047348</v>
      </c>
      <c r="B613" t="s">
        <v>3117</v>
      </c>
      <c r="C613" t="str">
        <f t="shared" si="82"/>
        <v>7492</v>
      </c>
      <c r="D613" t="s">
        <v>53</v>
      </c>
      <c r="E613" t="str">
        <f>"0000"</f>
        <v>0000</v>
      </c>
      <c r="F613" t="s">
        <v>108</v>
      </c>
      <c r="G613" t="str">
        <f t="shared" si="86"/>
        <v>06</v>
      </c>
      <c r="H613" t="s">
        <v>55</v>
      </c>
      <c r="I613" t="s">
        <v>56</v>
      </c>
      <c r="J613" t="s">
        <v>57</v>
      </c>
      <c r="K613">
        <v>0</v>
      </c>
      <c r="L613">
        <v>43750</v>
      </c>
      <c r="M613">
        <v>1</v>
      </c>
      <c r="N613" t="str">
        <f t="shared" si="87"/>
        <v>000X</v>
      </c>
      <c r="O613">
        <v>5846</v>
      </c>
      <c r="P613" t="s">
        <v>72</v>
      </c>
      <c r="Q613" t="s">
        <v>2611</v>
      </c>
      <c r="R613" t="s">
        <v>140</v>
      </c>
      <c r="T613" t="s">
        <v>61</v>
      </c>
      <c r="V613" t="s">
        <v>3118</v>
      </c>
      <c r="W613">
        <v>15070</v>
      </c>
      <c r="X613">
        <v>15070</v>
      </c>
      <c r="Y613">
        <v>0</v>
      </c>
      <c r="Z613">
        <v>15070</v>
      </c>
      <c r="AA613">
        <v>15070</v>
      </c>
      <c r="AB613" t="s">
        <v>72</v>
      </c>
      <c r="AC613" s="1">
        <v>42079</v>
      </c>
      <c r="AD613">
        <v>16000</v>
      </c>
      <c r="AE613">
        <v>2677</v>
      </c>
      <c r="AF613">
        <v>2349</v>
      </c>
      <c r="AG613" t="s">
        <v>103</v>
      </c>
      <c r="AH613" t="s">
        <v>76</v>
      </c>
      <c r="AR613">
        <v>0</v>
      </c>
      <c r="AW613" t="s">
        <v>3114</v>
      </c>
      <c r="AX613" t="s">
        <v>3115</v>
      </c>
      <c r="AY613" t="s">
        <v>3119</v>
      </c>
      <c r="AZ613" t="s">
        <v>70</v>
      </c>
    </row>
    <row r="614" spans="1:52" x14ac:dyDescent="0.3">
      <c r="A614">
        <v>2047941</v>
      </c>
      <c r="B614" t="s">
        <v>3120</v>
      </c>
      <c r="C614" t="str">
        <f t="shared" si="82"/>
        <v>7492</v>
      </c>
      <c r="D614" t="s">
        <v>53</v>
      </c>
      <c r="E614" t="str">
        <f>"0000"</f>
        <v>0000</v>
      </c>
      <c r="F614" t="s">
        <v>108</v>
      </c>
      <c r="G614" t="str">
        <f t="shared" si="86"/>
        <v>06</v>
      </c>
      <c r="H614" t="s">
        <v>55</v>
      </c>
      <c r="I614" t="s">
        <v>56</v>
      </c>
      <c r="J614" t="s">
        <v>57</v>
      </c>
      <c r="K614">
        <v>0</v>
      </c>
      <c r="L614">
        <v>46250</v>
      </c>
      <c r="M614">
        <v>1.06</v>
      </c>
      <c r="N614" t="str">
        <f t="shared" si="87"/>
        <v>000X</v>
      </c>
      <c r="O614">
        <v>5784</v>
      </c>
      <c r="P614" t="s">
        <v>72</v>
      </c>
      <c r="Q614" t="s">
        <v>2624</v>
      </c>
      <c r="R614" t="s">
        <v>88</v>
      </c>
      <c r="T614" t="s">
        <v>61</v>
      </c>
      <c r="V614" t="s">
        <v>3121</v>
      </c>
      <c r="W614">
        <v>15930</v>
      </c>
      <c r="X614">
        <v>15930</v>
      </c>
      <c r="Y614">
        <v>0</v>
      </c>
      <c r="Z614">
        <v>15930</v>
      </c>
      <c r="AA614">
        <v>15930</v>
      </c>
      <c r="AB614" t="s">
        <v>72</v>
      </c>
      <c r="AC614" s="1">
        <v>38626</v>
      </c>
      <c r="AD614">
        <v>80000</v>
      </c>
      <c r="AE614">
        <v>1934</v>
      </c>
      <c r="AF614">
        <v>1841</v>
      </c>
      <c r="AG614" t="s">
        <v>103</v>
      </c>
      <c r="AH614" t="s">
        <v>76</v>
      </c>
      <c r="AR614">
        <v>0</v>
      </c>
      <c r="AW614" t="s">
        <v>3122</v>
      </c>
      <c r="AX614" t="s">
        <v>3123</v>
      </c>
      <c r="AY614" t="s">
        <v>3124</v>
      </c>
      <c r="AZ614" t="s">
        <v>3125</v>
      </c>
    </row>
    <row r="615" spans="1:52" x14ac:dyDescent="0.3">
      <c r="A615">
        <v>2048158</v>
      </c>
      <c r="B615" t="s">
        <v>3126</v>
      </c>
      <c r="C615" t="str">
        <f t="shared" si="82"/>
        <v>7492</v>
      </c>
      <c r="D615" t="s">
        <v>53</v>
      </c>
      <c r="E615" t="str">
        <f>"0000"</f>
        <v>0000</v>
      </c>
      <c r="F615" t="s">
        <v>108</v>
      </c>
      <c r="G615" t="str">
        <f>"01"</f>
        <v>01</v>
      </c>
      <c r="H615" t="s">
        <v>55</v>
      </c>
      <c r="I615" t="s">
        <v>3086</v>
      </c>
      <c r="J615" t="s">
        <v>57</v>
      </c>
      <c r="K615">
        <v>0</v>
      </c>
      <c r="L615">
        <v>48425</v>
      </c>
      <c r="M615">
        <v>1.1100000000000001</v>
      </c>
      <c r="N615" t="str">
        <f>"0000"</f>
        <v>0000</v>
      </c>
      <c r="O615">
        <v>6104</v>
      </c>
      <c r="P615" t="s">
        <v>58</v>
      </c>
      <c r="Q615" t="s">
        <v>3127</v>
      </c>
      <c r="R615" t="s">
        <v>140</v>
      </c>
      <c r="T615" t="s">
        <v>61</v>
      </c>
      <c r="V615" t="s">
        <v>3128</v>
      </c>
      <c r="W615">
        <v>16680</v>
      </c>
      <c r="X615">
        <v>16680</v>
      </c>
      <c r="Y615">
        <v>0</v>
      </c>
      <c r="Z615">
        <v>16680</v>
      </c>
      <c r="AA615">
        <v>16680</v>
      </c>
      <c r="AB615" t="s">
        <v>72</v>
      </c>
      <c r="AC615" s="1">
        <v>43973</v>
      </c>
      <c r="AD615">
        <v>30000</v>
      </c>
      <c r="AE615">
        <v>3064</v>
      </c>
      <c r="AF615">
        <v>2383</v>
      </c>
      <c r="AG615" t="s">
        <v>103</v>
      </c>
      <c r="AH615" t="s">
        <v>76</v>
      </c>
      <c r="AR615">
        <v>0</v>
      </c>
      <c r="AW615" t="s">
        <v>3129</v>
      </c>
      <c r="AY615" t="s">
        <v>3130</v>
      </c>
      <c r="AZ615" t="s">
        <v>3131</v>
      </c>
    </row>
    <row r="616" spans="1:52" x14ac:dyDescent="0.3">
      <c r="A616">
        <v>2048280</v>
      </c>
      <c r="B616" t="s">
        <v>3132</v>
      </c>
      <c r="C616" t="str">
        <f t="shared" si="82"/>
        <v>7492</v>
      </c>
      <c r="D616" t="s">
        <v>53</v>
      </c>
      <c r="E616" t="str">
        <f>"0000"</f>
        <v>0000</v>
      </c>
      <c r="F616" t="s">
        <v>108</v>
      </c>
      <c r="G616" t="str">
        <f>"01"</f>
        <v>01</v>
      </c>
      <c r="H616" t="s">
        <v>55</v>
      </c>
      <c r="I616" t="s">
        <v>3086</v>
      </c>
      <c r="J616" t="s">
        <v>57</v>
      </c>
      <c r="K616">
        <v>0</v>
      </c>
      <c r="L616">
        <v>52710</v>
      </c>
      <c r="M616">
        <v>1.21</v>
      </c>
      <c r="N616" t="str">
        <f>"0000"</f>
        <v>0000</v>
      </c>
      <c r="O616">
        <v>6020</v>
      </c>
      <c r="P616" t="s">
        <v>58</v>
      </c>
      <c r="Q616" t="s">
        <v>3127</v>
      </c>
      <c r="R616" t="s">
        <v>140</v>
      </c>
      <c r="T616" t="s">
        <v>61</v>
      </c>
      <c r="V616" t="s">
        <v>3133</v>
      </c>
      <c r="W616">
        <v>18150</v>
      </c>
      <c r="X616">
        <v>18150</v>
      </c>
      <c r="Y616">
        <v>0</v>
      </c>
      <c r="Z616">
        <v>18150</v>
      </c>
      <c r="AA616">
        <v>18150</v>
      </c>
      <c r="AB616" t="s">
        <v>72</v>
      </c>
      <c r="AC616" s="1">
        <v>38078</v>
      </c>
      <c r="AD616">
        <v>39900</v>
      </c>
      <c r="AE616">
        <v>1731</v>
      </c>
      <c r="AF616">
        <v>1553</v>
      </c>
      <c r="AG616" t="s">
        <v>103</v>
      </c>
      <c r="AH616" t="s">
        <v>76</v>
      </c>
      <c r="AR616">
        <v>0</v>
      </c>
      <c r="AW616" t="s">
        <v>3134</v>
      </c>
      <c r="AY616" t="s">
        <v>3135</v>
      </c>
      <c r="AZ616" t="s">
        <v>3136</v>
      </c>
    </row>
    <row r="617" spans="1:52" x14ac:dyDescent="0.3">
      <c r="A617">
        <v>2048379</v>
      </c>
      <c r="B617" t="s">
        <v>3137</v>
      </c>
      <c r="C617" t="str">
        <f t="shared" si="82"/>
        <v>7492</v>
      </c>
      <c r="D617" t="s">
        <v>53</v>
      </c>
      <c r="E617" t="str">
        <f>"0100"</f>
        <v>0100</v>
      </c>
      <c r="F617" t="s">
        <v>54</v>
      </c>
      <c r="G617" t="str">
        <f>"06"</f>
        <v>06</v>
      </c>
      <c r="H617" t="s">
        <v>55</v>
      </c>
      <c r="I617" t="s">
        <v>56</v>
      </c>
      <c r="J617" t="s">
        <v>57</v>
      </c>
      <c r="K617">
        <v>1</v>
      </c>
      <c r="L617">
        <v>48750</v>
      </c>
      <c r="M617">
        <v>1.1200000000000001</v>
      </c>
      <c r="N617" t="str">
        <f>"000X"</f>
        <v>000X</v>
      </c>
      <c r="O617">
        <v>5846</v>
      </c>
      <c r="P617" t="s">
        <v>72</v>
      </c>
      <c r="Q617" t="s">
        <v>607</v>
      </c>
      <c r="R617" t="s">
        <v>140</v>
      </c>
      <c r="T617" t="s">
        <v>61</v>
      </c>
      <c r="V617" t="s">
        <v>3138</v>
      </c>
      <c r="W617">
        <v>190280</v>
      </c>
      <c r="X617">
        <v>16790</v>
      </c>
      <c r="Y617">
        <v>173490</v>
      </c>
      <c r="Z617">
        <v>140994</v>
      </c>
      <c r="AA617">
        <v>115494</v>
      </c>
      <c r="AB617" t="s">
        <v>63</v>
      </c>
      <c r="AC617" s="1">
        <v>38657</v>
      </c>
      <c r="AD617">
        <v>250000</v>
      </c>
      <c r="AE617">
        <v>1941</v>
      </c>
      <c r="AF617">
        <v>1183</v>
      </c>
      <c r="AG617" t="s">
        <v>64</v>
      </c>
      <c r="AH617" t="s">
        <v>76</v>
      </c>
      <c r="AI617">
        <v>1</v>
      </c>
      <c r="AJ617">
        <v>1994</v>
      </c>
      <c r="AK617">
        <v>3</v>
      </c>
      <c r="AL617">
        <v>2</v>
      </c>
      <c r="AN617">
        <v>1706</v>
      </c>
      <c r="AO617">
        <v>32</v>
      </c>
      <c r="AP617" t="s">
        <v>63</v>
      </c>
      <c r="AQ617" t="s">
        <v>66</v>
      </c>
      <c r="AR617">
        <v>2446</v>
      </c>
      <c r="AW617" t="s">
        <v>3139</v>
      </c>
      <c r="AX617" t="s">
        <v>3140</v>
      </c>
      <c r="AY617" t="s">
        <v>3141</v>
      </c>
      <c r="AZ617" t="s">
        <v>3142</v>
      </c>
    </row>
    <row r="618" spans="1:52" x14ac:dyDescent="0.3">
      <c r="A618">
        <v>2048751</v>
      </c>
      <c r="B618" t="s">
        <v>3143</v>
      </c>
      <c r="C618" t="str">
        <f t="shared" si="82"/>
        <v>7492</v>
      </c>
      <c r="D618" t="s">
        <v>53</v>
      </c>
      <c r="E618" t="str">
        <f>"0100"</f>
        <v>0100</v>
      </c>
      <c r="F618" t="s">
        <v>54</v>
      </c>
      <c r="G618" t="str">
        <f>"01"</f>
        <v>01</v>
      </c>
      <c r="H618" t="s">
        <v>55</v>
      </c>
      <c r="I618" t="s">
        <v>3086</v>
      </c>
      <c r="J618" t="s">
        <v>57</v>
      </c>
      <c r="K618">
        <v>1</v>
      </c>
      <c r="L618">
        <v>55727</v>
      </c>
      <c r="M618">
        <v>1.28</v>
      </c>
      <c r="N618" t="str">
        <f>"0000"</f>
        <v>0000</v>
      </c>
      <c r="O618">
        <v>6178</v>
      </c>
      <c r="P618" t="s">
        <v>58</v>
      </c>
      <c r="Q618" t="s">
        <v>3144</v>
      </c>
      <c r="R618" t="s">
        <v>82</v>
      </c>
      <c r="T618" t="s">
        <v>61</v>
      </c>
      <c r="V618" t="s">
        <v>3145</v>
      </c>
      <c r="W618">
        <v>494490</v>
      </c>
      <c r="X618">
        <v>19190</v>
      </c>
      <c r="Y618">
        <v>475300</v>
      </c>
      <c r="Z618">
        <v>463107</v>
      </c>
      <c r="AA618">
        <v>438107</v>
      </c>
      <c r="AB618" t="s">
        <v>63</v>
      </c>
      <c r="AC618" s="1">
        <v>41214</v>
      </c>
      <c r="AD618">
        <v>19900</v>
      </c>
      <c r="AE618">
        <v>2517</v>
      </c>
      <c r="AF618">
        <v>2308</v>
      </c>
      <c r="AG618" t="s">
        <v>103</v>
      </c>
      <c r="AH618" t="s">
        <v>76</v>
      </c>
      <c r="AI618">
        <v>1</v>
      </c>
      <c r="AJ618">
        <v>2014</v>
      </c>
      <c r="AK618">
        <v>3</v>
      </c>
      <c r="AL618">
        <v>3</v>
      </c>
      <c r="AN618">
        <v>4143</v>
      </c>
      <c r="AO618">
        <v>32</v>
      </c>
      <c r="AP618" t="s">
        <v>63</v>
      </c>
      <c r="AQ618" t="s">
        <v>66</v>
      </c>
      <c r="AR618">
        <v>5522</v>
      </c>
      <c r="AW618" t="s">
        <v>3146</v>
      </c>
      <c r="AX618" t="s">
        <v>3147</v>
      </c>
      <c r="AY618" t="s">
        <v>3148</v>
      </c>
      <c r="AZ618" t="s">
        <v>3149</v>
      </c>
    </row>
    <row r="619" spans="1:52" x14ac:dyDescent="0.3">
      <c r="A619">
        <v>2050764</v>
      </c>
      <c r="B619" t="s">
        <v>3150</v>
      </c>
      <c r="C619" t="str">
        <f t="shared" si="82"/>
        <v>7492</v>
      </c>
      <c r="D619" t="s">
        <v>53</v>
      </c>
      <c r="E619" t="str">
        <f>"0000"</f>
        <v>0000</v>
      </c>
      <c r="F619" t="s">
        <v>108</v>
      </c>
      <c r="G619" t="str">
        <f>"01"</f>
        <v>01</v>
      </c>
      <c r="H619" t="s">
        <v>55</v>
      </c>
      <c r="I619" t="s">
        <v>3086</v>
      </c>
      <c r="J619" t="s">
        <v>57</v>
      </c>
      <c r="K619">
        <v>0</v>
      </c>
      <c r="L619">
        <v>44469</v>
      </c>
      <c r="M619">
        <v>1.02</v>
      </c>
      <c r="N619" t="str">
        <f>"0000"</f>
        <v>0000</v>
      </c>
      <c r="O619">
        <v>6229</v>
      </c>
      <c r="P619" t="s">
        <v>58</v>
      </c>
      <c r="Q619" t="s">
        <v>3127</v>
      </c>
      <c r="R619" t="s">
        <v>140</v>
      </c>
      <c r="T619" t="s">
        <v>61</v>
      </c>
      <c r="V619" t="s">
        <v>3151</v>
      </c>
      <c r="W619">
        <v>15310</v>
      </c>
      <c r="X619">
        <v>15310</v>
      </c>
      <c r="Y619">
        <v>0</v>
      </c>
      <c r="Z619">
        <v>15310</v>
      </c>
      <c r="AA619">
        <v>15310</v>
      </c>
      <c r="AB619" t="s">
        <v>72</v>
      </c>
      <c r="AC619" s="1">
        <v>44130</v>
      </c>
      <c r="AD619">
        <v>30000</v>
      </c>
      <c r="AE619">
        <v>3105</v>
      </c>
      <c r="AF619">
        <v>1027</v>
      </c>
      <c r="AG619" t="s">
        <v>103</v>
      </c>
      <c r="AH619" t="s">
        <v>76</v>
      </c>
      <c r="AR619">
        <v>0</v>
      </c>
      <c r="AW619" t="s">
        <v>3152</v>
      </c>
      <c r="AY619" t="s">
        <v>3153</v>
      </c>
      <c r="AZ619" t="s">
        <v>3154</v>
      </c>
    </row>
    <row r="620" spans="1:52" x14ac:dyDescent="0.3">
      <c r="A620">
        <v>2045507</v>
      </c>
      <c r="B620" t="s">
        <v>3155</v>
      </c>
      <c r="C620" t="str">
        <f t="shared" si="82"/>
        <v>7492</v>
      </c>
      <c r="D620" t="s">
        <v>53</v>
      </c>
      <c r="E620" t="str">
        <f>"0100"</f>
        <v>0100</v>
      </c>
      <c r="F620" t="s">
        <v>54</v>
      </c>
      <c r="G620" t="str">
        <f t="shared" ref="G620:G625" si="88">"06"</f>
        <v>06</v>
      </c>
      <c r="H620" t="s">
        <v>55</v>
      </c>
      <c r="I620" t="s">
        <v>56</v>
      </c>
      <c r="J620" t="s">
        <v>57</v>
      </c>
      <c r="K620">
        <v>1</v>
      </c>
      <c r="L620">
        <v>43731</v>
      </c>
      <c r="M620">
        <v>1</v>
      </c>
      <c r="N620" t="str">
        <f t="shared" ref="N620:N625" si="89">"000X"</f>
        <v>000X</v>
      </c>
      <c r="O620">
        <v>5587</v>
      </c>
      <c r="P620" t="s">
        <v>58</v>
      </c>
      <c r="Q620" t="s">
        <v>2850</v>
      </c>
      <c r="R620" t="s">
        <v>140</v>
      </c>
      <c r="T620" t="s">
        <v>61</v>
      </c>
      <c r="V620" t="s">
        <v>3156</v>
      </c>
      <c r="W620">
        <v>172840</v>
      </c>
      <c r="X620">
        <v>15060</v>
      </c>
      <c r="Y620">
        <v>157780</v>
      </c>
      <c r="Z620">
        <v>126266</v>
      </c>
      <c r="AA620">
        <v>101266</v>
      </c>
      <c r="AB620" t="s">
        <v>63</v>
      </c>
      <c r="AC620" s="1">
        <v>38838</v>
      </c>
      <c r="AD620">
        <v>274500</v>
      </c>
      <c r="AE620">
        <v>2008</v>
      </c>
      <c r="AF620">
        <v>1262</v>
      </c>
      <c r="AG620" t="s">
        <v>64</v>
      </c>
      <c r="AH620" t="s">
        <v>76</v>
      </c>
      <c r="AI620">
        <v>1</v>
      </c>
      <c r="AJ620">
        <v>1997</v>
      </c>
      <c r="AK620">
        <v>3</v>
      </c>
      <c r="AL620">
        <v>2</v>
      </c>
      <c r="AN620">
        <v>1751</v>
      </c>
      <c r="AO620">
        <v>32</v>
      </c>
      <c r="AP620" t="s">
        <v>63</v>
      </c>
      <c r="AQ620" t="s">
        <v>66</v>
      </c>
      <c r="AR620">
        <v>2659</v>
      </c>
      <c r="AW620" t="s">
        <v>3157</v>
      </c>
      <c r="AY620" t="s">
        <v>3158</v>
      </c>
      <c r="AZ620" t="s">
        <v>3159</v>
      </c>
    </row>
    <row r="621" spans="1:52" x14ac:dyDescent="0.3">
      <c r="A621">
        <v>2046538</v>
      </c>
      <c r="B621" t="s">
        <v>3160</v>
      </c>
      <c r="C621" t="str">
        <f t="shared" si="82"/>
        <v>7492</v>
      </c>
      <c r="D621" t="s">
        <v>53</v>
      </c>
      <c r="E621" t="str">
        <f>"0000"</f>
        <v>0000</v>
      </c>
      <c r="F621" t="s">
        <v>108</v>
      </c>
      <c r="G621" t="str">
        <f t="shared" si="88"/>
        <v>06</v>
      </c>
      <c r="H621" t="s">
        <v>55</v>
      </c>
      <c r="I621" t="s">
        <v>56</v>
      </c>
      <c r="J621" t="s">
        <v>57</v>
      </c>
      <c r="K621">
        <v>0</v>
      </c>
      <c r="L621">
        <v>43748</v>
      </c>
      <c r="M621">
        <v>1</v>
      </c>
      <c r="N621" t="str">
        <f t="shared" si="89"/>
        <v>000X</v>
      </c>
      <c r="O621">
        <v>5547</v>
      </c>
      <c r="P621" t="s">
        <v>58</v>
      </c>
      <c r="Q621" t="s">
        <v>2631</v>
      </c>
      <c r="R621" t="s">
        <v>118</v>
      </c>
      <c r="T621" t="s">
        <v>61</v>
      </c>
      <c r="V621" t="s">
        <v>3161</v>
      </c>
      <c r="W621">
        <v>15060</v>
      </c>
      <c r="X621">
        <v>15060</v>
      </c>
      <c r="Y621">
        <v>0</v>
      </c>
      <c r="Z621">
        <v>15060</v>
      </c>
      <c r="AA621">
        <v>15060</v>
      </c>
      <c r="AB621" t="s">
        <v>72</v>
      </c>
      <c r="AC621" s="1">
        <v>33939</v>
      </c>
      <c r="AD621">
        <v>18900</v>
      </c>
      <c r="AE621">
        <v>966</v>
      </c>
      <c r="AF621">
        <v>1697</v>
      </c>
      <c r="AG621" t="s">
        <v>103</v>
      </c>
      <c r="AH621" t="s">
        <v>873</v>
      </c>
      <c r="AR621">
        <v>0</v>
      </c>
      <c r="AW621" t="s">
        <v>3162</v>
      </c>
      <c r="AY621" t="s">
        <v>3163</v>
      </c>
      <c r="AZ621" t="s">
        <v>3164</v>
      </c>
    </row>
    <row r="622" spans="1:52" x14ac:dyDescent="0.3">
      <c r="A622">
        <v>2047020</v>
      </c>
      <c r="B622" t="s">
        <v>3165</v>
      </c>
      <c r="C622" t="str">
        <f t="shared" si="82"/>
        <v>7492</v>
      </c>
      <c r="D622" t="s">
        <v>53</v>
      </c>
      <c r="E622" t="str">
        <f>"0000"</f>
        <v>0000</v>
      </c>
      <c r="F622" t="s">
        <v>108</v>
      </c>
      <c r="G622" t="str">
        <f t="shared" si="88"/>
        <v>06</v>
      </c>
      <c r="H622" t="s">
        <v>55</v>
      </c>
      <c r="I622" t="s">
        <v>56</v>
      </c>
      <c r="J622" t="s">
        <v>57</v>
      </c>
      <c r="K622">
        <v>0</v>
      </c>
      <c r="L622">
        <v>43756</v>
      </c>
      <c r="M622">
        <v>1</v>
      </c>
      <c r="N622" t="str">
        <f t="shared" si="89"/>
        <v>000X</v>
      </c>
      <c r="O622">
        <v>5873</v>
      </c>
      <c r="P622" t="s">
        <v>58</v>
      </c>
      <c r="Q622" t="s">
        <v>2631</v>
      </c>
      <c r="R622" t="s">
        <v>118</v>
      </c>
      <c r="T622" t="s">
        <v>61</v>
      </c>
      <c r="V622" t="s">
        <v>3166</v>
      </c>
      <c r="W622">
        <v>15070</v>
      </c>
      <c r="X622">
        <v>15070</v>
      </c>
      <c r="Y622">
        <v>0</v>
      </c>
      <c r="Z622">
        <v>15070</v>
      </c>
      <c r="AA622">
        <v>15070</v>
      </c>
      <c r="AB622" t="s">
        <v>72</v>
      </c>
      <c r="AR622">
        <v>0</v>
      </c>
      <c r="AW622" t="s">
        <v>3167</v>
      </c>
      <c r="AY622" t="s">
        <v>3168</v>
      </c>
      <c r="AZ622" t="s">
        <v>3169</v>
      </c>
    </row>
    <row r="623" spans="1:52" x14ac:dyDescent="0.3">
      <c r="A623">
        <v>2047381</v>
      </c>
      <c r="B623" t="s">
        <v>3170</v>
      </c>
      <c r="C623" t="str">
        <f t="shared" si="82"/>
        <v>7492</v>
      </c>
      <c r="D623" t="s">
        <v>53</v>
      </c>
      <c r="E623" t="str">
        <f>"0100"</f>
        <v>0100</v>
      </c>
      <c r="F623" t="s">
        <v>54</v>
      </c>
      <c r="G623" t="str">
        <f t="shared" si="88"/>
        <v>06</v>
      </c>
      <c r="H623" t="s">
        <v>55</v>
      </c>
      <c r="I623" t="s">
        <v>56</v>
      </c>
      <c r="J623" t="s">
        <v>57</v>
      </c>
      <c r="K623">
        <v>1</v>
      </c>
      <c r="L623">
        <v>43750</v>
      </c>
      <c r="M623">
        <v>1</v>
      </c>
      <c r="N623" t="str">
        <f t="shared" si="89"/>
        <v>000X</v>
      </c>
      <c r="O623">
        <v>5826</v>
      </c>
      <c r="P623" t="s">
        <v>72</v>
      </c>
      <c r="Q623" t="s">
        <v>2611</v>
      </c>
      <c r="R623" t="s">
        <v>140</v>
      </c>
      <c r="T623" t="s">
        <v>61</v>
      </c>
      <c r="V623" t="s">
        <v>3171</v>
      </c>
      <c r="W623">
        <v>308950</v>
      </c>
      <c r="X623">
        <v>15070</v>
      </c>
      <c r="Y623">
        <v>293880</v>
      </c>
      <c r="Z623">
        <v>308950</v>
      </c>
      <c r="AA623">
        <v>283950</v>
      </c>
      <c r="AB623" t="s">
        <v>63</v>
      </c>
      <c r="AC623" s="1">
        <v>43698</v>
      </c>
      <c r="AD623">
        <v>312000</v>
      </c>
      <c r="AE623">
        <v>3000</v>
      </c>
      <c r="AF623">
        <v>1292</v>
      </c>
      <c r="AG623" t="s">
        <v>64</v>
      </c>
      <c r="AH623" t="s">
        <v>76</v>
      </c>
      <c r="AI623">
        <v>1</v>
      </c>
      <c r="AJ623">
        <v>2005</v>
      </c>
      <c r="AK623">
        <v>3</v>
      </c>
      <c r="AL623">
        <v>3</v>
      </c>
      <c r="AN623">
        <v>2948</v>
      </c>
      <c r="AO623">
        <v>32</v>
      </c>
      <c r="AP623" t="s">
        <v>63</v>
      </c>
      <c r="AQ623" t="s">
        <v>66</v>
      </c>
      <c r="AR623">
        <v>4077</v>
      </c>
      <c r="AW623" t="s">
        <v>3172</v>
      </c>
      <c r="AX623" t="s">
        <v>3173</v>
      </c>
      <c r="AY623" t="s">
        <v>3174</v>
      </c>
      <c r="AZ623" t="s">
        <v>70</v>
      </c>
    </row>
    <row r="624" spans="1:52" x14ac:dyDescent="0.3">
      <c r="A624">
        <v>2047712</v>
      </c>
      <c r="B624" t="s">
        <v>3175</v>
      </c>
      <c r="C624" t="str">
        <f t="shared" si="82"/>
        <v>7492</v>
      </c>
      <c r="D624" t="s">
        <v>53</v>
      </c>
      <c r="E624" t="str">
        <f>"0000"</f>
        <v>0000</v>
      </c>
      <c r="F624" t="s">
        <v>108</v>
      </c>
      <c r="G624" t="str">
        <f t="shared" si="88"/>
        <v>06</v>
      </c>
      <c r="H624" t="s">
        <v>55</v>
      </c>
      <c r="I624" t="s">
        <v>56</v>
      </c>
      <c r="J624" t="s">
        <v>57</v>
      </c>
      <c r="K624">
        <v>0</v>
      </c>
      <c r="L624">
        <v>43749</v>
      </c>
      <c r="M624">
        <v>1</v>
      </c>
      <c r="N624" t="str">
        <f t="shared" si="89"/>
        <v>000X</v>
      </c>
      <c r="O624">
        <v>5817</v>
      </c>
      <c r="P624" t="s">
        <v>72</v>
      </c>
      <c r="Q624" t="s">
        <v>607</v>
      </c>
      <c r="R624" t="s">
        <v>140</v>
      </c>
      <c r="T624" t="s">
        <v>61</v>
      </c>
      <c r="V624" t="s">
        <v>3176</v>
      </c>
      <c r="W624">
        <v>15060</v>
      </c>
      <c r="X624">
        <v>15060</v>
      </c>
      <c r="Y624">
        <v>0</v>
      </c>
      <c r="Z624">
        <v>15060</v>
      </c>
      <c r="AA624">
        <v>15060</v>
      </c>
      <c r="AB624" t="s">
        <v>72</v>
      </c>
      <c r="AC624" s="1">
        <v>38596</v>
      </c>
      <c r="AD624">
        <v>85000</v>
      </c>
      <c r="AE624">
        <v>1918</v>
      </c>
      <c r="AF624">
        <v>1000</v>
      </c>
      <c r="AG624" t="s">
        <v>103</v>
      </c>
      <c r="AH624" t="s">
        <v>76</v>
      </c>
      <c r="AR624">
        <v>0</v>
      </c>
      <c r="AW624" t="s">
        <v>3177</v>
      </c>
      <c r="AX624" t="s">
        <v>3178</v>
      </c>
      <c r="AY624" t="s">
        <v>3179</v>
      </c>
      <c r="AZ624" t="s">
        <v>70</v>
      </c>
    </row>
    <row r="625" spans="1:52" x14ac:dyDescent="0.3">
      <c r="A625">
        <v>2048115</v>
      </c>
      <c r="B625" t="s">
        <v>3180</v>
      </c>
      <c r="C625" t="str">
        <f t="shared" si="82"/>
        <v>7492</v>
      </c>
      <c r="D625" t="s">
        <v>53</v>
      </c>
      <c r="E625" t="str">
        <f>"0100"</f>
        <v>0100</v>
      </c>
      <c r="F625" t="s">
        <v>54</v>
      </c>
      <c r="G625" t="str">
        <f t="shared" si="88"/>
        <v>06</v>
      </c>
      <c r="H625" t="s">
        <v>55</v>
      </c>
      <c r="I625" t="s">
        <v>56</v>
      </c>
      <c r="J625" t="s">
        <v>57</v>
      </c>
      <c r="K625">
        <v>1</v>
      </c>
      <c r="L625">
        <v>51123</v>
      </c>
      <c r="M625">
        <v>1.17</v>
      </c>
      <c r="N625" t="str">
        <f t="shared" si="89"/>
        <v>000X</v>
      </c>
      <c r="O625">
        <v>5584</v>
      </c>
      <c r="P625" t="s">
        <v>72</v>
      </c>
      <c r="Q625" t="s">
        <v>2624</v>
      </c>
      <c r="R625" t="s">
        <v>88</v>
      </c>
      <c r="T625" t="s">
        <v>61</v>
      </c>
      <c r="V625" t="s">
        <v>3181</v>
      </c>
      <c r="W625">
        <v>270020</v>
      </c>
      <c r="X625">
        <v>17600</v>
      </c>
      <c r="Y625">
        <v>252420</v>
      </c>
      <c r="Z625">
        <v>217696</v>
      </c>
      <c r="AA625">
        <v>192696</v>
      </c>
      <c r="AB625" t="s">
        <v>63</v>
      </c>
      <c r="AC625" s="1">
        <v>39508</v>
      </c>
      <c r="AD625">
        <v>45000</v>
      </c>
      <c r="AE625">
        <v>2211</v>
      </c>
      <c r="AF625">
        <v>487</v>
      </c>
      <c r="AG625" t="s">
        <v>103</v>
      </c>
      <c r="AH625" t="s">
        <v>76</v>
      </c>
      <c r="AI625">
        <v>1</v>
      </c>
      <c r="AJ625">
        <v>2008</v>
      </c>
      <c r="AK625">
        <v>4</v>
      </c>
      <c r="AL625">
        <v>2</v>
      </c>
      <c r="AN625">
        <v>2616</v>
      </c>
      <c r="AO625">
        <v>32</v>
      </c>
      <c r="AP625" t="s">
        <v>63</v>
      </c>
      <c r="AQ625" t="s">
        <v>66</v>
      </c>
      <c r="AR625">
        <v>3609</v>
      </c>
      <c r="AW625" t="s">
        <v>3182</v>
      </c>
      <c r="AX625" t="s">
        <v>3183</v>
      </c>
      <c r="AY625" t="s">
        <v>3184</v>
      </c>
      <c r="AZ625" t="s">
        <v>70</v>
      </c>
    </row>
    <row r="626" spans="1:52" x14ac:dyDescent="0.3">
      <c r="A626">
        <v>2048182</v>
      </c>
      <c r="B626" t="s">
        <v>3185</v>
      </c>
      <c r="C626" t="str">
        <f t="shared" si="82"/>
        <v>7492</v>
      </c>
      <c r="D626" t="s">
        <v>53</v>
      </c>
      <c r="E626" t="str">
        <f>"0100"</f>
        <v>0100</v>
      </c>
      <c r="F626" t="s">
        <v>54</v>
      </c>
      <c r="G626" t="str">
        <f>"01"</f>
        <v>01</v>
      </c>
      <c r="H626" t="s">
        <v>55</v>
      </c>
      <c r="I626" t="s">
        <v>3086</v>
      </c>
      <c r="J626" t="s">
        <v>57</v>
      </c>
      <c r="K626">
        <v>1</v>
      </c>
      <c r="L626">
        <v>48425</v>
      </c>
      <c r="M626">
        <v>1.1100000000000001</v>
      </c>
      <c r="N626" t="str">
        <f>"0000"</f>
        <v>0000</v>
      </c>
      <c r="O626">
        <v>6084</v>
      </c>
      <c r="P626" t="s">
        <v>58</v>
      </c>
      <c r="Q626" t="s">
        <v>3127</v>
      </c>
      <c r="R626" t="s">
        <v>140</v>
      </c>
      <c r="T626" t="s">
        <v>61</v>
      </c>
      <c r="V626" t="s">
        <v>3186</v>
      </c>
      <c r="W626">
        <v>205520</v>
      </c>
      <c r="X626">
        <v>16680</v>
      </c>
      <c r="Y626">
        <v>188840</v>
      </c>
      <c r="Z626">
        <v>205520</v>
      </c>
      <c r="AA626">
        <v>205520</v>
      </c>
      <c r="AB626" t="s">
        <v>72</v>
      </c>
      <c r="AC626" s="1">
        <v>43705</v>
      </c>
      <c r="AD626">
        <v>242000</v>
      </c>
      <c r="AE626">
        <v>3001</v>
      </c>
      <c r="AF626">
        <v>1107</v>
      </c>
      <c r="AG626" t="s">
        <v>64</v>
      </c>
      <c r="AH626" t="s">
        <v>76</v>
      </c>
      <c r="AI626">
        <v>1</v>
      </c>
      <c r="AJ626">
        <v>2006</v>
      </c>
      <c r="AK626">
        <v>3</v>
      </c>
      <c r="AL626">
        <v>2</v>
      </c>
      <c r="AN626">
        <v>1876</v>
      </c>
      <c r="AO626">
        <v>32</v>
      </c>
      <c r="AP626" t="s">
        <v>72</v>
      </c>
      <c r="AQ626" t="s">
        <v>66</v>
      </c>
      <c r="AR626">
        <v>2846</v>
      </c>
      <c r="AW626" t="s">
        <v>3129</v>
      </c>
      <c r="AX626" t="s">
        <v>3187</v>
      </c>
      <c r="AY626" t="s">
        <v>3130</v>
      </c>
      <c r="AZ626" t="s">
        <v>3188</v>
      </c>
    </row>
    <row r="627" spans="1:52" x14ac:dyDescent="0.3">
      <c r="A627">
        <v>2048433</v>
      </c>
      <c r="B627" t="s">
        <v>3189</v>
      </c>
      <c r="C627" t="str">
        <f t="shared" si="82"/>
        <v>7492</v>
      </c>
      <c r="D627" t="s">
        <v>53</v>
      </c>
      <c r="E627" t="str">
        <f>"0100"</f>
        <v>0100</v>
      </c>
      <c r="F627" t="s">
        <v>54</v>
      </c>
      <c r="G627" t="str">
        <f>"06"</f>
        <v>06</v>
      </c>
      <c r="H627" t="s">
        <v>55</v>
      </c>
      <c r="I627" t="s">
        <v>56</v>
      </c>
      <c r="J627" t="s">
        <v>57</v>
      </c>
      <c r="K627">
        <v>1</v>
      </c>
      <c r="L627">
        <v>48750</v>
      </c>
      <c r="M627">
        <v>1.1200000000000001</v>
      </c>
      <c r="N627" t="str">
        <f>"000X"</f>
        <v>000X</v>
      </c>
      <c r="O627">
        <v>5768</v>
      </c>
      <c r="P627" t="s">
        <v>72</v>
      </c>
      <c r="Q627" t="s">
        <v>607</v>
      </c>
      <c r="R627" t="s">
        <v>140</v>
      </c>
      <c r="T627" t="s">
        <v>61</v>
      </c>
      <c r="V627" t="s">
        <v>3190</v>
      </c>
      <c r="W627">
        <v>234350</v>
      </c>
      <c r="X627">
        <v>16790</v>
      </c>
      <c r="Y627">
        <v>217560</v>
      </c>
      <c r="Z627">
        <v>184257</v>
      </c>
      <c r="AA627">
        <v>159257</v>
      </c>
      <c r="AB627" t="s">
        <v>63</v>
      </c>
      <c r="AC627" s="1">
        <v>42615</v>
      </c>
      <c r="AD627">
        <v>200000</v>
      </c>
      <c r="AE627">
        <v>2780</v>
      </c>
      <c r="AF627">
        <v>409</v>
      </c>
      <c r="AG627" t="s">
        <v>64</v>
      </c>
      <c r="AH627" t="s">
        <v>76</v>
      </c>
      <c r="AI627">
        <v>1</v>
      </c>
      <c r="AJ627">
        <v>1992</v>
      </c>
      <c r="AK627">
        <v>3</v>
      </c>
      <c r="AL627">
        <v>2</v>
      </c>
      <c r="AN627">
        <v>2285</v>
      </c>
      <c r="AO627">
        <v>32</v>
      </c>
      <c r="AP627" t="s">
        <v>63</v>
      </c>
      <c r="AQ627" t="s">
        <v>66</v>
      </c>
      <c r="AR627">
        <v>3286</v>
      </c>
      <c r="AW627" t="s">
        <v>3191</v>
      </c>
      <c r="AX627" t="s">
        <v>3192</v>
      </c>
      <c r="AY627" t="s">
        <v>3193</v>
      </c>
      <c r="AZ627" t="s">
        <v>70</v>
      </c>
    </row>
    <row r="628" spans="1:52" x14ac:dyDescent="0.3">
      <c r="A628">
        <v>2048468</v>
      </c>
      <c r="B628" t="s">
        <v>3194</v>
      </c>
      <c r="C628" t="str">
        <f t="shared" si="82"/>
        <v>7492</v>
      </c>
      <c r="D628" t="s">
        <v>53</v>
      </c>
      <c r="E628" t="str">
        <f>"0000"</f>
        <v>0000</v>
      </c>
      <c r="F628" t="s">
        <v>108</v>
      </c>
      <c r="G628" t="str">
        <f>"06"</f>
        <v>06</v>
      </c>
      <c r="H628" t="s">
        <v>55</v>
      </c>
      <c r="I628" t="s">
        <v>56</v>
      </c>
      <c r="J628" t="s">
        <v>57</v>
      </c>
      <c r="K628">
        <v>0</v>
      </c>
      <c r="L628">
        <v>52366</v>
      </c>
      <c r="M628">
        <v>1.2</v>
      </c>
      <c r="N628" t="str">
        <f>"000X"</f>
        <v>000X</v>
      </c>
      <c r="O628">
        <v>5734</v>
      </c>
      <c r="P628" t="s">
        <v>72</v>
      </c>
      <c r="Q628" t="s">
        <v>607</v>
      </c>
      <c r="R628" t="s">
        <v>140</v>
      </c>
      <c r="T628" t="s">
        <v>61</v>
      </c>
      <c r="V628" t="s">
        <v>3195</v>
      </c>
      <c r="W628">
        <v>18030</v>
      </c>
      <c r="X628">
        <v>18030</v>
      </c>
      <c r="Y628">
        <v>0</v>
      </c>
      <c r="Z628">
        <v>18030</v>
      </c>
      <c r="AA628">
        <v>18030</v>
      </c>
      <c r="AB628" t="s">
        <v>72</v>
      </c>
      <c r="AC628" s="1">
        <v>36039</v>
      </c>
      <c r="AD628">
        <v>23600</v>
      </c>
      <c r="AE628">
        <v>1263</v>
      </c>
      <c r="AF628">
        <v>1652</v>
      </c>
      <c r="AG628" t="s">
        <v>103</v>
      </c>
      <c r="AH628" t="s">
        <v>873</v>
      </c>
      <c r="AR628">
        <v>0</v>
      </c>
      <c r="AW628" t="s">
        <v>3196</v>
      </c>
      <c r="AX628" t="s">
        <v>3197</v>
      </c>
      <c r="AY628" t="s">
        <v>3198</v>
      </c>
      <c r="AZ628" t="s">
        <v>3199</v>
      </c>
    </row>
    <row r="629" spans="1:52" x14ac:dyDescent="0.3">
      <c r="A629">
        <v>2050471</v>
      </c>
      <c r="B629" t="s">
        <v>3200</v>
      </c>
      <c r="C629" t="str">
        <f t="shared" si="82"/>
        <v>7492</v>
      </c>
      <c r="D629" t="s">
        <v>53</v>
      </c>
      <c r="E629" t="str">
        <f>"0000"</f>
        <v>0000</v>
      </c>
      <c r="F629" t="s">
        <v>108</v>
      </c>
      <c r="G629" t="str">
        <f>"01"</f>
        <v>01</v>
      </c>
      <c r="H629" t="s">
        <v>55</v>
      </c>
      <c r="I629" t="s">
        <v>3086</v>
      </c>
      <c r="J629" t="s">
        <v>57</v>
      </c>
      <c r="K629">
        <v>0</v>
      </c>
      <c r="L629">
        <v>48125</v>
      </c>
      <c r="M629">
        <v>1.1000000000000001</v>
      </c>
      <c r="N629" t="str">
        <f>"0000"</f>
        <v>0000</v>
      </c>
      <c r="O629">
        <v>6055</v>
      </c>
      <c r="P629" t="s">
        <v>58</v>
      </c>
      <c r="Q629" t="s">
        <v>3127</v>
      </c>
      <c r="R629" t="s">
        <v>140</v>
      </c>
      <c r="T629" t="s">
        <v>61</v>
      </c>
      <c r="V629" t="s">
        <v>3201</v>
      </c>
      <c r="W629">
        <v>16570</v>
      </c>
      <c r="X629">
        <v>16570</v>
      </c>
      <c r="Y629">
        <v>0</v>
      </c>
      <c r="Z629">
        <v>16570</v>
      </c>
      <c r="AA629">
        <v>16570</v>
      </c>
      <c r="AB629" t="s">
        <v>72</v>
      </c>
      <c r="AC629" s="1">
        <v>37834</v>
      </c>
      <c r="AD629">
        <v>18000</v>
      </c>
      <c r="AE629">
        <v>1643</v>
      </c>
      <c r="AF629">
        <v>1645</v>
      </c>
      <c r="AG629" t="s">
        <v>103</v>
      </c>
      <c r="AH629" t="s">
        <v>76</v>
      </c>
      <c r="AR629">
        <v>0</v>
      </c>
      <c r="AW629" t="s">
        <v>3202</v>
      </c>
      <c r="AY629" t="s">
        <v>3203</v>
      </c>
      <c r="AZ629" t="s">
        <v>3204</v>
      </c>
    </row>
    <row r="630" spans="1:52" x14ac:dyDescent="0.3">
      <c r="A630">
        <v>2050730</v>
      </c>
      <c r="B630" t="s">
        <v>3205</v>
      </c>
      <c r="C630" t="str">
        <f t="shared" si="82"/>
        <v>7492</v>
      </c>
      <c r="D630" t="s">
        <v>53</v>
      </c>
      <c r="E630" t="str">
        <f>"0000"</f>
        <v>0000</v>
      </c>
      <c r="F630" t="s">
        <v>108</v>
      </c>
      <c r="G630" t="str">
        <f>"01"</f>
        <v>01</v>
      </c>
      <c r="H630" t="s">
        <v>55</v>
      </c>
      <c r="I630" t="s">
        <v>3086</v>
      </c>
      <c r="J630" t="s">
        <v>57</v>
      </c>
      <c r="K630">
        <v>0</v>
      </c>
      <c r="L630">
        <v>43750</v>
      </c>
      <c r="M630">
        <v>1</v>
      </c>
      <c r="N630" t="str">
        <f>"0000"</f>
        <v>0000</v>
      </c>
      <c r="O630">
        <v>6189</v>
      </c>
      <c r="P630" t="s">
        <v>58</v>
      </c>
      <c r="Q630" t="s">
        <v>3127</v>
      </c>
      <c r="R630" t="s">
        <v>140</v>
      </c>
      <c r="T630" t="s">
        <v>61</v>
      </c>
      <c r="V630" t="s">
        <v>3206</v>
      </c>
      <c r="W630">
        <v>15070</v>
      </c>
      <c r="X630">
        <v>15070</v>
      </c>
      <c r="Y630">
        <v>0</v>
      </c>
      <c r="Z630">
        <v>15070</v>
      </c>
      <c r="AA630">
        <v>15070</v>
      </c>
      <c r="AB630" t="s">
        <v>72</v>
      </c>
      <c r="AC630" s="1">
        <v>36130</v>
      </c>
      <c r="AD630">
        <v>19000</v>
      </c>
      <c r="AE630">
        <v>1281</v>
      </c>
      <c r="AF630">
        <v>679</v>
      </c>
      <c r="AG630" t="s">
        <v>103</v>
      </c>
      <c r="AH630" t="s">
        <v>873</v>
      </c>
      <c r="AR630">
        <v>0</v>
      </c>
      <c r="AW630" t="s">
        <v>3207</v>
      </c>
      <c r="AX630" t="s">
        <v>3208</v>
      </c>
      <c r="AY630" t="s">
        <v>3209</v>
      </c>
      <c r="AZ630" t="s">
        <v>3210</v>
      </c>
    </row>
    <row r="631" spans="1:52" x14ac:dyDescent="0.3">
      <c r="A631">
        <v>2045698</v>
      </c>
      <c r="B631" t="s">
        <v>3211</v>
      </c>
      <c r="C631" t="str">
        <f t="shared" si="82"/>
        <v>7492</v>
      </c>
      <c r="D631" t="s">
        <v>53</v>
      </c>
      <c r="E631" t="str">
        <f>"0100"</f>
        <v>0100</v>
      </c>
      <c r="F631" t="s">
        <v>54</v>
      </c>
      <c r="G631" t="str">
        <f>"06"</f>
        <v>06</v>
      </c>
      <c r="H631" t="s">
        <v>55</v>
      </c>
      <c r="I631" t="s">
        <v>56</v>
      </c>
      <c r="J631" t="s">
        <v>57</v>
      </c>
      <c r="K631">
        <v>1</v>
      </c>
      <c r="L631">
        <v>43753</v>
      </c>
      <c r="M631">
        <v>1</v>
      </c>
      <c r="N631" t="str">
        <f>"000X"</f>
        <v>000X</v>
      </c>
      <c r="O631">
        <v>5341</v>
      </c>
      <c r="P631" t="s">
        <v>58</v>
      </c>
      <c r="Q631" t="s">
        <v>180</v>
      </c>
      <c r="R631" t="s">
        <v>82</v>
      </c>
      <c r="T631" t="s">
        <v>61</v>
      </c>
      <c r="V631" t="s">
        <v>3212</v>
      </c>
      <c r="W631">
        <v>210700</v>
      </c>
      <c r="X631">
        <v>15070</v>
      </c>
      <c r="Y631">
        <v>195630</v>
      </c>
      <c r="Z631">
        <v>165423</v>
      </c>
      <c r="AA631">
        <v>140423</v>
      </c>
      <c r="AB631" t="s">
        <v>63</v>
      </c>
      <c r="AC631" s="1">
        <v>36281</v>
      </c>
      <c r="AD631">
        <v>9000</v>
      </c>
      <c r="AE631">
        <v>1309</v>
      </c>
      <c r="AF631">
        <v>179</v>
      </c>
      <c r="AG631" t="s">
        <v>103</v>
      </c>
      <c r="AH631" t="s">
        <v>76</v>
      </c>
      <c r="AI631">
        <v>1</v>
      </c>
      <c r="AJ631">
        <v>2000</v>
      </c>
      <c r="AK631">
        <v>3</v>
      </c>
      <c r="AL631">
        <v>2</v>
      </c>
      <c r="AN631">
        <v>1705</v>
      </c>
      <c r="AO631">
        <v>32</v>
      </c>
      <c r="AP631" t="s">
        <v>72</v>
      </c>
      <c r="AQ631" t="s">
        <v>66</v>
      </c>
      <c r="AR631">
        <v>2567</v>
      </c>
      <c r="AW631" t="s">
        <v>3213</v>
      </c>
      <c r="AX631" t="s">
        <v>3214</v>
      </c>
      <c r="AY631" t="s">
        <v>3215</v>
      </c>
      <c r="AZ631" t="s">
        <v>70</v>
      </c>
    </row>
    <row r="632" spans="1:52" x14ac:dyDescent="0.3">
      <c r="A632">
        <v>2046546</v>
      </c>
      <c r="B632" t="s">
        <v>3216</v>
      </c>
      <c r="C632" t="str">
        <f t="shared" si="82"/>
        <v>7492</v>
      </c>
      <c r="D632" t="s">
        <v>53</v>
      </c>
      <c r="E632" t="str">
        <f>"0100"</f>
        <v>0100</v>
      </c>
      <c r="F632" t="s">
        <v>54</v>
      </c>
      <c r="G632" t="str">
        <f>"06"</f>
        <v>06</v>
      </c>
      <c r="H632" t="s">
        <v>55</v>
      </c>
      <c r="I632" t="s">
        <v>56</v>
      </c>
      <c r="J632" t="s">
        <v>57</v>
      </c>
      <c r="K632">
        <v>1</v>
      </c>
      <c r="L632">
        <v>44793</v>
      </c>
      <c r="M632">
        <v>1.03</v>
      </c>
      <c r="N632" t="str">
        <f>"000X"</f>
        <v>000X</v>
      </c>
      <c r="O632">
        <v>5519</v>
      </c>
      <c r="P632" t="s">
        <v>58</v>
      </c>
      <c r="Q632" t="s">
        <v>2631</v>
      </c>
      <c r="R632" t="s">
        <v>118</v>
      </c>
      <c r="T632" t="s">
        <v>61</v>
      </c>
      <c r="V632" t="s">
        <v>3217</v>
      </c>
      <c r="W632">
        <v>246220</v>
      </c>
      <c r="X632">
        <v>15420</v>
      </c>
      <c r="Y632">
        <v>230800</v>
      </c>
      <c r="Z632">
        <v>200072</v>
      </c>
      <c r="AA632">
        <v>175072</v>
      </c>
      <c r="AB632" t="s">
        <v>63</v>
      </c>
      <c r="AC632" s="1">
        <v>35339</v>
      </c>
      <c r="AD632">
        <v>134000</v>
      </c>
      <c r="AE632">
        <v>1157</v>
      </c>
      <c r="AF632">
        <v>282</v>
      </c>
      <c r="AG632" t="s">
        <v>64</v>
      </c>
      <c r="AH632" t="s">
        <v>76</v>
      </c>
      <c r="AI632">
        <v>1</v>
      </c>
      <c r="AJ632">
        <v>1994</v>
      </c>
      <c r="AK632">
        <v>3</v>
      </c>
      <c r="AL632">
        <v>2</v>
      </c>
      <c r="AN632">
        <v>2433</v>
      </c>
      <c r="AO632">
        <v>32</v>
      </c>
      <c r="AP632" t="s">
        <v>72</v>
      </c>
      <c r="AQ632" t="s">
        <v>66</v>
      </c>
      <c r="AR632">
        <v>3652</v>
      </c>
      <c r="AW632" t="s">
        <v>3218</v>
      </c>
      <c r="AX632" t="s">
        <v>3219</v>
      </c>
      <c r="AY632" t="s">
        <v>3220</v>
      </c>
      <c r="AZ632" t="s">
        <v>70</v>
      </c>
    </row>
    <row r="633" spans="1:52" x14ac:dyDescent="0.3">
      <c r="A633">
        <v>2046848</v>
      </c>
      <c r="B633" t="s">
        <v>3221</v>
      </c>
      <c r="C633" t="str">
        <f t="shared" si="82"/>
        <v>7492</v>
      </c>
      <c r="D633" t="s">
        <v>53</v>
      </c>
      <c r="E633" t="str">
        <f>"0000"</f>
        <v>0000</v>
      </c>
      <c r="F633" t="s">
        <v>108</v>
      </c>
      <c r="G633" t="str">
        <f>"01"</f>
        <v>01</v>
      </c>
      <c r="H633" t="s">
        <v>55</v>
      </c>
      <c r="I633" t="s">
        <v>3086</v>
      </c>
      <c r="J633" t="s">
        <v>57</v>
      </c>
      <c r="K633">
        <v>0</v>
      </c>
      <c r="L633">
        <v>43723</v>
      </c>
      <c r="M633">
        <v>1</v>
      </c>
      <c r="N633" t="str">
        <f>"0000"</f>
        <v>0000</v>
      </c>
      <c r="O633">
        <v>6159</v>
      </c>
      <c r="P633" t="s">
        <v>58</v>
      </c>
      <c r="Q633" t="s">
        <v>2631</v>
      </c>
      <c r="R633" t="s">
        <v>118</v>
      </c>
      <c r="T633" t="s">
        <v>61</v>
      </c>
      <c r="V633" t="s">
        <v>3222</v>
      </c>
      <c r="W633">
        <v>15060</v>
      </c>
      <c r="X633">
        <v>15060</v>
      </c>
      <c r="Y633">
        <v>0</v>
      </c>
      <c r="Z633">
        <v>15060</v>
      </c>
      <c r="AA633">
        <v>15060</v>
      </c>
      <c r="AB633" t="s">
        <v>72</v>
      </c>
      <c r="AC633" s="1">
        <v>38473</v>
      </c>
      <c r="AD633">
        <v>78500</v>
      </c>
      <c r="AE633">
        <v>1858</v>
      </c>
      <c r="AF633">
        <v>1707</v>
      </c>
      <c r="AG633" t="s">
        <v>103</v>
      </c>
      <c r="AH633" t="s">
        <v>76</v>
      </c>
      <c r="AR633">
        <v>0</v>
      </c>
      <c r="AW633" t="s">
        <v>3223</v>
      </c>
      <c r="AX633" t="s">
        <v>3224</v>
      </c>
      <c r="AY633" t="s">
        <v>3225</v>
      </c>
      <c r="AZ633" t="s">
        <v>3226</v>
      </c>
    </row>
    <row r="634" spans="1:52" x14ac:dyDescent="0.3">
      <c r="A634">
        <v>2047305</v>
      </c>
      <c r="B634" t="s">
        <v>3227</v>
      </c>
      <c r="C634" t="str">
        <f t="shared" si="82"/>
        <v>7492</v>
      </c>
      <c r="D634" t="s">
        <v>53</v>
      </c>
      <c r="E634" t="str">
        <f>"0000"</f>
        <v>0000</v>
      </c>
      <c r="F634" t="s">
        <v>108</v>
      </c>
      <c r="G634" t="str">
        <f>"06"</f>
        <v>06</v>
      </c>
      <c r="H634" t="s">
        <v>55</v>
      </c>
      <c r="I634" t="s">
        <v>56</v>
      </c>
      <c r="J634" t="s">
        <v>57</v>
      </c>
      <c r="K634">
        <v>0</v>
      </c>
      <c r="L634">
        <v>43750</v>
      </c>
      <c r="M634">
        <v>1</v>
      </c>
      <c r="N634" t="str">
        <f>"000X"</f>
        <v>000X</v>
      </c>
      <c r="O634">
        <v>5868</v>
      </c>
      <c r="P634" t="s">
        <v>72</v>
      </c>
      <c r="Q634" t="s">
        <v>2611</v>
      </c>
      <c r="R634" t="s">
        <v>140</v>
      </c>
      <c r="T634" t="s">
        <v>61</v>
      </c>
      <c r="V634" t="s">
        <v>3228</v>
      </c>
      <c r="W634">
        <v>15070</v>
      </c>
      <c r="X634">
        <v>15070</v>
      </c>
      <c r="Y634">
        <v>0</v>
      </c>
      <c r="Z634">
        <v>15070</v>
      </c>
      <c r="AA634">
        <v>15070</v>
      </c>
      <c r="AB634" t="s">
        <v>72</v>
      </c>
      <c r="AC634" s="1">
        <v>39234</v>
      </c>
      <c r="AD634">
        <v>50000</v>
      </c>
      <c r="AE634">
        <v>2138</v>
      </c>
      <c r="AF634">
        <v>228</v>
      </c>
      <c r="AG634" t="s">
        <v>103</v>
      </c>
      <c r="AH634" t="s">
        <v>76</v>
      </c>
      <c r="AR634">
        <v>0</v>
      </c>
      <c r="AW634" t="s">
        <v>1607</v>
      </c>
      <c r="AX634" t="s">
        <v>3229</v>
      </c>
      <c r="AY634" t="s">
        <v>1609</v>
      </c>
      <c r="AZ634" t="s">
        <v>70</v>
      </c>
    </row>
    <row r="635" spans="1:52" x14ac:dyDescent="0.3">
      <c r="A635">
        <v>2047852</v>
      </c>
      <c r="B635" t="s">
        <v>3230</v>
      </c>
      <c r="C635" t="str">
        <f t="shared" si="82"/>
        <v>7492</v>
      </c>
      <c r="D635" t="s">
        <v>53</v>
      </c>
      <c r="E635" t="str">
        <f>"0000"</f>
        <v>0000</v>
      </c>
      <c r="F635" t="s">
        <v>108</v>
      </c>
      <c r="G635" t="str">
        <f>"06"</f>
        <v>06</v>
      </c>
      <c r="H635" t="s">
        <v>55</v>
      </c>
      <c r="I635" t="s">
        <v>56</v>
      </c>
      <c r="J635" t="s">
        <v>57</v>
      </c>
      <c r="K635">
        <v>0</v>
      </c>
      <c r="L635">
        <v>43750</v>
      </c>
      <c r="M635">
        <v>1</v>
      </c>
      <c r="N635" t="str">
        <f>"000X"</f>
        <v>000X</v>
      </c>
      <c r="O635">
        <v>5884</v>
      </c>
      <c r="P635" t="s">
        <v>72</v>
      </c>
      <c r="Q635" t="s">
        <v>2624</v>
      </c>
      <c r="R635" t="s">
        <v>88</v>
      </c>
      <c r="T635" t="s">
        <v>61</v>
      </c>
      <c r="V635" t="s">
        <v>3231</v>
      </c>
      <c r="W635">
        <v>15070</v>
      </c>
      <c r="X635">
        <v>15070</v>
      </c>
      <c r="Y635">
        <v>0</v>
      </c>
      <c r="Z635">
        <v>15070</v>
      </c>
      <c r="AA635">
        <v>15070</v>
      </c>
      <c r="AB635" t="s">
        <v>72</v>
      </c>
      <c r="AC635" s="1">
        <v>38473</v>
      </c>
      <c r="AD635">
        <v>82000</v>
      </c>
      <c r="AE635">
        <v>1863</v>
      </c>
      <c r="AF635">
        <v>1234</v>
      </c>
      <c r="AG635" t="s">
        <v>103</v>
      </c>
      <c r="AH635" t="s">
        <v>76</v>
      </c>
      <c r="AR635">
        <v>0</v>
      </c>
      <c r="AW635" t="s">
        <v>3232</v>
      </c>
      <c r="AY635" t="s">
        <v>3233</v>
      </c>
      <c r="AZ635" t="s">
        <v>3234</v>
      </c>
    </row>
    <row r="636" spans="1:52" x14ac:dyDescent="0.3">
      <c r="A636">
        <v>2048026</v>
      </c>
      <c r="B636" t="s">
        <v>3235</v>
      </c>
      <c r="C636" t="str">
        <f t="shared" si="82"/>
        <v>7492</v>
      </c>
      <c r="D636" t="s">
        <v>53</v>
      </c>
      <c r="E636" t="str">
        <f>"0100"</f>
        <v>0100</v>
      </c>
      <c r="F636" t="s">
        <v>54</v>
      </c>
      <c r="G636" t="str">
        <f>"06"</f>
        <v>06</v>
      </c>
      <c r="H636" t="s">
        <v>55</v>
      </c>
      <c r="I636" t="s">
        <v>56</v>
      </c>
      <c r="J636" t="s">
        <v>57</v>
      </c>
      <c r="K636">
        <v>1</v>
      </c>
      <c r="L636">
        <v>43750</v>
      </c>
      <c r="M636">
        <v>1</v>
      </c>
      <c r="N636" t="str">
        <f>"000X"</f>
        <v>000X</v>
      </c>
      <c r="O636">
        <v>5678</v>
      </c>
      <c r="P636" t="s">
        <v>72</v>
      </c>
      <c r="Q636" t="s">
        <v>2624</v>
      </c>
      <c r="R636" t="s">
        <v>88</v>
      </c>
      <c r="T636" t="s">
        <v>61</v>
      </c>
      <c r="V636" t="s">
        <v>3236</v>
      </c>
      <c r="W636">
        <v>249550</v>
      </c>
      <c r="X636">
        <v>15070</v>
      </c>
      <c r="Y636">
        <v>234480</v>
      </c>
      <c r="Z636">
        <v>201150</v>
      </c>
      <c r="AA636">
        <v>176150</v>
      </c>
      <c r="AB636" t="s">
        <v>63</v>
      </c>
      <c r="AC636" s="1">
        <v>42963</v>
      </c>
      <c r="AD636">
        <v>22000</v>
      </c>
      <c r="AE636">
        <v>2849</v>
      </c>
      <c r="AF636">
        <v>981</v>
      </c>
      <c r="AG636" t="s">
        <v>103</v>
      </c>
      <c r="AH636" t="s">
        <v>76</v>
      </c>
      <c r="AI636">
        <v>1</v>
      </c>
      <c r="AJ636">
        <v>2018</v>
      </c>
      <c r="AK636">
        <v>3</v>
      </c>
      <c r="AL636">
        <v>2</v>
      </c>
      <c r="AN636">
        <v>2415</v>
      </c>
      <c r="AO636">
        <v>32</v>
      </c>
      <c r="AP636" t="s">
        <v>72</v>
      </c>
      <c r="AQ636" t="s">
        <v>66</v>
      </c>
      <c r="AR636">
        <v>2948</v>
      </c>
      <c r="AW636" t="s">
        <v>3237</v>
      </c>
      <c r="AX636" t="s">
        <v>3238</v>
      </c>
      <c r="AY636" t="s">
        <v>3239</v>
      </c>
      <c r="AZ636" t="s">
        <v>70</v>
      </c>
    </row>
    <row r="637" spans="1:52" x14ac:dyDescent="0.3">
      <c r="A637">
        <v>2048492</v>
      </c>
      <c r="B637" t="s">
        <v>3240</v>
      </c>
      <c r="C637" t="str">
        <f t="shared" si="82"/>
        <v>7492</v>
      </c>
      <c r="D637" t="s">
        <v>53</v>
      </c>
      <c r="E637" t="str">
        <f>"0100"</f>
        <v>0100</v>
      </c>
      <c r="F637" t="s">
        <v>54</v>
      </c>
      <c r="G637" t="str">
        <f t="shared" ref="G637:G642" si="90">"01"</f>
        <v>01</v>
      </c>
      <c r="H637" t="s">
        <v>55</v>
      </c>
      <c r="I637" t="s">
        <v>3086</v>
      </c>
      <c r="J637" t="s">
        <v>57</v>
      </c>
      <c r="K637">
        <v>1</v>
      </c>
      <c r="L637">
        <v>44371</v>
      </c>
      <c r="M637">
        <v>1.02</v>
      </c>
      <c r="N637" t="str">
        <f t="shared" ref="N637:N642" si="91">"0000"</f>
        <v>0000</v>
      </c>
      <c r="O637">
        <v>5825</v>
      </c>
      <c r="P637" t="s">
        <v>72</v>
      </c>
      <c r="Q637" t="s">
        <v>3241</v>
      </c>
      <c r="R637" t="s">
        <v>88</v>
      </c>
      <c r="T637" t="s">
        <v>61</v>
      </c>
      <c r="V637" t="s">
        <v>3242</v>
      </c>
      <c r="W637">
        <v>180750</v>
      </c>
      <c r="X637">
        <v>15280</v>
      </c>
      <c r="Y637">
        <v>165470</v>
      </c>
      <c r="Z637">
        <v>137956</v>
      </c>
      <c r="AA637">
        <v>112956</v>
      </c>
      <c r="AB637" t="s">
        <v>63</v>
      </c>
      <c r="AC637" s="1">
        <v>40787</v>
      </c>
      <c r="AD637">
        <v>132500</v>
      </c>
      <c r="AE637">
        <v>2437</v>
      </c>
      <c r="AF637">
        <v>1528</v>
      </c>
      <c r="AG637" t="s">
        <v>64</v>
      </c>
      <c r="AH637" t="s">
        <v>65</v>
      </c>
      <c r="AI637">
        <v>1</v>
      </c>
      <c r="AJ637">
        <v>1996</v>
      </c>
      <c r="AK637">
        <v>3</v>
      </c>
      <c r="AL637">
        <v>2</v>
      </c>
      <c r="AN637">
        <v>1760</v>
      </c>
      <c r="AO637">
        <v>32</v>
      </c>
      <c r="AP637" t="s">
        <v>63</v>
      </c>
      <c r="AQ637" t="s">
        <v>66</v>
      </c>
      <c r="AR637">
        <v>2458</v>
      </c>
      <c r="AW637" t="s">
        <v>3243</v>
      </c>
      <c r="AX637" t="s">
        <v>3244</v>
      </c>
      <c r="AY637" t="s">
        <v>3245</v>
      </c>
      <c r="AZ637" t="s">
        <v>70</v>
      </c>
    </row>
    <row r="638" spans="1:52" x14ac:dyDescent="0.3">
      <c r="A638">
        <v>2048786</v>
      </c>
      <c r="B638" t="s">
        <v>3246</v>
      </c>
      <c r="C638" t="str">
        <f t="shared" si="82"/>
        <v>7492</v>
      </c>
      <c r="D638" t="s">
        <v>53</v>
      </c>
      <c r="E638" t="str">
        <f>"0000"</f>
        <v>0000</v>
      </c>
      <c r="F638" t="s">
        <v>108</v>
      </c>
      <c r="G638" t="str">
        <f t="shared" si="90"/>
        <v>01</v>
      </c>
      <c r="H638" t="s">
        <v>55</v>
      </c>
      <c r="I638" t="s">
        <v>3086</v>
      </c>
      <c r="J638" t="s">
        <v>57</v>
      </c>
      <c r="K638">
        <v>0</v>
      </c>
      <c r="L638">
        <v>97173</v>
      </c>
      <c r="M638">
        <v>2.23</v>
      </c>
      <c r="N638" t="str">
        <f t="shared" si="91"/>
        <v>0000</v>
      </c>
      <c r="O638">
        <v>6156</v>
      </c>
      <c r="P638" t="s">
        <v>58</v>
      </c>
      <c r="Q638" t="s">
        <v>3144</v>
      </c>
      <c r="R638" t="s">
        <v>82</v>
      </c>
      <c r="T638" t="s">
        <v>61</v>
      </c>
      <c r="V638" t="s">
        <v>3247</v>
      </c>
      <c r="W638">
        <v>33460</v>
      </c>
      <c r="X638">
        <v>33460</v>
      </c>
      <c r="Y638">
        <v>0</v>
      </c>
      <c r="Z638">
        <v>33460</v>
      </c>
      <c r="AA638">
        <v>33460</v>
      </c>
      <c r="AB638" t="s">
        <v>72</v>
      </c>
      <c r="AC638" s="1">
        <v>41365</v>
      </c>
      <c r="AD638">
        <v>22000</v>
      </c>
      <c r="AE638">
        <v>2551</v>
      </c>
      <c r="AF638">
        <v>902</v>
      </c>
      <c r="AG638" t="s">
        <v>103</v>
      </c>
      <c r="AH638" t="s">
        <v>76</v>
      </c>
      <c r="AR638">
        <v>0</v>
      </c>
      <c r="AW638" t="s">
        <v>3248</v>
      </c>
      <c r="AX638" t="s">
        <v>3249</v>
      </c>
      <c r="AY638" t="s">
        <v>3148</v>
      </c>
      <c r="AZ638" t="s">
        <v>70</v>
      </c>
    </row>
    <row r="639" spans="1:52" x14ac:dyDescent="0.3">
      <c r="A639">
        <v>2048816</v>
      </c>
      <c r="B639" t="s">
        <v>3250</v>
      </c>
      <c r="C639" t="str">
        <f t="shared" si="82"/>
        <v>7492</v>
      </c>
      <c r="D639" t="s">
        <v>53</v>
      </c>
      <c r="E639" t="str">
        <f t="shared" ref="E639:E644" si="92">"0100"</f>
        <v>0100</v>
      </c>
      <c r="F639" t="s">
        <v>54</v>
      </c>
      <c r="G639" t="str">
        <f t="shared" si="90"/>
        <v>01</v>
      </c>
      <c r="H639" t="s">
        <v>55</v>
      </c>
      <c r="I639" t="s">
        <v>3086</v>
      </c>
      <c r="J639" t="s">
        <v>57</v>
      </c>
      <c r="K639">
        <v>1</v>
      </c>
      <c r="L639">
        <v>52766</v>
      </c>
      <c r="M639">
        <v>1.21</v>
      </c>
      <c r="N639" t="str">
        <f t="shared" si="91"/>
        <v>0000</v>
      </c>
      <c r="O639">
        <v>6144</v>
      </c>
      <c r="P639" t="s">
        <v>58</v>
      </c>
      <c r="Q639" t="s">
        <v>3144</v>
      </c>
      <c r="R639" t="s">
        <v>82</v>
      </c>
      <c r="T639" t="s">
        <v>61</v>
      </c>
      <c r="V639" t="s">
        <v>3251</v>
      </c>
      <c r="W639">
        <v>288360</v>
      </c>
      <c r="X639">
        <v>18170</v>
      </c>
      <c r="Y639">
        <v>270190</v>
      </c>
      <c r="Z639">
        <v>240624</v>
      </c>
      <c r="AA639">
        <v>215624</v>
      </c>
      <c r="AB639" t="s">
        <v>63</v>
      </c>
      <c r="AC639" s="1">
        <v>38139</v>
      </c>
      <c r="AD639">
        <v>44000</v>
      </c>
      <c r="AE639">
        <v>1743</v>
      </c>
      <c r="AF639">
        <v>1449</v>
      </c>
      <c r="AG639" t="s">
        <v>103</v>
      </c>
      <c r="AH639" t="s">
        <v>76</v>
      </c>
      <c r="AI639">
        <v>1</v>
      </c>
      <c r="AJ639">
        <v>2007</v>
      </c>
      <c r="AK639">
        <v>5</v>
      </c>
      <c r="AL639">
        <v>3</v>
      </c>
      <c r="AN639">
        <v>2680</v>
      </c>
      <c r="AO639">
        <v>32</v>
      </c>
      <c r="AP639" t="s">
        <v>63</v>
      </c>
      <c r="AQ639" t="s">
        <v>66</v>
      </c>
      <c r="AR639">
        <v>3908</v>
      </c>
      <c r="AW639" t="s">
        <v>3252</v>
      </c>
      <c r="AX639" t="s">
        <v>3253</v>
      </c>
      <c r="AY639" t="s">
        <v>3254</v>
      </c>
      <c r="AZ639" t="s">
        <v>70</v>
      </c>
    </row>
    <row r="640" spans="1:52" x14ac:dyDescent="0.3">
      <c r="A640">
        <v>2048841</v>
      </c>
      <c r="B640" t="s">
        <v>3255</v>
      </c>
      <c r="C640" t="str">
        <f t="shared" si="82"/>
        <v>7492</v>
      </c>
      <c r="D640" t="s">
        <v>53</v>
      </c>
      <c r="E640" t="str">
        <f t="shared" si="92"/>
        <v>0100</v>
      </c>
      <c r="F640" t="s">
        <v>54</v>
      </c>
      <c r="G640" t="str">
        <f t="shared" si="90"/>
        <v>01</v>
      </c>
      <c r="H640" t="s">
        <v>55</v>
      </c>
      <c r="I640" t="s">
        <v>3086</v>
      </c>
      <c r="J640" t="s">
        <v>57</v>
      </c>
      <c r="K640">
        <v>1</v>
      </c>
      <c r="L640">
        <v>48333</v>
      </c>
      <c r="M640">
        <v>1.1100000000000001</v>
      </c>
      <c r="N640" t="str">
        <f t="shared" si="91"/>
        <v>0000</v>
      </c>
      <c r="O640">
        <v>6122</v>
      </c>
      <c r="P640" t="s">
        <v>58</v>
      </c>
      <c r="Q640" t="s">
        <v>3144</v>
      </c>
      <c r="R640" t="s">
        <v>82</v>
      </c>
      <c r="T640" t="s">
        <v>61</v>
      </c>
      <c r="V640" t="s">
        <v>3256</v>
      </c>
      <c r="W640">
        <v>240090</v>
      </c>
      <c r="X640">
        <v>16640</v>
      </c>
      <c r="Y640">
        <v>223450</v>
      </c>
      <c r="Z640">
        <v>192084</v>
      </c>
      <c r="AA640">
        <v>167084</v>
      </c>
      <c r="AB640" t="s">
        <v>63</v>
      </c>
      <c r="AC640" s="1">
        <v>38473</v>
      </c>
      <c r="AD640">
        <v>260000</v>
      </c>
      <c r="AE640">
        <v>1864</v>
      </c>
      <c r="AF640">
        <v>1254</v>
      </c>
      <c r="AG640" t="s">
        <v>64</v>
      </c>
      <c r="AH640" t="s">
        <v>76</v>
      </c>
      <c r="AI640">
        <v>1</v>
      </c>
      <c r="AJ640">
        <v>2005</v>
      </c>
      <c r="AK640">
        <v>3</v>
      </c>
      <c r="AL640">
        <v>2</v>
      </c>
      <c r="AN640">
        <v>2187</v>
      </c>
      <c r="AO640">
        <v>32</v>
      </c>
      <c r="AP640" t="s">
        <v>63</v>
      </c>
      <c r="AQ640" t="s">
        <v>66</v>
      </c>
      <c r="AR640">
        <v>3314</v>
      </c>
      <c r="AW640" t="s">
        <v>3257</v>
      </c>
      <c r="AX640" t="s">
        <v>3258</v>
      </c>
      <c r="AY640" t="s">
        <v>3259</v>
      </c>
      <c r="AZ640" t="s">
        <v>70</v>
      </c>
    </row>
    <row r="641" spans="1:52" x14ac:dyDescent="0.3">
      <c r="A641">
        <v>2048883</v>
      </c>
      <c r="B641" t="s">
        <v>3260</v>
      </c>
      <c r="C641" t="str">
        <f t="shared" si="82"/>
        <v>7492</v>
      </c>
      <c r="D641" t="s">
        <v>53</v>
      </c>
      <c r="E641" t="str">
        <f t="shared" si="92"/>
        <v>0100</v>
      </c>
      <c r="F641" t="s">
        <v>54</v>
      </c>
      <c r="G641" t="str">
        <f t="shared" si="90"/>
        <v>01</v>
      </c>
      <c r="H641" t="s">
        <v>55</v>
      </c>
      <c r="I641" t="s">
        <v>3086</v>
      </c>
      <c r="J641" t="s">
        <v>57</v>
      </c>
      <c r="K641">
        <v>1</v>
      </c>
      <c r="L641">
        <v>49847</v>
      </c>
      <c r="M641">
        <v>1.1399999999999999</v>
      </c>
      <c r="N641" t="str">
        <f t="shared" si="91"/>
        <v>0000</v>
      </c>
      <c r="O641">
        <v>6019</v>
      </c>
      <c r="P641" t="s">
        <v>58</v>
      </c>
      <c r="Q641" t="s">
        <v>3127</v>
      </c>
      <c r="R641" t="s">
        <v>140</v>
      </c>
      <c r="T641" t="s">
        <v>61</v>
      </c>
      <c r="V641" t="s">
        <v>3261</v>
      </c>
      <c r="W641">
        <v>336990</v>
      </c>
      <c r="X641">
        <v>17160</v>
      </c>
      <c r="Y641">
        <v>319830</v>
      </c>
      <c r="Z641">
        <v>268633</v>
      </c>
      <c r="AA641">
        <v>0</v>
      </c>
      <c r="AB641" t="s">
        <v>72</v>
      </c>
      <c r="AC641" s="1">
        <v>44008</v>
      </c>
      <c r="AD641">
        <v>250000</v>
      </c>
      <c r="AE641">
        <v>3085</v>
      </c>
      <c r="AF641">
        <v>67</v>
      </c>
      <c r="AG641" t="s">
        <v>64</v>
      </c>
      <c r="AH641" t="s">
        <v>1386</v>
      </c>
      <c r="AI641">
        <v>1</v>
      </c>
      <c r="AJ641">
        <v>2006</v>
      </c>
      <c r="AK641">
        <v>4</v>
      </c>
      <c r="AL641">
        <v>3</v>
      </c>
      <c r="AN641">
        <v>3523</v>
      </c>
      <c r="AO641">
        <v>32</v>
      </c>
      <c r="AP641" t="s">
        <v>63</v>
      </c>
      <c r="AQ641" t="s">
        <v>66</v>
      </c>
      <c r="AR641">
        <v>4770</v>
      </c>
      <c r="AW641" t="s">
        <v>3262</v>
      </c>
      <c r="AY641" t="s">
        <v>3263</v>
      </c>
      <c r="AZ641" t="s">
        <v>3264</v>
      </c>
    </row>
    <row r="642" spans="1:52" x14ac:dyDescent="0.3">
      <c r="A642">
        <v>2050551</v>
      </c>
      <c r="B642" t="s">
        <v>3265</v>
      </c>
      <c r="C642" t="str">
        <f t="shared" ref="C642:C705" si="93">"7492"</f>
        <v>7492</v>
      </c>
      <c r="D642" t="s">
        <v>53</v>
      </c>
      <c r="E642" t="str">
        <f t="shared" si="92"/>
        <v>0100</v>
      </c>
      <c r="F642" t="s">
        <v>54</v>
      </c>
      <c r="G642" t="str">
        <f t="shared" si="90"/>
        <v>01</v>
      </c>
      <c r="H642" t="s">
        <v>55</v>
      </c>
      <c r="I642" t="s">
        <v>3086</v>
      </c>
      <c r="J642" t="s">
        <v>57</v>
      </c>
      <c r="K642">
        <v>1</v>
      </c>
      <c r="L642">
        <v>43750</v>
      </c>
      <c r="M642">
        <v>1</v>
      </c>
      <c r="N642" t="str">
        <f t="shared" si="91"/>
        <v>0000</v>
      </c>
      <c r="O642">
        <v>6081</v>
      </c>
      <c r="P642" t="s">
        <v>58</v>
      </c>
      <c r="Q642" t="s">
        <v>3127</v>
      </c>
      <c r="R642" t="s">
        <v>140</v>
      </c>
      <c r="T642" t="s">
        <v>61</v>
      </c>
      <c r="V642" t="s">
        <v>3266</v>
      </c>
      <c r="W642">
        <v>338260</v>
      </c>
      <c r="X642">
        <v>15070</v>
      </c>
      <c r="Y642">
        <v>323190</v>
      </c>
      <c r="Z642">
        <v>262864</v>
      </c>
      <c r="AA642">
        <v>237864</v>
      </c>
      <c r="AB642" t="s">
        <v>63</v>
      </c>
      <c r="AC642" s="1">
        <v>41122</v>
      </c>
      <c r="AD642">
        <v>305000</v>
      </c>
      <c r="AE642">
        <v>2499</v>
      </c>
      <c r="AF642">
        <v>1358</v>
      </c>
      <c r="AG642" t="s">
        <v>64</v>
      </c>
      <c r="AH642" t="s">
        <v>76</v>
      </c>
      <c r="AI642">
        <v>1</v>
      </c>
      <c r="AJ642">
        <v>2007</v>
      </c>
      <c r="AK642">
        <v>4</v>
      </c>
      <c r="AL642">
        <v>3</v>
      </c>
      <c r="AN642">
        <v>3503</v>
      </c>
      <c r="AO642">
        <v>32</v>
      </c>
      <c r="AP642" t="s">
        <v>63</v>
      </c>
      <c r="AQ642" t="s">
        <v>66</v>
      </c>
      <c r="AR642">
        <v>4749</v>
      </c>
      <c r="AW642" t="s">
        <v>3267</v>
      </c>
      <c r="AX642" t="s">
        <v>3268</v>
      </c>
      <c r="AY642" t="s">
        <v>3269</v>
      </c>
      <c r="AZ642" t="s">
        <v>70</v>
      </c>
    </row>
    <row r="643" spans="1:52" x14ac:dyDescent="0.3">
      <c r="A643">
        <v>2046945</v>
      </c>
      <c r="B643" t="s">
        <v>3270</v>
      </c>
      <c r="C643" t="str">
        <f t="shared" si="93"/>
        <v>7492</v>
      </c>
      <c r="D643" t="s">
        <v>53</v>
      </c>
      <c r="E643" t="str">
        <f t="shared" si="92"/>
        <v>0100</v>
      </c>
      <c r="F643" t="s">
        <v>54</v>
      </c>
      <c r="G643" t="str">
        <f t="shared" ref="G643:G648" si="94">"06"</f>
        <v>06</v>
      </c>
      <c r="H643" t="s">
        <v>55</v>
      </c>
      <c r="I643" t="s">
        <v>56</v>
      </c>
      <c r="J643" t="s">
        <v>57</v>
      </c>
      <c r="K643">
        <v>1</v>
      </c>
      <c r="L643">
        <v>45016</v>
      </c>
      <c r="M643">
        <v>1.03</v>
      </c>
      <c r="N643" t="str">
        <f t="shared" ref="N643:N648" si="95">"000X"</f>
        <v>000X</v>
      </c>
      <c r="O643">
        <v>5993</v>
      </c>
      <c r="P643" t="s">
        <v>58</v>
      </c>
      <c r="Q643" t="s">
        <v>2631</v>
      </c>
      <c r="R643" t="s">
        <v>118</v>
      </c>
      <c r="T643" t="s">
        <v>61</v>
      </c>
      <c r="V643" t="s">
        <v>3271</v>
      </c>
      <c r="W643">
        <v>222830</v>
      </c>
      <c r="X643">
        <v>15500</v>
      </c>
      <c r="Y643">
        <v>207330</v>
      </c>
      <c r="Z643">
        <v>181552</v>
      </c>
      <c r="AA643">
        <v>156552</v>
      </c>
      <c r="AB643" t="s">
        <v>63</v>
      </c>
      <c r="AC643" s="1">
        <v>42200</v>
      </c>
      <c r="AD643">
        <v>185000</v>
      </c>
      <c r="AE643">
        <v>2702</v>
      </c>
      <c r="AF643">
        <v>1014</v>
      </c>
      <c r="AG643" t="s">
        <v>64</v>
      </c>
      <c r="AH643" t="s">
        <v>76</v>
      </c>
      <c r="AI643">
        <v>1</v>
      </c>
      <c r="AJ643">
        <v>2004</v>
      </c>
      <c r="AK643">
        <v>3</v>
      </c>
      <c r="AL643">
        <v>2</v>
      </c>
      <c r="AN643">
        <v>2059</v>
      </c>
      <c r="AO643">
        <v>32</v>
      </c>
      <c r="AP643" t="s">
        <v>63</v>
      </c>
      <c r="AQ643" t="s">
        <v>66</v>
      </c>
      <c r="AR643">
        <v>2918</v>
      </c>
      <c r="AW643" t="s">
        <v>3272</v>
      </c>
      <c r="AX643" t="s">
        <v>3273</v>
      </c>
      <c r="AY643" t="s">
        <v>3274</v>
      </c>
      <c r="AZ643" t="s">
        <v>70</v>
      </c>
    </row>
    <row r="644" spans="1:52" x14ac:dyDescent="0.3">
      <c r="A644">
        <v>2046961</v>
      </c>
      <c r="B644" t="s">
        <v>3275</v>
      </c>
      <c r="C644" t="str">
        <f t="shared" si="93"/>
        <v>7492</v>
      </c>
      <c r="D644" t="s">
        <v>53</v>
      </c>
      <c r="E644" t="str">
        <f t="shared" si="92"/>
        <v>0100</v>
      </c>
      <c r="F644" t="s">
        <v>54</v>
      </c>
      <c r="G644" t="str">
        <f t="shared" si="94"/>
        <v>06</v>
      </c>
      <c r="H644" t="s">
        <v>55</v>
      </c>
      <c r="I644" t="s">
        <v>56</v>
      </c>
      <c r="J644" t="s">
        <v>57</v>
      </c>
      <c r="K644">
        <v>1</v>
      </c>
      <c r="L644">
        <v>46254</v>
      </c>
      <c r="M644">
        <v>1.06</v>
      </c>
      <c r="N644" t="str">
        <f t="shared" si="95"/>
        <v>000X</v>
      </c>
      <c r="O644">
        <v>5957</v>
      </c>
      <c r="P644" t="s">
        <v>58</v>
      </c>
      <c r="Q644" t="s">
        <v>2631</v>
      </c>
      <c r="R644" t="s">
        <v>118</v>
      </c>
      <c r="T644" t="s">
        <v>61</v>
      </c>
      <c r="V644" t="s">
        <v>3276</v>
      </c>
      <c r="W644">
        <v>202840</v>
      </c>
      <c r="X644">
        <v>15930</v>
      </c>
      <c r="Y644">
        <v>186910</v>
      </c>
      <c r="Z644">
        <v>149787</v>
      </c>
      <c r="AA644">
        <v>124787</v>
      </c>
      <c r="AB644" t="s">
        <v>63</v>
      </c>
      <c r="AC644" s="1">
        <v>32721</v>
      </c>
      <c r="AD644">
        <v>11500</v>
      </c>
      <c r="AE644">
        <v>827</v>
      </c>
      <c r="AF644">
        <v>1390</v>
      </c>
      <c r="AG644" t="s">
        <v>103</v>
      </c>
      <c r="AH644" t="s">
        <v>76</v>
      </c>
      <c r="AI644">
        <v>1</v>
      </c>
      <c r="AJ644">
        <v>1992</v>
      </c>
      <c r="AK644">
        <v>3</v>
      </c>
      <c r="AL644">
        <v>2</v>
      </c>
      <c r="AN644">
        <v>1982</v>
      </c>
      <c r="AO644">
        <v>32</v>
      </c>
      <c r="AP644" t="s">
        <v>63</v>
      </c>
      <c r="AQ644" t="s">
        <v>66</v>
      </c>
      <c r="AR644">
        <v>2888</v>
      </c>
      <c r="AW644" t="s">
        <v>3277</v>
      </c>
      <c r="AX644" t="s">
        <v>3278</v>
      </c>
      <c r="AY644" t="s">
        <v>3279</v>
      </c>
      <c r="AZ644" t="s">
        <v>3280</v>
      </c>
    </row>
    <row r="645" spans="1:52" x14ac:dyDescent="0.3">
      <c r="A645">
        <v>2046988</v>
      </c>
      <c r="B645" t="s">
        <v>3281</v>
      </c>
      <c r="C645" t="str">
        <f t="shared" si="93"/>
        <v>7492</v>
      </c>
      <c r="D645" t="s">
        <v>53</v>
      </c>
      <c r="E645" t="str">
        <f>"0000"</f>
        <v>0000</v>
      </c>
      <c r="F645" t="s">
        <v>108</v>
      </c>
      <c r="G645" t="str">
        <f t="shared" si="94"/>
        <v>06</v>
      </c>
      <c r="H645" t="s">
        <v>55</v>
      </c>
      <c r="I645" t="s">
        <v>56</v>
      </c>
      <c r="J645" t="s">
        <v>57</v>
      </c>
      <c r="K645">
        <v>0</v>
      </c>
      <c r="L645">
        <v>43755</v>
      </c>
      <c r="M645">
        <v>1</v>
      </c>
      <c r="N645" t="str">
        <f t="shared" si="95"/>
        <v>000X</v>
      </c>
      <c r="O645">
        <v>5921</v>
      </c>
      <c r="P645" t="s">
        <v>58</v>
      </c>
      <c r="Q645" t="s">
        <v>2631</v>
      </c>
      <c r="R645" t="s">
        <v>118</v>
      </c>
      <c r="T645" t="s">
        <v>61</v>
      </c>
      <c r="V645" t="s">
        <v>3282</v>
      </c>
      <c r="W645">
        <v>15070</v>
      </c>
      <c r="X645">
        <v>15070</v>
      </c>
      <c r="Y645">
        <v>0</v>
      </c>
      <c r="Z645">
        <v>15070</v>
      </c>
      <c r="AA645">
        <v>15070</v>
      </c>
      <c r="AB645" t="s">
        <v>72</v>
      </c>
      <c r="AC645" s="1">
        <v>38626</v>
      </c>
      <c r="AD645">
        <v>57000</v>
      </c>
      <c r="AE645">
        <v>1948</v>
      </c>
      <c r="AF645">
        <v>2183</v>
      </c>
      <c r="AG645" t="s">
        <v>103</v>
      </c>
      <c r="AH645" t="s">
        <v>76</v>
      </c>
      <c r="AR645">
        <v>0</v>
      </c>
      <c r="AW645" t="s">
        <v>3283</v>
      </c>
      <c r="AY645" t="s">
        <v>3284</v>
      </c>
      <c r="AZ645" t="s">
        <v>3285</v>
      </c>
    </row>
    <row r="646" spans="1:52" x14ac:dyDescent="0.3">
      <c r="A646">
        <v>2047267</v>
      </c>
      <c r="B646" t="s">
        <v>3286</v>
      </c>
      <c r="C646" t="str">
        <f t="shared" si="93"/>
        <v>7492</v>
      </c>
      <c r="D646" t="s">
        <v>53</v>
      </c>
      <c r="E646" t="str">
        <f>"0000"</f>
        <v>0000</v>
      </c>
      <c r="F646" t="s">
        <v>108</v>
      </c>
      <c r="G646" t="str">
        <f t="shared" si="94"/>
        <v>06</v>
      </c>
      <c r="H646" t="s">
        <v>55</v>
      </c>
      <c r="I646" t="s">
        <v>56</v>
      </c>
      <c r="J646" t="s">
        <v>57</v>
      </c>
      <c r="K646">
        <v>0</v>
      </c>
      <c r="L646">
        <v>51079</v>
      </c>
      <c r="M646">
        <v>1.17</v>
      </c>
      <c r="N646" t="str">
        <f t="shared" si="95"/>
        <v>000X</v>
      </c>
      <c r="O646">
        <v>5888</v>
      </c>
      <c r="P646" t="s">
        <v>72</v>
      </c>
      <c r="Q646" t="s">
        <v>2611</v>
      </c>
      <c r="R646" t="s">
        <v>140</v>
      </c>
      <c r="T646" t="s">
        <v>61</v>
      </c>
      <c r="V646" t="s">
        <v>3287</v>
      </c>
      <c r="W646">
        <v>17590</v>
      </c>
      <c r="X646">
        <v>17590</v>
      </c>
      <c r="Y646">
        <v>0</v>
      </c>
      <c r="Z646">
        <v>17590</v>
      </c>
      <c r="AA646">
        <v>17590</v>
      </c>
      <c r="AB646" t="s">
        <v>72</v>
      </c>
      <c r="AC646" s="1">
        <v>43677</v>
      </c>
      <c r="AD646">
        <v>25000</v>
      </c>
      <c r="AE646">
        <v>2994</v>
      </c>
      <c r="AF646">
        <v>1801</v>
      </c>
      <c r="AG646" t="s">
        <v>103</v>
      </c>
      <c r="AH646" t="s">
        <v>76</v>
      </c>
      <c r="AR646">
        <v>0</v>
      </c>
      <c r="AW646" t="s">
        <v>3288</v>
      </c>
      <c r="AX646" t="s">
        <v>3289</v>
      </c>
      <c r="AY646" t="s">
        <v>2847</v>
      </c>
      <c r="AZ646" t="s">
        <v>958</v>
      </c>
    </row>
    <row r="647" spans="1:52" x14ac:dyDescent="0.3">
      <c r="A647">
        <v>2047526</v>
      </c>
      <c r="B647" t="s">
        <v>3290</v>
      </c>
      <c r="C647" t="str">
        <f t="shared" si="93"/>
        <v>7492</v>
      </c>
      <c r="D647" t="s">
        <v>53</v>
      </c>
      <c r="E647" t="str">
        <f>"0000"</f>
        <v>0000</v>
      </c>
      <c r="F647" t="s">
        <v>108</v>
      </c>
      <c r="G647" t="str">
        <f t="shared" si="94"/>
        <v>06</v>
      </c>
      <c r="H647" t="s">
        <v>55</v>
      </c>
      <c r="I647" t="s">
        <v>56</v>
      </c>
      <c r="J647" t="s">
        <v>57</v>
      </c>
      <c r="K647">
        <v>0</v>
      </c>
      <c r="L647">
        <v>49943</v>
      </c>
      <c r="M647">
        <v>1.1499999999999999</v>
      </c>
      <c r="N647" t="str">
        <f t="shared" si="95"/>
        <v>000X</v>
      </c>
      <c r="O647">
        <v>5919</v>
      </c>
      <c r="P647" t="s">
        <v>58</v>
      </c>
      <c r="Q647" t="s">
        <v>2618</v>
      </c>
      <c r="R647" t="s">
        <v>140</v>
      </c>
      <c r="T647" t="s">
        <v>61</v>
      </c>
      <c r="V647" t="s">
        <v>3291</v>
      </c>
      <c r="W647">
        <v>17200</v>
      </c>
      <c r="X647">
        <v>17200</v>
      </c>
      <c r="Y647">
        <v>0</v>
      </c>
      <c r="Z647">
        <v>17200</v>
      </c>
      <c r="AA647">
        <v>17200</v>
      </c>
      <c r="AB647" t="s">
        <v>72</v>
      </c>
      <c r="AC647" s="1">
        <v>43990</v>
      </c>
      <c r="AD647">
        <v>22000</v>
      </c>
      <c r="AE647">
        <v>3088</v>
      </c>
      <c r="AF647">
        <v>1735</v>
      </c>
      <c r="AG647" t="s">
        <v>103</v>
      </c>
      <c r="AH647" t="s">
        <v>76</v>
      </c>
      <c r="AR647">
        <v>0</v>
      </c>
      <c r="AW647" t="s">
        <v>3292</v>
      </c>
      <c r="AY647" t="s">
        <v>1188</v>
      </c>
      <c r="AZ647" t="s">
        <v>701</v>
      </c>
    </row>
    <row r="648" spans="1:52" x14ac:dyDescent="0.3">
      <c r="A648">
        <v>2047623</v>
      </c>
      <c r="B648" t="s">
        <v>3293</v>
      </c>
      <c r="C648" t="str">
        <f t="shared" si="93"/>
        <v>7492</v>
      </c>
      <c r="D648" t="s">
        <v>53</v>
      </c>
      <c r="E648" t="str">
        <f>"0100"</f>
        <v>0100</v>
      </c>
      <c r="F648" t="s">
        <v>54</v>
      </c>
      <c r="G648" t="str">
        <f t="shared" si="94"/>
        <v>06</v>
      </c>
      <c r="H648" t="s">
        <v>55</v>
      </c>
      <c r="I648" t="s">
        <v>56</v>
      </c>
      <c r="J648" t="s">
        <v>57</v>
      </c>
      <c r="K648">
        <v>1</v>
      </c>
      <c r="L648">
        <v>43749</v>
      </c>
      <c r="M648">
        <v>1</v>
      </c>
      <c r="N648" t="str">
        <f t="shared" si="95"/>
        <v>000X</v>
      </c>
      <c r="O648">
        <v>5679</v>
      </c>
      <c r="P648" t="s">
        <v>72</v>
      </c>
      <c r="Q648" t="s">
        <v>607</v>
      </c>
      <c r="R648" t="s">
        <v>140</v>
      </c>
      <c r="T648" t="s">
        <v>61</v>
      </c>
      <c r="V648" t="s">
        <v>3294</v>
      </c>
      <c r="W648">
        <v>202710</v>
      </c>
      <c r="X648">
        <v>15060</v>
      </c>
      <c r="Y648">
        <v>187650</v>
      </c>
      <c r="Z648">
        <v>155766</v>
      </c>
      <c r="AA648">
        <v>130766</v>
      </c>
      <c r="AB648" t="s">
        <v>63</v>
      </c>
      <c r="AC648" s="1">
        <v>32874</v>
      </c>
      <c r="AD648">
        <v>13000</v>
      </c>
      <c r="AE648">
        <v>843</v>
      </c>
      <c r="AF648">
        <v>1470</v>
      </c>
      <c r="AG648" t="s">
        <v>103</v>
      </c>
      <c r="AH648" t="s">
        <v>76</v>
      </c>
      <c r="AI648">
        <v>1</v>
      </c>
      <c r="AJ648">
        <v>1994</v>
      </c>
      <c r="AK648">
        <v>2</v>
      </c>
      <c r="AL648">
        <v>2</v>
      </c>
      <c r="AN648">
        <v>1986</v>
      </c>
      <c r="AO648">
        <v>32</v>
      </c>
      <c r="AP648" t="s">
        <v>63</v>
      </c>
      <c r="AQ648" t="s">
        <v>66</v>
      </c>
      <c r="AR648">
        <v>2522</v>
      </c>
      <c r="AW648" t="s">
        <v>3295</v>
      </c>
      <c r="AY648" t="s">
        <v>3296</v>
      </c>
      <c r="AZ648" t="s">
        <v>70</v>
      </c>
    </row>
    <row r="649" spans="1:52" x14ac:dyDescent="0.3">
      <c r="A649">
        <v>2048913</v>
      </c>
      <c r="B649" t="s">
        <v>3297</v>
      </c>
      <c r="C649" t="str">
        <f t="shared" si="93"/>
        <v>7492</v>
      </c>
      <c r="D649" t="s">
        <v>53</v>
      </c>
      <c r="E649" t="str">
        <f>"0000"</f>
        <v>0000</v>
      </c>
      <c r="F649" t="s">
        <v>108</v>
      </c>
      <c r="G649" t="str">
        <f>"01"</f>
        <v>01</v>
      </c>
      <c r="H649" t="s">
        <v>55</v>
      </c>
      <c r="I649" t="s">
        <v>3086</v>
      </c>
      <c r="J649" t="s">
        <v>57</v>
      </c>
      <c r="K649">
        <v>0</v>
      </c>
      <c r="L649">
        <v>48125</v>
      </c>
      <c r="M649">
        <v>1.1000000000000001</v>
      </c>
      <c r="N649" t="str">
        <f>"0000"</f>
        <v>0000</v>
      </c>
      <c r="O649">
        <v>6037</v>
      </c>
      <c r="P649" t="s">
        <v>58</v>
      </c>
      <c r="Q649" t="s">
        <v>3127</v>
      </c>
      <c r="R649" t="s">
        <v>140</v>
      </c>
      <c r="T649" t="s">
        <v>61</v>
      </c>
      <c r="V649" t="s">
        <v>3298</v>
      </c>
      <c r="W649">
        <v>16570</v>
      </c>
      <c r="X649">
        <v>16570</v>
      </c>
      <c r="Y649">
        <v>0</v>
      </c>
      <c r="Z649">
        <v>16570</v>
      </c>
      <c r="AA649">
        <v>16570</v>
      </c>
      <c r="AB649" t="s">
        <v>72</v>
      </c>
      <c r="AC649" s="1">
        <v>37773</v>
      </c>
      <c r="AD649">
        <v>18000</v>
      </c>
      <c r="AE649">
        <v>1618</v>
      </c>
      <c r="AF649">
        <v>777</v>
      </c>
      <c r="AG649" t="s">
        <v>103</v>
      </c>
      <c r="AH649" t="s">
        <v>76</v>
      </c>
      <c r="AR649">
        <v>0</v>
      </c>
      <c r="AW649" t="s">
        <v>3299</v>
      </c>
      <c r="AY649" t="s">
        <v>3300</v>
      </c>
      <c r="AZ649" t="s">
        <v>3301</v>
      </c>
    </row>
    <row r="650" spans="1:52" x14ac:dyDescent="0.3">
      <c r="A650">
        <v>2050594</v>
      </c>
      <c r="B650" t="s">
        <v>3302</v>
      </c>
      <c r="C650" t="str">
        <f t="shared" si="93"/>
        <v>7492</v>
      </c>
      <c r="D650" t="s">
        <v>53</v>
      </c>
      <c r="E650" t="str">
        <f>"0100"</f>
        <v>0100</v>
      </c>
      <c r="F650" t="s">
        <v>54</v>
      </c>
      <c r="G650" t="str">
        <f>"01"</f>
        <v>01</v>
      </c>
      <c r="H650" t="s">
        <v>55</v>
      </c>
      <c r="I650" t="s">
        <v>3086</v>
      </c>
      <c r="J650" t="s">
        <v>57</v>
      </c>
      <c r="K650">
        <v>1</v>
      </c>
      <c r="L650">
        <v>43750</v>
      </c>
      <c r="M650">
        <v>1</v>
      </c>
      <c r="N650" t="str">
        <f>"0000"</f>
        <v>0000</v>
      </c>
      <c r="O650">
        <v>6105</v>
      </c>
      <c r="P650" t="s">
        <v>58</v>
      </c>
      <c r="Q650" t="s">
        <v>3127</v>
      </c>
      <c r="R650" t="s">
        <v>140</v>
      </c>
      <c r="T650" t="s">
        <v>61</v>
      </c>
      <c r="V650" t="s">
        <v>3303</v>
      </c>
      <c r="W650">
        <v>284380</v>
      </c>
      <c r="X650">
        <v>15070</v>
      </c>
      <c r="Y650">
        <v>269310</v>
      </c>
      <c r="Z650">
        <v>284380</v>
      </c>
      <c r="AA650">
        <v>259380</v>
      </c>
      <c r="AB650" t="s">
        <v>63</v>
      </c>
      <c r="AC650" s="1">
        <v>43047</v>
      </c>
      <c r="AD650">
        <v>365900</v>
      </c>
      <c r="AE650">
        <v>2863</v>
      </c>
      <c r="AF650">
        <v>2321</v>
      </c>
      <c r="AG650" t="s">
        <v>64</v>
      </c>
      <c r="AH650" t="s">
        <v>76</v>
      </c>
      <c r="AI650">
        <v>1</v>
      </c>
      <c r="AJ650">
        <v>2014</v>
      </c>
      <c r="AK650">
        <v>3</v>
      </c>
      <c r="AL650">
        <v>3</v>
      </c>
      <c r="AN650">
        <v>2146</v>
      </c>
      <c r="AO650">
        <v>32</v>
      </c>
      <c r="AP650" t="s">
        <v>63</v>
      </c>
      <c r="AQ650" t="s">
        <v>66</v>
      </c>
      <c r="AR650">
        <v>3156</v>
      </c>
      <c r="AW650" t="s">
        <v>3304</v>
      </c>
      <c r="AX650" t="s">
        <v>3305</v>
      </c>
      <c r="AY650" t="s">
        <v>3306</v>
      </c>
      <c r="AZ650" t="s">
        <v>3307</v>
      </c>
    </row>
    <row r="651" spans="1:52" x14ac:dyDescent="0.3">
      <c r="A651">
        <v>2050691</v>
      </c>
      <c r="B651" t="s">
        <v>3308</v>
      </c>
      <c r="C651" t="str">
        <f t="shared" si="93"/>
        <v>7492</v>
      </c>
      <c r="D651" t="s">
        <v>53</v>
      </c>
      <c r="E651" t="str">
        <f>"0000"</f>
        <v>0000</v>
      </c>
      <c r="F651" t="s">
        <v>108</v>
      </c>
      <c r="G651" t="str">
        <f>"01"</f>
        <v>01</v>
      </c>
      <c r="H651" t="s">
        <v>55</v>
      </c>
      <c r="I651" t="s">
        <v>3086</v>
      </c>
      <c r="J651" t="s">
        <v>57</v>
      </c>
      <c r="K651">
        <v>0</v>
      </c>
      <c r="L651">
        <v>43750</v>
      </c>
      <c r="M651">
        <v>1</v>
      </c>
      <c r="N651" t="str">
        <f>"0000"</f>
        <v>0000</v>
      </c>
      <c r="O651">
        <v>6167</v>
      </c>
      <c r="P651" t="s">
        <v>58</v>
      </c>
      <c r="Q651" t="s">
        <v>3127</v>
      </c>
      <c r="R651" t="s">
        <v>140</v>
      </c>
      <c r="T651" t="s">
        <v>61</v>
      </c>
      <c r="V651" t="s">
        <v>3309</v>
      </c>
      <c r="W651">
        <v>15070</v>
      </c>
      <c r="X651">
        <v>15070</v>
      </c>
      <c r="Y651">
        <v>0</v>
      </c>
      <c r="Z651">
        <v>15070</v>
      </c>
      <c r="AA651">
        <v>15070</v>
      </c>
      <c r="AB651" t="s">
        <v>72</v>
      </c>
      <c r="AC651" s="1">
        <v>38412</v>
      </c>
      <c r="AD651">
        <v>65000</v>
      </c>
      <c r="AE651">
        <v>1831</v>
      </c>
      <c r="AF651">
        <v>1584</v>
      </c>
      <c r="AG651" t="s">
        <v>103</v>
      </c>
      <c r="AH651" t="s">
        <v>76</v>
      </c>
      <c r="AR651">
        <v>0</v>
      </c>
      <c r="AW651" t="s">
        <v>3310</v>
      </c>
      <c r="AY651" t="s">
        <v>3311</v>
      </c>
      <c r="AZ651" t="s">
        <v>3312</v>
      </c>
    </row>
    <row r="652" spans="1:52" x14ac:dyDescent="0.3">
      <c r="A652">
        <v>2045485</v>
      </c>
      <c r="B652" t="s">
        <v>3313</v>
      </c>
      <c r="C652" t="str">
        <f t="shared" si="93"/>
        <v>7492</v>
      </c>
      <c r="D652" t="s">
        <v>53</v>
      </c>
      <c r="E652" t="str">
        <f>"0000"</f>
        <v>0000</v>
      </c>
      <c r="F652" t="s">
        <v>108</v>
      </c>
      <c r="G652" t="str">
        <f>"06"</f>
        <v>06</v>
      </c>
      <c r="H652" t="s">
        <v>55</v>
      </c>
      <c r="I652" t="s">
        <v>56</v>
      </c>
      <c r="J652" t="s">
        <v>57</v>
      </c>
      <c r="K652">
        <v>0</v>
      </c>
      <c r="L652">
        <v>66186</v>
      </c>
      <c r="M652">
        <v>1.52</v>
      </c>
      <c r="N652" t="str">
        <f>"000X"</f>
        <v>000X</v>
      </c>
      <c r="O652">
        <v>5607</v>
      </c>
      <c r="P652" t="s">
        <v>58</v>
      </c>
      <c r="Q652" t="s">
        <v>2850</v>
      </c>
      <c r="R652" t="s">
        <v>140</v>
      </c>
      <c r="T652" t="s">
        <v>61</v>
      </c>
      <c r="V652" t="s">
        <v>3314</v>
      </c>
      <c r="W652">
        <v>22790</v>
      </c>
      <c r="X652">
        <v>22790</v>
      </c>
      <c r="Y652">
        <v>0</v>
      </c>
      <c r="Z652">
        <v>22790</v>
      </c>
      <c r="AA652">
        <v>22790</v>
      </c>
      <c r="AB652" t="s">
        <v>72</v>
      </c>
      <c r="AC652" s="1">
        <v>32721</v>
      </c>
      <c r="AD652">
        <v>13500</v>
      </c>
      <c r="AE652">
        <v>825</v>
      </c>
      <c r="AF652">
        <v>1647</v>
      </c>
      <c r="AG652" t="s">
        <v>103</v>
      </c>
      <c r="AH652" t="s">
        <v>76</v>
      </c>
      <c r="AR652">
        <v>0</v>
      </c>
      <c r="AW652" t="s">
        <v>3315</v>
      </c>
      <c r="AY652" t="s">
        <v>3316</v>
      </c>
      <c r="AZ652" t="s">
        <v>3317</v>
      </c>
    </row>
    <row r="653" spans="1:52" x14ac:dyDescent="0.3">
      <c r="A653">
        <v>2046287</v>
      </c>
      <c r="B653" t="s">
        <v>3318</v>
      </c>
      <c r="C653" t="str">
        <f t="shared" si="93"/>
        <v>7492</v>
      </c>
      <c r="D653" t="s">
        <v>53</v>
      </c>
      <c r="E653" t="str">
        <f>"0100"</f>
        <v>0100</v>
      </c>
      <c r="F653" t="s">
        <v>54</v>
      </c>
      <c r="G653" t="str">
        <f>"06"</f>
        <v>06</v>
      </c>
      <c r="H653" t="s">
        <v>55</v>
      </c>
      <c r="I653" t="s">
        <v>56</v>
      </c>
      <c r="J653" t="s">
        <v>57</v>
      </c>
      <c r="K653">
        <v>1</v>
      </c>
      <c r="L653">
        <v>43753</v>
      </c>
      <c r="M653">
        <v>1</v>
      </c>
      <c r="N653" t="str">
        <f>"000X"</f>
        <v>000X</v>
      </c>
      <c r="O653">
        <v>5323</v>
      </c>
      <c r="P653" t="s">
        <v>58</v>
      </c>
      <c r="Q653" t="s">
        <v>180</v>
      </c>
      <c r="R653" t="s">
        <v>82</v>
      </c>
      <c r="T653" t="s">
        <v>61</v>
      </c>
      <c r="V653" t="s">
        <v>3319</v>
      </c>
      <c r="W653">
        <v>186420</v>
      </c>
      <c r="X653">
        <v>15070</v>
      </c>
      <c r="Y653">
        <v>171350</v>
      </c>
      <c r="Z653">
        <v>157940</v>
      </c>
      <c r="AA653">
        <v>132940</v>
      </c>
      <c r="AB653" t="s">
        <v>63</v>
      </c>
      <c r="AC653" s="1">
        <v>41609</v>
      </c>
      <c r="AD653">
        <v>132000</v>
      </c>
      <c r="AE653">
        <v>2601</v>
      </c>
      <c r="AF653">
        <v>756</v>
      </c>
      <c r="AG653" t="s">
        <v>64</v>
      </c>
      <c r="AH653" t="s">
        <v>65</v>
      </c>
      <c r="AI653">
        <v>1</v>
      </c>
      <c r="AJ653">
        <v>2000</v>
      </c>
      <c r="AK653">
        <v>2</v>
      </c>
      <c r="AL653">
        <v>2</v>
      </c>
      <c r="AN653">
        <v>1409</v>
      </c>
      <c r="AO653">
        <v>32</v>
      </c>
      <c r="AP653" t="s">
        <v>63</v>
      </c>
      <c r="AQ653" t="s">
        <v>66</v>
      </c>
      <c r="AR653">
        <v>2451</v>
      </c>
      <c r="AW653" t="s">
        <v>3320</v>
      </c>
      <c r="AY653" t="s">
        <v>3321</v>
      </c>
      <c r="AZ653" t="s">
        <v>70</v>
      </c>
    </row>
    <row r="654" spans="1:52" x14ac:dyDescent="0.3">
      <c r="A654">
        <v>2046368</v>
      </c>
      <c r="B654" t="s">
        <v>3322</v>
      </c>
      <c r="C654" t="str">
        <f t="shared" si="93"/>
        <v>7492</v>
      </c>
      <c r="D654" t="s">
        <v>53</v>
      </c>
      <c r="E654" t="str">
        <f>"0100"</f>
        <v>0100</v>
      </c>
      <c r="F654" t="s">
        <v>54</v>
      </c>
      <c r="G654" t="str">
        <f>"06"</f>
        <v>06</v>
      </c>
      <c r="H654" t="s">
        <v>55</v>
      </c>
      <c r="I654" t="s">
        <v>56</v>
      </c>
      <c r="J654" t="s">
        <v>57</v>
      </c>
      <c r="K654">
        <v>1</v>
      </c>
      <c r="L654">
        <v>44055</v>
      </c>
      <c r="M654">
        <v>1.01</v>
      </c>
      <c r="N654" t="str">
        <f>"000X"</f>
        <v>000X</v>
      </c>
      <c r="O654">
        <v>5075</v>
      </c>
      <c r="P654" t="s">
        <v>58</v>
      </c>
      <c r="Q654" t="s">
        <v>180</v>
      </c>
      <c r="R654" t="s">
        <v>82</v>
      </c>
      <c r="T654" t="s">
        <v>61</v>
      </c>
      <c r="V654" t="s">
        <v>3323</v>
      </c>
      <c r="W654">
        <v>259990</v>
      </c>
      <c r="X654">
        <v>15170</v>
      </c>
      <c r="Y654">
        <v>244820</v>
      </c>
      <c r="Z654">
        <v>259990</v>
      </c>
      <c r="AA654">
        <v>234990</v>
      </c>
      <c r="AB654" t="s">
        <v>63</v>
      </c>
      <c r="AC654" s="1">
        <v>43144</v>
      </c>
      <c r="AD654">
        <v>245386</v>
      </c>
      <c r="AE654">
        <v>2880</v>
      </c>
      <c r="AF654">
        <v>2237</v>
      </c>
      <c r="AG654" t="s">
        <v>64</v>
      </c>
      <c r="AH654" t="s">
        <v>76</v>
      </c>
      <c r="AI654">
        <v>1</v>
      </c>
      <c r="AJ654">
        <v>2018</v>
      </c>
      <c r="AK654">
        <v>3</v>
      </c>
      <c r="AL654">
        <v>4</v>
      </c>
      <c r="AN654">
        <v>2560</v>
      </c>
      <c r="AO654">
        <v>32</v>
      </c>
      <c r="AP654" t="s">
        <v>72</v>
      </c>
      <c r="AQ654" t="s">
        <v>66</v>
      </c>
      <c r="AR654">
        <v>3752</v>
      </c>
      <c r="AW654" t="s">
        <v>3324</v>
      </c>
      <c r="AY654" t="s">
        <v>3325</v>
      </c>
      <c r="AZ654" t="s">
        <v>70</v>
      </c>
    </row>
    <row r="655" spans="1:52" x14ac:dyDescent="0.3">
      <c r="A655">
        <v>2046864</v>
      </c>
      <c r="B655" t="s">
        <v>3326</v>
      </c>
      <c r="C655" t="str">
        <f t="shared" si="93"/>
        <v>7492</v>
      </c>
      <c r="D655" t="s">
        <v>53</v>
      </c>
      <c r="E655" t="str">
        <f t="shared" ref="E655:E661" si="96">"0000"</f>
        <v>0000</v>
      </c>
      <c r="F655" t="s">
        <v>108</v>
      </c>
      <c r="G655" t="str">
        <f>"01"</f>
        <v>01</v>
      </c>
      <c r="H655" t="s">
        <v>55</v>
      </c>
      <c r="I655" t="s">
        <v>3086</v>
      </c>
      <c r="J655" t="s">
        <v>57</v>
      </c>
      <c r="K655">
        <v>0</v>
      </c>
      <c r="L655">
        <v>43723</v>
      </c>
      <c r="M655">
        <v>1</v>
      </c>
      <c r="N655" t="str">
        <f>"0000"</f>
        <v>0000</v>
      </c>
      <c r="O655">
        <v>6127</v>
      </c>
      <c r="P655" t="s">
        <v>58</v>
      </c>
      <c r="Q655" t="s">
        <v>2631</v>
      </c>
      <c r="R655" t="s">
        <v>118</v>
      </c>
      <c r="T655" t="s">
        <v>61</v>
      </c>
      <c r="V655" t="s">
        <v>3327</v>
      </c>
      <c r="W655">
        <v>15060</v>
      </c>
      <c r="X655">
        <v>15060</v>
      </c>
      <c r="Y655">
        <v>0</v>
      </c>
      <c r="Z655">
        <v>15060</v>
      </c>
      <c r="AA655">
        <v>15060</v>
      </c>
      <c r="AB655" t="s">
        <v>72</v>
      </c>
      <c r="AC655" s="1">
        <v>37865</v>
      </c>
      <c r="AD655">
        <v>36000</v>
      </c>
      <c r="AE655">
        <v>1644</v>
      </c>
      <c r="AF655">
        <v>1460</v>
      </c>
      <c r="AG655" t="s">
        <v>103</v>
      </c>
      <c r="AH655" t="s">
        <v>570</v>
      </c>
      <c r="AR655">
        <v>0</v>
      </c>
      <c r="AW655" t="s">
        <v>2398</v>
      </c>
      <c r="AY655" t="s">
        <v>2399</v>
      </c>
      <c r="AZ655" t="s">
        <v>2400</v>
      </c>
    </row>
    <row r="656" spans="1:52" x14ac:dyDescent="0.3">
      <c r="A656">
        <v>2046881</v>
      </c>
      <c r="B656" t="s">
        <v>3328</v>
      </c>
      <c r="C656" t="str">
        <f t="shared" si="93"/>
        <v>7492</v>
      </c>
      <c r="D656" t="s">
        <v>53</v>
      </c>
      <c r="E656" t="str">
        <f t="shared" si="96"/>
        <v>0000</v>
      </c>
      <c r="F656" t="s">
        <v>108</v>
      </c>
      <c r="G656" t="str">
        <f>"01"</f>
        <v>01</v>
      </c>
      <c r="H656" t="s">
        <v>55</v>
      </c>
      <c r="I656" t="s">
        <v>3086</v>
      </c>
      <c r="J656" t="s">
        <v>57</v>
      </c>
      <c r="K656">
        <v>0</v>
      </c>
      <c r="L656">
        <v>43723</v>
      </c>
      <c r="M656">
        <v>1</v>
      </c>
      <c r="N656" t="str">
        <f>"0000"</f>
        <v>0000</v>
      </c>
      <c r="O656">
        <v>6085</v>
      </c>
      <c r="P656" t="s">
        <v>58</v>
      </c>
      <c r="Q656" t="s">
        <v>2631</v>
      </c>
      <c r="R656" t="s">
        <v>118</v>
      </c>
      <c r="T656" t="s">
        <v>61</v>
      </c>
      <c r="V656" t="s">
        <v>3329</v>
      </c>
      <c r="W656">
        <v>15060</v>
      </c>
      <c r="X656">
        <v>15060</v>
      </c>
      <c r="Y656">
        <v>0</v>
      </c>
      <c r="Z656">
        <v>15060</v>
      </c>
      <c r="AA656">
        <v>15060</v>
      </c>
      <c r="AB656" t="s">
        <v>72</v>
      </c>
      <c r="AC656" s="1">
        <v>38139</v>
      </c>
      <c r="AD656">
        <v>38000</v>
      </c>
      <c r="AE656">
        <v>1754</v>
      </c>
      <c r="AF656">
        <v>1772</v>
      </c>
      <c r="AG656" t="s">
        <v>103</v>
      </c>
      <c r="AH656" t="s">
        <v>76</v>
      </c>
      <c r="AR656">
        <v>0</v>
      </c>
      <c r="AW656" t="s">
        <v>3330</v>
      </c>
      <c r="AY656" t="s">
        <v>3331</v>
      </c>
      <c r="AZ656" t="s">
        <v>178</v>
      </c>
    </row>
    <row r="657" spans="1:52" x14ac:dyDescent="0.3">
      <c r="A657">
        <v>2046902</v>
      </c>
      <c r="B657" t="s">
        <v>3332</v>
      </c>
      <c r="C657" t="str">
        <f t="shared" si="93"/>
        <v>7492</v>
      </c>
      <c r="D657" t="s">
        <v>53</v>
      </c>
      <c r="E657" t="str">
        <f t="shared" si="96"/>
        <v>0000</v>
      </c>
      <c r="F657" t="s">
        <v>108</v>
      </c>
      <c r="G657" t="str">
        <f>"01"</f>
        <v>01</v>
      </c>
      <c r="H657" t="s">
        <v>55</v>
      </c>
      <c r="I657" t="s">
        <v>3086</v>
      </c>
      <c r="J657" t="s">
        <v>57</v>
      </c>
      <c r="K657">
        <v>0</v>
      </c>
      <c r="L657">
        <v>43723</v>
      </c>
      <c r="M657">
        <v>1</v>
      </c>
      <c r="N657" t="str">
        <f>"0000"</f>
        <v>0000</v>
      </c>
      <c r="O657">
        <v>6053</v>
      </c>
      <c r="P657" t="s">
        <v>58</v>
      </c>
      <c r="Q657" t="s">
        <v>2631</v>
      </c>
      <c r="R657" t="s">
        <v>118</v>
      </c>
      <c r="T657" t="s">
        <v>61</v>
      </c>
      <c r="V657" t="s">
        <v>3333</v>
      </c>
      <c r="W657">
        <v>15060</v>
      </c>
      <c r="X657">
        <v>15060</v>
      </c>
      <c r="Y657">
        <v>0</v>
      </c>
      <c r="Z657">
        <v>15060</v>
      </c>
      <c r="AA657">
        <v>15060</v>
      </c>
      <c r="AB657" t="s">
        <v>72</v>
      </c>
      <c r="AC657" s="1">
        <v>44054</v>
      </c>
      <c r="AD657">
        <v>19500</v>
      </c>
      <c r="AE657">
        <v>3083</v>
      </c>
      <c r="AF657">
        <v>1541</v>
      </c>
      <c r="AG657" t="s">
        <v>103</v>
      </c>
      <c r="AH657" t="s">
        <v>76</v>
      </c>
      <c r="AR657">
        <v>0</v>
      </c>
      <c r="AW657" t="s">
        <v>3334</v>
      </c>
      <c r="AX657" t="s">
        <v>3335</v>
      </c>
      <c r="AY657" t="s">
        <v>3336</v>
      </c>
      <c r="AZ657" t="s">
        <v>3337</v>
      </c>
    </row>
    <row r="658" spans="1:52" x14ac:dyDescent="0.3">
      <c r="A658">
        <v>2046911</v>
      </c>
      <c r="B658" t="s">
        <v>3338</v>
      </c>
      <c r="C658" t="str">
        <f t="shared" si="93"/>
        <v>7492</v>
      </c>
      <c r="D658" t="s">
        <v>53</v>
      </c>
      <c r="E658" t="str">
        <f t="shared" si="96"/>
        <v>0000</v>
      </c>
      <c r="F658" t="s">
        <v>108</v>
      </c>
      <c r="G658" t="str">
        <f>"01"</f>
        <v>01</v>
      </c>
      <c r="H658" t="s">
        <v>55</v>
      </c>
      <c r="I658" t="s">
        <v>3086</v>
      </c>
      <c r="J658" t="s">
        <v>57</v>
      </c>
      <c r="K658">
        <v>0</v>
      </c>
      <c r="L658">
        <v>43723</v>
      </c>
      <c r="M658">
        <v>1</v>
      </c>
      <c r="N658" t="str">
        <f>"0000"</f>
        <v>0000</v>
      </c>
      <c r="O658">
        <v>6021</v>
      </c>
      <c r="P658" t="s">
        <v>58</v>
      </c>
      <c r="Q658" t="s">
        <v>2631</v>
      </c>
      <c r="R658" t="s">
        <v>118</v>
      </c>
      <c r="T658" t="s">
        <v>61</v>
      </c>
      <c r="V658" t="s">
        <v>3339</v>
      </c>
      <c r="W658">
        <v>15060</v>
      </c>
      <c r="X658">
        <v>15060</v>
      </c>
      <c r="Y658">
        <v>0</v>
      </c>
      <c r="Z658">
        <v>15060</v>
      </c>
      <c r="AA658">
        <v>15060</v>
      </c>
      <c r="AB658" t="s">
        <v>72</v>
      </c>
      <c r="AC658" s="1">
        <v>44013</v>
      </c>
      <c r="AD658">
        <v>17000</v>
      </c>
      <c r="AE658">
        <v>3074</v>
      </c>
      <c r="AF658">
        <v>207</v>
      </c>
      <c r="AG658" t="s">
        <v>103</v>
      </c>
      <c r="AH658" t="s">
        <v>76</v>
      </c>
      <c r="AR658">
        <v>0</v>
      </c>
      <c r="AW658" t="s">
        <v>3340</v>
      </c>
      <c r="AY658" t="s">
        <v>3341</v>
      </c>
      <c r="AZ658" t="s">
        <v>3342</v>
      </c>
    </row>
    <row r="659" spans="1:52" x14ac:dyDescent="0.3">
      <c r="A659">
        <v>2047216</v>
      </c>
      <c r="B659" t="s">
        <v>3343</v>
      </c>
      <c r="C659" t="str">
        <f t="shared" si="93"/>
        <v>7492</v>
      </c>
      <c r="D659" t="s">
        <v>53</v>
      </c>
      <c r="E659" t="str">
        <f t="shared" si="96"/>
        <v>0000</v>
      </c>
      <c r="F659" t="s">
        <v>108</v>
      </c>
      <c r="G659" t="str">
        <f t="shared" ref="G659:G664" si="97">"06"</f>
        <v>06</v>
      </c>
      <c r="H659" t="s">
        <v>55</v>
      </c>
      <c r="I659" t="s">
        <v>56</v>
      </c>
      <c r="J659" t="s">
        <v>57</v>
      </c>
      <c r="K659">
        <v>0</v>
      </c>
      <c r="L659">
        <v>43748</v>
      </c>
      <c r="M659">
        <v>1</v>
      </c>
      <c r="N659" t="str">
        <f t="shared" ref="N659:N664" si="98">"000X"</f>
        <v>000X</v>
      </c>
      <c r="O659">
        <v>5885</v>
      </c>
      <c r="P659" t="s">
        <v>72</v>
      </c>
      <c r="Q659" t="s">
        <v>2624</v>
      </c>
      <c r="R659" t="s">
        <v>88</v>
      </c>
      <c r="T659" t="s">
        <v>61</v>
      </c>
      <c r="V659" t="s">
        <v>3344</v>
      </c>
      <c r="W659">
        <v>15060</v>
      </c>
      <c r="X659">
        <v>15060</v>
      </c>
      <c r="Y659">
        <v>0</v>
      </c>
      <c r="Z659">
        <v>15060</v>
      </c>
      <c r="AA659">
        <v>15060</v>
      </c>
      <c r="AB659" t="s">
        <v>72</v>
      </c>
      <c r="AC659" s="1">
        <v>38322</v>
      </c>
      <c r="AD659">
        <v>54900</v>
      </c>
      <c r="AE659">
        <v>1806</v>
      </c>
      <c r="AF659">
        <v>367</v>
      </c>
      <c r="AG659" t="s">
        <v>103</v>
      </c>
      <c r="AH659" t="s">
        <v>76</v>
      </c>
      <c r="AR659">
        <v>0</v>
      </c>
      <c r="AW659" t="s">
        <v>1607</v>
      </c>
      <c r="AX659" t="s">
        <v>3229</v>
      </c>
      <c r="AY659" t="s">
        <v>1609</v>
      </c>
      <c r="AZ659" t="s">
        <v>70</v>
      </c>
    </row>
    <row r="660" spans="1:52" x14ac:dyDescent="0.3">
      <c r="A660">
        <v>2047682</v>
      </c>
      <c r="B660" t="s">
        <v>3345</v>
      </c>
      <c r="C660" t="str">
        <f t="shared" si="93"/>
        <v>7492</v>
      </c>
      <c r="D660" t="s">
        <v>53</v>
      </c>
      <c r="E660" t="str">
        <f t="shared" si="96"/>
        <v>0000</v>
      </c>
      <c r="F660" t="s">
        <v>108</v>
      </c>
      <c r="G660" t="str">
        <f t="shared" si="97"/>
        <v>06</v>
      </c>
      <c r="H660" t="s">
        <v>55</v>
      </c>
      <c r="I660" t="s">
        <v>56</v>
      </c>
      <c r="J660" t="s">
        <v>57</v>
      </c>
      <c r="K660">
        <v>0</v>
      </c>
      <c r="L660">
        <v>43749</v>
      </c>
      <c r="M660">
        <v>1</v>
      </c>
      <c r="N660" t="str">
        <f t="shared" si="98"/>
        <v>000X</v>
      </c>
      <c r="O660">
        <v>5755</v>
      </c>
      <c r="P660" t="s">
        <v>72</v>
      </c>
      <c r="Q660" t="s">
        <v>607</v>
      </c>
      <c r="R660" t="s">
        <v>140</v>
      </c>
      <c r="T660" t="s">
        <v>61</v>
      </c>
      <c r="V660" t="s">
        <v>3346</v>
      </c>
      <c r="W660">
        <v>15060</v>
      </c>
      <c r="X660">
        <v>15060</v>
      </c>
      <c r="Y660">
        <v>0</v>
      </c>
      <c r="Z660">
        <v>15060</v>
      </c>
      <c r="AA660">
        <v>15060</v>
      </c>
      <c r="AB660" t="s">
        <v>72</v>
      </c>
      <c r="AC660" s="1">
        <v>38443</v>
      </c>
      <c r="AD660">
        <v>79900</v>
      </c>
      <c r="AE660">
        <v>1848</v>
      </c>
      <c r="AF660">
        <v>2079</v>
      </c>
      <c r="AG660" t="s">
        <v>103</v>
      </c>
      <c r="AH660" t="s">
        <v>76</v>
      </c>
      <c r="AR660">
        <v>0</v>
      </c>
      <c r="AW660" t="s">
        <v>3347</v>
      </c>
      <c r="AY660" t="s">
        <v>3348</v>
      </c>
      <c r="AZ660" t="s">
        <v>3349</v>
      </c>
    </row>
    <row r="661" spans="1:52" x14ac:dyDescent="0.3">
      <c r="A661">
        <v>2047771</v>
      </c>
      <c r="B661" t="s">
        <v>3350</v>
      </c>
      <c r="C661" t="str">
        <f t="shared" si="93"/>
        <v>7492</v>
      </c>
      <c r="D661" t="s">
        <v>53</v>
      </c>
      <c r="E661" t="str">
        <f t="shared" si="96"/>
        <v>0000</v>
      </c>
      <c r="F661" t="s">
        <v>108</v>
      </c>
      <c r="G661" t="str">
        <f t="shared" si="97"/>
        <v>06</v>
      </c>
      <c r="H661" t="s">
        <v>55</v>
      </c>
      <c r="I661" t="s">
        <v>56</v>
      </c>
      <c r="J661" t="s">
        <v>57</v>
      </c>
      <c r="K661">
        <v>0</v>
      </c>
      <c r="L661">
        <v>43750</v>
      </c>
      <c r="M661">
        <v>1</v>
      </c>
      <c r="N661" t="str">
        <f t="shared" si="98"/>
        <v>000X</v>
      </c>
      <c r="O661">
        <v>5881</v>
      </c>
      <c r="P661" t="s">
        <v>72</v>
      </c>
      <c r="Q661" t="s">
        <v>607</v>
      </c>
      <c r="R661" t="s">
        <v>140</v>
      </c>
      <c r="T661" t="s">
        <v>61</v>
      </c>
      <c r="V661" t="s">
        <v>3351</v>
      </c>
      <c r="W661">
        <v>15070</v>
      </c>
      <c r="X661">
        <v>15070</v>
      </c>
      <c r="Y661">
        <v>0</v>
      </c>
      <c r="Z661">
        <v>15070</v>
      </c>
      <c r="AA661">
        <v>15070</v>
      </c>
      <c r="AB661" t="s">
        <v>72</v>
      </c>
      <c r="AC661" s="1">
        <v>39995</v>
      </c>
      <c r="AD661">
        <v>25000</v>
      </c>
      <c r="AE661">
        <v>2300</v>
      </c>
      <c r="AF661">
        <v>839</v>
      </c>
      <c r="AG661" t="s">
        <v>103</v>
      </c>
      <c r="AH661" t="s">
        <v>76</v>
      </c>
      <c r="AR661">
        <v>0</v>
      </c>
      <c r="AW661" t="s">
        <v>3352</v>
      </c>
      <c r="AY661" t="s">
        <v>3353</v>
      </c>
      <c r="AZ661" t="s">
        <v>70</v>
      </c>
    </row>
    <row r="662" spans="1:52" x14ac:dyDescent="0.3">
      <c r="A662">
        <v>2047976</v>
      </c>
      <c r="B662" t="s">
        <v>3354</v>
      </c>
      <c r="C662" t="str">
        <f t="shared" si="93"/>
        <v>7492</v>
      </c>
      <c r="D662" t="s">
        <v>53</v>
      </c>
      <c r="E662" t="str">
        <f>"0100"</f>
        <v>0100</v>
      </c>
      <c r="F662" t="s">
        <v>54</v>
      </c>
      <c r="G662" t="str">
        <f t="shared" si="97"/>
        <v>06</v>
      </c>
      <c r="H662" t="s">
        <v>55</v>
      </c>
      <c r="I662" t="s">
        <v>56</v>
      </c>
      <c r="J662" t="s">
        <v>57</v>
      </c>
      <c r="K662">
        <v>1</v>
      </c>
      <c r="L662">
        <v>43750</v>
      </c>
      <c r="M662">
        <v>1</v>
      </c>
      <c r="N662" t="str">
        <f t="shared" si="98"/>
        <v>000X</v>
      </c>
      <c r="O662">
        <v>5750</v>
      </c>
      <c r="P662" t="s">
        <v>72</v>
      </c>
      <c r="Q662" t="s">
        <v>2624</v>
      </c>
      <c r="R662" t="s">
        <v>88</v>
      </c>
      <c r="T662" t="s">
        <v>61</v>
      </c>
      <c r="V662" t="s">
        <v>3355</v>
      </c>
      <c r="W662">
        <v>195670</v>
      </c>
      <c r="X662">
        <v>15070</v>
      </c>
      <c r="Y662">
        <v>180600</v>
      </c>
      <c r="Z662">
        <v>195670</v>
      </c>
      <c r="AA662">
        <v>195670</v>
      </c>
      <c r="AB662" t="s">
        <v>72</v>
      </c>
      <c r="AC662" s="1">
        <v>43586</v>
      </c>
      <c r="AD662">
        <v>232000</v>
      </c>
      <c r="AE662">
        <v>2974</v>
      </c>
      <c r="AF662">
        <v>774</v>
      </c>
      <c r="AG662" t="s">
        <v>64</v>
      </c>
      <c r="AH662" t="s">
        <v>76</v>
      </c>
      <c r="AI662">
        <v>1</v>
      </c>
      <c r="AJ662">
        <v>1998</v>
      </c>
      <c r="AK662">
        <v>3</v>
      </c>
      <c r="AL662">
        <v>2</v>
      </c>
      <c r="AM662">
        <v>1</v>
      </c>
      <c r="AN662">
        <v>1760</v>
      </c>
      <c r="AO662">
        <v>32</v>
      </c>
      <c r="AP662" t="s">
        <v>63</v>
      </c>
      <c r="AQ662" t="s">
        <v>66</v>
      </c>
      <c r="AR662">
        <v>2573</v>
      </c>
      <c r="AW662" t="s">
        <v>3356</v>
      </c>
      <c r="AX662" t="s">
        <v>3357</v>
      </c>
      <c r="AY662" t="s">
        <v>3358</v>
      </c>
      <c r="AZ662" t="s">
        <v>70</v>
      </c>
    </row>
    <row r="663" spans="1:52" x14ac:dyDescent="0.3">
      <c r="A663">
        <v>2047992</v>
      </c>
      <c r="B663" t="s">
        <v>3359</v>
      </c>
      <c r="C663" t="str">
        <f t="shared" si="93"/>
        <v>7492</v>
      </c>
      <c r="D663" t="s">
        <v>53</v>
      </c>
      <c r="E663" t="str">
        <f>"0000"</f>
        <v>0000</v>
      </c>
      <c r="F663" t="s">
        <v>108</v>
      </c>
      <c r="G663" t="str">
        <f t="shared" si="97"/>
        <v>06</v>
      </c>
      <c r="H663" t="s">
        <v>55</v>
      </c>
      <c r="I663" t="s">
        <v>56</v>
      </c>
      <c r="J663" t="s">
        <v>57</v>
      </c>
      <c r="K663">
        <v>0</v>
      </c>
      <c r="L663">
        <v>46250</v>
      </c>
      <c r="M663">
        <v>1.06</v>
      </c>
      <c r="N663" t="str">
        <f t="shared" si="98"/>
        <v>000X</v>
      </c>
      <c r="O663">
        <v>5724</v>
      </c>
      <c r="P663" t="s">
        <v>72</v>
      </c>
      <c r="Q663" t="s">
        <v>2624</v>
      </c>
      <c r="R663" t="s">
        <v>88</v>
      </c>
      <c r="T663" t="s">
        <v>61</v>
      </c>
      <c r="V663" t="s">
        <v>3360</v>
      </c>
      <c r="W663">
        <v>15930</v>
      </c>
      <c r="X663">
        <v>15930</v>
      </c>
      <c r="Y663">
        <v>0</v>
      </c>
      <c r="Z663">
        <v>15930</v>
      </c>
      <c r="AA663">
        <v>15930</v>
      </c>
      <c r="AB663" t="s">
        <v>72</v>
      </c>
      <c r="AR663">
        <v>0</v>
      </c>
      <c r="AW663" t="s">
        <v>3361</v>
      </c>
      <c r="AY663" t="s">
        <v>3362</v>
      </c>
      <c r="AZ663" t="s">
        <v>3363</v>
      </c>
    </row>
    <row r="664" spans="1:52" x14ac:dyDescent="0.3">
      <c r="A664">
        <v>2048409</v>
      </c>
      <c r="B664" t="s">
        <v>3364</v>
      </c>
      <c r="C664" t="str">
        <f t="shared" si="93"/>
        <v>7492</v>
      </c>
      <c r="D664" t="s">
        <v>53</v>
      </c>
      <c r="E664" t="str">
        <f>"0100"</f>
        <v>0100</v>
      </c>
      <c r="F664" t="s">
        <v>54</v>
      </c>
      <c r="G664" t="str">
        <f t="shared" si="97"/>
        <v>06</v>
      </c>
      <c r="H664" t="s">
        <v>55</v>
      </c>
      <c r="I664" t="s">
        <v>56</v>
      </c>
      <c r="J664" t="s">
        <v>57</v>
      </c>
      <c r="K664">
        <v>1</v>
      </c>
      <c r="L664">
        <v>48750</v>
      </c>
      <c r="M664">
        <v>1.1200000000000001</v>
      </c>
      <c r="N664" t="str">
        <f t="shared" si="98"/>
        <v>000X</v>
      </c>
      <c r="O664">
        <v>5802</v>
      </c>
      <c r="P664" t="s">
        <v>72</v>
      </c>
      <c r="Q664" t="s">
        <v>607</v>
      </c>
      <c r="R664" t="s">
        <v>140</v>
      </c>
      <c r="T664" t="s">
        <v>61</v>
      </c>
      <c r="V664" t="s">
        <v>3365</v>
      </c>
      <c r="W664">
        <v>173980</v>
      </c>
      <c r="X664">
        <v>16790</v>
      </c>
      <c r="Y664">
        <v>157190</v>
      </c>
      <c r="Z664">
        <v>117510</v>
      </c>
      <c r="AA664">
        <v>0</v>
      </c>
      <c r="AB664" t="s">
        <v>63</v>
      </c>
      <c r="AC664" s="1">
        <v>32964</v>
      </c>
      <c r="AD664">
        <v>23100</v>
      </c>
      <c r="AE664">
        <v>853</v>
      </c>
      <c r="AF664">
        <v>1709</v>
      </c>
      <c r="AG664" t="s">
        <v>103</v>
      </c>
      <c r="AH664" t="s">
        <v>221</v>
      </c>
      <c r="AI664">
        <v>1</v>
      </c>
      <c r="AJ664">
        <v>1991</v>
      </c>
      <c r="AK664">
        <v>4</v>
      </c>
      <c r="AL664">
        <v>2</v>
      </c>
      <c r="AN664">
        <v>2019</v>
      </c>
      <c r="AO664">
        <v>32</v>
      </c>
      <c r="AP664" t="s">
        <v>72</v>
      </c>
      <c r="AQ664" t="s">
        <v>66</v>
      </c>
      <c r="AR664">
        <v>2838</v>
      </c>
      <c r="AW664" t="s">
        <v>3366</v>
      </c>
      <c r="AX664" t="s">
        <v>3367</v>
      </c>
      <c r="AY664" t="s">
        <v>3368</v>
      </c>
      <c r="AZ664" t="s">
        <v>3142</v>
      </c>
    </row>
    <row r="665" spans="1:52" x14ac:dyDescent="0.3">
      <c r="A665">
        <v>2048590</v>
      </c>
      <c r="B665" t="s">
        <v>3369</v>
      </c>
      <c r="C665" t="str">
        <f t="shared" si="93"/>
        <v>7492</v>
      </c>
      <c r="D665" t="s">
        <v>53</v>
      </c>
      <c r="E665" t="str">
        <f>"0000"</f>
        <v>0000</v>
      </c>
      <c r="F665" t="s">
        <v>108</v>
      </c>
      <c r="G665" t="str">
        <f>"01"</f>
        <v>01</v>
      </c>
      <c r="H665" t="s">
        <v>55</v>
      </c>
      <c r="I665" t="s">
        <v>3086</v>
      </c>
      <c r="J665" t="s">
        <v>57</v>
      </c>
      <c r="K665">
        <v>0</v>
      </c>
      <c r="L665">
        <v>44000</v>
      </c>
      <c r="M665">
        <v>1.01</v>
      </c>
      <c r="N665" t="str">
        <f>"0000"</f>
        <v>0000</v>
      </c>
      <c r="O665">
        <v>6286</v>
      </c>
      <c r="P665" t="s">
        <v>58</v>
      </c>
      <c r="Q665" t="s">
        <v>3144</v>
      </c>
      <c r="R665" t="s">
        <v>82</v>
      </c>
      <c r="T665" t="s">
        <v>61</v>
      </c>
      <c r="V665" t="s">
        <v>3370</v>
      </c>
      <c r="W665">
        <v>15150</v>
      </c>
      <c r="X665">
        <v>15150</v>
      </c>
      <c r="Y665">
        <v>0</v>
      </c>
      <c r="Z665">
        <v>15150</v>
      </c>
      <c r="AA665">
        <v>15150</v>
      </c>
      <c r="AB665" t="s">
        <v>72</v>
      </c>
      <c r="AC665" s="1">
        <v>43896</v>
      </c>
      <c r="AD665">
        <v>24000</v>
      </c>
      <c r="AE665">
        <v>3046</v>
      </c>
      <c r="AF665">
        <v>636</v>
      </c>
      <c r="AG665" t="s">
        <v>103</v>
      </c>
      <c r="AH665" t="s">
        <v>76</v>
      </c>
      <c r="AR665">
        <v>0</v>
      </c>
      <c r="AW665" t="s">
        <v>3371</v>
      </c>
      <c r="AY665" t="s">
        <v>3372</v>
      </c>
      <c r="AZ665" t="s">
        <v>3373</v>
      </c>
    </row>
    <row r="666" spans="1:52" x14ac:dyDescent="0.3">
      <c r="A666">
        <v>2048697</v>
      </c>
      <c r="B666" t="s">
        <v>3374</v>
      </c>
      <c r="C666" t="str">
        <f t="shared" si="93"/>
        <v>7492</v>
      </c>
      <c r="D666" t="s">
        <v>53</v>
      </c>
      <c r="E666" t="str">
        <f>"0000"</f>
        <v>0000</v>
      </c>
      <c r="F666" t="s">
        <v>108</v>
      </c>
      <c r="G666" t="str">
        <f>"01"</f>
        <v>01</v>
      </c>
      <c r="H666" t="s">
        <v>55</v>
      </c>
      <c r="I666" t="s">
        <v>3086</v>
      </c>
      <c r="J666" t="s">
        <v>57</v>
      </c>
      <c r="K666">
        <v>0</v>
      </c>
      <c r="L666">
        <v>43999</v>
      </c>
      <c r="M666">
        <v>1.01</v>
      </c>
      <c r="N666" t="str">
        <f>"0000"</f>
        <v>0000</v>
      </c>
      <c r="O666">
        <v>6254</v>
      </c>
      <c r="P666" t="s">
        <v>58</v>
      </c>
      <c r="Q666" t="s">
        <v>3144</v>
      </c>
      <c r="R666" t="s">
        <v>82</v>
      </c>
      <c r="T666" t="s">
        <v>61</v>
      </c>
      <c r="V666" t="s">
        <v>3375</v>
      </c>
      <c r="W666">
        <v>15150</v>
      </c>
      <c r="X666">
        <v>15150</v>
      </c>
      <c r="Y666">
        <v>0</v>
      </c>
      <c r="Z666">
        <v>15150</v>
      </c>
      <c r="AA666">
        <v>15150</v>
      </c>
      <c r="AB666" t="s">
        <v>72</v>
      </c>
      <c r="AR666">
        <v>0</v>
      </c>
      <c r="AW666" t="s">
        <v>3376</v>
      </c>
      <c r="AX666" t="s">
        <v>3377</v>
      </c>
      <c r="AY666" t="s">
        <v>3378</v>
      </c>
      <c r="AZ666" t="s">
        <v>3379</v>
      </c>
    </row>
    <row r="667" spans="1:52" x14ac:dyDescent="0.3">
      <c r="A667">
        <v>2045418</v>
      </c>
      <c r="B667" t="s">
        <v>3380</v>
      </c>
      <c r="C667" t="str">
        <f t="shared" si="93"/>
        <v>7492</v>
      </c>
      <c r="D667" t="s">
        <v>53</v>
      </c>
      <c r="E667" t="str">
        <f>"0000"</f>
        <v>0000</v>
      </c>
      <c r="F667" t="s">
        <v>108</v>
      </c>
      <c r="G667" t="str">
        <f>"06"</f>
        <v>06</v>
      </c>
      <c r="H667" t="s">
        <v>55</v>
      </c>
      <c r="I667" t="s">
        <v>56</v>
      </c>
      <c r="J667" t="s">
        <v>57</v>
      </c>
      <c r="K667">
        <v>0</v>
      </c>
      <c r="L667">
        <v>43749</v>
      </c>
      <c r="M667">
        <v>1</v>
      </c>
      <c r="N667" t="str">
        <f>"000X"</f>
        <v>000X</v>
      </c>
      <c r="O667">
        <v>5667</v>
      </c>
      <c r="P667" t="s">
        <v>58</v>
      </c>
      <c r="Q667" t="s">
        <v>2850</v>
      </c>
      <c r="R667" t="s">
        <v>140</v>
      </c>
      <c r="T667" t="s">
        <v>61</v>
      </c>
      <c r="V667" t="s">
        <v>3381</v>
      </c>
      <c r="W667">
        <v>15060</v>
      </c>
      <c r="X667">
        <v>15060</v>
      </c>
      <c r="Y667">
        <v>0</v>
      </c>
      <c r="Z667">
        <v>15060</v>
      </c>
      <c r="AA667">
        <v>15060</v>
      </c>
      <c r="AB667" t="s">
        <v>72</v>
      </c>
      <c r="AC667" s="1">
        <v>37591</v>
      </c>
      <c r="AD667">
        <v>12000</v>
      </c>
      <c r="AE667">
        <v>1561</v>
      </c>
      <c r="AF667">
        <v>1653</v>
      </c>
      <c r="AG667" t="s">
        <v>103</v>
      </c>
      <c r="AH667" t="s">
        <v>76</v>
      </c>
      <c r="AR667">
        <v>0</v>
      </c>
      <c r="AW667" t="s">
        <v>3382</v>
      </c>
      <c r="AY667" t="s">
        <v>3383</v>
      </c>
      <c r="AZ667" t="s">
        <v>3384</v>
      </c>
    </row>
    <row r="668" spans="1:52" x14ac:dyDescent="0.3">
      <c r="A668">
        <v>2046309</v>
      </c>
      <c r="B668" t="s">
        <v>3385</v>
      </c>
      <c r="C668" t="str">
        <f t="shared" si="93"/>
        <v>7492</v>
      </c>
      <c r="D668" t="s">
        <v>53</v>
      </c>
      <c r="E668" t="str">
        <f>"0100"</f>
        <v>0100</v>
      </c>
      <c r="F668" t="s">
        <v>54</v>
      </c>
      <c r="G668" t="str">
        <f>"06"</f>
        <v>06</v>
      </c>
      <c r="H668" t="s">
        <v>55</v>
      </c>
      <c r="I668" t="s">
        <v>56</v>
      </c>
      <c r="J668" t="s">
        <v>57</v>
      </c>
      <c r="K668">
        <v>1</v>
      </c>
      <c r="L668">
        <v>43753</v>
      </c>
      <c r="M668">
        <v>1</v>
      </c>
      <c r="N668" t="str">
        <f>"000X"</f>
        <v>000X</v>
      </c>
      <c r="O668">
        <v>5285</v>
      </c>
      <c r="P668" t="s">
        <v>58</v>
      </c>
      <c r="Q668" t="s">
        <v>180</v>
      </c>
      <c r="R668" t="s">
        <v>82</v>
      </c>
      <c r="T668" t="s">
        <v>61</v>
      </c>
      <c r="V668" t="s">
        <v>3386</v>
      </c>
      <c r="W668">
        <v>152510</v>
      </c>
      <c r="X668">
        <v>15070</v>
      </c>
      <c r="Y668">
        <v>137440</v>
      </c>
      <c r="Z668">
        <v>107434</v>
      </c>
      <c r="AA668">
        <v>82434</v>
      </c>
      <c r="AB668" t="s">
        <v>63</v>
      </c>
      <c r="AC668" s="1">
        <v>40118</v>
      </c>
      <c r="AD668">
        <v>111000</v>
      </c>
      <c r="AE668">
        <v>2330</v>
      </c>
      <c r="AF668">
        <v>1940</v>
      </c>
      <c r="AG668" t="s">
        <v>64</v>
      </c>
      <c r="AH668" t="s">
        <v>65</v>
      </c>
      <c r="AI668">
        <v>1</v>
      </c>
      <c r="AJ668">
        <v>1982</v>
      </c>
      <c r="AK668">
        <v>3</v>
      </c>
      <c r="AL668">
        <v>2</v>
      </c>
      <c r="AN668">
        <v>1580</v>
      </c>
      <c r="AO668">
        <v>32</v>
      </c>
      <c r="AP668" t="s">
        <v>63</v>
      </c>
      <c r="AQ668" t="s">
        <v>66</v>
      </c>
      <c r="AR668">
        <v>2578</v>
      </c>
      <c r="AW668" t="s">
        <v>3387</v>
      </c>
      <c r="AY668" t="s">
        <v>3388</v>
      </c>
      <c r="AZ668" t="s">
        <v>70</v>
      </c>
    </row>
    <row r="669" spans="1:52" x14ac:dyDescent="0.3">
      <c r="A669">
        <v>2046350</v>
      </c>
      <c r="B669" t="s">
        <v>3389</v>
      </c>
      <c r="C669" t="str">
        <f t="shared" si="93"/>
        <v>7492</v>
      </c>
      <c r="D669" t="s">
        <v>53</v>
      </c>
      <c r="E669" t="str">
        <f>"0000"</f>
        <v>0000</v>
      </c>
      <c r="F669" t="s">
        <v>108</v>
      </c>
      <c r="G669" t="str">
        <f>"06"</f>
        <v>06</v>
      </c>
      <c r="H669" t="s">
        <v>55</v>
      </c>
      <c r="I669" t="s">
        <v>56</v>
      </c>
      <c r="J669" t="s">
        <v>57</v>
      </c>
      <c r="K669">
        <v>0</v>
      </c>
      <c r="L669">
        <v>43753</v>
      </c>
      <c r="M669">
        <v>1</v>
      </c>
      <c r="N669" t="str">
        <f>"000X"</f>
        <v>000X</v>
      </c>
      <c r="O669">
        <v>5199</v>
      </c>
      <c r="P669" t="s">
        <v>58</v>
      </c>
      <c r="Q669" t="s">
        <v>180</v>
      </c>
      <c r="R669" t="s">
        <v>82</v>
      </c>
      <c r="T669" t="s">
        <v>61</v>
      </c>
      <c r="V669" t="s">
        <v>3390</v>
      </c>
      <c r="W669">
        <v>15070</v>
      </c>
      <c r="X669">
        <v>15070</v>
      </c>
      <c r="Y669">
        <v>0</v>
      </c>
      <c r="Z669">
        <v>15070</v>
      </c>
      <c r="AA669">
        <v>15070</v>
      </c>
      <c r="AB669" t="s">
        <v>72</v>
      </c>
      <c r="AR669">
        <v>0</v>
      </c>
      <c r="AW669" t="s">
        <v>3391</v>
      </c>
      <c r="AY669" t="s">
        <v>3392</v>
      </c>
      <c r="AZ669" t="s">
        <v>3393</v>
      </c>
    </row>
    <row r="670" spans="1:52" x14ac:dyDescent="0.3">
      <c r="A670">
        <v>2046414</v>
      </c>
      <c r="B670" t="s">
        <v>3394</v>
      </c>
      <c r="C670" t="str">
        <f t="shared" si="93"/>
        <v>7492</v>
      </c>
      <c r="D670" t="s">
        <v>53</v>
      </c>
      <c r="E670" t="str">
        <f>"0100"</f>
        <v>0100</v>
      </c>
      <c r="F670" t="s">
        <v>54</v>
      </c>
      <c r="G670" t="str">
        <f>"06"</f>
        <v>06</v>
      </c>
      <c r="H670" t="s">
        <v>55</v>
      </c>
      <c r="I670" t="s">
        <v>56</v>
      </c>
      <c r="J670" t="s">
        <v>57</v>
      </c>
      <c r="K670">
        <v>1</v>
      </c>
      <c r="L670">
        <v>49998</v>
      </c>
      <c r="M670">
        <v>1.1499999999999999</v>
      </c>
      <c r="N670" t="str">
        <f>"000X"</f>
        <v>000X</v>
      </c>
      <c r="O670">
        <v>5681</v>
      </c>
      <c r="P670" t="s">
        <v>58</v>
      </c>
      <c r="Q670" t="s">
        <v>2631</v>
      </c>
      <c r="R670" t="s">
        <v>118</v>
      </c>
      <c r="T670" t="s">
        <v>61</v>
      </c>
      <c r="V670" t="s">
        <v>3395</v>
      </c>
      <c r="W670">
        <v>192960</v>
      </c>
      <c r="X670">
        <v>17220</v>
      </c>
      <c r="Y670">
        <v>175740</v>
      </c>
      <c r="Z670">
        <v>192960</v>
      </c>
      <c r="AA670">
        <v>192960</v>
      </c>
      <c r="AB670" t="s">
        <v>72</v>
      </c>
      <c r="AC670" s="1">
        <v>42874</v>
      </c>
      <c r="AD670">
        <v>211000</v>
      </c>
      <c r="AE670">
        <v>2831</v>
      </c>
      <c r="AF670">
        <v>1771</v>
      </c>
      <c r="AG670" t="s">
        <v>64</v>
      </c>
      <c r="AH670" t="s">
        <v>76</v>
      </c>
      <c r="AI670">
        <v>1</v>
      </c>
      <c r="AJ670">
        <v>1990</v>
      </c>
      <c r="AK670">
        <v>3</v>
      </c>
      <c r="AL670">
        <v>3</v>
      </c>
      <c r="AN670">
        <v>1646</v>
      </c>
      <c r="AO670">
        <v>34</v>
      </c>
      <c r="AP670" t="s">
        <v>63</v>
      </c>
      <c r="AQ670" t="s">
        <v>66</v>
      </c>
      <c r="AR670">
        <v>2286</v>
      </c>
      <c r="AW670" t="s">
        <v>3077</v>
      </c>
      <c r="AY670" t="s">
        <v>3078</v>
      </c>
      <c r="AZ670" t="s">
        <v>3079</v>
      </c>
    </row>
    <row r="671" spans="1:52" x14ac:dyDescent="0.3">
      <c r="A671">
        <v>2046449</v>
      </c>
      <c r="B671" t="s">
        <v>3396</v>
      </c>
      <c r="C671" t="str">
        <f t="shared" si="93"/>
        <v>7492</v>
      </c>
      <c r="D671" t="s">
        <v>53</v>
      </c>
      <c r="E671" t="str">
        <f>"0000"</f>
        <v>0000</v>
      </c>
      <c r="F671" t="s">
        <v>108</v>
      </c>
      <c r="G671" t="str">
        <f>"06"</f>
        <v>06</v>
      </c>
      <c r="H671" t="s">
        <v>55</v>
      </c>
      <c r="I671" t="s">
        <v>56</v>
      </c>
      <c r="J671" t="s">
        <v>57</v>
      </c>
      <c r="K671">
        <v>0</v>
      </c>
      <c r="L671">
        <v>49998</v>
      </c>
      <c r="M671">
        <v>1.1499999999999999</v>
      </c>
      <c r="N671" t="str">
        <f>"000X"</f>
        <v>000X</v>
      </c>
      <c r="O671">
        <v>5649</v>
      </c>
      <c r="P671" t="s">
        <v>58</v>
      </c>
      <c r="Q671" t="s">
        <v>2631</v>
      </c>
      <c r="R671" t="s">
        <v>118</v>
      </c>
      <c r="T671" t="s">
        <v>61</v>
      </c>
      <c r="V671" t="s">
        <v>3397</v>
      </c>
      <c r="W671">
        <v>17220</v>
      </c>
      <c r="X671">
        <v>17220</v>
      </c>
      <c r="Y671">
        <v>0</v>
      </c>
      <c r="Z671">
        <v>17220</v>
      </c>
      <c r="AA671">
        <v>17220</v>
      </c>
      <c r="AB671" t="s">
        <v>72</v>
      </c>
      <c r="AC671" s="1">
        <v>42962</v>
      </c>
      <c r="AD671">
        <v>12500</v>
      </c>
      <c r="AE671">
        <v>2848</v>
      </c>
      <c r="AF671">
        <v>922</v>
      </c>
      <c r="AG671" t="s">
        <v>103</v>
      </c>
      <c r="AH671" t="s">
        <v>76</v>
      </c>
      <c r="AR671">
        <v>0</v>
      </c>
      <c r="AW671" t="s">
        <v>3398</v>
      </c>
      <c r="AY671" t="s">
        <v>3399</v>
      </c>
      <c r="AZ671" t="s">
        <v>70</v>
      </c>
    </row>
    <row r="672" spans="1:52" x14ac:dyDescent="0.3">
      <c r="A672">
        <v>2046597</v>
      </c>
      <c r="B672" t="s">
        <v>3400</v>
      </c>
      <c r="C672" t="str">
        <f t="shared" si="93"/>
        <v>7492</v>
      </c>
      <c r="D672" t="s">
        <v>53</v>
      </c>
      <c r="E672" t="str">
        <f>"0000"</f>
        <v>0000</v>
      </c>
      <c r="F672" t="s">
        <v>108</v>
      </c>
      <c r="G672" t="str">
        <f>"01"</f>
        <v>01</v>
      </c>
      <c r="H672" t="s">
        <v>55</v>
      </c>
      <c r="I672" t="s">
        <v>3086</v>
      </c>
      <c r="J672" t="s">
        <v>57</v>
      </c>
      <c r="K672">
        <v>0</v>
      </c>
      <c r="L672">
        <v>43721</v>
      </c>
      <c r="M672">
        <v>1</v>
      </c>
      <c r="N672" t="str">
        <f>"0000"</f>
        <v>0000</v>
      </c>
      <c r="O672">
        <v>6455</v>
      </c>
      <c r="P672" t="s">
        <v>58</v>
      </c>
      <c r="Q672" t="s">
        <v>2631</v>
      </c>
      <c r="R672" t="s">
        <v>118</v>
      </c>
      <c r="T672" t="s">
        <v>61</v>
      </c>
      <c r="V672" t="s">
        <v>3401</v>
      </c>
      <c r="W672">
        <v>15060</v>
      </c>
      <c r="X672">
        <v>15060</v>
      </c>
      <c r="Y672">
        <v>0</v>
      </c>
      <c r="Z672">
        <v>15060</v>
      </c>
      <c r="AA672">
        <v>15060</v>
      </c>
      <c r="AB672" t="s">
        <v>72</v>
      </c>
      <c r="AC672" s="1">
        <v>44256</v>
      </c>
      <c r="AD672">
        <v>29000</v>
      </c>
      <c r="AE672">
        <v>3140</v>
      </c>
      <c r="AF672">
        <v>954</v>
      </c>
      <c r="AG672" t="s">
        <v>103</v>
      </c>
      <c r="AH672" t="s">
        <v>76</v>
      </c>
      <c r="AR672">
        <v>0</v>
      </c>
      <c r="AW672" t="s">
        <v>3402</v>
      </c>
      <c r="AY672" t="s">
        <v>3403</v>
      </c>
      <c r="AZ672" t="s">
        <v>3404</v>
      </c>
    </row>
    <row r="673" spans="1:52" x14ac:dyDescent="0.3">
      <c r="A673">
        <v>2047097</v>
      </c>
      <c r="B673" t="s">
        <v>3405</v>
      </c>
      <c r="C673" t="str">
        <f t="shared" si="93"/>
        <v>7492</v>
      </c>
      <c r="D673" t="s">
        <v>53</v>
      </c>
      <c r="E673" t="str">
        <f>"0000"</f>
        <v>0000</v>
      </c>
      <c r="F673" t="s">
        <v>108</v>
      </c>
      <c r="G673" t="str">
        <f>"06"</f>
        <v>06</v>
      </c>
      <c r="H673" t="s">
        <v>55</v>
      </c>
      <c r="I673" t="s">
        <v>56</v>
      </c>
      <c r="J673" t="s">
        <v>57</v>
      </c>
      <c r="K673">
        <v>0</v>
      </c>
      <c r="L673">
        <v>53999</v>
      </c>
      <c r="M673">
        <v>1.24</v>
      </c>
      <c r="N673" t="str">
        <f>"000X"</f>
        <v>000X</v>
      </c>
      <c r="O673">
        <v>5679</v>
      </c>
      <c r="P673" t="s">
        <v>72</v>
      </c>
      <c r="Q673" t="s">
        <v>2624</v>
      </c>
      <c r="R673" t="s">
        <v>88</v>
      </c>
      <c r="T673" t="s">
        <v>61</v>
      </c>
      <c r="V673" t="s">
        <v>3406</v>
      </c>
      <c r="W673">
        <v>18590</v>
      </c>
      <c r="X673">
        <v>18590</v>
      </c>
      <c r="Y673">
        <v>0</v>
      </c>
      <c r="Z673">
        <v>18590</v>
      </c>
      <c r="AA673">
        <v>18590</v>
      </c>
      <c r="AB673" t="s">
        <v>72</v>
      </c>
      <c r="AR673">
        <v>0</v>
      </c>
      <c r="AW673" t="s">
        <v>3407</v>
      </c>
      <c r="AY673" t="s">
        <v>3408</v>
      </c>
      <c r="AZ673" t="s">
        <v>3409</v>
      </c>
    </row>
    <row r="674" spans="1:52" x14ac:dyDescent="0.3">
      <c r="A674">
        <v>2047178</v>
      </c>
      <c r="B674" t="s">
        <v>3410</v>
      </c>
      <c r="C674" t="str">
        <f t="shared" si="93"/>
        <v>7492</v>
      </c>
      <c r="D674" t="s">
        <v>53</v>
      </c>
      <c r="E674" t="str">
        <f>"0100"</f>
        <v>0100</v>
      </c>
      <c r="F674" t="s">
        <v>54</v>
      </c>
      <c r="G674" t="str">
        <f>"06"</f>
        <v>06</v>
      </c>
      <c r="H674" t="s">
        <v>55</v>
      </c>
      <c r="I674" t="s">
        <v>56</v>
      </c>
      <c r="J674" t="s">
        <v>57</v>
      </c>
      <c r="K674">
        <v>1</v>
      </c>
      <c r="L674">
        <v>43748</v>
      </c>
      <c r="M674">
        <v>1</v>
      </c>
      <c r="N674" t="str">
        <f>"000X"</f>
        <v>000X</v>
      </c>
      <c r="O674">
        <v>5815</v>
      </c>
      <c r="P674" t="s">
        <v>72</v>
      </c>
      <c r="Q674" t="s">
        <v>2624</v>
      </c>
      <c r="R674" t="s">
        <v>88</v>
      </c>
      <c r="T674" t="s">
        <v>61</v>
      </c>
      <c r="V674" t="s">
        <v>3411</v>
      </c>
      <c r="W674">
        <v>167720</v>
      </c>
      <c r="X674">
        <v>15060</v>
      </c>
      <c r="Y674">
        <v>152660</v>
      </c>
      <c r="Z674">
        <v>112760</v>
      </c>
      <c r="AA674">
        <v>87760</v>
      </c>
      <c r="AB674" t="s">
        <v>63</v>
      </c>
      <c r="AC674" s="1">
        <v>42250</v>
      </c>
      <c r="AD674">
        <v>150000</v>
      </c>
      <c r="AE674">
        <v>2714</v>
      </c>
      <c r="AF674">
        <v>1329</v>
      </c>
      <c r="AG674" t="s">
        <v>64</v>
      </c>
      <c r="AH674" t="s">
        <v>76</v>
      </c>
      <c r="AI674">
        <v>1</v>
      </c>
      <c r="AJ674">
        <v>1990</v>
      </c>
      <c r="AK674">
        <v>3</v>
      </c>
      <c r="AL674">
        <v>3</v>
      </c>
      <c r="AN674">
        <v>1850</v>
      </c>
      <c r="AO674">
        <v>32</v>
      </c>
      <c r="AP674" t="s">
        <v>72</v>
      </c>
      <c r="AQ674" t="s">
        <v>66</v>
      </c>
      <c r="AR674">
        <v>2670</v>
      </c>
      <c r="AW674" t="s">
        <v>3412</v>
      </c>
      <c r="AX674" t="s">
        <v>3413</v>
      </c>
      <c r="AY674" t="s">
        <v>3414</v>
      </c>
      <c r="AZ674" t="s">
        <v>70</v>
      </c>
    </row>
    <row r="675" spans="1:52" x14ac:dyDescent="0.3">
      <c r="A675">
        <v>2047241</v>
      </c>
      <c r="B675" t="s">
        <v>3415</v>
      </c>
      <c r="C675" t="str">
        <f t="shared" si="93"/>
        <v>7492</v>
      </c>
      <c r="D675" t="s">
        <v>53</v>
      </c>
      <c r="E675" t="str">
        <f>"0100"</f>
        <v>0100</v>
      </c>
      <c r="F675" t="s">
        <v>54</v>
      </c>
      <c r="G675" t="str">
        <f>"06"</f>
        <v>06</v>
      </c>
      <c r="H675" t="s">
        <v>55</v>
      </c>
      <c r="I675" t="s">
        <v>56</v>
      </c>
      <c r="J675" t="s">
        <v>57</v>
      </c>
      <c r="K675">
        <v>1</v>
      </c>
      <c r="L675">
        <v>51005</v>
      </c>
      <c r="M675">
        <v>1.17</v>
      </c>
      <c r="N675" t="str">
        <f>"000X"</f>
        <v>000X</v>
      </c>
      <c r="O675">
        <v>5820</v>
      </c>
      <c r="P675" t="s">
        <v>58</v>
      </c>
      <c r="Q675" t="s">
        <v>2631</v>
      </c>
      <c r="R675" t="s">
        <v>118</v>
      </c>
      <c r="T675" t="s">
        <v>61</v>
      </c>
      <c r="V675" t="s">
        <v>3416</v>
      </c>
      <c r="W675">
        <v>237780</v>
      </c>
      <c r="X675">
        <v>17560</v>
      </c>
      <c r="Y675">
        <v>220220</v>
      </c>
      <c r="Z675">
        <v>237780</v>
      </c>
      <c r="AA675">
        <v>237780</v>
      </c>
      <c r="AB675" t="s">
        <v>63</v>
      </c>
      <c r="AC675" s="1">
        <v>42704</v>
      </c>
      <c r="AD675">
        <v>208000</v>
      </c>
      <c r="AE675">
        <v>2798</v>
      </c>
      <c r="AF675">
        <v>95</v>
      </c>
      <c r="AG675" t="s">
        <v>64</v>
      </c>
      <c r="AH675" t="s">
        <v>76</v>
      </c>
      <c r="AI675">
        <v>1</v>
      </c>
      <c r="AJ675">
        <v>1991</v>
      </c>
      <c r="AK675">
        <v>3</v>
      </c>
      <c r="AL675">
        <v>3</v>
      </c>
      <c r="AN675">
        <v>2128</v>
      </c>
      <c r="AO675">
        <v>32</v>
      </c>
      <c r="AP675" t="s">
        <v>63</v>
      </c>
      <c r="AQ675" t="s">
        <v>66</v>
      </c>
      <c r="AR675">
        <v>3034</v>
      </c>
      <c r="AW675" t="s">
        <v>3417</v>
      </c>
      <c r="AY675" t="s">
        <v>3418</v>
      </c>
      <c r="AZ675" t="s">
        <v>70</v>
      </c>
    </row>
    <row r="676" spans="1:52" x14ac:dyDescent="0.3">
      <c r="A676">
        <v>2047470</v>
      </c>
      <c r="B676" t="s">
        <v>3419</v>
      </c>
      <c r="C676" t="str">
        <f t="shared" si="93"/>
        <v>7492</v>
      </c>
      <c r="D676" t="s">
        <v>53</v>
      </c>
      <c r="E676" t="str">
        <f>"0000"</f>
        <v>0000</v>
      </c>
      <c r="F676" t="s">
        <v>108</v>
      </c>
      <c r="G676" t="str">
        <f>"06"</f>
        <v>06</v>
      </c>
      <c r="H676" t="s">
        <v>55</v>
      </c>
      <c r="I676" t="s">
        <v>56</v>
      </c>
      <c r="J676" t="s">
        <v>57</v>
      </c>
      <c r="K676">
        <v>0</v>
      </c>
      <c r="L676">
        <v>43750</v>
      </c>
      <c r="M676">
        <v>1</v>
      </c>
      <c r="N676" t="str">
        <f>"000X"</f>
        <v>000X</v>
      </c>
      <c r="O676">
        <v>5738</v>
      </c>
      <c r="P676" t="s">
        <v>72</v>
      </c>
      <c r="Q676" t="s">
        <v>2611</v>
      </c>
      <c r="R676" t="s">
        <v>140</v>
      </c>
      <c r="T676" t="s">
        <v>61</v>
      </c>
      <c r="V676" t="s">
        <v>3420</v>
      </c>
      <c r="W676">
        <v>15070</v>
      </c>
      <c r="X676">
        <v>15070</v>
      </c>
      <c r="Y676">
        <v>0</v>
      </c>
      <c r="Z676">
        <v>15070</v>
      </c>
      <c r="AA676">
        <v>15070</v>
      </c>
      <c r="AB676" t="s">
        <v>72</v>
      </c>
      <c r="AC676" s="1">
        <v>34608</v>
      </c>
      <c r="AD676">
        <v>19300</v>
      </c>
      <c r="AE676">
        <v>1060</v>
      </c>
      <c r="AF676">
        <v>994</v>
      </c>
      <c r="AG676" t="s">
        <v>103</v>
      </c>
      <c r="AH676" t="s">
        <v>873</v>
      </c>
      <c r="AR676">
        <v>0</v>
      </c>
      <c r="AW676" t="s">
        <v>3421</v>
      </c>
      <c r="AY676" t="s">
        <v>3422</v>
      </c>
      <c r="AZ676" t="s">
        <v>3423</v>
      </c>
    </row>
    <row r="677" spans="1:52" x14ac:dyDescent="0.3">
      <c r="A677">
        <v>2048522</v>
      </c>
      <c r="B677" t="s">
        <v>3424</v>
      </c>
      <c r="C677" t="str">
        <f t="shared" si="93"/>
        <v>7492</v>
      </c>
      <c r="D677" t="s">
        <v>53</v>
      </c>
      <c r="E677" t="str">
        <f>"0000"</f>
        <v>0000</v>
      </c>
      <c r="F677" t="s">
        <v>108</v>
      </c>
      <c r="G677" t="str">
        <f>"01"</f>
        <v>01</v>
      </c>
      <c r="H677" t="s">
        <v>55</v>
      </c>
      <c r="I677" t="s">
        <v>3086</v>
      </c>
      <c r="J677" t="s">
        <v>57</v>
      </c>
      <c r="K677">
        <v>0</v>
      </c>
      <c r="L677">
        <v>43999</v>
      </c>
      <c r="M677">
        <v>1.01</v>
      </c>
      <c r="N677" t="str">
        <f>"0000"</f>
        <v>0000</v>
      </c>
      <c r="O677">
        <v>6384</v>
      </c>
      <c r="P677" t="s">
        <v>58</v>
      </c>
      <c r="Q677" t="s">
        <v>3144</v>
      </c>
      <c r="R677" t="s">
        <v>82</v>
      </c>
      <c r="T677" t="s">
        <v>61</v>
      </c>
      <c r="V677" t="s">
        <v>3425</v>
      </c>
      <c r="W677">
        <v>15150</v>
      </c>
      <c r="X677">
        <v>15150</v>
      </c>
      <c r="Y677">
        <v>0</v>
      </c>
      <c r="Z677">
        <v>15150</v>
      </c>
      <c r="AA677">
        <v>15150</v>
      </c>
      <c r="AB677" t="s">
        <v>72</v>
      </c>
      <c r="AR677">
        <v>0</v>
      </c>
      <c r="AW677" t="s">
        <v>3426</v>
      </c>
      <c r="AX677" t="s">
        <v>3427</v>
      </c>
      <c r="AY677" t="s">
        <v>3428</v>
      </c>
      <c r="AZ677" t="s">
        <v>3429</v>
      </c>
    </row>
    <row r="678" spans="1:52" x14ac:dyDescent="0.3">
      <c r="A678">
        <v>2045442</v>
      </c>
      <c r="B678" t="s">
        <v>3430</v>
      </c>
      <c r="C678" t="str">
        <f t="shared" si="93"/>
        <v>7492</v>
      </c>
      <c r="D678" t="s">
        <v>53</v>
      </c>
      <c r="E678" t="str">
        <f>"0100"</f>
        <v>0100</v>
      </c>
      <c r="F678" t="s">
        <v>54</v>
      </c>
      <c r="G678" t="str">
        <f>"06"</f>
        <v>06</v>
      </c>
      <c r="H678" t="s">
        <v>55</v>
      </c>
      <c r="I678" t="s">
        <v>56</v>
      </c>
      <c r="J678" t="s">
        <v>57</v>
      </c>
      <c r="K678">
        <v>1</v>
      </c>
      <c r="L678">
        <v>45313</v>
      </c>
      <c r="M678">
        <v>1.04</v>
      </c>
      <c r="N678" t="str">
        <f>"000X"</f>
        <v>000X</v>
      </c>
      <c r="O678">
        <v>5643</v>
      </c>
      <c r="P678" t="s">
        <v>58</v>
      </c>
      <c r="Q678" t="s">
        <v>2850</v>
      </c>
      <c r="R678" t="s">
        <v>140</v>
      </c>
      <c r="T678" t="s">
        <v>61</v>
      </c>
      <c r="V678" t="s">
        <v>3431</v>
      </c>
      <c r="W678">
        <v>284980</v>
      </c>
      <c r="X678">
        <v>15600</v>
      </c>
      <c r="Y678">
        <v>269380</v>
      </c>
      <c r="Z678">
        <v>225238</v>
      </c>
      <c r="AA678">
        <v>195238</v>
      </c>
      <c r="AB678" t="s">
        <v>63</v>
      </c>
      <c r="AC678" s="1">
        <v>37773</v>
      </c>
      <c r="AD678">
        <v>12000</v>
      </c>
      <c r="AE678">
        <v>1610</v>
      </c>
      <c r="AF678">
        <v>2093</v>
      </c>
      <c r="AG678" t="s">
        <v>103</v>
      </c>
      <c r="AH678" t="s">
        <v>76</v>
      </c>
      <c r="AI678">
        <v>1</v>
      </c>
      <c r="AJ678">
        <v>2006</v>
      </c>
      <c r="AK678">
        <v>3</v>
      </c>
      <c r="AL678">
        <v>3</v>
      </c>
      <c r="AN678">
        <v>2700</v>
      </c>
      <c r="AO678">
        <v>32</v>
      </c>
      <c r="AP678" t="s">
        <v>63</v>
      </c>
      <c r="AQ678" t="s">
        <v>66</v>
      </c>
      <c r="AR678">
        <v>3841</v>
      </c>
      <c r="AW678" t="s">
        <v>3432</v>
      </c>
      <c r="AX678" t="s">
        <v>3433</v>
      </c>
      <c r="AY678" t="s">
        <v>3434</v>
      </c>
      <c r="AZ678" t="s">
        <v>70</v>
      </c>
    </row>
    <row r="679" spans="1:52" x14ac:dyDescent="0.3">
      <c r="A679">
        <v>2046325</v>
      </c>
      <c r="B679" t="s">
        <v>3435</v>
      </c>
      <c r="C679" t="str">
        <f t="shared" si="93"/>
        <v>7492</v>
      </c>
      <c r="D679" t="s">
        <v>53</v>
      </c>
      <c r="E679" t="str">
        <f>"0100"</f>
        <v>0100</v>
      </c>
      <c r="F679" t="s">
        <v>54</v>
      </c>
      <c r="G679" t="str">
        <f>"06"</f>
        <v>06</v>
      </c>
      <c r="H679" t="s">
        <v>55</v>
      </c>
      <c r="I679" t="s">
        <v>56</v>
      </c>
      <c r="J679" t="s">
        <v>57</v>
      </c>
      <c r="K679">
        <v>1</v>
      </c>
      <c r="L679">
        <v>43753</v>
      </c>
      <c r="M679">
        <v>1</v>
      </c>
      <c r="N679" t="str">
        <f>"000X"</f>
        <v>000X</v>
      </c>
      <c r="O679">
        <v>5263</v>
      </c>
      <c r="P679" t="s">
        <v>58</v>
      </c>
      <c r="Q679" t="s">
        <v>180</v>
      </c>
      <c r="R679" t="s">
        <v>82</v>
      </c>
      <c r="T679" t="s">
        <v>61</v>
      </c>
      <c r="V679" t="s">
        <v>3436</v>
      </c>
      <c r="W679">
        <v>247890</v>
      </c>
      <c r="X679">
        <v>15070</v>
      </c>
      <c r="Y679">
        <v>232820</v>
      </c>
      <c r="Z679">
        <v>193697</v>
      </c>
      <c r="AA679">
        <v>168697</v>
      </c>
      <c r="AB679" t="s">
        <v>63</v>
      </c>
      <c r="AC679" s="1">
        <v>44056</v>
      </c>
      <c r="AD679">
        <v>340000</v>
      </c>
      <c r="AE679">
        <v>3083</v>
      </c>
      <c r="AF679">
        <v>1563</v>
      </c>
      <c r="AG679" t="s">
        <v>64</v>
      </c>
      <c r="AH679" t="s">
        <v>76</v>
      </c>
      <c r="AI679">
        <v>1</v>
      </c>
      <c r="AJ679">
        <v>2004</v>
      </c>
      <c r="AK679">
        <v>3</v>
      </c>
      <c r="AL679">
        <v>3</v>
      </c>
      <c r="AN679">
        <v>2251</v>
      </c>
      <c r="AO679">
        <v>32</v>
      </c>
      <c r="AP679" t="s">
        <v>63</v>
      </c>
      <c r="AQ679" t="s">
        <v>66</v>
      </c>
      <c r="AR679">
        <v>3399</v>
      </c>
      <c r="AW679" t="s">
        <v>3437</v>
      </c>
      <c r="AX679" t="s">
        <v>3438</v>
      </c>
      <c r="AY679" t="s">
        <v>3439</v>
      </c>
      <c r="AZ679" t="s">
        <v>70</v>
      </c>
    </row>
    <row r="680" spans="1:52" x14ac:dyDescent="0.3">
      <c r="A680">
        <v>2046473</v>
      </c>
      <c r="B680" t="s">
        <v>3440</v>
      </c>
      <c r="C680" t="str">
        <f t="shared" si="93"/>
        <v>7492</v>
      </c>
      <c r="D680" t="s">
        <v>53</v>
      </c>
      <c r="E680" t="str">
        <f>"0000"</f>
        <v>0000</v>
      </c>
      <c r="F680" t="s">
        <v>108</v>
      </c>
      <c r="G680" t="str">
        <f>"06"</f>
        <v>06</v>
      </c>
      <c r="H680" t="s">
        <v>55</v>
      </c>
      <c r="I680" t="s">
        <v>56</v>
      </c>
      <c r="J680" t="s">
        <v>57</v>
      </c>
      <c r="K680">
        <v>0</v>
      </c>
      <c r="L680">
        <v>46248</v>
      </c>
      <c r="M680">
        <v>1.06</v>
      </c>
      <c r="N680" t="str">
        <f>"000X"</f>
        <v>000X</v>
      </c>
      <c r="O680">
        <v>5613</v>
      </c>
      <c r="P680" t="s">
        <v>58</v>
      </c>
      <c r="Q680" t="s">
        <v>2631</v>
      </c>
      <c r="R680" t="s">
        <v>118</v>
      </c>
      <c r="T680" t="s">
        <v>61</v>
      </c>
      <c r="V680" t="s">
        <v>3441</v>
      </c>
      <c r="W680">
        <v>15930</v>
      </c>
      <c r="X680">
        <v>15930</v>
      </c>
      <c r="Y680">
        <v>0</v>
      </c>
      <c r="Z680">
        <v>15930</v>
      </c>
      <c r="AA680">
        <v>15930</v>
      </c>
      <c r="AB680" t="s">
        <v>72</v>
      </c>
      <c r="AC680" s="1">
        <v>34790</v>
      </c>
      <c r="AD680">
        <v>19000</v>
      </c>
      <c r="AE680">
        <v>1090</v>
      </c>
      <c r="AF680">
        <v>1923</v>
      </c>
      <c r="AG680" t="s">
        <v>103</v>
      </c>
      <c r="AH680" t="s">
        <v>873</v>
      </c>
      <c r="AR680">
        <v>0</v>
      </c>
      <c r="AW680" t="s">
        <v>3442</v>
      </c>
      <c r="AY680" t="s">
        <v>3443</v>
      </c>
      <c r="AZ680" t="s">
        <v>3444</v>
      </c>
    </row>
    <row r="681" spans="1:52" x14ac:dyDescent="0.3">
      <c r="A681">
        <v>2046562</v>
      </c>
      <c r="B681" t="s">
        <v>3445</v>
      </c>
      <c r="C681" t="str">
        <f t="shared" si="93"/>
        <v>7492</v>
      </c>
      <c r="D681" t="s">
        <v>53</v>
      </c>
      <c r="E681" t="str">
        <f>"0000"</f>
        <v>0000</v>
      </c>
      <c r="F681" t="s">
        <v>108</v>
      </c>
      <c r="G681" t="str">
        <f>"01"</f>
        <v>01</v>
      </c>
      <c r="H681" t="s">
        <v>55</v>
      </c>
      <c r="I681" t="s">
        <v>3086</v>
      </c>
      <c r="J681" t="s">
        <v>57</v>
      </c>
      <c r="K681">
        <v>0</v>
      </c>
      <c r="L681">
        <v>44197</v>
      </c>
      <c r="M681">
        <v>1.01</v>
      </c>
      <c r="N681" t="str">
        <f>"0000"</f>
        <v>0000</v>
      </c>
      <c r="O681">
        <v>6487</v>
      </c>
      <c r="P681" t="s">
        <v>58</v>
      </c>
      <c r="Q681" t="s">
        <v>2631</v>
      </c>
      <c r="R681" t="s">
        <v>118</v>
      </c>
      <c r="T681" t="s">
        <v>61</v>
      </c>
      <c r="V681" t="s">
        <v>3446</v>
      </c>
      <c r="W681">
        <v>15220</v>
      </c>
      <c r="X681">
        <v>15220</v>
      </c>
      <c r="Y681">
        <v>0</v>
      </c>
      <c r="Z681">
        <v>15220</v>
      </c>
      <c r="AA681">
        <v>15220</v>
      </c>
      <c r="AB681" t="s">
        <v>72</v>
      </c>
      <c r="AC681" s="1">
        <v>38534</v>
      </c>
      <c r="AD681">
        <v>82000</v>
      </c>
      <c r="AE681">
        <v>1895</v>
      </c>
      <c r="AF681">
        <v>2448</v>
      </c>
      <c r="AG681" t="s">
        <v>103</v>
      </c>
      <c r="AH681" t="s">
        <v>76</v>
      </c>
      <c r="AR681">
        <v>0</v>
      </c>
      <c r="AW681" t="s">
        <v>3447</v>
      </c>
      <c r="AX681" t="s">
        <v>3448</v>
      </c>
      <c r="AY681" t="s">
        <v>3449</v>
      </c>
      <c r="AZ681" t="s">
        <v>3450</v>
      </c>
    </row>
    <row r="682" spans="1:52" x14ac:dyDescent="0.3">
      <c r="A682">
        <v>2046716</v>
      </c>
      <c r="B682" t="s">
        <v>3451</v>
      </c>
      <c r="C682" t="str">
        <f t="shared" si="93"/>
        <v>7492</v>
      </c>
      <c r="D682" t="s">
        <v>53</v>
      </c>
      <c r="E682" t="str">
        <f>"0100"</f>
        <v>0100</v>
      </c>
      <c r="F682" t="s">
        <v>54</v>
      </c>
      <c r="G682" t="str">
        <f>"01"</f>
        <v>01</v>
      </c>
      <c r="H682" t="s">
        <v>55</v>
      </c>
      <c r="I682" t="s">
        <v>3086</v>
      </c>
      <c r="J682" t="s">
        <v>57</v>
      </c>
      <c r="K682">
        <v>1</v>
      </c>
      <c r="L682">
        <v>43722</v>
      </c>
      <c r="M682">
        <v>1</v>
      </c>
      <c r="N682" t="str">
        <f>"0000"</f>
        <v>0000</v>
      </c>
      <c r="O682">
        <v>6319</v>
      </c>
      <c r="P682" t="s">
        <v>58</v>
      </c>
      <c r="Q682" t="s">
        <v>2631</v>
      </c>
      <c r="R682" t="s">
        <v>118</v>
      </c>
      <c r="T682" t="s">
        <v>61</v>
      </c>
      <c r="V682" t="s">
        <v>3452</v>
      </c>
      <c r="W682">
        <v>211860</v>
      </c>
      <c r="X682">
        <v>15060</v>
      </c>
      <c r="Y682">
        <v>196800</v>
      </c>
      <c r="Z682">
        <v>211860</v>
      </c>
      <c r="AA682">
        <v>181860</v>
      </c>
      <c r="AB682" t="s">
        <v>63</v>
      </c>
      <c r="AC682" s="1">
        <v>43217</v>
      </c>
      <c r="AD682">
        <v>230000</v>
      </c>
      <c r="AE682">
        <v>2897</v>
      </c>
      <c r="AF682">
        <v>2145</v>
      </c>
      <c r="AG682" t="s">
        <v>64</v>
      </c>
      <c r="AH682" t="s">
        <v>76</v>
      </c>
      <c r="AI682">
        <v>1</v>
      </c>
      <c r="AJ682">
        <v>2004</v>
      </c>
      <c r="AK682">
        <v>3</v>
      </c>
      <c r="AL682">
        <v>2</v>
      </c>
      <c r="AN682">
        <v>2199</v>
      </c>
      <c r="AO682">
        <v>29</v>
      </c>
      <c r="AP682" t="s">
        <v>72</v>
      </c>
      <c r="AQ682" t="s">
        <v>66</v>
      </c>
      <c r="AR682">
        <v>3374</v>
      </c>
      <c r="AW682" t="s">
        <v>3453</v>
      </c>
      <c r="AX682" t="s">
        <v>3454</v>
      </c>
      <c r="AY682" t="s">
        <v>3455</v>
      </c>
      <c r="AZ682" t="s">
        <v>3456</v>
      </c>
    </row>
    <row r="683" spans="1:52" x14ac:dyDescent="0.3">
      <c r="A683">
        <v>2046732</v>
      </c>
      <c r="B683" t="s">
        <v>3457</v>
      </c>
      <c r="C683" t="str">
        <f t="shared" si="93"/>
        <v>7492</v>
      </c>
      <c r="D683" t="s">
        <v>53</v>
      </c>
      <c r="E683" t="str">
        <f>"0000"</f>
        <v>0000</v>
      </c>
      <c r="F683" t="s">
        <v>108</v>
      </c>
      <c r="G683" t="str">
        <f>"01"</f>
        <v>01</v>
      </c>
      <c r="H683" t="s">
        <v>55</v>
      </c>
      <c r="I683" t="s">
        <v>3086</v>
      </c>
      <c r="J683" t="s">
        <v>57</v>
      </c>
      <c r="K683">
        <v>0</v>
      </c>
      <c r="L683">
        <v>43722</v>
      </c>
      <c r="M683">
        <v>1</v>
      </c>
      <c r="N683" t="str">
        <f>"0000"</f>
        <v>0000</v>
      </c>
      <c r="O683">
        <v>6287</v>
      </c>
      <c r="P683" t="s">
        <v>58</v>
      </c>
      <c r="Q683" t="s">
        <v>2631</v>
      </c>
      <c r="R683" t="s">
        <v>118</v>
      </c>
      <c r="T683" t="s">
        <v>61</v>
      </c>
      <c r="V683" t="s">
        <v>3458</v>
      </c>
      <c r="W683">
        <v>15060</v>
      </c>
      <c r="X683">
        <v>15060</v>
      </c>
      <c r="Y683">
        <v>0</v>
      </c>
      <c r="Z683">
        <v>15060</v>
      </c>
      <c r="AA683">
        <v>15060</v>
      </c>
      <c r="AB683" t="s">
        <v>72</v>
      </c>
      <c r="AC683" s="1">
        <v>37347</v>
      </c>
      <c r="AD683">
        <v>19000</v>
      </c>
      <c r="AE683">
        <v>1502</v>
      </c>
      <c r="AF683">
        <v>564</v>
      </c>
      <c r="AG683" t="s">
        <v>103</v>
      </c>
      <c r="AH683" t="s">
        <v>873</v>
      </c>
      <c r="AR683">
        <v>0</v>
      </c>
      <c r="AW683" t="s">
        <v>3459</v>
      </c>
      <c r="AY683" t="s">
        <v>3460</v>
      </c>
      <c r="AZ683" t="s">
        <v>3461</v>
      </c>
    </row>
    <row r="684" spans="1:52" x14ac:dyDescent="0.3">
      <c r="A684">
        <v>2046767</v>
      </c>
      <c r="B684" t="s">
        <v>3462</v>
      </c>
      <c r="C684" t="str">
        <f t="shared" si="93"/>
        <v>7492</v>
      </c>
      <c r="D684" t="s">
        <v>53</v>
      </c>
      <c r="E684" t="str">
        <f>"0100"</f>
        <v>0100</v>
      </c>
      <c r="F684" t="s">
        <v>54</v>
      </c>
      <c r="G684" t="str">
        <f>"01"</f>
        <v>01</v>
      </c>
      <c r="H684" t="s">
        <v>55</v>
      </c>
      <c r="I684" t="s">
        <v>3086</v>
      </c>
      <c r="J684" t="s">
        <v>57</v>
      </c>
      <c r="K684">
        <v>1</v>
      </c>
      <c r="L684">
        <v>43722</v>
      </c>
      <c r="M684">
        <v>1</v>
      </c>
      <c r="N684" t="str">
        <f>"0000"</f>
        <v>0000</v>
      </c>
      <c r="O684">
        <v>6259</v>
      </c>
      <c r="P684" t="s">
        <v>58</v>
      </c>
      <c r="Q684" t="s">
        <v>2631</v>
      </c>
      <c r="R684" t="s">
        <v>118</v>
      </c>
      <c r="T684" t="s">
        <v>61</v>
      </c>
      <c r="V684" t="s">
        <v>3463</v>
      </c>
      <c r="W684">
        <v>174070</v>
      </c>
      <c r="X684">
        <v>15060</v>
      </c>
      <c r="Y684">
        <v>159010</v>
      </c>
      <c r="Z684">
        <v>129407</v>
      </c>
      <c r="AA684">
        <v>104407</v>
      </c>
      <c r="AB684" t="s">
        <v>72</v>
      </c>
      <c r="AC684" s="1">
        <v>37742</v>
      </c>
      <c r="AD684">
        <v>169900</v>
      </c>
      <c r="AE684">
        <v>1602</v>
      </c>
      <c r="AF684">
        <v>322</v>
      </c>
      <c r="AG684" t="s">
        <v>64</v>
      </c>
      <c r="AH684" t="s">
        <v>76</v>
      </c>
      <c r="AI684">
        <v>1</v>
      </c>
      <c r="AJ684">
        <v>1997</v>
      </c>
      <c r="AK684">
        <v>3</v>
      </c>
      <c r="AL684">
        <v>2</v>
      </c>
      <c r="AN684">
        <v>1756</v>
      </c>
      <c r="AO684">
        <v>32</v>
      </c>
      <c r="AP684" t="s">
        <v>63</v>
      </c>
      <c r="AQ684" t="s">
        <v>66</v>
      </c>
      <c r="AR684">
        <v>2408</v>
      </c>
      <c r="AW684" t="s">
        <v>3464</v>
      </c>
      <c r="AY684" t="s">
        <v>3465</v>
      </c>
      <c r="AZ684" t="s">
        <v>70</v>
      </c>
    </row>
    <row r="685" spans="1:52" x14ac:dyDescent="0.3">
      <c r="A685">
        <v>2047003</v>
      </c>
      <c r="B685" t="s">
        <v>3466</v>
      </c>
      <c r="C685" t="str">
        <f t="shared" si="93"/>
        <v>7492</v>
      </c>
      <c r="D685" t="s">
        <v>53</v>
      </c>
      <c r="E685" t="str">
        <f>"0000"</f>
        <v>0000</v>
      </c>
      <c r="F685" t="s">
        <v>108</v>
      </c>
      <c r="G685" t="str">
        <f t="shared" ref="G685:G691" si="99">"06"</f>
        <v>06</v>
      </c>
      <c r="H685" t="s">
        <v>55</v>
      </c>
      <c r="I685" t="s">
        <v>56</v>
      </c>
      <c r="J685" t="s">
        <v>57</v>
      </c>
      <c r="K685">
        <v>0</v>
      </c>
      <c r="L685">
        <v>46255</v>
      </c>
      <c r="M685">
        <v>1.06</v>
      </c>
      <c r="N685" t="str">
        <f t="shared" ref="N685:N691" si="100">"000X"</f>
        <v>000X</v>
      </c>
      <c r="O685">
        <v>5895</v>
      </c>
      <c r="P685" t="s">
        <v>58</v>
      </c>
      <c r="Q685" t="s">
        <v>2631</v>
      </c>
      <c r="R685" t="s">
        <v>118</v>
      </c>
      <c r="T685" t="s">
        <v>61</v>
      </c>
      <c r="V685" t="s">
        <v>3467</v>
      </c>
      <c r="W685">
        <v>15930</v>
      </c>
      <c r="X685">
        <v>15930</v>
      </c>
      <c r="Y685">
        <v>0</v>
      </c>
      <c r="Z685">
        <v>15930</v>
      </c>
      <c r="AA685">
        <v>15930</v>
      </c>
      <c r="AB685" t="s">
        <v>72</v>
      </c>
      <c r="AC685" s="1">
        <v>38078</v>
      </c>
      <c r="AD685">
        <v>25000</v>
      </c>
      <c r="AE685">
        <v>1709</v>
      </c>
      <c r="AF685">
        <v>737</v>
      </c>
      <c r="AG685" t="s">
        <v>103</v>
      </c>
      <c r="AH685" t="s">
        <v>76</v>
      </c>
      <c r="AR685">
        <v>0</v>
      </c>
      <c r="AW685" t="s">
        <v>3468</v>
      </c>
      <c r="AY685" t="s">
        <v>3469</v>
      </c>
      <c r="AZ685" t="s">
        <v>3470</v>
      </c>
    </row>
    <row r="686" spans="1:52" x14ac:dyDescent="0.3">
      <c r="A686">
        <v>2047071</v>
      </c>
      <c r="B686" t="s">
        <v>3471</v>
      </c>
      <c r="C686" t="str">
        <f t="shared" si="93"/>
        <v>7492</v>
      </c>
      <c r="D686" t="s">
        <v>53</v>
      </c>
      <c r="E686" t="str">
        <f>"0000"</f>
        <v>0000</v>
      </c>
      <c r="F686" t="s">
        <v>108</v>
      </c>
      <c r="G686" t="str">
        <f t="shared" si="99"/>
        <v>06</v>
      </c>
      <c r="H686" t="s">
        <v>55</v>
      </c>
      <c r="I686" t="s">
        <v>56</v>
      </c>
      <c r="J686" t="s">
        <v>57</v>
      </c>
      <c r="K686">
        <v>0</v>
      </c>
      <c r="L686">
        <v>49914</v>
      </c>
      <c r="M686">
        <v>1.1499999999999999</v>
      </c>
      <c r="N686" t="str">
        <f t="shared" si="100"/>
        <v>000X</v>
      </c>
      <c r="O686">
        <v>5910</v>
      </c>
      <c r="P686" t="s">
        <v>72</v>
      </c>
      <c r="Q686" t="s">
        <v>2611</v>
      </c>
      <c r="R686" t="s">
        <v>140</v>
      </c>
      <c r="T686" t="s">
        <v>61</v>
      </c>
      <c r="V686" t="s">
        <v>3472</v>
      </c>
      <c r="W686">
        <v>17190</v>
      </c>
      <c r="X686">
        <v>17190</v>
      </c>
      <c r="Y686">
        <v>0</v>
      </c>
      <c r="Z686">
        <v>17190</v>
      </c>
      <c r="AA686">
        <v>17190</v>
      </c>
      <c r="AB686" t="s">
        <v>72</v>
      </c>
      <c r="AC686" s="1">
        <v>43713</v>
      </c>
      <c r="AD686">
        <v>15000</v>
      </c>
      <c r="AE686">
        <v>3004</v>
      </c>
      <c r="AF686">
        <v>574</v>
      </c>
      <c r="AG686" t="s">
        <v>103</v>
      </c>
      <c r="AH686" t="s">
        <v>76</v>
      </c>
      <c r="AR686">
        <v>0</v>
      </c>
      <c r="AW686" t="s">
        <v>3077</v>
      </c>
      <c r="AY686" t="s">
        <v>3078</v>
      </c>
      <c r="AZ686" t="s">
        <v>3079</v>
      </c>
    </row>
    <row r="687" spans="1:52" x14ac:dyDescent="0.3">
      <c r="A687">
        <v>2047127</v>
      </c>
      <c r="B687" t="s">
        <v>3473</v>
      </c>
      <c r="C687" t="str">
        <f t="shared" si="93"/>
        <v>7492</v>
      </c>
      <c r="D687" t="s">
        <v>53</v>
      </c>
      <c r="E687" t="str">
        <f>"0100"</f>
        <v>0100</v>
      </c>
      <c r="F687" t="s">
        <v>54</v>
      </c>
      <c r="G687" t="str">
        <f t="shared" si="99"/>
        <v>06</v>
      </c>
      <c r="H687" t="s">
        <v>55</v>
      </c>
      <c r="I687" t="s">
        <v>56</v>
      </c>
      <c r="J687" t="s">
        <v>57</v>
      </c>
      <c r="K687">
        <v>1</v>
      </c>
      <c r="L687">
        <v>43749</v>
      </c>
      <c r="M687">
        <v>1</v>
      </c>
      <c r="N687" t="str">
        <f t="shared" si="100"/>
        <v>000X</v>
      </c>
      <c r="O687">
        <v>5725</v>
      </c>
      <c r="P687" t="s">
        <v>72</v>
      </c>
      <c r="Q687" t="s">
        <v>2624</v>
      </c>
      <c r="R687" t="s">
        <v>88</v>
      </c>
      <c r="T687" t="s">
        <v>61</v>
      </c>
      <c r="V687" t="s">
        <v>3474</v>
      </c>
      <c r="W687">
        <v>191630</v>
      </c>
      <c r="X687">
        <v>15060</v>
      </c>
      <c r="Y687">
        <v>176570</v>
      </c>
      <c r="Z687">
        <v>127932</v>
      </c>
      <c r="AA687">
        <v>102932</v>
      </c>
      <c r="AB687" t="s">
        <v>63</v>
      </c>
      <c r="AC687" s="1">
        <v>34669</v>
      </c>
      <c r="AD687">
        <v>119500</v>
      </c>
      <c r="AE687">
        <v>1063</v>
      </c>
      <c r="AF687">
        <v>1319</v>
      </c>
      <c r="AG687" t="s">
        <v>64</v>
      </c>
      <c r="AH687" t="s">
        <v>221</v>
      </c>
      <c r="AI687">
        <v>1</v>
      </c>
      <c r="AJ687">
        <v>1992</v>
      </c>
      <c r="AK687">
        <v>3</v>
      </c>
      <c r="AL687">
        <v>2</v>
      </c>
      <c r="AN687">
        <v>2005</v>
      </c>
      <c r="AO687">
        <v>32</v>
      </c>
      <c r="AP687" t="s">
        <v>72</v>
      </c>
      <c r="AQ687" t="s">
        <v>66</v>
      </c>
      <c r="AR687">
        <v>3010</v>
      </c>
      <c r="AW687" t="s">
        <v>3475</v>
      </c>
      <c r="AX687" t="s">
        <v>3476</v>
      </c>
      <c r="AY687" t="s">
        <v>3477</v>
      </c>
      <c r="AZ687" t="s">
        <v>3478</v>
      </c>
    </row>
    <row r="688" spans="1:52" x14ac:dyDescent="0.3">
      <c r="A688">
        <v>2047437</v>
      </c>
      <c r="B688" t="s">
        <v>3479</v>
      </c>
      <c r="C688" t="str">
        <f t="shared" si="93"/>
        <v>7492</v>
      </c>
      <c r="D688" t="s">
        <v>53</v>
      </c>
      <c r="E688" t="str">
        <f>"0100"</f>
        <v>0100</v>
      </c>
      <c r="F688" t="s">
        <v>54</v>
      </c>
      <c r="G688" t="str">
        <f t="shared" si="99"/>
        <v>06</v>
      </c>
      <c r="H688" t="s">
        <v>55</v>
      </c>
      <c r="I688" t="s">
        <v>56</v>
      </c>
      <c r="J688" t="s">
        <v>57</v>
      </c>
      <c r="K688">
        <v>1</v>
      </c>
      <c r="L688">
        <v>43750</v>
      </c>
      <c r="M688">
        <v>1</v>
      </c>
      <c r="N688" t="str">
        <f t="shared" si="100"/>
        <v>000X</v>
      </c>
      <c r="O688">
        <v>5754</v>
      </c>
      <c r="P688" t="s">
        <v>72</v>
      </c>
      <c r="Q688" t="s">
        <v>2611</v>
      </c>
      <c r="R688" t="s">
        <v>140</v>
      </c>
      <c r="T688" t="s">
        <v>61</v>
      </c>
      <c r="V688" t="s">
        <v>3480</v>
      </c>
      <c r="W688">
        <v>256120</v>
      </c>
      <c r="X688">
        <v>15070</v>
      </c>
      <c r="Y688">
        <v>241050</v>
      </c>
      <c r="Z688">
        <v>216728</v>
      </c>
      <c r="AA688">
        <v>191728</v>
      </c>
      <c r="AB688" t="s">
        <v>63</v>
      </c>
      <c r="AC688" s="1">
        <v>41214</v>
      </c>
      <c r="AD688">
        <v>241300</v>
      </c>
      <c r="AE688">
        <v>2515</v>
      </c>
      <c r="AF688">
        <v>1898</v>
      </c>
      <c r="AG688" t="s">
        <v>64</v>
      </c>
      <c r="AH688" t="s">
        <v>76</v>
      </c>
      <c r="AI688">
        <v>1</v>
      </c>
      <c r="AJ688">
        <v>2012</v>
      </c>
      <c r="AK688">
        <v>3</v>
      </c>
      <c r="AL688">
        <v>2</v>
      </c>
      <c r="AN688">
        <v>2236</v>
      </c>
      <c r="AO688">
        <v>32</v>
      </c>
      <c r="AP688" t="s">
        <v>72</v>
      </c>
      <c r="AQ688" t="s">
        <v>66</v>
      </c>
      <c r="AR688">
        <v>3356</v>
      </c>
      <c r="AW688" t="s">
        <v>3481</v>
      </c>
      <c r="AX688" t="s">
        <v>3482</v>
      </c>
      <c r="AY688" t="s">
        <v>3483</v>
      </c>
      <c r="AZ688" t="s">
        <v>70</v>
      </c>
    </row>
    <row r="689" spans="1:52" x14ac:dyDescent="0.3">
      <c r="A689">
        <v>2047658</v>
      </c>
      <c r="B689" t="s">
        <v>3484</v>
      </c>
      <c r="C689" t="str">
        <f t="shared" si="93"/>
        <v>7492</v>
      </c>
      <c r="D689" t="s">
        <v>53</v>
      </c>
      <c r="E689" t="str">
        <f>"0000"</f>
        <v>0000</v>
      </c>
      <c r="F689" t="s">
        <v>108</v>
      </c>
      <c r="G689" t="str">
        <f t="shared" si="99"/>
        <v>06</v>
      </c>
      <c r="H689" t="s">
        <v>55</v>
      </c>
      <c r="I689" t="s">
        <v>56</v>
      </c>
      <c r="J689" t="s">
        <v>57</v>
      </c>
      <c r="K689">
        <v>0</v>
      </c>
      <c r="L689">
        <v>46249</v>
      </c>
      <c r="M689">
        <v>1.06</v>
      </c>
      <c r="N689" t="str">
        <f t="shared" si="100"/>
        <v>000X</v>
      </c>
      <c r="O689">
        <v>5713</v>
      </c>
      <c r="P689" t="s">
        <v>72</v>
      </c>
      <c r="Q689" t="s">
        <v>607</v>
      </c>
      <c r="R689" t="s">
        <v>140</v>
      </c>
      <c r="T689" t="s">
        <v>61</v>
      </c>
      <c r="V689" t="s">
        <v>3485</v>
      </c>
      <c r="W689">
        <v>15930</v>
      </c>
      <c r="X689">
        <v>15930</v>
      </c>
      <c r="Y689">
        <v>0</v>
      </c>
      <c r="Z689">
        <v>15930</v>
      </c>
      <c r="AA689">
        <v>15930</v>
      </c>
      <c r="AB689" t="s">
        <v>72</v>
      </c>
      <c r="AC689" s="1">
        <v>37926</v>
      </c>
      <c r="AD689">
        <v>20000</v>
      </c>
      <c r="AE689">
        <v>1663</v>
      </c>
      <c r="AF689">
        <v>331</v>
      </c>
      <c r="AG689" t="s">
        <v>103</v>
      </c>
      <c r="AH689" t="s">
        <v>76</v>
      </c>
      <c r="AR689">
        <v>0</v>
      </c>
      <c r="AW689" t="s">
        <v>3486</v>
      </c>
      <c r="AX689" t="s">
        <v>3487</v>
      </c>
      <c r="AY689" t="s">
        <v>3488</v>
      </c>
      <c r="AZ689" t="s">
        <v>3489</v>
      </c>
    </row>
    <row r="690" spans="1:52" x14ac:dyDescent="0.3">
      <c r="A690">
        <v>2047747</v>
      </c>
      <c r="B690" t="s">
        <v>3490</v>
      </c>
      <c r="C690" t="str">
        <f t="shared" si="93"/>
        <v>7492</v>
      </c>
      <c r="D690" t="s">
        <v>53</v>
      </c>
      <c r="E690" t="str">
        <f>"0100"</f>
        <v>0100</v>
      </c>
      <c r="F690" t="s">
        <v>54</v>
      </c>
      <c r="G690" t="str">
        <f t="shared" si="99"/>
        <v>06</v>
      </c>
      <c r="H690" t="s">
        <v>55</v>
      </c>
      <c r="I690" t="s">
        <v>56</v>
      </c>
      <c r="J690" t="s">
        <v>57</v>
      </c>
      <c r="K690">
        <v>1</v>
      </c>
      <c r="L690">
        <v>46249</v>
      </c>
      <c r="M690">
        <v>1.06</v>
      </c>
      <c r="N690" t="str">
        <f t="shared" si="100"/>
        <v>000X</v>
      </c>
      <c r="O690">
        <v>5851</v>
      </c>
      <c r="P690" t="s">
        <v>72</v>
      </c>
      <c r="Q690" t="s">
        <v>607</v>
      </c>
      <c r="R690" t="s">
        <v>140</v>
      </c>
      <c r="T690" t="s">
        <v>61</v>
      </c>
      <c r="V690" t="s">
        <v>3491</v>
      </c>
      <c r="W690">
        <v>159230</v>
      </c>
      <c r="X690">
        <v>15930</v>
      </c>
      <c r="Y690">
        <v>143300</v>
      </c>
      <c r="Z690">
        <v>115169</v>
      </c>
      <c r="AA690">
        <v>90169</v>
      </c>
      <c r="AB690" t="s">
        <v>63</v>
      </c>
      <c r="AC690" s="1">
        <v>32721</v>
      </c>
      <c r="AD690">
        <v>23500</v>
      </c>
      <c r="AE690">
        <v>829</v>
      </c>
      <c r="AF690">
        <v>292</v>
      </c>
      <c r="AG690" t="s">
        <v>103</v>
      </c>
      <c r="AH690" t="s">
        <v>221</v>
      </c>
      <c r="AI690">
        <v>1</v>
      </c>
      <c r="AJ690">
        <v>1990</v>
      </c>
      <c r="AK690">
        <v>3</v>
      </c>
      <c r="AL690">
        <v>2</v>
      </c>
      <c r="AM690">
        <v>1</v>
      </c>
      <c r="AN690">
        <v>1552</v>
      </c>
      <c r="AO690">
        <v>32</v>
      </c>
      <c r="AP690" t="s">
        <v>63</v>
      </c>
      <c r="AQ690" t="s">
        <v>66</v>
      </c>
      <c r="AR690">
        <v>2333</v>
      </c>
      <c r="AW690" t="s">
        <v>3492</v>
      </c>
      <c r="AX690" t="s">
        <v>3493</v>
      </c>
      <c r="AY690" t="s">
        <v>3494</v>
      </c>
      <c r="AZ690" t="s">
        <v>3495</v>
      </c>
    </row>
    <row r="691" spans="1:52" x14ac:dyDescent="0.3">
      <c r="A691">
        <v>2047887</v>
      </c>
      <c r="B691" t="s">
        <v>3496</v>
      </c>
      <c r="C691" t="str">
        <f t="shared" si="93"/>
        <v>7492</v>
      </c>
      <c r="D691" t="s">
        <v>53</v>
      </c>
      <c r="E691" t="str">
        <f>"0000"</f>
        <v>0000</v>
      </c>
      <c r="F691" t="s">
        <v>108</v>
      </c>
      <c r="G691" t="str">
        <f t="shared" si="99"/>
        <v>06</v>
      </c>
      <c r="H691" t="s">
        <v>55</v>
      </c>
      <c r="I691" t="s">
        <v>56</v>
      </c>
      <c r="J691" t="s">
        <v>57</v>
      </c>
      <c r="K691">
        <v>0</v>
      </c>
      <c r="L691">
        <v>46250</v>
      </c>
      <c r="M691">
        <v>1.06</v>
      </c>
      <c r="N691" t="str">
        <f t="shared" si="100"/>
        <v>000X</v>
      </c>
      <c r="O691">
        <v>5848</v>
      </c>
      <c r="P691" t="s">
        <v>72</v>
      </c>
      <c r="Q691" t="s">
        <v>2624</v>
      </c>
      <c r="R691" t="s">
        <v>88</v>
      </c>
      <c r="T691" t="s">
        <v>61</v>
      </c>
      <c r="V691" t="s">
        <v>3497</v>
      </c>
      <c r="W691">
        <v>15930</v>
      </c>
      <c r="X691">
        <v>15930</v>
      </c>
      <c r="Y691">
        <v>0</v>
      </c>
      <c r="Z691">
        <v>15930</v>
      </c>
      <c r="AA691">
        <v>15930</v>
      </c>
      <c r="AB691" t="s">
        <v>72</v>
      </c>
      <c r="AC691" s="1">
        <v>42163</v>
      </c>
      <c r="AD691">
        <v>26000</v>
      </c>
      <c r="AE691">
        <v>2695</v>
      </c>
      <c r="AF691">
        <v>1457</v>
      </c>
      <c r="AG691" t="s">
        <v>103</v>
      </c>
      <c r="AH691" t="s">
        <v>76</v>
      </c>
      <c r="AR691">
        <v>0</v>
      </c>
      <c r="AW691" t="s">
        <v>3498</v>
      </c>
      <c r="AY691" t="s">
        <v>3499</v>
      </c>
      <c r="AZ691" t="s">
        <v>3500</v>
      </c>
    </row>
    <row r="692" spans="1:52" x14ac:dyDescent="0.3">
      <c r="A692">
        <v>2048212</v>
      </c>
      <c r="B692" t="s">
        <v>3501</v>
      </c>
      <c r="C692" t="str">
        <f t="shared" si="93"/>
        <v>7492</v>
      </c>
      <c r="D692" t="s">
        <v>53</v>
      </c>
      <c r="E692" t="str">
        <f>"0000"</f>
        <v>0000</v>
      </c>
      <c r="F692" t="s">
        <v>108</v>
      </c>
      <c r="G692" t="str">
        <f>"01"</f>
        <v>01</v>
      </c>
      <c r="H692" t="s">
        <v>55</v>
      </c>
      <c r="I692" t="s">
        <v>3086</v>
      </c>
      <c r="J692" t="s">
        <v>57</v>
      </c>
      <c r="K692">
        <v>0</v>
      </c>
      <c r="L692">
        <v>48425</v>
      </c>
      <c r="M692">
        <v>1.1100000000000001</v>
      </c>
      <c r="N692" t="str">
        <f>"0000"</f>
        <v>0000</v>
      </c>
      <c r="O692">
        <v>6062</v>
      </c>
      <c r="P692" t="s">
        <v>58</v>
      </c>
      <c r="Q692" t="s">
        <v>3127</v>
      </c>
      <c r="R692" t="s">
        <v>140</v>
      </c>
      <c r="T692" t="s">
        <v>61</v>
      </c>
      <c r="V692" t="s">
        <v>3502</v>
      </c>
      <c r="W692">
        <v>16680</v>
      </c>
      <c r="X692">
        <v>16680</v>
      </c>
      <c r="Y692">
        <v>0</v>
      </c>
      <c r="Z692">
        <v>16680</v>
      </c>
      <c r="AA692">
        <v>16680</v>
      </c>
      <c r="AB692" t="s">
        <v>72</v>
      </c>
      <c r="AR692">
        <v>0</v>
      </c>
      <c r="AW692" t="s">
        <v>2116</v>
      </c>
      <c r="AY692" t="s">
        <v>3503</v>
      </c>
      <c r="AZ692" t="s">
        <v>2118</v>
      </c>
    </row>
    <row r="693" spans="1:52" x14ac:dyDescent="0.3">
      <c r="A693">
        <v>2050519</v>
      </c>
      <c r="B693" t="s">
        <v>3504</v>
      </c>
      <c r="C693" t="str">
        <f t="shared" si="93"/>
        <v>7492</v>
      </c>
      <c r="D693" t="s">
        <v>53</v>
      </c>
      <c r="E693" t="str">
        <f>"0000"</f>
        <v>0000</v>
      </c>
      <c r="F693" t="s">
        <v>108</v>
      </c>
      <c r="G693" t="str">
        <f>"01"</f>
        <v>01</v>
      </c>
      <c r="H693" t="s">
        <v>55</v>
      </c>
      <c r="I693" t="s">
        <v>3086</v>
      </c>
      <c r="J693" t="s">
        <v>57</v>
      </c>
      <c r="K693">
        <v>0</v>
      </c>
      <c r="L693">
        <v>48125</v>
      </c>
      <c r="M693">
        <v>1.1000000000000001</v>
      </c>
      <c r="N693" t="str">
        <f>"0000"</f>
        <v>0000</v>
      </c>
      <c r="O693">
        <v>6073</v>
      </c>
      <c r="P693" t="s">
        <v>58</v>
      </c>
      <c r="Q693" t="s">
        <v>3127</v>
      </c>
      <c r="R693" t="s">
        <v>140</v>
      </c>
      <c r="T693" t="s">
        <v>61</v>
      </c>
      <c r="V693" t="s">
        <v>3505</v>
      </c>
      <c r="W693">
        <v>16570</v>
      </c>
      <c r="X693">
        <v>16570</v>
      </c>
      <c r="Y693">
        <v>0</v>
      </c>
      <c r="Z693">
        <v>16570</v>
      </c>
      <c r="AA693">
        <v>16570</v>
      </c>
      <c r="AB693" t="s">
        <v>72</v>
      </c>
      <c r="AC693" s="1">
        <v>43444</v>
      </c>
      <c r="AD693">
        <v>15000</v>
      </c>
      <c r="AE693">
        <v>2946</v>
      </c>
      <c r="AF693">
        <v>1026</v>
      </c>
      <c r="AG693" t="s">
        <v>103</v>
      </c>
      <c r="AH693" t="s">
        <v>76</v>
      </c>
      <c r="AR693">
        <v>0</v>
      </c>
      <c r="AW693" t="s">
        <v>3506</v>
      </c>
      <c r="AX693" t="s">
        <v>3507</v>
      </c>
      <c r="AY693" t="s">
        <v>3508</v>
      </c>
      <c r="AZ693" t="s">
        <v>2698</v>
      </c>
    </row>
    <row r="694" spans="1:52" x14ac:dyDescent="0.3">
      <c r="A694">
        <v>2050829</v>
      </c>
      <c r="B694" t="s">
        <v>3509</v>
      </c>
      <c r="C694" t="str">
        <f t="shared" si="93"/>
        <v>7492</v>
      </c>
      <c r="D694" t="s">
        <v>53</v>
      </c>
      <c r="E694" t="str">
        <f>"0000"</f>
        <v>0000</v>
      </c>
      <c r="F694" t="s">
        <v>108</v>
      </c>
      <c r="G694" t="str">
        <f>"01"</f>
        <v>01</v>
      </c>
      <c r="H694" t="s">
        <v>55</v>
      </c>
      <c r="I694" t="s">
        <v>3086</v>
      </c>
      <c r="J694" t="s">
        <v>57</v>
      </c>
      <c r="K694">
        <v>0</v>
      </c>
      <c r="L694">
        <v>50469</v>
      </c>
      <c r="M694">
        <v>1.1599999999999999</v>
      </c>
      <c r="N694" t="str">
        <f>"0000"</f>
        <v>0000</v>
      </c>
      <c r="O694">
        <v>6414</v>
      </c>
      <c r="P694" t="s">
        <v>58</v>
      </c>
      <c r="Q694" t="s">
        <v>2631</v>
      </c>
      <c r="R694" t="s">
        <v>118</v>
      </c>
      <c r="T694" t="s">
        <v>61</v>
      </c>
      <c r="V694" t="s">
        <v>3510</v>
      </c>
      <c r="W694">
        <v>17380</v>
      </c>
      <c r="X694">
        <v>17380</v>
      </c>
      <c r="Y694">
        <v>0</v>
      </c>
      <c r="Z694">
        <v>17380</v>
      </c>
      <c r="AA694">
        <v>17380</v>
      </c>
      <c r="AB694" t="s">
        <v>72</v>
      </c>
      <c r="AC694" s="1">
        <v>33270</v>
      </c>
      <c r="AD694">
        <v>18000</v>
      </c>
      <c r="AE694">
        <v>887</v>
      </c>
      <c r="AF694">
        <v>2096</v>
      </c>
      <c r="AG694" t="s">
        <v>103</v>
      </c>
      <c r="AH694" t="s">
        <v>873</v>
      </c>
      <c r="AR694">
        <v>0</v>
      </c>
      <c r="AW694" t="s">
        <v>3511</v>
      </c>
      <c r="AY694" t="s">
        <v>3512</v>
      </c>
      <c r="AZ694" t="s">
        <v>3513</v>
      </c>
    </row>
    <row r="695" spans="1:52" x14ac:dyDescent="0.3">
      <c r="A695">
        <v>2047399</v>
      </c>
      <c r="B695" t="s">
        <v>3514</v>
      </c>
      <c r="C695" t="str">
        <f t="shared" si="93"/>
        <v>7492</v>
      </c>
      <c r="D695" t="s">
        <v>53</v>
      </c>
      <c r="E695" t="str">
        <f>"0100"</f>
        <v>0100</v>
      </c>
      <c r="F695" t="s">
        <v>54</v>
      </c>
      <c r="G695" t="str">
        <f>"06"</f>
        <v>06</v>
      </c>
      <c r="H695" t="s">
        <v>55</v>
      </c>
      <c r="I695" t="s">
        <v>56</v>
      </c>
      <c r="J695" t="s">
        <v>57</v>
      </c>
      <c r="K695">
        <v>1</v>
      </c>
      <c r="L695">
        <v>43750</v>
      </c>
      <c r="M695">
        <v>1</v>
      </c>
      <c r="N695" t="str">
        <f>"000X"</f>
        <v>000X</v>
      </c>
      <c r="O695">
        <v>5780</v>
      </c>
      <c r="P695" t="s">
        <v>72</v>
      </c>
      <c r="Q695" t="s">
        <v>2611</v>
      </c>
      <c r="R695" t="s">
        <v>140</v>
      </c>
      <c r="T695" t="s">
        <v>61</v>
      </c>
      <c r="V695" t="s">
        <v>3515</v>
      </c>
      <c r="W695">
        <v>263590</v>
      </c>
      <c r="X695">
        <v>15070</v>
      </c>
      <c r="Y695">
        <v>248520</v>
      </c>
      <c r="Z695">
        <v>224383</v>
      </c>
      <c r="AA695">
        <v>199383</v>
      </c>
      <c r="AB695" t="s">
        <v>63</v>
      </c>
      <c r="AC695" s="1">
        <v>43973</v>
      </c>
      <c r="AD695">
        <v>350000</v>
      </c>
      <c r="AE695">
        <v>3065</v>
      </c>
      <c r="AF695">
        <v>470</v>
      </c>
      <c r="AG695" t="s">
        <v>64</v>
      </c>
      <c r="AH695" t="s">
        <v>76</v>
      </c>
      <c r="AI695">
        <v>1</v>
      </c>
      <c r="AJ695">
        <v>2006</v>
      </c>
      <c r="AK695">
        <v>3</v>
      </c>
      <c r="AL695">
        <v>2</v>
      </c>
      <c r="AN695">
        <v>2243</v>
      </c>
      <c r="AO695">
        <v>32</v>
      </c>
      <c r="AP695" t="s">
        <v>63</v>
      </c>
      <c r="AQ695" t="s">
        <v>66</v>
      </c>
      <c r="AR695">
        <v>3449</v>
      </c>
      <c r="AW695" t="s">
        <v>3516</v>
      </c>
      <c r="AY695" t="s">
        <v>3517</v>
      </c>
      <c r="AZ695" t="s">
        <v>70</v>
      </c>
    </row>
    <row r="696" spans="1:52" x14ac:dyDescent="0.3">
      <c r="A696">
        <v>2047496</v>
      </c>
      <c r="B696" t="s">
        <v>3518</v>
      </c>
      <c r="C696" t="str">
        <f t="shared" si="93"/>
        <v>7492</v>
      </c>
      <c r="D696" t="s">
        <v>53</v>
      </c>
      <c r="E696" t="str">
        <f>"0000"</f>
        <v>0000</v>
      </c>
      <c r="F696" t="s">
        <v>108</v>
      </c>
      <c r="G696" t="str">
        <f>"06"</f>
        <v>06</v>
      </c>
      <c r="H696" t="s">
        <v>55</v>
      </c>
      <c r="I696" t="s">
        <v>56</v>
      </c>
      <c r="J696" t="s">
        <v>57</v>
      </c>
      <c r="K696">
        <v>0</v>
      </c>
      <c r="L696">
        <v>52090</v>
      </c>
      <c r="M696">
        <v>1.2</v>
      </c>
      <c r="N696" t="str">
        <f>"000X"</f>
        <v>000X</v>
      </c>
      <c r="O696">
        <v>5676</v>
      </c>
      <c r="P696" t="s">
        <v>72</v>
      </c>
      <c r="Q696" t="s">
        <v>2611</v>
      </c>
      <c r="R696" t="s">
        <v>140</v>
      </c>
      <c r="T696" t="s">
        <v>61</v>
      </c>
      <c r="V696" t="s">
        <v>3519</v>
      </c>
      <c r="W696">
        <v>17940</v>
      </c>
      <c r="X696">
        <v>17940</v>
      </c>
      <c r="Y696">
        <v>0</v>
      </c>
      <c r="Z696">
        <v>17940</v>
      </c>
      <c r="AA696">
        <v>17940</v>
      </c>
      <c r="AB696" t="s">
        <v>72</v>
      </c>
      <c r="AC696" s="1">
        <v>34213</v>
      </c>
      <c r="AD696">
        <v>26995</v>
      </c>
      <c r="AE696">
        <v>1002</v>
      </c>
      <c r="AF696">
        <v>1617</v>
      </c>
      <c r="AG696" t="s">
        <v>103</v>
      </c>
      <c r="AH696" t="s">
        <v>873</v>
      </c>
      <c r="AR696">
        <v>0</v>
      </c>
      <c r="AW696" t="s">
        <v>3520</v>
      </c>
      <c r="AY696" t="s">
        <v>3521</v>
      </c>
      <c r="AZ696" t="s">
        <v>3522</v>
      </c>
    </row>
    <row r="697" spans="1:52" x14ac:dyDescent="0.3">
      <c r="A697">
        <v>2047917</v>
      </c>
      <c r="B697" t="s">
        <v>3523</v>
      </c>
      <c r="C697" t="str">
        <f t="shared" si="93"/>
        <v>7492</v>
      </c>
      <c r="D697" t="s">
        <v>53</v>
      </c>
      <c r="E697" t="str">
        <f>"0100"</f>
        <v>0100</v>
      </c>
      <c r="F697" t="s">
        <v>54</v>
      </c>
      <c r="G697" t="str">
        <f>"06"</f>
        <v>06</v>
      </c>
      <c r="H697" t="s">
        <v>55</v>
      </c>
      <c r="I697" t="s">
        <v>56</v>
      </c>
      <c r="J697" t="s">
        <v>57</v>
      </c>
      <c r="K697">
        <v>1</v>
      </c>
      <c r="L697">
        <v>43750</v>
      </c>
      <c r="M697">
        <v>1</v>
      </c>
      <c r="N697" t="str">
        <f>"000X"</f>
        <v>000X</v>
      </c>
      <c r="O697">
        <v>5816</v>
      </c>
      <c r="P697" t="s">
        <v>72</v>
      </c>
      <c r="Q697" t="s">
        <v>2624</v>
      </c>
      <c r="R697" t="s">
        <v>88</v>
      </c>
      <c r="T697" t="s">
        <v>61</v>
      </c>
      <c r="V697" t="s">
        <v>3524</v>
      </c>
      <c r="W697">
        <v>219560</v>
      </c>
      <c r="X697">
        <v>15070</v>
      </c>
      <c r="Y697">
        <v>204490</v>
      </c>
      <c r="Z697">
        <v>219560</v>
      </c>
      <c r="AA697">
        <v>219560</v>
      </c>
      <c r="AB697" t="s">
        <v>72</v>
      </c>
      <c r="AC697" s="1">
        <v>41153</v>
      </c>
      <c r="AD697">
        <v>173000</v>
      </c>
      <c r="AE697">
        <v>2505</v>
      </c>
      <c r="AF697">
        <v>857</v>
      </c>
      <c r="AG697" t="s">
        <v>64</v>
      </c>
      <c r="AH697" t="s">
        <v>76</v>
      </c>
      <c r="AI697">
        <v>1</v>
      </c>
      <c r="AJ697">
        <v>1996</v>
      </c>
      <c r="AK697">
        <v>3</v>
      </c>
      <c r="AL697">
        <v>2</v>
      </c>
      <c r="AN697">
        <v>2288</v>
      </c>
      <c r="AO697">
        <v>32</v>
      </c>
      <c r="AP697" t="s">
        <v>63</v>
      </c>
      <c r="AQ697" t="s">
        <v>66</v>
      </c>
      <c r="AR697">
        <v>3243</v>
      </c>
      <c r="AW697" t="s">
        <v>3525</v>
      </c>
      <c r="AX697" t="s">
        <v>3526</v>
      </c>
      <c r="AY697" t="s">
        <v>3527</v>
      </c>
      <c r="AZ697" t="s">
        <v>70</v>
      </c>
    </row>
    <row r="698" spans="1:52" x14ac:dyDescent="0.3">
      <c r="A698">
        <v>2048131</v>
      </c>
      <c r="B698" t="s">
        <v>3528</v>
      </c>
      <c r="C698" t="str">
        <f t="shared" si="93"/>
        <v>7492</v>
      </c>
      <c r="D698" t="s">
        <v>53</v>
      </c>
      <c r="E698" t="str">
        <f>"0000"</f>
        <v>0000</v>
      </c>
      <c r="F698" t="s">
        <v>108</v>
      </c>
      <c r="G698" t="str">
        <f t="shared" ref="G698:G713" si="101">"01"</f>
        <v>01</v>
      </c>
      <c r="H698" t="s">
        <v>55</v>
      </c>
      <c r="I698" t="s">
        <v>3086</v>
      </c>
      <c r="J698" t="s">
        <v>57</v>
      </c>
      <c r="K698">
        <v>0</v>
      </c>
      <c r="L698">
        <v>52016</v>
      </c>
      <c r="M698">
        <v>1.19</v>
      </c>
      <c r="N698" t="str">
        <f t="shared" ref="N698:N713" si="102">"0000"</f>
        <v>0000</v>
      </c>
      <c r="O698">
        <v>6124</v>
      </c>
      <c r="P698" t="s">
        <v>58</v>
      </c>
      <c r="Q698" t="s">
        <v>3127</v>
      </c>
      <c r="R698" t="s">
        <v>140</v>
      </c>
      <c r="T698" t="s">
        <v>61</v>
      </c>
      <c r="V698" t="s">
        <v>3529</v>
      </c>
      <c r="W698">
        <v>16120</v>
      </c>
      <c r="X698">
        <v>16120</v>
      </c>
      <c r="Y698">
        <v>0</v>
      </c>
      <c r="Z698">
        <v>16120</v>
      </c>
      <c r="AA698">
        <v>16120</v>
      </c>
      <c r="AB698" t="s">
        <v>72</v>
      </c>
      <c r="AC698" s="1">
        <v>40878</v>
      </c>
      <c r="AD698">
        <v>25000</v>
      </c>
      <c r="AE698">
        <v>2452</v>
      </c>
      <c r="AF698">
        <v>768</v>
      </c>
      <c r="AG698" t="s">
        <v>103</v>
      </c>
      <c r="AH698" t="s">
        <v>515</v>
      </c>
      <c r="AR698">
        <v>0</v>
      </c>
      <c r="AW698" t="s">
        <v>3530</v>
      </c>
      <c r="AY698" t="s">
        <v>3531</v>
      </c>
      <c r="AZ698" t="s">
        <v>3532</v>
      </c>
    </row>
    <row r="699" spans="1:52" x14ac:dyDescent="0.3">
      <c r="A699">
        <v>2048255</v>
      </c>
      <c r="B699" t="s">
        <v>3533</v>
      </c>
      <c r="C699" t="str">
        <f t="shared" si="93"/>
        <v>7492</v>
      </c>
      <c r="D699" t="s">
        <v>53</v>
      </c>
      <c r="E699" t="str">
        <f>"0100"</f>
        <v>0100</v>
      </c>
      <c r="F699" t="s">
        <v>54</v>
      </c>
      <c r="G699" t="str">
        <f t="shared" si="101"/>
        <v>01</v>
      </c>
      <c r="H699" t="s">
        <v>55</v>
      </c>
      <c r="I699" t="s">
        <v>3086</v>
      </c>
      <c r="J699" t="s">
        <v>57</v>
      </c>
      <c r="K699">
        <v>1</v>
      </c>
      <c r="L699">
        <v>48425</v>
      </c>
      <c r="M699">
        <v>1.1100000000000001</v>
      </c>
      <c r="N699" t="str">
        <f t="shared" si="102"/>
        <v>0000</v>
      </c>
      <c r="O699">
        <v>6042</v>
      </c>
      <c r="P699" t="s">
        <v>58</v>
      </c>
      <c r="Q699" t="s">
        <v>3127</v>
      </c>
      <c r="R699" t="s">
        <v>140</v>
      </c>
      <c r="T699" t="s">
        <v>61</v>
      </c>
      <c r="V699" t="s">
        <v>3534</v>
      </c>
      <c r="W699">
        <v>169920</v>
      </c>
      <c r="X699">
        <v>16680</v>
      </c>
      <c r="Y699">
        <v>153240</v>
      </c>
      <c r="Z699">
        <v>117968</v>
      </c>
      <c r="AA699">
        <v>92468</v>
      </c>
      <c r="AB699" t="s">
        <v>63</v>
      </c>
      <c r="AC699" s="1">
        <v>34486</v>
      </c>
      <c r="AD699">
        <v>24295</v>
      </c>
      <c r="AE699">
        <v>1038</v>
      </c>
      <c r="AF699">
        <v>722</v>
      </c>
      <c r="AG699" t="s">
        <v>103</v>
      </c>
      <c r="AH699" t="s">
        <v>873</v>
      </c>
      <c r="AI699">
        <v>1</v>
      </c>
      <c r="AJ699">
        <v>1995</v>
      </c>
      <c r="AK699">
        <v>3</v>
      </c>
      <c r="AL699">
        <v>2</v>
      </c>
      <c r="AN699">
        <v>1842</v>
      </c>
      <c r="AO699">
        <v>32</v>
      </c>
      <c r="AP699" t="s">
        <v>72</v>
      </c>
      <c r="AQ699" t="s">
        <v>66</v>
      </c>
      <c r="AR699">
        <v>2588</v>
      </c>
      <c r="AW699" t="s">
        <v>3535</v>
      </c>
      <c r="AX699" t="s">
        <v>3536</v>
      </c>
      <c r="AY699" t="s">
        <v>3537</v>
      </c>
      <c r="AZ699" t="s">
        <v>3538</v>
      </c>
    </row>
    <row r="700" spans="1:52" x14ac:dyDescent="0.3">
      <c r="A700">
        <v>2048565</v>
      </c>
      <c r="B700" t="s">
        <v>3539</v>
      </c>
      <c r="C700" t="str">
        <f t="shared" si="93"/>
        <v>7492</v>
      </c>
      <c r="D700" t="s">
        <v>53</v>
      </c>
      <c r="E700" t="str">
        <f>"0000"</f>
        <v>0000</v>
      </c>
      <c r="F700" t="s">
        <v>108</v>
      </c>
      <c r="G700" t="str">
        <f t="shared" si="101"/>
        <v>01</v>
      </c>
      <c r="H700" t="s">
        <v>55</v>
      </c>
      <c r="I700" t="s">
        <v>3086</v>
      </c>
      <c r="J700" t="s">
        <v>57</v>
      </c>
      <c r="K700">
        <v>0</v>
      </c>
      <c r="L700">
        <v>44000</v>
      </c>
      <c r="M700">
        <v>1.01</v>
      </c>
      <c r="N700" t="str">
        <f t="shared" si="102"/>
        <v>0000</v>
      </c>
      <c r="O700">
        <v>6328</v>
      </c>
      <c r="P700" t="s">
        <v>58</v>
      </c>
      <c r="Q700" t="s">
        <v>3144</v>
      </c>
      <c r="R700" t="s">
        <v>82</v>
      </c>
      <c r="T700" t="s">
        <v>61</v>
      </c>
      <c r="V700" t="s">
        <v>3540</v>
      </c>
      <c r="W700">
        <v>15150</v>
      </c>
      <c r="X700">
        <v>15150</v>
      </c>
      <c r="Y700">
        <v>0</v>
      </c>
      <c r="Z700">
        <v>15150</v>
      </c>
      <c r="AA700">
        <v>15150</v>
      </c>
      <c r="AB700" t="s">
        <v>72</v>
      </c>
      <c r="AC700" s="1">
        <v>34547</v>
      </c>
      <c r="AD700">
        <v>4150</v>
      </c>
      <c r="AE700">
        <v>1047</v>
      </c>
      <c r="AF700">
        <v>853</v>
      </c>
      <c r="AG700" t="s">
        <v>103</v>
      </c>
      <c r="AH700" t="s">
        <v>391</v>
      </c>
      <c r="AR700">
        <v>0</v>
      </c>
      <c r="AW700" t="s">
        <v>3541</v>
      </c>
      <c r="AY700" t="s">
        <v>3542</v>
      </c>
      <c r="AZ700" t="s">
        <v>3543</v>
      </c>
    </row>
    <row r="701" spans="1:52" x14ac:dyDescent="0.3">
      <c r="A701">
        <v>2048735</v>
      </c>
      <c r="B701" t="s">
        <v>3544</v>
      </c>
      <c r="C701" t="str">
        <f t="shared" si="93"/>
        <v>7492</v>
      </c>
      <c r="D701" t="s">
        <v>53</v>
      </c>
      <c r="E701" t="str">
        <f>"0000"</f>
        <v>0000</v>
      </c>
      <c r="F701" t="s">
        <v>108</v>
      </c>
      <c r="G701" t="str">
        <f t="shared" si="101"/>
        <v>01</v>
      </c>
      <c r="H701" t="s">
        <v>55</v>
      </c>
      <c r="I701" t="s">
        <v>3086</v>
      </c>
      <c r="J701" t="s">
        <v>57</v>
      </c>
      <c r="K701">
        <v>0</v>
      </c>
      <c r="L701">
        <v>43999</v>
      </c>
      <c r="M701">
        <v>1.01</v>
      </c>
      <c r="N701" t="str">
        <f t="shared" si="102"/>
        <v>0000</v>
      </c>
      <c r="O701">
        <v>6202</v>
      </c>
      <c r="P701" t="s">
        <v>58</v>
      </c>
      <c r="Q701" t="s">
        <v>3144</v>
      </c>
      <c r="R701" t="s">
        <v>82</v>
      </c>
      <c r="T701" t="s">
        <v>61</v>
      </c>
      <c r="V701" t="s">
        <v>3545</v>
      </c>
      <c r="W701">
        <v>15150</v>
      </c>
      <c r="X701">
        <v>15150</v>
      </c>
      <c r="Y701">
        <v>0</v>
      </c>
      <c r="Z701">
        <v>15150</v>
      </c>
      <c r="AA701">
        <v>15150</v>
      </c>
      <c r="AB701" t="s">
        <v>72</v>
      </c>
      <c r="AC701" s="1">
        <v>36008</v>
      </c>
      <c r="AD701">
        <v>20000</v>
      </c>
      <c r="AE701">
        <v>1259</v>
      </c>
      <c r="AF701">
        <v>2274</v>
      </c>
      <c r="AG701" t="s">
        <v>103</v>
      </c>
      <c r="AH701" t="s">
        <v>873</v>
      </c>
      <c r="AR701">
        <v>0</v>
      </c>
      <c r="AW701" t="s">
        <v>3546</v>
      </c>
      <c r="AX701" t="s">
        <v>3547</v>
      </c>
      <c r="AY701" t="s">
        <v>3548</v>
      </c>
      <c r="AZ701" t="s">
        <v>3549</v>
      </c>
    </row>
    <row r="702" spans="1:52" x14ac:dyDescent="0.3">
      <c r="A702">
        <v>2050888</v>
      </c>
      <c r="B702" t="s">
        <v>3550</v>
      </c>
      <c r="C702" t="str">
        <f t="shared" si="93"/>
        <v>7492</v>
      </c>
      <c r="D702" t="s">
        <v>53</v>
      </c>
      <c r="E702" t="str">
        <f>"0100"</f>
        <v>0100</v>
      </c>
      <c r="F702" t="s">
        <v>54</v>
      </c>
      <c r="G702" t="str">
        <f t="shared" si="101"/>
        <v>01</v>
      </c>
      <c r="H702" t="s">
        <v>55</v>
      </c>
      <c r="I702" t="s">
        <v>3086</v>
      </c>
      <c r="J702" t="s">
        <v>57</v>
      </c>
      <c r="K702">
        <v>1</v>
      </c>
      <c r="L702">
        <v>44000</v>
      </c>
      <c r="M702">
        <v>1.01</v>
      </c>
      <c r="N702" t="str">
        <f t="shared" si="102"/>
        <v>0000</v>
      </c>
      <c r="O702">
        <v>6376</v>
      </c>
      <c r="P702" t="s">
        <v>58</v>
      </c>
      <c r="Q702" t="s">
        <v>2631</v>
      </c>
      <c r="R702" t="s">
        <v>118</v>
      </c>
      <c r="T702" t="s">
        <v>61</v>
      </c>
      <c r="V702" t="s">
        <v>3551</v>
      </c>
      <c r="W702">
        <v>175150</v>
      </c>
      <c r="X702">
        <v>15150</v>
      </c>
      <c r="Y702">
        <v>160000</v>
      </c>
      <c r="Z702">
        <v>139060</v>
      </c>
      <c r="AA702">
        <v>114060</v>
      </c>
      <c r="AB702" t="s">
        <v>63</v>
      </c>
      <c r="AC702" s="1">
        <v>42671</v>
      </c>
      <c r="AD702">
        <v>160000</v>
      </c>
      <c r="AE702">
        <v>2794</v>
      </c>
      <c r="AF702">
        <v>1950</v>
      </c>
      <c r="AG702" t="s">
        <v>64</v>
      </c>
      <c r="AH702" t="s">
        <v>76</v>
      </c>
      <c r="AI702">
        <v>1</v>
      </c>
      <c r="AJ702">
        <v>1998</v>
      </c>
      <c r="AK702">
        <v>3</v>
      </c>
      <c r="AL702">
        <v>2</v>
      </c>
      <c r="AN702">
        <v>1872</v>
      </c>
      <c r="AO702">
        <v>32</v>
      </c>
      <c r="AP702" t="s">
        <v>72</v>
      </c>
      <c r="AQ702" t="s">
        <v>66</v>
      </c>
      <c r="AR702">
        <v>2569</v>
      </c>
      <c r="AW702" t="s">
        <v>3552</v>
      </c>
      <c r="AX702" t="s">
        <v>3553</v>
      </c>
      <c r="AY702" t="s">
        <v>3554</v>
      </c>
      <c r="AZ702" t="s">
        <v>70</v>
      </c>
    </row>
    <row r="703" spans="1:52" x14ac:dyDescent="0.3">
      <c r="A703">
        <v>2051272</v>
      </c>
      <c r="B703" t="s">
        <v>3555</v>
      </c>
      <c r="C703" t="str">
        <f t="shared" si="93"/>
        <v>7492</v>
      </c>
      <c r="D703" t="s">
        <v>53</v>
      </c>
      <c r="E703" t="str">
        <f>"0100"</f>
        <v>0100</v>
      </c>
      <c r="F703" t="s">
        <v>54</v>
      </c>
      <c r="G703" t="str">
        <f t="shared" si="101"/>
        <v>01</v>
      </c>
      <c r="H703" t="s">
        <v>55</v>
      </c>
      <c r="I703" t="s">
        <v>3086</v>
      </c>
      <c r="J703" t="s">
        <v>57</v>
      </c>
      <c r="K703">
        <v>1</v>
      </c>
      <c r="L703">
        <v>44000</v>
      </c>
      <c r="M703">
        <v>1.01</v>
      </c>
      <c r="N703" t="str">
        <f t="shared" si="102"/>
        <v>0000</v>
      </c>
      <c r="O703">
        <v>6341</v>
      </c>
      <c r="P703" t="s">
        <v>58</v>
      </c>
      <c r="Q703" t="s">
        <v>3144</v>
      </c>
      <c r="R703" t="s">
        <v>82</v>
      </c>
      <c r="T703" t="s">
        <v>61</v>
      </c>
      <c r="V703" t="s">
        <v>3556</v>
      </c>
      <c r="W703">
        <v>226190</v>
      </c>
      <c r="X703">
        <v>15150</v>
      </c>
      <c r="Y703">
        <v>211040</v>
      </c>
      <c r="Z703">
        <v>117910</v>
      </c>
      <c r="AA703">
        <v>92910</v>
      </c>
      <c r="AB703" t="s">
        <v>63</v>
      </c>
      <c r="AC703" s="1">
        <v>38443</v>
      </c>
      <c r="AD703">
        <v>84000</v>
      </c>
      <c r="AE703">
        <v>1846</v>
      </c>
      <c r="AF703">
        <v>1486</v>
      </c>
      <c r="AG703" t="s">
        <v>103</v>
      </c>
      <c r="AH703" t="s">
        <v>76</v>
      </c>
      <c r="AI703">
        <v>1</v>
      </c>
      <c r="AJ703">
        <v>2007</v>
      </c>
      <c r="AK703">
        <v>3</v>
      </c>
      <c r="AL703">
        <v>2</v>
      </c>
      <c r="AN703">
        <v>2188</v>
      </c>
      <c r="AO703">
        <v>32</v>
      </c>
      <c r="AP703" t="s">
        <v>72</v>
      </c>
      <c r="AQ703" t="s">
        <v>66</v>
      </c>
      <c r="AR703">
        <v>3151</v>
      </c>
      <c r="AW703" t="s">
        <v>3557</v>
      </c>
      <c r="AX703" t="s">
        <v>3558</v>
      </c>
      <c r="AY703" t="s">
        <v>3559</v>
      </c>
      <c r="AZ703" t="s">
        <v>70</v>
      </c>
    </row>
    <row r="704" spans="1:52" x14ac:dyDescent="0.3">
      <c r="A704">
        <v>2051353</v>
      </c>
      <c r="B704" t="s">
        <v>3560</v>
      </c>
      <c r="C704" t="str">
        <f t="shared" si="93"/>
        <v>7492</v>
      </c>
      <c r="D704" t="s">
        <v>53</v>
      </c>
      <c r="E704" t="str">
        <f>"0000"</f>
        <v>0000</v>
      </c>
      <c r="F704" t="s">
        <v>108</v>
      </c>
      <c r="G704" t="str">
        <f t="shared" si="101"/>
        <v>01</v>
      </c>
      <c r="H704" t="s">
        <v>55</v>
      </c>
      <c r="I704" t="s">
        <v>3086</v>
      </c>
      <c r="J704" t="s">
        <v>57</v>
      </c>
      <c r="K704">
        <v>0</v>
      </c>
      <c r="L704">
        <v>49740</v>
      </c>
      <c r="M704">
        <v>1.1399999999999999</v>
      </c>
      <c r="N704" t="str">
        <f t="shared" si="102"/>
        <v>0000</v>
      </c>
      <c r="O704">
        <v>5851</v>
      </c>
      <c r="P704" t="s">
        <v>72</v>
      </c>
      <c r="Q704" t="s">
        <v>3241</v>
      </c>
      <c r="R704" t="s">
        <v>88</v>
      </c>
      <c r="T704" t="s">
        <v>61</v>
      </c>
      <c r="V704" t="s">
        <v>3561</v>
      </c>
      <c r="W704">
        <v>17130</v>
      </c>
      <c r="X704">
        <v>17130</v>
      </c>
      <c r="Y704">
        <v>0</v>
      </c>
      <c r="Z704">
        <v>17130</v>
      </c>
      <c r="AA704">
        <v>17130</v>
      </c>
      <c r="AB704" t="s">
        <v>72</v>
      </c>
      <c r="AC704" s="1">
        <v>43906</v>
      </c>
      <c r="AD704">
        <v>21900</v>
      </c>
      <c r="AE704">
        <v>3048</v>
      </c>
      <c r="AF704">
        <v>2453</v>
      </c>
      <c r="AG704" t="s">
        <v>103</v>
      </c>
      <c r="AH704" t="s">
        <v>76</v>
      </c>
      <c r="AR704">
        <v>0</v>
      </c>
      <c r="AW704" t="s">
        <v>3562</v>
      </c>
      <c r="AX704" t="s">
        <v>3563</v>
      </c>
      <c r="AY704" t="s">
        <v>3564</v>
      </c>
      <c r="AZ704" t="s">
        <v>1078</v>
      </c>
    </row>
    <row r="705" spans="1:52" x14ac:dyDescent="0.3">
      <c r="A705">
        <v>2051566</v>
      </c>
      <c r="B705" t="s">
        <v>3565</v>
      </c>
      <c r="C705" t="str">
        <f t="shared" si="93"/>
        <v>7492</v>
      </c>
      <c r="D705" t="s">
        <v>53</v>
      </c>
      <c r="E705" t="str">
        <f>"0000"</f>
        <v>0000</v>
      </c>
      <c r="F705" t="s">
        <v>108</v>
      </c>
      <c r="G705" t="str">
        <f t="shared" si="101"/>
        <v>01</v>
      </c>
      <c r="H705" t="s">
        <v>55</v>
      </c>
      <c r="I705" t="s">
        <v>3086</v>
      </c>
      <c r="J705" t="s">
        <v>57</v>
      </c>
      <c r="K705">
        <v>0</v>
      </c>
      <c r="L705">
        <v>43748</v>
      </c>
      <c r="M705">
        <v>1</v>
      </c>
      <c r="N705" t="str">
        <f t="shared" si="102"/>
        <v>0000</v>
      </c>
      <c r="O705">
        <v>5786</v>
      </c>
      <c r="P705" t="s">
        <v>72</v>
      </c>
      <c r="Q705" t="s">
        <v>3241</v>
      </c>
      <c r="R705" t="s">
        <v>88</v>
      </c>
      <c r="T705" t="s">
        <v>61</v>
      </c>
      <c r="V705" t="s">
        <v>3566</v>
      </c>
      <c r="W705">
        <v>15060</v>
      </c>
      <c r="X705">
        <v>15060</v>
      </c>
      <c r="Y705">
        <v>0</v>
      </c>
      <c r="Z705">
        <v>15060</v>
      </c>
      <c r="AA705">
        <v>15060</v>
      </c>
      <c r="AB705" t="s">
        <v>72</v>
      </c>
      <c r="AC705" s="1">
        <v>41395</v>
      </c>
      <c r="AD705">
        <v>16000</v>
      </c>
      <c r="AE705">
        <v>2552</v>
      </c>
      <c r="AF705">
        <v>953</v>
      </c>
      <c r="AG705" t="s">
        <v>103</v>
      </c>
      <c r="AH705" t="s">
        <v>76</v>
      </c>
      <c r="AR705">
        <v>0</v>
      </c>
      <c r="AW705" t="s">
        <v>3567</v>
      </c>
      <c r="AY705" t="s">
        <v>3568</v>
      </c>
      <c r="AZ705" t="s">
        <v>70</v>
      </c>
    </row>
    <row r="706" spans="1:52" x14ac:dyDescent="0.3">
      <c r="A706">
        <v>2051957</v>
      </c>
      <c r="B706" t="s">
        <v>3569</v>
      </c>
      <c r="C706" t="str">
        <f t="shared" ref="C706:C769" si="103">"7492"</f>
        <v>7492</v>
      </c>
      <c r="D706" t="s">
        <v>53</v>
      </c>
      <c r="E706" t="str">
        <f>"0000"</f>
        <v>0000</v>
      </c>
      <c r="F706" t="s">
        <v>108</v>
      </c>
      <c r="G706" t="str">
        <f t="shared" si="101"/>
        <v>01</v>
      </c>
      <c r="H706" t="s">
        <v>55</v>
      </c>
      <c r="I706" t="s">
        <v>3086</v>
      </c>
      <c r="J706" t="s">
        <v>57</v>
      </c>
      <c r="K706">
        <v>0</v>
      </c>
      <c r="L706">
        <v>88188</v>
      </c>
      <c r="M706">
        <v>2.02</v>
      </c>
      <c r="N706" t="str">
        <f t="shared" si="102"/>
        <v>0000</v>
      </c>
      <c r="O706">
        <v>6263</v>
      </c>
      <c r="P706" t="s">
        <v>58</v>
      </c>
      <c r="Q706" t="s">
        <v>3570</v>
      </c>
      <c r="R706" t="s">
        <v>140</v>
      </c>
      <c r="T706" t="s">
        <v>61</v>
      </c>
      <c r="V706" t="s">
        <v>3571</v>
      </c>
      <c r="W706">
        <v>30370</v>
      </c>
      <c r="X706">
        <v>30370</v>
      </c>
      <c r="Y706">
        <v>0</v>
      </c>
      <c r="Z706">
        <v>30370</v>
      </c>
      <c r="AA706">
        <v>30370</v>
      </c>
      <c r="AB706" t="s">
        <v>72</v>
      </c>
      <c r="AC706" s="1">
        <v>43815</v>
      </c>
      <c r="AD706">
        <v>42500</v>
      </c>
      <c r="AE706">
        <v>3027</v>
      </c>
      <c r="AF706">
        <v>2292</v>
      </c>
      <c r="AG706" t="s">
        <v>103</v>
      </c>
      <c r="AH706" t="s">
        <v>76</v>
      </c>
      <c r="AR706">
        <v>0</v>
      </c>
      <c r="AW706" t="s">
        <v>3572</v>
      </c>
      <c r="AY706" t="s">
        <v>3573</v>
      </c>
      <c r="AZ706" t="s">
        <v>70</v>
      </c>
    </row>
    <row r="707" spans="1:52" x14ac:dyDescent="0.3">
      <c r="A707">
        <v>2052112</v>
      </c>
      <c r="B707" t="s">
        <v>3574</v>
      </c>
      <c r="C707" t="str">
        <f t="shared" si="103"/>
        <v>7492</v>
      </c>
      <c r="D707" t="s">
        <v>53</v>
      </c>
      <c r="E707" t="str">
        <f>"0100"</f>
        <v>0100</v>
      </c>
      <c r="F707" t="s">
        <v>54</v>
      </c>
      <c r="G707" t="str">
        <f t="shared" si="101"/>
        <v>01</v>
      </c>
      <c r="H707" t="s">
        <v>55</v>
      </c>
      <c r="I707" t="s">
        <v>3086</v>
      </c>
      <c r="J707" t="s">
        <v>57</v>
      </c>
      <c r="K707">
        <v>1</v>
      </c>
      <c r="L707">
        <v>46200</v>
      </c>
      <c r="M707">
        <v>1.06</v>
      </c>
      <c r="N707" t="str">
        <f t="shared" si="102"/>
        <v>0000</v>
      </c>
      <c r="O707">
        <v>6379</v>
      </c>
      <c r="P707" t="s">
        <v>58</v>
      </c>
      <c r="Q707" t="s">
        <v>3570</v>
      </c>
      <c r="R707" t="s">
        <v>140</v>
      </c>
      <c r="T707" t="s">
        <v>61</v>
      </c>
      <c r="V707" t="s">
        <v>3575</v>
      </c>
      <c r="W707">
        <v>266670</v>
      </c>
      <c r="X707">
        <v>15910</v>
      </c>
      <c r="Y707">
        <v>250760</v>
      </c>
      <c r="Z707">
        <v>207650</v>
      </c>
      <c r="AA707">
        <v>182650</v>
      </c>
      <c r="AB707" t="s">
        <v>63</v>
      </c>
      <c r="AC707" s="1">
        <v>38961</v>
      </c>
      <c r="AD707">
        <v>317500</v>
      </c>
      <c r="AE707">
        <v>2048</v>
      </c>
      <c r="AF707">
        <v>1134</v>
      </c>
      <c r="AG707" t="s">
        <v>64</v>
      </c>
      <c r="AH707" t="s">
        <v>76</v>
      </c>
      <c r="AI707">
        <v>1</v>
      </c>
      <c r="AJ707">
        <v>1998</v>
      </c>
      <c r="AK707">
        <v>3</v>
      </c>
      <c r="AL707">
        <v>2</v>
      </c>
      <c r="AM707">
        <v>1</v>
      </c>
      <c r="AN707">
        <v>2429</v>
      </c>
      <c r="AO707">
        <v>32</v>
      </c>
      <c r="AP707" t="s">
        <v>63</v>
      </c>
      <c r="AQ707" t="s">
        <v>66</v>
      </c>
      <c r="AR707">
        <v>4179</v>
      </c>
      <c r="AW707" t="s">
        <v>3576</v>
      </c>
      <c r="AY707" t="s">
        <v>3577</v>
      </c>
      <c r="AZ707" t="s">
        <v>70</v>
      </c>
    </row>
    <row r="708" spans="1:52" x14ac:dyDescent="0.3">
      <c r="A708">
        <v>2052163</v>
      </c>
      <c r="B708" t="s">
        <v>3578</v>
      </c>
      <c r="C708" t="str">
        <f t="shared" si="103"/>
        <v>7492</v>
      </c>
      <c r="D708" t="s">
        <v>53</v>
      </c>
      <c r="E708" t="str">
        <f>"0100"</f>
        <v>0100</v>
      </c>
      <c r="F708" t="s">
        <v>54</v>
      </c>
      <c r="G708" t="str">
        <f t="shared" si="101"/>
        <v>01</v>
      </c>
      <c r="H708" t="s">
        <v>55</v>
      </c>
      <c r="I708" t="s">
        <v>3086</v>
      </c>
      <c r="J708" t="s">
        <v>57</v>
      </c>
      <c r="K708">
        <v>1</v>
      </c>
      <c r="L708">
        <v>44000</v>
      </c>
      <c r="M708">
        <v>1.01</v>
      </c>
      <c r="N708" t="str">
        <f t="shared" si="102"/>
        <v>0000</v>
      </c>
      <c r="O708">
        <v>6403</v>
      </c>
      <c r="P708" t="s">
        <v>58</v>
      </c>
      <c r="Q708" t="s">
        <v>3570</v>
      </c>
      <c r="R708" t="s">
        <v>140</v>
      </c>
      <c r="T708" t="s">
        <v>61</v>
      </c>
      <c r="V708" t="s">
        <v>3579</v>
      </c>
      <c r="W708">
        <v>185680</v>
      </c>
      <c r="X708">
        <v>15150</v>
      </c>
      <c r="Y708">
        <v>170530</v>
      </c>
      <c r="Z708">
        <v>185680</v>
      </c>
      <c r="AA708">
        <v>160680</v>
      </c>
      <c r="AB708" t="s">
        <v>63</v>
      </c>
      <c r="AC708" s="1">
        <v>42991</v>
      </c>
      <c r="AD708">
        <v>229000</v>
      </c>
      <c r="AE708">
        <v>2853</v>
      </c>
      <c r="AF708">
        <v>1249</v>
      </c>
      <c r="AG708" t="s">
        <v>64</v>
      </c>
      <c r="AH708" t="s">
        <v>76</v>
      </c>
      <c r="AI708">
        <v>1</v>
      </c>
      <c r="AJ708">
        <v>2017</v>
      </c>
      <c r="AK708">
        <v>3</v>
      </c>
      <c r="AL708">
        <v>2</v>
      </c>
      <c r="AN708">
        <v>1688</v>
      </c>
      <c r="AO708">
        <v>32</v>
      </c>
      <c r="AP708" t="s">
        <v>72</v>
      </c>
      <c r="AQ708" t="s">
        <v>66</v>
      </c>
      <c r="AR708">
        <v>2355</v>
      </c>
      <c r="AW708" t="s">
        <v>3580</v>
      </c>
      <c r="AX708" t="s">
        <v>3581</v>
      </c>
      <c r="AY708" t="s">
        <v>3582</v>
      </c>
      <c r="AZ708" t="s">
        <v>70</v>
      </c>
    </row>
    <row r="709" spans="1:52" x14ac:dyDescent="0.3">
      <c r="A709">
        <v>2052228</v>
      </c>
      <c r="B709" t="s">
        <v>3583</v>
      </c>
      <c r="C709" t="str">
        <f t="shared" si="103"/>
        <v>7492</v>
      </c>
      <c r="D709" t="s">
        <v>53</v>
      </c>
      <c r="E709" t="str">
        <f>"0100"</f>
        <v>0100</v>
      </c>
      <c r="F709" t="s">
        <v>54</v>
      </c>
      <c r="G709" t="str">
        <f t="shared" si="101"/>
        <v>01</v>
      </c>
      <c r="H709" t="s">
        <v>55</v>
      </c>
      <c r="I709" t="s">
        <v>3086</v>
      </c>
      <c r="J709" t="s">
        <v>57</v>
      </c>
      <c r="K709">
        <v>1</v>
      </c>
      <c r="L709">
        <v>51128</v>
      </c>
      <c r="M709">
        <v>1.17</v>
      </c>
      <c r="N709" t="str">
        <f t="shared" si="102"/>
        <v>0000</v>
      </c>
      <c r="O709">
        <v>5725</v>
      </c>
      <c r="P709" t="s">
        <v>72</v>
      </c>
      <c r="Q709" t="s">
        <v>3241</v>
      </c>
      <c r="R709" t="s">
        <v>88</v>
      </c>
      <c r="T709" t="s">
        <v>61</v>
      </c>
      <c r="V709" t="s">
        <v>3584</v>
      </c>
      <c r="W709">
        <v>200960</v>
      </c>
      <c r="X709">
        <v>17610</v>
      </c>
      <c r="Y709">
        <v>183350</v>
      </c>
      <c r="Z709">
        <v>150385</v>
      </c>
      <c r="AA709">
        <v>115385</v>
      </c>
      <c r="AB709" t="s">
        <v>63</v>
      </c>
      <c r="AC709" s="1">
        <v>34213</v>
      </c>
      <c r="AD709">
        <v>17000</v>
      </c>
      <c r="AE709">
        <v>1003</v>
      </c>
      <c r="AF709">
        <v>50</v>
      </c>
      <c r="AG709" t="s">
        <v>103</v>
      </c>
      <c r="AH709" t="s">
        <v>873</v>
      </c>
      <c r="AI709">
        <v>1</v>
      </c>
      <c r="AJ709">
        <v>1994</v>
      </c>
      <c r="AK709">
        <v>3</v>
      </c>
      <c r="AL709">
        <v>2</v>
      </c>
      <c r="AN709">
        <v>2146</v>
      </c>
      <c r="AO709">
        <v>32</v>
      </c>
      <c r="AP709" t="s">
        <v>63</v>
      </c>
      <c r="AQ709" t="s">
        <v>66</v>
      </c>
      <c r="AR709">
        <v>2930</v>
      </c>
      <c r="AW709" t="s">
        <v>3585</v>
      </c>
      <c r="AX709" t="s">
        <v>3586</v>
      </c>
      <c r="AY709" t="s">
        <v>3587</v>
      </c>
      <c r="AZ709" t="s">
        <v>3588</v>
      </c>
    </row>
    <row r="710" spans="1:52" x14ac:dyDescent="0.3">
      <c r="A710">
        <v>2052422</v>
      </c>
      <c r="B710" t="s">
        <v>3589</v>
      </c>
      <c r="C710" t="str">
        <f t="shared" si="103"/>
        <v>7492</v>
      </c>
      <c r="D710" t="s">
        <v>53</v>
      </c>
      <c r="E710" t="str">
        <f>"0000"</f>
        <v>0000</v>
      </c>
      <c r="F710" t="s">
        <v>108</v>
      </c>
      <c r="G710" t="str">
        <f t="shared" si="101"/>
        <v>01</v>
      </c>
      <c r="H710" t="s">
        <v>55</v>
      </c>
      <c r="I710" t="s">
        <v>3086</v>
      </c>
      <c r="J710" t="s">
        <v>57</v>
      </c>
      <c r="K710">
        <v>0</v>
      </c>
      <c r="L710">
        <v>51161</v>
      </c>
      <c r="M710">
        <v>1.17</v>
      </c>
      <c r="N710" t="str">
        <f t="shared" si="102"/>
        <v>0000</v>
      </c>
      <c r="O710">
        <v>6185</v>
      </c>
      <c r="P710" t="s">
        <v>58</v>
      </c>
      <c r="Q710" t="s">
        <v>3590</v>
      </c>
      <c r="R710" t="s">
        <v>82</v>
      </c>
      <c r="T710" t="s">
        <v>61</v>
      </c>
      <c r="V710" t="s">
        <v>3591</v>
      </c>
      <c r="W710">
        <v>17620</v>
      </c>
      <c r="X710">
        <v>17620</v>
      </c>
      <c r="Y710">
        <v>0</v>
      </c>
      <c r="Z710">
        <v>17620</v>
      </c>
      <c r="AA710">
        <v>17620</v>
      </c>
      <c r="AB710" t="s">
        <v>72</v>
      </c>
      <c r="AC710" s="1">
        <v>44104</v>
      </c>
      <c r="AD710">
        <v>25000</v>
      </c>
      <c r="AE710">
        <v>3099</v>
      </c>
      <c r="AF710">
        <v>15</v>
      </c>
      <c r="AG710" t="s">
        <v>103</v>
      </c>
      <c r="AH710" t="s">
        <v>76</v>
      </c>
      <c r="AR710">
        <v>0</v>
      </c>
      <c r="AW710" t="s">
        <v>3592</v>
      </c>
      <c r="AX710" t="s">
        <v>2777</v>
      </c>
      <c r="AY710" t="s">
        <v>3593</v>
      </c>
      <c r="AZ710" t="s">
        <v>70</v>
      </c>
    </row>
    <row r="711" spans="1:52" x14ac:dyDescent="0.3">
      <c r="A711">
        <v>2054387</v>
      </c>
      <c r="B711" t="s">
        <v>3594</v>
      </c>
      <c r="C711" t="str">
        <f t="shared" si="103"/>
        <v>7492</v>
      </c>
      <c r="D711" t="s">
        <v>53</v>
      </c>
      <c r="E711" t="str">
        <f>"0000"</f>
        <v>0000</v>
      </c>
      <c r="F711" t="s">
        <v>108</v>
      </c>
      <c r="G711" t="str">
        <f t="shared" si="101"/>
        <v>01</v>
      </c>
      <c r="H711" t="s">
        <v>55</v>
      </c>
      <c r="I711" t="s">
        <v>3086</v>
      </c>
      <c r="J711" t="s">
        <v>57</v>
      </c>
      <c r="K711">
        <v>0</v>
      </c>
      <c r="L711">
        <v>44000</v>
      </c>
      <c r="M711">
        <v>1.01</v>
      </c>
      <c r="N711" t="str">
        <f t="shared" si="102"/>
        <v>0000</v>
      </c>
      <c r="O711">
        <v>6395</v>
      </c>
      <c r="P711" t="s">
        <v>58</v>
      </c>
      <c r="Q711" t="s">
        <v>3127</v>
      </c>
      <c r="R711" t="s">
        <v>140</v>
      </c>
      <c r="T711" t="s">
        <v>61</v>
      </c>
      <c r="V711" t="s">
        <v>3595</v>
      </c>
      <c r="W711">
        <v>15150</v>
      </c>
      <c r="X711">
        <v>15150</v>
      </c>
      <c r="Y711">
        <v>0</v>
      </c>
      <c r="Z711">
        <v>15150</v>
      </c>
      <c r="AA711">
        <v>15150</v>
      </c>
      <c r="AB711" t="s">
        <v>72</v>
      </c>
      <c r="AC711" s="1">
        <v>43766</v>
      </c>
      <c r="AD711">
        <v>23000</v>
      </c>
      <c r="AE711">
        <v>3015</v>
      </c>
      <c r="AF711">
        <v>1473</v>
      </c>
      <c r="AG711" t="s">
        <v>103</v>
      </c>
      <c r="AH711" t="s">
        <v>76</v>
      </c>
      <c r="AR711">
        <v>0</v>
      </c>
      <c r="AW711" t="s">
        <v>3596</v>
      </c>
      <c r="AX711" t="s">
        <v>3597</v>
      </c>
      <c r="AY711" t="s">
        <v>3598</v>
      </c>
      <c r="AZ711" t="s">
        <v>3599</v>
      </c>
    </row>
    <row r="712" spans="1:52" x14ac:dyDescent="0.3">
      <c r="A712">
        <v>2054417</v>
      </c>
      <c r="B712" t="s">
        <v>3600</v>
      </c>
      <c r="C712" t="str">
        <f t="shared" si="103"/>
        <v>7492</v>
      </c>
      <c r="D712" t="s">
        <v>53</v>
      </c>
      <c r="E712" t="str">
        <f>"0000"</f>
        <v>0000</v>
      </c>
      <c r="F712" t="s">
        <v>108</v>
      </c>
      <c r="G712" t="str">
        <f t="shared" si="101"/>
        <v>01</v>
      </c>
      <c r="H712" t="s">
        <v>55</v>
      </c>
      <c r="I712" t="s">
        <v>3086</v>
      </c>
      <c r="J712" t="s">
        <v>57</v>
      </c>
      <c r="K712">
        <v>0</v>
      </c>
      <c r="L712">
        <v>44000</v>
      </c>
      <c r="M712">
        <v>1.01</v>
      </c>
      <c r="N712" t="str">
        <f t="shared" si="102"/>
        <v>0000</v>
      </c>
      <c r="O712">
        <v>6417</v>
      </c>
      <c r="P712" t="s">
        <v>58</v>
      </c>
      <c r="Q712" t="s">
        <v>3127</v>
      </c>
      <c r="R712" t="s">
        <v>140</v>
      </c>
      <c r="T712" t="s">
        <v>61</v>
      </c>
      <c r="V712" t="s">
        <v>3601</v>
      </c>
      <c r="W712">
        <v>15150</v>
      </c>
      <c r="X712">
        <v>15150</v>
      </c>
      <c r="Y712">
        <v>0</v>
      </c>
      <c r="Z712">
        <v>15150</v>
      </c>
      <c r="AA712">
        <v>15150</v>
      </c>
      <c r="AB712" t="s">
        <v>72</v>
      </c>
      <c r="AC712" s="1">
        <v>43663</v>
      </c>
      <c r="AD712">
        <v>15600</v>
      </c>
      <c r="AE712">
        <v>2991</v>
      </c>
      <c r="AF712">
        <v>49</v>
      </c>
      <c r="AG712" t="s">
        <v>103</v>
      </c>
      <c r="AH712" t="s">
        <v>391</v>
      </c>
      <c r="AR712">
        <v>0</v>
      </c>
      <c r="AW712" t="s">
        <v>3602</v>
      </c>
      <c r="AY712" t="s">
        <v>3603</v>
      </c>
      <c r="AZ712" t="s">
        <v>1373</v>
      </c>
    </row>
    <row r="713" spans="1:52" x14ac:dyDescent="0.3">
      <c r="A713">
        <v>2054531</v>
      </c>
      <c r="B713" t="s">
        <v>3604</v>
      </c>
      <c r="C713" t="str">
        <f t="shared" si="103"/>
        <v>7492</v>
      </c>
      <c r="D713" t="s">
        <v>53</v>
      </c>
      <c r="E713" t="str">
        <f>"0100"</f>
        <v>0100</v>
      </c>
      <c r="F713" t="s">
        <v>54</v>
      </c>
      <c r="G713" t="str">
        <f t="shared" si="101"/>
        <v>01</v>
      </c>
      <c r="H713" t="s">
        <v>55</v>
      </c>
      <c r="I713" t="s">
        <v>3086</v>
      </c>
      <c r="J713" t="s">
        <v>57</v>
      </c>
      <c r="K713">
        <v>1</v>
      </c>
      <c r="L713">
        <v>45221</v>
      </c>
      <c r="M713">
        <v>1.04</v>
      </c>
      <c r="N713" t="str">
        <f t="shared" si="102"/>
        <v>0000</v>
      </c>
      <c r="O713">
        <v>6458</v>
      </c>
      <c r="P713" t="s">
        <v>58</v>
      </c>
      <c r="Q713" t="s">
        <v>3127</v>
      </c>
      <c r="R713" t="s">
        <v>140</v>
      </c>
      <c r="T713" t="s">
        <v>61</v>
      </c>
      <c r="V713" t="s">
        <v>3605</v>
      </c>
      <c r="W713">
        <v>252640</v>
      </c>
      <c r="X713">
        <v>15570</v>
      </c>
      <c r="Y713">
        <v>237070</v>
      </c>
      <c r="Z713">
        <v>252640</v>
      </c>
      <c r="AA713">
        <v>252640</v>
      </c>
      <c r="AB713" t="s">
        <v>63</v>
      </c>
      <c r="AC713" s="1">
        <v>44088</v>
      </c>
      <c r="AD713">
        <v>329000</v>
      </c>
      <c r="AE713">
        <v>3091</v>
      </c>
      <c r="AF713">
        <v>1241</v>
      </c>
      <c r="AG713" t="s">
        <v>64</v>
      </c>
      <c r="AH713" t="s">
        <v>76</v>
      </c>
      <c r="AI713">
        <v>1</v>
      </c>
      <c r="AJ713">
        <v>2019</v>
      </c>
      <c r="AK713">
        <v>3</v>
      </c>
      <c r="AL713">
        <v>2</v>
      </c>
      <c r="AN713">
        <v>1890</v>
      </c>
      <c r="AO713">
        <v>32</v>
      </c>
      <c r="AP713" t="s">
        <v>63</v>
      </c>
      <c r="AQ713" t="s">
        <v>66</v>
      </c>
      <c r="AR713">
        <v>2498</v>
      </c>
      <c r="AW713" t="s">
        <v>3606</v>
      </c>
      <c r="AX713" t="s">
        <v>3607</v>
      </c>
      <c r="AY713" t="s">
        <v>3608</v>
      </c>
      <c r="AZ713" t="s">
        <v>70</v>
      </c>
    </row>
    <row r="714" spans="1:52" x14ac:dyDescent="0.3">
      <c r="A714">
        <v>2055227</v>
      </c>
      <c r="B714" t="s">
        <v>3609</v>
      </c>
      <c r="C714" t="str">
        <f t="shared" si="103"/>
        <v>7492</v>
      </c>
      <c r="D714" t="s">
        <v>53</v>
      </c>
      <c r="E714" t="str">
        <f>"0100"</f>
        <v>0100</v>
      </c>
      <c r="F714" t="s">
        <v>54</v>
      </c>
      <c r="G714" t="str">
        <f>"06"</f>
        <v>06</v>
      </c>
      <c r="H714" t="s">
        <v>55</v>
      </c>
      <c r="I714" t="s">
        <v>56</v>
      </c>
      <c r="J714" t="s">
        <v>57</v>
      </c>
      <c r="K714">
        <v>1</v>
      </c>
      <c r="L714">
        <v>43741</v>
      </c>
      <c r="M714">
        <v>1</v>
      </c>
      <c r="N714" t="str">
        <f>"000X"</f>
        <v>000X</v>
      </c>
      <c r="O714">
        <v>5586</v>
      </c>
      <c r="P714" t="s">
        <v>72</v>
      </c>
      <c r="Q714" t="s">
        <v>607</v>
      </c>
      <c r="R714" t="s">
        <v>140</v>
      </c>
      <c r="T714" t="s">
        <v>61</v>
      </c>
      <c r="V714" t="s">
        <v>3610</v>
      </c>
      <c r="W714">
        <v>224970</v>
      </c>
      <c r="X714">
        <v>15060</v>
      </c>
      <c r="Y714">
        <v>209910</v>
      </c>
      <c r="Z714">
        <v>174464</v>
      </c>
      <c r="AA714">
        <v>149464</v>
      </c>
      <c r="AB714" t="s">
        <v>63</v>
      </c>
      <c r="AC714" s="1">
        <v>40330</v>
      </c>
      <c r="AD714">
        <v>187000</v>
      </c>
      <c r="AE714">
        <v>2364</v>
      </c>
      <c r="AF714">
        <v>1172</v>
      </c>
      <c r="AG714" t="s">
        <v>64</v>
      </c>
      <c r="AH714" t="s">
        <v>76</v>
      </c>
      <c r="AI714">
        <v>1</v>
      </c>
      <c r="AJ714">
        <v>2004</v>
      </c>
      <c r="AK714">
        <v>3</v>
      </c>
      <c r="AL714">
        <v>2</v>
      </c>
      <c r="AN714">
        <v>2047</v>
      </c>
      <c r="AO714">
        <v>32</v>
      </c>
      <c r="AP714" t="s">
        <v>63</v>
      </c>
      <c r="AQ714" t="s">
        <v>66</v>
      </c>
      <c r="AR714">
        <v>3159</v>
      </c>
      <c r="AW714" t="s">
        <v>3611</v>
      </c>
      <c r="AX714" t="s">
        <v>3612</v>
      </c>
      <c r="AY714" t="s">
        <v>3613</v>
      </c>
      <c r="AZ714" t="s">
        <v>3614</v>
      </c>
    </row>
    <row r="715" spans="1:52" x14ac:dyDescent="0.3">
      <c r="A715">
        <v>2055464</v>
      </c>
      <c r="B715" t="s">
        <v>3615</v>
      </c>
      <c r="C715" t="str">
        <f t="shared" si="103"/>
        <v>7492</v>
      </c>
      <c r="D715" t="s">
        <v>53</v>
      </c>
      <c r="E715" t="str">
        <f>"0000"</f>
        <v>0000</v>
      </c>
      <c r="F715" t="s">
        <v>108</v>
      </c>
      <c r="G715" t="str">
        <f>"06"</f>
        <v>06</v>
      </c>
      <c r="H715" t="s">
        <v>55</v>
      </c>
      <c r="I715" t="s">
        <v>56</v>
      </c>
      <c r="J715" t="s">
        <v>57</v>
      </c>
      <c r="K715">
        <v>0</v>
      </c>
      <c r="L715">
        <v>43750</v>
      </c>
      <c r="M715">
        <v>1</v>
      </c>
      <c r="N715" t="str">
        <f>"000X"</f>
        <v>000X</v>
      </c>
      <c r="O715">
        <v>5752</v>
      </c>
      <c r="P715" t="s">
        <v>58</v>
      </c>
      <c r="Q715" t="s">
        <v>2618</v>
      </c>
      <c r="R715" t="s">
        <v>140</v>
      </c>
      <c r="T715" t="s">
        <v>61</v>
      </c>
      <c r="V715" t="s">
        <v>3616</v>
      </c>
      <c r="W715">
        <v>15070</v>
      </c>
      <c r="X715">
        <v>15070</v>
      </c>
      <c r="Y715">
        <v>0</v>
      </c>
      <c r="Z715">
        <v>15070</v>
      </c>
      <c r="AA715">
        <v>15070</v>
      </c>
      <c r="AB715" t="s">
        <v>72</v>
      </c>
      <c r="AC715" s="1">
        <v>37926</v>
      </c>
      <c r="AD715">
        <v>14000</v>
      </c>
      <c r="AE715">
        <v>1662</v>
      </c>
      <c r="AF715">
        <v>1449</v>
      </c>
      <c r="AG715" t="s">
        <v>103</v>
      </c>
      <c r="AH715" t="s">
        <v>76</v>
      </c>
      <c r="AR715">
        <v>0</v>
      </c>
      <c r="AW715" t="s">
        <v>3617</v>
      </c>
      <c r="AX715" t="s">
        <v>3618</v>
      </c>
      <c r="AY715" t="s">
        <v>3619</v>
      </c>
      <c r="AZ715" t="s">
        <v>3620</v>
      </c>
    </row>
    <row r="716" spans="1:52" x14ac:dyDescent="0.3">
      <c r="A716">
        <v>2056282</v>
      </c>
      <c r="B716" t="s">
        <v>3621</v>
      </c>
      <c r="C716" t="str">
        <f t="shared" si="103"/>
        <v>7492</v>
      </c>
      <c r="D716" t="s">
        <v>53</v>
      </c>
      <c r="E716" t="str">
        <f>"0100"</f>
        <v>0100</v>
      </c>
      <c r="F716" t="s">
        <v>54</v>
      </c>
      <c r="G716" t="str">
        <f>"06"</f>
        <v>06</v>
      </c>
      <c r="H716" t="s">
        <v>55</v>
      </c>
      <c r="I716" t="s">
        <v>56</v>
      </c>
      <c r="J716" t="s">
        <v>57</v>
      </c>
      <c r="K716">
        <v>1</v>
      </c>
      <c r="L716">
        <v>43801</v>
      </c>
      <c r="M716">
        <v>1.01</v>
      </c>
      <c r="N716" t="str">
        <f>"000X"</f>
        <v>000X</v>
      </c>
      <c r="O716">
        <v>5375</v>
      </c>
      <c r="P716" t="s">
        <v>72</v>
      </c>
      <c r="Q716" t="s">
        <v>133</v>
      </c>
      <c r="R716" t="s">
        <v>88</v>
      </c>
      <c r="T716" t="s">
        <v>61</v>
      </c>
      <c r="V716" t="s">
        <v>3622</v>
      </c>
      <c r="W716">
        <v>242920</v>
      </c>
      <c r="X716">
        <v>15080</v>
      </c>
      <c r="Y716">
        <v>227840</v>
      </c>
      <c r="Z716">
        <v>181439</v>
      </c>
      <c r="AA716">
        <v>156439</v>
      </c>
      <c r="AB716" t="s">
        <v>63</v>
      </c>
      <c r="AC716" s="1">
        <v>33482</v>
      </c>
      <c r="AD716">
        <v>12500</v>
      </c>
      <c r="AE716">
        <v>909</v>
      </c>
      <c r="AF716">
        <v>715</v>
      </c>
      <c r="AG716" t="s">
        <v>103</v>
      </c>
      <c r="AH716" t="s">
        <v>76</v>
      </c>
      <c r="AI716">
        <v>1</v>
      </c>
      <c r="AJ716">
        <v>1992</v>
      </c>
      <c r="AK716">
        <v>3</v>
      </c>
      <c r="AL716">
        <v>3</v>
      </c>
      <c r="AN716">
        <v>2410</v>
      </c>
      <c r="AO716">
        <v>32</v>
      </c>
      <c r="AP716" t="s">
        <v>63</v>
      </c>
      <c r="AQ716" t="s">
        <v>66</v>
      </c>
      <c r="AR716">
        <v>3998</v>
      </c>
      <c r="AW716" t="s">
        <v>3623</v>
      </c>
      <c r="AX716" t="s">
        <v>3624</v>
      </c>
      <c r="AY716" t="s">
        <v>3625</v>
      </c>
      <c r="AZ716" t="s">
        <v>3626</v>
      </c>
    </row>
    <row r="717" spans="1:52" x14ac:dyDescent="0.3">
      <c r="A717">
        <v>2056312</v>
      </c>
      <c r="B717" t="s">
        <v>3627</v>
      </c>
      <c r="C717" t="str">
        <f t="shared" si="103"/>
        <v>7492</v>
      </c>
      <c r="D717" t="s">
        <v>53</v>
      </c>
      <c r="E717" t="str">
        <f>"0100"</f>
        <v>0100</v>
      </c>
      <c r="F717" t="s">
        <v>54</v>
      </c>
      <c r="G717" t="str">
        <f>"06"</f>
        <v>06</v>
      </c>
      <c r="H717" t="s">
        <v>55</v>
      </c>
      <c r="I717" t="s">
        <v>56</v>
      </c>
      <c r="J717" t="s">
        <v>57</v>
      </c>
      <c r="K717">
        <v>1</v>
      </c>
      <c r="L717">
        <v>43767</v>
      </c>
      <c r="M717">
        <v>1</v>
      </c>
      <c r="N717" t="str">
        <f>"000X"</f>
        <v>000X</v>
      </c>
      <c r="O717">
        <v>5399</v>
      </c>
      <c r="P717" t="s">
        <v>72</v>
      </c>
      <c r="Q717" t="s">
        <v>133</v>
      </c>
      <c r="R717" t="s">
        <v>88</v>
      </c>
      <c r="T717" t="s">
        <v>61</v>
      </c>
      <c r="V717" t="s">
        <v>3628</v>
      </c>
      <c r="W717">
        <v>197200</v>
      </c>
      <c r="X717">
        <v>15070</v>
      </c>
      <c r="Y717">
        <v>182130</v>
      </c>
      <c r="Z717">
        <v>173673</v>
      </c>
      <c r="AA717">
        <v>148673</v>
      </c>
      <c r="AB717" t="s">
        <v>63</v>
      </c>
      <c r="AC717" s="1">
        <v>43318</v>
      </c>
      <c r="AD717">
        <v>15500</v>
      </c>
      <c r="AE717">
        <v>2919</v>
      </c>
      <c r="AF717">
        <v>1262</v>
      </c>
      <c r="AG717" t="s">
        <v>103</v>
      </c>
      <c r="AH717" t="s">
        <v>76</v>
      </c>
      <c r="AI717">
        <v>1</v>
      </c>
      <c r="AJ717">
        <v>2019</v>
      </c>
      <c r="AK717">
        <v>2</v>
      </c>
      <c r="AL717">
        <v>2</v>
      </c>
      <c r="AN717">
        <v>1781</v>
      </c>
      <c r="AO717">
        <v>32</v>
      </c>
      <c r="AP717" t="s">
        <v>72</v>
      </c>
      <c r="AQ717" t="s">
        <v>66</v>
      </c>
      <c r="AR717">
        <v>2640</v>
      </c>
      <c r="AW717" t="s">
        <v>3629</v>
      </c>
      <c r="AX717" t="s">
        <v>3630</v>
      </c>
      <c r="AY717" t="s">
        <v>3631</v>
      </c>
      <c r="AZ717" t="s">
        <v>70</v>
      </c>
    </row>
    <row r="718" spans="1:52" x14ac:dyDescent="0.3">
      <c r="A718">
        <v>2056363</v>
      </c>
      <c r="B718" t="s">
        <v>3632</v>
      </c>
      <c r="C718" t="str">
        <f t="shared" si="103"/>
        <v>7492</v>
      </c>
      <c r="D718" t="s">
        <v>53</v>
      </c>
      <c r="E718" t="str">
        <f>"0100"</f>
        <v>0100</v>
      </c>
      <c r="F718" t="s">
        <v>54</v>
      </c>
      <c r="G718" t="str">
        <f>"06"</f>
        <v>06</v>
      </c>
      <c r="H718" t="s">
        <v>55</v>
      </c>
      <c r="I718" t="s">
        <v>56</v>
      </c>
      <c r="J718" t="s">
        <v>57</v>
      </c>
      <c r="K718">
        <v>1</v>
      </c>
      <c r="L718">
        <v>49298</v>
      </c>
      <c r="M718">
        <v>1.1299999999999999</v>
      </c>
      <c r="N718" t="str">
        <f>"000X"</f>
        <v>000X</v>
      </c>
      <c r="O718">
        <v>5364</v>
      </c>
      <c r="P718" t="s">
        <v>72</v>
      </c>
      <c r="Q718" t="s">
        <v>124</v>
      </c>
      <c r="R718" t="s">
        <v>88</v>
      </c>
      <c r="T718" t="s">
        <v>61</v>
      </c>
      <c r="V718" t="s">
        <v>3633</v>
      </c>
      <c r="W718">
        <v>163740</v>
      </c>
      <c r="X718">
        <v>16980</v>
      </c>
      <c r="Y718">
        <v>146760</v>
      </c>
      <c r="Z718">
        <v>163740</v>
      </c>
      <c r="AA718">
        <v>163740</v>
      </c>
      <c r="AB718" t="s">
        <v>72</v>
      </c>
      <c r="AC718" s="1">
        <v>36557</v>
      </c>
      <c r="AD718">
        <v>30000</v>
      </c>
      <c r="AE718">
        <v>1353</v>
      </c>
      <c r="AF718">
        <v>1567</v>
      </c>
      <c r="AG718" t="s">
        <v>64</v>
      </c>
      <c r="AH718" t="s">
        <v>221</v>
      </c>
      <c r="AI718">
        <v>1</v>
      </c>
      <c r="AJ718">
        <v>1986</v>
      </c>
      <c r="AK718">
        <v>2</v>
      </c>
      <c r="AL718">
        <v>2</v>
      </c>
      <c r="AN718">
        <v>1662</v>
      </c>
      <c r="AO718">
        <v>32</v>
      </c>
      <c r="AP718" t="s">
        <v>63</v>
      </c>
      <c r="AQ718" t="s">
        <v>66</v>
      </c>
      <c r="AR718">
        <v>2533</v>
      </c>
      <c r="AW718" t="s">
        <v>3634</v>
      </c>
      <c r="AY718" t="s">
        <v>3635</v>
      </c>
      <c r="AZ718" t="s">
        <v>3636</v>
      </c>
    </row>
    <row r="719" spans="1:52" x14ac:dyDescent="0.3">
      <c r="A719">
        <v>2052392</v>
      </c>
      <c r="B719" t="s">
        <v>3637</v>
      </c>
      <c r="C719" t="str">
        <f t="shared" si="103"/>
        <v>7492</v>
      </c>
      <c r="D719" t="s">
        <v>53</v>
      </c>
      <c r="E719" t="str">
        <f>"0100"</f>
        <v>0100</v>
      </c>
      <c r="F719" t="s">
        <v>54</v>
      </c>
      <c r="G719" t="str">
        <f>"01"</f>
        <v>01</v>
      </c>
      <c r="H719" t="s">
        <v>55</v>
      </c>
      <c r="I719" t="s">
        <v>3086</v>
      </c>
      <c r="J719" t="s">
        <v>57</v>
      </c>
      <c r="K719">
        <v>1</v>
      </c>
      <c r="L719">
        <v>49888</v>
      </c>
      <c r="M719">
        <v>1.1499999999999999</v>
      </c>
      <c r="N719" t="str">
        <f>"0000"</f>
        <v>0000</v>
      </c>
      <c r="O719">
        <v>6262</v>
      </c>
      <c r="P719" t="s">
        <v>58</v>
      </c>
      <c r="Q719" t="s">
        <v>3570</v>
      </c>
      <c r="R719" t="s">
        <v>140</v>
      </c>
      <c r="T719" t="s">
        <v>61</v>
      </c>
      <c r="V719" t="s">
        <v>3638</v>
      </c>
      <c r="W719">
        <v>504140</v>
      </c>
      <c r="X719">
        <v>17180</v>
      </c>
      <c r="Y719">
        <v>486960</v>
      </c>
      <c r="Z719">
        <v>504140</v>
      </c>
      <c r="AA719">
        <v>504140</v>
      </c>
      <c r="AB719" t="s">
        <v>72</v>
      </c>
      <c r="AC719" s="1">
        <v>43810</v>
      </c>
      <c r="AD719">
        <v>390000</v>
      </c>
      <c r="AE719">
        <v>3024</v>
      </c>
      <c r="AF719">
        <v>1416</v>
      </c>
      <c r="AG719" t="s">
        <v>64</v>
      </c>
      <c r="AH719" t="s">
        <v>76</v>
      </c>
      <c r="AI719">
        <v>2</v>
      </c>
      <c r="AJ719">
        <v>2010</v>
      </c>
      <c r="AK719">
        <v>5</v>
      </c>
      <c r="AL719">
        <v>4</v>
      </c>
      <c r="AN719">
        <v>4408</v>
      </c>
      <c r="AO719">
        <v>46</v>
      </c>
      <c r="AP719" t="s">
        <v>72</v>
      </c>
      <c r="AQ719" t="s">
        <v>66</v>
      </c>
      <c r="AR719">
        <v>7435</v>
      </c>
      <c r="AW719" t="s">
        <v>3639</v>
      </c>
      <c r="AY719" t="s">
        <v>3640</v>
      </c>
      <c r="AZ719" t="s">
        <v>3641</v>
      </c>
    </row>
    <row r="720" spans="1:52" x14ac:dyDescent="0.3">
      <c r="A720">
        <v>2052481</v>
      </c>
      <c r="B720" t="s">
        <v>3642</v>
      </c>
      <c r="C720" t="str">
        <f t="shared" si="103"/>
        <v>7492</v>
      </c>
      <c r="D720" t="s">
        <v>53</v>
      </c>
      <c r="E720" t="str">
        <f>"0000"</f>
        <v>0000</v>
      </c>
      <c r="F720" t="s">
        <v>108</v>
      </c>
      <c r="G720" t="str">
        <f>"01"</f>
        <v>01</v>
      </c>
      <c r="H720" t="s">
        <v>55</v>
      </c>
      <c r="I720" t="s">
        <v>3086</v>
      </c>
      <c r="J720" t="s">
        <v>57</v>
      </c>
      <c r="K720">
        <v>0</v>
      </c>
      <c r="L720">
        <v>46201</v>
      </c>
      <c r="M720">
        <v>1.06</v>
      </c>
      <c r="N720" t="str">
        <f>"0000"</f>
        <v>0000</v>
      </c>
      <c r="O720">
        <v>6269</v>
      </c>
      <c r="P720" t="s">
        <v>58</v>
      </c>
      <c r="Q720" t="s">
        <v>3590</v>
      </c>
      <c r="R720" t="s">
        <v>82</v>
      </c>
      <c r="T720" t="s">
        <v>61</v>
      </c>
      <c r="V720" t="s">
        <v>3643</v>
      </c>
      <c r="W720">
        <v>15910</v>
      </c>
      <c r="X720">
        <v>15910</v>
      </c>
      <c r="Y720">
        <v>0</v>
      </c>
      <c r="Z720">
        <v>15910</v>
      </c>
      <c r="AA720">
        <v>15910</v>
      </c>
      <c r="AB720" t="s">
        <v>72</v>
      </c>
      <c r="AC720" s="1">
        <v>34639</v>
      </c>
      <c r="AD720">
        <v>22500</v>
      </c>
      <c r="AE720">
        <v>1060</v>
      </c>
      <c r="AF720">
        <v>25</v>
      </c>
      <c r="AG720" t="s">
        <v>103</v>
      </c>
      <c r="AH720" t="s">
        <v>873</v>
      </c>
      <c r="AR720">
        <v>0</v>
      </c>
      <c r="AW720" t="s">
        <v>3644</v>
      </c>
      <c r="AY720" t="s">
        <v>3198</v>
      </c>
      <c r="AZ720" t="s">
        <v>3199</v>
      </c>
    </row>
    <row r="721" spans="1:52" x14ac:dyDescent="0.3">
      <c r="A721">
        <v>2054271</v>
      </c>
      <c r="B721" t="s">
        <v>3645</v>
      </c>
      <c r="C721" t="str">
        <f t="shared" si="103"/>
        <v>7492</v>
      </c>
      <c r="D721" t="s">
        <v>53</v>
      </c>
      <c r="E721" t="str">
        <f>"0000"</f>
        <v>0000</v>
      </c>
      <c r="F721" t="s">
        <v>108</v>
      </c>
      <c r="G721" t="str">
        <f>"01"</f>
        <v>01</v>
      </c>
      <c r="H721" t="s">
        <v>55</v>
      </c>
      <c r="I721" t="s">
        <v>3086</v>
      </c>
      <c r="J721" t="s">
        <v>57</v>
      </c>
      <c r="K721">
        <v>0</v>
      </c>
      <c r="L721">
        <v>51968</v>
      </c>
      <c r="M721">
        <v>1.19</v>
      </c>
      <c r="N721" t="str">
        <f>"0000"</f>
        <v>0000</v>
      </c>
      <c r="O721">
        <v>6193</v>
      </c>
      <c r="P721" t="s">
        <v>58</v>
      </c>
      <c r="Q721" t="s">
        <v>3127</v>
      </c>
      <c r="R721" t="s">
        <v>82</v>
      </c>
      <c r="T721" t="s">
        <v>61</v>
      </c>
      <c r="V721" t="s">
        <v>3646</v>
      </c>
      <c r="W721">
        <v>17900</v>
      </c>
      <c r="X721">
        <v>17900</v>
      </c>
      <c r="Y721">
        <v>0</v>
      </c>
      <c r="Z721">
        <v>17900</v>
      </c>
      <c r="AA721">
        <v>17900</v>
      </c>
      <c r="AB721" t="s">
        <v>72</v>
      </c>
      <c r="AC721" s="1">
        <v>36647</v>
      </c>
      <c r="AD721">
        <v>19900</v>
      </c>
      <c r="AE721">
        <v>1365</v>
      </c>
      <c r="AF721">
        <v>854</v>
      </c>
      <c r="AG721" t="s">
        <v>103</v>
      </c>
      <c r="AH721" t="s">
        <v>873</v>
      </c>
      <c r="AR721">
        <v>0</v>
      </c>
      <c r="AW721" t="s">
        <v>3647</v>
      </c>
      <c r="AX721" t="s">
        <v>3648</v>
      </c>
      <c r="AY721" t="s">
        <v>3649</v>
      </c>
      <c r="AZ721" t="s">
        <v>1044</v>
      </c>
    </row>
    <row r="722" spans="1:52" x14ac:dyDescent="0.3">
      <c r="A722">
        <v>2054344</v>
      </c>
      <c r="B722" t="s">
        <v>3650</v>
      </c>
      <c r="C722" t="str">
        <f t="shared" si="103"/>
        <v>7492</v>
      </c>
      <c r="D722" t="s">
        <v>53</v>
      </c>
      <c r="E722" t="str">
        <f>"0100"</f>
        <v>0100</v>
      </c>
      <c r="F722" t="s">
        <v>54</v>
      </c>
      <c r="G722" t="str">
        <f>"01"</f>
        <v>01</v>
      </c>
      <c r="H722" t="s">
        <v>55</v>
      </c>
      <c r="I722" t="s">
        <v>3086</v>
      </c>
      <c r="J722" t="s">
        <v>57</v>
      </c>
      <c r="K722">
        <v>1</v>
      </c>
      <c r="L722">
        <v>46200</v>
      </c>
      <c r="M722">
        <v>1.06</v>
      </c>
      <c r="N722" t="str">
        <f>"0000"</f>
        <v>0000</v>
      </c>
      <c r="O722">
        <v>6373</v>
      </c>
      <c r="P722" t="s">
        <v>58</v>
      </c>
      <c r="Q722" t="s">
        <v>3127</v>
      </c>
      <c r="R722" t="s">
        <v>140</v>
      </c>
      <c r="T722" t="s">
        <v>61</v>
      </c>
      <c r="V722" t="s">
        <v>3651</v>
      </c>
      <c r="W722">
        <v>239700</v>
      </c>
      <c r="X722">
        <v>15910</v>
      </c>
      <c r="Y722">
        <v>223790</v>
      </c>
      <c r="Z722">
        <v>179647</v>
      </c>
      <c r="AA722">
        <v>154647</v>
      </c>
      <c r="AB722" t="s">
        <v>63</v>
      </c>
      <c r="AC722" s="1">
        <v>39722</v>
      </c>
      <c r="AD722">
        <v>35000</v>
      </c>
      <c r="AE722">
        <v>2250</v>
      </c>
      <c r="AF722">
        <v>1363</v>
      </c>
      <c r="AG722" t="s">
        <v>103</v>
      </c>
      <c r="AH722" t="s">
        <v>76</v>
      </c>
      <c r="AI722">
        <v>1</v>
      </c>
      <c r="AJ722">
        <v>2009</v>
      </c>
      <c r="AK722">
        <v>3</v>
      </c>
      <c r="AL722">
        <v>3</v>
      </c>
      <c r="AN722">
        <v>2267</v>
      </c>
      <c r="AO722">
        <v>32</v>
      </c>
      <c r="AP722" t="s">
        <v>63</v>
      </c>
      <c r="AQ722" t="s">
        <v>66</v>
      </c>
      <c r="AR722">
        <v>3064</v>
      </c>
      <c r="AW722" t="s">
        <v>3652</v>
      </c>
      <c r="AX722" t="s">
        <v>3653</v>
      </c>
      <c r="AY722" t="s">
        <v>3654</v>
      </c>
      <c r="AZ722" t="s">
        <v>70</v>
      </c>
    </row>
    <row r="723" spans="1:52" x14ac:dyDescent="0.3">
      <c r="A723">
        <v>2055341</v>
      </c>
      <c r="B723" t="s">
        <v>3655</v>
      </c>
      <c r="C723" t="str">
        <f t="shared" si="103"/>
        <v>7492</v>
      </c>
      <c r="D723" t="s">
        <v>53</v>
      </c>
      <c r="E723" t="str">
        <f>"0100"</f>
        <v>0100</v>
      </c>
      <c r="F723" t="s">
        <v>54</v>
      </c>
      <c r="G723" t="str">
        <f>"06"</f>
        <v>06</v>
      </c>
      <c r="H723" t="s">
        <v>55</v>
      </c>
      <c r="I723" t="s">
        <v>56</v>
      </c>
      <c r="J723" t="s">
        <v>57</v>
      </c>
      <c r="K723">
        <v>1</v>
      </c>
      <c r="L723">
        <v>43750</v>
      </c>
      <c r="M723">
        <v>1</v>
      </c>
      <c r="N723" t="str">
        <f>"000X"</f>
        <v>000X</v>
      </c>
      <c r="O723">
        <v>5886</v>
      </c>
      <c r="P723" t="s">
        <v>58</v>
      </c>
      <c r="Q723" t="s">
        <v>2618</v>
      </c>
      <c r="R723" t="s">
        <v>140</v>
      </c>
      <c r="T723" t="s">
        <v>61</v>
      </c>
      <c r="V723" t="s">
        <v>3656</v>
      </c>
      <c r="W723">
        <v>208140</v>
      </c>
      <c r="X723">
        <v>15070</v>
      </c>
      <c r="Y723">
        <v>193070</v>
      </c>
      <c r="Z723">
        <v>208140</v>
      </c>
      <c r="AA723">
        <v>208140</v>
      </c>
      <c r="AB723" t="s">
        <v>72</v>
      </c>
      <c r="AC723" s="1">
        <v>43172</v>
      </c>
      <c r="AD723">
        <v>19500</v>
      </c>
      <c r="AE723">
        <v>2888</v>
      </c>
      <c r="AF723">
        <v>367</v>
      </c>
      <c r="AG723" t="s">
        <v>103</v>
      </c>
      <c r="AH723" t="s">
        <v>76</v>
      </c>
      <c r="AI723">
        <v>1</v>
      </c>
      <c r="AJ723">
        <v>2019</v>
      </c>
      <c r="AK723">
        <v>3</v>
      </c>
      <c r="AL723">
        <v>2</v>
      </c>
      <c r="AN723">
        <v>1944</v>
      </c>
      <c r="AO723">
        <v>32</v>
      </c>
      <c r="AP723" t="s">
        <v>72</v>
      </c>
      <c r="AQ723" t="s">
        <v>66</v>
      </c>
      <c r="AR723">
        <v>2766</v>
      </c>
      <c r="AW723" t="s">
        <v>3657</v>
      </c>
      <c r="AY723" t="s">
        <v>3658</v>
      </c>
      <c r="AZ723" t="s">
        <v>3659</v>
      </c>
    </row>
    <row r="724" spans="1:52" x14ac:dyDescent="0.3">
      <c r="A724">
        <v>2055596</v>
      </c>
      <c r="B724" t="s">
        <v>3660</v>
      </c>
      <c r="C724" t="str">
        <f t="shared" si="103"/>
        <v>7492</v>
      </c>
      <c r="D724" t="s">
        <v>53</v>
      </c>
      <c r="E724" t="str">
        <f>"0100"</f>
        <v>0100</v>
      </c>
      <c r="F724" t="s">
        <v>54</v>
      </c>
      <c r="G724" t="str">
        <f>"06"</f>
        <v>06</v>
      </c>
      <c r="H724" t="s">
        <v>55</v>
      </c>
      <c r="I724" t="s">
        <v>56</v>
      </c>
      <c r="J724" t="s">
        <v>57</v>
      </c>
      <c r="K724">
        <v>1</v>
      </c>
      <c r="L724">
        <v>43750</v>
      </c>
      <c r="M724">
        <v>1</v>
      </c>
      <c r="N724" t="str">
        <f>"000X"</f>
        <v>000X</v>
      </c>
      <c r="O724">
        <v>5614</v>
      </c>
      <c r="P724" t="s">
        <v>58</v>
      </c>
      <c r="Q724" t="s">
        <v>2618</v>
      </c>
      <c r="R724" t="s">
        <v>140</v>
      </c>
      <c r="T724" t="s">
        <v>61</v>
      </c>
      <c r="V724" t="s">
        <v>3661</v>
      </c>
      <c r="W724">
        <v>334590</v>
      </c>
      <c r="X724">
        <v>15070</v>
      </c>
      <c r="Y724">
        <v>319520</v>
      </c>
      <c r="Z724">
        <v>266080</v>
      </c>
      <c r="AA724">
        <v>241080</v>
      </c>
      <c r="AB724" t="s">
        <v>63</v>
      </c>
      <c r="AC724" s="1">
        <v>37895</v>
      </c>
      <c r="AD724">
        <v>18000</v>
      </c>
      <c r="AE724">
        <v>1657</v>
      </c>
      <c r="AF724">
        <v>1076</v>
      </c>
      <c r="AG724" t="s">
        <v>103</v>
      </c>
      <c r="AH724" t="s">
        <v>76</v>
      </c>
      <c r="AI724">
        <v>1</v>
      </c>
      <c r="AJ724">
        <v>2007</v>
      </c>
      <c r="AK724">
        <v>4</v>
      </c>
      <c r="AL724">
        <v>3</v>
      </c>
      <c r="AN724">
        <v>3223</v>
      </c>
      <c r="AO724">
        <v>32</v>
      </c>
      <c r="AP724" t="s">
        <v>63</v>
      </c>
      <c r="AQ724" t="s">
        <v>66</v>
      </c>
      <c r="AR724">
        <v>4613</v>
      </c>
      <c r="AW724" t="s">
        <v>3662</v>
      </c>
      <c r="AX724" t="s">
        <v>3663</v>
      </c>
      <c r="AY724" t="s">
        <v>3664</v>
      </c>
      <c r="AZ724" t="s">
        <v>70</v>
      </c>
    </row>
    <row r="725" spans="1:52" x14ac:dyDescent="0.3">
      <c r="A725">
        <v>2055855</v>
      </c>
      <c r="B725" t="s">
        <v>3665</v>
      </c>
      <c r="C725" t="str">
        <f t="shared" si="103"/>
        <v>7492</v>
      </c>
      <c r="D725" t="s">
        <v>53</v>
      </c>
      <c r="E725" t="str">
        <f>"0100"</f>
        <v>0100</v>
      </c>
      <c r="F725" t="s">
        <v>54</v>
      </c>
      <c r="G725" t="str">
        <f>"06"</f>
        <v>06</v>
      </c>
      <c r="H725" t="s">
        <v>55</v>
      </c>
      <c r="I725" t="s">
        <v>56</v>
      </c>
      <c r="J725" t="s">
        <v>57</v>
      </c>
      <c r="K725">
        <v>1</v>
      </c>
      <c r="L725">
        <v>96984</v>
      </c>
      <c r="M725">
        <v>2.23</v>
      </c>
      <c r="N725" t="str">
        <f>"000X"</f>
        <v>000X</v>
      </c>
      <c r="O725">
        <v>5460</v>
      </c>
      <c r="P725" t="s">
        <v>58</v>
      </c>
      <c r="Q725" t="s">
        <v>2618</v>
      </c>
      <c r="R725" t="s">
        <v>140</v>
      </c>
      <c r="T725" t="s">
        <v>61</v>
      </c>
      <c r="V725" t="s">
        <v>3666</v>
      </c>
      <c r="W725">
        <v>679420</v>
      </c>
      <c r="X725">
        <v>33400</v>
      </c>
      <c r="Y725">
        <v>646020</v>
      </c>
      <c r="Z725">
        <v>679420</v>
      </c>
      <c r="AA725">
        <v>679420</v>
      </c>
      <c r="AB725" t="s">
        <v>63</v>
      </c>
      <c r="AC725" s="1">
        <v>43934</v>
      </c>
      <c r="AD725">
        <v>525000</v>
      </c>
      <c r="AE725">
        <v>3061</v>
      </c>
      <c r="AF725">
        <v>85</v>
      </c>
      <c r="AG725" t="s">
        <v>64</v>
      </c>
      <c r="AH725" t="s">
        <v>76</v>
      </c>
      <c r="AI725">
        <v>2</v>
      </c>
      <c r="AJ725">
        <v>2017</v>
      </c>
      <c r="AK725">
        <v>7</v>
      </c>
      <c r="AL725">
        <v>5</v>
      </c>
      <c r="AM725">
        <v>2</v>
      </c>
      <c r="AN725">
        <v>6911</v>
      </c>
      <c r="AO725">
        <v>5</v>
      </c>
      <c r="AP725" t="s">
        <v>63</v>
      </c>
      <c r="AQ725" t="s">
        <v>66</v>
      </c>
      <c r="AR725">
        <v>7626</v>
      </c>
      <c r="AW725" t="s">
        <v>3667</v>
      </c>
      <c r="AX725" t="s">
        <v>3668</v>
      </c>
      <c r="AY725" t="s">
        <v>3669</v>
      </c>
      <c r="AZ725" t="s">
        <v>3670</v>
      </c>
    </row>
    <row r="726" spans="1:52" x14ac:dyDescent="0.3">
      <c r="A726">
        <v>2056185</v>
      </c>
      <c r="B726" t="s">
        <v>3671</v>
      </c>
      <c r="C726" t="str">
        <f t="shared" si="103"/>
        <v>7492</v>
      </c>
      <c r="D726" t="s">
        <v>53</v>
      </c>
      <c r="E726" t="str">
        <f>"0100"</f>
        <v>0100</v>
      </c>
      <c r="F726" t="s">
        <v>54</v>
      </c>
      <c r="G726" t="str">
        <f>"06"</f>
        <v>06</v>
      </c>
      <c r="H726" t="s">
        <v>55</v>
      </c>
      <c r="I726" t="s">
        <v>56</v>
      </c>
      <c r="J726" t="s">
        <v>57</v>
      </c>
      <c r="K726">
        <v>1</v>
      </c>
      <c r="L726">
        <v>43835</v>
      </c>
      <c r="M726">
        <v>1.01</v>
      </c>
      <c r="N726" t="str">
        <f>"000X"</f>
        <v>000X</v>
      </c>
      <c r="O726">
        <v>5255</v>
      </c>
      <c r="P726" t="s">
        <v>72</v>
      </c>
      <c r="Q726" t="s">
        <v>133</v>
      </c>
      <c r="R726" t="s">
        <v>88</v>
      </c>
      <c r="T726" t="s">
        <v>61</v>
      </c>
      <c r="V726" t="s">
        <v>3672</v>
      </c>
      <c r="W726">
        <v>168000</v>
      </c>
      <c r="X726">
        <v>15090</v>
      </c>
      <c r="Y726">
        <v>152910</v>
      </c>
      <c r="Z726">
        <v>168000</v>
      </c>
      <c r="AA726">
        <v>168000</v>
      </c>
      <c r="AB726" t="s">
        <v>63</v>
      </c>
      <c r="AC726" s="1">
        <v>44188</v>
      </c>
      <c r="AD726">
        <v>224000</v>
      </c>
      <c r="AE726">
        <v>3124</v>
      </c>
      <c r="AF726">
        <v>1804</v>
      </c>
      <c r="AG726" t="s">
        <v>64</v>
      </c>
      <c r="AH726" t="s">
        <v>76</v>
      </c>
      <c r="AI726">
        <v>1</v>
      </c>
      <c r="AJ726">
        <v>1987</v>
      </c>
      <c r="AK726">
        <v>3</v>
      </c>
      <c r="AL726">
        <v>2</v>
      </c>
      <c r="AN726">
        <v>1953</v>
      </c>
      <c r="AO726">
        <v>32</v>
      </c>
      <c r="AP726" t="s">
        <v>72</v>
      </c>
      <c r="AQ726" t="s">
        <v>66</v>
      </c>
      <c r="AR726">
        <v>2608</v>
      </c>
      <c r="AW726" t="s">
        <v>3673</v>
      </c>
      <c r="AY726" t="s">
        <v>3674</v>
      </c>
      <c r="AZ726" t="s">
        <v>70</v>
      </c>
    </row>
    <row r="727" spans="1:52" x14ac:dyDescent="0.3">
      <c r="A727">
        <v>2051094</v>
      </c>
      <c r="B727" t="s">
        <v>3675</v>
      </c>
      <c r="C727" t="str">
        <f t="shared" si="103"/>
        <v>7492</v>
      </c>
      <c r="D727" t="s">
        <v>53</v>
      </c>
      <c r="E727" t="str">
        <f>"0000"</f>
        <v>0000</v>
      </c>
      <c r="F727" t="s">
        <v>108</v>
      </c>
      <c r="G727" t="str">
        <f t="shared" ref="G727:G734" si="104">"01"</f>
        <v>01</v>
      </c>
      <c r="H727" t="s">
        <v>55</v>
      </c>
      <c r="I727" t="s">
        <v>3086</v>
      </c>
      <c r="J727" t="s">
        <v>57</v>
      </c>
      <c r="K727">
        <v>0</v>
      </c>
      <c r="L727">
        <v>54029</v>
      </c>
      <c r="M727">
        <v>1.24</v>
      </c>
      <c r="N727" t="str">
        <f t="shared" ref="N727:N734" si="105">"0000"</f>
        <v>0000</v>
      </c>
      <c r="O727">
        <v>6180</v>
      </c>
      <c r="P727" t="s">
        <v>58</v>
      </c>
      <c r="Q727" t="s">
        <v>2631</v>
      </c>
      <c r="R727" t="s">
        <v>118</v>
      </c>
      <c r="T727" t="s">
        <v>61</v>
      </c>
      <c r="V727" t="s">
        <v>3676</v>
      </c>
      <c r="W727">
        <v>18600</v>
      </c>
      <c r="X727">
        <v>18600</v>
      </c>
      <c r="Y727">
        <v>0</v>
      </c>
      <c r="Z727">
        <v>18600</v>
      </c>
      <c r="AA727">
        <v>18600</v>
      </c>
      <c r="AB727" t="s">
        <v>72</v>
      </c>
      <c r="AC727" s="1">
        <v>35612</v>
      </c>
      <c r="AD727">
        <v>18700</v>
      </c>
      <c r="AE727">
        <v>1197</v>
      </c>
      <c r="AF727">
        <v>1248</v>
      </c>
      <c r="AG727" t="s">
        <v>103</v>
      </c>
      <c r="AH727" t="s">
        <v>873</v>
      </c>
      <c r="AR727">
        <v>0</v>
      </c>
      <c r="AW727" t="s">
        <v>3677</v>
      </c>
      <c r="AY727" t="s">
        <v>3678</v>
      </c>
      <c r="AZ727" t="s">
        <v>3679</v>
      </c>
    </row>
    <row r="728" spans="1:52" x14ac:dyDescent="0.3">
      <c r="A728">
        <v>2051141</v>
      </c>
      <c r="B728" t="s">
        <v>3680</v>
      </c>
      <c r="C728" t="str">
        <f t="shared" si="103"/>
        <v>7492</v>
      </c>
      <c r="D728" t="s">
        <v>53</v>
      </c>
      <c r="E728" t="str">
        <f>"0000"</f>
        <v>0000</v>
      </c>
      <c r="F728" t="s">
        <v>108</v>
      </c>
      <c r="G728" t="str">
        <f t="shared" si="104"/>
        <v>01</v>
      </c>
      <c r="H728" t="s">
        <v>55</v>
      </c>
      <c r="I728" t="s">
        <v>3086</v>
      </c>
      <c r="J728" t="s">
        <v>57</v>
      </c>
      <c r="K728">
        <v>0</v>
      </c>
      <c r="L728">
        <v>53788</v>
      </c>
      <c r="M728">
        <v>1.23</v>
      </c>
      <c r="N728" t="str">
        <f t="shared" si="105"/>
        <v>0000</v>
      </c>
      <c r="O728">
        <v>6157</v>
      </c>
      <c r="P728" t="s">
        <v>58</v>
      </c>
      <c r="Q728" t="s">
        <v>3144</v>
      </c>
      <c r="R728" t="s">
        <v>82</v>
      </c>
      <c r="T728" t="s">
        <v>61</v>
      </c>
      <c r="V728" t="s">
        <v>3681</v>
      </c>
      <c r="W728">
        <v>18520</v>
      </c>
      <c r="X728">
        <v>18520</v>
      </c>
      <c r="Y728">
        <v>0</v>
      </c>
      <c r="Z728">
        <v>18520</v>
      </c>
      <c r="AA728">
        <v>18520</v>
      </c>
      <c r="AB728" t="s">
        <v>72</v>
      </c>
      <c r="AC728" s="1">
        <v>35674</v>
      </c>
      <c r="AD728">
        <v>18600</v>
      </c>
      <c r="AE728">
        <v>1208</v>
      </c>
      <c r="AF728">
        <v>330</v>
      </c>
      <c r="AG728" t="s">
        <v>103</v>
      </c>
      <c r="AH728" t="s">
        <v>873</v>
      </c>
      <c r="AR728">
        <v>0</v>
      </c>
      <c r="AW728" t="s">
        <v>3677</v>
      </c>
      <c r="AY728" t="s">
        <v>3678</v>
      </c>
      <c r="AZ728" t="s">
        <v>3679</v>
      </c>
    </row>
    <row r="729" spans="1:52" x14ac:dyDescent="0.3">
      <c r="A729">
        <v>2051183</v>
      </c>
      <c r="B729" t="s">
        <v>3682</v>
      </c>
      <c r="C729" t="str">
        <f t="shared" si="103"/>
        <v>7492</v>
      </c>
      <c r="D729" t="s">
        <v>53</v>
      </c>
      <c r="E729" t="str">
        <f>"0000"</f>
        <v>0000</v>
      </c>
      <c r="F729" t="s">
        <v>108</v>
      </c>
      <c r="G729" t="str">
        <f t="shared" si="104"/>
        <v>01</v>
      </c>
      <c r="H729" t="s">
        <v>55</v>
      </c>
      <c r="I729" t="s">
        <v>3086</v>
      </c>
      <c r="J729" t="s">
        <v>57</v>
      </c>
      <c r="K729">
        <v>0</v>
      </c>
      <c r="L729">
        <v>44000</v>
      </c>
      <c r="M729">
        <v>1.01</v>
      </c>
      <c r="N729" t="str">
        <f t="shared" si="105"/>
        <v>0000</v>
      </c>
      <c r="O729">
        <v>6225</v>
      </c>
      <c r="P729" t="s">
        <v>58</v>
      </c>
      <c r="Q729" t="s">
        <v>3144</v>
      </c>
      <c r="R729" t="s">
        <v>82</v>
      </c>
      <c r="T729" t="s">
        <v>61</v>
      </c>
      <c r="V729" t="s">
        <v>3683</v>
      </c>
      <c r="W729">
        <v>15150</v>
      </c>
      <c r="X729">
        <v>15150</v>
      </c>
      <c r="Y729">
        <v>0</v>
      </c>
      <c r="Z729">
        <v>15150</v>
      </c>
      <c r="AA729">
        <v>15150</v>
      </c>
      <c r="AB729" t="s">
        <v>72</v>
      </c>
      <c r="AR729">
        <v>0</v>
      </c>
      <c r="AW729" t="s">
        <v>3684</v>
      </c>
      <c r="AX729" t="s">
        <v>3685</v>
      </c>
      <c r="AY729" t="s">
        <v>3686</v>
      </c>
      <c r="AZ729" t="s">
        <v>3687</v>
      </c>
    </row>
    <row r="730" spans="1:52" x14ac:dyDescent="0.3">
      <c r="A730">
        <v>2052309</v>
      </c>
      <c r="B730" t="s">
        <v>3688</v>
      </c>
      <c r="C730" t="str">
        <f t="shared" si="103"/>
        <v>7492</v>
      </c>
      <c r="D730" t="s">
        <v>53</v>
      </c>
      <c r="E730" t="str">
        <f>"0000"</f>
        <v>0000</v>
      </c>
      <c r="F730" t="s">
        <v>108</v>
      </c>
      <c r="G730" t="str">
        <f t="shared" si="104"/>
        <v>01</v>
      </c>
      <c r="H730" t="s">
        <v>55</v>
      </c>
      <c r="I730" t="s">
        <v>3086</v>
      </c>
      <c r="J730" t="s">
        <v>57</v>
      </c>
      <c r="K730">
        <v>0</v>
      </c>
      <c r="L730">
        <v>46200</v>
      </c>
      <c r="M730">
        <v>1.06</v>
      </c>
      <c r="N730" t="str">
        <f t="shared" si="105"/>
        <v>0000</v>
      </c>
      <c r="O730">
        <v>6378</v>
      </c>
      <c r="P730" t="s">
        <v>58</v>
      </c>
      <c r="Q730" t="s">
        <v>3570</v>
      </c>
      <c r="R730" t="s">
        <v>140</v>
      </c>
      <c r="T730" t="s">
        <v>61</v>
      </c>
      <c r="V730" t="s">
        <v>3689</v>
      </c>
      <c r="W730">
        <v>15910</v>
      </c>
      <c r="X730">
        <v>15910</v>
      </c>
      <c r="Y730">
        <v>0</v>
      </c>
      <c r="Z730">
        <v>15910</v>
      </c>
      <c r="AA730">
        <v>15910</v>
      </c>
      <c r="AB730" t="s">
        <v>72</v>
      </c>
      <c r="AC730" s="1">
        <v>36373</v>
      </c>
      <c r="AD730">
        <v>18000</v>
      </c>
      <c r="AE730">
        <v>1323</v>
      </c>
      <c r="AF730">
        <v>1365</v>
      </c>
      <c r="AG730" t="s">
        <v>103</v>
      </c>
      <c r="AH730" t="s">
        <v>570</v>
      </c>
      <c r="AR730">
        <v>0</v>
      </c>
      <c r="AW730" t="s">
        <v>3690</v>
      </c>
      <c r="AX730" t="s">
        <v>3691</v>
      </c>
      <c r="AY730" t="s">
        <v>3692</v>
      </c>
      <c r="AZ730" t="s">
        <v>3693</v>
      </c>
    </row>
    <row r="731" spans="1:52" x14ac:dyDescent="0.3">
      <c r="A731">
        <v>2052562</v>
      </c>
      <c r="B731" t="s">
        <v>3694</v>
      </c>
      <c r="C731" t="str">
        <f t="shared" si="103"/>
        <v>7492</v>
      </c>
      <c r="D731" t="s">
        <v>53</v>
      </c>
      <c r="E731" t="str">
        <f>"0100"</f>
        <v>0100</v>
      </c>
      <c r="F731" t="s">
        <v>54</v>
      </c>
      <c r="G731" t="str">
        <f t="shared" si="104"/>
        <v>01</v>
      </c>
      <c r="H731" t="s">
        <v>55</v>
      </c>
      <c r="I731" t="s">
        <v>3086</v>
      </c>
      <c r="J731" t="s">
        <v>57</v>
      </c>
      <c r="K731">
        <v>1</v>
      </c>
      <c r="L731">
        <v>46200</v>
      </c>
      <c r="M731">
        <v>1.06</v>
      </c>
      <c r="N731" t="str">
        <f t="shared" si="105"/>
        <v>0000</v>
      </c>
      <c r="O731">
        <v>6347</v>
      </c>
      <c r="P731" t="s">
        <v>58</v>
      </c>
      <c r="Q731" t="s">
        <v>3590</v>
      </c>
      <c r="R731" t="s">
        <v>82</v>
      </c>
      <c r="T731" t="s">
        <v>61</v>
      </c>
      <c r="V731" t="s">
        <v>3695</v>
      </c>
      <c r="W731">
        <v>233810</v>
      </c>
      <c r="X731">
        <v>15910</v>
      </c>
      <c r="Y731">
        <v>217900</v>
      </c>
      <c r="Z731">
        <v>188403</v>
      </c>
      <c r="AA731">
        <v>163403</v>
      </c>
      <c r="AB731" t="s">
        <v>63</v>
      </c>
      <c r="AC731" s="1">
        <v>36039</v>
      </c>
      <c r="AD731">
        <v>19000</v>
      </c>
      <c r="AE731">
        <v>1265</v>
      </c>
      <c r="AF731">
        <v>419</v>
      </c>
      <c r="AG731" t="s">
        <v>103</v>
      </c>
      <c r="AH731" t="s">
        <v>873</v>
      </c>
      <c r="AI731">
        <v>1</v>
      </c>
      <c r="AJ731">
        <v>2004</v>
      </c>
      <c r="AK731">
        <v>3</v>
      </c>
      <c r="AL731">
        <v>2</v>
      </c>
      <c r="AN731">
        <v>2220</v>
      </c>
      <c r="AO731">
        <v>32</v>
      </c>
      <c r="AP731" t="s">
        <v>63</v>
      </c>
      <c r="AQ731" t="s">
        <v>66</v>
      </c>
      <c r="AR731">
        <v>3096</v>
      </c>
      <c r="AW731" t="s">
        <v>3696</v>
      </c>
      <c r="AX731" t="s">
        <v>3697</v>
      </c>
      <c r="AY731" t="s">
        <v>3698</v>
      </c>
      <c r="AZ731" t="s">
        <v>70</v>
      </c>
    </row>
    <row r="732" spans="1:52" x14ac:dyDescent="0.3">
      <c r="A732">
        <v>2054506</v>
      </c>
      <c r="B732" t="s">
        <v>3699</v>
      </c>
      <c r="C732" t="str">
        <f t="shared" si="103"/>
        <v>7492</v>
      </c>
      <c r="D732" t="s">
        <v>53</v>
      </c>
      <c r="E732" t="str">
        <f>"0000"</f>
        <v>0000</v>
      </c>
      <c r="F732" t="s">
        <v>108</v>
      </c>
      <c r="G732" t="str">
        <f t="shared" si="104"/>
        <v>01</v>
      </c>
      <c r="H732" t="s">
        <v>55</v>
      </c>
      <c r="I732" t="s">
        <v>3086</v>
      </c>
      <c r="J732" t="s">
        <v>57</v>
      </c>
      <c r="K732">
        <v>0</v>
      </c>
      <c r="L732">
        <v>47006</v>
      </c>
      <c r="M732">
        <v>1.08</v>
      </c>
      <c r="N732" t="str">
        <f t="shared" si="105"/>
        <v>0000</v>
      </c>
      <c r="O732">
        <v>6480</v>
      </c>
      <c r="P732" t="s">
        <v>58</v>
      </c>
      <c r="Q732" t="s">
        <v>3127</v>
      </c>
      <c r="R732" t="s">
        <v>140</v>
      </c>
      <c r="T732" t="s">
        <v>61</v>
      </c>
      <c r="V732" t="s">
        <v>3700</v>
      </c>
      <c r="W732">
        <v>16190</v>
      </c>
      <c r="X732">
        <v>16190</v>
      </c>
      <c r="Y732">
        <v>0</v>
      </c>
      <c r="Z732">
        <v>16190</v>
      </c>
      <c r="AA732">
        <v>16190</v>
      </c>
      <c r="AB732" t="s">
        <v>72</v>
      </c>
      <c r="AC732" s="1">
        <v>43293</v>
      </c>
      <c r="AD732">
        <v>22000</v>
      </c>
      <c r="AE732">
        <v>2914</v>
      </c>
      <c r="AF732">
        <v>2009</v>
      </c>
      <c r="AG732" t="s">
        <v>103</v>
      </c>
      <c r="AH732" t="s">
        <v>76</v>
      </c>
      <c r="AR732">
        <v>0</v>
      </c>
      <c r="AW732" t="s">
        <v>3701</v>
      </c>
      <c r="AY732" t="s">
        <v>3702</v>
      </c>
      <c r="AZ732" t="s">
        <v>3703</v>
      </c>
    </row>
    <row r="733" spans="1:52" x14ac:dyDescent="0.3">
      <c r="A733">
        <v>2054697</v>
      </c>
      <c r="B733" t="s">
        <v>3704</v>
      </c>
      <c r="C733" t="str">
        <f t="shared" si="103"/>
        <v>7492</v>
      </c>
      <c r="D733" t="s">
        <v>53</v>
      </c>
      <c r="E733" t="str">
        <f>"0000"</f>
        <v>0000</v>
      </c>
      <c r="F733" t="s">
        <v>108</v>
      </c>
      <c r="G733" t="str">
        <f t="shared" si="104"/>
        <v>01</v>
      </c>
      <c r="H733" t="s">
        <v>55</v>
      </c>
      <c r="I733" t="s">
        <v>3086</v>
      </c>
      <c r="J733" t="s">
        <v>57</v>
      </c>
      <c r="K733">
        <v>0</v>
      </c>
      <c r="L733">
        <v>43833</v>
      </c>
      <c r="M733">
        <v>1.01</v>
      </c>
      <c r="N733" t="str">
        <f t="shared" si="105"/>
        <v>0000</v>
      </c>
      <c r="O733">
        <v>6374</v>
      </c>
      <c r="P733" t="s">
        <v>58</v>
      </c>
      <c r="Q733" t="s">
        <v>3127</v>
      </c>
      <c r="R733" t="s">
        <v>140</v>
      </c>
      <c r="T733" t="s">
        <v>61</v>
      </c>
      <c r="V733" t="s">
        <v>3705</v>
      </c>
      <c r="W733">
        <v>15090</v>
      </c>
      <c r="X733">
        <v>15090</v>
      </c>
      <c r="Y733">
        <v>0</v>
      </c>
      <c r="Z733">
        <v>15090</v>
      </c>
      <c r="AA733">
        <v>15090</v>
      </c>
      <c r="AB733" t="s">
        <v>72</v>
      </c>
      <c r="AC733" s="1">
        <v>44089</v>
      </c>
      <c r="AD733">
        <v>25000</v>
      </c>
      <c r="AE733">
        <v>3093</v>
      </c>
      <c r="AF733">
        <v>346</v>
      </c>
      <c r="AG733" t="s">
        <v>103</v>
      </c>
      <c r="AH733" t="s">
        <v>76</v>
      </c>
      <c r="AR733">
        <v>0</v>
      </c>
      <c r="AW733" t="s">
        <v>3592</v>
      </c>
      <c r="AY733" t="s">
        <v>3593</v>
      </c>
      <c r="AZ733" t="s">
        <v>70</v>
      </c>
    </row>
    <row r="734" spans="1:52" x14ac:dyDescent="0.3">
      <c r="A734">
        <v>2054981</v>
      </c>
      <c r="B734" t="s">
        <v>3706</v>
      </c>
      <c r="C734" t="str">
        <f t="shared" si="103"/>
        <v>7492</v>
      </c>
      <c r="D734" t="s">
        <v>53</v>
      </c>
      <c r="E734" t="str">
        <f>"0000"</f>
        <v>0000</v>
      </c>
      <c r="F734" t="s">
        <v>108</v>
      </c>
      <c r="G734" t="str">
        <f t="shared" si="104"/>
        <v>01</v>
      </c>
      <c r="H734" t="s">
        <v>55</v>
      </c>
      <c r="I734" t="s">
        <v>3086</v>
      </c>
      <c r="J734" t="s">
        <v>57</v>
      </c>
      <c r="K734">
        <v>0</v>
      </c>
      <c r="L734">
        <v>43453</v>
      </c>
      <c r="M734">
        <v>1</v>
      </c>
      <c r="N734" t="str">
        <f t="shared" si="105"/>
        <v>0000</v>
      </c>
      <c r="O734">
        <v>6190</v>
      </c>
      <c r="P734" t="s">
        <v>58</v>
      </c>
      <c r="Q734" t="s">
        <v>3127</v>
      </c>
      <c r="R734" t="s">
        <v>140</v>
      </c>
      <c r="T734" t="s">
        <v>61</v>
      </c>
      <c r="V734" t="s">
        <v>3707</v>
      </c>
      <c r="W734">
        <v>14960</v>
      </c>
      <c r="X734">
        <v>14960</v>
      </c>
      <c r="Y734">
        <v>0</v>
      </c>
      <c r="Z734">
        <v>14960</v>
      </c>
      <c r="AA734">
        <v>14960</v>
      </c>
      <c r="AB734" t="s">
        <v>72</v>
      </c>
      <c r="AC734" s="1">
        <v>36373</v>
      </c>
      <c r="AD734">
        <v>21300</v>
      </c>
      <c r="AE734">
        <v>1320</v>
      </c>
      <c r="AF734">
        <v>1254</v>
      </c>
      <c r="AG734" t="s">
        <v>103</v>
      </c>
      <c r="AH734" t="s">
        <v>873</v>
      </c>
      <c r="AR734">
        <v>0</v>
      </c>
      <c r="AW734" t="s">
        <v>3708</v>
      </c>
      <c r="AY734" t="s">
        <v>3709</v>
      </c>
      <c r="AZ734" t="s">
        <v>3710</v>
      </c>
    </row>
    <row r="735" spans="1:52" x14ac:dyDescent="0.3">
      <c r="A735">
        <v>2055154</v>
      </c>
      <c r="B735" t="s">
        <v>3711</v>
      </c>
      <c r="C735" t="str">
        <f t="shared" si="103"/>
        <v>7492</v>
      </c>
      <c r="D735" t="s">
        <v>53</v>
      </c>
      <c r="E735" t="str">
        <f>"0000"</f>
        <v>0000</v>
      </c>
      <c r="F735" t="s">
        <v>108</v>
      </c>
      <c r="G735" t="str">
        <f>"06"</f>
        <v>06</v>
      </c>
      <c r="H735" t="s">
        <v>55</v>
      </c>
      <c r="I735" t="s">
        <v>56</v>
      </c>
      <c r="J735" t="s">
        <v>57</v>
      </c>
      <c r="K735">
        <v>0</v>
      </c>
      <c r="L735">
        <v>43741</v>
      </c>
      <c r="M735">
        <v>1</v>
      </c>
      <c r="N735" t="str">
        <f>"000X"</f>
        <v>000X</v>
      </c>
      <c r="O735">
        <v>5652</v>
      </c>
      <c r="P735" t="s">
        <v>72</v>
      </c>
      <c r="Q735" t="s">
        <v>607</v>
      </c>
      <c r="R735" t="s">
        <v>140</v>
      </c>
      <c r="T735" t="s">
        <v>61</v>
      </c>
      <c r="V735" t="s">
        <v>3712</v>
      </c>
      <c r="W735">
        <v>15060</v>
      </c>
      <c r="X735">
        <v>15060</v>
      </c>
      <c r="Y735">
        <v>0</v>
      </c>
      <c r="Z735">
        <v>15060</v>
      </c>
      <c r="AA735">
        <v>15060</v>
      </c>
      <c r="AB735" t="s">
        <v>72</v>
      </c>
      <c r="AC735" s="1">
        <v>39142</v>
      </c>
      <c r="AD735">
        <v>55000</v>
      </c>
      <c r="AE735">
        <v>2112</v>
      </c>
      <c r="AF735">
        <v>1621</v>
      </c>
      <c r="AG735" t="s">
        <v>103</v>
      </c>
      <c r="AH735" t="s">
        <v>76</v>
      </c>
      <c r="AR735">
        <v>0</v>
      </c>
      <c r="AW735" t="s">
        <v>3713</v>
      </c>
      <c r="AX735" t="s">
        <v>3714</v>
      </c>
      <c r="AY735" t="s">
        <v>3715</v>
      </c>
      <c r="AZ735" t="s">
        <v>3716</v>
      </c>
    </row>
    <row r="736" spans="1:52" x14ac:dyDescent="0.3">
      <c r="A736">
        <v>2055189</v>
      </c>
      <c r="B736" t="s">
        <v>3717</v>
      </c>
      <c r="C736" t="str">
        <f t="shared" si="103"/>
        <v>7492</v>
      </c>
      <c r="D736" t="s">
        <v>53</v>
      </c>
      <c r="E736" t="str">
        <f>"0100"</f>
        <v>0100</v>
      </c>
      <c r="F736" t="s">
        <v>54</v>
      </c>
      <c r="G736" t="str">
        <f>"06"</f>
        <v>06</v>
      </c>
      <c r="H736" t="s">
        <v>55</v>
      </c>
      <c r="I736" t="s">
        <v>56</v>
      </c>
      <c r="J736" t="s">
        <v>57</v>
      </c>
      <c r="K736">
        <v>1</v>
      </c>
      <c r="L736">
        <v>43741</v>
      </c>
      <c r="M736">
        <v>1</v>
      </c>
      <c r="N736" t="str">
        <f>"000X"</f>
        <v>000X</v>
      </c>
      <c r="O736">
        <v>5618</v>
      </c>
      <c r="P736" t="s">
        <v>72</v>
      </c>
      <c r="Q736" t="s">
        <v>607</v>
      </c>
      <c r="R736" t="s">
        <v>140</v>
      </c>
      <c r="T736" t="s">
        <v>61</v>
      </c>
      <c r="V736" t="s">
        <v>3718</v>
      </c>
      <c r="W736">
        <v>282190</v>
      </c>
      <c r="X736">
        <v>15060</v>
      </c>
      <c r="Y736">
        <v>267130</v>
      </c>
      <c r="Z736">
        <v>282190</v>
      </c>
      <c r="AA736">
        <v>282190</v>
      </c>
      <c r="AB736" t="s">
        <v>72</v>
      </c>
      <c r="AC736" s="1">
        <v>38261</v>
      </c>
      <c r="AD736">
        <v>48500</v>
      </c>
      <c r="AE736">
        <v>1781</v>
      </c>
      <c r="AF736">
        <v>765</v>
      </c>
      <c r="AG736" t="s">
        <v>103</v>
      </c>
      <c r="AH736" t="s">
        <v>76</v>
      </c>
      <c r="AI736">
        <v>1</v>
      </c>
      <c r="AJ736">
        <v>2007</v>
      </c>
      <c r="AK736">
        <v>4</v>
      </c>
      <c r="AL736">
        <v>3</v>
      </c>
      <c r="AN736">
        <v>2692</v>
      </c>
      <c r="AO736">
        <v>32</v>
      </c>
      <c r="AP736" t="s">
        <v>63</v>
      </c>
      <c r="AQ736" t="s">
        <v>66</v>
      </c>
      <c r="AR736">
        <v>3729</v>
      </c>
      <c r="AW736" t="s">
        <v>3719</v>
      </c>
      <c r="AX736" t="s">
        <v>3720</v>
      </c>
      <c r="AY736" t="s">
        <v>3721</v>
      </c>
      <c r="AZ736" t="s">
        <v>70</v>
      </c>
    </row>
    <row r="737" spans="1:52" x14ac:dyDescent="0.3">
      <c r="A737">
        <v>2055286</v>
      </c>
      <c r="B737" t="s">
        <v>3722</v>
      </c>
      <c r="C737" t="str">
        <f t="shared" si="103"/>
        <v>7492</v>
      </c>
      <c r="D737" t="s">
        <v>53</v>
      </c>
      <c r="E737" t="str">
        <f>"0100"</f>
        <v>0100</v>
      </c>
      <c r="F737" t="s">
        <v>54</v>
      </c>
      <c r="G737" t="str">
        <f>"06"</f>
        <v>06</v>
      </c>
      <c r="H737" t="s">
        <v>55</v>
      </c>
      <c r="I737" t="s">
        <v>56</v>
      </c>
      <c r="J737" t="s">
        <v>57</v>
      </c>
      <c r="K737">
        <v>1</v>
      </c>
      <c r="L737">
        <v>44115</v>
      </c>
      <c r="M737">
        <v>1.01</v>
      </c>
      <c r="N737" t="str">
        <f>"000X"</f>
        <v>000X</v>
      </c>
      <c r="O737">
        <v>5512</v>
      </c>
      <c r="P737" t="s">
        <v>72</v>
      </c>
      <c r="Q737" t="s">
        <v>607</v>
      </c>
      <c r="R737" t="s">
        <v>140</v>
      </c>
      <c r="T737" t="s">
        <v>61</v>
      </c>
      <c r="V737" t="s">
        <v>3723</v>
      </c>
      <c r="W737">
        <v>198310</v>
      </c>
      <c r="X737">
        <v>15190</v>
      </c>
      <c r="Y737">
        <v>183120</v>
      </c>
      <c r="Z737">
        <v>156401</v>
      </c>
      <c r="AA737">
        <v>131401</v>
      </c>
      <c r="AB737" t="s">
        <v>63</v>
      </c>
      <c r="AC737" s="1">
        <v>35247</v>
      </c>
      <c r="AD737">
        <v>12000</v>
      </c>
      <c r="AE737">
        <v>1142</v>
      </c>
      <c r="AF737">
        <v>2025</v>
      </c>
      <c r="AG737" t="s">
        <v>64</v>
      </c>
      <c r="AH737" t="s">
        <v>76</v>
      </c>
      <c r="AI737">
        <v>1</v>
      </c>
      <c r="AJ737">
        <v>1997</v>
      </c>
      <c r="AK737">
        <v>3</v>
      </c>
      <c r="AL737">
        <v>2</v>
      </c>
      <c r="AM737">
        <v>1</v>
      </c>
      <c r="AN737">
        <v>1711</v>
      </c>
      <c r="AO737">
        <v>32</v>
      </c>
      <c r="AP737" t="s">
        <v>63</v>
      </c>
      <c r="AQ737" t="s">
        <v>66</v>
      </c>
      <c r="AR737">
        <v>2670</v>
      </c>
      <c r="AW737" t="s">
        <v>3724</v>
      </c>
      <c r="AY737" t="s">
        <v>3725</v>
      </c>
      <c r="AZ737" t="s">
        <v>70</v>
      </c>
    </row>
    <row r="738" spans="1:52" x14ac:dyDescent="0.3">
      <c r="A738">
        <v>2055316</v>
      </c>
      <c r="B738" t="s">
        <v>3726</v>
      </c>
      <c r="C738" t="str">
        <f t="shared" si="103"/>
        <v>7492</v>
      </c>
      <c r="D738" t="s">
        <v>53</v>
      </c>
      <c r="E738" t="str">
        <f>"0100"</f>
        <v>0100</v>
      </c>
      <c r="F738" t="s">
        <v>54</v>
      </c>
      <c r="G738" t="str">
        <f>"06"</f>
        <v>06</v>
      </c>
      <c r="H738" t="s">
        <v>55</v>
      </c>
      <c r="I738" t="s">
        <v>56</v>
      </c>
      <c r="J738" t="s">
        <v>57</v>
      </c>
      <c r="K738">
        <v>1</v>
      </c>
      <c r="L738">
        <v>49265</v>
      </c>
      <c r="M738">
        <v>1.1299999999999999</v>
      </c>
      <c r="N738" t="str">
        <f>"000X"</f>
        <v>000X</v>
      </c>
      <c r="O738">
        <v>5922</v>
      </c>
      <c r="P738" t="s">
        <v>58</v>
      </c>
      <c r="Q738" t="s">
        <v>2618</v>
      </c>
      <c r="R738" t="s">
        <v>140</v>
      </c>
      <c r="T738" t="s">
        <v>61</v>
      </c>
      <c r="V738" t="s">
        <v>3727</v>
      </c>
      <c r="W738">
        <v>232620</v>
      </c>
      <c r="X738">
        <v>16970</v>
      </c>
      <c r="Y738">
        <v>215650</v>
      </c>
      <c r="Z738">
        <v>198408</v>
      </c>
      <c r="AA738">
        <v>173408</v>
      </c>
      <c r="AB738" t="s">
        <v>63</v>
      </c>
      <c r="AC738" s="1">
        <v>41640</v>
      </c>
      <c r="AD738">
        <v>160000</v>
      </c>
      <c r="AE738">
        <v>2599</v>
      </c>
      <c r="AF738">
        <v>1274</v>
      </c>
      <c r="AG738" t="s">
        <v>64</v>
      </c>
      <c r="AH738" t="s">
        <v>76</v>
      </c>
      <c r="AI738">
        <v>1</v>
      </c>
      <c r="AJ738">
        <v>2003</v>
      </c>
      <c r="AK738">
        <v>3</v>
      </c>
      <c r="AL738">
        <v>2</v>
      </c>
      <c r="AN738">
        <v>1693</v>
      </c>
      <c r="AO738">
        <v>32</v>
      </c>
      <c r="AP738" t="s">
        <v>63</v>
      </c>
      <c r="AQ738" t="s">
        <v>66</v>
      </c>
      <c r="AR738">
        <v>2617</v>
      </c>
      <c r="AW738" t="s">
        <v>3728</v>
      </c>
      <c r="AX738" t="s">
        <v>3729</v>
      </c>
      <c r="AY738" t="s">
        <v>3730</v>
      </c>
      <c r="AZ738" t="s">
        <v>70</v>
      </c>
    </row>
    <row r="739" spans="1:52" x14ac:dyDescent="0.3">
      <c r="A739">
        <v>2055961</v>
      </c>
      <c r="B739" t="s">
        <v>3731</v>
      </c>
      <c r="C739" t="str">
        <f t="shared" si="103"/>
        <v>7492</v>
      </c>
      <c r="D739" t="s">
        <v>53</v>
      </c>
      <c r="E739" t="str">
        <f>"0000"</f>
        <v>0000</v>
      </c>
      <c r="F739" t="s">
        <v>108</v>
      </c>
      <c r="G739" t="str">
        <f>"06"</f>
        <v>06</v>
      </c>
      <c r="H739" t="s">
        <v>55</v>
      </c>
      <c r="I739" t="s">
        <v>56</v>
      </c>
      <c r="J739" t="s">
        <v>57</v>
      </c>
      <c r="K739">
        <v>0</v>
      </c>
      <c r="L739">
        <v>47680</v>
      </c>
      <c r="M739">
        <v>1.0900000000000001</v>
      </c>
      <c r="N739" t="str">
        <f>"000X"</f>
        <v>000X</v>
      </c>
      <c r="O739">
        <v>5254</v>
      </c>
      <c r="P739" t="s">
        <v>58</v>
      </c>
      <c r="Q739" t="s">
        <v>297</v>
      </c>
      <c r="R739" t="s">
        <v>140</v>
      </c>
      <c r="T739" t="s">
        <v>61</v>
      </c>
      <c r="V739" t="s">
        <v>3732</v>
      </c>
      <c r="W739">
        <v>16420</v>
      </c>
      <c r="X739">
        <v>16420</v>
      </c>
      <c r="Y739">
        <v>0</v>
      </c>
      <c r="Z739">
        <v>16420</v>
      </c>
      <c r="AA739">
        <v>16420</v>
      </c>
      <c r="AB739" t="s">
        <v>72</v>
      </c>
      <c r="AC739" s="1">
        <v>36951</v>
      </c>
      <c r="AD739">
        <v>15500</v>
      </c>
      <c r="AE739">
        <v>1418</v>
      </c>
      <c r="AF739">
        <v>2312</v>
      </c>
      <c r="AG739" t="s">
        <v>103</v>
      </c>
      <c r="AH739" t="s">
        <v>76</v>
      </c>
      <c r="AR739">
        <v>0</v>
      </c>
      <c r="AW739" t="s">
        <v>3733</v>
      </c>
      <c r="AX739" t="s">
        <v>3734</v>
      </c>
      <c r="AY739" t="s">
        <v>3735</v>
      </c>
      <c r="AZ739" t="s">
        <v>3736</v>
      </c>
    </row>
    <row r="740" spans="1:52" x14ac:dyDescent="0.3">
      <c r="A740">
        <v>2051043</v>
      </c>
      <c r="B740" t="s">
        <v>3737</v>
      </c>
      <c r="C740" t="str">
        <f t="shared" si="103"/>
        <v>7492</v>
      </c>
      <c r="D740" t="s">
        <v>53</v>
      </c>
      <c r="E740" t="str">
        <f>"0000"</f>
        <v>0000</v>
      </c>
      <c r="F740" t="s">
        <v>108</v>
      </c>
      <c r="G740" t="str">
        <f t="shared" ref="G740:G746" si="106">"01"</f>
        <v>01</v>
      </c>
      <c r="H740" t="s">
        <v>55</v>
      </c>
      <c r="I740" t="s">
        <v>3086</v>
      </c>
      <c r="J740" t="s">
        <v>57</v>
      </c>
      <c r="K740">
        <v>0</v>
      </c>
      <c r="L740">
        <v>44000</v>
      </c>
      <c r="M740">
        <v>1.01</v>
      </c>
      <c r="N740" t="str">
        <f t="shared" ref="N740:N746" si="107">"0000"</f>
        <v>0000</v>
      </c>
      <c r="O740">
        <v>6128</v>
      </c>
      <c r="P740" t="s">
        <v>58</v>
      </c>
      <c r="Q740" t="s">
        <v>2631</v>
      </c>
      <c r="R740" t="s">
        <v>118</v>
      </c>
      <c r="T740" t="s">
        <v>61</v>
      </c>
      <c r="V740" t="s">
        <v>3738</v>
      </c>
      <c r="W740">
        <v>15150</v>
      </c>
      <c r="X740">
        <v>15150</v>
      </c>
      <c r="Y740">
        <v>0</v>
      </c>
      <c r="Z740">
        <v>15150</v>
      </c>
      <c r="AA740">
        <v>15150</v>
      </c>
      <c r="AB740" t="s">
        <v>72</v>
      </c>
      <c r="AC740" s="1">
        <v>39753</v>
      </c>
      <c r="AD740">
        <v>23000</v>
      </c>
      <c r="AE740">
        <v>2253</v>
      </c>
      <c r="AF740">
        <v>1878</v>
      </c>
      <c r="AG740" t="s">
        <v>103</v>
      </c>
      <c r="AH740" t="s">
        <v>515</v>
      </c>
      <c r="AR740">
        <v>0</v>
      </c>
      <c r="AW740" t="s">
        <v>3739</v>
      </c>
      <c r="AY740" t="s">
        <v>3740</v>
      </c>
      <c r="AZ740" t="s">
        <v>3741</v>
      </c>
    </row>
    <row r="741" spans="1:52" x14ac:dyDescent="0.3">
      <c r="A741">
        <v>2051981</v>
      </c>
      <c r="B741" t="s">
        <v>3742</v>
      </c>
      <c r="C741" t="str">
        <f t="shared" si="103"/>
        <v>7492</v>
      </c>
      <c r="D741" t="s">
        <v>53</v>
      </c>
      <c r="E741" t="str">
        <f>"0000"</f>
        <v>0000</v>
      </c>
      <c r="F741" t="s">
        <v>108</v>
      </c>
      <c r="G741" t="str">
        <f t="shared" si="106"/>
        <v>01</v>
      </c>
      <c r="H741" t="s">
        <v>55</v>
      </c>
      <c r="I741" t="s">
        <v>3086</v>
      </c>
      <c r="J741" t="s">
        <v>57</v>
      </c>
      <c r="K741">
        <v>0</v>
      </c>
      <c r="L741">
        <v>52416</v>
      </c>
      <c r="M741">
        <v>1.2</v>
      </c>
      <c r="N741" t="str">
        <f t="shared" si="107"/>
        <v>0000</v>
      </c>
      <c r="O741">
        <v>6287</v>
      </c>
      <c r="P741" t="s">
        <v>58</v>
      </c>
      <c r="Q741" t="s">
        <v>3570</v>
      </c>
      <c r="R741" t="s">
        <v>140</v>
      </c>
      <c r="T741" t="s">
        <v>61</v>
      </c>
      <c r="V741" t="s">
        <v>3743</v>
      </c>
      <c r="W741">
        <v>18050</v>
      </c>
      <c r="X741">
        <v>18050</v>
      </c>
      <c r="Y741">
        <v>0</v>
      </c>
      <c r="Z741">
        <v>18050</v>
      </c>
      <c r="AA741">
        <v>18050</v>
      </c>
      <c r="AB741" t="s">
        <v>72</v>
      </c>
      <c r="AR741">
        <v>0</v>
      </c>
      <c r="AW741" t="s">
        <v>3744</v>
      </c>
      <c r="AX741" t="s">
        <v>3745</v>
      </c>
      <c r="AY741" t="s">
        <v>3746</v>
      </c>
      <c r="AZ741" t="s">
        <v>3747</v>
      </c>
    </row>
    <row r="742" spans="1:52" x14ac:dyDescent="0.3">
      <c r="A742">
        <v>2052015</v>
      </c>
      <c r="B742" t="s">
        <v>3748</v>
      </c>
      <c r="C742" t="str">
        <f t="shared" si="103"/>
        <v>7492</v>
      </c>
      <c r="D742" t="s">
        <v>53</v>
      </c>
      <c r="E742" t="str">
        <f>"0100"</f>
        <v>0100</v>
      </c>
      <c r="F742" t="s">
        <v>54</v>
      </c>
      <c r="G742" t="str">
        <f t="shared" si="106"/>
        <v>01</v>
      </c>
      <c r="H742" t="s">
        <v>55</v>
      </c>
      <c r="I742" t="s">
        <v>3086</v>
      </c>
      <c r="J742" t="s">
        <v>57</v>
      </c>
      <c r="K742">
        <v>1</v>
      </c>
      <c r="L742">
        <v>44000</v>
      </c>
      <c r="M742">
        <v>1.01</v>
      </c>
      <c r="N742" t="str">
        <f t="shared" si="107"/>
        <v>0000</v>
      </c>
      <c r="O742">
        <v>6309</v>
      </c>
      <c r="P742" t="s">
        <v>58</v>
      </c>
      <c r="Q742" t="s">
        <v>3570</v>
      </c>
      <c r="R742" t="s">
        <v>140</v>
      </c>
      <c r="T742" t="s">
        <v>61</v>
      </c>
      <c r="V742" t="s">
        <v>3749</v>
      </c>
      <c r="W742">
        <v>259180</v>
      </c>
      <c r="X742">
        <v>15150</v>
      </c>
      <c r="Y742">
        <v>244030</v>
      </c>
      <c r="Z742">
        <v>187923</v>
      </c>
      <c r="AA742">
        <v>162923</v>
      </c>
      <c r="AB742" t="s">
        <v>63</v>
      </c>
      <c r="AC742" s="1">
        <v>42075</v>
      </c>
      <c r="AD742">
        <v>212900</v>
      </c>
      <c r="AE742">
        <v>2677</v>
      </c>
      <c r="AF742">
        <v>35</v>
      </c>
      <c r="AG742" t="s">
        <v>64</v>
      </c>
      <c r="AH742" t="s">
        <v>76</v>
      </c>
      <c r="AI742">
        <v>1</v>
      </c>
      <c r="AJ742">
        <v>2015</v>
      </c>
      <c r="AK742">
        <v>4</v>
      </c>
      <c r="AL742">
        <v>3</v>
      </c>
      <c r="AN742">
        <v>2581</v>
      </c>
      <c r="AO742">
        <v>32</v>
      </c>
      <c r="AP742" t="s">
        <v>72</v>
      </c>
      <c r="AQ742" t="s">
        <v>66</v>
      </c>
      <c r="AR742">
        <v>3806</v>
      </c>
      <c r="AW742" t="s">
        <v>3750</v>
      </c>
      <c r="AX742" t="s">
        <v>3751</v>
      </c>
      <c r="AY742" t="s">
        <v>3752</v>
      </c>
      <c r="AZ742" t="s">
        <v>70</v>
      </c>
    </row>
    <row r="743" spans="1:52" x14ac:dyDescent="0.3">
      <c r="A743">
        <v>2052040</v>
      </c>
      <c r="B743" t="s">
        <v>3753</v>
      </c>
      <c r="C743" t="str">
        <f t="shared" si="103"/>
        <v>7492</v>
      </c>
      <c r="D743" t="s">
        <v>53</v>
      </c>
      <c r="E743" t="str">
        <f>"0100"</f>
        <v>0100</v>
      </c>
      <c r="F743" t="s">
        <v>54</v>
      </c>
      <c r="G743" t="str">
        <f t="shared" si="106"/>
        <v>01</v>
      </c>
      <c r="H743" t="s">
        <v>55</v>
      </c>
      <c r="I743" t="s">
        <v>3086</v>
      </c>
      <c r="J743" t="s">
        <v>57</v>
      </c>
      <c r="K743">
        <v>1</v>
      </c>
      <c r="L743">
        <v>46200</v>
      </c>
      <c r="M743">
        <v>1.06</v>
      </c>
      <c r="N743" t="str">
        <f t="shared" si="107"/>
        <v>0000</v>
      </c>
      <c r="O743">
        <v>6335</v>
      </c>
      <c r="P743" t="s">
        <v>58</v>
      </c>
      <c r="Q743" t="s">
        <v>3570</v>
      </c>
      <c r="R743" t="s">
        <v>140</v>
      </c>
      <c r="T743" t="s">
        <v>61</v>
      </c>
      <c r="V743" t="s">
        <v>3754</v>
      </c>
      <c r="W743">
        <v>187410</v>
      </c>
      <c r="X743">
        <v>15910</v>
      </c>
      <c r="Y743">
        <v>171500</v>
      </c>
      <c r="Z743">
        <v>139044</v>
      </c>
      <c r="AA743">
        <v>114044</v>
      </c>
      <c r="AB743" t="s">
        <v>63</v>
      </c>
      <c r="AC743" s="1">
        <v>38565</v>
      </c>
      <c r="AD743">
        <v>250000</v>
      </c>
      <c r="AE743">
        <v>1900</v>
      </c>
      <c r="AF743">
        <v>51</v>
      </c>
      <c r="AG743" t="s">
        <v>64</v>
      </c>
      <c r="AH743" t="s">
        <v>76</v>
      </c>
      <c r="AI743">
        <v>1</v>
      </c>
      <c r="AJ743">
        <v>1997</v>
      </c>
      <c r="AK743">
        <v>3</v>
      </c>
      <c r="AL743">
        <v>2</v>
      </c>
      <c r="AN743">
        <v>1770</v>
      </c>
      <c r="AO743">
        <v>32</v>
      </c>
      <c r="AP743" t="s">
        <v>72</v>
      </c>
      <c r="AQ743" t="s">
        <v>66</v>
      </c>
      <c r="AR743">
        <v>2502</v>
      </c>
      <c r="AW743" t="s">
        <v>3755</v>
      </c>
      <c r="AX743" t="s">
        <v>3756</v>
      </c>
      <c r="AY743" t="s">
        <v>3757</v>
      </c>
      <c r="AZ743" t="s">
        <v>3758</v>
      </c>
    </row>
    <row r="744" spans="1:52" x14ac:dyDescent="0.3">
      <c r="A744">
        <v>2054310</v>
      </c>
      <c r="B744" t="s">
        <v>3759</v>
      </c>
      <c r="C744" t="str">
        <f t="shared" si="103"/>
        <v>7492</v>
      </c>
      <c r="D744" t="s">
        <v>53</v>
      </c>
      <c r="E744" t="str">
        <f>"0000"</f>
        <v>0000</v>
      </c>
      <c r="F744" t="s">
        <v>108</v>
      </c>
      <c r="G744" t="str">
        <f t="shared" si="106"/>
        <v>01</v>
      </c>
      <c r="H744" t="s">
        <v>55</v>
      </c>
      <c r="I744" t="s">
        <v>3086</v>
      </c>
      <c r="J744" t="s">
        <v>57</v>
      </c>
      <c r="K744">
        <v>0</v>
      </c>
      <c r="L744">
        <v>44000</v>
      </c>
      <c r="M744">
        <v>1.01</v>
      </c>
      <c r="N744" t="str">
        <f t="shared" si="107"/>
        <v>0000</v>
      </c>
      <c r="O744">
        <v>6325</v>
      </c>
      <c r="P744" t="s">
        <v>58</v>
      </c>
      <c r="Q744" t="s">
        <v>3127</v>
      </c>
      <c r="R744" t="s">
        <v>82</v>
      </c>
      <c r="T744" t="s">
        <v>61</v>
      </c>
      <c r="V744" t="s">
        <v>3760</v>
      </c>
      <c r="W744">
        <v>15150</v>
      </c>
      <c r="X744">
        <v>15150</v>
      </c>
      <c r="Y744">
        <v>0</v>
      </c>
      <c r="Z744">
        <v>15150</v>
      </c>
      <c r="AA744">
        <v>15150</v>
      </c>
      <c r="AB744" t="s">
        <v>72</v>
      </c>
      <c r="AC744" s="1">
        <v>37956</v>
      </c>
      <c r="AD744">
        <v>18000</v>
      </c>
      <c r="AE744">
        <v>1672</v>
      </c>
      <c r="AF744">
        <v>2335</v>
      </c>
      <c r="AG744" t="s">
        <v>103</v>
      </c>
      <c r="AH744" t="s">
        <v>76</v>
      </c>
      <c r="AR744">
        <v>0</v>
      </c>
      <c r="AW744" t="s">
        <v>3761</v>
      </c>
      <c r="AY744" t="s">
        <v>3762</v>
      </c>
      <c r="AZ744" t="s">
        <v>3763</v>
      </c>
    </row>
    <row r="745" spans="1:52" x14ac:dyDescent="0.3">
      <c r="A745">
        <v>2054468</v>
      </c>
      <c r="B745" t="s">
        <v>3764</v>
      </c>
      <c r="C745" t="str">
        <f t="shared" si="103"/>
        <v>7492</v>
      </c>
      <c r="D745" t="s">
        <v>53</v>
      </c>
      <c r="E745" t="str">
        <f>"0000"</f>
        <v>0000</v>
      </c>
      <c r="F745" t="s">
        <v>108</v>
      </c>
      <c r="G745" t="str">
        <f t="shared" si="106"/>
        <v>01</v>
      </c>
      <c r="H745" t="s">
        <v>55</v>
      </c>
      <c r="I745" t="s">
        <v>3086</v>
      </c>
      <c r="J745" t="s">
        <v>57</v>
      </c>
      <c r="K745">
        <v>0</v>
      </c>
      <c r="L745">
        <v>51501</v>
      </c>
      <c r="M745">
        <v>1.18</v>
      </c>
      <c r="N745" t="str">
        <f t="shared" si="107"/>
        <v>0000</v>
      </c>
      <c r="O745">
        <v>6427</v>
      </c>
      <c r="P745" t="s">
        <v>58</v>
      </c>
      <c r="Q745" t="s">
        <v>3127</v>
      </c>
      <c r="R745" t="s">
        <v>140</v>
      </c>
      <c r="T745" t="s">
        <v>61</v>
      </c>
      <c r="V745" t="s">
        <v>3765</v>
      </c>
      <c r="W745">
        <v>17730</v>
      </c>
      <c r="X745">
        <v>17730</v>
      </c>
      <c r="Y745">
        <v>0</v>
      </c>
      <c r="Z745">
        <v>17730</v>
      </c>
      <c r="AA745">
        <v>17730</v>
      </c>
      <c r="AB745" t="s">
        <v>72</v>
      </c>
      <c r="AC745" s="1">
        <v>36770</v>
      </c>
      <c r="AD745">
        <v>22000</v>
      </c>
      <c r="AE745">
        <v>1386</v>
      </c>
      <c r="AF745">
        <v>644</v>
      </c>
      <c r="AG745" t="s">
        <v>103</v>
      </c>
      <c r="AH745" t="s">
        <v>873</v>
      </c>
      <c r="AR745">
        <v>0</v>
      </c>
      <c r="AW745" t="s">
        <v>3766</v>
      </c>
      <c r="AY745" t="s">
        <v>3767</v>
      </c>
      <c r="AZ745" t="s">
        <v>773</v>
      </c>
    </row>
    <row r="746" spans="1:52" x14ac:dyDescent="0.3">
      <c r="A746">
        <v>2055057</v>
      </c>
      <c r="B746" t="s">
        <v>3768</v>
      </c>
      <c r="C746" t="str">
        <f t="shared" si="103"/>
        <v>7492</v>
      </c>
      <c r="D746" t="s">
        <v>53</v>
      </c>
      <c r="E746" t="str">
        <f>"0000"</f>
        <v>0000</v>
      </c>
      <c r="F746" t="s">
        <v>108</v>
      </c>
      <c r="G746" t="str">
        <f t="shared" si="106"/>
        <v>01</v>
      </c>
      <c r="H746" t="s">
        <v>55</v>
      </c>
      <c r="I746" t="s">
        <v>3086</v>
      </c>
      <c r="J746" t="s">
        <v>57</v>
      </c>
      <c r="K746">
        <v>0</v>
      </c>
      <c r="L746">
        <v>43319</v>
      </c>
      <c r="M746">
        <v>0.99</v>
      </c>
      <c r="N746" t="str">
        <f t="shared" si="107"/>
        <v>0000</v>
      </c>
      <c r="O746">
        <v>6146</v>
      </c>
      <c r="P746" t="s">
        <v>58</v>
      </c>
      <c r="Q746" t="s">
        <v>3127</v>
      </c>
      <c r="R746" t="s">
        <v>140</v>
      </c>
      <c r="T746" t="s">
        <v>61</v>
      </c>
      <c r="V746" t="s">
        <v>3769</v>
      </c>
      <c r="W746">
        <v>14920</v>
      </c>
      <c r="X746">
        <v>14920</v>
      </c>
      <c r="Y746">
        <v>0</v>
      </c>
      <c r="Z746">
        <v>14920</v>
      </c>
      <c r="AA746">
        <v>14920</v>
      </c>
      <c r="AB746" t="s">
        <v>72</v>
      </c>
      <c r="AC746" s="1">
        <v>38596</v>
      </c>
      <c r="AD746">
        <v>90000</v>
      </c>
      <c r="AE746">
        <v>1910</v>
      </c>
      <c r="AF746">
        <v>366</v>
      </c>
      <c r="AG746" t="s">
        <v>103</v>
      </c>
      <c r="AH746" t="s">
        <v>76</v>
      </c>
      <c r="AR746">
        <v>0</v>
      </c>
      <c r="AW746" t="s">
        <v>3770</v>
      </c>
      <c r="AX746" t="s">
        <v>3771</v>
      </c>
      <c r="AY746" t="s">
        <v>3772</v>
      </c>
      <c r="AZ746" t="s">
        <v>3773</v>
      </c>
    </row>
    <row r="747" spans="1:52" x14ac:dyDescent="0.3">
      <c r="A747">
        <v>2056240</v>
      </c>
      <c r="B747" t="s">
        <v>3774</v>
      </c>
      <c r="C747" t="str">
        <f t="shared" si="103"/>
        <v>7492</v>
      </c>
      <c r="D747" t="s">
        <v>53</v>
      </c>
      <c r="E747" t="str">
        <f>"0100"</f>
        <v>0100</v>
      </c>
      <c r="F747" t="s">
        <v>54</v>
      </c>
      <c r="G747" t="str">
        <f>"06"</f>
        <v>06</v>
      </c>
      <c r="H747" t="s">
        <v>55</v>
      </c>
      <c r="I747" t="s">
        <v>56</v>
      </c>
      <c r="J747" t="s">
        <v>57</v>
      </c>
      <c r="K747">
        <v>1</v>
      </c>
      <c r="L747">
        <v>43835</v>
      </c>
      <c r="M747">
        <v>1.01</v>
      </c>
      <c r="N747" t="str">
        <f>"000X"</f>
        <v>000X</v>
      </c>
      <c r="O747">
        <v>5341</v>
      </c>
      <c r="P747" t="s">
        <v>72</v>
      </c>
      <c r="Q747" t="s">
        <v>133</v>
      </c>
      <c r="R747" t="s">
        <v>88</v>
      </c>
      <c r="T747" t="s">
        <v>61</v>
      </c>
      <c r="V747" t="s">
        <v>3775</v>
      </c>
      <c r="W747">
        <v>210750</v>
      </c>
      <c r="X747">
        <v>15090</v>
      </c>
      <c r="Y747">
        <v>195660</v>
      </c>
      <c r="Z747">
        <v>155106</v>
      </c>
      <c r="AA747">
        <v>130106</v>
      </c>
      <c r="AB747" t="s">
        <v>63</v>
      </c>
      <c r="AC747" s="1">
        <v>34213</v>
      </c>
      <c r="AD747">
        <v>24995</v>
      </c>
      <c r="AE747">
        <v>998</v>
      </c>
      <c r="AF747">
        <v>558</v>
      </c>
      <c r="AG747" t="s">
        <v>103</v>
      </c>
      <c r="AH747" t="s">
        <v>391</v>
      </c>
      <c r="AI747">
        <v>1</v>
      </c>
      <c r="AJ747">
        <v>1994</v>
      </c>
      <c r="AK747">
        <v>3</v>
      </c>
      <c r="AL747">
        <v>2</v>
      </c>
      <c r="AN747">
        <v>2370</v>
      </c>
      <c r="AO747">
        <v>32</v>
      </c>
      <c r="AP747" t="s">
        <v>72</v>
      </c>
      <c r="AQ747" t="s">
        <v>66</v>
      </c>
      <c r="AR747">
        <v>3289</v>
      </c>
      <c r="AW747" t="s">
        <v>3776</v>
      </c>
      <c r="AX747" t="s">
        <v>3777</v>
      </c>
      <c r="AY747" t="s">
        <v>3778</v>
      </c>
      <c r="AZ747" t="s">
        <v>70</v>
      </c>
    </row>
    <row r="748" spans="1:52" x14ac:dyDescent="0.3">
      <c r="A748">
        <v>2051311</v>
      </c>
      <c r="B748" t="s">
        <v>3779</v>
      </c>
      <c r="C748" t="str">
        <f t="shared" si="103"/>
        <v>7492</v>
      </c>
      <c r="D748" t="s">
        <v>53</v>
      </c>
      <c r="E748" t="str">
        <f>"0100"</f>
        <v>0100</v>
      </c>
      <c r="F748" t="s">
        <v>54</v>
      </c>
      <c r="G748" t="str">
        <f t="shared" ref="G748:G757" si="108">"01"</f>
        <v>01</v>
      </c>
      <c r="H748" t="s">
        <v>55</v>
      </c>
      <c r="I748" t="s">
        <v>3086</v>
      </c>
      <c r="J748" t="s">
        <v>57</v>
      </c>
      <c r="K748">
        <v>1</v>
      </c>
      <c r="L748">
        <v>44000</v>
      </c>
      <c r="M748">
        <v>1.01</v>
      </c>
      <c r="N748" t="str">
        <f t="shared" ref="N748:N757" si="109">"0000"</f>
        <v>0000</v>
      </c>
      <c r="O748">
        <v>6383</v>
      </c>
      <c r="P748" t="s">
        <v>58</v>
      </c>
      <c r="Q748" t="s">
        <v>3144</v>
      </c>
      <c r="R748" t="s">
        <v>82</v>
      </c>
      <c r="T748" t="s">
        <v>61</v>
      </c>
      <c r="V748" t="s">
        <v>3780</v>
      </c>
      <c r="W748">
        <v>199850</v>
      </c>
      <c r="X748">
        <v>15150</v>
      </c>
      <c r="Y748">
        <v>184700</v>
      </c>
      <c r="Z748">
        <v>157370</v>
      </c>
      <c r="AA748">
        <v>132370</v>
      </c>
      <c r="AB748" t="s">
        <v>63</v>
      </c>
      <c r="AC748" s="1">
        <v>36039</v>
      </c>
      <c r="AD748">
        <v>20000</v>
      </c>
      <c r="AE748">
        <v>1263</v>
      </c>
      <c r="AF748">
        <v>2071</v>
      </c>
      <c r="AG748" t="s">
        <v>103</v>
      </c>
      <c r="AH748" t="s">
        <v>873</v>
      </c>
      <c r="AI748">
        <v>1</v>
      </c>
      <c r="AJ748">
        <v>2007</v>
      </c>
      <c r="AK748">
        <v>3</v>
      </c>
      <c r="AL748">
        <v>2</v>
      </c>
      <c r="AN748">
        <v>1881</v>
      </c>
      <c r="AO748">
        <v>32</v>
      </c>
      <c r="AP748" t="s">
        <v>72</v>
      </c>
      <c r="AQ748" t="s">
        <v>66</v>
      </c>
      <c r="AR748">
        <v>2658</v>
      </c>
      <c r="AW748" t="s">
        <v>3781</v>
      </c>
      <c r="AX748" t="s">
        <v>3782</v>
      </c>
      <c r="AY748" t="s">
        <v>3783</v>
      </c>
      <c r="AZ748" t="s">
        <v>2129</v>
      </c>
    </row>
    <row r="749" spans="1:52" x14ac:dyDescent="0.3">
      <c r="A749">
        <v>2051761</v>
      </c>
      <c r="B749" t="s">
        <v>3784</v>
      </c>
      <c r="C749" t="str">
        <f t="shared" si="103"/>
        <v>7492</v>
      </c>
      <c r="D749" t="s">
        <v>53</v>
      </c>
      <c r="E749" t="str">
        <f>"8000"</f>
        <v>8000</v>
      </c>
      <c r="F749" t="s">
        <v>2610</v>
      </c>
      <c r="G749" t="str">
        <f t="shared" si="108"/>
        <v>01</v>
      </c>
      <c r="H749" t="s">
        <v>55</v>
      </c>
      <c r="I749" t="s">
        <v>3086</v>
      </c>
      <c r="J749" t="s">
        <v>57</v>
      </c>
      <c r="K749">
        <v>0</v>
      </c>
      <c r="L749">
        <v>49401</v>
      </c>
      <c r="M749">
        <v>1.1299999999999999</v>
      </c>
      <c r="N749" t="str">
        <f t="shared" si="109"/>
        <v>0000</v>
      </c>
      <c r="O749">
        <v>5582</v>
      </c>
      <c r="P749" t="s">
        <v>72</v>
      </c>
      <c r="Q749" t="s">
        <v>3241</v>
      </c>
      <c r="R749" t="s">
        <v>88</v>
      </c>
      <c r="T749" t="s">
        <v>61</v>
      </c>
      <c r="V749" t="s">
        <v>3785</v>
      </c>
      <c r="W749">
        <v>17010</v>
      </c>
      <c r="X749">
        <v>17010</v>
      </c>
      <c r="Y749">
        <v>0</v>
      </c>
      <c r="Z749">
        <v>17010</v>
      </c>
      <c r="AA749">
        <v>17010</v>
      </c>
      <c r="AB749" t="s">
        <v>63</v>
      </c>
      <c r="AC749" s="1">
        <v>33270</v>
      </c>
      <c r="AD749">
        <v>68700</v>
      </c>
      <c r="AE749">
        <v>886</v>
      </c>
      <c r="AF749">
        <v>2079</v>
      </c>
      <c r="AG749" t="s">
        <v>103</v>
      </c>
      <c r="AH749" t="s">
        <v>570</v>
      </c>
      <c r="AR749">
        <v>0</v>
      </c>
      <c r="AW749" t="s">
        <v>2613</v>
      </c>
      <c r="AX749" t="s">
        <v>2614</v>
      </c>
      <c r="AY749" t="s">
        <v>2615</v>
      </c>
      <c r="AZ749" t="s">
        <v>2616</v>
      </c>
    </row>
    <row r="750" spans="1:52" x14ac:dyDescent="0.3">
      <c r="A750">
        <v>2051884</v>
      </c>
      <c r="B750" t="s">
        <v>3786</v>
      </c>
      <c r="C750" t="str">
        <f t="shared" si="103"/>
        <v>7492</v>
      </c>
      <c r="D750" t="s">
        <v>53</v>
      </c>
      <c r="E750" t="str">
        <f>"0000"</f>
        <v>0000</v>
      </c>
      <c r="F750" t="s">
        <v>108</v>
      </c>
      <c r="G750" t="str">
        <f t="shared" si="108"/>
        <v>01</v>
      </c>
      <c r="H750" t="s">
        <v>55</v>
      </c>
      <c r="I750" t="s">
        <v>3086</v>
      </c>
      <c r="J750" t="s">
        <v>57</v>
      </c>
      <c r="K750">
        <v>0</v>
      </c>
      <c r="L750">
        <v>43749</v>
      </c>
      <c r="M750">
        <v>1</v>
      </c>
      <c r="N750" t="str">
        <f t="shared" si="109"/>
        <v>0000</v>
      </c>
      <c r="O750">
        <v>6217</v>
      </c>
      <c r="P750" t="s">
        <v>58</v>
      </c>
      <c r="Q750" t="s">
        <v>3570</v>
      </c>
      <c r="R750" t="s">
        <v>140</v>
      </c>
      <c r="T750" t="s">
        <v>61</v>
      </c>
      <c r="V750" t="s">
        <v>3787</v>
      </c>
      <c r="W750">
        <v>15060</v>
      </c>
      <c r="X750">
        <v>15060</v>
      </c>
      <c r="Y750">
        <v>0</v>
      </c>
      <c r="Z750">
        <v>15060</v>
      </c>
      <c r="AA750">
        <v>15060</v>
      </c>
      <c r="AB750" t="s">
        <v>72</v>
      </c>
      <c r="AR750">
        <v>0</v>
      </c>
      <c r="AW750" t="s">
        <v>3788</v>
      </c>
      <c r="AY750" t="s">
        <v>3789</v>
      </c>
      <c r="AZ750" t="s">
        <v>3790</v>
      </c>
    </row>
    <row r="751" spans="1:52" x14ac:dyDescent="0.3">
      <c r="A751">
        <v>2052074</v>
      </c>
      <c r="B751" t="s">
        <v>3791</v>
      </c>
      <c r="C751" t="str">
        <f t="shared" si="103"/>
        <v>7492</v>
      </c>
      <c r="D751" t="s">
        <v>53</v>
      </c>
      <c r="E751" t="str">
        <f>"0000"</f>
        <v>0000</v>
      </c>
      <c r="F751" t="s">
        <v>108</v>
      </c>
      <c r="G751" t="str">
        <f t="shared" si="108"/>
        <v>01</v>
      </c>
      <c r="H751" t="s">
        <v>55</v>
      </c>
      <c r="I751" t="s">
        <v>3086</v>
      </c>
      <c r="J751" t="s">
        <v>57</v>
      </c>
      <c r="K751">
        <v>0</v>
      </c>
      <c r="L751">
        <v>44000</v>
      </c>
      <c r="M751">
        <v>1.01</v>
      </c>
      <c r="N751" t="str">
        <f t="shared" si="109"/>
        <v>0000</v>
      </c>
      <c r="O751">
        <v>6357</v>
      </c>
      <c r="P751" t="s">
        <v>58</v>
      </c>
      <c r="Q751" t="s">
        <v>3570</v>
      </c>
      <c r="R751" t="s">
        <v>140</v>
      </c>
      <c r="T751" t="s">
        <v>61</v>
      </c>
      <c r="V751" t="s">
        <v>3792</v>
      </c>
      <c r="W751">
        <v>15150</v>
      </c>
      <c r="X751">
        <v>15150</v>
      </c>
      <c r="Y751">
        <v>0</v>
      </c>
      <c r="Z751">
        <v>15150</v>
      </c>
      <c r="AA751">
        <v>15150</v>
      </c>
      <c r="AB751" t="s">
        <v>72</v>
      </c>
      <c r="AR751">
        <v>0</v>
      </c>
      <c r="AW751" t="s">
        <v>3793</v>
      </c>
      <c r="AY751" t="s">
        <v>3794</v>
      </c>
      <c r="AZ751" t="s">
        <v>3795</v>
      </c>
    </row>
    <row r="752" spans="1:52" x14ac:dyDescent="0.3">
      <c r="A752">
        <v>2052368</v>
      </c>
      <c r="B752" t="s">
        <v>3796</v>
      </c>
      <c r="C752" t="str">
        <f t="shared" si="103"/>
        <v>7492</v>
      </c>
      <c r="D752" t="s">
        <v>53</v>
      </c>
      <c r="E752" t="str">
        <f>"0100"</f>
        <v>0100</v>
      </c>
      <c r="F752" t="s">
        <v>54</v>
      </c>
      <c r="G752" t="str">
        <f t="shared" si="108"/>
        <v>01</v>
      </c>
      <c r="H752" t="s">
        <v>55</v>
      </c>
      <c r="I752" t="s">
        <v>3086</v>
      </c>
      <c r="J752" t="s">
        <v>57</v>
      </c>
      <c r="K752">
        <v>1</v>
      </c>
      <c r="L752">
        <v>44000</v>
      </c>
      <c r="M752">
        <v>1.01</v>
      </c>
      <c r="N752" t="str">
        <f t="shared" si="109"/>
        <v>0000</v>
      </c>
      <c r="O752">
        <v>6308</v>
      </c>
      <c r="P752" t="s">
        <v>58</v>
      </c>
      <c r="Q752" t="s">
        <v>3570</v>
      </c>
      <c r="R752" t="s">
        <v>140</v>
      </c>
      <c r="T752" t="s">
        <v>61</v>
      </c>
      <c r="V752" t="s">
        <v>3797</v>
      </c>
      <c r="W752">
        <v>283250</v>
      </c>
      <c r="X752">
        <v>15150</v>
      </c>
      <c r="Y752">
        <v>268100</v>
      </c>
      <c r="Z752">
        <v>232691</v>
      </c>
      <c r="AA752">
        <v>207691</v>
      </c>
      <c r="AB752" t="s">
        <v>63</v>
      </c>
      <c r="AC752" s="1">
        <v>42716</v>
      </c>
      <c r="AD752">
        <v>17500</v>
      </c>
      <c r="AE752">
        <v>2801</v>
      </c>
      <c r="AF752">
        <v>415</v>
      </c>
      <c r="AG752" t="s">
        <v>103</v>
      </c>
      <c r="AH752" t="s">
        <v>76</v>
      </c>
      <c r="AI752">
        <v>1</v>
      </c>
      <c r="AJ752">
        <v>2018</v>
      </c>
      <c r="AK752">
        <v>3</v>
      </c>
      <c r="AL752">
        <v>2</v>
      </c>
      <c r="AN752">
        <v>2306</v>
      </c>
      <c r="AO752">
        <v>32</v>
      </c>
      <c r="AP752" t="s">
        <v>72</v>
      </c>
      <c r="AQ752" t="s">
        <v>66</v>
      </c>
      <c r="AR752">
        <v>3437</v>
      </c>
      <c r="AW752" t="s">
        <v>3798</v>
      </c>
      <c r="AX752" t="s">
        <v>3799</v>
      </c>
      <c r="AY752" t="s">
        <v>3800</v>
      </c>
      <c r="AZ752" t="s">
        <v>3801</v>
      </c>
    </row>
    <row r="753" spans="1:52" x14ac:dyDescent="0.3">
      <c r="A753">
        <v>2052635</v>
      </c>
      <c r="B753" t="s">
        <v>3802</v>
      </c>
      <c r="C753" t="str">
        <f t="shared" si="103"/>
        <v>7492</v>
      </c>
      <c r="D753" t="s">
        <v>53</v>
      </c>
      <c r="E753" t="str">
        <f>"0000"</f>
        <v>0000</v>
      </c>
      <c r="F753" t="s">
        <v>108</v>
      </c>
      <c r="G753" t="str">
        <f t="shared" si="108"/>
        <v>01</v>
      </c>
      <c r="H753" t="s">
        <v>55</v>
      </c>
      <c r="I753" t="s">
        <v>3086</v>
      </c>
      <c r="J753" t="s">
        <v>57</v>
      </c>
      <c r="K753">
        <v>0</v>
      </c>
      <c r="L753">
        <v>44000</v>
      </c>
      <c r="M753">
        <v>1.01</v>
      </c>
      <c r="N753" t="str">
        <f t="shared" si="109"/>
        <v>0000</v>
      </c>
      <c r="O753">
        <v>6379</v>
      </c>
      <c r="P753" t="s">
        <v>58</v>
      </c>
      <c r="Q753" t="s">
        <v>3590</v>
      </c>
      <c r="R753" t="s">
        <v>82</v>
      </c>
      <c r="T753" t="s">
        <v>61</v>
      </c>
      <c r="V753" t="s">
        <v>3803</v>
      </c>
      <c r="W753">
        <v>15150</v>
      </c>
      <c r="X753">
        <v>15150</v>
      </c>
      <c r="Y753">
        <v>0</v>
      </c>
      <c r="Z753">
        <v>15150</v>
      </c>
      <c r="AA753">
        <v>15150</v>
      </c>
      <c r="AB753" t="s">
        <v>72</v>
      </c>
      <c r="AC753" s="1">
        <v>36008</v>
      </c>
      <c r="AD753">
        <v>19000</v>
      </c>
      <c r="AE753">
        <v>1259</v>
      </c>
      <c r="AF753">
        <v>1720</v>
      </c>
      <c r="AG753" t="s">
        <v>103</v>
      </c>
      <c r="AH753" t="s">
        <v>873</v>
      </c>
      <c r="AR753">
        <v>0</v>
      </c>
      <c r="AW753" t="s">
        <v>3804</v>
      </c>
      <c r="AY753" t="s">
        <v>3805</v>
      </c>
      <c r="AZ753" t="s">
        <v>3806</v>
      </c>
    </row>
    <row r="754" spans="1:52" x14ac:dyDescent="0.3">
      <c r="A754">
        <v>2054093</v>
      </c>
      <c r="B754" t="s">
        <v>3807</v>
      </c>
      <c r="C754" t="str">
        <f t="shared" si="103"/>
        <v>7492</v>
      </c>
      <c r="D754" t="s">
        <v>53</v>
      </c>
      <c r="E754" t="str">
        <f>"0000"</f>
        <v>0000</v>
      </c>
      <c r="F754" t="s">
        <v>108</v>
      </c>
      <c r="G754" t="str">
        <f t="shared" si="108"/>
        <v>01</v>
      </c>
      <c r="H754" t="s">
        <v>55</v>
      </c>
      <c r="I754" t="s">
        <v>3086</v>
      </c>
      <c r="J754" t="s">
        <v>57</v>
      </c>
      <c r="K754">
        <v>0</v>
      </c>
      <c r="L754">
        <v>52229</v>
      </c>
      <c r="M754">
        <v>1.2</v>
      </c>
      <c r="N754" t="str">
        <f t="shared" si="109"/>
        <v>0000</v>
      </c>
      <c r="O754">
        <v>6412</v>
      </c>
      <c r="P754" t="s">
        <v>58</v>
      </c>
      <c r="Q754" t="s">
        <v>3590</v>
      </c>
      <c r="R754" t="s">
        <v>82</v>
      </c>
      <c r="T754" t="s">
        <v>61</v>
      </c>
      <c r="V754" t="s">
        <v>3808</v>
      </c>
      <c r="W754">
        <v>17990</v>
      </c>
      <c r="X754">
        <v>17990</v>
      </c>
      <c r="Y754">
        <v>0</v>
      </c>
      <c r="Z754">
        <v>17990</v>
      </c>
      <c r="AA754">
        <v>17990</v>
      </c>
      <c r="AB754" t="s">
        <v>72</v>
      </c>
      <c r="AC754" s="1">
        <v>38657</v>
      </c>
      <c r="AD754">
        <v>65000</v>
      </c>
      <c r="AE754">
        <v>1950</v>
      </c>
      <c r="AF754">
        <v>477</v>
      </c>
      <c r="AG754" t="s">
        <v>103</v>
      </c>
      <c r="AH754" t="s">
        <v>76</v>
      </c>
      <c r="AR754">
        <v>0</v>
      </c>
      <c r="AW754" t="s">
        <v>3809</v>
      </c>
      <c r="AY754" t="s">
        <v>3810</v>
      </c>
      <c r="AZ754" t="s">
        <v>1078</v>
      </c>
    </row>
    <row r="755" spans="1:52" x14ac:dyDescent="0.3">
      <c r="A755">
        <v>2054816</v>
      </c>
      <c r="B755" t="s">
        <v>3811</v>
      </c>
      <c r="C755" t="str">
        <f t="shared" si="103"/>
        <v>7492</v>
      </c>
      <c r="D755" t="s">
        <v>53</v>
      </c>
      <c r="E755" t="str">
        <f>"0000"</f>
        <v>0000</v>
      </c>
      <c r="F755" t="s">
        <v>108</v>
      </c>
      <c r="G755" t="str">
        <f t="shared" si="108"/>
        <v>01</v>
      </c>
      <c r="H755" t="s">
        <v>55</v>
      </c>
      <c r="I755" t="s">
        <v>3086</v>
      </c>
      <c r="J755" t="s">
        <v>57</v>
      </c>
      <c r="K755">
        <v>0</v>
      </c>
      <c r="L755">
        <v>44628</v>
      </c>
      <c r="M755">
        <v>1.02</v>
      </c>
      <c r="N755" t="str">
        <f t="shared" si="109"/>
        <v>0000</v>
      </c>
      <c r="O755">
        <v>6192</v>
      </c>
      <c r="P755" t="s">
        <v>58</v>
      </c>
      <c r="Q755" t="s">
        <v>3127</v>
      </c>
      <c r="R755" t="s">
        <v>140</v>
      </c>
      <c r="T755" t="s">
        <v>61</v>
      </c>
      <c r="V755" t="s">
        <v>3812</v>
      </c>
      <c r="W755">
        <v>15370</v>
      </c>
      <c r="X755">
        <v>15370</v>
      </c>
      <c r="Y755">
        <v>0</v>
      </c>
      <c r="Z755">
        <v>15370</v>
      </c>
      <c r="AA755">
        <v>15370</v>
      </c>
      <c r="AB755" t="s">
        <v>72</v>
      </c>
      <c r="AC755" s="1">
        <v>34213</v>
      </c>
      <c r="AD755">
        <v>17000</v>
      </c>
      <c r="AE755">
        <v>1000</v>
      </c>
      <c r="AF755">
        <v>1903</v>
      </c>
      <c r="AG755" t="s">
        <v>103</v>
      </c>
      <c r="AH755" t="s">
        <v>873</v>
      </c>
      <c r="AR755">
        <v>0</v>
      </c>
      <c r="AW755" t="s">
        <v>3813</v>
      </c>
      <c r="AX755" t="s">
        <v>3814</v>
      </c>
      <c r="AY755" t="s">
        <v>3815</v>
      </c>
      <c r="AZ755" t="s">
        <v>3816</v>
      </c>
    </row>
    <row r="756" spans="1:52" x14ac:dyDescent="0.3">
      <c r="A756">
        <v>2054859</v>
      </c>
      <c r="B756" t="s">
        <v>3817</v>
      </c>
      <c r="C756" t="str">
        <f t="shared" si="103"/>
        <v>7492</v>
      </c>
      <c r="D756" t="s">
        <v>53</v>
      </c>
      <c r="E756" t="str">
        <f>"0100"</f>
        <v>0100</v>
      </c>
      <c r="F756" t="s">
        <v>54</v>
      </c>
      <c r="G756" t="str">
        <f t="shared" si="108"/>
        <v>01</v>
      </c>
      <c r="H756" t="s">
        <v>55</v>
      </c>
      <c r="I756" t="s">
        <v>3086</v>
      </c>
      <c r="J756" t="s">
        <v>57</v>
      </c>
      <c r="K756">
        <v>1</v>
      </c>
      <c r="L756">
        <v>48831</v>
      </c>
      <c r="M756">
        <v>1.1200000000000001</v>
      </c>
      <c r="N756" t="str">
        <f t="shared" si="109"/>
        <v>0000</v>
      </c>
      <c r="O756">
        <v>6123</v>
      </c>
      <c r="P756" t="s">
        <v>58</v>
      </c>
      <c r="Q756" t="s">
        <v>3570</v>
      </c>
      <c r="R756" t="s">
        <v>140</v>
      </c>
      <c r="T756" t="s">
        <v>61</v>
      </c>
      <c r="V756" t="s">
        <v>3818</v>
      </c>
      <c r="W756">
        <v>281860</v>
      </c>
      <c r="X756">
        <v>16820</v>
      </c>
      <c r="Y756">
        <v>265040</v>
      </c>
      <c r="Z756">
        <v>281860</v>
      </c>
      <c r="AA756">
        <v>281860</v>
      </c>
      <c r="AB756" t="s">
        <v>72</v>
      </c>
      <c r="AC756" s="1">
        <v>42354</v>
      </c>
      <c r="AD756">
        <v>17000</v>
      </c>
      <c r="AE756">
        <v>2731</v>
      </c>
      <c r="AF756">
        <v>692</v>
      </c>
      <c r="AG756" t="s">
        <v>103</v>
      </c>
      <c r="AH756" t="s">
        <v>873</v>
      </c>
      <c r="AI756">
        <v>1</v>
      </c>
      <c r="AJ756">
        <v>2017</v>
      </c>
      <c r="AK756">
        <v>3</v>
      </c>
      <c r="AL756">
        <v>2</v>
      </c>
      <c r="AM756">
        <v>1</v>
      </c>
      <c r="AN756">
        <v>2507</v>
      </c>
      <c r="AO756">
        <v>32</v>
      </c>
      <c r="AP756" t="s">
        <v>63</v>
      </c>
      <c r="AQ756" t="s">
        <v>66</v>
      </c>
      <c r="AR756">
        <v>4058</v>
      </c>
      <c r="AW756" t="s">
        <v>3819</v>
      </c>
      <c r="AX756" t="s">
        <v>3820</v>
      </c>
      <c r="AY756" t="s">
        <v>3821</v>
      </c>
      <c r="AZ756" t="s">
        <v>3822</v>
      </c>
    </row>
    <row r="757" spans="1:52" x14ac:dyDescent="0.3">
      <c r="A757">
        <v>2055014</v>
      </c>
      <c r="B757" t="s">
        <v>3823</v>
      </c>
      <c r="C757" t="str">
        <f t="shared" si="103"/>
        <v>7492</v>
      </c>
      <c r="D757" t="s">
        <v>53</v>
      </c>
      <c r="E757" t="str">
        <f>"0000"</f>
        <v>0000</v>
      </c>
      <c r="F757" t="s">
        <v>108</v>
      </c>
      <c r="G757" t="str">
        <f t="shared" si="108"/>
        <v>01</v>
      </c>
      <c r="H757" t="s">
        <v>55</v>
      </c>
      <c r="I757" t="s">
        <v>3086</v>
      </c>
      <c r="J757" t="s">
        <v>57</v>
      </c>
      <c r="K757">
        <v>0</v>
      </c>
      <c r="L757">
        <v>43453</v>
      </c>
      <c r="M757">
        <v>1</v>
      </c>
      <c r="N757" t="str">
        <f t="shared" si="109"/>
        <v>0000</v>
      </c>
      <c r="O757">
        <v>6168</v>
      </c>
      <c r="P757" t="s">
        <v>58</v>
      </c>
      <c r="Q757" t="s">
        <v>3127</v>
      </c>
      <c r="R757" t="s">
        <v>140</v>
      </c>
      <c r="T757" t="s">
        <v>61</v>
      </c>
      <c r="V757" t="s">
        <v>3824</v>
      </c>
      <c r="W757">
        <v>14960</v>
      </c>
      <c r="X757">
        <v>14960</v>
      </c>
      <c r="Y757">
        <v>0</v>
      </c>
      <c r="Z757">
        <v>14960</v>
      </c>
      <c r="AA757">
        <v>14960</v>
      </c>
      <c r="AB757" t="s">
        <v>72</v>
      </c>
      <c r="AC757" s="1">
        <v>36373</v>
      </c>
      <c r="AD757">
        <v>20200</v>
      </c>
      <c r="AE757">
        <v>1320</v>
      </c>
      <c r="AF757">
        <v>1253</v>
      </c>
      <c r="AG757" t="s">
        <v>103</v>
      </c>
      <c r="AH757" t="s">
        <v>873</v>
      </c>
      <c r="AR757">
        <v>0</v>
      </c>
      <c r="AW757" t="s">
        <v>3708</v>
      </c>
      <c r="AY757" t="s">
        <v>3709</v>
      </c>
      <c r="AZ757" t="s">
        <v>3710</v>
      </c>
    </row>
    <row r="758" spans="1:52" x14ac:dyDescent="0.3">
      <c r="A758">
        <v>2055251</v>
      </c>
      <c r="B758" t="s">
        <v>3825</v>
      </c>
      <c r="C758" t="str">
        <f t="shared" si="103"/>
        <v>7492</v>
      </c>
      <c r="D758" t="s">
        <v>53</v>
      </c>
      <c r="E758" t="str">
        <f>"0100"</f>
        <v>0100</v>
      </c>
      <c r="F758" t="s">
        <v>54</v>
      </c>
      <c r="G758" t="str">
        <f>"06"</f>
        <v>06</v>
      </c>
      <c r="H758" t="s">
        <v>55</v>
      </c>
      <c r="I758" t="s">
        <v>56</v>
      </c>
      <c r="J758" t="s">
        <v>57</v>
      </c>
      <c r="K758">
        <v>1</v>
      </c>
      <c r="L758">
        <v>43741</v>
      </c>
      <c r="M758">
        <v>1</v>
      </c>
      <c r="N758" t="str">
        <f>"000X"</f>
        <v>000X</v>
      </c>
      <c r="O758">
        <v>5554</v>
      </c>
      <c r="P758" t="s">
        <v>72</v>
      </c>
      <c r="Q758" t="s">
        <v>607</v>
      </c>
      <c r="R758" t="s">
        <v>140</v>
      </c>
      <c r="T758" t="s">
        <v>61</v>
      </c>
      <c r="V758" t="s">
        <v>3826</v>
      </c>
      <c r="W758">
        <v>222690</v>
      </c>
      <c r="X758">
        <v>15060</v>
      </c>
      <c r="Y758">
        <v>207630</v>
      </c>
      <c r="Z758">
        <v>179966</v>
      </c>
      <c r="AA758">
        <v>154966</v>
      </c>
      <c r="AB758" t="s">
        <v>63</v>
      </c>
      <c r="AC758" s="1">
        <v>39173</v>
      </c>
      <c r="AD758">
        <v>325000</v>
      </c>
      <c r="AE758">
        <v>2119</v>
      </c>
      <c r="AF758">
        <v>1647</v>
      </c>
      <c r="AG758" t="s">
        <v>64</v>
      </c>
      <c r="AH758" t="s">
        <v>76</v>
      </c>
      <c r="AI758">
        <v>1</v>
      </c>
      <c r="AJ758">
        <v>2004</v>
      </c>
      <c r="AK758">
        <v>3</v>
      </c>
      <c r="AL758">
        <v>3</v>
      </c>
      <c r="AN758">
        <v>1840</v>
      </c>
      <c r="AO758">
        <v>32</v>
      </c>
      <c r="AP758" t="s">
        <v>63</v>
      </c>
      <c r="AQ758" t="s">
        <v>66</v>
      </c>
      <c r="AR758">
        <v>2906</v>
      </c>
      <c r="AW758" t="s">
        <v>3827</v>
      </c>
      <c r="AX758" t="s">
        <v>3828</v>
      </c>
      <c r="AY758" t="s">
        <v>3829</v>
      </c>
      <c r="AZ758" t="s">
        <v>70</v>
      </c>
    </row>
    <row r="759" spans="1:52" x14ac:dyDescent="0.3">
      <c r="A759">
        <v>2055405</v>
      </c>
      <c r="B759" t="s">
        <v>3830</v>
      </c>
      <c r="C759" t="str">
        <f t="shared" si="103"/>
        <v>7492</v>
      </c>
      <c r="D759" t="s">
        <v>53</v>
      </c>
      <c r="E759" t="str">
        <f>"0000"</f>
        <v>0000</v>
      </c>
      <c r="F759" t="s">
        <v>108</v>
      </c>
      <c r="G759" t="str">
        <f>"06"</f>
        <v>06</v>
      </c>
      <c r="H759" t="s">
        <v>55</v>
      </c>
      <c r="I759" t="s">
        <v>56</v>
      </c>
      <c r="J759" t="s">
        <v>57</v>
      </c>
      <c r="K759">
        <v>0</v>
      </c>
      <c r="L759">
        <v>43750</v>
      </c>
      <c r="M759">
        <v>1</v>
      </c>
      <c r="N759" t="str">
        <f>"000X"</f>
        <v>000X</v>
      </c>
      <c r="O759">
        <v>5826</v>
      </c>
      <c r="P759" t="s">
        <v>58</v>
      </c>
      <c r="Q759" t="s">
        <v>2618</v>
      </c>
      <c r="R759" t="s">
        <v>140</v>
      </c>
      <c r="T759" t="s">
        <v>61</v>
      </c>
      <c r="V759" t="s">
        <v>3831</v>
      </c>
      <c r="W759">
        <v>15070</v>
      </c>
      <c r="X759">
        <v>15070</v>
      </c>
      <c r="Y759">
        <v>0</v>
      </c>
      <c r="Z759">
        <v>15070</v>
      </c>
      <c r="AA759">
        <v>15070</v>
      </c>
      <c r="AB759" t="s">
        <v>72</v>
      </c>
      <c r="AC759" s="1">
        <v>37712</v>
      </c>
      <c r="AD759">
        <v>9900</v>
      </c>
      <c r="AE759">
        <v>1594</v>
      </c>
      <c r="AF759">
        <v>2118</v>
      </c>
      <c r="AG759" t="s">
        <v>103</v>
      </c>
      <c r="AH759" t="s">
        <v>76</v>
      </c>
      <c r="AR759">
        <v>0</v>
      </c>
      <c r="AW759" t="s">
        <v>3832</v>
      </c>
      <c r="AY759" t="s">
        <v>3833</v>
      </c>
      <c r="AZ759" t="s">
        <v>3834</v>
      </c>
    </row>
    <row r="760" spans="1:52" x14ac:dyDescent="0.3">
      <c r="A760">
        <v>2056151</v>
      </c>
      <c r="B760" t="s">
        <v>3835</v>
      </c>
      <c r="C760" t="str">
        <f t="shared" si="103"/>
        <v>7492</v>
      </c>
      <c r="D760" t="s">
        <v>53</v>
      </c>
      <c r="E760" t="str">
        <f>"0100"</f>
        <v>0100</v>
      </c>
      <c r="F760" t="s">
        <v>54</v>
      </c>
      <c r="G760" t="str">
        <f>"06"</f>
        <v>06</v>
      </c>
      <c r="H760" t="s">
        <v>55</v>
      </c>
      <c r="I760" t="s">
        <v>56</v>
      </c>
      <c r="J760" t="s">
        <v>57</v>
      </c>
      <c r="K760">
        <v>1</v>
      </c>
      <c r="L760">
        <v>45955</v>
      </c>
      <c r="M760">
        <v>1.05</v>
      </c>
      <c r="N760" t="str">
        <f>"000X"</f>
        <v>000X</v>
      </c>
      <c r="O760">
        <v>5205</v>
      </c>
      <c r="P760" t="s">
        <v>72</v>
      </c>
      <c r="Q760" t="s">
        <v>133</v>
      </c>
      <c r="R760" t="s">
        <v>88</v>
      </c>
      <c r="T760" t="s">
        <v>61</v>
      </c>
      <c r="V760" t="s">
        <v>3836</v>
      </c>
      <c r="W760">
        <v>191020</v>
      </c>
      <c r="X760">
        <v>15830</v>
      </c>
      <c r="Y760">
        <v>175190</v>
      </c>
      <c r="Z760">
        <v>191020</v>
      </c>
      <c r="AA760">
        <v>191020</v>
      </c>
      <c r="AB760" t="s">
        <v>63</v>
      </c>
      <c r="AC760" s="1">
        <v>43883</v>
      </c>
      <c r="AD760">
        <v>250000</v>
      </c>
      <c r="AE760">
        <v>3047</v>
      </c>
      <c r="AF760">
        <v>673</v>
      </c>
      <c r="AG760" t="s">
        <v>64</v>
      </c>
      <c r="AH760" t="s">
        <v>76</v>
      </c>
      <c r="AI760">
        <v>1</v>
      </c>
      <c r="AJ760">
        <v>1989</v>
      </c>
      <c r="AK760">
        <v>3</v>
      </c>
      <c r="AL760">
        <v>2</v>
      </c>
      <c r="AN760">
        <v>2084</v>
      </c>
      <c r="AO760">
        <v>32</v>
      </c>
      <c r="AP760" t="s">
        <v>63</v>
      </c>
      <c r="AQ760" t="s">
        <v>66</v>
      </c>
      <c r="AR760">
        <v>2896</v>
      </c>
      <c r="AW760" t="s">
        <v>3837</v>
      </c>
      <c r="AY760" t="s">
        <v>3838</v>
      </c>
      <c r="AZ760" t="s">
        <v>3839</v>
      </c>
    </row>
    <row r="761" spans="1:52" x14ac:dyDescent="0.3">
      <c r="A761">
        <v>2056380</v>
      </c>
      <c r="B761" t="s">
        <v>3840</v>
      </c>
      <c r="C761" t="str">
        <f t="shared" si="103"/>
        <v>7492</v>
      </c>
      <c r="D761" t="s">
        <v>53</v>
      </c>
      <c r="E761" t="str">
        <f>"0100"</f>
        <v>0100</v>
      </c>
      <c r="F761" t="s">
        <v>54</v>
      </c>
      <c r="G761" t="str">
        <f>"06"</f>
        <v>06</v>
      </c>
      <c r="H761" t="s">
        <v>55</v>
      </c>
      <c r="I761" t="s">
        <v>56</v>
      </c>
      <c r="J761" t="s">
        <v>57</v>
      </c>
      <c r="K761">
        <v>1</v>
      </c>
      <c r="L761">
        <v>49298</v>
      </c>
      <c r="M761">
        <v>1.1299999999999999</v>
      </c>
      <c r="N761" t="str">
        <f>"000X"</f>
        <v>000X</v>
      </c>
      <c r="O761">
        <v>5328</v>
      </c>
      <c r="P761" t="s">
        <v>72</v>
      </c>
      <c r="Q761" t="s">
        <v>124</v>
      </c>
      <c r="R761" t="s">
        <v>88</v>
      </c>
      <c r="T761" t="s">
        <v>61</v>
      </c>
      <c r="V761" t="s">
        <v>3841</v>
      </c>
      <c r="W761">
        <v>266510</v>
      </c>
      <c r="X761">
        <v>16980</v>
      </c>
      <c r="Y761">
        <v>249530</v>
      </c>
      <c r="Z761">
        <v>205358</v>
      </c>
      <c r="AA761">
        <v>175358</v>
      </c>
      <c r="AB761" t="s">
        <v>63</v>
      </c>
      <c r="AC761" s="1">
        <v>41214</v>
      </c>
      <c r="AD761">
        <v>139000</v>
      </c>
      <c r="AE761">
        <v>2519</v>
      </c>
      <c r="AF761">
        <v>1221</v>
      </c>
      <c r="AG761" t="s">
        <v>64</v>
      </c>
      <c r="AH761" t="s">
        <v>65</v>
      </c>
      <c r="AI761">
        <v>1</v>
      </c>
      <c r="AJ761">
        <v>2001</v>
      </c>
      <c r="AK761">
        <v>3</v>
      </c>
      <c r="AL761">
        <v>2</v>
      </c>
      <c r="AN761">
        <v>2092</v>
      </c>
      <c r="AO761">
        <v>32</v>
      </c>
      <c r="AP761" t="s">
        <v>63</v>
      </c>
      <c r="AQ761" t="s">
        <v>66</v>
      </c>
      <c r="AR761">
        <v>3873</v>
      </c>
      <c r="AW761" t="s">
        <v>3842</v>
      </c>
      <c r="AX761" t="s">
        <v>3843</v>
      </c>
      <c r="AY761" t="s">
        <v>3844</v>
      </c>
      <c r="AZ761" t="s">
        <v>70</v>
      </c>
    </row>
    <row r="762" spans="1:52" x14ac:dyDescent="0.3">
      <c r="A762">
        <v>2051221</v>
      </c>
      <c r="B762" t="s">
        <v>3845</v>
      </c>
      <c r="C762" t="str">
        <f t="shared" si="103"/>
        <v>7492</v>
      </c>
      <c r="D762" t="s">
        <v>53</v>
      </c>
      <c r="E762" t="str">
        <f>"0000"</f>
        <v>0000</v>
      </c>
      <c r="F762" t="s">
        <v>108</v>
      </c>
      <c r="G762" t="str">
        <f t="shared" ref="G762:G771" si="110">"01"</f>
        <v>01</v>
      </c>
      <c r="H762" t="s">
        <v>55</v>
      </c>
      <c r="I762" t="s">
        <v>3086</v>
      </c>
      <c r="J762" t="s">
        <v>57</v>
      </c>
      <c r="K762">
        <v>0</v>
      </c>
      <c r="L762">
        <v>44000</v>
      </c>
      <c r="M762">
        <v>1.01</v>
      </c>
      <c r="N762" t="str">
        <f t="shared" ref="N762:N771" si="111">"0000"</f>
        <v>0000</v>
      </c>
      <c r="O762">
        <v>6299</v>
      </c>
      <c r="P762" t="s">
        <v>58</v>
      </c>
      <c r="Q762" t="s">
        <v>3144</v>
      </c>
      <c r="R762" t="s">
        <v>82</v>
      </c>
      <c r="T762" t="s">
        <v>61</v>
      </c>
      <c r="V762" t="s">
        <v>3846</v>
      </c>
      <c r="W762">
        <v>15150</v>
      </c>
      <c r="X762">
        <v>15150</v>
      </c>
      <c r="Y762">
        <v>0</v>
      </c>
      <c r="Z762">
        <v>15150</v>
      </c>
      <c r="AA762">
        <v>15150</v>
      </c>
      <c r="AB762" t="s">
        <v>72</v>
      </c>
      <c r="AC762" s="1">
        <v>38322</v>
      </c>
      <c r="AD762">
        <v>20000</v>
      </c>
      <c r="AE762">
        <v>1803</v>
      </c>
      <c r="AF762">
        <v>1046</v>
      </c>
      <c r="AG762" t="s">
        <v>103</v>
      </c>
      <c r="AH762" t="s">
        <v>76</v>
      </c>
      <c r="AR762">
        <v>0</v>
      </c>
      <c r="AW762" t="s">
        <v>3847</v>
      </c>
      <c r="AX762" t="s">
        <v>3848</v>
      </c>
      <c r="AY762" t="s">
        <v>3849</v>
      </c>
      <c r="AZ762" t="s">
        <v>3850</v>
      </c>
    </row>
    <row r="763" spans="1:52" x14ac:dyDescent="0.3">
      <c r="A763">
        <v>2051604</v>
      </c>
      <c r="B763" t="s">
        <v>3851</v>
      </c>
      <c r="C763" t="str">
        <f t="shared" si="103"/>
        <v>7492</v>
      </c>
      <c r="D763" t="s">
        <v>53</v>
      </c>
      <c r="E763" t="str">
        <f>"0100"</f>
        <v>0100</v>
      </c>
      <c r="F763" t="s">
        <v>54</v>
      </c>
      <c r="G763" t="str">
        <f t="shared" si="110"/>
        <v>01</v>
      </c>
      <c r="H763" t="s">
        <v>55</v>
      </c>
      <c r="I763" t="s">
        <v>3086</v>
      </c>
      <c r="J763" t="s">
        <v>57</v>
      </c>
      <c r="K763">
        <v>1</v>
      </c>
      <c r="L763">
        <v>43748</v>
      </c>
      <c r="M763">
        <v>1</v>
      </c>
      <c r="N763" t="str">
        <f t="shared" si="111"/>
        <v>0000</v>
      </c>
      <c r="O763">
        <v>5754</v>
      </c>
      <c r="P763" t="s">
        <v>72</v>
      </c>
      <c r="Q763" t="s">
        <v>3241</v>
      </c>
      <c r="R763" t="s">
        <v>88</v>
      </c>
      <c r="T763" t="s">
        <v>61</v>
      </c>
      <c r="V763" t="s">
        <v>3852</v>
      </c>
      <c r="W763">
        <v>338670</v>
      </c>
      <c r="X763">
        <v>15060</v>
      </c>
      <c r="Y763">
        <v>323610</v>
      </c>
      <c r="Z763">
        <v>290471</v>
      </c>
      <c r="AA763">
        <v>265471</v>
      </c>
      <c r="AB763" t="s">
        <v>63</v>
      </c>
      <c r="AC763" s="1">
        <v>38473</v>
      </c>
      <c r="AD763">
        <v>86000</v>
      </c>
      <c r="AE763">
        <v>1860</v>
      </c>
      <c r="AF763">
        <v>440</v>
      </c>
      <c r="AG763" t="s">
        <v>103</v>
      </c>
      <c r="AH763" t="s">
        <v>76</v>
      </c>
      <c r="AI763">
        <v>1</v>
      </c>
      <c r="AJ763">
        <v>2006</v>
      </c>
      <c r="AK763">
        <v>3</v>
      </c>
      <c r="AL763">
        <v>3</v>
      </c>
      <c r="AN763">
        <v>2943</v>
      </c>
      <c r="AO763">
        <v>32</v>
      </c>
      <c r="AP763" t="s">
        <v>63</v>
      </c>
      <c r="AQ763" t="s">
        <v>66</v>
      </c>
      <c r="AR763">
        <v>4523</v>
      </c>
      <c r="AW763" t="s">
        <v>3853</v>
      </c>
      <c r="AX763" t="s">
        <v>3854</v>
      </c>
      <c r="AY763" t="s">
        <v>3568</v>
      </c>
      <c r="AZ763" t="s">
        <v>70</v>
      </c>
    </row>
    <row r="764" spans="1:52" x14ac:dyDescent="0.3">
      <c r="A764">
        <v>2051825</v>
      </c>
      <c r="B764" t="s">
        <v>3855</v>
      </c>
      <c r="C764" t="str">
        <f t="shared" si="103"/>
        <v>7492</v>
      </c>
      <c r="D764" t="s">
        <v>53</v>
      </c>
      <c r="E764" t="str">
        <f>"0000"</f>
        <v>0000</v>
      </c>
      <c r="F764" t="s">
        <v>108</v>
      </c>
      <c r="G764" t="str">
        <f t="shared" si="110"/>
        <v>01</v>
      </c>
      <c r="H764" t="s">
        <v>55</v>
      </c>
      <c r="I764" t="s">
        <v>3086</v>
      </c>
      <c r="J764" t="s">
        <v>57</v>
      </c>
      <c r="K764">
        <v>0</v>
      </c>
      <c r="L764">
        <v>43749</v>
      </c>
      <c r="M764">
        <v>1</v>
      </c>
      <c r="N764" t="str">
        <f t="shared" si="111"/>
        <v>0000</v>
      </c>
      <c r="O764">
        <v>6171</v>
      </c>
      <c r="P764" t="s">
        <v>58</v>
      </c>
      <c r="Q764" t="s">
        <v>3570</v>
      </c>
      <c r="R764" t="s">
        <v>140</v>
      </c>
      <c r="T764" t="s">
        <v>61</v>
      </c>
      <c r="V764" t="s">
        <v>3856</v>
      </c>
      <c r="W764">
        <v>15060</v>
      </c>
      <c r="X764">
        <v>15060</v>
      </c>
      <c r="Y764">
        <v>0</v>
      </c>
      <c r="Z764">
        <v>15060</v>
      </c>
      <c r="AA764">
        <v>15060</v>
      </c>
      <c r="AB764" t="s">
        <v>72</v>
      </c>
      <c r="AC764" s="1">
        <v>38018</v>
      </c>
      <c r="AD764">
        <v>21500</v>
      </c>
      <c r="AE764">
        <v>1690</v>
      </c>
      <c r="AF764">
        <v>1801</v>
      </c>
      <c r="AG764" t="s">
        <v>103</v>
      </c>
      <c r="AH764" t="s">
        <v>76</v>
      </c>
      <c r="AR764">
        <v>0</v>
      </c>
      <c r="AW764" t="s">
        <v>3857</v>
      </c>
      <c r="AY764" t="s">
        <v>3858</v>
      </c>
      <c r="AZ764" t="s">
        <v>3859</v>
      </c>
    </row>
    <row r="765" spans="1:52" x14ac:dyDescent="0.3">
      <c r="A765">
        <v>2051850</v>
      </c>
      <c r="B765" t="s">
        <v>3860</v>
      </c>
      <c r="C765" t="str">
        <f t="shared" si="103"/>
        <v>7492</v>
      </c>
      <c r="D765" t="s">
        <v>53</v>
      </c>
      <c r="E765" t="str">
        <f>"0100"</f>
        <v>0100</v>
      </c>
      <c r="F765" t="s">
        <v>54</v>
      </c>
      <c r="G765" t="str">
        <f t="shared" si="110"/>
        <v>01</v>
      </c>
      <c r="H765" t="s">
        <v>55</v>
      </c>
      <c r="I765" t="s">
        <v>3086</v>
      </c>
      <c r="J765" t="s">
        <v>57</v>
      </c>
      <c r="K765">
        <v>1</v>
      </c>
      <c r="L765">
        <v>43749</v>
      </c>
      <c r="M765">
        <v>1</v>
      </c>
      <c r="N765" t="str">
        <f t="shared" si="111"/>
        <v>0000</v>
      </c>
      <c r="O765">
        <v>6193</v>
      </c>
      <c r="P765" t="s">
        <v>58</v>
      </c>
      <c r="Q765" t="s">
        <v>3570</v>
      </c>
      <c r="R765" t="s">
        <v>140</v>
      </c>
      <c r="T765" t="s">
        <v>61</v>
      </c>
      <c r="V765" t="s">
        <v>3861</v>
      </c>
      <c r="W765">
        <v>151350</v>
      </c>
      <c r="X765">
        <v>15060</v>
      </c>
      <c r="Y765">
        <v>136290</v>
      </c>
      <c r="Z765">
        <v>109655</v>
      </c>
      <c r="AA765">
        <v>84155</v>
      </c>
      <c r="AB765" t="s">
        <v>63</v>
      </c>
      <c r="AC765" s="1">
        <v>35886</v>
      </c>
      <c r="AD765">
        <v>8500</v>
      </c>
      <c r="AE765">
        <v>1241</v>
      </c>
      <c r="AF765">
        <v>437</v>
      </c>
      <c r="AG765" t="s">
        <v>103</v>
      </c>
      <c r="AH765" t="s">
        <v>76</v>
      </c>
      <c r="AI765">
        <v>1</v>
      </c>
      <c r="AJ765">
        <v>1999</v>
      </c>
      <c r="AK765">
        <v>3</v>
      </c>
      <c r="AL765">
        <v>2</v>
      </c>
      <c r="AN765">
        <v>1332</v>
      </c>
      <c r="AO765">
        <v>32</v>
      </c>
      <c r="AP765" t="s">
        <v>72</v>
      </c>
      <c r="AQ765" t="s">
        <v>66</v>
      </c>
      <c r="AR765">
        <v>1987</v>
      </c>
      <c r="AW765" t="s">
        <v>3862</v>
      </c>
      <c r="AY765" t="s">
        <v>3863</v>
      </c>
      <c r="AZ765" t="s">
        <v>70</v>
      </c>
    </row>
    <row r="766" spans="1:52" x14ac:dyDescent="0.3">
      <c r="A766">
        <v>2052279</v>
      </c>
      <c r="B766" t="s">
        <v>3864</v>
      </c>
      <c r="C766" t="str">
        <f t="shared" si="103"/>
        <v>7492</v>
      </c>
      <c r="D766" t="s">
        <v>53</v>
      </c>
      <c r="E766" t="str">
        <f>"0000"</f>
        <v>0000</v>
      </c>
      <c r="F766" t="s">
        <v>108</v>
      </c>
      <c r="G766" t="str">
        <f t="shared" si="110"/>
        <v>01</v>
      </c>
      <c r="H766" t="s">
        <v>55</v>
      </c>
      <c r="I766" t="s">
        <v>3086</v>
      </c>
      <c r="J766" t="s">
        <v>57</v>
      </c>
      <c r="K766">
        <v>0</v>
      </c>
      <c r="L766">
        <v>44000</v>
      </c>
      <c r="M766">
        <v>1.01</v>
      </c>
      <c r="N766" t="str">
        <f t="shared" si="111"/>
        <v>0000</v>
      </c>
      <c r="O766">
        <v>6402</v>
      </c>
      <c r="P766" t="s">
        <v>58</v>
      </c>
      <c r="Q766" t="s">
        <v>3570</v>
      </c>
      <c r="R766" t="s">
        <v>140</v>
      </c>
      <c r="T766" t="s">
        <v>61</v>
      </c>
      <c r="V766" t="s">
        <v>3865</v>
      </c>
      <c r="W766">
        <v>15150</v>
      </c>
      <c r="X766">
        <v>15150</v>
      </c>
      <c r="Y766">
        <v>0</v>
      </c>
      <c r="Z766">
        <v>15150</v>
      </c>
      <c r="AA766">
        <v>15150</v>
      </c>
      <c r="AB766" t="s">
        <v>72</v>
      </c>
      <c r="AR766">
        <v>0</v>
      </c>
      <c r="AW766" t="s">
        <v>3866</v>
      </c>
      <c r="AY766" t="s">
        <v>3867</v>
      </c>
      <c r="AZ766" t="s">
        <v>3868</v>
      </c>
    </row>
    <row r="767" spans="1:52" x14ac:dyDescent="0.3">
      <c r="A767">
        <v>2052457</v>
      </c>
      <c r="B767" t="s">
        <v>3869</v>
      </c>
      <c r="C767" t="str">
        <f t="shared" si="103"/>
        <v>7492</v>
      </c>
      <c r="D767" t="s">
        <v>53</v>
      </c>
      <c r="E767" t="str">
        <f>"0100"</f>
        <v>0100</v>
      </c>
      <c r="F767" t="s">
        <v>54</v>
      </c>
      <c r="G767" t="str">
        <f t="shared" si="110"/>
        <v>01</v>
      </c>
      <c r="H767" t="s">
        <v>55</v>
      </c>
      <c r="I767" t="s">
        <v>3086</v>
      </c>
      <c r="J767" t="s">
        <v>57</v>
      </c>
      <c r="K767">
        <v>1</v>
      </c>
      <c r="L767">
        <v>44000</v>
      </c>
      <c r="M767">
        <v>1.01</v>
      </c>
      <c r="N767" t="str">
        <f t="shared" si="111"/>
        <v>0000</v>
      </c>
      <c r="O767">
        <v>6229</v>
      </c>
      <c r="P767" t="s">
        <v>58</v>
      </c>
      <c r="Q767" t="s">
        <v>3590</v>
      </c>
      <c r="R767" t="s">
        <v>82</v>
      </c>
      <c r="T767" t="s">
        <v>61</v>
      </c>
      <c r="V767" t="s">
        <v>3870</v>
      </c>
      <c r="W767">
        <v>15150</v>
      </c>
      <c r="X767">
        <v>15150</v>
      </c>
      <c r="Y767">
        <v>0</v>
      </c>
      <c r="Z767">
        <v>15150</v>
      </c>
      <c r="AA767">
        <v>15150</v>
      </c>
      <c r="AB767" t="s">
        <v>72</v>
      </c>
      <c r="AC767" s="1">
        <v>44196</v>
      </c>
      <c r="AD767">
        <v>335000</v>
      </c>
      <c r="AE767">
        <v>3122</v>
      </c>
      <c r="AF767">
        <v>1226</v>
      </c>
      <c r="AG767" t="s">
        <v>64</v>
      </c>
      <c r="AH767" t="s">
        <v>76</v>
      </c>
      <c r="AI767">
        <v>1</v>
      </c>
      <c r="AJ767">
        <v>2020</v>
      </c>
      <c r="AK767">
        <v>3</v>
      </c>
      <c r="AL767">
        <v>2</v>
      </c>
      <c r="AN767">
        <v>1953</v>
      </c>
      <c r="AO767">
        <v>32</v>
      </c>
      <c r="AP767" t="s">
        <v>72</v>
      </c>
      <c r="AQ767" t="s">
        <v>66</v>
      </c>
      <c r="AR767">
        <v>2825</v>
      </c>
      <c r="AW767" t="s">
        <v>3871</v>
      </c>
      <c r="AX767" t="s">
        <v>3872</v>
      </c>
      <c r="AY767" t="s">
        <v>3873</v>
      </c>
      <c r="AZ767" t="s">
        <v>70</v>
      </c>
    </row>
    <row r="768" spans="1:52" x14ac:dyDescent="0.3">
      <c r="A768">
        <v>2054140</v>
      </c>
      <c r="B768" t="s">
        <v>3874</v>
      </c>
      <c r="C768" t="str">
        <f t="shared" si="103"/>
        <v>7492</v>
      </c>
      <c r="D768" t="s">
        <v>53</v>
      </c>
      <c r="E768" t="str">
        <f>"0100"</f>
        <v>0100</v>
      </c>
      <c r="F768" t="s">
        <v>54</v>
      </c>
      <c r="G768" t="str">
        <f t="shared" si="110"/>
        <v>01</v>
      </c>
      <c r="H768" t="s">
        <v>55</v>
      </c>
      <c r="I768" t="s">
        <v>3086</v>
      </c>
      <c r="J768" t="s">
        <v>57</v>
      </c>
      <c r="K768">
        <v>1</v>
      </c>
      <c r="L768">
        <v>44000</v>
      </c>
      <c r="M768">
        <v>1.01</v>
      </c>
      <c r="N768" t="str">
        <f t="shared" si="111"/>
        <v>0000</v>
      </c>
      <c r="O768">
        <v>6302</v>
      </c>
      <c r="P768" t="s">
        <v>58</v>
      </c>
      <c r="Q768" t="s">
        <v>3590</v>
      </c>
      <c r="R768" t="s">
        <v>82</v>
      </c>
      <c r="T768" t="s">
        <v>61</v>
      </c>
      <c r="V768" t="s">
        <v>3875</v>
      </c>
      <c r="W768">
        <v>224470</v>
      </c>
      <c r="X768">
        <v>15150</v>
      </c>
      <c r="Y768">
        <v>209320</v>
      </c>
      <c r="Z768">
        <v>132243</v>
      </c>
      <c r="AA768">
        <v>107243</v>
      </c>
      <c r="AB768" t="s">
        <v>63</v>
      </c>
      <c r="AC768" s="1">
        <v>43153</v>
      </c>
      <c r="AD768">
        <v>255000</v>
      </c>
      <c r="AE768">
        <v>2884</v>
      </c>
      <c r="AF768">
        <v>1557</v>
      </c>
      <c r="AG768" t="s">
        <v>64</v>
      </c>
      <c r="AH768" t="s">
        <v>76</v>
      </c>
      <c r="AI768">
        <v>1</v>
      </c>
      <c r="AJ768">
        <v>2004</v>
      </c>
      <c r="AK768">
        <v>4</v>
      </c>
      <c r="AL768">
        <v>2</v>
      </c>
      <c r="AN768">
        <v>1716</v>
      </c>
      <c r="AO768">
        <v>32</v>
      </c>
      <c r="AP768" t="s">
        <v>63</v>
      </c>
      <c r="AQ768" t="s">
        <v>66</v>
      </c>
      <c r="AR768">
        <v>2474</v>
      </c>
      <c r="AW768" t="s">
        <v>3876</v>
      </c>
      <c r="AY768" t="s">
        <v>3877</v>
      </c>
      <c r="AZ768" t="s">
        <v>70</v>
      </c>
    </row>
    <row r="769" spans="1:52" x14ac:dyDescent="0.3">
      <c r="A769">
        <v>2054573</v>
      </c>
      <c r="B769" t="s">
        <v>3878</v>
      </c>
      <c r="C769" t="str">
        <f t="shared" si="103"/>
        <v>7492</v>
      </c>
      <c r="D769" t="s">
        <v>53</v>
      </c>
      <c r="E769" t="str">
        <f>"0100"</f>
        <v>0100</v>
      </c>
      <c r="F769" t="s">
        <v>54</v>
      </c>
      <c r="G769" t="str">
        <f t="shared" si="110"/>
        <v>01</v>
      </c>
      <c r="H769" t="s">
        <v>55</v>
      </c>
      <c r="I769" t="s">
        <v>3086</v>
      </c>
      <c r="J769" t="s">
        <v>57</v>
      </c>
      <c r="K769">
        <v>1</v>
      </c>
      <c r="L769">
        <v>44211</v>
      </c>
      <c r="M769">
        <v>1.01</v>
      </c>
      <c r="N769" t="str">
        <f t="shared" si="111"/>
        <v>0000</v>
      </c>
      <c r="O769">
        <v>6438</v>
      </c>
      <c r="P769" t="s">
        <v>58</v>
      </c>
      <c r="Q769" t="s">
        <v>3127</v>
      </c>
      <c r="R769" t="s">
        <v>140</v>
      </c>
      <c r="T769" t="s">
        <v>61</v>
      </c>
      <c r="V769" t="s">
        <v>3879</v>
      </c>
      <c r="W769">
        <v>219960</v>
      </c>
      <c r="X769">
        <v>15220</v>
      </c>
      <c r="Y769">
        <v>204740</v>
      </c>
      <c r="Z769">
        <v>206086</v>
      </c>
      <c r="AA769">
        <v>181086</v>
      </c>
      <c r="AB769" t="s">
        <v>63</v>
      </c>
      <c r="AC769" s="1">
        <v>44109</v>
      </c>
      <c r="AD769">
        <v>287000</v>
      </c>
      <c r="AE769">
        <v>3097</v>
      </c>
      <c r="AF769">
        <v>1743</v>
      </c>
      <c r="AG769" t="s">
        <v>64</v>
      </c>
      <c r="AH769" t="s">
        <v>76</v>
      </c>
      <c r="AI769">
        <v>1</v>
      </c>
      <c r="AJ769">
        <v>2006</v>
      </c>
      <c r="AK769">
        <v>3</v>
      </c>
      <c r="AL769">
        <v>2</v>
      </c>
      <c r="AN769">
        <v>2240</v>
      </c>
      <c r="AO769">
        <v>32</v>
      </c>
      <c r="AP769" t="s">
        <v>72</v>
      </c>
      <c r="AQ769" t="s">
        <v>66</v>
      </c>
      <c r="AR769">
        <v>3117</v>
      </c>
      <c r="AW769" t="s">
        <v>3880</v>
      </c>
      <c r="AX769" t="s">
        <v>3881</v>
      </c>
      <c r="AY769" t="s">
        <v>3882</v>
      </c>
      <c r="AZ769" t="s">
        <v>70</v>
      </c>
    </row>
    <row r="770" spans="1:52" x14ac:dyDescent="0.3">
      <c r="A770">
        <v>2054611</v>
      </c>
      <c r="B770" t="s">
        <v>3883</v>
      </c>
      <c r="C770" t="str">
        <f t="shared" ref="C770:C833" si="112">"7492"</f>
        <v>7492</v>
      </c>
      <c r="D770" t="s">
        <v>53</v>
      </c>
      <c r="E770" t="str">
        <f>"0100"</f>
        <v>0100</v>
      </c>
      <c r="F770" t="s">
        <v>54</v>
      </c>
      <c r="G770" t="str">
        <f t="shared" si="110"/>
        <v>01</v>
      </c>
      <c r="H770" t="s">
        <v>55</v>
      </c>
      <c r="I770" t="s">
        <v>3086</v>
      </c>
      <c r="J770" t="s">
        <v>57</v>
      </c>
      <c r="K770">
        <v>1</v>
      </c>
      <c r="L770">
        <v>43926</v>
      </c>
      <c r="M770">
        <v>1.01</v>
      </c>
      <c r="N770" t="str">
        <f t="shared" si="111"/>
        <v>0000</v>
      </c>
      <c r="O770">
        <v>6418</v>
      </c>
      <c r="P770" t="s">
        <v>58</v>
      </c>
      <c r="Q770" t="s">
        <v>3127</v>
      </c>
      <c r="R770" t="s">
        <v>140</v>
      </c>
      <c r="T770" t="s">
        <v>61</v>
      </c>
      <c r="V770" t="s">
        <v>3884</v>
      </c>
      <c r="W770">
        <v>229590</v>
      </c>
      <c r="X770">
        <v>15130</v>
      </c>
      <c r="Y770">
        <v>214460</v>
      </c>
      <c r="Z770">
        <v>199063</v>
      </c>
      <c r="AA770">
        <v>174063</v>
      </c>
      <c r="AB770" t="s">
        <v>63</v>
      </c>
      <c r="AC770" s="1">
        <v>41548</v>
      </c>
      <c r="AD770">
        <v>20000</v>
      </c>
      <c r="AE770">
        <v>2587</v>
      </c>
      <c r="AF770">
        <v>264</v>
      </c>
      <c r="AG770" t="s">
        <v>103</v>
      </c>
      <c r="AH770" t="s">
        <v>76</v>
      </c>
      <c r="AI770">
        <v>1</v>
      </c>
      <c r="AJ770">
        <v>2015</v>
      </c>
      <c r="AK770">
        <v>2</v>
      </c>
      <c r="AL770">
        <v>2</v>
      </c>
      <c r="AN770">
        <v>1926</v>
      </c>
      <c r="AO770">
        <v>32</v>
      </c>
      <c r="AP770" t="s">
        <v>72</v>
      </c>
      <c r="AQ770" t="s">
        <v>66</v>
      </c>
      <c r="AR770">
        <v>3006</v>
      </c>
      <c r="AW770" t="s">
        <v>3885</v>
      </c>
      <c r="AX770" t="s">
        <v>3886</v>
      </c>
      <c r="AY770" t="s">
        <v>3887</v>
      </c>
      <c r="AZ770" t="s">
        <v>3888</v>
      </c>
    </row>
    <row r="771" spans="1:52" x14ac:dyDescent="0.3">
      <c r="A771">
        <v>2054778</v>
      </c>
      <c r="B771" t="s">
        <v>3889</v>
      </c>
      <c r="C771" t="str">
        <f t="shared" si="112"/>
        <v>7492</v>
      </c>
      <c r="D771" t="s">
        <v>53</v>
      </c>
      <c r="E771" t="str">
        <f>"0000"</f>
        <v>0000</v>
      </c>
      <c r="F771" t="s">
        <v>108</v>
      </c>
      <c r="G771" t="str">
        <f t="shared" si="110"/>
        <v>01</v>
      </c>
      <c r="H771" t="s">
        <v>55</v>
      </c>
      <c r="I771" t="s">
        <v>3086</v>
      </c>
      <c r="J771" t="s">
        <v>57</v>
      </c>
      <c r="K771">
        <v>0</v>
      </c>
      <c r="L771">
        <v>43979</v>
      </c>
      <c r="M771">
        <v>1.01</v>
      </c>
      <c r="N771" t="str">
        <f t="shared" si="111"/>
        <v>0000</v>
      </c>
      <c r="O771">
        <v>6334</v>
      </c>
      <c r="P771" t="s">
        <v>58</v>
      </c>
      <c r="Q771" t="s">
        <v>3127</v>
      </c>
      <c r="R771" t="s">
        <v>140</v>
      </c>
      <c r="T771" t="s">
        <v>61</v>
      </c>
      <c r="V771" t="s">
        <v>3890</v>
      </c>
      <c r="W771">
        <v>15130</v>
      </c>
      <c r="X771">
        <v>15130</v>
      </c>
      <c r="Y771">
        <v>0</v>
      </c>
      <c r="Z771">
        <v>15130</v>
      </c>
      <c r="AA771">
        <v>15130</v>
      </c>
      <c r="AB771" t="s">
        <v>72</v>
      </c>
      <c r="AC771" s="1">
        <v>42773</v>
      </c>
      <c r="AD771">
        <v>17500</v>
      </c>
      <c r="AE771">
        <v>2812</v>
      </c>
      <c r="AF771">
        <v>840</v>
      </c>
      <c r="AG771" t="s">
        <v>103</v>
      </c>
      <c r="AH771" t="s">
        <v>76</v>
      </c>
      <c r="AR771">
        <v>0</v>
      </c>
      <c r="AW771" t="s">
        <v>465</v>
      </c>
      <c r="AY771" t="s">
        <v>2634</v>
      </c>
      <c r="AZ771" t="s">
        <v>2635</v>
      </c>
    </row>
    <row r="772" spans="1:52" x14ac:dyDescent="0.3">
      <c r="A772">
        <v>2055081</v>
      </c>
      <c r="B772" t="s">
        <v>3891</v>
      </c>
      <c r="C772" t="str">
        <f t="shared" si="112"/>
        <v>7492</v>
      </c>
      <c r="D772" t="s">
        <v>53</v>
      </c>
      <c r="E772" t="str">
        <f>"0000"</f>
        <v>0000</v>
      </c>
      <c r="F772" t="s">
        <v>108</v>
      </c>
      <c r="G772" t="str">
        <f t="shared" ref="G772:G779" si="113">"06"</f>
        <v>06</v>
      </c>
      <c r="H772" t="s">
        <v>55</v>
      </c>
      <c r="I772" t="s">
        <v>56</v>
      </c>
      <c r="J772" t="s">
        <v>57</v>
      </c>
      <c r="K772">
        <v>0</v>
      </c>
      <c r="L772">
        <v>43608</v>
      </c>
      <c r="M772">
        <v>1</v>
      </c>
      <c r="N772" t="str">
        <f t="shared" ref="N772:N779" si="114">"000X"</f>
        <v>000X</v>
      </c>
      <c r="O772">
        <v>5680</v>
      </c>
      <c r="P772" t="s">
        <v>72</v>
      </c>
      <c r="Q772" t="s">
        <v>607</v>
      </c>
      <c r="R772" t="s">
        <v>140</v>
      </c>
      <c r="T772" t="s">
        <v>61</v>
      </c>
      <c r="V772" t="s">
        <v>3892</v>
      </c>
      <c r="W772">
        <v>15020</v>
      </c>
      <c r="X772">
        <v>15020</v>
      </c>
      <c r="Y772">
        <v>0</v>
      </c>
      <c r="Z772">
        <v>15020</v>
      </c>
      <c r="AA772">
        <v>15020</v>
      </c>
      <c r="AB772" t="s">
        <v>72</v>
      </c>
      <c r="AC772" s="1">
        <v>39203</v>
      </c>
      <c r="AD772">
        <v>32300</v>
      </c>
      <c r="AE772">
        <v>2125</v>
      </c>
      <c r="AF772">
        <v>2003</v>
      </c>
      <c r="AG772" t="s">
        <v>103</v>
      </c>
      <c r="AH772" t="s">
        <v>391</v>
      </c>
      <c r="AR772">
        <v>0</v>
      </c>
      <c r="AW772" t="s">
        <v>3893</v>
      </c>
      <c r="AY772" t="s">
        <v>3894</v>
      </c>
      <c r="AZ772" t="s">
        <v>3895</v>
      </c>
    </row>
    <row r="773" spans="1:52" x14ac:dyDescent="0.3">
      <c r="A773">
        <v>2055375</v>
      </c>
      <c r="B773" t="s">
        <v>3896</v>
      </c>
      <c r="C773" t="str">
        <f t="shared" si="112"/>
        <v>7492</v>
      </c>
      <c r="D773" t="s">
        <v>53</v>
      </c>
      <c r="E773" t="str">
        <f>"0000"</f>
        <v>0000</v>
      </c>
      <c r="F773" t="s">
        <v>108</v>
      </c>
      <c r="G773" t="str">
        <f t="shared" si="113"/>
        <v>06</v>
      </c>
      <c r="H773" t="s">
        <v>55</v>
      </c>
      <c r="I773" t="s">
        <v>56</v>
      </c>
      <c r="J773" t="s">
        <v>57</v>
      </c>
      <c r="K773">
        <v>0</v>
      </c>
      <c r="L773">
        <v>43750</v>
      </c>
      <c r="M773">
        <v>1</v>
      </c>
      <c r="N773" t="str">
        <f t="shared" si="114"/>
        <v>000X</v>
      </c>
      <c r="O773">
        <v>5848</v>
      </c>
      <c r="P773" t="s">
        <v>58</v>
      </c>
      <c r="Q773" t="s">
        <v>2618</v>
      </c>
      <c r="R773" t="s">
        <v>140</v>
      </c>
      <c r="T773" t="s">
        <v>61</v>
      </c>
      <c r="V773" t="s">
        <v>3897</v>
      </c>
      <c r="W773">
        <v>15070</v>
      </c>
      <c r="X773">
        <v>15070</v>
      </c>
      <c r="Y773">
        <v>0</v>
      </c>
      <c r="Z773">
        <v>15070</v>
      </c>
      <c r="AA773">
        <v>15070</v>
      </c>
      <c r="AB773" t="s">
        <v>72</v>
      </c>
      <c r="AR773">
        <v>0</v>
      </c>
      <c r="AW773" t="s">
        <v>1473</v>
      </c>
      <c r="AX773" t="s">
        <v>1474</v>
      </c>
      <c r="AY773" t="s">
        <v>1475</v>
      </c>
      <c r="AZ773" t="s">
        <v>1476</v>
      </c>
    </row>
    <row r="774" spans="1:52" x14ac:dyDescent="0.3">
      <c r="A774">
        <v>2055430</v>
      </c>
      <c r="B774" t="s">
        <v>3898</v>
      </c>
      <c r="C774" t="str">
        <f t="shared" si="112"/>
        <v>7492</v>
      </c>
      <c r="D774" t="s">
        <v>53</v>
      </c>
      <c r="E774" t="str">
        <f>"0100"</f>
        <v>0100</v>
      </c>
      <c r="F774" t="s">
        <v>54</v>
      </c>
      <c r="G774" t="str">
        <f t="shared" si="113"/>
        <v>06</v>
      </c>
      <c r="H774" t="s">
        <v>55</v>
      </c>
      <c r="I774" t="s">
        <v>56</v>
      </c>
      <c r="J774" t="s">
        <v>57</v>
      </c>
      <c r="K774">
        <v>1</v>
      </c>
      <c r="L774">
        <v>43750</v>
      </c>
      <c r="M774">
        <v>1</v>
      </c>
      <c r="N774" t="str">
        <f t="shared" si="114"/>
        <v>000X</v>
      </c>
      <c r="O774">
        <v>5790</v>
      </c>
      <c r="P774" t="s">
        <v>58</v>
      </c>
      <c r="Q774" t="s">
        <v>2618</v>
      </c>
      <c r="R774" t="s">
        <v>140</v>
      </c>
      <c r="T774" t="s">
        <v>61</v>
      </c>
      <c r="V774" t="s">
        <v>3899</v>
      </c>
      <c r="W774">
        <v>188820</v>
      </c>
      <c r="X774">
        <v>15070</v>
      </c>
      <c r="Y774">
        <v>173750</v>
      </c>
      <c r="Z774">
        <v>173347</v>
      </c>
      <c r="AA774">
        <v>147347</v>
      </c>
      <c r="AB774" t="s">
        <v>63</v>
      </c>
      <c r="AC774" s="1">
        <v>43282</v>
      </c>
      <c r="AD774">
        <v>259000</v>
      </c>
      <c r="AE774">
        <v>2913</v>
      </c>
      <c r="AF774">
        <v>1927</v>
      </c>
      <c r="AG774" t="s">
        <v>64</v>
      </c>
      <c r="AH774" t="s">
        <v>76</v>
      </c>
      <c r="AI774">
        <v>1</v>
      </c>
      <c r="AJ774">
        <v>1988</v>
      </c>
      <c r="AK774">
        <v>3</v>
      </c>
      <c r="AL774">
        <v>2</v>
      </c>
      <c r="AN774">
        <v>2087</v>
      </c>
      <c r="AO774">
        <v>32</v>
      </c>
      <c r="AP774" t="s">
        <v>63</v>
      </c>
      <c r="AQ774" t="s">
        <v>66</v>
      </c>
      <c r="AR774">
        <v>2947</v>
      </c>
      <c r="AW774" t="s">
        <v>3900</v>
      </c>
      <c r="AX774" t="s">
        <v>3901</v>
      </c>
      <c r="AY774" t="s">
        <v>3902</v>
      </c>
      <c r="AZ774" t="s">
        <v>70</v>
      </c>
    </row>
    <row r="775" spans="1:52" x14ac:dyDescent="0.3">
      <c r="A775">
        <v>2055588</v>
      </c>
      <c r="B775" t="s">
        <v>3903</v>
      </c>
      <c r="C775" t="str">
        <f t="shared" si="112"/>
        <v>7492</v>
      </c>
      <c r="D775" t="s">
        <v>53</v>
      </c>
      <c r="E775" t="str">
        <f>"0100"</f>
        <v>0100</v>
      </c>
      <c r="F775" t="s">
        <v>54</v>
      </c>
      <c r="G775" t="str">
        <f t="shared" si="113"/>
        <v>06</v>
      </c>
      <c r="H775" t="s">
        <v>55</v>
      </c>
      <c r="I775" t="s">
        <v>56</v>
      </c>
      <c r="J775" t="s">
        <v>57</v>
      </c>
      <c r="K775">
        <v>1</v>
      </c>
      <c r="L775">
        <v>43750</v>
      </c>
      <c r="M775">
        <v>1</v>
      </c>
      <c r="N775" t="str">
        <f t="shared" si="114"/>
        <v>000X</v>
      </c>
      <c r="O775">
        <v>5632</v>
      </c>
      <c r="P775" t="s">
        <v>58</v>
      </c>
      <c r="Q775" t="s">
        <v>2618</v>
      </c>
      <c r="R775" t="s">
        <v>140</v>
      </c>
      <c r="T775" t="s">
        <v>61</v>
      </c>
      <c r="V775" t="s">
        <v>3904</v>
      </c>
      <c r="W775">
        <v>248420</v>
      </c>
      <c r="X775">
        <v>15070</v>
      </c>
      <c r="Y775">
        <v>233350</v>
      </c>
      <c r="Z775">
        <v>235265</v>
      </c>
      <c r="AA775">
        <v>210265</v>
      </c>
      <c r="AB775" t="s">
        <v>63</v>
      </c>
      <c r="AC775" s="1">
        <v>44126</v>
      </c>
      <c r="AD775">
        <v>400000</v>
      </c>
      <c r="AE775">
        <v>3104</v>
      </c>
      <c r="AF775">
        <v>1350</v>
      </c>
      <c r="AG775" t="s">
        <v>64</v>
      </c>
      <c r="AH775" t="s">
        <v>76</v>
      </c>
      <c r="AI775">
        <v>1</v>
      </c>
      <c r="AJ775">
        <v>2006</v>
      </c>
      <c r="AK775">
        <v>3</v>
      </c>
      <c r="AL775">
        <v>2</v>
      </c>
      <c r="AN775">
        <v>2181</v>
      </c>
      <c r="AO775">
        <v>32</v>
      </c>
      <c r="AP775" t="s">
        <v>63</v>
      </c>
      <c r="AQ775" t="s">
        <v>66</v>
      </c>
      <c r="AR775">
        <v>3362</v>
      </c>
      <c r="AW775" t="s">
        <v>3905</v>
      </c>
      <c r="AX775" t="s">
        <v>3906</v>
      </c>
      <c r="AY775" t="s">
        <v>3907</v>
      </c>
      <c r="AZ775" t="s">
        <v>70</v>
      </c>
    </row>
    <row r="776" spans="1:52" x14ac:dyDescent="0.3">
      <c r="A776">
        <v>2055715</v>
      </c>
      <c r="B776" t="s">
        <v>3908</v>
      </c>
      <c r="C776" t="str">
        <f t="shared" si="112"/>
        <v>7492</v>
      </c>
      <c r="D776" t="s">
        <v>53</v>
      </c>
      <c r="E776" t="str">
        <f>"0100"</f>
        <v>0100</v>
      </c>
      <c r="F776" t="s">
        <v>54</v>
      </c>
      <c r="G776" t="str">
        <f t="shared" si="113"/>
        <v>06</v>
      </c>
      <c r="H776" t="s">
        <v>55</v>
      </c>
      <c r="I776" t="s">
        <v>56</v>
      </c>
      <c r="J776" t="s">
        <v>57</v>
      </c>
      <c r="K776">
        <v>1</v>
      </c>
      <c r="L776">
        <v>43750</v>
      </c>
      <c r="M776">
        <v>1</v>
      </c>
      <c r="N776" t="str">
        <f t="shared" si="114"/>
        <v>000X</v>
      </c>
      <c r="O776">
        <v>5510</v>
      </c>
      <c r="P776" t="s">
        <v>58</v>
      </c>
      <c r="Q776" t="s">
        <v>2618</v>
      </c>
      <c r="R776" t="s">
        <v>140</v>
      </c>
      <c r="T776" t="s">
        <v>61</v>
      </c>
      <c r="V776" t="s">
        <v>3909</v>
      </c>
      <c r="W776">
        <v>212960</v>
      </c>
      <c r="X776">
        <v>15070</v>
      </c>
      <c r="Y776">
        <v>197890</v>
      </c>
      <c r="Z776">
        <v>162871</v>
      </c>
      <c r="AA776">
        <v>137871</v>
      </c>
      <c r="AB776" t="s">
        <v>63</v>
      </c>
      <c r="AC776" s="1">
        <v>35278</v>
      </c>
      <c r="AD776">
        <v>8000</v>
      </c>
      <c r="AE776">
        <v>1154</v>
      </c>
      <c r="AF776">
        <v>2119</v>
      </c>
      <c r="AG776" t="s">
        <v>103</v>
      </c>
      <c r="AH776" t="s">
        <v>76</v>
      </c>
      <c r="AI776">
        <v>1</v>
      </c>
      <c r="AJ776">
        <v>1997</v>
      </c>
      <c r="AK776">
        <v>3</v>
      </c>
      <c r="AL776">
        <v>2</v>
      </c>
      <c r="AM776">
        <v>1</v>
      </c>
      <c r="AN776">
        <v>2132</v>
      </c>
      <c r="AO776">
        <v>32</v>
      </c>
      <c r="AP776" t="s">
        <v>63</v>
      </c>
      <c r="AQ776" t="s">
        <v>66</v>
      </c>
      <c r="AR776">
        <v>2911</v>
      </c>
      <c r="AW776" t="s">
        <v>3910</v>
      </c>
      <c r="AX776" t="s">
        <v>3911</v>
      </c>
      <c r="AY776" t="s">
        <v>3912</v>
      </c>
      <c r="AZ776" t="s">
        <v>70</v>
      </c>
    </row>
    <row r="777" spans="1:52" x14ac:dyDescent="0.3">
      <c r="A777">
        <v>2055791</v>
      </c>
      <c r="B777" t="s">
        <v>3913</v>
      </c>
      <c r="C777" t="str">
        <f t="shared" si="112"/>
        <v>7492</v>
      </c>
      <c r="D777" t="s">
        <v>53</v>
      </c>
      <c r="E777" t="str">
        <f>"0100"</f>
        <v>0100</v>
      </c>
      <c r="F777" t="s">
        <v>54</v>
      </c>
      <c r="G777" t="str">
        <f t="shared" si="113"/>
        <v>06</v>
      </c>
      <c r="H777" t="s">
        <v>55</v>
      </c>
      <c r="I777" t="s">
        <v>56</v>
      </c>
      <c r="J777" t="s">
        <v>57</v>
      </c>
      <c r="K777">
        <v>1</v>
      </c>
      <c r="L777">
        <v>53010</v>
      </c>
      <c r="M777">
        <v>1.22</v>
      </c>
      <c r="N777" t="str">
        <f t="shared" si="114"/>
        <v>000X</v>
      </c>
      <c r="O777">
        <v>5470</v>
      </c>
      <c r="P777" t="s">
        <v>58</v>
      </c>
      <c r="Q777" t="s">
        <v>2618</v>
      </c>
      <c r="R777" t="s">
        <v>140</v>
      </c>
      <c r="T777" t="s">
        <v>61</v>
      </c>
      <c r="V777" t="s">
        <v>3914</v>
      </c>
      <c r="W777">
        <v>257180</v>
      </c>
      <c r="X777">
        <v>18250</v>
      </c>
      <c r="Y777">
        <v>238930</v>
      </c>
      <c r="Z777">
        <v>250379</v>
      </c>
      <c r="AA777">
        <v>225379</v>
      </c>
      <c r="AB777" t="s">
        <v>63</v>
      </c>
      <c r="AC777" s="1">
        <v>43677</v>
      </c>
      <c r="AD777">
        <v>332300</v>
      </c>
      <c r="AE777">
        <v>2995</v>
      </c>
      <c r="AF777">
        <v>2252</v>
      </c>
      <c r="AG777" t="s">
        <v>64</v>
      </c>
      <c r="AH777" t="s">
        <v>76</v>
      </c>
      <c r="AI777">
        <v>1</v>
      </c>
      <c r="AJ777">
        <v>2019</v>
      </c>
      <c r="AK777">
        <v>3</v>
      </c>
      <c r="AL777">
        <v>3</v>
      </c>
      <c r="AN777">
        <v>1984</v>
      </c>
      <c r="AO777">
        <v>32</v>
      </c>
      <c r="AP777" t="s">
        <v>63</v>
      </c>
      <c r="AQ777" t="s">
        <v>66</v>
      </c>
      <c r="AR777">
        <v>2807</v>
      </c>
      <c r="AW777" t="s">
        <v>3915</v>
      </c>
      <c r="AX777" t="s">
        <v>3916</v>
      </c>
      <c r="AY777" t="s">
        <v>3917</v>
      </c>
      <c r="AZ777" t="s">
        <v>70</v>
      </c>
    </row>
    <row r="778" spans="1:52" x14ac:dyDescent="0.3">
      <c r="A778">
        <v>2055898</v>
      </c>
      <c r="B778" t="s">
        <v>3918</v>
      </c>
      <c r="C778" t="str">
        <f t="shared" si="112"/>
        <v>7492</v>
      </c>
      <c r="D778" t="s">
        <v>53</v>
      </c>
      <c r="E778" t="str">
        <f>"0100"</f>
        <v>0100</v>
      </c>
      <c r="F778" t="s">
        <v>54</v>
      </c>
      <c r="G778" t="str">
        <f t="shared" si="113"/>
        <v>06</v>
      </c>
      <c r="H778" t="s">
        <v>55</v>
      </c>
      <c r="I778" t="s">
        <v>56</v>
      </c>
      <c r="J778" t="s">
        <v>57</v>
      </c>
      <c r="K778">
        <v>1</v>
      </c>
      <c r="L778">
        <v>60508</v>
      </c>
      <c r="M778">
        <v>1.39</v>
      </c>
      <c r="N778" t="str">
        <f t="shared" si="114"/>
        <v>000X</v>
      </c>
      <c r="O778">
        <v>5450</v>
      </c>
      <c r="P778" t="s">
        <v>58</v>
      </c>
      <c r="Q778" t="s">
        <v>2618</v>
      </c>
      <c r="R778" t="s">
        <v>140</v>
      </c>
      <c r="T778" t="s">
        <v>61</v>
      </c>
      <c r="V778" t="s">
        <v>3919</v>
      </c>
      <c r="W778">
        <v>276310</v>
      </c>
      <c r="X778">
        <v>20840</v>
      </c>
      <c r="Y778">
        <v>255470</v>
      </c>
      <c r="Z778">
        <v>255393</v>
      </c>
      <c r="AA778">
        <v>230393</v>
      </c>
      <c r="AB778" t="s">
        <v>63</v>
      </c>
      <c r="AC778" s="1">
        <v>42674</v>
      </c>
      <c r="AD778">
        <v>280000</v>
      </c>
      <c r="AE778">
        <v>2793</v>
      </c>
      <c r="AF778">
        <v>62</v>
      </c>
      <c r="AG778" t="s">
        <v>64</v>
      </c>
      <c r="AH778" t="s">
        <v>76</v>
      </c>
      <c r="AI778">
        <v>1</v>
      </c>
      <c r="AJ778">
        <v>2016</v>
      </c>
      <c r="AK778">
        <v>3</v>
      </c>
      <c r="AL778">
        <v>2</v>
      </c>
      <c r="AN778">
        <v>2272</v>
      </c>
      <c r="AO778">
        <v>32</v>
      </c>
      <c r="AP778" t="s">
        <v>63</v>
      </c>
      <c r="AQ778" t="s">
        <v>66</v>
      </c>
      <c r="AR778">
        <v>2926</v>
      </c>
      <c r="AW778" t="s">
        <v>3920</v>
      </c>
      <c r="AY778" t="s">
        <v>3921</v>
      </c>
      <c r="AZ778" t="s">
        <v>70</v>
      </c>
    </row>
    <row r="779" spans="1:52" x14ac:dyDescent="0.3">
      <c r="A779">
        <v>2055936</v>
      </c>
      <c r="B779" t="s">
        <v>3922</v>
      </c>
      <c r="C779" t="str">
        <f t="shared" si="112"/>
        <v>7492</v>
      </c>
      <c r="D779" t="s">
        <v>53</v>
      </c>
      <c r="E779" t="str">
        <f>"0000"</f>
        <v>0000</v>
      </c>
      <c r="F779" t="s">
        <v>108</v>
      </c>
      <c r="G779" t="str">
        <f t="shared" si="113"/>
        <v>06</v>
      </c>
      <c r="H779" t="s">
        <v>55</v>
      </c>
      <c r="I779" t="s">
        <v>56</v>
      </c>
      <c r="J779" t="s">
        <v>57</v>
      </c>
      <c r="K779">
        <v>0</v>
      </c>
      <c r="L779">
        <v>60004</v>
      </c>
      <c r="M779">
        <v>1.38</v>
      </c>
      <c r="N779" t="str">
        <f t="shared" si="114"/>
        <v>000X</v>
      </c>
      <c r="O779">
        <v>5574</v>
      </c>
      <c r="P779" t="s">
        <v>72</v>
      </c>
      <c r="Q779" t="s">
        <v>109</v>
      </c>
      <c r="R779" t="s">
        <v>110</v>
      </c>
      <c r="T779" t="s">
        <v>61</v>
      </c>
      <c r="V779" t="s">
        <v>3923</v>
      </c>
      <c r="W779">
        <v>20660</v>
      </c>
      <c r="X779">
        <v>20660</v>
      </c>
      <c r="Y779">
        <v>0</v>
      </c>
      <c r="Z779">
        <v>20660</v>
      </c>
      <c r="AA779">
        <v>20660</v>
      </c>
      <c r="AB779" t="s">
        <v>72</v>
      </c>
      <c r="AC779" s="1">
        <v>38384</v>
      </c>
      <c r="AD779">
        <v>60000</v>
      </c>
      <c r="AE779">
        <v>1818</v>
      </c>
      <c r="AF779">
        <v>1493</v>
      </c>
      <c r="AG779" t="s">
        <v>103</v>
      </c>
      <c r="AH779" t="s">
        <v>76</v>
      </c>
      <c r="AR779">
        <v>0</v>
      </c>
      <c r="AW779" t="s">
        <v>3924</v>
      </c>
      <c r="AX779" t="s">
        <v>3925</v>
      </c>
      <c r="AY779" t="s">
        <v>3926</v>
      </c>
      <c r="AZ779" t="s">
        <v>3927</v>
      </c>
    </row>
    <row r="780" spans="1:52" x14ac:dyDescent="0.3">
      <c r="A780">
        <v>2051795</v>
      </c>
      <c r="B780" t="s">
        <v>3928</v>
      </c>
      <c r="C780" t="str">
        <f t="shared" si="112"/>
        <v>7492</v>
      </c>
      <c r="D780" t="s">
        <v>53</v>
      </c>
      <c r="E780" t="str">
        <f>"0000"</f>
        <v>0000</v>
      </c>
      <c r="F780" t="s">
        <v>108</v>
      </c>
      <c r="G780" t="str">
        <f>"01"</f>
        <v>01</v>
      </c>
      <c r="H780" t="s">
        <v>55</v>
      </c>
      <c r="I780" t="s">
        <v>3086</v>
      </c>
      <c r="J780" t="s">
        <v>57</v>
      </c>
      <c r="K780">
        <v>0</v>
      </c>
      <c r="L780">
        <v>45981</v>
      </c>
      <c r="M780">
        <v>1.06</v>
      </c>
      <c r="N780" t="str">
        <f>"0000"</f>
        <v>0000</v>
      </c>
      <c r="O780">
        <v>6147</v>
      </c>
      <c r="P780" t="s">
        <v>58</v>
      </c>
      <c r="Q780" t="s">
        <v>3570</v>
      </c>
      <c r="R780" t="s">
        <v>140</v>
      </c>
      <c r="T780" t="s">
        <v>61</v>
      </c>
      <c r="V780" t="s">
        <v>3929</v>
      </c>
      <c r="W780">
        <v>15830</v>
      </c>
      <c r="X780">
        <v>15830</v>
      </c>
      <c r="Y780">
        <v>0</v>
      </c>
      <c r="Z780">
        <v>15830</v>
      </c>
      <c r="AA780">
        <v>15830</v>
      </c>
      <c r="AB780" t="s">
        <v>72</v>
      </c>
      <c r="AC780" s="1">
        <v>44004</v>
      </c>
      <c r="AD780">
        <v>21000</v>
      </c>
      <c r="AE780">
        <v>3069</v>
      </c>
      <c r="AF780">
        <v>2349</v>
      </c>
      <c r="AG780" t="s">
        <v>103</v>
      </c>
      <c r="AH780" t="s">
        <v>76</v>
      </c>
      <c r="AR780">
        <v>0</v>
      </c>
      <c r="AW780" t="s">
        <v>3930</v>
      </c>
      <c r="AY780" t="s">
        <v>3931</v>
      </c>
      <c r="AZ780" t="s">
        <v>3932</v>
      </c>
    </row>
    <row r="781" spans="1:52" x14ac:dyDescent="0.3">
      <c r="A781">
        <v>2051922</v>
      </c>
      <c r="B781" t="s">
        <v>3933</v>
      </c>
      <c r="C781" t="str">
        <f t="shared" si="112"/>
        <v>7492</v>
      </c>
      <c r="D781" t="s">
        <v>53</v>
      </c>
      <c r="E781" t="str">
        <f>"0000"</f>
        <v>0000</v>
      </c>
      <c r="F781" t="s">
        <v>108</v>
      </c>
      <c r="G781" t="str">
        <f>"01"</f>
        <v>01</v>
      </c>
      <c r="H781" t="s">
        <v>55</v>
      </c>
      <c r="I781" t="s">
        <v>3086</v>
      </c>
      <c r="J781" t="s">
        <v>57</v>
      </c>
      <c r="K781">
        <v>0</v>
      </c>
      <c r="L781">
        <v>53605</v>
      </c>
      <c r="M781">
        <v>1.23</v>
      </c>
      <c r="N781" t="str">
        <f>"0000"</f>
        <v>0000</v>
      </c>
      <c r="O781">
        <v>6239</v>
      </c>
      <c r="P781" t="s">
        <v>58</v>
      </c>
      <c r="Q781" t="s">
        <v>3570</v>
      </c>
      <c r="R781" t="s">
        <v>140</v>
      </c>
      <c r="T781" t="s">
        <v>61</v>
      </c>
      <c r="V781" t="s">
        <v>3934</v>
      </c>
      <c r="W781">
        <v>18460</v>
      </c>
      <c r="X781">
        <v>18460</v>
      </c>
      <c r="Y781">
        <v>0</v>
      </c>
      <c r="Z781">
        <v>18460</v>
      </c>
      <c r="AA781">
        <v>18460</v>
      </c>
      <c r="AB781" t="s">
        <v>72</v>
      </c>
      <c r="AR781">
        <v>0</v>
      </c>
      <c r="AW781" t="s">
        <v>3935</v>
      </c>
      <c r="AY781" t="s">
        <v>3936</v>
      </c>
      <c r="AZ781" t="s">
        <v>3937</v>
      </c>
    </row>
    <row r="782" spans="1:52" x14ac:dyDescent="0.3">
      <c r="A782">
        <v>2052538</v>
      </c>
      <c r="B782" t="s">
        <v>3938</v>
      </c>
      <c r="C782" t="str">
        <f t="shared" si="112"/>
        <v>7492</v>
      </c>
      <c r="D782" t="s">
        <v>53</v>
      </c>
      <c r="E782" t="str">
        <f>"0000"</f>
        <v>0000</v>
      </c>
      <c r="F782" t="s">
        <v>108</v>
      </c>
      <c r="G782" t="str">
        <f>"01"</f>
        <v>01</v>
      </c>
      <c r="H782" t="s">
        <v>55</v>
      </c>
      <c r="I782" t="s">
        <v>3086</v>
      </c>
      <c r="J782" t="s">
        <v>57</v>
      </c>
      <c r="K782">
        <v>0</v>
      </c>
      <c r="L782">
        <v>44000</v>
      </c>
      <c r="M782">
        <v>1.01</v>
      </c>
      <c r="N782" t="str">
        <f>"0000"</f>
        <v>0000</v>
      </c>
      <c r="O782">
        <v>6303</v>
      </c>
      <c r="P782" t="s">
        <v>58</v>
      </c>
      <c r="Q782" t="s">
        <v>3590</v>
      </c>
      <c r="R782" t="s">
        <v>82</v>
      </c>
      <c r="T782" t="s">
        <v>61</v>
      </c>
      <c r="V782" t="s">
        <v>3939</v>
      </c>
      <c r="W782">
        <v>15150</v>
      </c>
      <c r="X782">
        <v>15150</v>
      </c>
      <c r="Y782">
        <v>0</v>
      </c>
      <c r="Z782">
        <v>15150</v>
      </c>
      <c r="AA782">
        <v>15150</v>
      </c>
      <c r="AB782" t="s">
        <v>72</v>
      </c>
      <c r="AC782" s="1">
        <v>36039</v>
      </c>
      <c r="AD782">
        <v>21500</v>
      </c>
      <c r="AE782">
        <v>1263</v>
      </c>
      <c r="AF782">
        <v>1653</v>
      </c>
      <c r="AG782" t="s">
        <v>103</v>
      </c>
      <c r="AH782" t="s">
        <v>873</v>
      </c>
      <c r="AR782">
        <v>0</v>
      </c>
      <c r="AW782" t="s">
        <v>3196</v>
      </c>
      <c r="AX782" t="s">
        <v>3197</v>
      </c>
      <c r="AY782" t="s">
        <v>3198</v>
      </c>
      <c r="AZ782" t="s">
        <v>3199</v>
      </c>
    </row>
    <row r="783" spans="1:52" x14ac:dyDescent="0.3">
      <c r="A783">
        <v>2054115</v>
      </c>
      <c r="B783" t="s">
        <v>3940</v>
      </c>
      <c r="C783" t="str">
        <f t="shared" si="112"/>
        <v>7492</v>
      </c>
      <c r="D783" t="s">
        <v>53</v>
      </c>
      <c r="E783" t="str">
        <f>"0100"</f>
        <v>0100</v>
      </c>
      <c r="F783" t="s">
        <v>54</v>
      </c>
      <c r="G783" t="str">
        <f>"01"</f>
        <v>01</v>
      </c>
      <c r="H783" t="s">
        <v>55</v>
      </c>
      <c r="I783" t="s">
        <v>3086</v>
      </c>
      <c r="J783" t="s">
        <v>57</v>
      </c>
      <c r="K783">
        <v>1</v>
      </c>
      <c r="L783">
        <v>44000</v>
      </c>
      <c r="M783">
        <v>1.01</v>
      </c>
      <c r="N783" t="str">
        <f>"0000"</f>
        <v>0000</v>
      </c>
      <c r="O783">
        <v>6378</v>
      </c>
      <c r="P783" t="s">
        <v>58</v>
      </c>
      <c r="Q783" t="s">
        <v>3590</v>
      </c>
      <c r="R783" t="s">
        <v>82</v>
      </c>
      <c r="T783" t="s">
        <v>61</v>
      </c>
      <c r="V783" t="s">
        <v>3941</v>
      </c>
      <c r="W783">
        <v>242920</v>
      </c>
      <c r="X783">
        <v>15150</v>
      </c>
      <c r="Y783">
        <v>227770</v>
      </c>
      <c r="Z783">
        <v>242920</v>
      </c>
      <c r="AA783">
        <v>242920</v>
      </c>
      <c r="AB783" t="s">
        <v>72</v>
      </c>
      <c r="AC783" s="1">
        <v>37803</v>
      </c>
      <c r="AD783">
        <v>14500</v>
      </c>
      <c r="AE783">
        <v>1643</v>
      </c>
      <c r="AF783">
        <v>953</v>
      </c>
      <c r="AG783" t="s">
        <v>103</v>
      </c>
      <c r="AH783" t="s">
        <v>76</v>
      </c>
      <c r="AI783">
        <v>1</v>
      </c>
      <c r="AJ783">
        <v>2004</v>
      </c>
      <c r="AK783">
        <v>3</v>
      </c>
      <c r="AL783">
        <v>2</v>
      </c>
      <c r="AN783">
        <v>2242</v>
      </c>
      <c r="AO783">
        <v>32</v>
      </c>
      <c r="AP783" t="s">
        <v>63</v>
      </c>
      <c r="AQ783" t="s">
        <v>66</v>
      </c>
      <c r="AR783">
        <v>3170</v>
      </c>
      <c r="AW783" t="s">
        <v>3942</v>
      </c>
      <c r="AY783" t="s">
        <v>3943</v>
      </c>
      <c r="AZ783" t="s">
        <v>3944</v>
      </c>
    </row>
    <row r="784" spans="1:52" x14ac:dyDescent="0.3">
      <c r="A784">
        <v>2054735</v>
      </c>
      <c r="B784" t="s">
        <v>3945</v>
      </c>
      <c r="C784" t="str">
        <f t="shared" si="112"/>
        <v>7492</v>
      </c>
      <c r="D784" t="s">
        <v>53</v>
      </c>
      <c r="E784" t="str">
        <f>"0000"</f>
        <v>0000</v>
      </c>
      <c r="F784" t="s">
        <v>108</v>
      </c>
      <c r="G784" t="str">
        <f>"01"</f>
        <v>01</v>
      </c>
      <c r="H784" t="s">
        <v>55</v>
      </c>
      <c r="I784" t="s">
        <v>3086</v>
      </c>
      <c r="J784" t="s">
        <v>57</v>
      </c>
      <c r="K784">
        <v>0</v>
      </c>
      <c r="L784">
        <v>43782</v>
      </c>
      <c r="M784">
        <v>1.01</v>
      </c>
      <c r="N784" t="str">
        <f>"0000"</f>
        <v>0000</v>
      </c>
      <c r="O784">
        <v>6354</v>
      </c>
      <c r="P784" t="s">
        <v>58</v>
      </c>
      <c r="Q784" t="s">
        <v>3127</v>
      </c>
      <c r="R784" t="s">
        <v>140</v>
      </c>
      <c r="T784" t="s">
        <v>61</v>
      </c>
      <c r="V784" t="s">
        <v>3946</v>
      </c>
      <c r="W784">
        <v>15080</v>
      </c>
      <c r="X784">
        <v>15080</v>
      </c>
      <c r="Y784">
        <v>0</v>
      </c>
      <c r="Z784">
        <v>15080</v>
      </c>
      <c r="AA784">
        <v>15080</v>
      </c>
      <c r="AB784" t="s">
        <v>72</v>
      </c>
      <c r="AC784" s="1">
        <v>44201</v>
      </c>
      <c r="AD784">
        <v>17000</v>
      </c>
      <c r="AE784">
        <v>3124</v>
      </c>
      <c r="AF784">
        <v>1547</v>
      </c>
      <c r="AG784" t="s">
        <v>103</v>
      </c>
      <c r="AH784" t="s">
        <v>76</v>
      </c>
      <c r="AR784">
        <v>0</v>
      </c>
      <c r="AW784" t="s">
        <v>1047</v>
      </c>
      <c r="AY784" t="s">
        <v>1048</v>
      </c>
      <c r="AZ784" t="s">
        <v>1049</v>
      </c>
    </row>
    <row r="785" spans="1:52" x14ac:dyDescent="0.3">
      <c r="A785">
        <v>2055561</v>
      </c>
      <c r="B785" t="s">
        <v>3947</v>
      </c>
      <c r="C785" t="str">
        <f t="shared" si="112"/>
        <v>7492</v>
      </c>
      <c r="D785" t="s">
        <v>53</v>
      </c>
      <c r="E785" t="str">
        <f>"0100"</f>
        <v>0100</v>
      </c>
      <c r="F785" t="s">
        <v>54</v>
      </c>
      <c r="G785" t="str">
        <f>"06"</f>
        <v>06</v>
      </c>
      <c r="H785" t="s">
        <v>55</v>
      </c>
      <c r="I785" t="s">
        <v>56</v>
      </c>
      <c r="J785" t="s">
        <v>57</v>
      </c>
      <c r="K785">
        <v>1</v>
      </c>
      <c r="L785">
        <v>43750</v>
      </c>
      <c r="M785">
        <v>1</v>
      </c>
      <c r="N785" t="str">
        <f>"000X"</f>
        <v>000X</v>
      </c>
      <c r="O785">
        <v>5654</v>
      </c>
      <c r="P785" t="s">
        <v>58</v>
      </c>
      <c r="Q785" t="s">
        <v>2618</v>
      </c>
      <c r="R785" t="s">
        <v>140</v>
      </c>
      <c r="T785" t="s">
        <v>61</v>
      </c>
      <c r="V785" t="s">
        <v>3948</v>
      </c>
      <c r="W785">
        <v>173640</v>
      </c>
      <c r="X785">
        <v>15070</v>
      </c>
      <c r="Y785">
        <v>158570</v>
      </c>
      <c r="Z785">
        <v>133293</v>
      </c>
      <c r="AA785">
        <v>108293</v>
      </c>
      <c r="AB785" t="s">
        <v>63</v>
      </c>
      <c r="AC785" s="1">
        <v>34213</v>
      </c>
      <c r="AD785">
        <v>10500</v>
      </c>
      <c r="AE785">
        <v>998</v>
      </c>
      <c r="AF785">
        <v>945</v>
      </c>
      <c r="AG785" t="s">
        <v>103</v>
      </c>
      <c r="AH785" t="s">
        <v>76</v>
      </c>
      <c r="AI785">
        <v>1</v>
      </c>
      <c r="AJ785">
        <v>1993</v>
      </c>
      <c r="AK785">
        <v>3</v>
      </c>
      <c r="AL785">
        <v>2</v>
      </c>
      <c r="AN785">
        <v>1588</v>
      </c>
      <c r="AO785">
        <v>32</v>
      </c>
      <c r="AP785" t="s">
        <v>63</v>
      </c>
      <c r="AQ785" t="s">
        <v>66</v>
      </c>
      <c r="AR785">
        <v>2210</v>
      </c>
      <c r="AW785" t="s">
        <v>3949</v>
      </c>
      <c r="AY785" t="s">
        <v>3950</v>
      </c>
      <c r="AZ785" t="s">
        <v>3951</v>
      </c>
    </row>
    <row r="786" spans="1:52" x14ac:dyDescent="0.3">
      <c r="A786">
        <v>2055758</v>
      </c>
      <c r="B786" t="s">
        <v>3952</v>
      </c>
      <c r="C786" t="str">
        <f t="shared" si="112"/>
        <v>7492</v>
      </c>
      <c r="D786" t="s">
        <v>53</v>
      </c>
      <c r="E786" t="str">
        <f>"0100"</f>
        <v>0100</v>
      </c>
      <c r="F786" t="s">
        <v>54</v>
      </c>
      <c r="G786" t="str">
        <f>"06"</f>
        <v>06</v>
      </c>
      <c r="H786" t="s">
        <v>55</v>
      </c>
      <c r="I786" t="s">
        <v>56</v>
      </c>
      <c r="J786" t="s">
        <v>57</v>
      </c>
      <c r="K786">
        <v>1</v>
      </c>
      <c r="L786">
        <v>43750</v>
      </c>
      <c r="M786">
        <v>1</v>
      </c>
      <c r="N786" t="str">
        <f>"000X"</f>
        <v>000X</v>
      </c>
      <c r="O786">
        <v>5490</v>
      </c>
      <c r="P786" t="s">
        <v>58</v>
      </c>
      <c r="Q786" t="s">
        <v>2618</v>
      </c>
      <c r="R786" t="s">
        <v>140</v>
      </c>
      <c r="T786" t="s">
        <v>61</v>
      </c>
      <c r="V786" t="s">
        <v>3953</v>
      </c>
      <c r="W786">
        <v>201220</v>
      </c>
      <c r="X786">
        <v>15070</v>
      </c>
      <c r="Y786">
        <v>186150</v>
      </c>
      <c r="Z786">
        <v>161421</v>
      </c>
      <c r="AA786">
        <v>0</v>
      </c>
      <c r="AB786" t="s">
        <v>63</v>
      </c>
      <c r="AC786" s="1">
        <v>37681</v>
      </c>
      <c r="AD786">
        <v>160000</v>
      </c>
      <c r="AE786">
        <v>1579</v>
      </c>
      <c r="AF786">
        <v>1159</v>
      </c>
      <c r="AG786" t="s">
        <v>64</v>
      </c>
      <c r="AH786" t="s">
        <v>76</v>
      </c>
      <c r="AI786">
        <v>1</v>
      </c>
      <c r="AJ786">
        <v>2002</v>
      </c>
      <c r="AK786">
        <v>3</v>
      </c>
      <c r="AL786">
        <v>2</v>
      </c>
      <c r="AN786">
        <v>1848</v>
      </c>
      <c r="AO786">
        <v>32</v>
      </c>
      <c r="AP786" t="s">
        <v>63</v>
      </c>
      <c r="AQ786" t="s">
        <v>66</v>
      </c>
      <c r="AR786">
        <v>2573</v>
      </c>
      <c r="AW786" t="s">
        <v>3954</v>
      </c>
      <c r="AX786" t="s">
        <v>3954</v>
      </c>
      <c r="AY786" t="s">
        <v>3955</v>
      </c>
      <c r="AZ786" t="s">
        <v>70</v>
      </c>
    </row>
    <row r="787" spans="1:52" x14ac:dyDescent="0.3">
      <c r="A787">
        <v>2056061</v>
      </c>
      <c r="B787" t="s">
        <v>3956</v>
      </c>
      <c r="C787" t="str">
        <f t="shared" si="112"/>
        <v>7492</v>
      </c>
      <c r="D787" t="s">
        <v>53</v>
      </c>
      <c r="E787" t="str">
        <f>"0100"</f>
        <v>0100</v>
      </c>
      <c r="F787" t="s">
        <v>54</v>
      </c>
      <c r="G787" t="str">
        <f>"06"</f>
        <v>06</v>
      </c>
      <c r="H787" t="s">
        <v>55</v>
      </c>
      <c r="I787" t="s">
        <v>56</v>
      </c>
      <c r="J787" t="s">
        <v>57</v>
      </c>
      <c r="K787">
        <v>1</v>
      </c>
      <c r="L787">
        <v>46250</v>
      </c>
      <c r="M787">
        <v>1.06</v>
      </c>
      <c r="N787" t="str">
        <f>"000X"</f>
        <v>000X</v>
      </c>
      <c r="O787">
        <v>5653</v>
      </c>
      <c r="P787" t="s">
        <v>58</v>
      </c>
      <c r="Q787" t="s">
        <v>117</v>
      </c>
      <c r="R787" t="s">
        <v>118</v>
      </c>
      <c r="T787" t="s">
        <v>61</v>
      </c>
      <c r="V787" t="s">
        <v>3957</v>
      </c>
      <c r="W787">
        <v>157860</v>
      </c>
      <c r="X787">
        <v>15930</v>
      </c>
      <c r="Y787">
        <v>141930</v>
      </c>
      <c r="Z787">
        <v>111986</v>
      </c>
      <c r="AA787">
        <v>86486</v>
      </c>
      <c r="AB787" t="s">
        <v>63</v>
      </c>
      <c r="AC787" s="1">
        <v>43339</v>
      </c>
      <c r="AD787">
        <v>110000</v>
      </c>
      <c r="AE787">
        <v>2924</v>
      </c>
      <c r="AF787">
        <v>2468</v>
      </c>
      <c r="AG787" t="s">
        <v>64</v>
      </c>
      <c r="AH787" t="s">
        <v>76</v>
      </c>
      <c r="AI787">
        <v>1</v>
      </c>
      <c r="AJ787">
        <v>1997</v>
      </c>
      <c r="AK787">
        <v>3</v>
      </c>
      <c r="AL787">
        <v>2</v>
      </c>
      <c r="AN787">
        <v>1270</v>
      </c>
      <c r="AO787">
        <v>32</v>
      </c>
      <c r="AP787" t="s">
        <v>72</v>
      </c>
      <c r="AQ787" t="s">
        <v>66</v>
      </c>
      <c r="AR787">
        <v>1960</v>
      </c>
      <c r="AW787" t="s">
        <v>3958</v>
      </c>
      <c r="AY787" t="s">
        <v>3959</v>
      </c>
      <c r="AZ787" t="s">
        <v>70</v>
      </c>
    </row>
    <row r="788" spans="1:52" x14ac:dyDescent="0.3">
      <c r="A788">
        <v>2056096</v>
      </c>
      <c r="B788" t="s">
        <v>3960</v>
      </c>
      <c r="C788" t="str">
        <f t="shared" si="112"/>
        <v>7492</v>
      </c>
      <c r="D788" t="s">
        <v>53</v>
      </c>
      <c r="E788" t="str">
        <f>"0000"</f>
        <v>0000</v>
      </c>
      <c r="F788" t="s">
        <v>108</v>
      </c>
      <c r="G788" t="str">
        <f>"06"</f>
        <v>06</v>
      </c>
      <c r="H788" t="s">
        <v>55</v>
      </c>
      <c r="I788" t="s">
        <v>56</v>
      </c>
      <c r="J788" t="s">
        <v>57</v>
      </c>
      <c r="K788">
        <v>0</v>
      </c>
      <c r="L788">
        <v>50716</v>
      </c>
      <c r="M788">
        <v>1.1599999999999999</v>
      </c>
      <c r="N788" t="str">
        <f>"000X"</f>
        <v>000X</v>
      </c>
      <c r="O788">
        <v>5921</v>
      </c>
      <c r="P788" t="s">
        <v>58</v>
      </c>
      <c r="Q788" t="s">
        <v>117</v>
      </c>
      <c r="R788" t="s">
        <v>118</v>
      </c>
      <c r="T788" t="s">
        <v>61</v>
      </c>
      <c r="V788" t="s">
        <v>3961</v>
      </c>
      <c r="W788">
        <v>17460</v>
      </c>
      <c r="X788">
        <v>17460</v>
      </c>
      <c r="Y788">
        <v>0</v>
      </c>
      <c r="Z788">
        <v>17460</v>
      </c>
      <c r="AA788">
        <v>17460</v>
      </c>
      <c r="AB788" t="s">
        <v>72</v>
      </c>
      <c r="AC788" s="1">
        <v>29481</v>
      </c>
      <c r="AD788">
        <v>16000</v>
      </c>
      <c r="AE788">
        <v>565</v>
      </c>
      <c r="AF788">
        <v>902</v>
      </c>
      <c r="AG788" t="s">
        <v>103</v>
      </c>
      <c r="AH788" t="s">
        <v>76</v>
      </c>
      <c r="AR788">
        <v>0</v>
      </c>
      <c r="AW788" t="s">
        <v>3962</v>
      </c>
      <c r="AX788" t="s">
        <v>3963</v>
      </c>
      <c r="AY788" t="s">
        <v>3964</v>
      </c>
      <c r="AZ788" t="s">
        <v>3965</v>
      </c>
    </row>
    <row r="789" spans="1:52" x14ac:dyDescent="0.3">
      <c r="A789">
        <v>2051655</v>
      </c>
      <c r="B789" t="s">
        <v>3966</v>
      </c>
      <c r="C789" t="str">
        <f t="shared" si="112"/>
        <v>7492</v>
      </c>
      <c r="D789" t="s">
        <v>53</v>
      </c>
      <c r="E789" t="str">
        <f>"0100"</f>
        <v>0100</v>
      </c>
      <c r="F789" t="s">
        <v>54</v>
      </c>
      <c r="G789" t="str">
        <f t="shared" ref="G789:G797" si="115">"01"</f>
        <v>01</v>
      </c>
      <c r="H789" t="s">
        <v>55</v>
      </c>
      <c r="I789" t="s">
        <v>3086</v>
      </c>
      <c r="J789" t="s">
        <v>57</v>
      </c>
      <c r="K789">
        <v>1</v>
      </c>
      <c r="L789">
        <v>43748</v>
      </c>
      <c r="M789">
        <v>1</v>
      </c>
      <c r="N789" t="str">
        <f t="shared" ref="N789:N797" si="116">"0000"</f>
        <v>0000</v>
      </c>
      <c r="O789">
        <v>5722</v>
      </c>
      <c r="P789" t="s">
        <v>72</v>
      </c>
      <c r="Q789" t="s">
        <v>3241</v>
      </c>
      <c r="R789" t="s">
        <v>88</v>
      </c>
      <c r="T789" t="s">
        <v>61</v>
      </c>
      <c r="V789" t="s">
        <v>3967</v>
      </c>
      <c r="W789">
        <v>267930</v>
      </c>
      <c r="X789">
        <v>15060</v>
      </c>
      <c r="Y789">
        <v>252870</v>
      </c>
      <c r="Z789">
        <v>222913</v>
      </c>
      <c r="AA789">
        <v>197913</v>
      </c>
      <c r="AB789" t="s">
        <v>63</v>
      </c>
      <c r="AC789" s="1">
        <v>42572</v>
      </c>
      <c r="AD789">
        <v>200000</v>
      </c>
      <c r="AE789">
        <v>2772</v>
      </c>
      <c r="AF789">
        <v>827</v>
      </c>
      <c r="AG789" t="s">
        <v>64</v>
      </c>
      <c r="AH789" t="s">
        <v>76</v>
      </c>
      <c r="AI789">
        <v>1</v>
      </c>
      <c r="AJ789">
        <v>2006</v>
      </c>
      <c r="AK789">
        <v>3</v>
      </c>
      <c r="AL789">
        <v>3</v>
      </c>
      <c r="AM789">
        <v>1</v>
      </c>
      <c r="AN789">
        <v>2554</v>
      </c>
      <c r="AO789">
        <v>32</v>
      </c>
      <c r="AP789" t="s">
        <v>63</v>
      </c>
      <c r="AQ789" t="s">
        <v>66</v>
      </c>
      <c r="AR789">
        <v>3491</v>
      </c>
      <c r="AW789" t="s">
        <v>3968</v>
      </c>
      <c r="AX789" t="s">
        <v>3969</v>
      </c>
      <c r="AY789" t="s">
        <v>3970</v>
      </c>
      <c r="AZ789" t="s">
        <v>3971</v>
      </c>
    </row>
    <row r="790" spans="1:52" x14ac:dyDescent="0.3">
      <c r="A790">
        <v>2051671</v>
      </c>
      <c r="B790" t="s">
        <v>3972</v>
      </c>
      <c r="C790" t="str">
        <f t="shared" si="112"/>
        <v>7492</v>
      </c>
      <c r="D790" t="s">
        <v>53</v>
      </c>
      <c r="E790" t="str">
        <f>"0000"</f>
        <v>0000</v>
      </c>
      <c r="F790" t="s">
        <v>108</v>
      </c>
      <c r="G790" t="str">
        <f t="shared" si="115"/>
        <v>01</v>
      </c>
      <c r="H790" t="s">
        <v>55</v>
      </c>
      <c r="I790" t="s">
        <v>3086</v>
      </c>
      <c r="J790" t="s">
        <v>57</v>
      </c>
      <c r="K790">
        <v>0</v>
      </c>
      <c r="L790">
        <v>43748</v>
      </c>
      <c r="M790">
        <v>1</v>
      </c>
      <c r="N790" t="str">
        <f t="shared" si="116"/>
        <v>0000</v>
      </c>
      <c r="O790">
        <v>5688</v>
      </c>
      <c r="P790" t="s">
        <v>72</v>
      </c>
      <c r="Q790" t="s">
        <v>3241</v>
      </c>
      <c r="R790" t="s">
        <v>88</v>
      </c>
      <c r="T790" t="s">
        <v>61</v>
      </c>
      <c r="V790" t="s">
        <v>3973</v>
      </c>
      <c r="W790">
        <v>15060</v>
      </c>
      <c r="X790">
        <v>15060</v>
      </c>
      <c r="Y790">
        <v>0</v>
      </c>
      <c r="Z790">
        <v>15060</v>
      </c>
      <c r="AA790">
        <v>15060</v>
      </c>
      <c r="AB790" t="s">
        <v>72</v>
      </c>
      <c r="AC790" s="1">
        <v>37956</v>
      </c>
      <c r="AD790">
        <v>17000</v>
      </c>
      <c r="AE790">
        <v>1676</v>
      </c>
      <c r="AF790">
        <v>726</v>
      </c>
      <c r="AG790" t="s">
        <v>103</v>
      </c>
      <c r="AH790" t="s">
        <v>76</v>
      </c>
      <c r="AR790">
        <v>0</v>
      </c>
      <c r="AW790" t="s">
        <v>3974</v>
      </c>
      <c r="AY790" t="s">
        <v>3975</v>
      </c>
      <c r="AZ790" t="s">
        <v>3976</v>
      </c>
    </row>
    <row r="791" spans="1:52" x14ac:dyDescent="0.3">
      <c r="A791">
        <v>2052198</v>
      </c>
      <c r="B791" t="s">
        <v>3977</v>
      </c>
      <c r="C791" t="str">
        <f t="shared" si="112"/>
        <v>7492</v>
      </c>
      <c r="D791" t="s">
        <v>53</v>
      </c>
      <c r="E791" t="str">
        <f>"0000"</f>
        <v>0000</v>
      </c>
      <c r="F791" t="s">
        <v>108</v>
      </c>
      <c r="G791" t="str">
        <f t="shared" si="115"/>
        <v>01</v>
      </c>
      <c r="H791" t="s">
        <v>55</v>
      </c>
      <c r="I791" t="s">
        <v>3086</v>
      </c>
      <c r="J791" t="s">
        <v>57</v>
      </c>
      <c r="K791">
        <v>0</v>
      </c>
      <c r="L791">
        <v>49740</v>
      </c>
      <c r="M791">
        <v>1.1399999999999999</v>
      </c>
      <c r="N791" t="str">
        <f t="shared" si="116"/>
        <v>0000</v>
      </c>
      <c r="O791">
        <v>6427</v>
      </c>
      <c r="P791" t="s">
        <v>58</v>
      </c>
      <c r="Q791" t="s">
        <v>3570</v>
      </c>
      <c r="R791" t="s">
        <v>140</v>
      </c>
      <c r="T791" t="s">
        <v>61</v>
      </c>
      <c r="V791" t="s">
        <v>3978</v>
      </c>
      <c r="W791">
        <v>17130</v>
      </c>
      <c r="X791">
        <v>17130</v>
      </c>
      <c r="Y791">
        <v>0</v>
      </c>
      <c r="Z791">
        <v>17130</v>
      </c>
      <c r="AA791">
        <v>17130</v>
      </c>
      <c r="AB791" t="s">
        <v>72</v>
      </c>
      <c r="AC791" s="1">
        <v>44229</v>
      </c>
      <c r="AD791">
        <v>42600</v>
      </c>
      <c r="AE791">
        <v>3132</v>
      </c>
      <c r="AF791">
        <v>2452</v>
      </c>
      <c r="AG791" t="s">
        <v>103</v>
      </c>
      <c r="AH791" t="s">
        <v>76</v>
      </c>
      <c r="AR791">
        <v>0</v>
      </c>
      <c r="AW791" t="s">
        <v>3979</v>
      </c>
      <c r="AX791" t="s">
        <v>3980</v>
      </c>
      <c r="AY791" t="s">
        <v>3981</v>
      </c>
      <c r="AZ791" t="s">
        <v>3982</v>
      </c>
    </row>
    <row r="792" spans="1:52" x14ac:dyDescent="0.3">
      <c r="A792">
        <v>2052333</v>
      </c>
      <c r="B792" t="s">
        <v>3983</v>
      </c>
      <c r="C792" t="str">
        <f t="shared" si="112"/>
        <v>7492</v>
      </c>
      <c r="D792" t="s">
        <v>53</v>
      </c>
      <c r="E792" t="str">
        <f>"0000"</f>
        <v>0000</v>
      </c>
      <c r="F792" t="s">
        <v>108</v>
      </c>
      <c r="G792" t="str">
        <f t="shared" si="115"/>
        <v>01</v>
      </c>
      <c r="H792" t="s">
        <v>55</v>
      </c>
      <c r="I792" t="s">
        <v>3086</v>
      </c>
      <c r="J792" t="s">
        <v>57</v>
      </c>
      <c r="K792">
        <v>0</v>
      </c>
      <c r="L792">
        <v>44000</v>
      </c>
      <c r="M792">
        <v>1.01</v>
      </c>
      <c r="N792" t="str">
        <f t="shared" si="116"/>
        <v>0000</v>
      </c>
      <c r="O792">
        <v>6334</v>
      </c>
      <c r="P792" t="s">
        <v>58</v>
      </c>
      <c r="Q792" t="s">
        <v>3570</v>
      </c>
      <c r="R792" t="s">
        <v>140</v>
      </c>
      <c r="T792" t="s">
        <v>61</v>
      </c>
      <c r="V792" t="s">
        <v>3984</v>
      </c>
      <c r="W792">
        <v>15150</v>
      </c>
      <c r="X792">
        <v>15150</v>
      </c>
      <c r="Y792">
        <v>0</v>
      </c>
      <c r="Z792">
        <v>15150</v>
      </c>
      <c r="AA792">
        <v>15150</v>
      </c>
      <c r="AB792" t="s">
        <v>72</v>
      </c>
      <c r="AC792" s="1">
        <v>36373</v>
      </c>
      <c r="AD792">
        <v>18000</v>
      </c>
      <c r="AE792">
        <v>1323</v>
      </c>
      <c r="AF792">
        <v>1365</v>
      </c>
      <c r="AG792" t="s">
        <v>103</v>
      </c>
      <c r="AH792" t="s">
        <v>570</v>
      </c>
      <c r="AR792">
        <v>0</v>
      </c>
      <c r="AW792" t="s">
        <v>3690</v>
      </c>
      <c r="AX792" t="s">
        <v>3691</v>
      </c>
      <c r="AY792" t="s">
        <v>3692</v>
      </c>
      <c r="AZ792" t="s">
        <v>3693</v>
      </c>
    </row>
    <row r="793" spans="1:52" x14ac:dyDescent="0.3">
      <c r="A793">
        <v>2052660</v>
      </c>
      <c r="B793" t="s">
        <v>3985</v>
      </c>
      <c r="C793" t="str">
        <f t="shared" si="112"/>
        <v>7492</v>
      </c>
      <c r="D793" t="s">
        <v>53</v>
      </c>
      <c r="E793" t="str">
        <f>"0100"</f>
        <v>0100</v>
      </c>
      <c r="F793" t="s">
        <v>54</v>
      </c>
      <c r="G793" t="str">
        <f t="shared" si="115"/>
        <v>01</v>
      </c>
      <c r="H793" t="s">
        <v>55</v>
      </c>
      <c r="I793" t="s">
        <v>3086</v>
      </c>
      <c r="J793" t="s">
        <v>57</v>
      </c>
      <c r="K793">
        <v>1</v>
      </c>
      <c r="L793">
        <v>50399</v>
      </c>
      <c r="M793">
        <v>1.1599999999999999</v>
      </c>
      <c r="N793" t="str">
        <f t="shared" si="116"/>
        <v>0000</v>
      </c>
      <c r="O793">
        <v>6413</v>
      </c>
      <c r="P793" t="s">
        <v>58</v>
      </c>
      <c r="Q793" t="s">
        <v>3590</v>
      </c>
      <c r="R793" t="s">
        <v>82</v>
      </c>
      <c r="T793" t="s">
        <v>61</v>
      </c>
      <c r="V793" t="s">
        <v>3986</v>
      </c>
      <c r="W793">
        <v>252040</v>
      </c>
      <c r="X793">
        <v>17360</v>
      </c>
      <c r="Y793">
        <v>234680</v>
      </c>
      <c r="Z793">
        <v>233452</v>
      </c>
      <c r="AA793">
        <v>208452</v>
      </c>
      <c r="AB793" t="s">
        <v>63</v>
      </c>
      <c r="AC793" s="1">
        <v>42703</v>
      </c>
      <c r="AD793">
        <v>16500</v>
      </c>
      <c r="AE793">
        <v>2799</v>
      </c>
      <c r="AF793">
        <v>614</v>
      </c>
      <c r="AG793" t="s">
        <v>103</v>
      </c>
      <c r="AH793" t="s">
        <v>76</v>
      </c>
      <c r="AI793">
        <v>1</v>
      </c>
      <c r="AJ793">
        <v>2017</v>
      </c>
      <c r="AK793">
        <v>3</v>
      </c>
      <c r="AL793">
        <v>2</v>
      </c>
      <c r="AN793">
        <v>2257</v>
      </c>
      <c r="AO793">
        <v>32</v>
      </c>
      <c r="AP793" t="s">
        <v>63</v>
      </c>
      <c r="AQ793" t="s">
        <v>66</v>
      </c>
      <c r="AR793">
        <v>2956</v>
      </c>
      <c r="AW793" t="s">
        <v>3987</v>
      </c>
      <c r="AX793" t="s">
        <v>3988</v>
      </c>
      <c r="AY793" t="s">
        <v>3989</v>
      </c>
      <c r="AZ793" t="s">
        <v>70</v>
      </c>
    </row>
    <row r="794" spans="1:52" x14ac:dyDescent="0.3">
      <c r="A794">
        <v>2054131</v>
      </c>
      <c r="B794" t="s">
        <v>3990</v>
      </c>
      <c r="C794" t="str">
        <f t="shared" si="112"/>
        <v>7492</v>
      </c>
      <c r="D794" t="s">
        <v>53</v>
      </c>
      <c r="E794" t="str">
        <f>"0000"</f>
        <v>0000</v>
      </c>
      <c r="F794" t="s">
        <v>108</v>
      </c>
      <c r="G794" t="str">
        <f t="shared" si="115"/>
        <v>01</v>
      </c>
      <c r="H794" t="s">
        <v>55</v>
      </c>
      <c r="I794" t="s">
        <v>3086</v>
      </c>
      <c r="J794" t="s">
        <v>57</v>
      </c>
      <c r="K794">
        <v>0</v>
      </c>
      <c r="L794">
        <v>44000</v>
      </c>
      <c r="M794">
        <v>1.01</v>
      </c>
      <c r="N794" t="str">
        <f t="shared" si="116"/>
        <v>0000</v>
      </c>
      <c r="O794">
        <v>6346</v>
      </c>
      <c r="P794" t="s">
        <v>58</v>
      </c>
      <c r="Q794" t="s">
        <v>3590</v>
      </c>
      <c r="R794" t="s">
        <v>82</v>
      </c>
      <c r="T794" t="s">
        <v>61</v>
      </c>
      <c r="V794" t="s">
        <v>3991</v>
      </c>
      <c r="W794">
        <v>15150</v>
      </c>
      <c r="X794">
        <v>15150</v>
      </c>
      <c r="Y794">
        <v>0</v>
      </c>
      <c r="Z794">
        <v>15150</v>
      </c>
      <c r="AA794">
        <v>15150</v>
      </c>
      <c r="AB794" t="s">
        <v>72</v>
      </c>
      <c r="AC794" s="1">
        <v>37591</v>
      </c>
      <c r="AD794">
        <v>13500</v>
      </c>
      <c r="AE794">
        <v>1563</v>
      </c>
      <c r="AF794">
        <v>1178</v>
      </c>
      <c r="AG794" t="s">
        <v>103</v>
      </c>
      <c r="AH794" t="s">
        <v>76</v>
      </c>
      <c r="AR794">
        <v>0</v>
      </c>
      <c r="AW794" t="s">
        <v>1092</v>
      </c>
      <c r="AX794" t="s">
        <v>1093</v>
      </c>
      <c r="AY794" t="s">
        <v>3992</v>
      </c>
      <c r="AZ794" t="s">
        <v>70</v>
      </c>
    </row>
    <row r="795" spans="1:52" x14ac:dyDescent="0.3">
      <c r="A795">
        <v>2054239</v>
      </c>
      <c r="B795" t="s">
        <v>3993</v>
      </c>
      <c r="C795" t="str">
        <f t="shared" si="112"/>
        <v>7492</v>
      </c>
      <c r="D795" t="s">
        <v>53</v>
      </c>
      <c r="E795" t="str">
        <f>"0000"</f>
        <v>0000</v>
      </c>
      <c r="F795" t="s">
        <v>108</v>
      </c>
      <c r="G795" t="str">
        <f t="shared" si="115"/>
        <v>01</v>
      </c>
      <c r="H795" t="s">
        <v>55</v>
      </c>
      <c r="I795" t="s">
        <v>3086</v>
      </c>
      <c r="J795" t="s">
        <v>57</v>
      </c>
      <c r="K795">
        <v>0</v>
      </c>
      <c r="L795">
        <v>51366</v>
      </c>
      <c r="M795">
        <v>1.18</v>
      </c>
      <c r="N795" t="str">
        <f t="shared" si="116"/>
        <v>0000</v>
      </c>
      <c r="O795">
        <v>6184</v>
      </c>
      <c r="P795" t="s">
        <v>58</v>
      </c>
      <c r="Q795" t="s">
        <v>3590</v>
      </c>
      <c r="R795" t="s">
        <v>82</v>
      </c>
      <c r="T795" t="s">
        <v>61</v>
      </c>
      <c r="V795" t="s">
        <v>3994</v>
      </c>
      <c r="W795">
        <v>17690</v>
      </c>
      <c r="X795">
        <v>17690</v>
      </c>
      <c r="Y795">
        <v>0</v>
      </c>
      <c r="Z795">
        <v>17690</v>
      </c>
      <c r="AA795">
        <v>17690</v>
      </c>
      <c r="AB795" t="s">
        <v>72</v>
      </c>
      <c r="AC795" s="1">
        <v>42690</v>
      </c>
      <c r="AD795">
        <v>15000</v>
      </c>
      <c r="AE795">
        <v>2796</v>
      </c>
      <c r="AF795">
        <v>2040</v>
      </c>
      <c r="AG795" t="s">
        <v>103</v>
      </c>
      <c r="AH795" t="s">
        <v>76</v>
      </c>
      <c r="AR795">
        <v>0</v>
      </c>
      <c r="AW795" t="s">
        <v>3995</v>
      </c>
      <c r="AX795" t="s">
        <v>3996</v>
      </c>
      <c r="AY795" t="s">
        <v>3997</v>
      </c>
      <c r="AZ795" t="s">
        <v>3998</v>
      </c>
    </row>
    <row r="796" spans="1:52" x14ac:dyDescent="0.3">
      <c r="A796">
        <v>2054654</v>
      </c>
      <c r="B796" t="s">
        <v>3999</v>
      </c>
      <c r="C796" t="str">
        <f t="shared" si="112"/>
        <v>7492</v>
      </c>
      <c r="D796" t="s">
        <v>53</v>
      </c>
      <c r="E796" t="str">
        <f>"0000"</f>
        <v>0000</v>
      </c>
      <c r="F796" t="s">
        <v>108</v>
      </c>
      <c r="G796" t="str">
        <f t="shared" si="115"/>
        <v>01</v>
      </c>
      <c r="H796" t="s">
        <v>55</v>
      </c>
      <c r="I796" t="s">
        <v>3086</v>
      </c>
      <c r="J796" t="s">
        <v>57</v>
      </c>
      <c r="K796">
        <v>0</v>
      </c>
      <c r="L796">
        <v>43880</v>
      </c>
      <c r="M796">
        <v>1.01</v>
      </c>
      <c r="N796" t="str">
        <f t="shared" si="116"/>
        <v>0000</v>
      </c>
      <c r="O796">
        <v>6396</v>
      </c>
      <c r="P796" t="s">
        <v>58</v>
      </c>
      <c r="Q796" t="s">
        <v>3127</v>
      </c>
      <c r="R796" t="s">
        <v>140</v>
      </c>
      <c r="T796" t="s">
        <v>61</v>
      </c>
      <c r="V796" t="s">
        <v>4000</v>
      </c>
      <c r="W796">
        <v>15110</v>
      </c>
      <c r="X796">
        <v>15110</v>
      </c>
      <c r="Y796">
        <v>0</v>
      </c>
      <c r="Z796">
        <v>15110</v>
      </c>
      <c r="AA796">
        <v>15110</v>
      </c>
      <c r="AB796" t="s">
        <v>72</v>
      </c>
      <c r="AC796" s="1">
        <v>34516</v>
      </c>
      <c r="AD796">
        <v>20180</v>
      </c>
      <c r="AE796">
        <v>1044</v>
      </c>
      <c r="AF796">
        <v>1567</v>
      </c>
      <c r="AG796" t="s">
        <v>103</v>
      </c>
      <c r="AH796" t="s">
        <v>873</v>
      </c>
      <c r="AR796">
        <v>0</v>
      </c>
      <c r="AW796" t="s">
        <v>4001</v>
      </c>
      <c r="AY796" t="s">
        <v>4002</v>
      </c>
      <c r="AZ796" t="s">
        <v>4003</v>
      </c>
    </row>
    <row r="797" spans="1:52" x14ac:dyDescent="0.3">
      <c r="A797">
        <v>2054786</v>
      </c>
      <c r="B797" t="s">
        <v>4004</v>
      </c>
      <c r="C797" t="str">
        <f t="shared" si="112"/>
        <v>7492</v>
      </c>
      <c r="D797" t="s">
        <v>53</v>
      </c>
      <c r="E797" t="str">
        <f>"0100"</f>
        <v>0100</v>
      </c>
      <c r="F797" t="s">
        <v>54</v>
      </c>
      <c r="G797" t="str">
        <f t="shared" si="115"/>
        <v>01</v>
      </c>
      <c r="H797" t="s">
        <v>55</v>
      </c>
      <c r="I797" t="s">
        <v>3086</v>
      </c>
      <c r="J797" t="s">
        <v>57</v>
      </c>
      <c r="K797">
        <v>1</v>
      </c>
      <c r="L797">
        <v>44177</v>
      </c>
      <c r="M797">
        <v>1.01</v>
      </c>
      <c r="N797" t="str">
        <f t="shared" si="116"/>
        <v>0000</v>
      </c>
      <c r="O797">
        <v>6312</v>
      </c>
      <c r="P797" t="s">
        <v>58</v>
      </c>
      <c r="Q797" t="s">
        <v>3127</v>
      </c>
      <c r="R797" t="s">
        <v>140</v>
      </c>
      <c r="T797" t="s">
        <v>61</v>
      </c>
      <c r="V797" t="s">
        <v>4005</v>
      </c>
      <c r="W797">
        <v>331440</v>
      </c>
      <c r="X797">
        <v>15210</v>
      </c>
      <c r="Y797">
        <v>316230</v>
      </c>
      <c r="Z797">
        <v>259555</v>
      </c>
      <c r="AA797">
        <v>234555</v>
      </c>
      <c r="AB797" t="s">
        <v>63</v>
      </c>
      <c r="AC797" s="1">
        <v>38961</v>
      </c>
      <c r="AD797">
        <v>442500</v>
      </c>
      <c r="AE797">
        <v>2053</v>
      </c>
      <c r="AF797">
        <v>1760</v>
      </c>
      <c r="AG797" t="s">
        <v>64</v>
      </c>
      <c r="AH797" t="s">
        <v>76</v>
      </c>
      <c r="AI797">
        <v>2</v>
      </c>
      <c r="AJ797">
        <v>2006</v>
      </c>
      <c r="AK797">
        <v>4</v>
      </c>
      <c r="AL797">
        <v>3</v>
      </c>
      <c r="AN797">
        <v>3685</v>
      </c>
      <c r="AO797">
        <v>32</v>
      </c>
      <c r="AP797" t="s">
        <v>63</v>
      </c>
      <c r="AQ797" t="s">
        <v>66</v>
      </c>
      <c r="AR797">
        <v>4830</v>
      </c>
      <c r="AW797" t="s">
        <v>4006</v>
      </c>
      <c r="AX797" t="s">
        <v>4007</v>
      </c>
      <c r="AY797" t="s">
        <v>4008</v>
      </c>
      <c r="AZ797" t="s">
        <v>70</v>
      </c>
    </row>
    <row r="798" spans="1:52" x14ac:dyDescent="0.3">
      <c r="A798">
        <v>2055499</v>
      </c>
      <c r="B798" t="s">
        <v>4009</v>
      </c>
      <c r="C798" t="str">
        <f t="shared" si="112"/>
        <v>7492</v>
      </c>
      <c r="D798" t="s">
        <v>53</v>
      </c>
      <c r="E798" t="str">
        <f>"0100"</f>
        <v>0100</v>
      </c>
      <c r="F798" t="s">
        <v>54</v>
      </c>
      <c r="G798" t="str">
        <f t="shared" ref="G798:G806" si="117">"06"</f>
        <v>06</v>
      </c>
      <c r="H798" t="s">
        <v>55</v>
      </c>
      <c r="I798" t="s">
        <v>56</v>
      </c>
      <c r="J798" t="s">
        <v>57</v>
      </c>
      <c r="K798">
        <v>1</v>
      </c>
      <c r="L798">
        <v>43750</v>
      </c>
      <c r="M798">
        <v>1</v>
      </c>
      <c r="N798" t="str">
        <f t="shared" ref="N798:N806" si="118">"000X"</f>
        <v>000X</v>
      </c>
      <c r="O798">
        <v>5728</v>
      </c>
      <c r="P798" t="s">
        <v>58</v>
      </c>
      <c r="Q798" t="s">
        <v>2618</v>
      </c>
      <c r="R798" t="s">
        <v>140</v>
      </c>
      <c r="T798" t="s">
        <v>61</v>
      </c>
      <c r="V798" t="s">
        <v>4010</v>
      </c>
      <c r="W798">
        <v>239530</v>
      </c>
      <c r="X798">
        <v>15070</v>
      </c>
      <c r="Y798">
        <v>224460</v>
      </c>
      <c r="Z798">
        <v>195435</v>
      </c>
      <c r="AA798">
        <v>170435</v>
      </c>
      <c r="AB798" t="s">
        <v>63</v>
      </c>
      <c r="AC798" s="1">
        <v>37681</v>
      </c>
      <c r="AD798">
        <v>13000</v>
      </c>
      <c r="AE798">
        <v>1587</v>
      </c>
      <c r="AF798">
        <v>1581</v>
      </c>
      <c r="AG798" t="s">
        <v>103</v>
      </c>
      <c r="AH798" t="s">
        <v>76</v>
      </c>
      <c r="AI798">
        <v>1</v>
      </c>
      <c r="AJ798">
        <v>2004</v>
      </c>
      <c r="AK798">
        <v>3</v>
      </c>
      <c r="AL798">
        <v>2</v>
      </c>
      <c r="AN798">
        <v>2213</v>
      </c>
      <c r="AO798">
        <v>32</v>
      </c>
      <c r="AP798" t="s">
        <v>63</v>
      </c>
      <c r="AQ798" t="s">
        <v>66</v>
      </c>
      <c r="AR798">
        <v>3219</v>
      </c>
      <c r="AW798" t="s">
        <v>4011</v>
      </c>
      <c r="AX798" t="s">
        <v>4012</v>
      </c>
      <c r="AY798" t="s">
        <v>4013</v>
      </c>
      <c r="AZ798" t="s">
        <v>70</v>
      </c>
    </row>
    <row r="799" spans="1:52" x14ac:dyDescent="0.3">
      <c r="A799">
        <v>2055537</v>
      </c>
      <c r="B799" t="s">
        <v>4014</v>
      </c>
      <c r="C799" t="str">
        <f t="shared" si="112"/>
        <v>7492</v>
      </c>
      <c r="D799" t="s">
        <v>53</v>
      </c>
      <c r="E799" t="str">
        <f>"0000"</f>
        <v>0000</v>
      </c>
      <c r="F799" t="s">
        <v>108</v>
      </c>
      <c r="G799" t="str">
        <f t="shared" si="117"/>
        <v>06</v>
      </c>
      <c r="H799" t="s">
        <v>55</v>
      </c>
      <c r="I799" t="s">
        <v>56</v>
      </c>
      <c r="J799" t="s">
        <v>57</v>
      </c>
      <c r="K799">
        <v>0</v>
      </c>
      <c r="L799">
        <v>43750</v>
      </c>
      <c r="M799">
        <v>1</v>
      </c>
      <c r="N799" t="str">
        <f t="shared" si="118"/>
        <v>000X</v>
      </c>
      <c r="O799">
        <v>5696</v>
      </c>
      <c r="P799" t="s">
        <v>58</v>
      </c>
      <c r="Q799" t="s">
        <v>2618</v>
      </c>
      <c r="R799" t="s">
        <v>140</v>
      </c>
      <c r="T799" t="s">
        <v>61</v>
      </c>
      <c r="V799" t="s">
        <v>4015</v>
      </c>
      <c r="W799">
        <v>15070</v>
      </c>
      <c r="X799">
        <v>15070</v>
      </c>
      <c r="Y799">
        <v>0</v>
      </c>
      <c r="Z799">
        <v>15070</v>
      </c>
      <c r="AA799">
        <v>15070</v>
      </c>
      <c r="AB799" t="s">
        <v>72</v>
      </c>
      <c r="AC799" s="1">
        <v>38078</v>
      </c>
      <c r="AD799">
        <v>19200</v>
      </c>
      <c r="AE799">
        <v>1725</v>
      </c>
      <c r="AF799">
        <v>2291</v>
      </c>
      <c r="AG799" t="s">
        <v>103</v>
      </c>
      <c r="AH799" t="s">
        <v>391</v>
      </c>
      <c r="AR799">
        <v>0</v>
      </c>
      <c r="AW799" t="s">
        <v>4016</v>
      </c>
      <c r="AY799" t="s">
        <v>4017</v>
      </c>
      <c r="AZ799" t="s">
        <v>4018</v>
      </c>
    </row>
    <row r="800" spans="1:52" x14ac:dyDescent="0.3">
      <c r="A800">
        <v>2056215</v>
      </c>
      <c r="B800" t="s">
        <v>4019</v>
      </c>
      <c r="C800" t="str">
        <f t="shared" si="112"/>
        <v>7492</v>
      </c>
      <c r="D800" t="s">
        <v>53</v>
      </c>
      <c r="E800" t="str">
        <f>"0000"</f>
        <v>0000</v>
      </c>
      <c r="F800" t="s">
        <v>108</v>
      </c>
      <c r="G800" t="str">
        <f t="shared" si="117"/>
        <v>06</v>
      </c>
      <c r="H800" t="s">
        <v>55</v>
      </c>
      <c r="I800" t="s">
        <v>56</v>
      </c>
      <c r="J800" t="s">
        <v>57</v>
      </c>
      <c r="K800">
        <v>0</v>
      </c>
      <c r="L800">
        <v>43835</v>
      </c>
      <c r="M800">
        <v>1.01</v>
      </c>
      <c r="N800" t="str">
        <f t="shared" si="118"/>
        <v>000X</v>
      </c>
      <c r="O800">
        <v>5299</v>
      </c>
      <c r="P800" t="s">
        <v>72</v>
      </c>
      <c r="Q800" t="s">
        <v>133</v>
      </c>
      <c r="R800" t="s">
        <v>88</v>
      </c>
      <c r="T800" t="s">
        <v>61</v>
      </c>
      <c r="V800" t="s">
        <v>4020</v>
      </c>
      <c r="W800">
        <v>15090</v>
      </c>
      <c r="X800">
        <v>15090</v>
      </c>
      <c r="Y800">
        <v>0</v>
      </c>
      <c r="Z800">
        <v>15090</v>
      </c>
      <c r="AA800">
        <v>15090</v>
      </c>
      <c r="AB800" t="s">
        <v>72</v>
      </c>
      <c r="AC800" s="1">
        <v>37803</v>
      </c>
      <c r="AD800">
        <v>16000</v>
      </c>
      <c r="AE800">
        <v>1628</v>
      </c>
      <c r="AF800">
        <v>947</v>
      </c>
      <c r="AG800" t="s">
        <v>103</v>
      </c>
      <c r="AH800" t="s">
        <v>76</v>
      </c>
      <c r="AR800">
        <v>0</v>
      </c>
      <c r="AW800" t="s">
        <v>4021</v>
      </c>
      <c r="AY800" t="s">
        <v>4022</v>
      </c>
      <c r="AZ800" t="s">
        <v>4023</v>
      </c>
    </row>
    <row r="801" spans="1:52" x14ac:dyDescent="0.3">
      <c r="A801">
        <v>2056339</v>
      </c>
      <c r="B801" t="s">
        <v>4024</v>
      </c>
      <c r="C801" t="str">
        <f t="shared" si="112"/>
        <v>7492</v>
      </c>
      <c r="D801" t="s">
        <v>53</v>
      </c>
      <c r="E801" t="str">
        <f t="shared" ref="E801:E806" si="119">"0100"</f>
        <v>0100</v>
      </c>
      <c r="F801" t="s">
        <v>54</v>
      </c>
      <c r="G801" t="str">
        <f t="shared" si="117"/>
        <v>06</v>
      </c>
      <c r="H801" t="s">
        <v>55</v>
      </c>
      <c r="I801" t="s">
        <v>56</v>
      </c>
      <c r="J801" t="s">
        <v>57</v>
      </c>
      <c r="K801">
        <v>1</v>
      </c>
      <c r="L801">
        <v>55303</v>
      </c>
      <c r="M801">
        <v>1.27</v>
      </c>
      <c r="N801" t="str">
        <f t="shared" si="118"/>
        <v>000X</v>
      </c>
      <c r="O801">
        <v>5246</v>
      </c>
      <c r="P801" t="s">
        <v>58</v>
      </c>
      <c r="Q801" t="s">
        <v>117</v>
      </c>
      <c r="R801" t="s">
        <v>118</v>
      </c>
      <c r="T801" t="s">
        <v>61</v>
      </c>
      <c r="V801" t="s">
        <v>4025</v>
      </c>
      <c r="W801">
        <v>357840</v>
      </c>
      <c r="X801">
        <v>19040</v>
      </c>
      <c r="Y801">
        <v>338800</v>
      </c>
      <c r="Z801">
        <v>281606</v>
      </c>
      <c r="AA801">
        <v>256606</v>
      </c>
      <c r="AB801" t="s">
        <v>63</v>
      </c>
      <c r="AC801" s="1">
        <v>38353</v>
      </c>
      <c r="AD801">
        <v>62000</v>
      </c>
      <c r="AE801">
        <v>1809</v>
      </c>
      <c r="AF801">
        <v>2256</v>
      </c>
      <c r="AG801" t="s">
        <v>103</v>
      </c>
      <c r="AH801" t="s">
        <v>76</v>
      </c>
      <c r="AI801">
        <v>1</v>
      </c>
      <c r="AJ801">
        <v>2007</v>
      </c>
      <c r="AK801">
        <v>4</v>
      </c>
      <c r="AL801">
        <v>3</v>
      </c>
      <c r="AM801">
        <v>1</v>
      </c>
      <c r="AN801">
        <v>3467</v>
      </c>
      <c r="AO801">
        <v>32</v>
      </c>
      <c r="AP801" t="s">
        <v>63</v>
      </c>
      <c r="AQ801" t="s">
        <v>66</v>
      </c>
      <c r="AR801">
        <v>5026</v>
      </c>
      <c r="AW801" t="s">
        <v>4026</v>
      </c>
      <c r="AX801" t="s">
        <v>4027</v>
      </c>
      <c r="AY801" t="s">
        <v>4028</v>
      </c>
      <c r="AZ801" t="s">
        <v>70</v>
      </c>
    </row>
    <row r="802" spans="1:52" x14ac:dyDescent="0.3">
      <c r="A802">
        <v>2056410</v>
      </c>
      <c r="B802" t="s">
        <v>4029</v>
      </c>
      <c r="C802" t="str">
        <f t="shared" si="112"/>
        <v>7492</v>
      </c>
      <c r="D802" t="s">
        <v>53</v>
      </c>
      <c r="E802" t="str">
        <f t="shared" si="119"/>
        <v>0100</v>
      </c>
      <c r="F802" t="s">
        <v>54</v>
      </c>
      <c r="G802" t="str">
        <f t="shared" si="117"/>
        <v>06</v>
      </c>
      <c r="H802" t="s">
        <v>55</v>
      </c>
      <c r="I802" t="s">
        <v>56</v>
      </c>
      <c r="J802" t="s">
        <v>57</v>
      </c>
      <c r="K802">
        <v>1</v>
      </c>
      <c r="L802">
        <v>49298</v>
      </c>
      <c r="M802">
        <v>1.1299999999999999</v>
      </c>
      <c r="N802" t="str">
        <f t="shared" si="118"/>
        <v>000X</v>
      </c>
      <c r="O802">
        <v>5296</v>
      </c>
      <c r="P802" t="s">
        <v>72</v>
      </c>
      <c r="Q802" t="s">
        <v>124</v>
      </c>
      <c r="R802" t="s">
        <v>88</v>
      </c>
      <c r="T802" t="s">
        <v>61</v>
      </c>
      <c r="V802" t="s">
        <v>4030</v>
      </c>
      <c r="W802">
        <v>279550</v>
      </c>
      <c r="X802">
        <v>16980</v>
      </c>
      <c r="Y802">
        <v>262570</v>
      </c>
      <c r="Z802">
        <v>210325</v>
      </c>
      <c r="AA802">
        <v>185325</v>
      </c>
      <c r="AB802" t="s">
        <v>63</v>
      </c>
      <c r="AC802" s="1">
        <v>40969</v>
      </c>
      <c r="AD802">
        <v>155000</v>
      </c>
      <c r="AE802">
        <v>2467</v>
      </c>
      <c r="AF802">
        <v>1902</v>
      </c>
      <c r="AG802" t="s">
        <v>64</v>
      </c>
      <c r="AH802" t="s">
        <v>76</v>
      </c>
      <c r="AI802">
        <v>1</v>
      </c>
      <c r="AJ802">
        <v>1998</v>
      </c>
      <c r="AK802">
        <v>4</v>
      </c>
      <c r="AL802">
        <v>3</v>
      </c>
      <c r="AN802">
        <v>2740</v>
      </c>
      <c r="AO802">
        <v>32</v>
      </c>
      <c r="AP802" t="s">
        <v>63</v>
      </c>
      <c r="AQ802" t="s">
        <v>66</v>
      </c>
      <c r="AR802">
        <v>3862</v>
      </c>
      <c r="AW802" t="s">
        <v>4031</v>
      </c>
      <c r="AX802" t="s">
        <v>4032</v>
      </c>
      <c r="AY802" t="s">
        <v>4033</v>
      </c>
      <c r="AZ802" t="s">
        <v>70</v>
      </c>
    </row>
    <row r="803" spans="1:52" x14ac:dyDescent="0.3">
      <c r="A803">
        <v>2056843</v>
      </c>
      <c r="B803" t="s">
        <v>4034</v>
      </c>
      <c r="C803" t="str">
        <f t="shared" si="112"/>
        <v>7492</v>
      </c>
      <c r="D803" t="s">
        <v>53</v>
      </c>
      <c r="E803" t="str">
        <f t="shared" si="119"/>
        <v>0100</v>
      </c>
      <c r="F803" t="s">
        <v>54</v>
      </c>
      <c r="G803" t="str">
        <f t="shared" si="117"/>
        <v>06</v>
      </c>
      <c r="H803" t="s">
        <v>55</v>
      </c>
      <c r="I803" t="s">
        <v>56</v>
      </c>
      <c r="J803" t="s">
        <v>57</v>
      </c>
      <c r="K803">
        <v>1</v>
      </c>
      <c r="L803">
        <v>43878</v>
      </c>
      <c r="M803">
        <v>1.01</v>
      </c>
      <c r="N803" t="str">
        <f t="shared" si="118"/>
        <v>000X</v>
      </c>
      <c r="O803">
        <v>5129</v>
      </c>
      <c r="P803" t="s">
        <v>72</v>
      </c>
      <c r="Q803" t="s">
        <v>831</v>
      </c>
      <c r="R803" t="s">
        <v>140</v>
      </c>
      <c r="T803" t="s">
        <v>61</v>
      </c>
      <c r="V803" t="s">
        <v>4035</v>
      </c>
      <c r="W803">
        <v>237510</v>
      </c>
      <c r="X803">
        <v>15110</v>
      </c>
      <c r="Y803">
        <v>222400</v>
      </c>
      <c r="Z803">
        <v>190365</v>
      </c>
      <c r="AA803">
        <v>165365</v>
      </c>
      <c r="AB803" t="s">
        <v>63</v>
      </c>
      <c r="AC803" s="1">
        <v>41699</v>
      </c>
      <c r="AD803">
        <v>185000</v>
      </c>
      <c r="AE803">
        <v>2611</v>
      </c>
      <c r="AF803">
        <v>2113</v>
      </c>
      <c r="AG803" t="s">
        <v>64</v>
      </c>
      <c r="AH803" t="s">
        <v>76</v>
      </c>
      <c r="AI803">
        <v>1</v>
      </c>
      <c r="AJ803">
        <v>2005</v>
      </c>
      <c r="AK803">
        <v>3</v>
      </c>
      <c r="AL803">
        <v>3</v>
      </c>
      <c r="AN803">
        <v>2019</v>
      </c>
      <c r="AO803">
        <v>32</v>
      </c>
      <c r="AP803" t="s">
        <v>63</v>
      </c>
      <c r="AQ803" t="s">
        <v>66</v>
      </c>
      <c r="AR803">
        <v>3160</v>
      </c>
      <c r="AW803" t="s">
        <v>4036</v>
      </c>
      <c r="AX803" t="s">
        <v>4037</v>
      </c>
      <c r="AY803" t="s">
        <v>4038</v>
      </c>
      <c r="AZ803" t="s">
        <v>70</v>
      </c>
    </row>
    <row r="804" spans="1:52" x14ac:dyDescent="0.3">
      <c r="A804">
        <v>2057254</v>
      </c>
      <c r="B804" t="s">
        <v>4039</v>
      </c>
      <c r="C804" t="str">
        <f t="shared" si="112"/>
        <v>7492</v>
      </c>
      <c r="D804" t="s">
        <v>53</v>
      </c>
      <c r="E804" t="str">
        <f t="shared" si="119"/>
        <v>0100</v>
      </c>
      <c r="F804" t="s">
        <v>54</v>
      </c>
      <c r="G804" t="str">
        <f t="shared" si="117"/>
        <v>06</v>
      </c>
      <c r="H804" t="s">
        <v>55</v>
      </c>
      <c r="I804" t="s">
        <v>56</v>
      </c>
      <c r="J804" t="s">
        <v>57</v>
      </c>
      <c r="K804">
        <v>1</v>
      </c>
      <c r="L804">
        <v>47130</v>
      </c>
      <c r="M804">
        <v>1.08</v>
      </c>
      <c r="N804" t="str">
        <f t="shared" si="118"/>
        <v>000X</v>
      </c>
      <c r="O804">
        <v>5228</v>
      </c>
      <c r="P804" t="s">
        <v>72</v>
      </c>
      <c r="Q804" t="s">
        <v>260</v>
      </c>
      <c r="R804" t="s">
        <v>88</v>
      </c>
      <c r="T804" t="s">
        <v>61</v>
      </c>
      <c r="V804" t="s">
        <v>4040</v>
      </c>
      <c r="W804">
        <v>192640</v>
      </c>
      <c r="X804">
        <v>16230</v>
      </c>
      <c r="Y804">
        <v>176410</v>
      </c>
      <c r="Z804">
        <v>192640</v>
      </c>
      <c r="AA804">
        <v>167140</v>
      </c>
      <c r="AB804" t="s">
        <v>63</v>
      </c>
      <c r="AC804" s="1">
        <v>43657</v>
      </c>
      <c r="AD804">
        <v>224000</v>
      </c>
      <c r="AE804">
        <v>2989</v>
      </c>
      <c r="AF804">
        <v>2373</v>
      </c>
      <c r="AG804" t="s">
        <v>64</v>
      </c>
      <c r="AH804" t="s">
        <v>76</v>
      </c>
      <c r="AI804">
        <v>1</v>
      </c>
      <c r="AJ804">
        <v>1988</v>
      </c>
      <c r="AK804">
        <v>3</v>
      </c>
      <c r="AL804">
        <v>3</v>
      </c>
      <c r="AN804">
        <v>2138</v>
      </c>
      <c r="AO804">
        <v>32</v>
      </c>
      <c r="AP804" t="s">
        <v>63</v>
      </c>
      <c r="AQ804" t="s">
        <v>66</v>
      </c>
      <c r="AR804">
        <v>3066</v>
      </c>
      <c r="AW804" t="s">
        <v>4041</v>
      </c>
      <c r="AX804" t="s">
        <v>4042</v>
      </c>
      <c r="AY804" t="s">
        <v>4043</v>
      </c>
      <c r="AZ804" t="s">
        <v>70</v>
      </c>
    </row>
    <row r="805" spans="1:52" x14ac:dyDescent="0.3">
      <c r="A805">
        <v>2057572</v>
      </c>
      <c r="B805" t="s">
        <v>4044</v>
      </c>
      <c r="C805" t="str">
        <f t="shared" si="112"/>
        <v>7492</v>
      </c>
      <c r="D805" t="s">
        <v>53</v>
      </c>
      <c r="E805" t="str">
        <f t="shared" si="119"/>
        <v>0100</v>
      </c>
      <c r="F805" t="s">
        <v>54</v>
      </c>
      <c r="G805" t="str">
        <f t="shared" si="117"/>
        <v>06</v>
      </c>
      <c r="H805" t="s">
        <v>55</v>
      </c>
      <c r="I805" t="s">
        <v>56</v>
      </c>
      <c r="J805" t="s">
        <v>57</v>
      </c>
      <c r="K805">
        <v>1</v>
      </c>
      <c r="L805">
        <v>43751</v>
      </c>
      <c r="M805">
        <v>1</v>
      </c>
      <c r="N805" t="str">
        <f t="shared" si="118"/>
        <v>000X</v>
      </c>
      <c r="O805">
        <v>5316</v>
      </c>
      <c r="P805" t="s">
        <v>58</v>
      </c>
      <c r="Q805" t="s">
        <v>330</v>
      </c>
      <c r="R805" t="s">
        <v>331</v>
      </c>
      <c r="T805" t="s">
        <v>61</v>
      </c>
      <c r="V805" t="s">
        <v>4045</v>
      </c>
      <c r="W805">
        <v>288020</v>
      </c>
      <c r="X805">
        <v>15070</v>
      </c>
      <c r="Y805">
        <v>272950</v>
      </c>
      <c r="Z805">
        <v>238273</v>
      </c>
      <c r="AA805">
        <v>213273</v>
      </c>
      <c r="AB805" t="s">
        <v>63</v>
      </c>
      <c r="AC805" s="1">
        <v>44259</v>
      </c>
      <c r="AD805">
        <v>435000</v>
      </c>
      <c r="AE805">
        <v>3146</v>
      </c>
      <c r="AF805">
        <v>2462</v>
      </c>
      <c r="AG805" t="s">
        <v>64</v>
      </c>
      <c r="AH805" t="s">
        <v>76</v>
      </c>
      <c r="AI805">
        <v>1</v>
      </c>
      <c r="AJ805">
        <v>2006</v>
      </c>
      <c r="AK805">
        <v>3</v>
      </c>
      <c r="AL805">
        <v>2</v>
      </c>
      <c r="AM805">
        <v>1</v>
      </c>
      <c r="AN805">
        <v>2619</v>
      </c>
      <c r="AO805">
        <v>32</v>
      </c>
      <c r="AP805" t="s">
        <v>63</v>
      </c>
      <c r="AQ805" t="s">
        <v>66</v>
      </c>
      <c r="AR805">
        <v>3914</v>
      </c>
      <c r="AW805" t="s">
        <v>4046</v>
      </c>
      <c r="AX805" t="s">
        <v>4047</v>
      </c>
      <c r="AY805" t="s">
        <v>4048</v>
      </c>
      <c r="AZ805" t="s">
        <v>70</v>
      </c>
    </row>
    <row r="806" spans="1:52" x14ac:dyDescent="0.3">
      <c r="A806">
        <v>2057726</v>
      </c>
      <c r="B806" t="s">
        <v>4049</v>
      </c>
      <c r="C806" t="str">
        <f t="shared" si="112"/>
        <v>7492</v>
      </c>
      <c r="D806" t="s">
        <v>53</v>
      </c>
      <c r="E806" t="str">
        <f t="shared" si="119"/>
        <v>0100</v>
      </c>
      <c r="F806" t="s">
        <v>54</v>
      </c>
      <c r="G806" t="str">
        <f t="shared" si="117"/>
        <v>06</v>
      </c>
      <c r="H806" t="s">
        <v>55</v>
      </c>
      <c r="I806" t="s">
        <v>56</v>
      </c>
      <c r="J806" t="s">
        <v>57</v>
      </c>
      <c r="K806">
        <v>1</v>
      </c>
      <c r="L806">
        <v>43751</v>
      </c>
      <c r="M806">
        <v>1</v>
      </c>
      <c r="N806" t="str">
        <f t="shared" si="118"/>
        <v>000X</v>
      </c>
      <c r="O806">
        <v>5234</v>
      </c>
      <c r="P806" t="s">
        <v>58</v>
      </c>
      <c r="Q806" t="s">
        <v>330</v>
      </c>
      <c r="R806" t="s">
        <v>331</v>
      </c>
      <c r="T806" t="s">
        <v>61</v>
      </c>
      <c r="V806" t="s">
        <v>4050</v>
      </c>
      <c r="W806">
        <v>218570</v>
      </c>
      <c r="X806">
        <v>15070</v>
      </c>
      <c r="Y806">
        <v>203500</v>
      </c>
      <c r="Z806">
        <v>172662</v>
      </c>
      <c r="AA806">
        <v>147662</v>
      </c>
      <c r="AB806" t="s">
        <v>63</v>
      </c>
      <c r="AC806" s="1">
        <v>43018</v>
      </c>
      <c r="AD806">
        <v>244900</v>
      </c>
      <c r="AE806">
        <v>2857</v>
      </c>
      <c r="AF806">
        <v>2281</v>
      </c>
      <c r="AG806" t="s">
        <v>64</v>
      </c>
      <c r="AH806" t="s">
        <v>76</v>
      </c>
      <c r="AI806">
        <v>1</v>
      </c>
      <c r="AJ806">
        <v>2001</v>
      </c>
      <c r="AK806">
        <v>3</v>
      </c>
      <c r="AL806">
        <v>2</v>
      </c>
      <c r="AN806">
        <v>2119</v>
      </c>
      <c r="AO806">
        <v>32</v>
      </c>
      <c r="AP806" t="s">
        <v>63</v>
      </c>
      <c r="AQ806" t="s">
        <v>66</v>
      </c>
      <c r="AR806">
        <v>3058</v>
      </c>
      <c r="AW806" t="s">
        <v>4051</v>
      </c>
      <c r="AX806" t="s">
        <v>4052</v>
      </c>
      <c r="AY806" t="s">
        <v>4053</v>
      </c>
      <c r="AZ806" t="s">
        <v>70</v>
      </c>
    </row>
    <row r="807" spans="1:52" x14ac:dyDescent="0.3">
      <c r="A807">
        <v>2057874</v>
      </c>
      <c r="B807" t="s">
        <v>4054</v>
      </c>
      <c r="C807" t="str">
        <f t="shared" si="112"/>
        <v>7492</v>
      </c>
      <c r="D807" t="s">
        <v>53</v>
      </c>
      <c r="E807" t="str">
        <f>"0000"</f>
        <v>0000</v>
      </c>
      <c r="F807" t="s">
        <v>108</v>
      </c>
      <c r="G807" t="str">
        <f>"07"</f>
        <v>07</v>
      </c>
      <c r="H807" t="s">
        <v>55</v>
      </c>
      <c r="I807" t="s">
        <v>56</v>
      </c>
      <c r="J807" t="s">
        <v>57</v>
      </c>
      <c r="K807">
        <v>0</v>
      </c>
      <c r="L807">
        <v>43750</v>
      </c>
      <c r="M807">
        <v>1</v>
      </c>
      <c r="N807" t="str">
        <f>"0000"</f>
        <v>0000</v>
      </c>
      <c r="O807">
        <v>5325</v>
      </c>
      <c r="P807" t="s">
        <v>58</v>
      </c>
      <c r="Q807" t="s">
        <v>265</v>
      </c>
      <c r="R807" t="s">
        <v>266</v>
      </c>
      <c r="T807" t="s">
        <v>61</v>
      </c>
      <c r="V807" t="s">
        <v>4055</v>
      </c>
      <c r="W807">
        <v>15070</v>
      </c>
      <c r="X807">
        <v>15070</v>
      </c>
      <c r="Y807">
        <v>0</v>
      </c>
      <c r="Z807">
        <v>15070</v>
      </c>
      <c r="AA807">
        <v>15070</v>
      </c>
      <c r="AB807" t="s">
        <v>72</v>
      </c>
      <c r="AC807" s="1">
        <v>42752</v>
      </c>
      <c r="AD807">
        <v>17500</v>
      </c>
      <c r="AE807">
        <v>2806</v>
      </c>
      <c r="AF807">
        <v>621</v>
      </c>
      <c r="AG807" t="s">
        <v>103</v>
      </c>
      <c r="AH807" t="s">
        <v>76</v>
      </c>
      <c r="AR807">
        <v>0</v>
      </c>
      <c r="AW807" t="s">
        <v>4056</v>
      </c>
      <c r="AX807" t="s">
        <v>4057</v>
      </c>
      <c r="AY807" t="s">
        <v>4058</v>
      </c>
      <c r="AZ807" t="s">
        <v>70</v>
      </c>
    </row>
    <row r="808" spans="1:52" x14ac:dyDescent="0.3">
      <c r="A808">
        <v>2058307</v>
      </c>
      <c r="B808" t="s">
        <v>4059</v>
      </c>
      <c r="C808" t="str">
        <f t="shared" si="112"/>
        <v>7492</v>
      </c>
      <c r="D808" t="s">
        <v>53</v>
      </c>
      <c r="E808" t="str">
        <f>"0100"</f>
        <v>0100</v>
      </c>
      <c r="F808" t="s">
        <v>54</v>
      </c>
      <c r="G808" t="str">
        <f>"07"</f>
        <v>07</v>
      </c>
      <c r="H808" t="s">
        <v>55</v>
      </c>
      <c r="I808" t="s">
        <v>56</v>
      </c>
      <c r="J808" t="s">
        <v>57</v>
      </c>
      <c r="K808">
        <v>1</v>
      </c>
      <c r="L808">
        <v>50001</v>
      </c>
      <c r="M808">
        <v>1.1499999999999999</v>
      </c>
      <c r="N808" t="str">
        <f>"0000"</f>
        <v>0000</v>
      </c>
      <c r="O808">
        <v>5663</v>
      </c>
      <c r="P808" t="s">
        <v>58</v>
      </c>
      <c r="Q808" t="s">
        <v>265</v>
      </c>
      <c r="R808" t="s">
        <v>266</v>
      </c>
      <c r="T808" t="s">
        <v>61</v>
      </c>
      <c r="V808" t="s">
        <v>4060</v>
      </c>
      <c r="W808">
        <v>290890</v>
      </c>
      <c r="X808">
        <v>17220</v>
      </c>
      <c r="Y808">
        <v>273670</v>
      </c>
      <c r="Z808">
        <v>290890</v>
      </c>
      <c r="AA808">
        <v>290890</v>
      </c>
      <c r="AB808" t="s">
        <v>72</v>
      </c>
      <c r="AC808" s="1">
        <v>38657</v>
      </c>
      <c r="AD808">
        <v>468000</v>
      </c>
      <c r="AE808">
        <v>1935</v>
      </c>
      <c r="AF808">
        <v>1429</v>
      </c>
      <c r="AG808" t="s">
        <v>64</v>
      </c>
      <c r="AH808" t="s">
        <v>76</v>
      </c>
      <c r="AI808">
        <v>1</v>
      </c>
      <c r="AJ808">
        <v>2005</v>
      </c>
      <c r="AK808">
        <v>4</v>
      </c>
      <c r="AL808">
        <v>3</v>
      </c>
      <c r="AN808">
        <v>2898</v>
      </c>
      <c r="AO808">
        <v>32</v>
      </c>
      <c r="AP808" t="s">
        <v>63</v>
      </c>
      <c r="AQ808" t="s">
        <v>66</v>
      </c>
      <c r="AR808">
        <v>3910</v>
      </c>
      <c r="AW808" t="s">
        <v>4061</v>
      </c>
      <c r="AX808" t="s">
        <v>4062</v>
      </c>
      <c r="AY808" t="s">
        <v>4063</v>
      </c>
      <c r="AZ808" t="s">
        <v>4064</v>
      </c>
    </row>
    <row r="809" spans="1:52" x14ac:dyDescent="0.3">
      <c r="A809">
        <v>2058439</v>
      </c>
      <c r="B809" t="s">
        <v>4065</v>
      </c>
      <c r="C809" t="str">
        <f t="shared" si="112"/>
        <v>7492</v>
      </c>
      <c r="D809" t="s">
        <v>53</v>
      </c>
      <c r="E809" t="str">
        <f>"0100"</f>
        <v>0100</v>
      </c>
      <c r="F809" t="s">
        <v>54</v>
      </c>
      <c r="G809" t="str">
        <f>"07"</f>
        <v>07</v>
      </c>
      <c r="H809" t="s">
        <v>55</v>
      </c>
      <c r="I809" t="s">
        <v>56</v>
      </c>
      <c r="J809" t="s">
        <v>57</v>
      </c>
      <c r="K809">
        <v>1</v>
      </c>
      <c r="L809">
        <v>46250</v>
      </c>
      <c r="M809">
        <v>1.06</v>
      </c>
      <c r="N809" t="str">
        <f>"0000"</f>
        <v>0000</v>
      </c>
      <c r="O809">
        <v>4881</v>
      </c>
      <c r="P809" t="s">
        <v>72</v>
      </c>
      <c r="Q809" t="s">
        <v>601</v>
      </c>
      <c r="R809" t="s">
        <v>140</v>
      </c>
      <c r="T809" t="s">
        <v>61</v>
      </c>
      <c r="V809" t="s">
        <v>4066</v>
      </c>
      <c r="W809">
        <v>222550</v>
      </c>
      <c r="X809">
        <v>15930</v>
      </c>
      <c r="Y809">
        <v>206620</v>
      </c>
      <c r="Z809">
        <v>208954</v>
      </c>
      <c r="AA809">
        <v>183954</v>
      </c>
      <c r="AB809" t="s">
        <v>63</v>
      </c>
      <c r="AC809" s="1">
        <v>43354</v>
      </c>
      <c r="AD809">
        <v>211000</v>
      </c>
      <c r="AE809">
        <v>2928</v>
      </c>
      <c r="AF809">
        <v>467</v>
      </c>
      <c r="AG809" t="s">
        <v>64</v>
      </c>
      <c r="AH809" t="s">
        <v>76</v>
      </c>
      <c r="AI809">
        <v>1</v>
      </c>
      <c r="AJ809">
        <v>1999</v>
      </c>
      <c r="AK809">
        <v>3</v>
      </c>
      <c r="AL809">
        <v>2</v>
      </c>
      <c r="AN809">
        <v>2050</v>
      </c>
      <c r="AO809">
        <v>32</v>
      </c>
      <c r="AP809" t="s">
        <v>63</v>
      </c>
      <c r="AQ809" t="s">
        <v>66</v>
      </c>
      <c r="AR809">
        <v>2975</v>
      </c>
      <c r="AW809" t="s">
        <v>4067</v>
      </c>
      <c r="AX809" t="s">
        <v>4068</v>
      </c>
      <c r="AY809" t="s">
        <v>4069</v>
      </c>
      <c r="AZ809" t="s">
        <v>70</v>
      </c>
    </row>
    <row r="810" spans="1:52" x14ac:dyDescent="0.3">
      <c r="A810">
        <v>2058773</v>
      </c>
      <c r="B810" t="s">
        <v>4070</v>
      </c>
      <c r="C810" t="str">
        <f t="shared" si="112"/>
        <v>7492</v>
      </c>
      <c r="D810" t="s">
        <v>53</v>
      </c>
      <c r="E810" t="str">
        <f>"0100"</f>
        <v>0100</v>
      </c>
      <c r="F810" t="s">
        <v>54</v>
      </c>
      <c r="G810" t="str">
        <f>"06"</f>
        <v>06</v>
      </c>
      <c r="H810" t="s">
        <v>55</v>
      </c>
      <c r="I810" t="s">
        <v>56</v>
      </c>
      <c r="J810" t="s">
        <v>57</v>
      </c>
      <c r="K810">
        <v>1</v>
      </c>
      <c r="L810">
        <v>52905</v>
      </c>
      <c r="M810">
        <v>1.21</v>
      </c>
      <c r="N810" t="str">
        <f>"000X"</f>
        <v>000X</v>
      </c>
      <c r="O810">
        <v>5255</v>
      </c>
      <c r="P810" t="s">
        <v>72</v>
      </c>
      <c r="Q810" t="s">
        <v>601</v>
      </c>
      <c r="R810" t="s">
        <v>140</v>
      </c>
      <c r="T810" t="s">
        <v>61</v>
      </c>
      <c r="V810" t="s">
        <v>4071</v>
      </c>
      <c r="W810">
        <v>187700</v>
      </c>
      <c r="X810">
        <v>18220</v>
      </c>
      <c r="Y810">
        <v>169480</v>
      </c>
      <c r="Z810">
        <v>155034</v>
      </c>
      <c r="AA810">
        <v>130034</v>
      </c>
      <c r="AB810" t="s">
        <v>63</v>
      </c>
      <c r="AC810" s="1">
        <v>42185</v>
      </c>
      <c r="AD810">
        <v>164900</v>
      </c>
      <c r="AE810">
        <v>2702</v>
      </c>
      <c r="AF810">
        <v>2124</v>
      </c>
      <c r="AG810" t="s">
        <v>64</v>
      </c>
      <c r="AH810" t="s">
        <v>76</v>
      </c>
      <c r="AI810">
        <v>1</v>
      </c>
      <c r="AJ810">
        <v>2005</v>
      </c>
      <c r="AK810">
        <v>3</v>
      </c>
      <c r="AL810">
        <v>2</v>
      </c>
      <c r="AN810">
        <v>1685</v>
      </c>
      <c r="AO810">
        <v>32</v>
      </c>
      <c r="AP810" t="s">
        <v>72</v>
      </c>
      <c r="AQ810" t="s">
        <v>66</v>
      </c>
      <c r="AR810">
        <v>2430</v>
      </c>
      <c r="AW810" t="s">
        <v>4072</v>
      </c>
      <c r="AX810" t="s">
        <v>4073</v>
      </c>
      <c r="AY810" t="s">
        <v>4074</v>
      </c>
      <c r="AZ810" t="s">
        <v>4075</v>
      </c>
    </row>
    <row r="811" spans="1:52" x14ac:dyDescent="0.3">
      <c r="A811">
        <v>2058897</v>
      </c>
      <c r="B811" t="s">
        <v>4076</v>
      </c>
      <c r="C811" t="str">
        <f t="shared" si="112"/>
        <v>7492</v>
      </c>
      <c r="D811" t="s">
        <v>53</v>
      </c>
      <c r="E811" t="str">
        <f>"0000"</f>
        <v>0000</v>
      </c>
      <c r="F811" t="s">
        <v>108</v>
      </c>
      <c r="G811" t="str">
        <f>"06"</f>
        <v>06</v>
      </c>
      <c r="H811" t="s">
        <v>55</v>
      </c>
      <c r="I811" t="s">
        <v>56</v>
      </c>
      <c r="J811" t="s">
        <v>57</v>
      </c>
      <c r="K811">
        <v>0</v>
      </c>
      <c r="L811">
        <v>45109</v>
      </c>
      <c r="M811">
        <v>1.04</v>
      </c>
      <c r="N811" t="str">
        <f>"000X"</f>
        <v>000X</v>
      </c>
      <c r="O811">
        <v>5216</v>
      </c>
      <c r="P811" t="s">
        <v>72</v>
      </c>
      <c r="Q811" t="s">
        <v>831</v>
      </c>
      <c r="R811" t="s">
        <v>140</v>
      </c>
      <c r="T811" t="s">
        <v>61</v>
      </c>
      <c r="V811" t="s">
        <v>4077</v>
      </c>
      <c r="W811">
        <v>15530</v>
      </c>
      <c r="X811">
        <v>15530</v>
      </c>
      <c r="Y811">
        <v>0</v>
      </c>
      <c r="Z811">
        <v>15530</v>
      </c>
      <c r="AA811">
        <v>15530</v>
      </c>
      <c r="AB811" t="s">
        <v>72</v>
      </c>
      <c r="AC811" s="1">
        <v>38200</v>
      </c>
      <c r="AD811">
        <v>40000</v>
      </c>
      <c r="AE811">
        <v>1764</v>
      </c>
      <c r="AF811">
        <v>108</v>
      </c>
      <c r="AG811" t="s">
        <v>103</v>
      </c>
      <c r="AH811" t="s">
        <v>76</v>
      </c>
      <c r="AR811">
        <v>0</v>
      </c>
      <c r="AW811" t="s">
        <v>4078</v>
      </c>
      <c r="AX811" t="s">
        <v>4079</v>
      </c>
      <c r="AY811" t="s">
        <v>4080</v>
      </c>
      <c r="AZ811" t="s">
        <v>4081</v>
      </c>
    </row>
    <row r="812" spans="1:52" x14ac:dyDescent="0.3">
      <c r="A812">
        <v>2059087</v>
      </c>
      <c r="B812" t="s">
        <v>4082</v>
      </c>
      <c r="C812" t="str">
        <f t="shared" si="112"/>
        <v>7492</v>
      </c>
      <c r="D812" t="s">
        <v>53</v>
      </c>
      <c r="E812" t="str">
        <f>"0100"</f>
        <v>0100</v>
      </c>
      <c r="F812" t="s">
        <v>54</v>
      </c>
      <c r="G812" t="str">
        <f>"07"</f>
        <v>07</v>
      </c>
      <c r="H812" t="s">
        <v>55</v>
      </c>
      <c r="I812" t="s">
        <v>56</v>
      </c>
      <c r="J812" t="s">
        <v>57</v>
      </c>
      <c r="K812">
        <v>1</v>
      </c>
      <c r="L812">
        <v>54103</v>
      </c>
      <c r="M812">
        <v>1.24</v>
      </c>
      <c r="N812" t="str">
        <f>"0000"</f>
        <v>0000</v>
      </c>
      <c r="O812">
        <v>5433</v>
      </c>
      <c r="P812" t="s">
        <v>58</v>
      </c>
      <c r="Q812" t="s">
        <v>330</v>
      </c>
      <c r="R812" t="s">
        <v>331</v>
      </c>
      <c r="T812" t="s">
        <v>61</v>
      </c>
      <c r="V812" t="s">
        <v>4083</v>
      </c>
      <c r="W812">
        <v>216140</v>
      </c>
      <c r="X812">
        <v>18630</v>
      </c>
      <c r="Y812">
        <v>197510</v>
      </c>
      <c r="Z812">
        <v>216140</v>
      </c>
      <c r="AA812">
        <v>191140</v>
      </c>
      <c r="AB812" t="s">
        <v>63</v>
      </c>
      <c r="AC812" s="1">
        <v>43086</v>
      </c>
      <c r="AD812">
        <v>20500</v>
      </c>
      <c r="AE812">
        <v>2870</v>
      </c>
      <c r="AF812">
        <v>973</v>
      </c>
      <c r="AG812" t="s">
        <v>103</v>
      </c>
      <c r="AH812" t="s">
        <v>76</v>
      </c>
      <c r="AI812">
        <v>1</v>
      </c>
      <c r="AJ812">
        <v>2019</v>
      </c>
      <c r="AK812">
        <v>2</v>
      </c>
      <c r="AL812">
        <v>2</v>
      </c>
      <c r="AN812">
        <v>1711</v>
      </c>
      <c r="AO812">
        <v>32</v>
      </c>
      <c r="AP812" t="s">
        <v>72</v>
      </c>
      <c r="AQ812" t="s">
        <v>66</v>
      </c>
      <c r="AR812">
        <v>2675</v>
      </c>
      <c r="AW812" t="s">
        <v>4084</v>
      </c>
      <c r="AX812" t="s">
        <v>4085</v>
      </c>
      <c r="AY812" t="s">
        <v>4086</v>
      </c>
      <c r="AZ812" t="s">
        <v>4087</v>
      </c>
    </row>
    <row r="813" spans="1:52" x14ac:dyDescent="0.3">
      <c r="A813">
        <v>2059117</v>
      </c>
      <c r="B813" t="s">
        <v>4088</v>
      </c>
      <c r="C813" t="str">
        <f t="shared" si="112"/>
        <v>7492</v>
      </c>
      <c r="D813" t="s">
        <v>53</v>
      </c>
      <c r="E813" t="str">
        <f>"0100"</f>
        <v>0100</v>
      </c>
      <c r="F813" t="s">
        <v>54</v>
      </c>
      <c r="G813" t="str">
        <f>"07"</f>
        <v>07</v>
      </c>
      <c r="H813" t="s">
        <v>55</v>
      </c>
      <c r="I813" t="s">
        <v>56</v>
      </c>
      <c r="J813" t="s">
        <v>57</v>
      </c>
      <c r="K813">
        <v>1</v>
      </c>
      <c r="L813">
        <v>48657</v>
      </c>
      <c r="M813">
        <v>1.1200000000000001</v>
      </c>
      <c r="N813" t="str">
        <f>"0000"</f>
        <v>0000</v>
      </c>
      <c r="O813">
        <v>5457</v>
      </c>
      <c r="P813" t="s">
        <v>58</v>
      </c>
      <c r="Q813" t="s">
        <v>330</v>
      </c>
      <c r="R813" t="s">
        <v>331</v>
      </c>
      <c r="T813" t="s">
        <v>61</v>
      </c>
      <c r="V813" t="s">
        <v>4089</v>
      </c>
      <c r="W813">
        <v>189950</v>
      </c>
      <c r="X813">
        <v>16760</v>
      </c>
      <c r="Y813">
        <v>173190</v>
      </c>
      <c r="Z813">
        <v>189950</v>
      </c>
      <c r="AA813">
        <v>189950</v>
      </c>
      <c r="AB813" t="s">
        <v>72</v>
      </c>
      <c r="AC813" s="1">
        <v>43523</v>
      </c>
      <c r="AD813">
        <v>215000</v>
      </c>
      <c r="AE813">
        <v>2960</v>
      </c>
      <c r="AF813">
        <v>206</v>
      </c>
      <c r="AG813" t="s">
        <v>64</v>
      </c>
      <c r="AH813" t="s">
        <v>76</v>
      </c>
      <c r="AI813">
        <v>1</v>
      </c>
      <c r="AJ813">
        <v>2007</v>
      </c>
      <c r="AK813">
        <v>3</v>
      </c>
      <c r="AL813">
        <v>2</v>
      </c>
      <c r="AN813">
        <v>1788</v>
      </c>
      <c r="AO813">
        <v>32</v>
      </c>
      <c r="AP813" t="s">
        <v>63</v>
      </c>
      <c r="AQ813" t="s">
        <v>66</v>
      </c>
      <c r="AR813">
        <v>2850</v>
      </c>
      <c r="AW813" t="s">
        <v>4090</v>
      </c>
      <c r="AX813" t="s">
        <v>4091</v>
      </c>
      <c r="AY813" t="s">
        <v>4092</v>
      </c>
      <c r="AZ813" t="s">
        <v>70</v>
      </c>
    </row>
    <row r="814" spans="1:52" x14ac:dyDescent="0.3">
      <c r="A814">
        <v>2059699</v>
      </c>
      <c r="B814" t="s">
        <v>4093</v>
      </c>
      <c r="C814" t="str">
        <f t="shared" si="112"/>
        <v>7492</v>
      </c>
      <c r="D814" t="s">
        <v>53</v>
      </c>
      <c r="E814" t="str">
        <f>"0000"</f>
        <v>0000</v>
      </c>
      <c r="F814" t="s">
        <v>108</v>
      </c>
      <c r="G814" t="str">
        <f t="shared" ref="G814:G820" si="120">"06"</f>
        <v>06</v>
      </c>
      <c r="H814" t="s">
        <v>55</v>
      </c>
      <c r="I814" t="s">
        <v>56</v>
      </c>
      <c r="J814" t="s">
        <v>57</v>
      </c>
      <c r="K814">
        <v>0</v>
      </c>
      <c r="L814">
        <v>45194</v>
      </c>
      <c r="M814">
        <v>1.04</v>
      </c>
      <c r="N814" t="str">
        <f t="shared" ref="N814:N820" si="121">"000X"</f>
        <v>000X</v>
      </c>
      <c r="O814">
        <v>5355</v>
      </c>
      <c r="P814" t="s">
        <v>72</v>
      </c>
      <c r="Q814" t="s">
        <v>4094</v>
      </c>
      <c r="R814" t="s">
        <v>140</v>
      </c>
      <c r="T814" t="s">
        <v>61</v>
      </c>
      <c r="V814" t="s">
        <v>4095</v>
      </c>
      <c r="W814">
        <v>15560</v>
      </c>
      <c r="X814">
        <v>15560</v>
      </c>
      <c r="Y814">
        <v>0</v>
      </c>
      <c r="Z814">
        <v>15560</v>
      </c>
      <c r="AA814">
        <v>15560</v>
      </c>
      <c r="AB814" t="s">
        <v>72</v>
      </c>
      <c r="AC814" s="1">
        <v>38169</v>
      </c>
      <c r="AD814">
        <v>45000</v>
      </c>
      <c r="AE814">
        <v>1741</v>
      </c>
      <c r="AF814">
        <v>1796</v>
      </c>
      <c r="AG814" t="s">
        <v>103</v>
      </c>
      <c r="AH814" t="s">
        <v>76</v>
      </c>
      <c r="AR814">
        <v>0</v>
      </c>
      <c r="AW814" t="s">
        <v>3486</v>
      </c>
      <c r="AX814" t="s">
        <v>3487</v>
      </c>
      <c r="AY814" t="s">
        <v>4096</v>
      </c>
      <c r="AZ814" t="s">
        <v>3489</v>
      </c>
    </row>
    <row r="815" spans="1:52" x14ac:dyDescent="0.3">
      <c r="A815">
        <v>2056461</v>
      </c>
      <c r="B815" t="s">
        <v>4097</v>
      </c>
      <c r="C815" t="str">
        <f t="shared" si="112"/>
        <v>7492</v>
      </c>
      <c r="D815" t="s">
        <v>53</v>
      </c>
      <c r="E815" t="str">
        <f>"0100"</f>
        <v>0100</v>
      </c>
      <c r="F815" t="s">
        <v>54</v>
      </c>
      <c r="G815" t="str">
        <f t="shared" si="120"/>
        <v>06</v>
      </c>
      <c r="H815" t="s">
        <v>55</v>
      </c>
      <c r="I815" t="s">
        <v>56</v>
      </c>
      <c r="J815" t="s">
        <v>57</v>
      </c>
      <c r="K815">
        <v>1</v>
      </c>
      <c r="L815">
        <v>44639</v>
      </c>
      <c r="M815">
        <v>1.02</v>
      </c>
      <c r="N815" t="str">
        <f t="shared" si="121"/>
        <v>000X</v>
      </c>
      <c r="O815">
        <v>5149</v>
      </c>
      <c r="P815" t="s">
        <v>72</v>
      </c>
      <c r="Q815" t="s">
        <v>260</v>
      </c>
      <c r="R815" t="s">
        <v>88</v>
      </c>
      <c r="T815" t="s">
        <v>61</v>
      </c>
      <c r="V815" t="s">
        <v>4098</v>
      </c>
      <c r="W815">
        <v>200840</v>
      </c>
      <c r="X815">
        <v>15370</v>
      </c>
      <c r="Y815">
        <v>185470</v>
      </c>
      <c r="Z815">
        <v>135967</v>
      </c>
      <c r="AA815">
        <v>110967</v>
      </c>
      <c r="AB815" t="s">
        <v>63</v>
      </c>
      <c r="AC815" s="1">
        <v>40057</v>
      </c>
      <c r="AD815">
        <v>195000</v>
      </c>
      <c r="AE815">
        <v>2316</v>
      </c>
      <c r="AF815">
        <v>2087</v>
      </c>
      <c r="AG815" t="s">
        <v>64</v>
      </c>
      <c r="AH815" t="s">
        <v>76</v>
      </c>
      <c r="AI815">
        <v>1</v>
      </c>
      <c r="AJ815">
        <v>1992</v>
      </c>
      <c r="AK815">
        <v>3</v>
      </c>
      <c r="AL815">
        <v>3</v>
      </c>
      <c r="AN815">
        <v>2254</v>
      </c>
      <c r="AO815">
        <v>32</v>
      </c>
      <c r="AP815" t="s">
        <v>63</v>
      </c>
      <c r="AQ815" t="s">
        <v>66</v>
      </c>
      <c r="AR815">
        <v>3054</v>
      </c>
      <c r="AW815" t="s">
        <v>4099</v>
      </c>
      <c r="AX815" t="s">
        <v>4100</v>
      </c>
      <c r="AY815" t="s">
        <v>4101</v>
      </c>
      <c r="AZ815" t="s">
        <v>70</v>
      </c>
    </row>
    <row r="816" spans="1:52" x14ac:dyDescent="0.3">
      <c r="A816">
        <v>2056584</v>
      </c>
      <c r="B816" t="s">
        <v>4102</v>
      </c>
      <c r="C816" t="str">
        <f t="shared" si="112"/>
        <v>7492</v>
      </c>
      <c r="D816" t="s">
        <v>53</v>
      </c>
      <c r="E816" t="str">
        <f>"0000"</f>
        <v>0000</v>
      </c>
      <c r="F816" t="s">
        <v>108</v>
      </c>
      <c r="G816" t="str">
        <f t="shared" si="120"/>
        <v>06</v>
      </c>
      <c r="H816" t="s">
        <v>55</v>
      </c>
      <c r="I816" t="s">
        <v>56</v>
      </c>
      <c r="J816" t="s">
        <v>57</v>
      </c>
      <c r="K816">
        <v>0</v>
      </c>
      <c r="L816">
        <v>44637</v>
      </c>
      <c r="M816">
        <v>1.02</v>
      </c>
      <c r="N816" t="str">
        <f t="shared" si="121"/>
        <v>000X</v>
      </c>
      <c r="O816">
        <v>5311</v>
      </c>
      <c r="P816" t="s">
        <v>72</v>
      </c>
      <c r="Q816" t="s">
        <v>260</v>
      </c>
      <c r="R816" t="s">
        <v>88</v>
      </c>
      <c r="T816" t="s">
        <v>61</v>
      </c>
      <c r="V816" t="s">
        <v>4103</v>
      </c>
      <c r="W816">
        <v>15370</v>
      </c>
      <c r="X816">
        <v>15370</v>
      </c>
      <c r="Y816">
        <v>0</v>
      </c>
      <c r="Z816">
        <v>15370</v>
      </c>
      <c r="AA816">
        <v>15370</v>
      </c>
      <c r="AB816" t="s">
        <v>72</v>
      </c>
      <c r="AC816" s="1">
        <v>38047</v>
      </c>
      <c r="AD816">
        <v>28000</v>
      </c>
      <c r="AE816">
        <v>1708</v>
      </c>
      <c r="AF816">
        <v>1154</v>
      </c>
      <c r="AG816" t="s">
        <v>103</v>
      </c>
      <c r="AH816" t="s">
        <v>76</v>
      </c>
      <c r="AR816">
        <v>0</v>
      </c>
      <c r="AW816" t="s">
        <v>4104</v>
      </c>
      <c r="AY816" t="s">
        <v>2708</v>
      </c>
      <c r="AZ816" t="s">
        <v>2709</v>
      </c>
    </row>
    <row r="817" spans="1:52" x14ac:dyDescent="0.3">
      <c r="A817">
        <v>2056606</v>
      </c>
      <c r="B817" t="s">
        <v>4105</v>
      </c>
      <c r="C817" t="str">
        <f t="shared" si="112"/>
        <v>7492</v>
      </c>
      <c r="D817" t="s">
        <v>53</v>
      </c>
      <c r="E817" t="str">
        <f>"0100"</f>
        <v>0100</v>
      </c>
      <c r="F817" t="s">
        <v>54</v>
      </c>
      <c r="G817" t="str">
        <f t="shared" si="120"/>
        <v>06</v>
      </c>
      <c r="H817" t="s">
        <v>55</v>
      </c>
      <c r="I817" t="s">
        <v>56</v>
      </c>
      <c r="J817" t="s">
        <v>57</v>
      </c>
      <c r="K817">
        <v>1</v>
      </c>
      <c r="L817">
        <v>44322</v>
      </c>
      <c r="M817">
        <v>1.02</v>
      </c>
      <c r="N817" t="str">
        <f t="shared" si="121"/>
        <v>000X</v>
      </c>
      <c r="O817">
        <v>5367</v>
      </c>
      <c r="P817" t="s">
        <v>72</v>
      </c>
      <c r="Q817" t="s">
        <v>260</v>
      </c>
      <c r="R817" t="s">
        <v>88</v>
      </c>
      <c r="T817" t="s">
        <v>61</v>
      </c>
      <c r="V817" t="s">
        <v>4106</v>
      </c>
      <c r="W817">
        <v>283710</v>
      </c>
      <c r="X817">
        <v>15260</v>
      </c>
      <c r="Y817">
        <v>268450</v>
      </c>
      <c r="Z817">
        <v>239719</v>
      </c>
      <c r="AA817">
        <v>214719</v>
      </c>
      <c r="AB817" t="s">
        <v>63</v>
      </c>
      <c r="AC817" s="1">
        <v>41964</v>
      </c>
      <c r="AD817">
        <v>300000</v>
      </c>
      <c r="AE817">
        <v>2657</v>
      </c>
      <c r="AF817">
        <v>1792</v>
      </c>
      <c r="AG817" t="s">
        <v>64</v>
      </c>
      <c r="AH817" t="s">
        <v>76</v>
      </c>
      <c r="AI817">
        <v>1</v>
      </c>
      <c r="AJ817">
        <v>2005</v>
      </c>
      <c r="AK817">
        <v>3</v>
      </c>
      <c r="AL817">
        <v>3</v>
      </c>
      <c r="AN817">
        <v>2566</v>
      </c>
      <c r="AO817">
        <v>35</v>
      </c>
      <c r="AP817" t="s">
        <v>63</v>
      </c>
      <c r="AQ817" t="s">
        <v>66</v>
      </c>
      <c r="AR817">
        <v>4976</v>
      </c>
      <c r="AW817" t="s">
        <v>4107</v>
      </c>
      <c r="AX817" t="s">
        <v>4108</v>
      </c>
      <c r="AY817" t="s">
        <v>4109</v>
      </c>
      <c r="AZ817" t="s">
        <v>4110</v>
      </c>
    </row>
    <row r="818" spans="1:52" x14ac:dyDescent="0.3">
      <c r="A818">
        <v>2056932</v>
      </c>
      <c r="B818" t="s">
        <v>4111</v>
      </c>
      <c r="C818" t="str">
        <f t="shared" si="112"/>
        <v>7492</v>
      </c>
      <c r="D818" t="s">
        <v>53</v>
      </c>
      <c r="E818" t="str">
        <f>"0100"</f>
        <v>0100</v>
      </c>
      <c r="F818" t="s">
        <v>54</v>
      </c>
      <c r="G818" t="str">
        <f t="shared" si="120"/>
        <v>06</v>
      </c>
      <c r="H818" t="s">
        <v>55</v>
      </c>
      <c r="I818" t="s">
        <v>56</v>
      </c>
      <c r="J818" t="s">
        <v>57</v>
      </c>
      <c r="K818">
        <v>1</v>
      </c>
      <c r="L818">
        <v>43982</v>
      </c>
      <c r="M818">
        <v>1.01</v>
      </c>
      <c r="N818" t="str">
        <f t="shared" si="121"/>
        <v>000X</v>
      </c>
      <c r="O818">
        <v>5235</v>
      </c>
      <c r="P818" t="s">
        <v>72</v>
      </c>
      <c r="Q818" t="s">
        <v>831</v>
      </c>
      <c r="R818" t="s">
        <v>140</v>
      </c>
      <c r="T818" t="s">
        <v>61</v>
      </c>
      <c r="V818" t="s">
        <v>4112</v>
      </c>
      <c r="W818">
        <v>277940</v>
      </c>
      <c r="X818">
        <v>15150</v>
      </c>
      <c r="Y818">
        <v>262790</v>
      </c>
      <c r="Z818">
        <v>219466</v>
      </c>
      <c r="AA818">
        <v>194466</v>
      </c>
      <c r="AB818" t="s">
        <v>63</v>
      </c>
      <c r="AC818" s="1">
        <v>38353</v>
      </c>
      <c r="AD818">
        <v>64000</v>
      </c>
      <c r="AE818">
        <v>1810</v>
      </c>
      <c r="AF818">
        <v>697</v>
      </c>
      <c r="AG818" t="s">
        <v>103</v>
      </c>
      <c r="AH818" t="s">
        <v>76</v>
      </c>
      <c r="AI818">
        <v>1</v>
      </c>
      <c r="AJ818">
        <v>2007</v>
      </c>
      <c r="AK818">
        <v>3</v>
      </c>
      <c r="AL818">
        <v>3</v>
      </c>
      <c r="AN818">
        <v>2586</v>
      </c>
      <c r="AO818">
        <v>32</v>
      </c>
      <c r="AP818" t="s">
        <v>63</v>
      </c>
      <c r="AQ818" t="s">
        <v>66</v>
      </c>
      <c r="AR818">
        <v>3701</v>
      </c>
      <c r="AW818" t="s">
        <v>4113</v>
      </c>
      <c r="AX818" t="s">
        <v>4114</v>
      </c>
      <c r="AY818" t="s">
        <v>4115</v>
      </c>
      <c r="AZ818" t="s">
        <v>70</v>
      </c>
    </row>
    <row r="819" spans="1:52" x14ac:dyDescent="0.3">
      <c r="A819">
        <v>2057106</v>
      </c>
      <c r="B819" t="s">
        <v>4116</v>
      </c>
      <c r="C819" t="str">
        <f t="shared" si="112"/>
        <v>7492</v>
      </c>
      <c r="D819" t="s">
        <v>53</v>
      </c>
      <c r="E819" t="str">
        <f>"0000"</f>
        <v>0000</v>
      </c>
      <c r="F819" t="s">
        <v>108</v>
      </c>
      <c r="G819" t="str">
        <f t="shared" si="120"/>
        <v>06</v>
      </c>
      <c r="H819" t="s">
        <v>55</v>
      </c>
      <c r="I819" t="s">
        <v>56</v>
      </c>
      <c r="J819" t="s">
        <v>57</v>
      </c>
      <c r="K819">
        <v>0</v>
      </c>
      <c r="L819">
        <v>44017</v>
      </c>
      <c r="M819">
        <v>1.01</v>
      </c>
      <c r="N819" t="str">
        <f t="shared" si="121"/>
        <v>000X</v>
      </c>
      <c r="O819">
        <v>5405</v>
      </c>
      <c r="P819" t="s">
        <v>72</v>
      </c>
      <c r="Q819" t="s">
        <v>831</v>
      </c>
      <c r="R819" t="s">
        <v>140</v>
      </c>
      <c r="T819" t="s">
        <v>61</v>
      </c>
      <c r="V819" t="s">
        <v>4117</v>
      </c>
      <c r="W819">
        <v>15160</v>
      </c>
      <c r="X819">
        <v>15160</v>
      </c>
      <c r="Y819">
        <v>0</v>
      </c>
      <c r="Z819">
        <v>15160</v>
      </c>
      <c r="AA819">
        <v>15160</v>
      </c>
      <c r="AB819" t="s">
        <v>72</v>
      </c>
      <c r="AC819" s="1">
        <v>43917</v>
      </c>
      <c r="AD819">
        <v>25000</v>
      </c>
      <c r="AE819">
        <v>3064</v>
      </c>
      <c r="AF819">
        <v>281</v>
      </c>
      <c r="AG819" t="s">
        <v>103</v>
      </c>
      <c r="AH819" t="s">
        <v>76</v>
      </c>
      <c r="AR819">
        <v>0</v>
      </c>
      <c r="AW819" t="s">
        <v>4118</v>
      </c>
      <c r="AX819" t="s">
        <v>4119</v>
      </c>
      <c r="AY819" t="s">
        <v>4120</v>
      </c>
      <c r="AZ819" t="s">
        <v>70</v>
      </c>
    </row>
    <row r="820" spans="1:52" x14ac:dyDescent="0.3">
      <c r="A820">
        <v>2057131</v>
      </c>
      <c r="B820" t="s">
        <v>4121</v>
      </c>
      <c r="C820" t="str">
        <f t="shared" si="112"/>
        <v>7492</v>
      </c>
      <c r="D820" t="s">
        <v>53</v>
      </c>
      <c r="E820" t="str">
        <f>"0100"</f>
        <v>0100</v>
      </c>
      <c r="F820" t="s">
        <v>54</v>
      </c>
      <c r="G820" t="str">
        <f t="shared" si="120"/>
        <v>06</v>
      </c>
      <c r="H820" t="s">
        <v>55</v>
      </c>
      <c r="I820" t="s">
        <v>56</v>
      </c>
      <c r="J820" t="s">
        <v>57</v>
      </c>
      <c r="K820">
        <v>1</v>
      </c>
      <c r="L820">
        <v>50211</v>
      </c>
      <c r="M820">
        <v>1.1499999999999999</v>
      </c>
      <c r="N820" t="str">
        <f t="shared" si="121"/>
        <v>000X</v>
      </c>
      <c r="O820">
        <v>5460</v>
      </c>
      <c r="P820" t="s">
        <v>58</v>
      </c>
      <c r="Q820" t="s">
        <v>117</v>
      </c>
      <c r="R820" t="s">
        <v>118</v>
      </c>
      <c r="T820" t="s">
        <v>61</v>
      </c>
      <c r="V820" t="s">
        <v>4122</v>
      </c>
      <c r="W820">
        <v>185700</v>
      </c>
      <c r="X820">
        <v>17290</v>
      </c>
      <c r="Y820">
        <v>168410</v>
      </c>
      <c r="Z820">
        <v>141032</v>
      </c>
      <c r="AA820">
        <v>116032</v>
      </c>
      <c r="AB820" t="s">
        <v>63</v>
      </c>
      <c r="AC820" s="1">
        <v>42692</v>
      </c>
      <c r="AD820">
        <v>178000</v>
      </c>
      <c r="AE820">
        <v>2796</v>
      </c>
      <c r="AF820">
        <v>1962</v>
      </c>
      <c r="AG820" t="s">
        <v>64</v>
      </c>
      <c r="AH820" t="s">
        <v>76</v>
      </c>
      <c r="AI820">
        <v>1</v>
      </c>
      <c r="AJ820">
        <v>1997</v>
      </c>
      <c r="AK820">
        <v>3</v>
      </c>
      <c r="AL820">
        <v>2</v>
      </c>
      <c r="AN820">
        <v>2044</v>
      </c>
      <c r="AO820">
        <v>32</v>
      </c>
      <c r="AP820" t="s">
        <v>72</v>
      </c>
      <c r="AQ820" t="s">
        <v>66</v>
      </c>
      <c r="AR820">
        <v>3008</v>
      </c>
      <c r="AW820" t="s">
        <v>4123</v>
      </c>
      <c r="AX820" t="s">
        <v>4124</v>
      </c>
      <c r="AY820" t="s">
        <v>4125</v>
      </c>
      <c r="AZ820" t="s">
        <v>70</v>
      </c>
    </row>
    <row r="821" spans="1:52" x14ac:dyDescent="0.3">
      <c r="A821">
        <v>2057459</v>
      </c>
      <c r="B821" t="s">
        <v>4126</v>
      </c>
      <c r="C821" t="str">
        <f t="shared" si="112"/>
        <v>7492</v>
      </c>
      <c r="D821" t="s">
        <v>53</v>
      </c>
      <c r="E821" t="str">
        <f>"0100"</f>
        <v>0100</v>
      </c>
      <c r="F821" t="s">
        <v>54</v>
      </c>
      <c r="G821" t="str">
        <f>"07"</f>
        <v>07</v>
      </c>
      <c r="H821" t="s">
        <v>55</v>
      </c>
      <c r="I821" t="s">
        <v>56</v>
      </c>
      <c r="J821" t="s">
        <v>57</v>
      </c>
      <c r="K821">
        <v>1</v>
      </c>
      <c r="L821">
        <v>43616</v>
      </c>
      <c r="M821">
        <v>1</v>
      </c>
      <c r="N821" t="str">
        <f>"0000"</f>
        <v>0000</v>
      </c>
      <c r="O821">
        <v>5408</v>
      </c>
      <c r="P821" t="s">
        <v>58</v>
      </c>
      <c r="Q821" t="s">
        <v>330</v>
      </c>
      <c r="R821" t="s">
        <v>331</v>
      </c>
      <c r="T821" t="s">
        <v>61</v>
      </c>
      <c r="V821" t="s">
        <v>4127</v>
      </c>
      <c r="W821">
        <v>252940</v>
      </c>
      <c r="X821">
        <v>15020</v>
      </c>
      <c r="Y821">
        <v>237920</v>
      </c>
      <c r="Z821">
        <v>199351</v>
      </c>
      <c r="AA821">
        <v>174351</v>
      </c>
      <c r="AB821" t="s">
        <v>63</v>
      </c>
      <c r="AC821" s="1">
        <v>38139</v>
      </c>
      <c r="AD821">
        <v>55000</v>
      </c>
      <c r="AE821">
        <v>1750</v>
      </c>
      <c r="AF821">
        <v>1043</v>
      </c>
      <c r="AG821" t="s">
        <v>103</v>
      </c>
      <c r="AH821" t="s">
        <v>76</v>
      </c>
      <c r="AI821">
        <v>1</v>
      </c>
      <c r="AJ821">
        <v>2005</v>
      </c>
      <c r="AK821">
        <v>3</v>
      </c>
      <c r="AL821">
        <v>2</v>
      </c>
      <c r="AN821">
        <v>2266</v>
      </c>
      <c r="AO821">
        <v>32</v>
      </c>
      <c r="AP821" t="s">
        <v>63</v>
      </c>
      <c r="AQ821" t="s">
        <v>66</v>
      </c>
      <c r="AR821">
        <v>3666</v>
      </c>
      <c r="AW821" t="s">
        <v>4128</v>
      </c>
      <c r="AX821" t="s">
        <v>4129</v>
      </c>
      <c r="AY821" t="s">
        <v>4130</v>
      </c>
      <c r="AZ821" t="s">
        <v>70</v>
      </c>
    </row>
    <row r="822" spans="1:52" x14ac:dyDescent="0.3">
      <c r="A822">
        <v>2058021</v>
      </c>
      <c r="B822" t="s">
        <v>4131</v>
      </c>
      <c r="C822" t="str">
        <f t="shared" si="112"/>
        <v>7492</v>
      </c>
      <c r="D822" t="s">
        <v>53</v>
      </c>
      <c r="E822" t="str">
        <f>"0000"</f>
        <v>0000</v>
      </c>
      <c r="F822" t="s">
        <v>108</v>
      </c>
      <c r="G822" t="str">
        <f>"07"</f>
        <v>07</v>
      </c>
      <c r="H822" t="s">
        <v>55</v>
      </c>
      <c r="I822" t="s">
        <v>56</v>
      </c>
      <c r="J822" t="s">
        <v>57</v>
      </c>
      <c r="K822">
        <v>0</v>
      </c>
      <c r="L822">
        <v>49866</v>
      </c>
      <c r="M822">
        <v>1.1399999999999999</v>
      </c>
      <c r="N822" t="str">
        <f>"0000"</f>
        <v>0000</v>
      </c>
      <c r="O822">
        <v>5432</v>
      </c>
      <c r="P822" t="s">
        <v>58</v>
      </c>
      <c r="Q822" t="s">
        <v>330</v>
      </c>
      <c r="R822" t="s">
        <v>331</v>
      </c>
      <c r="T822" t="s">
        <v>61</v>
      </c>
      <c r="V822" t="s">
        <v>4132</v>
      </c>
      <c r="W822">
        <v>17170</v>
      </c>
      <c r="X822">
        <v>17170</v>
      </c>
      <c r="Y822">
        <v>0</v>
      </c>
      <c r="Z822">
        <v>17170</v>
      </c>
      <c r="AA822">
        <v>17170</v>
      </c>
      <c r="AB822" t="s">
        <v>72</v>
      </c>
      <c r="AC822" s="1">
        <v>39539</v>
      </c>
      <c r="AD822">
        <v>47000</v>
      </c>
      <c r="AE822">
        <v>2209</v>
      </c>
      <c r="AF822">
        <v>1190</v>
      </c>
      <c r="AG822" t="s">
        <v>103</v>
      </c>
      <c r="AH822" t="s">
        <v>76</v>
      </c>
      <c r="AR822">
        <v>0</v>
      </c>
      <c r="AW822" t="s">
        <v>4133</v>
      </c>
      <c r="AX822" t="s">
        <v>4134</v>
      </c>
      <c r="AY822" t="s">
        <v>4135</v>
      </c>
      <c r="AZ822" t="s">
        <v>4136</v>
      </c>
    </row>
    <row r="823" spans="1:52" x14ac:dyDescent="0.3">
      <c r="A823">
        <v>2058242</v>
      </c>
      <c r="B823" t="s">
        <v>4137</v>
      </c>
      <c r="C823" t="str">
        <f t="shared" si="112"/>
        <v>7492</v>
      </c>
      <c r="D823" t="s">
        <v>53</v>
      </c>
      <c r="E823" t="str">
        <f>"0000"</f>
        <v>0000</v>
      </c>
      <c r="F823" t="s">
        <v>108</v>
      </c>
      <c r="G823" t="str">
        <f>"07"</f>
        <v>07</v>
      </c>
      <c r="H823" t="s">
        <v>55</v>
      </c>
      <c r="I823" t="s">
        <v>56</v>
      </c>
      <c r="J823" t="s">
        <v>57</v>
      </c>
      <c r="K823">
        <v>0</v>
      </c>
      <c r="L823">
        <v>56116</v>
      </c>
      <c r="M823">
        <v>1.29</v>
      </c>
      <c r="N823" t="str">
        <f>"0000"</f>
        <v>0000</v>
      </c>
      <c r="O823">
        <v>5606</v>
      </c>
      <c r="P823" t="s">
        <v>58</v>
      </c>
      <c r="Q823" t="s">
        <v>438</v>
      </c>
      <c r="R823" t="s">
        <v>140</v>
      </c>
      <c r="T823" t="s">
        <v>61</v>
      </c>
      <c r="V823" t="s">
        <v>4138</v>
      </c>
      <c r="W823">
        <v>19320</v>
      </c>
      <c r="X823">
        <v>19320</v>
      </c>
      <c r="Y823">
        <v>0</v>
      </c>
      <c r="Z823">
        <v>19320</v>
      </c>
      <c r="AA823">
        <v>19320</v>
      </c>
      <c r="AB823" t="s">
        <v>72</v>
      </c>
      <c r="AC823" s="1">
        <v>43480</v>
      </c>
      <c r="AD823">
        <v>23800</v>
      </c>
      <c r="AE823">
        <v>2956</v>
      </c>
      <c r="AF823">
        <v>202</v>
      </c>
      <c r="AG823" t="s">
        <v>103</v>
      </c>
      <c r="AH823" t="s">
        <v>76</v>
      </c>
      <c r="AR823">
        <v>0</v>
      </c>
      <c r="AW823" t="s">
        <v>665</v>
      </c>
      <c r="AX823" t="s">
        <v>666</v>
      </c>
      <c r="AY823" t="s">
        <v>4139</v>
      </c>
      <c r="AZ823" t="s">
        <v>4140</v>
      </c>
    </row>
    <row r="824" spans="1:52" x14ac:dyDescent="0.3">
      <c r="A824">
        <v>2058277</v>
      </c>
      <c r="B824" t="s">
        <v>4141</v>
      </c>
      <c r="C824" t="str">
        <f t="shared" si="112"/>
        <v>7492</v>
      </c>
      <c r="D824" t="s">
        <v>53</v>
      </c>
      <c r="E824" t="str">
        <f>"0000"</f>
        <v>0000</v>
      </c>
      <c r="F824" t="s">
        <v>108</v>
      </c>
      <c r="G824" t="str">
        <f>"07"</f>
        <v>07</v>
      </c>
      <c r="H824" t="s">
        <v>55</v>
      </c>
      <c r="I824" t="s">
        <v>56</v>
      </c>
      <c r="J824" t="s">
        <v>57</v>
      </c>
      <c r="K824">
        <v>0</v>
      </c>
      <c r="L824">
        <v>50000</v>
      </c>
      <c r="M824">
        <v>1.1499999999999999</v>
      </c>
      <c r="N824" t="str">
        <f>"0000"</f>
        <v>0000</v>
      </c>
      <c r="O824">
        <v>5631</v>
      </c>
      <c r="P824" t="s">
        <v>58</v>
      </c>
      <c r="Q824" t="s">
        <v>265</v>
      </c>
      <c r="R824" t="s">
        <v>266</v>
      </c>
      <c r="T824" t="s">
        <v>61</v>
      </c>
      <c r="V824" t="s">
        <v>4142</v>
      </c>
      <c r="W824">
        <v>17220</v>
      </c>
      <c r="X824">
        <v>17220</v>
      </c>
      <c r="Y824">
        <v>0</v>
      </c>
      <c r="Z824">
        <v>17220</v>
      </c>
      <c r="AA824">
        <v>17220</v>
      </c>
      <c r="AB824" t="s">
        <v>72</v>
      </c>
      <c r="AC824" s="1">
        <v>44273</v>
      </c>
      <c r="AD824">
        <v>48500</v>
      </c>
      <c r="AE824">
        <v>3150</v>
      </c>
      <c r="AF824">
        <v>2266</v>
      </c>
      <c r="AG824" t="s">
        <v>103</v>
      </c>
      <c r="AH824" t="s">
        <v>76</v>
      </c>
      <c r="AR824">
        <v>0</v>
      </c>
      <c r="AW824" t="s">
        <v>4143</v>
      </c>
      <c r="AX824" t="s">
        <v>4144</v>
      </c>
      <c r="AY824" t="s">
        <v>4145</v>
      </c>
      <c r="AZ824" t="s">
        <v>4146</v>
      </c>
    </row>
    <row r="825" spans="1:52" x14ac:dyDescent="0.3">
      <c r="A825">
        <v>2058374</v>
      </c>
      <c r="B825" t="s">
        <v>4147</v>
      </c>
      <c r="C825" t="str">
        <f t="shared" si="112"/>
        <v>7492</v>
      </c>
      <c r="D825" t="s">
        <v>53</v>
      </c>
      <c r="E825" t="str">
        <f>"0100"</f>
        <v>0100</v>
      </c>
      <c r="F825" t="s">
        <v>54</v>
      </c>
      <c r="G825" t="str">
        <f>"07"</f>
        <v>07</v>
      </c>
      <c r="H825" t="s">
        <v>55</v>
      </c>
      <c r="I825" t="s">
        <v>56</v>
      </c>
      <c r="J825" t="s">
        <v>57</v>
      </c>
      <c r="K825">
        <v>1</v>
      </c>
      <c r="L825">
        <v>60619</v>
      </c>
      <c r="M825">
        <v>1.39</v>
      </c>
      <c r="N825" t="str">
        <f>"0000"</f>
        <v>0000</v>
      </c>
      <c r="O825">
        <v>5670</v>
      </c>
      <c r="P825" t="s">
        <v>58</v>
      </c>
      <c r="Q825" t="s">
        <v>438</v>
      </c>
      <c r="R825" t="s">
        <v>140</v>
      </c>
      <c r="T825" t="s">
        <v>61</v>
      </c>
      <c r="V825" t="s">
        <v>4148</v>
      </c>
      <c r="W825">
        <v>260680</v>
      </c>
      <c r="X825">
        <v>20870</v>
      </c>
      <c r="Y825">
        <v>239810</v>
      </c>
      <c r="Z825">
        <v>185516</v>
      </c>
      <c r="AA825">
        <v>160516</v>
      </c>
      <c r="AB825" t="s">
        <v>63</v>
      </c>
      <c r="AC825" s="1">
        <v>32398</v>
      </c>
      <c r="AD825">
        <v>17400</v>
      </c>
      <c r="AE825">
        <v>796</v>
      </c>
      <c r="AF825">
        <v>2132</v>
      </c>
      <c r="AG825" t="s">
        <v>103</v>
      </c>
      <c r="AH825" t="s">
        <v>76</v>
      </c>
      <c r="AI825">
        <v>1</v>
      </c>
      <c r="AJ825">
        <v>1992</v>
      </c>
      <c r="AK825">
        <v>4</v>
      </c>
      <c r="AL825">
        <v>3</v>
      </c>
      <c r="AN825">
        <v>2864</v>
      </c>
      <c r="AO825">
        <v>32</v>
      </c>
      <c r="AP825" t="s">
        <v>63</v>
      </c>
      <c r="AQ825" t="s">
        <v>66</v>
      </c>
      <c r="AR825">
        <v>3677</v>
      </c>
      <c r="AW825" t="s">
        <v>4149</v>
      </c>
      <c r="AY825" t="s">
        <v>4150</v>
      </c>
      <c r="AZ825" t="s">
        <v>4151</v>
      </c>
    </row>
    <row r="826" spans="1:52" x14ac:dyDescent="0.3">
      <c r="A826">
        <v>2058749</v>
      </c>
      <c r="B826" t="s">
        <v>4152</v>
      </c>
      <c r="C826" t="str">
        <f t="shared" si="112"/>
        <v>7492</v>
      </c>
      <c r="D826" t="s">
        <v>53</v>
      </c>
      <c r="E826" t="str">
        <f>"0000"</f>
        <v>0000</v>
      </c>
      <c r="F826" t="s">
        <v>108</v>
      </c>
      <c r="G826" t="str">
        <f t="shared" ref="G826:G833" si="122">"06"</f>
        <v>06</v>
      </c>
      <c r="H826" t="s">
        <v>55</v>
      </c>
      <c r="I826" t="s">
        <v>56</v>
      </c>
      <c r="J826" t="s">
        <v>57</v>
      </c>
      <c r="K826">
        <v>0</v>
      </c>
      <c r="L826">
        <v>47688</v>
      </c>
      <c r="M826">
        <v>1.0900000000000001</v>
      </c>
      <c r="N826" t="str">
        <f t="shared" ref="N826:N833" si="123">"000X"</f>
        <v>000X</v>
      </c>
      <c r="O826">
        <v>5227</v>
      </c>
      <c r="P826" t="s">
        <v>72</v>
      </c>
      <c r="Q826" t="s">
        <v>601</v>
      </c>
      <c r="R826" t="s">
        <v>140</v>
      </c>
      <c r="T826" t="s">
        <v>61</v>
      </c>
      <c r="V826" t="s">
        <v>4153</v>
      </c>
      <c r="W826">
        <v>16420</v>
      </c>
      <c r="X826">
        <v>16420</v>
      </c>
      <c r="Y826">
        <v>0</v>
      </c>
      <c r="Z826">
        <v>16420</v>
      </c>
      <c r="AA826">
        <v>16420</v>
      </c>
      <c r="AB826" t="s">
        <v>72</v>
      </c>
      <c r="AC826" s="1">
        <v>35855</v>
      </c>
      <c r="AD826">
        <v>23000</v>
      </c>
      <c r="AE826">
        <v>1233</v>
      </c>
      <c r="AF826">
        <v>2027</v>
      </c>
      <c r="AG826" t="s">
        <v>103</v>
      </c>
      <c r="AH826" t="s">
        <v>873</v>
      </c>
      <c r="AR826">
        <v>0</v>
      </c>
      <c r="AW826" t="s">
        <v>4154</v>
      </c>
      <c r="AY826" t="s">
        <v>4155</v>
      </c>
      <c r="AZ826" t="s">
        <v>4156</v>
      </c>
    </row>
    <row r="827" spans="1:52" x14ac:dyDescent="0.3">
      <c r="A827">
        <v>2058862</v>
      </c>
      <c r="B827" t="s">
        <v>4157</v>
      </c>
      <c r="C827" t="str">
        <f t="shared" si="112"/>
        <v>7492</v>
      </c>
      <c r="D827" t="s">
        <v>53</v>
      </c>
      <c r="E827" t="str">
        <f>"0100"</f>
        <v>0100</v>
      </c>
      <c r="F827" t="s">
        <v>54</v>
      </c>
      <c r="G827" t="str">
        <f t="shared" si="122"/>
        <v>06</v>
      </c>
      <c r="H827" t="s">
        <v>55</v>
      </c>
      <c r="I827" t="s">
        <v>56</v>
      </c>
      <c r="J827" t="s">
        <v>57</v>
      </c>
      <c r="K827">
        <v>1</v>
      </c>
      <c r="L827">
        <v>45109</v>
      </c>
      <c r="M827">
        <v>1.04</v>
      </c>
      <c r="N827" t="str">
        <f t="shared" si="123"/>
        <v>000X</v>
      </c>
      <c r="O827">
        <v>5238</v>
      </c>
      <c r="P827" t="s">
        <v>72</v>
      </c>
      <c r="Q827" t="s">
        <v>831</v>
      </c>
      <c r="R827" t="s">
        <v>140</v>
      </c>
      <c r="T827" t="s">
        <v>61</v>
      </c>
      <c r="V827" t="s">
        <v>4158</v>
      </c>
      <c r="W827">
        <v>263000</v>
      </c>
      <c r="X827">
        <v>15530</v>
      </c>
      <c r="Y827">
        <v>247470</v>
      </c>
      <c r="Z827">
        <v>209549</v>
      </c>
      <c r="AA827">
        <v>179049</v>
      </c>
      <c r="AB827" t="s">
        <v>63</v>
      </c>
      <c r="AC827" s="1">
        <v>37347</v>
      </c>
      <c r="AD827">
        <v>10000</v>
      </c>
      <c r="AE827">
        <v>1503</v>
      </c>
      <c r="AF827">
        <v>2268</v>
      </c>
      <c r="AG827" t="s">
        <v>103</v>
      </c>
      <c r="AH827" t="s">
        <v>221</v>
      </c>
      <c r="AI827">
        <v>1</v>
      </c>
      <c r="AJ827">
        <v>2003</v>
      </c>
      <c r="AK827">
        <v>3</v>
      </c>
      <c r="AL827">
        <v>2</v>
      </c>
      <c r="AN827">
        <v>2528</v>
      </c>
      <c r="AO827">
        <v>32</v>
      </c>
      <c r="AP827" t="s">
        <v>63</v>
      </c>
      <c r="AQ827" t="s">
        <v>66</v>
      </c>
      <c r="AR827">
        <v>3548</v>
      </c>
      <c r="AW827" t="s">
        <v>4159</v>
      </c>
      <c r="AX827" t="s">
        <v>4160</v>
      </c>
      <c r="AY827" t="s">
        <v>4161</v>
      </c>
      <c r="AZ827" t="s">
        <v>70</v>
      </c>
    </row>
    <row r="828" spans="1:52" x14ac:dyDescent="0.3">
      <c r="A828">
        <v>2059354</v>
      </c>
      <c r="B828" t="s">
        <v>4162</v>
      </c>
      <c r="C828" t="str">
        <f t="shared" si="112"/>
        <v>7492</v>
      </c>
      <c r="D828" t="s">
        <v>53</v>
      </c>
      <c r="E828" t="str">
        <f>"0000"</f>
        <v>0000</v>
      </c>
      <c r="F828" t="s">
        <v>108</v>
      </c>
      <c r="G828" t="str">
        <f t="shared" si="122"/>
        <v>06</v>
      </c>
      <c r="H828" t="s">
        <v>55</v>
      </c>
      <c r="I828" t="s">
        <v>56</v>
      </c>
      <c r="J828" t="s">
        <v>57</v>
      </c>
      <c r="K828">
        <v>0</v>
      </c>
      <c r="L828">
        <v>53158</v>
      </c>
      <c r="M828">
        <v>1.22</v>
      </c>
      <c r="N828" t="str">
        <f t="shared" si="123"/>
        <v>000X</v>
      </c>
      <c r="O828">
        <v>5021</v>
      </c>
      <c r="P828" t="s">
        <v>72</v>
      </c>
      <c r="Q828" t="s">
        <v>4094</v>
      </c>
      <c r="R828" t="s">
        <v>140</v>
      </c>
      <c r="T828" t="s">
        <v>61</v>
      </c>
      <c r="V828" t="s">
        <v>4163</v>
      </c>
      <c r="W828">
        <v>18300</v>
      </c>
      <c r="X828">
        <v>18300</v>
      </c>
      <c r="Y828">
        <v>0</v>
      </c>
      <c r="Z828">
        <v>18300</v>
      </c>
      <c r="AA828">
        <v>18300</v>
      </c>
      <c r="AB828" t="s">
        <v>72</v>
      </c>
      <c r="AR828">
        <v>0</v>
      </c>
      <c r="AW828" t="s">
        <v>4164</v>
      </c>
      <c r="AY828" t="s">
        <v>4165</v>
      </c>
      <c r="AZ828" t="s">
        <v>4166</v>
      </c>
    </row>
    <row r="829" spans="1:52" x14ac:dyDescent="0.3">
      <c r="A829">
        <v>2059419</v>
      </c>
      <c r="B829" t="s">
        <v>4167</v>
      </c>
      <c r="C829" t="str">
        <f t="shared" si="112"/>
        <v>7492</v>
      </c>
      <c r="D829" t="s">
        <v>53</v>
      </c>
      <c r="E829" t="str">
        <f>"0000"</f>
        <v>0000</v>
      </c>
      <c r="F829" t="s">
        <v>108</v>
      </c>
      <c r="G829" t="str">
        <f t="shared" si="122"/>
        <v>06</v>
      </c>
      <c r="H829" t="s">
        <v>55</v>
      </c>
      <c r="I829" t="s">
        <v>56</v>
      </c>
      <c r="J829" t="s">
        <v>57</v>
      </c>
      <c r="K829">
        <v>0</v>
      </c>
      <c r="L829">
        <v>47396</v>
      </c>
      <c r="M829">
        <v>1.0900000000000001</v>
      </c>
      <c r="N829" t="str">
        <f t="shared" si="123"/>
        <v>000X</v>
      </c>
      <c r="O829">
        <v>5075</v>
      </c>
      <c r="P829" t="s">
        <v>72</v>
      </c>
      <c r="Q829" t="s">
        <v>4094</v>
      </c>
      <c r="R829" t="s">
        <v>140</v>
      </c>
      <c r="T829" t="s">
        <v>61</v>
      </c>
      <c r="V829" t="s">
        <v>4168</v>
      </c>
      <c r="W829">
        <v>16320</v>
      </c>
      <c r="X829">
        <v>16320</v>
      </c>
      <c r="Y829">
        <v>0</v>
      </c>
      <c r="Z829">
        <v>16320</v>
      </c>
      <c r="AA829">
        <v>16320</v>
      </c>
      <c r="AB829" t="s">
        <v>72</v>
      </c>
      <c r="AC829" s="1">
        <v>38565</v>
      </c>
      <c r="AD829">
        <v>87000</v>
      </c>
      <c r="AE829">
        <v>1903</v>
      </c>
      <c r="AF829">
        <v>1197</v>
      </c>
      <c r="AG829" t="s">
        <v>103</v>
      </c>
      <c r="AH829" t="s">
        <v>76</v>
      </c>
      <c r="AR829">
        <v>0</v>
      </c>
      <c r="AW829" t="s">
        <v>4169</v>
      </c>
      <c r="AY829" t="s">
        <v>4170</v>
      </c>
      <c r="AZ829" t="s">
        <v>4171</v>
      </c>
    </row>
    <row r="830" spans="1:52" x14ac:dyDescent="0.3">
      <c r="A830">
        <v>2056819</v>
      </c>
      <c r="B830" t="s">
        <v>4172</v>
      </c>
      <c r="C830" t="str">
        <f t="shared" si="112"/>
        <v>7492</v>
      </c>
      <c r="D830" t="s">
        <v>53</v>
      </c>
      <c r="E830" t="str">
        <f t="shared" ref="E830:E836" si="124">"0100"</f>
        <v>0100</v>
      </c>
      <c r="F830" t="s">
        <v>54</v>
      </c>
      <c r="G830" t="str">
        <f t="shared" si="122"/>
        <v>06</v>
      </c>
      <c r="H830" t="s">
        <v>55</v>
      </c>
      <c r="I830" t="s">
        <v>56</v>
      </c>
      <c r="J830" t="s">
        <v>57</v>
      </c>
      <c r="K830">
        <v>1</v>
      </c>
      <c r="L830">
        <v>47344</v>
      </c>
      <c r="M830">
        <v>1.0900000000000001</v>
      </c>
      <c r="N830" t="str">
        <f t="shared" si="123"/>
        <v>000X</v>
      </c>
      <c r="O830">
        <v>5097</v>
      </c>
      <c r="P830" t="s">
        <v>72</v>
      </c>
      <c r="Q830" t="s">
        <v>831</v>
      </c>
      <c r="R830" t="s">
        <v>140</v>
      </c>
      <c r="T830" t="s">
        <v>61</v>
      </c>
      <c r="V830" t="s">
        <v>4173</v>
      </c>
      <c r="W830">
        <v>190090</v>
      </c>
      <c r="X830">
        <v>16300</v>
      </c>
      <c r="Y830">
        <v>173790</v>
      </c>
      <c r="Z830">
        <v>137151</v>
      </c>
      <c r="AA830">
        <v>112151</v>
      </c>
      <c r="AB830" t="s">
        <v>63</v>
      </c>
      <c r="AC830" s="1">
        <v>37895</v>
      </c>
      <c r="AD830">
        <v>16000</v>
      </c>
      <c r="AE830">
        <v>1657</v>
      </c>
      <c r="AF830">
        <v>176</v>
      </c>
      <c r="AG830" t="s">
        <v>103</v>
      </c>
      <c r="AH830" t="s">
        <v>76</v>
      </c>
      <c r="AI830">
        <v>1</v>
      </c>
      <c r="AJ830">
        <v>2005</v>
      </c>
      <c r="AK830">
        <v>3</v>
      </c>
      <c r="AL830">
        <v>2</v>
      </c>
      <c r="AN830">
        <v>1932</v>
      </c>
      <c r="AO830">
        <v>32</v>
      </c>
      <c r="AP830" t="s">
        <v>72</v>
      </c>
      <c r="AQ830" t="s">
        <v>66</v>
      </c>
      <c r="AR830">
        <v>2853</v>
      </c>
      <c r="AW830" t="s">
        <v>4174</v>
      </c>
      <c r="AX830" t="s">
        <v>4175</v>
      </c>
      <c r="AY830" t="s">
        <v>4176</v>
      </c>
      <c r="AZ830" t="s">
        <v>70</v>
      </c>
    </row>
    <row r="831" spans="1:52" x14ac:dyDescent="0.3">
      <c r="A831">
        <v>2056908</v>
      </c>
      <c r="B831" t="s">
        <v>4177</v>
      </c>
      <c r="C831" t="str">
        <f t="shared" si="112"/>
        <v>7492</v>
      </c>
      <c r="D831" t="s">
        <v>53</v>
      </c>
      <c r="E831" t="str">
        <f t="shared" si="124"/>
        <v>0100</v>
      </c>
      <c r="F831" t="s">
        <v>54</v>
      </c>
      <c r="G831" t="str">
        <f t="shared" si="122"/>
        <v>06</v>
      </c>
      <c r="H831" t="s">
        <v>55</v>
      </c>
      <c r="I831" t="s">
        <v>56</v>
      </c>
      <c r="J831" t="s">
        <v>57</v>
      </c>
      <c r="K831">
        <v>1</v>
      </c>
      <c r="L831">
        <v>43982</v>
      </c>
      <c r="M831">
        <v>1.01</v>
      </c>
      <c r="N831" t="str">
        <f t="shared" si="123"/>
        <v>000X</v>
      </c>
      <c r="O831">
        <v>5203</v>
      </c>
      <c r="P831" t="s">
        <v>72</v>
      </c>
      <c r="Q831" t="s">
        <v>831</v>
      </c>
      <c r="R831" t="s">
        <v>140</v>
      </c>
      <c r="T831" t="s">
        <v>61</v>
      </c>
      <c r="V831" t="s">
        <v>4178</v>
      </c>
      <c r="W831">
        <v>200370</v>
      </c>
      <c r="X831">
        <v>15150</v>
      </c>
      <c r="Y831">
        <v>185220</v>
      </c>
      <c r="Z831">
        <v>154963</v>
      </c>
      <c r="AA831">
        <v>129963</v>
      </c>
      <c r="AB831" t="s">
        <v>63</v>
      </c>
      <c r="AC831" s="1">
        <v>41883</v>
      </c>
      <c r="AD831">
        <v>130000</v>
      </c>
      <c r="AE831">
        <v>2644</v>
      </c>
      <c r="AF831">
        <v>728</v>
      </c>
      <c r="AG831" t="s">
        <v>64</v>
      </c>
      <c r="AH831" t="s">
        <v>76</v>
      </c>
      <c r="AI831">
        <v>1</v>
      </c>
      <c r="AJ831">
        <v>1997</v>
      </c>
      <c r="AK831">
        <v>3</v>
      </c>
      <c r="AL831">
        <v>2</v>
      </c>
      <c r="AM831">
        <v>1</v>
      </c>
      <c r="AN831">
        <v>1885</v>
      </c>
      <c r="AO831">
        <v>32</v>
      </c>
      <c r="AP831" t="s">
        <v>63</v>
      </c>
      <c r="AQ831" t="s">
        <v>66</v>
      </c>
      <c r="AR831">
        <v>2725</v>
      </c>
      <c r="AW831" t="s">
        <v>4179</v>
      </c>
      <c r="AX831" t="s">
        <v>4180</v>
      </c>
      <c r="AY831" t="s">
        <v>4181</v>
      </c>
      <c r="AZ831" t="s">
        <v>70</v>
      </c>
    </row>
    <row r="832" spans="1:52" x14ac:dyDescent="0.3">
      <c r="A832">
        <v>2057289</v>
      </c>
      <c r="B832" t="s">
        <v>4182</v>
      </c>
      <c r="C832" t="str">
        <f t="shared" si="112"/>
        <v>7492</v>
      </c>
      <c r="D832" t="s">
        <v>53</v>
      </c>
      <c r="E832" t="str">
        <f t="shared" si="124"/>
        <v>0100</v>
      </c>
      <c r="F832" t="s">
        <v>54</v>
      </c>
      <c r="G832" t="str">
        <f t="shared" si="122"/>
        <v>06</v>
      </c>
      <c r="H832" t="s">
        <v>55</v>
      </c>
      <c r="I832" t="s">
        <v>56</v>
      </c>
      <c r="J832" t="s">
        <v>57</v>
      </c>
      <c r="K832">
        <v>1</v>
      </c>
      <c r="L832">
        <v>47129</v>
      </c>
      <c r="M832">
        <v>1.08</v>
      </c>
      <c r="N832" t="str">
        <f t="shared" si="123"/>
        <v>000X</v>
      </c>
      <c r="O832">
        <v>5192</v>
      </c>
      <c r="P832" t="s">
        <v>72</v>
      </c>
      <c r="Q832" t="s">
        <v>260</v>
      </c>
      <c r="R832" t="s">
        <v>88</v>
      </c>
      <c r="T832" t="s">
        <v>61</v>
      </c>
      <c r="V832" t="s">
        <v>4183</v>
      </c>
      <c r="W832">
        <v>221340</v>
      </c>
      <c r="X832">
        <v>16230</v>
      </c>
      <c r="Y832">
        <v>205110</v>
      </c>
      <c r="Z832">
        <v>179631</v>
      </c>
      <c r="AA832">
        <v>154131</v>
      </c>
      <c r="AB832" t="s">
        <v>63</v>
      </c>
      <c r="AC832" s="1">
        <v>39600</v>
      </c>
      <c r="AD832">
        <v>184000</v>
      </c>
      <c r="AE832">
        <v>2226</v>
      </c>
      <c r="AF832">
        <v>2023</v>
      </c>
      <c r="AG832" t="s">
        <v>64</v>
      </c>
      <c r="AH832" t="s">
        <v>76</v>
      </c>
      <c r="AI832">
        <v>1</v>
      </c>
      <c r="AJ832">
        <v>2000</v>
      </c>
      <c r="AK832">
        <v>3</v>
      </c>
      <c r="AL832">
        <v>2</v>
      </c>
      <c r="AN832">
        <v>1596</v>
      </c>
      <c r="AO832">
        <v>32</v>
      </c>
      <c r="AP832" t="s">
        <v>72</v>
      </c>
      <c r="AQ832" t="s">
        <v>66</v>
      </c>
      <c r="AR832">
        <v>2528</v>
      </c>
      <c r="AW832" t="s">
        <v>4184</v>
      </c>
      <c r="AX832" t="s">
        <v>4185</v>
      </c>
      <c r="AY832" t="s">
        <v>4186</v>
      </c>
      <c r="AZ832" t="s">
        <v>70</v>
      </c>
    </row>
    <row r="833" spans="1:52" x14ac:dyDescent="0.3">
      <c r="A833">
        <v>2057637</v>
      </c>
      <c r="B833" t="s">
        <v>4187</v>
      </c>
      <c r="C833" t="str">
        <f t="shared" si="112"/>
        <v>7492</v>
      </c>
      <c r="D833" t="s">
        <v>53</v>
      </c>
      <c r="E833" t="str">
        <f t="shared" si="124"/>
        <v>0100</v>
      </c>
      <c r="F833" t="s">
        <v>54</v>
      </c>
      <c r="G833" t="str">
        <f t="shared" si="122"/>
        <v>06</v>
      </c>
      <c r="H833" t="s">
        <v>55</v>
      </c>
      <c r="I833" t="s">
        <v>56</v>
      </c>
      <c r="J833" t="s">
        <v>57</v>
      </c>
      <c r="K833">
        <v>1</v>
      </c>
      <c r="L833">
        <v>43751</v>
      </c>
      <c r="M833">
        <v>1</v>
      </c>
      <c r="N833" t="str">
        <f t="shared" si="123"/>
        <v>000X</v>
      </c>
      <c r="O833">
        <v>5272</v>
      </c>
      <c r="P833" t="s">
        <v>58</v>
      </c>
      <c r="Q833" t="s">
        <v>330</v>
      </c>
      <c r="R833" t="s">
        <v>331</v>
      </c>
      <c r="T833" t="s">
        <v>61</v>
      </c>
      <c r="V833" t="s">
        <v>4188</v>
      </c>
      <c r="W833">
        <v>181740</v>
      </c>
      <c r="X833">
        <v>15070</v>
      </c>
      <c r="Y833">
        <v>166670</v>
      </c>
      <c r="Z833">
        <v>122543</v>
      </c>
      <c r="AA833">
        <v>97543</v>
      </c>
      <c r="AB833" t="s">
        <v>63</v>
      </c>
      <c r="AC833" s="1">
        <v>37226</v>
      </c>
      <c r="AD833">
        <v>129900</v>
      </c>
      <c r="AE833">
        <v>1474</v>
      </c>
      <c r="AF833">
        <v>552</v>
      </c>
      <c r="AG833" t="s">
        <v>64</v>
      </c>
      <c r="AH833" t="s">
        <v>76</v>
      </c>
      <c r="AI833">
        <v>1</v>
      </c>
      <c r="AJ833">
        <v>1986</v>
      </c>
      <c r="AK833">
        <v>3</v>
      </c>
      <c r="AL833">
        <v>2</v>
      </c>
      <c r="AN833">
        <v>1799</v>
      </c>
      <c r="AO833">
        <v>32</v>
      </c>
      <c r="AP833" t="s">
        <v>63</v>
      </c>
      <c r="AQ833" t="s">
        <v>66</v>
      </c>
      <c r="AR833">
        <v>2715</v>
      </c>
      <c r="AW833" t="s">
        <v>4189</v>
      </c>
      <c r="AY833" t="s">
        <v>4190</v>
      </c>
      <c r="AZ833" t="s">
        <v>4191</v>
      </c>
    </row>
    <row r="834" spans="1:52" x14ac:dyDescent="0.3">
      <c r="A834">
        <v>2057980</v>
      </c>
      <c r="B834" t="s">
        <v>4192</v>
      </c>
      <c r="C834" t="str">
        <f t="shared" ref="C834:C897" si="125">"7492"</f>
        <v>7492</v>
      </c>
      <c r="D834" t="s">
        <v>53</v>
      </c>
      <c r="E834" t="str">
        <f t="shared" si="124"/>
        <v>0100</v>
      </c>
      <c r="F834" t="s">
        <v>54</v>
      </c>
      <c r="G834" t="str">
        <f>"07"</f>
        <v>07</v>
      </c>
      <c r="H834" t="s">
        <v>55</v>
      </c>
      <c r="I834" t="s">
        <v>56</v>
      </c>
      <c r="J834" t="s">
        <v>57</v>
      </c>
      <c r="K834">
        <v>1</v>
      </c>
      <c r="L834">
        <v>43750</v>
      </c>
      <c r="M834">
        <v>1</v>
      </c>
      <c r="N834" t="str">
        <f>"0000"</f>
        <v>0000</v>
      </c>
      <c r="O834">
        <v>5460</v>
      </c>
      <c r="P834" t="s">
        <v>58</v>
      </c>
      <c r="Q834" t="s">
        <v>330</v>
      </c>
      <c r="R834" t="s">
        <v>331</v>
      </c>
      <c r="T834" t="s">
        <v>61</v>
      </c>
      <c r="V834" t="s">
        <v>4193</v>
      </c>
      <c r="W834">
        <v>183670</v>
      </c>
      <c r="X834">
        <v>15070</v>
      </c>
      <c r="Y834">
        <v>168600</v>
      </c>
      <c r="Z834">
        <v>173911</v>
      </c>
      <c r="AA834">
        <v>148911</v>
      </c>
      <c r="AB834" t="s">
        <v>63</v>
      </c>
      <c r="AC834" s="1">
        <v>43203</v>
      </c>
      <c r="AD834">
        <v>197500</v>
      </c>
      <c r="AE834">
        <v>2893</v>
      </c>
      <c r="AF834">
        <v>1266</v>
      </c>
      <c r="AG834" t="s">
        <v>64</v>
      </c>
      <c r="AH834" t="s">
        <v>76</v>
      </c>
      <c r="AI834">
        <v>1</v>
      </c>
      <c r="AJ834">
        <v>2002</v>
      </c>
      <c r="AK834">
        <v>3</v>
      </c>
      <c r="AL834">
        <v>2</v>
      </c>
      <c r="AN834">
        <v>1777</v>
      </c>
      <c r="AO834">
        <v>32</v>
      </c>
      <c r="AP834" t="s">
        <v>72</v>
      </c>
      <c r="AQ834" t="s">
        <v>66</v>
      </c>
      <c r="AR834">
        <v>2461</v>
      </c>
      <c r="AW834" t="s">
        <v>4194</v>
      </c>
      <c r="AX834" t="s">
        <v>4195</v>
      </c>
      <c r="AY834" t="s">
        <v>4196</v>
      </c>
      <c r="AZ834" t="s">
        <v>70</v>
      </c>
    </row>
    <row r="835" spans="1:52" x14ac:dyDescent="0.3">
      <c r="A835">
        <v>2058501</v>
      </c>
      <c r="B835" t="s">
        <v>4197</v>
      </c>
      <c r="C835" t="str">
        <f t="shared" si="125"/>
        <v>7492</v>
      </c>
      <c r="D835" t="s">
        <v>53</v>
      </c>
      <c r="E835" t="str">
        <f t="shared" si="124"/>
        <v>0100</v>
      </c>
      <c r="F835" t="s">
        <v>54</v>
      </c>
      <c r="G835" t="str">
        <f>"07"</f>
        <v>07</v>
      </c>
      <c r="H835" t="s">
        <v>55</v>
      </c>
      <c r="I835" t="s">
        <v>56</v>
      </c>
      <c r="J835" t="s">
        <v>57</v>
      </c>
      <c r="K835">
        <v>1</v>
      </c>
      <c r="L835">
        <v>48603</v>
      </c>
      <c r="M835">
        <v>1.1200000000000001</v>
      </c>
      <c r="N835" t="str">
        <f>"0000"</f>
        <v>0000</v>
      </c>
      <c r="O835">
        <v>4965</v>
      </c>
      <c r="P835" t="s">
        <v>72</v>
      </c>
      <c r="Q835" t="s">
        <v>601</v>
      </c>
      <c r="R835" t="s">
        <v>140</v>
      </c>
      <c r="T835" t="s">
        <v>61</v>
      </c>
      <c r="V835" t="s">
        <v>4198</v>
      </c>
      <c r="W835">
        <v>290470</v>
      </c>
      <c r="X835">
        <v>16740</v>
      </c>
      <c r="Y835">
        <v>273730</v>
      </c>
      <c r="Z835">
        <v>242027</v>
      </c>
      <c r="AA835">
        <v>217027</v>
      </c>
      <c r="AB835" t="s">
        <v>63</v>
      </c>
      <c r="AC835" s="1">
        <v>37622</v>
      </c>
      <c r="AD835">
        <v>15800</v>
      </c>
      <c r="AE835">
        <v>1562</v>
      </c>
      <c r="AF835">
        <v>836</v>
      </c>
      <c r="AG835" t="s">
        <v>103</v>
      </c>
      <c r="AH835" t="s">
        <v>76</v>
      </c>
      <c r="AI835">
        <v>1</v>
      </c>
      <c r="AJ835">
        <v>2003</v>
      </c>
      <c r="AK835">
        <v>3</v>
      </c>
      <c r="AL835">
        <v>2</v>
      </c>
      <c r="AN835">
        <v>2853</v>
      </c>
      <c r="AO835">
        <v>32</v>
      </c>
      <c r="AP835" t="s">
        <v>63</v>
      </c>
      <c r="AQ835" t="s">
        <v>66</v>
      </c>
      <c r="AR835">
        <v>3902</v>
      </c>
      <c r="AW835" t="s">
        <v>4199</v>
      </c>
      <c r="AX835" t="s">
        <v>4200</v>
      </c>
      <c r="AY835" t="s">
        <v>4201</v>
      </c>
      <c r="AZ835" t="s">
        <v>70</v>
      </c>
    </row>
    <row r="836" spans="1:52" x14ac:dyDescent="0.3">
      <c r="A836">
        <v>2058561</v>
      </c>
      <c r="B836" t="s">
        <v>4202</v>
      </c>
      <c r="C836" t="str">
        <f t="shared" si="125"/>
        <v>7492</v>
      </c>
      <c r="D836" t="s">
        <v>53</v>
      </c>
      <c r="E836" t="str">
        <f t="shared" si="124"/>
        <v>0100</v>
      </c>
      <c r="F836" t="s">
        <v>54</v>
      </c>
      <c r="G836" t="str">
        <f>"06"</f>
        <v>06</v>
      </c>
      <c r="H836" t="s">
        <v>55</v>
      </c>
      <c r="I836" t="s">
        <v>56</v>
      </c>
      <c r="J836" t="s">
        <v>57</v>
      </c>
      <c r="K836">
        <v>1</v>
      </c>
      <c r="L836">
        <v>54627</v>
      </c>
      <c r="M836">
        <v>1.25</v>
      </c>
      <c r="N836" t="str">
        <f>"000X"</f>
        <v>000X</v>
      </c>
      <c r="O836">
        <v>5029</v>
      </c>
      <c r="P836" t="s">
        <v>72</v>
      </c>
      <c r="Q836" t="s">
        <v>601</v>
      </c>
      <c r="R836" t="s">
        <v>140</v>
      </c>
      <c r="T836" t="s">
        <v>61</v>
      </c>
      <c r="V836" t="s">
        <v>4203</v>
      </c>
      <c r="W836">
        <v>247350</v>
      </c>
      <c r="X836">
        <v>18810</v>
      </c>
      <c r="Y836">
        <v>228540</v>
      </c>
      <c r="Z836">
        <v>186478</v>
      </c>
      <c r="AA836">
        <v>161478</v>
      </c>
      <c r="AB836" t="s">
        <v>63</v>
      </c>
      <c r="AC836" s="1">
        <v>35674</v>
      </c>
      <c r="AD836">
        <v>20500</v>
      </c>
      <c r="AE836">
        <v>1205</v>
      </c>
      <c r="AF836">
        <v>944</v>
      </c>
      <c r="AG836" t="s">
        <v>103</v>
      </c>
      <c r="AH836" t="s">
        <v>873</v>
      </c>
      <c r="AI836">
        <v>1</v>
      </c>
      <c r="AJ836">
        <v>2006</v>
      </c>
      <c r="AK836">
        <v>4</v>
      </c>
      <c r="AL836">
        <v>3</v>
      </c>
      <c r="AN836">
        <v>2456</v>
      </c>
      <c r="AO836">
        <v>32</v>
      </c>
      <c r="AP836" t="s">
        <v>72</v>
      </c>
      <c r="AQ836" t="s">
        <v>66</v>
      </c>
      <c r="AR836">
        <v>3462</v>
      </c>
      <c r="AW836" t="s">
        <v>4204</v>
      </c>
      <c r="AY836" t="s">
        <v>4205</v>
      </c>
      <c r="AZ836" t="s">
        <v>70</v>
      </c>
    </row>
    <row r="837" spans="1:52" x14ac:dyDescent="0.3">
      <c r="A837">
        <v>2058846</v>
      </c>
      <c r="B837" t="s">
        <v>4206</v>
      </c>
      <c r="C837" t="str">
        <f t="shared" si="125"/>
        <v>7492</v>
      </c>
      <c r="D837" t="s">
        <v>53</v>
      </c>
      <c r="E837" t="str">
        <f>"0000"</f>
        <v>0000</v>
      </c>
      <c r="F837" t="s">
        <v>108</v>
      </c>
      <c r="G837" t="str">
        <f>"06"</f>
        <v>06</v>
      </c>
      <c r="H837" t="s">
        <v>55</v>
      </c>
      <c r="I837" t="s">
        <v>56</v>
      </c>
      <c r="J837" t="s">
        <v>57</v>
      </c>
      <c r="K837">
        <v>0</v>
      </c>
      <c r="L837">
        <v>45109</v>
      </c>
      <c r="M837">
        <v>1.04</v>
      </c>
      <c r="N837" t="str">
        <f>"000X"</f>
        <v>000X</v>
      </c>
      <c r="O837">
        <v>5272</v>
      </c>
      <c r="P837" t="s">
        <v>72</v>
      </c>
      <c r="Q837" t="s">
        <v>831</v>
      </c>
      <c r="R837" t="s">
        <v>140</v>
      </c>
      <c r="T837" t="s">
        <v>61</v>
      </c>
      <c r="V837" t="s">
        <v>4207</v>
      </c>
      <c r="W837">
        <v>15530</v>
      </c>
      <c r="X837">
        <v>15530</v>
      </c>
      <c r="Y837">
        <v>0</v>
      </c>
      <c r="Z837">
        <v>15530</v>
      </c>
      <c r="AA837">
        <v>15530</v>
      </c>
      <c r="AB837" t="s">
        <v>72</v>
      </c>
      <c r="AC837" s="1">
        <v>35065</v>
      </c>
      <c r="AD837">
        <v>5200</v>
      </c>
      <c r="AE837">
        <v>1126</v>
      </c>
      <c r="AF837">
        <v>1123</v>
      </c>
      <c r="AG837" t="s">
        <v>103</v>
      </c>
      <c r="AH837" t="s">
        <v>515</v>
      </c>
      <c r="AR837">
        <v>0</v>
      </c>
      <c r="AW837" t="s">
        <v>4208</v>
      </c>
      <c r="AY837" t="s">
        <v>4209</v>
      </c>
      <c r="AZ837" t="s">
        <v>4210</v>
      </c>
    </row>
    <row r="838" spans="1:52" x14ac:dyDescent="0.3">
      <c r="A838">
        <v>2058978</v>
      </c>
      <c r="B838" t="s">
        <v>4211</v>
      </c>
      <c r="C838" t="str">
        <f t="shared" si="125"/>
        <v>7492</v>
      </c>
      <c r="D838" t="s">
        <v>53</v>
      </c>
      <c r="E838" t="str">
        <f>"0000"</f>
        <v>0000</v>
      </c>
      <c r="F838" t="s">
        <v>108</v>
      </c>
      <c r="G838" t="str">
        <f>"06"</f>
        <v>06</v>
      </c>
      <c r="H838" t="s">
        <v>55</v>
      </c>
      <c r="I838" t="s">
        <v>56</v>
      </c>
      <c r="J838" t="s">
        <v>57</v>
      </c>
      <c r="K838">
        <v>0</v>
      </c>
      <c r="L838">
        <v>43979</v>
      </c>
      <c r="M838">
        <v>1.01</v>
      </c>
      <c r="N838" t="str">
        <f>"000X"</f>
        <v>000X</v>
      </c>
      <c r="O838">
        <v>5118</v>
      </c>
      <c r="P838" t="s">
        <v>72</v>
      </c>
      <c r="Q838" t="s">
        <v>831</v>
      </c>
      <c r="R838" t="s">
        <v>140</v>
      </c>
      <c r="T838" t="s">
        <v>61</v>
      </c>
      <c r="V838" t="s">
        <v>4212</v>
      </c>
      <c r="W838">
        <v>15140</v>
      </c>
      <c r="X838">
        <v>15140</v>
      </c>
      <c r="Y838">
        <v>0</v>
      </c>
      <c r="Z838">
        <v>15140</v>
      </c>
      <c r="AA838">
        <v>15140</v>
      </c>
      <c r="AB838" t="s">
        <v>72</v>
      </c>
      <c r="AC838" s="1">
        <v>44272</v>
      </c>
      <c r="AD838">
        <v>25000</v>
      </c>
      <c r="AE838">
        <v>3146</v>
      </c>
      <c r="AF838">
        <v>1172</v>
      </c>
      <c r="AG838" t="s">
        <v>103</v>
      </c>
      <c r="AH838" t="s">
        <v>76</v>
      </c>
      <c r="AR838">
        <v>0</v>
      </c>
      <c r="AW838" t="s">
        <v>4213</v>
      </c>
      <c r="AY838" t="s">
        <v>4214</v>
      </c>
      <c r="AZ838" t="s">
        <v>1078</v>
      </c>
    </row>
    <row r="839" spans="1:52" x14ac:dyDescent="0.3">
      <c r="A839">
        <v>2059265</v>
      </c>
      <c r="B839" t="s">
        <v>4215</v>
      </c>
      <c r="C839" t="str">
        <f t="shared" si="125"/>
        <v>7492</v>
      </c>
      <c r="D839" t="s">
        <v>53</v>
      </c>
      <c r="E839" t="str">
        <f>"0100"</f>
        <v>0100</v>
      </c>
      <c r="F839" t="s">
        <v>54</v>
      </c>
      <c r="G839" t="str">
        <f>"07"</f>
        <v>07</v>
      </c>
      <c r="H839" t="s">
        <v>55</v>
      </c>
      <c r="I839" t="s">
        <v>56</v>
      </c>
      <c r="J839" t="s">
        <v>57</v>
      </c>
      <c r="K839">
        <v>1</v>
      </c>
      <c r="L839">
        <v>49866</v>
      </c>
      <c r="M839">
        <v>1.1399999999999999</v>
      </c>
      <c r="N839" t="str">
        <f>"0000"</f>
        <v>0000</v>
      </c>
      <c r="O839">
        <v>5669</v>
      </c>
      <c r="P839" t="s">
        <v>58</v>
      </c>
      <c r="Q839" t="s">
        <v>438</v>
      </c>
      <c r="R839" t="s">
        <v>140</v>
      </c>
      <c r="T839" t="s">
        <v>61</v>
      </c>
      <c r="V839" t="s">
        <v>4216</v>
      </c>
      <c r="W839">
        <v>176640</v>
      </c>
      <c r="X839">
        <v>17170</v>
      </c>
      <c r="Y839">
        <v>159470</v>
      </c>
      <c r="Z839">
        <v>130478</v>
      </c>
      <c r="AA839">
        <v>105478</v>
      </c>
      <c r="AB839" t="s">
        <v>63</v>
      </c>
      <c r="AI839">
        <v>2</v>
      </c>
      <c r="AJ839">
        <v>1987</v>
      </c>
      <c r="AK839">
        <v>4</v>
      </c>
      <c r="AL839">
        <v>2</v>
      </c>
      <c r="AM839">
        <v>1</v>
      </c>
      <c r="AN839">
        <v>2172</v>
      </c>
      <c r="AO839">
        <v>32</v>
      </c>
      <c r="AP839" t="s">
        <v>63</v>
      </c>
      <c r="AQ839" t="s">
        <v>66</v>
      </c>
      <c r="AR839">
        <v>2912</v>
      </c>
      <c r="AW839" t="s">
        <v>4217</v>
      </c>
      <c r="AX839" t="s">
        <v>4218</v>
      </c>
      <c r="AY839" t="s">
        <v>4219</v>
      </c>
      <c r="AZ839" t="s">
        <v>4220</v>
      </c>
    </row>
    <row r="840" spans="1:52" x14ac:dyDescent="0.3">
      <c r="A840">
        <v>2059290</v>
      </c>
      <c r="B840" t="s">
        <v>4221</v>
      </c>
      <c r="C840" t="str">
        <f t="shared" si="125"/>
        <v>7492</v>
      </c>
      <c r="D840" t="s">
        <v>53</v>
      </c>
      <c r="E840" t="str">
        <f>"0000"</f>
        <v>0000</v>
      </c>
      <c r="F840" t="s">
        <v>108</v>
      </c>
      <c r="G840" t="str">
        <f>"07"</f>
        <v>07</v>
      </c>
      <c r="H840" t="s">
        <v>55</v>
      </c>
      <c r="I840" t="s">
        <v>56</v>
      </c>
      <c r="J840" t="s">
        <v>57</v>
      </c>
      <c r="K840">
        <v>0</v>
      </c>
      <c r="L840">
        <v>49109</v>
      </c>
      <c r="M840">
        <v>1.1299999999999999</v>
      </c>
      <c r="N840" t="str">
        <f>"0000"</f>
        <v>0000</v>
      </c>
      <c r="O840">
        <v>4985</v>
      </c>
      <c r="P840" t="s">
        <v>72</v>
      </c>
      <c r="Q840" t="s">
        <v>4094</v>
      </c>
      <c r="R840" t="s">
        <v>140</v>
      </c>
      <c r="T840" t="s">
        <v>61</v>
      </c>
      <c r="V840" t="s">
        <v>4222</v>
      </c>
      <c r="W840">
        <v>16910</v>
      </c>
      <c r="X840">
        <v>16910</v>
      </c>
      <c r="Y840">
        <v>0</v>
      </c>
      <c r="Z840">
        <v>16910</v>
      </c>
      <c r="AA840">
        <v>16910</v>
      </c>
      <c r="AB840" t="s">
        <v>72</v>
      </c>
      <c r="AC840" s="1">
        <v>44152</v>
      </c>
      <c r="AD840">
        <v>34000</v>
      </c>
      <c r="AE840">
        <v>3111</v>
      </c>
      <c r="AF840">
        <v>921</v>
      </c>
      <c r="AG840" t="s">
        <v>103</v>
      </c>
      <c r="AH840" t="s">
        <v>76</v>
      </c>
      <c r="AR840">
        <v>0</v>
      </c>
      <c r="AW840" t="s">
        <v>4223</v>
      </c>
      <c r="AX840" t="s">
        <v>3019</v>
      </c>
      <c r="AY840" t="s">
        <v>4224</v>
      </c>
      <c r="AZ840" t="s">
        <v>2151</v>
      </c>
    </row>
    <row r="841" spans="1:52" x14ac:dyDescent="0.3">
      <c r="A841">
        <v>2059672</v>
      </c>
      <c r="B841" t="s">
        <v>4225</v>
      </c>
      <c r="C841" t="str">
        <f t="shared" si="125"/>
        <v>7492</v>
      </c>
      <c r="D841" t="s">
        <v>53</v>
      </c>
      <c r="E841" t="str">
        <f>"0100"</f>
        <v>0100</v>
      </c>
      <c r="F841" t="s">
        <v>54</v>
      </c>
      <c r="G841" t="str">
        <f t="shared" ref="G841:G847" si="126">"06"</f>
        <v>06</v>
      </c>
      <c r="H841" t="s">
        <v>55</v>
      </c>
      <c r="I841" t="s">
        <v>56</v>
      </c>
      <c r="J841" t="s">
        <v>57</v>
      </c>
      <c r="K841">
        <v>1</v>
      </c>
      <c r="L841">
        <v>45139</v>
      </c>
      <c r="M841">
        <v>1.04</v>
      </c>
      <c r="N841" t="str">
        <f t="shared" ref="N841:N847" si="127">"000X"</f>
        <v>000X</v>
      </c>
      <c r="O841">
        <v>5343</v>
      </c>
      <c r="P841" t="s">
        <v>72</v>
      </c>
      <c r="Q841" t="s">
        <v>4094</v>
      </c>
      <c r="R841" t="s">
        <v>140</v>
      </c>
      <c r="T841" t="s">
        <v>61</v>
      </c>
      <c r="V841" t="s">
        <v>4226</v>
      </c>
      <c r="W841">
        <v>244070</v>
      </c>
      <c r="X841">
        <v>15540</v>
      </c>
      <c r="Y841">
        <v>228530</v>
      </c>
      <c r="Z841">
        <v>187817</v>
      </c>
      <c r="AA841">
        <v>162817</v>
      </c>
      <c r="AB841" t="s">
        <v>63</v>
      </c>
      <c r="AC841" s="1">
        <v>40909</v>
      </c>
      <c r="AD841">
        <v>163900</v>
      </c>
      <c r="AE841">
        <v>2459</v>
      </c>
      <c r="AF841">
        <v>988</v>
      </c>
      <c r="AG841" t="s">
        <v>64</v>
      </c>
      <c r="AH841" t="s">
        <v>65</v>
      </c>
      <c r="AI841">
        <v>1</v>
      </c>
      <c r="AJ841">
        <v>2001</v>
      </c>
      <c r="AK841">
        <v>2</v>
      </c>
      <c r="AL841">
        <v>2</v>
      </c>
      <c r="AN841">
        <v>2452</v>
      </c>
      <c r="AO841">
        <v>32</v>
      </c>
      <c r="AP841" t="s">
        <v>63</v>
      </c>
      <c r="AQ841" t="s">
        <v>66</v>
      </c>
      <c r="AR841">
        <v>3209</v>
      </c>
      <c r="AW841" t="s">
        <v>4227</v>
      </c>
      <c r="AX841" t="s">
        <v>4228</v>
      </c>
      <c r="AY841" t="s">
        <v>4229</v>
      </c>
      <c r="AZ841" t="s">
        <v>70</v>
      </c>
    </row>
    <row r="842" spans="1:52" x14ac:dyDescent="0.3">
      <c r="A842">
        <v>2056622</v>
      </c>
      <c r="B842" t="s">
        <v>4230</v>
      </c>
      <c r="C842" t="str">
        <f t="shared" si="125"/>
        <v>7492</v>
      </c>
      <c r="D842" t="s">
        <v>53</v>
      </c>
      <c r="E842" t="str">
        <f>"0000"</f>
        <v>0000</v>
      </c>
      <c r="F842" t="s">
        <v>108</v>
      </c>
      <c r="G842" t="str">
        <f t="shared" si="126"/>
        <v>06</v>
      </c>
      <c r="H842" t="s">
        <v>55</v>
      </c>
      <c r="I842" t="s">
        <v>56</v>
      </c>
      <c r="J842" t="s">
        <v>57</v>
      </c>
      <c r="K842">
        <v>0</v>
      </c>
      <c r="L842">
        <v>49519</v>
      </c>
      <c r="M842">
        <v>1.1399999999999999</v>
      </c>
      <c r="N842" t="str">
        <f t="shared" si="127"/>
        <v>000X</v>
      </c>
      <c r="O842">
        <v>5417</v>
      </c>
      <c r="P842" t="s">
        <v>72</v>
      </c>
      <c r="Q842" t="s">
        <v>260</v>
      </c>
      <c r="R842" t="s">
        <v>88</v>
      </c>
      <c r="T842" t="s">
        <v>61</v>
      </c>
      <c r="V842" t="s">
        <v>4231</v>
      </c>
      <c r="W842">
        <v>17050</v>
      </c>
      <c r="X842">
        <v>17050</v>
      </c>
      <c r="Y842">
        <v>0</v>
      </c>
      <c r="Z842">
        <v>17050</v>
      </c>
      <c r="AA842">
        <v>17050</v>
      </c>
      <c r="AB842" t="s">
        <v>72</v>
      </c>
      <c r="AC842" s="1">
        <v>38534</v>
      </c>
      <c r="AD842">
        <v>76000</v>
      </c>
      <c r="AE842">
        <v>1881</v>
      </c>
      <c r="AF842">
        <v>775</v>
      </c>
      <c r="AG842" t="s">
        <v>103</v>
      </c>
      <c r="AH842" t="s">
        <v>76</v>
      </c>
      <c r="AR842">
        <v>0</v>
      </c>
      <c r="AW842" t="s">
        <v>4232</v>
      </c>
      <c r="AX842" t="s">
        <v>4233</v>
      </c>
      <c r="AY842" t="s">
        <v>4234</v>
      </c>
      <c r="AZ842" t="s">
        <v>4235</v>
      </c>
    </row>
    <row r="843" spans="1:52" x14ac:dyDescent="0.3">
      <c r="A843">
        <v>2057076</v>
      </c>
      <c r="B843" t="s">
        <v>4236</v>
      </c>
      <c r="C843" t="str">
        <f t="shared" si="125"/>
        <v>7492</v>
      </c>
      <c r="D843" t="s">
        <v>53</v>
      </c>
      <c r="E843" t="str">
        <f>"0100"</f>
        <v>0100</v>
      </c>
      <c r="F843" t="s">
        <v>54</v>
      </c>
      <c r="G843" t="str">
        <f t="shared" si="126"/>
        <v>06</v>
      </c>
      <c r="H843" t="s">
        <v>55</v>
      </c>
      <c r="I843" t="s">
        <v>56</v>
      </c>
      <c r="J843" t="s">
        <v>57</v>
      </c>
      <c r="K843">
        <v>1</v>
      </c>
      <c r="L843">
        <v>43946</v>
      </c>
      <c r="M843">
        <v>1.01</v>
      </c>
      <c r="N843" t="str">
        <f t="shared" si="127"/>
        <v>000X</v>
      </c>
      <c r="O843">
        <v>5373</v>
      </c>
      <c r="P843" t="s">
        <v>72</v>
      </c>
      <c r="Q843" t="s">
        <v>831</v>
      </c>
      <c r="R843" t="s">
        <v>140</v>
      </c>
      <c r="T843" t="s">
        <v>61</v>
      </c>
      <c r="V843" t="s">
        <v>4237</v>
      </c>
      <c r="W843">
        <v>230820</v>
      </c>
      <c r="X843">
        <v>15130</v>
      </c>
      <c r="Y843">
        <v>215690</v>
      </c>
      <c r="Z843">
        <v>185318</v>
      </c>
      <c r="AA843">
        <v>160318</v>
      </c>
      <c r="AB843" t="s">
        <v>63</v>
      </c>
      <c r="AC843" s="1">
        <v>38443</v>
      </c>
      <c r="AD843">
        <v>319900</v>
      </c>
      <c r="AE843">
        <v>1844</v>
      </c>
      <c r="AF843">
        <v>2255</v>
      </c>
      <c r="AG843" t="s">
        <v>64</v>
      </c>
      <c r="AH843" t="s">
        <v>76</v>
      </c>
      <c r="AI843">
        <v>1</v>
      </c>
      <c r="AJ843">
        <v>2003</v>
      </c>
      <c r="AK843">
        <v>3</v>
      </c>
      <c r="AL843">
        <v>2</v>
      </c>
      <c r="AN843">
        <v>2132</v>
      </c>
      <c r="AO843">
        <v>32</v>
      </c>
      <c r="AP843" t="s">
        <v>63</v>
      </c>
      <c r="AQ843" t="s">
        <v>66</v>
      </c>
      <c r="AR843">
        <v>3073</v>
      </c>
      <c r="AW843" t="s">
        <v>4238</v>
      </c>
      <c r="AX843" t="s">
        <v>4239</v>
      </c>
      <c r="AY843" t="s">
        <v>4240</v>
      </c>
      <c r="AZ843" t="s">
        <v>70</v>
      </c>
    </row>
    <row r="844" spans="1:52" x14ac:dyDescent="0.3">
      <c r="A844">
        <v>2057173</v>
      </c>
      <c r="B844" t="s">
        <v>4241</v>
      </c>
      <c r="C844" t="str">
        <f t="shared" si="125"/>
        <v>7492</v>
      </c>
      <c r="D844" t="s">
        <v>53</v>
      </c>
      <c r="E844" t="str">
        <f>"0100"</f>
        <v>0100</v>
      </c>
      <c r="F844" t="s">
        <v>54</v>
      </c>
      <c r="G844" t="str">
        <f t="shared" si="126"/>
        <v>06</v>
      </c>
      <c r="H844" t="s">
        <v>55</v>
      </c>
      <c r="I844" t="s">
        <v>56</v>
      </c>
      <c r="J844" t="s">
        <v>57</v>
      </c>
      <c r="K844">
        <v>1</v>
      </c>
      <c r="L844">
        <v>94259</v>
      </c>
      <c r="M844">
        <v>2.16</v>
      </c>
      <c r="N844" t="str">
        <f t="shared" si="127"/>
        <v>000X</v>
      </c>
      <c r="O844">
        <v>5332</v>
      </c>
      <c r="P844" t="s">
        <v>72</v>
      </c>
      <c r="Q844" t="s">
        <v>260</v>
      </c>
      <c r="R844" t="s">
        <v>88</v>
      </c>
      <c r="T844" t="s">
        <v>61</v>
      </c>
      <c r="V844" t="s">
        <v>4242</v>
      </c>
      <c r="W844">
        <v>310430</v>
      </c>
      <c r="X844">
        <v>32460</v>
      </c>
      <c r="Y844">
        <v>277970</v>
      </c>
      <c r="Z844">
        <v>250339</v>
      </c>
      <c r="AA844">
        <v>225339</v>
      </c>
      <c r="AB844" t="s">
        <v>63</v>
      </c>
      <c r="AC844" s="1">
        <v>33208</v>
      </c>
      <c r="AD844">
        <v>22000</v>
      </c>
      <c r="AE844">
        <v>880</v>
      </c>
      <c r="AF844">
        <v>1814</v>
      </c>
      <c r="AG844" t="s">
        <v>103</v>
      </c>
      <c r="AH844" t="s">
        <v>76</v>
      </c>
      <c r="AI844">
        <v>1</v>
      </c>
      <c r="AJ844">
        <v>2005</v>
      </c>
      <c r="AK844">
        <v>3</v>
      </c>
      <c r="AL844">
        <v>3</v>
      </c>
      <c r="AN844">
        <v>2844</v>
      </c>
      <c r="AO844">
        <v>32</v>
      </c>
      <c r="AP844" t="s">
        <v>63</v>
      </c>
      <c r="AQ844" t="s">
        <v>66</v>
      </c>
      <c r="AR844">
        <v>3868</v>
      </c>
      <c r="AW844" t="s">
        <v>4243</v>
      </c>
      <c r="AX844" t="s">
        <v>4244</v>
      </c>
      <c r="AY844" t="s">
        <v>4245</v>
      </c>
      <c r="AZ844" t="s">
        <v>70</v>
      </c>
    </row>
    <row r="845" spans="1:52" x14ac:dyDescent="0.3">
      <c r="A845">
        <v>2057378</v>
      </c>
      <c r="B845" t="s">
        <v>4246</v>
      </c>
      <c r="C845" t="str">
        <f t="shared" si="125"/>
        <v>7492</v>
      </c>
      <c r="D845" t="s">
        <v>53</v>
      </c>
      <c r="E845" t="str">
        <f>"0100"</f>
        <v>0100</v>
      </c>
      <c r="F845" t="s">
        <v>54</v>
      </c>
      <c r="G845" t="str">
        <f t="shared" si="126"/>
        <v>06</v>
      </c>
      <c r="H845" t="s">
        <v>55</v>
      </c>
      <c r="I845" t="s">
        <v>56</v>
      </c>
      <c r="J845" t="s">
        <v>57</v>
      </c>
      <c r="K845">
        <v>1</v>
      </c>
      <c r="L845">
        <v>51676</v>
      </c>
      <c r="M845">
        <v>1.19</v>
      </c>
      <c r="N845" t="str">
        <f t="shared" si="127"/>
        <v>000X</v>
      </c>
      <c r="O845">
        <v>5098</v>
      </c>
      <c r="P845" t="s">
        <v>72</v>
      </c>
      <c r="Q845" t="s">
        <v>260</v>
      </c>
      <c r="R845" t="s">
        <v>88</v>
      </c>
      <c r="T845" t="s">
        <v>61</v>
      </c>
      <c r="V845" t="s">
        <v>4247</v>
      </c>
      <c r="W845">
        <v>17790</v>
      </c>
      <c r="X845">
        <v>17790</v>
      </c>
      <c r="Y845">
        <v>0</v>
      </c>
      <c r="Z845">
        <v>17790</v>
      </c>
      <c r="AA845">
        <v>17790</v>
      </c>
      <c r="AB845" t="s">
        <v>63</v>
      </c>
      <c r="AC845" s="1">
        <v>44078</v>
      </c>
      <c r="AD845">
        <v>350200</v>
      </c>
      <c r="AE845">
        <v>3090</v>
      </c>
      <c r="AF845">
        <v>964</v>
      </c>
      <c r="AG845" t="s">
        <v>64</v>
      </c>
      <c r="AH845" t="s">
        <v>76</v>
      </c>
      <c r="AI845">
        <v>1</v>
      </c>
      <c r="AJ845">
        <v>2020</v>
      </c>
      <c r="AK845">
        <v>3</v>
      </c>
      <c r="AL845">
        <v>2</v>
      </c>
      <c r="AN845">
        <v>2341</v>
      </c>
      <c r="AO845">
        <v>32</v>
      </c>
      <c r="AP845" t="s">
        <v>72</v>
      </c>
      <c r="AQ845" t="s">
        <v>66</v>
      </c>
      <c r="AR845">
        <v>3644</v>
      </c>
      <c r="AW845" t="s">
        <v>4248</v>
      </c>
      <c r="AX845" t="s">
        <v>4249</v>
      </c>
      <c r="AY845" t="s">
        <v>4250</v>
      </c>
      <c r="AZ845" t="s">
        <v>70</v>
      </c>
    </row>
    <row r="846" spans="1:52" x14ac:dyDescent="0.3">
      <c r="A846">
        <v>2057823</v>
      </c>
      <c r="B846" t="s">
        <v>4251</v>
      </c>
      <c r="C846" t="str">
        <f t="shared" si="125"/>
        <v>7492</v>
      </c>
      <c r="D846" t="s">
        <v>53</v>
      </c>
      <c r="E846" t="str">
        <f>"0100"</f>
        <v>0100</v>
      </c>
      <c r="F846" t="s">
        <v>54</v>
      </c>
      <c r="G846" t="str">
        <f t="shared" si="126"/>
        <v>06</v>
      </c>
      <c r="H846" t="s">
        <v>55</v>
      </c>
      <c r="I846" t="s">
        <v>56</v>
      </c>
      <c r="J846" t="s">
        <v>57</v>
      </c>
      <c r="K846">
        <v>1</v>
      </c>
      <c r="L846">
        <v>43750</v>
      </c>
      <c r="M846">
        <v>1</v>
      </c>
      <c r="N846" t="str">
        <f t="shared" si="127"/>
        <v>000X</v>
      </c>
      <c r="O846">
        <v>5249</v>
      </c>
      <c r="P846" t="s">
        <v>58</v>
      </c>
      <c r="Q846" t="s">
        <v>265</v>
      </c>
      <c r="R846" t="s">
        <v>266</v>
      </c>
      <c r="T846" t="s">
        <v>61</v>
      </c>
      <c r="V846" t="s">
        <v>4252</v>
      </c>
      <c r="W846">
        <v>246960</v>
      </c>
      <c r="X846">
        <v>15070</v>
      </c>
      <c r="Y846">
        <v>231890</v>
      </c>
      <c r="Z846">
        <v>246960</v>
      </c>
      <c r="AA846">
        <v>246960</v>
      </c>
      <c r="AB846" t="s">
        <v>72</v>
      </c>
      <c r="AC846" s="1">
        <v>43266</v>
      </c>
      <c r="AD846">
        <v>292000</v>
      </c>
      <c r="AE846">
        <v>2908</v>
      </c>
      <c r="AF846">
        <v>765</v>
      </c>
      <c r="AG846" t="s">
        <v>64</v>
      </c>
      <c r="AH846" t="s">
        <v>76</v>
      </c>
      <c r="AI846">
        <v>1</v>
      </c>
      <c r="AJ846">
        <v>2018</v>
      </c>
      <c r="AK846">
        <v>3</v>
      </c>
      <c r="AL846">
        <v>2</v>
      </c>
      <c r="AN846">
        <v>2208</v>
      </c>
      <c r="AO846">
        <v>32</v>
      </c>
      <c r="AP846" t="s">
        <v>72</v>
      </c>
      <c r="AQ846" t="s">
        <v>66</v>
      </c>
      <c r="AR846">
        <v>3211</v>
      </c>
      <c r="AW846" t="s">
        <v>4253</v>
      </c>
      <c r="AY846" t="s">
        <v>4254</v>
      </c>
      <c r="AZ846" t="s">
        <v>70</v>
      </c>
    </row>
    <row r="847" spans="1:52" x14ac:dyDescent="0.3">
      <c r="A847">
        <v>2057840</v>
      </c>
      <c r="B847" t="s">
        <v>4255</v>
      </c>
      <c r="C847" t="str">
        <f t="shared" si="125"/>
        <v>7492</v>
      </c>
      <c r="D847" t="s">
        <v>53</v>
      </c>
      <c r="E847" t="str">
        <f>"0100"</f>
        <v>0100</v>
      </c>
      <c r="F847" t="s">
        <v>54</v>
      </c>
      <c r="G847" t="str">
        <f t="shared" si="126"/>
        <v>06</v>
      </c>
      <c r="H847" t="s">
        <v>55</v>
      </c>
      <c r="I847" t="s">
        <v>56</v>
      </c>
      <c r="J847" t="s">
        <v>57</v>
      </c>
      <c r="K847">
        <v>1</v>
      </c>
      <c r="L847">
        <v>43750</v>
      </c>
      <c r="M847">
        <v>1</v>
      </c>
      <c r="N847" t="str">
        <f t="shared" si="127"/>
        <v>000X</v>
      </c>
      <c r="O847">
        <v>5263</v>
      </c>
      <c r="P847" t="s">
        <v>58</v>
      </c>
      <c r="Q847" t="s">
        <v>265</v>
      </c>
      <c r="R847" t="s">
        <v>266</v>
      </c>
      <c r="T847" t="s">
        <v>61</v>
      </c>
      <c r="V847" t="s">
        <v>4256</v>
      </c>
      <c r="W847">
        <v>282760</v>
      </c>
      <c r="X847">
        <v>15070</v>
      </c>
      <c r="Y847">
        <v>267690</v>
      </c>
      <c r="Z847">
        <v>264776</v>
      </c>
      <c r="AA847">
        <v>238776</v>
      </c>
      <c r="AB847" t="s">
        <v>63</v>
      </c>
      <c r="AC847" s="1">
        <v>42710</v>
      </c>
      <c r="AD847">
        <v>328000</v>
      </c>
      <c r="AE847">
        <v>2798</v>
      </c>
      <c r="AF847">
        <v>1033</v>
      </c>
      <c r="AG847" t="s">
        <v>64</v>
      </c>
      <c r="AH847" t="s">
        <v>76</v>
      </c>
      <c r="AI847">
        <v>1</v>
      </c>
      <c r="AJ847">
        <v>2005</v>
      </c>
      <c r="AK847">
        <v>3</v>
      </c>
      <c r="AL847">
        <v>3</v>
      </c>
      <c r="AN847">
        <v>2571</v>
      </c>
      <c r="AO847">
        <v>32</v>
      </c>
      <c r="AP847" t="s">
        <v>63</v>
      </c>
      <c r="AQ847" t="s">
        <v>66</v>
      </c>
      <c r="AR847">
        <v>3794</v>
      </c>
      <c r="AW847" t="s">
        <v>4257</v>
      </c>
      <c r="AX847" t="s">
        <v>4258</v>
      </c>
      <c r="AY847" t="s">
        <v>4259</v>
      </c>
      <c r="AZ847" t="s">
        <v>70</v>
      </c>
    </row>
    <row r="848" spans="1:52" x14ac:dyDescent="0.3">
      <c r="A848">
        <v>2057912</v>
      </c>
      <c r="B848" t="s">
        <v>4260</v>
      </c>
      <c r="C848" t="str">
        <f t="shared" si="125"/>
        <v>7492</v>
      </c>
      <c r="D848" t="s">
        <v>53</v>
      </c>
      <c r="E848" t="str">
        <f>"0000"</f>
        <v>0000</v>
      </c>
      <c r="F848" t="s">
        <v>108</v>
      </c>
      <c r="G848" t="str">
        <f>"07"</f>
        <v>07</v>
      </c>
      <c r="H848" t="s">
        <v>55</v>
      </c>
      <c r="I848" t="s">
        <v>56</v>
      </c>
      <c r="J848" t="s">
        <v>57</v>
      </c>
      <c r="K848">
        <v>0</v>
      </c>
      <c r="L848">
        <v>43750</v>
      </c>
      <c r="M848">
        <v>1</v>
      </c>
      <c r="N848" t="str">
        <f>"0000"</f>
        <v>0000</v>
      </c>
      <c r="O848">
        <v>5620</v>
      </c>
      <c r="P848" t="s">
        <v>58</v>
      </c>
      <c r="Q848" t="s">
        <v>330</v>
      </c>
      <c r="R848" t="s">
        <v>331</v>
      </c>
      <c r="T848" t="s">
        <v>61</v>
      </c>
      <c r="V848" t="s">
        <v>4261</v>
      </c>
      <c r="W848">
        <v>15070</v>
      </c>
      <c r="X848">
        <v>15070</v>
      </c>
      <c r="Y848">
        <v>0</v>
      </c>
      <c r="Z848">
        <v>15070</v>
      </c>
      <c r="AA848">
        <v>15070</v>
      </c>
      <c r="AB848" t="s">
        <v>72</v>
      </c>
      <c r="AC848" s="1">
        <v>37987</v>
      </c>
      <c r="AD848">
        <v>19000</v>
      </c>
      <c r="AE848">
        <v>1687</v>
      </c>
      <c r="AF848">
        <v>784</v>
      </c>
      <c r="AG848" t="s">
        <v>103</v>
      </c>
      <c r="AH848" t="s">
        <v>76</v>
      </c>
      <c r="AR848">
        <v>0</v>
      </c>
      <c r="AW848" t="s">
        <v>4262</v>
      </c>
      <c r="AY848" t="s">
        <v>4263</v>
      </c>
      <c r="AZ848" t="s">
        <v>70</v>
      </c>
    </row>
    <row r="849" spans="1:52" x14ac:dyDescent="0.3">
      <c r="A849">
        <v>2058129</v>
      </c>
      <c r="B849" t="s">
        <v>4264</v>
      </c>
      <c r="C849" t="str">
        <f t="shared" si="125"/>
        <v>7492</v>
      </c>
      <c r="D849" t="s">
        <v>53</v>
      </c>
      <c r="E849" t="str">
        <f>"0000"</f>
        <v>0000</v>
      </c>
      <c r="F849" t="s">
        <v>108</v>
      </c>
      <c r="G849" t="str">
        <f>"07"</f>
        <v>07</v>
      </c>
      <c r="H849" t="s">
        <v>55</v>
      </c>
      <c r="I849" t="s">
        <v>56</v>
      </c>
      <c r="J849" t="s">
        <v>57</v>
      </c>
      <c r="K849">
        <v>0</v>
      </c>
      <c r="L849">
        <v>43750</v>
      </c>
      <c r="M849">
        <v>1</v>
      </c>
      <c r="N849" t="str">
        <f>"0000"</f>
        <v>0000</v>
      </c>
      <c r="O849">
        <v>5461</v>
      </c>
      <c r="P849" t="s">
        <v>58</v>
      </c>
      <c r="Q849" t="s">
        <v>265</v>
      </c>
      <c r="R849" t="s">
        <v>266</v>
      </c>
      <c r="T849" t="s">
        <v>61</v>
      </c>
      <c r="V849" t="s">
        <v>4265</v>
      </c>
      <c r="W849">
        <v>15070</v>
      </c>
      <c r="X849">
        <v>15070</v>
      </c>
      <c r="Y849">
        <v>0</v>
      </c>
      <c r="Z849">
        <v>15070</v>
      </c>
      <c r="AA849">
        <v>15070</v>
      </c>
      <c r="AB849" t="s">
        <v>72</v>
      </c>
      <c r="AC849" s="1">
        <v>38657</v>
      </c>
      <c r="AD849">
        <v>49500</v>
      </c>
      <c r="AE849">
        <v>1959</v>
      </c>
      <c r="AF849">
        <v>1634</v>
      </c>
      <c r="AG849" t="s">
        <v>103</v>
      </c>
      <c r="AH849" t="s">
        <v>76</v>
      </c>
      <c r="AR849">
        <v>0</v>
      </c>
      <c r="AW849" t="s">
        <v>4266</v>
      </c>
      <c r="AY849" t="s">
        <v>4267</v>
      </c>
      <c r="AZ849" t="s">
        <v>4268</v>
      </c>
    </row>
    <row r="850" spans="1:52" x14ac:dyDescent="0.3">
      <c r="A850">
        <v>2058200</v>
      </c>
      <c r="B850" t="s">
        <v>4269</v>
      </c>
      <c r="C850" t="str">
        <f t="shared" si="125"/>
        <v>7492</v>
      </c>
      <c r="D850" t="s">
        <v>53</v>
      </c>
      <c r="E850" t="str">
        <f>"0100"</f>
        <v>0100</v>
      </c>
      <c r="F850" t="s">
        <v>54</v>
      </c>
      <c r="G850" t="str">
        <f>"07"</f>
        <v>07</v>
      </c>
      <c r="H850" t="s">
        <v>55</v>
      </c>
      <c r="I850" t="s">
        <v>56</v>
      </c>
      <c r="J850" t="s">
        <v>57</v>
      </c>
      <c r="K850">
        <v>1</v>
      </c>
      <c r="L850">
        <v>49866</v>
      </c>
      <c r="M850">
        <v>1.1399999999999999</v>
      </c>
      <c r="N850" t="str">
        <f>"0000"</f>
        <v>0000</v>
      </c>
      <c r="O850">
        <v>5605</v>
      </c>
      <c r="P850" t="s">
        <v>58</v>
      </c>
      <c r="Q850" t="s">
        <v>438</v>
      </c>
      <c r="R850" t="s">
        <v>140</v>
      </c>
      <c r="T850" t="s">
        <v>61</v>
      </c>
      <c r="V850" t="s">
        <v>4270</v>
      </c>
      <c r="W850">
        <v>222930</v>
      </c>
      <c r="X850">
        <v>17170</v>
      </c>
      <c r="Y850">
        <v>205760</v>
      </c>
      <c r="Z850">
        <v>222930</v>
      </c>
      <c r="AA850">
        <v>222930</v>
      </c>
      <c r="AB850" t="s">
        <v>63</v>
      </c>
      <c r="AC850" s="1">
        <v>44102</v>
      </c>
      <c r="AD850">
        <v>315100</v>
      </c>
      <c r="AE850">
        <v>3097</v>
      </c>
      <c r="AF850">
        <v>1252</v>
      </c>
      <c r="AG850" t="s">
        <v>64</v>
      </c>
      <c r="AH850" t="s">
        <v>76</v>
      </c>
      <c r="AI850">
        <v>1</v>
      </c>
      <c r="AJ850">
        <v>2003</v>
      </c>
      <c r="AK850">
        <v>4</v>
      </c>
      <c r="AL850">
        <v>2</v>
      </c>
      <c r="AN850">
        <v>2223</v>
      </c>
      <c r="AO850">
        <v>32</v>
      </c>
      <c r="AP850" t="s">
        <v>72</v>
      </c>
      <c r="AQ850" t="s">
        <v>66</v>
      </c>
      <c r="AR850">
        <v>3191</v>
      </c>
      <c r="AW850" t="s">
        <v>4271</v>
      </c>
      <c r="AX850" t="s">
        <v>4272</v>
      </c>
      <c r="AY850" t="s">
        <v>4273</v>
      </c>
      <c r="AZ850" t="s">
        <v>70</v>
      </c>
    </row>
    <row r="851" spans="1:52" x14ac:dyDescent="0.3">
      <c r="A851">
        <v>2058684</v>
      </c>
      <c r="B851" t="s">
        <v>4274</v>
      </c>
      <c r="C851" t="str">
        <f t="shared" si="125"/>
        <v>7492</v>
      </c>
      <c r="D851" t="s">
        <v>53</v>
      </c>
      <c r="E851" t="str">
        <f>"0100"</f>
        <v>0100</v>
      </c>
      <c r="F851" t="s">
        <v>54</v>
      </c>
      <c r="G851" t="str">
        <f>"06"</f>
        <v>06</v>
      </c>
      <c r="H851" t="s">
        <v>55</v>
      </c>
      <c r="I851" t="s">
        <v>56</v>
      </c>
      <c r="J851" t="s">
        <v>57</v>
      </c>
      <c r="K851">
        <v>1</v>
      </c>
      <c r="L851">
        <v>47689</v>
      </c>
      <c r="M851">
        <v>1.0900000000000001</v>
      </c>
      <c r="N851" t="str">
        <f>"000X"</f>
        <v>000X</v>
      </c>
      <c r="O851">
        <v>5157</v>
      </c>
      <c r="P851" t="s">
        <v>72</v>
      </c>
      <c r="Q851" t="s">
        <v>601</v>
      </c>
      <c r="R851" t="s">
        <v>140</v>
      </c>
      <c r="T851" t="s">
        <v>61</v>
      </c>
      <c r="V851" t="s">
        <v>4275</v>
      </c>
      <c r="W851">
        <v>265090</v>
      </c>
      <c r="X851">
        <v>16420</v>
      </c>
      <c r="Y851">
        <v>248670</v>
      </c>
      <c r="Z851">
        <v>201644</v>
      </c>
      <c r="AA851">
        <v>176644</v>
      </c>
      <c r="AB851" t="s">
        <v>63</v>
      </c>
      <c r="AC851" s="1">
        <v>36373</v>
      </c>
      <c r="AD851">
        <v>14500</v>
      </c>
      <c r="AE851">
        <v>1319</v>
      </c>
      <c r="AF851">
        <v>2194</v>
      </c>
      <c r="AG851" t="s">
        <v>103</v>
      </c>
      <c r="AH851" t="s">
        <v>76</v>
      </c>
      <c r="AI851">
        <v>1</v>
      </c>
      <c r="AJ851">
        <v>2000</v>
      </c>
      <c r="AK851">
        <v>3</v>
      </c>
      <c r="AL851">
        <v>2</v>
      </c>
      <c r="AM851">
        <v>1</v>
      </c>
      <c r="AN851">
        <v>2713</v>
      </c>
      <c r="AO851">
        <v>32</v>
      </c>
      <c r="AP851" t="s">
        <v>63</v>
      </c>
      <c r="AQ851" t="s">
        <v>66</v>
      </c>
      <c r="AR851">
        <v>3954</v>
      </c>
      <c r="AW851" t="s">
        <v>4276</v>
      </c>
      <c r="AY851" t="s">
        <v>4277</v>
      </c>
      <c r="AZ851" t="s">
        <v>4278</v>
      </c>
    </row>
    <row r="852" spans="1:52" x14ac:dyDescent="0.3">
      <c r="A852">
        <v>2058919</v>
      </c>
      <c r="B852" t="s">
        <v>4279</v>
      </c>
      <c r="C852" t="str">
        <f t="shared" si="125"/>
        <v>7492</v>
      </c>
      <c r="D852" t="s">
        <v>53</v>
      </c>
      <c r="E852" t="str">
        <f>"0000"</f>
        <v>0000</v>
      </c>
      <c r="F852" t="s">
        <v>108</v>
      </c>
      <c r="G852" t="str">
        <f>"06"</f>
        <v>06</v>
      </c>
      <c r="H852" t="s">
        <v>55</v>
      </c>
      <c r="I852" t="s">
        <v>56</v>
      </c>
      <c r="J852" t="s">
        <v>57</v>
      </c>
      <c r="K852">
        <v>0</v>
      </c>
      <c r="L852">
        <v>45109</v>
      </c>
      <c r="M852">
        <v>1.04</v>
      </c>
      <c r="N852" t="str">
        <f>"000X"</f>
        <v>000X</v>
      </c>
      <c r="O852">
        <v>5184</v>
      </c>
      <c r="P852" t="s">
        <v>72</v>
      </c>
      <c r="Q852" t="s">
        <v>831</v>
      </c>
      <c r="R852" t="s">
        <v>140</v>
      </c>
      <c r="T852" t="s">
        <v>61</v>
      </c>
      <c r="V852" t="s">
        <v>4280</v>
      </c>
      <c r="W852">
        <v>15530</v>
      </c>
      <c r="X852">
        <v>15530</v>
      </c>
      <c r="Y852">
        <v>0</v>
      </c>
      <c r="Z852">
        <v>15530</v>
      </c>
      <c r="AA852">
        <v>15530</v>
      </c>
      <c r="AB852" t="s">
        <v>72</v>
      </c>
      <c r="AC852" s="1">
        <v>44224</v>
      </c>
      <c r="AD852">
        <v>321100</v>
      </c>
      <c r="AE852">
        <v>3131</v>
      </c>
      <c r="AF852">
        <v>1933</v>
      </c>
      <c r="AG852" t="s">
        <v>64</v>
      </c>
      <c r="AH852" t="s">
        <v>76</v>
      </c>
      <c r="AR852">
        <v>0</v>
      </c>
      <c r="AW852" t="s">
        <v>4281</v>
      </c>
      <c r="AX852" t="s">
        <v>4282</v>
      </c>
      <c r="AY852" t="s">
        <v>4283</v>
      </c>
      <c r="AZ852" t="s">
        <v>70</v>
      </c>
    </row>
    <row r="853" spans="1:52" x14ac:dyDescent="0.3">
      <c r="A853">
        <v>2056495</v>
      </c>
      <c r="B853" t="s">
        <v>4284</v>
      </c>
      <c r="C853" t="str">
        <f t="shared" si="125"/>
        <v>7492</v>
      </c>
      <c r="D853" t="s">
        <v>53</v>
      </c>
      <c r="E853" t="str">
        <f>"0100"</f>
        <v>0100</v>
      </c>
      <c r="F853" t="s">
        <v>54</v>
      </c>
      <c r="G853" t="str">
        <f>"06"</f>
        <v>06</v>
      </c>
      <c r="H853" t="s">
        <v>55</v>
      </c>
      <c r="I853" t="s">
        <v>56</v>
      </c>
      <c r="J853" t="s">
        <v>57</v>
      </c>
      <c r="K853">
        <v>1</v>
      </c>
      <c r="L853">
        <v>44638</v>
      </c>
      <c r="M853">
        <v>1.02</v>
      </c>
      <c r="N853" t="str">
        <f>"000X"</f>
        <v>000X</v>
      </c>
      <c r="O853">
        <v>5181</v>
      </c>
      <c r="P853" t="s">
        <v>72</v>
      </c>
      <c r="Q853" t="s">
        <v>260</v>
      </c>
      <c r="R853" t="s">
        <v>88</v>
      </c>
      <c r="T853" t="s">
        <v>61</v>
      </c>
      <c r="V853" t="s">
        <v>4285</v>
      </c>
      <c r="W853">
        <v>156340</v>
      </c>
      <c r="X853">
        <v>15370</v>
      </c>
      <c r="Y853">
        <v>140970</v>
      </c>
      <c r="Z853">
        <v>108938</v>
      </c>
      <c r="AA853">
        <v>83938</v>
      </c>
      <c r="AB853" t="s">
        <v>63</v>
      </c>
      <c r="AC853" s="1">
        <v>33117</v>
      </c>
      <c r="AD853">
        <v>68000</v>
      </c>
      <c r="AE853">
        <v>871</v>
      </c>
      <c r="AF853">
        <v>758</v>
      </c>
      <c r="AG853" t="s">
        <v>64</v>
      </c>
      <c r="AH853" t="s">
        <v>76</v>
      </c>
      <c r="AI853">
        <v>1</v>
      </c>
      <c r="AJ853">
        <v>1986</v>
      </c>
      <c r="AK853">
        <v>3</v>
      </c>
      <c r="AL853">
        <v>2</v>
      </c>
      <c r="AN853">
        <v>1561</v>
      </c>
      <c r="AO853">
        <v>32</v>
      </c>
      <c r="AP853" t="s">
        <v>72</v>
      </c>
      <c r="AQ853" t="s">
        <v>66</v>
      </c>
      <c r="AR853">
        <v>2504</v>
      </c>
      <c r="AW853" t="s">
        <v>4286</v>
      </c>
      <c r="AX853" t="s">
        <v>4287</v>
      </c>
      <c r="AY853" t="s">
        <v>4288</v>
      </c>
      <c r="AZ853" t="s">
        <v>4110</v>
      </c>
    </row>
    <row r="854" spans="1:52" x14ac:dyDescent="0.3">
      <c r="A854">
        <v>2056541</v>
      </c>
      <c r="B854" t="s">
        <v>4289</v>
      </c>
      <c r="C854" t="str">
        <f t="shared" si="125"/>
        <v>7492</v>
      </c>
      <c r="D854" t="s">
        <v>53</v>
      </c>
      <c r="E854" t="str">
        <f>"0000"</f>
        <v>0000</v>
      </c>
      <c r="F854" t="s">
        <v>108</v>
      </c>
      <c r="G854" t="str">
        <f>"06"</f>
        <v>06</v>
      </c>
      <c r="H854" t="s">
        <v>55</v>
      </c>
      <c r="I854" t="s">
        <v>56</v>
      </c>
      <c r="J854" t="s">
        <v>57</v>
      </c>
      <c r="K854">
        <v>0</v>
      </c>
      <c r="L854">
        <v>44638</v>
      </c>
      <c r="M854">
        <v>1.02</v>
      </c>
      <c r="N854" t="str">
        <f>"000X"</f>
        <v>000X</v>
      </c>
      <c r="O854">
        <v>5257</v>
      </c>
      <c r="P854" t="s">
        <v>72</v>
      </c>
      <c r="Q854" t="s">
        <v>260</v>
      </c>
      <c r="R854" t="s">
        <v>88</v>
      </c>
      <c r="T854" t="s">
        <v>61</v>
      </c>
      <c r="V854" t="s">
        <v>4290</v>
      </c>
      <c r="W854">
        <v>15370</v>
      </c>
      <c r="X854">
        <v>15370</v>
      </c>
      <c r="Y854">
        <v>0</v>
      </c>
      <c r="Z854">
        <v>15370</v>
      </c>
      <c r="AA854">
        <v>15370</v>
      </c>
      <c r="AB854" t="s">
        <v>72</v>
      </c>
      <c r="AC854" s="1">
        <v>32066</v>
      </c>
      <c r="AD854">
        <v>11300</v>
      </c>
      <c r="AE854">
        <v>760</v>
      </c>
      <c r="AF854">
        <v>1045</v>
      </c>
      <c r="AG854" t="s">
        <v>103</v>
      </c>
      <c r="AH854" t="s">
        <v>76</v>
      </c>
      <c r="AR854">
        <v>0</v>
      </c>
      <c r="AW854" t="s">
        <v>4291</v>
      </c>
      <c r="AX854" t="s">
        <v>4292</v>
      </c>
      <c r="AY854" t="s">
        <v>4293</v>
      </c>
      <c r="AZ854" t="s">
        <v>4294</v>
      </c>
    </row>
    <row r="855" spans="1:52" x14ac:dyDescent="0.3">
      <c r="A855">
        <v>2056711</v>
      </c>
      <c r="B855" t="s">
        <v>4295</v>
      </c>
      <c r="C855" t="str">
        <f t="shared" si="125"/>
        <v>7492</v>
      </c>
      <c r="D855" t="s">
        <v>53</v>
      </c>
      <c r="E855" t="str">
        <f>"0000"</f>
        <v>0000</v>
      </c>
      <c r="F855" t="s">
        <v>108</v>
      </c>
      <c r="G855" t="str">
        <f>"06"</f>
        <v>06</v>
      </c>
      <c r="H855" t="s">
        <v>55</v>
      </c>
      <c r="I855" t="s">
        <v>56</v>
      </c>
      <c r="J855" t="s">
        <v>57</v>
      </c>
      <c r="K855">
        <v>0</v>
      </c>
      <c r="L855">
        <v>46001</v>
      </c>
      <c r="M855">
        <v>1.06</v>
      </c>
      <c r="N855" t="str">
        <f>"000X"</f>
        <v>000X</v>
      </c>
      <c r="O855">
        <v>5220</v>
      </c>
      <c r="P855" t="s">
        <v>72</v>
      </c>
      <c r="Q855" t="s">
        <v>133</v>
      </c>
      <c r="R855" t="s">
        <v>88</v>
      </c>
      <c r="T855" t="s">
        <v>61</v>
      </c>
      <c r="V855" t="s">
        <v>4296</v>
      </c>
      <c r="W855">
        <v>15840</v>
      </c>
      <c r="X855">
        <v>15840</v>
      </c>
      <c r="Y855">
        <v>0</v>
      </c>
      <c r="Z855">
        <v>15840</v>
      </c>
      <c r="AA855">
        <v>15840</v>
      </c>
      <c r="AB855" t="s">
        <v>72</v>
      </c>
      <c r="AC855" s="1">
        <v>36951</v>
      </c>
      <c r="AD855">
        <v>65000</v>
      </c>
      <c r="AE855">
        <v>1413</v>
      </c>
      <c r="AF855">
        <v>1976</v>
      </c>
      <c r="AG855" t="s">
        <v>103</v>
      </c>
      <c r="AH855" t="s">
        <v>570</v>
      </c>
      <c r="AR855">
        <v>0</v>
      </c>
      <c r="AW855" t="s">
        <v>1215</v>
      </c>
      <c r="AY855" t="s">
        <v>4297</v>
      </c>
      <c r="AZ855" t="s">
        <v>4298</v>
      </c>
    </row>
    <row r="856" spans="1:52" x14ac:dyDescent="0.3">
      <c r="A856">
        <v>2057483</v>
      </c>
      <c r="B856" t="s">
        <v>4299</v>
      </c>
      <c r="C856" t="str">
        <f t="shared" si="125"/>
        <v>7492</v>
      </c>
      <c r="D856" t="s">
        <v>53</v>
      </c>
      <c r="E856" t="str">
        <f>"0100"</f>
        <v>0100</v>
      </c>
      <c r="F856" t="s">
        <v>54</v>
      </c>
      <c r="G856" t="str">
        <f>"07"</f>
        <v>07</v>
      </c>
      <c r="H856" t="s">
        <v>55</v>
      </c>
      <c r="I856" t="s">
        <v>56</v>
      </c>
      <c r="J856" t="s">
        <v>57</v>
      </c>
      <c r="K856">
        <v>1</v>
      </c>
      <c r="L856">
        <v>43751</v>
      </c>
      <c r="M856">
        <v>1</v>
      </c>
      <c r="N856" t="str">
        <f>"0000"</f>
        <v>0000</v>
      </c>
      <c r="O856">
        <v>5384</v>
      </c>
      <c r="P856" t="s">
        <v>58</v>
      </c>
      <c r="Q856" t="s">
        <v>330</v>
      </c>
      <c r="R856" t="s">
        <v>331</v>
      </c>
      <c r="T856" t="s">
        <v>61</v>
      </c>
      <c r="V856" t="s">
        <v>4300</v>
      </c>
      <c r="W856">
        <v>208410</v>
      </c>
      <c r="X856">
        <v>15070</v>
      </c>
      <c r="Y856">
        <v>193340</v>
      </c>
      <c r="Z856">
        <v>158713</v>
      </c>
      <c r="AA856">
        <v>133713</v>
      </c>
      <c r="AB856" t="s">
        <v>63</v>
      </c>
      <c r="AC856" s="1">
        <v>37926</v>
      </c>
      <c r="AD856">
        <v>16300</v>
      </c>
      <c r="AE856">
        <v>1664</v>
      </c>
      <c r="AF856">
        <v>632</v>
      </c>
      <c r="AG856" t="s">
        <v>103</v>
      </c>
      <c r="AH856" t="s">
        <v>76</v>
      </c>
      <c r="AI856">
        <v>1</v>
      </c>
      <c r="AJ856">
        <v>2005</v>
      </c>
      <c r="AK856">
        <v>3</v>
      </c>
      <c r="AL856">
        <v>2</v>
      </c>
      <c r="AN856">
        <v>1926</v>
      </c>
      <c r="AO856">
        <v>32</v>
      </c>
      <c r="AP856" t="s">
        <v>72</v>
      </c>
      <c r="AQ856" t="s">
        <v>66</v>
      </c>
      <c r="AR856">
        <v>2804</v>
      </c>
      <c r="AW856" t="s">
        <v>4301</v>
      </c>
      <c r="AX856" t="s">
        <v>4302</v>
      </c>
      <c r="AY856" t="s">
        <v>4303</v>
      </c>
      <c r="AZ856" t="s">
        <v>70</v>
      </c>
    </row>
    <row r="857" spans="1:52" x14ac:dyDescent="0.3">
      <c r="A857">
        <v>2057769</v>
      </c>
      <c r="B857" t="s">
        <v>4304</v>
      </c>
      <c r="C857" t="str">
        <f t="shared" si="125"/>
        <v>7492</v>
      </c>
      <c r="D857" t="s">
        <v>53</v>
      </c>
      <c r="E857" t="str">
        <f>"0100"</f>
        <v>0100</v>
      </c>
      <c r="F857" t="s">
        <v>54</v>
      </c>
      <c r="G857" t="str">
        <f>"06"</f>
        <v>06</v>
      </c>
      <c r="H857" t="s">
        <v>55</v>
      </c>
      <c r="I857" t="s">
        <v>56</v>
      </c>
      <c r="J857" t="s">
        <v>57</v>
      </c>
      <c r="K857">
        <v>1</v>
      </c>
      <c r="L857">
        <v>45709</v>
      </c>
      <c r="M857">
        <v>1.05</v>
      </c>
      <c r="N857" t="str">
        <f>"000X"</f>
        <v>000X</v>
      </c>
      <c r="O857">
        <v>5163</v>
      </c>
      <c r="P857" t="s">
        <v>58</v>
      </c>
      <c r="Q857" t="s">
        <v>265</v>
      </c>
      <c r="R857" t="s">
        <v>266</v>
      </c>
      <c r="T857" t="s">
        <v>61</v>
      </c>
      <c r="V857" t="s">
        <v>4305</v>
      </c>
      <c r="W857">
        <v>279060</v>
      </c>
      <c r="X857">
        <v>15740</v>
      </c>
      <c r="Y857">
        <v>263320</v>
      </c>
      <c r="Z857">
        <v>279060</v>
      </c>
      <c r="AA857">
        <v>279060</v>
      </c>
      <c r="AB857" t="s">
        <v>72</v>
      </c>
      <c r="AC857" s="1">
        <v>37895</v>
      </c>
      <c r="AD857">
        <v>13500</v>
      </c>
      <c r="AE857">
        <v>1655</v>
      </c>
      <c r="AF857">
        <v>413</v>
      </c>
      <c r="AG857" t="s">
        <v>103</v>
      </c>
      <c r="AH857" t="s">
        <v>76</v>
      </c>
      <c r="AI857">
        <v>1</v>
      </c>
      <c r="AJ857">
        <v>2005</v>
      </c>
      <c r="AK857">
        <v>4</v>
      </c>
      <c r="AL857">
        <v>2</v>
      </c>
      <c r="AN857">
        <v>2785</v>
      </c>
      <c r="AO857">
        <v>32</v>
      </c>
      <c r="AP857" t="s">
        <v>63</v>
      </c>
      <c r="AQ857" t="s">
        <v>66</v>
      </c>
      <c r="AR857">
        <v>4049</v>
      </c>
      <c r="AW857" t="s">
        <v>4306</v>
      </c>
      <c r="AX857" t="s">
        <v>4307</v>
      </c>
      <c r="AY857" t="s">
        <v>4308</v>
      </c>
      <c r="AZ857" t="s">
        <v>846</v>
      </c>
    </row>
    <row r="858" spans="1:52" x14ac:dyDescent="0.3">
      <c r="A858">
        <v>2057947</v>
      </c>
      <c r="B858" t="s">
        <v>4309</v>
      </c>
      <c r="C858" t="str">
        <f t="shared" si="125"/>
        <v>7492</v>
      </c>
      <c r="D858" t="s">
        <v>53</v>
      </c>
      <c r="E858" t="str">
        <f>"0000"</f>
        <v>0000</v>
      </c>
      <c r="F858" t="s">
        <v>108</v>
      </c>
      <c r="G858" t="str">
        <f>"07"</f>
        <v>07</v>
      </c>
      <c r="H858" t="s">
        <v>55</v>
      </c>
      <c r="I858" t="s">
        <v>56</v>
      </c>
      <c r="J858" t="s">
        <v>57</v>
      </c>
      <c r="K858">
        <v>0</v>
      </c>
      <c r="L858">
        <v>43750</v>
      </c>
      <c r="M858">
        <v>1</v>
      </c>
      <c r="N858" t="str">
        <f>"0000"</f>
        <v>0000</v>
      </c>
      <c r="O858">
        <v>5598</v>
      </c>
      <c r="P858" t="s">
        <v>58</v>
      </c>
      <c r="Q858" t="s">
        <v>330</v>
      </c>
      <c r="R858" t="s">
        <v>331</v>
      </c>
      <c r="T858" t="s">
        <v>61</v>
      </c>
      <c r="V858" t="s">
        <v>4310</v>
      </c>
      <c r="W858">
        <v>15070</v>
      </c>
      <c r="X858">
        <v>15070</v>
      </c>
      <c r="Y858">
        <v>0</v>
      </c>
      <c r="Z858">
        <v>15070</v>
      </c>
      <c r="AA858">
        <v>15070</v>
      </c>
      <c r="AB858" t="s">
        <v>72</v>
      </c>
      <c r="AC858" s="1">
        <v>34639</v>
      </c>
      <c r="AD858">
        <v>13000</v>
      </c>
      <c r="AE858">
        <v>1056</v>
      </c>
      <c r="AF858">
        <v>1793</v>
      </c>
      <c r="AG858" t="s">
        <v>103</v>
      </c>
      <c r="AH858" t="s">
        <v>76</v>
      </c>
      <c r="AR858">
        <v>0</v>
      </c>
      <c r="AW858" t="s">
        <v>674</v>
      </c>
      <c r="AY858" t="s">
        <v>588</v>
      </c>
      <c r="AZ858" t="s">
        <v>589</v>
      </c>
    </row>
    <row r="859" spans="1:52" x14ac:dyDescent="0.3">
      <c r="A859">
        <v>2058048</v>
      </c>
      <c r="B859" t="s">
        <v>4311</v>
      </c>
      <c r="C859" t="str">
        <f t="shared" si="125"/>
        <v>7492</v>
      </c>
      <c r="D859" t="s">
        <v>53</v>
      </c>
      <c r="E859" t="str">
        <f>"0100"</f>
        <v>0100</v>
      </c>
      <c r="F859" t="s">
        <v>54</v>
      </c>
      <c r="G859" t="str">
        <f>"07"</f>
        <v>07</v>
      </c>
      <c r="H859" t="s">
        <v>55</v>
      </c>
      <c r="I859" t="s">
        <v>56</v>
      </c>
      <c r="J859" t="s">
        <v>57</v>
      </c>
      <c r="K859">
        <v>1</v>
      </c>
      <c r="L859">
        <v>43750</v>
      </c>
      <c r="M859">
        <v>1</v>
      </c>
      <c r="N859" t="str">
        <f>"0000"</f>
        <v>0000</v>
      </c>
      <c r="O859">
        <v>5387</v>
      </c>
      <c r="P859" t="s">
        <v>58</v>
      </c>
      <c r="Q859" t="s">
        <v>265</v>
      </c>
      <c r="R859" t="s">
        <v>266</v>
      </c>
      <c r="T859" t="s">
        <v>61</v>
      </c>
      <c r="V859" t="s">
        <v>4312</v>
      </c>
      <c r="W859">
        <v>243980</v>
      </c>
      <c r="X859">
        <v>15070</v>
      </c>
      <c r="Y859">
        <v>228910</v>
      </c>
      <c r="Z859">
        <v>180015</v>
      </c>
      <c r="AA859">
        <v>155015</v>
      </c>
      <c r="AB859" t="s">
        <v>63</v>
      </c>
      <c r="AC859" s="1">
        <v>34001</v>
      </c>
      <c r="AD859">
        <v>12000</v>
      </c>
      <c r="AE859">
        <v>971</v>
      </c>
      <c r="AF859">
        <v>1461</v>
      </c>
      <c r="AG859" t="s">
        <v>103</v>
      </c>
      <c r="AH859" t="s">
        <v>76</v>
      </c>
      <c r="AI859">
        <v>1</v>
      </c>
      <c r="AJ859">
        <v>1993</v>
      </c>
      <c r="AK859">
        <v>3</v>
      </c>
      <c r="AL859">
        <v>2</v>
      </c>
      <c r="AN859">
        <v>2639</v>
      </c>
      <c r="AO859">
        <v>32</v>
      </c>
      <c r="AP859" t="s">
        <v>63</v>
      </c>
      <c r="AQ859" t="s">
        <v>66</v>
      </c>
      <c r="AR859">
        <v>3834</v>
      </c>
      <c r="AW859" t="s">
        <v>4313</v>
      </c>
      <c r="AX859" t="s">
        <v>4314</v>
      </c>
      <c r="AY859" t="s">
        <v>4315</v>
      </c>
      <c r="AZ859" t="s">
        <v>70</v>
      </c>
    </row>
    <row r="860" spans="1:52" x14ac:dyDescent="0.3">
      <c r="A860">
        <v>2058412</v>
      </c>
      <c r="B860" t="s">
        <v>4316</v>
      </c>
      <c r="C860" t="str">
        <f t="shared" si="125"/>
        <v>7492</v>
      </c>
      <c r="D860" t="s">
        <v>53</v>
      </c>
      <c r="E860" t="str">
        <f>"0100"</f>
        <v>0100</v>
      </c>
      <c r="F860" t="s">
        <v>54</v>
      </c>
      <c r="G860" t="str">
        <f>"07"</f>
        <v>07</v>
      </c>
      <c r="H860" t="s">
        <v>55</v>
      </c>
      <c r="I860" t="s">
        <v>56</v>
      </c>
      <c r="J860" t="s">
        <v>57</v>
      </c>
      <c r="K860">
        <v>1</v>
      </c>
      <c r="L860">
        <v>50138</v>
      </c>
      <c r="M860">
        <v>1.1499999999999999</v>
      </c>
      <c r="N860" t="str">
        <f>"0000"</f>
        <v>0000</v>
      </c>
      <c r="O860">
        <v>5691</v>
      </c>
      <c r="P860" t="s">
        <v>58</v>
      </c>
      <c r="Q860" t="s">
        <v>438</v>
      </c>
      <c r="R860" t="s">
        <v>140</v>
      </c>
      <c r="T860" t="s">
        <v>61</v>
      </c>
      <c r="V860" t="s">
        <v>4317</v>
      </c>
      <c r="W860">
        <v>229640</v>
      </c>
      <c r="X860">
        <v>17270</v>
      </c>
      <c r="Y860">
        <v>212370</v>
      </c>
      <c r="Z860">
        <v>211685</v>
      </c>
      <c r="AA860">
        <v>186185</v>
      </c>
      <c r="AB860" t="s">
        <v>63</v>
      </c>
      <c r="AC860" s="1">
        <v>43818</v>
      </c>
      <c r="AD860">
        <v>310000</v>
      </c>
      <c r="AE860">
        <v>3029</v>
      </c>
      <c r="AF860">
        <v>2368</v>
      </c>
      <c r="AG860" t="s">
        <v>64</v>
      </c>
      <c r="AH860" t="s">
        <v>76</v>
      </c>
      <c r="AI860">
        <v>1</v>
      </c>
      <c r="AJ860">
        <v>2019</v>
      </c>
      <c r="AK860">
        <v>3</v>
      </c>
      <c r="AL860">
        <v>2</v>
      </c>
      <c r="AN860">
        <v>1994</v>
      </c>
      <c r="AO860">
        <v>32</v>
      </c>
      <c r="AP860" t="s">
        <v>72</v>
      </c>
      <c r="AQ860" t="s">
        <v>66</v>
      </c>
      <c r="AR860">
        <v>2744</v>
      </c>
      <c r="AW860" t="s">
        <v>4318</v>
      </c>
      <c r="AY860" t="s">
        <v>4319</v>
      </c>
      <c r="AZ860" t="s">
        <v>70</v>
      </c>
    </row>
    <row r="861" spans="1:52" x14ac:dyDescent="0.3">
      <c r="A861">
        <v>2059206</v>
      </c>
      <c r="B861" t="s">
        <v>4320</v>
      </c>
      <c r="C861" t="str">
        <f t="shared" si="125"/>
        <v>7492</v>
      </c>
      <c r="D861" t="s">
        <v>53</v>
      </c>
      <c r="E861" t="str">
        <f>"0100"</f>
        <v>0100</v>
      </c>
      <c r="F861" t="s">
        <v>54</v>
      </c>
      <c r="G861" t="str">
        <f>"07"</f>
        <v>07</v>
      </c>
      <c r="H861" t="s">
        <v>55</v>
      </c>
      <c r="I861" t="s">
        <v>56</v>
      </c>
      <c r="J861" t="s">
        <v>57</v>
      </c>
      <c r="K861">
        <v>1</v>
      </c>
      <c r="L861">
        <v>46250</v>
      </c>
      <c r="M861">
        <v>1.06</v>
      </c>
      <c r="N861" t="str">
        <f>"0000"</f>
        <v>0000</v>
      </c>
      <c r="O861">
        <v>5599</v>
      </c>
      <c r="P861" t="s">
        <v>58</v>
      </c>
      <c r="Q861" t="s">
        <v>330</v>
      </c>
      <c r="R861" t="s">
        <v>331</v>
      </c>
      <c r="T861" t="s">
        <v>61</v>
      </c>
      <c r="V861" t="s">
        <v>4321</v>
      </c>
      <c r="W861">
        <v>322410</v>
      </c>
      <c r="X861">
        <v>15930</v>
      </c>
      <c r="Y861">
        <v>306480</v>
      </c>
      <c r="Z861">
        <v>255816</v>
      </c>
      <c r="AA861">
        <v>230816</v>
      </c>
      <c r="AB861" t="s">
        <v>63</v>
      </c>
      <c r="AC861" s="1">
        <v>35765</v>
      </c>
      <c r="AD861">
        <v>8000</v>
      </c>
      <c r="AE861">
        <v>1221</v>
      </c>
      <c r="AF861">
        <v>1466</v>
      </c>
      <c r="AG861" t="s">
        <v>103</v>
      </c>
      <c r="AH861" t="s">
        <v>76</v>
      </c>
      <c r="AI861">
        <v>1</v>
      </c>
      <c r="AJ861">
        <v>1999</v>
      </c>
      <c r="AK861">
        <v>4</v>
      </c>
      <c r="AL861">
        <v>3</v>
      </c>
      <c r="AM861">
        <v>1</v>
      </c>
      <c r="AN861">
        <v>3403</v>
      </c>
      <c r="AO861">
        <v>32</v>
      </c>
      <c r="AP861" t="s">
        <v>63</v>
      </c>
      <c r="AQ861" t="s">
        <v>66</v>
      </c>
      <c r="AR861">
        <v>4629</v>
      </c>
      <c r="AW861" t="s">
        <v>4322</v>
      </c>
      <c r="AX861" t="s">
        <v>4323</v>
      </c>
      <c r="AY861" t="s">
        <v>4324</v>
      </c>
      <c r="AZ861" t="s">
        <v>70</v>
      </c>
    </row>
    <row r="862" spans="1:52" x14ac:dyDescent="0.3">
      <c r="A862">
        <v>2056568</v>
      </c>
      <c r="B862" t="s">
        <v>4325</v>
      </c>
      <c r="C862" t="str">
        <f t="shared" si="125"/>
        <v>7492</v>
      </c>
      <c r="D862" t="s">
        <v>53</v>
      </c>
      <c r="E862" t="str">
        <f>"0000"</f>
        <v>0000</v>
      </c>
      <c r="F862" t="s">
        <v>108</v>
      </c>
      <c r="G862" t="str">
        <f t="shared" ref="G862:G869" si="128">"06"</f>
        <v>06</v>
      </c>
      <c r="H862" t="s">
        <v>55</v>
      </c>
      <c r="I862" t="s">
        <v>56</v>
      </c>
      <c r="J862" t="s">
        <v>57</v>
      </c>
      <c r="K862">
        <v>0</v>
      </c>
      <c r="L862">
        <v>44638</v>
      </c>
      <c r="M862">
        <v>1.02</v>
      </c>
      <c r="N862" t="str">
        <f t="shared" ref="N862:N869" si="129">"000X"</f>
        <v>000X</v>
      </c>
      <c r="O862">
        <v>5291</v>
      </c>
      <c r="P862" t="s">
        <v>72</v>
      </c>
      <c r="Q862" t="s">
        <v>260</v>
      </c>
      <c r="R862" t="s">
        <v>88</v>
      </c>
      <c r="T862" t="s">
        <v>61</v>
      </c>
      <c r="V862" t="s">
        <v>4326</v>
      </c>
      <c r="W862">
        <v>15370</v>
      </c>
      <c r="X862">
        <v>15370</v>
      </c>
      <c r="Y862">
        <v>0</v>
      </c>
      <c r="Z862">
        <v>15370</v>
      </c>
      <c r="AA862">
        <v>15370</v>
      </c>
      <c r="AB862" t="s">
        <v>72</v>
      </c>
      <c r="AC862" s="1">
        <v>38777</v>
      </c>
      <c r="AD862">
        <v>75000</v>
      </c>
      <c r="AE862">
        <v>1988</v>
      </c>
      <c r="AF862">
        <v>1656</v>
      </c>
      <c r="AG862" t="s">
        <v>103</v>
      </c>
      <c r="AH862" t="s">
        <v>76</v>
      </c>
      <c r="AR862">
        <v>0</v>
      </c>
      <c r="AW862" t="s">
        <v>4327</v>
      </c>
      <c r="AY862" t="s">
        <v>4328</v>
      </c>
      <c r="AZ862" t="s">
        <v>4329</v>
      </c>
    </row>
    <row r="863" spans="1:52" x14ac:dyDescent="0.3">
      <c r="A863">
        <v>2056649</v>
      </c>
      <c r="B863" t="s">
        <v>4330</v>
      </c>
      <c r="C863" t="str">
        <f t="shared" si="125"/>
        <v>7492</v>
      </c>
      <c r="D863" t="s">
        <v>53</v>
      </c>
      <c r="E863" t="str">
        <f>"0100"</f>
        <v>0100</v>
      </c>
      <c r="F863" t="s">
        <v>54</v>
      </c>
      <c r="G863" t="str">
        <f t="shared" si="128"/>
        <v>06</v>
      </c>
      <c r="H863" t="s">
        <v>55</v>
      </c>
      <c r="I863" t="s">
        <v>56</v>
      </c>
      <c r="J863" t="s">
        <v>57</v>
      </c>
      <c r="K863">
        <v>1</v>
      </c>
      <c r="L863">
        <v>45211</v>
      </c>
      <c r="M863">
        <v>1.04</v>
      </c>
      <c r="N863" t="str">
        <f t="shared" si="129"/>
        <v>000X</v>
      </c>
      <c r="O863">
        <v>5398</v>
      </c>
      <c r="P863" t="s">
        <v>72</v>
      </c>
      <c r="Q863" t="s">
        <v>133</v>
      </c>
      <c r="R863" t="s">
        <v>88</v>
      </c>
      <c r="T863" t="s">
        <v>61</v>
      </c>
      <c r="V863" t="s">
        <v>4331</v>
      </c>
      <c r="W863">
        <v>257450</v>
      </c>
      <c r="X863">
        <v>15570</v>
      </c>
      <c r="Y863">
        <v>241880</v>
      </c>
      <c r="Z863">
        <v>188942</v>
      </c>
      <c r="AA863">
        <v>163442</v>
      </c>
      <c r="AB863" t="s">
        <v>63</v>
      </c>
      <c r="AC863" s="1">
        <v>43983</v>
      </c>
      <c r="AD863">
        <v>265000</v>
      </c>
      <c r="AE863">
        <v>3065</v>
      </c>
      <c r="AF863">
        <v>281</v>
      </c>
      <c r="AG863" t="s">
        <v>64</v>
      </c>
      <c r="AH863" t="s">
        <v>76</v>
      </c>
      <c r="AI863">
        <v>1</v>
      </c>
      <c r="AJ863">
        <v>1995</v>
      </c>
      <c r="AK863">
        <v>3</v>
      </c>
      <c r="AL863">
        <v>3</v>
      </c>
      <c r="AM863">
        <v>2</v>
      </c>
      <c r="AN863">
        <v>2628</v>
      </c>
      <c r="AO863">
        <v>32</v>
      </c>
      <c r="AP863" t="s">
        <v>63</v>
      </c>
      <c r="AQ863" t="s">
        <v>66</v>
      </c>
      <c r="AR863">
        <v>3545</v>
      </c>
      <c r="AW863" t="s">
        <v>4332</v>
      </c>
      <c r="AY863" t="s">
        <v>4333</v>
      </c>
      <c r="AZ863" t="s">
        <v>70</v>
      </c>
    </row>
    <row r="864" spans="1:52" x14ac:dyDescent="0.3">
      <c r="A864">
        <v>2056681</v>
      </c>
      <c r="B864" t="s">
        <v>4334</v>
      </c>
      <c r="C864" t="str">
        <f t="shared" si="125"/>
        <v>7492</v>
      </c>
      <c r="D864" t="s">
        <v>53</v>
      </c>
      <c r="E864" t="str">
        <f>"0000"</f>
        <v>0000</v>
      </c>
      <c r="F864" t="s">
        <v>108</v>
      </c>
      <c r="G864" t="str">
        <f t="shared" si="128"/>
        <v>06</v>
      </c>
      <c r="H864" t="s">
        <v>55</v>
      </c>
      <c r="I864" t="s">
        <v>56</v>
      </c>
      <c r="J864" t="s">
        <v>57</v>
      </c>
      <c r="K864">
        <v>0</v>
      </c>
      <c r="L864">
        <v>46002</v>
      </c>
      <c r="M864">
        <v>1.06</v>
      </c>
      <c r="N864" t="str">
        <f t="shared" si="129"/>
        <v>000X</v>
      </c>
      <c r="O864">
        <v>5276</v>
      </c>
      <c r="P864" t="s">
        <v>72</v>
      </c>
      <c r="Q864" t="s">
        <v>133</v>
      </c>
      <c r="R864" t="s">
        <v>88</v>
      </c>
      <c r="T864" t="s">
        <v>61</v>
      </c>
      <c r="V864" t="s">
        <v>4335</v>
      </c>
      <c r="W864">
        <v>15840</v>
      </c>
      <c r="X864">
        <v>15840</v>
      </c>
      <c r="Y864">
        <v>0</v>
      </c>
      <c r="Z864">
        <v>15840</v>
      </c>
      <c r="AA864">
        <v>15840</v>
      </c>
      <c r="AB864" t="s">
        <v>72</v>
      </c>
      <c r="AR864">
        <v>0</v>
      </c>
      <c r="AW864" t="s">
        <v>4336</v>
      </c>
      <c r="AY864" t="s">
        <v>4337</v>
      </c>
      <c r="AZ864" t="s">
        <v>4338</v>
      </c>
    </row>
    <row r="865" spans="1:52" x14ac:dyDescent="0.3">
      <c r="A865">
        <v>2057220</v>
      </c>
      <c r="B865" t="s">
        <v>4339</v>
      </c>
      <c r="C865" t="str">
        <f t="shared" si="125"/>
        <v>7492</v>
      </c>
      <c r="D865" t="s">
        <v>53</v>
      </c>
      <c r="E865" t="str">
        <f>"0100"</f>
        <v>0100</v>
      </c>
      <c r="F865" t="s">
        <v>54</v>
      </c>
      <c r="G865" t="str">
        <f t="shared" si="128"/>
        <v>06</v>
      </c>
      <c r="H865" t="s">
        <v>55</v>
      </c>
      <c r="I865" t="s">
        <v>56</v>
      </c>
      <c r="J865" t="s">
        <v>57</v>
      </c>
      <c r="K865">
        <v>1</v>
      </c>
      <c r="L865">
        <v>47129</v>
      </c>
      <c r="M865">
        <v>1.08</v>
      </c>
      <c r="N865" t="str">
        <f t="shared" si="129"/>
        <v>000X</v>
      </c>
      <c r="O865">
        <v>5264</v>
      </c>
      <c r="P865" t="s">
        <v>72</v>
      </c>
      <c r="Q865" t="s">
        <v>260</v>
      </c>
      <c r="R865" t="s">
        <v>88</v>
      </c>
      <c r="T865" t="s">
        <v>61</v>
      </c>
      <c r="V865" t="s">
        <v>4340</v>
      </c>
      <c r="W865">
        <v>251900</v>
      </c>
      <c r="X865">
        <v>16230</v>
      </c>
      <c r="Y865">
        <v>235670</v>
      </c>
      <c r="Z865">
        <v>203668</v>
      </c>
      <c r="AA865">
        <v>178668</v>
      </c>
      <c r="AB865" t="s">
        <v>63</v>
      </c>
      <c r="AC865" s="1">
        <v>38657</v>
      </c>
      <c r="AD865">
        <v>86000</v>
      </c>
      <c r="AE865">
        <v>1937</v>
      </c>
      <c r="AF865">
        <v>733</v>
      </c>
      <c r="AG865" t="s">
        <v>103</v>
      </c>
      <c r="AH865" t="s">
        <v>76</v>
      </c>
      <c r="AI865">
        <v>1</v>
      </c>
      <c r="AJ865">
        <v>2007</v>
      </c>
      <c r="AK865">
        <v>3</v>
      </c>
      <c r="AL865">
        <v>2</v>
      </c>
      <c r="AN865">
        <v>2303</v>
      </c>
      <c r="AO865">
        <v>32</v>
      </c>
      <c r="AP865" t="s">
        <v>72</v>
      </c>
      <c r="AQ865" t="s">
        <v>66</v>
      </c>
      <c r="AR865">
        <v>3237</v>
      </c>
      <c r="AW865" t="s">
        <v>4341</v>
      </c>
      <c r="AX865" t="s">
        <v>4342</v>
      </c>
      <c r="AY865" t="s">
        <v>4343</v>
      </c>
      <c r="AZ865" t="s">
        <v>70</v>
      </c>
    </row>
    <row r="866" spans="1:52" x14ac:dyDescent="0.3">
      <c r="A866">
        <v>2057319</v>
      </c>
      <c r="B866" t="s">
        <v>4344</v>
      </c>
      <c r="C866" t="str">
        <f t="shared" si="125"/>
        <v>7492</v>
      </c>
      <c r="D866" t="s">
        <v>53</v>
      </c>
      <c r="E866" t="str">
        <f>"0100"</f>
        <v>0100</v>
      </c>
      <c r="F866" t="s">
        <v>54</v>
      </c>
      <c r="G866" t="str">
        <f t="shared" si="128"/>
        <v>06</v>
      </c>
      <c r="H866" t="s">
        <v>55</v>
      </c>
      <c r="I866" t="s">
        <v>56</v>
      </c>
      <c r="J866" t="s">
        <v>57</v>
      </c>
      <c r="K866">
        <v>1</v>
      </c>
      <c r="L866">
        <v>47130</v>
      </c>
      <c r="M866">
        <v>1.08</v>
      </c>
      <c r="N866" t="str">
        <f t="shared" si="129"/>
        <v>000X</v>
      </c>
      <c r="O866">
        <v>5164</v>
      </c>
      <c r="P866" t="s">
        <v>72</v>
      </c>
      <c r="Q866" t="s">
        <v>260</v>
      </c>
      <c r="R866" t="s">
        <v>88</v>
      </c>
      <c r="T866" t="s">
        <v>61</v>
      </c>
      <c r="V866" t="s">
        <v>4345</v>
      </c>
      <c r="W866">
        <v>429920</v>
      </c>
      <c r="X866">
        <v>16230</v>
      </c>
      <c r="Y866">
        <v>413690</v>
      </c>
      <c r="Z866">
        <v>372043</v>
      </c>
      <c r="AA866">
        <v>347043</v>
      </c>
      <c r="AB866" t="s">
        <v>63</v>
      </c>
      <c r="AC866" s="1">
        <v>38078</v>
      </c>
      <c r="AD866">
        <v>28000</v>
      </c>
      <c r="AE866">
        <v>1708</v>
      </c>
      <c r="AF866">
        <v>1123</v>
      </c>
      <c r="AG866" t="s">
        <v>103</v>
      </c>
      <c r="AH866" t="s">
        <v>76</v>
      </c>
      <c r="AI866">
        <v>1</v>
      </c>
      <c r="AJ866">
        <v>2007</v>
      </c>
      <c r="AK866">
        <v>2</v>
      </c>
      <c r="AL866">
        <v>3</v>
      </c>
      <c r="AN866">
        <v>3319</v>
      </c>
      <c r="AO866">
        <v>32</v>
      </c>
      <c r="AP866" t="s">
        <v>63</v>
      </c>
      <c r="AQ866" t="s">
        <v>66</v>
      </c>
      <c r="AR866">
        <v>4524</v>
      </c>
      <c r="AW866" t="s">
        <v>4346</v>
      </c>
      <c r="AX866" t="s">
        <v>4347</v>
      </c>
      <c r="AY866" t="s">
        <v>4348</v>
      </c>
      <c r="AZ866" t="s">
        <v>4349</v>
      </c>
    </row>
    <row r="867" spans="1:52" x14ac:dyDescent="0.3">
      <c r="A867">
        <v>2057513</v>
      </c>
      <c r="B867" t="s">
        <v>4350</v>
      </c>
      <c r="C867" t="str">
        <f t="shared" si="125"/>
        <v>7492</v>
      </c>
      <c r="D867" t="s">
        <v>53</v>
      </c>
      <c r="E867" t="str">
        <f>"0000"</f>
        <v>0000</v>
      </c>
      <c r="F867" t="s">
        <v>108</v>
      </c>
      <c r="G867" t="str">
        <f t="shared" si="128"/>
        <v>06</v>
      </c>
      <c r="H867" t="s">
        <v>55</v>
      </c>
      <c r="I867" t="s">
        <v>56</v>
      </c>
      <c r="J867" t="s">
        <v>57</v>
      </c>
      <c r="K867">
        <v>0</v>
      </c>
      <c r="L867">
        <v>43751</v>
      </c>
      <c r="M867">
        <v>1</v>
      </c>
      <c r="N867" t="str">
        <f t="shared" si="129"/>
        <v>000X</v>
      </c>
      <c r="O867">
        <v>5352</v>
      </c>
      <c r="P867" t="s">
        <v>58</v>
      </c>
      <c r="Q867" t="s">
        <v>330</v>
      </c>
      <c r="R867" t="s">
        <v>331</v>
      </c>
      <c r="T867" t="s">
        <v>61</v>
      </c>
      <c r="V867" t="s">
        <v>4351</v>
      </c>
      <c r="W867">
        <v>15070</v>
      </c>
      <c r="X867">
        <v>15070</v>
      </c>
      <c r="Y867">
        <v>0</v>
      </c>
      <c r="Z867">
        <v>15070</v>
      </c>
      <c r="AA867">
        <v>15070</v>
      </c>
      <c r="AB867" t="s">
        <v>72</v>
      </c>
      <c r="AC867" s="1">
        <v>44271</v>
      </c>
      <c r="AD867">
        <v>38500</v>
      </c>
      <c r="AE867">
        <v>3150</v>
      </c>
      <c r="AF867">
        <v>793</v>
      </c>
      <c r="AG867" t="s">
        <v>103</v>
      </c>
      <c r="AH867" t="s">
        <v>76</v>
      </c>
      <c r="AR867">
        <v>0</v>
      </c>
      <c r="AW867" t="s">
        <v>4352</v>
      </c>
      <c r="AY867" t="s">
        <v>4353</v>
      </c>
      <c r="AZ867" t="s">
        <v>2938</v>
      </c>
    </row>
    <row r="868" spans="1:52" x14ac:dyDescent="0.3">
      <c r="A868">
        <v>2057548</v>
      </c>
      <c r="B868" t="s">
        <v>4354</v>
      </c>
      <c r="C868" t="str">
        <f t="shared" si="125"/>
        <v>7492</v>
      </c>
      <c r="D868" t="s">
        <v>53</v>
      </c>
      <c r="E868" t="str">
        <f>"0000"</f>
        <v>0000</v>
      </c>
      <c r="F868" t="s">
        <v>108</v>
      </c>
      <c r="G868" t="str">
        <f t="shared" si="128"/>
        <v>06</v>
      </c>
      <c r="H868" t="s">
        <v>55</v>
      </c>
      <c r="I868" t="s">
        <v>56</v>
      </c>
      <c r="J868" t="s">
        <v>57</v>
      </c>
      <c r="K868">
        <v>0</v>
      </c>
      <c r="L868">
        <v>43751</v>
      </c>
      <c r="M868">
        <v>1</v>
      </c>
      <c r="N868" t="str">
        <f t="shared" si="129"/>
        <v>000X</v>
      </c>
      <c r="O868">
        <v>5338</v>
      </c>
      <c r="P868" t="s">
        <v>58</v>
      </c>
      <c r="Q868" t="s">
        <v>330</v>
      </c>
      <c r="R868" t="s">
        <v>331</v>
      </c>
      <c r="T868" t="s">
        <v>61</v>
      </c>
      <c r="V868" t="s">
        <v>4355</v>
      </c>
      <c r="W868">
        <v>15070</v>
      </c>
      <c r="X868">
        <v>15070</v>
      </c>
      <c r="Y868">
        <v>0</v>
      </c>
      <c r="Z868">
        <v>15070</v>
      </c>
      <c r="AA868">
        <v>15070</v>
      </c>
      <c r="AB868" t="s">
        <v>72</v>
      </c>
      <c r="AC868" s="1">
        <v>31868</v>
      </c>
      <c r="AD868">
        <v>8000</v>
      </c>
      <c r="AE868">
        <v>736</v>
      </c>
      <c r="AF868">
        <v>952</v>
      </c>
      <c r="AG868" t="s">
        <v>103</v>
      </c>
      <c r="AH868" t="s">
        <v>76</v>
      </c>
      <c r="AR868">
        <v>0</v>
      </c>
      <c r="AW868" t="s">
        <v>4356</v>
      </c>
      <c r="AY868" t="s">
        <v>4357</v>
      </c>
      <c r="AZ868" t="s">
        <v>1373</v>
      </c>
    </row>
    <row r="869" spans="1:52" x14ac:dyDescent="0.3">
      <c r="A869">
        <v>2057602</v>
      </c>
      <c r="B869" t="s">
        <v>4358</v>
      </c>
      <c r="C869" t="str">
        <f t="shared" si="125"/>
        <v>7492</v>
      </c>
      <c r="D869" t="s">
        <v>53</v>
      </c>
      <c r="E869" t="str">
        <f>"0100"</f>
        <v>0100</v>
      </c>
      <c r="F869" t="s">
        <v>54</v>
      </c>
      <c r="G869" t="str">
        <f t="shared" si="128"/>
        <v>06</v>
      </c>
      <c r="H869" t="s">
        <v>55</v>
      </c>
      <c r="I869" t="s">
        <v>56</v>
      </c>
      <c r="J869" t="s">
        <v>57</v>
      </c>
      <c r="K869">
        <v>1</v>
      </c>
      <c r="L869">
        <v>43751</v>
      </c>
      <c r="M869">
        <v>1</v>
      </c>
      <c r="N869" t="str">
        <f t="shared" si="129"/>
        <v>000X</v>
      </c>
      <c r="O869">
        <v>5294</v>
      </c>
      <c r="P869" t="s">
        <v>58</v>
      </c>
      <c r="Q869" t="s">
        <v>330</v>
      </c>
      <c r="R869" t="s">
        <v>331</v>
      </c>
      <c r="T869" t="s">
        <v>61</v>
      </c>
      <c r="V869" t="s">
        <v>4359</v>
      </c>
      <c r="W869">
        <v>198270</v>
      </c>
      <c r="X869">
        <v>15070</v>
      </c>
      <c r="Y869">
        <v>183200</v>
      </c>
      <c r="Z869">
        <v>157839</v>
      </c>
      <c r="AA869">
        <v>132339</v>
      </c>
      <c r="AB869" t="s">
        <v>63</v>
      </c>
      <c r="AC869" s="1">
        <v>43858</v>
      </c>
      <c r="AD869">
        <v>230000</v>
      </c>
      <c r="AE869">
        <v>3036</v>
      </c>
      <c r="AF869">
        <v>1136</v>
      </c>
      <c r="AG869" t="s">
        <v>64</v>
      </c>
      <c r="AH869" t="s">
        <v>76</v>
      </c>
      <c r="AI869">
        <v>1</v>
      </c>
      <c r="AJ869">
        <v>2002</v>
      </c>
      <c r="AK869">
        <v>3</v>
      </c>
      <c r="AL869">
        <v>2</v>
      </c>
      <c r="AN869">
        <v>1802</v>
      </c>
      <c r="AO869">
        <v>32</v>
      </c>
      <c r="AP869" t="s">
        <v>63</v>
      </c>
      <c r="AQ869" t="s">
        <v>66</v>
      </c>
      <c r="AR869">
        <v>2563</v>
      </c>
      <c r="AW869" t="s">
        <v>4360</v>
      </c>
      <c r="AX869" t="s">
        <v>4361</v>
      </c>
      <c r="AY869" t="s">
        <v>4362</v>
      </c>
      <c r="AZ869" t="s">
        <v>70</v>
      </c>
    </row>
    <row r="870" spans="1:52" x14ac:dyDescent="0.3">
      <c r="A870">
        <v>2058099</v>
      </c>
      <c r="B870" t="s">
        <v>4363</v>
      </c>
      <c r="C870" t="str">
        <f t="shared" si="125"/>
        <v>7492</v>
      </c>
      <c r="D870" t="s">
        <v>53</v>
      </c>
      <c r="E870" t="str">
        <f>"0000"</f>
        <v>0000</v>
      </c>
      <c r="F870" t="s">
        <v>108</v>
      </c>
      <c r="G870" t="str">
        <f>"07"</f>
        <v>07</v>
      </c>
      <c r="H870" t="s">
        <v>55</v>
      </c>
      <c r="I870" t="s">
        <v>56</v>
      </c>
      <c r="J870" t="s">
        <v>57</v>
      </c>
      <c r="K870">
        <v>0</v>
      </c>
      <c r="L870">
        <v>43750</v>
      </c>
      <c r="M870">
        <v>1</v>
      </c>
      <c r="N870" t="str">
        <f>"0000"</f>
        <v>0000</v>
      </c>
      <c r="O870">
        <v>5443</v>
      </c>
      <c r="P870" t="s">
        <v>58</v>
      </c>
      <c r="Q870" t="s">
        <v>265</v>
      </c>
      <c r="R870" t="s">
        <v>266</v>
      </c>
      <c r="T870" t="s">
        <v>61</v>
      </c>
      <c r="V870" t="s">
        <v>4364</v>
      </c>
      <c r="W870">
        <v>15070</v>
      </c>
      <c r="X870">
        <v>15070</v>
      </c>
      <c r="Y870">
        <v>0</v>
      </c>
      <c r="Z870">
        <v>15070</v>
      </c>
      <c r="AA870">
        <v>15070</v>
      </c>
      <c r="AB870" t="s">
        <v>72</v>
      </c>
      <c r="AC870" s="1">
        <v>35521</v>
      </c>
      <c r="AD870">
        <v>18000</v>
      </c>
      <c r="AE870">
        <v>1182</v>
      </c>
      <c r="AF870">
        <v>1782</v>
      </c>
      <c r="AG870" t="s">
        <v>103</v>
      </c>
      <c r="AH870" t="s">
        <v>873</v>
      </c>
      <c r="AR870">
        <v>0</v>
      </c>
      <c r="AW870" t="s">
        <v>4365</v>
      </c>
      <c r="AX870" t="s">
        <v>4366</v>
      </c>
      <c r="AY870" t="s">
        <v>4367</v>
      </c>
      <c r="AZ870" t="s">
        <v>4368</v>
      </c>
    </row>
    <row r="871" spans="1:52" x14ac:dyDescent="0.3">
      <c r="A871">
        <v>2058331</v>
      </c>
      <c r="B871" t="s">
        <v>4369</v>
      </c>
      <c r="C871" t="str">
        <f t="shared" si="125"/>
        <v>7492</v>
      </c>
      <c r="D871" t="s">
        <v>53</v>
      </c>
      <c r="E871" t="str">
        <f t="shared" ref="E871:E879" si="130">"0100"</f>
        <v>0100</v>
      </c>
      <c r="F871" t="s">
        <v>54</v>
      </c>
      <c r="G871" t="str">
        <f>"07"</f>
        <v>07</v>
      </c>
      <c r="H871" t="s">
        <v>55</v>
      </c>
      <c r="I871" t="s">
        <v>56</v>
      </c>
      <c r="J871" t="s">
        <v>57</v>
      </c>
      <c r="K871">
        <v>1</v>
      </c>
      <c r="L871">
        <v>50001</v>
      </c>
      <c r="M871">
        <v>1.1499999999999999</v>
      </c>
      <c r="N871" t="str">
        <f>"0000"</f>
        <v>0000</v>
      </c>
      <c r="O871">
        <v>5685</v>
      </c>
      <c r="P871" t="s">
        <v>58</v>
      </c>
      <c r="Q871" t="s">
        <v>265</v>
      </c>
      <c r="R871" t="s">
        <v>266</v>
      </c>
      <c r="T871" t="s">
        <v>61</v>
      </c>
      <c r="V871" t="s">
        <v>4370</v>
      </c>
      <c r="W871">
        <v>328040</v>
      </c>
      <c r="X871">
        <v>17220</v>
      </c>
      <c r="Y871">
        <v>310820</v>
      </c>
      <c r="Z871">
        <v>328040</v>
      </c>
      <c r="AA871">
        <v>328040</v>
      </c>
      <c r="AB871" t="s">
        <v>72</v>
      </c>
      <c r="AC871" s="1">
        <v>39965</v>
      </c>
      <c r="AD871">
        <v>415000</v>
      </c>
      <c r="AE871">
        <v>2298</v>
      </c>
      <c r="AF871">
        <v>2319</v>
      </c>
      <c r="AG871" t="s">
        <v>64</v>
      </c>
      <c r="AH871" t="s">
        <v>76</v>
      </c>
      <c r="AI871">
        <v>1</v>
      </c>
      <c r="AJ871">
        <v>2005</v>
      </c>
      <c r="AK871">
        <v>3</v>
      </c>
      <c r="AL871">
        <v>2</v>
      </c>
      <c r="AM871">
        <v>1</v>
      </c>
      <c r="AN871">
        <v>3215</v>
      </c>
      <c r="AO871">
        <v>32</v>
      </c>
      <c r="AP871" t="s">
        <v>63</v>
      </c>
      <c r="AQ871" t="s">
        <v>66</v>
      </c>
      <c r="AR871">
        <v>4659</v>
      </c>
      <c r="AW871" t="s">
        <v>4371</v>
      </c>
      <c r="AY871" t="s">
        <v>4372</v>
      </c>
      <c r="AZ871" t="s">
        <v>4373</v>
      </c>
    </row>
    <row r="872" spans="1:52" x14ac:dyDescent="0.3">
      <c r="A872">
        <v>2058471</v>
      </c>
      <c r="B872" t="s">
        <v>4374</v>
      </c>
      <c r="C872" t="str">
        <f t="shared" si="125"/>
        <v>7492</v>
      </c>
      <c r="D872" t="s">
        <v>53</v>
      </c>
      <c r="E872" t="str">
        <f t="shared" si="130"/>
        <v>0100</v>
      </c>
      <c r="F872" t="s">
        <v>54</v>
      </c>
      <c r="G872" t="str">
        <f>"07"</f>
        <v>07</v>
      </c>
      <c r="H872" t="s">
        <v>55</v>
      </c>
      <c r="I872" t="s">
        <v>56</v>
      </c>
      <c r="J872" t="s">
        <v>57</v>
      </c>
      <c r="K872">
        <v>1</v>
      </c>
      <c r="L872">
        <v>43751</v>
      </c>
      <c r="M872">
        <v>1</v>
      </c>
      <c r="N872" t="str">
        <f>"0000"</f>
        <v>0000</v>
      </c>
      <c r="O872">
        <v>4899</v>
      </c>
      <c r="P872" t="s">
        <v>72</v>
      </c>
      <c r="Q872" t="s">
        <v>601</v>
      </c>
      <c r="R872" t="s">
        <v>140</v>
      </c>
      <c r="T872" t="s">
        <v>61</v>
      </c>
      <c r="V872" t="s">
        <v>4375</v>
      </c>
      <c r="W872">
        <v>193420</v>
      </c>
      <c r="X872">
        <v>15070</v>
      </c>
      <c r="Y872">
        <v>178350</v>
      </c>
      <c r="Z872">
        <v>193420</v>
      </c>
      <c r="AA872">
        <v>193420</v>
      </c>
      <c r="AB872" t="s">
        <v>72</v>
      </c>
      <c r="AC872" s="1">
        <v>42453</v>
      </c>
      <c r="AD872">
        <v>187000</v>
      </c>
      <c r="AE872">
        <v>2747</v>
      </c>
      <c r="AF872">
        <v>2312</v>
      </c>
      <c r="AG872" t="s">
        <v>64</v>
      </c>
      <c r="AH872" t="s">
        <v>76</v>
      </c>
      <c r="AI872">
        <v>1</v>
      </c>
      <c r="AJ872">
        <v>1996</v>
      </c>
      <c r="AK872">
        <v>3</v>
      </c>
      <c r="AL872">
        <v>2</v>
      </c>
      <c r="AN872">
        <v>1962</v>
      </c>
      <c r="AO872">
        <v>32</v>
      </c>
      <c r="AP872" t="s">
        <v>63</v>
      </c>
      <c r="AQ872" t="s">
        <v>66</v>
      </c>
      <c r="AR872">
        <v>2686</v>
      </c>
      <c r="AW872" t="s">
        <v>4376</v>
      </c>
      <c r="AX872" t="s">
        <v>4377</v>
      </c>
      <c r="AY872" t="s">
        <v>4378</v>
      </c>
      <c r="AZ872" t="s">
        <v>70</v>
      </c>
    </row>
    <row r="873" spans="1:52" x14ac:dyDescent="0.3">
      <c r="A873">
        <v>2058650</v>
      </c>
      <c r="B873" t="s">
        <v>4379</v>
      </c>
      <c r="C873" t="str">
        <f t="shared" si="125"/>
        <v>7492</v>
      </c>
      <c r="D873" t="s">
        <v>53</v>
      </c>
      <c r="E873" t="str">
        <f t="shared" si="130"/>
        <v>0100</v>
      </c>
      <c r="F873" t="s">
        <v>54</v>
      </c>
      <c r="G873" t="str">
        <f>"06"</f>
        <v>06</v>
      </c>
      <c r="H873" t="s">
        <v>55</v>
      </c>
      <c r="I873" t="s">
        <v>56</v>
      </c>
      <c r="J873" t="s">
        <v>57</v>
      </c>
      <c r="K873">
        <v>1</v>
      </c>
      <c r="L873">
        <v>47689</v>
      </c>
      <c r="M873">
        <v>1.0900000000000001</v>
      </c>
      <c r="N873" t="str">
        <f>"000X"</f>
        <v>000X</v>
      </c>
      <c r="O873">
        <v>5125</v>
      </c>
      <c r="P873" t="s">
        <v>72</v>
      </c>
      <c r="Q873" t="s">
        <v>601</v>
      </c>
      <c r="R873" t="s">
        <v>140</v>
      </c>
      <c r="T873" t="s">
        <v>61</v>
      </c>
      <c r="V873" t="s">
        <v>4380</v>
      </c>
      <c r="W873">
        <v>216430</v>
      </c>
      <c r="X873">
        <v>16420</v>
      </c>
      <c r="Y873">
        <v>200010</v>
      </c>
      <c r="Z873">
        <v>168223</v>
      </c>
      <c r="AA873">
        <v>143223</v>
      </c>
      <c r="AB873" t="s">
        <v>63</v>
      </c>
      <c r="AC873" s="1">
        <v>39264</v>
      </c>
      <c r="AD873">
        <v>299000</v>
      </c>
      <c r="AE873">
        <v>2146</v>
      </c>
      <c r="AF873">
        <v>2432</v>
      </c>
      <c r="AG873" t="s">
        <v>64</v>
      </c>
      <c r="AH873" t="s">
        <v>76</v>
      </c>
      <c r="AI873">
        <v>1</v>
      </c>
      <c r="AJ873">
        <v>2003</v>
      </c>
      <c r="AK873">
        <v>3</v>
      </c>
      <c r="AL873">
        <v>2</v>
      </c>
      <c r="AN873">
        <v>1835</v>
      </c>
      <c r="AO873">
        <v>32</v>
      </c>
      <c r="AP873" t="s">
        <v>72</v>
      </c>
      <c r="AQ873" t="s">
        <v>66</v>
      </c>
      <c r="AR873">
        <v>2794</v>
      </c>
      <c r="AW873" t="s">
        <v>4381</v>
      </c>
      <c r="AX873" t="s">
        <v>4382</v>
      </c>
      <c r="AY873" t="s">
        <v>4383</v>
      </c>
      <c r="AZ873" t="s">
        <v>70</v>
      </c>
    </row>
    <row r="874" spans="1:52" x14ac:dyDescent="0.3">
      <c r="A874">
        <v>2059141</v>
      </c>
      <c r="B874" t="s">
        <v>4384</v>
      </c>
      <c r="C874" t="str">
        <f t="shared" si="125"/>
        <v>7492</v>
      </c>
      <c r="D874" t="s">
        <v>53</v>
      </c>
      <c r="E874" t="str">
        <f t="shared" si="130"/>
        <v>0100</v>
      </c>
      <c r="F874" t="s">
        <v>54</v>
      </c>
      <c r="G874" t="str">
        <f>"07"</f>
        <v>07</v>
      </c>
      <c r="H874" t="s">
        <v>55</v>
      </c>
      <c r="I874" t="s">
        <v>56</v>
      </c>
      <c r="J874" t="s">
        <v>57</v>
      </c>
      <c r="K874">
        <v>1</v>
      </c>
      <c r="L874">
        <v>43750</v>
      </c>
      <c r="M874">
        <v>1</v>
      </c>
      <c r="N874" t="str">
        <f>"0000"</f>
        <v>0000</v>
      </c>
      <c r="O874">
        <v>5485</v>
      </c>
      <c r="P874" t="s">
        <v>58</v>
      </c>
      <c r="Q874" t="s">
        <v>330</v>
      </c>
      <c r="R874" t="s">
        <v>331</v>
      </c>
      <c r="T874" t="s">
        <v>61</v>
      </c>
      <c r="V874" t="s">
        <v>4385</v>
      </c>
      <c r="W874">
        <v>256300</v>
      </c>
      <c r="X874">
        <v>15070</v>
      </c>
      <c r="Y874">
        <v>241230</v>
      </c>
      <c r="Z874">
        <v>148148</v>
      </c>
      <c r="AA874">
        <v>123148</v>
      </c>
      <c r="AB874" t="s">
        <v>63</v>
      </c>
      <c r="AC874" s="1">
        <v>39142</v>
      </c>
      <c r="AD874">
        <v>52500</v>
      </c>
      <c r="AE874">
        <v>2103</v>
      </c>
      <c r="AF874">
        <v>1941</v>
      </c>
      <c r="AG874" t="s">
        <v>103</v>
      </c>
      <c r="AH874" t="s">
        <v>76</v>
      </c>
      <c r="AI874">
        <v>1</v>
      </c>
      <c r="AJ874">
        <v>2008</v>
      </c>
      <c r="AK874">
        <v>3</v>
      </c>
      <c r="AL874">
        <v>2</v>
      </c>
      <c r="AN874">
        <v>2351</v>
      </c>
      <c r="AO874">
        <v>32</v>
      </c>
      <c r="AP874" t="s">
        <v>63</v>
      </c>
      <c r="AQ874" t="s">
        <v>66</v>
      </c>
      <c r="AR874">
        <v>3278</v>
      </c>
      <c r="AW874" t="s">
        <v>4386</v>
      </c>
      <c r="AX874" t="s">
        <v>4387</v>
      </c>
      <c r="AY874" t="s">
        <v>4388</v>
      </c>
      <c r="AZ874" t="s">
        <v>70</v>
      </c>
    </row>
    <row r="875" spans="1:52" x14ac:dyDescent="0.3">
      <c r="A875">
        <v>2059176</v>
      </c>
      <c r="B875" t="s">
        <v>4389</v>
      </c>
      <c r="C875" t="str">
        <f t="shared" si="125"/>
        <v>7492</v>
      </c>
      <c r="D875" t="s">
        <v>53</v>
      </c>
      <c r="E875" t="str">
        <f t="shared" si="130"/>
        <v>0100</v>
      </c>
      <c r="F875" t="s">
        <v>54</v>
      </c>
      <c r="G875" t="str">
        <f>"07"</f>
        <v>07</v>
      </c>
      <c r="H875" t="s">
        <v>55</v>
      </c>
      <c r="I875" t="s">
        <v>56</v>
      </c>
      <c r="J875" t="s">
        <v>57</v>
      </c>
      <c r="K875">
        <v>1</v>
      </c>
      <c r="L875">
        <v>43750</v>
      </c>
      <c r="M875">
        <v>1</v>
      </c>
      <c r="N875" t="str">
        <f>"0000"</f>
        <v>0000</v>
      </c>
      <c r="O875">
        <v>5501</v>
      </c>
      <c r="P875" t="s">
        <v>58</v>
      </c>
      <c r="Q875" t="s">
        <v>330</v>
      </c>
      <c r="R875" t="s">
        <v>331</v>
      </c>
      <c r="T875" t="s">
        <v>61</v>
      </c>
      <c r="V875" t="s">
        <v>4390</v>
      </c>
      <c r="W875">
        <v>300310</v>
      </c>
      <c r="X875">
        <v>15070</v>
      </c>
      <c r="Y875">
        <v>285240</v>
      </c>
      <c r="Z875">
        <v>300310</v>
      </c>
      <c r="AA875">
        <v>300310</v>
      </c>
      <c r="AB875" t="s">
        <v>63</v>
      </c>
      <c r="AC875" s="1">
        <v>43711</v>
      </c>
      <c r="AD875">
        <v>375000</v>
      </c>
      <c r="AE875">
        <v>3003</v>
      </c>
      <c r="AF875">
        <v>1245</v>
      </c>
      <c r="AG875" t="s">
        <v>64</v>
      </c>
      <c r="AH875" t="s">
        <v>76</v>
      </c>
      <c r="AI875">
        <v>1</v>
      </c>
      <c r="AJ875">
        <v>2012</v>
      </c>
      <c r="AK875">
        <v>3</v>
      </c>
      <c r="AL875">
        <v>3</v>
      </c>
      <c r="AN875">
        <v>2398</v>
      </c>
      <c r="AO875">
        <v>32</v>
      </c>
      <c r="AP875" t="s">
        <v>63</v>
      </c>
      <c r="AQ875" t="s">
        <v>66</v>
      </c>
      <c r="AR875">
        <v>3592</v>
      </c>
      <c r="AW875" t="s">
        <v>4391</v>
      </c>
      <c r="AY875" t="s">
        <v>4392</v>
      </c>
      <c r="AZ875" t="s">
        <v>4393</v>
      </c>
    </row>
    <row r="876" spans="1:52" x14ac:dyDescent="0.3">
      <c r="A876">
        <v>2059231</v>
      </c>
      <c r="B876" t="s">
        <v>4394</v>
      </c>
      <c r="C876" t="str">
        <f t="shared" si="125"/>
        <v>7492</v>
      </c>
      <c r="D876" t="s">
        <v>53</v>
      </c>
      <c r="E876" t="str">
        <f t="shared" si="130"/>
        <v>0100</v>
      </c>
      <c r="F876" t="s">
        <v>54</v>
      </c>
      <c r="G876" t="str">
        <f>"07"</f>
        <v>07</v>
      </c>
      <c r="H876" t="s">
        <v>55</v>
      </c>
      <c r="I876" t="s">
        <v>56</v>
      </c>
      <c r="J876" t="s">
        <v>57</v>
      </c>
      <c r="K876">
        <v>1</v>
      </c>
      <c r="L876">
        <v>43750</v>
      </c>
      <c r="M876">
        <v>1</v>
      </c>
      <c r="N876" t="str">
        <f>"0000"</f>
        <v>0000</v>
      </c>
      <c r="O876">
        <v>5621</v>
      </c>
      <c r="P876" t="s">
        <v>58</v>
      </c>
      <c r="Q876" t="s">
        <v>330</v>
      </c>
      <c r="R876" t="s">
        <v>331</v>
      </c>
      <c r="T876" t="s">
        <v>61</v>
      </c>
      <c r="V876" t="s">
        <v>4395</v>
      </c>
      <c r="W876">
        <v>207610</v>
      </c>
      <c r="X876">
        <v>15070</v>
      </c>
      <c r="Y876">
        <v>192540</v>
      </c>
      <c r="Z876">
        <v>207610</v>
      </c>
      <c r="AA876">
        <v>207610</v>
      </c>
      <c r="AB876" t="s">
        <v>72</v>
      </c>
      <c r="AC876" s="1">
        <v>41791</v>
      </c>
      <c r="AD876">
        <v>149900</v>
      </c>
      <c r="AE876">
        <v>2629</v>
      </c>
      <c r="AF876">
        <v>1492</v>
      </c>
      <c r="AG876" t="s">
        <v>64</v>
      </c>
      <c r="AH876" t="s">
        <v>65</v>
      </c>
      <c r="AI876">
        <v>1</v>
      </c>
      <c r="AJ876">
        <v>1992</v>
      </c>
      <c r="AK876">
        <v>3</v>
      </c>
      <c r="AL876">
        <v>2</v>
      </c>
      <c r="AN876">
        <v>2036</v>
      </c>
      <c r="AO876">
        <v>32</v>
      </c>
      <c r="AP876" t="s">
        <v>63</v>
      </c>
      <c r="AQ876" t="s">
        <v>66</v>
      </c>
      <c r="AR876">
        <v>3052</v>
      </c>
      <c r="AW876" t="s">
        <v>4396</v>
      </c>
      <c r="AY876" t="s">
        <v>4397</v>
      </c>
      <c r="AZ876" t="s">
        <v>425</v>
      </c>
    </row>
    <row r="877" spans="1:52" x14ac:dyDescent="0.3">
      <c r="A877">
        <v>2059443</v>
      </c>
      <c r="B877" t="s">
        <v>4398</v>
      </c>
      <c r="C877" t="str">
        <f t="shared" si="125"/>
        <v>7492</v>
      </c>
      <c r="D877" t="s">
        <v>53</v>
      </c>
      <c r="E877" t="str">
        <f t="shared" si="130"/>
        <v>0100</v>
      </c>
      <c r="F877" t="s">
        <v>54</v>
      </c>
      <c r="G877" t="str">
        <f t="shared" ref="G877:G885" si="131">"06"</f>
        <v>06</v>
      </c>
      <c r="H877" t="s">
        <v>55</v>
      </c>
      <c r="I877" t="s">
        <v>56</v>
      </c>
      <c r="J877" t="s">
        <v>57</v>
      </c>
      <c r="K877">
        <v>1</v>
      </c>
      <c r="L877">
        <v>43824</v>
      </c>
      <c r="M877">
        <v>1.01</v>
      </c>
      <c r="N877" t="str">
        <f t="shared" ref="N877:N885" si="132">"000X"</f>
        <v>000X</v>
      </c>
      <c r="O877">
        <v>5117</v>
      </c>
      <c r="P877" t="s">
        <v>72</v>
      </c>
      <c r="Q877" t="s">
        <v>4094</v>
      </c>
      <c r="R877" t="s">
        <v>140</v>
      </c>
      <c r="T877" t="s">
        <v>61</v>
      </c>
      <c r="V877" t="s">
        <v>4399</v>
      </c>
      <c r="W877">
        <v>231320</v>
      </c>
      <c r="X877">
        <v>15090</v>
      </c>
      <c r="Y877">
        <v>216230</v>
      </c>
      <c r="Z877">
        <v>163179</v>
      </c>
      <c r="AA877">
        <v>138179</v>
      </c>
      <c r="AB877" t="s">
        <v>63</v>
      </c>
      <c r="AC877" s="1">
        <v>35916</v>
      </c>
      <c r="AD877">
        <v>20000</v>
      </c>
      <c r="AE877">
        <v>1242</v>
      </c>
      <c r="AF877">
        <v>1108</v>
      </c>
      <c r="AG877" t="s">
        <v>103</v>
      </c>
      <c r="AH877" t="s">
        <v>873</v>
      </c>
      <c r="AI877">
        <v>1</v>
      </c>
      <c r="AJ877">
        <v>2003</v>
      </c>
      <c r="AK877">
        <v>3</v>
      </c>
      <c r="AL877">
        <v>2</v>
      </c>
      <c r="AN877">
        <v>2152</v>
      </c>
      <c r="AO877">
        <v>32</v>
      </c>
      <c r="AP877" t="s">
        <v>72</v>
      </c>
      <c r="AQ877" t="s">
        <v>66</v>
      </c>
      <c r="AR877">
        <v>3165</v>
      </c>
      <c r="AW877" t="s">
        <v>4400</v>
      </c>
      <c r="AX877" t="s">
        <v>4401</v>
      </c>
      <c r="AY877" t="s">
        <v>4402</v>
      </c>
      <c r="AZ877" t="s">
        <v>70</v>
      </c>
    </row>
    <row r="878" spans="1:52" x14ac:dyDescent="0.3">
      <c r="A878">
        <v>2059648</v>
      </c>
      <c r="B878" t="s">
        <v>4403</v>
      </c>
      <c r="C878" t="str">
        <f t="shared" si="125"/>
        <v>7492</v>
      </c>
      <c r="D878" t="s">
        <v>53</v>
      </c>
      <c r="E878" t="str">
        <f t="shared" si="130"/>
        <v>0100</v>
      </c>
      <c r="F878" t="s">
        <v>54</v>
      </c>
      <c r="G878" t="str">
        <f t="shared" si="131"/>
        <v>06</v>
      </c>
      <c r="H878" t="s">
        <v>55</v>
      </c>
      <c r="I878" t="s">
        <v>56</v>
      </c>
      <c r="J878" t="s">
        <v>57</v>
      </c>
      <c r="K878">
        <v>1</v>
      </c>
      <c r="L878">
        <v>55204</v>
      </c>
      <c r="M878">
        <v>1.27</v>
      </c>
      <c r="N878" t="str">
        <f t="shared" si="132"/>
        <v>000X</v>
      </c>
      <c r="O878">
        <v>5331</v>
      </c>
      <c r="P878" t="s">
        <v>72</v>
      </c>
      <c r="Q878" t="s">
        <v>4094</v>
      </c>
      <c r="R878" t="s">
        <v>140</v>
      </c>
      <c r="T878" t="s">
        <v>61</v>
      </c>
      <c r="V878" t="s">
        <v>4404</v>
      </c>
      <c r="W878">
        <v>236610</v>
      </c>
      <c r="X878">
        <v>19010</v>
      </c>
      <c r="Y878">
        <v>217600</v>
      </c>
      <c r="Z878">
        <v>236610</v>
      </c>
      <c r="AA878">
        <v>236610</v>
      </c>
      <c r="AB878" t="s">
        <v>72</v>
      </c>
      <c r="AC878" s="1">
        <v>35886</v>
      </c>
      <c r="AD878">
        <v>18700</v>
      </c>
      <c r="AE878">
        <v>1246</v>
      </c>
      <c r="AF878">
        <v>1348</v>
      </c>
      <c r="AG878" t="s">
        <v>103</v>
      </c>
      <c r="AH878" t="s">
        <v>873</v>
      </c>
      <c r="AI878">
        <v>1</v>
      </c>
      <c r="AJ878">
        <v>2000</v>
      </c>
      <c r="AK878">
        <v>3</v>
      </c>
      <c r="AL878">
        <v>3</v>
      </c>
      <c r="AM878">
        <v>1</v>
      </c>
      <c r="AN878">
        <v>2321</v>
      </c>
      <c r="AO878">
        <v>32</v>
      </c>
      <c r="AP878" t="s">
        <v>63</v>
      </c>
      <c r="AQ878" t="s">
        <v>66</v>
      </c>
      <c r="AR878">
        <v>3175</v>
      </c>
      <c r="AW878" t="s">
        <v>4405</v>
      </c>
      <c r="AX878" t="s">
        <v>4406</v>
      </c>
      <c r="AY878" t="s">
        <v>4407</v>
      </c>
      <c r="AZ878" t="s">
        <v>70</v>
      </c>
    </row>
    <row r="879" spans="1:52" x14ac:dyDescent="0.3">
      <c r="A879">
        <v>2056436</v>
      </c>
      <c r="B879" t="s">
        <v>4408</v>
      </c>
      <c r="C879" t="str">
        <f t="shared" si="125"/>
        <v>7492</v>
      </c>
      <c r="D879" t="s">
        <v>53</v>
      </c>
      <c r="E879" t="str">
        <f t="shared" si="130"/>
        <v>0100</v>
      </c>
      <c r="F879" t="s">
        <v>54</v>
      </c>
      <c r="G879" t="str">
        <f t="shared" si="131"/>
        <v>06</v>
      </c>
      <c r="H879" t="s">
        <v>55</v>
      </c>
      <c r="I879" t="s">
        <v>56</v>
      </c>
      <c r="J879" t="s">
        <v>57</v>
      </c>
      <c r="K879">
        <v>1</v>
      </c>
      <c r="L879">
        <v>53878</v>
      </c>
      <c r="M879">
        <v>1.24</v>
      </c>
      <c r="N879" t="str">
        <f t="shared" si="132"/>
        <v>000X</v>
      </c>
      <c r="O879">
        <v>5105</v>
      </c>
      <c r="P879" t="s">
        <v>72</v>
      </c>
      <c r="Q879" t="s">
        <v>260</v>
      </c>
      <c r="R879" t="s">
        <v>88</v>
      </c>
      <c r="T879" t="s">
        <v>61</v>
      </c>
      <c r="V879" t="s">
        <v>4409</v>
      </c>
      <c r="W879">
        <v>254770</v>
      </c>
      <c r="X879">
        <v>18550</v>
      </c>
      <c r="Y879">
        <v>236220</v>
      </c>
      <c r="Z879">
        <v>199963</v>
      </c>
      <c r="AA879">
        <v>174963</v>
      </c>
      <c r="AB879" t="s">
        <v>63</v>
      </c>
      <c r="AC879" s="1">
        <v>44176</v>
      </c>
      <c r="AD879">
        <v>435000</v>
      </c>
      <c r="AE879">
        <v>3118</v>
      </c>
      <c r="AF879">
        <v>915</v>
      </c>
      <c r="AG879" t="s">
        <v>64</v>
      </c>
      <c r="AH879" t="s">
        <v>76</v>
      </c>
      <c r="AI879">
        <v>1</v>
      </c>
      <c r="AJ879">
        <v>1993</v>
      </c>
      <c r="AK879">
        <v>4</v>
      </c>
      <c r="AL879">
        <v>2</v>
      </c>
      <c r="AN879">
        <v>2069</v>
      </c>
      <c r="AO879">
        <v>32</v>
      </c>
      <c r="AP879" t="s">
        <v>63</v>
      </c>
      <c r="AQ879" t="s">
        <v>66</v>
      </c>
      <c r="AR879">
        <v>2869</v>
      </c>
      <c r="AW879" t="s">
        <v>4410</v>
      </c>
      <c r="AX879" t="s">
        <v>4411</v>
      </c>
      <c r="AY879" t="s">
        <v>4412</v>
      </c>
      <c r="AZ879" t="s">
        <v>70</v>
      </c>
    </row>
    <row r="880" spans="1:52" x14ac:dyDescent="0.3">
      <c r="A880">
        <v>2056525</v>
      </c>
      <c r="B880" t="s">
        <v>4413</v>
      </c>
      <c r="C880" t="str">
        <f t="shared" si="125"/>
        <v>7492</v>
      </c>
      <c r="D880" t="s">
        <v>53</v>
      </c>
      <c r="E880" t="str">
        <f>"0000"</f>
        <v>0000</v>
      </c>
      <c r="F880" t="s">
        <v>108</v>
      </c>
      <c r="G880" t="str">
        <f t="shared" si="131"/>
        <v>06</v>
      </c>
      <c r="H880" t="s">
        <v>55</v>
      </c>
      <c r="I880" t="s">
        <v>56</v>
      </c>
      <c r="J880" t="s">
        <v>57</v>
      </c>
      <c r="K880">
        <v>0</v>
      </c>
      <c r="L880">
        <v>44638</v>
      </c>
      <c r="M880">
        <v>1.02</v>
      </c>
      <c r="N880" t="str">
        <f t="shared" si="132"/>
        <v>000X</v>
      </c>
      <c r="O880">
        <v>5219</v>
      </c>
      <c r="P880" t="s">
        <v>72</v>
      </c>
      <c r="Q880" t="s">
        <v>260</v>
      </c>
      <c r="R880" t="s">
        <v>88</v>
      </c>
      <c r="T880" t="s">
        <v>61</v>
      </c>
      <c r="V880" t="s">
        <v>4414</v>
      </c>
      <c r="W880">
        <v>15370</v>
      </c>
      <c r="X880">
        <v>15370</v>
      </c>
      <c r="Y880">
        <v>0</v>
      </c>
      <c r="Z880">
        <v>15370</v>
      </c>
      <c r="AA880">
        <v>15370</v>
      </c>
      <c r="AB880" t="s">
        <v>72</v>
      </c>
      <c r="AR880">
        <v>0</v>
      </c>
      <c r="AW880" t="s">
        <v>4415</v>
      </c>
      <c r="AX880" t="s">
        <v>4416</v>
      </c>
      <c r="AY880" t="s">
        <v>4417</v>
      </c>
      <c r="AZ880" t="s">
        <v>4418</v>
      </c>
    </row>
    <row r="881" spans="1:52" x14ac:dyDescent="0.3">
      <c r="A881">
        <v>2056665</v>
      </c>
      <c r="B881" t="s">
        <v>4419</v>
      </c>
      <c r="C881" t="str">
        <f t="shared" si="125"/>
        <v>7492</v>
      </c>
      <c r="D881" t="s">
        <v>53</v>
      </c>
      <c r="E881" t="str">
        <f t="shared" ref="E881:E886" si="133">"0100"</f>
        <v>0100</v>
      </c>
      <c r="F881" t="s">
        <v>54</v>
      </c>
      <c r="G881" t="str">
        <f t="shared" si="131"/>
        <v>06</v>
      </c>
      <c r="H881" t="s">
        <v>55</v>
      </c>
      <c r="I881" t="s">
        <v>56</v>
      </c>
      <c r="J881" t="s">
        <v>57</v>
      </c>
      <c r="K881">
        <v>1</v>
      </c>
      <c r="L881">
        <v>45445</v>
      </c>
      <c r="M881">
        <v>1.04</v>
      </c>
      <c r="N881" t="str">
        <f t="shared" si="132"/>
        <v>000X</v>
      </c>
      <c r="O881">
        <v>5374</v>
      </c>
      <c r="P881" t="s">
        <v>72</v>
      </c>
      <c r="Q881" t="s">
        <v>133</v>
      </c>
      <c r="R881" t="s">
        <v>88</v>
      </c>
      <c r="T881" t="s">
        <v>61</v>
      </c>
      <c r="V881" t="s">
        <v>4420</v>
      </c>
      <c r="W881">
        <v>250800</v>
      </c>
      <c r="X881">
        <v>15650</v>
      </c>
      <c r="Y881">
        <v>235150</v>
      </c>
      <c r="Z881">
        <v>191874</v>
      </c>
      <c r="AA881">
        <v>166874</v>
      </c>
      <c r="AB881" t="s">
        <v>63</v>
      </c>
      <c r="AC881" s="1">
        <v>38384</v>
      </c>
      <c r="AD881">
        <v>268000</v>
      </c>
      <c r="AE881">
        <v>1821</v>
      </c>
      <c r="AF881">
        <v>1768</v>
      </c>
      <c r="AG881" t="s">
        <v>64</v>
      </c>
      <c r="AH881" t="s">
        <v>76</v>
      </c>
      <c r="AI881">
        <v>1</v>
      </c>
      <c r="AJ881">
        <v>2005</v>
      </c>
      <c r="AK881">
        <v>3</v>
      </c>
      <c r="AL881">
        <v>2</v>
      </c>
      <c r="AN881">
        <v>2263</v>
      </c>
      <c r="AO881">
        <v>32</v>
      </c>
      <c r="AP881" t="s">
        <v>72</v>
      </c>
      <c r="AQ881" t="s">
        <v>66</v>
      </c>
      <c r="AR881">
        <v>3998</v>
      </c>
      <c r="AW881" t="s">
        <v>4421</v>
      </c>
      <c r="AX881" t="s">
        <v>4422</v>
      </c>
      <c r="AY881" t="s">
        <v>4423</v>
      </c>
      <c r="AZ881" t="s">
        <v>4424</v>
      </c>
    </row>
    <row r="882" spans="1:52" x14ac:dyDescent="0.3">
      <c r="A882">
        <v>2056789</v>
      </c>
      <c r="B882" t="s">
        <v>4425</v>
      </c>
      <c r="C882" t="str">
        <f t="shared" si="125"/>
        <v>7492</v>
      </c>
      <c r="D882" t="s">
        <v>53</v>
      </c>
      <c r="E882" t="str">
        <f t="shared" si="133"/>
        <v>0100</v>
      </c>
      <c r="F882" t="s">
        <v>54</v>
      </c>
      <c r="G882" t="str">
        <f t="shared" si="131"/>
        <v>06</v>
      </c>
      <c r="H882" t="s">
        <v>55</v>
      </c>
      <c r="I882" t="s">
        <v>56</v>
      </c>
      <c r="J882" t="s">
        <v>57</v>
      </c>
      <c r="K882">
        <v>1</v>
      </c>
      <c r="L882">
        <v>50550</v>
      </c>
      <c r="M882">
        <v>1.1599999999999999</v>
      </c>
      <c r="N882" t="str">
        <f t="shared" si="132"/>
        <v>000X</v>
      </c>
      <c r="O882">
        <v>5065</v>
      </c>
      <c r="P882" t="s">
        <v>72</v>
      </c>
      <c r="Q882" t="s">
        <v>831</v>
      </c>
      <c r="R882" t="s">
        <v>140</v>
      </c>
      <c r="T882" t="s">
        <v>61</v>
      </c>
      <c r="V882" t="s">
        <v>4426</v>
      </c>
      <c r="W882">
        <v>17410</v>
      </c>
      <c r="X882">
        <v>17410</v>
      </c>
      <c r="Y882">
        <v>0</v>
      </c>
      <c r="Z882">
        <v>17410</v>
      </c>
      <c r="AA882">
        <v>17410</v>
      </c>
      <c r="AB882" t="s">
        <v>63</v>
      </c>
      <c r="AC882" s="1">
        <v>43469</v>
      </c>
      <c r="AD882">
        <v>15000</v>
      </c>
      <c r="AE882">
        <v>2950</v>
      </c>
      <c r="AF882">
        <v>1237</v>
      </c>
      <c r="AG882" t="s">
        <v>103</v>
      </c>
      <c r="AH882" t="s">
        <v>76</v>
      </c>
      <c r="AI882">
        <v>1</v>
      </c>
      <c r="AJ882">
        <v>2020</v>
      </c>
      <c r="AK882">
        <v>3</v>
      </c>
      <c r="AL882">
        <v>2</v>
      </c>
      <c r="AN882">
        <v>2192</v>
      </c>
      <c r="AO882">
        <v>32</v>
      </c>
      <c r="AP882" t="s">
        <v>72</v>
      </c>
      <c r="AQ882" t="s">
        <v>66</v>
      </c>
      <c r="AR882">
        <v>3161</v>
      </c>
      <c r="AW882" t="s">
        <v>4427</v>
      </c>
      <c r="AX882" t="s">
        <v>4428</v>
      </c>
      <c r="AY882" t="s">
        <v>4429</v>
      </c>
      <c r="AZ882" t="s">
        <v>70</v>
      </c>
    </row>
    <row r="883" spans="1:52" x14ac:dyDescent="0.3">
      <c r="A883">
        <v>2056959</v>
      </c>
      <c r="B883" t="s">
        <v>4430</v>
      </c>
      <c r="C883" t="str">
        <f t="shared" si="125"/>
        <v>7492</v>
      </c>
      <c r="D883" t="s">
        <v>53</v>
      </c>
      <c r="E883" t="str">
        <f t="shared" si="133"/>
        <v>0100</v>
      </c>
      <c r="F883" t="s">
        <v>54</v>
      </c>
      <c r="G883" t="str">
        <f t="shared" si="131"/>
        <v>06</v>
      </c>
      <c r="H883" t="s">
        <v>55</v>
      </c>
      <c r="I883" t="s">
        <v>56</v>
      </c>
      <c r="J883" t="s">
        <v>57</v>
      </c>
      <c r="K883">
        <v>1</v>
      </c>
      <c r="L883">
        <v>43982</v>
      </c>
      <c r="M883">
        <v>1.01</v>
      </c>
      <c r="N883" t="str">
        <f t="shared" si="132"/>
        <v>000X</v>
      </c>
      <c r="O883">
        <v>5267</v>
      </c>
      <c r="P883" t="s">
        <v>72</v>
      </c>
      <c r="Q883" t="s">
        <v>831</v>
      </c>
      <c r="R883" t="s">
        <v>140</v>
      </c>
      <c r="T883" t="s">
        <v>61</v>
      </c>
      <c r="V883" t="s">
        <v>4431</v>
      </c>
      <c r="W883">
        <v>235880</v>
      </c>
      <c r="X883">
        <v>15150</v>
      </c>
      <c r="Y883">
        <v>220730</v>
      </c>
      <c r="Z883">
        <v>221033</v>
      </c>
      <c r="AA883">
        <v>196033</v>
      </c>
      <c r="AB883" t="s">
        <v>63</v>
      </c>
      <c r="AC883" s="1">
        <v>42738</v>
      </c>
      <c r="AD883">
        <v>201800</v>
      </c>
      <c r="AE883">
        <v>2806</v>
      </c>
      <c r="AF883">
        <v>1520</v>
      </c>
      <c r="AG883" t="s">
        <v>64</v>
      </c>
      <c r="AH883" t="s">
        <v>65</v>
      </c>
      <c r="AI883">
        <v>1</v>
      </c>
      <c r="AJ883">
        <v>2001</v>
      </c>
      <c r="AK883">
        <v>2</v>
      </c>
      <c r="AL883">
        <v>2</v>
      </c>
      <c r="AN883">
        <v>2338</v>
      </c>
      <c r="AO883">
        <v>32</v>
      </c>
      <c r="AP883" t="s">
        <v>63</v>
      </c>
      <c r="AQ883" t="s">
        <v>66</v>
      </c>
      <c r="AR883">
        <v>3093</v>
      </c>
      <c r="AW883" t="s">
        <v>4432</v>
      </c>
      <c r="AX883" t="s">
        <v>4433</v>
      </c>
      <c r="AY883" t="s">
        <v>4434</v>
      </c>
      <c r="AZ883" t="s">
        <v>70</v>
      </c>
    </row>
    <row r="884" spans="1:52" x14ac:dyDescent="0.3">
      <c r="A884">
        <v>2057343</v>
      </c>
      <c r="B884" t="s">
        <v>4435</v>
      </c>
      <c r="C884" t="str">
        <f t="shared" si="125"/>
        <v>7492</v>
      </c>
      <c r="D884" t="s">
        <v>53</v>
      </c>
      <c r="E884" t="str">
        <f t="shared" si="133"/>
        <v>0100</v>
      </c>
      <c r="F884" t="s">
        <v>54</v>
      </c>
      <c r="G884" t="str">
        <f t="shared" si="131"/>
        <v>06</v>
      </c>
      <c r="H884" t="s">
        <v>55</v>
      </c>
      <c r="I884" t="s">
        <v>56</v>
      </c>
      <c r="J884" t="s">
        <v>57</v>
      </c>
      <c r="K884">
        <v>1</v>
      </c>
      <c r="L884">
        <v>47129</v>
      </c>
      <c r="M884">
        <v>1.08</v>
      </c>
      <c r="N884" t="str">
        <f t="shared" si="132"/>
        <v>000X</v>
      </c>
      <c r="O884">
        <v>5126</v>
      </c>
      <c r="P884" t="s">
        <v>72</v>
      </c>
      <c r="Q884" t="s">
        <v>260</v>
      </c>
      <c r="R884" t="s">
        <v>88</v>
      </c>
      <c r="T884" t="s">
        <v>61</v>
      </c>
      <c r="V884" t="s">
        <v>4436</v>
      </c>
      <c r="W884">
        <v>241470</v>
      </c>
      <c r="X884">
        <v>16230</v>
      </c>
      <c r="Y884">
        <v>225240</v>
      </c>
      <c r="Z884">
        <v>181633</v>
      </c>
      <c r="AA884">
        <v>156133</v>
      </c>
      <c r="AB884" t="s">
        <v>63</v>
      </c>
      <c r="AC884" s="1">
        <v>35521</v>
      </c>
      <c r="AD884">
        <v>10000</v>
      </c>
      <c r="AE884">
        <v>1183</v>
      </c>
      <c r="AF884">
        <v>529</v>
      </c>
      <c r="AG884" t="s">
        <v>103</v>
      </c>
      <c r="AH884" t="s">
        <v>76</v>
      </c>
      <c r="AI884">
        <v>1</v>
      </c>
      <c r="AJ884">
        <v>2000</v>
      </c>
      <c r="AK884">
        <v>4</v>
      </c>
      <c r="AL884">
        <v>3</v>
      </c>
      <c r="AN884">
        <v>2451</v>
      </c>
      <c r="AO884">
        <v>32</v>
      </c>
      <c r="AP884" t="s">
        <v>63</v>
      </c>
      <c r="AQ884" t="s">
        <v>66</v>
      </c>
      <c r="AR884">
        <v>3406</v>
      </c>
      <c r="AW884" t="s">
        <v>4437</v>
      </c>
      <c r="AX884" t="s">
        <v>4438</v>
      </c>
      <c r="AY884" t="s">
        <v>4439</v>
      </c>
      <c r="AZ884" t="s">
        <v>70</v>
      </c>
    </row>
    <row r="885" spans="1:52" x14ac:dyDescent="0.3">
      <c r="A885">
        <v>2057793</v>
      </c>
      <c r="B885" t="s">
        <v>4440</v>
      </c>
      <c r="C885" t="str">
        <f t="shared" si="125"/>
        <v>7492</v>
      </c>
      <c r="D885" t="s">
        <v>53</v>
      </c>
      <c r="E885" t="str">
        <f t="shared" si="133"/>
        <v>0100</v>
      </c>
      <c r="F885" t="s">
        <v>54</v>
      </c>
      <c r="G885" t="str">
        <f t="shared" si="131"/>
        <v>06</v>
      </c>
      <c r="H885" t="s">
        <v>55</v>
      </c>
      <c r="I885" t="s">
        <v>56</v>
      </c>
      <c r="J885" t="s">
        <v>57</v>
      </c>
      <c r="K885">
        <v>1</v>
      </c>
      <c r="L885">
        <v>43750</v>
      </c>
      <c r="M885">
        <v>1</v>
      </c>
      <c r="N885" t="str">
        <f t="shared" si="132"/>
        <v>000X</v>
      </c>
      <c r="O885">
        <v>5227</v>
      </c>
      <c r="P885" t="s">
        <v>58</v>
      </c>
      <c r="Q885" t="s">
        <v>265</v>
      </c>
      <c r="R885" t="s">
        <v>266</v>
      </c>
      <c r="T885" t="s">
        <v>61</v>
      </c>
      <c r="V885" t="s">
        <v>4441</v>
      </c>
      <c r="W885">
        <v>258500</v>
      </c>
      <c r="X885">
        <v>15070</v>
      </c>
      <c r="Y885">
        <v>243430</v>
      </c>
      <c r="Z885">
        <v>212757</v>
      </c>
      <c r="AA885">
        <v>187757</v>
      </c>
      <c r="AB885" t="s">
        <v>63</v>
      </c>
      <c r="AC885" s="1">
        <v>37895</v>
      </c>
      <c r="AD885">
        <v>195000</v>
      </c>
      <c r="AE885">
        <v>1657</v>
      </c>
      <c r="AF885">
        <v>2311</v>
      </c>
      <c r="AG885" t="s">
        <v>64</v>
      </c>
      <c r="AH885" t="s">
        <v>76</v>
      </c>
      <c r="AI885">
        <v>1</v>
      </c>
      <c r="AJ885">
        <v>2003</v>
      </c>
      <c r="AK885">
        <v>3</v>
      </c>
      <c r="AL885">
        <v>2</v>
      </c>
      <c r="AN885">
        <v>2365</v>
      </c>
      <c r="AO885">
        <v>32</v>
      </c>
      <c r="AP885" t="s">
        <v>72</v>
      </c>
      <c r="AQ885" t="s">
        <v>66</v>
      </c>
      <c r="AR885">
        <v>3074</v>
      </c>
      <c r="AW885" t="s">
        <v>4442</v>
      </c>
      <c r="AX885" t="s">
        <v>4443</v>
      </c>
      <c r="AY885" t="s">
        <v>4444</v>
      </c>
      <c r="AZ885" t="s">
        <v>70</v>
      </c>
    </row>
    <row r="886" spans="1:52" x14ac:dyDescent="0.3">
      <c r="A886">
        <v>2057891</v>
      </c>
      <c r="B886" t="s">
        <v>4445</v>
      </c>
      <c r="C886" t="str">
        <f t="shared" si="125"/>
        <v>7492</v>
      </c>
      <c r="D886" t="s">
        <v>53</v>
      </c>
      <c r="E886" t="str">
        <f t="shared" si="133"/>
        <v>0100</v>
      </c>
      <c r="F886" t="s">
        <v>54</v>
      </c>
      <c r="G886" t="str">
        <f>"07"</f>
        <v>07</v>
      </c>
      <c r="H886" t="s">
        <v>55</v>
      </c>
      <c r="I886" t="s">
        <v>56</v>
      </c>
      <c r="J886" t="s">
        <v>57</v>
      </c>
      <c r="K886">
        <v>1</v>
      </c>
      <c r="L886">
        <v>43616</v>
      </c>
      <c r="M886">
        <v>1</v>
      </c>
      <c r="N886" t="str">
        <f>"0000"</f>
        <v>0000</v>
      </c>
      <c r="O886">
        <v>4921</v>
      </c>
      <c r="P886" t="s">
        <v>72</v>
      </c>
      <c r="Q886" t="s">
        <v>831</v>
      </c>
      <c r="R886" t="s">
        <v>140</v>
      </c>
      <c r="T886" t="s">
        <v>61</v>
      </c>
      <c r="V886" t="s">
        <v>4446</v>
      </c>
      <c r="W886">
        <v>263610</v>
      </c>
      <c r="X886">
        <v>15020</v>
      </c>
      <c r="Y886">
        <v>248590</v>
      </c>
      <c r="Z886">
        <v>203853</v>
      </c>
      <c r="AA886">
        <v>178853</v>
      </c>
      <c r="AB886" t="s">
        <v>63</v>
      </c>
      <c r="AC886" s="1">
        <v>40299</v>
      </c>
      <c r="AD886">
        <v>171500</v>
      </c>
      <c r="AE886">
        <v>2361</v>
      </c>
      <c r="AF886">
        <v>2219</v>
      </c>
      <c r="AG886" t="s">
        <v>64</v>
      </c>
      <c r="AH886" t="s">
        <v>65</v>
      </c>
      <c r="AI886">
        <v>1</v>
      </c>
      <c r="AJ886">
        <v>2002</v>
      </c>
      <c r="AK886">
        <v>3</v>
      </c>
      <c r="AL886">
        <v>3</v>
      </c>
      <c r="AN886">
        <v>2624</v>
      </c>
      <c r="AO886">
        <v>32</v>
      </c>
      <c r="AP886" t="s">
        <v>63</v>
      </c>
      <c r="AQ886" t="s">
        <v>66</v>
      </c>
      <c r="AR886">
        <v>3632</v>
      </c>
      <c r="AW886" t="s">
        <v>4056</v>
      </c>
      <c r="AX886" t="s">
        <v>4057</v>
      </c>
      <c r="AY886" t="s">
        <v>4058</v>
      </c>
      <c r="AZ886" t="s">
        <v>70</v>
      </c>
    </row>
    <row r="887" spans="1:52" x14ac:dyDescent="0.3">
      <c r="A887">
        <v>2058536</v>
      </c>
      <c r="B887" t="s">
        <v>4447</v>
      </c>
      <c r="C887" t="str">
        <f t="shared" si="125"/>
        <v>7492</v>
      </c>
      <c r="D887" t="s">
        <v>53</v>
      </c>
      <c r="E887" t="str">
        <f>"0000"</f>
        <v>0000</v>
      </c>
      <c r="F887" t="s">
        <v>108</v>
      </c>
      <c r="G887" t="str">
        <f>"07"</f>
        <v>07</v>
      </c>
      <c r="H887" t="s">
        <v>55</v>
      </c>
      <c r="I887" t="s">
        <v>56</v>
      </c>
      <c r="J887" t="s">
        <v>57</v>
      </c>
      <c r="K887">
        <v>0</v>
      </c>
      <c r="L887">
        <v>58510</v>
      </c>
      <c r="M887">
        <v>1.34</v>
      </c>
      <c r="N887" t="str">
        <f>"0000"</f>
        <v>0000</v>
      </c>
      <c r="O887">
        <v>4987</v>
      </c>
      <c r="P887" t="s">
        <v>72</v>
      </c>
      <c r="Q887" t="s">
        <v>601</v>
      </c>
      <c r="R887" t="s">
        <v>140</v>
      </c>
      <c r="T887" t="s">
        <v>61</v>
      </c>
      <c r="V887" t="s">
        <v>4448</v>
      </c>
      <c r="W887">
        <v>20150</v>
      </c>
      <c r="X887">
        <v>20150</v>
      </c>
      <c r="Y887">
        <v>0</v>
      </c>
      <c r="Z887">
        <v>20150</v>
      </c>
      <c r="AA887">
        <v>20150</v>
      </c>
      <c r="AB887" t="s">
        <v>72</v>
      </c>
      <c r="AC887" s="1">
        <v>34151</v>
      </c>
      <c r="AD887">
        <v>15700</v>
      </c>
      <c r="AE887">
        <v>997</v>
      </c>
      <c r="AF887">
        <v>1941</v>
      </c>
      <c r="AG887" t="s">
        <v>103</v>
      </c>
      <c r="AH887" t="s">
        <v>76</v>
      </c>
      <c r="AR887">
        <v>0</v>
      </c>
      <c r="AW887" t="s">
        <v>4449</v>
      </c>
      <c r="AY887" t="s">
        <v>4450</v>
      </c>
      <c r="AZ887" t="s">
        <v>4451</v>
      </c>
    </row>
    <row r="888" spans="1:52" x14ac:dyDescent="0.3">
      <c r="A888">
        <v>2058595</v>
      </c>
      <c r="B888" t="s">
        <v>4452</v>
      </c>
      <c r="C888" t="str">
        <f t="shared" si="125"/>
        <v>7492</v>
      </c>
      <c r="D888" t="s">
        <v>53</v>
      </c>
      <c r="E888" t="str">
        <f>"0000"</f>
        <v>0000</v>
      </c>
      <c r="F888" t="s">
        <v>108</v>
      </c>
      <c r="G888" t="str">
        <f t="shared" ref="G888:G893" si="134">"06"</f>
        <v>06</v>
      </c>
      <c r="H888" t="s">
        <v>55</v>
      </c>
      <c r="I888" t="s">
        <v>56</v>
      </c>
      <c r="J888" t="s">
        <v>57</v>
      </c>
      <c r="K888">
        <v>0</v>
      </c>
      <c r="L888">
        <v>51049</v>
      </c>
      <c r="M888">
        <v>1.17</v>
      </c>
      <c r="N888" t="str">
        <f t="shared" ref="N888:N893" si="135">"000X"</f>
        <v>000X</v>
      </c>
      <c r="O888">
        <v>5051</v>
      </c>
      <c r="P888" t="s">
        <v>72</v>
      </c>
      <c r="Q888" t="s">
        <v>601</v>
      </c>
      <c r="R888" t="s">
        <v>140</v>
      </c>
      <c r="T888" t="s">
        <v>61</v>
      </c>
      <c r="V888" t="s">
        <v>4453</v>
      </c>
      <c r="W888">
        <v>17580</v>
      </c>
      <c r="X888">
        <v>17580</v>
      </c>
      <c r="Y888">
        <v>0</v>
      </c>
      <c r="Z888">
        <v>17580</v>
      </c>
      <c r="AA888">
        <v>17580</v>
      </c>
      <c r="AB888" t="s">
        <v>72</v>
      </c>
      <c r="AR888">
        <v>0</v>
      </c>
      <c r="AW888" t="s">
        <v>4454</v>
      </c>
      <c r="AY888" t="s">
        <v>4455</v>
      </c>
      <c r="AZ888" t="s">
        <v>4456</v>
      </c>
    </row>
    <row r="889" spans="1:52" x14ac:dyDescent="0.3">
      <c r="A889">
        <v>2058625</v>
      </c>
      <c r="B889" t="s">
        <v>4457</v>
      </c>
      <c r="C889" t="str">
        <f t="shared" si="125"/>
        <v>7492</v>
      </c>
      <c r="D889" t="s">
        <v>53</v>
      </c>
      <c r="E889" t="str">
        <f>"0000"</f>
        <v>0000</v>
      </c>
      <c r="F889" t="s">
        <v>108</v>
      </c>
      <c r="G889" t="str">
        <f t="shared" si="134"/>
        <v>06</v>
      </c>
      <c r="H889" t="s">
        <v>55</v>
      </c>
      <c r="I889" t="s">
        <v>56</v>
      </c>
      <c r="J889" t="s">
        <v>57</v>
      </c>
      <c r="K889">
        <v>0</v>
      </c>
      <c r="L889">
        <v>46882</v>
      </c>
      <c r="M889">
        <v>1.08</v>
      </c>
      <c r="N889" t="str">
        <f t="shared" si="135"/>
        <v>000X</v>
      </c>
      <c r="O889">
        <v>5093</v>
      </c>
      <c r="P889" t="s">
        <v>72</v>
      </c>
      <c r="Q889" t="s">
        <v>601</v>
      </c>
      <c r="R889" t="s">
        <v>140</v>
      </c>
      <c r="T889" t="s">
        <v>61</v>
      </c>
      <c r="V889" t="s">
        <v>4458</v>
      </c>
      <c r="W889">
        <v>16140</v>
      </c>
      <c r="X889">
        <v>16140</v>
      </c>
      <c r="Y889">
        <v>0</v>
      </c>
      <c r="Z889">
        <v>16140</v>
      </c>
      <c r="AA889">
        <v>16140</v>
      </c>
      <c r="AB889" t="s">
        <v>72</v>
      </c>
      <c r="AR889">
        <v>0</v>
      </c>
      <c r="AW889" t="s">
        <v>4459</v>
      </c>
      <c r="AY889" t="s">
        <v>4460</v>
      </c>
      <c r="AZ889" t="s">
        <v>1482</v>
      </c>
    </row>
    <row r="890" spans="1:52" x14ac:dyDescent="0.3">
      <c r="A890">
        <v>2058714</v>
      </c>
      <c r="B890" t="s">
        <v>4461</v>
      </c>
      <c r="C890" t="str">
        <f t="shared" si="125"/>
        <v>7492</v>
      </c>
      <c r="D890" t="s">
        <v>53</v>
      </c>
      <c r="E890" t="str">
        <f>"0100"</f>
        <v>0100</v>
      </c>
      <c r="F890" t="s">
        <v>54</v>
      </c>
      <c r="G890" t="str">
        <f t="shared" si="134"/>
        <v>06</v>
      </c>
      <c r="H890" t="s">
        <v>55</v>
      </c>
      <c r="I890" t="s">
        <v>56</v>
      </c>
      <c r="J890" t="s">
        <v>57</v>
      </c>
      <c r="K890">
        <v>1</v>
      </c>
      <c r="L890">
        <v>47688</v>
      </c>
      <c r="M890">
        <v>1.0900000000000001</v>
      </c>
      <c r="N890" t="str">
        <f t="shared" si="135"/>
        <v>000X</v>
      </c>
      <c r="O890">
        <v>5201</v>
      </c>
      <c r="P890" t="s">
        <v>72</v>
      </c>
      <c r="Q890" t="s">
        <v>601</v>
      </c>
      <c r="R890" t="s">
        <v>140</v>
      </c>
      <c r="T890" t="s">
        <v>61</v>
      </c>
      <c r="V890" t="s">
        <v>4462</v>
      </c>
      <c r="W890">
        <v>246690</v>
      </c>
      <c r="X890">
        <v>16420</v>
      </c>
      <c r="Y890">
        <v>230270</v>
      </c>
      <c r="Z890">
        <v>199334</v>
      </c>
      <c r="AA890">
        <v>0</v>
      </c>
      <c r="AB890" t="s">
        <v>63</v>
      </c>
      <c r="AC890" s="1">
        <v>41061</v>
      </c>
      <c r="AD890">
        <v>199000</v>
      </c>
      <c r="AE890">
        <v>2488</v>
      </c>
      <c r="AF890">
        <v>1875</v>
      </c>
      <c r="AG890" t="s">
        <v>64</v>
      </c>
      <c r="AH890" t="s">
        <v>76</v>
      </c>
      <c r="AI890">
        <v>1</v>
      </c>
      <c r="AJ890">
        <v>2005</v>
      </c>
      <c r="AK890">
        <v>3</v>
      </c>
      <c r="AL890">
        <v>2</v>
      </c>
      <c r="AN890">
        <v>2159</v>
      </c>
      <c r="AO890">
        <v>32</v>
      </c>
      <c r="AP890" t="s">
        <v>63</v>
      </c>
      <c r="AQ890" t="s">
        <v>66</v>
      </c>
      <c r="AR890">
        <v>3381</v>
      </c>
      <c r="AW890" t="s">
        <v>4463</v>
      </c>
      <c r="AX890" t="s">
        <v>4464</v>
      </c>
      <c r="AY890" t="s">
        <v>4465</v>
      </c>
      <c r="AZ890" t="s">
        <v>70</v>
      </c>
    </row>
    <row r="891" spans="1:52" x14ac:dyDescent="0.3">
      <c r="A891">
        <v>2058943</v>
      </c>
      <c r="B891" t="s">
        <v>4466</v>
      </c>
      <c r="C891" t="str">
        <f t="shared" si="125"/>
        <v>7492</v>
      </c>
      <c r="D891" t="s">
        <v>53</v>
      </c>
      <c r="E891" t="str">
        <f>"0100"</f>
        <v>0100</v>
      </c>
      <c r="F891" t="s">
        <v>54</v>
      </c>
      <c r="G891" t="str">
        <f t="shared" si="134"/>
        <v>06</v>
      </c>
      <c r="H891" t="s">
        <v>55</v>
      </c>
      <c r="I891" t="s">
        <v>56</v>
      </c>
      <c r="J891" t="s">
        <v>57</v>
      </c>
      <c r="K891">
        <v>1</v>
      </c>
      <c r="L891">
        <v>45109</v>
      </c>
      <c r="M891">
        <v>1.04</v>
      </c>
      <c r="N891" t="str">
        <f t="shared" si="135"/>
        <v>000X</v>
      </c>
      <c r="O891">
        <v>5132</v>
      </c>
      <c r="P891" t="s">
        <v>72</v>
      </c>
      <c r="Q891" t="s">
        <v>831</v>
      </c>
      <c r="R891" t="s">
        <v>140</v>
      </c>
      <c r="T891" t="s">
        <v>61</v>
      </c>
      <c r="V891" t="s">
        <v>4467</v>
      </c>
      <c r="W891">
        <v>181570</v>
      </c>
      <c r="X891">
        <v>15530</v>
      </c>
      <c r="Y891">
        <v>166040</v>
      </c>
      <c r="Z891">
        <v>162543</v>
      </c>
      <c r="AA891">
        <v>137543</v>
      </c>
      <c r="AB891" t="s">
        <v>63</v>
      </c>
      <c r="AC891" s="1">
        <v>43319</v>
      </c>
      <c r="AD891">
        <v>24500</v>
      </c>
      <c r="AE891">
        <v>2923</v>
      </c>
      <c r="AF891">
        <v>430</v>
      </c>
      <c r="AG891" t="s">
        <v>103</v>
      </c>
      <c r="AH891" t="s">
        <v>76</v>
      </c>
      <c r="AI891">
        <v>1</v>
      </c>
      <c r="AJ891">
        <v>2019</v>
      </c>
      <c r="AK891">
        <v>2</v>
      </c>
      <c r="AL891">
        <v>2</v>
      </c>
      <c r="AN891">
        <v>1594</v>
      </c>
      <c r="AO891">
        <v>32</v>
      </c>
      <c r="AP891" t="s">
        <v>63</v>
      </c>
      <c r="AQ891" t="s">
        <v>66</v>
      </c>
      <c r="AR891">
        <v>2196</v>
      </c>
      <c r="AW891" t="s">
        <v>4468</v>
      </c>
      <c r="AX891" t="s">
        <v>4469</v>
      </c>
      <c r="AY891" t="s">
        <v>4470</v>
      </c>
      <c r="AZ891" t="s">
        <v>4471</v>
      </c>
    </row>
    <row r="892" spans="1:52" x14ac:dyDescent="0.3">
      <c r="A892">
        <v>2059001</v>
      </c>
      <c r="B892" t="s">
        <v>4472</v>
      </c>
      <c r="C892" t="str">
        <f t="shared" si="125"/>
        <v>7492</v>
      </c>
      <c r="D892" t="s">
        <v>53</v>
      </c>
      <c r="E892" t="str">
        <f>"0000"</f>
        <v>0000</v>
      </c>
      <c r="F892" t="s">
        <v>108</v>
      </c>
      <c r="G892" t="str">
        <f t="shared" si="134"/>
        <v>06</v>
      </c>
      <c r="H892" t="s">
        <v>55</v>
      </c>
      <c r="I892" t="s">
        <v>56</v>
      </c>
      <c r="J892" t="s">
        <v>57</v>
      </c>
      <c r="K892">
        <v>0</v>
      </c>
      <c r="L892">
        <v>43840</v>
      </c>
      <c r="M892">
        <v>1.01</v>
      </c>
      <c r="N892" t="str">
        <f t="shared" si="135"/>
        <v>000X</v>
      </c>
      <c r="O892">
        <v>5076</v>
      </c>
      <c r="P892" t="s">
        <v>72</v>
      </c>
      <c r="Q892" t="s">
        <v>831</v>
      </c>
      <c r="R892" t="s">
        <v>140</v>
      </c>
      <c r="T892" t="s">
        <v>61</v>
      </c>
      <c r="V892" t="s">
        <v>4473</v>
      </c>
      <c r="W892">
        <v>15100</v>
      </c>
      <c r="X892">
        <v>15100</v>
      </c>
      <c r="Y892">
        <v>0</v>
      </c>
      <c r="Z892">
        <v>15100</v>
      </c>
      <c r="AA892">
        <v>15100</v>
      </c>
      <c r="AB892" t="s">
        <v>72</v>
      </c>
      <c r="AC892" s="1">
        <v>44272</v>
      </c>
      <c r="AD892">
        <v>25000</v>
      </c>
      <c r="AE892">
        <v>3146</v>
      </c>
      <c r="AF892">
        <v>1169</v>
      </c>
      <c r="AG892" t="s">
        <v>103</v>
      </c>
      <c r="AH892" t="s">
        <v>76</v>
      </c>
      <c r="AR892">
        <v>0</v>
      </c>
      <c r="AW892" t="s">
        <v>4474</v>
      </c>
      <c r="AY892" t="s">
        <v>4214</v>
      </c>
      <c r="AZ892" t="s">
        <v>1078</v>
      </c>
    </row>
    <row r="893" spans="1:52" x14ac:dyDescent="0.3">
      <c r="A893">
        <v>2059052</v>
      </c>
      <c r="B893" t="s">
        <v>4475</v>
      </c>
      <c r="C893" t="str">
        <f t="shared" si="125"/>
        <v>7492</v>
      </c>
      <c r="D893" t="s">
        <v>53</v>
      </c>
      <c r="E893" t="str">
        <f>"0000"</f>
        <v>0000</v>
      </c>
      <c r="F893" t="s">
        <v>108</v>
      </c>
      <c r="G893" t="str">
        <f t="shared" si="134"/>
        <v>06</v>
      </c>
      <c r="H893" t="s">
        <v>55</v>
      </c>
      <c r="I893" t="s">
        <v>56</v>
      </c>
      <c r="J893" t="s">
        <v>57</v>
      </c>
      <c r="K893">
        <v>0</v>
      </c>
      <c r="L893">
        <v>56249</v>
      </c>
      <c r="M893">
        <v>1.29</v>
      </c>
      <c r="N893" t="str">
        <f t="shared" si="135"/>
        <v>000X</v>
      </c>
      <c r="O893">
        <v>5024</v>
      </c>
      <c r="P893" t="s">
        <v>72</v>
      </c>
      <c r="Q893" t="s">
        <v>831</v>
      </c>
      <c r="R893" t="s">
        <v>140</v>
      </c>
      <c r="T893" t="s">
        <v>61</v>
      </c>
      <c r="V893" t="s">
        <v>4476</v>
      </c>
      <c r="W893">
        <v>19370</v>
      </c>
      <c r="X893">
        <v>19370</v>
      </c>
      <c r="Y893">
        <v>0</v>
      </c>
      <c r="Z893">
        <v>19370</v>
      </c>
      <c r="AA893">
        <v>19370</v>
      </c>
      <c r="AB893" t="s">
        <v>72</v>
      </c>
      <c r="AC893" s="1">
        <v>34759</v>
      </c>
      <c r="AD893">
        <v>24100</v>
      </c>
      <c r="AE893">
        <v>1079</v>
      </c>
      <c r="AF893">
        <v>557</v>
      </c>
      <c r="AG893" t="s">
        <v>103</v>
      </c>
      <c r="AH893" t="s">
        <v>873</v>
      </c>
      <c r="AR893">
        <v>0</v>
      </c>
      <c r="AW893" t="s">
        <v>4477</v>
      </c>
      <c r="AY893" t="s">
        <v>4478</v>
      </c>
      <c r="AZ893" t="s">
        <v>4479</v>
      </c>
    </row>
    <row r="894" spans="1:52" x14ac:dyDescent="0.3">
      <c r="A894">
        <v>2059320</v>
      </c>
      <c r="B894" t="s">
        <v>4480</v>
      </c>
      <c r="C894" t="str">
        <f t="shared" si="125"/>
        <v>7492</v>
      </c>
      <c r="D894" t="s">
        <v>53</v>
      </c>
      <c r="E894" t="str">
        <f>"0000"</f>
        <v>0000</v>
      </c>
      <c r="F894" t="s">
        <v>108</v>
      </c>
      <c r="G894" t="str">
        <f>"07"</f>
        <v>07</v>
      </c>
      <c r="H894" t="s">
        <v>55</v>
      </c>
      <c r="I894" t="s">
        <v>56</v>
      </c>
      <c r="J894" t="s">
        <v>57</v>
      </c>
      <c r="K894">
        <v>0</v>
      </c>
      <c r="L894">
        <v>50908</v>
      </c>
      <c r="M894">
        <v>1.17</v>
      </c>
      <c r="N894" t="str">
        <f>"0000"</f>
        <v>0000</v>
      </c>
      <c r="O894">
        <v>4999</v>
      </c>
      <c r="P894" t="s">
        <v>72</v>
      </c>
      <c r="Q894" t="s">
        <v>4094</v>
      </c>
      <c r="R894" t="s">
        <v>140</v>
      </c>
      <c r="T894" t="s">
        <v>61</v>
      </c>
      <c r="V894" t="s">
        <v>4481</v>
      </c>
      <c r="W894">
        <v>17530</v>
      </c>
      <c r="X894">
        <v>17530</v>
      </c>
      <c r="Y894">
        <v>0</v>
      </c>
      <c r="Z894">
        <v>17530</v>
      </c>
      <c r="AA894">
        <v>17530</v>
      </c>
      <c r="AB894" t="s">
        <v>72</v>
      </c>
      <c r="AC894" s="1">
        <v>43529</v>
      </c>
      <c r="AD894">
        <v>18000</v>
      </c>
      <c r="AE894">
        <v>2961</v>
      </c>
      <c r="AF894">
        <v>777</v>
      </c>
      <c r="AG894" t="s">
        <v>103</v>
      </c>
      <c r="AH894" t="s">
        <v>76</v>
      </c>
      <c r="AR894">
        <v>0</v>
      </c>
      <c r="AW894" t="s">
        <v>4482</v>
      </c>
      <c r="AX894" t="s">
        <v>4483</v>
      </c>
      <c r="AY894" t="s">
        <v>4484</v>
      </c>
      <c r="AZ894" t="s">
        <v>2129</v>
      </c>
    </row>
    <row r="895" spans="1:52" x14ac:dyDescent="0.3">
      <c r="A895">
        <v>2059389</v>
      </c>
      <c r="B895" t="s">
        <v>4485</v>
      </c>
      <c r="C895" t="str">
        <f t="shared" si="125"/>
        <v>7492</v>
      </c>
      <c r="D895" t="s">
        <v>53</v>
      </c>
      <c r="E895" t="str">
        <f>"0000"</f>
        <v>0000</v>
      </c>
      <c r="F895" t="s">
        <v>108</v>
      </c>
      <c r="G895" t="str">
        <f>"06"</f>
        <v>06</v>
      </c>
      <c r="H895" t="s">
        <v>55</v>
      </c>
      <c r="I895" t="s">
        <v>56</v>
      </c>
      <c r="J895" t="s">
        <v>57</v>
      </c>
      <c r="K895">
        <v>0</v>
      </c>
      <c r="L895">
        <v>66251</v>
      </c>
      <c r="M895">
        <v>1.52</v>
      </c>
      <c r="N895" t="str">
        <f>"000X"</f>
        <v>000X</v>
      </c>
      <c r="O895">
        <v>5043</v>
      </c>
      <c r="P895" t="s">
        <v>72</v>
      </c>
      <c r="Q895" t="s">
        <v>4094</v>
      </c>
      <c r="R895" t="s">
        <v>140</v>
      </c>
      <c r="T895" t="s">
        <v>61</v>
      </c>
      <c r="V895" t="s">
        <v>4486</v>
      </c>
      <c r="W895">
        <v>22810</v>
      </c>
      <c r="X895">
        <v>22810</v>
      </c>
      <c r="Y895">
        <v>0</v>
      </c>
      <c r="Z895">
        <v>22810</v>
      </c>
      <c r="AA895">
        <v>22810</v>
      </c>
      <c r="AB895" t="s">
        <v>72</v>
      </c>
      <c r="AC895" s="1">
        <v>35977</v>
      </c>
      <c r="AD895">
        <v>27000</v>
      </c>
      <c r="AE895">
        <v>1254</v>
      </c>
      <c r="AF895">
        <v>1709</v>
      </c>
      <c r="AG895" t="s">
        <v>103</v>
      </c>
      <c r="AH895" t="s">
        <v>873</v>
      </c>
      <c r="AR895">
        <v>0</v>
      </c>
      <c r="AW895" t="s">
        <v>4487</v>
      </c>
      <c r="AX895" t="s">
        <v>4488</v>
      </c>
      <c r="AY895" t="s">
        <v>4489</v>
      </c>
      <c r="AZ895" t="s">
        <v>4490</v>
      </c>
    </row>
    <row r="896" spans="1:52" x14ac:dyDescent="0.3">
      <c r="A896">
        <v>2056754</v>
      </c>
      <c r="B896" t="s">
        <v>4491</v>
      </c>
      <c r="C896" t="str">
        <f t="shared" si="125"/>
        <v>7492</v>
      </c>
      <c r="D896" t="s">
        <v>53</v>
      </c>
      <c r="E896" t="str">
        <f>"0100"</f>
        <v>0100</v>
      </c>
      <c r="F896" t="s">
        <v>54</v>
      </c>
      <c r="G896" t="str">
        <f>"06"</f>
        <v>06</v>
      </c>
      <c r="H896" t="s">
        <v>55</v>
      </c>
      <c r="I896" t="s">
        <v>56</v>
      </c>
      <c r="J896" t="s">
        <v>57</v>
      </c>
      <c r="K896">
        <v>1</v>
      </c>
      <c r="L896">
        <v>55586</v>
      </c>
      <c r="M896">
        <v>1.28</v>
      </c>
      <c r="N896" t="str">
        <f>"000X"</f>
        <v>000X</v>
      </c>
      <c r="O896">
        <v>5415</v>
      </c>
      <c r="P896" t="s">
        <v>58</v>
      </c>
      <c r="Q896" t="s">
        <v>330</v>
      </c>
      <c r="R896" t="s">
        <v>331</v>
      </c>
      <c r="T896" t="s">
        <v>61</v>
      </c>
      <c r="V896" t="s">
        <v>4492</v>
      </c>
      <c r="W896">
        <v>240650</v>
      </c>
      <c r="X896">
        <v>19140</v>
      </c>
      <c r="Y896">
        <v>221510</v>
      </c>
      <c r="Z896">
        <v>198157</v>
      </c>
      <c r="AA896">
        <v>173157</v>
      </c>
      <c r="AB896" t="s">
        <v>63</v>
      </c>
      <c r="AC896" s="1">
        <v>42662</v>
      </c>
      <c r="AD896">
        <v>222000</v>
      </c>
      <c r="AE896">
        <v>2793</v>
      </c>
      <c r="AF896">
        <v>428</v>
      </c>
      <c r="AG896" t="s">
        <v>64</v>
      </c>
      <c r="AH896" t="s">
        <v>76</v>
      </c>
      <c r="AI896">
        <v>1</v>
      </c>
      <c r="AJ896">
        <v>1994</v>
      </c>
      <c r="AK896">
        <v>3</v>
      </c>
      <c r="AL896">
        <v>2</v>
      </c>
      <c r="AN896">
        <v>2390</v>
      </c>
      <c r="AO896">
        <v>32</v>
      </c>
      <c r="AP896" t="s">
        <v>63</v>
      </c>
      <c r="AQ896" t="s">
        <v>66</v>
      </c>
      <c r="AR896">
        <v>3313</v>
      </c>
      <c r="AW896" t="s">
        <v>4493</v>
      </c>
      <c r="AX896" t="s">
        <v>4494</v>
      </c>
      <c r="AY896" t="s">
        <v>4495</v>
      </c>
      <c r="AZ896" t="s">
        <v>4496</v>
      </c>
    </row>
    <row r="897" spans="1:52" x14ac:dyDescent="0.3">
      <c r="A897">
        <v>2056878</v>
      </c>
      <c r="B897" t="s">
        <v>4497</v>
      </c>
      <c r="C897" t="str">
        <f t="shared" si="125"/>
        <v>7492</v>
      </c>
      <c r="D897" t="s">
        <v>53</v>
      </c>
      <c r="E897" t="str">
        <f>"0100"</f>
        <v>0100</v>
      </c>
      <c r="F897" t="s">
        <v>54</v>
      </c>
      <c r="G897" t="str">
        <f>"06"</f>
        <v>06</v>
      </c>
      <c r="H897" t="s">
        <v>55</v>
      </c>
      <c r="I897" t="s">
        <v>56</v>
      </c>
      <c r="J897" t="s">
        <v>57</v>
      </c>
      <c r="K897">
        <v>1</v>
      </c>
      <c r="L897">
        <v>43982</v>
      </c>
      <c r="M897">
        <v>1.01</v>
      </c>
      <c r="N897" t="str">
        <f>"000X"</f>
        <v>000X</v>
      </c>
      <c r="O897">
        <v>5161</v>
      </c>
      <c r="P897" t="s">
        <v>72</v>
      </c>
      <c r="Q897" t="s">
        <v>831</v>
      </c>
      <c r="R897" t="s">
        <v>140</v>
      </c>
      <c r="T897" t="s">
        <v>61</v>
      </c>
      <c r="V897" t="s">
        <v>4498</v>
      </c>
      <c r="W897">
        <v>242540</v>
      </c>
      <c r="X897">
        <v>15150</v>
      </c>
      <c r="Y897">
        <v>227390</v>
      </c>
      <c r="Z897">
        <v>211259</v>
      </c>
      <c r="AA897">
        <v>181259</v>
      </c>
      <c r="AB897" t="s">
        <v>63</v>
      </c>
      <c r="AC897" s="1">
        <v>42509</v>
      </c>
      <c r="AD897">
        <v>213500</v>
      </c>
      <c r="AE897">
        <v>2759</v>
      </c>
      <c r="AF897">
        <v>2020</v>
      </c>
      <c r="AG897" t="s">
        <v>64</v>
      </c>
      <c r="AH897" t="s">
        <v>76</v>
      </c>
      <c r="AI897">
        <v>1</v>
      </c>
      <c r="AJ897">
        <v>2005</v>
      </c>
      <c r="AK897">
        <v>3</v>
      </c>
      <c r="AL897">
        <v>2</v>
      </c>
      <c r="AN897">
        <v>2022</v>
      </c>
      <c r="AO897">
        <v>32</v>
      </c>
      <c r="AP897" t="s">
        <v>63</v>
      </c>
      <c r="AQ897" t="s">
        <v>66</v>
      </c>
      <c r="AR897">
        <v>2890</v>
      </c>
      <c r="AW897" t="s">
        <v>4499</v>
      </c>
      <c r="AX897" t="s">
        <v>4500</v>
      </c>
      <c r="AY897" t="s">
        <v>4501</v>
      </c>
      <c r="AZ897" t="s">
        <v>70</v>
      </c>
    </row>
    <row r="898" spans="1:52" x14ac:dyDescent="0.3">
      <c r="A898">
        <v>2058064</v>
      </c>
      <c r="B898" t="s">
        <v>4502</v>
      </c>
      <c r="C898" t="str">
        <f t="shared" ref="C898:C961" si="136">"7492"</f>
        <v>7492</v>
      </c>
      <c r="D898" t="s">
        <v>53</v>
      </c>
      <c r="E898" t="str">
        <f>"0100"</f>
        <v>0100</v>
      </c>
      <c r="F898" t="s">
        <v>54</v>
      </c>
      <c r="G898" t="str">
        <f>"07"</f>
        <v>07</v>
      </c>
      <c r="H898" t="s">
        <v>55</v>
      </c>
      <c r="I898" t="s">
        <v>56</v>
      </c>
      <c r="J898" t="s">
        <v>57</v>
      </c>
      <c r="K898">
        <v>1</v>
      </c>
      <c r="L898">
        <v>43750</v>
      </c>
      <c r="M898">
        <v>1</v>
      </c>
      <c r="N898" t="str">
        <f>"0000"</f>
        <v>0000</v>
      </c>
      <c r="O898">
        <v>5419</v>
      </c>
      <c r="P898" t="s">
        <v>58</v>
      </c>
      <c r="Q898" t="s">
        <v>265</v>
      </c>
      <c r="R898" t="s">
        <v>266</v>
      </c>
      <c r="T898" t="s">
        <v>61</v>
      </c>
      <c r="V898" t="s">
        <v>4503</v>
      </c>
      <c r="W898">
        <v>251330</v>
      </c>
      <c r="X898">
        <v>15070</v>
      </c>
      <c r="Y898">
        <v>236260</v>
      </c>
      <c r="Z898">
        <v>191505</v>
      </c>
      <c r="AA898">
        <v>166005</v>
      </c>
      <c r="AB898" t="s">
        <v>63</v>
      </c>
      <c r="AC898" s="1">
        <v>38078</v>
      </c>
      <c r="AD898">
        <v>219900</v>
      </c>
      <c r="AE898">
        <v>1720</v>
      </c>
      <c r="AF898">
        <v>2296</v>
      </c>
      <c r="AG898" t="s">
        <v>64</v>
      </c>
      <c r="AH898" t="s">
        <v>76</v>
      </c>
      <c r="AI898">
        <v>1</v>
      </c>
      <c r="AJ898">
        <v>2003</v>
      </c>
      <c r="AK898">
        <v>3</v>
      </c>
      <c r="AL898">
        <v>2</v>
      </c>
      <c r="AN898">
        <v>2296</v>
      </c>
      <c r="AO898">
        <v>32</v>
      </c>
      <c r="AP898" t="s">
        <v>63</v>
      </c>
      <c r="AQ898" t="s">
        <v>66</v>
      </c>
      <c r="AR898">
        <v>3474</v>
      </c>
      <c r="AW898" t="s">
        <v>4504</v>
      </c>
      <c r="AY898" t="s">
        <v>4505</v>
      </c>
      <c r="AZ898" t="s">
        <v>1024</v>
      </c>
    </row>
    <row r="899" spans="1:52" x14ac:dyDescent="0.3">
      <c r="A899">
        <v>2058803</v>
      </c>
      <c r="B899" t="s">
        <v>4506</v>
      </c>
      <c r="C899" t="str">
        <f t="shared" si="136"/>
        <v>7492</v>
      </c>
      <c r="D899" t="s">
        <v>53</v>
      </c>
      <c r="E899" t="str">
        <f>"0100"</f>
        <v>0100</v>
      </c>
      <c r="F899" t="s">
        <v>54</v>
      </c>
      <c r="G899" t="str">
        <f t="shared" ref="G899:G904" si="137">"06"</f>
        <v>06</v>
      </c>
      <c r="H899" t="s">
        <v>55</v>
      </c>
      <c r="I899" t="s">
        <v>56</v>
      </c>
      <c r="J899" t="s">
        <v>57</v>
      </c>
      <c r="K899">
        <v>1</v>
      </c>
      <c r="L899">
        <v>50227</v>
      </c>
      <c r="M899">
        <v>1.1499999999999999</v>
      </c>
      <c r="N899" t="str">
        <f t="shared" ref="N899:N904" si="138">"000X"</f>
        <v>000X</v>
      </c>
      <c r="O899">
        <v>5310</v>
      </c>
      <c r="P899" t="s">
        <v>72</v>
      </c>
      <c r="Q899" t="s">
        <v>831</v>
      </c>
      <c r="R899" t="s">
        <v>140</v>
      </c>
      <c r="T899" t="s">
        <v>61</v>
      </c>
      <c r="V899" t="s">
        <v>4507</v>
      </c>
      <c r="W899">
        <v>270010</v>
      </c>
      <c r="X899">
        <v>17300</v>
      </c>
      <c r="Y899">
        <v>252710</v>
      </c>
      <c r="Z899">
        <v>226563</v>
      </c>
      <c r="AA899">
        <v>201563</v>
      </c>
      <c r="AB899" t="s">
        <v>63</v>
      </c>
      <c r="AC899" s="1">
        <v>43923</v>
      </c>
      <c r="AD899">
        <v>342500</v>
      </c>
      <c r="AE899">
        <v>3052</v>
      </c>
      <c r="AF899">
        <v>309</v>
      </c>
      <c r="AG899" t="s">
        <v>64</v>
      </c>
      <c r="AH899" t="s">
        <v>76</v>
      </c>
      <c r="AI899">
        <v>1</v>
      </c>
      <c r="AJ899">
        <v>2007</v>
      </c>
      <c r="AK899">
        <v>3</v>
      </c>
      <c r="AL899">
        <v>2</v>
      </c>
      <c r="AN899">
        <v>2433</v>
      </c>
      <c r="AO899">
        <v>32</v>
      </c>
      <c r="AP899" t="s">
        <v>63</v>
      </c>
      <c r="AQ899" t="s">
        <v>66</v>
      </c>
      <c r="AR899">
        <v>3803</v>
      </c>
      <c r="AW899" t="s">
        <v>4508</v>
      </c>
      <c r="AY899" t="s">
        <v>4509</v>
      </c>
      <c r="AZ899" t="s">
        <v>70</v>
      </c>
    </row>
    <row r="900" spans="1:52" x14ac:dyDescent="0.3">
      <c r="A900">
        <v>2059460</v>
      </c>
      <c r="B900" t="s">
        <v>4510</v>
      </c>
      <c r="C900" t="str">
        <f t="shared" si="136"/>
        <v>7492</v>
      </c>
      <c r="D900" t="s">
        <v>53</v>
      </c>
      <c r="E900" t="str">
        <f>"0000"</f>
        <v>0000</v>
      </c>
      <c r="F900" t="s">
        <v>108</v>
      </c>
      <c r="G900" t="str">
        <f t="shared" si="137"/>
        <v>06</v>
      </c>
      <c r="H900" t="s">
        <v>55</v>
      </c>
      <c r="I900" t="s">
        <v>56</v>
      </c>
      <c r="J900" t="s">
        <v>57</v>
      </c>
      <c r="K900">
        <v>0</v>
      </c>
      <c r="L900">
        <v>43824</v>
      </c>
      <c r="M900">
        <v>1.01</v>
      </c>
      <c r="N900" t="str">
        <f t="shared" si="138"/>
        <v>000X</v>
      </c>
      <c r="O900">
        <v>5149</v>
      </c>
      <c r="P900" t="s">
        <v>72</v>
      </c>
      <c r="Q900" t="s">
        <v>4094</v>
      </c>
      <c r="R900" t="s">
        <v>140</v>
      </c>
      <c r="T900" t="s">
        <v>61</v>
      </c>
      <c r="V900" t="s">
        <v>4511</v>
      </c>
      <c r="W900">
        <v>15090</v>
      </c>
      <c r="X900">
        <v>15090</v>
      </c>
      <c r="Y900">
        <v>0</v>
      </c>
      <c r="Z900">
        <v>15090</v>
      </c>
      <c r="AA900">
        <v>15090</v>
      </c>
      <c r="AB900" t="s">
        <v>72</v>
      </c>
      <c r="AC900" s="1">
        <v>43847</v>
      </c>
      <c r="AD900">
        <v>18000</v>
      </c>
      <c r="AE900">
        <v>3034</v>
      </c>
      <c r="AF900">
        <v>974</v>
      </c>
      <c r="AG900" t="s">
        <v>103</v>
      </c>
      <c r="AH900" t="s">
        <v>76</v>
      </c>
      <c r="AR900">
        <v>0</v>
      </c>
      <c r="AW900" t="s">
        <v>4512</v>
      </c>
      <c r="AX900" t="s">
        <v>4513</v>
      </c>
      <c r="AY900" t="s">
        <v>4514</v>
      </c>
      <c r="AZ900" t="s">
        <v>1373</v>
      </c>
    </row>
    <row r="901" spans="1:52" x14ac:dyDescent="0.3">
      <c r="A901">
        <v>2059494</v>
      </c>
      <c r="B901" t="s">
        <v>4515</v>
      </c>
      <c r="C901" t="str">
        <f t="shared" si="136"/>
        <v>7492</v>
      </c>
      <c r="D901" t="s">
        <v>53</v>
      </c>
      <c r="E901" t="str">
        <f>"0000"</f>
        <v>0000</v>
      </c>
      <c r="F901" t="s">
        <v>108</v>
      </c>
      <c r="G901" t="str">
        <f t="shared" si="137"/>
        <v>06</v>
      </c>
      <c r="H901" t="s">
        <v>55</v>
      </c>
      <c r="I901" t="s">
        <v>56</v>
      </c>
      <c r="J901" t="s">
        <v>57</v>
      </c>
      <c r="K901">
        <v>0</v>
      </c>
      <c r="L901">
        <v>43824</v>
      </c>
      <c r="M901">
        <v>1.01</v>
      </c>
      <c r="N901" t="str">
        <f t="shared" si="138"/>
        <v>000X</v>
      </c>
      <c r="O901">
        <v>5171</v>
      </c>
      <c r="P901" t="s">
        <v>72</v>
      </c>
      <c r="Q901" t="s">
        <v>4094</v>
      </c>
      <c r="R901" t="s">
        <v>140</v>
      </c>
      <c r="T901" t="s">
        <v>61</v>
      </c>
      <c r="V901" t="s">
        <v>4516</v>
      </c>
      <c r="W901">
        <v>15090</v>
      </c>
      <c r="X901">
        <v>15090</v>
      </c>
      <c r="Y901">
        <v>0</v>
      </c>
      <c r="Z901">
        <v>15090</v>
      </c>
      <c r="AA901">
        <v>15090</v>
      </c>
      <c r="AB901" t="s">
        <v>72</v>
      </c>
      <c r="AC901" s="1">
        <v>37865</v>
      </c>
      <c r="AD901">
        <v>17000</v>
      </c>
      <c r="AE901">
        <v>1668</v>
      </c>
      <c r="AF901">
        <v>1812</v>
      </c>
      <c r="AG901" t="s">
        <v>103</v>
      </c>
      <c r="AH901" t="s">
        <v>76</v>
      </c>
      <c r="AR901">
        <v>0</v>
      </c>
      <c r="AW901" t="s">
        <v>4517</v>
      </c>
      <c r="AX901" t="s">
        <v>4518</v>
      </c>
      <c r="AY901" t="s">
        <v>4519</v>
      </c>
      <c r="AZ901" t="s">
        <v>4520</v>
      </c>
    </row>
    <row r="902" spans="1:52" x14ac:dyDescent="0.3">
      <c r="A902">
        <v>2059834</v>
      </c>
      <c r="B902" t="s">
        <v>4521</v>
      </c>
      <c r="C902" t="str">
        <f t="shared" si="136"/>
        <v>7492</v>
      </c>
      <c r="D902" t="s">
        <v>53</v>
      </c>
      <c r="E902" t="str">
        <f>"0100"</f>
        <v>0100</v>
      </c>
      <c r="F902" t="s">
        <v>54</v>
      </c>
      <c r="G902" t="str">
        <f t="shared" si="137"/>
        <v>06</v>
      </c>
      <c r="H902" t="s">
        <v>55</v>
      </c>
      <c r="I902" t="s">
        <v>56</v>
      </c>
      <c r="J902" t="s">
        <v>57</v>
      </c>
      <c r="K902">
        <v>1</v>
      </c>
      <c r="L902">
        <v>43959</v>
      </c>
      <c r="M902">
        <v>1.01</v>
      </c>
      <c r="N902" t="str">
        <f t="shared" si="138"/>
        <v>000X</v>
      </c>
      <c r="O902">
        <v>5538</v>
      </c>
      <c r="P902" t="s">
        <v>58</v>
      </c>
      <c r="Q902" t="s">
        <v>117</v>
      </c>
      <c r="R902" t="s">
        <v>118</v>
      </c>
      <c r="T902" t="s">
        <v>61</v>
      </c>
      <c r="V902" t="s">
        <v>4522</v>
      </c>
      <c r="W902">
        <v>262020</v>
      </c>
      <c r="X902">
        <v>15140</v>
      </c>
      <c r="Y902">
        <v>246880</v>
      </c>
      <c r="Z902">
        <v>262020</v>
      </c>
      <c r="AA902">
        <v>236520</v>
      </c>
      <c r="AB902" t="s">
        <v>63</v>
      </c>
      <c r="AC902" s="1">
        <v>43496</v>
      </c>
      <c r="AD902">
        <v>265000</v>
      </c>
      <c r="AE902">
        <v>2953</v>
      </c>
      <c r="AF902">
        <v>2321</v>
      </c>
      <c r="AG902" t="s">
        <v>64</v>
      </c>
      <c r="AH902" t="s">
        <v>76</v>
      </c>
      <c r="AI902">
        <v>1</v>
      </c>
      <c r="AJ902">
        <v>1990</v>
      </c>
      <c r="AK902">
        <v>3</v>
      </c>
      <c r="AL902">
        <v>3</v>
      </c>
      <c r="AM902">
        <v>1</v>
      </c>
      <c r="AN902">
        <v>2436</v>
      </c>
      <c r="AO902">
        <v>60</v>
      </c>
      <c r="AP902" t="s">
        <v>63</v>
      </c>
      <c r="AQ902" t="s">
        <v>66</v>
      </c>
      <c r="AR902">
        <v>3576</v>
      </c>
      <c r="AW902" t="s">
        <v>4523</v>
      </c>
      <c r="AY902" t="s">
        <v>4524</v>
      </c>
      <c r="AZ902" t="s">
        <v>70</v>
      </c>
    </row>
    <row r="903" spans="1:52" x14ac:dyDescent="0.3">
      <c r="A903">
        <v>2059893</v>
      </c>
      <c r="B903" t="s">
        <v>4525</v>
      </c>
      <c r="C903" t="str">
        <f t="shared" si="136"/>
        <v>7492</v>
      </c>
      <c r="D903" t="s">
        <v>53</v>
      </c>
      <c r="E903" t="str">
        <f>"0100"</f>
        <v>0100</v>
      </c>
      <c r="F903" t="s">
        <v>54</v>
      </c>
      <c r="G903" t="str">
        <f t="shared" si="137"/>
        <v>06</v>
      </c>
      <c r="H903" t="s">
        <v>55</v>
      </c>
      <c r="I903" t="s">
        <v>56</v>
      </c>
      <c r="J903" t="s">
        <v>57</v>
      </c>
      <c r="K903">
        <v>1</v>
      </c>
      <c r="L903">
        <v>67024</v>
      </c>
      <c r="M903">
        <v>1.54</v>
      </c>
      <c r="N903" t="str">
        <f t="shared" si="138"/>
        <v>000X</v>
      </c>
      <c r="O903">
        <v>5276</v>
      </c>
      <c r="P903" t="s">
        <v>72</v>
      </c>
      <c r="Q903" t="s">
        <v>601</v>
      </c>
      <c r="R903" t="s">
        <v>140</v>
      </c>
      <c r="T903" t="s">
        <v>61</v>
      </c>
      <c r="V903" t="s">
        <v>4526</v>
      </c>
      <c r="W903">
        <v>312170</v>
      </c>
      <c r="X903">
        <v>23080</v>
      </c>
      <c r="Y903">
        <v>289090</v>
      </c>
      <c r="Z903">
        <v>243749</v>
      </c>
      <c r="AA903">
        <v>218749</v>
      </c>
      <c r="AB903" t="s">
        <v>63</v>
      </c>
      <c r="AC903" s="1">
        <v>38838</v>
      </c>
      <c r="AD903">
        <v>90000</v>
      </c>
      <c r="AE903">
        <v>2005</v>
      </c>
      <c r="AF903">
        <v>2051</v>
      </c>
      <c r="AG903" t="s">
        <v>103</v>
      </c>
      <c r="AH903" t="s">
        <v>76</v>
      </c>
      <c r="AI903">
        <v>1</v>
      </c>
      <c r="AJ903">
        <v>2007</v>
      </c>
      <c r="AK903">
        <v>3</v>
      </c>
      <c r="AL903">
        <v>2</v>
      </c>
      <c r="AM903">
        <v>1</v>
      </c>
      <c r="AN903">
        <v>2937</v>
      </c>
      <c r="AO903">
        <v>32</v>
      </c>
      <c r="AP903" t="s">
        <v>63</v>
      </c>
      <c r="AQ903" t="s">
        <v>66</v>
      </c>
      <c r="AR903">
        <v>4129</v>
      </c>
      <c r="AW903" t="s">
        <v>4527</v>
      </c>
      <c r="AX903" t="s">
        <v>4528</v>
      </c>
      <c r="AY903" t="s">
        <v>4529</v>
      </c>
      <c r="AZ903" t="s">
        <v>4530</v>
      </c>
    </row>
    <row r="904" spans="1:52" x14ac:dyDescent="0.3">
      <c r="A904">
        <v>2060093</v>
      </c>
      <c r="B904" t="s">
        <v>4531</v>
      </c>
      <c r="C904" t="str">
        <f t="shared" si="136"/>
        <v>7492</v>
      </c>
      <c r="D904" t="s">
        <v>53</v>
      </c>
      <c r="E904" t="str">
        <f>"0000"</f>
        <v>0000</v>
      </c>
      <c r="F904" t="s">
        <v>108</v>
      </c>
      <c r="G904" t="str">
        <f t="shared" si="137"/>
        <v>06</v>
      </c>
      <c r="H904" t="s">
        <v>55</v>
      </c>
      <c r="I904" t="s">
        <v>56</v>
      </c>
      <c r="J904" t="s">
        <v>57</v>
      </c>
      <c r="K904">
        <v>0</v>
      </c>
      <c r="L904">
        <v>46622</v>
      </c>
      <c r="M904">
        <v>1.07</v>
      </c>
      <c r="N904" t="str">
        <f t="shared" si="138"/>
        <v>000X</v>
      </c>
      <c r="O904">
        <v>5154</v>
      </c>
      <c r="P904" t="s">
        <v>72</v>
      </c>
      <c r="Q904" t="s">
        <v>601</v>
      </c>
      <c r="R904" t="s">
        <v>140</v>
      </c>
      <c r="T904" t="s">
        <v>61</v>
      </c>
      <c r="V904" t="s">
        <v>4532</v>
      </c>
      <c r="W904">
        <v>16050</v>
      </c>
      <c r="X904">
        <v>16050</v>
      </c>
      <c r="Y904">
        <v>0</v>
      </c>
      <c r="Z904">
        <v>16050</v>
      </c>
      <c r="AA904">
        <v>16050</v>
      </c>
      <c r="AB904" t="s">
        <v>72</v>
      </c>
      <c r="AC904" s="1">
        <v>38626</v>
      </c>
      <c r="AD904">
        <v>85000</v>
      </c>
      <c r="AE904">
        <v>1925</v>
      </c>
      <c r="AF904">
        <v>1877</v>
      </c>
      <c r="AG904" t="s">
        <v>103</v>
      </c>
      <c r="AH904" t="s">
        <v>76</v>
      </c>
      <c r="AR904">
        <v>0</v>
      </c>
      <c r="AW904" t="s">
        <v>4533</v>
      </c>
      <c r="AX904" t="s">
        <v>4534</v>
      </c>
      <c r="AY904" t="s">
        <v>4535</v>
      </c>
      <c r="AZ904" t="s">
        <v>4536</v>
      </c>
    </row>
    <row r="905" spans="1:52" x14ac:dyDescent="0.3">
      <c r="A905">
        <v>2060794</v>
      </c>
      <c r="B905" t="s">
        <v>4537</v>
      </c>
      <c r="C905" t="str">
        <f t="shared" si="136"/>
        <v>7492</v>
      </c>
      <c r="D905" t="s">
        <v>53</v>
      </c>
      <c r="E905" t="str">
        <f>"0000"</f>
        <v>0000</v>
      </c>
      <c r="F905" t="s">
        <v>108</v>
      </c>
      <c r="G905" t="str">
        <f>"07"</f>
        <v>07</v>
      </c>
      <c r="H905" t="s">
        <v>55</v>
      </c>
      <c r="I905" t="s">
        <v>56</v>
      </c>
      <c r="J905" t="s">
        <v>57</v>
      </c>
      <c r="K905">
        <v>0</v>
      </c>
      <c r="L905">
        <v>72831</v>
      </c>
      <c r="M905">
        <v>1.67</v>
      </c>
      <c r="N905" t="str">
        <f>"0000"</f>
        <v>0000</v>
      </c>
      <c r="O905">
        <v>5142</v>
      </c>
      <c r="P905" t="s">
        <v>58</v>
      </c>
      <c r="Q905" t="s">
        <v>718</v>
      </c>
      <c r="R905" t="s">
        <v>719</v>
      </c>
      <c r="T905" t="s">
        <v>61</v>
      </c>
      <c r="V905" t="s">
        <v>4538</v>
      </c>
      <c r="W905">
        <v>25080</v>
      </c>
      <c r="X905">
        <v>25080</v>
      </c>
      <c r="Y905">
        <v>0</v>
      </c>
      <c r="Z905">
        <v>25080</v>
      </c>
      <c r="AA905">
        <v>25080</v>
      </c>
      <c r="AB905" t="s">
        <v>72</v>
      </c>
      <c r="AC905" s="1">
        <v>29312</v>
      </c>
      <c r="AD905">
        <v>15700</v>
      </c>
      <c r="AE905">
        <v>557</v>
      </c>
      <c r="AF905">
        <v>1877</v>
      </c>
      <c r="AG905" t="s">
        <v>103</v>
      </c>
      <c r="AH905" t="s">
        <v>873</v>
      </c>
      <c r="AR905">
        <v>0</v>
      </c>
      <c r="AW905" t="s">
        <v>4539</v>
      </c>
      <c r="AY905" t="s">
        <v>1109</v>
      </c>
      <c r="AZ905" t="s">
        <v>1110</v>
      </c>
    </row>
    <row r="906" spans="1:52" x14ac:dyDescent="0.3">
      <c r="A906">
        <v>2060824</v>
      </c>
      <c r="B906" t="s">
        <v>4540</v>
      </c>
      <c r="C906" t="str">
        <f t="shared" si="136"/>
        <v>7492</v>
      </c>
      <c r="D906" t="s">
        <v>53</v>
      </c>
      <c r="E906" t="str">
        <f>"0100"</f>
        <v>0100</v>
      </c>
      <c r="F906" t="s">
        <v>54</v>
      </c>
      <c r="G906" t="str">
        <f>"08"</f>
        <v>08</v>
      </c>
      <c r="H906" t="s">
        <v>55</v>
      </c>
      <c r="I906" t="s">
        <v>56</v>
      </c>
      <c r="J906" t="s">
        <v>57</v>
      </c>
      <c r="K906">
        <v>1</v>
      </c>
      <c r="L906">
        <v>62501</v>
      </c>
      <c r="M906">
        <v>1.43</v>
      </c>
      <c r="N906" t="str">
        <f>"000X"</f>
        <v>000X</v>
      </c>
      <c r="O906">
        <v>4928</v>
      </c>
      <c r="P906" t="s">
        <v>72</v>
      </c>
      <c r="Q906" t="s">
        <v>613</v>
      </c>
      <c r="R906" t="s">
        <v>140</v>
      </c>
      <c r="T906" t="s">
        <v>61</v>
      </c>
      <c r="V906" t="s">
        <v>4541</v>
      </c>
      <c r="W906">
        <v>269440</v>
      </c>
      <c r="X906">
        <v>21520</v>
      </c>
      <c r="Y906">
        <v>247920</v>
      </c>
      <c r="Z906">
        <v>211663</v>
      </c>
      <c r="AA906">
        <v>186663</v>
      </c>
      <c r="AB906" t="s">
        <v>63</v>
      </c>
      <c r="AC906" s="1">
        <v>37895</v>
      </c>
      <c r="AD906">
        <v>275000</v>
      </c>
      <c r="AE906">
        <v>1658</v>
      </c>
      <c r="AF906">
        <v>580</v>
      </c>
      <c r="AG906" t="s">
        <v>64</v>
      </c>
      <c r="AH906" t="s">
        <v>76</v>
      </c>
      <c r="AI906">
        <v>1</v>
      </c>
      <c r="AJ906">
        <v>2000</v>
      </c>
      <c r="AK906">
        <v>3</v>
      </c>
      <c r="AL906">
        <v>2</v>
      </c>
      <c r="AN906">
        <v>2619</v>
      </c>
      <c r="AO906">
        <v>32</v>
      </c>
      <c r="AP906" t="s">
        <v>63</v>
      </c>
      <c r="AQ906" t="s">
        <v>66</v>
      </c>
      <c r="AR906">
        <v>3861</v>
      </c>
      <c r="AW906" t="s">
        <v>4542</v>
      </c>
      <c r="AY906" t="s">
        <v>4543</v>
      </c>
      <c r="AZ906" t="s">
        <v>70</v>
      </c>
    </row>
    <row r="907" spans="1:52" x14ac:dyDescent="0.3">
      <c r="A907">
        <v>2061201</v>
      </c>
      <c r="B907" t="s">
        <v>4544</v>
      </c>
      <c r="C907" t="str">
        <f t="shared" si="136"/>
        <v>7492</v>
      </c>
      <c r="D907" t="s">
        <v>53</v>
      </c>
      <c r="E907" t="str">
        <f>"0100"</f>
        <v>0100</v>
      </c>
      <c r="F907" t="s">
        <v>54</v>
      </c>
      <c r="G907" t="str">
        <f>"07"</f>
        <v>07</v>
      </c>
      <c r="H907" t="s">
        <v>55</v>
      </c>
      <c r="I907" t="s">
        <v>56</v>
      </c>
      <c r="J907" t="s">
        <v>57</v>
      </c>
      <c r="K907">
        <v>1</v>
      </c>
      <c r="L907">
        <v>48396</v>
      </c>
      <c r="M907">
        <v>1.1100000000000001</v>
      </c>
      <c r="N907" t="str">
        <f>"0000"</f>
        <v>0000</v>
      </c>
      <c r="O907">
        <v>5774</v>
      </c>
      <c r="P907" t="s">
        <v>58</v>
      </c>
      <c r="Q907" t="s">
        <v>4545</v>
      </c>
      <c r="R907" t="s">
        <v>82</v>
      </c>
      <c r="T907" t="s">
        <v>61</v>
      </c>
      <c r="V907" t="s">
        <v>4546</v>
      </c>
      <c r="W907">
        <v>252280</v>
      </c>
      <c r="X907">
        <v>16670</v>
      </c>
      <c r="Y907">
        <v>235610</v>
      </c>
      <c r="Z907">
        <v>161857</v>
      </c>
      <c r="AA907">
        <v>136857</v>
      </c>
      <c r="AB907" t="s">
        <v>63</v>
      </c>
      <c r="AC907" s="1">
        <v>43279</v>
      </c>
      <c r="AD907">
        <v>290000</v>
      </c>
      <c r="AE907">
        <v>2912</v>
      </c>
      <c r="AF907">
        <v>710</v>
      </c>
      <c r="AG907" t="s">
        <v>64</v>
      </c>
      <c r="AH907" t="s">
        <v>76</v>
      </c>
      <c r="AI907">
        <v>1</v>
      </c>
      <c r="AJ907">
        <v>2006</v>
      </c>
      <c r="AK907">
        <v>3</v>
      </c>
      <c r="AL907">
        <v>2</v>
      </c>
      <c r="AN907">
        <v>2159</v>
      </c>
      <c r="AO907">
        <v>32</v>
      </c>
      <c r="AP907" t="s">
        <v>63</v>
      </c>
      <c r="AQ907" t="s">
        <v>66</v>
      </c>
      <c r="AR907">
        <v>3303</v>
      </c>
      <c r="AW907" t="s">
        <v>4547</v>
      </c>
      <c r="AY907" t="s">
        <v>4548</v>
      </c>
      <c r="AZ907" t="s">
        <v>70</v>
      </c>
    </row>
    <row r="908" spans="1:52" x14ac:dyDescent="0.3">
      <c r="A908">
        <v>2061430</v>
      </c>
      <c r="B908" t="s">
        <v>4549</v>
      </c>
      <c r="C908" t="str">
        <f t="shared" si="136"/>
        <v>7492</v>
      </c>
      <c r="D908" t="s">
        <v>53</v>
      </c>
      <c r="E908" t="str">
        <f>"0100"</f>
        <v>0100</v>
      </c>
      <c r="F908" t="s">
        <v>54</v>
      </c>
      <c r="G908" t="str">
        <f t="shared" ref="G908:G914" si="139">"06"</f>
        <v>06</v>
      </c>
      <c r="H908" t="s">
        <v>55</v>
      </c>
      <c r="I908" t="s">
        <v>56</v>
      </c>
      <c r="J908" t="s">
        <v>57</v>
      </c>
      <c r="K908">
        <v>1</v>
      </c>
      <c r="L908">
        <v>43678</v>
      </c>
      <c r="M908">
        <v>1</v>
      </c>
      <c r="N908" t="str">
        <f t="shared" ref="N908:N920" si="140">"000X"</f>
        <v>000X</v>
      </c>
      <c r="O908">
        <v>5829</v>
      </c>
      <c r="P908" t="s">
        <v>58</v>
      </c>
      <c r="Q908" t="s">
        <v>4545</v>
      </c>
      <c r="R908" t="s">
        <v>82</v>
      </c>
      <c r="T908" t="s">
        <v>61</v>
      </c>
      <c r="V908" t="s">
        <v>4550</v>
      </c>
      <c r="W908">
        <v>209490</v>
      </c>
      <c r="X908">
        <v>15040</v>
      </c>
      <c r="Y908">
        <v>194450</v>
      </c>
      <c r="Z908">
        <v>162265</v>
      </c>
      <c r="AA908">
        <v>137265</v>
      </c>
      <c r="AB908" t="s">
        <v>63</v>
      </c>
      <c r="AC908" s="1">
        <v>38869</v>
      </c>
      <c r="AD908">
        <v>300000</v>
      </c>
      <c r="AE908">
        <v>2020</v>
      </c>
      <c r="AF908">
        <v>95</v>
      </c>
      <c r="AG908" t="s">
        <v>64</v>
      </c>
      <c r="AH908" t="s">
        <v>76</v>
      </c>
      <c r="AI908">
        <v>1</v>
      </c>
      <c r="AJ908">
        <v>1999</v>
      </c>
      <c r="AK908">
        <v>3</v>
      </c>
      <c r="AL908">
        <v>3</v>
      </c>
      <c r="AN908">
        <v>1942</v>
      </c>
      <c r="AO908">
        <v>32</v>
      </c>
      <c r="AP908" t="s">
        <v>63</v>
      </c>
      <c r="AQ908" t="s">
        <v>66</v>
      </c>
      <c r="AR908">
        <v>2820</v>
      </c>
      <c r="AW908" t="s">
        <v>4551</v>
      </c>
      <c r="AX908" t="s">
        <v>4552</v>
      </c>
      <c r="AY908" t="s">
        <v>4553</v>
      </c>
      <c r="AZ908" t="s">
        <v>70</v>
      </c>
    </row>
    <row r="909" spans="1:52" x14ac:dyDescent="0.3">
      <c r="A909">
        <v>2061588</v>
      </c>
      <c r="B909" t="s">
        <v>4554</v>
      </c>
      <c r="C909" t="str">
        <f t="shared" si="136"/>
        <v>7492</v>
      </c>
      <c r="D909" t="s">
        <v>53</v>
      </c>
      <c r="E909" t="str">
        <f>"0000"</f>
        <v>0000</v>
      </c>
      <c r="F909" t="s">
        <v>108</v>
      </c>
      <c r="G909" t="str">
        <f t="shared" si="139"/>
        <v>06</v>
      </c>
      <c r="H909" t="s">
        <v>55</v>
      </c>
      <c r="I909" t="s">
        <v>56</v>
      </c>
      <c r="J909" t="s">
        <v>57</v>
      </c>
      <c r="K909">
        <v>0</v>
      </c>
      <c r="L909">
        <v>43546</v>
      </c>
      <c r="M909">
        <v>1</v>
      </c>
      <c r="N909" t="str">
        <f t="shared" si="140"/>
        <v>000X</v>
      </c>
      <c r="O909">
        <v>5926</v>
      </c>
      <c r="P909" t="s">
        <v>58</v>
      </c>
      <c r="Q909" t="s">
        <v>4555</v>
      </c>
      <c r="R909" t="s">
        <v>118</v>
      </c>
      <c r="T909" t="s">
        <v>61</v>
      </c>
      <c r="V909" t="s">
        <v>4556</v>
      </c>
      <c r="W909">
        <v>15000</v>
      </c>
      <c r="X909">
        <v>15000</v>
      </c>
      <c r="Y909">
        <v>0</v>
      </c>
      <c r="Z909">
        <v>15000</v>
      </c>
      <c r="AA909">
        <v>15000</v>
      </c>
      <c r="AB909" t="s">
        <v>72</v>
      </c>
      <c r="AR909">
        <v>0</v>
      </c>
      <c r="AW909" t="s">
        <v>4557</v>
      </c>
      <c r="AY909" t="s">
        <v>4558</v>
      </c>
      <c r="AZ909" t="s">
        <v>4559</v>
      </c>
    </row>
    <row r="910" spans="1:52" x14ac:dyDescent="0.3">
      <c r="A910">
        <v>2061936</v>
      </c>
      <c r="B910" t="s">
        <v>4560</v>
      </c>
      <c r="C910" t="str">
        <f t="shared" si="136"/>
        <v>7492</v>
      </c>
      <c r="D910" t="s">
        <v>53</v>
      </c>
      <c r="E910" t="str">
        <f>"0000"</f>
        <v>0000</v>
      </c>
      <c r="F910" t="s">
        <v>108</v>
      </c>
      <c r="G910" t="str">
        <f t="shared" si="139"/>
        <v>06</v>
      </c>
      <c r="H910" t="s">
        <v>55</v>
      </c>
      <c r="I910" t="s">
        <v>56</v>
      </c>
      <c r="J910" t="s">
        <v>57</v>
      </c>
      <c r="K910">
        <v>0</v>
      </c>
      <c r="L910">
        <v>43796</v>
      </c>
      <c r="M910">
        <v>1.01</v>
      </c>
      <c r="N910" t="str">
        <f t="shared" si="140"/>
        <v>000X</v>
      </c>
      <c r="O910">
        <v>5035</v>
      </c>
      <c r="P910" t="s">
        <v>72</v>
      </c>
      <c r="Q910" t="s">
        <v>4561</v>
      </c>
      <c r="R910" t="s">
        <v>140</v>
      </c>
      <c r="T910" t="s">
        <v>61</v>
      </c>
      <c r="V910" t="s">
        <v>4562</v>
      </c>
      <c r="W910">
        <v>15080</v>
      </c>
      <c r="X910">
        <v>15080</v>
      </c>
      <c r="Y910">
        <v>0</v>
      </c>
      <c r="Z910">
        <v>15080</v>
      </c>
      <c r="AA910">
        <v>15080</v>
      </c>
      <c r="AB910" t="s">
        <v>72</v>
      </c>
      <c r="AC910" s="1">
        <v>41306</v>
      </c>
      <c r="AD910">
        <v>27500</v>
      </c>
      <c r="AE910">
        <v>2533</v>
      </c>
      <c r="AF910">
        <v>97</v>
      </c>
      <c r="AG910" t="s">
        <v>103</v>
      </c>
      <c r="AH910" t="s">
        <v>76</v>
      </c>
      <c r="AR910">
        <v>0</v>
      </c>
      <c r="AW910" t="s">
        <v>4563</v>
      </c>
      <c r="AX910" t="s">
        <v>4564</v>
      </c>
      <c r="AY910" t="s">
        <v>4565</v>
      </c>
      <c r="AZ910" t="s">
        <v>70</v>
      </c>
    </row>
    <row r="911" spans="1:52" x14ac:dyDescent="0.3">
      <c r="A911">
        <v>2061961</v>
      </c>
      <c r="B911" t="s">
        <v>4566</v>
      </c>
      <c r="C911" t="str">
        <f t="shared" si="136"/>
        <v>7492</v>
      </c>
      <c r="D911" t="s">
        <v>53</v>
      </c>
      <c r="E911" t="str">
        <f>"0100"</f>
        <v>0100</v>
      </c>
      <c r="F911" t="s">
        <v>54</v>
      </c>
      <c r="G911" t="str">
        <f t="shared" si="139"/>
        <v>06</v>
      </c>
      <c r="H911" t="s">
        <v>55</v>
      </c>
      <c r="I911" t="s">
        <v>56</v>
      </c>
      <c r="J911" t="s">
        <v>57</v>
      </c>
      <c r="K911">
        <v>1</v>
      </c>
      <c r="L911">
        <v>43776</v>
      </c>
      <c r="M911">
        <v>1</v>
      </c>
      <c r="N911" t="str">
        <f t="shared" si="140"/>
        <v>000X</v>
      </c>
      <c r="O911">
        <v>5073</v>
      </c>
      <c r="P911" t="s">
        <v>72</v>
      </c>
      <c r="Q911" t="s">
        <v>4561</v>
      </c>
      <c r="R911" t="s">
        <v>140</v>
      </c>
      <c r="T911" t="s">
        <v>61</v>
      </c>
      <c r="V911" t="s">
        <v>4567</v>
      </c>
      <c r="W911">
        <v>266150</v>
      </c>
      <c r="X911">
        <v>15080</v>
      </c>
      <c r="Y911">
        <v>251070</v>
      </c>
      <c r="Z911">
        <v>139197</v>
      </c>
      <c r="AA911">
        <v>114197</v>
      </c>
      <c r="AB911" t="s">
        <v>63</v>
      </c>
      <c r="AC911" s="1">
        <v>40238</v>
      </c>
      <c r="AD911">
        <v>270000</v>
      </c>
      <c r="AE911">
        <v>2342</v>
      </c>
      <c r="AF911">
        <v>1883</v>
      </c>
      <c r="AG911" t="s">
        <v>64</v>
      </c>
      <c r="AH911" t="s">
        <v>76</v>
      </c>
      <c r="AI911">
        <v>1</v>
      </c>
      <c r="AJ911">
        <v>2009</v>
      </c>
      <c r="AK911">
        <v>3</v>
      </c>
      <c r="AL911">
        <v>2</v>
      </c>
      <c r="AN911">
        <v>2369</v>
      </c>
      <c r="AO911">
        <v>32</v>
      </c>
      <c r="AP911" t="s">
        <v>63</v>
      </c>
      <c r="AQ911" t="s">
        <v>66</v>
      </c>
      <c r="AR911">
        <v>3551</v>
      </c>
      <c r="AW911" t="s">
        <v>4564</v>
      </c>
      <c r="AX911" t="s">
        <v>4563</v>
      </c>
      <c r="AY911" t="s">
        <v>4565</v>
      </c>
      <c r="AZ911" t="s">
        <v>70</v>
      </c>
    </row>
    <row r="912" spans="1:52" x14ac:dyDescent="0.3">
      <c r="A912">
        <v>2062151</v>
      </c>
      <c r="B912" t="s">
        <v>4568</v>
      </c>
      <c r="C912" t="str">
        <f t="shared" si="136"/>
        <v>7492</v>
      </c>
      <c r="D912" t="s">
        <v>53</v>
      </c>
      <c r="E912" t="str">
        <f>"0000"</f>
        <v>0000</v>
      </c>
      <c r="F912" t="s">
        <v>108</v>
      </c>
      <c r="G912" t="str">
        <f t="shared" si="139"/>
        <v>06</v>
      </c>
      <c r="H912" t="s">
        <v>55</v>
      </c>
      <c r="I912" t="s">
        <v>56</v>
      </c>
      <c r="J912" t="s">
        <v>57</v>
      </c>
      <c r="K912">
        <v>0</v>
      </c>
      <c r="L912">
        <v>43546</v>
      </c>
      <c r="M912">
        <v>1</v>
      </c>
      <c r="N912" t="str">
        <f t="shared" si="140"/>
        <v>000X</v>
      </c>
      <c r="O912">
        <v>5141</v>
      </c>
      <c r="P912" t="s">
        <v>72</v>
      </c>
      <c r="Q912" t="s">
        <v>4561</v>
      </c>
      <c r="R912" t="s">
        <v>140</v>
      </c>
      <c r="T912" t="s">
        <v>61</v>
      </c>
      <c r="V912" t="s">
        <v>4569</v>
      </c>
      <c r="W912">
        <v>15000</v>
      </c>
      <c r="X912">
        <v>15000</v>
      </c>
      <c r="Y912">
        <v>0</v>
      </c>
      <c r="Z912">
        <v>15000</v>
      </c>
      <c r="AA912">
        <v>15000</v>
      </c>
      <c r="AB912" t="s">
        <v>72</v>
      </c>
      <c r="AC912" s="1">
        <v>43227</v>
      </c>
      <c r="AD912">
        <v>20000</v>
      </c>
      <c r="AE912">
        <v>2900</v>
      </c>
      <c r="AF912">
        <v>1266</v>
      </c>
      <c r="AG912" t="s">
        <v>103</v>
      </c>
      <c r="AH912" t="s">
        <v>76</v>
      </c>
      <c r="AR912">
        <v>0</v>
      </c>
      <c r="AW912" t="s">
        <v>4570</v>
      </c>
      <c r="AX912" t="s">
        <v>4571</v>
      </c>
      <c r="AY912" t="s">
        <v>4572</v>
      </c>
      <c r="AZ912" t="s">
        <v>70</v>
      </c>
    </row>
    <row r="913" spans="1:52" x14ac:dyDescent="0.3">
      <c r="A913">
        <v>2062444</v>
      </c>
      <c r="B913" t="s">
        <v>4573</v>
      </c>
      <c r="C913" t="str">
        <f t="shared" si="136"/>
        <v>7492</v>
      </c>
      <c r="D913" t="s">
        <v>53</v>
      </c>
      <c r="E913" t="str">
        <f>"0000"</f>
        <v>0000</v>
      </c>
      <c r="F913" t="s">
        <v>108</v>
      </c>
      <c r="G913" t="str">
        <f t="shared" si="139"/>
        <v>06</v>
      </c>
      <c r="H913" t="s">
        <v>55</v>
      </c>
      <c r="I913" t="s">
        <v>56</v>
      </c>
      <c r="J913" t="s">
        <v>57</v>
      </c>
      <c r="K913">
        <v>0</v>
      </c>
      <c r="L913">
        <v>63917</v>
      </c>
      <c r="M913">
        <v>1.47</v>
      </c>
      <c r="N913" t="str">
        <f t="shared" si="140"/>
        <v>000X</v>
      </c>
      <c r="O913">
        <v>5354</v>
      </c>
      <c r="P913" t="s">
        <v>72</v>
      </c>
      <c r="Q913" t="s">
        <v>4094</v>
      </c>
      <c r="R913" t="s">
        <v>140</v>
      </c>
      <c r="T913" t="s">
        <v>61</v>
      </c>
      <c r="V913" t="s">
        <v>4574</v>
      </c>
      <c r="W913">
        <v>22010</v>
      </c>
      <c r="X913">
        <v>22010</v>
      </c>
      <c r="Y913">
        <v>0</v>
      </c>
      <c r="Z913">
        <v>22010</v>
      </c>
      <c r="AA913">
        <v>22010</v>
      </c>
      <c r="AB913" t="s">
        <v>72</v>
      </c>
      <c r="AC913" s="1">
        <v>38231</v>
      </c>
      <c r="AD913">
        <v>50000</v>
      </c>
      <c r="AE913">
        <v>1772</v>
      </c>
      <c r="AF913">
        <v>1458</v>
      </c>
      <c r="AG913" t="s">
        <v>103</v>
      </c>
      <c r="AH913" t="s">
        <v>76</v>
      </c>
      <c r="AR913">
        <v>0</v>
      </c>
      <c r="AW913" t="s">
        <v>4575</v>
      </c>
      <c r="AX913" t="s">
        <v>4576</v>
      </c>
      <c r="AY913" t="s">
        <v>4577</v>
      </c>
      <c r="AZ913" t="s">
        <v>1487</v>
      </c>
    </row>
    <row r="914" spans="1:52" x14ac:dyDescent="0.3">
      <c r="A914">
        <v>2062657</v>
      </c>
      <c r="B914" t="s">
        <v>4578</v>
      </c>
      <c r="C914" t="str">
        <f t="shared" si="136"/>
        <v>7492</v>
      </c>
      <c r="D914" t="s">
        <v>53</v>
      </c>
      <c r="E914" t="str">
        <f t="shared" ref="E914:E922" si="141">"0100"</f>
        <v>0100</v>
      </c>
      <c r="F914" t="s">
        <v>54</v>
      </c>
      <c r="G914" t="str">
        <f t="shared" si="139"/>
        <v>06</v>
      </c>
      <c r="H914" t="s">
        <v>55</v>
      </c>
      <c r="I914" t="s">
        <v>56</v>
      </c>
      <c r="J914" t="s">
        <v>57</v>
      </c>
      <c r="K914">
        <v>1</v>
      </c>
      <c r="L914">
        <v>44400</v>
      </c>
      <c r="M914">
        <v>1.02</v>
      </c>
      <c r="N914" t="str">
        <f t="shared" si="140"/>
        <v>000X</v>
      </c>
      <c r="O914">
        <v>5877</v>
      </c>
      <c r="P914" t="s">
        <v>58</v>
      </c>
      <c r="Q914" t="s">
        <v>4555</v>
      </c>
      <c r="R914" t="s">
        <v>118</v>
      </c>
      <c r="T914" t="s">
        <v>61</v>
      </c>
      <c r="V914" t="s">
        <v>4579</v>
      </c>
      <c r="W914">
        <v>321820</v>
      </c>
      <c r="X914">
        <v>15290</v>
      </c>
      <c r="Y914">
        <v>306530</v>
      </c>
      <c r="Z914">
        <v>275926</v>
      </c>
      <c r="AA914">
        <v>250926</v>
      </c>
      <c r="AB914" t="s">
        <v>63</v>
      </c>
      <c r="AC914" s="1">
        <v>39326</v>
      </c>
      <c r="AD914">
        <v>43000</v>
      </c>
      <c r="AE914">
        <v>2161</v>
      </c>
      <c r="AF914">
        <v>2308</v>
      </c>
      <c r="AG914" t="s">
        <v>103</v>
      </c>
      <c r="AH914" t="s">
        <v>65</v>
      </c>
      <c r="AI914">
        <v>1</v>
      </c>
      <c r="AJ914">
        <v>2015</v>
      </c>
      <c r="AK914">
        <v>3</v>
      </c>
      <c r="AL914">
        <v>2</v>
      </c>
      <c r="AN914">
        <v>2729</v>
      </c>
      <c r="AO914">
        <v>32</v>
      </c>
      <c r="AP914" t="s">
        <v>63</v>
      </c>
      <c r="AQ914" t="s">
        <v>66</v>
      </c>
      <c r="AR914">
        <v>3985</v>
      </c>
      <c r="AW914" t="s">
        <v>4580</v>
      </c>
      <c r="AY914" t="s">
        <v>4581</v>
      </c>
      <c r="AZ914" t="s">
        <v>70</v>
      </c>
    </row>
    <row r="915" spans="1:52" x14ac:dyDescent="0.3">
      <c r="A915">
        <v>2063050</v>
      </c>
      <c r="B915" t="s">
        <v>4582</v>
      </c>
      <c r="C915" t="str">
        <f t="shared" si="136"/>
        <v>7492</v>
      </c>
      <c r="D915" t="s">
        <v>53</v>
      </c>
      <c r="E915" t="str">
        <f t="shared" si="141"/>
        <v>0100</v>
      </c>
      <c r="F915" t="s">
        <v>54</v>
      </c>
      <c r="G915" t="str">
        <f>"08"</f>
        <v>08</v>
      </c>
      <c r="H915" t="s">
        <v>55</v>
      </c>
      <c r="I915" t="s">
        <v>56</v>
      </c>
      <c r="J915" t="s">
        <v>57</v>
      </c>
      <c r="K915">
        <v>1</v>
      </c>
      <c r="L915">
        <v>63422</v>
      </c>
      <c r="M915">
        <v>1.46</v>
      </c>
      <c r="N915" t="str">
        <f t="shared" si="140"/>
        <v>000X</v>
      </c>
      <c r="O915">
        <v>4118</v>
      </c>
      <c r="P915" t="s">
        <v>58</v>
      </c>
      <c r="Q915" t="s">
        <v>4583</v>
      </c>
      <c r="R915" t="s">
        <v>266</v>
      </c>
      <c r="T915" t="s">
        <v>61</v>
      </c>
      <c r="V915" t="s">
        <v>4584</v>
      </c>
      <c r="W915">
        <v>212390</v>
      </c>
      <c r="X915">
        <v>21840</v>
      </c>
      <c r="Y915">
        <v>190550</v>
      </c>
      <c r="Z915">
        <v>163307</v>
      </c>
      <c r="AA915">
        <v>138307</v>
      </c>
      <c r="AB915" t="s">
        <v>63</v>
      </c>
      <c r="AC915" s="1">
        <v>34881</v>
      </c>
      <c r="AD915">
        <v>14000</v>
      </c>
      <c r="AE915">
        <v>1092</v>
      </c>
      <c r="AF915">
        <v>1677</v>
      </c>
      <c r="AG915" t="s">
        <v>103</v>
      </c>
      <c r="AH915" t="s">
        <v>76</v>
      </c>
      <c r="AI915">
        <v>1</v>
      </c>
      <c r="AJ915">
        <v>1996</v>
      </c>
      <c r="AK915">
        <v>3</v>
      </c>
      <c r="AL915">
        <v>2</v>
      </c>
      <c r="AN915">
        <v>1914</v>
      </c>
      <c r="AO915">
        <v>32</v>
      </c>
      <c r="AP915" t="s">
        <v>63</v>
      </c>
      <c r="AQ915" t="s">
        <v>66</v>
      </c>
      <c r="AR915">
        <v>3019</v>
      </c>
      <c r="AW915" t="s">
        <v>4585</v>
      </c>
      <c r="AX915" t="s">
        <v>4586</v>
      </c>
      <c r="AY915" t="s">
        <v>4587</v>
      </c>
      <c r="AZ915" t="s">
        <v>70</v>
      </c>
    </row>
    <row r="916" spans="1:52" x14ac:dyDescent="0.3">
      <c r="A916">
        <v>2063203</v>
      </c>
      <c r="B916" t="s">
        <v>4588</v>
      </c>
      <c r="C916" t="str">
        <f t="shared" si="136"/>
        <v>7492</v>
      </c>
      <c r="D916" t="s">
        <v>53</v>
      </c>
      <c r="E916" t="str">
        <f t="shared" si="141"/>
        <v>0100</v>
      </c>
      <c r="F916" t="s">
        <v>54</v>
      </c>
      <c r="G916" t="str">
        <f>"08"</f>
        <v>08</v>
      </c>
      <c r="H916" t="s">
        <v>55</v>
      </c>
      <c r="I916" t="s">
        <v>56</v>
      </c>
      <c r="J916" t="s">
        <v>57</v>
      </c>
      <c r="K916">
        <v>1</v>
      </c>
      <c r="L916">
        <v>67894</v>
      </c>
      <c r="M916">
        <v>1.56</v>
      </c>
      <c r="N916" t="str">
        <f t="shared" si="140"/>
        <v>000X</v>
      </c>
      <c r="O916">
        <v>4077</v>
      </c>
      <c r="P916" t="s">
        <v>72</v>
      </c>
      <c r="Q916" t="s">
        <v>4589</v>
      </c>
      <c r="R916" t="s">
        <v>4590</v>
      </c>
      <c r="T916" t="s">
        <v>61</v>
      </c>
      <c r="V916" t="s">
        <v>4591</v>
      </c>
      <c r="W916">
        <v>209850</v>
      </c>
      <c r="X916">
        <v>23380</v>
      </c>
      <c r="Y916">
        <v>186470</v>
      </c>
      <c r="Z916">
        <v>153853</v>
      </c>
      <c r="AA916">
        <v>128853</v>
      </c>
      <c r="AB916" t="s">
        <v>63</v>
      </c>
      <c r="AC916" s="1">
        <v>36008</v>
      </c>
      <c r="AD916">
        <v>19500</v>
      </c>
      <c r="AE916">
        <v>1259</v>
      </c>
      <c r="AF916">
        <v>128</v>
      </c>
      <c r="AG916" t="s">
        <v>103</v>
      </c>
      <c r="AH916" t="s">
        <v>76</v>
      </c>
      <c r="AI916">
        <v>1</v>
      </c>
      <c r="AJ916">
        <v>2001</v>
      </c>
      <c r="AK916">
        <v>3</v>
      </c>
      <c r="AL916">
        <v>2</v>
      </c>
      <c r="AN916">
        <v>1946</v>
      </c>
      <c r="AO916">
        <v>32</v>
      </c>
      <c r="AP916" t="s">
        <v>72</v>
      </c>
      <c r="AQ916" t="s">
        <v>66</v>
      </c>
      <c r="AR916">
        <v>3006</v>
      </c>
      <c r="AW916" t="s">
        <v>4592</v>
      </c>
      <c r="AX916" t="s">
        <v>4593</v>
      </c>
      <c r="AY916" t="s">
        <v>4594</v>
      </c>
      <c r="AZ916" t="s">
        <v>70</v>
      </c>
    </row>
    <row r="917" spans="1:52" x14ac:dyDescent="0.3">
      <c r="A917">
        <v>2063254</v>
      </c>
      <c r="B917" t="s">
        <v>4595</v>
      </c>
      <c r="C917" t="str">
        <f t="shared" si="136"/>
        <v>7492</v>
      </c>
      <c r="D917" t="s">
        <v>53</v>
      </c>
      <c r="E917" t="str">
        <f t="shared" si="141"/>
        <v>0100</v>
      </c>
      <c r="F917" t="s">
        <v>54</v>
      </c>
      <c r="G917" t="str">
        <f>"08"</f>
        <v>08</v>
      </c>
      <c r="H917" t="s">
        <v>55</v>
      </c>
      <c r="I917" t="s">
        <v>56</v>
      </c>
      <c r="J917" t="s">
        <v>57</v>
      </c>
      <c r="K917">
        <v>1</v>
      </c>
      <c r="L917">
        <v>148152</v>
      </c>
      <c r="M917">
        <v>3.4</v>
      </c>
      <c r="N917" t="str">
        <f t="shared" si="140"/>
        <v>000X</v>
      </c>
      <c r="O917">
        <v>4115</v>
      </c>
      <c r="P917" t="s">
        <v>72</v>
      </c>
      <c r="Q917" t="s">
        <v>4589</v>
      </c>
      <c r="R917" t="s">
        <v>4590</v>
      </c>
      <c r="T917" t="s">
        <v>61</v>
      </c>
      <c r="V917" t="s">
        <v>4596</v>
      </c>
      <c r="W917">
        <v>373200</v>
      </c>
      <c r="X917">
        <v>51020</v>
      </c>
      <c r="Y917">
        <v>322180</v>
      </c>
      <c r="Z917">
        <v>373200</v>
      </c>
      <c r="AA917">
        <v>373200</v>
      </c>
      <c r="AB917" t="s">
        <v>72</v>
      </c>
      <c r="AC917" s="1">
        <v>34820</v>
      </c>
      <c r="AD917">
        <v>25000</v>
      </c>
      <c r="AE917">
        <v>1083</v>
      </c>
      <c r="AF917">
        <v>347</v>
      </c>
      <c r="AG917" t="s">
        <v>103</v>
      </c>
      <c r="AH917" t="s">
        <v>76</v>
      </c>
      <c r="AI917">
        <v>1</v>
      </c>
      <c r="AJ917">
        <v>2004</v>
      </c>
      <c r="AK917">
        <v>4</v>
      </c>
      <c r="AL917">
        <v>2</v>
      </c>
      <c r="AN917">
        <v>2736</v>
      </c>
      <c r="AO917">
        <v>32</v>
      </c>
      <c r="AP917" t="s">
        <v>63</v>
      </c>
      <c r="AQ917" t="s">
        <v>66</v>
      </c>
      <c r="AR917">
        <v>4715</v>
      </c>
      <c r="AW917" t="s">
        <v>4597</v>
      </c>
      <c r="AX917" t="s">
        <v>4598</v>
      </c>
      <c r="AY917" t="s">
        <v>4599</v>
      </c>
      <c r="AZ917" t="s">
        <v>4600</v>
      </c>
    </row>
    <row r="918" spans="1:52" x14ac:dyDescent="0.3">
      <c r="A918">
        <v>2059869</v>
      </c>
      <c r="B918" t="s">
        <v>4601</v>
      </c>
      <c r="C918" t="str">
        <f t="shared" si="136"/>
        <v>7492</v>
      </c>
      <c r="D918" t="s">
        <v>53</v>
      </c>
      <c r="E918" t="str">
        <f t="shared" si="141"/>
        <v>0100</v>
      </c>
      <c r="F918" t="s">
        <v>54</v>
      </c>
      <c r="G918" t="str">
        <f>"06"</f>
        <v>06</v>
      </c>
      <c r="H918" t="s">
        <v>55</v>
      </c>
      <c r="I918" t="s">
        <v>56</v>
      </c>
      <c r="J918" t="s">
        <v>57</v>
      </c>
      <c r="K918">
        <v>1</v>
      </c>
      <c r="L918">
        <v>56775</v>
      </c>
      <c r="M918">
        <v>1.3</v>
      </c>
      <c r="N918" t="str">
        <f t="shared" si="140"/>
        <v>000X</v>
      </c>
      <c r="O918">
        <v>5288</v>
      </c>
      <c r="P918" t="s">
        <v>72</v>
      </c>
      <c r="Q918" t="s">
        <v>601</v>
      </c>
      <c r="R918" t="s">
        <v>140</v>
      </c>
      <c r="T918" t="s">
        <v>61</v>
      </c>
      <c r="V918" t="s">
        <v>4602</v>
      </c>
      <c r="W918">
        <v>252490</v>
      </c>
      <c r="X918">
        <v>19550</v>
      </c>
      <c r="Y918">
        <v>232940</v>
      </c>
      <c r="Z918">
        <v>125362</v>
      </c>
      <c r="AA918">
        <v>99362</v>
      </c>
      <c r="AB918" t="s">
        <v>63</v>
      </c>
      <c r="AC918" s="1">
        <v>43655</v>
      </c>
      <c r="AD918">
        <v>325000</v>
      </c>
      <c r="AE918">
        <v>2991</v>
      </c>
      <c r="AF918">
        <v>1926</v>
      </c>
      <c r="AG918" t="s">
        <v>64</v>
      </c>
      <c r="AH918" t="s">
        <v>76</v>
      </c>
      <c r="AI918">
        <v>1</v>
      </c>
      <c r="AJ918">
        <v>2018</v>
      </c>
      <c r="AK918">
        <v>2</v>
      </c>
      <c r="AL918">
        <v>2</v>
      </c>
      <c r="AM918">
        <v>1</v>
      </c>
      <c r="AN918">
        <v>2370</v>
      </c>
      <c r="AO918">
        <v>32</v>
      </c>
      <c r="AP918" t="s">
        <v>72</v>
      </c>
      <c r="AQ918" t="s">
        <v>66</v>
      </c>
      <c r="AR918">
        <v>3269</v>
      </c>
      <c r="AW918" t="s">
        <v>4603</v>
      </c>
      <c r="AX918" t="s">
        <v>4604</v>
      </c>
      <c r="AY918" t="s">
        <v>4605</v>
      </c>
      <c r="AZ918" t="s">
        <v>70</v>
      </c>
    </row>
    <row r="919" spans="1:52" x14ac:dyDescent="0.3">
      <c r="A919">
        <v>2060808</v>
      </c>
      <c r="B919" t="s">
        <v>4606</v>
      </c>
      <c r="C919" t="str">
        <f t="shared" si="136"/>
        <v>7492</v>
      </c>
      <c r="D919" t="s">
        <v>53</v>
      </c>
      <c r="E919" t="str">
        <f t="shared" si="141"/>
        <v>0100</v>
      </c>
      <c r="F919" t="s">
        <v>54</v>
      </c>
      <c r="G919" t="str">
        <f>"08"</f>
        <v>08</v>
      </c>
      <c r="H919" t="s">
        <v>55</v>
      </c>
      <c r="I919" t="s">
        <v>56</v>
      </c>
      <c r="J919" t="s">
        <v>57</v>
      </c>
      <c r="K919">
        <v>1</v>
      </c>
      <c r="L919">
        <v>70656</v>
      </c>
      <c r="M919">
        <v>1.62</v>
      </c>
      <c r="N919" t="str">
        <f t="shared" si="140"/>
        <v>000X</v>
      </c>
      <c r="O919">
        <v>4617</v>
      </c>
      <c r="P919" t="s">
        <v>58</v>
      </c>
      <c r="Q919" t="s">
        <v>636</v>
      </c>
      <c r="R919" t="s">
        <v>140</v>
      </c>
      <c r="T919" t="s">
        <v>61</v>
      </c>
      <c r="V919" t="s">
        <v>4607</v>
      </c>
      <c r="W919">
        <v>341160</v>
      </c>
      <c r="X919">
        <v>24330</v>
      </c>
      <c r="Y919">
        <v>316830</v>
      </c>
      <c r="Z919">
        <v>275197</v>
      </c>
      <c r="AA919">
        <v>250197</v>
      </c>
      <c r="AB919" t="s">
        <v>63</v>
      </c>
      <c r="AC919" s="1">
        <v>38261</v>
      </c>
      <c r="AD919">
        <v>72000</v>
      </c>
      <c r="AE919">
        <v>1780</v>
      </c>
      <c r="AF919">
        <v>2406</v>
      </c>
      <c r="AG919" t="s">
        <v>103</v>
      </c>
      <c r="AH919" t="s">
        <v>76</v>
      </c>
      <c r="AI919">
        <v>1</v>
      </c>
      <c r="AJ919">
        <v>2007</v>
      </c>
      <c r="AK919">
        <v>3</v>
      </c>
      <c r="AL919">
        <v>2</v>
      </c>
      <c r="AN919">
        <v>3251</v>
      </c>
      <c r="AO919">
        <v>32</v>
      </c>
      <c r="AP919" t="s">
        <v>63</v>
      </c>
      <c r="AQ919" t="s">
        <v>66</v>
      </c>
      <c r="AR919">
        <v>4457</v>
      </c>
      <c r="AW919" t="s">
        <v>4608</v>
      </c>
      <c r="AX919" t="s">
        <v>4609</v>
      </c>
      <c r="AY919" t="s">
        <v>4610</v>
      </c>
      <c r="AZ919" t="s">
        <v>70</v>
      </c>
    </row>
    <row r="920" spans="1:52" x14ac:dyDescent="0.3">
      <c r="A920">
        <v>2060972</v>
      </c>
      <c r="B920" t="s">
        <v>4611</v>
      </c>
      <c r="C920" t="str">
        <f t="shared" si="136"/>
        <v>7492</v>
      </c>
      <c r="D920" t="s">
        <v>53</v>
      </c>
      <c r="E920" t="str">
        <f t="shared" si="141"/>
        <v>0100</v>
      </c>
      <c r="F920" t="s">
        <v>54</v>
      </c>
      <c r="G920" t="str">
        <f>"06"</f>
        <v>06</v>
      </c>
      <c r="H920" t="s">
        <v>55</v>
      </c>
      <c r="I920" t="s">
        <v>56</v>
      </c>
      <c r="J920" t="s">
        <v>57</v>
      </c>
      <c r="K920">
        <v>1</v>
      </c>
      <c r="L920">
        <v>47230</v>
      </c>
      <c r="M920">
        <v>1.08</v>
      </c>
      <c r="N920" t="str">
        <f t="shared" si="140"/>
        <v>000X</v>
      </c>
      <c r="O920">
        <v>5038</v>
      </c>
      <c r="P920" t="s">
        <v>72</v>
      </c>
      <c r="Q920" t="s">
        <v>601</v>
      </c>
      <c r="R920" t="s">
        <v>140</v>
      </c>
      <c r="T920" t="s">
        <v>61</v>
      </c>
      <c r="V920" t="s">
        <v>4612</v>
      </c>
      <c r="W920">
        <v>347390</v>
      </c>
      <c r="X920">
        <v>16260</v>
      </c>
      <c r="Y920">
        <v>331130</v>
      </c>
      <c r="Z920">
        <v>337144</v>
      </c>
      <c r="AA920">
        <v>312144</v>
      </c>
      <c r="AB920" t="s">
        <v>63</v>
      </c>
      <c r="AC920" s="1">
        <v>41334</v>
      </c>
      <c r="AD920">
        <v>18200</v>
      </c>
      <c r="AE920">
        <v>2545</v>
      </c>
      <c r="AF920">
        <v>1603</v>
      </c>
      <c r="AG920" t="s">
        <v>103</v>
      </c>
      <c r="AH920" t="s">
        <v>76</v>
      </c>
      <c r="AI920">
        <v>1</v>
      </c>
      <c r="AJ920">
        <v>2014</v>
      </c>
      <c r="AK920">
        <v>4</v>
      </c>
      <c r="AL920">
        <v>2</v>
      </c>
      <c r="AN920">
        <v>2416</v>
      </c>
      <c r="AO920">
        <v>32</v>
      </c>
      <c r="AP920" t="s">
        <v>63</v>
      </c>
      <c r="AQ920" t="s">
        <v>66</v>
      </c>
      <c r="AR920">
        <v>3966</v>
      </c>
      <c r="AW920" t="s">
        <v>4613</v>
      </c>
      <c r="AX920" t="s">
        <v>4614</v>
      </c>
      <c r="AY920" t="s">
        <v>4615</v>
      </c>
      <c r="AZ920" t="s">
        <v>70</v>
      </c>
    </row>
    <row r="921" spans="1:52" x14ac:dyDescent="0.3">
      <c r="A921">
        <v>2061090</v>
      </c>
      <c r="B921" t="s">
        <v>4616</v>
      </c>
      <c r="C921" t="str">
        <f t="shared" si="136"/>
        <v>7492</v>
      </c>
      <c r="D921" t="s">
        <v>53</v>
      </c>
      <c r="E921" t="str">
        <f t="shared" si="141"/>
        <v>0100</v>
      </c>
      <c r="F921" t="s">
        <v>54</v>
      </c>
      <c r="G921" t="str">
        <f>"07"</f>
        <v>07</v>
      </c>
      <c r="H921" t="s">
        <v>55</v>
      </c>
      <c r="I921" t="s">
        <v>56</v>
      </c>
      <c r="J921" t="s">
        <v>57</v>
      </c>
      <c r="K921">
        <v>1</v>
      </c>
      <c r="L921">
        <v>53318</v>
      </c>
      <c r="M921">
        <v>1.22</v>
      </c>
      <c r="N921" t="str">
        <f>"0000"</f>
        <v>0000</v>
      </c>
      <c r="O921">
        <v>4999</v>
      </c>
      <c r="P921" t="s">
        <v>72</v>
      </c>
      <c r="Q921" t="s">
        <v>607</v>
      </c>
      <c r="R921" t="s">
        <v>140</v>
      </c>
      <c r="T921" t="s">
        <v>61</v>
      </c>
      <c r="V921" t="s">
        <v>4617</v>
      </c>
      <c r="W921">
        <v>246300</v>
      </c>
      <c r="X921">
        <v>18360</v>
      </c>
      <c r="Y921">
        <v>227940</v>
      </c>
      <c r="Z921">
        <v>214546</v>
      </c>
      <c r="AA921">
        <v>184046</v>
      </c>
      <c r="AB921" t="s">
        <v>63</v>
      </c>
      <c r="AC921" s="1">
        <v>40513</v>
      </c>
      <c r="AD921">
        <v>179000</v>
      </c>
      <c r="AE921">
        <v>2400</v>
      </c>
      <c r="AF921">
        <v>1984</v>
      </c>
      <c r="AG921" t="s">
        <v>64</v>
      </c>
      <c r="AH921" t="s">
        <v>65</v>
      </c>
      <c r="AI921">
        <v>1</v>
      </c>
      <c r="AJ921">
        <v>2007</v>
      </c>
      <c r="AK921">
        <v>3</v>
      </c>
      <c r="AL921">
        <v>2</v>
      </c>
      <c r="AN921">
        <v>1803</v>
      </c>
      <c r="AO921">
        <v>32</v>
      </c>
      <c r="AP921" t="s">
        <v>63</v>
      </c>
      <c r="AQ921" t="s">
        <v>66</v>
      </c>
      <c r="AR921">
        <v>2745</v>
      </c>
      <c r="AW921" t="s">
        <v>4618</v>
      </c>
      <c r="AY921" t="s">
        <v>4619</v>
      </c>
      <c r="AZ921" t="s">
        <v>70</v>
      </c>
    </row>
    <row r="922" spans="1:52" x14ac:dyDescent="0.3">
      <c r="A922">
        <v>2061529</v>
      </c>
      <c r="B922" t="s">
        <v>4620</v>
      </c>
      <c r="C922" t="str">
        <f t="shared" si="136"/>
        <v>7492</v>
      </c>
      <c r="D922" t="s">
        <v>53</v>
      </c>
      <c r="E922" t="str">
        <f t="shared" si="141"/>
        <v>0100</v>
      </c>
      <c r="F922" t="s">
        <v>54</v>
      </c>
      <c r="G922" t="str">
        <f t="shared" ref="G922:G927" si="142">"06"</f>
        <v>06</v>
      </c>
      <c r="H922" t="s">
        <v>55</v>
      </c>
      <c r="I922" t="s">
        <v>56</v>
      </c>
      <c r="J922" t="s">
        <v>57</v>
      </c>
      <c r="K922">
        <v>1</v>
      </c>
      <c r="L922">
        <v>43678</v>
      </c>
      <c r="M922">
        <v>1</v>
      </c>
      <c r="N922" t="str">
        <f t="shared" ref="N922:N927" si="143">"000X"</f>
        <v>000X</v>
      </c>
      <c r="O922">
        <v>5885</v>
      </c>
      <c r="P922" t="s">
        <v>58</v>
      </c>
      <c r="Q922" t="s">
        <v>4545</v>
      </c>
      <c r="R922" t="s">
        <v>82</v>
      </c>
      <c r="T922" t="s">
        <v>61</v>
      </c>
      <c r="V922" t="s">
        <v>4621</v>
      </c>
      <c r="W922">
        <v>181890</v>
      </c>
      <c r="X922">
        <v>15040</v>
      </c>
      <c r="Y922">
        <v>166850</v>
      </c>
      <c r="Z922">
        <v>131713</v>
      </c>
      <c r="AA922">
        <v>106213</v>
      </c>
      <c r="AB922" t="s">
        <v>63</v>
      </c>
      <c r="AC922" s="1">
        <v>32295</v>
      </c>
      <c r="AD922">
        <v>10000</v>
      </c>
      <c r="AE922">
        <v>786</v>
      </c>
      <c r="AF922">
        <v>1059</v>
      </c>
      <c r="AG922" t="s">
        <v>103</v>
      </c>
      <c r="AH922" t="s">
        <v>76</v>
      </c>
      <c r="AI922">
        <v>1</v>
      </c>
      <c r="AJ922">
        <v>1990</v>
      </c>
      <c r="AK922">
        <v>3</v>
      </c>
      <c r="AL922">
        <v>2</v>
      </c>
      <c r="AN922">
        <v>1690</v>
      </c>
      <c r="AO922">
        <v>32</v>
      </c>
      <c r="AP922" t="s">
        <v>63</v>
      </c>
      <c r="AQ922" t="s">
        <v>66</v>
      </c>
      <c r="AR922">
        <v>2532</v>
      </c>
      <c r="AW922" t="s">
        <v>4622</v>
      </c>
      <c r="AX922" t="s">
        <v>4623</v>
      </c>
      <c r="AY922" t="s">
        <v>4624</v>
      </c>
      <c r="AZ922" t="s">
        <v>4625</v>
      </c>
    </row>
    <row r="923" spans="1:52" x14ac:dyDescent="0.3">
      <c r="A923">
        <v>2061669</v>
      </c>
      <c r="B923" t="s">
        <v>4626</v>
      </c>
      <c r="C923" t="str">
        <f t="shared" si="136"/>
        <v>7492</v>
      </c>
      <c r="D923" t="s">
        <v>53</v>
      </c>
      <c r="E923" t="str">
        <f>"0000"</f>
        <v>0000</v>
      </c>
      <c r="F923" t="s">
        <v>108</v>
      </c>
      <c r="G923" t="str">
        <f t="shared" si="142"/>
        <v>06</v>
      </c>
      <c r="H923" t="s">
        <v>55</v>
      </c>
      <c r="I923" t="s">
        <v>56</v>
      </c>
      <c r="J923" t="s">
        <v>57</v>
      </c>
      <c r="K923">
        <v>0</v>
      </c>
      <c r="L923">
        <v>43680</v>
      </c>
      <c r="M923">
        <v>1</v>
      </c>
      <c r="N923" t="str">
        <f t="shared" si="143"/>
        <v>000X</v>
      </c>
      <c r="O923">
        <v>5828</v>
      </c>
      <c r="P923" t="s">
        <v>58</v>
      </c>
      <c r="Q923" t="s">
        <v>4555</v>
      </c>
      <c r="R923" t="s">
        <v>118</v>
      </c>
      <c r="T923" t="s">
        <v>61</v>
      </c>
      <c r="V923" t="s">
        <v>4627</v>
      </c>
      <c r="W923">
        <v>15040</v>
      </c>
      <c r="X923">
        <v>15040</v>
      </c>
      <c r="Y923">
        <v>0</v>
      </c>
      <c r="Z923">
        <v>15040</v>
      </c>
      <c r="AA923">
        <v>15040</v>
      </c>
      <c r="AB923" t="s">
        <v>72</v>
      </c>
      <c r="AC923" s="1">
        <v>36617</v>
      </c>
      <c r="AD923">
        <v>21000</v>
      </c>
      <c r="AE923">
        <v>1358</v>
      </c>
      <c r="AF923">
        <v>112</v>
      </c>
      <c r="AG923" t="s">
        <v>103</v>
      </c>
      <c r="AH923" t="s">
        <v>873</v>
      </c>
      <c r="AR923">
        <v>0</v>
      </c>
      <c r="AW923" t="s">
        <v>4628</v>
      </c>
      <c r="AY923" t="s">
        <v>4629</v>
      </c>
      <c r="AZ923" t="s">
        <v>4630</v>
      </c>
    </row>
    <row r="924" spans="1:52" x14ac:dyDescent="0.3">
      <c r="A924">
        <v>2062215</v>
      </c>
      <c r="B924" t="s">
        <v>4631</v>
      </c>
      <c r="C924" t="str">
        <f t="shared" si="136"/>
        <v>7492</v>
      </c>
      <c r="D924" t="s">
        <v>53</v>
      </c>
      <c r="E924" t="str">
        <f>"0100"</f>
        <v>0100</v>
      </c>
      <c r="F924" t="s">
        <v>54</v>
      </c>
      <c r="G924" t="str">
        <f t="shared" si="142"/>
        <v>06</v>
      </c>
      <c r="H924" t="s">
        <v>55</v>
      </c>
      <c r="I924" t="s">
        <v>56</v>
      </c>
      <c r="J924" t="s">
        <v>57</v>
      </c>
      <c r="K924">
        <v>1</v>
      </c>
      <c r="L924">
        <v>43750</v>
      </c>
      <c r="M924">
        <v>1</v>
      </c>
      <c r="N924" t="str">
        <f t="shared" si="143"/>
        <v>000X</v>
      </c>
      <c r="O924">
        <v>5281</v>
      </c>
      <c r="P924" t="s">
        <v>72</v>
      </c>
      <c r="Q924" t="s">
        <v>607</v>
      </c>
      <c r="R924" t="s">
        <v>140</v>
      </c>
      <c r="T924" t="s">
        <v>61</v>
      </c>
      <c r="V924" t="s">
        <v>4632</v>
      </c>
      <c r="W924">
        <v>231960</v>
      </c>
      <c r="X924">
        <v>15070</v>
      </c>
      <c r="Y924">
        <v>216890</v>
      </c>
      <c r="Z924">
        <v>231960</v>
      </c>
      <c r="AA924">
        <v>206960</v>
      </c>
      <c r="AB924" t="s">
        <v>63</v>
      </c>
      <c r="AC924" s="1">
        <v>43829</v>
      </c>
      <c r="AD924">
        <v>300000</v>
      </c>
      <c r="AE924">
        <v>3028</v>
      </c>
      <c r="AF924">
        <v>1913</v>
      </c>
      <c r="AG924" t="s">
        <v>64</v>
      </c>
      <c r="AH924" t="s">
        <v>76</v>
      </c>
      <c r="AI924">
        <v>1</v>
      </c>
      <c r="AJ924">
        <v>2019</v>
      </c>
      <c r="AK924">
        <v>3</v>
      </c>
      <c r="AL924">
        <v>2</v>
      </c>
      <c r="AN924">
        <v>2002</v>
      </c>
      <c r="AO924">
        <v>32</v>
      </c>
      <c r="AP924" t="s">
        <v>63</v>
      </c>
      <c r="AQ924" t="s">
        <v>66</v>
      </c>
      <c r="AR924">
        <v>2876</v>
      </c>
      <c r="AW924" t="s">
        <v>4633</v>
      </c>
      <c r="AX924" t="s">
        <v>4634</v>
      </c>
      <c r="AY924" t="s">
        <v>4635</v>
      </c>
      <c r="AZ924" t="s">
        <v>70</v>
      </c>
    </row>
    <row r="925" spans="1:52" x14ac:dyDescent="0.3">
      <c r="A925">
        <v>2062398</v>
      </c>
      <c r="B925" t="s">
        <v>4636</v>
      </c>
      <c r="C925" t="str">
        <f t="shared" si="136"/>
        <v>7492</v>
      </c>
      <c r="D925" t="s">
        <v>53</v>
      </c>
      <c r="E925" t="str">
        <f>"0100"</f>
        <v>0100</v>
      </c>
      <c r="F925" t="s">
        <v>54</v>
      </c>
      <c r="G925" t="str">
        <f t="shared" si="142"/>
        <v>06</v>
      </c>
      <c r="H925" t="s">
        <v>55</v>
      </c>
      <c r="I925" t="s">
        <v>56</v>
      </c>
      <c r="J925" t="s">
        <v>57</v>
      </c>
      <c r="K925">
        <v>1</v>
      </c>
      <c r="L925">
        <v>89661</v>
      </c>
      <c r="M925">
        <v>2.06</v>
      </c>
      <c r="N925" t="str">
        <f t="shared" si="143"/>
        <v>000X</v>
      </c>
      <c r="O925">
        <v>5356</v>
      </c>
      <c r="P925" t="s">
        <v>72</v>
      </c>
      <c r="Q925" t="s">
        <v>4094</v>
      </c>
      <c r="R925" t="s">
        <v>140</v>
      </c>
      <c r="T925" t="s">
        <v>61</v>
      </c>
      <c r="V925" t="s">
        <v>4637</v>
      </c>
      <c r="W925">
        <v>30870</v>
      </c>
      <c r="X925">
        <v>30870</v>
      </c>
      <c r="Y925">
        <v>0</v>
      </c>
      <c r="Z925">
        <v>30870</v>
      </c>
      <c r="AA925">
        <v>30870</v>
      </c>
      <c r="AB925" t="s">
        <v>72</v>
      </c>
      <c r="AC925" s="1">
        <v>43453</v>
      </c>
      <c r="AD925">
        <v>40000</v>
      </c>
      <c r="AE925">
        <v>2946</v>
      </c>
      <c r="AF925">
        <v>499</v>
      </c>
      <c r="AG925" t="s">
        <v>103</v>
      </c>
      <c r="AH925" t="s">
        <v>76</v>
      </c>
      <c r="AI925">
        <v>1</v>
      </c>
      <c r="AJ925">
        <v>2020</v>
      </c>
      <c r="AK925">
        <v>3</v>
      </c>
      <c r="AL925">
        <v>2</v>
      </c>
      <c r="AN925">
        <v>2318</v>
      </c>
      <c r="AO925">
        <v>32</v>
      </c>
      <c r="AP925" t="s">
        <v>63</v>
      </c>
      <c r="AQ925" t="s">
        <v>66</v>
      </c>
      <c r="AR925">
        <v>3487</v>
      </c>
      <c r="AW925" t="s">
        <v>4638</v>
      </c>
      <c r="AX925" t="s">
        <v>4639</v>
      </c>
      <c r="AY925" t="s">
        <v>4640</v>
      </c>
      <c r="AZ925" t="s">
        <v>70</v>
      </c>
    </row>
    <row r="926" spans="1:52" x14ac:dyDescent="0.3">
      <c r="A926">
        <v>2062681</v>
      </c>
      <c r="B926" t="s">
        <v>4641</v>
      </c>
      <c r="C926" t="str">
        <f t="shared" si="136"/>
        <v>7492</v>
      </c>
      <c r="D926" t="s">
        <v>53</v>
      </c>
      <c r="E926" t="str">
        <f>"0100"</f>
        <v>0100</v>
      </c>
      <c r="F926" t="s">
        <v>54</v>
      </c>
      <c r="G926" t="str">
        <f t="shared" si="142"/>
        <v>06</v>
      </c>
      <c r="H926" t="s">
        <v>55</v>
      </c>
      <c r="I926" t="s">
        <v>56</v>
      </c>
      <c r="J926" t="s">
        <v>57</v>
      </c>
      <c r="K926">
        <v>1</v>
      </c>
      <c r="L926">
        <v>55259</v>
      </c>
      <c r="M926">
        <v>1.27</v>
      </c>
      <c r="N926" t="str">
        <f t="shared" si="143"/>
        <v>000X</v>
      </c>
      <c r="O926">
        <v>5470</v>
      </c>
      <c r="P926" t="s">
        <v>72</v>
      </c>
      <c r="Q926" t="s">
        <v>607</v>
      </c>
      <c r="R926" t="s">
        <v>140</v>
      </c>
      <c r="T926" t="s">
        <v>61</v>
      </c>
      <c r="V926" t="s">
        <v>4642</v>
      </c>
      <c r="W926">
        <v>228840</v>
      </c>
      <c r="X926">
        <v>19030</v>
      </c>
      <c r="Y926">
        <v>209810</v>
      </c>
      <c r="Z926">
        <v>228840</v>
      </c>
      <c r="AA926">
        <v>203840</v>
      </c>
      <c r="AB926" t="s">
        <v>63</v>
      </c>
      <c r="AC926" s="1">
        <v>41883</v>
      </c>
      <c r="AD926">
        <v>220000</v>
      </c>
      <c r="AE926">
        <v>2647</v>
      </c>
      <c r="AF926">
        <v>637</v>
      </c>
      <c r="AG926" t="s">
        <v>64</v>
      </c>
      <c r="AH926" t="s">
        <v>76</v>
      </c>
      <c r="AI926">
        <v>1</v>
      </c>
      <c r="AJ926">
        <v>1990</v>
      </c>
      <c r="AK926">
        <v>3</v>
      </c>
      <c r="AL926">
        <v>2</v>
      </c>
      <c r="AN926">
        <v>2279</v>
      </c>
      <c r="AO926">
        <v>32</v>
      </c>
      <c r="AP926" t="s">
        <v>63</v>
      </c>
      <c r="AQ926" t="s">
        <v>66</v>
      </c>
      <c r="AR926">
        <v>3446</v>
      </c>
      <c r="AW926" t="s">
        <v>4643</v>
      </c>
      <c r="AX926" t="s">
        <v>4644</v>
      </c>
      <c r="AY926" t="s">
        <v>4645</v>
      </c>
      <c r="AZ926" t="s">
        <v>70</v>
      </c>
    </row>
    <row r="927" spans="1:52" x14ac:dyDescent="0.3">
      <c r="A927">
        <v>2062746</v>
      </c>
      <c r="B927" t="s">
        <v>4646</v>
      </c>
      <c r="C927" t="str">
        <f t="shared" si="136"/>
        <v>7492</v>
      </c>
      <c r="D927" t="s">
        <v>53</v>
      </c>
      <c r="E927" t="str">
        <f>"0000"</f>
        <v>0000</v>
      </c>
      <c r="F927" t="s">
        <v>108</v>
      </c>
      <c r="G927" t="str">
        <f t="shared" si="142"/>
        <v>06</v>
      </c>
      <c r="H927" t="s">
        <v>55</v>
      </c>
      <c r="I927" t="s">
        <v>56</v>
      </c>
      <c r="J927" t="s">
        <v>57</v>
      </c>
      <c r="K927">
        <v>0</v>
      </c>
      <c r="L927">
        <v>46251</v>
      </c>
      <c r="M927">
        <v>1.06</v>
      </c>
      <c r="N927" t="str">
        <f t="shared" si="143"/>
        <v>000X</v>
      </c>
      <c r="O927">
        <v>5292</v>
      </c>
      <c r="P927" t="s">
        <v>72</v>
      </c>
      <c r="Q927" t="s">
        <v>607</v>
      </c>
      <c r="R927" t="s">
        <v>140</v>
      </c>
      <c r="T927" t="s">
        <v>61</v>
      </c>
      <c r="V927" t="s">
        <v>4647</v>
      </c>
      <c r="W927">
        <v>15930</v>
      </c>
      <c r="X927">
        <v>15930</v>
      </c>
      <c r="Y927">
        <v>0</v>
      </c>
      <c r="Z927">
        <v>15930</v>
      </c>
      <c r="AA927">
        <v>15930</v>
      </c>
      <c r="AB927" t="s">
        <v>72</v>
      </c>
      <c r="AC927" s="1">
        <v>38139</v>
      </c>
      <c r="AD927">
        <v>41000</v>
      </c>
      <c r="AE927">
        <v>1742</v>
      </c>
      <c r="AF927">
        <v>2255</v>
      </c>
      <c r="AG927" t="s">
        <v>103</v>
      </c>
      <c r="AH927" t="s">
        <v>76</v>
      </c>
      <c r="AR927">
        <v>0</v>
      </c>
      <c r="AW927" t="s">
        <v>4648</v>
      </c>
      <c r="AY927" t="s">
        <v>4649</v>
      </c>
      <c r="AZ927" t="s">
        <v>70</v>
      </c>
    </row>
    <row r="928" spans="1:52" x14ac:dyDescent="0.3">
      <c r="A928">
        <v>2062878</v>
      </c>
      <c r="B928" t="s">
        <v>4650</v>
      </c>
      <c r="C928" t="str">
        <f t="shared" si="136"/>
        <v>7492</v>
      </c>
      <c r="D928" t="s">
        <v>53</v>
      </c>
      <c r="E928" t="str">
        <f>"0100"</f>
        <v>0100</v>
      </c>
      <c r="F928" t="s">
        <v>54</v>
      </c>
      <c r="G928" t="str">
        <f>"07"</f>
        <v>07</v>
      </c>
      <c r="H928" t="s">
        <v>55</v>
      </c>
      <c r="I928" t="s">
        <v>56</v>
      </c>
      <c r="J928" t="s">
        <v>57</v>
      </c>
      <c r="K928">
        <v>1</v>
      </c>
      <c r="L928">
        <v>43545</v>
      </c>
      <c r="M928">
        <v>1</v>
      </c>
      <c r="N928" t="str">
        <f>"0000"</f>
        <v>0000</v>
      </c>
      <c r="O928">
        <v>5821</v>
      </c>
      <c r="P928" t="s">
        <v>58</v>
      </c>
      <c r="Q928" t="s">
        <v>889</v>
      </c>
      <c r="R928" t="s">
        <v>719</v>
      </c>
      <c r="T928" t="s">
        <v>61</v>
      </c>
      <c r="V928" t="s">
        <v>4651</v>
      </c>
      <c r="W928">
        <v>208890</v>
      </c>
      <c r="X928">
        <v>15000</v>
      </c>
      <c r="Y928">
        <v>193890</v>
      </c>
      <c r="Z928">
        <v>208890</v>
      </c>
      <c r="AA928">
        <v>183890</v>
      </c>
      <c r="AB928" t="s">
        <v>63</v>
      </c>
      <c r="AC928" s="1">
        <v>43257</v>
      </c>
      <c r="AD928">
        <v>239500</v>
      </c>
      <c r="AE928">
        <v>2907</v>
      </c>
      <c r="AF928">
        <v>429</v>
      </c>
      <c r="AG928" t="s">
        <v>64</v>
      </c>
      <c r="AH928" t="s">
        <v>76</v>
      </c>
      <c r="AI928">
        <v>1</v>
      </c>
      <c r="AJ928">
        <v>2018</v>
      </c>
      <c r="AK928">
        <v>3</v>
      </c>
      <c r="AL928">
        <v>2</v>
      </c>
      <c r="AN928">
        <v>1946</v>
      </c>
      <c r="AO928">
        <v>32</v>
      </c>
      <c r="AP928" t="s">
        <v>72</v>
      </c>
      <c r="AQ928" t="s">
        <v>66</v>
      </c>
      <c r="AR928">
        <v>2702</v>
      </c>
      <c r="AW928" t="s">
        <v>4652</v>
      </c>
      <c r="AX928" t="s">
        <v>4653</v>
      </c>
      <c r="AY928" t="s">
        <v>4654</v>
      </c>
      <c r="AZ928" t="s">
        <v>70</v>
      </c>
    </row>
    <row r="929" spans="1:52" x14ac:dyDescent="0.3">
      <c r="A929">
        <v>2062908</v>
      </c>
      <c r="B929" t="s">
        <v>4655</v>
      </c>
      <c r="C929" t="str">
        <f t="shared" si="136"/>
        <v>7492</v>
      </c>
      <c r="D929" t="s">
        <v>53</v>
      </c>
      <c r="E929" t="str">
        <f>"0000"</f>
        <v>0000</v>
      </c>
      <c r="F929" t="s">
        <v>108</v>
      </c>
      <c r="G929" t="str">
        <f>"07"</f>
        <v>07</v>
      </c>
      <c r="H929" t="s">
        <v>55</v>
      </c>
      <c r="I929" t="s">
        <v>56</v>
      </c>
      <c r="J929" t="s">
        <v>57</v>
      </c>
      <c r="K929">
        <v>0</v>
      </c>
      <c r="L929">
        <v>43676</v>
      </c>
      <c r="M929">
        <v>1</v>
      </c>
      <c r="N929" t="str">
        <f>"0000"</f>
        <v>0000</v>
      </c>
      <c r="O929">
        <v>5895</v>
      </c>
      <c r="P929" t="s">
        <v>58</v>
      </c>
      <c r="Q929" t="s">
        <v>889</v>
      </c>
      <c r="R929" t="s">
        <v>719</v>
      </c>
      <c r="T929" t="s">
        <v>61</v>
      </c>
      <c r="V929" t="s">
        <v>4656</v>
      </c>
      <c r="W929">
        <v>15040</v>
      </c>
      <c r="X929">
        <v>15040</v>
      </c>
      <c r="Y929">
        <v>0</v>
      </c>
      <c r="Z929">
        <v>15040</v>
      </c>
      <c r="AA929">
        <v>15040</v>
      </c>
      <c r="AB929" t="s">
        <v>72</v>
      </c>
      <c r="AC929" s="1">
        <v>35886</v>
      </c>
      <c r="AD929">
        <v>10500</v>
      </c>
      <c r="AE929">
        <v>1246</v>
      </c>
      <c r="AF929">
        <v>1114</v>
      </c>
      <c r="AG929" t="s">
        <v>103</v>
      </c>
      <c r="AH929" t="s">
        <v>76</v>
      </c>
      <c r="AR929">
        <v>0</v>
      </c>
      <c r="AW929" t="s">
        <v>4657</v>
      </c>
      <c r="AY929" t="s">
        <v>4658</v>
      </c>
      <c r="AZ929" t="s">
        <v>4659</v>
      </c>
    </row>
    <row r="930" spans="1:52" x14ac:dyDescent="0.3">
      <c r="A930">
        <v>2062967</v>
      </c>
      <c r="B930" t="s">
        <v>4660</v>
      </c>
      <c r="C930" t="str">
        <f t="shared" si="136"/>
        <v>7492</v>
      </c>
      <c r="D930" t="s">
        <v>53</v>
      </c>
      <c r="E930" t="str">
        <f>"0100"</f>
        <v>0100</v>
      </c>
      <c r="F930" t="s">
        <v>54</v>
      </c>
      <c r="G930" t="str">
        <f>"08"</f>
        <v>08</v>
      </c>
      <c r="H930" t="s">
        <v>55</v>
      </c>
      <c r="I930" t="s">
        <v>56</v>
      </c>
      <c r="J930" t="s">
        <v>57</v>
      </c>
      <c r="K930">
        <v>1</v>
      </c>
      <c r="L930">
        <v>69461</v>
      </c>
      <c r="M930">
        <v>1.59</v>
      </c>
      <c r="N930" t="str">
        <f t="shared" ref="N930:N935" si="144">"000X"</f>
        <v>000X</v>
      </c>
      <c r="O930">
        <v>4314</v>
      </c>
      <c r="P930" t="s">
        <v>58</v>
      </c>
      <c r="Q930" t="s">
        <v>4583</v>
      </c>
      <c r="R930" t="s">
        <v>266</v>
      </c>
      <c r="T930" t="s">
        <v>61</v>
      </c>
      <c r="V930" t="s">
        <v>4661</v>
      </c>
      <c r="W930">
        <v>231580</v>
      </c>
      <c r="X930">
        <v>23920</v>
      </c>
      <c r="Y930">
        <v>207660</v>
      </c>
      <c r="Z930">
        <v>196145</v>
      </c>
      <c r="AA930">
        <v>171145</v>
      </c>
      <c r="AB930" t="s">
        <v>63</v>
      </c>
      <c r="AC930" s="1">
        <v>41518</v>
      </c>
      <c r="AD930">
        <v>15000</v>
      </c>
      <c r="AE930">
        <v>2578</v>
      </c>
      <c r="AF930">
        <v>1584</v>
      </c>
      <c r="AG930" t="s">
        <v>103</v>
      </c>
      <c r="AH930" t="s">
        <v>76</v>
      </c>
      <c r="AI930">
        <v>1</v>
      </c>
      <c r="AJ930">
        <v>2015</v>
      </c>
      <c r="AK930">
        <v>3</v>
      </c>
      <c r="AL930">
        <v>2</v>
      </c>
      <c r="AN930">
        <v>2121</v>
      </c>
      <c r="AO930">
        <v>32</v>
      </c>
      <c r="AP930" t="s">
        <v>72</v>
      </c>
      <c r="AQ930" t="s">
        <v>66</v>
      </c>
      <c r="AR930">
        <v>3141</v>
      </c>
      <c r="AW930" t="s">
        <v>4662</v>
      </c>
      <c r="AX930" t="s">
        <v>4663</v>
      </c>
      <c r="AY930" t="s">
        <v>4664</v>
      </c>
      <c r="AZ930" t="s">
        <v>70</v>
      </c>
    </row>
    <row r="931" spans="1:52" x14ac:dyDescent="0.3">
      <c r="A931">
        <v>2063009</v>
      </c>
      <c r="B931" t="s">
        <v>4665</v>
      </c>
      <c r="C931" t="str">
        <f t="shared" si="136"/>
        <v>7492</v>
      </c>
      <c r="D931" t="s">
        <v>53</v>
      </c>
      <c r="E931" t="str">
        <f>"0000"</f>
        <v>0000</v>
      </c>
      <c r="F931" t="s">
        <v>108</v>
      </c>
      <c r="G931" t="str">
        <f>"08"</f>
        <v>08</v>
      </c>
      <c r="H931" t="s">
        <v>55</v>
      </c>
      <c r="I931" t="s">
        <v>56</v>
      </c>
      <c r="J931" t="s">
        <v>57</v>
      </c>
      <c r="K931">
        <v>0</v>
      </c>
      <c r="L931">
        <v>65336</v>
      </c>
      <c r="M931">
        <v>1.5</v>
      </c>
      <c r="N931" t="str">
        <f t="shared" si="144"/>
        <v>000X</v>
      </c>
      <c r="O931">
        <v>4276</v>
      </c>
      <c r="P931" t="s">
        <v>58</v>
      </c>
      <c r="Q931" t="s">
        <v>4583</v>
      </c>
      <c r="R931" t="s">
        <v>266</v>
      </c>
      <c r="T931" t="s">
        <v>61</v>
      </c>
      <c r="V931" t="s">
        <v>4666</v>
      </c>
      <c r="W931">
        <v>22500</v>
      </c>
      <c r="X931">
        <v>22500</v>
      </c>
      <c r="Y931">
        <v>0</v>
      </c>
      <c r="Z931">
        <v>22500</v>
      </c>
      <c r="AA931">
        <v>22500</v>
      </c>
      <c r="AB931" t="s">
        <v>72</v>
      </c>
      <c r="AC931" s="1">
        <v>36951</v>
      </c>
      <c r="AD931">
        <v>29800</v>
      </c>
      <c r="AE931">
        <v>1413</v>
      </c>
      <c r="AF931">
        <v>1584</v>
      </c>
      <c r="AG931" t="s">
        <v>103</v>
      </c>
      <c r="AH931" t="s">
        <v>873</v>
      </c>
      <c r="AR931">
        <v>0</v>
      </c>
      <c r="AW931" t="s">
        <v>4667</v>
      </c>
      <c r="AX931" t="s">
        <v>4668</v>
      </c>
      <c r="AY931" t="s">
        <v>4669</v>
      </c>
      <c r="AZ931" t="s">
        <v>4670</v>
      </c>
    </row>
    <row r="932" spans="1:52" x14ac:dyDescent="0.3">
      <c r="A932">
        <v>2063173</v>
      </c>
      <c r="B932" t="s">
        <v>4671</v>
      </c>
      <c r="C932" t="str">
        <f t="shared" si="136"/>
        <v>7492</v>
      </c>
      <c r="D932" t="s">
        <v>53</v>
      </c>
      <c r="E932" t="str">
        <f>"0100"</f>
        <v>0100</v>
      </c>
      <c r="F932" t="s">
        <v>54</v>
      </c>
      <c r="G932" t="str">
        <f>"08"</f>
        <v>08</v>
      </c>
      <c r="H932" t="s">
        <v>55</v>
      </c>
      <c r="I932" t="s">
        <v>56</v>
      </c>
      <c r="J932" t="s">
        <v>57</v>
      </c>
      <c r="K932">
        <v>1</v>
      </c>
      <c r="L932">
        <v>67895</v>
      </c>
      <c r="M932">
        <v>1.56</v>
      </c>
      <c r="N932" t="str">
        <f t="shared" si="144"/>
        <v>000X</v>
      </c>
      <c r="O932">
        <v>4059</v>
      </c>
      <c r="P932" t="s">
        <v>72</v>
      </c>
      <c r="Q932" t="s">
        <v>4589</v>
      </c>
      <c r="R932" t="s">
        <v>4590</v>
      </c>
      <c r="T932" t="s">
        <v>61</v>
      </c>
      <c r="V932" t="s">
        <v>4672</v>
      </c>
      <c r="W932">
        <v>263110</v>
      </c>
      <c r="X932">
        <v>23380</v>
      </c>
      <c r="Y932">
        <v>239730</v>
      </c>
      <c r="Z932">
        <v>181703</v>
      </c>
      <c r="AA932">
        <v>156703</v>
      </c>
      <c r="AB932" t="s">
        <v>63</v>
      </c>
      <c r="AC932" s="1">
        <v>37104</v>
      </c>
      <c r="AD932">
        <v>170000</v>
      </c>
      <c r="AE932">
        <v>1449</v>
      </c>
      <c r="AF932">
        <v>2191</v>
      </c>
      <c r="AG932" t="s">
        <v>64</v>
      </c>
      <c r="AH932" t="s">
        <v>76</v>
      </c>
      <c r="AI932">
        <v>1</v>
      </c>
      <c r="AJ932">
        <v>1996</v>
      </c>
      <c r="AK932">
        <v>3</v>
      </c>
      <c r="AL932">
        <v>2</v>
      </c>
      <c r="AM932">
        <v>1</v>
      </c>
      <c r="AN932">
        <v>2602</v>
      </c>
      <c r="AO932">
        <v>32</v>
      </c>
      <c r="AP932" t="s">
        <v>63</v>
      </c>
      <c r="AQ932" t="s">
        <v>66</v>
      </c>
      <c r="AR932">
        <v>3491</v>
      </c>
      <c r="AW932" t="s">
        <v>4673</v>
      </c>
      <c r="AX932" t="s">
        <v>4674</v>
      </c>
      <c r="AY932" t="s">
        <v>4675</v>
      </c>
      <c r="AZ932" t="s">
        <v>70</v>
      </c>
    </row>
    <row r="933" spans="1:52" x14ac:dyDescent="0.3">
      <c r="A933">
        <v>2063491</v>
      </c>
      <c r="B933" t="s">
        <v>4676</v>
      </c>
      <c r="C933" t="str">
        <f t="shared" si="136"/>
        <v>7492</v>
      </c>
      <c r="D933" t="s">
        <v>53</v>
      </c>
      <c r="E933" t="str">
        <f>"0000"</f>
        <v>0000</v>
      </c>
      <c r="F933" t="s">
        <v>108</v>
      </c>
      <c r="G933" t="str">
        <f>"09"</f>
        <v>09</v>
      </c>
      <c r="H933" t="s">
        <v>55</v>
      </c>
      <c r="I933" t="s">
        <v>56</v>
      </c>
      <c r="J933" t="s">
        <v>57</v>
      </c>
      <c r="K933">
        <v>0</v>
      </c>
      <c r="L933">
        <v>67736</v>
      </c>
      <c r="M933">
        <v>1.56</v>
      </c>
      <c r="N933" t="str">
        <f t="shared" si="144"/>
        <v>000X</v>
      </c>
      <c r="O933">
        <v>4223</v>
      </c>
      <c r="P933" t="s">
        <v>72</v>
      </c>
      <c r="Q933" t="s">
        <v>4589</v>
      </c>
      <c r="R933" t="s">
        <v>4590</v>
      </c>
      <c r="T933" t="s">
        <v>61</v>
      </c>
      <c r="V933" t="s">
        <v>4677</v>
      </c>
      <c r="W933">
        <v>23330</v>
      </c>
      <c r="X933">
        <v>23330</v>
      </c>
      <c r="Y933">
        <v>0</v>
      </c>
      <c r="Z933">
        <v>23330</v>
      </c>
      <c r="AA933">
        <v>23330</v>
      </c>
      <c r="AB933" t="s">
        <v>72</v>
      </c>
      <c r="AC933" s="1">
        <v>38292</v>
      </c>
      <c r="AD933">
        <v>20000</v>
      </c>
      <c r="AE933">
        <v>1793</v>
      </c>
      <c r="AF933">
        <v>417</v>
      </c>
      <c r="AG933" t="s">
        <v>103</v>
      </c>
      <c r="AH933" t="s">
        <v>76</v>
      </c>
      <c r="AR933">
        <v>0</v>
      </c>
      <c r="AW933" t="s">
        <v>4678</v>
      </c>
      <c r="AX933" t="s">
        <v>4679</v>
      </c>
      <c r="AY933" t="s">
        <v>4680</v>
      </c>
      <c r="AZ933" t="s">
        <v>4081</v>
      </c>
    </row>
    <row r="934" spans="1:52" x14ac:dyDescent="0.3">
      <c r="A934">
        <v>2059788</v>
      </c>
      <c r="B934" t="s">
        <v>4681</v>
      </c>
      <c r="C934" t="str">
        <f t="shared" si="136"/>
        <v>7492</v>
      </c>
      <c r="D934" t="s">
        <v>53</v>
      </c>
      <c r="E934" t="str">
        <f>"0100"</f>
        <v>0100</v>
      </c>
      <c r="F934" t="s">
        <v>54</v>
      </c>
      <c r="G934" t="str">
        <f>"06"</f>
        <v>06</v>
      </c>
      <c r="H934" t="s">
        <v>55</v>
      </c>
      <c r="I934" t="s">
        <v>56</v>
      </c>
      <c r="J934" t="s">
        <v>57</v>
      </c>
      <c r="K934">
        <v>1</v>
      </c>
      <c r="L934">
        <v>43750</v>
      </c>
      <c r="M934">
        <v>1</v>
      </c>
      <c r="N934" t="str">
        <f t="shared" si="144"/>
        <v>000X</v>
      </c>
      <c r="O934">
        <v>5654</v>
      </c>
      <c r="P934" t="s">
        <v>58</v>
      </c>
      <c r="Q934" t="s">
        <v>117</v>
      </c>
      <c r="R934" t="s">
        <v>118</v>
      </c>
      <c r="T934" t="s">
        <v>61</v>
      </c>
      <c r="V934" t="s">
        <v>4682</v>
      </c>
      <c r="W934">
        <v>249020</v>
      </c>
      <c r="X934">
        <v>15070</v>
      </c>
      <c r="Y934">
        <v>233950</v>
      </c>
      <c r="Z934">
        <v>199990</v>
      </c>
      <c r="AA934">
        <v>174990</v>
      </c>
      <c r="AB934" t="s">
        <v>63</v>
      </c>
      <c r="AC934" s="1">
        <v>38047</v>
      </c>
      <c r="AD934">
        <v>17000</v>
      </c>
      <c r="AE934">
        <v>1746</v>
      </c>
      <c r="AF934">
        <v>125</v>
      </c>
      <c r="AG934" t="s">
        <v>103</v>
      </c>
      <c r="AH934" t="s">
        <v>76</v>
      </c>
      <c r="AI934">
        <v>1</v>
      </c>
      <c r="AJ934">
        <v>2006</v>
      </c>
      <c r="AK934">
        <v>3</v>
      </c>
      <c r="AL934">
        <v>2</v>
      </c>
      <c r="AN934">
        <v>2283</v>
      </c>
      <c r="AO934">
        <v>32</v>
      </c>
      <c r="AP934" t="s">
        <v>63</v>
      </c>
      <c r="AQ934" t="s">
        <v>66</v>
      </c>
      <c r="AR934">
        <v>3438</v>
      </c>
      <c r="AW934" t="s">
        <v>4683</v>
      </c>
      <c r="AX934" t="s">
        <v>4684</v>
      </c>
      <c r="AY934" t="s">
        <v>4685</v>
      </c>
      <c r="AZ934" t="s">
        <v>754</v>
      </c>
    </row>
    <row r="935" spans="1:52" x14ac:dyDescent="0.3">
      <c r="A935">
        <v>2059940</v>
      </c>
      <c r="B935" t="s">
        <v>4686</v>
      </c>
      <c r="C935" t="str">
        <f t="shared" si="136"/>
        <v>7492</v>
      </c>
      <c r="D935" t="s">
        <v>53</v>
      </c>
      <c r="E935" t="str">
        <f>"0000"</f>
        <v>0000</v>
      </c>
      <c r="F935" t="s">
        <v>108</v>
      </c>
      <c r="G935" t="str">
        <f>"06"</f>
        <v>06</v>
      </c>
      <c r="H935" t="s">
        <v>55</v>
      </c>
      <c r="I935" t="s">
        <v>56</v>
      </c>
      <c r="J935" t="s">
        <v>57</v>
      </c>
      <c r="K935">
        <v>0</v>
      </c>
      <c r="L935">
        <v>63393</v>
      </c>
      <c r="M935">
        <v>1.46</v>
      </c>
      <c r="N935" t="str">
        <f t="shared" si="144"/>
        <v>000X</v>
      </c>
      <c r="O935">
        <v>5242</v>
      </c>
      <c r="P935" t="s">
        <v>72</v>
      </c>
      <c r="Q935" t="s">
        <v>601</v>
      </c>
      <c r="R935" t="s">
        <v>140</v>
      </c>
      <c r="T935" t="s">
        <v>61</v>
      </c>
      <c r="V935" t="s">
        <v>4687</v>
      </c>
      <c r="W935">
        <v>21830</v>
      </c>
      <c r="X935">
        <v>21830</v>
      </c>
      <c r="Y935">
        <v>0</v>
      </c>
      <c r="Z935">
        <v>21830</v>
      </c>
      <c r="AA935">
        <v>21830</v>
      </c>
      <c r="AB935" t="s">
        <v>72</v>
      </c>
      <c r="AC935" s="1">
        <v>36495</v>
      </c>
      <c r="AD935">
        <v>29500</v>
      </c>
      <c r="AE935">
        <v>1339</v>
      </c>
      <c r="AF935">
        <v>1090</v>
      </c>
      <c r="AG935" t="s">
        <v>103</v>
      </c>
      <c r="AH935" t="s">
        <v>873</v>
      </c>
      <c r="AR935">
        <v>0</v>
      </c>
      <c r="AW935" t="s">
        <v>4688</v>
      </c>
      <c r="AX935" t="s">
        <v>4689</v>
      </c>
      <c r="AY935" t="s">
        <v>4690</v>
      </c>
      <c r="AZ935" t="s">
        <v>4691</v>
      </c>
    </row>
    <row r="936" spans="1:52" x14ac:dyDescent="0.3">
      <c r="A936">
        <v>2061006</v>
      </c>
      <c r="B936" t="s">
        <v>4692</v>
      </c>
      <c r="C936" t="str">
        <f t="shared" si="136"/>
        <v>7492</v>
      </c>
      <c r="D936" t="s">
        <v>53</v>
      </c>
      <c r="E936" t="str">
        <f>"0000"</f>
        <v>0000</v>
      </c>
      <c r="F936" t="s">
        <v>108</v>
      </c>
      <c r="G936" t="str">
        <f>"07"</f>
        <v>07</v>
      </c>
      <c r="H936" t="s">
        <v>55</v>
      </c>
      <c r="I936" t="s">
        <v>56</v>
      </c>
      <c r="J936" t="s">
        <v>57</v>
      </c>
      <c r="K936">
        <v>0</v>
      </c>
      <c r="L936">
        <v>43795</v>
      </c>
      <c r="M936">
        <v>1.01</v>
      </c>
      <c r="N936" t="str">
        <f>"0000"</f>
        <v>0000</v>
      </c>
      <c r="O936">
        <v>4954</v>
      </c>
      <c r="P936" t="s">
        <v>72</v>
      </c>
      <c r="Q936" t="s">
        <v>601</v>
      </c>
      <c r="R936" t="s">
        <v>140</v>
      </c>
      <c r="T936" t="s">
        <v>61</v>
      </c>
      <c r="V936" t="s">
        <v>4693</v>
      </c>
      <c r="W936">
        <v>15080</v>
      </c>
      <c r="X936">
        <v>15080</v>
      </c>
      <c r="Y936">
        <v>0</v>
      </c>
      <c r="Z936">
        <v>15080</v>
      </c>
      <c r="AA936">
        <v>15080</v>
      </c>
      <c r="AB936" t="s">
        <v>72</v>
      </c>
      <c r="AC936" s="1">
        <v>38565</v>
      </c>
      <c r="AD936">
        <v>70000</v>
      </c>
      <c r="AE936">
        <v>1901</v>
      </c>
      <c r="AF936">
        <v>1334</v>
      </c>
      <c r="AG936" t="s">
        <v>103</v>
      </c>
      <c r="AH936" t="s">
        <v>76</v>
      </c>
      <c r="AR936">
        <v>0</v>
      </c>
      <c r="AW936" t="s">
        <v>4694</v>
      </c>
      <c r="AY936" t="s">
        <v>4695</v>
      </c>
      <c r="AZ936" t="s">
        <v>394</v>
      </c>
    </row>
    <row r="937" spans="1:52" x14ac:dyDescent="0.3">
      <c r="A937">
        <v>2061057</v>
      </c>
      <c r="B937" t="s">
        <v>4696</v>
      </c>
      <c r="C937" t="str">
        <f t="shared" si="136"/>
        <v>7492</v>
      </c>
      <c r="D937" t="s">
        <v>53</v>
      </c>
      <c r="E937" t="str">
        <f>"0100"</f>
        <v>0100</v>
      </c>
      <c r="F937" t="s">
        <v>54</v>
      </c>
      <c r="G937" t="str">
        <f>"07"</f>
        <v>07</v>
      </c>
      <c r="H937" t="s">
        <v>55</v>
      </c>
      <c r="I937" t="s">
        <v>56</v>
      </c>
      <c r="J937" t="s">
        <v>57</v>
      </c>
      <c r="K937">
        <v>1</v>
      </c>
      <c r="L937">
        <v>43794</v>
      </c>
      <c r="M937">
        <v>1.01</v>
      </c>
      <c r="N937" t="str">
        <f>"0000"</f>
        <v>0000</v>
      </c>
      <c r="O937">
        <v>4918</v>
      </c>
      <c r="P937" t="s">
        <v>72</v>
      </c>
      <c r="Q937" t="s">
        <v>601</v>
      </c>
      <c r="R937" t="s">
        <v>140</v>
      </c>
      <c r="T937" t="s">
        <v>61</v>
      </c>
      <c r="V937" t="s">
        <v>4697</v>
      </c>
      <c r="W937">
        <v>203510</v>
      </c>
      <c r="X937">
        <v>15080</v>
      </c>
      <c r="Y937">
        <v>188430</v>
      </c>
      <c r="Z937">
        <v>159771</v>
      </c>
      <c r="AA937">
        <v>134771</v>
      </c>
      <c r="AB937" t="s">
        <v>63</v>
      </c>
      <c r="AC937" s="1">
        <v>41791</v>
      </c>
      <c r="AD937">
        <v>157000</v>
      </c>
      <c r="AE937">
        <v>2629</v>
      </c>
      <c r="AF937">
        <v>2303</v>
      </c>
      <c r="AG937" t="s">
        <v>64</v>
      </c>
      <c r="AH937" t="s">
        <v>76</v>
      </c>
      <c r="AI937">
        <v>1</v>
      </c>
      <c r="AJ937">
        <v>2000</v>
      </c>
      <c r="AK937">
        <v>3</v>
      </c>
      <c r="AL937">
        <v>2</v>
      </c>
      <c r="AN937">
        <v>1787</v>
      </c>
      <c r="AO937">
        <v>32</v>
      </c>
      <c r="AP937" t="s">
        <v>72</v>
      </c>
      <c r="AQ937" t="s">
        <v>66</v>
      </c>
      <c r="AR937">
        <v>2712</v>
      </c>
      <c r="AW937" t="s">
        <v>4698</v>
      </c>
      <c r="AX937" t="s">
        <v>4699</v>
      </c>
      <c r="AY937" t="s">
        <v>4700</v>
      </c>
      <c r="AZ937" t="s">
        <v>70</v>
      </c>
    </row>
    <row r="938" spans="1:52" x14ac:dyDescent="0.3">
      <c r="A938">
        <v>2061235</v>
      </c>
      <c r="B938" t="s">
        <v>4701</v>
      </c>
      <c r="C938" t="str">
        <f t="shared" si="136"/>
        <v>7492</v>
      </c>
      <c r="D938" t="s">
        <v>53</v>
      </c>
      <c r="E938" t="str">
        <f>"0100"</f>
        <v>0100</v>
      </c>
      <c r="F938" t="s">
        <v>54</v>
      </c>
      <c r="G938" t="str">
        <f>"07"</f>
        <v>07</v>
      </c>
      <c r="H938" t="s">
        <v>55</v>
      </c>
      <c r="I938" t="s">
        <v>56</v>
      </c>
      <c r="J938" t="s">
        <v>57</v>
      </c>
      <c r="K938">
        <v>1</v>
      </c>
      <c r="L938">
        <v>46255</v>
      </c>
      <c r="M938">
        <v>1.06</v>
      </c>
      <c r="N938" t="str">
        <f>"0000"</f>
        <v>0000</v>
      </c>
      <c r="O938">
        <v>4918</v>
      </c>
      <c r="P938" t="s">
        <v>72</v>
      </c>
      <c r="Q938" t="s">
        <v>4561</v>
      </c>
      <c r="R938" t="s">
        <v>140</v>
      </c>
      <c r="T938" t="s">
        <v>61</v>
      </c>
      <c r="V938" t="s">
        <v>4702</v>
      </c>
      <c r="W938">
        <v>281870</v>
      </c>
      <c r="X938">
        <v>15930</v>
      </c>
      <c r="Y938">
        <v>265940</v>
      </c>
      <c r="Z938">
        <v>221184</v>
      </c>
      <c r="AA938">
        <v>196184</v>
      </c>
      <c r="AB938" t="s">
        <v>63</v>
      </c>
      <c r="AC938" s="1">
        <v>38047</v>
      </c>
      <c r="AD938">
        <v>40000</v>
      </c>
      <c r="AE938">
        <v>1709</v>
      </c>
      <c r="AF938">
        <v>1725</v>
      </c>
      <c r="AG938" t="s">
        <v>103</v>
      </c>
      <c r="AH938" t="s">
        <v>76</v>
      </c>
      <c r="AI938">
        <v>1</v>
      </c>
      <c r="AJ938">
        <v>2005</v>
      </c>
      <c r="AK938">
        <v>3</v>
      </c>
      <c r="AL938">
        <v>3</v>
      </c>
      <c r="AN938">
        <v>2638</v>
      </c>
      <c r="AO938">
        <v>32</v>
      </c>
      <c r="AP938" t="s">
        <v>63</v>
      </c>
      <c r="AQ938" t="s">
        <v>66</v>
      </c>
      <c r="AR938">
        <v>3766</v>
      </c>
      <c r="AW938" t="s">
        <v>4703</v>
      </c>
      <c r="AX938" t="s">
        <v>4704</v>
      </c>
      <c r="AY938" t="s">
        <v>4705</v>
      </c>
      <c r="AZ938" t="s">
        <v>70</v>
      </c>
    </row>
    <row r="939" spans="1:52" x14ac:dyDescent="0.3">
      <c r="A939">
        <v>2061359</v>
      </c>
      <c r="B939" t="s">
        <v>4706</v>
      </c>
      <c r="C939" t="str">
        <f t="shared" si="136"/>
        <v>7492</v>
      </c>
      <c r="D939" t="s">
        <v>53</v>
      </c>
      <c r="E939" t="str">
        <f>"0000"</f>
        <v>0000</v>
      </c>
      <c r="F939" t="s">
        <v>108</v>
      </c>
      <c r="G939" t="str">
        <f t="shared" ref="G939:G948" si="145">"06"</f>
        <v>06</v>
      </c>
      <c r="H939" t="s">
        <v>55</v>
      </c>
      <c r="I939" t="s">
        <v>56</v>
      </c>
      <c r="J939" t="s">
        <v>57</v>
      </c>
      <c r="K939">
        <v>0</v>
      </c>
      <c r="L939">
        <v>47997</v>
      </c>
      <c r="M939">
        <v>1.1000000000000001</v>
      </c>
      <c r="N939" t="str">
        <f t="shared" ref="N939:N952" si="146">"000X"</f>
        <v>000X</v>
      </c>
      <c r="O939">
        <v>5120</v>
      </c>
      <c r="P939" t="s">
        <v>72</v>
      </c>
      <c r="Q939" t="s">
        <v>4561</v>
      </c>
      <c r="R939" t="s">
        <v>140</v>
      </c>
      <c r="T939" t="s">
        <v>61</v>
      </c>
      <c r="V939" t="s">
        <v>4707</v>
      </c>
      <c r="W939">
        <v>16530</v>
      </c>
      <c r="X939">
        <v>16530</v>
      </c>
      <c r="Y939">
        <v>0</v>
      </c>
      <c r="Z939">
        <v>16530</v>
      </c>
      <c r="AA939">
        <v>16530</v>
      </c>
      <c r="AB939" t="s">
        <v>72</v>
      </c>
      <c r="AC939" s="1">
        <v>36039</v>
      </c>
      <c r="AD939">
        <v>19000</v>
      </c>
      <c r="AE939">
        <v>1265</v>
      </c>
      <c r="AF939">
        <v>2314</v>
      </c>
      <c r="AG939" t="s">
        <v>103</v>
      </c>
      <c r="AH939" t="s">
        <v>873</v>
      </c>
      <c r="AR939">
        <v>0</v>
      </c>
      <c r="AW939" t="s">
        <v>4708</v>
      </c>
      <c r="AY939" t="s">
        <v>4709</v>
      </c>
      <c r="AZ939" t="s">
        <v>4710</v>
      </c>
    </row>
    <row r="940" spans="1:52" x14ac:dyDescent="0.3">
      <c r="A940">
        <v>2061383</v>
      </c>
      <c r="B940" t="s">
        <v>4711</v>
      </c>
      <c r="C940" t="str">
        <f t="shared" si="136"/>
        <v>7492</v>
      </c>
      <c r="D940" t="s">
        <v>53</v>
      </c>
      <c r="E940" t="str">
        <f>"0000"</f>
        <v>0000</v>
      </c>
      <c r="F940" t="s">
        <v>108</v>
      </c>
      <c r="G940" t="str">
        <f t="shared" si="145"/>
        <v>06</v>
      </c>
      <c r="H940" t="s">
        <v>55</v>
      </c>
      <c r="I940" t="s">
        <v>56</v>
      </c>
      <c r="J940" t="s">
        <v>57</v>
      </c>
      <c r="K940">
        <v>0</v>
      </c>
      <c r="L940">
        <v>55127</v>
      </c>
      <c r="M940">
        <v>1.27</v>
      </c>
      <c r="N940" t="str">
        <f t="shared" si="146"/>
        <v>000X</v>
      </c>
      <c r="O940">
        <v>5112</v>
      </c>
      <c r="P940" t="s">
        <v>72</v>
      </c>
      <c r="Q940" t="s">
        <v>4561</v>
      </c>
      <c r="R940" t="s">
        <v>140</v>
      </c>
      <c r="T940" t="s">
        <v>61</v>
      </c>
      <c r="V940" t="s">
        <v>4712</v>
      </c>
      <c r="W940">
        <v>18980</v>
      </c>
      <c r="X940">
        <v>18980</v>
      </c>
      <c r="Y940">
        <v>0</v>
      </c>
      <c r="Z940">
        <v>18980</v>
      </c>
      <c r="AA940">
        <v>18980</v>
      </c>
      <c r="AB940" t="s">
        <v>72</v>
      </c>
      <c r="AC940" s="1">
        <v>35977</v>
      </c>
      <c r="AD940">
        <v>18500</v>
      </c>
      <c r="AE940">
        <v>1255</v>
      </c>
      <c r="AF940">
        <v>2442</v>
      </c>
      <c r="AG940" t="s">
        <v>103</v>
      </c>
      <c r="AH940" t="s">
        <v>873</v>
      </c>
      <c r="AR940">
        <v>0</v>
      </c>
      <c r="AW940" t="s">
        <v>4713</v>
      </c>
      <c r="AY940" t="s">
        <v>4714</v>
      </c>
      <c r="AZ940" t="s">
        <v>4715</v>
      </c>
    </row>
    <row r="941" spans="1:52" x14ac:dyDescent="0.3">
      <c r="A941">
        <v>2061413</v>
      </c>
      <c r="B941" t="s">
        <v>4716</v>
      </c>
      <c r="C941" t="str">
        <f t="shared" si="136"/>
        <v>7492</v>
      </c>
      <c r="D941" t="s">
        <v>53</v>
      </c>
      <c r="E941" t="str">
        <f>"0000"</f>
        <v>0000</v>
      </c>
      <c r="F941" t="s">
        <v>108</v>
      </c>
      <c r="G941" t="str">
        <f t="shared" si="145"/>
        <v>06</v>
      </c>
      <c r="H941" t="s">
        <v>55</v>
      </c>
      <c r="I941" t="s">
        <v>56</v>
      </c>
      <c r="J941" t="s">
        <v>57</v>
      </c>
      <c r="K941">
        <v>0</v>
      </c>
      <c r="L941">
        <v>49399</v>
      </c>
      <c r="M941">
        <v>1.1299999999999999</v>
      </c>
      <c r="N941" t="str">
        <f t="shared" si="146"/>
        <v>000X</v>
      </c>
      <c r="O941">
        <v>5054</v>
      </c>
      <c r="P941" t="s">
        <v>72</v>
      </c>
      <c r="Q941" t="s">
        <v>4561</v>
      </c>
      <c r="R941" t="s">
        <v>140</v>
      </c>
      <c r="T941" t="s">
        <v>61</v>
      </c>
      <c r="V941" t="s">
        <v>4717</v>
      </c>
      <c r="W941">
        <v>17010</v>
      </c>
      <c r="X941">
        <v>17010</v>
      </c>
      <c r="Y941">
        <v>0</v>
      </c>
      <c r="Z941">
        <v>17010</v>
      </c>
      <c r="AA941">
        <v>17010</v>
      </c>
      <c r="AB941" t="s">
        <v>72</v>
      </c>
      <c r="AC941" s="1">
        <v>37653</v>
      </c>
      <c r="AD941">
        <v>10700</v>
      </c>
      <c r="AE941">
        <v>1577</v>
      </c>
      <c r="AF941">
        <v>723</v>
      </c>
      <c r="AG941" t="s">
        <v>103</v>
      </c>
      <c r="AH941" t="s">
        <v>391</v>
      </c>
      <c r="AR941">
        <v>0</v>
      </c>
      <c r="AW941" t="s">
        <v>4718</v>
      </c>
      <c r="AY941" t="s">
        <v>4719</v>
      </c>
      <c r="AZ941" t="s">
        <v>4720</v>
      </c>
    </row>
    <row r="942" spans="1:52" x14ac:dyDescent="0.3">
      <c r="A942">
        <v>2061642</v>
      </c>
      <c r="B942" t="s">
        <v>4721</v>
      </c>
      <c r="C942" t="str">
        <f t="shared" si="136"/>
        <v>7492</v>
      </c>
      <c r="D942" t="s">
        <v>53</v>
      </c>
      <c r="E942" t="str">
        <f>"0100"</f>
        <v>0100</v>
      </c>
      <c r="F942" t="s">
        <v>54</v>
      </c>
      <c r="G942" t="str">
        <f t="shared" si="145"/>
        <v>06</v>
      </c>
      <c r="H942" t="s">
        <v>55</v>
      </c>
      <c r="I942" t="s">
        <v>56</v>
      </c>
      <c r="J942" t="s">
        <v>57</v>
      </c>
      <c r="K942">
        <v>1</v>
      </c>
      <c r="L942">
        <v>43680</v>
      </c>
      <c r="M942">
        <v>1</v>
      </c>
      <c r="N942" t="str">
        <f t="shared" si="146"/>
        <v>000X</v>
      </c>
      <c r="O942">
        <v>5852</v>
      </c>
      <c r="P942" t="s">
        <v>58</v>
      </c>
      <c r="Q942" t="s">
        <v>4555</v>
      </c>
      <c r="R942" t="s">
        <v>118</v>
      </c>
      <c r="T942" t="s">
        <v>61</v>
      </c>
      <c r="V942" t="s">
        <v>4722</v>
      </c>
      <c r="W942">
        <v>160210</v>
      </c>
      <c r="X942">
        <v>15040</v>
      </c>
      <c r="Y942">
        <v>145170</v>
      </c>
      <c r="Z942">
        <v>117986</v>
      </c>
      <c r="AA942">
        <v>92986</v>
      </c>
      <c r="AB942" t="s">
        <v>63</v>
      </c>
      <c r="AC942" s="1">
        <v>36008</v>
      </c>
      <c r="AD942">
        <v>88000</v>
      </c>
      <c r="AE942">
        <v>1260</v>
      </c>
      <c r="AF942">
        <v>258</v>
      </c>
      <c r="AG942" t="s">
        <v>64</v>
      </c>
      <c r="AH942" t="s">
        <v>76</v>
      </c>
      <c r="AI942">
        <v>1</v>
      </c>
      <c r="AJ942">
        <v>1998</v>
      </c>
      <c r="AK942">
        <v>3</v>
      </c>
      <c r="AL942">
        <v>2</v>
      </c>
      <c r="AN942">
        <v>1438</v>
      </c>
      <c r="AO942">
        <v>32</v>
      </c>
      <c r="AP942" t="s">
        <v>63</v>
      </c>
      <c r="AQ942" t="s">
        <v>66</v>
      </c>
      <c r="AR942">
        <v>1970</v>
      </c>
      <c r="AW942" t="s">
        <v>4723</v>
      </c>
      <c r="AX942" t="s">
        <v>4724</v>
      </c>
      <c r="AY942" t="s">
        <v>4725</v>
      </c>
      <c r="AZ942" t="s">
        <v>70</v>
      </c>
    </row>
    <row r="943" spans="1:52" x14ac:dyDescent="0.3">
      <c r="A943">
        <v>2061855</v>
      </c>
      <c r="B943" t="s">
        <v>4726</v>
      </c>
      <c r="C943" t="str">
        <f t="shared" si="136"/>
        <v>7492</v>
      </c>
      <c r="D943" t="s">
        <v>53</v>
      </c>
      <c r="E943" t="str">
        <f>"0100"</f>
        <v>0100</v>
      </c>
      <c r="F943" t="s">
        <v>54</v>
      </c>
      <c r="G943" t="str">
        <f t="shared" si="145"/>
        <v>06</v>
      </c>
      <c r="H943" t="s">
        <v>55</v>
      </c>
      <c r="I943" t="s">
        <v>56</v>
      </c>
      <c r="J943" t="s">
        <v>57</v>
      </c>
      <c r="K943">
        <v>1</v>
      </c>
      <c r="L943">
        <v>53404</v>
      </c>
      <c r="M943">
        <v>1.23</v>
      </c>
      <c r="N943" t="str">
        <f t="shared" si="146"/>
        <v>000X</v>
      </c>
      <c r="O943">
        <v>5038</v>
      </c>
      <c r="P943" t="s">
        <v>72</v>
      </c>
      <c r="Q943" t="s">
        <v>4094</v>
      </c>
      <c r="R943" t="s">
        <v>140</v>
      </c>
      <c r="T943" t="s">
        <v>61</v>
      </c>
      <c r="V943" t="s">
        <v>4727</v>
      </c>
      <c r="W943">
        <v>292600</v>
      </c>
      <c r="X943">
        <v>18390</v>
      </c>
      <c r="Y943">
        <v>274210</v>
      </c>
      <c r="Z943">
        <v>235884</v>
      </c>
      <c r="AA943">
        <v>210884</v>
      </c>
      <c r="AB943" t="s">
        <v>63</v>
      </c>
      <c r="AC943" s="1">
        <v>37681</v>
      </c>
      <c r="AD943">
        <v>13500</v>
      </c>
      <c r="AE943">
        <v>1588</v>
      </c>
      <c r="AF943">
        <v>1176</v>
      </c>
      <c r="AG943" t="s">
        <v>103</v>
      </c>
      <c r="AH943" t="s">
        <v>76</v>
      </c>
      <c r="AI943">
        <v>1</v>
      </c>
      <c r="AJ943">
        <v>2005</v>
      </c>
      <c r="AK943">
        <v>3</v>
      </c>
      <c r="AL943">
        <v>2</v>
      </c>
      <c r="AM943">
        <v>1</v>
      </c>
      <c r="AN943">
        <v>2745</v>
      </c>
      <c r="AO943">
        <v>32</v>
      </c>
      <c r="AP943" t="s">
        <v>63</v>
      </c>
      <c r="AQ943" t="s">
        <v>66</v>
      </c>
      <c r="AR943">
        <v>4160</v>
      </c>
      <c r="AW943" t="s">
        <v>4728</v>
      </c>
      <c r="AX943" t="s">
        <v>4729</v>
      </c>
      <c r="AY943" t="s">
        <v>4730</v>
      </c>
      <c r="AZ943" t="s">
        <v>70</v>
      </c>
    </row>
    <row r="944" spans="1:52" x14ac:dyDescent="0.3">
      <c r="A944">
        <v>2062029</v>
      </c>
      <c r="B944" t="s">
        <v>4731</v>
      </c>
      <c r="C944" t="str">
        <f t="shared" si="136"/>
        <v>7492</v>
      </c>
      <c r="D944" t="s">
        <v>53</v>
      </c>
      <c r="E944" t="str">
        <f>"0000"</f>
        <v>0000</v>
      </c>
      <c r="F944" t="s">
        <v>108</v>
      </c>
      <c r="G944" t="str">
        <f t="shared" si="145"/>
        <v>06</v>
      </c>
      <c r="H944" t="s">
        <v>55</v>
      </c>
      <c r="I944" t="s">
        <v>56</v>
      </c>
      <c r="J944" t="s">
        <v>57</v>
      </c>
      <c r="K944">
        <v>0</v>
      </c>
      <c r="L944">
        <v>58793</v>
      </c>
      <c r="M944">
        <v>1.35</v>
      </c>
      <c r="N944" t="str">
        <f t="shared" si="146"/>
        <v>000X</v>
      </c>
      <c r="O944">
        <v>5109</v>
      </c>
      <c r="P944" t="s">
        <v>72</v>
      </c>
      <c r="Q944" t="s">
        <v>4561</v>
      </c>
      <c r="R944" t="s">
        <v>140</v>
      </c>
      <c r="T944" t="s">
        <v>61</v>
      </c>
      <c r="V944" t="s">
        <v>4732</v>
      </c>
      <c r="W944">
        <v>20250</v>
      </c>
      <c r="X944">
        <v>20250</v>
      </c>
      <c r="Y944">
        <v>0</v>
      </c>
      <c r="Z944">
        <v>20250</v>
      </c>
      <c r="AA944">
        <v>20250</v>
      </c>
      <c r="AB944" t="s">
        <v>72</v>
      </c>
      <c r="AC944" s="1">
        <v>38047</v>
      </c>
      <c r="AD944">
        <v>25000</v>
      </c>
      <c r="AE944">
        <v>1701</v>
      </c>
      <c r="AF944">
        <v>1969</v>
      </c>
      <c r="AG944" t="s">
        <v>103</v>
      </c>
      <c r="AH944" t="s">
        <v>515</v>
      </c>
      <c r="AR944">
        <v>0</v>
      </c>
      <c r="AW944" t="s">
        <v>4733</v>
      </c>
      <c r="AY944" t="s">
        <v>4734</v>
      </c>
      <c r="AZ944" t="s">
        <v>4735</v>
      </c>
    </row>
    <row r="945" spans="1:52" x14ac:dyDescent="0.3">
      <c r="A945">
        <v>2062240</v>
      </c>
      <c r="B945" t="s">
        <v>4736</v>
      </c>
      <c r="C945" t="str">
        <f t="shared" si="136"/>
        <v>7492</v>
      </c>
      <c r="D945" t="s">
        <v>53</v>
      </c>
      <c r="E945" t="str">
        <f>"0000"</f>
        <v>0000</v>
      </c>
      <c r="F945" t="s">
        <v>108</v>
      </c>
      <c r="G945" t="str">
        <f t="shared" si="145"/>
        <v>06</v>
      </c>
      <c r="H945" t="s">
        <v>55</v>
      </c>
      <c r="I945" t="s">
        <v>56</v>
      </c>
      <c r="J945" t="s">
        <v>57</v>
      </c>
      <c r="K945">
        <v>0</v>
      </c>
      <c r="L945">
        <v>43750</v>
      </c>
      <c r="M945">
        <v>1</v>
      </c>
      <c r="N945" t="str">
        <f t="shared" si="146"/>
        <v>000X</v>
      </c>
      <c r="O945">
        <v>5315</v>
      </c>
      <c r="P945" t="s">
        <v>72</v>
      </c>
      <c r="Q945" t="s">
        <v>607</v>
      </c>
      <c r="R945" t="s">
        <v>140</v>
      </c>
      <c r="T945" t="s">
        <v>61</v>
      </c>
      <c r="V945" t="s">
        <v>4737</v>
      </c>
      <c r="W945">
        <v>15070</v>
      </c>
      <c r="X945">
        <v>15070</v>
      </c>
      <c r="Y945">
        <v>0</v>
      </c>
      <c r="Z945">
        <v>15070</v>
      </c>
      <c r="AA945">
        <v>15070</v>
      </c>
      <c r="AB945" t="s">
        <v>72</v>
      </c>
      <c r="AC945" s="1">
        <v>32721</v>
      </c>
      <c r="AD945">
        <v>13000</v>
      </c>
      <c r="AE945">
        <v>830</v>
      </c>
      <c r="AF945">
        <v>769</v>
      </c>
      <c r="AG945" t="s">
        <v>103</v>
      </c>
      <c r="AH945" t="s">
        <v>76</v>
      </c>
      <c r="AR945">
        <v>0</v>
      </c>
      <c r="AW945" t="s">
        <v>4738</v>
      </c>
      <c r="AY945" t="s">
        <v>4739</v>
      </c>
      <c r="AZ945" t="s">
        <v>4740</v>
      </c>
    </row>
    <row r="946" spans="1:52" x14ac:dyDescent="0.3">
      <c r="A946">
        <v>2062363</v>
      </c>
      <c r="B946" t="s">
        <v>4741</v>
      </c>
      <c r="C946" t="str">
        <f t="shared" si="136"/>
        <v>7492</v>
      </c>
      <c r="D946" t="s">
        <v>53</v>
      </c>
      <c r="E946" t="str">
        <f>"0000"</f>
        <v>0000</v>
      </c>
      <c r="F946" t="s">
        <v>108</v>
      </c>
      <c r="G946" t="str">
        <f t="shared" si="145"/>
        <v>06</v>
      </c>
      <c r="H946" t="s">
        <v>55</v>
      </c>
      <c r="I946" t="s">
        <v>56</v>
      </c>
      <c r="J946" t="s">
        <v>57</v>
      </c>
      <c r="K946">
        <v>0</v>
      </c>
      <c r="L946">
        <v>53696</v>
      </c>
      <c r="M946">
        <v>1.23</v>
      </c>
      <c r="N946" t="str">
        <f t="shared" si="146"/>
        <v>000X</v>
      </c>
      <c r="O946">
        <v>5372</v>
      </c>
      <c r="P946" t="s">
        <v>72</v>
      </c>
      <c r="Q946" t="s">
        <v>4094</v>
      </c>
      <c r="R946" t="s">
        <v>140</v>
      </c>
      <c r="T946" t="s">
        <v>61</v>
      </c>
      <c r="V946" t="s">
        <v>4742</v>
      </c>
      <c r="W946">
        <v>18490</v>
      </c>
      <c r="X946">
        <v>18490</v>
      </c>
      <c r="Y946">
        <v>0</v>
      </c>
      <c r="Z946">
        <v>18490</v>
      </c>
      <c r="AA946">
        <v>18490</v>
      </c>
      <c r="AB946" t="s">
        <v>72</v>
      </c>
      <c r="AC946" s="1">
        <v>36192</v>
      </c>
      <c r="AD946">
        <v>23600</v>
      </c>
      <c r="AE946">
        <v>1292</v>
      </c>
      <c r="AF946">
        <v>44</v>
      </c>
      <c r="AG946" t="s">
        <v>103</v>
      </c>
      <c r="AH946" t="s">
        <v>873</v>
      </c>
      <c r="AR946">
        <v>0</v>
      </c>
      <c r="AW946" t="s">
        <v>4743</v>
      </c>
      <c r="AX946" t="s">
        <v>897</v>
      </c>
      <c r="AY946" t="s">
        <v>4744</v>
      </c>
      <c r="AZ946" t="s">
        <v>4745</v>
      </c>
    </row>
    <row r="947" spans="1:52" x14ac:dyDescent="0.3">
      <c r="A947">
        <v>2062479</v>
      </c>
      <c r="B947" t="s">
        <v>4746</v>
      </c>
      <c r="C947" t="str">
        <f t="shared" si="136"/>
        <v>7492</v>
      </c>
      <c r="D947" t="s">
        <v>53</v>
      </c>
      <c r="E947" t="str">
        <f>"0000"</f>
        <v>0000</v>
      </c>
      <c r="F947" t="s">
        <v>108</v>
      </c>
      <c r="G947" t="str">
        <f t="shared" si="145"/>
        <v>06</v>
      </c>
      <c r="H947" t="s">
        <v>55</v>
      </c>
      <c r="I947" t="s">
        <v>56</v>
      </c>
      <c r="J947" t="s">
        <v>57</v>
      </c>
      <c r="K947">
        <v>0</v>
      </c>
      <c r="L947">
        <v>46799</v>
      </c>
      <c r="M947">
        <v>1.07</v>
      </c>
      <c r="N947" t="str">
        <f t="shared" si="146"/>
        <v>000X</v>
      </c>
      <c r="O947">
        <v>5348</v>
      </c>
      <c r="P947" t="s">
        <v>72</v>
      </c>
      <c r="Q947" t="s">
        <v>4094</v>
      </c>
      <c r="R947" t="s">
        <v>140</v>
      </c>
      <c r="T947" t="s">
        <v>61</v>
      </c>
      <c r="V947" t="s">
        <v>4747</v>
      </c>
      <c r="W947">
        <v>16120</v>
      </c>
      <c r="X947">
        <v>16120</v>
      </c>
      <c r="Y947">
        <v>0</v>
      </c>
      <c r="Z947">
        <v>16120</v>
      </c>
      <c r="AA947">
        <v>16120</v>
      </c>
      <c r="AB947" t="s">
        <v>72</v>
      </c>
      <c r="AC947" s="1">
        <v>38353</v>
      </c>
      <c r="AD947">
        <v>45900</v>
      </c>
      <c r="AE947">
        <v>1813</v>
      </c>
      <c r="AF947">
        <v>956</v>
      </c>
      <c r="AG947" t="s">
        <v>103</v>
      </c>
      <c r="AH947" t="s">
        <v>76</v>
      </c>
      <c r="AR947">
        <v>0</v>
      </c>
      <c r="AW947" t="s">
        <v>2357</v>
      </c>
      <c r="AX947" t="s">
        <v>4748</v>
      </c>
      <c r="AY947" t="s">
        <v>2359</v>
      </c>
      <c r="AZ947" t="s">
        <v>2360</v>
      </c>
    </row>
    <row r="948" spans="1:52" x14ac:dyDescent="0.3">
      <c r="A948">
        <v>2062762</v>
      </c>
      <c r="B948" t="s">
        <v>4749</v>
      </c>
      <c r="C948" t="str">
        <f t="shared" si="136"/>
        <v>7492</v>
      </c>
      <c r="D948" t="s">
        <v>53</v>
      </c>
      <c r="E948" t="str">
        <f>"0100"</f>
        <v>0100</v>
      </c>
      <c r="F948" t="s">
        <v>54</v>
      </c>
      <c r="G948" t="str">
        <f t="shared" si="145"/>
        <v>06</v>
      </c>
      <c r="H948" t="s">
        <v>55</v>
      </c>
      <c r="I948" t="s">
        <v>56</v>
      </c>
      <c r="J948" t="s">
        <v>57</v>
      </c>
      <c r="K948">
        <v>1</v>
      </c>
      <c r="L948">
        <v>54366</v>
      </c>
      <c r="M948">
        <v>1.25</v>
      </c>
      <c r="N948" t="str">
        <f t="shared" si="146"/>
        <v>000X</v>
      </c>
      <c r="O948">
        <v>5250</v>
      </c>
      <c r="P948" t="s">
        <v>72</v>
      </c>
      <c r="Q948" t="s">
        <v>607</v>
      </c>
      <c r="R948" t="s">
        <v>140</v>
      </c>
      <c r="T948" t="s">
        <v>61</v>
      </c>
      <c r="V948" t="s">
        <v>4750</v>
      </c>
      <c r="W948">
        <v>175470</v>
      </c>
      <c r="X948">
        <v>18720</v>
      </c>
      <c r="Y948">
        <v>156750</v>
      </c>
      <c r="Z948">
        <v>127783</v>
      </c>
      <c r="AA948">
        <v>102783</v>
      </c>
      <c r="AB948" t="s">
        <v>63</v>
      </c>
      <c r="AC948" s="1">
        <v>38200</v>
      </c>
      <c r="AD948">
        <v>162000</v>
      </c>
      <c r="AE948">
        <v>1758</v>
      </c>
      <c r="AF948">
        <v>1797</v>
      </c>
      <c r="AG948" t="s">
        <v>64</v>
      </c>
      <c r="AH948" t="s">
        <v>76</v>
      </c>
      <c r="AI948">
        <v>1</v>
      </c>
      <c r="AJ948">
        <v>1993</v>
      </c>
      <c r="AK948">
        <v>3</v>
      </c>
      <c r="AL948">
        <v>2</v>
      </c>
      <c r="AN948">
        <v>1750</v>
      </c>
      <c r="AO948">
        <v>32</v>
      </c>
      <c r="AP948" t="s">
        <v>72</v>
      </c>
      <c r="AQ948" t="s">
        <v>66</v>
      </c>
      <c r="AR948">
        <v>2470</v>
      </c>
      <c r="AW948" t="s">
        <v>4751</v>
      </c>
      <c r="AX948" t="s">
        <v>4752</v>
      </c>
      <c r="AY948" t="s">
        <v>4753</v>
      </c>
      <c r="AZ948" t="s">
        <v>70</v>
      </c>
    </row>
    <row r="949" spans="1:52" x14ac:dyDescent="0.3">
      <c r="A949">
        <v>2063041</v>
      </c>
      <c r="B949" t="s">
        <v>4754</v>
      </c>
      <c r="C949" t="str">
        <f t="shared" si="136"/>
        <v>7492</v>
      </c>
      <c r="D949" t="s">
        <v>53</v>
      </c>
      <c r="E949" t="str">
        <f>"0000"</f>
        <v>0000</v>
      </c>
      <c r="F949" t="s">
        <v>108</v>
      </c>
      <c r="G949" t="str">
        <f>"08"</f>
        <v>08</v>
      </c>
      <c r="H949" t="s">
        <v>55</v>
      </c>
      <c r="I949" t="s">
        <v>56</v>
      </c>
      <c r="J949" t="s">
        <v>57</v>
      </c>
      <c r="K949">
        <v>0</v>
      </c>
      <c r="L949">
        <v>65336</v>
      </c>
      <c r="M949">
        <v>1.5</v>
      </c>
      <c r="N949" t="str">
        <f t="shared" si="146"/>
        <v>000X</v>
      </c>
      <c r="O949">
        <v>4160</v>
      </c>
      <c r="P949" t="s">
        <v>58</v>
      </c>
      <c r="Q949" t="s">
        <v>4583</v>
      </c>
      <c r="R949" t="s">
        <v>266</v>
      </c>
      <c r="T949" t="s">
        <v>61</v>
      </c>
      <c r="V949" t="s">
        <v>4755</v>
      </c>
      <c r="W949">
        <v>22500</v>
      </c>
      <c r="X949">
        <v>22500</v>
      </c>
      <c r="Y949">
        <v>0</v>
      </c>
      <c r="Z949">
        <v>22500</v>
      </c>
      <c r="AA949">
        <v>22500</v>
      </c>
      <c r="AB949" t="s">
        <v>72</v>
      </c>
      <c r="AC949" s="1">
        <v>44279</v>
      </c>
      <c r="AD949">
        <v>46500</v>
      </c>
      <c r="AE949">
        <v>3151</v>
      </c>
      <c r="AF949">
        <v>203</v>
      </c>
      <c r="AG949" t="s">
        <v>103</v>
      </c>
      <c r="AH949" t="s">
        <v>76</v>
      </c>
      <c r="AR949">
        <v>0</v>
      </c>
      <c r="AW949" t="s">
        <v>4756</v>
      </c>
      <c r="AX949" t="s">
        <v>4757</v>
      </c>
      <c r="AY949" t="s">
        <v>4758</v>
      </c>
      <c r="AZ949" t="s">
        <v>70</v>
      </c>
    </row>
    <row r="950" spans="1:52" x14ac:dyDescent="0.3">
      <c r="A950">
        <v>2063327</v>
      </c>
      <c r="B950" t="s">
        <v>4759</v>
      </c>
      <c r="C950" t="str">
        <f t="shared" si="136"/>
        <v>7492</v>
      </c>
      <c r="D950" t="s">
        <v>53</v>
      </c>
      <c r="E950" t="str">
        <f>"0000"</f>
        <v>0000</v>
      </c>
      <c r="F950" t="s">
        <v>108</v>
      </c>
      <c r="G950" t="str">
        <f>"17"</f>
        <v>17</v>
      </c>
      <c r="H950" t="s">
        <v>55</v>
      </c>
      <c r="I950" t="s">
        <v>56</v>
      </c>
      <c r="J950" t="s">
        <v>57</v>
      </c>
      <c r="K950">
        <v>0</v>
      </c>
      <c r="L950">
        <v>62488</v>
      </c>
      <c r="M950">
        <v>1.43</v>
      </c>
      <c r="N950" t="str">
        <f t="shared" si="146"/>
        <v>000X</v>
      </c>
      <c r="O950">
        <v>4151</v>
      </c>
      <c r="P950" t="s">
        <v>72</v>
      </c>
      <c r="Q950" t="s">
        <v>4589</v>
      </c>
      <c r="R950" t="s">
        <v>4590</v>
      </c>
      <c r="T950" t="s">
        <v>61</v>
      </c>
      <c r="V950" t="s">
        <v>4760</v>
      </c>
      <c r="W950">
        <v>21520</v>
      </c>
      <c r="X950">
        <v>21520</v>
      </c>
      <c r="Y950">
        <v>0</v>
      </c>
      <c r="Z950">
        <v>21520</v>
      </c>
      <c r="AA950">
        <v>21520</v>
      </c>
      <c r="AB950" t="s">
        <v>72</v>
      </c>
      <c r="AR950">
        <v>0</v>
      </c>
      <c r="AW950" t="s">
        <v>4761</v>
      </c>
      <c r="AY950" t="s">
        <v>4762</v>
      </c>
      <c r="AZ950" t="s">
        <v>4763</v>
      </c>
    </row>
    <row r="951" spans="1:52" x14ac:dyDescent="0.3">
      <c r="A951">
        <v>2059729</v>
      </c>
      <c r="B951" t="s">
        <v>4764</v>
      </c>
      <c r="C951" t="str">
        <f t="shared" si="136"/>
        <v>7492</v>
      </c>
      <c r="D951" t="s">
        <v>53</v>
      </c>
      <c r="E951" t="str">
        <f>"0000"</f>
        <v>0000</v>
      </c>
      <c r="F951" t="s">
        <v>108</v>
      </c>
      <c r="G951" t="str">
        <f>"06"</f>
        <v>06</v>
      </c>
      <c r="H951" t="s">
        <v>55</v>
      </c>
      <c r="I951" t="s">
        <v>56</v>
      </c>
      <c r="J951" t="s">
        <v>57</v>
      </c>
      <c r="K951">
        <v>0</v>
      </c>
      <c r="L951">
        <v>43761</v>
      </c>
      <c r="M951">
        <v>1</v>
      </c>
      <c r="N951" t="str">
        <f t="shared" si="146"/>
        <v>000X</v>
      </c>
      <c r="O951">
        <v>5399</v>
      </c>
      <c r="P951" t="s">
        <v>72</v>
      </c>
      <c r="Q951" t="s">
        <v>4094</v>
      </c>
      <c r="R951" t="s">
        <v>140</v>
      </c>
      <c r="T951" t="s">
        <v>61</v>
      </c>
      <c r="V951" t="s">
        <v>4765</v>
      </c>
      <c r="W951">
        <v>15070</v>
      </c>
      <c r="X951">
        <v>15070</v>
      </c>
      <c r="Y951">
        <v>0</v>
      </c>
      <c r="Z951">
        <v>15070</v>
      </c>
      <c r="AA951">
        <v>15070</v>
      </c>
      <c r="AB951" t="s">
        <v>72</v>
      </c>
      <c r="AC951" s="1">
        <v>44196</v>
      </c>
      <c r="AD951">
        <v>354000</v>
      </c>
      <c r="AE951">
        <v>3129</v>
      </c>
      <c r="AF951">
        <v>2348</v>
      </c>
      <c r="AG951" t="s">
        <v>103</v>
      </c>
      <c r="AH951" t="s">
        <v>76</v>
      </c>
      <c r="AR951">
        <v>0</v>
      </c>
      <c r="AW951" t="s">
        <v>4766</v>
      </c>
      <c r="AX951" t="s">
        <v>4767</v>
      </c>
      <c r="AY951" t="s">
        <v>4768</v>
      </c>
      <c r="AZ951" t="s">
        <v>70</v>
      </c>
    </row>
    <row r="952" spans="1:52" x14ac:dyDescent="0.3">
      <c r="A952">
        <v>2059923</v>
      </c>
      <c r="B952" t="s">
        <v>4769</v>
      </c>
      <c r="C952" t="str">
        <f t="shared" si="136"/>
        <v>7492</v>
      </c>
      <c r="D952" t="s">
        <v>53</v>
      </c>
      <c r="E952" t="str">
        <f>"0100"</f>
        <v>0100</v>
      </c>
      <c r="F952" t="s">
        <v>54</v>
      </c>
      <c r="G952" t="str">
        <f>"06"</f>
        <v>06</v>
      </c>
      <c r="H952" t="s">
        <v>55</v>
      </c>
      <c r="I952" t="s">
        <v>56</v>
      </c>
      <c r="J952" t="s">
        <v>57</v>
      </c>
      <c r="K952">
        <v>1</v>
      </c>
      <c r="L952">
        <v>104421</v>
      </c>
      <c r="M952">
        <v>2.4</v>
      </c>
      <c r="N952" t="str">
        <f t="shared" si="146"/>
        <v>000X</v>
      </c>
      <c r="O952">
        <v>5264</v>
      </c>
      <c r="P952" t="s">
        <v>72</v>
      </c>
      <c r="Q952" t="s">
        <v>601</v>
      </c>
      <c r="R952" t="s">
        <v>140</v>
      </c>
      <c r="T952" t="s">
        <v>61</v>
      </c>
      <c r="V952" t="s">
        <v>4770</v>
      </c>
      <c r="W952">
        <v>392940</v>
      </c>
      <c r="X952">
        <v>35960</v>
      </c>
      <c r="Y952">
        <v>356980</v>
      </c>
      <c r="Z952">
        <v>306717</v>
      </c>
      <c r="AA952">
        <v>281717</v>
      </c>
      <c r="AB952" t="s">
        <v>63</v>
      </c>
      <c r="AC952" s="1">
        <v>34881</v>
      </c>
      <c r="AD952">
        <v>29000</v>
      </c>
      <c r="AE952">
        <v>1096</v>
      </c>
      <c r="AF952">
        <v>282</v>
      </c>
      <c r="AG952" t="s">
        <v>103</v>
      </c>
      <c r="AH952" t="s">
        <v>873</v>
      </c>
      <c r="AI952">
        <v>1</v>
      </c>
      <c r="AJ952">
        <v>2007</v>
      </c>
      <c r="AK952">
        <v>4</v>
      </c>
      <c r="AL952">
        <v>3</v>
      </c>
      <c r="AN952">
        <v>3587</v>
      </c>
      <c r="AO952">
        <v>32</v>
      </c>
      <c r="AP952" t="s">
        <v>63</v>
      </c>
      <c r="AQ952" t="s">
        <v>66</v>
      </c>
      <c r="AR952">
        <v>4727</v>
      </c>
      <c r="AW952" t="s">
        <v>4771</v>
      </c>
      <c r="AX952" t="s">
        <v>4772</v>
      </c>
      <c r="AY952" t="s">
        <v>4773</v>
      </c>
      <c r="AZ952" t="s">
        <v>70</v>
      </c>
    </row>
    <row r="953" spans="1:52" x14ac:dyDescent="0.3">
      <c r="A953">
        <v>2061219</v>
      </c>
      <c r="B953" t="s">
        <v>4774</v>
      </c>
      <c r="C953" t="str">
        <f t="shared" si="136"/>
        <v>7492</v>
      </c>
      <c r="D953" t="s">
        <v>53</v>
      </c>
      <c r="E953" t="str">
        <f>"0000"</f>
        <v>0000</v>
      </c>
      <c r="F953" t="s">
        <v>108</v>
      </c>
      <c r="G953" t="str">
        <f>"07"</f>
        <v>07</v>
      </c>
      <c r="H953" t="s">
        <v>55</v>
      </c>
      <c r="I953" t="s">
        <v>56</v>
      </c>
      <c r="J953" t="s">
        <v>57</v>
      </c>
      <c r="K953">
        <v>0</v>
      </c>
      <c r="L953">
        <v>49404</v>
      </c>
      <c r="M953">
        <v>1.1299999999999999</v>
      </c>
      <c r="N953" t="str">
        <f>"0000"</f>
        <v>0000</v>
      </c>
      <c r="O953">
        <v>4972</v>
      </c>
      <c r="P953" t="s">
        <v>72</v>
      </c>
      <c r="Q953" t="s">
        <v>4561</v>
      </c>
      <c r="R953" t="s">
        <v>140</v>
      </c>
      <c r="T953" t="s">
        <v>61</v>
      </c>
      <c r="V953" t="s">
        <v>4775</v>
      </c>
      <c r="W953">
        <v>17010</v>
      </c>
      <c r="X953">
        <v>17010</v>
      </c>
      <c r="Y953">
        <v>0</v>
      </c>
      <c r="Z953">
        <v>17010</v>
      </c>
      <c r="AA953">
        <v>17010</v>
      </c>
      <c r="AB953" t="s">
        <v>72</v>
      </c>
      <c r="AC953" s="1">
        <v>44207</v>
      </c>
      <c r="AD953">
        <v>45000</v>
      </c>
      <c r="AE953">
        <v>3138</v>
      </c>
      <c r="AF953">
        <v>1151</v>
      </c>
      <c r="AG953" t="s">
        <v>103</v>
      </c>
      <c r="AH953" t="s">
        <v>76</v>
      </c>
      <c r="AR953">
        <v>0</v>
      </c>
      <c r="AW953" t="s">
        <v>4776</v>
      </c>
      <c r="AX953" t="s">
        <v>4777</v>
      </c>
      <c r="AY953" t="s">
        <v>4778</v>
      </c>
      <c r="AZ953" t="s">
        <v>70</v>
      </c>
    </row>
    <row r="954" spans="1:52" x14ac:dyDescent="0.3">
      <c r="A954">
        <v>2061308</v>
      </c>
      <c r="B954" t="s">
        <v>4779</v>
      </c>
      <c r="C954" t="str">
        <f t="shared" si="136"/>
        <v>7492</v>
      </c>
      <c r="D954" t="s">
        <v>53</v>
      </c>
      <c r="E954" t="str">
        <f>"0100"</f>
        <v>0100</v>
      </c>
      <c r="F954" t="s">
        <v>54</v>
      </c>
      <c r="G954" t="str">
        <f>"06"</f>
        <v>06</v>
      </c>
      <c r="H954" t="s">
        <v>55</v>
      </c>
      <c r="I954" t="s">
        <v>56</v>
      </c>
      <c r="J954" t="s">
        <v>57</v>
      </c>
      <c r="K954">
        <v>1</v>
      </c>
      <c r="L954">
        <v>55063</v>
      </c>
      <c r="M954">
        <v>1.26</v>
      </c>
      <c r="N954" t="str">
        <f t="shared" ref="N954:N960" si="147">"000X"</f>
        <v>000X</v>
      </c>
      <c r="O954">
        <v>5140</v>
      </c>
      <c r="P954" t="s">
        <v>72</v>
      </c>
      <c r="Q954" t="s">
        <v>4561</v>
      </c>
      <c r="R954" t="s">
        <v>140</v>
      </c>
      <c r="T954" t="s">
        <v>61</v>
      </c>
      <c r="V954" t="s">
        <v>4780</v>
      </c>
      <c r="W954">
        <v>299580</v>
      </c>
      <c r="X954">
        <v>18960</v>
      </c>
      <c r="Y954">
        <v>280620</v>
      </c>
      <c r="Z954">
        <v>283647</v>
      </c>
      <c r="AA954">
        <v>258647</v>
      </c>
      <c r="AB954" t="s">
        <v>63</v>
      </c>
      <c r="AC954" s="1">
        <v>42950</v>
      </c>
      <c r="AD954">
        <v>359000</v>
      </c>
      <c r="AE954">
        <v>2845</v>
      </c>
      <c r="AF954">
        <v>581</v>
      </c>
      <c r="AG954" t="s">
        <v>64</v>
      </c>
      <c r="AH954" t="s">
        <v>76</v>
      </c>
      <c r="AI954">
        <v>1</v>
      </c>
      <c r="AJ954">
        <v>2006</v>
      </c>
      <c r="AK954">
        <v>4</v>
      </c>
      <c r="AL954">
        <v>3</v>
      </c>
      <c r="AN954">
        <v>3055</v>
      </c>
      <c r="AO954">
        <v>32</v>
      </c>
      <c r="AP954" t="s">
        <v>63</v>
      </c>
      <c r="AQ954" t="s">
        <v>66</v>
      </c>
      <c r="AR954">
        <v>3757</v>
      </c>
      <c r="AW954" t="s">
        <v>4781</v>
      </c>
      <c r="AX954" t="s">
        <v>4782</v>
      </c>
      <c r="AY954" t="s">
        <v>4783</v>
      </c>
      <c r="AZ954" t="s">
        <v>4784</v>
      </c>
    </row>
    <row r="955" spans="1:52" x14ac:dyDescent="0.3">
      <c r="A955">
        <v>2062304</v>
      </c>
      <c r="B955" t="s">
        <v>4785</v>
      </c>
      <c r="C955" t="str">
        <f t="shared" si="136"/>
        <v>7492</v>
      </c>
      <c r="D955" t="s">
        <v>53</v>
      </c>
      <c r="E955" t="str">
        <f>"0100"</f>
        <v>0100</v>
      </c>
      <c r="F955" t="s">
        <v>54</v>
      </c>
      <c r="G955" t="str">
        <f>"06"</f>
        <v>06</v>
      </c>
      <c r="H955" t="s">
        <v>55</v>
      </c>
      <c r="I955" t="s">
        <v>56</v>
      </c>
      <c r="J955" t="s">
        <v>57</v>
      </c>
      <c r="K955">
        <v>1</v>
      </c>
      <c r="L955">
        <v>43750</v>
      </c>
      <c r="M955">
        <v>1</v>
      </c>
      <c r="N955" t="str">
        <f t="shared" si="147"/>
        <v>000X</v>
      </c>
      <c r="O955">
        <v>5377</v>
      </c>
      <c r="P955" t="s">
        <v>72</v>
      </c>
      <c r="Q955" t="s">
        <v>607</v>
      </c>
      <c r="R955" t="s">
        <v>140</v>
      </c>
      <c r="T955" t="s">
        <v>61</v>
      </c>
      <c r="V955" t="s">
        <v>4786</v>
      </c>
      <c r="W955">
        <v>145340</v>
      </c>
      <c r="X955">
        <v>15070</v>
      </c>
      <c r="Y955">
        <v>130270</v>
      </c>
      <c r="Z955">
        <v>108017</v>
      </c>
      <c r="AA955">
        <v>83017</v>
      </c>
      <c r="AB955" t="s">
        <v>63</v>
      </c>
      <c r="AC955" s="1">
        <v>36281</v>
      </c>
      <c r="AD955">
        <v>75000</v>
      </c>
      <c r="AE955">
        <v>1305</v>
      </c>
      <c r="AF955">
        <v>1121</v>
      </c>
      <c r="AG955" t="s">
        <v>64</v>
      </c>
      <c r="AH955" t="s">
        <v>76</v>
      </c>
      <c r="AI955">
        <v>1</v>
      </c>
      <c r="AJ955">
        <v>1992</v>
      </c>
      <c r="AK955">
        <v>3</v>
      </c>
      <c r="AL955">
        <v>2</v>
      </c>
      <c r="AN955">
        <v>1232</v>
      </c>
      <c r="AO955">
        <v>32</v>
      </c>
      <c r="AP955" t="s">
        <v>63</v>
      </c>
      <c r="AQ955" t="s">
        <v>66</v>
      </c>
      <c r="AR955">
        <v>1926</v>
      </c>
      <c r="AW955" t="s">
        <v>4787</v>
      </c>
      <c r="AY955" t="s">
        <v>4788</v>
      </c>
      <c r="AZ955" t="s">
        <v>4789</v>
      </c>
    </row>
    <row r="956" spans="1:52" x14ac:dyDescent="0.3">
      <c r="A956">
        <v>2062568</v>
      </c>
      <c r="B956" t="s">
        <v>4790</v>
      </c>
      <c r="C956" t="str">
        <f t="shared" si="136"/>
        <v>7492</v>
      </c>
      <c r="D956" t="s">
        <v>53</v>
      </c>
      <c r="E956" t="str">
        <f>"0100"</f>
        <v>0100</v>
      </c>
      <c r="F956" t="s">
        <v>54</v>
      </c>
      <c r="G956" t="str">
        <f>"06"</f>
        <v>06</v>
      </c>
      <c r="H956" t="s">
        <v>55</v>
      </c>
      <c r="I956" t="s">
        <v>56</v>
      </c>
      <c r="J956" t="s">
        <v>57</v>
      </c>
      <c r="K956">
        <v>1</v>
      </c>
      <c r="L956">
        <v>44400</v>
      </c>
      <c r="M956">
        <v>1.02</v>
      </c>
      <c r="N956" t="str">
        <f t="shared" si="147"/>
        <v>000X</v>
      </c>
      <c r="O956">
        <v>5777</v>
      </c>
      <c r="P956" t="s">
        <v>58</v>
      </c>
      <c r="Q956" t="s">
        <v>4555</v>
      </c>
      <c r="R956" t="s">
        <v>118</v>
      </c>
      <c r="T956" t="s">
        <v>61</v>
      </c>
      <c r="V956" t="s">
        <v>4791</v>
      </c>
      <c r="W956">
        <v>172820</v>
      </c>
      <c r="X956">
        <v>15290</v>
      </c>
      <c r="Y956">
        <v>157530</v>
      </c>
      <c r="Z956">
        <v>133485</v>
      </c>
      <c r="AA956">
        <v>108485</v>
      </c>
      <c r="AB956" t="s">
        <v>63</v>
      </c>
      <c r="AC956" s="1">
        <v>36008</v>
      </c>
      <c r="AD956">
        <v>20000</v>
      </c>
      <c r="AE956">
        <v>1257</v>
      </c>
      <c r="AF956">
        <v>1819</v>
      </c>
      <c r="AG956" t="s">
        <v>103</v>
      </c>
      <c r="AH956" t="s">
        <v>873</v>
      </c>
      <c r="AI956">
        <v>1</v>
      </c>
      <c r="AJ956">
        <v>2000</v>
      </c>
      <c r="AK956">
        <v>3</v>
      </c>
      <c r="AL956">
        <v>2</v>
      </c>
      <c r="AN956">
        <v>1525</v>
      </c>
      <c r="AO956">
        <v>32</v>
      </c>
      <c r="AP956" t="s">
        <v>63</v>
      </c>
      <c r="AQ956" t="s">
        <v>66</v>
      </c>
      <c r="AR956">
        <v>2218</v>
      </c>
      <c r="AW956" t="s">
        <v>4792</v>
      </c>
      <c r="AX956" t="s">
        <v>4793</v>
      </c>
      <c r="AY956" t="s">
        <v>4794</v>
      </c>
      <c r="AZ956" t="s">
        <v>70</v>
      </c>
    </row>
    <row r="957" spans="1:52" x14ac:dyDescent="0.3">
      <c r="A957">
        <v>2063297</v>
      </c>
      <c r="B957" t="s">
        <v>4795</v>
      </c>
      <c r="C957" t="str">
        <f t="shared" si="136"/>
        <v>7492</v>
      </c>
      <c r="D957" t="s">
        <v>53</v>
      </c>
      <c r="E957" t="str">
        <f>"0100"</f>
        <v>0100</v>
      </c>
      <c r="F957" t="s">
        <v>54</v>
      </c>
      <c r="G957" t="str">
        <f>"17"</f>
        <v>17</v>
      </c>
      <c r="H957" t="s">
        <v>55</v>
      </c>
      <c r="I957" t="s">
        <v>56</v>
      </c>
      <c r="J957" t="s">
        <v>57</v>
      </c>
      <c r="K957">
        <v>1</v>
      </c>
      <c r="L957">
        <v>70308</v>
      </c>
      <c r="M957">
        <v>1.61</v>
      </c>
      <c r="N957" t="str">
        <f t="shared" si="147"/>
        <v>000X</v>
      </c>
      <c r="O957">
        <v>4133</v>
      </c>
      <c r="P957" t="s">
        <v>72</v>
      </c>
      <c r="Q957" t="s">
        <v>4589</v>
      </c>
      <c r="R957" t="s">
        <v>4590</v>
      </c>
      <c r="T957" t="s">
        <v>61</v>
      </c>
      <c r="V957" t="s">
        <v>4796</v>
      </c>
      <c r="W957">
        <v>197330</v>
      </c>
      <c r="X957">
        <v>24210</v>
      </c>
      <c r="Y957">
        <v>173120</v>
      </c>
      <c r="Z957">
        <v>197330</v>
      </c>
      <c r="AA957">
        <v>197330</v>
      </c>
      <c r="AB957" t="s">
        <v>72</v>
      </c>
      <c r="AC957" s="1">
        <v>32021</v>
      </c>
      <c r="AD957">
        <v>13000</v>
      </c>
      <c r="AE957">
        <v>752</v>
      </c>
      <c r="AF957">
        <v>1194</v>
      </c>
      <c r="AG957" t="s">
        <v>103</v>
      </c>
      <c r="AH957" t="s">
        <v>76</v>
      </c>
      <c r="AI957">
        <v>1</v>
      </c>
      <c r="AJ957">
        <v>1988</v>
      </c>
      <c r="AK957">
        <v>3</v>
      </c>
      <c r="AL957">
        <v>2</v>
      </c>
      <c r="AN957">
        <v>2138</v>
      </c>
      <c r="AO957">
        <v>32</v>
      </c>
      <c r="AP957" t="s">
        <v>72</v>
      </c>
      <c r="AQ957" t="s">
        <v>66</v>
      </c>
      <c r="AR957">
        <v>3029</v>
      </c>
      <c r="AW957" t="s">
        <v>4797</v>
      </c>
      <c r="AX957" t="s">
        <v>4798</v>
      </c>
      <c r="AY957" t="s">
        <v>4799</v>
      </c>
      <c r="AZ957" t="s">
        <v>4800</v>
      </c>
    </row>
    <row r="958" spans="1:52" x14ac:dyDescent="0.3">
      <c r="A958">
        <v>2063351</v>
      </c>
      <c r="B958" t="s">
        <v>4801</v>
      </c>
      <c r="C958" t="str">
        <f t="shared" si="136"/>
        <v>7492</v>
      </c>
      <c r="D958" t="s">
        <v>53</v>
      </c>
      <c r="E958" t="str">
        <f>"0000"</f>
        <v>0000</v>
      </c>
      <c r="F958" t="s">
        <v>108</v>
      </c>
      <c r="G958" t="str">
        <f>"17"</f>
        <v>17</v>
      </c>
      <c r="H958" t="s">
        <v>55</v>
      </c>
      <c r="I958" t="s">
        <v>56</v>
      </c>
      <c r="J958" t="s">
        <v>57</v>
      </c>
      <c r="K958">
        <v>0</v>
      </c>
      <c r="L958">
        <v>62488</v>
      </c>
      <c r="M958">
        <v>1.43</v>
      </c>
      <c r="N958" t="str">
        <f t="shared" si="147"/>
        <v>000X</v>
      </c>
      <c r="O958">
        <v>4169</v>
      </c>
      <c r="P958" t="s">
        <v>72</v>
      </c>
      <c r="Q958" t="s">
        <v>4589</v>
      </c>
      <c r="R958" t="s">
        <v>4590</v>
      </c>
      <c r="T958" t="s">
        <v>61</v>
      </c>
      <c r="V958" t="s">
        <v>4802</v>
      </c>
      <c r="W958">
        <v>21520</v>
      </c>
      <c r="X958">
        <v>21520</v>
      </c>
      <c r="Y958">
        <v>0</v>
      </c>
      <c r="Z958">
        <v>21520</v>
      </c>
      <c r="AA958">
        <v>21520</v>
      </c>
      <c r="AB958" t="s">
        <v>72</v>
      </c>
      <c r="AC958" s="1">
        <v>37773</v>
      </c>
      <c r="AD958">
        <v>17100</v>
      </c>
      <c r="AE958">
        <v>1623</v>
      </c>
      <c r="AF958">
        <v>834</v>
      </c>
      <c r="AG958" t="s">
        <v>103</v>
      </c>
      <c r="AH958" t="s">
        <v>515</v>
      </c>
      <c r="AR958">
        <v>0</v>
      </c>
      <c r="AW958" t="s">
        <v>4803</v>
      </c>
      <c r="AY958" t="s">
        <v>4804</v>
      </c>
      <c r="AZ958" t="s">
        <v>4805</v>
      </c>
    </row>
    <row r="959" spans="1:52" x14ac:dyDescent="0.3">
      <c r="A959">
        <v>2063548</v>
      </c>
      <c r="B959" t="s">
        <v>4806</v>
      </c>
      <c r="C959" t="str">
        <f t="shared" si="136"/>
        <v>7492</v>
      </c>
      <c r="D959" t="s">
        <v>53</v>
      </c>
      <c r="E959" t="str">
        <f>"0000"</f>
        <v>0000</v>
      </c>
      <c r="F959" t="s">
        <v>108</v>
      </c>
      <c r="G959" t="str">
        <f>"09"</f>
        <v>09</v>
      </c>
      <c r="H959" t="s">
        <v>55</v>
      </c>
      <c r="I959" t="s">
        <v>56</v>
      </c>
      <c r="J959" t="s">
        <v>57</v>
      </c>
      <c r="K959">
        <v>0</v>
      </c>
      <c r="L959">
        <v>62500</v>
      </c>
      <c r="M959">
        <v>1.43</v>
      </c>
      <c r="N959" t="str">
        <f t="shared" si="147"/>
        <v>000X</v>
      </c>
      <c r="O959">
        <v>4259</v>
      </c>
      <c r="P959" t="s">
        <v>72</v>
      </c>
      <c r="Q959" t="s">
        <v>4589</v>
      </c>
      <c r="R959" t="s">
        <v>4590</v>
      </c>
      <c r="T959" t="s">
        <v>61</v>
      </c>
      <c r="V959" t="s">
        <v>4807</v>
      </c>
      <c r="W959">
        <v>21520</v>
      </c>
      <c r="X959">
        <v>21520</v>
      </c>
      <c r="Y959">
        <v>0</v>
      </c>
      <c r="Z959">
        <v>21520</v>
      </c>
      <c r="AA959">
        <v>21520</v>
      </c>
      <c r="AB959" t="s">
        <v>72</v>
      </c>
      <c r="AC959" s="1">
        <v>37712</v>
      </c>
      <c r="AD959">
        <v>27300</v>
      </c>
      <c r="AE959">
        <v>1596</v>
      </c>
      <c r="AF959">
        <v>899</v>
      </c>
      <c r="AG959" t="s">
        <v>103</v>
      </c>
      <c r="AH959" t="s">
        <v>76</v>
      </c>
      <c r="AR959">
        <v>0</v>
      </c>
      <c r="AW959" t="s">
        <v>4808</v>
      </c>
      <c r="AX959" t="s">
        <v>4809</v>
      </c>
      <c r="AY959" t="s">
        <v>4810</v>
      </c>
      <c r="AZ959" t="s">
        <v>4536</v>
      </c>
    </row>
    <row r="960" spans="1:52" x14ac:dyDescent="0.3">
      <c r="A960">
        <v>2060069</v>
      </c>
      <c r="B960" t="s">
        <v>4811</v>
      </c>
      <c r="C960" t="str">
        <f t="shared" si="136"/>
        <v>7492</v>
      </c>
      <c r="D960" t="s">
        <v>53</v>
      </c>
      <c r="E960" t="str">
        <f>"0100"</f>
        <v>0100</v>
      </c>
      <c r="F960" t="s">
        <v>54</v>
      </c>
      <c r="G960" t="str">
        <f>"06"</f>
        <v>06</v>
      </c>
      <c r="H960" t="s">
        <v>55</v>
      </c>
      <c r="I960" t="s">
        <v>56</v>
      </c>
      <c r="J960" t="s">
        <v>57</v>
      </c>
      <c r="K960">
        <v>1</v>
      </c>
      <c r="L960">
        <v>46623</v>
      </c>
      <c r="M960">
        <v>1.07</v>
      </c>
      <c r="N960" t="str">
        <f t="shared" si="147"/>
        <v>000X</v>
      </c>
      <c r="O960">
        <v>5186</v>
      </c>
      <c r="P960" t="s">
        <v>72</v>
      </c>
      <c r="Q960" t="s">
        <v>601</v>
      </c>
      <c r="R960" t="s">
        <v>140</v>
      </c>
      <c r="T960" t="s">
        <v>61</v>
      </c>
      <c r="V960" t="s">
        <v>4812</v>
      </c>
      <c r="W960">
        <v>148990</v>
      </c>
      <c r="X960">
        <v>16050</v>
      </c>
      <c r="Y960">
        <v>132940</v>
      </c>
      <c r="Z960">
        <v>106110</v>
      </c>
      <c r="AA960">
        <v>81110</v>
      </c>
      <c r="AB960" t="s">
        <v>63</v>
      </c>
      <c r="AC960" s="1">
        <v>31594</v>
      </c>
      <c r="AD960">
        <v>8250</v>
      </c>
      <c r="AE960">
        <v>707</v>
      </c>
      <c r="AF960">
        <v>922</v>
      </c>
      <c r="AG960" t="s">
        <v>103</v>
      </c>
      <c r="AH960" t="s">
        <v>76</v>
      </c>
      <c r="AI960">
        <v>1</v>
      </c>
      <c r="AJ960">
        <v>1987</v>
      </c>
      <c r="AK960">
        <v>2</v>
      </c>
      <c r="AL960">
        <v>2</v>
      </c>
      <c r="AN960">
        <v>1390</v>
      </c>
      <c r="AO960">
        <v>32</v>
      </c>
      <c r="AP960" t="s">
        <v>63</v>
      </c>
      <c r="AQ960" t="s">
        <v>66</v>
      </c>
      <c r="AR960">
        <v>2270</v>
      </c>
      <c r="AW960" t="s">
        <v>4813</v>
      </c>
      <c r="AX960" t="s">
        <v>4814</v>
      </c>
      <c r="AY960" t="s">
        <v>4815</v>
      </c>
      <c r="AZ960" t="s">
        <v>4530</v>
      </c>
    </row>
    <row r="961" spans="1:52" x14ac:dyDescent="0.3">
      <c r="A961">
        <v>2061022</v>
      </c>
      <c r="B961" t="s">
        <v>4816</v>
      </c>
      <c r="C961" t="str">
        <f t="shared" si="136"/>
        <v>7492</v>
      </c>
      <c r="D961" t="s">
        <v>53</v>
      </c>
      <c r="E961" t="str">
        <f>"0000"</f>
        <v>0000</v>
      </c>
      <c r="F961" t="s">
        <v>108</v>
      </c>
      <c r="G961" t="str">
        <f>"07"</f>
        <v>07</v>
      </c>
      <c r="H961" t="s">
        <v>55</v>
      </c>
      <c r="I961" t="s">
        <v>56</v>
      </c>
      <c r="J961" t="s">
        <v>57</v>
      </c>
      <c r="K961">
        <v>0</v>
      </c>
      <c r="L961">
        <v>43795</v>
      </c>
      <c r="M961">
        <v>1.01</v>
      </c>
      <c r="N961" t="str">
        <f>"0000"</f>
        <v>0000</v>
      </c>
      <c r="O961">
        <v>4932</v>
      </c>
      <c r="P961" t="s">
        <v>72</v>
      </c>
      <c r="Q961" t="s">
        <v>601</v>
      </c>
      <c r="R961" t="s">
        <v>140</v>
      </c>
      <c r="T961" t="s">
        <v>61</v>
      </c>
      <c r="V961" t="s">
        <v>4817</v>
      </c>
      <c r="W961">
        <v>15080</v>
      </c>
      <c r="X961">
        <v>15080</v>
      </c>
      <c r="Y961">
        <v>0</v>
      </c>
      <c r="Z961">
        <v>15080</v>
      </c>
      <c r="AA961">
        <v>15080</v>
      </c>
      <c r="AB961" t="s">
        <v>72</v>
      </c>
      <c r="AC961" s="1">
        <v>42021</v>
      </c>
      <c r="AD961">
        <v>17300</v>
      </c>
      <c r="AE961">
        <v>2667</v>
      </c>
      <c r="AF961">
        <v>1478</v>
      </c>
      <c r="AG961" t="s">
        <v>103</v>
      </c>
      <c r="AH961" t="s">
        <v>76</v>
      </c>
      <c r="AR961">
        <v>0</v>
      </c>
      <c r="AW961" t="s">
        <v>4698</v>
      </c>
      <c r="AX961" t="s">
        <v>4818</v>
      </c>
      <c r="AY961" t="s">
        <v>4700</v>
      </c>
      <c r="AZ961" t="s">
        <v>70</v>
      </c>
    </row>
    <row r="962" spans="1:52" x14ac:dyDescent="0.3">
      <c r="A962">
        <v>2061065</v>
      </c>
      <c r="B962" t="s">
        <v>4819</v>
      </c>
      <c r="C962" t="str">
        <f t="shared" ref="C962:C1025" si="148">"7492"</f>
        <v>7492</v>
      </c>
      <c r="D962" t="s">
        <v>53</v>
      </c>
      <c r="E962" t="str">
        <f>"0000"</f>
        <v>0000</v>
      </c>
      <c r="F962" t="s">
        <v>108</v>
      </c>
      <c r="G962" t="str">
        <f>"07"</f>
        <v>07</v>
      </c>
      <c r="H962" t="s">
        <v>55</v>
      </c>
      <c r="I962" t="s">
        <v>56</v>
      </c>
      <c r="J962" t="s">
        <v>57</v>
      </c>
      <c r="K962">
        <v>0</v>
      </c>
      <c r="L962">
        <v>51730</v>
      </c>
      <c r="M962">
        <v>1.19</v>
      </c>
      <c r="N962" t="str">
        <f>"0000"</f>
        <v>0000</v>
      </c>
      <c r="O962">
        <v>4890</v>
      </c>
      <c r="P962" t="s">
        <v>72</v>
      </c>
      <c r="Q962" t="s">
        <v>601</v>
      </c>
      <c r="R962" t="s">
        <v>140</v>
      </c>
      <c r="T962" t="s">
        <v>61</v>
      </c>
      <c r="V962" t="s">
        <v>4820</v>
      </c>
      <c r="W962">
        <v>17810</v>
      </c>
      <c r="X962">
        <v>17810</v>
      </c>
      <c r="Y962">
        <v>0</v>
      </c>
      <c r="Z962">
        <v>17810</v>
      </c>
      <c r="AA962">
        <v>17810</v>
      </c>
      <c r="AB962" t="s">
        <v>72</v>
      </c>
      <c r="AC962" s="1">
        <v>37834</v>
      </c>
      <c r="AD962">
        <v>22000</v>
      </c>
      <c r="AE962">
        <v>1637</v>
      </c>
      <c r="AF962">
        <v>301</v>
      </c>
      <c r="AG962" t="s">
        <v>103</v>
      </c>
      <c r="AH962" t="s">
        <v>76</v>
      </c>
      <c r="AR962">
        <v>0</v>
      </c>
      <c r="AW962" t="s">
        <v>4821</v>
      </c>
      <c r="AX962" t="s">
        <v>4822</v>
      </c>
      <c r="AY962" t="s">
        <v>4823</v>
      </c>
      <c r="AZ962" t="s">
        <v>4824</v>
      </c>
    </row>
    <row r="963" spans="1:52" x14ac:dyDescent="0.3">
      <c r="A963">
        <v>2061324</v>
      </c>
      <c r="B963" t="s">
        <v>4825</v>
      </c>
      <c r="C963" t="str">
        <f t="shared" si="148"/>
        <v>7492</v>
      </c>
      <c r="D963" t="s">
        <v>53</v>
      </c>
      <c r="E963" t="str">
        <f>"0000"</f>
        <v>0000</v>
      </c>
      <c r="F963" t="s">
        <v>108</v>
      </c>
      <c r="G963" t="str">
        <f>"06"</f>
        <v>06</v>
      </c>
      <c r="H963" t="s">
        <v>55</v>
      </c>
      <c r="I963" t="s">
        <v>56</v>
      </c>
      <c r="J963" t="s">
        <v>57</v>
      </c>
      <c r="K963">
        <v>0</v>
      </c>
      <c r="L963">
        <v>47997</v>
      </c>
      <c r="M963">
        <v>1.1000000000000001</v>
      </c>
      <c r="N963" t="str">
        <f t="shared" ref="N963:N974" si="149">"000X"</f>
        <v>000X</v>
      </c>
      <c r="O963">
        <v>5128</v>
      </c>
      <c r="P963" t="s">
        <v>72</v>
      </c>
      <c r="Q963" t="s">
        <v>4561</v>
      </c>
      <c r="R963" t="s">
        <v>140</v>
      </c>
      <c r="T963" t="s">
        <v>61</v>
      </c>
      <c r="V963" t="s">
        <v>4826</v>
      </c>
      <c r="W963">
        <v>16530</v>
      </c>
      <c r="X963">
        <v>16530</v>
      </c>
      <c r="Y963">
        <v>0</v>
      </c>
      <c r="Z963">
        <v>16530</v>
      </c>
      <c r="AA963">
        <v>16530</v>
      </c>
      <c r="AB963" t="s">
        <v>72</v>
      </c>
      <c r="AC963" s="1">
        <v>36251</v>
      </c>
      <c r="AD963">
        <v>23000</v>
      </c>
      <c r="AE963">
        <v>1303</v>
      </c>
      <c r="AF963">
        <v>1691</v>
      </c>
      <c r="AG963" t="s">
        <v>103</v>
      </c>
      <c r="AH963" t="s">
        <v>873</v>
      </c>
      <c r="AR963">
        <v>0</v>
      </c>
      <c r="AW963" t="s">
        <v>4827</v>
      </c>
      <c r="AX963" t="s">
        <v>4828</v>
      </c>
      <c r="AY963" t="s">
        <v>4829</v>
      </c>
      <c r="AZ963" t="s">
        <v>4830</v>
      </c>
    </row>
    <row r="964" spans="1:52" x14ac:dyDescent="0.3">
      <c r="A964">
        <v>2061693</v>
      </c>
      <c r="B964" t="s">
        <v>4831</v>
      </c>
      <c r="C964" t="str">
        <f t="shared" si="148"/>
        <v>7492</v>
      </c>
      <c r="D964" t="s">
        <v>53</v>
      </c>
      <c r="E964" t="str">
        <f>"0000"</f>
        <v>0000</v>
      </c>
      <c r="F964" t="s">
        <v>108</v>
      </c>
      <c r="G964" t="str">
        <f>"06"</f>
        <v>06</v>
      </c>
      <c r="H964" t="s">
        <v>55</v>
      </c>
      <c r="I964" t="s">
        <v>56</v>
      </c>
      <c r="J964" t="s">
        <v>57</v>
      </c>
      <c r="K964">
        <v>0</v>
      </c>
      <c r="L964">
        <v>43680</v>
      </c>
      <c r="M964">
        <v>1</v>
      </c>
      <c r="N964" t="str">
        <f t="shared" si="149"/>
        <v>000X</v>
      </c>
      <c r="O964">
        <v>5784</v>
      </c>
      <c r="P964" t="s">
        <v>58</v>
      </c>
      <c r="Q964" t="s">
        <v>4555</v>
      </c>
      <c r="R964" t="s">
        <v>118</v>
      </c>
      <c r="T964" t="s">
        <v>61</v>
      </c>
      <c r="V964" t="s">
        <v>4832</v>
      </c>
      <c r="W964">
        <v>15040</v>
      </c>
      <c r="X964">
        <v>15040</v>
      </c>
      <c r="Y964">
        <v>0</v>
      </c>
      <c r="Z964">
        <v>15040</v>
      </c>
      <c r="AA964">
        <v>15040</v>
      </c>
      <c r="AB964" t="s">
        <v>72</v>
      </c>
      <c r="AC964" s="1">
        <v>38231</v>
      </c>
      <c r="AD964">
        <v>45000</v>
      </c>
      <c r="AE964">
        <v>1791</v>
      </c>
      <c r="AF964">
        <v>1593</v>
      </c>
      <c r="AG964" t="s">
        <v>103</v>
      </c>
      <c r="AH964" t="s">
        <v>76</v>
      </c>
      <c r="AR964">
        <v>0</v>
      </c>
      <c r="AW964" t="s">
        <v>4833</v>
      </c>
      <c r="AX964" t="s">
        <v>4834</v>
      </c>
      <c r="AY964" t="s">
        <v>4835</v>
      </c>
      <c r="AZ964" t="s">
        <v>4836</v>
      </c>
    </row>
    <row r="965" spans="1:52" x14ac:dyDescent="0.3">
      <c r="A965">
        <v>2061880</v>
      </c>
      <c r="B965" t="s">
        <v>4837</v>
      </c>
      <c r="C965" t="str">
        <f t="shared" si="148"/>
        <v>7492</v>
      </c>
      <c r="D965" t="s">
        <v>53</v>
      </c>
      <c r="E965" t="str">
        <f>"0100"</f>
        <v>0100</v>
      </c>
      <c r="F965" t="s">
        <v>54</v>
      </c>
      <c r="G965" t="str">
        <f>"06"</f>
        <v>06</v>
      </c>
      <c r="H965" t="s">
        <v>55</v>
      </c>
      <c r="I965" t="s">
        <v>56</v>
      </c>
      <c r="J965" t="s">
        <v>57</v>
      </c>
      <c r="K965">
        <v>1</v>
      </c>
      <c r="L965">
        <v>46978</v>
      </c>
      <c r="M965">
        <v>1.08</v>
      </c>
      <c r="N965" t="str">
        <f t="shared" si="149"/>
        <v>000X</v>
      </c>
      <c r="O965">
        <v>4986</v>
      </c>
      <c r="P965" t="s">
        <v>72</v>
      </c>
      <c r="Q965" t="s">
        <v>4094</v>
      </c>
      <c r="R965" t="s">
        <v>140</v>
      </c>
      <c r="T965" t="s">
        <v>61</v>
      </c>
      <c r="V965" t="s">
        <v>4838</v>
      </c>
      <c r="W965">
        <v>185370</v>
      </c>
      <c r="X965">
        <v>16180</v>
      </c>
      <c r="Y965">
        <v>169190</v>
      </c>
      <c r="Z965">
        <v>131209</v>
      </c>
      <c r="AA965">
        <v>106209</v>
      </c>
      <c r="AB965" t="s">
        <v>63</v>
      </c>
      <c r="AC965" s="1">
        <v>34425</v>
      </c>
      <c r="AD965">
        <v>14000</v>
      </c>
      <c r="AE965">
        <v>1028</v>
      </c>
      <c r="AF965">
        <v>676</v>
      </c>
      <c r="AG965" t="s">
        <v>103</v>
      </c>
      <c r="AH965" t="s">
        <v>76</v>
      </c>
      <c r="AI965">
        <v>1</v>
      </c>
      <c r="AJ965">
        <v>1995</v>
      </c>
      <c r="AK965">
        <v>3</v>
      </c>
      <c r="AL965">
        <v>2</v>
      </c>
      <c r="AN965">
        <v>1872</v>
      </c>
      <c r="AO965">
        <v>32</v>
      </c>
      <c r="AP965" t="s">
        <v>63</v>
      </c>
      <c r="AQ965" t="s">
        <v>66</v>
      </c>
      <c r="AR965">
        <v>2748</v>
      </c>
      <c r="AW965" t="s">
        <v>4839</v>
      </c>
      <c r="AX965" t="s">
        <v>4840</v>
      </c>
      <c r="AY965" t="s">
        <v>4841</v>
      </c>
      <c r="AZ965" t="s">
        <v>70</v>
      </c>
    </row>
    <row r="966" spans="1:52" x14ac:dyDescent="0.3">
      <c r="A966">
        <v>2063220</v>
      </c>
      <c r="B966" t="s">
        <v>4842</v>
      </c>
      <c r="C966" t="str">
        <f t="shared" si="148"/>
        <v>7492</v>
      </c>
      <c r="D966" t="s">
        <v>53</v>
      </c>
      <c r="E966" t="str">
        <f>"0100"</f>
        <v>0100</v>
      </c>
      <c r="F966" t="s">
        <v>54</v>
      </c>
      <c r="G966" t="str">
        <f>"08"</f>
        <v>08</v>
      </c>
      <c r="H966" t="s">
        <v>55</v>
      </c>
      <c r="I966" t="s">
        <v>56</v>
      </c>
      <c r="J966" t="s">
        <v>57</v>
      </c>
      <c r="K966">
        <v>1</v>
      </c>
      <c r="L966">
        <v>81900</v>
      </c>
      <c r="M966">
        <v>1.88</v>
      </c>
      <c r="N966" t="str">
        <f t="shared" si="149"/>
        <v>000X</v>
      </c>
      <c r="O966">
        <v>4095</v>
      </c>
      <c r="P966" t="s">
        <v>72</v>
      </c>
      <c r="Q966" t="s">
        <v>4589</v>
      </c>
      <c r="R966" t="s">
        <v>4590</v>
      </c>
      <c r="T966" t="s">
        <v>61</v>
      </c>
      <c r="V966" t="s">
        <v>4843</v>
      </c>
      <c r="W966">
        <v>214820</v>
      </c>
      <c r="X966">
        <v>28200</v>
      </c>
      <c r="Y966">
        <v>186620</v>
      </c>
      <c r="Z966">
        <v>151640</v>
      </c>
      <c r="AA966">
        <v>126640</v>
      </c>
      <c r="AB966" t="s">
        <v>63</v>
      </c>
      <c r="AC966" s="1">
        <v>33390</v>
      </c>
      <c r="AD966">
        <v>16000</v>
      </c>
      <c r="AE966">
        <v>899</v>
      </c>
      <c r="AF966">
        <v>378</v>
      </c>
      <c r="AG966" t="s">
        <v>103</v>
      </c>
      <c r="AH966" t="s">
        <v>76</v>
      </c>
      <c r="AI966">
        <v>1</v>
      </c>
      <c r="AJ966">
        <v>1991</v>
      </c>
      <c r="AK966">
        <v>3</v>
      </c>
      <c r="AL966">
        <v>2</v>
      </c>
      <c r="AN966">
        <v>2031</v>
      </c>
      <c r="AO966">
        <v>32</v>
      </c>
      <c r="AP966" t="s">
        <v>63</v>
      </c>
      <c r="AQ966" t="s">
        <v>66</v>
      </c>
      <c r="AR966">
        <v>3334</v>
      </c>
      <c r="AW966" t="s">
        <v>4844</v>
      </c>
      <c r="AX966" t="s">
        <v>4845</v>
      </c>
      <c r="AY966" t="s">
        <v>4846</v>
      </c>
      <c r="AZ966" t="s">
        <v>4847</v>
      </c>
    </row>
    <row r="967" spans="1:52" x14ac:dyDescent="0.3">
      <c r="A967">
        <v>2059800</v>
      </c>
      <c r="B967" t="s">
        <v>4848</v>
      </c>
      <c r="C967" t="str">
        <f t="shared" si="148"/>
        <v>7492</v>
      </c>
      <c r="D967" t="s">
        <v>53</v>
      </c>
      <c r="E967" t="str">
        <f>"0100"</f>
        <v>0100</v>
      </c>
      <c r="F967" t="s">
        <v>54</v>
      </c>
      <c r="G967" t="str">
        <f t="shared" ref="G967:G972" si="150">"06"</f>
        <v>06</v>
      </c>
      <c r="H967" t="s">
        <v>55</v>
      </c>
      <c r="I967" t="s">
        <v>56</v>
      </c>
      <c r="J967" t="s">
        <v>57</v>
      </c>
      <c r="K967">
        <v>1</v>
      </c>
      <c r="L967">
        <v>43750</v>
      </c>
      <c r="M967">
        <v>1</v>
      </c>
      <c r="N967" t="str">
        <f t="shared" si="149"/>
        <v>000X</v>
      </c>
      <c r="O967">
        <v>5624</v>
      </c>
      <c r="P967" t="s">
        <v>58</v>
      </c>
      <c r="Q967" t="s">
        <v>117</v>
      </c>
      <c r="R967" t="s">
        <v>118</v>
      </c>
      <c r="T967" t="s">
        <v>61</v>
      </c>
      <c r="V967" t="s">
        <v>4849</v>
      </c>
      <c r="W967">
        <v>271360</v>
      </c>
      <c r="X967">
        <v>15070</v>
      </c>
      <c r="Y967">
        <v>256290</v>
      </c>
      <c r="Z967">
        <v>231601</v>
      </c>
      <c r="AA967">
        <v>206601</v>
      </c>
      <c r="AB967" t="s">
        <v>63</v>
      </c>
      <c r="AC967" s="1">
        <v>39539</v>
      </c>
      <c r="AD967">
        <v>248600</v>
      </c>
      <c r="AE967">
        <v>2209</v>
      </c>
      <c r="AF967">
        <v>1234</v>
      </c>
      <c r="AG967" t="s">
        <v>64</v>
      </c>
      <c r="AH967" t="s">
        <v>76</v>
      </c>
      <c r="AI967">
        <v>1</v>
      </c>
      <c r="AJ967">
        <v>2008</v>
      </c>
      <c r="AK967">
        <v>3</v>
      </c>
      <c r="AL967">
        <v>2</v>
      </c>
      <c r="AN967">
        <v>2206</v>
      </c>
      <c r="AO967">
        <v>32</v>
      </c>
      <c r="AP967" t="s">
        <v>63</v>
      </c>
      <c r="AQ967" t="s">
        <v>66</v>
      </c>
      <c r="AR967">
        <v>3222</v>
      </c>
      <c r="AW967" t="s">
        <v>1113</v>
      </c>
      <c r="AX967" t="s">
        <v>4850</v>
      </c>
      <c r="AY967" t="s">
        <v>1115</v>
      </c>
      <c r="AZ967" t="s">
        <v>754</v>
      </c>
    </row>
    <row r="968" spans="1:52" x14ac:dyDescent="0.3">
      <c r="A968">
        <v>2061626</v>
      </c>
      <c r="B968" t="s">
        <v>4851</v>
      </c>
      <c r="C968" t="str">
        <f t="shared" si="148"/>
        <v>7492</v>
      </c>
      <c r="D968" t="s">
        <v>53</v>
      </c>
      <c r="E968" t="str">
        <f>"0000"</f>
        <v>0000</v>
      </c>
      <c r="F968" t="s">
        <v>108</v>
      </c>
      <c r="G968" t="str">
        <f t="shared" si="150"/>
        <v>06</v>
      </c>
      <c r="H968" t="s">
        <v>55</v>
      </c>
      <c r="I968" t="s">
        <v>56</v>
      </c>
      <c r="J968" t="s">
        <v>57</v>
      </c>
      <c r="K968">
        <v>0</v>
      </c>
      <c r="L968">
        <v>43680</v>
      </c>
      <c r="M968">
        <v>1</v>
      </c>
      <c r="N968" t="str">
        <f t="shared" si="149"/>
        <v>000X</v>
      </c>
      <c r="O968">
        <v>5884</v>
      </c>
      <c r="P968" t="s">
        <v>58</v>
      </c>
      <c r="Q968" t="s">
        <v>4555</v>
      </c>
      <c r="R968" t="s">
        <v>118</v>
      </c>
      <c r="T968" t="s">
        <v>61</v>
      </c>
      <c r="V968" t="s">
        <v>4852</v>
      </c>
      <c r="W968">
        <v>15040</v>
      </c>
      <c r="X968">
        <v>15040</v>
      </c>
      <c r="Y968">
        <v>0</v>
      </c>
      <c r="Z968">
        <v>15040</v>
      </c>
      <c r="AA968">
        <v>15040</v>
      </c>
      <c r="AB968" t="s">
        <v>72</v>
      </c>
      <c r="AC968" s="1">
        <v>44118</v>
      </c>
      <c r="AD968">
        <v>20000</v>
      </c>
      <c r="AE968">
        <v>3103</v>
      </c>
      <c r="AF968">
        <v>1664</v>
      </c>
      <c r="AG968" t="s">
        <v>103</v>
      </c>
      <c r="AH968" t="s">
        <v>76</v>
      </c>
      <c r="AR968">
        <v>0</v>
      </c>
      <c r="AW968" t="s">
        <v>4723</v>
      </c>
      <c r="AX968" t="s">
        <v>4724</v>
      </c>
      <c r="AY968" t="s">
        <v>4853</v>
      </c>
      <c r="AZ968" t="s">
        <v>70</v>
      </c>
    </row>
    <row r="969" spans="1:52" x14ac:dyDescent="0.3">
      <c r="A969">
        <v>2061774</v>
      </c>
      <c r="B969" t="s">
        <v>4854</v>
      </c>
      <c r="C969" t="str">
        <f t="shared" si="148"/>
        <v>7492</v>
      </c>
      <c r="D969" t="s">
        <v>53</v>
      </c>
      <c r="E969" t="str">
        <f>"0100"</f>
        <v>0100</v>
      </c>
      <c r="F969" t="s">
        <v>54</v>
      </c>
      <c r="G969" t="str">
        <f t="shared" si="150"/>
        <v>06</v>
      </c>
      <c r="H969" t="s">
        <v>55</v>
      </c>
      <c r="I969" t="s">
        <v>56</v>
      </c>
      <c r="J969" t="s">
        <v>57</v>
      </c>
      <c r="K969">
        <v>1</v>
      </c>
      <c r="L969">
        <v>47713</v>
      </c>
      <c r="M969">
        <v>1.1000000000000001</v>
      </c>
      <c r="N969" t="str">
        <f t="shared" si="149"/>
        <v>000X</v>
      </c>
      <c r="O969">
        <v>5166</v>
      </c>
      <c r="P969" t="s">
        <v>72</v>
      </c>
      <c r="Q969" t="s">
        <v>4094</v>
      </c>
      <c r="R969" t="s">
        <v>140</v>
      </c>
      <c r="T969" t="s">
        <v>61</v>
      </c>
      <c r="V969" t="s">
        <v>4855</v>
      </c>
      <c r="W969">
        <v>266660</v>
      </c>
      <c r="X969">
        <v>16430</v>
      </c>
      <c r="Y969">
        <v>250230</v>
      </c>
      <c r="Z969">
        <v>266660</v>
      </c>
      <c r="AA969">
        <v>266660</v>
      </c>
      <c r="AB969" t="s">
        <v>63</v>
      </c>
      <c r="AC969" s="1">
        <v>32994</v>
      </c>
      <c r="AD969">
        <v>16200</v>
      </c>
      <c r="AE969">
        <v>860</v>
      </c>
      <c r="AF969">
        <v>1002</v>
      </c>
      <c r="AG969" t="s">
        <v>103</v>
      </c>
      <c r="AH969" t="s">
        <v>873</v>
      </c>
      <c r="AI969">
        <v>1</v>
      </c>
      <c r="AJ969">
        <v>2007</v>
      </c>
      <c r="AK969">
        <v>3</v>
      </c>
      <c r="AL969">
        <v>3</v>
      </c>
      <c r="AN969">
        <v>2379</v>
      </c>
      <c r="AO969">
        <v>32</v>
      </c>
      <c r="AP969" t="s">
        <v>63</v>
      </c>
      <c r="AQ969" t="s">
        <v>66</v>
      </c>
      <c r="AR969">
        <v>3612</v>
      </c>
      <c r="AW969" t="s">
        <v>4856</v>
      </c>
      <c r="AX969" t="s">
        <v>4857</v>
      </c>
      <c r="AY969" t="s">
        <v>4858</v>
      </c>
      <c r="AZ969" t="s">
        <v>70</v>
      </c>
    </row>
    <row r="970" spans="1:52" x14ac:dyDescent="0.3">
      <c r="A970">
        <v>2061995</v>
      </c>
      <c r="B970" t="s">
        <v>4859</v>
      </c>
      <c r="C970" t="str">
        <f t="shared" si="148"/>
        <v>7492</v>
      </c>
      <c r="D970" t="s">
        <v>53</v>
      </c>
      <c r="E970" t="str">
        <f>"0100"</f>
        <v>0100</v>
      </c>
      <c r="F970" t="s">
        <v>54</v>
      </c>
      <c r="G970" t="str">
        <f t="shared" si="150"/>
        <v>06</v>
      </c>
      <c r="H970" t="s">
        <v>55</v>
      </c>
      <c r="I970" t="s">
        <v>56</v>
      </c>
      <c r="J970" t="s">
        <v>57</v>
      </c>
      <c r="K970">
        <v>1</v>
      </c>
      <c r="L970">
        <v>50562</v>
      </c>
      <c r="M970">
        <v>1.1599999999999999</v>
      </c>
      <c r="N970" t="str">
        <f t="shared" si="149"/>
        <v>000X</v>
      </c>
      <c r="O970">
        <v>5101</v>
      </c>
      <c r="P970" t="s">
        <v>72</v>
      </c>
      <c r="Q970" t="s">
        <v>4561</v>
      </c>
      <c r="R970" t="s">
        <v>140</v>
      </c>
      <c r="T970" t="s">
        <v>61</v>
      </c>
      <c r="V970" t="s">
        <v>4860</v>
      </c>
      <c r="W970">
        <v>139550</v>
      </c>
      <c r="X970">
        <v>17410</v>
      </c>
      <c r="Y970">
        <v>122140</v>
      </c>
      <c r="Z970">
        <v>110139</v>
      </c>
      <c r="AA970">
        <v>85139</v>
      </c>
      <c r="AB970" t="s">
        <v>72</v>
      </c>
      <c r="AC970" s="1">
        <v>44153</v>
      </c>
      <c r="AD970">
        <v>190000</v>
      </c>
      <c r="AE970">
        <v>3126</v>
      </c>
      <c r="AF970">
        <v>469</v>
      </c>
      <c r="AG970" t="s">
        <v>64</v>
      </c>
      <c r="AH970" t="s">
        <v>76</v>
      </c>
      <c r="AI970">
        <v>1</v>
      </c>
      <c r="AJ970">
        <v>1998</v>
      </c>
      <c r="AK970">
        <v>2</v>
      </c>
      <c r="AL970">
        <v>2</v>
      </c>
      <c r="AN970">
        <v>1181</v>
      </c>
      <c r="AO970">
        <v>32</v>
      </c>
      <c r="AP970" t="s">
        <v>72</v>
      </c>
      <c r="AQ970" t="s">
        <v>66</v>
      </c>
      <c r="AR970">
        <v>1791</v>
      </c>
      <c r="AW970" t="s">
        <v>4861</v>
      </c>
      <c r="AX970" t="s">
        <v>4862</v>
      </c>
      <c r="AY970" t="s">
        <v>4863</v>
      </c>
      <c r="AZ970" t="s">
        <v>70</v>
      </c>
    </row>
    <row r="971" spans="1:52" x14ac:dyDescent="0.3">
      <c r="A971">
        <v>2062533</v>
      </c>
      <c r="B971" t="s">
        <v>4864</v>
      </c>
      <c r="C971" t="str">
        <f t="shared" si="148"/>
        <v>7492</v>
      </c>
      <c r="D971" t="s">
        <v>53</v>
      </c>
      <c r="E971" t="str">
        <f>"0000"</f>
        <v>0000</v>
      </c>
      <c r="F971" t="s">
        <v>108</v>
      </c>
      <c r="G971" t="str">
        <f t="shared" si="150"/>
        <v>06</v>
      </c>
      <c r="H971" t="s">
        <v>55</v>
      </c>
      <c r="I971" t="s">
        <v>56</v>
      </c>
      <c r="J971" t="s">
        <v>57</v>
      </c>
      <c r="K971">
        <v>0</v>
      </c>
      <c r="L971">
        <v>58971</v>
      </c>
      <c r="M971">
        <v>1.35</v>
      </c>
      <c r="N971" t="str">
        <f t="shared" si="149"/>
        <v>000X</v>
      </c>
      <c r="O971">
        <v>5733</v>
      </c>
      <c r="P971" t="s">
        <v>58</v>
      </c>
      <c r="Q971" t="s">
        <v>4555</v>
      </c>
      <c r="R971" t="s">
        <v>118</v>
      </c>
      <c r="T971" t="s">
        <v>61</v>
      </c>
      <c r="V971" t="s">
        <v>4865</v>
      </c>
      <c r="W971">
        <v>20310</v>
      </c>
      <c r="X971">
        <v>20310</v>
      </c>
      <c r="Y971">
        <v>0</v>
      </c>
      <c r="Z971">
        <v>20310</v>
      </c>
      <c r="AA971">
        <v>20310</v>
      </c>
      <c r="AB971" t="s">
        <v>72</v>
      </c>
      <c r="AC971" s="1">
        <v>42150</v>
      </c>
      <c r="AD971">
        <v>30000</v>
      </c>
      <c r="AE971">
        <v>2696</v>
      </c>
      <c r="AF971">
        <v>1438</v>
      </c>
      <c r="AG971" t="s">
        <v>103</v>
      </c>
      <c r="AH971" t="s">
        <v>76</v>
      </c>
      <c r="AR971">
        <v>0</v>
      </c>
      <c r="AW971" t="s">
        <v>4866</v>
      </c>
      <c r="AX971" t="s">
        <v>4867</v>
      </c>
      <c r="AY971" t="s">
        <v>4868</v>
      </c>
      <c r="AZ971" t="s">
        <v>4869</v>
      </c>
    </row>
    <row r="972" spans="1:52" x14ac:dyDescent="0.3">
      <c r="A972">
        <v>2062797</v>
      </c>
      <c r="B972" t="s">
        <v>4870</v>
      </c>
      <c r="C972" t="str">
        <f t="shared" si="148"/>
        <v>7492</v>
      </c>
      <c r="D972" t="s">
        <v>53</v>
      </c>
      <c r="E972" t="str">
        <f>"0100"</f>
        <v>0100</v>
      </c>
      <c r="F972" t="s">
        <v>54</v>
      </c>
      <c r="G972" t="str">
        <f t="shared" si="150"/>
        <v>06</v>
      </c>
      <c r="H972" t="s">
        <v>55</v>
      </c>
      <c r="I972" t="s">
        <v>56</v>
      </c>
      <c r="J972" t="s">
        <v>57</v>
      </c>
      <c r="K972">
        <v>1</v>
      </c>
      <c r="L972">
        <v>49869</v>
      </c>
      <c r="M972">
        <v>1.1399999999999999</v>
      </c>
      <c r="N972" t="str">
        <f t="shared" si="149"/>
        <v>000X</v>
      </c>
      <c r="O972">
        <v>5972</v>
      </c>
      <c r="P972" t="s">
        <v>58</v>
      </c>
      <c r="Q972" t="s">
        <v>4555</v>
      </c>
      <c r="R972" t="s">
        <v>118</v>
      </c>
      <c r="T972" t="s">
        <v>61</v>
      </c>
      <c r="V972" t="s">
        <v>4871</v>
      </c>
      <c r="W972">
        <v>274910</v>
      </c>
      <c r="X972">
        <v>17170</v>
      </c>
      <c r="Y972">
        <v>257740</v>
      </c>
      <c r="Z972">
        <v>201498</v>
      </c>
      <c r="AA972">
        <v>176498</v>
      </c>
      <c r="AB972" t="s">
        <v>63</v>
      </c>
      <c r="AC972" s="1">
        <v>35643</v>
      </c>
      <c r="AD972">
        <v>12000</v>
      </c>
      <c r="AE972">
        <v>1206</v>
      </c>
      <c r="AF972">
        <v>1118</v>
      </c>
      <c r="AG972" t="s">
        <v>103</v>
      </c>
      <c r="AH972" t="s">
        <v>76</v>
      </c>
      <c r="AI972">
        <v>1</v>
      </c>
      <c r="AJ972">
        <v>2000</v>
      </c>
      <c r="AK972">
        <v>3</v>
      </c>
      <c r="AL972">
        <v>2</v>
      </c>
      <c r="AM972">
        <v>1</v>
      </c>
      <c r="AN972">
        <v>2584</v>
      </c>
      <c r="AO972">
        <v>32</v>
      </c>
      <c r="AP972" t="s">
        <v>63</v>
      </c>
      <c r="AQ972" t="s">
        <v>66</v>
      </c>
      <c r="AR972">
        <v>3758</v>
      </c>
      <c r="AW972" t="s">
        <v>4872</v>
      </c>
      <c r="AX972" t="s">
        <v>4873</v>
      </c>
      <c r="AY972" t="s">
        <v>4874</v>
      </c>
      <c r="AZ972" t="s">
        <v>70</v>
      </c>
    </row>
    <row r="973" spans="1:52" x14ac:dyDescent="0.3">
      <c r="A973">
        <v>2062941</v>
      </c>
      <c r="B973" t="s">
        <v>4875</v>
      </c>
      <c r="C973" t="str">
        <f t="shared" si="148"/>
        <v>7492</v>
      </c>
      <c r="D973" t="s">
        <v>53</v>
      </c>
      <c r="E973" t="str">
        <f>"0000"</f>
        <v>0000</v>
      </c>
      <c r="F973" t="s">
        <v>108</v>
      </c>
      <c r="G973" t="str">
        <f>"08"</f>
        <v>08</v>
      </c>
      <c r="H973" t="s">
        <v>55</v>
      </c>
      <c r="I973" t="s">
        <v>56</v>
      </c>
      <c r="J973" t="s">
        <v>57</v>
      </c>
      <c r="K973">
        <v>0</v>
      </c>
      <c r="L973">
        <v>69678</v>
      </c>
      <c r="M973">
        <v>1.6</v>
      </c>
      <c r="N973" t="str">
        <f t="shared" si="149"/>
        <v>000X</v>
      </c>
      <c r="O973">
        <v>4320</v>
      </c>
      <c r="P973" t="s">
        <v>58</v>
      </c>
      <c r="Q973" t="s">
        <v>4583</v>
      </c>
      <c r="R973" t="s">
        <v>266</v>
      </c>
      <c r="T973" t="s">
        <v>61</v>
      </c>
      <c r="V973" t="s">
        <v>4876</v>
      </c>
      <c r="W973">
        <v>23990</v>
      </c>
      <c r="X973">
        <v>23990</v>
      </c>
      <c r="Y973">
        <v>0</v>
      </c>
      <c r="Z973">
        <v>23990</v>
      </c>
      <c r="AA973">
        <v>23990</v>
      </c>
      <c r="AB973" t="s">
        <v>72</v>
      </c>
      <c r="AC973" s="1">
        <v>44285</v>
      </c>
      <c r="AD973">
        <v>50000</v>
      </c>
      <c r="AE973">
        <v>3151</v>
      </c>
      <c r="AF973">
        <v>1873</v>
      </c>
      <c r="AG973" t="s">
        <v>103</v>
      </c>
      <c r="AH973" t="s">
        <v>76</v>
      </c>
      <c r="AR973">
        <v>0</v>
      </c>
      <c r="AW973" t="s">
        <v>4877</v>
      </c>
      <c r="AX973" t="s">
        <v>4878</v>
      </c>
      <c r="AY973" t="s">
        <v>4879</v>
      </c>
      <c r="AZ973" t="s">
        <v>4880</v>
      </c>
    </row>
    <row r="974" spans="1:52" x14ac:dyDescent="0.3">
      <c r="A974">
        <v>2063521</v>
      </c>
      <c r="B974" t="s">
        <v>4881</v>
      </c>
      <c r="C974" t="str">
        <f t="shared" si="148"/>
        <v>7492</v>
      </c>
      <c r="D974" t="s">
        <v>53</v>
      </c>
      <c r="E974" t="str">
        <f>"0100"</f>
        <v>0100</v>
      </c>
      <c r="F974" t="s">
        <v>54</v>
      </c>
      <c r="G974" t="str">
        <f>"09"</f>
        <v>09</v>
      </c>
      <c r="H974" t="s">
        <v>55</v>
      </c>
      <c r="I974" t="s">
        <v>56</v>
      </c>
      <c r="J974" t="s">
        <v>57</v>
      </c>
      <c r="K974">
        <v>1</v>
      </c>
      <c r="L974">
        <v>62500</v>
      </c>
      <c r="M974">
        <v>1.43</v>
      </c>
      <c r="N974" t="str">
        <f t="shared" si="149"/>
        <v>000X</v>
      </c>
      <c r="O974">
        <v>4241</v>
      </c>
      <c r="P974" t="s">
        <v>72</v>
      </c>
      <c r="Q974" t="s">
        <v>4589</v>
      </c>
      <c r="R974" t="s">
        <v>4590</v>
      </c>
      <c r="T974" t="s">
        <v>61</v>
      </c>
      <c r="V974" t="s">
        <v>4882</v>
      </c>
      <c r="W974">
        <v>261760</v>
      </c>
      <c r="X974">
        <v>21520</v>
      </c>
      <c r="Y974">
        <v>240240</v>
      </c>
      <c r="Z974">
        <v>210783</v>
      </c>
      <c r="AA974">
        <v>185283</v>
      </c>
      <c r="AB974" t="s">
        <v>63</v>
      </c>
      <c r="AC974" s="1">
        <v>39448</v>
      </c>
      <c r="AD974">
        <v>321000</v>
      </c>
      <c r="AE974">
        <v>2189</v>
      </c>
      <c r="AF974">
        <v>260</v>
      </c>
      <c r="AG974" t="s">
        <v>64</v>
      </c>
      <c r="AH974" t="s">
        <v>76</v>
      </c>
      <c r="AI974">
        <v>1</v>
      </c>
      <c r="AJ974">
        <v>2003</v>
      </c>
      <c r="AK974">
        <v>3</v>
      </c>
      <c r="AL974">
        <v>2</v>
      </c>
      <c r="AN974">
        <v>2174</v>
      </c>
      <c r="AO974">
        <v>32</v>
      </c>
      <c r="AP974" t="s">
        <v>63</v>
      </c>
      <c r="AQ974" t="s">
        <v>66</v>
      </c>
      <c r="AR974">
        <v>3236</v>
      </c>
      <c r="AW974" t="s">
        <v>4883</v>
      </c>
      <c r="AY974" t="s">
        <v>4884</v>
      </c>
      <c r="AZ974" t="s">
        <v>70</v>
      </c>
    </row>
    <row r="975" spans="1:52" x14ac:dyDescent="0.3">
      <c r="A975">
        <v>2061171</v>
      </c>
      <c r="B975" t="s">
        <v>4885</v>
      </c>
      <c r="C975" t="str">
        <f t="shared" si="148"/>
        <v>7492</v>
      </c>
      <c r="D975" t="s">
        <v>53</v>
      </c>
      <c r="E975" t="str">
        <f>"0000"</f>
        <v>0000</v>
      </c>
      <c r="F975" t="s">
        <v>108</v>
      </c>
      <c r="G975" t="str">
        <f>"07"</f>
        <v>07</v>
      </c>
      <c r="H975" t="s">
        <v>55</v>
      </c>
      <c r="I975" t="s">
        <v>56</v>
      </c>
      <c r="J975" t="s">
        <v>57</v>
      </c>
      <c r="K975">
        <v>0</v>
      </c>
      <c r="L975">
        <v>48000</v>
      </c>
      <c r="M975">
        <v>1.1000000000000001</v>
      </c>
      <c r="N975" t="str">
        <f>"0000"</f>
        <v>0000</v>
      </c>
      <c r="O975">
        <v>5828</v>
      </c>
      <c r="P975" t="s">
        <v>58</v>
      </c>
      <c r="Q975" t="s">
        <v>4545</v>
      </c>
      <c r="R975" t="s">
        <v>82</v>
      </c>
      <c r="T975" t="s">
        <v>61</v>
      </c>
      <c r="V975" t="s">
        <v>4886</v>
      </c>
      <c r="W975">
        <v>16530</v>
      </c>
      <c r="X975">
        <v>16530</v>
      </c>
      <c r="Y975">
        <v>0</v>
      </c>
      <c r="Z975">
        <v>16530</v>
      </c>
      <c r="AA975">
        <v>16530</v>
      </c>
      <c r="AB975" t="s">
        <v>72</v>
      </c>
      <c r="AC975" s="1">
        <v>36951</v>
      </c>
      <c r="AD975">
        <v>65000</v>
      </c>
      <c r="AE975">
        <v>1413</v>
      </c>
      <c r="AF975">
        <v>1976</v>
      </c>
      <c r="AG975" t="s">
        <v>103</v>
      </c>
      <c r="AH975" t="s">
        <v>570</v>
      </c>
      <c r="AR975">
        <v>0</v>
      </c>
      <c r="AW975" t="s">
        <v>1215</v>
      </c>
      <c r="AY975" t="s">
        <v>4297</v>
      </c>
      <c r="AZ975" t="s">
        <v>1217</v>
      </c>
    </row>
    <row r="976" spans="1:52" x14ac:dyDescent="0.3">
      <c r="A976">
        <v>2061723</v>
      </c>
      <c r="B976" t="s">
        <v>4887</v>
      </c>
      <c r="C976" t="str">
        <f t="shared" si="148"/>
        <v>7492</v>
      </c>
      <c r="D976" t="s">
        <v>53</v>
      </c>
      <c r="E976" t="str">
        <f>"0100"</f>
        <v>0100</v>
      </c>
      <c r="F976" t="s">
        <v>54</v>
      </c>
      <c r="G976" t="str">
        <f t="shared" ref="G976:G983" si="151">"06"</f>
        <v>06</v>
      </c>
      <c r="H976" t="s">
        <v>55</v>
      </c>
      <c r="I976" t="s">
        <v>56</v>
      </c>
      <c r="J976" t="s">
        <v>57</v>
      </c>
      <c r="K976">
        <v>1</v>
      </c>
      <c r="L976">
        <v>43680</v>
      </c>
      <c r="M976">
        <v>1</v>
      </c>
      <c r="N976" t="str">
        <f t="shared" ref="N976:N988" si="152">"000X"</f>
        <v>000X</v>
      </c>
      <c r="O976">
        <v>5756</v>
      </c>
      <c r="P976" t="s">
        <v>58</v>
      </c>
      <c r="Q976" t="s">
        <v>4555</v>
      </c>
      <c r="R976" t="s">
        <v>118</v>
      </c>
      <c r="T976" t="s">
        <v>61</v>
      </c>
      <c r="V976" t="s">
        <v>4888</v>
      </c>
      <c r="W976">
        <v>284580</v>
      </c>
      <c r="X976">
        <v>15040</v>
      </c>
      <c r="Y976">
        <v>269540</v>
      </c>
      <c r="Z976">
        <v>238030</v>
      </c>
      <c r="AA976">
        <v>213030</v>
      </c>
      <c r="AB976" t="s">
        <v>63</v>
      </c>
      <c r="AC976" s="1">
        <v>41883</v>
      </c>
      <c r="AD976">
        <v>259000</v>
      </c>
      <c r="AE976">
        <v>2645</v>
      </c>
      <c r="AF976">
        <v>2495</v>
      </c>
      <c r="AG976" t="s">
        <v>64</v>
      </c>
      <c r="AH976" t="s">
        <v>76</v>
      </c>
      <c r="AI976">
        <v>1</v>
      </c>
      <c r="AJ976">
        <v>2006</v>
      </c>
      <c r="AK976">
        <v>4</v>
      </c>
      <c r="AL976">
        <v>3</v>
      </c>
      <c r="AN976">
        <v>2674</v>
      </c>
      <c r="AO976">
        <v>32</v>
      </c>
      <c r="AP976" t="s">
        <v>63</v>
      </c>
      <c r="AQ976" t="s">
        <v>66</v>
      </c>
      <c r="AR976">
        <v>3537</v>
      </c>
      <c r="AW976" t="s">
        <v>4889</v>
      </c>
      <c r="AX976" t="s">
        <v>4890</v>
      </c>
      <c r="AY976" t="s">
        <v>4891</v>
      </c>
      <c r="AZ976" t="s">
        <v>70</v>
      </c>
    </row>
    <row r="977" spans="1:52" x14ac:dyDescent="0.3">
      <c r="A977">
        <v>2061740</v>
      </c>
      <c r="B977" t="s">
        <v>4892</v>
      </c>
      <c r="C977" t="str">
        <f t="shared" si="148"/>
        <v>7492</v>
      </c>
      <c r="D977" t="s">
        <v>53</v>
      </c>
      <c r="E977" t="str">
        <f>"0100"</f>
        <v>0100</v>
      </c>
      <c r="F977" t="s">
        <v>54</v>
      </c>
      <c r="G977" t="str">
        <f t="shared" si="151"/>
        <v>06</v>
      </c>
      <c r="H977" t="s">
        <v>55</v>
      </c>
      <c r="I977" t="s">
        <v>56</v>
      </c>
      <c r="J977" t="s">
        <v>57</v>
      </c>
      <c r="K977">
        <v>1</v>
      </c>
      <c r="L977">
        <v>51061</v>
      </c>
      <c r="M977">
        <v>1.17</v>
      </c>
      <c r="N977" t="str">
        <f t="shared" si="152"/>
        <v>000X</v>
      </c>
      <c r="O977">
        <v>5724</v>
      </c>
      <c r="P977" t="s">
        <v>58</v>
      </c>
      <c r="Q977" t="s">
        <v>4555</v>
      </c>
      <c r="R977" t="s">
        <v>118</v>
      </c>
      <c r="T977" t="s">
        <v>61</v>
      </c>
      <c r="V977" t="s">
        <v>4893</v>
      </c>
      <c r="W977">
        <v>239290</v>
      </c>
      <c r="X977">
        <v>17580</v>
      </c>
      <c r="Y977">
        <v>221710</v>
      </c>
      <c r="Z977">
        <v>188271</v>
      </c>
      <c r="AA977">
        <v>163271</v>
      </c>
      <c r="AB977" t="s">
        <v>63</v>
      </c>
      <c r="AC977" s="1">
        <v>35886</v>
      </c>
      <c r="AD977">
        <v>18700</v>
      </c>
      <c r="AE977">
        <v>1241</v>
      </c>
      <c r="AF977">
        <v>2461</v>
      </c>
      <c r="AG977" t="s">
        <v>103</v>
      </c>
      <c r="AH977" t="s">
        <v>873</v>
      </c>
      <c r="AI977">
        <v>1</v>
      </c>
      <c r="AJ977">
        <v>2000</v>
      </c>
      <c r="AK977">
        <v>3</v>
      </c>
      <c r="AL977">
        <v>2</v>
      </c>
      <c r="AN977">
        <v>2322</v>
      </c>
      <c r="AO977">
        <v>32</v>
      </c>
      <c r="AP977" t="s">
        <v>63</v>
      </c>
      <c r="AQ977" t="s">
        <v>66</v>
      </c>
      <c r="AR977">
        <v>3348</v>
      </c>
      <c r="AW977" t="s">
        <v>4894</v>
      </c>
      <c r="AX977" t="s">
        <v>4895</v>
      </c>
      <c r="AY977" t="s">
        <v>4896</v>
      </c>
      <c r="AZ977" t="s">
        <v>70</v>
      </c>
    </row>
    <row r="978" spans="1:52" x14ac:dyDescent="0.3">
      <c r="A978">
        <v>2062096</v>
      </c>
      <c r="B978" t="s">
        <v>4897</v>
      </c>
      <c r="C978" t="str">
        <f t="shared" si="148"/>
        <v>7492</v>
      </c>
      <c r="D978" t="s">
        <v>53</v>
      </c>
      <c r="E978" t="str">
        <f>"0100"</f>
        <v>0100</v>
      </c>
      <c r="F978" t="s">
        <v>54</v>
      </c>
      <c r="G978" t="str">
        <f t="shared" si="151"/>
        <v>06</v>
      </c>
      <c r="H978" t="s">
        <v>55</v>
      </c>
      <c r="I978" t="s">
        <v>56</v>
      </c>
      <c r="J978" t="s">
        <v>57</v>
      </c>
      <c r="K978">
        <v>1</v>
      </c>
      <c r="L978">
        <v>43680</v>
      </c>
      <c r="M978">
        <v>1</v>
      </c>
      <c r="N978" t="str">
        <f t="shared" si="152"/>
        <v>000X</v>
      </c>
      <c r="O978">
        <v>5125</v>
      </c>
      <c r="P978" t="s">
        <v>72</v>
      </c>
      <c r="Q978" t="s">
        <v>4561</v>
      </c>
      <c r="R978" t="s">
        <v>140</v>
      </c>
      <c r="T978" t="s">
        <v>61</v>
      </c>
      <c r="V978" t="s">
        <v>4898</v>
      </c>
      <c r="W978">
        <v>248250</v>
      </c>
      <c r="X978">
        <v>15040</v>
      </c>
      <c r="Y978">
        <v>233210</v>
      </c>
      <c r="Z978">
        <v>191315</v>
      </c>
      <c r="AA978">
        <v>166315</v>
      </c>
      <c r="AB978" t="s">
        <v>63</v>
      </c>
      <c r="AC978" s="1">
        <v>37895</v>
      </c>
      <c r="AD978">
        <v>16000</v>
      </c>
      <c r="AE978">
        <v>1671</v>
      </c>
      <c r="AF978">
        <v>770</v>
      </c>
      <c r="AG978" t="s">
        <v>103</v>
      </c>
      <c r="AH978" t="s">
        <v>76</v>
      </c>
      <c r="AI978">
        <v>1</v>
      </c>
      <c r="AJ978">
        <v>2005</v>
      </c>
      <c r="AK978">
        <v>3</v>
      </c>
      <c r="AL978">
        <v>2</v>
      </c>
      <c r="AN978">
        <v>2393</v>
      </c>
      <c r="AO978">
        <v>32</v>
      </c>
      <c r="AP978" t="s">
        <v>63</v>
      </c>
      <c r="AQ978" t="s">
        <v>66</v>
      </c>
      <c r="AR978">
        <v>3531</v>
      </c>
      <c r="AW978" t="s">
        <v>4899</v>
      </c>
      <c r="AX978" t="s">
        <v>4900</v>
      </c>
      <c r="AY978" t="s">
        <v>4901</v>
      </c>
      <c r="AZ978" t="s">
        <v>70</v>
      </c>
    </row>
    <row r="979" spans="1:52" x14ac:dyDescent="0.3">
      <c r="A979">
        <v>2062185</v>
      </c>
      <c r="B979" t="s">
        <v>4902</v>
      </c>
      <c r="C979" t="str">
        <f t="shared" si="148"/>
        <v>7492</v>
      </c>
      <c r="D979" t="s">
        <v>53</v>
      </c>
      <c r="E979" t="str">
        <f>"0000"</f>
        <v>0000</v>
      </c>
      <c r="F979" t="s">
        <v>108</v>
      </c>
      <c r="G979" t="str">
        <f t="shared" si="151"/>
        <v>06</v>
      </c>
      <c r="H979" t="s">
        <v>55</v>
      </c>
      <c r="I979" t="s">
        <v>56</v>
      </c>
      <c r="J979" t="s">
        <v>57</v>
      </c>
      <c r="K979">
        <v>0</v>
      </c>
      <c r="L979">
        <v>43616</v>
      </c>
      <c r="M979">
        <v>1</v>
      </c>
      <c r="N979" t="str">
        <f t="shared" si="152"/>
        <v>000X</v>
      </c>
      <c r="O979">
        <v>5251</v>
      </c>
      <c r="P979" t="s">
        <v>72</v>
      </c>
      <c r="Q979" t="s">
        <v>607</v>
      </c>
      <c r="R979" t="s">
        <v>140</v>
      </c>
      <c r="T979" t="s">
        <v>61</v>
      </c>
      <c r="V979" t="s">
        <v>4903</v>
      </c>
      <c r="W979">
        <v>15020</v>
      </c>
      <c r="X979">
        <v>15020</v>
      </c>
      <c r="Y979">
        <v>0</v>
      </c>
      <c r="Z979">
        <v>15020</v>
      </c>
      <c r="AA979">
        <v>15020</v>
      </c>
      <c r="AB979" t="s">
        <v>72</v>
      </c>
      <c r="AC979" s="1">
        <v>43827</v>
      </c>
      <c r="AD979">
        <v>21000</v>
      </c>
      <c r="AE979">
        <v>3029</v>
      </c>
      <c r="AF979">
        <v>1435</v>
      </c>
      <c r="AG979" t="s">
        <v>103</v>
      </c>
      <c r="AH979" t="s">
        <v>76</v>
      </c>
      <c r="AR979">
        <v>0</v>
      </c>
      <c r="AW979" t="s">
        <v>4223</v>
      </c>
      <c r="AX979" t="s">
        <v>3019</v>
      </c>
      <c r="AY979" t="s">
        <v>4904</v>
      </c>
      <c r="AZ979" t="s">
        <v>2151</v>
      </c>
    </row>
    <row r="980" spans="1:52" x14ac:dyDescent="0.3">
      <c r="A980">
        <v>2062274</v>
      </c>
      <c r="B980" t="s">
        <v>4905</v>
      </c>
      <c r="C980" t="str">
        <f t="shared" si="148"/>
        <v>7492</v>
      </c>
      <c r="D980" t="s">
        <v>53</v>
      </c>
      <c r="E980" t="str">
        <f>"0100"</f>
        <v>0100</v>
      </c>
      <c r="F980" t="s">
        <v>54</v>
      </c>
      <c r="G980" t="str">
        <f t="shared" si="151"/>
        <v>06</v>
      </c>
      <c r="H980" t="s">
        <v>55</v>
      </c>
      <c r="I980" t="s">
        <v>56</v>
      </c>
      <c r="J980" t="s">
        <v>57</v>
      </c>
      <c r="K980">
        <v>1</v>
      </c>
      <c r="L980">
        <v>43750</v>
      </c>
      <c r="M980">
        <v>1</v>
      </c>
      <c r="N980" t="str">
        <f t="shared" si="152"/>
        <v>000X</v>
      </c>
      <c r="O980">
        <v>5349</v>
      </c>
      <c r="P980" t="s">
        <v>72</v>
      </c>
      <c r="Q980" t="s">
        <v>607</v>
      </c>
      <c r="R980" t="s">
        <v>140</v>
      </c>
      <c r="T980" t="s">
        <v>61</v>
      </c>
      <c r="V980" t="s">
        <v>4906</v>
      </c>
      <c r="W980">
        <v>165530</v>
      </c>
      <c r="X980">
        <v>15070</v>
      </c>
      <c r="Y980">
        <v>150460</v>
      </c>
      <c r="Z980">
        <v>119441</v>
      </c>
      <c r="AA980">
        <v>94441</v>
      </c>
      <c r="AB980" t="s">
        <v>63</v>
      </c>
      <c r="AC980" s="1">
        <v>36739</v>
      </c>
      <c r="AD980">
        <v>54000</v>
      </c>
      <c r="AE980">
        <v>1380</v>
      </c>
      <c r="AF980">
        <v>967</v>
      </c>
      <c r="AG980" t="s">
        <v>64</v>
      </c>
      <c r="AH980" t="s">
        <v>221</v>
      </c>
      <c r="AI980">
        <v>1</v>
      </c>
      <c r="AJ980">
        <v>1990</v>
      </c>
      <c r="AK980">
        <v>2</v>
      </c>
      <c r="AL980">
        <v>2</v>
      </c>
      <c r="AN980">
        <v>1529</v>
      </c>
      <c r="AO980">
        <v>32</v>
      </c>
      <c r="AP980" t="s">
        <v>63</v>
      </c>
      <c r="AQ980" t="s">
        <v>66</v>
      </c>
      <c r="AR980">
        <v>2243</v>
      </c>
      <c r="AW980" t="s">
        <v>4907</v>
      </c>
      <c r="AY980" t="s">
        <v>4908</v>
      </c>
      <c r="AZ980" t="s">
        <v>70</v>
      </c>
    </row>
    <row r="981" spans="1:52" x14ac:dyDescent="0.3">
      <c r="A981">
        <v>2062509</v>
      </c>
      <c r="B981" t="s">
        <v>4909</v>
      </c>
      <c r="C981" t="str">
        <f t="shared" si="148"/>
        <v>7492</v>
      </c>
      <c r="D981" t="s">
        <v>53</v>
      </c>
      <c r="E981" t="str">
        <f>"0000"</f>
        <v>0000</v>
      </c>
      <c r="F981" t="s">
        <v>108</v>
      </c>
      <c r="G981" t="str">
        <f t="shared" si="151"/>
        <v>06</v>
      </c>
      <c r="H981" t="s">
        <v>55</v>
      </c>
      <c r="I981" t="s">
        <v>56</v>
      </c>
      <c r="J981" t="s">
        <v>57</v>
      </c>
      <c r="K981">
        <v>0</v>
      </c>
      <c r="L981">
        <v>59551</v>
      </c>
      <c r="M981">
        <v>1.37</v>
      </c>
      <c r="N981" t="str">
        <f t="shared" si="152"/>
        <v>000X</v>
      </c>
      <c r="O981">
        <v>5324</v>
      </c>
      <c r="P981" t="s">
        <v>72</v>
      </c>
      <c r="Q981" t="s">
        <v>4094</v>
      </c>
      <c r="R981" t="s">
        <v>140</v>
      </c>
      <c r="T981" t="s">
        <v>61</v>
      </c>
      <c r="V981" t="s">
        <v>4910</v>
      </c>
      <c r="W981">
        <v>20510</v>
      </c>
      <c r="X981">
        <v>20510</v>
      </c>
      <c r="Y981">
        <v>0</v>
      </c>
      <c r="Z981">
        <v>20510</v>
      </c>
      <c r="AA981">
        <v>20510</v>
      </c>
      <c r="AB981" t="s">
        <v>72</v>
      </c>
      <c r="AC981" s="1">
        <v>37987</v>
      </c>
      <c r="AD981">
        <v>28600</v>
      </c>
      <c r="AE981">
        <v>1678</v>
      </c>
      <c r="AF981">
        <v>894</v>
      </c>
      <c r="AG981" t="s">
        <v>103</v>
      </c>
      <c r="AH981" t="s">
        <v>873</v>
      </c>
      <c r="AR981">
        <v>0</v>
      </c>
      <c r="AW981" t="s">
        <v>4911</v>
      </c>
      <c r="AY981" t="s">
        <v>4912</v>
      </c>
      <c r="AZ981" t="s">
        <v>4913</v>
      </c>
    </row>
    <row r="982" spans="1:52" x14ac:dyDescent="0.3">
      <c r="A982">
        <v>2062592</v>
      </c>
      <c r="B982" t="s">
        <v>4914</v>
      </c>
      <c r="C982" t="str">
        <f t="shared" si="148"/>
        <v>7492</v>
      </c>
      <c r="D982" t="s">
        <v>53</v>
      </c>
      <c r="E982" t="str">
        <f>"0000"</f>
        <v>0000</v>
      </c>
      <c r="F982" t="s">
        <v>108</v>
      </c>
      <c r="G982" t="str">
        <f t="shared" si="151"/>
        <v>06</v>
      </c>
      <c r="H982" t="s">
        <v>55</v>
      </c>
      <c r="I982" t="s">
        <v>56</v>
      </c>
      <c r="J982" t="s">
        <v>57</v>
      </c>
      <c r="K982">
        <v>0</v>
      </c>
      <c r="L982">
        <v>44400</v>
      </c>
      <c r="M982">
        <v>1.02</v>
      </c>
      <c r="N982" t="str">
        <f t="shared" si="152"/>
        <v>000X</v>
      </c>
      <c r="O982">
        <v>5819</v>
      </c>
      <c r="P982" t="s">
        <v>58</v>
      </c>
      <c r="Q982" t="s">
        <v>4555</v>
      </c>
      <c r="R982" t="s">
        <v>118</v>
      </c>
      <c r="T982" t="s">
        <v>61</v>
      </c>
      <c r="V982" t="s">
        <v>4915</v>
      </c>
      <c r="W982">
        <v>15290</v>
      </c>
      <c r="X982">
        <v>15290</v>
      </c>
      <c r="Y982">
        <v>0</v>
      </c>
      <c r="Z982">
        <v>15290</v>
      </c>
      <c r="AA982">
        <v>15290</v>
      </c>
      <c r="AB982" t="s">
        <v>72</v>
      </c>
      <c r="AC982" s="1">
        <v>44210</v>
      </c>
      <c r="AD982">
        <v>26000</v>
      </c>
      <c r="AE982">
        <v>3130</v>
      </c>
      <c r="AF982">
        <v>263</v>
      </c>
      <c r="AG982" t="s">
        <v>103</v>
      </c>
      <c r="AH982" t="s">
        <v>76</v>
      </c>
      <c r="AR982">
        <v>0</v>
      </c>
      <c r="AW982" t="s">
        <v>4916</v>
      </c>
      <c r="AY982" t="s">
        <v>4917</v>
      </c>
      <c r="AZ982" t="s">
        <v>1373</v>
      </c>
    </row>
    <row r="983" spans="1:52" x14ac:dyDescent="0.3">
      <c r="A983">
        <v>2062711</v>
      </c>
      <c r="B983" t="s">
        <v>4918</v>
      </c>
      <c r="C983" t="str">
        <f t="shared" si="148"/>
        <v>7492</v>
      </c>
      <c r="D983" t="s">
        <v>53</v>
      </c>
      <c r="E983" t="str">
        <f>"0100"</f>
        <v>0100</v>
      </c>
      <c r="F983" t="s">
        <v>54</v>
      </c>
      <c r="G983" t="str">
        <f t="shared" si="151"/>
        <v>06</v>
      </c>
      <c r="H983" t="s">
        <v>55</v>
      </c>
      <c r="I983" t="s">
        <v>56</v>
      </c>
      <c r="J983" t="s">
        <v>57</v>
      </c>
      <c r="K983">
        <v>1</v>
      </c>
      <c r="L983">
        <v>46251</v>
      </c>
      <c r="M983">
        <v>1.06</v>
      </c>
      <c r="N983" t="str">
        <f t="shared" si="152"/>
        <v>000X</v>
      </c>
      <c r="O983">
        <v>5428</v>
      </c>
      <c r="P983" t="s">
        <v>72</v>
      </c>
      <c r="Q983" t="s">
        <v>607</v>
      </c>
      <c r="R983" t="s">
        <v>140</v>
      </c>
      <c r="T983" t="s">
        <v>61</v>
      </c>
      <c r="V983" t="s">
        <v>4919</v>
      </c>
      <c r="W983">
        <v>191110</v>
      </c>
      <c r="X983">
        <v>15930</v>
      </c>
      <c r="Y983">
        <v>175180</v>
      </c>
      <c r="Z983">
        <v>141491</v>
      </c>
      <c r="AA983">
        <v>0</v>
      </c>
      <c r="AB983" t="s">
        <v>63</v>
      </c>
      <c r="AC983" s="1">
        <v>34973</v>
      </c>
      <c r="AD983">
        <v>10000</v>
      </c>
      <c r="AE983">
        <v>1104</v>
      </c>
      <c r="AF983">
        <v>129</v>
      </c>
      <c r="AG983" t="s">
        <v>103</v>
      </c>
      <c r="AH983" t="s">
        <v>76</v>
      </c>
      <c r="AI983">
        <v>1</v>
      </c>
      <c r="AJ983">
        <v>1996</v>
      </c>
      <c r="AK983">
        <v>3</v>
      </c>
      <c r="AL983">
        <v>2</v>
      </c>
      <c r="AN983">
        <v>1823</v>
      </c>
      <c r="AO983">
        <v>32</v>
      </c>
      <c r="AP983" t="s">
        <v>63</v>
      </c>
      <c r="AQ983" t="s">
        <v>66</v>
      </c>
      <c r="AR983">
        <v>2762</v>
      </c>
      <c r="AW983" t="s">
        <v>4920</v>
      </c>
      <c r="AX983" t="s">
        <v>4921</v>
      </c>
      <c r="AY983" t="s">
        <v>4922</v>
      </c>
      <c r="AZ983" t="s">
        <v>70</v>
      </c>
    </row>
    <row r="984" spans="1:52" x14ac:dyDescent="0.3">
      <c r="A984">
        <v>2062924</v>
      </c>
      <c r="B984" t="s">
        <v>4923</v>
      </c>
      <c r="C984" t="str">
        <f t="shared" si="148"/>
        <v>7492</v>
      </c>
      <c r="D984" t="s">
        <v>53</v>
      </c>
      <c r="E984" t="str">
        <f>"0100"</f>
        <v>0100</v>
      </c>
      <c r="F984" t="s">
        <v>54</v>
      </c>
      <c r="G984" t="str">
        <f>"08"</f>
        <v>08</v>
      </c>
      <c r="H984" t="s">
        <v>55</v>
      </c>
      <c r="I984" t="s">
        <v>56</v>
      </c>
      <c r="J984" t="s">
        <v>57</v>
      </c>
      <c r="K984">
        <v>1</v>
      </c>
      <c r="L984">
        <v>80925</v>
      </c>
      <c r="M984">
        <v>1.86</v>
      </c>
      <c r="N984" t="str">
        <f t="shared" si="152"/>
        <v>000X</v>
      </c>
      <c r="O984">
        <v>4330</v>
      </c>
      <c r="P984" t="s">
        <v>58</v>
      </c>
      <c r="Q984" t="s">
        <v>4583</v>
      </c>
      <c r="R984" t="s">
        <v>266</v>
      </c>
      <c r="T984" t="s">
        <v>61</v>
      </c>
      <c r="V984" t="s">
        <v>4924</v>
      </c>
      <c r="W984">
        <v>271970</v>
      </c>
      <c r="X984">
        <v>27870</v>
      </c>
      <c r="Y984">
        <v>244100</v>
      </c>
      <c r="Z984">
        <v>206832</v>
      </c>
      <c r="AA984">
        <v>181832</v>
      </c>
      <c r="AB984" t="s">
        <v>63</v>
      </c>
      <c r="AC984" s="1">
        <v>39264</v>
      </c>
      <c r="AD984">
        <v>359900</v>
      </c>
      <c r="AE984">
        <v>2149</v>
      </c>
      <c r="AF984">
        <v>48</v>
      </c>
      <c r="AG984" t="s">
        <v>64</v>
      </c>
      <c r="AH984" t="s">
        <v>76</v>
      </c>
      <c r="AI984">
        <v>1</v>
      </c>
      <c r="AJ984">
        <v>1993</v>
      </c>
      <c r="AK984">
        <v>3</v>
      </c>
      <c r="AL984">
        <v>2</v>
      </c>
      <c r="AN984">
        <v>2466</v>
      </c>
      <c r="AO984">
        <v>32</v>
      </c>
      <c r="AP984" t="s">
        <v>63</v>
      </c>
      <c r="AQ984" t="s">
        <v>66</v>
      </c>
      <c r="AR984">
        <v>3434</v>
      </c>
      <c r="AW984" t="s">
        <v>4925</v>
      </c>
      <c r="AX984" t="s">
        <v>4926</v>
      </c>
      <c r="AY984" t="s">
        <v>4927</v>
      </c>
      <c r="AZ984" t="s">
        <v>4928</v>
      </c>
    </row>
    <row r="985" spans="1:52" x14ac:dyDescent="0.3">
      <c r="A985">
        <v>2062983</v>
      </c>
      <c r="B985" t="s">
        <v>4929</v>
      </c>
      <c r="C985" t="str">
        <f t="shared" si="148"/>
        <v>7492</v>
      </c>
      <c r="D985" t="s">
        <v>53</v>
      </c>
      <c r="E985" t="str">
        <f>"0000"</f>
        <v>0000</v>
      </c>
      <c r="F985" t="s">
        <v>108</v>
      </c>
      <c r="G985" t="str">
        <f>"08"</f>
        <v>08</v>
      </c>
      <c r="H985" t="s">
        <v>55</v>
      </c>
      <c r="I985" t="s">
        <v>56</v>
      </c>
      <c r="J985" t="s">
        <v>57</v>
      </c>
      <c r="K985">
        <v>0</v>
      </c>
      <c r="L985">
        <v>65336</v>
      </c>
      <c r="M985">
        <v>1.5</v>
      </c>
      <c r="N985" t="str">
        <f t="shared" si="152"/>
        <v>000X</v>
      </c>
      <c r="O985">
        <v>4298</v>
      </c>
      <c r="P985" t="s">
        <v>58</v>
      </c>
      <c r="Q985" t="s">
        <v>4583</v>
      </c>
      <c r="R985" t="s">
        <v>266</v>
      </c>
      <c r="T985" t="s">
        <v>61</v>
      </c>
      <c r="V985" t="s">
        <v>4930</v>
      </c>
      <c r="W985">
        <v>22500</v>
      </c>
      <c r="X985">
        <v>22500</v>
      </c>
      <c r="Y985">
        <v>0</v>
      </c>
      <c r="Z985">
        <v>22500</v>
      </c>
      <c r="AA985">
        <v>22500</v>
      </c>
      <c r="AB985" t="s">
        <v>72</v>
      </c>
      <c r="AC985" s="1">
        <v>38139</v>
      </c>
      <c r="AD985">
        <v>54900</v>
      </c>
      <c r="AE985">
        <v>1740</v>
      </c>
      <c r="AF985">
        <v>217</v>
      </c>
      <c r="AG985" t="s">
        <v>103</v>
      </c>
      <c r="AH985" t="s">
        <v>76</v>
      </c>
      <c r="AR985">
        <v>0</v>
      </c>
      <c r="AW985" t="s">
        <v>4931</v>
      </c>
      <c r="AX985" t="s">
        <v>4932</v>
      </c>
      <c r="AY985" t="s">
        <v>4933</v>
      </c>
      <c r="AZ985" t="s">
        <v>4934</v>
      </c>
    </row>
    <row r="986" spans="1:52" x14ac:dyDescent="0.3">
      <c r="A986">
        <v>2059753</v>
      </c>
      <c r="B986" t="s">
        <v>4935</v>
      </c>
      <c r="C986" t="str">
        <f t="shared" si="148"/>
        <v>7492</v>
      </c>
      <c r="D986" t="s">
        <v>53</v>
      </c>
      <c r="E986" t="str">
        <f>"0000"</f>
        <v>0000</v>
      </c>
      <c r="F986" t="s">
        <v>108</v>
      </c>
      <c r="G986" t="str">
        <f>"06"</f>
        <v>06</v>
      </c>
      <c r="H986" t="s">
        <v>55</v>
      </c>
      <c r="I986" t="s">
        <v>56</v>
      </c>
      <c r="J986" t="s">
        <v>57</v>
      </c>
      <c r="K986">
        <v>0</v>
      </c>
      <c r="L986">
        <v>43750</v>
      </c>
      <c r="M986">
        <v>1</v>
      </c>
      <c r="N986" t="str">
        <f t="shared" si="152"/>
        <v>000X</v>
      </c>
      <c r="O986">
        <v>5784</v>
      </c>
      <c r="P986" t="s">
        <v>58</v>
      </c>
      <c r="Q986" t="s">
        <v>117</v>
      </c>
      <c r="R986" t="s">
        <v>118</v>
      </c>
      <c r="T986" t="s">
        <v>61</v>
      </c>
      <c r="V986" t="s">
        <v>4936</v>
      </c>
      <c r="W986">
        <v>15070</v>
      </c>
      <c r="X986">
        <v>15070</v>
      </c>
      <c r="Y986">
        <v>0</v>
      </c>
      <c r="Z986">
        <v>15070</v>
      </c>
      <c r="AA986">
        <v>15070</v>
      </c>
      <c r="AB986" t="s">
        <v>72</v>
      </c>
      <c r="AC986" s="1">
        <v>34090</v>
      </c>
      <c r="AD986">
        <v>12000</v>
      </c>
      <c r="AE986">
        <v>984</v>
      </c>
      <c r="AF986">
        <v>1443</v>
      </c>
      <c r="AG986" t="s">
        <v>103</v>
      </c>
      <c r="AH986" t="s">
        <v>76</v>
      </c>
      <c r="AR986">
        <v>0</v>
      </c>
      <c r="AW986" t="s">
        <v>4937</v>
      </c>
      <c r="AX986" t="s">
        <v>4938</v>
      </c>
      <c r="AY986" t="s">
        <v>4939</v>
      </c>
      <c r="AZ986" t="s">
        <v>4940</v>
      </c>
    </row>
    <row r="987" spans="1:52" x14ac:dyDescent="0.3">
      <c r="A987">
        <v>2060956</v>
      </c>
      <c r="B987" t="s">
        <v>4941</v>
      </c>
      <c r="C987" t="str">
        <f t="shared" si="148"/>
        <v>7492</v>
      </c>
      <c r="D987" t="s">
        <v>53</v>
      </c>
      <c r="E987" t="str">
        <f>"0100"</f>
        <v>0100</v>
      </c>
      <c r="F987" t="s">
        <v>54</v>
      </c>
      <c r="G987" t="str">
        <f>"06"</f>
        <v>06</v>
      </c>
      <c r="H987" t="s">
        <v>55</v>
      </c>
      <c r="I987" t="s">
        <v>56</v>
      </c>
      <c r="J987" t="s">
        <v>57</v>
      </c>
      <c r="K987">
        <v>1</v>
      </c>
      <c r="L987">
        <v>46623</v>
      </c>
      <c r="M987">
        <v>1.07</v>
      </c>
      <c r="N987" t="str">
        <f t="shared" si="152"/>
        <v>000X</v>
      </c>
      <c r="O987">
        <v>5112</v>
      </c>
      <c r="P987" t="s">
        <v>72</v>
      </c>
      <c r="Q987" t="s">
        <v>601</v>
      </c>
      <c r="R987" t="s">
        <v>140</v>
      </c>
      <c r="T987" t="s">
        <v>61</v>
      </c>
      <c r="V987" t="s">
        <v>4942</v>
      </c>
      <c r="W987">
        <v>333310</v>
      </c>
      <c r="X987">
        <v>16050</v>
      </c>
      <c r="Y987">
        <v>317260</v>
      </c>
      <c r="Z987">
        <v>192685</v>
      </c>
      <c r="AA987">
        <v>167685</v>
      </c>
      <c r="AB987" t="s">
        <v>63</v>
      </c>
      <c r="AC987" s="1">
        <v>38626</v>
      </c>
      <c r="AD987">
        <v>85000</v>
      </c>
      <c r="AE987">
        <v>1925</v>
      </c>
      <c r="AF987">
        <v>1875</v>
      </c>
      <c r="AG987" t="s">
        <v>103</v>
      </c>
      <c r="AH987" t="s">
        <v>76</v>
      </c>
      <c r="AI987">
        <v>1</v>
      </c>
      <c r="AJ987">
        <v>2007</v>
      </c>
      <c r="AK987">
        <v>3</v>
      </c>
      <c r="AL987">
        <v>3</v>
      </c>
      <c r="AN987">
        <v>2975</v>
      </c>
      <c r="AO987">
        <v>32</v>
      </c>
      <c r="AP987" t="s">
        <v>63</v>
      </c>
      <c r="AQ987" t="s">
        <v>66</v>
      </c>
      <c r="AR987">
        <v>4384</v>
      </c>
      <c r="AW987" t="s">
        <v>4943</v>
      </c>
      <c r="AX987" t="s">
        <v>4944</v>
      </c>
      <c r="AY987" t="s">
        <v>4945</v>
      </c>
      <c r="AZ987" t="s">
        <v>70</v>
      </c>
    </row>
    <row r="988" spans="1:52" x14ac:dyDescent="0.3">
      <c r="A988">
        <v>2060981</v>
      </c>
      <c r="B988" t="s">
        <v>4946</v>
      </c>
      <c r="C988" t="str">
        <f t="shared" si="148"/>
        <v>7492</v>
      </c>
      <c r="D988" t="s">
        <v>53</v>
      </c>
      <c r="E988" t="str">
        <f>"0100"</f>
        <v>0100</v>
      </c>
      <c r="F988" t="s">
        <v>54</v>
      </c>
      <c r="G988" t="str">
        <f>"06"</f>
        <v>06</v>
      </c>
      <c r="H988" t="s">
        <v>55</v>
      </c>
      <c r="I988" t="s">
        <v>56</v>
      </c>
      <c r="J988" t="s">
        <v>57</v>
      </c>
      <c r="K988">
        <v>1</v>
      </c>
      <c r="L988">
        <v>46661</v>
      </c>
      <c r="M988">
        <v>1.07</v>
      </c>
      <c r="N988" t="str">
        <f t="shared" si="152"/>
        <v>000X</v>
      </c>
      <c r="O988">
        <v>4986</v>
      </c>
      <c r="P988" t="s">
        <v>72</v>
      </c>
      <c r="Q988" t="s">
        <v>601</v>
      </c>
      <c r="R988" t="s">
        <v>140</v>
      </c>
      <c r="T988" t="s">
        <v>61</v>
      </c>
      <c r="V988" t="s">
        <v>4947</v>
      </c>
      <c r="W988">
        <v>269850</v>
      </c>
      <c r="X988">
        <v>16070</v>
      </c>
      <c r="Y988">
        <v>253780</v>
      </c>
      <c r="Z988">
        <v>153667</v>
      </c>
      <c r="AA988">
        <v>128667</v>
      </c>
      <c r="AB988" t="s">
        <v>63</v>
      </c>
      <c r="AC988" s="1">
        <v>42713</v>
      </c>
      <c r="AD988">
        <v>289000</v>
      </c>
      <c r="AE988">
        <v>2798</v>
      </c>
      <c r="AF988">
        <v>2028</v>
      </c>
      <c r="AG988" t="s">
        <v>64</v>
      </c>
      <c r="AH988" t="s">
        <v>76</v>
      </c>
      <c r="AI988">
        <v>1</v>
      </c>
      <c r="AJ988">
        <v>2005</v>
      </c>
      <c r="AK988">
        <v>3</v>
      </c>
      <c r="AL988">
        <v>3</v>
      </c>
      <c r="AN988">
        <v>2618</v>
      </c>
      <c r="AO988">
        <v>32</v>
      </c>
      <c r="AP988" t="s">
        <v>63</v>
      </c>
      <c r="AQ988" t="s">
        <v>66</v>
      </c>
      <c r="AR988">
        <v>3611</v>
      </c>
      <c r="AW988" t="s">
        <v>4948</v>
      </c>
      <c r="AX988" t="s">
        <v>4949</v>
      </c>
      <c r="AY988" t="s">
        <v>4950</v>
      </c>
      <c r="AZ988" t="s">
        <v>70</v>
      </c>
    </row>
    <row r="989" spans="1:52" x14ac:dyDescent="0.3">
      <c r="A989">
        <v>2061120</v>
      </c>
      <c r="B989" t="s">
        <v>4951</v>
      </c>
      <c r="C989" t="str">
        <f t="shared" si="148"/>
        <v>7492</v>
      </c>
      <c r="D989" t="s">
        <v>53</v>
      </c>
      <c r="E989" t="str">
        <f>"0100"</f>
        <v>0100</v>
      </c>
      <c r="F989" t="s">
        <v>54</v>
      </c>
      <c r="G989" t="str">
        <f>"07"</f>
        <v>07</v>
      </c>
      <c r="H989" t="s">
        <v>55</v>
      </c>
      <c r="I989" t="s">
        <v>56</v>
      </c>
      <c r="J989" t="s">
        <v>57</v>
      </c>
      <c r="K989">
        <v>1</v>
      </c>
      <c r="L989">
        <v>46800</v>
      </c>
      <c r="M989">
        <v>1.07</v>
      </c>
      <c r="N989" t="str">
        <f>"0000"</f>
        <v>0000</v>
      </c>
      <c r="O989">
        <v>5884</v>
      </c>
      <c r="P989" t="s">
        <v>58</v>
      </c>
      <c r="Q989" t="s">
        <v>4545</v>
      </c>
      <c r="R989" t="s">
        <v>82</v>
      </c>
      <c r="T989" t="s">
        <v>61</v>
      </c>
      <c r="V989" t="s">
        <v>4952</v>
      </c>
      <c r="W989">
        <v>192880</v>
      </c>
      <c r="X989">
        <v>16120</v>
      </c>
      <c r="Y989">
        <v>176760</v>
      </c>
      <c r="Z989">
        <v>163906</v>
      </c>
      <c r="AA989">
        <v>138906</v>
      </c>
      <c r="AB989" t="s">
        <v>63</v>
      </c>
      <c r="AC989" s="1">
        <v>43178</v>
      </c>
      <c r="AD989">
        <v>166500</v>
      </c>
      <c r="AE989">
        <v>2890</v>
      </c>
      <c r="AF989">
        <v>2177</v>
      </c>
      <c r="AG989" t="s">
        <v>64</v>
      </c>
      <c r="AH989" t="s">
        <v>76</v>
      </c>
      <c r="AI989">
        <v>1</v>
      </c>
      <c r="AJ989">
        <v>2001</v>
      </c>
      <c r="AK989">
        <v>3</v>
      </c>
      <c r="AL989">
        <v>2</v>
      </c>
      <c r="AN989">
        <v>1505</v>
      </c>
      <c r="AO989">
        <v>32</v>
      </c>
      <c r="AP989" t="s">
        <v>63</v>
      </c>
      <c r="AQ989" t="s">
        <v>66</v>
      </c>
      <c r="AR989">
        <v>2632</v>
      </c>
      <c r="AW989" t="s">
        <v>4953</v>
      </c>
      <c r="AX989" t="s">
        <v>4954</v>
      </c>
      <c r="AY989" t="s">
        <v>4955</v>
      </c>
      <c r="AZ989" t="s">
        <v>70</v>
      </c>
    </row>
    <row r="990" spans="1:52" x14ac:dyDescent="0.3">
      <c r="A990">
        <v>2061154</v>
      </c>
      <c r="B990" t="s">
        <v>4956</v>
      </c>
      <c r="C990" t="str">
        <f t="shared" si="148"/>
        <v>7492</v>
      </c>
      <c r="D990" t="s">
        <v>53</v>
      </c>
      <c r="E990" t="str">
        <f>"0000"</f>
        <v>0000</v>
      </c>
      <c r="F990" t="s">
        <v>108</v>
      </c>
      <c r="G990" t="str">
        <f>"07"</f>
        <v>07</v>
      </c>
      <c r="H990" t="s">
        <v>55</v>
      </c>
      <c r="I990" t="s">
        <v>56</v>
      </c>
      <c r="J990" t="s">
        <v>57</v>
      </c>
      <c r="K990">
        <v>0</v>
      </c>
      <c r="L990">
        <v>46800</v>
      </c>
      <c r="M990">
        <v>1.07</v>
      </c>
      <c r="N990" t="str">
        <f>"0000"</f>
        <v>0000</v>
      </c>
      <c r="O990">
        <v>5856</v>
      </c>
      <c r="P990" t="s">
        <v>58</v>
      </c>
      <c r="Q990" t="s">
        <v>4545</v>
      </c>
      <c r="R990" t="s">
        <v>82</v>
      </c>
      <c r="T990" t="s">
        <v>61</v>
      </c>
      <c r="V990" t="s">
        <v>4957</v>
      </c>
      <c r="W990">
        <v>16120</v>
      </c>
      <c r="X990">
        <v>16120</v>
      </c>
      <c r="Y990">
        <v>0</v>
      </c>
      <c r="Z990">
        <v>16120</v>
      </c>
      <c r="AA990">
        <v>16120</v>
      </c>
      <c r="AB990" t="s">
        <v>72</v>
      </c>
      <c r="AC990" s="1">
        <v>43927</v>
      </c>
      <c r="AD990">
        <v>26000</v>
      </c>
      <c r="AE990">
        <v>3052</v>
      </c>
      <c r="AF990">
        <v>818</v>
      </c>
      <c r="AG990" t="s">
        <v>103</v>
      </c>
      <c r="AH990" t="s">
        <v>76</v>
      </c>
      <c r="AR990">
        <v>0</v>
      </c>
      <c r="AW990" t="s">
        <v>4958</v>
      </c>
      <c r="AX990" t="s">
        <v>4959</v>
      </c>
      <c r="AY990" t="s">
        <v>4960</v>
      </c>
      <c r="AZ990" t="s">
        <v>4961</v>
      </c>
    </row>
    <row r="991" spans="1:52" x14ac:dyDescent="0.3">
      <c r="A991">
        <v>2061251</v>
      </c>
      <c r="B991" t="s">
        <v>4962</v>
      </c>
      <c r="C991" t="str">
        <f t="shared" si="148"/>
        <v>7492</v>
      </c>
      <c r="D991" t="s">
        <v>53</v>
      </c>
      <c r="E991" t="str">
        <f>"0000"</f>
        <v>0000</v>
      </c>
      <c r="F991" t="s">
        <v>108</v>
      </c>
      <c r="G991" t="str">
        <f>"07"</f>
        <v>07</v>
      </c>
      <c r="H991" t="s">
        <v>55</v>
      </c>
      <c r="I991" t="s">
        <v>56</v>
      </c>
      <c r="J991" t="s">
        <v>57</v>
      </c>
      <c r="K991">
        <v>0</v>
      </c>
      <c r="L991">
        <v>46121</v>
      </c>
      <c r="M991">
        <v>1.06</v>
      </c>
      <c r="N991" t="str">
        <f>"0000"</f>
        <v>0000</v>
      </c>
      <c r="O991">
        <v>4886</v>
      </c>
      <c r="P991" t="s">
        <v>72</v>
      </c>
      <c r="Q991" t="s">
        <v>4561</v>
      </c>
      <c r="R991" t="s">
        <v>140</v>
      </c>
      <c r="T991" t="s">
        <v>61</v>
      </c>
      <c r="V991" t="s">
        <v>4963</v>
      </c>
      <c r="W991">
        <v>15880</v>
      </c>
      <c r="X991">
        <v>15880</v>
      </c>
      <c r="Y991">
        <v>0</v>
      </c>
      <c r="Z991">
        <v>15880</v>
      </c>
      <c r="AA991">
        <v>15880</v>
      </c>
      <c r="AB991" t="s">
        <v>72</v>
      </c>
      <c r="AC991" s="1">
        <v>44102</v>
      </c>
      <c r="AD991">
        <v>30500</v>
      </c>
      <c r="AE991">
        <v>3095</v>
      </c>
      <c r="AF991">
        <v>1446</v>
      </c>
      <c r="AG991" t="s">
        <v>103</v>
      </c>
      <c r="AH991" t="s">
        <v>76</v>
      </c>
      <c r="AR991">
        <v>0</v>
      </c>
      <c r="AW991" t="s">
        <v>4964</v>
      </c>
      <c r="AX991" t="s">
        <v>4965</v>
      </c>
      <c r="AY991" t="s">
        <v>4966</v>
      </c>
      <c r="AZ991" t="s">
        <v>4967</v>
      </c>
    </row>
    <row r="992" spans="1:52" x14ac:dyDescent="0.3">
      <c r="A992">
        <v>2061499</v>
      </c>
      <c r="B992" t="s">
        <v>4968</v>
      </c>
      <c r="C992" t="str">
        <f t="shared" si="148"/>
        <v>7492</v>
      </c>
      <c r="D992" t="s">
        <v>53</v>
      </c>
      <c r="E992" t="str">
        <f>"0000"</f>
        <v>0000</v>
      </c>
      <c r="F992" t="s">
        <v>108</v>
      </c>
      <c r="G992" t="str">
        <f t="shared" ref="G992:G997" si="153">"06"</f>
        <v>06</v>
      </c>
      <c r="H992" t="s">
        <v>55</v>
      </c>
      <c r="I992" t="s">
        <v>56</v>
      </c>
      <c r="J992" t="s">
        <v>57</v>
      </c>
      <c r="K992">
        <v>0</v>
      </c>
      <c r="L992">
        <v>43678</v>
      </c>
      <c r="M992">
        <v>1</v>
      </c>
      <c r="N992" t="str">
        <f t="shared" ref="N992:N997" si="154">"000X"</f>
        <v>000X</v>
      </c>
      <c r="O992">
        <v>5857</v>
      </c>
      <c r="P992" t="s">
        <v>58</v>
      </c>
      <c r="Q992" t="s">
        <v>4545</v>
      </c>
      <c r="R992" t="s">
        <v>82</v>
      </c>
      <c r="T992" t="s">
        <v>61</v>
      </c>
      <c r="V992" t="s">
        <v>4969</v>
      </c>
      <c r="W992">
        <v>15040</v>
      </c>
      <c r="X992">
        <v>15040</v>
      </c>
      <c r="Y992">
        <v>0</v>
      </c>
      <c r="Z992">
        <v>15040</v>
      </c>
      <c r="AA992">
        <v>15040</v>
      </c>
      <c r="AB992" t="s">
        <v>72</v>
      </c>
      <c r="AR992">
        <v>0</v>
      </c>
      <c r="AW992" t="s">
        <v>4970</v>
      </c>
      <c r="AX992" t="s">
        <v>4971</v>
      </c>
      <c r="AY992" t="s">
        <v>4972</v>
      </c>
      <c r="AZ992" t="s">
        <v>4973</v>
      </c>
    </row>
    <row r="993" spans="1:52" x14ac:dyDescent="0.3">
      <c r="A993">
        <v>2061553</v>
      </c>
      <c r="B993" t="s">
        <v>4974</v>
      </c>
      <c r="C993" t="str">
        <f t="shared" si="148"/>
        <v>7492</v>
      </c>
      <c r="D993" t="s">
        <v>53</v>
      </c>
      <c r="E993" t="str">
        <f>"0100"</f>
        <v>0100</v>
      </c>
      <c r="F993" t="s">
        <v>54</v>
      </c>
      <c r="G993" t="str">
        <f t="shared" si="153"/>
        <v>06</v>
      </c>
      <c r="H993" t="s">
        <v>55</v>
      </c>
      <c r="I993" t="s">
        <v>56</v>
      </c>
      <c r="J993" t="s">
        <v>57</v>
      </c>
      <c r="K993">
        <v>1</v>
      </c>
      <c r="L993">
        <v>46663</v>
      </c>
      <c r="M993">
        <v>1.07</v>
      </c>
      <c r="N993" t="str">
        <f t="shared" si="154"/>
        <v>000X</v>
      </c>
      <c r="O993">
        <v>5921</v>
      </c>
      <c r="P993" t="s">
        <v>58</v>
      </c>
      <c r="Q993" t="s">
        <v>4545</v>
      </c>
      <c r="R993" t="s">
        <v>82</v>
      </c>
      <c r="T993" t="s">
        <v>61</v>
      </c>
      <c r="V993" t="s">
        <v>4975</v>
      </c>
      <c r="W993">
        <v>272390</v>
      </c>
      <c r="X993">
        <v>16070</v>
      </c>
      <c r="Y993">
        <v>256320</v>
      </c>
      <c r="Z993">
        <v>208352</v>
      </c>
      <c r="AA993">
        <v>183352</v>
      </c>
      <c r="AB993" t="s">
        <v>63</v>
      </c>
      <c r="AC993" s="1">
        <v>39479</v>
      </c>
      <c r="AD993">
        <v>52000</v>
      </c>
      <c r="AE993">
        <v>2191</v>
      </c>
      <c r="AF993">
        <v>2370</v>
      </c>
      <c r="AG993" t="s">
        <v>64</v>
      </c>
      <c r="AH993" t="s">
        <v>391</v>
      </c>
      <c r="AI993">
        <v>1</v>
      </c>
      <c r="AJ993">
        <v>1991</v>
      </c>
      <c r="AK993">
        <v>3</v>
      </c>
      <c r="AL993">
        <v>3</v>
      </c>
      <c r="AN993">
        <v>2946</v>
      </c>
      <c r="AO993">
        <v>32</v>
      </c>
      <c r="AP993" t="s">
        <v>63</v>
      </c>
      <c r="AQ993" t="s">
        <v>66</v>
      </c>
      <c r="AR993">
        <v>3934</v>
      </c>
      <c r="AW993" t="s">
        <v>4976</v>
      </c>
      <c r="AX993" t="s">
        <v>4977</v>
      </c>
      <c r="AY993" t="s">
        <v>4978</v>
      </c>
      <c r="AZ993" t="s">
        <v>70</v>
      </c>
    </row>
    <row r="994" spans="1:52" x14ac:dyDescent="0.3">
      <c r="A994">
        <v>2062061</v>
      </c>
      <c r="B994" t="s">
        <v>4979</v>
      </c>
      <c r="C994" t="str">
        <f t="shared" si="148"/>
        <v>7492</v>
      </c>
      <c r="D994" t="s">
        <v>53</v>
      </c>
      <c r="E994" t="str">
        <f>"0000"</f>
        <v>0000</v>
      </c>
      <c r="F994" t="s">
        <v>108</v>
      </c>
      <c r="G994" t="str">
        <f t="shared" si="153"/>
        <v>06</v>
      </c>
      <c r="H994" t="s">
        <v>55</v>
      </c>
      <c r="I994" t="s">
        <v>56</v>
      </c>
      <c r="J994" t="s">
        <v>57</v>
      </c>
      <c r="K994">
        <v>0</v>
      </c>
      <c r="L994">
        <v>45095</v>
      </c>
      <c r="M994">
        <v>1.04</v>
      </c>
      <c r="N994" t="str">
        <f t="shared" si="154"/>
        <v>000X</v>
      </c>
      <c r="O994">
        <v>5117</v>
      </c>
      <c r="P994" t="s">
        <v>72</v>
      </c>
      <c r="Q994" t="s">
        <v>4561</v>
      </c>
      <c r="R994" t="s">
        <v>140</v>
      </c>
      <c r="T994" t="s">
        <v>61</v>
      </c>
      <c r="V994" t="s">
        <v>4980</v>
      </c>
      <c r="W994">
        <v>15530</v>
      </c>
      <c r="X994">
        <v>15530</v>
      </c>
      <c r="Y994">
        <v>0</v>
      </c>
      <c r="Z994">
        <v>15530</v>
      </c>
      <c r="AA994">
        <v>15530</v>
      </c>
      <c r="AB994" t="s">
        <v>72</v>
      </c>
      <c r="AC994" s="1">
        <v>38626</v>
      </c>
      <c r="AD994">
        <v>85900</v>
      </c>
      <c r="AE994">
        <v>1929</v>
      </c>
      <c r="AF994">
        <v>262</v>
      </c>
      <c r="AG994" t="s">
        <v>103</v>
      </c>
      <c r="AH994" t="s">
        <v>76</v>
      </c>
      <c r="AR994">
        <v>0</v>
      </c>
      <c r="AW994" t="s">
        <v>4981</v>
      </c>
      <c r="AX994" t="s">
        <v>4982</v>
      </c>
      <c r="AY994" t="s">
        <v>4983</v>
      </c>
      <c r="AZ994" t="s">
        <v>4984</v>
      </c>
    </row>
    <row r="995" spans="1:52" x14ac:dyDescent="0.3">
      <c r="A995">
        <v>2062126</v>
      </c>
      <c r="B995" t="s">
        <v>4985</v>
      </c>
      <c r="C995" t="str">
        <f t="shared" si="148"/>
        <v>7492</v>
      </c>
      <c r="D995" t="s">
        <v>53</v>
      </c>
      <c r="E995" t="str">
        <f>"0100"</f>
        <v>0100</v>
      </c>
      <c r="F995" t="s">
        <v>54</v>
      </c>
      <c r="G995" t="str">
        <f t="shared" si="153"/>
        <v>06</v>
      </c>
      <c r="H995" t="s">
        <v>55</v>
      </c>
      <c r="I995" t="s">
        <v>56</v>
      </c>
      <c r="J995" t="s">
        <v>57</v>
      </c>
      <c r="K995">
        <v>1</v>
      </c>
      <c r="L995">
        <v>43680</v>
      </c>
      <c r="M995">
        <v>1</v>
      </c>
      <c r="N995" t="str">
        <f t="shared" si="154"/>
        <v>000X</v>
      </c>
      <c r="O995">
        <v>5133</v>
      </c>
      <c r="P995" t="s">
        <v>72</v>
      </c>
      <c r="Q995" t="s">
        <v>4561</v>
      </c>
      <c r="R995" t="s">
        <v>140</v>
      </c>
      <c r="T995" t="s">
        <v>61</v>
      </c>
      <c r="V995" t="s">
        <v>4986</v>
      </c>
      <c r="W995">
        <v>211370</v>
      </c>
      <c r="X995">
        <v>15040</v>
      </c>
      <c r="Y995">
        <v>196330</v>
      </c>
      <c r="Z995">
        <v>170971</v>
      </c>
      <c r="AA995">
        <v>145971</v>
      </c>
      <c r="AB995" t="s">
        <v>63</v>
      </c>
      <c r="AC995" s="1">
        <v>38200</v>
      </c>
      <c r="AD995">
        <v>48000</v>
      </c>
      <c r="AE995">
        <v>1760</v>
      </c>
      <c r="AF995">
        <v>802</v>
      </c>
      <c r="AG995" t="s">
        <v>103</v>
      </c>
      <c r="AH995" t="s">
        <v>76</v>
      </c>
      <c r="AI995">
        <v>1</v>
      </c>
      <c r="AJ995">
        <v>2006</v>
      </c>
      <c r="AK995">
        <v>3</v>
      </c>
      <c r="AL995">
        <v>2</v>
      </c>
      <c r="AN995">
        <v>1835</v>
      </c>
      <c r="AO995">
        <v>32</v>
      </c>
      <c r="AP995" t="s">
        <v>63</v>
      </c>
      <c r="AQ995" t="s">
        <v>66</v>
      </c>
      <c r="AR995">
        <v>2779</v>
      </c>
      <c r="AW995" t="s">
        <v>4570</v>
      </c>
      <c r="AX995" t="s">
        <v>4571</v>
      </c>
      <c r="AY995" t="s">
        <v>4572</v>
      </c>
      <c r="AZ995" t="s">
        <v>70</v>
      </c>
    </row>
    <row r="996" spans="1:52" x14ac:dyDescent="0.3">
      <c r="A996">
        <v>2062339</v>
      </c>
      <c r="B996" t="s">
        <v>4987</v>
      </c>
      <c r="C996" t="str">
        <f t="shared" si="148"/>
        <v>7492</v>
      </c>
      <c r="D996" t="s">
        <v>53</v>
      </c>
      <c r="E996" t="str">
        <f>"0100"</f>
        <v>0100</v>
      </c>
      <c r="F996" t="s">
        <v>54</v>
      </c>
      <c r="G996" t="str">
        <f t="shared" si="153"/>
        <v>06</v>
      </c>
      <c r="H996" t="s">
        <v>55</v>
      </c>
      <c r="I996" t="s">
        <v>56</v>
      </c>
      <c r="J996" t="s">
        <v>57</v>
      </c>
      <c r="K996">
        <v>1</v>
      </c>
      <c r="L996">
        <v>43918</v>
      </c>
      <c r="M996">
        <v>1.01</v>
      </c>
      <c r="N996" t="str">
        <f t="shared" si="154"/>
        <v>000X</v>
      </c>
      <c r="O996">
        <v>5922</v>
      </c>
      <c r="P996" t="s">
        <v>58</v>
      </c>
      <c r="Q996" t="s">
        <v>117</v>
      </c>
      <c r="R996" t="s">
        <v>118</v>
      </c>
      <c r="T996" t="s">
        <v>61</v>
      </c>
      <c r="V996" t="s">
        <v>4988</v>
      </c>
      <c r="W996">
        <v>254120</v>
      </c>
      <c r="X996">
        <v>15120</v>
      </c>
      <c r="Y996">
        <v>239000</v>
      </c>
      <c r="Z996">
        <v>189901</v>
      </c>
      <c r="AA996">
        <v>164901</v>
      </c>
      <c r="AB996" t="s">
        <v>63</v>
      </c>
      <c r="AC996" s="1">
        <v>34820</v>
      </c>
      <c r="AD996">
        <v>17500</v>
      </c>
      <c r="AE996">
        <v>1083</v>
      </c>
      <c r="AF996">
        <v>1224</v>
      </c>
      <c r="AG996" t="s">
        <v>103</v>
      </c>
      <c r="AH996" t="s">
        <v>873</v>
      </c>
      <c r="AI996">
        <v>1</v>
      </c>
      <c r="AJ996">
        <v>2007</v>
      </c>
      <c r="AK996">
        <v>4</v>
      </c>
      <c r="AL996">
        <v>3</v>
      </c>
      <c r="AN996">
        <v>2674</v>
      </c>
      <c r="AO996">
        <v>32</v>
      </c>
      <c r="AP996" t="s">
        <v>72</v>
      </c>
      <c r="AQ996" t="s">
        <v>66</v>
      </c>
      <c r="AR996">
        <v>3536</v>
      </c>
      <c r="AW996" t="s">
        <v>4989</v>
      </c>
      <c r="AX996" t="s">
        <v>4990</v>
      </c>
      <c r="AY996" t="s">
        <v>4991</v>
      </c>
      <c r="AZ996" t="s">
        <v>70</v>
      </c>
    </row>
    <row r="997" spans="1:52" x14ac:dyDescent="0.3">
      <c r="A997">
        <v>2062622</v>
      </c>
      <c r="B997" t="s">
        <v>4992</v>
      </c>
      <c r="C997" t="str">
        <f t="shared" si="148"/>
        <v>7492</v>
      </c>
      <c r="D997" t="s">
        <v>53</v>
      </c>
      <c r="E997" t="str">
        <f>"0000"</f>
        <v>0000</v>
      </c>
      <c r="F997" t="s">
        <v>108</v>
      </c>
      <c r="G997" t="str">
        <f t="shared" si="153"/>
        <v>06</v>
      </c>
      <c r="H997" t="s">
        <v>55</v>
      </c>
      <c r="I997" t="s">
        <v>56</v>
      </c>
      <c r="J997" t="s">
        <v>57</v>
      </c>
      <c r="K997">
        <v>0</v>
      </c>
      <c r="L997">
        <v>44400</v>
      </c>
      <c r="M997">
        <v>1.02</v>
      </c>
      <c r="N997" t="str">
        <f t="shared" si="154"/>
        <v>000X</v>
      </c>
      <c r="O997">
        <v>5845</v>
      </c>
      <c r="P997" t="s">
        <v>58</v>
      </c>
      <c r="Q997" t="s">
        <v>4555</v>
      </c>
      <c r="R997" t="s">
        <v>118</v>
      </c>
      <c r="T997" t="s">
        <v>61</v>
      </c>
      <c r="V997" t="s">
        <v>4993</v>
      </c>
      <c r="W997">
        <v>15290</v>
      </c>
      <c r="X997">
        <v>15290</v>
      </c>
      <c r="Y997">
        <v>0</v>
      </c>
      <c r="Z997">
        <v>15290</v>
      </c>
      <c r="AA997">
        <v>15290</v>
      </c>
      <c r="AB997" t="s">
        <v>72</v>
      </c>
      <c r="AC997" s="1">
        <v>43698</v>
      </c>
      <c r="AD997">
        <v>28000</v>
      </c>
      <c r="AE997">
        <v>3000</v>
      </c>
      <c r="AF997">
        <v>149</v>
      </c>
      <c r="AG997" t="s">
        <v>103</v>
      </c>
      <c r="AH997" t="s">
        <v>76</v>
      </c>
      <c r="AR997">
        <v>0</v>
      </c>
      <c r="AW997" t="s">
        <v>4994</v>
      </c>
      <c r="AY997" t="s">
        <v>4581</v>
      </c>
      <c r="AZ997" t="s">
        <v>70</v>
      </c>
    </row>
    <row r="998" spans="1:52" x14ac:dyDescent="0.3">
      <c r="A998">
        <v>2062835</v>
      </c>
      <c r="B998" t="s">
        <v>4995</v>
      </c>
      <c r="C998" t="str">
        <f t="shared" si="148"/>
        <v>7492</v>
      </c>
      <c r="D998" t="s">
        <v>53</v>
      </c>
      <c r="E998" t="str">
        <f>"0000"</f>
        <v>0000</v>
      </c>
      <c r="F998" t="s">
        <v>108</v>
      </c>
      <c r="G998" t="str">
        <f>"07"</f>
        <v>07</v>
      </c>
      <c r="H998" t="s">
        <v>55</v>
      </c>
      <c r="I998" t="s">
        <v>56</v>
      </c>
      <c r="J998" t="s">
        <v>57</v>
      </c>
      <c r="K998">
        <v>0</v>
      </c>
      <c r="L998">
        <v>45203</v>
      </c>
      <c r="M998">
        <v>1.04</v>
      </c>
      <c r="N998" t="str">
        <f>"0000"</f>
        <v>0000</v>
      </c>
      <c r="O998">
        <v>4958</v>
      </c>
      <c r="P998" t="s">
        <v>72</v>
      </c>
      <c r="Q998" t="s">
        <v>607</v>
      </c>
      <c r="R998" t="s">
        <v>140</v>
      </c>
      <c r="T998" t="s">
        <v>61</v>
      </c>
      <c r="V998" t="s">
        <v>4996</v>
      </c>
      <c r="W998">
        <v>15570</v>
      </c>
      <c r="X998">
        <v>15570</v>
      </c>
      <c r="Y998">
        <v>0</v>
      </c>
      <c r="Z998">
        <v>15570</v>
      </c>
      <c r="AA998">
        <v>15570</v>
      </c>
      <c r="AB998" t="s">
        <v>72</v>
      </c>
      <c r="AC998" s="1">
        <v>39814</v>
      </c>
      <c r="AD998">
        <v>25000</v>
      </c>
      <c r="AE998">
        <v>2263</v>
      </c>
      <c r="AF998">
        <v>1085</v>
      </c>
      <c r="AG998" t="s">
        <v>103</v>
      </c>
      <c r="AH998" t="s">
        <v>76</v>
      </c>
      <c r="AR998">
        <v>0</v>
      </c>
      <c r="AW998" t="s">
        <v>3352</v>
      </c>
      <c r="AY998" t="s">
        <v>3353</v>
      </c>
      <c r="AZ998" t="s">
        <v>70</v>
      </c>
    </row>
    <row r="999" spans="1:52" x14ac:dyDescent="0.3">
      <c r="A999">
        <v>2063025</v>
      </c>
      <c r="B999" t="s">
        <v>4997</v>
      </c>
      <c r="C999" t="str">
        <f t="shared" si="148"/>
        <v>7492</v>
      </c>
      <c r="D999" t="s">
        <v>53</v>
      </c>
      <c r="E999" t="str">
        <f>"0000"</f>
        <v>0000</v>
      </c>
      <c r="F999" t="s">
        <v>108</v>
      </c>
      <c r="G999" t="str">
        <f>"08"</f>
        <v>08</v>
      </c>
      <c r="H999" t="s">
        <v>55</v>
      </c>
      <c r="I999" t="s">
        <v>56</v>
      </c>
      <c r="J999" t="s">
        <v>57</v>
      </c>
      <c r="K999">
        <v>0</v>
      </c>
      <c r="L999">
        <v>65336</v>
      </c>
      <c r="M999">
        <v>1.5</v>
      </c>
      <c r="N999" t="str">
        <f t="shared" ref="N999:N1030" si="155">"000X"</f>
        <v>000X</v>
      </c>
      <c r="O999">
        <v>4222</v>
      </c>
      <c r="P999" t="s">
        <v>58</v>
      </c>
      <c r="Q999" t="s">
        <v>4583</v>
      </c>
      <c r="R999" t="s">
        <v>266</v>
      </c>
      <c r="T999" t="s">
        <v>61</v>
      </c>
      <c r="V999" t="s">
        <v>4998</v>
      </c>
      <c r="W999">
        <v>22500</v>
      </c>
      <c r="X999">
        <v>22500</v>
      </c>
      <c r="Y999">
        <v>0</v>
      </c>
      <c r="Z999">
        <v>22500</v>
      </c>
      <c r="AA999">
        <v>22500</v>
      </c>
      <c r="AB999" t="s">
        <v>72</v>
      </c>
      <c r="AC999" s="1">
        <v>36434</v>
      </c>
      <c r="AD999">
        <v>29800</v>
      </c>
      <c r="AE999">
        <v>1333</v>
      </c>
      <c r="AF999">
        <v>1866</v>
      </c>
      <c r="AG999" t="s">
        <v>103</v>
      </c>
      <c r="AH999" t="s">
        <v>873</v>
      </c>
      <c r="AR999">
        <v>0</v>
      </c>
      <c r="AW999" t="s">
        <v>4999</v>
      </c>
      <c r="AX999" t="s">
        <v>5000</v>
      </c>
      <c r="AY999" t="s">
        <v>5001</v>
      </c>
      <c r="AZ999" t="s">
        <v>5002</v>
      </c>
    </row>
    <row r="1000" spans="1:52" x14ac:dyDescent="0.3">
      <c r="A1000">
        <v>2063386</v>
      </c>
      <c r="B1000" t="s">
        <v>5003</v>
      </c>
      <c r="C1000" t="str">
        <f t="shared" si="148"/>
        <v>7492</v>
      </c>
      <c r="D1000" t="s">
        <v>53</v>
      </c>
      <c r="E1000" t="str">
        <f>"0100"</f>
        <v>0100</v>
      </c>
      <c r="F1000" t="s">
        <v>54</v>
      </c>
      <c r="G1000" t="str">
        <f>"17"</f>
        <v>17</v>
      </c>
      <c r="H1000" t="s">
        <v>55</v>
      </c>
      <c r="I1000" t="s">
        <v>56</v>
      </c>
      <c r="J1000" t="s">
        <v>57</v>
      </c>
      <c r="K1000">
        <v>1</v>
      </c>
      <c r="L1000">
        <v>85462</v>
      </c>
      <c r="M1000">
        <v>1.96</v>
      </c>
      <c r="N1000" t="str">
        <f t="shared" si="155"/>
        <v>000X</v>
      </c>
      <c r="O1000">
        <v>4187</v>
      </c>
      <c r="P1000" t="s">
        <v>72</v>
      </c>
      <c r="Q1000" t="s">
        <v>4589</v>
      </c>
      <c r="R1000" t="s">
        <v>4590</v>
      </c>
      <c r="T1000" t="s">
        <v>61</v>
      </c>
      <c r="V1000" t="s">
        <v>5004</v>
      </c>
      <c r="W1000">
        <v>418500</v>
      </c>
      <c r="X1000">
        <v>29430</v>
      </c>
      <c r="Y1000">
        <v>389070</v>
      </c>
      <c r="Z1000">
        <v>349352</v>
      </c>
      <c r="AA1000">
        <v>323852</v>
      </c>
      <c r="AB1000" t="s">
        <v>63</v>
      </c>
      <c r="AC1000" s="1">
        <v>41671</v>
      </c>
      <c r="AD1000">
        <v>28000</v>
      </c>
      <c r="AE1000">
        <v>2608</v>
      </c>
      <c r="AF1000">
        <v>44</v>
      </c>
      <c r="AG1000" t="s">
        <v>103</v>
      </c>
      <c r="AH1000" t="s">
        <v>76</v>
      </c>
      <c r="AI1000">
        <v>1</v>
      </c>
      <c r="AJ1000">
        <v>2015</v>
      </c>
      <c r="AK1000">
        <v>4</v>
      </c>
      <c r="AL1000">
        <v>3</v>
      </c>
      <c r="AN1000">
        <v>3803</v>
      </c>
      <c r="AO1000">
        <v>32</v>
      </c>
      <c r="AP1000" t="s">
        <v>63</v>
      </c>
      <c r="AQ1000" t="s">
        <v>66</v>
      </c>
      <c r="AR1000">
        <v>5057</v>
      </c>
      <c r="AW1000" t="s">
        <v>5005</v>
      </c>
      <c r="AX1000" t="s">
        <v>5006</v>
      </c>
      <c r="AY1000" t="s">
        <v>5007</v>
      </c>
      <c r="AZ1000" t="s">
        <v>70</v>
      </c>
    </row>
    <row r="1001" spans="1:52" x14ac:dyDescent="0.3">
      <c r="A1001">
        <v>2063416</v>
      </c>
      <c r="B1001" t="s">
        <v>5008</v>
      </c>
      <c r="C1001" t="str">
        <f t="shared" si="148"/>
        <v>7492</v>
      </c>
      <c r="D1001" t="s">
        <v>53</v>
      </c>
      <c r="E1001" t="str">
        <f>"0100"</f>
        <v>0100</v>
      </c>
      <c r="F1001" t="s">
        <v>54</v>
      </c>
      <c r="G1001" t="str">
        <f t="shared" ref="G1001:G1025" si="156">"08"</f>
        <v>08</v>
      </c>
      <c r="H1001" t="s">
        <v>55</v>
      </c>
      <c r="I1001" t="s">
        <v>56</v>
      </c>
      <c r="J1001" t="s">
        <v>57</v>
      </c>
      <c r="K1001">
        <v>1</v>
      </c>
      <c r="L1001">
        <v>85399</v>
      </c>
      <c r="M1001">
        <v>1.96</v>
      </c>
      <c r="N1001" t="str">
        <f t="shared" si="155"/>
        <v>000X</v>
      </c>
      <c r="O1001">
        <v>4205</v>
      </c>
      <c r="P1001" t="s">
        <v>72</v>
      </c>
      <c r="Q1001" t="s">
        <v>4589</v>
      </c>
      <c r="R1001" t="s">
        <v>4590</v>
      </c>
      <c r="T1001" t="s">
        <v>61</v>
      </c>
      <c r="V1001" t="s">
        <v>5009</v>
      </c>
      <c r="W1001">
        <v>278890</v>
      </c>
      <c r="X1001">
        <v>29410</v>
      </c>
      <c r="Y1001">
        <v>249480</v>
      </c>
      <c r="Z1001">
        <v>203318</v>
      </c>
      <c r="AA1001">
        <v>178318</v>
      </c>
      <c r="AB1001" t="s">
        <v>63</v>
      </c>
      <c r="AC1001" s="1">
        <v>37653</v>
      </c>
      <c r="AD1001">
        <v>16000</v>
      </c>
      <c r="AE1001">
        <v>1577</v>
      </c>
      <c r="AF1001">
        <v>711</v>
      </c>
      <c r="AG1001" t="s">
        <v>103</v>
      </c>
      <c r="AH1001" t="s">
        <v>76</v>
      </c>
      <c r="AI1001">
        <v>1</v>
      </c>
      <c r="AJ1001">
        <v>2004</v>
      </c>
      <c r="AK1001">
        <v>3</v>
      </c>
      <c r="AL1001">
        <v>2</v>
      </c>
      <c r="AN1001">
        <v>2698</v>
      </c>
      <c r="AO1001">
        <v>32</v>
      </c>
      <c r="AP1001" t="s">
        <v>72</v>
      </c>
      <c r="AQ1001" t="s">
        <v>66</v>
      </c>
      <c r="AR1001">
        <v>4112</v>
      </c>
      <c r="AW1001" t="s">
        <v>5010</v>
      </c>
      <c r="AX1001" t="s">
        <v>5011</v>
      </c>
      <c r="AY1001" t="s">
        <v>5012</v>
      </c>
      <c r="AZ1001" t="s">
        <v>70</v>
      </c>
    </row>
    <row r="1002" spans="1:52" x14ac:dyDescent="0.3">
      <c r="A1002">
        <v>2063670</v>
      </c>
      <c r="B1002" t="s">
        <v>5013</v>
      </c>
      <c r="C1002" t="str">
        <f t="shared" si="148"/>
        <v>7492</v>
      </c>
      <c r="D1002" t="s">
        <v>53</v>
      </c>
      <c r="E1002" t="str">
        <f>"0100"</f>
        <v>0100</v>
      </c>
      <c r="F1002" t="s">
        <v>54</v>
      </c>
      <c r="G1002" t="str">
        <f t="shared" si="156"/>
        <v>08</v>
      </c>
      <c r="H1002" t="s">
        <v>55</v>
      </c>
      <c r="I1002" t="s">
        <v>56</v>
      </c>
      <c r="J1002" t="s">
        <v>57</v>
      </c>
      <c r="K1002">
        <v>1</v>
      </c>
      <c r="L1002">
        <v>89819</v>
      </c>
      <c r="M1002">
        <v>2.06</v>
      </c>
      <c r="N1002" t="str">
        <f t="shared" si="155"/>
        <v>000X</v>
      </c>
      <c r="O1002">
        <v>4000</v>
      </c>
      <c r="P1002" t="s">
        <v>72</v>
      </c>
      <c r="Q1002" t="s">
        <v>4589</v>
      </c>
      <c r="R1002" t="s">
        <v>4590</v>
      </c>
      <c r="T1002" t="s">
        <v>61</v>
      </c>
      <c r="V1002" t="s">
        <v>5014</v>
      </c>
      <c r="W1002">
        <v>672730</v>
      </c>
      <c r="X1002">
        <v>30930</v>
      </c>
      <c r="Y1002">
        <v>641800</v>
      </c>
      <c r="Z1002">
        <v>504640</v>
      </c>
      <c r="AA1002">
        <v>479640</v>
      </c>
      <c r="AB1002" t="s">
        <v>63</v>
      </c>
      <c r="AC1002" s="1">
        <v>42461</v>
      </c>
      <c r="AD1002">
        <v>235600</v>
      </c>
      <c r="AE1002">
        <v>2750</v>
      </c>
      <c r="AF1002">
        <v>687</v>
      </c>
      <c r="AG1002" t="s">
        <v>64</v>
      </c>
      <c r="AH1002" t="s">
        <v>391</v>
      </c>
      <c r="AI1002">
        <v>2</v>
      </c>
      <c r="AJ1002">
        <v>1995</v>
      </c>
      <c r="AK1002">
        <v>4</v>
      </c>
      <c r="AL1002">
        <v>5</v>
      </c>
      <c r="AN1002">
        <v>7623</v>
      </c>
      <c r="AO1002">
        <v>32</v>
      </c>
      <c r="AP1002" t="s">
        <v>63</v>
      </c>
      <c r="AQ1002" t="s">
        <v>66</v>
      </c>
      <c r="AR1002">
        <v>9056</v>
      </c>
      <c r="AW1002" t="s">
        <v>5015</v>
      </c>
      <c r="AX1002" t="s">
        <v>5016</v>
      </c>
      <c r="AY1002" t="s">
        <v>5017</v>
      </c>
      <c r="AZ1002" t="s">
        <v>70</v>
      </c>
    </row>
    <row r="1003" spans="1:52" x14ac:dyDescent="0.3">
      <c r="A1003">
        <v>2063700</v>
      </c>
      <c r="B1003" t="s">
        <v>5018</v>
      </c>
      <c r="C1003" t="str">
        <f t="shared" si="148"/>
        <v>7492</v>
      </c>
      <c r="D1003" t="s">
        <v>53</v>
      </c>
      <c r="E1003" t="str">
        <f>"0000"</f>
        <v>0000</v>
      </c>
      <c r="F1003" t="s">
        <v>108</v>
      </c>
      <c r="G1003" t="str">
        <f t="shared" si="156"/>
        <v>08</v>
      </c>
      <c r="H1003" t="s">
        <v>55</v>
      </c>
      <c r="I1003" t="s">
        <v>56</v>
      </c>
      <c r="J1003" t="s">
        <v>57</v>
      </c>
      <c r="K1003">
        <v>0</v>
      </c>
      <c r="L1003">
        <v>95774</v>
      </c>
      <c r="M1003">
        <v>2.2000000000000002</v>
      </c>
      <c r="N1003" t="str">
        <f t="shared" si="155"/>
        <v>000X</v>
      </c>
      <c r="O1003">
        <v>4196</v>
      </c>
      <c r="P1003" t="s">
        <v>72</v>
      </c>
      <c r="Q1003" t="s">
        <v>4589</v>
      </c>
      <c r="R1003" t="s">
        <v>4590</v>
      </c>
      <c r="T1003" t="s">
        <v>61</v>
      </c>
      <c r="V1003" t="s">
        <v>5019</v>
      </c>
      <c r="W1003">
        <v>32980</v>
      </c>
      <c r="X1003">
        <v>32980</v>
      </c>
      <c r="Y1003">
        <v>0</v>
      </c>
      <c r="Z1003">
        <v>32980</v>
      </c>
      <c r="AA1003">
        <v>32980</v>
      </c>
      <c r="AB1003" t="s">
        <v>72</v>
      </c>
      <c r="AC1003" s="1">
        <v>39022</v>
      </c>
      <c r="AD1003">
        <v>120000</v>
      </c>
      <c r="AE1003">
        <v>2071</v>
      </c>
      <c r="AF1003">
        <v>1492</v>
      </c>
      <c r="AG1003" t="s">
        <v>103</v>
      </c>
      <c r="AH1003" t="s">
        <v>76</v>
      </c>
      <c r="AR1003">
        <v>0</v>
      </c>
      <c r="AW1003" t="s">
        <v>5020</v>
      </c>
      <c r="AX1003" t="s">
        <v>5021</v>
      </c>
      <c r="AY1003" t="s">
        <v>5022</v>
      </c>
      <c r="AZ1003" t="s">
        <v>790</v>
      </c>
    </row>
    <row r="1004" spans="1:52" x14ac:dyDescent="0.3">
      <c r="A1004">
        <v>2063921</v>
      </c>
      <c r="B1004" t="s">
        <v>5023</v>
      </c>
      <c r="C1004" t="str">
        <f t="shared" si="148"/>
        <v>7492</v>
      </c>
      <c r="D1004" t="s">
        <v>53</v>
      </c>
      <c r="E1004" t="str">
        <f>"0100"</f>
        <v>0100</v>
      </c>
      <c r="F1004" t="s">
        <v>54</v>
      </c>
      <c r="G1004" t="str">
        <f t="shared" si="156"/>
        <v>08</v>
      </c>
      <c r="H1004" t="s">
        <v>55</v>
      </c>
      <c r="I1004" t="s">
        <v>56</v>
      </c>
      <c r="J1004" t="s">
        <v>57</v>
      </c>
      <c r="K1004">
        <v>1</v>
      </c>
      <c r="L1004">
        <v>63319</v>
      </c>
      <c r="M1004">
        <v>1.45</v>
      </c>
      <c r="N1004" t="str">
        <f t="shared" si="155"/>
        <v>000X</v>
      </c>
      <c r="O1004">
        <v>4325</v>
      </c>
      <c r="P1004" t="s">
        <v>72</v>
      </c>
      <c r="Q1004" t="s">
        <v>5024</v>
      </c>
      <c r="R1004" t="s">
        <v>88</v>
      </c>
      <c r="T1004" t="s">
        <v>61</v>
      </c>
      <c r="V1004" t="s">
        <v>5025</v>
      </c>
      <c r="W1004">
        <v>265990</v>
      </c>
      <c r="X1004">
        <v>21800</v>
      </c>
      <c r="Y1004">
        <v>244190</v>
      </c>
      <c r="Z1004">
        <v>194712</v>
      </c>
      <c r="AA1004">
        <v>169712</v>
      </c>
      <c r="AB1004" t="s">
        <v>63</v>
      </c>
      <c r="AC1004" s="1">
        <v>33604</v>
      </c>
      <c r="AD1004">
        <v>13500</v>
      </c>
      <c r="AE1004">
        <v>923</v>
      </c>
      <c r="AF1004">
        <v>999</v>
      </c>
      <c r="AG1004" t="s">
        <v>103</v>
      </c>
      <c r="AH1004" t="s">
        <v>76</v>
      </c>
      <c r="AI1004">
        <v>1</v>
      </c>
      <c r="AJ1004">
        <v>1993</v>
      </c>
      <c r="AK1004">
        <v>4</v>
      </c>
      <c r="AL1004">
        <v>2</v>
      </c>
      <c r="AM1004">
        <v>1</v>
      </c>
      <c r="AN1004">
        <v>2974</v>
      </c>
      <c r="AO1004">
        <v>32</v>
      </c>
      <c r="AP1004" t="s">
        <v>63</v>
      </c>
      <c r="AQ1004" t="s">
        <v>66</v>
      </c>
      <c r="AR1004">
        <v>3682</v>
      </c>
      <c r="AW1004" t="s">
        <v>5026</v>
      </c>
      <c r="AX1004" t="s">
        <v>5027</v>
      </c>
      <c r="AY1004" t="s">
        <v>5028</v>
      </c>
      <c r="AZ1004" t="s">
        <v>5029</v>
      </c>
    </row>
    <row r="1005" spans="1:52" x14ac:dyDescent="0.3">
      <c r="A1005">
        <v>2064811</v>
      </c>
      <c r="B1005" t="s">
        <v>5030</v>
      </c>
      <c r="C1005" t="str">
        <f t="shared" si="148"/>
        <v>7492</v>
      </c>
      <c r="D1005" t="s">
        <v>53</v>
      </c>
      <c r="E1005" t="str">
        <f>"0100"</f>
        <v>0100</v>
      </c>
      <c r="F1005" t="s">
        <v>54</v>
      </c>
      <c r="G1005" t="str">
        <f t="shared" si="156"/>
        <v>08</v>
      </c>
      <c r="H1005" t="s">
        <v>55</v>
      </c>
      <c r="I1005" t="s">
        <v>56</v>
      </c>
      <c r="J1005" t="s">
        <v>57</v>
      </c>
      <c r="K1005">
        <v>1</v>
      </c>
      <c r="L1005">
        <v>62495</v>
      </c>
      <c r="M1005">
        <v>1.43</v>
      </c>
      <c r="N1005" t="str">
        <f t="shared" si="155"/>
        <v>000X</v>
      </c>
      <c r="O1005">
        <v>4393</v>
      </c>
      <c r="P1005" t="s">
        <v>58</v>
      </c>
      <c r="Q1005" t="s">
        <v>5031</v>
      </c>
      <c r="R1005" t="s">
        <v>140</v>
      </c>
      <c r="T1005" t="s">
        <v>61</v>
      </c>
      <c r="V1005" t="s">
        <v>5032</v>
      </c>
      <c r="W1005">
        <v>21520</v>
      </c>
      <c r="X1005">
        <v>21520</v>
      </c>
      <c r="Y1005">
        <v>0</v>
      </c>
      <c r="Z1005">
        <v>21520</v>
      </c>
      <c r="AA1005">
        <v>21520</v>
      </c>
      <c r="AB1005" t="s">
        <v>63</v>
      </c>
      <c r="AC1005" s="1">
        <v>44092</v>
      </c>
      <c r="AD1005">
        <v>419000</v>
      </c>
      <c r="AE1005">
        <v>3094</v>
      </c>
      <c r="AF1005">
        <v>1978</v>
      </c>
      <c r="AG1005" t="s">
        <v>64</v>
      </c>
      <c r="AH1005" t="s">
        <v>76</v>
      </c>
      <c r="AI1005">
        <v>1</v>
      </c>
      <c r="AJ1005">
        <v>2020</v>
      </c>
      <c r="AK1005">
        <v>4</v>
      </c>
      <c r="AL1005">
        <v>2</v>
      </c>
      <c r="AM1005">
        <v>1</v>
      </c>
      <c r="AN1005">
        <v>2077</v>
      </c>
      <c r="AO1005">
        <v>32</v>
      </c>
      <c r="AP1005" t="s">
        <v>72</v>
      </c>
      <c r="AQ1005" t="s">
        <v>66</v>
      </c>
      <c r="AR1005">
        <v>3075</v>
      </c>
      <c r="AW1005" t="s">
        <v>5033</v>
      </c>
      <c r="AX1005" t="s">
        <v>5034</v>
      </c>
      <c r="AY1005" t="s">
        <v>5035</v>
      </c>
      <c r="AZ1005" t="s">
        <v>70</v>
      </c>
    </row>
    <row r="1006" spans="1:52" x14ac:dyDescent="0.3">
      <c r="A1006">
        <v>2064846</v>
      </c>
      <c r="B1006" t="s">
        <v>5036</v>
      </c>
      <c r="C1006" t="str">
        <f t="shared" si="148"/>
        <v>7492</v>
      </c>
      <c r="D1006" t="s">
        <v>53</v>
      </c>
      <c r="E1006" t="str">
        <f>"0100"</f>
        <v>0100</v>
      </c>
      <c r="F1006" t="s">
        <v>54</v>
      </c>
      <c r="G1006" t="str">
        <f t="shared" si="156"/>
        <v>08</v>
      </c>
      <c r="H1006" t="s">
        <v>55</v>
      </c>
      <c r="I1006" t="s">
        <v>56</v>
      </c>
      <c r="J1006" t="s">
        <v>57</v>
      </c>
      <c r="K1006">
        <v>1</v>
      </c>
      <c r="L1006">
        <v>62496</v>
      </c>
      <c r="M1006">
        <v>1.43</v>
      </c>
      <c r="N1006" t="str">
        <f t="shared" si="155"/>
        <v>000X</v>
      </c>
      <c r="O1006">
        <v>4349</v>
      </c>
      <c r="P1006" t="s">
        <v>58</v>
      </c>
      <c r="Q1006" t="s">
        <v>5031</v>
      </c>
      <c r="R1006" t="s">
        <v>140</v>
      </c>
      <c r="T1006" t="s">
        <v>61</v>
      </c>
      <c r="V1006" t="s">
        <v>5037</v>
      </c>
      <c r="W1006">
        <v>271690</v>
      </c>
      <c r="X1006">
        <v>21520</v>
      </c>
      <c r="Y1006">
        <v>250170</v>
      </c>
      <c r="Z1006">
        <v>249253</v>
      </c>
      <c r="AA1006">
        <v>224253</v>
      </c>
      <c r="AB1006" t="s">
        <v>63</v>
      </c>
      <c r="AC1006" s="1">
        <v>42845</v>
      </c>
      <c r="AD1006">
        <v>295000</v>
      </c>
      <c r="AE1006">
        <v>2826</v>
      </c>
      <c r="AF1006">
        <v>840</v>
      </c>
      <c r="AG1006" t="s">
        <v>64</v>
      </c>
      <c r="AH1006" t="s">
        <v>76</v>
      </c>
      <c r="AI1006">
        <v>1</v>
      </c>
      <c r="AJ1006">
        <v>1993</v>
      </c>
      <c r="AK1006">
        <v>3</v>
      </c>
      <c r="AL1006">
        <v>2</v>
      </c>
      <c r="AN1006">
        <v>2603</v>
      </c>
      <c r="AO1006">
        <v>32</v>
      </c>
      <c r="AP1006" t="s">
        <v>63</v>
      </c>
      <c r="AQ1006" t="s">
        <v>66</v>
      </c>
      <c r="AR1006">
        <v>3422</v>
      </c>
      <c r="AW1006" t="s">
        <v>5038</v>
      </c>
      <c r="AY1006" t="s">
        <v>5039</v>
      </c>
      <c r="AZ1006" t="s">
        <v>70</v>
      </c>
    </row>
    <row r="1007" spans="1:52" x14ac:dyDescent="0.3">
      <c r="A1007">
        <v>2064986</v>
      </c>
      <c r="B1007" t="s">
        <v>5040</v>
      </c>
      <c r="C1007" t="str">
        <f t="shared" si="148"/>
        <v>7492</v>
      </c>
      <c r="D1007" t="s">
        <v>53</v>
      </c>
      <c r="E1007" t="str">
        <f>"0000"</f>
        <v>0000</v>
      </c>
      <c r="F1007" t="s">
        <v>108</v>
      </c>
      <c r="G1007" t="str">
        <f t="shared" si="156"/>
        <v>08</v>
      </c>
      <c r="H1007" t="s">
        <v>55</v>
      </c>
      <c r="I1007" t="s">
        <v>56</v>
      </c>
      <c r="J1007" t="s">
        <v>57</v>
      </c>
      <c r="K1007">
        <v>0</v>
      </c>
      <c r="L1007">
        <v>62495</v>
      </c>
      <c r="M1007">
        <v>1.43</v>
      </c>
      <c r="N1007" t="str">
        <f t="shared" si="155"/>
        <v>000X</v>
      </c>
      <c r="O1007">
        <v>4099</v>
      </c>
      <c r="P1007" t="s">
        <v>58</v>
      </c>
      <c r="Q1007" t="s">
        <v>5031</v>
      </c>
      <c r="R1007" t="s">
        <v>140</v>
      </c>
      <c r="T1007" t="s">
        <v>61</v>
      </c>
      <c r="V1007" t="s">
        <v>5041</v>
      </c>
      <c r="W1007">
        <v>21520</v>
      </c>
      <c r="X1007">
        <v>21520</v>
      </c>
      <c r="Y1007">
        <v>0</v>
      </c>
      <c r="Z1007">
        <v>21520</v>
      </c>
      <c r="AA1007">
        <v>21520</v>
      </c>
      <c r="AB1007" t="s">
        <v>72</v>
      </c>
      <c r="AC1007" s="1">
        <v>38384</v>
      </c>
      <c r="AD1007">
        <v>78000</v>
      </c>
      <c r="AE1007">
        <v>1818</v>
      </c>
      <c r="AF1007">
        <v>1995</v>
      </c>
      <c r="AG1007" t="s">
        <v>103</v>
      </c>
      <c r="AH1007" t="s">
        <v>76</v>
      </c>
      <c r="AR1007">
        <v>0</v>
      </c>
      <c r="AW1007" t="s">
        <v>5042</v>
      </c>
      <c r="AX1007" t="s">
        <v>5043</v>
      </c>
      <c r="AY1007" t="s">
        <v>5044</v>
      </c>
      <c r="AZ1007" t="s">
        <v>5045</v>
      </c>
    </row>
    <row r="1008" spans="1:52" x14ac:dyDescent="0.3">
      <c r="A1008">
        <v>2065583</v>
      </c>
      <c r="B1008" t="s">
        <v>5046</v>
      </c>
      <c r="C1008" t="str">
        <f t="shared" si="148"/>
        <v>7492</v>
      </c>
      <c r="D1008" t="s">
        <v>53</v>
      </c>
      <c r="E1008" t="str">
        <f>"0100"</f>
        <v>0100</v>
      </c>
      <c r="F1008" t="s">
        <v>54</v>
      </c>
      <c r="G1008" t="str">
        <f t="shared" si="156"/>
        <v>08</v>
      </c>
      <c r="H1008" t="s">
        <v>55</v>
      </c>
      <c r="I1008" t="s">
        <v>56</v>
      </c>
      <c r="J1008" t="s">
        <v>57</v>
      </c>
      <c r="K1008">
        <v>1</v>
      </c>
      <c r="L1008">
        <v>86452</v>
      </c>
      <c r="M1008">
        <v>1.98</v>
      </c>
      <c r="N1008" t="str">
        <f t="shared" si="155"/>
        <v>000X</v>
      </c>
      <c r="O1008">
        <v>4471</v>
      </c>
      <c r="P1008" t="s">
        <v>58</v>
      </c>
      <c r="Q1008" t="s">
        <v>619</v>
      </c>
      <c r="R1008" t="s">
        <v>140</v>
      </c>
      <c r="T1008" t="s">
        <v>61</v>
      </c>
      <c r="V1008" t="s">
        <v>5047</v>
      </c>
      <c r="W1008">
        <v>281230</v>
      </c>
      <c r="X1008">
        <v>29770</v>
      </c>
      <c r="Y1008">
        <v>251460</v>
      </c>
      <c r="Z1008">
        <v>228211</v>
      </c>
      <c r="AA1008">
        <v>203211</v>
      </c>
      <c r="AB1008" t="s">
        <v>63</v>
      </c>
      <c r="AC1008" s="1">
        <v>43369</v>
      </c>
      <c r="AD1008">
        <v>267500</v>
      </c>
      <c r="AE1008">
        <v>2931</v>
      </c>
      <c r="AF1008">
        <v>2357</v>
      </c>
      <c r="AG1008" t="s">
        <v>64</v>
      </c>
      <c r="AH1008" t="s">
        <v>76</v>
      </c>
      <c r="AI1008">
        <v>1</v>
      </c>
      <c r="AJ1008">
        <v>2004</v>
      </c>
      <c r="AK1008">
        <v>3</v>
      </c>
      <c r="AL1008">
        <v>2</v>
      </c>
      <c r="AN1008">
        <v>2446</v>
      </c>
      <c r="AO1008">
        <v>32</v>
      </c>
      <c r="AP1008" t="s">
        <v>63</v>
      </c>
      <c r="AQ1008" t="s">
        <v>66</v>
      </c>
      <c r="AR1008">
        <v>3571</v>
      </c>
      <c r="AW1008" t="s">
        <v>5048</v>
      </c>
      <c r="AX1008" t="s">
        <v>5049</v>
      </c>
      <c r="AY1008" t="s">
        <v>5050</v>
      </c>
      <c r="AZ1008" t="s">
        <v>70</v>
      </c>
    </row>
    <row r="1009" spans="1:52" x14ac:dyDescent="0.3">
      <c r="A1009">
        <v>2065664</v>
      </c>
      <c r="B1009" t="s">
        <v>5051</v>
      </c>
      <c r="C1009" t="str">
        <f t="shared" si="148"/>
        <v>7492</v>
      </c>
      <c r="D1009" t="s">
        <v>53</v>
      </c>
      <c r="E1009" t="str">
        <f>"0100"</f>
        <v>0100</v>
      </c>
      <c r="F1009" t="s">
        <v>54</v>
      </c>
      <c r="G1009" t="str">
        <f t="shared" si="156"/>
        <v>08</v>
      </c>
      <c r="H1009" t="s">
        <v>55</v>
      </c>
      <c r="I1009" t="s">
        <v>56</v>
      </c>
      <c r="J1009" t="s">
        <v>57</v>
      </c>
      <c r="K1009">
        <v>1</v>
      </c>
      <c r="L1009">
        <v>62527</v>
      </c>
      <c r="M1009">
        <v>1.44</v>
      </c>
      <c r="N1009" t="str">
        <f t="shared" si="155"/>
        <v>000X</v>
      </c>
      <c r="O1009">
        <v>4642</v>
      </c>
      <c r="P1009" t="s">
        <v>58</v>
      </c>
      <c r="Q1009" t="s">
        <v>619</v>
      </c>
      <c r="R1009" t="s">
        <v>140</v>
      </c>
      <c r="T1009" t="s">
        <v>61</v>
      </c>
      <c r="V1009" t="s">
        <v>5052</v>
      </c>
      <c r="W1009">
        <v>325910</v>
      </c>
      <c r="X1009">
        <v>21530</v>
      </c>
      <c r="Y1009">
        <v>304380</v>
      </c>
      <c r="Z1009">
        <v>249622</v>
      </c>
      <c r="AA1009">
        <v>224622</v>
      </c>
      <c r="AB1009" t="s">
        <v>63</v>
      </c>
      <c r="AC1009" s="1">
        <v>36526</v>
      </c>
      <c r="AD1009">
        <v>19500</v>
      </c>
      <c r="AE1009">
        <v>1342</v>
      </c>
      <c r="AF1009">
        <v>2093</v>
      </c>
      <c r="AG1009" t="s">
        <v>103</v>
      </c>
      <c r="AH1009" t="s">
        <v>76</v>
      </c>
      <c r="AI1009">
        <v>1</v>
      </c>
      <c r="AJ1009">
        <v>2006</v>
      </c>
      <c r="AK1009">
        <v>3</v>
      </c>
      <c r="AL1009">
        <v>3</v>
      </c>
      <c r="AN1009">
        <v>2809</v>
      </c>
      <c r="AO1009">
        <v>32</v>
      </c>
      <c r="AP1009" t="s">
        <v>63</v>
      </c>
      <c r="AQ1009" t="s">
        <v>66</v>
      </c>
      <c r="AR1009">
        <v>5153</v>
      </c>
      <c r="AW1009" t="s">
        <v>5053</v>
      </c>
      <c r="AX1009" t="s">
        <v>5054</v>
      </c>
      <c r="AY1009" t="s">
        <v>5055</v>
      </c>
      <c r="AZ1009" t="s">
        <v>5056</v>
      </c>
    </row>
    <row r="1010" spans="1:52" x14ac:dyDescent="0.3">
      <c r="A1010">
        <v>2065699</v>
      </c>
      <c r="B1010" t="s">
        <v>5057</v>
      </c>
      <c r="C1010" t="str">
        <f t="shared" si="148"/>
        <v>7492</v>
      </c>
      <c r="D1010" t="s">
        <v>53</v>
      </c>
      <c r="E1010" t="str">
        <f>"0100"</f>
        <v>0100</v>
      </c>
      <c r="F1010" t="s">
        <v>54</v>
      </c>
      <c r="G1010" t="str">
        <f t="shared" si="156"/>
        <v>08</v>
      </c>
      <c r="H1010" t="s">
        <v>55</v>
      </c>
      <c r="I1010" t="s">
        <v>56</v>
      </c>
      <c r="J1010" t="s">
        <v>57</v>
      </c>
      <c r="K1010">
        <v>1</v>
      </c>
      <c r="L1010">
        <v>62527</v>
      </c>
      <c r="M1010">
        <v>1.44</v>
      </c>
      <c r="N1010" t="str">
        <f t="shared" si="155"/>
        <v>000X</v>
      </c>
      <c r="O1010">
        <v>4598</v>
      </c>
      <c r="P1010" t="s">
        <v>58</v>
      </c>
      <c r="Q1010" t="s">
        <v>619</v>
      </c>
      <c r="R1010" t="s">
        <v>140</v>
      </c>
      <c r="T1010" t="s">
        <v>61</v>
      </c>
      <c r="V1010" t="s">
        <v>5058</v>
      </c>
      <c r="W1010">
        <v>279320</v>
      </c>
      <c r="X1010">
        <v>21530</v>
      </c>
      <c r="Y1010">
        <v>257790</v>
      </c>
      <c r="Z1010">
        <v>225531</v>
      </c>
      <c r="AA1010">
        <v>200531</v>
      </c>
      <c r="AB1010" t="s">
        <v>63</v>
      </c>
      <c r="AC1010" s="1">
        <v>37347</v>
      </c>
      <c r="AD1010">
        <v>255000</v>
      </c>
      <c r="AE1010">
        <v>1501</v>
      </c>
      <c r="AF1010">
        <v>2192</v>
      </c>
      <c r="AG1010" t="s">
        <v>64</v>
      </c>
      <c r="AH1010" t="s">
        <v>76</v>
      </c>
      <c r="AI1010">
        <v>1</v>
      </c>
      <c r="AJ1010">
        <v>1999</v>
      </c>
      <c r="AK1010">
        <v>3</v>
      </c>
      <c r="AL1010">
        <v>2</v>
      </c>
      <c r="AM1010">
        <v>1</v>
      </c>
      <c r="AN1010">
        <v>2654</v>
      </c>
      <c r="AO1010">
        <v>32</v>
      </c>
      <c r="AP1010" t="s">
        <v>63</v>
      </c>
      <c r="AQ1010" t="s">
        <v>66</v>
      </c>
      <c r="AR1010">
        <v>3746</v>
      </c>
      <c r="AW1010" t="s">
        <v>5059</v>
      </c>
      <c r="AX1010" t="s">
        <v>5060</v>
      </c>
      <c r="AY1010" t="s">
        <v>5061</v>
      </c>
      <c r="AZ1010" t="s">
        <v>70</v>
      </c>
    </row>
    <row r="1011" spans="1:52" x14ac:dyDescent="0.3">
      <c r="A1011">
        <v>2066377</v>
      </c>
      <c r="B1011" t="s">
        <v>5062</v>
      </c>
      <c r="C1011" t="str">
        <f t="shared" si="148"/>
        <v>7492</v>
      </c>
      <c r="D1011" t="s">
        <v>53</v>
      </c>
      <c r="E1011" t="str">
        <f>"0100"</f>
        <v>0100</v>
      </c>
      <c r="F1011" t="s">
        <v>54</v>
      </c>
      <c r="G1011" t="str">
        <f t="shared" si="156"/>
        <v>08</v>
      </c>
      <c r="H1011" t="s">
        <v>55</v>
      </c>
      <c r="I1011" t="s">
        <v>56</v>
      </c>
      <c r="J1011" t="s">
        <v>57</v>
      </c>
      <c r="K1011">
        <v>1</v>
      </c>
      <c r="L1011">
        <v>62498</v>
      </c>
      <c r="M1011">
        <v>1.43</v>
      </c>
      <c r="N1011" t="str">
        <f t="shared" si="155"/>
        <v>000X</v>
      </c>
      <c r="O1011">
        <v>4711</v>
      </c>
      <c r="P1011" t="s">
        <v>58</v>
      </c>
      <c r="Q1011" t="s">
        <v>5031</v>
      </c>
      <c r="R1011" t="s">
        <v>140</v>
      </c>
      <c r="T1011" t="s">
        <v>61</v>
      </c>
      <c r="V1011" t="s">
        <v>5063</v>
      </c>
      <c r="W1011">
        <v>222800</v>
      </c>
      <c r="X1011">
        <v>21520</v>
      </c>
      <c r="Y1011">
        <v>201280</v>
      </c>
      <c r="Z1011">
        <v>152398</v>
      </c>
      <c r="AA1011">
        <v>126898</v>
      </c>
      <c r="AB1011" t="s">
        <v>63</v>
      </c>
      <c r="AC1011" s="1">
        <v>34090</v>
      </c>
      <c r="AD1011">
        <v>14000</v>
      </c>
      <c r="AE1011">
        <v>981</v>
      </c>
      <c r="AF1011">
        <v>2192</v>
      </c>
      <c r="AG1011" t="s">
        <v>103</v>
      </c>
      <c r="AH1011" t="s">
        <v>76</v>
      </c>
      <c r="AI1011">
        <v>1</v>
      </c>
      <c r="AJ1011">
        <v>1993</v>
      </c>
      <c r="AK1011">
        <v>3</v>
      </c>
      <c r="AL1011">
        <v>2</v>
      </c>
      <c r="AN1011">
        <v>1949</v>
      </c>
      <c r="AO1011">
        <v>32</v>
      </c>
      <c r="AP1011" t="s">
        <v>63</v>
      </c>
      <c r="AQ1011" t="s">
        <v>66</v>
      </c>
      <c r="AR1011">
        <v>2999</v>
      </c>
      <c r="AW1011" t="s">
        <v>5064</v>
      </c>
      <c r="AY1011" t="s">
        <v>5065</v>
      </c>
      <c r="AZ1011" t="s">
        <v>70</v>
      </c>
    </row>
    <row r="1012" spans="1:52" x14ac:dyDescent="0.3">
      <c r="A1012">
        <v>2066512</v>
      </c>
      <c r="B1012" t="s">
        <v>5066</v>
      </c>
      <c r="C1012" t="str">
        <f t="shared" si="148"/>
        <v>7492</v>
      </c>
      <c r="D1012" t="s">
        <v>53</v>
      </c>
      <c r="E1012" t="str">
        <f>"0000"</f>
        <v>0000</v>
      </c>
      <c r="F1012" t="s">
        <v>108</v>
      </c>
      <c r="G1012" t="str">
        <f t="shared" si="156"/>
        <v>08</v>
      </c>
      <c r="H1012" t="s">
        <v>55</v>
      </c>
      <c r="I1012" t="s">
        <v>56</v>
      </c>
      <c r="J1012" t="s">
        <v>57</v>
      </c>
      <c r="K1012">
        <v>0</v>
      </c>
      <c r="L1012">
        <v>62499</v>
      </c>
      <c r="M1012">
        <v>1.43</v>
      </c>
      <c r="N1012" t="str">
        <f t="shared" si="155"/>
        <v>000X</v>
      </c>
      <c r="O1012">
        <v>4637</v>
      </c>
      <c r="P1012" t="s">
        <v>58</v>
      </c>
      <c r="Q1012" t="s">
        <v>5031</v>
      </c>
      <c r="R1012" t="s">
        <v>140</v>
      </c>
      <c r="T1012" t="s">
        <v>61</v>
      </c>
      <c r="V1012" t="s">
        <v>5067</v>
      </c>
      <c r="W1012">
        <v>21520</v>
      </c>
      <c r="X1012">
        <v>21520</v>
      </c>
      <c r="Y1012">
        <v>0</v>
      </c>
      <c r="Z1012">
        <v>21520</v>
      </c>
      <c r="AA1012">
        <v>21520</v>
      </c>
      <c r="AB1012" t="s">
        <v>72</v>
      </c>
      <c r="AC1012" s="1">
        <v>43928</v>
      </c>
      <c r="AD1012">
        <v>40000</v>
      </c>
      <c r="AE1012">
        <v>3054</v>
      </c>
      <c r="AF1012">
        <v>2399</v>
      </c>
      <c r="AG1012" t="s">
        <v>103</v>
      </c>
      <c r="AH1012" t="s">
        <v>76</v>
      </c>
      <c r="AR1012">
        <v>0</v>
      </c>
      <c r="AW1012" t="s">
        <v>5068</v>
      </c>
      <c r="AX1012" t="s">
        <v>5069</v>
      </c>
      <c r="AY1012" t="s">
        <v>5070</v>
      </c>
      <c r="AZ1012" t="s">
        <v>5071</v>
      </c>
    </row>
    <row r="1013" spans="1:52" x14ac:dyDescent="0.3">
      <c r="A1013">
        <v>2063611</v>
      </c>
      <c r="B1013" t="s">
        <v>5072</v>
      </c>
      <c r="C1013" t="str">
        <f t="shared" si="148"/>
        <v>7492</v>
      </c>
      <c r="D1013" t="s">
        <v>53</v>
      </c>
      <c r="E1013" t="str">
        <f>"0100"</f>
        <v>0100</v>
      </c>
      <c r="F1013" t="s">
        <v>54</v>
      </c>
      <c r="G1013" t="str">
        <f t="shared" si="156"/>
        <v>08</v>
      </c>
      <c r="H1013" t="s">
        <v>55</v>
      </c>
      <c r="I1013" t="s">
        <v>56</v>
      </c>
      <c r="J1013" t="s">
        <v>57</v>
      </c>
      <c r="K1013">
        <v>1</v>
      </c>
      <c r="L1013">
        <v>86520</v>
      </c>
      <c r="M1013">
        <v>1.99</v>
      </c>
      <c r="N1013" t="str">
        <f t="shared" si="155"/>
        <v>000X</v>
      </c>
      <c r="O1013">
        <v>4058</v>
      </c>
      <c r="P1013" t="s">
        <v>72</v>
      </c>
      <c r="Q1013" t="s">
        <v>4589</v>
      </c>
      <c r="R1013" t="s">
        <v>4590</v>
      </c>
      <c r="T1013" t="s">
        <v>61</v>
      </c>
      <c r="V1013" t="s">
        <v>5073</v>
      </c>
      <c r="W1013">
        <v>218390</v>
      </c>
      <c r="X1013">
        <v>29790</v>
      </c>
      <c r="Y1013">
        <v>188600</v>
      </c>
      <c r="Z1013">
        <v>112389</v>
      </c>
      <c r="AA1013">
        <v>87389</v>
      </c>
      <c r="AB1013" t="s">
        <v>63</v>
      </c>
      <c r="AC1013" s="1">
        <v>43340</v>
      </c>
      <c r="AD1013">
        <v>260000</v>
      </c>
      <c r="AE1013">
        <v>2924</v>
      </c>
      <c r="AF1013">
        <v>1801</v>
      </c>
      <c r="AG1013" t="s">
        <v>64</v>
      </c>
      <c r="AH1013" t="s">
        <v>76</v>
      </c>
      <c r="AI1013">
        <v>1</v>
      </c>
      <c r="AJ1013">
        <v>1997</v>
      </c>
      <c r="AK1013">
        <v>3</v>
      </c>
      <c r="AL1013">
        <v>2</v>
      </c>
      <c r="AN1013">
        <v>1921</v>
      </c>
      <c r="AO1013">
        <v>32</v>
      </c>
      <c r="AP1013" t="s">
        <v>63</v>
      </c>
      <c r="AQ1013" t="s">
        <v>66</v>
      </c>
      <c r="AR1013">
        <v>2826</v>
      </c>
      <c r="AW1013" t="s">
        <v>5074</v>
      </c>
      <c r="AX1013" t="s">
        <v>5075</v>
      </c>
      <c r="AY1013" t="s">
        <v>5076</v>
      </c>
      <c r="AZ1013" t="s">
        <v>70</v>
      </c>
    </row>
    <row r="1014" spans="1:52" x14ac:dyDescent="0.3">
      <c r="A1014">
        <v>2064048</v>
      </c>
      <c r="B1014" t="s">
        <v>5077</v>
      </c>
      <c r="C1014" t="str">
        <f t="shared" si="148"/>
        <v>7492</v>
      </c>
      <c r="D1014" t="s">
        <v>53</v>
      </c>
      <c r="E1014" t="str">
        <f>"0000"</f>
        <v>0000</v>
      </c>
      <c r="F1014" t="s">
        <v>108</v>
      </c>
      <c r="G1014" t="str">
        <f t="shared" si="156"/>
        <v>08</v>
      </c>
      <c r="H1014" t="s">
        <v>55</v>
      </c>
      <c r="I1014" t="s">
        <v>56</v>
      </c>
      <c r="J1014" t="s">
        <v>57</v>
      </c>
      <c r="K1014">
        <v>0</v>
      </c>
      <c r="L1014">
        <v>62471</v>
      </c>
      <c r="M1014">
        <v>1.43</v>
      </c>
      <c r="N1014" t="str">
        <f t="shared" si="155"/>
        <v>000X</v>
      </c>
      <c r="O1014">
        <v>4034</v>
      </c>
      <c r="P1014" t="s">
        <v>58</v>
      </c>
      <c r="Q1014" t="s">
        <v>5031</v>
      </c>
      <c r="R1014" t="s">
        <v>140</v>
      </c>
      <c r="T1014" t="s">
        <v>61</v>
      </c>
      <c r="V1014" t="s">
        <v>5078</v>
      </c>
      <c r="W1014">
        <v>21510</v>
      </c>
      <c r="X1014">
        <v>21510</v>
      </c>
      <c r="Y1014">
        <v>0</v>
      </c>
      <c r="Z1014">
        <v>21510</v>
      </c>
      <c r="AA1014">
        <v>21510</v>
      </c>
      <c r="AB1014" t="s">
        <v>72</v>
      </c>
      <c r="AC1014" s="1">
        <v>36739</v>
      </c>
      <c r="AD1014">
        <v>18000</v>
      </c>
      <c r="AE1014">
        <v>1382</v>
      </c>
      <c r="AF1014">
        <v>1714</v>
      </c>
      <c r="AG1014" t="s">
        <v>103</v>
      </c>
      <c r="AH1014" t="s">
        <v>76</v>
      </c>
      <c r="AR1014">
        <v>0</v>
      </c>
      <c r="AW1014" t="s">
        <v>5079</v>
      </c>
      <c r="AX1014" t="s">
        <v>5080</v>
      </c>
      <c r="AY1014" t="s">
        <v>5081</v>
      </c>
      <c r="AZ1014" t="s">
        <v>70</v>
      </c>
    </row>
    <row r="1015" spans="1:52" x14ac:dyDescent="0.3">
      <c r="A1015">
        <v>2064111</v>
      </c>
      <c r="B1015" t="s">
        <v>5082</v>
      </c>
      <c r="C1015" t="str">
        <f t="shared" si="148"/>
        <v>7492</v>
      </c>
      <c r="D1015" t="s">
        <v>53</v>
      </c>
      <c r="E1015" t="str">
        <f>"0000"</f>
        <v>0000</v>
      </c>
      <c r="F1015" t="s">
        <v>108</v>
      </c>
      <c r="G1015" t="str">
        <f t="shared" si="156"/>
        <v>08</v>
      </c>
      <c r="H1015" t="s">
        <v>55</v>
      </c>
      <c r="I1015" t="s">
        <v>56</v>
      </c>
      <c r="J1015" t="s">
        <v>57</v>
      </c>
      <c r="K1015">
        <v>0</v>
      </c>
      <c r="L1015">
        <v>79783</v>
      </c>
      <c r="M1015">
        <v>1.83</v>
      </c>
      <c r="N1015" t="str">
        <f t="shared" si="155"/>
        <v>000X</v>
      </c>
      <c r="O1015">
        <v>4364</v>
      </c>
      <c r="P1015" t="s">
        <v>58</v>
      </c>
      <c r="Q1015" t="s">
        <v>619</v>
      </c>
      <c r="R1015" t="s">
        <v>140</v>
      </c>
      <c r="T1015" t="s">
        <v>61</v>
      </c>
      <c r="V1015" t="s">
        <v>5083</v>
      </c>
      <c r="W1015">
        <v>27470</v>
      </c>
      <c r="X1015">
        <v>27470</v>
      </c>
      <c r="Y1015">
        <v>0</v>
      </c>
      <c r="Z1015">
        <v>27470</v>
      </c>
      <c r="AA1015">
        <v>27470</v>
      </c>
      <c r="AB1015" t="s">
        <v>72</v>
      </c>
      <c r="AC1015" s="1">
        <v>44298</v>
      </c>
      <c r="AD1015">
        <v>62000</v>
      </c>
      <c r="AE1015">
        <v>3154</v>
      </c>
      <c r="AF1015">
        <v>929</v>
      </c>
      <c r="AG1015" t="s">
        <v>103</v>
      </c>
      <c r="AH1015" t="s">
        <v>76</v>
      </c>
      <c r="AR1015">
        <v>0</v>
      </c>
      <c r="AW1015" t="s">
        <v>5084</v>
      </c>
      <c r="AX1015" t="s">
        <v>5085</v>
      </c>
      <c r="AY1015" t="s">
        <v>5086</v>
      </c>
      <c r="AZ1015" t="s">
        <v>5087</v>
      </c>
    </row>
    <row r="1016" spans="1:52" x14ac:dyDescent="0.3">
      <c r="A1016">
        <v>2064145</v>
      </c>
      <c r="B1016" t="s">
        <v>5088</v>
      </c>
      <c r="C1016" t="str">
        <f t="shared" si="148"/>
        <v>7492</v>
      </c>
      <c r="D1016" t="s">
        <v>53</v>
      </c>
      <c r="E1016" t="str">
        <f>"0000"</f>
        <v>0000</v>
      </c>
      <c r="F1016" t="s">
        <v>108</v>
      </c>
      <c r="G1016" t="str">
        <f t="shared" si="156"/>
        <v>08</v>
      </c>
      <c r="H1016" t="s">
        <v>55</v>
      </c>
      <c r="I1016" t="s">
        <v>56</v>
      </c>
      <c r="J1016" t="s">
        <v>57</v>
      </c>
      <c r="K1016">
        <v>0</v>
      </c>
      <c r="L1016">
        <v>70146</v>
      </c>
      <c r="M1016">
        <v>1.61</v>
      </c>
      <c r="N1016" t="str">
        <f t="shared" si="155"/>
        <v>000X</v>
      </c>
      <c r="O1016">
        <v>4310</v>
      </c>
      <c r="P1016" t="s">
        <v>58</v>
      </c>
      <c r="Q1016" t="s">
        <v>619</v>
      </c>
      <c r="R1016" t="s">
        <v>140</v>
      </c>
      <c r="T1016" t="s">
        <v>61</v>
      </c>
      <c r="V1016" t="s">
        <v>5089</v>
      </c>
      <c r="W1016">
        <v>24150</v>
      </c>
      <c r="X1016">
        <v>24150</v>
      </c>
      <c r="Y1016">
        <v>0</v>
      </c>
      <c r="Z1016">
        <v>24150</v>
      </c>
      <c r="AA1016">
        <v>24150</v>
      </c>
      <c r="AB1016" t="s">
        <v>72</v>
      </c>
      <c r="AC1016" s="1">
        <v>43936</v>
      </c>
      <c r="AD1016">
        <v>33000</v>
      </c>
      <c r="AE1016">
        <v>3054</v>
      </c>
      <c r="AF1016">
        <v>103</v>
      </c>
      <c r="AG1016" t="s">
        <v>103</v>
      </c>
      <c r="AH1016" t="s">
        <v>76</v>
      </c>
      <c r="AR1016">
        <v>0</v>
      </c>
      <c r="AW1016" t="s">
        <v>5090</v>
      </c>
      <c r="AX1016" t="s">
        <v>5091</v>
      </c>
      <c r="AY1016" t="s">
        <v>5092</v>
      </c>
      <c r="AZ1016" t="s">
        <v>70</v>
      </c>
    </row>
    <row r="1017" spans="1:52" x14ac:dyDescent="0.3">
      <c r="A1017">
        <v>2064480</v>
      </c>
      <c r="B1017" t="s">
        <v>5093</v>
      </c>
      <c r="C1017" t="str">
        <f t="shared" si="148"/>
        <v>7492</v>
      </c>
      <c r="D1017" t="s">
        <v>53</v>
      </c>
      <c r="E1017" t="str">
        <f>"0100"</f>
        <v>0100</v>
      </c>
      <c r="F1017" t="s">
        <v>54</v>
      </c>
      <c r="G1017" t="str">
        <f t="shared" si="156"/>
        <v>08</v>
      </c>
      <c r="H1017" t="s">
        <v>55</v>
      </c>
      <c r="I1017" t="s">
        <v>56</v>
      </c>
      <c r="J1017" t="s">
        <v>57</v>
      </c>
      <c r="K1017">
        <v>1</v>
      </c>
      <c r="L1017">
        <v>77438</v>
      </c>
      <c r="M1017">
        <v>1.78</v>
      </c>
      <c r="N1017" t="str">
        <f t="shared" si="155"/>
        <v>000X</v>
      </c>
      <c r="O1017">
        <v>4417</v>
      </c>
      <c r="P1017" t="s">
        <v>72</v>
      </c>
      <c r="Q1017" t="s">
        <v>5094</v>
      </c>
      <c r="R1017" t="s">
        <v>140</v>
      </c>
      <c r="T1017" t="s">
        <v>61</v>
      </c>
      <c r="V1017" t="s">
        <v>5095</v>
      </c>
      <c r="W1017">
        <v>247230</v>
      </c>
      <c r="X1017">
        <v>26670</v>
      </c>
      <c r="Y1017">
        <v>220560</v>
      </c>
      <c r="Z1017">
        <v>159754</v>
      </c>
      <c r="AA1017">
        <v>134754</v>
      </c>
      <c r="AB1017" t="s">
        <v>63</v>
      </c>
      <c r="AC1017" s="1">
        <v>43130</v>
      </c>
      <c r="AD1017">
        <v>25000</v>
      </c>
      <c r="AE1017">
        <v>2877</v>
      </c>
      <c r="AF1017">
        <v>2043</v>
      </c>
      <c r="AG1017" t="s">
        <v>103</v>
      </c>
      <c r="AH1017" t="s">
        <v>76</v>
      </c>
      <c r="AI1017">
        <v>1</v>
      </c>
      <c r="AJ1017">
        <v>2018</v>
      </c>
      <c r="AK1017">
        <v>3</v>
      </c>
      <c r="AL1017">
        <v>2</v>
      </c>
      <c r="AN1017">
        <v>2237</v>
      </c>
      <c r="AO1017">
        <v>32</v>
      </c>
      <c r="AP1017" t="s">
        <v>72</v>
      </c>
      <c r="AQ1017" t="s">
        <v>66</v>
      </c>
      <c r="AR1017">
        <v>3163</v>
      </c>
      <c r="AW1017" t="s">
        <v>5096</v>
      </c>
      <c r="AX1017" t="s">
        <v>5097</v>
      </c>
      <c r="AY1017" t="s">
        <v>5098</v>
      </c>
      <c r="AZ1017" t="s">
        <v>70</v>
      </c>
    </row>
    <row r="1018" spans="1:52" x14ac:dyDescent="0.3">
      <c r="A1018">
        <v>2064641</v>
      </c>
      <c r="B1018" t="s">
        <v>5099</v>
      </c>
      <c r="C1018" t="str">
        <f t="shared" si="148"/>
        <v>7492</v>
      </c>
      <c r="D1018" t="s">
        <v>53</v>
      </c>
      <c r="E1018" t="str">
        <f>"0100"</f>
        <v>0100</v>
      </c>
      <c r="F1018" t="s">
        <v>54</v>
      </c>
      <c r="G1018" t="str">
        <f t="shared" si="156"/>
        <v>08</v>
      </c>
      <c r="H1018" t="s">
        <v>55</v>
      </c>
      <c r="I1018" t="s">
        <v>56</v>
      </c>
      <c r="J1018" t="s">
        <v>57</v>
      </c>
      <c r="K1018">
        <v>1</v>
      </c>
      <c r="L1018">
        <v>78438</v>
      </c>
      <c r="M1018">
        <v>1.8</v>
      </c>
      <c r="N1018" t="str">
        <f t="shared" si="155"/>
        <v>000X</v>
      </c>
      <c r="O1018">
        <v>4293</v>
      </c>
      <c r="P1018" t="s">
        <v>58</v>
      </c>
      <c r="Q1018" t="s">
        <v>619</v>
      </c>
      <c r="R1018" t="s">
        <v>140</v>
      </c>
      <c r="T1018" t="s">
        <v>61</v>
      </c>
      <c r="V1018" t="s">
        <v>5100</v>
      </c>
      <c r="W1018">
        <v>291400</v>
      </c>
      <c r="X1018">
        <v>27010</v>
      </c>
      <c r="Y1018">
        <v>264390</v>
      </c>
      <c r="Z1018">
        <v>242741</v>
      </c>
      <c r="AA1018">
        <v>217741</v>
      </c>
      <c r="AB1018" t="s">
        <v>63</v>
      </c>
      <c r="AC1018" s="1">
        <v>44235</v>
      </c>
      <c r="AD1018">
        <v>454000</v>
      </c>
      <c r="AE1018">
        <v>3133</v>
      </c>
      <c r="AF1018">
        <v>655</v>
      </c>
      <c r="AG1018" t="s">
        <v>64</v>
      </c>
      <c r="AH1018" t="s">
        <v>76</v>
      </c>
      <c r="AI1018">
        <v>1</v>
      </c>
      <c r="AJ1018">
        <v>2004</v>
      </c>
      <c r="AK1018">
        <v>3</v>
      </c>
      <c r="AL1018">
        <v>2</v>
      </c>
      <c r="AN1018">
        <v>2369</v>
      </c>
      <c r="AO1018">
        <v>32</v>
      </c>
      <c r="AP1018" t="s">
        <v>63</v>
      </c>
      <c r="AQ1018" t="s">
        <v>66</v>
      </c>
      <c r="AR1018">
        <v>3612</v>
      </c>
      <c r="AW1018" t="s">
        <v>5101</v>
      </c>
      <c r="AY1018" t="s">
        <v>5102</v>
      </c>
      <c r="AZ1018" t="s">
        <v>5103</v>
      </c>
    </row>
    <row r="1019" spans="1:52" x14ac:dyDescent="0.3">
      <c r="A1019">
        <v>2064668</v>
      </c>
      <c r="B1019" t="s">
        <v>5104</v>
      </c>
      <c r="C1019" t="str">
        <f t="shared" si="148"/>
        <v>7492</v>
      </c>
      <c r="D1019" t="s">
        <v>53</v>
      </c>
      <c r="E1019" t="str">
        <f>"0100"</f>
        <v>0100</v>
      </c>
      <c r="F1019" t="s">
        <v>54</v>
      </c>
      <c r="G1019" t="str">
        <f t="shared" si="156"/>
        <v>08</v>
      </c>
      <c r="H1019" t="s">
        <v>55</v>
      </c>
      <c r="I1019" t="s">
        <v>56</v>
      </c>
      <c r="J1019" t="s">
        <v>57</v>
      </c>
      <c r="K1019">
        <v>1</v>
      </c>
      <c r="L1019">
        <v>88308</v>
      </c>
      <c r="M1019">
        <v>2.0299999999999998</v>
      </c>
      <c r="N1019" t="str">
        <f t="shared" si="155"/>
        <v>000X</v>
      </c>
      <c r="O1019">
        <v>4321</v>
      </c>
      <c r="P1019" t="s">
        <v>58</v>
      </c>
      <c r="Q1019" t="s">
        <v>619</v>
      </c>
      <c r="R1019" t="s">
        <v>140</v>
      </c>
      <c r="T1019" t="s">
        <v>61</v>
      </c>
      <c r="V1019" t="s">
        <v>5105</v>
      </c>
      <c r="W1019">
        <v>287380</v>
      </c>
      <c r="X1019">
        <v>30410</v>
      </c>
      <c r="Y1019">
        <v>256970</v>
      </c>
      <c r="Z1019">
        <v>236853</v>
      </c>
      <c r="AA1019">
        <v>211853</v>
      </c>
      <c r="AB1019" t="s">
        <v>63</v>
      </c>
      <c r="AC1019" s="1">
        <v>38078</v>
      </c>
      <c r="AD1019">
        <v>46900</v>
      </c>
      <c r="AE1019">
        <v>1708</v>
      </c>
      <c r="AF1019">
        <v>1277</v>
      </c>
      <c r="AG1019" t="s">
        <v>103</v>
      </c>
      <c r="AH1019" t="s">
        <v>76</v>
      </c>
      <c r="AI1019">
        <v>1</v>
      </c>
      <c r="AJ1019">
        <v>2006</v>
      </c>
      <c r="AK1019">
        <v>3</v>
      </c>
      <c r="AL1019">
        <v>2</v>
      </c>
      <c r="AM1019">
        <v>1</v>
      </c>
      <c r="AN1019">
        <v>2844</v>
      </c>
      <c r="AO1019">
        <v>32</v>
      </c>
      <c r="AP1019" t="s">
        <v>72</v>
      </c>
      <c r="AQ1019" t="s">
        <v>66</v>
      </c>
      <c r="AR1019">
        <v>3518</v>
      </c>
      <c r="AW1019" t="s">
        <v>5106</v>
      </c>
      <c r="AX1019" t="s">
        <v>5107</v>
      </c>
      <c r="AY1019" t="s">
        <v>5108</v>
      </c>
      <c r="AZ1019" t="s">
        <v>70</v>
      </c>
    </row>
    <row r="1020" spans="1:52" x14ac:dyDescent="0.3">
      <c r="A1020">
        <v>2064692</v>
      </c>
      <c r="B1020" t="s">
        <v>5109</v>
      </c>
      <c r="C1020" t="str">
        <f t="shared" si="148"/>
        <v>7492</v>
      </c>
      <c r="D1020" t="s">
        <v>53</v>
      </c>
      <c r="E1020" t="str">
        <f>"0100"</f>
        <v>0100</v>
      </c>
      <c r="F1020" t="s">
        <v>54</v>
      </c>
      <c r="G1020" t="str">
        <f t="shared" si="156"/>
        <v>08</v>
      </c>
      <c r="H1020" t="s">
        <v>55</v>
      </c>
      <c r="I1020" t="s">
        <v>56</v>
      </c>
      <c r="J1020" t="s">
        <v>57</v>
      </c>
      <c r="K1020">
        <v>1</v>
      </c>
      <c r="L1020">
        <v>72641</v>
      </c>
      <c r="M1020">
        <v>1.67</v>
      </c>
      <c r="N1020" t="str">
        <f t="shared" si="155"/>
        <v>000X</v>
      </c>
      <c r="O1020">
        <v>4365</v>
      </c>
      <c r="P1020" t="s">
        <v>72</v>
      </c>
      <c r="Q1020" t="s">
        <v>5094</v>
      </c>
      <c r="R1020" t="s">
        <v>140</v>
      </c>
      <c r="T1020" t="s">
        <v>61</v>
      </c>
      <c r="V1020" t="s">
        <v>5110</v>
      </c>
      <c r="W1020">
        <v>162400</v>
      </c>
      <c r="X1020">
        <v>25010</v>
      </c>
      <c r="Y1020">
        <v>137390</v>
      </c>
      <c r="Z1020">
        <v>149122</v>
      </c>
      <c r="AA1020">
        <v>124122</v>
      </c>
      <c r="AB1020" t="s">
        <v>63</v>
      </c>
      <c r="AC1020" s="1">
        <v>43441</v>
      </c>
      <c r="AD1020">
        <v>173000</v>
      </c>
      <c r="AE1020">
        <v>2944</v>
      </c>
      <c r="AF1020">
        <v>1187</v>
      </c>
      <c r="AG1020" t="s">
        <v>64</v>
      </c>
      <c r="AH1020" t="s">
        <v>76</v>
      </c>
      <c r="AI1020">
        <v>1</v>
      </c>
      <c r="AJ1020">
        <v>1992</v>
      </c>
      <c r="AK1020">
        <v>3</v>
      </c>
      <c r="AL1020">
        <v>2</v>
      </c>
      <c r="AN1020">
        <v>1553</v>
      </c>
      <c r="AO1020">
        <v>32</v>
      </c>
      <c r="AP1020" t="s">
        <v>72</v>
      </c>
      <c r="AQ1020" t="s">
        <v>66</v>
      </c>
      <c r="AR1020">
        <v>2434</v>
      </c>
      <c r="AW1020" t="s">
        <v>5111</v>
      </c>
      <c r="AX1020" t="s">
        <v>5112</v>
      </c>
      <c r="AY1020" t="s">
        <v>5113</v>
      </c>
      <c r="AZ1020" t="s">
        <v>70</v>
      </c>
    </row>
    <row r="1021" spans="1:52" x14ac:dyDescent="0.3">
      <c r="A1021">
        <v>2064757</v>
      </c>
      <c r="B1021" t="s">
        <v>5114</v>
      </c>
      <c r="C1021" t="str">
        <f t="shared" si="148"/>
        <v>7492</v>
      </c>
      <c r="D1021" t="s">
        <v>53</v>
      </c>
      <c r="E1021" t="str">
        <f>"8000"</f>
        <v>8000</v>
      </c>
      <c r="F1021" t="s">
        <v>2610</v>
      </c>
      <c r="G1021" t="str">
        <f t="shared" si="156"/>
        <v>08</v>
      </c>
      <c r="H1021" t="s">
        <v>55</v>
      </c>
      <c r="I1021" t="s">
        <v>56</v>
      </c>
      <c r="J1021" t="s">
        <v>57</v>
      </c>
      <c r="K1021">
        <v>0</v>
      </c>
      <c r="L1021">
        <v>62495</v>
      </c>
      <c r="M1021">
        <v>1.43</v>
      </c>
      <c r="N1021" t="str">
        <f t="shared" si="155"/>
        <v>000X</v>
      </c>
      <c r="O1021">
        <v>4497</v>
      </c>
      <c r="P1021" t="s">
        <v>58</v>
      </c>
      <c r="Q1021" t="s">
        <v>5031</v>
      </c>
      <c r="R1021" t="s">
        <v>140</v>
      </c>
      <c r="T1021" t="s">
        <v>61</v>
      </c>
      <c r="V1021" t="s">
        <v>5115</v>
      </c>
      <c r="W1021">
        <v>21520</v>
      </c>
      <c r="X1021">
        <v>21520</v>
      </c>
      <c r="Y1021">
        <v>0</v>
      </c>
      <c r="Z1021">
        <v>21520</v>
      </c>
      <c r="AA1021">
        <v>21520</v>
      </c>
      <c r="AB1021" t="s">
        <v>63</v>
      </c>
      <c r="AC1021" s="1">
        <v>33270</v>
      </c>
      <c r="AD1021">
        <v>68700</v>
      </c>
      <c r="AE1021">
        <v>886</v>
      </c>
      <c r="AF1021">
        <v>2079</v>
      </c>
      <c r="AG1021" t="s">
        <v>103</v>
      </c>
      <c r="AH1021" t="s">
        <v>570</v>
      </c>
      <c r="AR1021">
        <v>0</v>
      </c>
      <c r="AW1021" t="s">
        <v>2613</v>
      </c>
      <c r="AX1021" t="s">
        <v>2614</v>
      </c>
      <c r="AY1021" t="s">
        <v>2615</v>
      </c>
      <c r="AZ1021" t="s">
        <v>2616</v>
      </c>
    </row>
    <row r="1022" spans="1:52" x14ac:dyDescent="0.3">
      <c r="A1022">
        <v>2065109</v>
      </c>
      <c r="B1022" t="s">
        <v>5116</v>
      </c>
      <c r="C1022" t="str">
        <f t="shared" si="148"/>
        <v>7492</v>
      </c>
      <c r="D1022" t="s">
        <v>53</v>
      </c>
      <c r="E1022" t="str">
        <f>"0100"</f>
        <v>0100</v>
      </c>
      <c r="F1022" t="s">
        <v>54</v>
      </c>
      <c r="G1022" t="str">
        <f t="shared" si="156"/>
        <v>08</v>
      </c>
      <c r="H1022" t="s">
        <v>55</v>
      </c>
      <c r="I1022" t="s">
        <v>56</v>
      </c>
      <c r="J1022" t="s">
        <v>57</v>
      </c>
      <c r="K1022">
        <v>1</v>
      </c>
      <c r="L1022">
        <v>62511</v>
      </c>
      <c r="M1022">
        <v>1.44</v>
      </c>
      <c r="N1022" t="str">
        <f t="shared" si="155"/>
        <v>000X</v>
      </c>
      <c r="O1022">
        <v>4321</v>
      </c>
      <c r="P1022" t="s">
        <v>72</v>
      </c>
      <c r="Q1022" t="s">
        <v>643</v>
      </c>
      <c r="R1022" t="s">
        <v>140</v>
      </c>
      <c r="T1022" t="s">
        <v>61</v>
      </c>
      <c r="V1022" t="s">
        <v>5117</v>
      </c>
      <c r="W1022">
        <v>215330</v>
      </c>
      <c r="X1022">
        <v>21530</v>
      </c>
      <c r="Y1022">
        <v>193800</v>
      </c>
      <c r="Z1022">
        <v>154627</v>
      </c>
      <c r="AA1022">
        <v>129627</v>
      </c>
      <c r="AB1022" t="s">
        <v>63</v>
      </c>
      <c r="AC1022" s="1">
        <v>37226</v>
      </c>
      <c r="AD1022">
        <v>14000</v>
      </c>
      <c r="AE1022">
        <v>1476</v>
      </c>
      <c r="AF1022">
        <v>212</v>
      </c>
      <c r="AG1022" t="s">
        <v>103</v>
      </c>
      <c r="AH1022" t="s">
        <v>76</v>
      </c>
      <c r="AI1022">
        <v>1</v>
      </c>
      <c r="AJ1022">
        <v>2002</v>
      </c>
      <c r="AK1022">
        <v>3</v>
      </c>
      <c r="AL1022">
        <v>2</v>
      </c>
      <c r="AM1022">
        <v>1</v>
      </c>
      <c r="AN1022">
        <v>2172</v>
      </c>
      <c r="AO1022">
        <v>32</v>
      </c>
      <c r="AP1022" t="s">
        <v>72</v>
      </c>
      <c r="AQ1022" t="s">
        <v>66</v>
      </c>
      <c r="AR1022">
        <v>3367</v>
      </c>
      <c r="AW1022" t="s">
        <v>5118</v>
      </c>
      <c r="AX1022" t="s">
        <v>5119</v>
      </c>
      <c r="AY1022" t="s">
        <v>5120</v>
      </c>
      <c r="AZ1022" t="s">
        <v>70</v>
      </c>
    </row>
    <row r="1023" spans="1:52" x14ac:dyDescent="0.3">
      <c r="A1023">
        <v>2065311</v>
      </c>
      <c r="B1023" t="s">
        <v>5121</v>
      </c>
      <c r="C1023" t="str">
        <f t="shared" si="148"/>
        <v>7492</v>
      </c>
      <c r="D1023" t="s">
        <v>53</v>
      </c>
      <c r="E1023" t="str">
        <f>"0100"</f>
        <v>0100</v>
      </c>
      <c r="F1023" t="s">
        <v>54</v>
      </c>
      <c r="G1023" t="str">
        <f t="shared" si="156"/>
        <v>08</v>
      </c>
      <c r="H1023" t="s">
        <v>55</v>
      </c>
      <c r="I1023" t="s">
        <v>56</v>
      </c>
      <c r="J1023" t="s">
        <v>57</v>
      </c>
      <c r="K1023">
        <v>1</v>
      </c>
      <c r="L1023">
        <v>65434</v>
      </c>
      <c r="M1023">
        <v>1.5</v>
      </c>
      <c r="N1023" t="str">
        <f t="shared" si="155"/>
        <v>000X</v>
      </c>
      <c r="O1023">
        <v>4304</v>
      </c>
      <c r="P1023" t="s">
        <v>72</v>
      </c>
      <c r="Q1023" t="s">
        <v>5094</v>
      </c>
      <c r="R1023" t="s">
        <v>140</v>
      </c>
      <c r="T1023" t="s">
        <v>61</v>
      </c>
      <c r="V1023" t="s">
        <v>5122</v>
      </c>
      <c r="W1023">
        <v>297370</v>
      </c>
      <c r="X1023">
        <v>22530</v>
      </c>
      <c r="Y1023">
        <v>274840</v>
      </c>
      <c r="Z1023">
        <v>284974</v>
      </c>
      <c r="AA1023">
        <v>259974</v>
      </c>
      <c r="AB1023" t="s">
        <v>63</v>
      </c>
      <c r="AC1023" s="1">
        <v>43615</v>
      </c>
      <c r="AD1023">
        <v>300000</v>
      </c>
      <c r="AE1023">
        <v>2980</v>
      </c>
      <c r="AF1023">
        <v>924</v>
      </c>
      <c r="AG1023" t="s">
        <v>64</v>
      </c>
      <c r="AH1023" t="s">
        <v>76</v>
      </c>
      <c r="AI1023">
        <v>1</v>
      </c>
      <c r="AJ1023">
        <v>2015</v>
      </c>
      <c r="AK1023">
        <v>4</v>
      </c>
      <c r="AL1023">
        <v>2</v>
      </c>
      <c r="AN1023">
        <v>2351</v>
      </c>
      <c r="AO1023">
        <v>32</v>
      </c>
      <c r="AP1023" t="s">
        <v>63</v>
      </c>
      <c r="AQ1023" t="s">
        <v>66</v>
      </c>
      <c r="AR1023">
        <v>3444</v>
      </c>
      <c r="AW1023" t="s">
        <v>5123</v>
      </c>
      <c r="AX1023" t="s">
        <v>5124</v>
      </c>
      <c r="AY1023" t="s">
        <v>5125</v>
      </c>
      <c r="AZ1023" t="s">
        <v>70</v>
      </c>
    </row>
    <row r="1024" spans="1:52" x14ac:dyDescent="0.3">
      <c r="A1024">
        <v>2065851</v>
      </c>
      <c r="B1024" t="s">
        <v>5126</v>
      </c>
      <c r="C1024" t="str">
        <f t="shared" si="148"/>
        <v>7492</v>
      </c>
      <c r="D1024" t="s">
        <v>53</v>
      </c>
      <c r="E1024" t="str">
        <f>"0100"</f>
        <v>0100</v>
      </c>
      <c r="F1024" t="s">
        <v>54</v>
      </c>
      <c r="G1024" t="str">
        <f t="shared" si="156"/>
        <v>08</v>
      </c>
      <c r="H1024" t="s">
        <v>55</v>
      </c>
      <c r="I1024" t="s">
        <v>56</v>
      </c>
      <c r="J1024" t="s">
        <v>57</v>
      </c>
      <c r="K1024">
        <v>1</v>
      </c>
      <c r="L1024">
        <v>73826</v>
      </c>
      <c r="M1024">
        <v>1.69</v>
      </c>
      <c r="N1024" t="str">
        <f t="shared" si="155"/>
        <v>000X</v>
      </c>
      <c r="O1024">
        <v>4325</v>
      </c>
      <c r="P1024" t="s">
        <v>58</v>
      </c>
      <c r="Q1024" t="s">
        <v>4583</v>
      </c>
      <c r="R1024" t="s">
        <v>266</v>
      </c>
      <c r="T1024" t="s">
        <v>61</v>
      </c>
      <c r="V1024" t="s">
        <v>5127</v>
      </c>
      <c r="W1024">
        <v>231020</v>
      </c>
      <c r="X1024">
        <v>25420</v>
      </c>
      <c r="Y1024">
        <v>205600</v>
      </c>
      <c r="Z1024">
        <v>231020</v>
      </c>
      <c r="AA1024">
        <v>231020</v>
      </c>
      <c r="AB1024" t="s">
        <v>63</v>
      </c>
      <c r="AC1024" s="1">
        <v>44064</v>
      </c>
      <c r="AD1024">
        <v>290000</v>
      </c>
      <c r="AE1024">
        <v>3096</v>
      </c>
      <c r="AF1024">
        <v>1935</v>
      </c>
      <c r="AG1024" t="s">
        <v>64</v>
      </c>
      <c r="AH1024" t="s">
        <v>76</v>
      </c>
      <c r="AI1024">
        <v>1</v>
      </c>
      <c r="AJ1024">
        <v>1999</v>
      </c>
      <c r="AK1024">
        <v>3</v>
      </c>
      <c r="AL1024">
        <v>2</v>
      </c>
      <c r="AN1024">
        <v>2266</v>
      </c>
      <c r="AO1024">
        <v>32</v>
      </c>
      <c r="AP1024" t="s">
        <v>72</v>
      </c>
      <c r="AQ1024" t="s">
        <v>66</v>
      </c>
      <c r="AR1024">
        <v>3173</v>
      </c>
      <c r="AW1024" t="s">
        <v>5128</v>
      </c>
      <c r="AX1024" t="s">
        <v>5129</v>
      </c>
      <c r="AY1024" t="s">
        <v>5130</v>
      </c>
      <c r="AZ1024" t="s">
        <v>70</v>
      </c>
    </row>
    <row r="1025" spans="1:52" x14ac:dyDescent="0.3">
      <c r="A1025">
        <v>2066661</v>
      </c>
      <c r="B1025" t="s">
        <v>5131</v>
      </c>
      <c r="C1025" t="str">
        <f t="shared" si="148"/>
        <v>7492</v>
      </c>
      <c r="D1025" t="s">
        <v>53</v>
      </c>
      <c r="E1025" t="str">
        <f>"0100"</f>
        <v>0100</v>
      </c>
      <c r="F1025" t="s">
        <v>54</v>
      </c>
      <c r="G1025" t="str">
        <f t="shared" si="156"/>
        <v>08</v>
      </c>
      <c r="H1025" t="s">
        <v>55</v>
      </c>
      <c r="I1025" t="s">
        <v>56</v>
      </c>
      <c r="J1025" t="s">
        <v>57</v>
      </c>
      <c r="K1025">
        <v>1</v>
      </c>
      <c r="L1025">
        <v>63207</v>
      </c>
      <c r="M1025">
        <v>1.45</v>
      </c>
      <c r="N1025" t="str">
        <f t="shared" si="155"/>
        <v>000X</v>
      </c>
      <c r="O1025">
        <v>4537</v>
      </c>
      <c r="P1025" t="s">
        <v>58</v>
      </c>
      <c r="Q1025" t="s">
        <v>5031</v>
      </c>
      <c r="R1025" t="s">
        <v>140</v>
      </c>
      <c r="T1025" t="s">
        <v>61</v>
      </c>
      <c r="V1025" t="s">
        <v>5132</v>
      </c>
      <c r="W1025">
        <v>205100</v>
      </c>
      <c r="X1025">
        <v>21770</v>
      </c>
      <c r="Y1025">
        <v>183330</v>
      </c>
      <c r="Z1025">
        <v>160671</v>
      </c>
      <c r="AA1025">
        <v>135671</v>
      </c>
      <c r="AB1025" t="s">
        <v>72</v>
      </c>
      <c r="AC1025" s="1">
        <v>43949</v>
      </c>
      <c r="AD1025">
        <v>285000</v>
      </c>
      <c r="AE1025">
        <v>3058</v>
      </c>
      <c r="AF1025">
        <v>810</v>
      </c>
      <c r="AG1025" t="s">
        <v>64</v>
      </c>
      <c r="AH1025" t="s">
        <v>76</v>
      </c>
      <c r="AI1025">
        <v>1</v>
      </c>
      <c r="AJ1025">
        <v>2002</v>
      </c>
      <c r="AK1025">
        <v>2</v>
      </c>
      <c r="AL1025">
        <v>2</v>
      </c>
      <c r="AN1025">
        <v>2118</v>
      </c>
      <c r="AO1025">
        <v>32</v>
      </c>
      <c r="AP1025" t="s">
        <v>72</v>
      </c>
      <c r="AQ1025" t="s">
        <v>66</v>
      </c>
      <c r="AR1025">
        <v>2706</v>
      </c>
      <c r="AW1025" t="s">
        <v>5133</v>
      </c>
      <c r="AY1025" t="s">
        <v>5134</v>
      </c>
      <c r="AZ1025" t="s">
        <v>70</v>
      </c>
    </row>
    <row r="1026" spans="1:52" x14ac:dyDescent="0.3">
      <c r="A1026">
        <v>2063581</v>
      </c>
      <c r="B1026" t="s">
        <v>5135</v>
      </c>
      <c r="C1026" t="str">
        <f t="shared" ref="C1026:C1089" si="157">"7492"</f>
        <v>7492</v>
      </c>
      <c r="D1026" t="s">
        <v>53</v>
      </c>
      <c r="E1026" t="str">
        <f>"0000"</f>
        <v>0000</v>
      </c>
      <c r="F1026" t="s">
        <v>108</v>
      </c>
      <c r="G1026" t="str">
        <f>"09"</f>
        <v>09</v>
      </c>
      <c r="H1026" t="s">
        <v>55</v>
      </c>
      <c r="I1026" t="s">
        <v>56</v>
      </c>
      <c r="J1026" t="s">
        <v>57</v>
      </c>
      <c r="K1026">
        <v>0</v>
      </c>
      <c r="L1026">
        <v>67365</v>
      </c>
      <c r="M1026">
        <v>1.55</v>
      </c>
      <c r="N1026" t="str">
        <f t="shared" si="155"/>
        <v>000X</v>
      </c>
      <c r="O1026">
        <v>4277</v>
      </c>
      <c r="P1026" t="s">
        <v>72</v>
      </c>
      <c r="Q1026" t="s">
        <v>4589</v>
      </c>
      <c r="R1026" t="s">
        <v>4590</v>
      </c>
      <c r="T1026" t="s">
        <v>61</v>
      </c>
      <c r="V1026" t="s">
        <v>5136</v>
      </c>
      <c r="W1026">
        <v>23200</v>
      </c>
      <c r="X1026">
        <v>23200</v>
      </c>
      <c r="Y1026">
        <v>0</v>
      </c>
      <c r="Z1026">
        <v>23200</v>
      </c>
      <c r="AA1026">
        <v>23200</v>
      </c>
      <c r="AB1026" t="s">
        <v>72</v>
      </c>
      <c r="AR1026">
        <v>0</v>
      </c>
      <c r="AW1026" t="s">
        <v>1473</v>
      </c>
      <c r="AX1026" t="s">
        <v>1474</v>
      </c>
      <c r="AY1026" t="s">
        <v>1475</v>
      </c>
      <c r="AZ1026" t="s">
        <v>1476</v>
      </c>
    </row>
    <row r="1027" spans="1:52" x14ac:dyDescent="0.3">
      <c r="A1027">
        <v>2064439</v>
      </c>
      <c r="B1027" t="s">
        <v>5137</v>
      </c>
      <c r="C1027" t="str">
        <f t="shared" si="157"/>
        <v>7492</v>
      </c>
      <c r="D1027" t="s">
        <v>53</v>
      </c>
      <c r="E1027" t="str">
        <f>"0000"</f>
        <v>0000</v>
      </c>
      <c r="F1027" t="s">
        <v>108</v>
      </c>
      <c r="G1027" t="str">
        <f t="shared" ref="G1027:G1036" si="158">"08"</f>
        <v>08</v>
      </c>
      <c r="H1027" t="s">
        <v>55</v>
      </c>
      <c r="I1027" t="s">
        <v>56</v>
      </c>
      <c r="J1027" t="s">
        <v>57</v>
      </c>
      <c r="K1027">
        <v>0</v>
      </c>
      <c r="L1027">
        <v>69879</v>
      </c>
      <c r="M1027">
        <v>1.6</v>
      </c>
      <c r="N1027" t="str">
        <f t="shared" si="155"/>
        <v>000X</v>
      </c>
      <c r="O1027">
        <v>4175</v>
      </c>
      <c r="P1027" t="s">
        <v>72</v>
      </c>
      <c r="Q1027" t="s">
        <v>643</v>
      </c>
      <c r="R1027" t="s">
        <v>140</v>
      </c>
      <c r="T1027" t="s">
        <v>61</v>
      </c>
      <c r="V1027" t="s">
        <v>5138</v>
      </c>
      <c r="W1027">
        <v>24060</v>
      </c>
      <c r="X1027">
        <v>24060</v>
      </c>
      <c r="Y1027">
        <v>0</v>
      </c>
      <c r="Z1027">
        <v>24060</v>
      </c>
      <c r="AA1027">
        <v>24060</v>
      </c>
      <c r="AB1027" t="s">
        <v>72</v>
      </c>
      <c r="AR1027">
        <v>0</v>
      </c>
      <c r="AW1027" t="s">
        <v>5139</v>
      </c>
      <c r="AY1027" t="s">
        <v>5140</v>
      </c>
      <c r="AZ1027" t="s">
        <v>5141</v>
      </c>
    </row>
    <row r="1028" spans="1:52" x14ac:dyDescent="0.3">
      <c r="A1028">
        <v>2064544</v>
      </c>
      <c r="B1028" t="s">
        <v>5142</v>
      </c>
      <c r="C1028" t="str">
        <f t="shared" si="157"/>
        <v>7492</v>
      </c>
      <c r="D1028" t="s">
        <v>53</v>
      </c>
      <c r="E1028" t="str">
        <f>"0000"</f>
        <v>0000</v>
      </c>
      <c r="F1028" t="s">
        <v>108</v>
      </c>
      <c r="G1028" t="str">
        <f t="shared" si="158"/>
        <v>08</v>
      </c>
      <c r="H1028" t="s">
        <v>55</v>
      </c>
      <c r="I1028" t="s">
        <v>56</v>
      </c>
      <c r="J1028" t="s">
        <v>57</v>
      </c>
      <c r="K1028">
        <v>0</v>
      </c>
      <c r="L1028">
        <v>71452</v>
      </c>
      <c r="M1028">
        <v>1.64</v>
      </c>
      <c r="N1028" t="str">
        <f t="shared" si="155"/>
        <v>000X</v>
      </c>
      <c r="O1028">
        <v>4326</v>
      </c>
      <c r="P1028" t="s">
        <v>58</v>
      </c>
      <c r="Q1028" t="s">
        <v>5031</v>
      </c>
      <c r="R1028" t="s">
        <v>140</v>
      </c>
      <c r="T1028" t="s">
        <v>61</v>
      </c>
      <c r="V1028" t="s">
        <v>5143</v>
      </c>
      <c r="W1028">
        <v>24600</v>
      </c>
      <c r="X1028">
        <v>24600</v>
      </c>
      <c r="Y1028">
        <v>0</v>
      </c>
      <c r="Z1028">
        <v>24600</v>
      </c>
      <c r="AA1028">
        <v>24600</v>
      </c>
      <c r="AB1028" t="s">
        <v>72</v>
      </c>
      <c r="AC1028" s="1">
        <v>35704</v>
      </c>
      <c r="AD1028">
        <v>31300</v>
      </c>
      <c r="AE1028">
        <v>1213</v>
      </c>
      <c r="AF1028">
        <v>229</v>
      </c>
      <c r="AG1028" t="s">
        <v>103</v>
      </c>
      <c r="AH1028" t="s">
        <v>873</v>
      </c>
      <c r="AR1028">
        <v>0</v>
      </c>
      <c r="AW1028" t="s">
        <v>5144</v>
      </c>
      <c r="AX1028" t="s">
        <v>5145</v>
      </c>
      <c r="AY1028" t="s">
        <v>5146</v>
      </c>
      <c r="AZ1028" t="s">
        <v>5147</v>
      </c>
    </row>
    <row r="1029" spans="1:52" x14ac:dyDescent="0.3">
      <c r="A1029">
        <v>2064579</v>
      </c>
      <c r="B1029" t="s">
        <v>5148</v>
      </c>
      <c r="C1029" t="str">
        <f t="shared" si="157"/>
        <v>7492</v>
      </c>
      <c r="D1029" t="s">
        <v>53</v>
      </c>
      <c r="E1029" t="str">
        <f>"0100"</f>
        <v>0100</v>
      </c>
      <c r="F1029" t="s">
        <v>54</v>
      </c>
      <c r="G1029" t="str">
        <f t="shared" si="158"/>
        <v>08</v>
      </c>
      <c r="H1029" t="s">
        <v>55</v>
      </c>
      <c r="I1029" t="s">
        <v>56</v>
      </c>
      <c r="J1029" t="s">
        <v>57</v>
      </c>
      <c r="K1029">
        <v>1</v>
      </c>
      <c r="L1029">
        <v>98229</v>
      </c>
      <c r="M1029">
        <v>2.2599999999999998</v>
      </c>
      <c r="N1029" t="str">
        <f t="shared" si="155"/>
        <v>000X</v>
      </c>
      <c r="O1029">
        <v>4241</v>
      </c>
      <c r="P1029" t="s">
        <v>58</v>
      </c>
      <c r="Q1029" t="s">
        <v>619</v>
      </c>
      <c r="R1029" t="s">
        <v>140</v>
      </c>
      <c r="T1029" t="s">
        <v>61</v>
      </c>
      <c r="V1029" t="s">
        <v>5149</v>
      </c>
      <c r="W1029">
        <v>530960</v>
      </c>
      <c r="X1029">
        <v>33830</v>
      </c>
      <c r="Y1029">
        <v>497130</v>
      </c>
      <c r="Z1029">
        <v>365107</v>
      </c>
      <c r="AA1029">
        <v>340107</v>
      </c>
      <c r="AB1029" t="s">
        <v>63</v>
      </c>
      <c r="AC1029" s="1">
        <v>41518</v>
      </c>
      <c r="AD1029">
        <v>40000</v>
      </c>
      <c r="AE1029">
        <v>2581</v>
      </c>
      <c r="AF1029">
        <v>407</v>
      </c>
      <c r="AG1029" t="s">
        <v>103</v>
      </c>
      <c r="AH1029" t="s">
        <v>76</v>
      </c>
      <c r="AI1029">
        <v>1</v>
      </c>
      <c r="AJ1029">
        <v>2014</v>
      </c>
      <c r="AK1029">
        <v>4</v>
      </c>
      <c r="AL1029">
        <v>4</v>
      </c>
      <c r="AN1029">
        <v>3517</v>
      </c>
      <c r="AO1029">
        <v>32</v>
      </c>
      <c r="AP1029" t="s">
        <v>63</v>
      </c>
      <c r="AQ1029" t="s">
        <v>66</v>
      </c>
      <c r="AR1029">
        <v>4945</v>
      </c>
      <c r="AW1029" t="s">
        <v>5150</v>
      </c>
      <c r="AX1029" t="s">
        <v>5151</v>
      </c>
      <c r="AY1029" t="s">
        <v>5152</v>
      </c>
      <c r="AZ1029" t="s">
        <v>5153</v>
      </c>
    </row>
    <row r="1030" spans="1:52" x14ac:dyDescent="0.3">
      <c r="A1030">
        <v>2064960</v>
      </c>
      <c r="B1030" t="s">
        <v>5154</v>
      </c>
      <c r="C1030" t="str">
        <f t="shared" si="157"/>
        <v>7492</v>
      </c>
      <c r="D1030" t="s">
        <v>53</v>
      </c>
      <c r="E1030" t="str">
        <f>"0100"</f>
        <v>0100</v>
      </c>
      <c r="F1030" t="s">
        <v>54</v>
      </c>
      <c r="G1030" t="str">
        <f t="shared" si="158"/>
        <v>08</v>
      </c>
      <c r="H1030" t="s">
        <v>55</v>
      </c>
      <c r="I1030" t="s">
        <v>56</v>
      </c>
      <c r="J1030" t="s">
        <v>57</v>
      </c>
      <c r="K1030">
        <v>1</v>
      </c>
      <c r="L1030">
        <v>62496</v>
      </c>
      <c r="M1030">
        <v>1.43</v>
      </c>
      <c r="N1030" t="str">
        <f t="shared" si="155"/>
        <v>000X</v>
      </c>
      <c r="O1030">
        <v>4105</v>
      </c>
      <c r="P1030" t="s">
        <v>58</v>
      </c>
      <c r="Q1030" t="s">
        <v>5031</v>
      </c>
      <c r="R1030" t="s">
        <v>140</v>
      </c>
      <c r="T1030" t="s">
        <v>61</v>
      </c>
      <c r="V1030" t="s">
        <v>5155</v>
      </c>
      <c r="W1030">
        <v>222100</v>
      </c>
      <c r="X1030">
        <v>21520</v>
      </c>
      <c r="Y1030">
        <v>200580</v>
      </c>
      <c r="Z1030">
        <v>204438</v>
      </c>
      <c r="AA1030">
        <v>169438</v>
      </c>
      <c r="AB1030" t="s">
        <v>63</v>
      </c>
      <c r="AC1030" s="1">
        <v>42787</v>
      </c>
      <c r="AD1030">
        <v>255000</v>
      </c>
      <c r="AE1030">
        <v>2811</v>
      </c>
      <c r="AF1030">
        <v>2078</v>
      </c>
      <c r="AG1030" t="s">
        <v>64</v>
      </c>
      <c r="AH1030" t="s">
        <v>76</v>
      </c>
      <c r="AI1030">
        <v>1</v>
      </c>
      <c r="AJ1030">
        <v>1995</v>
      </c>
      <c r="AK1030">
        <v>3</v>
      </c>
      <c r="AL1030">
        <v>2</v>
      </c>
      <c r="AN1030">
        <v>1911</v>
      </c>
      <c r="AO1030">
        <v>32</v>
      </c>
      <c r="AP1030" t="s">
        <v>72</v>
      </c>
      <c r="AQ1030" t="s">
        <v>66</v>
      </c>
      <c r="AR1030">
        <v>2814</v>
      </c>
      <c r="AW1030" t="s">
        <v>5156</v>
      </c>
      <c r="AX1030" t="s">
        <v>5157</v>
      </c>
      <c r="AY1030" t="s">
        <v>5158</v>
      </c>
      <c r="AZ1030" t="s">
        <v>70</v>
      </c>
    </row>
    <row r="1031" spans="1:52" x14ac:dyDescent="0.3">
      <c r="A1031">
        <v>2065168</v>
      </c>
      <c r="B1031" t="s">
        <v>5159</v>
      </c>
      <c r="C1031" t="str">
        <f t="shared" si="157"/>
        <v>7492</v>
      </c>
      <c r="D1031" t="s">
        <v>53</v>
      </c>
      <c r="E1031" t="str">
        <f>"0100"</f>
        <v>0100</v>
      </c>
      <c r="F1031" t="s">
        <v>54</v>
      </c>
      <c r="G1031" t="str">
        <f t="shared" si="158"/>
        <v>08</v>
      </c>
      <c r="H1031" t="s">
        <v>55</v>
      </c>
      <c r="I1031" t="s">
        <v>56</v>
      </c>
      <c r="J1031" t="s">
        <v>57</v>
      </c>
      <c r="K1031">
        <v>1</v>
      </c>
      <c r="L1031">
        <v>76924</v>
      </c>
      <c r="M1031">
        <v>1.77</v>
      </c>
      <c r="N1031" t="str">
        <f t="shared" ref="N1031:N1062" si="159">"000X"</f>
        <v>000X</v>
      </c>
      <c r="O1031">
        <v>4425</v>
      </c>
      <c r="P1031" t="s">
        <v>72</v>
      </c>
      <c r="Q1031" t="s">
        <v>643</v>
      </c>
      <c r="R1031" t="s">
        <v>140</v>
      </c>
      <c r="T1031" t="s">
        <v>61</v>
      </c>
      <c r="V1031" t="s">
        <v>5160</v>
      </c>
      <c r="W1031">
        <v>243030</v>
      </c>
      <c r="X1031">
        <v>26490</v>
      </c>
      <c r="Y1031">
        <v>216540</v>
      </c>
      <c r="Z1031">
        <v>243030</v>
      </c>
      <c r="AA1031">
        <v>243030</v>
      </c>
      <c r="AB1031" t="s">
        <v>72</v>
      </c>
      <c r="AC1031" s="1">
        <v>40756</v>
      </c>
      <c r="AD1031">
        <v>165000</v>
      </c>
      <c r="AE1031">
        <v>2439</v>
      </c>
      <c r="AF1031">
        <v>1383</v>
      </c>
      <c r="AG1031" t="s">
        <v>64</v>
      </c>
      <c r="AH1031" t="s">
        <v>65</v>
      </c>
      <c r="AI1031">
        <v>1</v>
      </c>
      <c r="AJ1031">
        <v>1990</v>
      </c>
      <c r="AK1031">
        <v>3</v>
      </c>
      <c r="AL1031">
        <v>2</v>
      </c>
      <c r="AM1031">
        <v>1</v>
      </c>
      <c r="AN1031">
        <v>2260</v>
      </c>
      <c r="AO1031">
        <v>32</v>
      </c>
      <c r="AP1031" t="s">
        <v>63</v>
      </c>
      <c r="AQ1031" t="s">
        <v>66</v>
      </c>
      <c r="AR1031">
        <v>3375</v>
      </c>
      <c r="AW1031" t="s">
        <v>5161</v>
      </c>
      <c r="AX1031" t="s">
        <v>5162</v>
      </c>
      <c r="AY1031" t="s">
        <v>5163</v>
      </c>
      <c r="AZ1031" t="s">
        <v>5164</v>
      </c>
    </row>
    <row r="1032" spans="1:52" x14ac:dyDescent="0.3">
      <c r="A1032">
        <v>2065371</v>
      </c>
      <c r="B1032" t="s">
        <v>5165</v>
      </c>
      <c r="C1032" t="str">
        <f t="shared" si="157"/>
        <v>7492</v>
      </c>
      <c r="D1032" t="s">
        <v>53</v>
      </c>
      <c r="E1032" t="str">
        <f>"0100"</f>
        <v>0100</v>
      </c>
      <c r="F1032" t="s">
        <v>54</v>
      </c>
      <c r="G1032" t="str">
        <f t="shared" si="158"/>
        <v>08</v>
      </c>
      <c r="H1032" t="s">
        <v>55</v>
      </c>
      <c r="I1032" t="s">
        <v>56</v>
      </c>
      <c r="J1032" t="s">
        <v>57</v>
      </c>
      <c r="K1032">
        <v>1</v>
      </c>
      <c r="L1032">
        <v>72080</v>
      </c>
      <c r="M1032">
        <v>1.65</v>
      </c>
      <c r="N1032" t="str">
        <f t="shared" si="159"/>
        <v>000X</v>
      </c>
      <c r="O1032">
        <v>4091</v>
      </c>
      <c r="P1032" t="s">
        <v>72</v>
      </c>
      <c r="Q1032" t="s">
        <v>5166</v>
      </c>
      <c r="R1032" t="s">
        <v>140</v>
      </c>
      <c r="T1032" t="s">
        <v>61</v>
      </c>
      <c r="V1032" t="s">
        <v>5167</v>
      </c>
      <c r="W1032">
        <v>335150</v>
      </c>
      <c r="X1032">
        <v>24820</v>
      </c>
      <c r="Y1032">
        <v>310330</v>
      </c>
      <c r="Z1032">
        <v>250915</v>
      </c>
      <c r="AA1032">
        <v>225415</v>
      </c>
      <c r="AB1032" t="s">
        <v>63</v>
      </c>
      <c r="AC1032" s="1">
        <v>42524</v>
      </c>
      <c r="AD1032">
        <v>379900</v>
      </c>
      <c r="AE1032">
        <v>2764</v>
      </c>
      <c r="AF1032">
        <v>2141</v>
      </c>
      <c r="AG1032" t="s">
        <v>64</v>
      </c>
      <c r="AH1032" t="s">
        <v>76</v>
      </c>
      <c r="AI1032">
        <v>1</v>
      </c>
      <c r="AJ1032">
        <v>2007</v>
      </c>
      <c r="AK1032">
        <v>3</v>
      </c>
      <c r="AL1032">
        <v>3</v>
      </c>
      <c r="AN1032">
        <v>2679</v>
      </c>
      <c r="AO1032">
        <v>32</v>
      </c>
      <c r="AP1032" t="s">
        <v>63</v>
      </c>
      <c r="AQ1032" t="s">
        <v>66</v>
      </c>
      <c r="AR1032">
        <v>4042</v>
      </c>
      <c r="AW1032" t="s">
        <v>5168</v>
      </c>
      <c r="AX1032" t="s">
        <v>5169</v>
      </c>
      <c r="AY1032" t="s">
        <v>5170</v>
      </c>
      <c r="AZ1032" t="s">
        <v>5171</v>
      </c>
    </row>
    <row r="1033" spans="1:52" x14ac:dyDescent="0.3">
      <c r="A1033">
        <v>2065800</v>
      </c>
      <c r="B1033" t="s">
        <v>5172</v>
      </c>
      <c r="C1033" t="str">
        <f t="shared" si="157"/>
        <v>7492</v>
      </c>
      <c r="D1033" t="s">
        <v>53</v>
      </c>
      <c r="E1033" t="str">
        <f>"0000"</f>
        <v>0000</v>
      </c>
      <c r="F1033" t="s">
        <v>108</v>
      </c>
      <c r="G1033" t="str">
        <f t="shared" si="158"/>
        <v>08</v>
      </c>
      <c r="H1033" t="s">
        <v>55</v>
      </c>
      <c r="I1033" t="s">
        <v>56</v>
      </c>
      <c r="J1033" t="s">
        <v>57</v>
      </c>
      <c r="K1033">
        <v>0</v>
      </c>
      <c r="L1033">
        <v>69580</v>
      </c>
      <c r="M1033">
        <v>1.6</v>
      </c>
      <c r="N1033" t="str">
        <f t="shared" si="159"/>
        <v>000X</v>
      </c>
      <c r="O1033">
        <v>4390</v>
      </c>
      <c r="P1033" t="s">
        <v>58</v>
      </c>
      <c r="Q1033" t="s">
        <v>619</v>
      </c>
      <c r="R1033" t="s">
        <v>140</v>
      </c>
      <c r="T1033" t="s">
        <v>61</v>
      </c>
      <c r="V1033" t="s">
        <v>5173</v>
      </c>
      <c r="W1033">
        <v>23940</v>
      </c>
      <c r="X1033">
        <v>23940</v>
      </c>
      <c r="Y1033">
        <v>0</v>
      </c>
      <c r="Z1033">
        <v>23940</v>
      </c>
      <c r="AA1033">
        <v>23940</v>
      </c>
      <c r="AB1033" t="s">
        <v>72</v>
      </c>
      <c r="AR1033">
        <v>0</v>
      </c>
      <c r="AW1033" t="s">
        <v>5174</v>
      </c>
      <c r="AY1033" t="s">
        <v>5175</v>
      </c>
      <c r="AZ1033" t="s">
        <v>5176</v>
      </c>
    </row>
    <row r="1034" spans="1:52" x14ac:dyDescent="0.3">
      <c r="A1034">
        <v>2065893</v>
      </c>
      <c r="B1034" t="s">
        <v>5177</v>
      </c>
      <c r="C1034" t="str">
        <f t="shared" si="157"/>
        <v>7492</v>
      </c>
      <c r="D1034" t="s">
        <v>53</v>
      </c>
      <c r="E1034" t="str">
        <f>"0000"</f>
        <v>0000</v>
      </c>
      <c r="F1034" t="s">
        <v>108</v>
      </c>
      <c r="G1034" t="str">
        <f t="shared" si="158"/>
        <v>08</v>
      </c>
      <c r="H1034" t="s">
        <v>55</v>
      </c>
      <c r="I1034" t="s">
        <v>56</v>
      </c>
      <c r="J1034" t="s">
        <v>57</v>
      </c>
      <c r="K1034">
        <v>0</v>
      </c>
      <c r="L1034">
        <v>62590</v>
      </c>
      <c r="M1034">
        <v>1.44</v>
      </c>
      <c r="N1034" t="str">
        <f t="shared" si="159"/>
        <v>000X</v>
      </c>
      <c r="O1034">
        <v>4728</v>
      </c>
      <c r="P1034" t="s">
        <v>58</v>
      </c>
      <c r="Q1034" t="s">
        <v>5031</v>
      </c>
      <c r="R1034" t="s">
        <v>140</v>
      </c>
      <c r="T1034" t="s">
        <v>61</v>
      </c>
      <c r="V1034" t="s">
        <v>5178</v>
      </c>
      <c r="W1034">
        <v>21550</v>
      </c>
      <c r="X1034">
        <v>21550</v>
      </c>
      <c r="Y1034">
        <v>0</v>
      </c>
      <c r="Z1034">
        <v>21550</v>
      </c>
      <c r="AA1034">
        <v>21550</v>
      </c>
      <c r="AB1034" t="s">
        <v>72</v>
      </c>
      <c r="AC1034" s="1">
        <v>38169</v>
      </c>
      <c r="AD1034">
        <v>47000</v>
      </c>
      <c r="AE1034">
        <v>1754</v>
      </c>
      <c r="AF1034">
        <v>1659</v>
      </c>
      <c r="AG1034" t="s">
        <v>103</v>
      </c>
      <c r="AH1034" t="s">
        <v>873</v>
      </c>
      <c r="AR1034">
        <v>0</v>
      </c>
      <c r="AW1034" t="s">
        <v>5179</v>
      </c>
      <c r="AX1034" t="s">
        <v>5180</v>
      </c>
      <c r="AY1034" t="s">
        <v>5181</v>
      </c>
      <c r="AZ1034" t="s">
        <v>1434</v>
      </c>
    </row>
    <row r="1035" spans="1:52" x14ac:dyDescent="0.3">
      <c r="A1035">
        <v>2066148</v>
      </c>
      <c r="B1035" t="s">
        <v>5182</v>
      </c>
      <c r="C1035" t="str">
        <f t="shared" si="157"/>
        <v>7492</v>
      </c>
      <c r="D1035" t="s">
        <v>53</v>
      </c>
      <c r="E1035" t="str">
        <f>"0100"</f>
        <v>0100</v>
      </c>
      <c r="F1035" t="s">
        <v>54</v>
      </c>
      <c r="G1035" t="str">
        <f t="shared" si="158"/>
        <v>08</v>
      </c>
      <c r="H1035" t="s">
        <v>55</v>
      </c>
      <c r="I1035" t="s">
        <v>56</v>
      </c>
      <c r="J1035" t="s">
        <v>57</v>
      </c>
      <c r="K1035">
        <v>1</v>
      </c>
      <c r="L1035">
        <v>105153</v>
      </c>
      <c r="M1035">
        <v>2.41</v>
      </c>
      <c r="N1035" t="str">
        <f t="shared" si="159"/>
        <v>000X</v>
      </c>
      <c r="O1035">
        <v>4380</v>
      </c>
      <c r="P1035" t="s">
        <v>72</v>
      </c>
      <c r="Q1035" t="s">
        <v>643</v>
      </c>
      <c r="R1035" t="s">
        <v>140</v>
      </c>
      <c r="T1035" t="s">
        <v>61</v>
      </c>
      <c r="V1035" t="s">
        <v>5183</v>
      </c>
      <c r="W1035">
        <v>241630</v>
      </c>
      <c r="X1035">
        <v>36210</v>
      </c>
      <c r="Y1035">
        <v>205420</v>
      </c>
      <c r="Z1035">
        <v>241630</v>
      </c>
      <c r="AA1035">
        <v>216630</v>
      </c>
      <c r="AB1035" t="s">
        <v>63</v>
      </c>
      <c r="AC1035" s="1">
        <v>43398</v>
      </c>
      <c r="AD1035">
        <v>320000</v>
      </c>
      <c r="AE1035">
        <v>2936</v>
      </c>
      <c r="AF1035">
        <v>1042</v>
      </c>
      <c r="AG1035" t="s">
        <v>64</v>
      </c>
      <c r="AH1035" t="s">
        <v>76</v>
      </c>
      <c r="AI1035">
        <v>1</v>
      </c>
      <c r="AJ1035">
        <v>1996</v>
      </c>
      <c r="AK1035">
        <v>3</v>
      </c>
      <c r="AL1035">
        <v>2</v>
      </c>
      <c r="AM1035">
        <v>1</v>
      </c>
      <c r="AN1035">
        <v>2192</v>
      </c>
      <c r="AO1035">
        <v>32</v>
      </c>
      <c r="AP1035" t="s">
        <v>63</v>
      </c>
      <c r="AQ1035" t="s">
        <v>66</v>
      </c>
      <c r="AR1035">
        <v>3199</v>
      </c>
      <c r="AW1035" t="s">
        <v>5184</v>
      </c>
      <c r="AY1035" t="s">
        <v>5185</v>
      </c>
      <c r="AZ1035" t="s">
        <v>5186</v>
      </c>
    </row>
    <row r="1036" spans="1:52" x14ac:dyDescent="0.3">
      <c r="A1036">
        <v>2066571</v>
      </c>
      <c r="B1036" t="s">
        <v>5187</v>
      </c>
      <c r="C1036" t="str">
        <f t="shared" si="157"/>
        <v>7492</v>
      </c>
      <c r="D1036" t="s">
        <v>53</v>
      </c>
      <c r="E1036" t="str">
        <f>"0100"</f>
        <v>0100</v>
      </c>
      <c r="F1036" t="s">
        <v>54</v>
      </c>
      <c r="G1036" t="str">
        <f t="shared" si="158"/>
        <v>08</v>
      </c>
      <c r="H1036" t="s">
        <v>55</v>
      </c>
      <c r="I1036" t="s">
        <v>56</v>
      </c>
      <c r="J1036" t="s">
        <v>57</v>
      </c>
      <c r="K1036">
        <v>1</v>
      </c>
      <c r="L1036">
        <v>67374</v>
      </c>
      <c r="M1036">
        <v>1.55</v>
      </c>
      <c r="N1036" t="str">
        <f t="shared" si="159"/>
        <v>000X</v>
      </c>
      <c r="O1036">
        <v>4593</v>
      </c>
      <c r="P1036" t="s">
        <v>58</v>
      </c>
      <c r="Q1036" t="s">
        <v>5031</v>
      </c>
      <c r="R1036" t="s">
        <v>140</v>
      </c>
      <c r="T1036" t="s">
        <v>61</v>
      </c>
      <c r="V1036" t="s">
        <v>5188</v>
      </c>
      <c r="W1036">
        <v>296010</v>
      </c>
      <c r="X1036">
        <v>23200</v>
      </c>
      <c r="Y1036">
        <v>272810</v>
      </c>
      <c r="Z1036">
        <v>237043</v>
      </c>
      <c r="AA1036">
        <v>211543</v>
      </c>
      <c r="AB1036" t="s">
        <v>63</v>
      </c>
      <c r="AC1036" s="1">
        <v>40909</v>
      </c>
      <c r="AD1036">
        <v>245000</v>
      </c>
      <c r="AE1036">
        <v>2458</v>
      </c>
      <c r="AF1036">
        <v>679</v>
      </c>
      <c r="AG1036" t="s">
        <v>64</v>
      </c>
      <c r="AH1036" t="s">
        <v>76</v>
      </c>
      <c r="AI1036">
        <v>1</v>
      </c>
      <c r="AJ1036">
        <v>2007</v>
      </c>
      <c r="AK1036">
        <v>4</v>
      </c>
      <c r="AL1036">
        <v>2</v>
      </c>
      <c r="AM1036">
        <v>1</v>
      </c>
      <c r="AN1036">
        <v>2778</v>
      </c>
      <c r="AO1036">
        <v>32</v>
      </c>
      <c r="AP1036" t="s">
        <v>63</v>
      </c>
      <c r="AQ1036" t="s">
        <v>66</v>
      </c>
      <c r="AR1036">
        <v>3942</v>
      </c>
      <c r="AW1036" t="s">
        <v>5189</v>
      </c>
      <c r="AX1036" t="s">
        <v>5190</v>
      </c>
      <c r="AY1036" t="s">
        <v>5191</v>
      </c>
      <c r="AZ1036" t="s">
        <v>70</v>
      </c>
    </row>
    <row r="1037" spans="1:52" x14ac:dyDescent="0.3">
      <c r="A1037">
        <v>2063891</v>
      </c>
      <c r="B1037" t="s">
        <v>5192</v>
      </c>
      <c r="C1037" t="str">
        <f t="shared" si="157"/>
        <v>7492</v>
      </c>
      <c r="D1037" t="s">
        <v>53</v>
      </c>
      <c r="E1037" t="str">
        <f>"0000"</f>
        <v>0000</v>
      </c>
      <c r="F1037" t="s">
        <v>108</v>
      </c>
      <c r="G1037" t="str">
        <f>"09"</f>
        <v>09</v>
      </c>
      <c r="H1037" t="s">
        <v>55</v>
      </c>
      <c r="I1037" t="s">
        <v>56</v>
      </c>
      <c r="J1037" t="s">
        <v>57</v>
      </c>
      <c r="K1037">
        <v>0</v>
      </c>
      <c r="L1037">
        <v>62366</v>
      </c>
      <c r="M1037">
        <v>1.43</v>
      </c>
      <c r="N1037" t="str">
        <f t="shared" si="159"/>
        <v>000X</v>
      </c>
      <c r="O1037">
        <v>4015</v>
      </c>
      <c r="P1037" t="s">
        <v>58</v>
      </c>
      <c r="Q1037" t="s">
        <v>5031</v>
      </c>
      <c r="R1037" t="s">
        <v>140</v>
      </c>
      <c r="T1037" t="s">
        <v>61</v>
      </c>
      <c r="V1037" t="s">
        <v>5193</v>
      </c>
      <c r="W1037">
        <v>21480</v>
      </c>
      <c r="X1037">
        <v>21480</v>
      </c>
      <c r="Y1037">
        <v>0</v>
      </c>
      <c r="Z1037">
        <v>21480</v>
      </c>
      <c r="AA1037">
        <v>21480</v>
      </c>
      <c r="AB1037" t="s">
        <v>72</v>
      </c>
      <c r="AC1037" s="1">
        <v>40210</v>
      </c>
      <c r="AD1037">
        <v>25000</v>
      </c>
      <c r="AE1037">
        <v>2340</v>
      </c>
      <c r="AF1037">
        <v>1686</v>
      </c>
      <c r="AG1037" t="s">
        <v>103</v>
      </c>
      <c r="AH1037" t="s">
        <v>76</v>
      </c>
      <c r="AR1037">
        <v>0</v>
      </c>
      <c r="AW1037" t="s">
        <v>5194</v>
      </c>
      <c r="AY1037" t="s">
        <v>5195</v>
      </c>
      <c r="AZ1037" t="s">
        <v>70</v>
      </c>
    </row>
    <row r="1038" spans="1:52" x14ac:dyDescent="0.3">
      <c r="A1038">
        <v>2064901</v>
      </c>
      <c r="B1038" t="s">
        <v>5196</v>
      </c>
      <c r="C1038" t="str">
        <f t="shared" si="157"/>
        <v>7492</v>
      </c>
      <c r="D1038" t="s">
        <v>53</v>
      </c>
      <c r="E1038" t="str">
        <f>"0100"</f>
        <v>0100</v>
      </c>
      <c r="F1038" t="s">
        <v>54</v>
      </c>
      <c r="G1038" t="str">
        <f t="shared" ref="G1038:G1058" si="160">"08"</f>
        <v>08</v>
      </c>
      <c r="H1038" t="s">
        <v>55</v>
      </c>
      <c r="I1038" t="s">
        <v>56</v>
      </c>
      <c r="J1038" t="s">
        <v>57</v>
      </c>
      <c r="K1038">
        <v>1</v>
      </c>
      <c r="L1038">
        <v>62496</v>
      </c>
      <c r="M1038">
        <v>1.43</v>
      </c>
      <c r="N1038" t="str">
        <f t="shared" si="159"/>
        <v>000X</v>
      </c>
      <c r="O1038">
        <v>4251</v>
      </c>
      <c r="P1038" t="s">
        <v>58</v>
      </c>
      <c r="Q1038" t="s">
        <v>5031</v>
      </c>
      <c r="R1038" t="s">
        <v>140</v>
      </c>
      <c r="T1038" t="s">
        <v>61</v>
      </c>
      <c r="V1038" t="s">
        <v>5197</v>
      </c>
      <c r="W1038">
        <v>389990</v>
      </c>
      <c r="X1038">
        <v>21520</v>
      </c>
      <c r="Y1038">
        <v>368470</v>
      </c>
      <c r="Z1038">
        <v>323786</v>
      </c>
      <c r="AA1038">
        <v>298786</v>
      </c>
      <c r="AB1038" t="s">
        <v>63</v>
      </c>
      <c r="AC1038" s="1">
        <v>38412</v>
      </c>
      <c r="AD1038">
        <v>90000</v>
      </c>
      <c r="AE1038">
        <v>1844</v>
      </c>
      <c r="AF1038">
        <v>1993</v>
      </c>
      <c r="AG1038" t="s">
        <v>103</v>
      </c>
      <c r="AH1038" t="s">
        <v>76</v>
      </c>
      <c r="AI1038">
        <v>1</v>
      </c>
      <c r="AJ1038">
        <v>2007</v>
      </c>
      <c r="AK1038">
        <v>3</v>
      </c>
      <c r="AL1038">
        <v>4</v>
      </c>
      <c r="AN1038">
        <v>3301</v>
      </c>
      <c r="AO1038">
        <v>32</v>
      </c>
      <c r="AP1038" t="s">
        <v>63</v>
      </c>
      <c r="AQ1038" t="s">
        <v>66</v>
      </c>
      <c r="AR1038">
        <v>5393</v>
      </c>
      <c r="AW1038" t="s">
        <v>5198</v>
      </c>
      <c r="AX1038" t="s">
        <v>5199</v>
      </c>
      <c r="AY1038" t="s">
        <v>5200</v>
      </c>
      <c r="AZ1038" t="s">
        <v>70</v>
      </c>
    </row>
    <row r="1039" spans="1:52" x14ac:dyDescent="0.3">
      <c r="A1039">
        <v>2065133</v>
      </c>
      <c r="B1039" t="s">
        <v>5201</v>
      </c>
      <c r="C1039" t="str">
        <f t="shared" si="157"/>
        <v>7492</v>
      </c>
      <c r="D1039" t="s">
        <v>53</v>
      </c>
      <c r="E1039" t="str">
        <f>"0000"</f>
        <v>0000</v>
      </c>
      <c r="F1039" t="s">
        <v>108</v>
      </c>
      <c r="G1039" t="str">
        <f t="shared" si="160"/>
        <v>08</v>
      </c>
      <c r="H1039" t="s">
        <v>55</v>
      </c>
      <c r="I1039" t="s">
        <v>56</v>
      </c>
      <c r="J1039" t="s">
        <v>57</v>
      </c>
      <c r="K1039">
        <v>0</v>
      </c>
      <c r="L1039">
        <v>62745</v>
      </c>
      <c r="M1039">
        <v>1.44</v>
      </c>
      <c r="N1039" t="str">
        <f t="shared" si="159"/>
        <v>000X</v>
      </c>
      <c r="O1039">
        <v>4353</v>
      </c>
      <c r="P1039" t="s">
        <v>72</v>
      </c>
      <c r="Q1039" t="s">
        <v>643</v>
      </c>
      <c r="R1039" t="s">
        <v>140</v>
      </c>
      <c r="T1039" t="s">
        <v>61</v>
      </c>
      <c r="V1039" t="s">
        <v>5202</v>
      </c>
      <c r="W1039">
        <v>21610</v>
      </c>
      <c r="X1039">
        <v>21610</v>
      </c>
      <c r="Y1039">
        <v>0</v>
      </c>
      <c r="Z1039">
        <v>21610</v>
      </c>
      <c r="AA1039">
        <v>21610</v>
      </c>
      <c r="AB1039" t="s">
        <v>72</v>
      </c>
      <c r="AC1039" s="1">
        <v>38078</v>
      </c>
      <c r="AD1039">
        <v>42000</v>
      </c>
      <c r="AE1039">
        <v>1711</v>
      </c>
      <c r="AF1039">
        <v>242</v>
      </c>
      <c r="AG1039" t="s">
        <v>103</v>
      </c>
      <c r="AH1039" t="s">
        <v>76</v>
      </c>
      <c r="AR1039">
        <v>0</v>
      </c>
      <c r="AW1039" t="s">
        <v>5203</v>
      </c>
      <c r="AY1039" t="s">
        <v>5204</v>
      </c>
      <c r="AZ1039" t="s">
        <v>5205</v>
      </c>
    </row>
    <row r="1040" spans="1:52" x14ac:dyDescent="0.3">
      <c r="A1040">
        <v>2065427</v>
      </c>
      <c r="B1040" t="s">
        <v>5206</v>
      </c>
      <c r="C1040" t="str">
        <f t="shared" si="157"/>
        <v>7492</v>
      </c>
      <c r="D1040" t="s">
        <v>53</v>
      </c>
      <c r="E1040" t="str">
        <f>"0100"</f>
        <v>0100</v>
      </c>
      <c r="F1040" t="s">
        <v>54</v>
      </c>
      <c r="G1040" t="str">
        <f t="shared" si="160"/>
        <v>08</v>
      </c>
      <c r="H1040" t="s">
        <v>55</v>
      </c>
      <c r="I1040" t="s">
        <v>56</v>
      </c>
      <c r="J1040" t="s">
        <v>57</v>
      </c>
      <c r="K1040">
        <v>1</v>
      </c>
      <c r="L1040">
        <v>67500</v>
      </c>
      <c r="M1040">
        <v>1.55</v>
      </c>
      <c r="N1040" t="str">
        <f t="shared" si="159"/>
        <v>000X</v>
      </c>
      <c r="O1040">
        <v>4187</v>
      </c>
      <c r="P1040" t="s">
        <v>72</v>
      </c>
      <c r="Q1040" t="s">
        <v>5166</v>
      </c>
      <c r="R1040" t="s">
        <v>140</v>
      </c>
      <c r="T1040" t="s">
        <v>61</v>
      </c>
      <c r="V1040" t="s">
        <v>5207</v>
      </c>
      <c r="W1040">
        <v>266930</v>
      </c>
      <c r="X1040">
        <v>23240</v>
      </c>
      <c r="Y1040">
        <v>243690</v>
      </c>
      <c r="Z1040">
        <v>206787</v>
      </c>
      <c r="AA1040">
        <v>181787</v>
      </c>
      <c r="AB1040" t="s">
        <v>63</v>
      </c>
      <c r="AC1040" s="1">
        <v>36770</v>
      </c>
      <c r="AD1040">
        <v>12000</v>
      </c>
      <c r="AE1040">
        <v>1386</v>
      </c>
      <c r="AF1040">
        <v>1054</v>
      </c>
      <c r="AG1040" t="s">
        <v>103</v>
      </c>
      <c r="AH1040" t="s">
        <v>76</v>
      </c>
      <c r="AI1040">
        <v>1</v>
      </c>
      <c r="AJ1040">
        <v>2004</v>
      </c>
      <c r="AK1040">
        <v>3</v>
      </c>
      <c r="AL1040">
        <v>2</v>
      </c>
      <c r="AN1040">
        <v>2478</v>
      </c>
      <c r="AO1040">
        <v>32</v>
      </c>
      <c r="AP1040" t="s">
        <v>63</v>
      </c>
      <c r="AQ1040" t="s">
        <v>66</v>
      </c>
      <c r="AR1040">
        <v>3673</v>
      </c>
      <c r="AW1040" t="s">
        <v>5208</v>
      </c>
      <c r="AX1040" t="s">
        <v>5209</v>
      </c>
      <c r="AY1040" t="s">
        <v>5210</v>
      </c>
      <c r="AZ1040" t="s">
        <v>70</v>
      </c>
    </row>
    <row r="1041" spans="1:52" x14ac:dyDescent="0.3">
      <c r="A1041">
        <v>2065516</v>
      </c>
      <c r="B1041" t="s">
        <v>5211</v>
      </c>
      <c r="C1041" t="str">
        <f t="shared" si="157"/>
        <v>7492</v>
      </c>
      <c r="D1041" t="s">
        <v>53</v>
      </c>
      <c r="E1041" t="str">
        <f>"0000"</f>
        <v>0000</v>
      </c>
      <c r="F1041" t="s">
        <v>108</v>
      </c>
      <c r="G1041" t="str">
        <f t="shared" si="160"/>
        <v>08</v>
      </c>
      <c r="H1041" t="s">
        <v>55</v>
      </c>
      <c r="I1041" t="s">
        <v>56</v>
      </c>
      <c r="J1041" t="s">
        <v>57</v>
      </c>
      <c r="K1041">
        <v>1</v>
      </c>
      <c r="L1041">
        <v>99844</v>
      </c>
      <c r="M1041">
        <v>2.29</v>
      </c>
      <c r="N1041" t="str">
        <f t="shared" si="159"/>
        <v>000X</v>
      </c>
      <c r="O1041">
        <v>4256</v>
      </c>
      <c r="P1041" t="s">
        <v>72</v>
      </c>
      <c r="Q1041" t="s">
        <v>643</v>
      </c>
      <c r="R1041" t="s">
        <v>140</v>
      </c>
      <c r="T1041" t="s">
        <v>61</v>
      </c>
      <c r="V1041" t="s">
        <v>5212</v>
      </c>
      <c r="W1041">
        <v>34380</v>
      </c>
      <c r="X1041">
        <v>34380</v>
      </c>
      <c r="Y1041">
        <v>0</v>
      </c>
      <c r="Z1041">
        <v>34380</v>
      </c>
      <c r="AA1041">
        <v>34380</v>
      </c>
      <c r="AB1041" t="s">
        <v>72</v>
      </c>
      <c r="AC1041" s="1">
        <v>44125</v>
      </c>
      <c r="AD1041">
        <v>48000</v>
      </c>
      <c r="AE1041">
        <v>3107</v>
      </c>
      <c r="AF1041">
        <v>409</v>
      </c>
      <c r="AG1041" t="s">
        <v>103</v>
      </c>
      <c r="AH1041" t="s">
        <v>76</v>
      </c>
      <c r="AR1041">
        <v>0</v>
      </c>
      <c r="AW1041" t="s">
        <v>5213</v>
      </c>
      <c r="AY1041" t="s">
        <v>5214</v>
      </c>
      <c r="AZ1041" t="s">
        <v>70</v>
      </c>
    </row>
    <row r="1042" spans="1:52" x14ac:dyDescent="0.3">
      <c r="A1042">
        <v>2066024</v>
      </c>
      <c r="B1042" t="s">
        <v>5215</v>
      </c>
      <c r="C1042" t="str">
        <f t="shared" si="157"/>
        <v>7492</v>
      </c>
      <c r="D1042" t="s">
        <v>53</v>
      </c>
      <c r="E1042" t="str">
        <f>"0100"</f>
        <v>0100</v>
      </c>
      <c r="F1042" t="s">
        <v>54</v>
      </c>
      <c r="G1042" t="str">
        <f t="shared" si="160"/>
        <v>08</v>
      </c>
      <c r="H1042" t="s">
        <v>55</v>
      </c>
      <c r="I1042" t="s">
        <v>56</v>
      </c>
      <c r="J1042" t="s">
        <v>57</v>
      </c>
      <c r="K1042">
        <v>1</v>
      </c>
      <c r="L1042">
        <v>71500</v>
      </c>
      <c r="M1042">
        <v>1.64</v>
      </c>
      <c r="N1042" t="str">
        <f t="shared" si="159"/>
        <v>000X</v>
      </c>
      <c r="O1042">
        <v>4636</v>
      </c>
      <c r="P1042" t="s">
        <v>58</v>
      </c>
      <c r="Q1042" t="s">
        <v>5031</v>
      </c>
      <c r="R1042" t="s">
        <v>140</v>
      </c>
      <c r="T1042" t="s">
        <v>61</v>
      </c>
      <c r="V1042" t="s">
        <v>5216</v>
      </c>
      <c r="W1042">
        <v>336050</v>
      </c>
      <c r="X1042">
        <v>24620</v>
      </c>
      <c r="Y1042">
        <v>311430</v>
      </c>
      <c r="Z1042">
        <v>336050</v>
      </c>
      <c r="AA1042">
        <v>336050</v>
      </c>
      <c r="AB1042" t="s">
        <v>72</v>
      </c>
      <c r="AC1042" s="1">
        <v>38231</v>
      </c>
      <c r="AD1042">
        <v>62000</v>
      </c>
      <c r="AE1042">
        <v>1776</v>
      </c>
      <c r="AF1042">
        <v>721</v>
      </c>
      <c r="AG1042" t="s">
        <v>103</v>
      </c>
      <c r="AH1042" t="s">
        <v>76</v>
      </c>
      <c r="AI1042">
        <v>1</v>
      </c>
      <c r="AJ1042">
        <v>2006</v>
      </c>
      <c r="AK1042">
        <v>3</v>
      </c>
      <c r="AL1042">
        <v>3</v>
      </c>
      <c r="AN1042">
        <v>3439</v>
      </c>
      <c r="AO1042">
        <v>32</v>
      </c>
      <c r="AP1042" t="s">
        <v>72</v>
      </c>
      <c r="AQ1042" t="s">
        <v>66</v>
      </c>
      <c r="AR1042">
        <v>4669</v>
      </c>
      <c r="AW1042" t="s">
        <v>5217</v>
      </c>
      <c r="AX1042" t="s">
        <v>5218</v>
      </c>
      <c r="AY1042" t="s">
        <v>5219</v>
      </c>
      <c r="AZ1042" t="s">
        <v>5220</v>
      </c>
    </row>
    <row r="1043" spans="1:52" x14ac:dyDescent="0.3">
      <c r="A1043">
        <v>2066059</v>
      </c>
      <c r="B1043" t="s">
        <v>5221</v>
      </c>
      <c r="C1043" t="str">
        <f t="shared" si="157"/>
        <v>7492</v>
      </c>
      <c r="D1043" t="s">
        <v>53</v>
      </c>
      <c r="E1043" t="str">
        <f>"0100"</f>
        <v>0100</v>
      </c>
      <c r="F1043" t="s">
        <v>54</v>
      </c>
      <c r="G1043" t="str">
        <f t="shared" si="160"/>
        <v>08</v>
      </c>
      <c r="H1043" t="s">
        <v>55</v>
      </c>
      <c r="I1043" t="s">
        <v>56</v>
      </c>
      <c r="J1043" t="s">
        <v>57</v>
      </c>
      <c r="K1043">
        <v>1</v>
      </c>
      <c r="L1043">
        <v>78176</v>
      </c>
      <c r="M1043">
        <v>1.79</v>
      </c>
      <c r="N1043" t="str">
        <f t="shared" si="159"/>
        <v>000X</v>
      </c>
      <c r="O1043">
        <v>4614</v>
      </c>
      <c r="P1043" t="s">
        <v>58</v>
      </c>
      <c r="Q1043" t="s">
        <v>5031</v>
      </c>
      <c r="R1043" t="s">
        <v>140</v>
      </c>
      <c r="T1043" t="s">
        <v>61</v>
      </c>
      <c r="V1043" t="s">
        <v>5222</v>
      </c>
      <c r="W1043">
        <v>26920</v>
      </c>
      <c r="X1043">
        <v>26920</v>
      </c>
      <c r="Y1043">
        <v>0</v>
      </c>
      <c r="Z1043">
        <v>26920</v>
      </c>
      <c r="AA1043">
        <v>26920</v>
      </c>
      <c r="AB1043" t="s">
        <v>63</v>
      </c>
      <c r="AC1043" s="1">
        <v>43881</v>
      </c>
      <c r="AD1043">
        <v>436300</v>
      </c>
      <c r="AE1043">
        <v>3043</v>
      </c>
      <c r="AF1043">
        <v>1877</v>
      </c>
      <c r="AG1043" t="s">
        <v>64</v>
      </c>
      <c r="AH1043" t="s">
        <v>76</v>
      </c>
      <c r="AI1043">
        <v>1</v>
      </c>
      <c r="AJ1043">
        <v>2020</v>
      </c>
      <c r="AK1043">
        <v>3</v>
      </c>
      <c r="AL1043">
        <v>2</v>
      </c>
      <c r="AN1043">
        <v>2340</v>
      </c>
      <c r="AO1043">
        <v>32</v>
      </c>
      <c r="AP1043" t="s">
        <v>63</v>
      </c>
      <c r="AQ1043" t="s">
        <v>66</v>
      </c>
      <c r="AR1043">
        <v>3912</v>
      </c>
      <c r="AW1043" t="s">
        <v>5223</v>
      </c>
      <c r="AX1043" t="s">
        <v>5224</v>
      </c>
      <c r="AY1043" t="s">
        <v>5225</v>
      </c>
      <c r="AZ1043" t="s">
        <v>70</v>
      </c>
    </row>
    <row r="1044" spans="1:52" x14ac:dyDescent="0.3">
      <c r="A1044">
        <v>2066237</v>
      </c>
      <c r="B1044" t="s">
        <v>5226</v>
      </c>
      <c r="C1044" t="str">
        <f t="shared" si="157"/>
        <v>7492</v>
      </c>
      <c r="D1044" t="s">
        <v>53</v>
      </c>
      <c r="E1044" t="str">
        <f>"0100"</f>
        <v>0100</v>
      </c>
      <c r="F1044" t="s">
        <v>54</v>
      </c>
      <c r="G1044" t="str">
        <f t="shared" si="160"/>
        <v>08</v>
      </c>
      <c r="H1044" t="s">
        <v>55</v>
      </c>
      <c r="I1044" t="s">
        <v>56</v>
      </c>
      <c r="J1044" t="s">
        <v>57</v>
      </c>
      <c r="K1044">
        <v>1</v>
      </c>
      <c r="L1044">
        <v>65000</v>
      </c>
      <c r="M1044">
        <v>1.49</v>
      </c>
      <c r="N1044" t="str">
        <f t="shared" si="159"/>
        <v>000X</v>
      </c>
      <c r="O1044">
        <v>4238</v>
      </c>
      <c r="P1044" t="s">
        <v>72</v>
      </c>
      <c r="Q1044" t="s">
        <v>5166</v>
      </c>
      <c r="R1044" t="s">
        <v>140</v>
      </c>
      <c r="T1044" t="s">
        <v>61</v>
      </c>
      <c r="V1044" t="s">
        <v>5227</v>
      </c>
      <c r="W1044">
        <v>222060</v>
      </c>
      <c r="X1044">
        <v>22380</v>
      </c>
      <c r="Y1044">
        <v>199680</v>
      </c>
      <c r="Z1044">
        <v>222060</v>
      </c>
      <c r="AA1044">
        <v>222060</v>
      </c>
      <c r="AB1044" t="s">
        <v>63</v>
      </c>
      <c r="AC1044" s="1">
        <v>44095</v>
      </c>
      <c r="AD1044">
        <v>333900</v>
      </c>
      <c r="AE1044">
        <v>3093</v>
      </c>
      <c r="AF1044">
        <v>241</v>
      </c>
      <c r="AG1044" t="s">
        <v>64</v>
      </c>
      <c r="AH1044" t="s">
        <v>76</v>
      </c>
      <c r="AI1044">
        <v>1</v>
      </c>
      <c r="AJ1044">
        <v>2018</v>
      </c>
      <c r="AK1044">
        <v>3</v>
      </c>
      <c r="AL1044">
        <v>2</v>
      </c>
      <c r="AN1044">
        <v>2103</v>
      </c>
      <c r="AO1044">
        <v>32</v>
      </c>
      <c r="AP1044" t="s">
        <v>72</v>
      </c>
      <c r="AQ1044" t="s">
        <v>66</v>
      </c>
      <c r="AR1044">
        <v>3002</v>
      </c>
      <c r="AW1044" t="s">
        <v>5228</v>
      </c>
      <c r="AX1044" t="s">
        <v>5229</v>
      </c>
      <c r="AY1044" t="s">
        <v>5230</v>
      </c>
      <c r="AZ1044" t="s">
        <v>70</v>
      </c>
    </row>
    <row r="1045" spans="1:52" x14ac:dyDescent="0.3">
      <c r="A1045">
        <v>2066407</v>
      </c>
      <c r="B1045" t="s">
        <v>5231</v>
      </c>
      <c r="C1045" t="str">
        <f t="shared" si="157"/>
        <v>7492</v>
      </c>
      <c r="D1045" t="s">
        <v>53</v>
      </c>
      <c r="E1045" t="str">
        <f>"0100"</f>
        <v>0100</v>
      </c>
      <c r="F1045" t="s">
        <v>54</v>
      </c>
      <c r="G1045" t="str">
        <f t="shared" si="160"/>
        <v>08</v>
      </c>
      <c r="H1045" t="s">
        <v>55</v>
      </c>
      <c r="I1045" t="s">
        <v>56</v>
      </c>
      <c r="J1045" t="s">
        <v>57</v>
      </c>
      <c r="K1045">
        <v>1</v>
      </c>
      <c r="L1045">
        <v>62498</v>
      </c>
      <c r="M1045">
        <v>1.43</v>
      </c>
      <c r="N1045" t="str">
        <f t="shared" si="159"/>
        <v>000X</v>
      </c>
      <c r="O1045">
        <v>4693</v>
      </c>
      <c r="P1045" t="s">
        <v>58</v>
      </c>
      <c r="Q1045" t="s">
        <v>5031</v>
      </c>
      <c r="R1045" t="s">
        <v>140</v>
      </c>
      <c r="T1045" t="s">
        <v>61</v>
      </c>
      <c r="V1045" t="s">
        <v>5232</v>
      </c>
      <c r="W1045">
        <v>273110</v>
      </c>
      <c r="X1045">
        <v>21520</v>
      </c>
      <c r="Y1045">
        <v>251590</v>
      </c>
      <c r="Z1045">
        <v>221715</v>
      </c>
      <c r="AA1045">
        <v>196715</v>
      </c>
      <c r="AB1045" t="s">
        <v>63</v>
      </c>
      <c r="AC1045" s="1">
        <v>39934</v>
      </c>
      <c r="AD1045">
        <v>165000</v>
      </c>
      <c r="AE1045">
        <v>2290</v>
      </c>
      <c r="AF1045">
        <v>1431</v>
      </c>
      <c r="AG1045" t="s">
        <v>64</v>
      </c>
      <c r="AH1045" t="s">
        <v>76</v>
      </c>
      <c r="AI1045">
        <v>1</v>
      </c>
      <c r="AJ1045">
        <v>1999</v>
      </c>
      <c r="AK1045">
        <v>3</v>
      </c>
      <c r="AL1045">
        <v>2</v>
      </c>
      <c r="AN1045">
        <v>2246</v>
      </c>
      <c r="AO1045">
        <v>32</v>
      </c>
      <c r="AP1045" t="s">
        <v>63</v>
      </c>
      <c r="AQ1045" t="s">
        <v>66</v>
      </c>
      <c r="AR1045">
        <v>3284</v>
      </c>
      <c r="AW1045" t="s">
        <v>5233</v>
      </c>
      <c r="AX1045" t="s">
        <v>5234</v>
      </c>
      <c r="AY1045" t="s">
        <v>5235</v>
      </c>
      <c r="AZ1045" t="s">
        <v>5236</v>
      </c>
    </row>
    <row r="1046" spans="1:52" x14ac:dyDescent="0.3">
      <c r="A1046">
        <v>2066644</v>
      </c>
      <c r="B1046" t="s">
        <v>5237</v>
      </c>
      <c r="C1046" t="str">
        <f t="shared" si="157"/>
        <v>7492</v>
      </c>
      <c r="D1046" t="s">
        <v>53</v>
      </c>
      <c r="E1046" t="str">
        <f>"0000"</f>
        <v>0000</v>
      </c>
      <c r="F1046" t="s">
        <v>108</v>
      </c>
      <c r="G1046" t="str">
        <f t="shared" si="160"/>
        <v>08</v>
      </c>
      <c r="H1046" t="s">
        <v>55</v>
      </c>
      <c r="I1046" t="s">
        <v>56</v>
      </c>
      <c r="J1046" t="s">
        <v>57</v>
      </c>
      <c r="K1046">
        <v>0</v>
      </c>
      <c r="L1046">
        <v>66113</v>
      </c>
      <c r="M1046">
        <v>1.52</v>
      </c>
      <c r="N1046" t="str">
        <f t="shared" si="159"/>
        <v>000X</v>
      </c>
      <c r="O1046">
        <v>4555</v>
      </c>
      <c r="P1046" t="s">
        <v>58</v>
      </c>
      <c r="Q1046" t="s">
        <v>5031</v>
      </c>
      <c r="R1046" t="s">
        <v>140</v>
      </c>
      <c r="T1046" t="s">
        <v>61</v>
      </c>
      <c r="V1046" t="s">
        <v>5238</v>
      </c>
      <c r="W1046">
        <v>22770</v>
      </c>
      <c r="X1046">
        <v>22770</v>
      </c>
      <c r="Y1046">
        <v>0</v>
      </c>
      <c r="Z1046">
        <v>22770</v>
      </c>
      <c r="AA1046">
        <v>22770</v>
      </c>
      <c r="AB1046" t="s">
        <v>72</v>
      </c>
      <c r="AR1046">
        <v>0</v>
      </c>
      <c r="AW1046" t="s">
        <v>5239</v>
      </c>
      <c r="AY1046" t="s">
        <v>5240</v>
      </c>
      <c r="AZ1046" t="s">
        <v>5241</v>
      </c>
    </row>
    <row r="1047" spans="1:52" x14ac:dyDescent="0.3">
      <c r="A1047">
        <v>2066717</v>
      </c>
      <c r="B1047" t="s">
        <v>5242</v>
      </c>
      <c r="C1047" t="str">
        <f t="shared" si="157"/>
        <v>7492</v>
      </c>
      <c r="D1047" t="s">
        <v>53</v>
      </c>
      <c r="E1047" t="str">
        <f>"0100"</f>
        <v>0100</v>
      </c>
      <c r="F1047" t="s">
        <v>54</v>
      </c>
      <c r="G1047" t="str">
        <f t="shared" si="160"/>
        <v>08</v>
      </c>
      <c r="H1047" t="s">
        <v>55</v>
      </c>
      <c r="I1047" t="s">
        <v>56</v>
      </c>
      <c r="J1047" t="s">
        <v>57</v>
      </c>
      <c r="K1047">
        <v>1</v>
      </c>
      <c r="L1047">
        <v>62528</v>
      </c>
      <c r="M1047">
        <v>1.44</v>
      </c>
      <c r="N1047" t="str">
        <f t="shared" si="159"/>
        <v>000X</v>
      </c>
      <c r="O1047">
        <v>4700</v>
      </c>
      <c r="P1047" t="s">
        <v>58</v>
      </c>
      <c r="Q1047" t="s">
        <v>1199</v>
      </c>
      <c r="R1047" t="s">
        <v>140</v>
      </c>
      <c r="T1047" t="s">
        <v>61</v>
      </c>
      <c r="V1047" t="s">
        <v>5243</v>
      </c>
      <c r="W1047">
        <v>204900</v>
      </c>
      <c r="X1047">
        <v>21530</v>
      </c>
      <c r="Y1047">
        <v>183370</v>
      </c>
      <c r="Z1047">
        <v>132961</v>
      </c>
      <c r="AA1047">
        <v>107461</v>
      </c>
      <c r="AB1047" t="s">
        <v>63</v>
      </c>
      <c r="AC1047" s="1">
        <v>32933</v>
      </c>
      <c r="AD1047">
        <v>13000</v>
      </c>
      <c r="AE1047">
        <v>849</v>
      </c>
      <c r="AF1047">
        <v>390</v>
      </c>
      <c r="AG1047" t="s">
        <v>103</v>
      </c>
      <c r="AH1047" t="s">
        <v>76</v>
      </c>
      <c r="AI1047">
        <v>1</v>
      </c>
      <c r="AJ1047">
        <v>1993</v>
      </c>
      <c r="AK1047">
        <v>3</v>
      </c>
      <c r="AL1047">
        <v>2</v>
      </c>
      <c r="AM1047">
        <v>1</v>
      </c>
      <c r="AN1047">
        <v>1957</v>
      </c>
      <c r="AO1047">
        <v>32</v>
      </c>
      <c r="AP1047" t="s">
        <v>63</v>
      </c>
      <c r="AQ1047" t="s">
        <v>66</v>
      </c>
      <c r="AR1047">
        <v>2807</v>
      </c>
      <c r="AW1047" t="s">
        <v>5244</v>
      </c>
      <c r="AY1047" t="s">
        <v>5245</v>
      </c>
      <c r="AZ1047" t="s">
        <v>5246</v>
      </c>
    </row>
    <row r="1048" spans="1:52" x14ac:dyDescent="0.3">
      <c r="A1048">
        <v>2063955</v>
      </c>
      <c r="B1048" t="s">
        <v>5247</v>
      </c>
      <c r="C1048" t="str">
        <f t="shared" si="157"/>
        <v>7492</v>
      </c>
      <c r="D1048" t="s">
        <v>53</v>
      </c>
      <c r="E1048" t="str">
        <f>"0000"</f>
        <v>0000</v>
      </c>
      <c r="F1048" t="s">
        <v>108</v>
      </c>
      <c r="G1048" t="str">
        <f t="shared" si="160"/>
        <v>08</v>
      </c>
      <c r="H1048" t="s">
        <v>55</v>
      </c>
      <c r="I1048" t="s">
        <v>56</v>
      </c>
      <c r="J1048" t="s">
        <v>57</v>
      </c>
      <c r="K1048">
        <v>0</v>
      </c>
      <c r="L1048">
        <v>62481</v>
      </c>
      <c r="M1048">
        <v>1.43</v>
      </c>
      <c r="N1048" t="str">
        <f t="shared" si="159"/>
        <v>000X</v>
      </c>
      <c r="O1048">
        <v>4377</v>
      </c>
      <c r="P1048" t="s">
        <v>72</v>
      </c>
      <c r="Q1048" t="s">
        <v>5024</v>
      </c>
      <c r="R1048" t="s">
        <v>88</v>
      </c>
      <c r="T1048" t="s">
        <v>61</v>
      </c>
      <c r="V1048" t="s">
        <v>5248</v>
      </c>
      <c r="W1048">
        <v>21520</v>
      </c>
      <c r="X1048">
        <v>21520</v>
      </c>
      <c r="Y1048">
        <v>0</v>
      </c>
      <c r="Z1048">
        <v>21520</v>
      </c>
      <c r="AA1048">
        <v>21520</v>
      </c>
      <c r="AB1048" t="s">
        <v>72</v>
      </c>
      <c r="AR1048">
        <v>0</v>
      </c>
      <c r="AW1048" t="s">
        <v>5249</v>
      </c>
      <c r="AX1048" t="s">
        <v>5250</v>
      </c>
      <c r="AY1048" t="s">
        <v>5251</v>
      </c>
      <c r="AZ1048" t="s">
        <v>986</v>
      </c>
    </row>
    <row r="1049" spans="1:52" x14ac:dyDescent="0.3">
      <c r="A1049">
        <v>2064277</v>
      </c>
      <c r="B1049" t="s">
        <v>5252</v>
      </c>
      <c r="C1049" t="str">
        <f t="shared" si="157"/>
        <v>7492</v>
      </c>
      <c r="D1049" t="s">
        <v>53</v>
      </c>
      <c r="E1049" t="str">
        <f>"0000"</f>
        <v>0000</v>
      </c>
      <c r="F1049" t="s">
        <v>108</v>
      </c>
      <c r="G1049" t="str">
        <f t="shared" si="160"/>
        <v>08</v>
      </c>
      <c r="H1049" t="s">
        <v>55</v>
      </c>
      <c r="I1049" t="s">
        <v>56</v>
      </c>
      <c r="J1049" t="s">
        <v>57</v>
      </c>
      <c r="K1049">
        <v>0</v>
      </c>
      <c r="L1049">
        <v>62365</v>
      </c>
      <c r="M1049">
        <v>1.43</v>
      </c>
      <c r="N1049" t="str">
        <f t="shared" si="159"/>
        <v>000X</v>
      </c>
      <c r="O1049">
        <v>4430</v>
      </c>
      <c r="P1049" t="s">
        <v>72</v>
      </c>
      <c r="Q1049" t="s">
        <v>5024</v>
      </c>
      <c r="R1049" t="s">
        <v>88</v>
      </c>
      <c r="T1049" t="s">
        <v>61</v>
      </c>
      <c r="V1049" t="s">
        <v>5253</v>
      </c>
      <c r="W1049">
        <v>21570</v>
      </c>
      <c r="X1049">
        <v>21570</v>
      </c>
      <c r="Y1049">
        <v>0</v>
      </c>
      <c r="Z1049">
        <v>21570</v>
      </c>
      <c r="AA1049">
        <v>21570</v>
      </c>
      <c r="AB1049" t="s">
        <v>72</v>
      </c>
      <c r="AC1049" s="1">
        <v>38231</v>
      </c>
      <c r="AD1049">
        <v>49000</v>
      </c>
      <c r="AE1049">
        <v>1765</v>
      </c>
      <c r="AF1049">
        <v>2345</v>
      </c>
      <c r="AG1049" t="s">
        <v>103</v>
      </c>
      <c r="AH1049" t="s">
        <v>76</v>
      </c>
      <c r="AR1049">
        <v>0</v>
      </c>
      <c r="AW1049" t="s">
        <v>5254</v>
      </c>
      <c r="AX1049" t="s">
        <v>5255</v>
      </c>
      <c r="AY1049" t="s">
        <v>5256</v>
      </c>
      <c r="AZ1049" t="s">
        <v>5257</v>
      </c>
    </row>
    <row r="1050" spans="1:52" x14ac:dyDescent="0.3">
      <c r="A1050">
        <v>2064315</v>
      </c>
      <c r="B1050" t="s">
        <v>5258</v>
      </c>
      <c r="C1050" t="str">
        <f t="shared" si="157"/>
        <v>7492</v>
      </c>
      <c r="D1050" t="s">
        <v>53</v>
      </c>
      <c r="E1050" t="str">
        <f>"0000"</f>
        <v>0000</v>
      </c>
      <c r="F1050" t="s">
        <v>108</v>
      </c>
      <c r="G1050" t="str">
        <f t="shared" si="160"/>
        <v>08</v>
      </c>
      <c r="H1050" t="s">
        <v>55</v>
      </c>
      <c r="I1050" t="s">
        <v>56</v>
      </c>
      <c r="J1050" t="s">
        <v>57</v>
      </c>
      <c r="K1050">
        <v>0</v>
      </c>
      <c r="L1050">
        <v>70367</v>
      </c>
      <c r="M1050">
        <v>1.62</v>
      </c>
      <c r="N1050" t="str">
        <f t="shared" si="159"/>
        <v>000X</v>
      </c>
      <c r="O1050">
        <v>4324</v>
      </c>
      <c r="P1050" t="s">
        <v>72</v>
      </c>
      <c r="Q1050" t="s">
        <v>5024</v>
      </c>
      <c r="R1050" t="s">
        <v>88</v>
      </c>
      <c r="T1050" t="s">
        <v>61</v>
      </c>
      <c r="V1050" t="s">
        <v>5259</v>
      </c>
      <c r="W1050">
        <v>24230</v>
      </c>
      <c r="X1050">
        <v>24230</v>
      </c>
      <c r="Y1050">
        <v>0</v>
      </c>
      <c r="Z1050">
        <v>24230</v>
      </c>
      <c r="AA1050">
        <v>24230</v>
      </c>
      <c r="AB1050" t="s">
        <v>72</v>
      </c>
      <c r="AC1050" s="1">
        <v>38231</v>
      </c>
      <c r="AD1050">
        <v>52000</v>
      </c>
      <c r="AE1050">
        <v>1765</v>
      </c>
      <c r="AF1050">
        <v>1778</v>
      </c>
      <c r="AG1050" t="s">
        <v>103</v>
      </c>
      <c r="AH1050" t="s">
        <v>76</v>
      </c>
      <c r="AR1050">
        <v>0</v>
      </c>
      <c r="AW1050" t="s">
        <v>5260</v>
      </c>
      <c r="AX1050" t="s">
        <v>5261</v>
      </c>
      <c r="AY1050" t="s">
        <v>5262</v>
      </c>
      <c r="AZ1050" t="s">
        <v>5263</v>
      </c>
    </row>
    <row r="1051" spans="1:52" x14ac:dyDescent="0.3">
      <c r="A1051">
        <v>2064510</v>
      </c>
      <c r="B1051" t="s">
        <v>5264</v>
      </c>
      <c r="C1051" t="str">
        <f t="shared" si="157"/>
        <v>7492</v>
      </c>
      <c r="D1051" t="s">
        <v>53</v>
      </c>
      <c r="E1051" t="str">
        <f>"0100"</f>
        <v>0100</v>
      </c>
      <c r="F1051" t="s">
        <v>54</v>
      </c>
      <c r="G1051" t="str">
        <f t="shared" si="160"/>
        <v>08</v>
      </c>
      <c r="H1051" t="s">
        <v>55</v>
      </c>
      <c r="I1051" t="s">
        <v>56</v>
      </c>
      <c r="J1051" t="s">
        <v>57</v>
      </c>
      <c r="K1051">
        <v>1</v>
      </c>
      <c r="L1051">
        <v>74577</v>
      </c>
      <c r="M1051">
        <v>1.71</v>
      </c>
      <c r="N1051" t="str">
        <f t="shared" si="159"/>
        <v>000X</v>
      </c>
      <c r="O1051">
        <v>4372</v>
      </c>
      <c r="P1051" t="s">
        <v>58</v>
      </c>
      <c r="Q1051" t="s">
        <v>5031</v>
      </c>
      <c r="R1051" t="s">
        <v>140</v>
      </c>
      <c r="T1051" t="s">
        <v>61</v>
      </c>
      <c r="V1051" t="s">
        <v>5265</v>
      </c>
      <c r="W1051">
        <v>396310</v>
      </c>
      <c r="X1051">
        <v>25680</v>
      </c>
      <c r="Y1051">
        <v>370630</v>
      </c>
      <c r="Z1051">
        <v>332353</v>
      </c>
      <c r="AA1051">
        <v>306853</v>
      </c>
      <c r="AB1051" t="s">
        <v>63</v>
      </c>
      <c r="AC1051" s="1">
        <v>39600</v>
      </c>
      <c r="AD1051">
        <v>68000</v>
      </c>
      <c r="AE1051">
        <v>2223</v>
      </c>
      <c r="AF1051">
        <v>1637</v>
      </c>
      <c r="AG1051" t="s">
        <v>103</v>
      </c>
      <c r="AH1051" t="s">
        <v>76</v>
      </c>
      <c r="AI1051">
        <v>1</v>
      </c>
      <c r="AJ1051">
        <v>2009</v>
      </c>
      <c r="AK1051">
        <v>3</v>
      </c>
      <c r="AL1051">
        <v>3</v>
      </c>
      <c r="AN1051">
        <v>3494</v>
      </c>
      <c r="AO1051">
        <v>32</v>
      </c>
      <c r="AP1051" t="s">
        <v>63</v>
      </c>
      <c r="AQ1051" t="s">
        <v>66</v>
      </c>
      <c r="AR1051">
        <v>4767</v>
      </c>
      <c r="AW1051" t="s">
        <v>5266</v>
      </c>
      <c r="AY1051" t="s">
        <v>5267</v>
      </c>
      <c r="AZ1051" t="s">
        <v>5268</v>
      </c>
    </row>
    <row r="1052" spans="1:52" x14ac:dyDescent="0.3">
      <c r="A1052">
        <v>2065010</v>
      </c>
      <c r="B1052" t="s">
        <v>5269</v>
      </c>
      <c r="C1052" t="str">
        <f t="shared" si="157"/>
        <v>7492</v>
      </c>
      <c r="D1052" t="s">
        <v>53</v>
      </c>
      <c r="E1052" t="str">
        <f>"0000"</f>
        <v>0000</v>
      </c>
      <c r="F1052" t="s">
        <v>108</v>
      </c>
      <c r="G1052" t="str">
        <f t="shared" si="160"/>
        <v>08</v>
      </c>
      <c r="H1052" t="s">
        <v>55</v>
      </c>
      <c r="I1052" t="s">
        <v>56</v>
      </c>
      <c r="J1052" t="s">
        <v>57</v>
      </c>
      <c r="K1052">
        <v>0</v>
      </c>
      <c r="L1052">
        <v>69154</v>
      </c>
      <c r="M1052">
        <v>1.59</v>
      </c>
      <c r="N1052" t="str">
        <f t="shared" si="159"/>
        <v>000X</v>
      </c>
      <c r="O1052">
        <v>4247</v>
      </c>
      <c r="P1052" t="s">
        <v>72</v>
      </c>
      <c r="Q1052" t="s">
        <v>643</v>
      </c>
      <c r="R1052" t="s">
        <v>140</v>
      </c>
      <c r="T1052" t="s">
        <v>61</v>
      </c>
      <c r="V1052" t="s">
        <v>5270</v>
      </c>
      <c r="W1052">
        <v>23810</v>
      </c>
      <c r="X1052">
        <v>23810</v>
      </c>
      <c r="Y1052">
        <v>0</v>
      </c>
      <c r="Z1052">
        <v>23810</v>
      </c>
      <c r="AA1052">
        <v>23810</v>
      </c>
      <c r="AB1052" t="s">
        <v>72</v>
      </c>
      <c r="AC1052" s="1">
        <v>38777</v>
      </c>
      <c r="AD1052">
        <v>95000</v>
      </c>
      <c r="AE1052">
        <v>1986</v>
      </c>
      <c r="AF1052">
        <v>1496</v>
      </c>
      <c r="AG1052" t="s">
        <v>103</v>
      </c>
      <c r="AH1052" t="s">
        <v>76</v>
      </c>
      <c r="AR1052">
        <v>0</v>
      </c>
      <c r="AW1052" t="s">
        <v>5271</v>
      </c>
      <c r="AX1052" t="s">
        <v>5272</v>
      </c>
      <c r="AY1052" t="s">
        <v>5273</v>
      </c>
      <c r="AZ1052" t="s">
        <v>5274</v>
      </c>
    </row>
    <row r="1053" spans="1:52" x14ac:dyDescent="0.3">
      <c r="A1053">
        <v>2065486</v>
      </c>
      <c r="B1053" t="s">
        <v>5275</v>
      </c>
      <c r="C1053" t="str">
        <f t="shared" si="157"/>
        <v>7492</v>
      </c>
      <c r="D1053" t="s">
        <v>53</v>
      </c>
      <c r="E1053" t="str">
        <f>"0100"</f>
        <v>0100</v>
      </c>
      <c r="F1053" t="s">
        <v>54</v>
      </c>
      <c r="G1053" t="str">
        <f t="shared" si="160"/>
        <v>08</v>
      </c>
      <c r="H1053" t="s">
        <v>55</v>
      </c>
      <c r="I1053" t="s">
        <v>56</v>
      </c>
      <c r="J1053" t="s">
        <v>57</v>
      </c>
      <c r="K1053">
        <v>1</v>
      </c>
      <c r="L1053">
        <v>75716</v>
      </c>
      <c r="M1053">
        <v>1.74</v>
      </c>
      <c r="N1053" t="str">
        <f t="shared" si="159"/>
        <v>000X</v>
      </c>
      <c r="O1053">
        <v>4295</v>
      </c>
      <c r="P1053" t="s">
        <v>72</v>
      </c>
      <c r="Q1053" t="s">
        <v>5166</v>
      </c>
      <c r="R1053" t="s">
        <v>140</v>
      </c>
      <c r="T1053" t="s">
        <v>61</v>
      </c>
      <c r="V1053" t="s">
        <v>5276</v>
      </c>
      <c r="W1053">
        <v>244090</v>
      </c>
      <c r="X1053">
        <v>26070</v>
      </c>
      <c r="Y1053">
        <v>218020</v>
      </c>
      <c r="Z1053">
        <v>195457</v>
      </c>
      <c r="AA1053">
        <v>170457</v>
      </c>
      <c r="AB1053" t="s">
        <v>63</v>
      </c>
      <c r="AC1053" s="1">
        <v>44116</v>
      </c>
      <c r="AD1053">
        <v>360000</v>
      </c>
      <c r="AE1053">
        <v>3100</v>
      </c>
      <c r="AF1053">
        <v>1296</v>
      </c>
      <c r="AG1053" t="s">
        <v>64</v>
      </c>
      <c r="AH1053" t="s">
        <v>76</v>
      </c>
      <c r="AI1053">
        <v>1</v>
      </c>
      <c r="AJ1053">
        <v>2004</v>
      </c>
      <c r="AK1053">
        <v>3</v>
      </c>
      <c r="AL1053">
        <v>2</v>
      </c>
      <c r="AN1053">
        <v>2135</v>
      </c>
      <c r="AO1053">
        <v>32</v>
      </c>
      <c r="AP1053" t="s">
        <v>72</v>
      </c>
      <c r="AQ1053" t="s">
        <v>66</v>
      </c>
      <c r="AR1053">
        <v>3506</v>
      </c>
      <c r="AW1053" t="s">
        <v>5213</v>
      </c>
      <c r="AY1053" t="s">
        <v>5214</v>
      </c>
      <c r="AZ1053" t="s">
        <v>70</v>
      </c>
    </row>
    <row r="1054" spans="1:52" x14ac:dyDescent="0.3">
      <c r="A1054">
        <v>2065711</v>
      </c>
      <c r="B1054" t="s">
        <v>5277</v>
      </c>
      <c r="C1054" t="str">
        <f t="shared" si="157"/>
        <v>7492</v>
      </c>
      <c r="D1054" t="s">
        <v>53</v>
      </c>
      <c r="E1054" t="str">
        <f>"0000"</f>
        <v>0000</v>
      </c>
      <c r="F1054" t="s">
        <v>108</v>
      </c>
      <c r="G1054" t="str">
        <f t="shared" si="160"/>
        <v>08</v>
      </c>
      <c r="H1054" t="s">
        <v>55</v>
      </c>
      <c r="I1054" t="s">
        <v>56</v>
      </c>
      <c r="J1054" t="s">
        <v>57</v>
      </c>
      <c r="K1054">
        <v>0</v>
      </c>
      <c r="L1054">
        <v>62527</v>
      </c>
      <c r="M1054">
        <v>1.44</v>
      </c>
      <c r="N1054" t="str">
        <f t="shared" si="159"/>
        <v>000X</v>
      </c>
      <c r="O1054">
        <v>4536</v>
      </c>
      <c r="P1054" t="s">
        <v>58</v>
      </c>
      <c r="Q1054" t="s">
        <v>619</v>
      </c>
      <c r="R1054" t="s">
        <v>140</v>
      </c>
      <c r="T1054" t="s">
        <v>61</v>
      </c>
      <c r="V1054" t="s">
        <v>5278</v>
      </c>
      <c r="W1054">
        <v>21530</v>
      </c>
      <c r="X1054">
        <v>21530</v>
      </c>
      <c r="Y1054">
        <v>0</v>
      </c>
      <c r="Z1054">
        <v>21530</v>
      </c>
      <c r="AA1054">
        <v>21530</v>
      </c>
      <c r="AB1054" t="s">
        <v>72</v>
      </c>
      <c r="AC1054" s="1">
        <v>38473</v>
      </c>
      <c r="AD1054">
        <v>80000</v>
      </c>
      <c r="AE1054">
        <v>1859</v>
      </c>
      <c r="AF1054">
        <v>128</v>
      </c>
      <c r="AG1054" t="s">
        <v>103</v>
      </c>
      <c r="AH1054" t="s">
        <v>76</v>
      </c>
      <c r="AR1054">
        <v>0</v>
      </c>
      <c r="AW1054" t="s">
        <v>5279</v>
      </c>
      <c r="AY1054" t="s">
        <v>686</v>
      </c>
      <c r="AZ1054" t="s">
        <v>687</v>
      </c>
    </row>
    <row r="1055" spans="1:52" x14ac:dyDescent="0.3">
      <c r="A1055">
        <v>2066199</v>
      </c>
      <c r="B1055" t="s">
        <v>5280</v>
      </c>
      <c r="C1055" t="str">
        <f t="shared" si="157"/>
        <v>7492</v>
      </c>
      <c r="D1055" t="s">
        <v>53</v>
      </c>
      <c r="E1055" t="str">
        <f>"0000"</f>
        <v>0000</v>
      </c>
      <c r="F1055" t="s">
        <v>108</v>
      </c>
      <c r="G1055" t="str">
        <f t="shared" si="160"/>
        <v>08</v>
      </c>
      <c r="H1055" t="s">
        <v>55</v>
      </c>
      <c r="I1055" t="s">
        <v>56</v>
      </c>
      <c r="J1055" t="s">
        <v>57</v>
      </c>
      <c r="K1055">
        <v>0</v>
      </c>
      <c r="L1055">
        <v>103419</v>
      </c>
      <c r="M1055">
        <v>2.37</v>
      </c>
      <c r="N1055" t="str">
        <f t="shared" si="159"/>
        <v>000X</v>
      </c>
      <c r="O1055">
        <v>4282</v>
      </c>
      <c r="P1055" t="s">
        <v>72</v>
      </c>
      <c r="Q1055" t="s">
        <v>5166</v>
      </c>
      <c r="R1055" t="s">
        <v>140</v>
      </c>
      <c r="T1055" t="s">
        <v>61</v>
      </c>
      <c r="V1055" t="s">
        <v>5281</v>
      </c>
      <c r="W1055">
        <v>35610</v>
      </c>
      <c r="X1055">
        <v>35610</v>
      </c>
      <c r="Y1055">
        <v>0</v>
      </c>
      <c r="Z1055">
        <v>35610</v>
      </c>
      <c r="AA1055">
        <v>35610</v>
      </c>
      <c r="AB1055" t="s">
        <v>72</v>
      </c>
      <c r="AC1055" s="1">
        <v>35855</v>
      </c>
      <c r="AD1055">
        <v>24000</v>
      </c>
      <c r="AE1055">
        <v>1236</v>
      </c>
      <c r="AF1055">
        <v>792</v>
      </c>
      <c r="AG1055" t="s">
        <v>103</v>
      </c>
      <c r="AH1055" t="s">
        <v>873</v>
      </c>
      <c r="AR1055">
        <v>0</v>
      </c>
      <c r="AW1055" t="s">
        <v>5282</v>
      </c>
      <c r="AX1055" t="s">
        <v>5283</v>
      </c>
      <c r="AY1055" t="s">
        <v>5284</v>
      </c>
      <c r="AZ1055" t="s">
        <v>5285</v>
      </c>
    </row>
    <row r="1056" spans="1:52" x14ac:dyDescent="0.3">
      <c r="A1056">
        <v>2066326</v>
      </c>
      <c r="B1056" t="s">
        <v>5286</v>
      </c>
      <c r="C1056" t="str">
        <f t="shared" si="157"/>
        <v>7492</v>
      </c>
      <c r="D1056" t="s">
        <v>53</v>
      </c>
      <c r="E1056" t="str">
        <f>"0000"</f>
        <v>0000</v>
      </c>
      <c r="F1056" t="s">
        <v>108</v>
      </c>
      <c r="G1056" t="str">
        <f t="shared" si="160"/>
        <v>08</v>
      </c>
      <c r="H1056" t="s">
        <v>55</v>
      </c>
      <c r="I1056" t="s">
        <v>56</v>
      </c>
      <c r="J1056" t="s">
        <v>57</v>
      </c>
      <c r="K1056">
        <v>0</v>
      </c>
      <c r="L1056">
        <v>76338</v>
      </c>
      <c r="M1056">
        <v>1.75</v>
      </c>
      <c r="N1056" t="str">
        <f t="shared" si="159"/>
        <v>000X</v>
      </c>
      <c r="O1056">
        <v>4092</v>
      </c>
      <c r="P1056" t="s">
        <v>72</v>
      </c>
      <c r="Q1056" t="s">
        <v>5166</v>
      </c>
      <c r="R1056" t="s">
        <v>140</v>
      </c>
      <c r="T1056" t="s">
        <v>61</v>
      </c>
      <c r="V1056" t="s">
        <v>5287</v>
      </c>
      <c r="W1056">
        <v>26290</v>
      </c>
      <c r="X1056">
        <v>26290</v>
      </c>
      <c r="Y1056">
        <v>0</v>
      </c>
      <c r="Z1056">
        <v>26290</v>
      </c>
      <c r="AA1056">
        <v>26290</v>
      </c>
      <c r="AB1056" t="s">
        <v>72</v>
      </c>
      <c r="AC1056" s="1">
        <v>35735</v>
      </c>
      <c r="AD1056">
        <v>22000</v>
      </c>
      <c r="AE1056">
        <v>1217</v>
      </c>
      <c r="AF1056">
        <v>86</v>
      </c>
      <c r="AG1056" t="s">
        <v>103</v>
      </c>
      <c r="AH1056" t="s">
        <v>873</v>
      </c>
      <c r="AR1056">
        <v>0</v>
      </c>
      <c r="AW1056" t="s">
        <v>5288</v>
      </c>
      <c r="AX1056" t="s">
        <v>5289</v>
      </c>
      <c r="AY1056" t="s">
        <v>5290</v>
      </c>
      <c r="AZ1056" t="s">
        <v>5291</v>
      </c>
    </row>
    <row r="1057" spans="1:52" x14ac:dyDescent="0.3">
      <c r="A1057">
        <v>2066482</v>
      </c>
      <c r="B1057" t="s">
        <v>5292</v>
      </c>
      <c r="C1057" t="str">
        <f t="shared" si="157"/>
        <v>7492</v>
      </c>
      <c r="D1057" t="s">
        <v>53</v>
      </c>
      <c r="E1057" t="str">
        <f>"0000"</f>
        <v>0000</v>
      </c>
      <c r="F1057" t="s">
        <v>108</v>
      </c>
      <c r="G1057" t="str">
        <f t="shared" si="160"/>
        <v>08</v>
      </c>
      <c r="H1057" t="s">
        <v>55</v>
      </c>
      <c r="I1057" t="s">
        <v>56</v>
      </c>
      <c r="J1057" t="s">
        <v>57</v>
      </c>
      <c r="K1057">
        <v>0</v>
      </c>
      <c r="L1057">
        <v>62499</v>
      </c>
      <c r="M1057">
        <v>1.43</v>
      </c>
      <c r="N1057" t="str">
        <f t="shared" si="159"/>
        <v>000X</v>
      </c>
      <c r="O1057">
        <v>4653</v>
      </c>
      <c r="P1057" t="s">
        <v>58</v>
      </c>
      <c r="Q1057" t="s">
        <v>5031</v>
      </c>
      <c r="R1057" t="s">
        <v>140</v>
      </c>
      <c r="T1057" t="s">
        <v>61</v>
      </c>
      <c r="V1057" t="s">
        <v>5293</v>
      </c>
      <c r="W1057">
        <v>21520</v>
      </c>
      <c r="X1057">
        <v>21520</v>
      </c>
      <c r="Y1057">
        <v>0</v>
      </c>
      <c r="Z1057">
        <v>21520</v>
      </c>
      <c r="AA1057">
        <v>21520</v>
      </c>
      <c r="AB1057" t="s">
        <v>72</v>
      </c>
      <c r="AC1057" s="1">
        <v>40695</v>
      </c>
      <c r="AD1057">
        <v>28300</v>
      </c>
      <c r="AE1057">
        <v>2424</v>
      </c>
      <c r="AF1057">
        <v>1198</v>
      </c>
      <c r="AG1057" t="s">
        <v>103</v>
      </c>
      <c r="AH1057" t="s">
        <v>873</v>
      </c>
      <c r="AR1057">
        <v>0</v>
      </c>
      <c r="AW1057" t="s">
        <v>5294</v>
      </c>
      <c r="AY1057" t="s">
        <v>5295</v>
      </c>
      <c r="AZ1057" t="s">
        <v>5296</v>
      </c>
    </row>
    <row r="1058" spans="1:52" x14ac:dyDescent="0.3">
      <c r="A1058">
        <v>2063645</v>
      </c>
      <c r="B1058" t="s">
        <v>5297</v>
      </c>
      <c r="C1058" t="str">
        <f t="shared" si="157"/>
        <v>7492</v>
      </c>
      <c r="D1058" t="s">
        <v>53</v>
      </c>
      <c r="E1058" t="str">
        <f>"0100"</f>
        <v>0100</v>
      </c>
      <c r="F1058" t="s">
        <v>54</v>
      </c>
      <c r="G1058" t="str">
        <f t="shared" si="160"/>
        <v>08</v>
      </c>
      <c r="H1058" t="s">
        <v>55</v>
      </c>
      <c r="I1058" t="s">
        <v>56</v>
      </c>
      <c r="J1058" t="s">
        <v>57</v>
      </c>
      <c r="K1058">
        <v>1</v>
      </c>
      <c r="L1058">
        <v>85083</v>
      </c>
      <c r="M1058">
        <v>1.95</v>
      </c>
      <c r="N1058" t="str">
        <f t="shared" si="159"/>
        <v>000X</v>
      </c>
      <c r="O1058">
        <v>4034</v>
      </c>
      <c r="P1058" t="s">
        <v>72</v>
      </c>
      <c r="Q1058" t="s">
        <v>4589</v>
      </c>
      <c r="R1058" t="s">
        <v>4590</v>
      </c>
      <c r="T1058" t="s">
        <v>61</v>
      </c>
      <c r="V1058" t="s">
        <v>5298</v>
      </c>
      <c r="W1058">
        <v>258230</v>
      </c>
      <c r="X1058">
        <v>29300</v>
      </c>
      <c r="Y1058">
        <v>228930</v>
      </c>
      <c r="Z1058">
        <v>192465</v>
      </c>
      <c r="AA1058">
        <v>167465</v>
      </c>
      <c r="AB1058" t="s">
        <v>63</v>
      </c>
      <c r="AC1058" s="1">
        <v>34182</v>
      </c>
      <c r="AD1058">
        <v>10000</v>
      </c>
      <c r="AE1058">
        <v>995</v>
      </c>
      <c r="AF1058">
        <v>831</v>
      </c>
      <c r="AG1058" t="s">
        <v>103</v>
      </c>
      <c r="AH1058" t="s">
        <v>76</v>
      </c>
      <c r="AI1058">
        <v>1</v>
      </c>
      <c r="AJ1058">
        <v>1994</v>
      </c>
      <c r="AK1058">
        <v>4</v>
      </c>
      <c r="AL1058">
        <v>2</v>
      </c>
      <c r="AM1058">
        <v>1</v>
      </c>
      <c r="AN1058">
        <v>2506</v>
      </c>
      <c r="AO1058">
        <v>32</v>
      </c>
      <c r="AP1058" t="s">
        <v>63</v>
      </c>
      <c r="AQ1058" t="s">
        <v>66</v>
      </c>
      <c r="AR1058">
        <v>3897</v>
      </c>
      <c r="AW1058" t="s">
        <v>5299</v>
      </c>
      <c r="AX1058" t="s">
        <v>5300</v>
      </c>
      <c r="AY1058" t="s">
        <v>5301</v>
      </c>
      <c r="AZ1058" t="s">
        <v>5302</v>
      </c>
    </row>
    <row r="1059" spans="1:52" x14ac:dyDescent="0.3">
      <c r="A1059">
        <v>2063823</v>
      </c>
      <c r="B1059" t="s">
        <v>5303</v>
      </c>
      <c r="C1059" t="str">
        <f t="shared" si="157"/>
        <v>7492</v>
      </c>
      <c r="D1059" t="s">
        <v>53</v>
      </c>
      <c r="E1059" t="str">
        <f>"0100"</f>
        <v>0100</v>
      </c>
      <c r="F1059" t="s">
        <v>54</v>
      </c>
      <c r="G1059" t="str">
        <f>"09"</f>
        <v>09</v>
      </c>
      <c r="H1059" t="s">
        <v>55</v>
      </c>
      <c r="I1059" t="s">
        <v>56</v>
      </c>
      <c r="J1059" t="s">
        <v>57</v>
      </c>
      <c r="K1059">
        <v>1</v>
      </c>
      <c r="L1059">
        <v>77614</v>
      </c>
      <c r="M1059">
        <v>1.78</v>
      </c>
      <c r="N1059" t="str">
        <f t="shared" si="159"/>
        <v>000X</v>
      </c>
      <c r="O1059">
        <v>4049</v>
      </c>
      <c r="P1059" t="s">
        <v>58</v>
      </c>
      <c r="Q1059" t="s">
        <v>5031</v>
      </c>
      <c r="R1059" t="s">
        <v>140</v>
      </c>
      <c r="T1059" t="s">
        <v>61</v>
      </c>
      <c r="V1059" t="s">
        <v>5304</v>
      </c>
      <c r="W1059">
        <v>239760</v>
      </c>
      <c r="X1059">
        <v>26730</v>
      </c>
      <c r="Y1059">
        <v>213030</v>
      </c>
      <c r="Z1059">
        <v>180870</v>
      </c>
      <c r="AA1059">
        <v>155870</v>
      </c>
      <c r="AB1059" t="s">
        <v>63</v>
      </c>
      <c r="AC1059" s="1">
        <v>34090</v>
      </c>
      <c r="AD1059">
        <v>14750</v>
      </c>
      <c r="AE1059">
        <v>983</v>
      </c>
      <c r="AF1059">
        <v>508</v>
      </c>
      <c r="AG1059" t="s">
        <v>103</v>
      </c>
      <c r="AH1059" t="s">
        <v>76</v>
      </c>
      <c r="AI1059">
        <v>1</v>
      </c>
      <c r="AJ1059">
        <v>1994</v>
      </c>
      <c r="AK1059">
        <v>3</v>
      </c>
      <c r="AL1059">
        <v>2</v>
      </c>
      <c r="AN1059">
        <v>2293</v>
      </c>
      <c r="AO1059">
        <v>32</v>
      </c>
      <c r="AP1059" t="s">
        <v>72</v>
      </c>
      <c r="AQ1059" t="s">
        <v>66</v>
      </c>
      <c r="AR1059">
        <v>3470</v>
      </c>
      <c r="AW1059" t="s">
        <v>5305</v>
      </c>
      <c r="AY1059" t="s">
        <v>5306</v>
      </c>
      <c r="AZ1059" t="s">
        <v>1189</v>
      </c>
    </row>
    <row r="1060" spans="1:52" x14ac:dyDescent="0.3">
      <c r="A1060">
        <v>2063866</v>
      </c>
      <c r="B1060" t="s">
        <v>5307</v>
      </c>
      <c r="C1060" t="str">
        <f t="shared" si="157"/>
        <v>7492</v>
      </c>
      <c r="D1060" t="s">
        <v>53</v>
      </c>
      <c r="E1060" t="str">
        <f>"0000"</f>
        <v>0000</v>
      </c>
      <c r="F1060" t="s">
        <v>108</v>
      </c>
      <c r="G1060" t="str">
        <f>"09"</f>
        <v>09</v>
      </c>
      <c r="H1060" t="s">
        <v>55</v>
      </c>
      <c r="I1060" t="s">
        <v>56</v>
      </c>
      <c r="J1060" t="s">
        <v>57</v>
      </c>
      <c r="K1060">
        <v>0</v>
      </c>
      <c r="L1060">
        <v>62500</v>
      </c>
      <c r="M1060">
        <v>1.43</v>
      </c>
      <c r="N1060" t="str">
        <f t="shared" si="159"/>
        <v>000X</v>
      </c>
      <c r="O1060">
        <v>4033</v>
      </c>
      <c r="P1060" t="s">
        <v>58</v>
      </c>
      <c r="Q1060" t="s">
        <v>5031</v>
      </c>
      <c r="R1060" t="s">
        <v>140</v>
      </c>
      <c r="T1060" t="s">
        <v>61</v>
      </c>
      <c r="V1060" t="s">
        <v>5308</v>
      </c>
      <c r="W1060">
        <v>21520</v>
      </c>
      <c r="X1060">
        <v>21520</v>
      </c>
      <c r="Y1060">
        <v>0</v>
      </c>
      <c r="Z1060">
        <v>21520</v>
      </c>
      <c r="AA1060">
        <v>21520</v>
      </c>
      <c r="AB1060" t="s">
        <v>72</v>
      </c>
      <c r="AC1060" s="1">
        <v>37681</v>
      </c>
      <c r="AD1060">
        <v>16000</v>
      </c>
      <c r="AE1060">
        <v>1583</v>
      </c>
      <c r="AF1060">
        <v>711</v>
      </c>
      <c r="AG1060" t="s">
        <v>103</v>
      </c>
      <c r="AH1060" t="s">
        <v>76</v>
      </c>
      <c r="AR1060">
        <v>0</v>
      </c>
      <c r="AW1060" t="s">
        <v>5305</v>
      </c>
      <c r="AY1060" t="s">
        <v>5306</v>
      </c>
      <c r="AZ1060" t="s">
        <v>1189</v>
      </c>
    </row>
    <row r="1061" spans="1:52" x14ac:dyDescent="0.3">
      <c r="A1061">
        <v>2063980</v>
      </c>
      <c r="B1061" t="s">
        <v>5309</v>
      </c>
      <c r="C1061" t="str">
        <f t="shared" si="157"/>
        <v>7492</v>
      </c>
      <c r="D1061" t="s">
        <v>53</v>
      </c>
      <c r="E1061" t="str">
        <f>"0000"</f>
        <v>0000</v>
      </c>
      <c r="F1061" t="s">
        <v>108</v>
      </c>
      <c r="G1061" t="str">
        <f t="shared" ref="G1061:G1101" si="161">"08"</f>
        <v>08</v>
      </c>
      <c r="H1061" t="s">
        <v>55</v>
      </c>
      <c r="I1061" t="s">
        <v>56</v>
      </c>
      <c r="J1061" t="s">
        <v>57</v>
      </c>
      <c r="K1061">
        <v>0</v>
      </c>
      <c r="L1061">
        <v>65122</v>
      </c>
      <c r="M1061">
        <v>1.49</v>
      </c>
      <c r="N1061" t="str">
        <f t="shared" si="159"/>
        <v>000X</v>
      </c>
      <c r="O1061">
        <v>4429</v>
      </c>
      <c r="P1061" t="s">
        <v>72</v>
      </c>
      <c r="Q1061" t="s">
        <v>5024</v>
      </c>
      <c r="R1061" t="s">
        <v>88</v>
      </c>
      <c r="T1061" t="s">
        <v>61</v>
      </c>
      <c r="V1061" t="s">
        <v>5310</v>
      </c>
      <c r="W1061">
        <v>22430</v>
      </c>
      <c r="X1061">
        <v>22430</v>
      </c>
      <c r="Y1061">
        <v>0</v>
      </c>
      <c r="Z1061">
        <v>22430</v>
      </c>
      <c r="AA1061">
        <v>22430</v>
      </c>
      <c r="AB1061" t="s">
        <v>72</v>
      </c>
      <c r="AC1061" s="1">
        <v>37408</v>
      </c>
      <c r="AD1061">
        <v>22000</v>
      </c>
      <c r="AE1061">
        <v>1515</v>
      </c>
      <c r="AF1061">
        <v>634</v>
      </c>
      <c r="AG1061" t="s">
        <v>103</v>
      </c>
      <c r="AH1061" t="s">
        <v>873</v>
      </c>
      <c r="AR1061">
        <v>0</v>
      </c>
      <c r="AW1061" t="s">
        <v>5311</v>
      </c>
      <c r="AY1061" t="s">
        <v>5312</v>
      </c>
      <c r="AZ1061" t="s">
        <v>5313</v>
      </c>
    </row>
    <row r="1062" spans="1:52" x14ac:dyDescent="0.3">
      <c r="A1062">
        <v>2064170</v>
      </c>
      <c r="B1062" t="s">
        <v>5314</v>
      </c>
      <c r="C1062" t="str">
        <f t="shared" si="157"/>
        <v>7492</v>
      </c>
      <c r="D1062" t="s">
        <v>53</v>
      </c>
      <c r="E1062" t="str">
        <f>"0100"</f>
        <v>0100</v>
      </c>
      <c r="F1062" t="s">
        <v>54</v>
      </c>
      <c r="G1062" t="str">
        <f t="shared" si="161"/>
        <v>08</v>
      </c>
      <c r="H1062" t="s">
        <v>55</v>
      </c>
      <c r="I1062" t="s">
        <v>56</v>
      </c>
      <c r="J1062" t="s">
        <v>57</v>
      </c>
      <c r="K1062">
        <v>1</v>
      </c>
      <c r="L1062">
        <v>75209</v>
      </c>
      <c r="M1062">
        <v>1.73</v>
      </c>
      <c r="N1062" t="str">
        <f t="shared" si="159"/>
        <v>000X</v>
      </c>
      <c r="O1062">
        <v>4282</v>
      </c>
      <c r="P1062" t="s">
        <v>58</v>
      </c>
      <c r="Q1062" t="s">
        <v>619</v>
      </c>
      <c r="R1062" t="s">
        <v>140</v>
      </c>
      <c r="T1062" t="s">
        <v>61</v>
      </c>
      <c r="V1062" t="s">
        <v>5315</v>
      </c>
      <c r="W1062">
        <v>250720</v>
      </c>
      <c r="X1062">
        <v>25900</v>
      </c>
      <c r="Y1062">
        <v>224820</v>
      </c>
      <c r="Z1062">
        <v>250720</v>
      </c>
      <c r="AA1062">
        <v>225720</v>
      </c>
      <c r="AB1062" t="s">
        <v>63</v>
      </c>
      <c r="AC1062" s="1">
        <v>43537</v>
      </c>
      <c r="AD1062">
        <v>275000</v>
      </c>
      <c r="AE1062">
        <v>2962</v>
      </c>
      <c r="AF1062">
        <v>1085</v>
      </c>
      <c r="AG1062" t="s">
        <v>64</v>
      </c>
      <c r="AH1062" t="s">
        <v>76</v>
      </c>
      <c r="AI1062">
        <v>1</v>
      </c>
      <c r="AJ1062">
        <v>1992</v>
      </c>
      <c r="AK1062">
        <v>3</v>
      </c>
      <c r="AL1062">
        <v>2</v>
      </c>
      <c r="AM1062">
        <v>1</v>
      </c>
      <c r="AN1062">
        <v>2590</v>
      </c>
      <c r="AO1062">
        <v>32</v>
      </c>
      <c r="AP1062" t="s">
        <v>63</v>
      </c>
      <c r="AQ1062" t="s">
        <v>66</v>
      </c>
      <c r="AR1062">
        <v>3478</v>
      </c>
      <c r="AW1062" t="s">
        <v>5090</v>
      </c>
      <c r="AX1062" t="s">
        <v>5091</v>
      </c>
      <c r="AY1062" t="s">
        <v>5092</v>
      </c>
      <c r="AZ1062" t="s">
        <v>70</v>
      </c>
    </row>
    <row r="1063" spans="1:52" x14ac:dyDescent="0.3">
      <c r="A1063">
        <v>2064196</v>
      </c>
      <c r="B1063" t="s">
        <v>5316</v>
      </c>
      <c r="C1063" t="str">
        <f t="shared" si="157"/>
        <v>7492</v>
      </c>
      <c r="D1063" t="s">
        <v>53</v>
      </c>
      <c r="E1063" t="str">
        <f>"0100"</f>
        <v>0100</v>
      </c>
      <c r="F1063" t="s">
        <v>54</v>
      </c>
      <c r="G1063" t="str">
        <f t="shared" si="161"/>
        <v>08</v>
      </c>
      <c r="H1063" t="s">
        <v>55</v>
      </c>
      <c r="I1063" t="s">
        <v>56</v>
      </c>
      <c r="J1063" t="s">
        <v>57</v>
      </c>
      <c r="K1063">
        <v>1</v>
      </c>
      <c r="L1063">
        <v>91741</v>
      </c>
      <c r="M1063">
        <v>2.11</v>
      </c>
      <c r="N1063" t="str">
        <f t="shared" ref="N1063:N1094" si="162">"000X"</f>
        <v>000X</v>
      </c>
      <c r="O1063">
        <v>4254</v>
      </c>
      <c r="P1063" t="s">
        <v>58</v>
      </c>
      <c r="Q1063" t="s">
        <v>619</v>
      </c>
      <c r="R1063" t="s">
        <v>140</v>
      </c>
      <c r="T1063" t="s">
        <v>61</v>
      </c>
      <c r="V1063" t="s">
        <v>5317</v>
      </c>
      <c r="W1063">
        <v>261490</v>
      </c>
      <c r="X1063">
        <v>31590</v>
      </c>
      <c r="Y1063">
        <v>229900</v>
      </c>
      <c r="Z1063">
        <v>185699</v>
      </c>
      <c r="AA1063">
        <v>160699</v>
      </c>
      <c r="AB1063" t="s">
        <v>63</v>
      </c>
      <c r="AC1063" s="1">
        <v>44288</v>
      </c>
      <c r="AD1063">
        <v>350000</v>
      </c>
      <c r="AE1063">
        <v>3154</v>
      </c>
      <c r="AF1063">
        <v>2379</v>
      </c>
      <c r="AG1063" t="s">
        <v>64</v>
      </c>
      <c r="AH1063" t="s">
        <v>76</v>
      </c>
      <c r="AI1063">
        <v>1</v>
      </c>
      <c r="AJ1063">
        <v>1995</v>
      </c>
      <c r="AK1063">
        <v>3</v>
      </c>
      <c r="AL1063">
        <v>2</v>
      </c>
      <c r="AN1063">
        <v>2424</v>
      </c>
      <c r="AO1063">
        <v>32</v>
      </c>
      <c r="AP1063" t="s">
        <v>72</v>
      </c>
      <c r="AQ1063" t="s">
        <v>66</v>
      </c>
      <c r="AR1063">
        <v>3692</v>
      </c>
      <c r="AW1063" t="s">
        <v>5318</v>
      </c>
      <c r="AX1063" t="s">
        <v>5319</v>
      </c>
      <c r="AY1063" t="s">
        <v>5320</v>
      </c>
      <c r="AZ1063" t="s">
        <v>70</v>
      </c>
    </row>
    <row r="1064" spans="1:52" x14ac:dyDescent="0.3">
      <c r="A1064">
        <v>2064242</v>
      </c>
      <c r="B1064" t="s">
        <v>5321</v>
      </c>
      <c r="C1064" t="str">
        <f t="shared" si="157"/>
        <v>7492</v>
      </c>
      <c r="D1064" t="s">
        <v>53</v>
      </c>
      <c r="E1064" t="str">
        <f>"0000"</f>
        <v>0000</v>
      </c>
      <c r="F1064" t="s">
        <v>108</v>
      </c>
      <c r="G1064" t="str">
        <f t="shared" si="161"/>
        <v>08</v>
      </c>
      <c r="H1064" t="s">
        <v>55</v>
      </c>
      <c r="I1064" t="s">
        <v>56</v>
      </c>
      <c r="J1064" t="s">
        <v>57</v>
      </c>
      <c r="K1064">
        <v>0</v>
      </c>
      <c r="L1064">
        <v>64416</v>
      </c>
      <c r="M1064">
        <v>1.48</v>
      </c>
      <c r="N1064" t="str">
        <f t="shared" si="162"/>
        <v>000X</v>
      </c>
      <c r="O1064">
        <v>4228</v>
      </c>
      <c r="P1064" t="s">
        <v>58</v>
      </c>
      <c r="Q1064" t="s">
        <v>619</v>
      </c>
      <c r="R1064" t="s">
        <v>140</v>
      </c>
      <c r="T1064" t="s">
        <v>61</v>
      </c>
      <c r="V1064" t="s">
        <v>5322</v>
      </c>
      <c r="W1064">
        <v>22180</v>
      </c>
      <c r="X1064">
        <v>22180</v>
      </c>
      <c r="Y1064">
        <v>0</v>
      </c>
      <c r="Z1064">
        <v>22180</v>
      </c>
      <c r="AA1064">
        <v>22180</v>
      </c>
      <c r="AB1064" t="s">
        <v>72</v>
      </c>
      <c r="AC1064" s="1">
        <v>33878</v>
      </c>
      <c r="AD1064">
        <v>22200</v>
      </c>
      <c r="AE1064">
        <v>957</v>
      </c>
      <c r="AF1064">
        <v>547</v>
      </c>
      <c r="AG1064" t="s">
        <v>103</v>
      </c>
      <c r="AH1064" t="s">
        <v>873</v>
      </c>
      <c r="AR1064">
        <v>0</v>
      </c>
      <c r="AW1064" t="s">
        <v>4667</v>
      </c>
      <c r="AX1064" t="s">
        <v>4668</v>
      </c>
      <c r="AY1064" t="s">
        <v>4669</v>
      </c>
      <c r="AZ1064" t="s">
        <v>4670</v>
      </c>
    </row>
    <row r="1065" spans="1:52" x14ac:dyDescent="0.3">
      <c r="A1065">
        <v>2064307</v>
      </c>
      <c r="B1065" t="s">
        <v>5323</v>
      </c>
      <c r="C1065" t="str">
        <f t="shared" si="157"/>
        <v>7492</v>
      </c>
      <c r="D1065" t="s">
        <v>53</v>
      </c>
      <c r="E1065" t="str">
        <f>"0000"</f>
        <v>0000</v>
      </c>
      <c r="F1065" t="s">
        <v>108</v>
      </c>
      <c r="G1065" t="str">
        <f t="shared" si="161"/>
        <v>08</v>
      </c>
      <c r="H1065" t="s">
        <v>55</v>
      </c>
      <c r="I1065" t="s">
        <v>56</v>
      </c>
      <c r="J1065" t="s">
        <v>57</v>
      </c>
      <c r="K1065">
        <v>0</v>
      </c>
      <c r="L1065">
        <v>62500</v>
      </c>
      <c r="M1065">
        <v>1.43</v>
      </c>
      <c r="N1065" t="str">
        <f t="shared" si="162"/>
        <v>000X</v>
      </c>
      <c r="O1065">
        <v>4378</v>
      </c>
      <c r="P1065" t="s">
        <v>72</v>
      </c>
      <c r="Q1065" t="s">
        <v>5024</v>
      </c>
      <c r="R1065" t="s">
        <v>88</v>
      </c>
      <c r="T1065" t="s">
        <v>61</v>
      </c>
      <c r="V1065" t="s">
        <v>5324</v>
      </c>
      <c r="W1065">
        <v>21520</v>
      </c>
      <c r="X1065">
        <v>21520</v>
      </c>
      <c r="Y1065">
        <v>0</v>
      </c>
      <c r="Z1065">
        <v>21520</v>
      </c>
      <c r="AA1065">
        <v>21520</v>
      </c>
      <c r="AB1065" t="s">
        <v>72</v>
      </c>
      <c r="AC1065" s="1">
        <v>38231</v>
      </c>
      <c r="AD1065">
        <v>50000</v>
      </c>
      <c r="AE1065">
        <v>1765</v>
      </c>
      <c r="AF1065">
        <v>2341</v>
      </c>
      <c r="AG1065" t="s">
        <v>103</v>
      </c>
      <c r="AH1065" t="s">
        <v>76</v>
      </c>
      <c r="AR1065">
        <v>0</v>
      </c>
      <c r="AW1065" t="s">
        <v>5325</v>
      </c>
      <c r="AY1065" t="s">
        <v>5326</v>
      </c>
      <c r="AZ1065" t="s">
        <v>5327</v>
      </c>
    </row>
    <row r="1066" spans="1:52" x14ac:dyDescent="0.3">
      <c r="A1066">
        <v>2064935</v>
      </c>
      <c r="B1066" t="s">
        <v>5328</v>
      </c>
      <c r="C1066" t="str">
        <f t="shared" si="157"/>
        <v>7492</v>
      </c>
      <c r="D1066" t="s">
        <v>53</v>
      </c>
      <c r="E1066" t="str">
        <f>"0000"</f>
        <v>0000</v>
      </c>
      <c r="F1066" t="s">
        <v>108</v>
      </c>
      <c r="G1066" t="str">
        <f t="shared" si="161"/>
        <v>08</v>
      </c>
      <c r="H1066" t="s">
        <v>55</v>
      </c>
      <c r="I1066" t="s">
        <v>56</v>
      </c>
      <c r="J1066" t="s">
        <v>57</v>
      </c>
      <c r="K1066">
        <v>0</v>
      </c>
      <c r="L1066">
        <v>62496</v>
      </c>
      <c r="M1066">
        <v>1.43</v>
      </c>
      <c r="N1066" t="str">
        <f t="shared" si="162"/>
        <v>000X</v>
      </c>
      <c r="O1066">
        <v>4209</v>
      </c>
      <c r="P1066" t="s">
        <v>58</v>
      </c>
      <c r="Q1066" t="s">
        <v>5031</v>
      </c>
      <c r="R1066" t="s">
        <v>140</v>
      </c>
      <c r="T1066" t="s">
        <v>61</v>
      </c>
      <c r="V1066" t="s">
        <v>5329</v>
      </c>
      <c r="W1066">
        <v>21520</v>
      </c>
      <c r="X1066">
        <v>21520</v>
      </c>
      <c r="Y1066">
        <v>0</v>
      </c>
      <c r="Z1066">
        <v>21520</v>
      </c>
      <c r="AA1066">
        <v>21520</v>
      </c>
      <c r="AB1066" t="s">
        <v>72</v>
      </c>
      <c r="AC1066" s="1">
        <v>38108</v>
      </c>
      <c r="AD1066">
        <v>25000</v>
      </c>
      <c r="AE1066">
        <v>1730</v>
      </c>
      <c r="AF1066">
        <v>453</v>
      </c>
      <c r="AG1066" t="s">
        <v>103</v>
      </c>
      <c r="AH1066" t="s">
        <v>221</v>
      </c>
      <c r="AR1066">
        <v>0</v>
      </c>
      <c r="AW1066" t="s">
        <v>5330</v>
      </c>
      <c r="AX1066" t="s">
        <v>5331</v>
      </c>
      <c r="AY1066" t="s">
        <v>5332</v>
      </c>
      <c r="AZ1066" t="s">
        <v>5333</v>
      </c>
    </row>
    <row r="1067" spans="1:52" x14ac:dyDescent="0.3">
      <c r="A1067">
        <v>2065397</v>
      </c>
      <c r="B1067" t="s">
        <v>5334</v>
      </c>
      <c r="C1067" t="str">
        <f t="shared" si="157"/>
        <v>7492</v>
      </c>
      <c r="D1067" t="s">
        <v>53</v>
      </c>
      <c r="E1067" t="str">
        <f>"0100"</f>
        <v>0100</v>
      </c>
      <c r="F1067" t="s">
        <v>54</v>
      </c>
      <c r="G1067" t="str">
        <f t="shared" si="161"/>
        <v>08</v>
      </c>
      <c r="H1067" t="s">
        <v>55</v>
      </c>
      <c r="I1067" t="s">
        <v>56</v>
      </c>
      <c r="J1067" t="s">
        <v>57</v>
      </c>
      <c r="K1067">
        <v>1</v>
      </c>
      <c r="L1067">
        <v>67500</v>
      </c>
      <c r="M1067">
        <v>1.55</v>
      </c>
      <c r="N1067" t="str">
        <f t="shared" si="162"/>
        <v>000X</v>
      </c>
      <c r="O1067">
        <v>4145</v>
      </c>
      <c r="P1067" t="s">
        <v>72</v>
      </c>
      <c r="Q1067" t="s">
        <v>5166</v>
      </c>
      <c r="R1067" t="s">
        <v>140</v>
      </c>
      <c r="T1067" t="s">
        <v>61</v>
      </c>
      <c r="V1067" t="s">
        <v>5335</v>
      </c>
      <c r="W1067">
        <v>273050</v>
      </c>
      <c r="X1067">
        <v>23240</v>
      </c>
      <c r="Y1067">
        <v>249810</v>
      </c>
      <c r="Z1067">
        <v>200585</v>
      </c>
      <c r="AA1067">
        <v>175585</v>
      </c>
      <c r="AB1067" t="s">
        <v>63</v>
      </c>
      <c r="AC1067" s="1">
        <v>36465</v>
      </c>
      <c r="AD1067">
        <v>11000</v>
      </c>
      <c r="AE1067">
        <v>1338</v>
      </c>
      <c r="AF1067">
        <v>1331</v>
      </c>
      <c r="AG1067" t="s">
        <v>103</v>
      </c>
      <c r="AH1067" t="s">
        <v>76</v>
      </c>
      <c r="AI1067">
        <v>1</v>
      </c>
      <c r="AJ1067">
        <v>2001</v>
      </c>
      <c r="AK1067">
        <v>3</v>
      </c>
      <c r="AL1067">
        <v>2</v>
      </c>
      <c r="AN1067">
        <v>2460</v>
      </c>
      <c r="AO1067">
        <v>32</v>
      </c>
      <c r="AP1067" t="s">
        <v>72</v>
      </c>
      <c r="AQ1067" t="s">
        <v>66</v>
      </c>
      <c r="AR1067">
        <v>3981</v>
      </c>
      <c r="AW1067" t="s">
        <v>5336</v>
      </c>
      <c r="AX1067" t="s">
        <v>5337</v>
      </c>
      <c r="AY1067" t="s">
        <v>5338</v>
      </c>
      <c r="AZ1067" t="s">
        <v>70</v>
      </c>
    </row>
    <row r="1068" spans="1:52" x14ac:dyDescent="0.3">
      <c r="A1068">
        <v>2065737</v>
      </c>
      <c r="B1068" t="s">
        <v>5339</v>
      </c>
      <c r="C1068" t="str">
        <f t="shared" si="157"/>
        <v>7492</v>
      </c>
      <c r="D1068" t="s">
        <v>53</v>
      </c>
      <c r="E1068" t="str">
        <f>"0100"</f>
        <v>0100</v>
      </c>
      <c r="F1068" t="s">
        <v>54</v>
      </c>
      <c r="G1068" t="str">
        <f t="shared" si="161"/>
        <v>08</v>
      </c>
      <c r="H1068" t="s">
        <v>55</v>
      </c>
      <c r="I1068" t="s">
        <v>56</v>
      </c>
      <c r="J1068" t="s">
        <v>57</v>
      </c>
      <c r="K1068">
        <v>1</v>
      </c>
      <c r="L1068">
        <v>106308</v>
      </c>
      <c r="M1068">
        <v>2.44</v>
      </c>
      <c r="N1068" t="str">
        <f t="shared" si="162"/>
        <v>000X</v>
      </c>
      <c r="O1068">
        <v>4472</v>
      </c>
      <c r="P1068" t="s">
        <v>58</v>
      </c>
      <c r="Q1068" t="s">
        <v>619</v>
      </c>
      <c r="R1068" t="s">
        <v>140</v>
      </c>
      <c r="T1068" t="s">
        <v>61</v>
      </c>
      <c r="V1068" t="s">
        <v>5340</v>
      </c>
      <c r="W1068">
        <v>226600</v>
      </c>
      <c r="X1068">
        <v>36610</v>
      </c>
      <c r="Y1068">
        <v>189990</v>
      </c>
      <c r="Z1068">
        <v>152385</v>
      </c>
      <c r="AA1068">
        <v>126885</v>
      </c>
      <c r="AB1068" t="s">
        <v>63</v>
      </c>
      <c r="AC1068" s="1">
        <v>34881</v>
      </c>
      <c r="AD1068">
        <v>17000</v>
      </c>
      <c r="AE1068">
        <v>1089</v>
      </c>
      <c r="AF1068">
        <v>96</v>
      </c>
      <c r="AG1068" t="s">
        <v>103</v>
      </c>
      <c r="AH1068" t="s">
        <v>76</v>
      </c>
      <c r="AI1068">
        <v>1</v>
      </c>
      <c r="AJ1068">
        <v>2000</v>
      </c>
      <c r="AK1068">
        <v>3</v>
      </c>
      <c r="AL1068">
        <v>2</v>
      </c>
      <c r="AN1068">
        <v>2093</v>
      </c>
      <c r="AO1068">
        <v>32</v>
      </c>
      <c r="AP1068" t="s">
        <v>72</v>
      </c>
      <c r="AQ1068" t="s">
        <v>66</v>
      </c>
      <c r="AR1068">
        <v>3017</v>
      </c>
      <c r="AW1068" t="s">
        <v>5341</v>
      </c>
      <c r="AX1068" t="s">
        <v>5342</v>
      </c>
      <c r="AY1068" t="s">
        <v>5343</v>
      </c>
      <c r="AZ1068" t="s">
        <v>70</v>
      </c>
    </row>
    <row r="1069" spans="1:52" x14ac:dyDescent="0.3">
      <c r="A1069">
        <v>2065753</v>
      </c>
      <c r="B1069" t="s">
        <v>5344</v>
      </c>
      <c r="C1069" t="str">
        <f t="shared" si="157"/>
        <v>7492</v>
      </c>
      <c r="D1069" t="s">
        <v>53</v>
      </c>
      <c r="E1069" t="str">
        <f>"0100"</f>
        <v>0100</v>
      </c>
      <c r="F1069" t="s">
        <v>54</v>
      </c>
      <c r="G1069" t="str">
        <f t="shared" si="161"/>
        <v>08</v>
      </c>
      <c r="H1069" t="s">
        <v>55</v>
      </c>
      <c r="I1069" t="s">
        <v>56</v>
      </c>
      <c r="J1069" t="s">
        <v>57</v>
      </c>
      <c r="K1069">
        <v>1</v>
      </c>
      <c r="L1069">
        <v>79233</v>
      </c>
      <c r="M1069">
        <v>1.82</v>
      </c>
      <c r="N1069" t="str">
        <f t="shared" si="162"/>
        <v>000X</v>
      </c>
      <c r="O1069">
        <v>4446</v>
      </c>
      <c r="P1069" t="s">
        <v>58</v>
      </c>
      <c r="Q1069" t="s">
        <v>619</v>
      </c>
      <c r="R1069" t="s">
        <v>140</v>
      </c>
      <c r="T1069" t="s">
        <v>61</v>
      </c>
      <c r="V1069" t="s">
        <v>5345</v>
      </c>
      <c r="W1069">
        <v>207940</v>
      </c>
      <c r="X1069">
        <v>27280</v>
      </c>
      <c r="Y1069">
        <v>180660</v>
      </c>
      <c r="Z1069">
        <v>155258</v>
      </c>
      <c r="AA1069">
        <v>130258</v>
      </c>
      <c r="AB1069" t="s">
        <v>63</v>
      </c>
      <c r="AI1069">
        <v>1</v>
      </c>
      <c r="AJ1069">
        <v>1988</v>
      </c>
      <c r="AK1069">
        <v>3</v>
      </c>
      <c r="AL1069">
        <v>2</v>
      </c>
      <c r="AN1069">
        <v>2082</v>
      </c>
      <c r="AO1069">
        <v>32</v>
      </c>
      <c r="AP1069" t="s">
        <v>63</v>
      </c>
      <c r="AQ1069" t="s">
        <v>66</v>
      </c>
      <c r="AR1069">
        <v>3000</v>
      </c>
      <c r="AW1069" t="s">
        <v>5346</v>
      </c>
      <c r="AY1069" t="s">
        <v>5347</v>
      </c>
      <c r="AZ1069" t="s">
        <v>70</v>
      </c>
    </row>
    <row r="1070" spans="1:52" x14ac:dyDescent="0.3">
      <c r="A1070">
        <v>2065770</v>
      </c>
      <c r="B1070" t="s">
        <v>5348</v>
      </c>
      <c r="C1070" t="str">
        <f t="shared" si="157"/>
        <v>7492</v>
      </c>
      <c r="D1070" t="s">
        <v>53</v>
      </c>
      <c r="E1070" t="str">
        <f>"0100"</f>
        <v>0100</v>
      </c>
      <c r="F1070" t="s">
        <v>54</v>
      </c>
      <c r="G1070" t="str">
        <f t="shared" si="161"/>
        <v>08</v>
      </c>
      <c r="H1070" t="s">
        <v>55</v>
      </c>
      <c r="I1070" t="s">
        <v>56</v>
      </c>
      <c r="J1070" t="s">
        <v>57</v>
      </c>
      <c r="K1070">
        <v>1</v>
      </c>
      <c r="L1070">
        <v>62633</v>
      </c>
      <c r="M1070">
        <v>1.44</v>
      </c>
      <c r="N1070" t="str">
        <f t="shared" si="162"/>
        <v>000X</v>
      </c>
      <c r="O1070">
        <v>4418</v>
      </c>
      <c r="P1070" t="s">
        <v>58</v>
      </c>
      <c r="Q1070" t="s">
        <v>619</v>
      </c>
      <c r="R1070" t="s">
        <v>140</v>
      </c>
      <c r="T1070" t="s">
        <v>61</v>
      </c>
      <c r="V1070" t="s">
        <v>5349</v>
      </c>
      <c r="W1070">
        <v>230370</v>
      </c>
      <c r="X1070">
        <v>21570</v>
      </c>
      <c r="Y1070">
        <v>208800</v>
      </c>
      <c r="Z1070">
        <v>169158</v>
      </c>
      <c r="AA1070">
        <v>144158</v>
      </c>
      <c r="AB1070" t="s">
        <v>63</v>
      </c>
      <c r="AC1070" s="1">
        <v>37895</v>
      </c>
      <c r="AD1070">
        <v>15500</v>
      </c>
      <c r="AE1070">
        <v>1653</v>
      </c>
      <c r="AF1070">
        <v>2041</v>
      </c>
      <c r="AG1070" t="s">
        <v>103</v>
      </c>
      <c r="AH1070" t="s">
        <v>76</v>
      </c>
      <c r="AI1070">
        <v>1</v>
      </c>
      <c r="AJ1070">
        <v>2005</v>
      </c>
      <c r="AK1070">
        <v>3</v>
      </c>
      <c r="AL1070">
        <v>2</v>
      </c>
      <c r="AM1070">
        <v>1</v>
      </c>
      <c r="AN1070">
        <v>2161</v>
      </c>
      <c r="AO1070">
        <v>32</v>
      </c>
      <c r="AP1070" t="s">
        <v>72</v>
      </c>
      <c r="AQ1070" t="s">
        <v>66</v>
      </c>
      <c r="AR1070">
        <v>3025</v>
      </c>
      <c r="AW1070" t="s">
        <v>5350</v>
      </c>
      <c r="AX1070" t="s">
        <v>5351</v>
      </c>
      <c r="AY1070" t="s">
        <v>5352</v>
      </c>
      <c r="AZ1070" t="s">
        <v>70</v>
      </c>
    </row>
    <row r="1071" spans="1:52" x14ac:dyDescent="0.3">
      <c r="A1071">
        <v>2065826</v>
      </c>
      <c r="B1071" t="s">
        <v>5353</v>
      </c>
      <c r="C1071" t="str">
        <f t="shared" si="157"/>
        <v>7492</v>
      </c>
      <c r="D1071" t="s">
        <v>53</v>
      </c>
      <c r="E1071" t="str">
        <f>"0000"</f>
        <v>0000</v>
      </c>
      <c r="F1071" t="s">
        <v>108</v>
      </c>
      <c r="G1071" t="str">
        <f t="shared" si="161"/>
        <v>08</v>
      </c>
      <c r="H1071" t="s">
        <v>55</v>
      </c>
      <c r="I1071" t="s">
        <v>56</v>
      </c>
      <c r="J1071" t="s">
        <v>57</v>
      </c>
      <c r="K1071">
        <v>0</v>
      </c>
      <c r="L1071">
        <v>80265</v>
      </c>
      <c r="M1071">
        <v>1.84</v>
      </c>
      <c r="N1071" t="str">
        <f t="shared" si="162"/>
        <v>000X</v>
      </c>
      <c r="O1071">
        <v>4174</v>
      </c>
      <c r="P1071" t="s">
        <v>72</v>
      </c>
      <c r="Q1071" t="s">
        <v>643</v>
      </c>
      <c r="R1071" t="s">
        <v>140</v>
      </c>
      <c r="T1071" t="s">
        <v>61</v>
      </c>
      <c r="V1071" t="s">
        <v>5354</v>
      </c>
      <c r="W1071">
        <v>27640</v>
      </c>
      <c r="X1071">
        <v>27640</v>
      </c>
      <c r="Y1071">
        <v>0</v>
      </c>
      <c r="Z1071">
        <v>27640</v>
      </c>
      <c r="AA1071">
        <v>27640</v>
      </c>
      <c r="AB1071" t="s">
        <v>72</v>
      </c>
      <c r="AR1071">
        <v>0</v>
      </c>
      <c r="AW1071" t="s">
        <v>5174</v>
      </c>
      <c r="AY1071" t="s">
        <v>5175</v>
      </c>
      <c r="AZ1071" t="s">
        <v>5176</v>
      </c>
    </row>
    <row r="1072" spans="1:52" x14ac:dyDescent="0.3">
      <c r="A1072">
        <v>2065877</v>
      </c>
      <c r="B1072" t="s">
        <v>5355</v>
      </c>
      <c r="C1072" t="str">
        <f t="shared" si="157"/>
        <v>7492</v>
      </c>
      <c r="D1072" t="s">
        <v>53</v>
      </c>
      <c r="E1072" t="str">
        <f>"0000"</f>
        <v>0000</v>
      </c>
      <c r="F1072" t="s">
        <v>108</v>
      </c>
      <c r="G1072" t="str">
        <f t="shared" si="161"/>
        <v>08</v>
      </c>
      <c r="H1072" t="s">
        <v>55</v>
      </c>
      <c r="I1072" t="s">
        <v>56</v>
      </c>
      <c r="J1072" t="s">
        <v>57</v>
      </c>
      <c r="K1072">
        <v>0</v>
      </c>
      <c r="L1072">
        <v>72626</v>
      </c>
      <c r="M1072">
        <v>1.67</v>
      </c>
      <c r="N1072" t="str">
        <f t="shared" si="162"/>
        <v>000X</v>
      </c>
      <c r="O1072">
        <v>4333</v>
      </c>
      <c r="P1072" t="s">
        <v>58</v>
      </c>
      <c r="Q1072" t="s">
        <v>4583</v>
      </c>
      <c r="R1072" t="s">
        <v>266</v>
      </c>
      <c r="T1072" t="s">
        <v>61</v>
      </c>
      <c r="V1072" t="s">
        <v>5356</v>
      </c>
      <c r="W1072">
        <v>25010</v>
      </c>
      <c r="X1072">
        <v>25010</v>
      </c>
      <c r="Y1072">
        <v>0</v>
      </c>
      <c r="Z1072">
        <v>25010</v>
      </c>
      <c r="AA1072">
        <v>25010</v>
      </c>
      <c r="AB1072" t="s">
        <v>72</v>
      </c>
      <c r="AC1072" s="1">
        <v>35339</v>
      </c>
      <c r="AD1072">
        <v>15000</v>
      </c>
      <c r="AE1072">
        <v>1155</v>
      </c>
      <c r="AF1072">
        <v>129</v>
      </c>
      <c r="AG1072" t="s">
        <v>103</v>
      </c>
      <c r="AH1072" t="s">
        <v>76</v>
      </c>
      <c r="AR1072">
        <v>0</v>
      </c>
      <c r="AW1072" t="s">
        <v>5357</v>
      </c>
      <c r="AX1072" t="s">
        <v>5358</v>
      </c>
      <c r="AY1072" t="s">
        <v>5359</v>
      </c>
      <c r="AZ1072" t="s">
        <v>5360</v>
      </c>
    </row>
    <row r="1073" spans="1:52" x14ac:dyDescent="0.3">
      <c r="A1073">
        <v>2065966</v>
      </c>
      <c r="B1073" t="s">
        <v>5361</v>
      </c>
      <c r="C1073" t="str">
        <f t="shared" si="157"/>
        <v>7492</v>
      </c>
      <c r="D1073" t="s">
        <v>53</v>
      </c>
      <c r="E1073" t="str">
        <f t="shared" ref="E1073:E1080" si="163">"0100"</f>
        <v>0100</v>
      </c>
      <c r="F1073" t="s">
        <v>54</v>
      </c>
      <c r="G1073" t="str">
        <f t="shared" si="161"/>
        <v>08</v>
      </c>
      <c r="H1073" t="s">
        <v>55</v>
      </c>
      <c r="I1073" t="s">
        <v>56</v>
      </c>
      <c r="J1073" t="s">
        <v>57</v>
      </c>
      <c r="K1073">
        <v>1</v>
      </c>
      <c r="L1073">
        <v>62500</v>
      </c>
      <c r="M1073">
        <v>1.43</v>
      </c>
      <c r="N1073" t="str">
        <f t="shared" si="162"/>
        <v>000X</v>
      </c>
      <c r="O1073">
        <v>4668</v>
      </c>
      <c r="P1073" t="s">
        <v>58</v>
      </c>
      <c r="Q1073" t="s">
        <v>5031</v>
      </c>
      <c r="R1073" t="s">
        <v>140</v>
      </c>
      <c r="T1073" t="s">
        <v>61</v>
      </c>
      <c r="V1073" t="s">
        <v>5362</v>
      </c>
      <c r="W1073">
        <v>202460</v>
      </c>
      <c r="X1073">
        <v>15070</v>
      </c>
      <c r="Y1073">
        <v>187390</v>
      </c>
      <c r="Z1073">
        <v>147764</v>
      </c>
      <c r="AA1073">
        <v>122764</v>
      </c>
      <c r="AB1073" t="s">
        <v>63</v>
      </c>
      <c r="AC1073" s="1">
        <v>38565</v>
      </c>
      <c r="AD1073">
        <v>415000</v>
      </c>
      <c r="AE1073">
        <v>1899</v>
      </c>
      <c r="AF1073">
        <v>670</v>
      </c>
      <c r="AG1073" t="s">
        <v>64</v>
      </c>
      <c r="AH1073" t="s">
        <v>76</v>
      </c>
      <c r="AI1073">
        <v>1</v>
      </c>
      <c r="AJ1073">
        <v>1998</v>
      </c>
      <c r="AK1073">
        <v>3</v>
      </c>
      <c r="AL1073">
        <v>3</v>
      </c>
      <c r="AN1073">
        <v>2827</v>
      </c>
      <c r="AO1073">
        <v>32</v>
      </c>
      <c r="AP1073" t="s">
        <v>63</v>
      </c>
      <c r="AQ1073" t="s">
        <v>66</v>
      </c>
      <c r="AR1073">
        <v>3830</v>
      </c>
      <c r="AW1073" t="s">
        <v>5363</v>
      </c>
      <c r="AX1073" t="s">
        <v>5364</v>
      </c>
      <c r="AY1073" t="s">
        <v>5365</v>
      </c>
      <c r="AZ1073" t="s">
        <v>5366</v>
      </c>
    </row>
    <row r="1074" spans="1:52" x14ac:dyDescent="0.3">
      <c r="A1074">
        <v>2065982</v>
      </c>
      <c r="B1074" t="s">
        <v>5367</v>
      </c>
      <c r="C1074" t="str">
        <f t="shared" si="157"/>
        <v>7492</v>
      </c>
      <c r="D1074" t="s">
        <v>53</v>
      </c>
      <c r="E1074" t="str">
        <f t="shared" si="163"/>
        <v>0100</v>
      </c>
      <c r="F1074" t="s">
        <v>54</v>
      </c>
      <c r="G1074" t="str">
        <f t="shared" si="161"/>
        <v>08</v>
      </c>
      <c r="H1074" t="s">
        <v>55</v>
      </c>
      <c r="I1074" t="s">
        <v>56</v>
      </c>
      <c r="J1074" t="s">
        <v>57</v>
      </c>
      <c r="K1074">
        <v>1</v>
      </c>
      <c r="L1074">
        <v>62500</v>
      </c>
      <c r="M1074">
        <v>1.43</v>
      </c>
      <c r="N1074" t="str">
        <f t="shared" si="162"/>
        <v>000X</v>
      </c>
      <c r="O1074">
        <v>4652</v>
      </c>
      <c r="P1074" t="s">
        <v>58</v>
      </c>
      <c r="Q1074" t="s">
        <v>5031</v>
      </c>
      <c r="R1074" t="s">
        <v>140</v>
      </c>
      <c r="T1074" t="s">
        <v>61</v>
      </c>
      <c r="V1074" t="s">
        <v>5368</v>
      </c>
      <c r="W1074">
        <v>256670</v>
      </c>
      <c r="X1074">
        <v>21520</v>
      </c>
      <c r="Y1074">
        <v>235150</v>
      </c>
      <c r="Z1074">
        <v>201715</v>
      </c>
      <c r="AA1074">
        <v>176715</v>
      </c>
      <c r="AB1074" t="s">
        <v>63</v>
      </c>
      <c r="AC1074" s="1">
        <v>37865</v>
      </c>
      <c r="AD1074">
        <v>22500</v>
      </c>
      <c r="AE1074">
        <v>1641</v>
      </c>
      <c r="AF1074">
        <v>764</v>
      </c>
      <c r="AG1074" t="s">
        <v>103</v>
      </c>
      <c r="AH1074" t="s">
        <v>76</v>
      </c>
      <c r="AI1074">
        <v>1</v>
      </c>
      <c r="AJ1074">
        <v>2005</v>
      </c>
      <c r="AK1074">
        <v>3</v>
      </c>
      <c r="AL1074">
        <v>2</v>
      </c>
      <c r="AN1074">
        <v>2451</v>
      </c>
      <c r="AO1074">
        <v>29</v>
      </c>
      <c r="AP1074" t="s">
        <v>63</v>
      </c>
      <c r="AQ1074" t="s">
        <v>66</v>
      </c>
      <c r="AR1074">
        <v>3411</v>
      </c>
      <c r="AW1074" t="s">
        <v>5369</v>
      </c>
      <c r="AY1074" t="s">
        <v>5370</v>
      </c>
      <c r="AZ1074" t="s">
        <v>5366</v>
      </c>
    </row>
    <row r="1075" spans="1:52" x14ac:dyDescent="0.3">
      <c r="A1075">
        <v>2066075</v>
      </c>
      <c r="B1075" t="s">
        <v>5371</v>
      </c>
      <c r="C1075" t="str">
        <f t="shared" si="157"/>
        <v>7492</v>
      </c>
      <c r="D1075" t="s">
        <v>53</v>
      </c>
      <c r="E1075" t="str">
        <f t="shared" si="163"/>
        <v>0100</v>
      </c>
      <c r="F1075" t="s">
        <v>54</v>
      </c>
      <c r="G1075" t="str">
        <f t="shared" si="161"/>
        <v>08</v>
      </c>
      <c r="H1075" t="s">
        <v>55</v>
      </c>
      <c r="I1075" t="s">
        <v>56</v>
      </c>
      <c r="J1075" t="s">
        <v>57</v>
      </c>
      <c r="K1075">
        <v>1</v>
      </c>
      <c r="L1075">
        <v>90747</v>
      </c>
      <c r="M1075">
        <v>2.08</v>
      </c>
      <c r="N1075" t="str">
        <f t="shared" si="162"/>
        <v>000X</v>
      </c>
      <c r="O1075">
        <v>4586</v>
      </c>
      <c r="P1075" t="s">
        <v>58</v>
      </c>
      <c r="Q1075" t="s">
        <v>5031</v>
      </c>
      <c r="R1075" t="s">
        <v>140</v>
      </c>
      <c r="T1075" t="s">
        <v>61</v>
      </c>
      <c r="V1075" t="s">
        <v>5372</v>
      </c>
      <c r="W1075">
        <v>239370</v>
      </c>
      <c r="X1075">
        <v>31250</v>
      </c>
      <c r="Y1075">
        <v>208120</v>
      </c>
      <c r="Z1075">
        <v>177468</v>
      </c>
      <c r="AA1075">
        <v>152468</v>
      </c>
      <c r="AB1075" t="s">
        <v>63</v>
      </c>
      <c r="AC1075" s="1">
        <v>34881</v>
      </c>
      <c r="AD1075">
        <v>127000</v>
      </c>
      <c r="AE1075">
        <v>1090</v>
      </c>
      <c r="AF1075">
        <v>495</v>
      </c>
      <c r="AG1075" t="s">
        <v>64</v>
      </c>
      <c r="AH1075" t="s">
        <v>76</v>
      </c>
      <c r="AI1075">
        <v>1</v>
      </c>
      <c r="AJ1075">
        <v>1992</v>
      </c>
      <c r="AK1075">
        <v>3</v>
      </c>
      <c r="AL1075">
        <v>2</v>
      </c>
      <c r="AN1075">
        <v>2160</v>
      </c>
      <c r="AO1075">
        <v>32</v>
      </c>
      <c r="AP1075" t="s">
        <v>63</v>
      </c>
      <c r="AQ1075" t="s">
        <v>66</v>
      </c>
      <c r="AR1075">
        <v>3421</v>
      </c>
      <c r="AW1075" t="s">
        <v>5373</v>
      </c>
      <c r="AX1075" t="s">
        <v>5374</v>
      </c>
      <c r="AY1075" t="s">
        <v>5375</v>
      </c>
      <c r="AZ1075" t="s">
        <v>70</v>
      </c>
    </row>
    <row r="1076" spans="1:52" x14ac:dyDescent="0.3">
      <c r="A1076">
        <v>2066610</v>
      </c>
      <c r="B1076" t="s">
        <v>5376</v>
      </c>
      <c r="C1076" t="str">
        <f t="shared" si="157"/>
        <v>7492</v>
      </c>
      <c r="D1076" t="s">
        <v>53</v>
      </c>
      <c r="E1076" t="str">
        <f t="shared" si="163"/>
        <v>0100</v>
      </c>
      <c r="F1076" t="s">
        <v>54</v>
      </c>
      <c r="G1076" t="str">
        <f t="shared" si="161"/>
        <v>08</v>
      </c>
      <c r="H1076" t="s">
        <v>55</v>
      </c>
      <c r="I1076" t="s">
        <v>56</v>
      </c>
      <c r="J1076" t="s">
        <v>57</v>
      </c>
      <c r="K1076">
        <v>1</v>
      </c>
      <c r="L1076">
        <v>126570</v>
      </c>
      <c r="M1076">
        <v>2.91</v>
      </c>
      <c r="N1076" t="str">
        <f t="shared" si="162"/>
        <v>000X</v>
      </c>
      <c r="O1076">
        <v>4577</v>
      </c>
      <c r="P1076" t="s">
        <v>58</v>
      </c>
      <c r="Q1076" t="s">
        <v>5031</v>
      </c>
      <c r="R1076" t="s">
        <v>140</v>
      </c>
      <c r="T1076" t="s">
        <v>61</v>
      </c>
      <c r="V1076" t="s">
        <v>5377</v>
      </c>
      <c r="W1076">
        <v>231600</v>
      </c>
      <c r="X1076">
        <v>43580</v>
      </c>
      <c r="Y1076">
        <v>188020</v>
      </c>
      <c r="Z1076">
        <v>225699</v>
      </c>
      <c r="AA1076">
        <v>200699</v>
      </c>
      <c r="AB1076" t="s">
        <v>63</v>
      </c>
      <c r="AC1076" s="1">
        <v>43792</v>
      </c>
      <c r="AD1076">
        <v>295000</v>
      </c>
      <c r="AE1076">
        <v>3023</v>
      </c>
      <c r="AF1076">
        <v>1796</v>
      </c>
      <c r="AG1076" t="s">
        <v>64</v>
      </c>
      <c r="AH1076" t="s">
        <v>76</v>
      </c>
      <c r="AI1076">
        <v>1</v>
      </c>
      <c r="AJ1076">
        <v>1993</v>
      </c>
      <c r="AK1076">
        <v>3</v>
      </c>
      <c r="AL1076">
        <v>2</v>
      </c>
      <c r="AN1076">
        <v>2082</v>
      </c>
      <c r="AO1076">
        <v>32</v>
      </c>
      <c r="AP1076" t="s">
        <v>63</v>
      </c>
      <c r="AQ1076" t="s">
        <v>66</v>
      </c>
      <c r="AR1076">
        <v>2984</v>
      </c>
      <c r="AW1076" t="s">
        <v>5378</v>
      </c>
      <c r="AY1076" t="s">
        <v>5379</v>
      </c>
      <c r="AZ1076" t="s">
        <v>70</v>
      </c>
    </row>
    <row r="1077" spans="1:52" x14ac:dyDescent="0.3">
      <c r="A1077">
        <v>2063769</v>
      </c>
      <c r="B1077" t="s">
        <v>5380</v>
      </c>
      <c r="C1077" t="str">
        <f t="shared" si="157"/>
        <v>7492</v>
      </c>
      <c r="D1077" t="s">
        <v>53</v>
      </c>
      <c r="E1077" t="str">
        <f t="shared" si="163"/>
        <v>0100</v>
      </c>
      <c r="F1077" t="s">
        <v>54</v>
      </c>
      <c r="G1077" t="str">
        <f t="shared" si="161"/>
        <v>08</v>
      </c>
      <c r="H1077" t="s">
        <v>55</v>
      </c>
      <c r="I1077" t="s">
        <v>56</v>
      </c>
      <c r="J1077" t="s">
        <v>57</v>
      </c>
      <c r="K1077">
        <v>1</v>
      </c>
      <c r="L1077">
        <v>85257</v>
      </c>
      <c r="M1077">
        <v>1.96</v>
      </c>
      <c r="N1077" t="str">
        <f t="shared" si="162"/>
        <v>000X</v>
      </c>
      <c r="O1077">
        <v>4168</v>
      </c>
      <c r="P1077" t="s">
        <v>72</v>
      </c>
      <c r="Q1077" t="s">
        <v>4589</v>
      </c>
      <c r="R1077" t="s">
        <v>4590</v>
      </c>
      <c r="T1077" t="s">
        <v>61</v>
      </c>
      <c r="V1077" t="s">
        <v>5381</v>
      </c>
      <c r="W1077">
        <v>398550</v>
      </c>
      <c r="X1077">
        <v>29360</v>
      </c>
      <c r="Y1077">
        <v>369190</v>
      </c>
      <c r="Z1077">
        <v>284131</v>
      </c>
      <c r="AA1077">
        <v>258131</v>
      </c>
      <c r="AB1077" t="s">
        <v>63</v>
      </c>
      <c r="AC1077" s="1">
        <v>33786</v>
      </c>
      <c r="AD1077">
        <v>14500</v>
      </c>
      <c r="AE1077">
        <v>945</v>
      </c>
      <c r="AF1077">
        <v>918</v>
      </c>
      <c r="AG1077" t="s">
        <v>103</v>
      </c>
      <c r="AH1077" t="s">
        <v>76</v>
      </c>
      <c r="AI1077">
        <v>1</v>
      </c>
      <c r="AJ1077">
        <v>1996</v>
      </c>
      <c r="AK1077">
        <v>4</v>
      </c>
      <c r="AL1077">
        <v>3</v>
      </c>
      <c r="AN1077">
        <v>4342</v>
      </c>
      <c r="AO1077">
        <v>32</v>
      </c>
      <c r="AP1077" t="s">
        <v>72</v>
      </c>
      <c r="AQ1077" t="s">
        <v>66</v>
      </c>
      <c r="AR1077">
        <v>5700</v>
      </c>
      <c r="AW1077" t="s">
        <v>5382</v>
      </c>
      <c r="AY1077" t="s">
        <v>5383</v>
      </c>
      <c r="AZ1077" t="s">
        <v>70</v>
      </c>
    </row>
    <row r="1078" spans="1:52" x14ac:dyDescent="0.3">
      <c r="A1078">
        <v>2064021</v>
      </c>
      <c r="B1078" t="s">
        <v>5384</v>
      </c>
      <c r="C1078" t="str">
        <f t="shared" si="157"/>
        <v>7492</v>
      </c>
      <c r="D1078" t="s">
        <v>53</v>
      </c>
      <c r="E1078" t="str">
        <f t="shared" si="163"/>
        <v>0100</v>
      </c>
      <c r="F1078" t="s">
        <v>54</v>
      </c>
      <c r="G1078" t="str">
        <f t="shared" si="161"/>
        <v>08</v>
      </c>
      <c r="H1078" t="s">
        <v>55</v>
      </c>
      <c r="I1078" t="s">
        <v>56</v>
      </c>
      <c r="J1078" t="s">
        <v>57</v>
      </c>
      <c r="K1078">
        <v>1</v>
      </c>
      <c r="L1078">
        <v>62170</v>
      </c>
      <c r="M1078">
        <v>1.43</v>
      </c>
      <c r="N1078" t="str">
        <f t="shared" si="162"/>
        <v>000X</v>
      </c>
      <c r="O1078">
        <v>4050</v>
      </c>
      <c r="P1078" t="s">
        <v>58</v>
      </c>
      <c r="Q1078" t="s">
        <v>5031</v>
      </c>
      <c r="R1078" t="s">
        <v>140</v>
      </c>
      <c r="T1078" t="s">
        <v>61</v>
      </c>
      <c r="V1078" t="s">
        <v>5385</v>
      </c>
      <c r="W1078">
        <v>347460</v>
      </c>
      <c r="X1078">
        <v>21410</v>
      </c>
      <c r="Y1078">
        <v>326050</v>
      </c>
      <c r="Z1078">
        <v>263393</v>
      </c>
      <c r="AA1078">
        <v>238393</v>
      </c>
      <c r="AB1078" t="s">
        <v>63</v>
      </c>
      <c r="AC1078" s="1">
        <v>36220</v>
      </c>
      <c r="AD1078">
        <v>257500</v>
      </c>
      <c r="AE1078">
        <v>1312</v>
      </c>
      <c r="AF1078">
        <v>934</v>
      </c>
      <c r="AG1078" t="s">
        <v>64</v>
      </c>
      <c r="AH1078" t="s">
        <v>76</v>
      </c>
      <c r="AI1078">
        <v>1</v>
      </c>
      <c r="AJ1078">
        <v>1998</v>
      </c>
      <c r="AK1078">
        <v>3</v>
      </c>
      <c r="AL1078">
        <v>2</v>
      </c>
      <c r="AM1078">
        <v>1</v>
      </c>
      <c r="AN1078">
        <v>3771</v>
      </c>
      <c r="AO1078">
        <v>32</v>
      </c>
      <c r="AP1078" t="s">
        <v>63</v>
      </c>
      <c r="AQ1078" t="s">
        <v>66</v>
      </c>
      <c r="AR1078">
        <v>5266</v>
      </c>
      <c r="AW1078" t="s">
        <v>5079</v>
      </c>
      <c r="AX1078" t="s">
        <v>5080</v>
      </c>
      <c r="AY1078" t="s">
        <v>5081</v>
      </c>
      <c r="AZ1078" t="s">
        <v>70</v>
      </c>
    </row>
    <row r="1079" spans="1:52" x14ac:dyDescent="0.3">
      <c r="A1079">
        <v>2064374</v>
      </c>
      <c r="B1079" t="s">
        <v>5386</v>
      </c>
      <c r="C1079" t="str">
        <f t="shared" si="157"/>
        <v>7492</v>
      </c>
      <c r="D1079" t="s">
        <v>53</v>
      </c>
      <c r="E1079" t="str">
        <f t="shared" si="163"/>
        <v>0100</v>
      </c>
      <c r="F1079" t="s">
        <v>54</v>
      </c>
      <c r="G1079" t="str">
        <f t="shared" si="161"/>
        <v>08</v>
      </c>
      <c r="H1079" t="s">
        <v>55</v>
      </c>
      <c r="I1079" t="s">
        <v>56</v>
      </c>
      <c r="J1079" t="s">
        <v>57</v>
      </c>
      <c r="K1079">
        <v>1</v>
      </c>
      <c r="L1079">
        <v>65984</v>
      </c>
      <c r="M1079">
        <v>1.51</v>
      </c>
      <c r="N1079" t="str">
        <f t="shared" si="162"/>
        <v>000X</v>
      </c>
      <c r="O1079">
        <v>4255</v>
      </c>
      <c r="P1079" t="s">
        <v>58</v>
      </c>
      <c r="Q1079" t="s">
        <v>4583</v>
      </c>
      <c r="R1079" t="s">
        <v>266</v>
      </c>
      <c r="T1079" t="s">
        <v>61</v>
      </c>
      <c r="V1079" t="s">
        <v>5387</v>
      </c>
      <c r="W1079">
        <v>263660</v>
      </c>
      <c r="X1079">
        <v>22720</v>
      </c>
      <c r="Y1079">
        <v>240940</v>
      </c>
      <c r="Z1079">
        <v>207060</v>
      </c>
      <c r="AA1079">
        <v>0</v>
      </c>
      <c r="AB1079" t="s">
        <v>72</v>
      </c>
      <c r="AC1079" s="1">
        <v>38626</v>
      </c>
      <c r="AD1079">
        <v>352500</v>
      </c>
      <c r="AE1079">
        <v>1927</v>
      </c>
      <c r="AF1079">
        <v>1810</v>
      </c>
      <c r="AG1079" t="s">
        <v>64</v>
      </c>
      <c r="AH1079" t="s">
        <v>76</v>
      </c>
      <c r="AI1079">
        <v>1</v>
      </c>
      <c r="AJ1079">
        <v>2005</v>
      </c>
      <c r="AK1079">
        <v>3</v>
      </c>
      <c r="AL1079">
        <v>2</v>
      </c>
      <c r="AN1079">
        <v>2103</v>
      </c>
      <c r="AO1079">
        <v>32</v>
      </c>
      <c r="AP1079" t="s">
        <v>72</v>
      </c>
      <c r="AQ1079" t="s">
        <v>66</v>
      </c>
      <c r="AR1079">
        <v>3663</v>
      </c>
      <c r="AW1079" t="s">
        <v>5388</v>
      </c>
      <c r="AX1079" t="s">
        <v>5389</v>
      </c>
      <c r="AY1079" t="s">
        <v>5390</v>
      </c>
      <c r="AZ1079" t="s">
        <v>1571</v>
      </c>
    </row>
    <row r="1080" spans="1:52" x14ac:dyDescent="0.3">
      <c r="A1080">
        <v>2064722</v>
      </c>
      <c r="B1080" t="s">
        <v>5391</v>
      </c>
      <c r="C1080" t="str">
        <f t="shared" si="157"/>
        <v>7492</v>
      </c>
      <c r="D1080" t="s">
        <v>53</v>
      </c>
      <c r="E1080" t="str">
        <f t="shared" si="163"/>
        <v>0100</v>
      </c>
      <c r="F1080" t="s">
        <v>54</v>
      </c>
      <c r="G1080" t="str">
        <f t="shared" si="161"/>
        <v>08</v>
      </c>
      <c r="H1080" t="s">
        <v>55</v>
      </c>
      <c r="I1080" t="s">
        <v>56</v>
      </c>
      <c r="J1080" t="s">
        <v>57</v>
      </c>
      <c r="K1080">
        <v>1</v>
      </c>
      <c r="L1080">
        <v>64335</v>
      </c>
      <c r="M1080">
        <v>1.48</v>
      </c>
      <c r="N1080" t="str">
        <f t="shared" si="162"/>
        <v>000X</v>
      </c>
      <c r="O1080">
        <v>4519</v>
      </c>
      <c r="P1080" t="s">
        <v>58</v>
      </c>
      <c r="Q1080" t="s">
        <v>5031</v>
      </c>
      <c r="R1080" t="s">
        <v>140</v>
      </c>
      <c r="T1080" t="s">
        <v>61</v>
      </c>
      <c r="V1080" t="s">
        <v>5392</v>
      </c>
      <c r="W1080">
        <v>22150</v>
      </c>
      <c r="X1080">
        <v>22150</v>
      </c>
      <c r="Y1080">
        <v>0</v>
      </c>
      <c r="Z1080">
        <v>22150</v>
      </c>
      <c r="AA1080">
        <v>22150</v>
      </c>
      <c r="AB1080" t="s">
        <v>72</v>
      </c>
      <c r="AC1080" s="1">
        <v>43882</v>
      </c>
      <c r="AD1080">
        <v>30000</v>
      </c>
      <c r="AE1080">
        <v>3043</v>
      </c>
      <c r="AF1080">
        <v>1878</v>
      </c>
      <c r="AG1080" t="s">
        <v>103</v>
      </c>
      <c r="AH1080" t="s">
        <v>76</v>
      </c>
      <c r="AI1080">
        <v>1</v>
      </c>
      <c r="AJ1080">
        <v>2020</v>
      </c>
      <c r="AK1080">
        <v>3</v>
      </c>
      <c r="AL1080">
        <v>2</v>
      </c>
      <c r="AN1080">
        <v>1768</v>
      </c>
      <c r="AO1080">
        <v>32</v>
      </c>
      <c r="AP1080" t="s">
        <v>72</v>
      </c>
      <c r="AQ1080" t="s">
        <v>66</v>
      </c>
      <c r="AR1080">
        <v>2560</v>
      </c>
      <c r="AW1080" t="s">
        <v>5393</v>
      </c>
      <c r="AX1080" t="s">
        <v>5394</v>
      </c>
      <c r="AY1080" t="s">
        <v>5395</v>
      </c>
      <c r="AZ1080" t="s">
        <v>5396</v>
      </c>
    </row>
    <row r="1081" spans="1:52" x14ac:dyDescent="0.3">
      <c r="A1081">
        <v>2065257</v>
      </c>
      <c r="B1081" t="s">
        <v>5397</v>
      </c>
      <c r="C1081" t="str">
        <f t="shared" si="157"/>
        <v>7492</v>
      </c>
      <c r="D1081" t="s">
        <v>53</v>
      </c>
      <c r="E1081" t="str">
        <f>"0000"</f>
        <v>0000</v>
      </c>
      <c r="F1081" t="s">
        <v>108</v>
      </c>
      <c r="G1081" t="str">
        <f t="shared" si="161"/>
        <v>08</v>
      </c>
      <c r="H1081" t="s">
        <v>55</v>
      </c>
      <c r="I1081" t="s">
        <v>56</v>
      </c>
      <c r="J1081" t="s">
        <v>57</v>
      </c>
      <c r="K1081">
        <v>0</v>
      </c>
      <c r="L1081">
        <v>66884</v>
      </c>
      <c r="M1081">
        <v>1.54</v>
      </c>
      <c r="N1081" t="str">
        <f t="shared" si="162"/>
        <v>000X</v>
      </c>
      <c r="O1081">
        <v>4378</v>
      </c>
      <c r="P1081" t="s">
        <v>72</v>
      </c>
      <c r="Q1081" t="s">
        <v>5094</v>
      </c>
      <c r="R1081" t="s">
        <v>140</v>
      </c>
      <c r="T1081" t="s">
        <v>61</v>
      </c>
      <c r="V1081" t="s">
        <v>5398</v>
      </c>
      <c r="W1081">
        <v>23030</v>
      </c>
      <c r="X1081">
        <v>23030</v>
      </c>
      <c r="Y1081">
        <v>0</v>
      </c>
      <c r="Z1081">
        <v>23030</v>
      </c>
      <c r="AA1081">
        <v>23030</v>
      </c>
      <c r="AB1081" t="s">
        <v>72</v>
      </c>
      <c r="AC1081" s="1">
        <v>43125</v>
      </c>
      <c r="AD1081">
        <v>23700</v>
      </c>
      <c r="AE1081">
        <v>2878</v>
      </c>
      <c r="AF1081">
        <v>79</v>
      </c>
      <c r="AG1081" t="s">
        <v>103</v>
      </c>
      <c r="AH1081" t="s">
        <v>76</v>
      </c>
      <c r="AR1081">
        <v>0</v>
      </c>
      <c r="AW1081" t="s">
        <v>5399</v>
      </c>
      <c r="AY1081" t="s">
        <v>5400</v>
      </c>
      <c r="AZ1081" t="s">
        <v>1078</v>
      </c>
    </row>
    <row r="1082" spans="1:52" x14ac:dyDescent="0.3">
      <c r="A1082">
        <v>2065451</v>
      </c>
      <c r="B1082" t="s">
        <v>5401</v>
      </c>
      <c r="C1082" t="str">
        <f t="shared" si="157"/>
        <v>7492</v>
      </c>
      <c r="D1082" t="s">
        <v>53</v>
      </c>
      <c r="E1082" t="str">
        <f>"0100"</f>
        <v>0100</v>
      </c>
      <c r="F1082" t="s">
        <v>54</v>
      </c>
      <c r="G1082" t="str">
        <f t="shared" si="161"/>
        <v>08</v>
      </c>
      <c r="H1082" t="s">
        <v>55</v>
      </c>
      <c r="I1082" t="s">
        <v>56</v>
      </c>
      <c r="J1082" t="s">
        <v>57</v>
      </c>
      <c r="K1082">
        <v>1</v>
      </c>
      <c r="L1082">
        <v>64416</v>
      </c>
      <c r="M1082">
        <v>1.48</v>
      </c>
      <c r="N1082" t="str">
        <f t="shared" si="162"/>
        <v>000X</v>
      </c>
      <c r="O1082">
        <v>4239</v>
      </c>
      <c r="P1082" t="s">
        <v>72</v>
      </c>
      <c r="Q1082" t="s">
        <v>5166</v>
      </c>
      <c r="R1082" t="s">
        <v>140</v>
      </c>
      <c r="T1082" t="s">
        <v>61</v>
      </c>
      <c r="V1082" t="s">
        <v>5402</v>
      </c>
      <c r="W1082">
        <v>281500</v>
      </c>
      <c r="X1082">
        <v>22180</v>
      </c>
      <c r="Y1082">
        <v>259320</v>
      </c>
      <c r="Z1082">
        <v>267113</v>
      </c>
      <c r="AA1082">
        <v>237113</v>
      </c>
      <c r="AB1082" t="s">
        <v>63</v>
      </c>
      <c r="AC1082" s="1">
        <v>42983</v>
      </c>
      <c r="AD1082">
        <v>344000</v>
      </c>
      <c r="AE1082">
        <v>2852</v>
      </c>
      <c r="AF1082">
        <v>1694</v>
      </c>
      <c r="AG1082" t="s">
        <v>64</v>
      </c>
      <c r="AH1082" t="s">
        <v>76</v>
      </c>
      <c r="AI1082">
        <v>1</v>
      </c>
      <c r="AJ1082">
        <v>2008</v>
      </c>
      <c r="AK1082">
        <v>3</v>
      </c>
      <c r="AL1082">
        <v>2</v>
      </c>
      <c r="AM1082">
        <v>1</v>
      </c>
      <c r="AN1082">
        <v>2471</v>
      </c>
      <c r="AO1082">
        <v>32</v>
      </c>
      <c r="AP1082" t="s">
        <v>63</v>
      </c>
      <c r="AQ1082" t="s">
        <v>66</v>
      </c>
      <c r="AR1082">
        <v>3702</v>
      </c>
      <c r="AW1082" t="s">
        <v>5403</v>
      </c>
      <c r="AX1082" t="s">
        <v>5404</v>
      </c>
      <c r="AY1082" t="s">
        <v>5405</v>
      </c>
      <c r="AZ1082" t="s">
        <v>70</v>
      </c>
    </row>
    <row r="1083" spans="1:52" x14ac:dyDescent="0.3">
      <c r="A1083">
        <v>2065532</v>
      </c>
      <c r="B1083" t="s">
        <v>5406</v>
      </c>
      <c r="C1083" t="str">
        <f t="shared" si="157"/>
        <v>7492</v>
      </c>
      <c r="D1083" t="s">
        <v>53</v>
      </c>
      <c r="E1083" t="str">
        <f>"0100"</f>
        <v>0100</v>
      </c>
      <c r="F1083" t="s">
        <v>54</v>
      </c>
      <c r="G1083" t="str">
        <f t="shared" si="161"/>
        <v>08</v>
      </c>
      <c r="H1083" t="s">
        <v>55</v>
      </c>
      <c r="I1083" t="s">
        <v>56</v>
      </c>
      <c r="J1083" t="s">
        <v>57</v>
      </c>
      <c r="K1083">
        <v>1</v>
      </c>
      <c r="L1083">
        <v>104065</v>
      </c>
      <c r="M1083">
        <v>2.39</v>
      </c>
      <c r="N1083" t="str">
        <f t="shared" si="162"/>
        <v>000X</v>
      </c>
      <c r="O1083">
        <v>4381</v>
      </c>
      <c r="P1083" t="s">
        <v>58</v>
      </c>
      <c r="Q1083" t="s">
        <v>619</v>
      </c>
      <c r="R1083" t="s">
        <v>140</v>
      </c>
      <c r="T1083" t="s">
        <v>61</v>
      </c>
      <c r="V1083" t="s">
        <v>5407</v>
      </c>
      <c r="W1083">
        <v>254470</v>
      </c>
      <c r="X1083">
        <v>35840</v>
      </c>
      <c r="Y1083">
        <v>218630</v>
      </c>
      <c r="Z1083">
        <v>209735</v>
      </c>
      <c r="AA1083">
        <v>184735</v>
      </c>
      <c r="AB1083" t="s">
        <v>63</v>
      </c>
      <c r="AC1083" s="1">
        <v>37681</v>
      </c>
      <c r="AD1083">
        <v>184000</v>
      </c>
      <c r="AE1083">
        <v>1580</v>
      </c>
      <c r="AF1083">
        <v>12</v>
      </c>
      <c r="AG1083" t="s">
        <v>64</v>
      </c>
      <c r="AH1083" t="s">
        <v>76</v>
      </c>
      <c r="AI1083">
        <v>1</v>
      </c>
      <c r="AJ1083">
        <v>1994</v>
      </c>
      <c r="AK1083">
        <v>3</v>
      </c>
      <c r="AL1083">
        <v>2</v>
      </c>
      <c r="AN1083">
        <v>1923</v>
      </c>
      <c r="AO1083">
        <v>32</v>
      </c>
      <c r="AP1083" t="s">
        <v>63</v>
      </c>
      <c r="AQ1083" t="s">
        <v>66</v>
      </c>
      <c r="AR1083">
        <v>3029</v>
      </c>
      <c r="AW1083" t="s">
        <v>5408</v>
      </c>
      <c r="AY1083" t="s">
        <v>5409</v>
      </c>
      <c r="AZ1083" t="s">
        <v>5410</v>
      </c>
    </row>
    <row r="1084" spans="1:52" x14ac:dyDescent="0.3">
      <c r="A1084">
        <v>2065915</v>
      </c>
      <c r="B1084" t="s">
        <v>5411</v>
      </c>
      <c r="C1084" t="str">
        <f t="shared" si="157"/>
        <v>7492</v>
      </c>
      <c r="D1084" t="s">
        <v>53</v>
      </c>
      <c r="E1084" t="str">
        <f>"0000"</f>
        <v>0000</v>
      </c>
      <c r="F1084" t="s">
        <v>108</v>
      </c>
      <c r="G1084" t="str">
        <f t="shared" si="161"/>
        <v>08</v>
      </c>
      <c r="H1084" t="s">
        <v>55</v>
      </c>
      <c r="I1084" t="s">
        <v>56</v>
      </c>
      <c r="J1084" t="s">
        <v>57</v>
      </c>
      <c r="K1084">
        <v>0</v>
      </c>
      <c r="L1084">
        <v>62500</v>
      </c>
      <c r="M1084">
        <v>1.43</v>
      </c>
      <c r="N1084" t="str">
        <f t="shared" si="162"/>
        <v>000X</v>
      </c>
      <c r="O1084">
        <v>4710</v>
      </c>
      <c r="P1084" t="s">
        <v>58</v>
      </c>
      <c r="Q1084" t="s">
        <v>5031</v>
      </c>
      <c r="R1084" t="s">
        <v>140</v>
      </c>
      <c r="T1084" t="s">
        <v>61</v>
      </c>
      <c r="V1084" t="s">
        <v>5412</v>
      </c>
      <c r="W1084">
        <v>21520</v>
      </c>
      <c r="X1084">
        <v>21520</v>
      </c>
      <c r="Y1084">
        <v>0</v>
      </c>
      <c r="Z1084">
        <v>21520</v>
      </c>
      <c r="AA1084">
        <v>21520</v>
      </c>
      <c r="AB1084" t="s">
        <v>72</v>
      </c>
      <c r="AC1084" s="1">
        <v>41518</v>
      </c>
      <c r="AD1084">
        <v>8000</v>
      </c>
      <c r="AE1084">
        <v>2582</v>
      </c>
      <c r="AF1084">
        <v>1940</v>
      </c>
      <c r="AG1084" t="s">
        <v>103</v>
      </c>
      <c r="AH1084" t="s">
        <v>76</v>
      </c>
      <c r="AR1084">
        <v>0</v>
      </c>
      <c r="AW1084" t="s">
        <v>5413</v>
      </c>
      <c r="AY1084" t="s">
        <v>3849</v>
      </c>
      <c r="AZ1084" t="s">
        <v>3850</v>
      </c>
    </row>
    <row r="1085" spans="1:52" x14ac:dyDescent="0.3">
      <c r="A1085">
        <v>2065931</v>
      </c>
      <c r="B1085" t="s">
        <v>5414</v>
      </c>
      <c r="C1085" t="str">
        <f t="shared" si="157"/>
        <v>7492</v>
      </c>
      <c r="D1085" t="s">
        <v>53</v>
      </c>
      <c r="E1085" t="str">
        <f>"0100"</f>
        <v>0100</v>
      </c>
      <c r="F1085" t="s">
        <v>54</v>
      </c>
      <c r="G1085" t="str">
        <f t="shared" si="161"/>
        <v>08</v>
      </c>
      <c r="H1085" t="s">
        <v>55</v>
      </c>
      <c r="I1085" t="s">
        <v>56</v>
      </c>
      <c r="J1085" t="s">
        <v>57</v>
      </c>
      <c r="K1085">
        <v>1</v>
      </c>
      <c r="L1085">
        <v>62500</v>
      </c>
      <c r="M1085">
        <v>1.43</v>
      </c>
      <c r="N1085" t="str">
        <f t="shared" si="162"/>
        <v>000X</v>
      </c>
      <c r="O1085">
        <v>4690</v>
      </c>
      <c r="P1085" t="s">
        <v>58</v>
      </c>
      <c r="Q1085" t="s">
        <v>5031</v>
      </c>
      <c r="R1085" t="s">
        <v>140</v>
      </c>
      <c r="T1085" t="s">
        <v>61</v>
      </c>
      <c r="V1085" t="s">
        <v>5415</v>
      </c>
      <c r="W1085">
        <v>259490</v>
      </c>
      <c r="X1085">
        <v>21520</v>
      </c>
      <c r="Y1085">
        <v>237970</v>
      </c>
      <c r="Z1085">
        <v>196322</v>
      </c>
      <c r="AA1085">
        <v>171322</v>
      </c>
      <c r="AB1085" t="s">
        <v>63</v>
      </c>
      <c r="AC1085" s="1">
        <v>37257</v>
      </c>
      <c r="AD1085">
        <v>275000</v>
      </c>
      <c r="AE1085">
        <v>1477</v>
      </c>
      <c r="AF1085">
        <v>1348</v>
      </c>
      <c r="AG1085" t="s">
        <v>64</v>
      </c>
      <c r="AH1085" t="s">
        <v>76</v>
      </c>
      <c r="AI1085">
        <v>1</v>
      </c>
      <c r="AJ1085">
        <v>1999</v>
      </c>
      <c r="AK1085">
        <v>4</v>
      </c>
      <c r="AL1085">
        <v>3</v>
      </c>
      <c r="AN1085">
        <v>2712</v>
      </c>
      <c r="AO1085">
        <v>32</v>
      </c>
      <c r="AP1085" t="s">
        <v>63</v>
      </c>
      <c r="AQ1085" t="s">
        <v>66</v>
      </c>
      <c r="AR1085">
        <v>3602</v>
      </c>
      <c r="AW1085" t="s">
        <v>5416</v>
      </c>
      <c r="AY1085" t="s">
        <v>5417</v>
      </c>
      <c r="AZ1085" t="s">
        <v>70</v>
      </c>
    </row>
    <row r="1086" spans="1:52" x14ac:dyDescent="0.3">
      <c r="A1086">
        <v>2066172</v>
      </c>
      <c r="B1086" t="s">
        <v>5418</v>
      </c>
      <c r="C1086" t="str">
        <f t="shared" si="157"/>
        <v>7492</v>
      </c>
      <c r="D1086" t="s">
        <v>53</v>
      </c>
      <c r="E1086" t="str">
        <f>"0000"</f>
        <v>0000</v>
      </c>
      <c r="F1086" t="s">
        <v>108</v>
      </c>
      <c r="G1086" t="str">
        <f t="shared" si="161"/>
        <v>08</v>
      </c>
      <c r="H1086" t="s">
        <v>55</v>
      </c>
      <c r="I1086" t="s">
        <v>56</v>
      </c>
      <c r="J1086" t="s">
        <v>57</v>
      </c>
      <c r="K1086">
        <v>0</v>
      </c>
      <c r="L1086">
        <v>75330</v>
      </c>
      <c r="M1086">
        <v>1.73</v>
      </c>
      <c r="N1086" t="str">
        <f t="shared" si="162"/>
        <v>000X</v>
      </c>
      <c r="O1086">
        <v>4348</v>
      </c>
      <c r="P1086" t="s">
        <v>72</v>
      </c>
      <c r="Q1086" t="s">
        <v>643</v>
      </c>
      <c r="R1086" t="s">
        <v>140</v>
      </c>
      <c r="T1086" t="s">
        <v>61</v>
      </c>
      <c r="V1086" t="s">
        <v>5419</v>
      </c>
      <c r="W1086">
        <v>25940</v>
      </c>
      <c r="X1086">
        <v>25940</v>
      </c>
      <c r="Y1086">
        <v>0</v>
      </c>
      <c r="Z1086">
        <v>25940</v>
      </c>
      <c r="AA1086">
        <v>25940</v>
      </c>
      <c r="AB1086" t="s">
        <v>72</v>
      </c>
      <c r="AC1086" s="1">
        <v>44132</v>
      </c>
      <c r="AD1086">
        <v>35000</v>
      </c>
      <c r="AE1086">
        <v>3107</v>
      </c>
      <c r="AF1086">
        <v>682</v>
      </c>
      <c r="AG1086" t="s">
        <v>103</v>
      </c>
      <c r="AH1086" t="s">
        <v>76</v>
      </c>
      <c r="AR1086">
        <v>0</v>
      </c>
      <c r="AW1086" t="s">
        <v>5420</v>
      </c>
      <c r="AX1086" t="s">
        <v>2777</v>
      </c>
      <c r="AY1086" t="s">
        <v>5421</v>
      </c>
      <c r="AZ1086" t="s">
        <v>5422</v>
      </c>
    </row>
    <row r="1087" spans="1:52" x14ac:dyDescent="0.3">
      <c r="A1087">
        <v>2066440</v>
      </c>
      <c r="B1087" t="s">
        <v>5423</v>
      </c>
      <c r="C1087" t="str">
        <f t="shared" si="157"/>
        <v>7492</v>
      </c>
      <c r="D1087" t="s">
        <v>53</v>
      </c>
      <c r="E1087" t="str">
        <f>"0100"</f>
        <v>0100</v>
      </c>
      <c r="F1087" t="s">
        <v>54</v>
      </c>
      <c r="G1087" t="str">
        <f t="shared" si="161"/>
        <v>08</v>
      </c>
      <c r="H1087" t="s">
        <v>55</v>
      </c>
      <c r="I1087" t="s">
        <v>56</v>
      </c>
      <c r="J1087" t="s">
        <v>57</v>
      </c>
      <c r="K1087">
        <v>1</v>
      </c>
      <c r="L1087">
        <v>62498</v>
      </c>
      <c r="M1087">
        <v>1.43</v>
      </c>
      <c r="N1087" t="str">
        <f t="shared" si="162"/>
        <v>000X</v>
      </c>
      <c r="O1087">
        <v>4671</v>
      </c>
      <c r="P1087" t="s">
        <v>58</v>
      </c>
      <c r="Q1087" t="s">
        <v>5031</v>
      </c>
      <c r="R1087" t="s">
        <v>140</v>
      </c>
      <c r="T1087" t="s">
        <v>61</v>
      </c>
      <c r="V1087" t="s">
        <v>5424</v>
      </c>
      <c r="W1087">
        <v>310490</v>
      </c>
      <c r="X1087">
        <v>21520</v>
      </c>
      <c r="Y1087">
        <v>288970</v>
      </c>
      <c r="Z1087">
        <v>270588</v>
      </c>
      <c r="AA1087">
        <v>240588</v>
      </c>
      <c r="AB1087" t="s">
        <v>72</v>
      </c>
      <c r="AC1087" s="1">
        <v>43879</v>
      </c>
      <c r="AD1087">
        <v>272100</v>
      </c>
      <c r="AE1087">
        <v>3040</v>
      </c>
      <c r="AF1087">
        <v>1209</v>
      </c>
      <c r="AG1087" t="s">
        <v>64</v>
      </c>
      <c r="AH1087" t="s">
        <v>1386</v>
      </c>
      <c r="AI1087">
        <v>1</v>
      </c>
      <c r="AJ1087">
        <v>2004</v>
      </c>
      <c r="AK1087">
        <v>3</v>
      </c>
      <c r="AL1087">
        <v>3</v>
      </c>
      <c r="AN1087">
        <v>2662</v>
      </c>
      <c r="AO1087">
        <v>32</v>
      </c>
      <c r="AP1087" t="s">
        <v>63</v>
      </c>
      <c r="AQ1087" t="s">
        <v>66</v>
      </c>
      <c r="AR1087">
        <v>3950</v>
      </c>
      <c r="AW1087" t="s">
        <v>5425</v>
      </c>
      <c r="AY1087" t="s">
        <v>5426</v>
      </c>
      <c r="AZ1087" t="s">
        <v>5427</v>
      </c>
    </row>
    <row r="1088" spans="1:52" x14ac:dyDescent="0.3">
      <c r="A1088">
        <v>2066547</v>
      </c>
      <c r="B1088" t="s">
        <v>5428</v>
      </c>
      <c r="C1088" t="str">
        <f t="shared" si="157"/>
        <v>7492</v>
      </c>
      <c r="D1088" t="s">
        <v>53</v>
      </c>
      <c r="E1088" t="str">
        <f>"0000"</f>
        <v>0000</v>
      </c>
      <c r="F1088" t="s">
        <v>108</v>
      </c>
      <c r="G1088" t="str">
        <f t="shared" si="161"/>
        <v>08</v>
      </c>
      <c r="H1088" t="s">
        <v>55</v>
      </c>
      <c r="I1088" t="s">
        <v>56</v>
      </c>
      <c r="J1088" t="s">
        <v>57</v>
      </c>
      <c r="K1088">
        <v>0</v>
      </c>
      <c r="L1088">
        <v>62499</v>
      </c>
      <c r="M1088">
        <v>1.43</v>
      </c>
      <c r="N1088" t="str">
        <f t="shared" si="162"/>
        <v>000X</v>
      </c>
      <c r="O1088">
        <v>4615</v>
      </c>
      <c r="P1088" t="s">
        <v>58</v>
      </c>
      <c r="Q1088" t="s">
        <v>5031</v>
      </c>
      <c r="R1088" t="s">
        <v>140</v>
      </c>
      <c r="T1088" t="s">
        <v>61</v>
      </c>
      <c r="V1088" t="s">
        <v>5429</v>
      </c>
      <c r="W1088">
        <v>21520</v>
      </c>
      <c r="X1088">
        <v>21520</v>
      </c>
      <c r="Y1088">
        <v>0</v>
      </c>
      <c r="Z1088">
        <v>21520</v>
      </c>
      <c r="AA1088">
        <v>21520</v>
      </c>
      <c r="AB1088" t="s">
        <v>72</v>
      </c>
      <c r="AC1088" s="1">
        <v>34425</v>
      </c>
      <c r="AD1088">
        <v>22000</v>
      </c>
      <c r="AE1088">
        <v>1028</v>
      </c>
      <c r="AF1088">
        <v>2119</v>
      </c>
      <c r="AG1088" t="s">
        <v>103</v>
      </c>
      <c r="AH1088" t="s">
        <v>873</v>
      </c>
      <c r="AR1088">
        <v>0</v>
      </c>
      <c r="AW1088" t="s">
        <v>5430</v>
      </c>
      <c r="AY1088" t="s">
        <v>5431</v>
      </c>
      <c r="AZ1088" t="s">
        <v>5432</v>
      </c>
    </row>
    <row r="1089" spans="1:52" x14ac:dyDescent="0.3">
      <c r="A1089">
        <v>2066687</v>
      </c>
      <c r="B1089" t="s">
        <v>5433</v>
      </c>
      <c r="C1089" t="str">
        <f t="shared" si="157"/>
        <v>7492</v>
      </c>
      <c r="D1089" t="s">
        <v>53</v>
      </c>
      <c r="E1089" t="str">
        <f>"8000"</f>
        <v>8000</v>
      </c>
      <c r="F1089" t="s">
        <v>2610</v>
      </c>
      <c r="G1089" t="str">
        <f t="shared" si="161"/>
        <v>08</v>
      </c>
      <c r="H1089" t="s">
        <v>55</v>
      </c>
      <c r="I1089" t="s">
        <v>56</v>
      </c>
      <c r="J1089" t="s">
        <v>57</v>
      </c>
      <c r="K1089">
        <v>0</v>
      </c>
      <c r="L1089">
        <v>64112</v>
      </c>
      <c r="M1089">
        <v>1.47</v>
      </c>
      <c r="N1089" t="str">
        <f t="shared" si="162"/>
        <v>000X</v>
      </c>
      <c r="O1089">
        <v>4726</v>
      </c>
      <c r="P1089" t="s">
        <v>58</v>
      </c>
      <c r="Q1089" t="s">
        <v>1199</v>
      </c>
      <c r="R1089" t="s">
        <v>140</v>
      </c>
      <c r="T1089" t="s">
        <v>61</v>
      </c>
      <c r="V1089" t="s">
        <v>5434</v>
      </c>
      <c r="W1089">
        <v>22080</v>
      </c>
      <c r="X1089">
        <v>22080</v>
      </c>
      <c r="Y1089">
        <v>0</v>
      </c>
      <c r="Z1089">
        <v>22080</v>
      </c>
      <c r="AA1089">
        <v>22080</v>
      </c>
      <c r="AB1089" t="s">
        <v>63</v>
      </c>
      <c r="AC1089" s="1">
        <v>33270</v>
      </c>
      <c r="AD1089">
        <v>68700</v>
      </c>
      <c r="AE1089">
        <v>886</v>
      </c>
      <c r="AF1089">
        <v>2079</v>
      </c>
      <c r="AG1089" t="s">
        <v>103</v>
      </c>
      <c r="AH1089" t="s">
        <v>570</v>
      </c>
      <c r="AR1089">
        <v>0</v>
      </c>
      <c r="AW1089" t="s">
        <v>2613</v>
      </c>
      <c r="AX1089" t="s">
        <v>2614</v>
      </c>
      <c r="AY1089" t="s">
        <v>2615</v>
      </c>
      <c r="AZ1089" t="s">
        <v>2616</v>
      </c>
    </row>
    <row r="1090" spans="1:52" x14ac:dyDescent="0.3">
      <c r="A1090">
        <v>2063793</v>
      </c>
      <c r="B1090" t="s">
        <v>5435</v>
      </c>
      <c r="C1090" t="str">
        <f t="shared" ref="C1090:C1153" si="164">"7492"</f>
        <v>7492</v>
      </c>
      <c r="D1090" t="s">
        <v>53</v>
      </c>
      <c r="E1090" t="str">
        <f>"0100"</f>
        <v>0100</v>
      </c>
      <c r="F1090" t="s">
        <v>54</v>
      </c>
      <c r="G1090" t="str">
        <f t="shared" si="161"/>
        <v>08</v>
      </c>
      <c r="H1090" t="s">
        <v>55</v>
      </c>
      <c r="I1090" t="s">
        <v>56</v>
      </c>
      <c r="J1090" t="s">
        <v>57</v>
      </c>
      <c r="K1090">
        <v>1</v>
      </c>
      <c r="L1090">
        <v>70078</v>
      </c>
      <c r="M1090">
        <v>1.61</v>
      </c>
      <c r="N1090" t="str">
        <f t="shared" si="162"/>
        <v>000X</v>
      </c>
      <c r="O1090">
        <v>4150</v>
      </c>
      <c r="P1090" t="s">
        <v>72</v>
      </c>
      <c r="Q1090" t="s">
        <v>4589</v>
      </c>
      <c r="R1090" t="s">
        <v>4590</v>
      </c>
      <c r="T1090" t="s">
        <v>61</v>
      </c>
      <c r="V1090" t="s">
        <v>5436</v>
      </c>
      <c r="W1090">
        <v>244020</v>
      </c>
      <c r="X1090">
        <v>24130</v>
      </c>
      <c r="Y1090">
        <v>219890</v>
      </c>
      <c r="Z1090">
        <v>163872</v>
      </c>
      <c r="AA1090">
        <v>138872</v>
      </c>
      <c r="AB1090" t="s">
        <v>63</v>
      </c>
      <c r="AC1090" s="1">
        <v>35947</v>
      </c>
      <c r="AD1090">
        <v>20000</v>
      </c>
      <c r="AE1090">
        <v>1251</v>
      </c>
      <c r="AF1090">
        <v>959</v>
      </c>
      <c r="AG1090" t="s">
        <v>103</v>
      </c>
      <c r="AH1090" t="s">
        <v>76</v>
      </c>
      <c r="AI1090">
        <v>1</v>
      </c>
      <c r="AJ1090">
        <v>1999</v>
      </c>
      <c r="AK1090">
        <v>3</v>
      </c>
      <c r="AL1090">
        <v>2</v>
      </c>
      <c r="AN1090">
        <v>2311</v>
      </c>
      <c r="AO1090">
        <v>32</v>
      </c>
      <c r="AP1090" t="s">
        <v>72</v>
      </c>
      <c r="AQ1090" t="s">
        <v>66</v>
      </c>
      <c r="AR1090">
        <v>3536</v>
      </c>
      <c r="AW1090" t="s">
        <v>5437</v>
      </c>
      <c r="AX1090" t="s">
        <v>5438</v>
      </c>
      <c r="AY1090" t="s">
        <v>5439</v>
      </c>
      <c r="AZ1090" t="s">
        <v>70</v>
      </c>
    </row>
    <row r="1091" spans="1:52" x14ac:dyDescent="0.3">
      <c r="A1091">
        <v>2064072</v>
      </c>
      <c r="B1091" t="s">
        <v>5440</v>
      </c>
      <c r="C1091" t="str">
        <f t="shared" si="164"/>
        <v>7492</v>
      </c>
      <c r="D1091" t="s">
        <v>53</v>
      </c>
      <c r="E1091" t="str">
        <f>"0100"</f>
        <v>0100</v>
      </c>
      <c r="F1091" t="s">
        <v>54</v>
      </c>
      <c r="G1091" t="str">
        <f t="shared" si="161"/>
        <v>08</v>
      </c>
      <c r="H1091" t="s">
        <v>55</v>
      </c>
      <c r="I1091" t="s">
        <v>56</v>
      </c>
      <c r="J1091" t="s">
        <v>57</v>
      </c>
      <c r="K1091">
        <v>1</v>
      </c>
      <c r="L1091">
        <v>62329</v>
      </c>
      <c r="M1091">
        <v>1.43</v>
      </c>
      <c r="N1091" t="str">
        <f t="shared" si="162"/>
        <v>000X</v>
      </c>
      <c r="O1091">
        <v>4055</v>
      </c>
      <c r="P1091" t="s">
        <v>58</v>
      </c>
      <c r="Q1091" t="s">
        <v>4583</v>
      </c>
      <c r="R1091" t="s">
        <v>266</v>
      </c>
      <c r="T1091" t="s">
        <v>61</v>
      </c>
      <c r="V1091" t="s">
        <v>5441</v>
      </c>
      <c r="W1091">
        <v>336620</v>
      </c>
      <c r="X1091">
        <v>21460</v>
      </c>
      <c r="Y1091">
        <v>315160</v>
      </c>
      <c r="Z1091">
        <v>336620</v>
      </c>
      <c r="AA1091">
        <v>311620</v>
      </c>
      <c r="AB1091" t="s">
        <v>63</v>
      </c>
      <c r="AC1091" s="1">
        <v>43675</v>
      </c>
      <c r="AD1091">
        <v>425000</v>
      </c>
      <c r="AE1091">
        <v>2994</v>
      </c>
      <c r="AF1091">
        <v>480</v>
      </c>
      <c r="AG1091" t="s">
        <v>64</v>
      </c>
      <c r="AH1091" t="s">
        <v>76</v>
      </c>
      <c r="AI1091">
        <v>1</v>
      </c>
      <c r="AJ1091">
        <v>2006</v>
      </c>
      <c r="AK1091">
        <v>3</v>
      </c>
      <c r="AL1091">
        <v>3</v>
      </c>
      <c r="AN1091">
        <v>2756</v>
      </c>
      <c r="AO1091">
        <v>32</v>
      </c>
      <c r="AP1091" t="s">
        <v>63</v>
      </c>
      <c r="AQ1091" t="s">
        <v>66</v>
      </c>
      <c r="AR1091">
        <v>4016</v>
      </c>
      <c r="AW1091" t="s">
        <v>5442</v>
      </c>
      <c r="AX1091" t="s">
        <v>5443</v>
      </c>
      <c r="AY1091" t="s">
        <v>5444</v>
      </c>
      <c r="AZ1091" t="s">
        <v>70</v>
      </c>
    </row>
    <row r="1092" spans="1:52" x14ac:dyDescent="0.3">
      <c r="A1092">
        <v>2064340</v>
      </c>
      <c r="B1092" t="s">
        <v>5445</v>
      </c>
      <c r="C1092" t="str">
        <f t="shared" si="164"/>
        <v>7492</v>
      </c>
      <c r="D1092" t="s">
        <v>53</v>
      </c>
      <c r="E1092" t="str">
        <f>"0000"</f>
        <v>0000</v>
      </c>
      <c r="F1092" t="s">
        <v>108</v>
      </c>
      <c r="G1092" t="str">
        <f t="shared" si="161"/>
        <v>08</v>
      </c>
      <c r="H1092" t="s">
        <v>55</v>
      </c>
      <c r="I1092" t="s">
        <v>56</v>
      </c>
      <c r="J1092" t="s">
        <v>57</v>
      </c>
      <c r="K1092">
        <v>0</v>
      </c>
      <c r="L1092">
        <v>65984</v>
      </c>
      <c r="M1092">
        <v>1.51</v>
      </c>
      <c r="N1092" t="str">
        <f t="shared" si="162"/>
        <v>000X</v>
      </c>
      <c r="O1092">
        <v>4217</v>
      </c>
      <c r="P1092" t="s">
        <v>58</v>
      </c>
      <c r="Q1092" t="s">
        <v>4583</v>
      </c>
      <c r="R1092" t="s">
        <v>266</v>
      </c>
      <c r="T1092" t="s">
        <v>61</v>
      </c>
      <c r="V1092" t="s">
        <v>5446</v>
      </c>
      <c r="W1092">
        <v>22720</v>
      </c>
      <c r="X1092">
        <v>22720</v>
      </c>
      <c r="Y1092">
        <v>0</v>
      </c>
      <c r="Z1092">
        <v>22720</v>
      </c>
      <c r="AA1092">
        <v>22720</v>
      </c>
      <c r="AB1092" t="s">
        <v>72</v>
      </c>
      <c r="AC1092" s="1">
        <v>36039</v>
      </c>
      <c r="AD1092">
        <v>20000</v>
      </c>
      <c r="AE1092">
        <v>1265</v>
      </c>
      <c r="AF1092">
        <v>1097</v>
      </c>
      <c r="AG1092" t="s">
        <v>103</v>
      </c>
      <c r="AH1092" t="s">
        <v>873</v>
      </c>
      <c r="AR1092">
        <v>0</v>
      </c>
      <c r="AW1092" t="s">
        <v>5447</v>
      </c>
      <c r="AY1092" t="s">
        <v>5448</v>
      </c>
      <c r="AZ1092" t="s">
        <v>5449</v>
      </c>
    </row>
    <row r="1093" spans="1:52" x14ac:dyDescent="0.3">
      <c r="A1093">
        <v>2064412</v>
      </c>
      <c r="B1093" t="s">
        <v>5450</v>
      </c>
      <c r="C1093" t="str">
        <f t="shared" si="164"/>
        <v>7492</v>
      </c>
      <c r="D1093" t="s">
        <v>53</v>
      </c>
      <c r="E1093" t="str">
        <f>"0100"</f>
        <v>0100</v>
      </c>
      <c r="F1093" t="s">
        <v>54</v>
      </c>
      <c r="G1093" t="str">
        <f t="shared" si="161"/>
        <v>08</v>
      </c>
      <c r="H1093" t="s">
        <v>55</v>
      </c>
      <c r="I1093" t="s">
        <v>56</v>
      </c>
      <c r="J1093" t="s">
        <v>57</v>
      </c>
      <c r="K1093">
        <v>1</v>
      </c>
      <c r="L1093">
        <v>65984</v>
      </c>
      <c r="M1093">
        <v>1.51</v>
      </c>
      <c r="N1093" t="str">
        <f t="shared" si="162"/>
        <v>000X</v>
      </c>
      <c r="O1093">
        <v>4291</v>
      </c>
      <c r="P1093" t="s">
        <v>58</v>
      </c>
      <c r="Q1093" t="s">
        <v>4583</v>
      </c>
      <c r="R1093" t="s">
        <v>266</v>
      </c>
      <c r="T1093" t="s">
        <v>61</v>
      </c>
      <c r="V1093" t="s">
        <v>5451</v>
      </c>
      <c r="W1093">
        <v>298770</v>
      </c>
      <c r="X1093">
        <v>22720</v>
      </c>
      <c r="Y1093">
        <v>276050</v>
      </c>
      <c r="Z1093">
        <v>231162</v>
      </c>
      <c r="AA1093">
        <v>201162</v>
      </c>
      <c r="AB1093" t="s">
        <v>63</v>
      </c>
      <c r="AC1093" s="1">
        <v>41395</v>
      </c>
      <c r="AD1093">
        <v>198000</v>
      </c>
      <c r="AE1093">
        <v>2551</v>
      </c>
      <c r="AF1093">
        <v>1781</v>
      </c>
      <c r="AG1093" t="s">
        <v>64</v>
      </c>
      <c r="AH1093" t="s">
        <v>76</v>
      </c>
      <c r="AI1093">
        <v>1</v>
      </c>
      <c r="AJ1093">
        <v>2005</v>
      </c>
      <c r="AK1093">
        <v>4</v>
      </c>
      <c r="AL1093">
        <v>3</v>
      </c>
      <c r="AM1093">
        <v>1</v>
      </c>
      <c r="AN1093">
        <v>2922</v>
      </c>
      <c r="AO1093">
        <v>32</v>
      </c>
      <c r="AP1093" t="s">
        <v>63</v>
      </c>
      <c r="AQ1093" t="s">
        <v>66</v>
      </c>
      <c r="AR1093">
        <v>3706</v>
      </c>
      <c r="AW1093" t="s">
        <v>5452</v>
      </c>
      <c r="AX1093" t="s">
        <v>5453</v>
      </c>
      <c r="AY1093" t="s">
        <v>5454</v>
      </c>
      <c r="AZ1093" t="s">
        <v>70</v>
      </c>
    </row>
    <row r="1094" spans="1:52" x14ac:dyDescent="0.3">
      <c r="A1094">
        <v>2064781</v>
      </c>
      <c r="B1094" t="s">
        <v>5455</v>
      </c>
      <c r="C1094" t="str">
        <f t="shared" si="164"/>
        <v>7492</v>
      </c>
      <c r="D1094" t="s">
        <v>53</v>
      </c>
      <c r="E1094" t="str">
        <f>"0100"</f>
        <v>0100</v>
      </c>
      <c r="F1094" t="s">
        <v>54</v>
      </c>
      <c r="G1094" t="str">
        <f t="shared" si="161"/>
        <v>08</v>
      </c>
      <c r="H1094" t="s">
        <v>55</v>
      </c>
      <c r="I1094" t="s">
        <v>56</v>
      </c>
      <c r="J1094" t="s">
        <v>57</v>
      </c>
      <c r="K1094">
        <v>1</v>
      </c>
      <c r="L1094">
        <v>62496</v>
      </c>
      <c r="M1094">
        <v>1.43</v>
      </c>
      <c r="N1094" t="str">
        <f t="shared" si="162"/>
        <v>000X</v>
      </c>
      <c r="O1094">
        <v>4445</v>
      </c>
      <c r="P1094" t="s">
        <v>58</v>
      </c>
      <c r="Q1094" t="s">
        <v>5031</v>
      </c>
      <c r="R1094" t="s">
        <v>140</v>
      </c>
      <c r="T1094" t="s">
        <v>61</v>
      </c>
      <c r="V1094" t="s">
        <v>5456</v>
      </c>
      <c r="W1094">
        <v>21520</v>
      </c>
      <c r="X1094">
        <v>21520</v>
      </c>
      <c r="Y1094">
        <v>0</v>
      </c>
      <c r="Z1094">
        <v>21520</v>
      </c>
      <c r="AA1094">
        <v>21520</v>
      </c>
      <c r="AB1094" t="s">
        <v>63</v>
      </c>
      <c r="AC1094" s="1">
        <v>43546</v>
      </c>
      <c r="AD1094">
        <v>25000</v>
      </c>
      <c r="AE1094">
        <v>2964</v>
      </c>
      <c r="AF1094">
        <v>2438</v>
      </c>
      <c r="AG1094" t="s">
        <v>103</v>
      </c>
      <c r="AH1094" t="s">
        <v>76</v>
      </c>
      <c r="AI1094">
        <v>1</v>
      </c>
      <c r="AJ1094">
        <v>2020</v>
      </c>
      <c r="AK1094">
        <v>3</v>
      </c>
      <c r="AL1094">
        <v>2</v>
      </c>
      <c r="AN1094">
        <v>1717</v>
      </c>
      <c r="AO1094">
        <v>32</v>
      </c>
      <c r="AP1094" t="s">
        <v>72</v>
      </c>
      <c r="AQ1094" t="s">
        <v>66</v>
      </c>
      <c r="AR1094">
        <v>2145</v>
      </c>
      <c r="AW1094" t="s">
        <v>5457</v>
      </c>
      <c r="AX1094" t="s">
        <v>5458</v>
      </c>
      <c r="AY1094" t="s">
        <v>5459</v>
      </c>
      <c r="AZ1094" t="s">
        <v>5460</v>
      </c>
    </row>
    <row r="1095" spans="1:52" x14ac:dyDescent="0.3">
      <c r="A1095">
        <v>2064871</v>
      </c>
      <c r="B1095" t="s">
        <v>5461</v>
      </c>
      <c r="C1095" t="str">
        <f t="shared" si="164"/>
        <v>7492</v>
      </c>
      <c r="D1095" t="s">
        <v>53</v>
      </c>
      <c r="E1095" t="str">
        <f>"0000"</f>
        <v>0000</v>
      </c>
      <c r="F1095" t="s">
        <v>108</v>
      </c>
      <c r="G1095" t="str">
        <f t="shared" si="161"/>
        <v>08</v>
      </c>
      <c r="H1095" t="s">
        <v>55</v>
      </c>
      <c r="I1095" t="s">
        <v>56</v>
      </c>
      <c r="J1095" t="s">
        <v>57</v>
      </c>
      <c r="K1095">
        <v>0</v>
      </c>
      <c r="L1095">
        <v>62496</v>
      </c>
      <c r="M1095">
        <v>1.43</v>
      </c>
      <c r="N1095" t="str">
        <f t="shared" ref="N1095:N1101" si="165">"000X"</f>
        <v>000X</v>
      </c>
      <c r="O1095">
        <v>4297</v>
      </c>
      <c r="P1095" t="s">
        <v>58</v>
      </c>
      <c r="Q1095" t="s">
        <v>5031</v>
      </c>
      <c r="R1095" t="s">
        <v>140</v>
      </c>
      <c r="T1095" t="s">
        <v>61</v>
      </c>
      <c r="V1095" t="s">
        <v>5462</v>
      </c>
      <c r="W1095">
        <v>21520</v>
      </c>
      <c r="X1095">
        <v>21520</v>
      </c>
      <c r="Y1095">
        <v>0</v>
      </c>
      <c r="Z1095">
        <v>21520</v>
      </c>
      <c r="AA1095">
        <v>21520</v>
      </c>
      <c r="AB1095" t="s">
        <v>72</v>
      </c>
      <c r="AC1095" s="1">
        <v>43378</v>
      </c>
      <c r="AD1095">
        <v>25000</v>
      </c>
      <c r="AE1095">
        <v>2938</v>
      </c>
      <c r="AF1095">
        <v>733</v>
      </c>
      <c r="AG1095" t="s">
        <v>103</v>
      </c>
      <c r="AH1095" t="s">
        <v>76</v>
      </c>
      <c r="AR1095">
        <v>0</v>
      </c>
      <c r="AW1095" t="s">
        <v>5463</v>
      </c>
      <c r="AX1095" t="s">
        <v>5464</v>
      </c>
      <c r="AY1095" t="s">
        <v>5465</v>
      </c>
      <c r="AZ1095" t="s">
        <v>5466</v>
      </c>
    </row>
    <row r="1096" spans="1:52" x14ac:dyDescent="0.3">
      <c r="A1096">
        <v>2065079</v>
      </c>
      <c r="B1096" t="s">
        <v>5467</v>
      </c>
      <c r="C1096" t="str">
        <f t="shared" si="164"/>
        <v>7492</v>
      </c>
      <c r="D1096" t="s">
        <v>53</v>
      </c>
      <c r="E1096" t="str">
        <f>"0100"</f>
        <v>0100</v>
      </c>
      <c r="F1096" t="s">
        <v>54</v>
      </c>
      <c r="G1096" t="str">
        <f t="shared" si="161"/>
        <v>08</v>
      </c>
      <c r="H1096" t="s">
        <v>55</v>
      </c>
      <c r="I1096" t="s">
        <v>56</v>
      </c>
      <c r="J1096" t="s">
        <v>57</v>
      </c>
      <c r="K1096">
        <v>1</v>
      </c>
      <c r="L1096">
        <v>62511</v>
      </c>
      <c r="M1096">
        <v>1.44</v>
      </c>
      <c r="N1096" t="str">
        <f t="shared" si="165"/>
        <v>000X</v>
      </c>
      <c r="O1096">
        <v>4279</v>
      </c>
      <c r="P1096" t="s">
        <v>72</v>
      </c>
      <c r="Q1096" t="s">
        <v>643</v>
      </c>
      <c r="R1096" t="s">
        <v>140</v>
      </c>
      <c r="T1096" t="s">
        <v>61</v>
      </c>
      <c r="V1096" t="s">
        <v>5468</v>
      </c>
      <c r="W1096">
        <v>300080</v>
      </c>
      <c r="X1096">
        <v>21530</v>
      </c>
      <c r="Y1096">
        <v>278550</v>
      </c>
      <c r="Z1096">
        <v>236324</v>
      </c>
      <c r="AA1096">
        <v>211324</v>
      </c>
      <c r="AB1096" t="s">
        <v>63</v>
      </c>
      <c r="AC1096" s="1">
        <v>36465</v>
      </c>
      <c r="AD1096">
        <v>11800</v>
      </c>
      <c r="AE1096">
        <v>1336</v>
      </c>
      <c r="AF1096">
        <v>2200</v>
      </c>
      <c r="AG1096" t="s">
        <v>103</v>
      </c>
      <c r="AH1096" t="s">
        <v>76</v>
      </c>
      <c r="AI1096">
        <v>1</v>
      </c>
      <c r="AJ1096">
        <v>2005</v>
      </c>
      <c r="AK1096">
        <v>4</v>
      </c>
      <c r="AL1096">
        <v>2</v>
      </c>
      <c r="AM1096">
        <v>1</v>
      </c>
      <c r="AN1096">
        <v>2697</v>
      </c>
      <c r="AO1096">
        <v>32</v>
      </c>
      <c r="AP1096" t="s">
        <v>63</v>
      </c>
      <c r="AQ1096" t="s">
        <v>66</v>
      </c>
      <c r="AR1096">
        <v>4231</v>
      </c>
      <c r="AW1096" t="s">
        <v>5469</v>
      </c>
      <c r="AX1096" t="s">
        <v>5470</v>
      </c>
      <c r="AY1096" t="s">
        <v>5471</v>
      </c>
      <c r="AZ1096" t="s">
        <v>70</v>
      </c>
    </row>
    <row r="1097" spans="1:52" x14ac:dyDescent="0.3">
      <c r="A1097">
        <v>2065222</v>
      </c>
      <c r="B1097" t="s">
        <v>5472</v>
      </c>
      <c r="C1097" t="str">
        <f t="shared" si="164"/>
        <v>7492</v>
      </c>
      <c r="D1097" t="s">
        <v>53</v>
      </c>
      <c r="E1097" t="str">
        <f>"0100"</f>
        <v>0100</v>
      </c>
      <c r="F1097" t="s">
        <v>54</v>
      </c>
      <c r="G1097" t="str">
        <f t="shared" si="161"/>
        <v>08</v>
      </c>
      <c r="H1097" t="s">
        <v>55</v>
      </c>
      <c r="I1097" t="s">
        <v>56</v>
      </c>
      <c r="J1097" t="s">
        <v>57</v>
      </c>
      <c r="K1097">
        <v>1</v>
      </c>
      <c r="L1097">
        <v>69988</v>
      </c>
      <c r="M1097">
        <v>1.61</v>
      </c>
      <c r="N1097" t="str">
        <f t="shared" si="165"/>
        <v>000X</v>
      </c>
      <c r="O1097">
        <v>4420</v>
      </c>
      <c r="P1097" t="s">
        <v>72</v>
      </c>
      <c r="Q1097" t="s">
        <v>5094</v>
      </c>
      <c r="R1097" t="s">
        <v>140</v>
      </c>
      <c r="T1097" t="s">
        <v>61</v>
      </c>
      <c r="V1097" t="s">
        <v>5473</v>
      </c>
      <c r="W1097">
        <v>340410</v>
      </c>
      <c r="X1097">
        <v>24100</v>
      </c>
      <c r="Y1097">
        <v>316310</v>
      </c>
      <c r="Z1097">
        <v>311609</v>
      </c>
      <c r="AA1097">
        <v>286609</v>
      </c>
      <c r="AB1097" t="s">
        <v>63</v>
      </c>
      <c r="AC1097" s="1">
        <v>43333</v>
      </c>
      <c r="AD1097">
        <v>450000</v>
      </c>
      <c r="AE1097">
        <v>2922</v>
      </c>
      <c r="AF1097">
        <v>1368</v>
      </c>
      <c r="AG1097" t="s">
        <v>64</v>
      </c>
      <c r="AH1097" t="s">
        <v>76</v>
      </c>
      <c r="AI1097">
        <v>1</v>
      </c>
      <c r="AJ1097">
        <v>1990</v>
      </c>
      <c r="AK1097">
        <v>5</v>
      </c>
      <c r="AL1097">
        <v>4</v>
      </c>
      <c r="AM1097">
        <v>1</v>
      </c>
      <c r="AN1097">
        <v>4208</v>
      </c>
      <c r="AO1097">
        <v>34</v>
      </c>
      <c r="AP1097" t="s">
        <v>63</v>
      </c>
      <c r="AQ1097" t="s">
        <v>66</v>
      </c>
      <c r="AR1097">
        <v>5007</v>
      </c>
      <c r="AW1097" t="s">
        <v>5474</v>
      </c>
      <c r="AX1097" t="s">
        <v>5475</v>
      </c>
      <c r="AY1097" t="s">
        <v>5476</v>
      </c>
      <c r="AZ1097" t="s">
        <v>70</v>
      </c>
    </row>
    <row r="1098" spans="1:52" x14ac:dyDescent="0.3">
      <c r="A1098">
        <v>2065559</v>
      </c>
      <c r="B1098" t="s">
        <v>5477</v>
      </c>
      <c r="C1098" t="str">
        <f t="shared" si="164"/>
        <v>7492</v>
      </c>
      <c r="D1098" t="s">
        <v>53</v>
      </c>
      <c r="E1098" t="str">
        <f>"0000"</f>
        <v>0000</v>
      </c>
      <c r="F1098" t="s">
        <v>108</v>
      </c>
      <c r="G1098" t="str">
        <f t="shared" si="161"/>
        <v>08</v>
      </c>
      <c r="H1098" t="s">
        <v>55</v>
      </c>
      <c r="I1098" t="s">
        <v>56</v>
      </c>
      <c r="J1098" t="s">
        <v>57</v>
      </c>
      <c r="K1098">
        <v>0</v>
      </c>
      <c r="L1098">
        <v>118809</v>
      </c>
      <c r="M1098">
        <v>2.73</v>
      </c>
      <c r="N1098" t="str">
        <f t="shared" si="165"/>
        <v>000X</v>
      </c>
      <c r="O1098">
        <v>4417</v>
      </c>
      <c r="P1098" t="s">
        <v>58</v>
      </c>
      <c r="Q1098" t="s">
        <v>619</v>
      </c>
      <c r="R1098" t="s">
        <v>140</v>
      </c>
      <c r="T1098" t="s">
        <v>61</v>
      </c>
      <c r="V1098" t="s">
        <v>5478</v>
      </c>
      <c r="W1098">
        <v>40910</v>
      </c>
      <c r="X1098">
        <v>40910</v>
      </c>
      <c r="Y1098">
        <v>0</v>
      </c>
      <c r="Z1098">
        <v>40910</v>
      </c>
      <c r="AA1098">
        <v>40910</v>
      </c>
      <c r="AB1098" t="s">
        <v>72</v>
      </c>
      <c r="AC1098" s="1">
        <v>43859</v>
      </c>
      <c r="AD1098">
        <v>44000</v>
      </c>
      <c r="AE1098">
        <v>3035</v>
      </c>
      <c r="AF1098">
        <v>2194</v>
      </c>
      <c r="AG1098" t="s">
        <v>103</v>
      </c>
      <c r="AH1098" t="s">
        <v>76</v>
      </c>
      <c r="AR1098">
        <v>0</v>
      </c>
      <c r="AW1098" t="s">
        <v>5479</v>
      </c>
      <c r="AY1098" t="s">
        <v>5480</v>
      </c>
      <c r="AZ1098" t="s">
        <v>5481</v>
      </c>
    </row>
    <row r="1099" spans="1:52" x14ac:dyDescent="0.3">
      <c r="A1099">
        <v>2066113</v>
      </c>
      <c r="B1099" t="s">
        <v>5482</v>
      </c>
      <c r="C1099" t="str">
        <f t="shared" si="164"/>
        <v>7492</v>
      </c>
      <c r="D1099" t="s">
        <v>53</v>
      </c>
      <c r="E1099" t="str">
        <f>"0000"</f>
        <v>0000</v>
      </c>
      <c r="F1099" t="s">
        <v>108</v>
      </c>
      <c r="G1099" t="str">
        <f t="shared" si="161"/>
        <v>08</v>
      </c>
      <c r="H1099" t="s">
        <v>55</v>
      </c>
      <c r="I1099" t="s">
        <v>56</v>
      </c>
      <c r="J1099" t="s">
        <v>57</v>
      </c>
      <c r="K1099">
        <v>0</v>
      </c>
      <c r="L1099">
        <v>92967</v>
      </c>
      <c r="M1099">
        <v>2.13</v>
      </c>
      <c r="N1099" t="str">
        <f t="shared" si="165"/>
        <v>000X</v>
      </c>
      <c r="O1099">
        <v>4426</v>
      </c>
      <c r="P1099" t="s">
        <v>72</v>
      </c>
      <c r="Q1099" t="s">
        <v>643</v>
      </c>
      <c r="R1099" t="s">
        <v>140</v>
      </c>
      <c r="T1099" t="s">
        <v>61</v>
      </c>
      <c r="V1099" t="s">
        <v>5483</v>
      </c>
      <c r="W1099">
        <v>32010</v>
      </c>
      <c r="X1099">
        <v>32010</v>
      </c>
      <c r="Y1099">
        <v>0</v>
      </c>
      <c r="Z1099">
        <v>32010</v>
      </c>
      <c r="AA1099">
        <v>32010</v>
      </c>
      <c r="AB1099" t="s">
        <v>72</v>
      </c>
      <c r="AC1099" s="1">
        <v>33695</v>
      </c>
      <c r="AD1099">
        <v>24200</v>
      </c>
      <c r="AE1099">
        <v>935</v>
      </c>
      <c r="AF1099">
        <v>1923</v>
      </c>
      <c r="AG1099" t="s">
        <v>103</v>
      </c>
      <c r="AH1099" t="s">
        <v>873</v>
      </c>
      <c r="AR1099">
        <v>0</v>
      </c>
      <c r="AW1099" t="s">
        <v>5484</v>
      </c>
      <c r="AY1099" t="s">
        <v>5485</v>
      </c>
      <c r="AZ1099" t="s">
        <v>5486</v>
      </c>
    </row>
    <row r="1100" spans="1:52" x14ac:dyDescent="0.3">
      <c r="A1100">
        <v>2066351</v>
      </c>
      <c r="B1100" t="s">
        <v>5487</v>
      </c>
      <c r="C1100" t="str">
        <f t="shared" si="164"/>
        <v>7492</v>
      </c>
      <c r="D1100" t="s">
        <v>53</v>
      </c>
      <c r="E1100" t="str">
        <f>"0100"</f>
        <v>0100</v>
      </c>
      <c r="F1100" t="s">
        <v>54</v>
      </c>
      <c r="G1100" t="str">
        <f t="shared" si="161"/>
        <v>08</v>
      </c>
      <c r="H1100" t="s">
        <v>55</v>
      </c>
      <c r="I1100" t="s">
        <v>56</v>
      </c>
      <c r="J1100" t="s">
        <v>57</v>
      </c>
      <c r="K1100">
        <v>1</v>
      </c>
      <c r="L1100">
        <v>62603</v>
      </c>
      <c r="M1100">
        <v>1.44</v>
      </c>
      <c r="N1100" t="str">
        <f t="shared" si="165"/>
        <v>000X</v>
      </c>
      <c r="O1100">
        <v>4729</v>
      </c>
      <c r="P1100" t="s">
        <v>58</v>
      </c>
      <c r="Q1100" t="s">
        <v>5031</v>
      </c>
      <c r="R1100" t="s">
        <v>140</v>
      </c>
      <c r="T1100" t="s">
        <v>61</v>
      </c>
      <c r="V1100" t="s">
        <v>5488</v>
      </c>
      <c r="W1100">
        <v>305930</v>
      </c>
      <c r="X1100">
        <v>21560</v>
      </c>
      <c r="Y1100">
        <v>284370</v>
      </c>
      <c r="Z1100">
        <v>287084</v>
      </c>
      <c r="AA1100">
        <v>261584</v>
      </c>
      <c r="AB1100" t="s">
        <v>63</v>
      </c>
      <c r="AC1100" s="1">
        <v>43230</v>
      </c>
      <c r="AD1100">
        <v>25000</v>
      </c>
      <c r="AE1100">
        <v>2902</v>
      </c>
      <c r="AF1100">
        <v>774</v>
      </c>
      <c r="AG1100" t="s">
        <v>103</v>
      </c>
      <c r="AH1100" t="s">
        <v>76</v>
      </c>
      <c r="AI1100">
        <v>1</v>
      </c>
      <c r="AJ1100">
        <v>2019</v>
      </c>
      <c r="AK1100">
        <v>3</v>
      </c>
      <c r="AL1100">
        <v>2</v>
      </c>
      <c r="AN1100">
        <v>2394</v>
      </c>
      <c r="AO1100">
        <v>32</v>
      </c>
      <c r="AP1100" t="s">
        <v>63</v>
      </c>
      <c r="AQ1100" t="s">
        <v>66</v>
      </c>
      <c r="AR1100">
        <v>3501</v>
      </c>
      <c r="AW1100" t="s">
        <v>5489</v>
      </c>
      <c r="AY1100" t="s">
        <v>5490</v>
      </c>
      <c r="AZ1100" t="s">
        <v>5236</v>
      </c>
    </row>
    <row r="1101" spans="1:52" x14ac:dyDescent="0.3">
      <c r="A1101">
        <v>2066750</v>
      </c>
      <c r="B1101" t="s">
        <v>5491</v>
      </c>
      <c r="C1101" t="str">
        <f t="shared" si="164"/>
        <v>7492</v>
      </c>
      <c r="D1101" t="s">
        <v>53</v>
      </c>
      <c r="E1101" t="str">
        <f>"0100"</f>
        <v>0100</v>
      </c>
      <c r="F1101" t="s">
        <v>54</v>
      </c>
      <c r="G1101" t="str">
        <f t="shared" si="161"/>
        <v>08</v>
      </c>
      <c r="H1101" t="s">
        <v>55</v>
      </c>
      <c r="I1101" t="s">
        <v>56</v>
      </c>
      <c r="J1101" t="s">
        <v>57</v>
      </c>
      <c r="K1101">
        <v>1</v>
      </c>
      <c r="L1101">
        <v>62528</v>
      </c>
      <c r="M1101">
        <v>1.44</v>
      </c>
      <c r="N1101" t="str">
        <f t="shared" si="165"/>
        <v>000X</v>
      </c>
      <c r="O1101">
        <v>4652</v>
      </c>
      <c r="P1101" t="s">
        <v>58</v>
      </c>
      <c r="Q1101" t="s">
        <v>1199</v>
      </c>
      <c r="R1101" t="s">
        <v>140</v>
      </c>
      <c r="T1101" t="s">
        <v>61</v>
      </c>
      <c r="V1101" t="s">
        <v>5492</v>
      </c>
      <c r="W1101">
        <v>401120</v>
      </c>
      <c r="X1101">
        <v>21530</v>
      </c>
      <c r="Y1101">
        <v>379590</v>
      </c>
      <c r="Z1101">
        <v>267548</v>
      </c>
      <c r="AA1101">
        <v>242548</v>
      </c>
      <c r="AB1101" t="s">
        <v>63</v>
      </c>
      <c r="AC1101" s="1">
        <v>38687</v>
      </c>
      <c r="AD1101">
        <v>145000</v>
      </c>
      <c r="AE1101">
        <v>1956</v>
      </c>
      <c r="AF1101">
        <v>2208</v>
      </c>
      <c r="AG1101" t="s">
        <v>103</v>
      </c>
      <c r="AH1101" t="s">
        <v>76</v>
      </c>
      <c r="AI1101">
        <v>1</v>
      </c>
      <c r="AJ1101">
        <v>2007</v>
      </c>
      <c r="AK1101">
        <v>4</v>
      </c>
      <c r="AL1101">
        <v>3</v>
      </c>
      <c r="AM1101">
        <v>1</v>
      </c>
      <c r="AN1101">
        <v>3696</v>
      </c>
      <c r="AO1101">
        <v>32</v>
      </c>
      <c r="AP1101" t="s">
        <v>63</v>
      </c>
      <c r="AQ1101" t="s">
        <v>66</v>
      </c>
      <c r="AR1101">
        <v>4991</v>
      </c>
      <c r="AW1101" t="s">
        <v>5493</v>
      </c>
      <c r="AX1101" t="s">
        <v>5494</v>
      </c>
      <c r="AY1101" t="s">
        <v>5495</v>
      </c>
      <c r="AZ1101" t="s">
        <v>70</v>
      </c>
    </row>
    <row r="1102" spans="1:52" x14ac:dyDescent="0.3">
      <c r="A1102">
        <v>2067152</v>
      </c>
      <c r="B1102" t="s">
        <v>5496</v>
      </c>
      <c r="C1102" t="str">
        <f t="shared" si="164"/>
        <v>7492</v>
      </c>
      <c r="D1102" t="s">
        <v>53</v>
      </c>
      <c r="E1102" t="str">
        <f>"0000"</f>
        <v>0000</v>
      </c>
      <c r="F1102" t="s">
        <v>108</v>
      </c>
      <c r="G1102" t="str">
        <f>"07"</f>
        <v>07</v>
      </c>
      <c r="H1102" t="s">
        <v>55</v>
      </c>
      <c r="I1102" t="s">
        <v>56</v>
      </c>
      <c r="J1102" t="s">
        <v>57</v>
      </c>
      <c r="K1102">
        <v>0</v>
      </c>
      <c r="L1102">
        <v>79919</v>
      </c>
      <c r="M1102">
        <v>1.83</v>
      </c>
      <c r="N1102" t="str">
        <f>"0000"</f>
        <v>0000</v>
      </c>
      <c r="O1102">
        <v>5300</v>
      </c>
      <c r="P1102" t="s">
        <v>58</v>
      </c>
      <c r="Q1102" t="s">
        <v>971</v>
      </c>
      <c r="R1102" t="s">
        <v>140</v>
      </c>
      <c r="T1102" t="s">
        <v>61</v>
      </c>
      <c r="V1102" t="s">
        <v>5497</v>
      </c>
      <c r="W1102">
        <v>27520</v>
      </c>
      <c r="X1102">
        <v>27520</v>
      </c>
      <c r="Y1102">
        <v>0</v>
      </c>
      <c r="Z1102">
        <v>27520</v>
      </c>
      <c r="AA1102">
        <v>27520</v>
      </c>
      <c r="AB1102" t="s">
        <v>72</v>
      </c>
      <c r="AC1102" s="1">
        <v>37956</v>
      </c>
      <c r="AD1102">
        <v>25000</v>
      </c>
      <c r="AE1102">
        <v>1684</v>
      </c>
      <c r="AF1102">
        <v>831</v>
      </c>
      <c r="AG1102" t="s">
        <v>103</v>
      </c>
      <c r="AH1102" t="s">
        <v>76</v>
      </c>
      <c r="AR1102">
        <v>0</v>
      </c>
      <c r="AW1102" t="s">
        <v>5498</v>
      </c>
      <c r="AX1102" t="s">
        <v>5499</v>
      </c>
      <c r="AY1102" t="s">
        <v>5500</v>
      </c>
      <c r="AZ1102" t="s">
        <v>5501</v>
      </c>
    </row>
    <row r="1103" spans="1:52" x14ac:dyDescent="0.3">
      <c r="A1103">
        <v>2067179</v>
      </c>
      <c r="B1103" t="s">
        <v>5502</v>
      </c>
      <c r="C1103" t="str">
        <f t="shared" si="164"/>
        <v>7492</v>
      </c>
      <c r="D1103" t="s">
        <v>53</v>
      </c>
      <c r="E1103" t="str">
        <f>"0100"</f>
        <v>0100</v>
      </c>
      <c r="F1103" t="s">
        <v>54</v>
      </c>
      <c r="G1103" t="str">
        <f>"07"</f>
        <v>07</v>
      </c>
      <c r="H1103" t="s">
        <v>55</v>
      </c>
      <c r="I1103" t="s">
        <v>56</v>
      </c>
      <c r="J1103" t="s">
        <v>57</v>
      </c>
      <c r="K1103">
        <v>1</v>
      </c>
      <c r="L1103">
        <v>70000</v>
      </c>
      <c r="M1103">
        <v>1.61</v>
      </c>
      <c r="N1103" t="str">
        <f>"0000"</f>
        <v>0000</v>
      </c>
      <c r="O1103">
        <v>5246</v>
      </c>
      <c r="P1103" t="s">
        <v>58</v>
      </c>
      <c r="Q1103" t="s">
        <v>971</v>
      </c>
      <c r="R1103" t="s">
        <v>140</v>
      </c>
      <c r="T1103" t="s">
        <v>61</v>
      </c>
      <c r="V1103" t="s">
        <v>5503</v>
      </c>
      <c r="W1103">
        <v>265960</v>
      </c>
      <c r="X1103">
        <v>24110</v>
      </c>
      <c r="Y1103">
        <v>241850</v>
      </c>
      <c r="Z1103">
        <v>202997</v>
      </c>
      <c r="AA1103">
        <v>177497</v>
      </c>
      <c r="AB1103" t="s">
        <v>63</v>
      </c>
      <c r="AC1103" s="1">
        <v>34943</v>
      </c>
      <c r="AD1103">
        <v>12500</v>
      </c>
      <c r="AE1103">
        <v>1097</v>
      </c>
      <c r="AF1103">
        <v>103</v>
      </c>
      <c r="AG1103" t="s">
        <v>103</v>
      </c>
      <c r="AH1103" t="s">
        <v>76</v>
      </c>
      <c r="AI1103">
        <v>1</v>
      </c>
      <c r="AJ1103">
        <v>1996</v>
      </c>
      <c r="AK1103">
        <v>3</v>
      </c>
      <c r="AL1103">
        <v>2</v>
      </c>
      <c r="AN1103">
        <v>2421</v>
      </c>
      <c r="AO1103">
        <v>32</v>
      </c>
      <c r="AP1103" t="s">
        <v>63</v>
      </c>
      <c r="AQ1103" t="s">
        <v>66</v>
      </c>
      <c r="AR1103">
        <v>4383</v>
      </c>
      <c r="AW1103" t="s">
        <v>5504</v>
      </c>
      <c r="AX1103" t="s">
        <v>5505</v>
      </c>
      <c r="AY1103" t="s">
        <v>5506</v>
      </c>
      <c r="AZ1103" t="s">
        <v>70</v>
      </c>
    </row>
    <row r="1104" spans="1:52" x14ac:dyDescent="0.3">
      <c r="A1104">
        <v>2067225</v>
      </c>
      <c r="B1104" t="s">
        <v>5507</v>
      </c>
      <c r="C1104" t="str">
        <f t="shared" si="164"/>
        <v>7492</v>
      </c>
      <c r="D1104" t="s">
        <v>53</v>
      </c>
      <c r="E1104" t="str">
        <f>"0100"</f>
        <v>0100</v>
      </c>
      <c r="F1104" t="s">
        <v>54</v>
      </c>
      <c r="G1104" t="str">
        <f>"07"</f>
        <v>07</v>
      </c>
      <c r="H1104" t="s">
        <v>55</v>
      </c>
      <c r="I1104" t="s">
        <v>56</v>
      </c>
      <c r="J1104" t="s">
        <v>57</v>
      </c>
      <c r="K1104">
        <v>1</v>
      </c>
      <c r="L1104">
        <v>70000</v>
      </c>
      <c r="M1104">
        <v>1.61</v>
      </c>
      <c r="N1104" t="str">
        <f>"0000"</f>
        <v>0000</v>
      </c>
      <c r="O1104">
        <v>5156</v>
      </c>
      <c r="P1104" t="s">
        <v>58</v>
      </c>
      <c r="Q1104" t="s">
        <v>971</v>
      </c>
      <c r="R1104" t="s">
        <v>140</v>
      </c>
      <c r="T1104" t="s">
        <v>61</v>
      </c>
      <c r="V1104" t="s">
        <v>5508</v>
      </c>
      <c r="W1104">
        <v>253810</v>
      </c>
      <c r="X1104">
        <v>24110</v>
      </c>
      <c r="Y1104">
        <v>229700</v>
      </c>
      <c r="Z1104">
        <v>90944</v>
      </c>
      <c r="AA1104">
        <v>65944</v>
      </c>
      <c r="AB1104" t="s">
        <v>63</v>
      </c>
      <c r="AC1104" s="1">
        <v>39356</v>
      </c>
      <c r="AD1104">
        <v>268000</v>
      </c>
      <c r="AE1104">
        <v>2171</v>
      </c>
      <c r="AF1104">
        <v>1127</v>
      </c>
      <c r="AG1104" t="s">
        <v>64</v>
      </c>
      <c r="AH1104" t="s">
        <v>76</v>
      </c>
      <c r="AI1104">
        <v>1</v>
      </c>
      <c r="AJ1104">
        <v>1998</v>
      </c>
      <c r="AK1104">
        <v>3</v>
      </c>
      <c r="AL1104">
        <v>2</v>
      </c>
      <c r="AN1104">
        <v>2482</v>
      </c>
      <c r="AO1104">
        <v>32</v>
      </c>
      <c r="AP1104" t="s">
        <v>63</v>
      </c>
      <c r="AQ1104" t="s">
        <v>66</v>
      </c>
      <c r="AR1104">
        <v>3395</v>
      </c>
      <c r="AW1104" t="s">
        <v>5509</v>
      </c>
      <c r="AX1104" t="s">
        <v>5510</v>
      </c>
      <c r="AY1104" t="s">
        <v>5511</v>
      </c>
      <c r="AZ1104" t="s">
        <v>70</v>
      </c>
    </row>
    <row r="1105" spans="1:52" x14ac:dyDescent="0.3">
      <c r="A1105">
        <v>2068159</v>
      </c>
      <c r="B1105" t="s">
        <v>5512</v>
      </c>
      <c r="C1105" t="str">
        <f t="shared" si="164"/>
        <v>7492</v>
      </c>
      <c r="D1105" t="s">
        <v>53</v>
      </c>
      <c r="E1105" t="str">
        <f>"0100"</f>
        <v>0100</v>
      </c>
      <c r="F1105" t="s">
        <v>54</v>
      </c>
      <c r="G1105" t="str">
        <f>"07"</f>
        <v>07</v>
      </c>
      <c r="H1105" t="s">
        <v>55</v>
      </c>
      <c r="I1105" t="s">
        <v>56</v>
      </c>
      <c r="J1105" t="s">
        <v>57</v>
      </c>
      <c r="K1105">
        <v>1</v>
      </c>
      <c r="L1105">
        <v>74750</v>
      </c>
      <c r="M1105">
        <v>1.72</v>
      </c>
      <c r="N1105" t="str">
        <f>"0000"</f>
        <v>0000</v>
      </c>
      <c r="O1105">
        <v>5231</v>
      </c>
      <c r="P1105" t="s">
        <v>58</v>
      </c>
      <c r="Q1105" t="s">
        <v>971</v>
      </c>
      <c r="R1105" t="s">
        <v>140</v>
      </c>
      <c r="T1105" t="s">
        <v>61</v>
      </c>
      <c r="V1105" t="s">
        <v>5513</v>
      </c>
      <c r="W1105">
        <v>262840</v>
      </c>
      <c r="X1105">
        <v>25740</v>
      </c>
      <c r="Y1105">
        <v>237100</v>
      </c>
      <c r="Z1105">
        <v>201256</v>
      </c>
      <c r="AA1105">
        <v>176256</v>
      </c>
      <c r="AB1105" t="s">
        <v>63</v>
      </c>
      <c r="AC1105" s="1">
        <v>40695</v>
      </c>
      <c r="AD1105">
        <v>130000</v>
      </c>
      <c r="AE1105">
        <v>2433</v>
      </c>
      <c r="AF1105">
        <v>2248</v>
      </c>
      <c r="AG1105" t="s">
        <v>64</v>
      </c>
      <c r="AH1105" t="s">
        <v>65</v>
      </c>
      <c r="AI1105">
        <v>1</v>
      </c>
      <c r="AJ1105">
        <v>1992</v>
      </c>
      <c r="AK1105">
        <v>3</v>
      </c>
      <c r="AL1105">
        <v>2</v>
      </c>
      <c r="AN1105">
        <v>1923</v>
      </c>
      <c r="AO1105">
        <v>32</v>
      </c>
      <c r="AP1105" t="s">
        <v>63</v>
      </c>
      <c r="AQ1105" t="s">
        <v>66</v>
      </c>
      <c r="AR1105">
        <v>4388</v>
      </c>
      <c r="AW1105" t="s">
        <v>5514</v>
      </c>
      <c r="AX1105" t="s">
        <v>5515</v>
      </c>
      <c r="AY1105" t="s">
        <v>5516</v>
      </c>
      <c r="AZ1105" t="s">
        <v>70</v>
      </c>
    </row>
    <row r="1106" spans="1:52" x14ac:dyDescent="0.3">
      <c r="A1106">
        <v>2068418</v>
      </c>
      <c r="B1106" t="s">
        <v>5517</v>
      </c>
      <c r="C1106" t="str">
        <f t="shared" si="164"/>
        <v>7492</v>
      </c>
      <c r="D1106" t="s">
        <v>53</v>
      </c>
      <c r="E1106" t="str">
        <f>"0000"</f>
        <v>0000</v>
      </c>
      <c r="F1106" t="s">
        <v>108</v>
      </c>
      <c r="G1106" t="str">
        <f>"07"</f>
        <v>07</v>
      </c>
      <c r="H1106" t="s">
        <v>55</v>
      </c>
      <c r="I1106" t="s">
        <v>56</v>
      </c>
      <c r="J1106" t="s">
        <v>57</v>
      </c>
      <c r="K1106">
        <v>0</v>
      </c>
      <c r="L1106">
        <v>71804</v>
      </c>
      <c r="M1106">
        <v>1.65</v>
      </c>
      <c r="N1106" t="str">
        <f>"0000"</f>
        <v>0000</v>
      </c>
      <c r="O1106">
        <v>4872</v>
      </c>
      <c r="P1106" t="s">
        <v>72</v>
      </c>
      <c r="Q1106" t="s">
        <v>682</v>
      </c>
      <c r="R1106" t="s">
        <v>140</v>
      </c>
      <c r="T1106" t="s">
        <v>61</v>
      </c>
      <c r="V1106" t="s">
        <v>5518</v>
      </c>
      <c r="W1106">
        <v>24730</v>
      </c>
      <c r="X1106">
        <v>24730</v>
      </c>
      <c r="Y1106">
        <v>0</v>
      </c>
      <c r="Z1106">
        <v>24730</v>
      </c>
      <c r="AA1106">
        <v>24730</v>
      </c>
      <c r="AB1106" t="s">
        <v>72</v>
      </c>
      <c r="AC1106" s="1">
        <v>38504</v>
      </c>
      <c r="AD1106">
        <v>99900</v>
      </c>
      <c r="AE1106">
        <v>1873</v>
      </c>
      <c r="AF1106">
        <v>1783</v>
      </c>
      <c r="AG1106" t="s">
        <v>103</v>
      </c>
      <c r="AH1106" t="s">
        <v>76</v>
      </c>
      <c r="AR1106">
        <v>0</v>
      </c>
      <c r="AW1106" t="s">
        <v>5519</v>
      </c>
      <c r="AY1106" t="s">
        <v>5520</v>
      </c>
      <c r="AZ1106" t="s">
        <v>5521</v>
      </c>
    </row>
    <row r="1107" spans="1:52" x14ac:dyDescent="0.3">
      <c r="A1107">
        <v>2068817</v>
      </c>
      <c r="B1107" t="s">
        <v>5522</v>
      </c>
      <c r="C1107" t="str">
        <f t="shared" si="164"/>
        <v>7492</v>
      </c>
      <c r="D1107" t="s">
        <v>53</v>
      </c>
      <c r="E1107" t="str">
        <f>"0100"</f>
        <v>0100</v>
      </c>
      <c r="F1107" t="s">
        <v>54</v>
      </c>
      <c r="G1107" t="str">
        <f>"08"</f>
        <v>08</v>
      </c>
      <c r="H1107" t="s">
        <v>55</v>
      </c>
      <c r="I1107" t="s">
        <v>56</v>
      </c>
      <c r="J1107" t="s">
        <v>57</v>
      </c>
      <c r="K1107">
        <v>1</v>
      </c>
      <c r="L1107">
        <v>62502</v>
      </c>
      <c r="M1107">
        <v>1.43</v>
      </c>
      <c r="N1107" t="str">
        <f t="shared" ref="N1107:N1114" si="166">"000X"</f>
        <v>000X</v>
      </c>
      <c r="O1107">
        <v>4984</v>
      </c>
      <c r="P1107" t="s">
        <v>72</v>
      </c>
      <c r="Q1107" t="s">
        <v>613</v>
      </c>
      <c r="R1107" t="s">
        <v>140</v>
      </c>
      <c r="T1107" t="s">
        <v>61</v>
      </c>
      <c r="V1107" t="s">
        <v>5523</v>
      </c>
      <c r="W1107">
        <v>291350</v>
      </c>
      <c r="X1107">
        <v>21520</v>
      </c>
      <c r="Y1107">
        <v>269830</v>
      </c>
      <c r="Z1107">
        <v>220156</v>
      </c>
      <c r="AA1107">
        <v>195156</v>
      </c>
      <c r="AB1107" t="s">
        <v>63</v>
      </c>
      <c r="AC1107" s="1">
        <v>43549</v>
      </c>
      <c r="AD1107">
        <v>355000</v>
      </c>
      <c r="AE1107">
        <v>2968</v>
      </c>
      <c r="AF1107">
        <v>2370</v>
      </c>
      <c r="AG1107" t="s">
        <v>64</v>
      </c>
      <c r="AH1107" t="s">
        <v>76</v>
      </c>
      <c r="AI1107">
        <v>1</v>
      </c>
      <c r="AJ1107">
        <v>2000</v>
      </c>
      <c r="AK1107">
        <v>3</v>
      </c>
      <c r="AL1107">
        <v>2</v>
      </c>
      <c r="AN1107">
        <v>2412</v>
      </c>
      <c r="AO1107">
        <v>32</v>
      </c>
      <c r="AP1107" t="s">
        <v>63</v>
      </c>
      <c r="AQ1107" t="s">
        <v>66</v>
      </c>
      <c r="AR1107">
        <v>3434</v>
      </c>
      <c r="AW1107" t="s">
        <v>5524</v>
      </c>
      <c r="AX1107" t="s">
        <v>5525</v>
      </c>
      <c r="AY1107" t="s">
        <v>5526</v>
      </c>
      <c r="AZ1107" t="s">
        <v>70</v>
      </c>
    </row>
    <row r="1108" spans="1:52" x14ac:dyDescent="0.3">
      <c r="A1108">
        <v>2068990</v>
      </c>
      <c r="B1108" t="s">
        <v>5527</v>
      </c>
      <c r="C1108" t="str">
        <f t="shared" si="164"/>
        <v>7492</v>
      </c>
      <c r="D1108" t="s">
        <v>53</v>
      </c>
      <c r="E1108" t="str">
        <f>"0000"</f>
        <v>0000</v>
      </c>
      <c r="F1108" t="s">
        <v>108</v>
      </c>
      <c r="G1108" t="str">
        <f>"05"</f>
        <v>05</v>
      </c>
      <c r="H1108" t="s">
        <v>55</v>
      </c>
      <c r="I1108" t="s">
        <v>56</v>
      </c>
      <c r="J1108" t="s">
        <v>57</v>
      </c>
      <c r="K1108">
        <v>0</v>
      </c>
      <c r="L1108">
        <v>45383</v>
      </c>
      <c r="M1108">
        <v>1.04</v>
      </c>
      <c r="N1108" t="str">
        <f t="shared" si="166"/>
        <v>000X</v>
      </c>
      <c r="O1108">
        <v>4872</v>
      </c>
      <c r="P1108" t="s">
        <v>58</v>
      </c>
      <c r="Q1108" t="s">
        <v>265</v>
      </c>
      <c r="R1108" t="s">
        <v>266</v>
      </c>
      <c r="T1108" t="s">
        <v>61</v>
      </c>
      <c r="V1108" t="s">
        <v>5528</v>
      </c>
      <c r="W1108">
        <v>15630</v>
      </c>
      <c r="X1108">
        <v>15630</v>
      </c>
      <c r="Y1108">
        <v>0</v>
      </c>
      <c r="Z1108">
        <v>15630</v>
      </c>
      <c r="AA1108">
        <v>15630</v>
      </c>
      <c r="AB1108" t="s">
        <v>72</v>
      </c>
      <c r="AC1108" s="1">
        <v>37681</v>
      </c>
      <c r="AD1108">
        <v>23000</v>
      </c>
      <c r="AE1108">
        <v>1585</v>
      </c>
      <c r="AF1108">
        <v>2080</v>
      </c>
      <c r="AG1108" t="s">
        <v>103</v>
      </c>
      <c r="AH1108" t="s">
        <v>76</v>
      </c>
      <c r="AR1108">
        <v>0</v>
      </c>
      <c r="AW1108" t="s">
        <v>5529</v>
      </c>
      <c r="AY1108" t="s">
        <v>5530</v>
      </c>
      <c r="AZ1108" t="s">
        <v>5531</v>
      </c>
    </row>
    <row r="1109" spans="1:52" x14ac:dyDescent="0.3">
      <c r="A1109">
        <v>2069104</v>
      </c>
      <c r="B1109" t="s">
        <v>5532</v>
      </c>
      <c r="C1109" t="str">
        <f t="shared" si="164"/>
        <v>7492</v>
      </c>
      <c r="D1109" t="s">
        <v>53</v>
      </c>
      <c r="E1109" t="str">
        <f t="shared" ref="E1109:E1118" si="167">"0100"</f>
        <v>0100</v>
      </c>
      <c r="F1109" t="s">
        <v>54</v>
      </c>
      <c r="G1109" t="str">
        <f>"05"</f>
        <v>05</v>
      </c>
      <c r="H1109" t="s">
        <v>55</v>
      </c>
      <c r="I1109" t="s">
        <v>56</v>
      </c>
      <c r="J1109" t="s">
        <v>57</v>
      </c>
      <c r="K1109">
        <v>1</v>
      </c>
      <c r="L1109">
        <v>45383</v>
      </c>
      <c r="M1109">
        <v>1.04</v>
      </c>
      <c r="N1109" t="str">
        <f t="shared" si="166"/>
        <v>000X</v>
      </c>
      <c r="O1109">
        <v>4750</v>
      </c>
      <c r="P1109" t="s">
        <v>58</v>
      </c>
      <c r="Q1109" t="s">
        <v>265</v>
      </c>
      <c r="R1109" t="s">
        <v>266</v>
      </c>
      <c r="T1109" t="s">
        <v>61</v>
      </c>
      <c r="V1109" t="s">
        <v>5533</v>
      </c>
      <c r="W1109">
        <v>343860</v>
      </c>
      <c r="X1109">
        <v>15630</v>
      </c>
      <c r="Y1109">
        <v>328230</v>
      </c>
      <c r="Z1109">
        <v>278395</v>
      </c>
      <c r="AA1109">
        <v>253395</v>
      </c>
      <c r="AB1109" t="s">
        <v>72</v>
      </c>
      <c r="AC1109" s="1">
        <v>40909</v>
      </c>
      <c r="AD1109">
        <v>237900</v>
      </c>
      <c r="AE1109">
        <v>2467</v>
      </c>
      <c r="AF1109">
        <v>1377</v>
      </c>
      <c r="AG1109" t="s">
        <v>64</v>
      </c>
      <c r="AH1109" t="s">
        <v>65</v>
      </c>
      <c r="AI1109">
        <v>1</v>
      </c>
      <c r="AJ1109">
        <v>2008</v>
      </c>
      <c r="AK1109">
        <v>4</v>
      </c>
      <c r="AL1109">
        <v>2</v>
      </c>
      <c r="AM1109">
        <v>1</v>
      </c>
      <c r="AN1109">
        <v>3354</v>
      </c>
      <c r="AO1109">
        <v>32</v>
      </c>
      <c r="AP1109" t="s">
        <v>63</v>
      </c>
      <c r="AQ1109" t="s">
        <v>66</v>
      </c>
      <c r="AR1109">
        <v>4448</v>
      </c>
      <c r="AW1109" t="s">
        <v>5534</v>
      </c>
      <c r="AX1109" t="s">
        <v>5535</v>
      </c>
      <c r="AY1109" t="s">
        <v>5536</v>
      </c>
      <c r="AZ1109" t="s">
        <v>70</v>
      </c>
    </row>
    <row r="1110" spans="1:52" x14ac:dyDescent="0.3">
      <c r="A1110">
        <v>2069210</v>
      </c>
      <c r="B1110" t="s">
        <v>5537</v>
      </c>
      <c r="C1110" t="str">
        <f t="shared" si="164"/>
        <v>7492</v>
      </c>
      <c r="D1110" t="s">
        <v>53</v>
      </c>
      <c r="E1110" t="str">
        <f t="shared" si="167"/>
        <v>0100</v>
      </c>
      <c r="F1110" t="s">
        <v>54</v>
      </c>
      <c r="G1110" t="str">
        <f>"05"</f>
        <v>05</v>
      </c>
      <c r="H1110" t="s">
        <v>55</v>
      </c>
      <c r="I1110" t="s">
        <v>56</v>
      </c>
      <c r="J1110" t="s">
        <v>57</v>
      </c>
      <c r="K1110">
        <v>1</v>
      </c>
      <c r="L1110">
        <v>63651</v>
      </c>
      <c r="M1110">
        <v>1.46</v>
      </c>
      <c r="N1110" t="str">
        <f t="shared" si="166"/>
        <v>000X</v>
      </c>
      <c r="O1110">
        <v>4729</v>
      </c>
      <c r="P1110" t="s">
        <v>58</v>
      </c>
      <c r="Q1110" t="s">
        <v>815</v>
      </c>
      <c r="R1110" t="s">
        <v>140</v>
      </c>
      <c r="T1110" t="s">
        <v>61</v>
      </c>
      <c r="V1110" t="s">
        <v>5538</v>
      </c>
      <c r="W1110">
        <v>171430</v>
      </c>
      <c r="X1110">
        <v>21920</v>
      </c>
      <c r="Y1110">
        <v>149510</v>
      </c>
      <c r="Z1110">
        <v>171430</v>
      </c>
      <c r="AA1110">
        <v>171430</v>
      </c>
      <c r="AB1110" t="s">
        <v>72</v>
      </c>
      <c r="AC1110" s="1">
        <v>42118</v>
      </c>
      <c r="AD1110">
        <v>128000</v>
      </c>
      <c r="AE1110">
        <v>2686</v>
      </c>
      <c r="AF1110">
        <v>1134</v>
      </c>
      <c r="AG1110" t="s">
        <v>64</v>
      </c>
      <c r="AH1110" t="s">
        <v>76</v>
      </c>
      <c r="AI1110">
        <v>1</v>
      </c>
      <c r="AJ1110">
        <v>1994</v>
      </c>
      <c r="AK1110">
        <v>3</v>
      </c>
      <c r="AL1110">
        <v>2</v>
      </c>
      <c r="AN1110">
        <v>1541</v>
      </c>
      <c r="AO1110">
        <v>32</v>
      </c>
      <c r="AP1110" t="s">
        <v>72</v>
      </c>
      <c r="AQ1110" t="s">
        <v>66</v>
      </c>
      <c r="AR1110">
        <v>2140</v>
      </c>
      <c r="AW1110" t="s">
        <v>5539</v>
      </c>
      <c r="AY1110" t="s">
        <v>5540</v>
      </c>
      <c r="AZ1110" t="s">
        <v>5541</v>
      </c>
    </row>
    <row r="1111" spans="1:52" x14ac:dyDescent="0.3">
      <c r="A1111">
        <v>2069660</v>
      </c>
      <c r="B1111" t="s">
        <v>5542</v>
      </c>
      <c r="C1111" t="str">
        <f t="shared" si="164"/>
        <v>7492</v>
      </c>
      <c r="D1111" t="s">
        <v>53</v>
      </c>
      <c r="E1111" t="str">
        <f t="shared" si="167"/>
        <v>0100</v>
      </c>
      <c r="F1111" t="s">
        <v>54</v>
      </c>
      <c r="G1111" t="str">
        <f>"05"</f>
        <v>05</v>
      </c>
      <c r="H1111" t="s">
        <v>55</v>
      </c>
      <c r="I1111" t="s">
        <v>56</v>
      </c>
      <c r="J1111" t="s">
        <v>57</v>
      </c>
      <c r="K1111">
        <v>1</v>
      </c>
      <c r="L1111">
        <v>81775</v>
      </c>
      <c r="M1111">
        <v>1.88</v>
      </c>
      <c r="N1111" t="str">
        <f t="shared" si="166"/>
        <v>000X</v>
      </c>
      <c r="O1111">
        <v>4815</v>
      </c>
      <c r="P1111" t="s">
        <v>58</v>
      </c>
      <c r="Q1111" t="s">
        <v>803</v>
      </c>
      <c r="R1111" t="s">
        <v>140</v>
      </c>
      <c r="T1111" t="s">
        <v>61</v>
      </c>
      <c r="V1111" t="s">
        <v>5543</v>
      </c>
      <c r="W1111">
        <v>203840</v>
      </c>
      <c r="X1111">
        <v>28160</v>
      </c>
      <c r="Y1111">
        <v>175680</v>
      </c>
      <c r="Z1111">
        <v>159447</v>
      </c>
      <c r="AA1111">
        <v>0</v>
      </c>
      <c r="AB1111" t="s">
        <v>63</v>
      </c>
      <c r="AC1111" s="1">
        <v>42662</v>
      </c>
      <c r="AD1111">
        <v>225000</v>
      </c>
      <c r="AE1111">
        <v>2789</v>
      </c>
      <c r="AF1111">
        <v>1552</v>
      </c>
      <c r="AG1111" t="s">
        <v>64</v>
      </c>
      <c r="AH1111" t="s">
        <v>76</v>
      </c>
      <c r="AI1111">
        <v>1</v>
      </c>
      <c r="AJ1111">
        <v>1992</v>
      </c>
      <c r="AK1111">
        <v>3</v>
      </c>
      <c r="AL1111">
        <v>3</v>
      </c>
      <c r="AN1111">
        <v>1817</v>
      </c>
      <c r="AO1111">
        <v>32</v>
      </c>
      <c r="AP1111" t="s">
        <v>63</v>
      </c>
      <c r="AQ1111" t="s">
        <v>66</v>
      </c>
      <c r="AR1111">
        <v>2298</v>
      </c>
      <c r="AW1111" t="s">
        <v>5544</v>
      </c>
      <c r="AX1111" t="s">
        <v>5545</v>
      </c>
      <c r="AY1111" t="s">
        <v>5546</v>
      </c>
      <c r="AZ1111" t="s">
        <v>70</v>
      </c>
    </row>
    <row r="1112" spans="1:52" x14ac:dyDescent="0.3">
      <c r="A1112">
        <v>2069694</v>
      </c>
      <c r="B1112" t="s">
        <v>5547</v>
      </c>
      <c r="C1112" t="str">
        <f t="shared" si="164"/>
        <v>7492</v>
      </c>
      <c r="D1112" t="s">
        <v>53</v>
      </c>
      <c r="E1112" t="str">
        <f t="shared" si="167"/>
        <v>0100</v>
      </c>
      <c r="F1112" t="s">
        <v>54</v>
      </c>
      <c r="G1112" t="str">
        <f>"08"</f>
        <v>08</v>
      </c>
      <c r="H1112" t="s">
        <v>55</v>
      </c>
      <c r="I1112" t="s">
        <v>56</v>
      </c>
      <c r="J1112" t="s">
        <v>57</v>
      </c>
      <c r="K1112">
        <v>1</v>
      </c>
      <c r="L1112">
        <v>85754</v>
      </c>
      <c r="M1112">
        <v>1.97</v>
      </c>
      <c r="N1112" t="str">
        <f t="shared" si="166"/>
        <v>000X</v>
      </c>
      <c r="O1112">
        <v>4823</v>
      </c>
      <c r="P1112" t="s">
        <v>58</v>
      </c>
      <c r="Q1112" t="s">
        <v>803</v>
      </c>
      <c r="R1112" t="s">
        <v>140</v>
      </c>
      <c r="T1112" t="s">
        <v>61</v>
      </c>
      <c r="V1112" t="s">
        <v>5548</v>
      </c>
      <c r="W1112">
        <v>203460</v>
      </c>
      <c r="X1112">
        <v>29530</v>
      </c>
      <c r="Y1112">
        <v>173930</v>
      </c>
      <c r="Z1112">
        <v>152704</v>
      </c>
      <c r="AA1112">
        <v>127704</v>
      </c>
      <c r="AB1112" t="s">
        <v>63</v>
      </c>
      <c r="AC1112" s="1">
        <v>34455</v>
      </c>
      <c r="AD1112">
        <v>29000</v>
      </c>
      <c r="AE1112">
        <v>1033</v>
      </c>
      <c r="AF1112">
        <v>1854</v>
      </c>
      <c r="AG1112" t="s">
        <v>103</v>
      </c>
      <c r="AH1112" t="s">
        <v>873</v>
      </c>
      <c r="AI1112">
        <v>1</v>
      </c>
      <c r="AJ1112">
        <v>1994</v>
      </c>
      <c r="AK1112">
        <v>3</v>
      </c>
      <c r="AL1112">
        <v>2</v>
      </c>
      <c r="AN1112">
        <v>1852</v>
      </c>
      <c r="AO1112">
        <v>32</v>
      </c>
      <c r="AP1112" t="s">
        <v>63</v>
      </c>
      <c r="AQ1112" t="s">
        <v>66</v>
      </c>
      <c r="AR1112">
        <v>2781</v>
      </c>
      <c r="AW1112" t="s">
        <v>5549</v>
      </c>
      <c r="AX1112" t="s">
        <v>5550</v>
      </c>
      <c r="AY1112" t="s">
        <v>5551</v>
      </c>
      <c r="AZ1112" t="s">
        <v>5552</v>
      </c>
    </row>
    <row r="1113" spans="1:52" x14ac:dyDescent="0.3">
      <c r="A1113">
        <v>2069783</v>
      </c>
      <c r="B1113" t="s">
        <v>5553</v>
      </c>
      <c r="C1113" t="str">
        <f t="shared" si="164"/>
        <v>7492</v>
      </c>
      <c r="D1113" t="s">
        <v>53</v>
      </c>
      <c r="E1113" t="str">
        <f t="shared" si="167"/>
        <v>0100</v>
      </c>
      <c r="F1113" t="s">
        <v>54</v>
      </c>
      <c r="G1113" t="str">
        <f>"05"</f>
        <v>05</v>
      </c>
      <c r="H1113" t="s">
        <v>55</v>
      </c>
      <c r="I1113" t="s">
        <v>56</v>
      </c>
      <c r="J1113" t="s">
        <v>57</v>
      </c>
      <c r="K1113">
        <v>1</v>
      </c>
      <c r="L1113">
        <v>63737</v>
      </c>
      <c r="M1113">
        <v>1.46</v>
      </c>
      <c r="N1113" t="str">
        <f t="shared" si="166"/>
        <v>000X</v>
      </c>
      <c r="O1113">
        <v>4730</v>
      </c>
      <c r="P1113" t="s">
        <v>58</v>
      </c>
      <c r="Q1113" t="s">
        <v>803</v>
      </c>
      <c r="R1113" t="s">
        <v>140</v>
      </c>
      <c r="T1113" t="s">
        <v>61</v>
      </c>
      <c r="V1113" t="s">
        <v>5554</v>
      </c>
      <c r="W1113">
        <v>222680</v>
      </c>
      <c r="X1113">
        <v>21950</v>
      </c>
      <c r="Y1113">
        <v>200730</v>
      </c>
      <c r="Z1113">
        <v>222680</v>
      </c>
      <c r="AA1113">
        <v>197680</v>
      </c>
      <c r="AB1113" t="s">
        <v>63</v>
      </c>
      <c r="AC1113" s="1">
        <v>43683</v>
      </c>
      <c r="AD1113">
        <v>255000</v>
      </c>
      <c r="AE1113">
        <v>2999</v>
      </c>
      <c r="AF1113">
        <v>1705</v>
      </c>
      <c r="AG1113" t="s">
        <v>64</v>
      </c>
      <c r="AH1113" t="s">
        <v>76</v>
      </c>
      <c r="AI1113">
        <v>1</v>
      </c>
      <c r="AJ1113">
        <v>1996</v>
      </c>
      <c r="AK1113">
        <v>3</v>
      </c>
      <c r="AL1113">
        <v>2</v>
      </c>
      <c r="AN1113">
        <v>1940</v>
      </c>
      <c r="AO1113">
        <v>32</v>
      </c>
      <c r="AP1113" t="s">
        <v>63</v>
      </c>
      <c r="AQ1113" t="s">
        <v>66</v>
      </c>
      <c r="AR1113">
        <v>3316</v>
      </c>
      <c r="AW1113" t="s">
        <v>5555</v>
      </c>
      <c r="AX1113" t="s">
        <v>5556</v>
      </c>
      <c r="AY1113" t="s">
        <v>5557</v>
      </c>
      <c r="AZ1113" t="s">
        <v>70</v>
      </c>
    </row>
    <row r="1114" spans="1:52" x14ac:dyDescent="0.3">
      <c r="A1114">
        <v>2070021</v>
      </c>
      <c r="B1114" t="s">
        <v>5558</v>
      </c>
      <c r="C1114" t="str">
        <f t="shared" si="164"/>
        <v>7492</v>
      </c>
      <c r="D1114" t="s">
        <v>53</v>
      </c>
      <c r="E1114" t="str">
        <f t="shared" si="167"/>
        <v>0100</v>
      </c>
      <c r="F1114" t="s">
        <v>54</v>
      </c>
      <c r="G1114" t="str">
        <f>"08"</f>
        <v>08</v>
      </c>
      <c r="H1114" t="s">
        <v>55</v>
      </c>
      <c r="I1114" t="s">
        <v>56</v>
      </c>
      <c r="J1114" t="s">
        <v>57</v>
      </c>
      <c r="K1114">
        <v>1</v>
      </c>
      <c r="L1114">
        <v>62695</v>
      </c>
      <c r="M1114">
        <v>1.44</v>
      </c>
      <c r="N1114" t="str">
        <f t="shared" si="166"/>
        <v>000X</v>
      </c>
      <c r="O1114">
        <v>4750</v>
      </c>
      <c r="P1114" t="s">
        <v>58</v>
      </c>
      <c r="Q1114" t="s">
        <v>734</v>
      </c>
      <c r="R1114" t="s">
        <v>331</v>
      </c>
      <c r="T1114" t="s">
        <v>61</v>
      </c>
      <c r="V1114" t="s">
        <v>5559</v>
      </c>
      <c r="W1114">
        <v>271840</v>
      </c>
      <c r="X1114">
        <v>21590</v>
      </c>
      <c r="Y1114">
        <v>250250</v>
      </c>
      <c r="Z1114">
        <v>218997</v>
      </c>
      <c r="AA1114">
        <v>193997</v>
      </c>
      <c r="AB1114" t="s">
        <v>63</v>
      </c>
      <c r="AC1114" s="1">
        <v>32264</v>
      </c>
      <c r="AD1114">
        <v>10000</v>
      </c>
      <c r="AE1114">
        <v>780</v>
      </c>
      <c r="AF1114">
        <v>632</v>
      </c>
      <c r="AG1114" t="s">
        <v>103</v>
      </c>
      <c r="AH1114" t="s">
        <v>221</v>
      </c>
      <c r="AI1114">
        <v>1</v>
      </c>
      <c r="AJ1114">
        <v>1989</v>
      </c>
      <c r="AK1114">
        <v>3</v>
      </c>
      <c r="AL1114">
        <v>2</v>
      </c>
      <c r="AN1114">
        <v>2700</v>
      </c>
      <c r="AO1114">
        <v>32</v>
      </c>
      <c r="AP1114" t="s">
        <v>63</v>
      </c>
      <c r="AQ1114" t="s">
        <v>66</v>
      </c>
      <c r="AR1114">
        <v>3934</v>
      </c>
      <c r="AW1114" t="s">
        <v>5560</v>
      </c>
      <c r="AX1114" t="s">
        <v>5561</v>
      </c>
      <c r="AY1114" t="s">
        <v>5562</v>
      </c>
      <c r="AZ1114" t="s">
        <v>5563</v>
      </c>
    </row>
    <row r="1115" spans="1:52" x14ac:dyDescent="0.3">
      <c r="A1115">
        <v>2067250</v>
      </c>
      <c r="B1115" t="s">
        <v>5564</v>
      </c>
      <c r="C1115" t="str">
        <f t="shared" si="164"/>
        <v>7492</v>
      </c>
      <c r="D1115" t="s">
        <v>53</v>
      </c>
      <c r="E1115" t="str">
        <f t="shared" si="167"/>
        <v>0100</v>
      </c>
      <c r="F1115" t="s">
        <v>54</v>
      </c>
      <c r="G1115" t="str">
        <f t="shared" ref="G1115:G1120" si="168">"07"</f>
        <v>07</v>
      </c>
      <c r="H1115" t="s">
        <v>55</v>
      </c>
      <c r="I1115" t="s">
        <v>56</v>
      </c>
      <c r="J1115" t="s">
        <v>57</v>
      </c>
      <c r="K1115">
        <v>1</v>
      </c>
      <c r="L1115">
        <v>74328</v>
      </c>
      <c r="M1115">
        <v>1.71</v>
      </c>
      <c r="N1115" t="str">
        <f t="shared" ref="N1115:N1120" si="169">"0000"</f>
        <v>0000</v>
      </c>
      <c r="O1115">
        <v>5094</v>
      </c>
      <c r="P1115" t="s">
        <v>58</v>
      </c>
      <c r="Q1115" t="s">
        <v>971</v>
      </c>
      <c r="R1115" t="s">
        <v>140</v>
      </c>
      <c r="T1115" t="s">
        <v>61</v>
      </c>
      <c r="V1115" t="s">
        <v>5565</v>
      </c>
      <c r="W1115">
        <v>221180</v>
      </c>
      <c r="X1115">
        <v>25590</v>
      </c>
      <c r="Y1115">
        <v>195590</v>
      </c>
      <c r="Z1115">
        <v>160534</v>
      </c>
      <c r="AA1115">
        <v>135534</v>
      </c>
      <c r="AB1115" t="s">
        <v>63</v>
      </c>
      <c r="AC1115" s="1">
        <v>32325</v>
      </c>
      <c r="AD1115">
        <v>31200</v>
      </c>
      <c r="AE1115">
        <v>785</v>
      </c>
      <c r="AF1115">
        <v>1753</v>
      </c>
      <c r="AG1115" t="s">
        <v>103</v>
      </c>
      <c r="AH1115" t="s">
        <v>221</v>
      </c>
      <c r="AI1115">
        <v>1</v>
      </c>
      <c r="AJ1115">
        <v>1988</v>
      </c>
      <c r="AK1115">
        <v>3</v>
      </c>
      <c r="AL1115">
        <v>2</v>
      </c>
      <c r="AN1115">
        <v>2268</v>
      </c>
      <c r="AO1115">
        <v>32</v>
      </c>
      <c r="AP1115" t="s">
        <v>63</v>
      </c>
      <c r="AQ1115" t="s">
        <v>66</v>
      </c>
      <c r="AR1115">
        <v>3186</v>
      </c>
      <c r="AW1115" t="s">
        <v>5566</v>
      </c>
      <c r="AX1115" t="s">
        <v>5567</v>
      </c>
      <c r="AY1115" t="s">
        <v>5568</v>
      </c>
      <c r="AZ1115" t="s">
        <v>5569</v>
      </c>
    </row>
    <row r="1116" spans="1:52" x14ac:dyDescent="0.3">
      <c r="A1116">
        <v>2067811</v>
      </c>
      <c r="B1116" t="s">
        <v>5570</v>
      </c>
      <c r="C1116" t="str">
        <f t="shared" si="164"/>
        <v>7492</v>
      </c>
      <c r="D1116" t="s">
        <v>53</v>
      </c>
      <c r="E1116" t="str">
        <f t="shared" si="167"/>
        <v>0100</v>
      </c>
      <c r="F1116" t="s">
        <v>54</v>
      </c>
      <c r="G1116" t="str">
        <f t="shared" si="168"/>
        <v>07</v>
      </c>
      <c r="H1116" t="s">
        <v>55</v>
      </c>
      <c r="I1116" t="s">
        <v>56</v>
      </c>
      <c r="J1116" t="s">
        <v>57</v>
      </c>
      <c r="K1116">
        <v>1</v>
      </c>
      <c r="L1116">
        <v>81887</v>
      </c>
      <c r="M1116">
        <v>1.88</v>
      </c>
      <c r="N1116" t="str">
        <f t="shared" si="169"/>
        <v>0000</v>
      </c>
      <c r="O1116">
        <v>5432</v>
      </c>
      <c r="P1116" t="s">
        <v>58</v>
      </c>
      <c r="Q1116" t="s">
        <v>625</v>
      </c>
      <c r="R1116" t="s">
        <v>331</v>
      </c>
      <c r="T1116" t="s">
        <v>61</v>
      </c>
      <c r="V1116" t="s">
        <v>5571</v>
      </c>
      <c r="W1116">
        <v>365050</v>
      </c>
      <c r="X1116">
        <v>28200</v>
      </c>
      <c r="Y1116">
        <v>336850</v>
      </c>
      <c r="Z1116">
        <v>365050</v>
      </c>
      <c r="AA1116">
        <v>365050</v>
      </c>
      <c r="AB1116" t="s">
        <v>72</v>
      </c>
      <c r="AC1116" s="1">
        <v>43202</v>
      </c>
      <c r="AD1116">
        <v>34000</v>
      </c>
      <c r="AE1116">
        <v>2894</v>
      </c>
      <c r="AF1116">
        <v>979</v>
      </c>
      <c r="AG1116" t="s">
        <v>103</v>
      </c>
      <c r="AH1116" t="s">
        <v>76</v>
      </c>
      <c r="AI1116">
        <v>1</v>
      </c>
      <c r="AJ1116">
        <v>2019</v>
      </c>
      <c r="AK1116">
        <v>3</v>
      </c>
      <c r="AL1116">
        <v>2</v>
      </c>
      <c r="AN1116">
        <v>3045</v>
      </c>
      <c r="AO1116">
        <v>32</v>
      </c>
      <c r="AP1116" t="s">
        <v>63</v>
      </c>
      <c r="AQ1116" t="s">
        <v>66</v>
      </c>
      <c r="AR1116">
        <v>4678</v>
      </c>
      <c r="AW1116" t="s">
        <v>5572</v>
      </c>
      <c r="AX1116" t="s">
        <v>5573</v>
      </c>
      <c r="AY1116" t="s">
        <v>5574</v>
      </c>
      <c r="AZ1116" t="s">
        <v>5575</v>
      </c>
    </row>
    <row r="1117" spans="1:52" x14ac:dyDescent="0.3">
      <c r="A1117">
        <v>2068116</v>
      </c>
      <c r="B1117" t="s">
        <v>5576</v>
      </c>
      <c r="C1117" t="str">
        <f t="shared" si="164"/>
        <v>7492</v>
      </c>
      <c r="D1117" t="s">
        <v>53</v>
      </c>
      <c r="E1117" t="str">
        <f t="shared" si="167"/>
        <v>0100</v>
      </c>
      <c r="F1117" t="s">
        <v>54</v>
      </c>
      <c r="G1117" t="str">
        <f t="shared" si="168"/>
        <v>07</v>
      </c>
      <c r="H1117" t="s">
        <v>55</v>
      </c>
      <c r="I1117" t="s">
        <v>56</v>
      </c>
      <c r="J1117" t="s">
        <v>57</v>
      </c>
      <c r="K1117">
        <v>1</v>
      </c>
      <c r="L1117">
        <v>62500</v>
      </c>
      <c r="M1117">
        <v>1.43</v>
      </c>
      <c r="N1117" t="str">
        <f t="shared" si="169"/>
        <v>0000</v>
      </c>
      <c r="O1117">
        <v>5195</v>
      </c>
      <c r="P1117" t="s">
        <v>58</v>
      </c>
      <c r="Q1117" t="s">
        <v>971</v>
      </c>
      <c r="R1117" t="s">
        <v>140</v>
      </c>
      <c r="T1117" t="s">
        <v>61</v>
      </c>
      <c r="V1117" t="s">
        <v>5577</v>
      </c>
      <c r="W1117">
        <v>255330</v>
      </c>
      <c r="X1117">
        <v>21520</v>
      </c>
      <c r="Y1117">
        <v>233810</v>
      </c>
      <c r="Z1117">
        <v>209408</v>
      </c>
      <c r="AA1117">
        <v>184408</v>
      </c>
      <c r="AB1117" t="s">
        <v>63</v>
      </c>
      <c r="AC1117" s="1">
        <v>38018</v>
      </c>
      <c r="AD1117">
        <v>32000</v>
      </c>
      <c r="AE1117">
        <v>1696</v>
      </c>
      <c r="AF1117">
        <v>955</v>
      </c>
      <c r="AG1117" t="s">
        <v>103</v>
      </c>
      <c r="AH1117" t="s">
        <v>76</v>
      </c>
      <c r="AI1117">
        <v>1</v>
      </c>
      <c r="AJ1117">
        <v>2006</v>
      </c>
      <c r="AK1117">
        <v>3</v>
      </c>
      <c r="AL1117">
        <v>2</v>
      </c>
      <c r="AN1117">
        <v>2182</v>
      </c>
      <c r="AO1117">
        <v>32</v>
      </c>
      <c r="AP1117" t="s">
        <v>63</v>
      </c>
      <c r="AQ1117" t="s">
        <v>66</v>
      </c>
      <c r="AR1117">
        <v>3912</v>
      </c>
      <c r="AW1117" t="s">
        <v>5578</v>
      </c>
      <c r="AX1117" t="s">
        <v>5579</v>
      </c>
      <c r="AY1117" t="s">
        <v>5580</v>
      </c>
      <c r="AZ1117" t="s">
        <v>5581</v>
      </c>
    </row>
    <row r="1118" spans="1:52" x14ac:dyDescent="0.3">
      <c r="A1118">
        <v>2068299</v>
      </c>
      <c r="B1118" t="s">
        <v>5582</v>
      </c>
      <c r="C1118" t="str">
        <f t="shared" si="164"/>
        <v>7492</v>
      </c>
      <c r="D1118" t="s">
        <v>53</v>
      </c>
      <c r="E1118" t="str">
        <f t="shared" si="167"/>
        <v>0100</v>
      </c>
      <c r="F1118" t="s">
        <v>54</v>
      </c>
      <c r="G1118" t="str">
        <f t="shared" si="168"/>
        <v>07</v>
      </c>
      <c r="H1118" t="s">
        <v>55</v>
      </c>
      <c r="I1118" t="s">
        <v>56</v>
      </c>
      <c r="J1118" t="s">
        <v>57</v>
      </c>
      <c r="K1118">
        <v>1</v>
      </c>
      <c r="L1118">
        <v>68030</v>
      </c>
      <c r="M1118">
        <v>1.56</v>
      </c>
      <c r="N1118" t="str">
        <f t="shared" si="169"/>
        <v>0000</v>
      </c>
      <c r="O1118">
        <v>5423</v>
      </c>
      <c r="P1118" t="s">
        <v>58</v>
      </c>
      <c r="Q1118" t="s">
        <v>438</v>
      </c>
      <c r="R1118" t="s">
        <v>140</v>
      </c>
      <c r="T1118" t="s">
        <v>61</v>
      </c>
      <c r="V1118" t="s">
        <v>5583</v>
      </c>
      <c r="W1118">
        <v>204670</v>
      </c>
      <c r="X1118">
        <v>23430</v>
      </c>
      <c r="Y1118">
        <v>181240</v>
      </c>
      <c r="Z1118">
        <v>145095</v>
      </c>
      <c r="AA1118">
        <v>120095</v>
      </c>
      <c r="AB1118" t="s">
        <v>63</v>
      </c>
      <c r="AC1118" s="1">
        <v>35431</v>
      </c>
      <c r="AD1118">
        <v>8500</v>
      </c>
      <c r="AE1118">
        <v>1169</v>
      </c>
      <c r="AF1118">
        <v>461</v>
      </c>
      <c r="AG1118" t="s">
        <v>103</v>
      </c>
      <c r="AH1118" t="s">
        <v>391</v>
      </c>
      <c r="AI1118">
        <v>1</v>
      </c>
      <c r="AJ1118">
        <v>1998</v>
      </c>
      <c r="AK1118">
        <v>3</v>
      </c>
      <c r="AL1118">
        <v>2</v>
      </c>
      <c r="AN1118">
        <v>2072</v>
      </c>
      <c r="AO1118">
        <v>29</v>
      </c>
      <c r="AP1118" t="s">
        <v>72</v>
      </c>
      <c r="AQ1118" t="s">
        <v>66</v>
      </c>
      <c r="AR1118">
        <v>3196</v>
      </c>
      <c r="AW1118" t="s">
        <v>5584</v>
      </c>
      <c r="AX1118" t="s">
        <v>5585</v>
      </c>
      <c r="AY1118" t="s">
        <v>5586</v>
      </c>
      <c r="AZ1118" t="s">
        <v>70</v>
      </c>
    </row>
    <row r="1119" spans="1:52" x14ac:dyDescent="0.3">
      <c r="A1119">
        <v>2068388</v>
      </c>
      <c r="B1119" t="s">
        <v>5587</v>
      </c>
      <c r="C1119" t="str">
        <f t="shared" si="164"/>
        <v>7492</v>
      </c>
      <c r="D1119" t="s">
        <v>53</v>
      </c>
      <c r="E1119" t="str">
        <f>"0000"</f>
        <v>0000</v>
      </c>
      <c r="F1119" t="s">
        <v>108</v>
      </c>
      <c r="G1119" t="str">
        <f t="shared" si="168"/>
        <v>07</v>
      </c>
      <c r="H1119" t="s">
        <v>55</v>
      </c>
      <c r="I1119" t="s">
        <v>56</v>
      </c>
      <c r="J1119" t="s">
        <v>57</v>
      </c>
      <c r="K1119">
        <v>0</v>
      </c>
      <c r="L1119">
        <v>68367</v>
      </c>
      <c r="M1119">
        <v>1.57</v>
      </c>
      <c r="N1119" t="str">
        <f t="shared" si="169"/>
        <v>0000</v>
      </c>
      <c r="O1119">
        <v>4940</v>
      </c>
      <c r="P1119" t="s">
        <v>72</v>
      </c>
      <c r="Q1119" t="s">
        <v>682</v>
      </c>
      <c r="R1119" t="s">
        <v>140</v>
      </c>
      <c r="T1119" t="s">
        <v>61</v>
      </c>
      <c r="V1119" t="s">
        <v>5588</v>
      </c>
      <c r="W1119">
        <v>23540</v>
      </c>
      <c r="X1119">
        <v>23540</v>
      </c>
      <c r="Y1119">
        <v>0</v>
      </c>
      <c r="Z1119">
        <v>23540</v>
      </c>
      <c r="AA1119">
        <v>23540</v>
      </c>
      <c r="AB1119" t="s">
        <v>72</v>
      </c>
      <c r="AR1119">
        <v>0</v>
      </c>
      <c r="AW1119" t="s">
        <v>5589</v>
      </c>
      <c r="AY1119" t="s">
        <v>5590</v>
      </c>
      <c r="AZ1119" t="s">
        <v>5591</v>
      </c>
    </row>
    <row r="1120" spans="1:52" x14ac:dyDescent="0.3">
      <c r="A1120">
        <v>2068655</v>
      </c>
      <c r="B1120" t="s">
        <v>5592</v>
      </c>
      <c r="C1120" t="str">
        <f t="shared" si="164"/>
        <v>7492</v>
      </c>
      <c r="D1120" t="s">
        <v>53</v>
      </c>
      <c r="E1120" t="str">
        <f>"0100"</f>
        <v>0100</v>
      </c>
      <c r="F1120" t="s">
        <v>54</v>
      </c>
      <c r="G1120" t="str">
        <f t="shared" si="168"/>
        <v>07</v>
      </c>
      <c r="H1120" t="s">
        <v>55</v>
      </c>
      <c r="I1120" t="s">
        <v>56</v>
      </c>
      <c r="J1120" t="s">
        <v>57</v>
      </c>
      <c r="K1120">
        <v>1</v>
      </c>
      <c r="L1120">
        <v>83203</v>
      </c>
      <c r="M1120">
        <v>1.91</v>
      </c>
      <c r="N1120" t="str">
        <f t="shared" si="169"/>
        <v>0000</v>
      </c>
      <c r="O1120">
        <v>4907</v>
      </c>
      <c r="P1120" t="s">
        <v>72</v>
      </c>
      <c r="Q1120" t="s">
        <v>682</v>
      </c>
      <c r="R1120" t="s">
        <v>140</v>
      </c>
      <c r="T1120" t="s">
        <v>61</v>
      </c>
      <c r="V1120" t="s">
        <v>5593</v>
      </c>
      <c r="W1120">
        <v>244010</v>
      </c>
      <c r="X1120">
        <v>28650</v>
      </c>
      <c r="Y1120">
        <v>215360</v>
      </c>
      <c r="Z1120">
        <v>176323</v>
      </c>
      <c r="AA1120">
        <v>151323</v>
      </c>
      <c r="AB1120" t="s">
        <v>63</v>
      </c>
      <c r="AC1120" s="1">
        <v>35977</v>
      </c>
      <c r="AD1120">
        <v>20000</v>
      </c>
      <c r="AE1120">
        <v>1253</v>
      </c>
      <c r="AF1120">
        <v>842</v>
      </c>
      <c r="AG1120" t="s">
        <v>103</v>
      </c>
      <c r="AH1120" t="s">
        <v>76</v>
      </c>
      <c r="AI1120">
        <v>1</v>
      </c>
      <c r="AJ1120">
        <v>2002</v>
      </c>
      <c r="AK1120">
        <v>3</v>
      </c>
      <c r="AL1120">
        <v>2</v>
      </c>
      <c r="AN1120">
        <v>2362</v>
      </c>
      <c r="AO1120">
        <v>32</v>
      </c>
      <c r="AP1120" t="s">
        <v>72</v>
      </c>
      <c r="AQ1120" t="s">
        <v>66</v>
      </c>
      <c r="AR1120">
        <v>3156</v>
      </c>
      <c r="AW1120" t="s">
        <v>5594</v>
      </c>
      <c r="AY1120" t="s">
        <v>5595</v>
      </c>
      <c r="AZ1120" t="s">
        <v>70</v>
      </c>
    </row>
    <row r="1121" spans="1:52" x14ac:dyDescent="0.3">
      <c r="A1121">
        <v>2069023</v>
      </c>
      <c r="B1121" t="s">
        <v>5596</v>
      </c>
      <c r="C1121" t="str">
        <f t="shared" si="164"/>
        <v>7492</v>
      </c>
      <c r="D1121" t="s">
        <v>53</v>
      </c>
      <c r="E1121" t="str">
        <f>"0000"</f>
        <v>0000</v>
      </c>
      <c r="F1121" t="s">
        <v>108</v>
      </c>
      <c r="G1121" t="str">
        <f>"05"</f>
        <v>05</v>
      </c>
      <c r="H1121" t="s">
        <v>55</v>
      </c>
      <c r="I1121" t="s">
        <v>56</v>
      </c>
      <c r="J1121" t="s">
        <v>57</v>
      </c>
      <c r="K1121">
        <v>0</v>
      </c>
      <c r="L1121">
        <v>45383</v>
      </c>
      <c r="M1121">
        <v>1.04</v>
      </c>
      <c r="N1121" t="str">
        <f t="shared" ref="N1121:N1128" si="170">"000X"</f>
        <v>000X</v>
      </c>
      <c r="O1121">
        <v>4848</v>
      </c>
      <c r="P1121" t="s">
        <v>58</v>
      </c>
      <c r="Q1121" t="s">
        <v>265</v>
      </c>
      <c r="R1121" t="s">
        <v>266</v>
      </c>
      <c r="T1121" t="s">
        <v>61</v>
      </c>
      <c r="V1121" t="s">
        <v>5597</v>
      </c>
      <c r="W1121">
        <v>15630</v>
      </c>
      <c r="X1121">
        <v>15630</v>
      </c>
      <c r="Y1121">
        <v>0</v>
      </c>
      <c r="Z1121">
        <v>15630</v>
      </c>
      <c r="AA1121">
        <v>15630</v>
      </c>
      <c r="AB1121" t="s">
        <v>72</v>
      </c>
      <c r="AC1121" s="1">
        <v>42599</v>
      </c>
      <c r="AD1121">
        <v>25000</v>
      </c>
      <c r="AE1121">
        <v>2778</v>
      </c>
      <c r="AF1121">
        <v>42</v>
      </c>
      <c r="AG1121" t="s">
        <v>103</v>
      </c>
      <c r="AH1121" t="s">
        <v>76</v>
      </c>
      <c r="AR1121">
        <v>0</v>
      </c>
      <c r="AW1121" t="s">
        <v>5598</v>
      </c>
      <c r="AY1121" t="s">
        <v>5599</v>
      </c>
      <c r="AZ1121" t="s">
        <v>5600</v>
      </c>
    </row>
    <row r="1122" spans="1:52" x14ac:dyDescent="0.3">
      <c r="A1122">
        <v>2069147</v>
      </c>
      <c r="B1122" t="s">
        <v>5601</v>
      </c>
      <c r="C1122" t="str">
        <f t="shared" si="164"/>
        <v>7492</v>
      </c>
      <c r="D1122" t="s">
        <v>53</v>
      </c>
      <c r="E1122" t="str">
        <f>"0100"</f>
        <v>0100</v>
      </c>
      <c r="F1122" t="s">
        <v>54</v>
      </c>
      <c r="G1122" t="str">
        <f>"05"</f>
        <v>05</v>
      </c>
      <c r="H1122" t="s">
        <v>55</v>
      </c>
      <c r="I1122" t="s">
        <v>56</v>
      </c>
      <c r="J1122" t="s">
        <v>57</v>
      </c>
      <c r="K1122">
        <v>1</v>
      </c>
      <c r="L1122">
        <v>45383</v>
      </c>
      <c r="M1122">
        <v>1.04</v>
      </c>
      <c r="N1122" t="str">
        <f t="shared" si="170"/>
        <v>000X</v>
      </c>
      <c r="O1122">
        <v>4678</v>
      </c>
      <c r="P1122" t="s">
        <v>58</v>
      </c>
      <c r="Q1122" t="s">
        <v>265</v>
      </c>
      <c r="R1122" t="s">
        <v>266</v>
      </c>
      <c r="T1122" t="s">
        <v>61</v>
      </c>
      <c r="V1122" t="s">
        <v>5602</v>
      </c>
      <c r="W1122">
        <v>201950</v>
      </c>
      <c r="X1122">
        <v>15630</v>
      </c>
      <c r="Y1122">
        <v>186320</v>
      </c>
      <c r="Z1122">
        <v>152502</v>
      </c>
      <c r="AA1122">
        <v>127502</v>
      </c>
      <c r="AB1122" t="s">
        <v>63</v>
      </c>
      <c r="AC1122" s="1">
        <v>37288</v>
      </c>
      <c r="AD1122">
        <v>145000</v>
      </c>
      <c r="AE1122">
        <v>1489</v>
      </c>
      <c r="AF1122">
        <v>1766</v>
      </c>
      <c r="AG1122" t="s">
        <v>64</v>
      </c>
      <c r="AH1122" t="s">
        <v>76</v>
      </c>
      <c r="AI1122">
        <v>1</v>
      </c>
      <c r="AJ1122">
        <v>1994</v>
      </c>
      <c r="AK1122">
        <v>3</v>
      </c>
      <c r="AL1122">
        <v>2</v>
      </c>
      <c r="AM1122">
        <v>1</v>
      </c>
      <c r="AN1122">
        <v>2117</v>
      </c>
      <c r="AO1122">
        <v>32</v>
      </c>
      <c r="AP1122" t="s">
        <v>63</v>
      </c>
      <c r="AQ1122" t="s">
        <v>66</v>
      </c>
      <c r="AR1122">
        <v>2842</v>
      </c>
      <c r="AW1122" t="s">
        <v>5603</v>
      </c>
      <c r="AX1122" t="s">
        <v>5604</v>
      </c>
      <c r="AY1122" t="s">
        <v>5605</v>
      </c>
      <c r="AZ1122" t="s">
        <v>5606</v>
      </c>
    </row>
    <row r="1123" spans="1:52" x14ac:dyDescent="0.3">
      <c r="A1123">
        <v>2069163</v>
      </c>
      <c r="B1123" t="s">
        <v>5607</v>
      </c>
      <c r="C1123" t="str">
        <f t="shared" si="164"/>
        <v>7492</v>
      </c>
      <c r="D1123" t="s">
        <v>53</v>
      </c>
      <c r="E1123" t="str">
        <f>"0100"</f>
        <v>0100</v>
      </c>
      <c r="F1123" t="s">
        <v>54</v>
      </c>
      <c r="G1123" t="str">
        <f>"05"</f>
        <v>05</v>
      </c>
      <c r="H1123" t="s">
        <v>55</v>
      </c>
      <c r="I1123" t="s">
        <v>56</v>
      </c>
      <c r="J1123" t="s">
        <v>57</v>
      </c>
      <c r="K1123">
        <v>1</v>
      </c>
      <c r="L1123">
        <v>50496</v>
      </c>
      <c r="M1123">
        <v>1.1599999999999999</v>
      </c>
      <c r="N1123" t="str">
        <f t="shared" si="170"/>
        <v>000X</v>
      </c>
      <c r="O1123">
        <v>5328</v>
      </c>
      <c r="P1123" t="s">
        <v>72</v>
      </c>
      <c r="Q1123" t="s">
        <v>643</v>
      </c>
      <c r="R1123" t="s">
        <v>140</v>
      </c>
      <c r="T1123" t="s">
        <v>61</v>
      </c>
      <c r="V1123" t="s">
        <v>5608</v>
      </c>
      <c r="W1123">
        <v>286450</v>
      </c>
      <c r="X1123">
        <v>17390</v>
      </c>
      <c r="Y1123">
        <v>269060</v>
      </c>
      <c r="Z1123">
        <v>286450</v>
      </c>
      <c r="AA1123">
        <v>286450</v>
      </c>
      <c r="AB1123" t="s">
        <v>72</v>
      </c>
      <c r="AC1123" s="1">
        <v>39448</v>
      </c>
      <c r="AD1123">
        <v>60000</v>
      </c>
      <c r="AE1123">
        <v>2191</v>
      </c>
      <c r="AF1123">
        <v>1235</v>
      </c>
      <c r="AG1123" t="s">
        <v>103</v>
      </c>
      <c r="AH1123" t="s">
        <v>76</v>
      </c>
      <c r="AI1123">
        <v>1</v>
      </c>
      <c r="AJ1123">
        <v>2018</v>
      </c>
      <c r="AK1123">
        <v>4</v>
      </c>
      <c r="AL1123">
        <v>3</v>
      </c>
      <c r="AN1123">
        <v>2601</v>
      </c>
      <c r="AO1123">
        <v>32</v>
      </c>
      <c r="AP1123" t="s">
        <v>72</v>
      </c>
      <c r="AQ1123" t="s">
        <v>66</v>
      </c>
      <c r="AR1123">
        <v>3888</v>
      </c>
      <c r="AW1123" t="s">
        <v>3340</v>
      </c>
      <c r="AY1123" t="s">
        <v>5609</v>
      </c>
      <c r="AZ1123" t="s">
        <v>3342</v>
      </c>
    </row>
    <row r="1124" spans="1:52" x14ac:dyDescent="0.3">
      <c r="A1124">
        <v>2069244</v>
      </c>
      <c r="B1124" t="s">
        <v>5610</v>
      </c>
      <c r="C1124" t="str">
        <f t="shared" si="164"/>
        <v>7492</v>
      </c>
      <c r="D1124" t="s">
        <v>53</v>
      </c>
      <c r="E1124" t="str">
        <f>"0000"</f>
        <v>0000</v>
      </c>
      <c r="F1124" t="s">
        <v>108</v>
      </c>
      <c r="G1124" t="str">
        <f>"05"</f>
        <v>05</v>
      </c>
      <c r="H1124" t="s">
        <v>55</v>
      </c>
      <c r="I1124" t="s">
        <v>56</v>
      </c>
      <c r="J1124" t="s">
        <v>57</v>
      </c>
      <c r="K1124">
        <v>0</v>
      </c>
      <c r="L1124">
        <v>63651</v>
      </c>
      <c r="M1124">
        <v>1.46</v>
      </c>
      <c r="N1124" t="str">
        <f t="shared" si="170"/>
        <v>000X</v>
      </c>
      <c r="O1124">
        <v>4823</v>
      </c>
      <c r="P1124" t="s">
        <v>58</v>
      </c>
      <c r="Q1124" t="s">
        <v>815</v>
      </c>
      <c r="R1124" t="s">
        <v>140</v>
      </c>
      <c r="T1124" t="s">
        <v>61</v>
      </c>
      <c r="V1124" t="s">
        <v>5611</v>
      </c>
      <c r="W1124">
        <v>21920</v>
      </c>
      <c r="X1124">
        <v>21920</v>
      </c>
      <c r="Y1124">
        <v>0</v>
      </c>
      <c r="Z1124">
        <v>21920</v>
      </c>
      <c r="AA1124">
        <v>21920</v>
      </c>
      <c r="AB1124" t="s">
        <v>72</v>
      </c>
      <c r="AC1124" s="1">
        <v>38473</v>
      </c>
      <c r="AD1124">
        <v>100000</v>
      </c>
      <c r="AE1124">
        <v>1863</v>
      </c>
      <c r="AF1124">
        <v>1858</v>
      </c>
      <c r="AG1124" t="s">
        <v>103</v>
      </c>
      <c r="AH1124" t="s">
        <v>76</v>
      </c>
      <c r="AR1124">
        <v>0</v>
      </c>
      <c r="AW1124" t="s">
        <v>5612</v>
      </c>
      <c r="AY1124" t="s">
        <v>5613</v>
      </c>
      <c r="AZ1124" t="s">
        <v>5614</v>
      </c>
    </row>
    <row r="1125" spans="1:52" x14ac:dyDescent="0.3">
      <c r="A1125">
        <v>2069856</v>
      </c>
      <c r="B1125" t="s">
        <v>5615</v>
      </c>
      <c r="C1125" t="str">
        <f t="shared" si="164"/>
        <v>7492</v>
      </c>
      <c r="D1125" t="s">
        <v>53</v>
      </c>
      <c r="E1125" t="str">
        <f>"0100"</f>
        <v>0100</v>
      </c>
      <c r="F1125" t="s">
        <v>54</v>
      </c>
      <c r="G1125" t="str">
        <f>"05"</f>
        <v>05</v>
      </c>
      <c r="H1125" t="s">
        <v>55</v>
      </c>
      <c r="I1125" t="s">
        <v>56</v>
      </c>
      <c r="J1125" t="s">
        <v>57</v>
      </c>
      <c r="K1125">
        <v>1</v>
      </c>
      <c r="L1125">
        <v>69636</v>
      </c>
      <c r="M1125">
        <v>1.6</v>
      </c>
      <c r="N1125" t="str">
        <f t="shared" si="170"/>
        <v>000X</v>
      </c>
      <c r="O1125">
        <v>5050</v>
      </c>
      <c r="P1125" t="s">
        <v>72</v>
      </c>
      <c r="Q1125" t="s">
        <v>643</v>
      </c>
      <c r="R1125" t="s">
        <v>140</v>
      </c>
      <c r="T1125" t="s">
        <v>61</v>
      </c>
      <c r="V1125" t="s">
        <v>5616</v>
      </c>
      <c r="W1125">
        <v>348550</v>
      </c>
      <c r="X1125">
        <v>23980</v>
      </c>
      <c r="Y1125">
        <v>324570</v>
      </c>
      <c r="Z1125">
        <v>312826</v>
      </c>
      <c r="AA1125">
        <v>287826</v>
      </c>
      <c r="AB1125" t="s">
        <v>63</v>
      </c>
      <c r="AC1125" s="1">
        <v>43579</v>
      </c>
      <c r="AD1125">
        <v>332500</v>
      </c>
      <c r="AE1125">
        <v>2974</v>
      </c>
      <c r="AF1125">
        <v>1147</v>
      </c>
      <c r="AG1125" t="s">
        <v>64</v>
      </c>
      <c r="AH1125" t="s">
        <v>570</v>
      </c>
      <c r="AI1125">
        <v>1</v>
      </c>
      <c r="AJ1125">
        <v>1994</v>
      </c>
      <c r="AK1125">
        <v>4</v>
      </c>
      <c r="AL1125">
        <v>3</v>
      </c>
      <c r="AN1125">
        <v>3613</v>
      </c>
      <c r="AO1125">
        <v>32</v>
      </c>
      <c r="AP1125" t="s">
        <v>63</v>
      </c>
      <c r="AQ1125" t="s">
        <v>66</v>
      </c>
      <c r="AR1125">
        <v>5084</v>
      </c>
      <c r="AW1125" t="s">
        <v>805</v>
      </c>
      <c r="AX1125" t="s">
        <v>806</v>
      </c>
      <c r="AY1125" t="s">
        <v>807</v>
      </c>
      <c r="AZ1125" t="s">
        <v>808</v>
      </c>
    </row>
    <row r="1126" spans="1:52" x14ac:dyDescent="0.3">
      <c r="A1126">
        <v>2069945</v>
      </c>
      <c r="B1126" t="s">
        <v>5617</v>
      </c>
      <c r="C1126" t="str">
        <f t="shared" si="164"/>
        <v>7492</v>
      </c>
      <c r="D1126" t="s">
        <v>53</v>
      </c>
      <c r="E1126" t="str">
        <f>"0000"</f>
        <v>0000</v>
      </c>
      <c r="F1126" t="s">
        <v>108</v>
      </c>
      <c r="G1126" t="str">
        <f>"08"</f>
        <v>08</v>
      </c>
      <c r="H1126" t="s">
        <v>55</v>
      </c>
      <c r="I1126" t="s">
        <v>56</v>
      </c>
      <c r="J1126" t="s">
        <v>57</v>
      </c>
      <c r="K1126">
        <v>0</v>
      </c>
      <c r="L1126">
        <v>70163</v>
      </c>
      <c r="M1126">
        <v>1.61</v>
      </c>
      <c r="N1126" t="str">
        <f t="shared" si="170"/>
        <v>000X</v>
      </c>
      <c r="O1126">
        <v>4874</v>
      </c>
      <c r="P1126" t="s">
        <v>58</v>
      </c>
      <c r="Q1126" t="s">
        <v>734</v>
      </c>
      <c r="R1126" t="s">
        <v>331</v>
      </c>
      <c r="T1126" t="s">
        <v>61</v>
      </c>
      <c r="V1126" t="s">
        <v>5618</v>
      </c>
      <c r="W1126">
        <v>24160</v>
      </c>
      <c r="X1126">
        <v>24160</v>
      </c>
      <c r="Y1126">
        <v>0</v>
      </c>
      <c r="Z1126">
        <v>24160</v>
      </c>
      <c r="AA1126">
        <v>24160</v>
      </c>
      <c r="AB1126" t="s">
        <v>72</v>
      </c>
      <c r="AC1126" s="1">
        <v>43684</v>
      </c>
      <c r="AD1126">
        <v>31000</v>
      </c>
      <c r="AE1126">
        <v>2997</v>
      </c>
      <c r="AF1126">
        <v>506</v>
      </c>
      <c r="AG1126" t="s">
        <v>103</v>
      </c>
      <c r="AH1126" t="s">
        <v>76</v>
      </c>
      <c r="AR1126">
        <v>0</v>
      </c>
      <c r="AW1126" t="s">
        <v>5619</v>
      </c>
      <c r="AX1126" t="s">
        <v>5620</v>
      </c>
      <c r="AY1126" t="s">
        <v>5621</v>
      </c>
      <c r="AZ1126" t="s">
        <v>70</v>
      </c>
    </row>
    <row r="1127" spans="1:52" x14ac:dyDescent="0.3">
      <c r="A1127">
        <v>2069970</v>
      </c>
      <c r="B1127" t="s">
        <v>5622</v>
      </c>
      <c r="C1127" t="str">
        <f t="shared" si="164"/>
        <v>7492</v>
      </c>
      <c r="D1127" t="s">
        <v>53</v>
      </c>
      <c r="E1127" t="str">
        <f>"0100"</f>
        <v>0100</v>
      </c>
      <c r="F1127" t="s">
        <v>54</v>
      </c>
      <c r="G1127" t="str">
        <f>"08"</f>
        <v>08</v>
      </c>
      <c r="H1127" t="s">
        <v>55</v>
      </c>
      <c r="I1127" t="s">
        <v>56</v>
      </c>
      <c r="J1127" t="s">
        <v>57</v>
      </c>
      <c r="K1127">
        <v>1</v>
      </c>
      <c r="L1127">
        <v>62695</v>
      </c>
      <c r="M1127">
        <v>1.44</v>
      </c>
      <c r="N1127" t="str">
        <f t="shared" si="170"/>
        <v>000X</v>
      </c>
      <c r="O1127">
        <v>4842</v>
      </c>
      <c r="P1127" t="s">
        <v>58</v>
      </c>
      <c r="Q1127" t="s">
        <v>734</v>
      </c>
      <c r="R1127" t="s">
        <v>331</v>
      </c>
      <c r="T1127" t="s">
        <v>61</v>
      </c>
      <c r="V1127" t="s">
        <v>5623</v>
      </c>
      <c r="W1127">
        <v>301880</v>
      </c>
      <c r="X1127">
        <v>21590</v>
      </c>
      <c r="Y1127">
        <v>280290</v>
      </c>
      <c r="Z1127">
        <v>256540</v>
      </c>
      <c r="AA1127">
        <v>0</v>
      </c>
      <c r="AB1127" t="s">
        <v>63</v>
      </c>
      <c r="AC1127" s="1">
        <v>43693</v>
      </c>
      <c r="AD1127">
        <v>355000</v>
      </c>
      <c r="AE1127">
        <v>3000</v>
      </c>
      <c r="AF1127">
        <v>1317</v>
      </c>
      <c r="AG1127" t="s">
        <v>64</v>
      </c>
      <c r="AH1127" t="s">
        <v>76</v>
      </c>
      <c r="AI1127">
        <v>1</v>
      </c>
      <c r="AJ1127">
        <v>2003</v>
      </c>
      <c r="AK1127">
        <v>4</v>
      </c>
      <c r="AL1127">
        <v>3</v>
      </c>
      <c r="AN1127">
        <v>2877</v>
      </c>
      <c r="AO1127">
        <v>32</v>
      </c>
      <c r="AP1127" t="s">
        <v>63</v>
      </c>
      <c r="AQ1127" t="s">
        <v>66</v>
      </c>
      <c r="AR1127">
        <v>3837</v>
      </c>
      <c r="AW1127" t="s">
        <v>5624</v>
      </c>
      <c r="AY1127" t="s">
        <v>5625</v>
      </c>
      <c r="AZ1127" t="s">
        <v>70</v>
      </c>
    </row>
    <row r="1128" spans="1:52" x14ac:dyDescent="0.3">
      <c r="A1128">
        <v>2066776</v>
      </c>
      <c r="B1128" t="s">
        <v>5626</v>
      </c>
      <c r="C1128" t="str">
        <f t="shared" si="164"/>
        <v>7492</v>
      </c>
      <c r="D1128" t="s">
        <v>53</v>
      </c>
      <c r="E1128" t="str">
        <f>"0100"</f>
        <v>0100</v>
      </c>
      <c r="F1128" t="s">
        <v>54</v>
      </c>
      <c r="G1128" t="str">
        <f>"08"</f>
        <v>08</v>
      </c>
      <c r="H1128" t="s">
        <v>55</v>
      </c>
      <c r="I1128" t="s">
        <v>56</v>
      </c>
      <c r="J1128" t="s">
        <v>57</v>
      </c>
      <c r="K1128">
        <v>1</v>
      </c>
      <c r="L1128">
        <v>62393</v>
      </c>
      <c r="M1128">
        <v>1.43</v>
      </c>
      <c r="N1128" t="str">
        <f t="shared" si="170"/>
        <v>000X</v>
      </c>
      <c r="O1128">
        <v>4610</v>
      </c>
      <c r="P1128" t="s">
        <v>58</v>
      </c>
      <c r="Q1128" t="s">
        <v>1199</v>
      </c>
      <c r="R1128" t="s">
        <v>140</v>
      </c>
      <c r="T1128" t="s">
        <v>61</v>
      </c>
      <c r="V1128" t="s">
        <v>5627</v>
      </c>
      <c r="W1128">
        <v>211180</v>
      </c>
      <c r="X1128">
        <v>21480</v>
      </c>
      <c r="Y1128">
        <v>189700</v>
      </c>
      <c r="Z1128">
        <v>164485</v>
      </c>
      <c r="AA1128">
        <v>138985</v>
      </c>
      <c r="AB1128" t="s">
        <v>63</v>
      </c>
      <c r="AC1128" s="1">
        <v>42633</v>
      </c>
      <c r="AD1128">
        <v>170000</v>
      </c>
      <c r="AE1128">
        <v>2783</v>
      </c>
      <c r="AF1128">
        <v>1767</v>
      </c>
      <c r="AG1128" t="s">
        <v>64</v>
      </c>
      <c r="AH1128" t="s">
        <v>76</v>
      </c>
      <c r="AI1128">
        <v>1</v>
      </c>
      <c r="AJ1128">
        <v>1990</v>
      </c>
      <c r="AK1128">
        <v>3</v>
      </c>
      <c r="AL1128">
        <v>2</v>
      </c>
      <c r="AN1128">
        <v>2233</v>
      </c>
      <c r="AO1128">
        <v>32</v>
      </c>
      <c r="AP1128" t="s">
        <v>72</v>
      </c>
      <c r="AQ1128" t="s">
        <v>66</v>
      </c>
      <c r="AR1128">
        <v>3339</v>
      </c>
      <c r="AW1128" t="s">
        <v>5628</v>
      </c>
      <c r="AX1128" t="s">
        <v>5629</v>
      </c>
      <c r="AY1128" t="s">
        <v>5630</v>
      </c>
      <c r="AZ1128" t="s">
        <v>70</v>
      </c>
    </row>
    <row r="1129" spans="1:52" x14ac:dyDescent="0.3">
      <c r="A1129">
        <v>2067195</v>
      </c>
      <c r="B1129" t="s">
        <v>5631</v>
      </c>
      <c r="C1129" t="str">
        <f t="shared" si="164"/>
        <v>7492</v>
      </c>
      <c r="D1129" t="s">
        <v>53</v>
      </c>
      <c r="E1129" t="str">
        <f>"0100"</f>
        <v>0100</v>
      </c>
      <c r="F1129" t="s">
        <v>54</v>
      </c>
      <c r="G1129" t="str">
        <f>"07"</f>
        <v>07</v>
      </c>
      <c r="H1129" t="s">
        <v>55</v>
      </c>
      <c r="I1129" t="s">
        <v>56</v>
      </c>
      <c r="J1129" t="s">
        <v>57</v>
      </c>
      <c r="K1129">
        <v>1</v>
      </c>
      <c r="L1129">
        <v>70000</v>
      </c>
      <c r="M1129">
        <v>1.61</v>
      </c>
      <c r="N1129" t="str">
        <f>"0000"</f>
        <v>0000</v>
      </c>
      <c r="O1129">
        <v>5184</v>
      </c>
      <c r="P1129" t="s">
        <v>58</v>
      </c>
      <c r="Q1129" t="s">
        <v>971</v>
      </c>
      <c r="R1129" t="s">
        <v>140</v>
      </c>
      <c r="T1129" t="s">
        <v>61</v>
      </c>
      <c r="V1129" t="s">
        <v>5632</v>
      </c>
      <c r="W1129">
        <v>215470</v>
      </c>
      <c r="X1129">
        <v>24110</v>
      </c>
      <c r="Y1129">
        <v>191360</v>
      </c>
      <c r="Z1129">
        <v>161514</v>
      </c>
      <c r="AA1129">
        <v>136514</v>
      </c>
      <c r="AB1129" t="s">
        <v>63</v>
      </c>
      <c r="AC1129" s="1">
        <v>35278</v>
      </c>
      <c r="AD1129">
        <v>8000</v>
      </c>
      <c r="AE1129">
        <v>1146</v>
      </c>
      <c r="AF1129">
        <v>249</v>
      </c>
      <c r="AG1129" t="s">
        <v>103</v>
      </c>
      <c r="AH1129" t="s">
        <v>76</v>
      </c>
      <c r="AI1129">
        <v>1</v>
      </c>
      <c r="AJ1129">
        <v>1997</v>
      </c>
      <c r="AK1129">
        <v>3</v>
      </c>
      <c r="AL1129">
        <v>2</v>
      </c>
      <c r="AN1129">
        <v>1936</v>
      </c>
      <c r="AO1129">
        <v>32</v>
      </c>
      <c r="AP1129" t="s">
        <v>63</v>
      </c>
      <c r="AQ1129" t="s">
        <v>66</v>
      </c>
      <c r="AR1129">
        <v>3011</v>
      </c>
      <c r="AW1129" t="s">
        <v>5633</v>
      </c>
      <c r="AX1129" t="s">
        <v>5634</v>
      </c>
      <c r="AY1129" t="s">
        <v>5635</v>
      </c>
      <c r="AZ1129" t="s">
        <v>70</v>
      </c>
    </row>
    <row r="1130" spans="1:52" x14ac:dyDescent="0.3">
      <c r="A1130">
        <v>2067365</v>
      </c>
      <c r="B1130" t="s">
        <v>5636</v>
      </c>
      <c r="C1130" t="str">
        <f t="shared" si="164"/>
        <v>7492</v>
      </c>
      <c r="D1130" t="s">
        <v>53</v>
      </c>
      <c r="E1130" t="str">
        <f>"0000"</f>
        <v>0000</v>
      </c>
      <c r="F1130" t="s">
        <v>108</v>
      </c>
      <c r="G1130" t="str">
        <f>"07"</f>
        <v>07</v>
      </c>
      <c r="H1130" t="s">
        <v>55</v>
      </c>
      <c r="I1130" t="s">
        <v>56</v>
      </c>
      <c r="J1130" t="s">
        <v>57</v>
      </c>
      <c r="K1130">
        <v>0</v>
      </c>
      <c r="L1130">
        <v>62499</v>
      </c>
      <c r="M1130">
        <v>1.43</v>
      </c>
      <c r="N1130" t="str">
        <f>"0000"</f>
        <v>0000</v>
      </c>
      <c r="O1130">
        <v>5229</v>
      </c>
      <c r="P1130" t="s">
        <v>58</v>
      </c>
      <c r="Q1130" t="s">
        <v>438</v>
      </c>
      <c r="R1130" t="s">
        <v>140</v>
      </c>
      <c r="T1130" t="s">
        <v>61</v>
      </c>
      <c r="V1130" t="s">
        <v>5637</v>
      </c>
      <c r="W1130">
        <v>21520</v>
      </c>
      <c r="X1130">
        <v>21520</v>
      </c>
      <c r="Y1130">
        <v>0</v>
      </c>
      <c r="Z1130">
        <v>21520</v>
      </c>
      <c r="AA1130">
        <v>21520</v>
      </c>
      <c r="AB1130" t="s">
        <v>72</v>
      </c>
      <c r="AC1130" s="1">
        <v>37681</v>
      </c>
      <c r="AD1130">
        <v>15000</v>
      </c>
      <c r="AE1130">
        <v>1581</v>
      </c>
      <c r="AF1130">
        <v>8</v>
      </c>
      <c r="AG1130" t="s">
        <v>103</v>
      </c>
      <c r="AH1130" t="s">
        <v>76</v>
      </c>
      <c r="AR1130">
        <v>0</v>
      </c>
      <c r="AW1130" t="s">
        <v>5504</v>
      </c>
      <c r="AX1130" t="s">
        <v>5505</v>
      </c>
      <c r="AY1130" t="s">
        <v>5506</v>
      </c>
      <c r="AZ1130" t="s">
        <v>70</v>
      </c>
    </row>
    <row r="1131" spans="1:52" x14ac:dyDescent="0.3">
      <c r="A1131">
        <v>2067691</v>
      </c>
      <c r="B1131" t="s">
        <v>5638</v>
      </c>
      <c r="C1131" t="str">
        <f t="shared" si="164"/>
        <v>7492</v>
      </c>
      <c r="D1131" t="s">
        <v>53</v>
      </c>
      <c r="E1131" t="str">
        <f>"0000"</f>
        <v>0000</v>
      </c>
      <c r="F1131" t="s">
        <v>108</v>
      </c>
      <c r="G1131" t="str">
        <f>"07"</f>
        <v>07</v>
      </c>
      <c r="H1131" t="s">
        <v>55</v>
      </c>
      <c r="I1131" t="s">
        <v>56</v>
      </c>
      <c r="J1131" t="s">
        <v>57</v>
      </c>
      <c r="K1131">
        <v>0</v>
      </c>
      <c r="L1131">
        <v>62500</v>
      </c>
      <c r="M1131">
        <v>1.43</v>
      </c>
      <c r="N1131" t="str">
        <f>"0000"</f>
        <v>0000</v>
      </c>
      <c r="O1131">
        <v>5375</v>
      </c>
      <c r="P1131" t="s">
        <v>58</v>
      </c>
      <c r="Q1131" t="s">
        <v>625</v>
      </c>
      <c r="R1131" t="s">
        <v>331</v>
      </c>
      <c r="T1131" t="s">
        <v>61</v>
      </c>
      <c r="V1131" t="s">
        <v>5639</v>
      </c>
      <c r="W1131">
        <v>21520</v>
      </c>
      <c r="X1131">
        <v>21520</v>
      </c>
      <c r="Y1131">
        <v>0</v>
      </c>
      <c r="Z1131">
        <v>21520</v>
      </c>
      <c r="AA1131">
        <v>21520</v>
      </c>
      <c r="AB1131" t="s">
        <v>72</v>
      </c>
      <c r="AC1131" s="1">
        <v>36251</v>
      </c>
      <c r="AD1131">
        <v>19400</v>
      </c>
      <c r="AE1131">
        <v>1303</v>
      </c>
      <c r="AF1131">
        <v>1793</v>
      </c>
      <c r="AG1131" t="s">
        <v>103</v>
      </c>
      <c r="AH1131" t="s">
        <v>221</v>
      </c>
      <c r="AR1131">
        <v>0</v>
      </c>
      <c r="AW1131" t="s">
        <v>5640</v>
      </c>
      <c r="AX1131" t="s">
        <v>5641</v>
      </c>
      <c r="AY1131" t="s">
        <v>5642</v>
      </c>
      <c r="AZ1131" t="s">
        <v>5643</v>
      </c>
    </row>
    <row r="1132" spans="1:52" x14ac:dyDescent="0.3">
      <c r="A1132">
        <v>2068183</v>
      </c>
      <c r="B1132" t="s">
        <v>5644</v>
      </c>
      <c r="C1132" t="str">
        <f t="shared" si="164"/>
        <v>7492</v>
      </c>
      <c r="D1132" t="s">
        <v>53</v>
      </c>
      <c r="E1132" t="str">
        <f>"0100"</f>
        <v>0100</v>
      </c>
      <c r="F1132" t="s">
        <v>54</v>
      </c>
      <c r="G1132" t="str">
        <f>"07"</f>
        <v>07</v>
      </c>
      <c r="H1132" t="s">
        <v>55</v>
      </c>
      <c r="I1132" t="s">
        <v>56</v>
      </c>
      <c r="J1132" t="s">
        <v>57</v>
      </c>
      <c r="K1132">
        <v>1</v>
      </c>
      <c r="L1132">
        <v>96748</v>
      </c>
      <c r="M1132">
        <v>2.2200000000000002</v>
      </c>
      <c r="N1132" t="str">
        <f>"0000"</f>
        <v>0000</v>
      </c>
      <c r="O1132">
        <v>5259</v>
      </c>
      <c r="P1132" t="s">
        <v>58</v>
      </c>
      <c r="Q1132" t="s">
        <v>971</v>
      </c>
      <c r="R1132" t="s">
        <v>140</v>
      </c>
      <c r="T1132" t="s">
        <v>61</v>
      </c>
      <c r="V1132" t="s">
        <v>5645</v>
      </c>
      <c r="W1132">
        <v>440440</v>
      </c>
      <c r="X1132">
        <v>33320</v>
      </c>
      <c r="Y1132">
        <v>407120</v>
      </c>
      <c r="Z1132">
        <v>278340</v>
      </c>
      <c r="AA1132">
        <v>252840</v>
      </c>
      <c r="AB1132" t="s">
        <v>63</v>
      </c>
      <c r="AC1132" s="1">
        <v>37622</v>
      </c>
      <c r="AD1132">
        <v>18000</v>
      </c>
      <c r="AE1132">
        <v>1574</v>
      </c>
      <c r="AF1132">
        <v>1187</v>
      </c>
      <c r="AG1132" t="s">
        <v>103</v>
      </c>
      <c r="AH1132" t="s">
        <v>76</v>
      </c>
      <c r="AI1132">
        <v>1</v>
      </c>
      <c r="AJ1132">
        <v>2018</v>
      </c>
      <c r="AK1132">
        <v>4</v>
      </c>
      <c r="AL1132">
        <v>3</v>
      </c>
      <c r="AM1132">
        <v>2</v>
      </c>
      <c r="AN1132">
        <v>3501</v>
      </c>
      <c r="AO1132">
        <v>32</v>
      </c>
      <c r="AP1132" t="s">
        <v>63</v>
      </c>
      <c r="AQ1132" t="s">
        <v>66</v>
      </c>
      <c r="AR1132">
        <v>4719</v>
      </c>
      <c r="AW1132" t="s">
        <v>5646</v>
      </c>
      <c r="AX1132" t="s">
        <v>5647</v>
      </c>
      <c r="AY1132" t="s">
        <v>5648</v>
      </c>
      <c r="AZ1132" t="s">
        <v>2938</v>
      </c>
    </row>
    <row r="1133" spans="1:52" x14ac:dyDescent="0.3">
      <c r="A1133">
        <v>2068213</v>
      </c>
      <c r="B1133" t="s">
        <v>5649</v>
      </c>
      <c r="C1133" t="str">
        <f t="shared" si="164"/>
        <v>7492</v>
      </c>
      <c r="D1133" t="s">
        <v>53</v>
      </c>
      <c r="E1133" t="str">
        <f>"0100"</f>
        <v>0100</v>
      </c>
      <c r="F1133" t="s">
        <v>54</v>
      </c>
      <c r="G1133" t="str">
        <f>"07"</f>
        <v>07</v>
      </c>
      <c r="H1133" t="s">
        <v>55</v>
      </c>
      <c r="I1133" t="s">
        <v>56</v>
      </c>
      <c r="J1133" t="s">
        <v>57</v>
      </c>
      <c r="K1133">
        <v>1</v>
      </c>
      <c r="L1133">
        <v>93787</v>
      </c>
      <c r="M1133">
        <v>2.15</v>
      </c>
      <c r="N1133" t="str">
        <f>"0000"</f>
        <v>0000</v>
      </c>
      <c r="O1133">
        <v>5287</v>
      </c>
      <c r="P1133" t="s">
        <v>58</v>
      </c>
      <c r="Q1133" t="s">
        <v>971</v>
      </c>
      <c r="R1133" t="s">
        <v>140</v>
      </c>
      <c r="T1133" t="s">
        <v>61</v>
      </c>
      <c r="V1133" t="s">
        <v>5650</v>
      </c>
      <c r="W1133">
        <v>296870</v>
      </c>
      <c r="X1133">
        <v>32300</v>
      </c>
      <c r="Y1133">
        <v>264570</v>
      </c>
      <c r="Z1133">
        <v>241241</v>
      </c>
      <c r="AA1133">
        <v>216241</v>
      </c>
      <c r="AB1133" t="s">
        <v>63</v>
      </c>
      <c r="AC1133" s="1">
        <v>44266</v>
      </c>
      <c r="AD1133">
        <v>379900</v>
      </c>
      <c r="AE1133">
        <v>3143</v>
      </c>
      <c r="AF1133">
        <v>2015</v>
      </c>
      <c r="AG1133" t="s">
        <v>64</v>
      </c>
      <c r="AH1133" t="s">
        <v>76</v>
      </c>
      <c r="AI1133">
        <v>1</v>
      </c>
      <c r="AJ1133">
        <v>2004</v>
      </c>
      <c r="AK1133">
        <v>3</v>
      </c>
      <c r="AL1133">
        <v>2</v>
      </c>
      <c r="AN1133">
        <v>2276</v>
      </c>
      <c r="AO1133">
        <v>32</v>
      </c>
      <c r="AP1133" t="s">
        <v>63</v>
      </c>
      <c r="AQ1133" t="s">
        <v>66</v>
      </c>
      <c r="AR1133">
        <v>3694</v>
      </c>
      <c r="AW1133" t="s">
        <v>5651</v>
      </c>
      <c r="AX1133" t="s">
        <v>5652</v>
      </c>
      <c r="AY1133" t="s">
        <v>5653</v>
      </c>
      <c r="AZ1133" t="s">
        <v>70</v>
      </c>
    </row>
    <row r="1134" spans="1:52" x14ac:dyDescent="0.3">
      <c r="A1134">
        <v>2068566</v>
      </c>
      <c r="B1134" t="s">
        <v>5654</v>
      </c>
      <c r="C1134" t="str">
        <f t="shared" si="164"/>
        <v>7492</v>
      </c>
      <c r="D1134" t="s">
        <v>53</v>
      </c>
      <c r="E1134" t="str">
        <f>"0100"</f>
        <v>0100</v>
      </c>
      <c r="F1134" t="s">
        <v>54</v>
      </c>
      <c r="G1134" t="str">
        <f>"06"</f>
        <v>06</v>
      </c>
      <c r="H1134" t="s">
        <v>55</v>
      </c>
      <c r="I1134" t="s">
        <v>56</v>
      </c>
      <c r="J1134" t="s">
        <v>57</v>
      </c>
      <c r="K1134">
        <v>1</v>
      </c>
      <c r="L1134">
        <v>62679</v>
      </c>
      <c r="M1134">
        <v>1.44</v>
      </c>
      <c r="N1134" t="str">
        <f t="shared" ref="N1134:N1144" si="171">"000X"</f>
        <v>000X</v>
      </c>
      <c r="O1134">
        <v>5037</v>
      </c>
      <c r="P1134" t="s">
        <v>72</v>
      </c>
      <c r="Q1134" t="s">
        <v>682</v>
      </c>
      <c r="R1134" t="s">
        <v>140</v>
      </c>
      <c r="T1134" t="s">
        <v>61</v>
      </c>
      <c r="V1134" t="s">
        <v>5655</v>
      </c>
      <c r="W1134">
        <v>281980</v>
      </c>
      <c r="X1134">
        <v>21580</v>
      </c>
      <c r="Y1134">
        <v>260400</v>
      </c>
      <c r="Z1134">
        <v>233535</v>
      </c>
      <c r="AA1134">
        <v>208535</v>
      </c>
      <c r="AB1134" t="s">
        <v>63</v>
      </c>
      <c r="AC1134" s="1">
        <v>42132</v>
      </c>
      <c r="AD1134">
        <v>238000</v>
      </c>
      <c r="AE1134">
        <v>2688</v>
      </c>
      <c r="AF1134">
        <v>196</v>
      </c>
      <c r="AG1134" t="s">
        <v>64</v>
      </c>
      <c r="AH1134" t="s">
        <v>76</v>
      </c>
      <c r="AI1134">
        <v>1</v>
      </c>
      <c r="AJ1134">
        <v>2000</v>
      </c>
      <c r="AK1134">
        <v>3</v>
      </c>
      <c r="AL1134">
        <v>2</v>
      </c>
      <c r="AN1134">
        <v>2922</v>
      </c>
      <c r="AO1134">
        <v>32</v>
      </c>
      <c r="AP1134" t="s">
        <v>63</v>
      </c>
      <c r="AQ1134" t="s">
        <v>66</v>
      </c>
      <c r="AR1134">
        <v>3993</v>
      </c>
      <c r="AW1134" t="s">
        <v>5656</v>
      </c>
      <c r="AX1134" t="s">
        <v>5657</v>
      </c>
      <c r="AY1134" t="s">
        <v>5658</v>
      </c>
      <c r="AZ1134" t="s">
        <v>70</v>
      </c>
    </row>
    <row r="1135" spans="1:52" x14ac:dyDescent="0.3">
      <c r="A1135">
        <v>2068876</v>
      </c>
      <c r="B1135" t="s">
        <v>5659</v>
      </c>
      <c r="C1135" t="str">
        <f t="shared" si="164"/>
        <v>7492</v>
      </c>
      <c r="D1135" t="s">
        <v>53</v>
      </c>
      <c r="E1135" t="str">
        <f>"0100"</f>
        <v>0100</v>
      </c>
      <c r="F1135" t="s">
        <v>54</v>
      </c>
      <c r="G1135" t="str">
        <f>"05"</f>
        <v>05</v>
      </c>
      <c r="H1135" t="s">
        <v>55</v>
      </c>
      <c r="I1135" t="s">
        <v>56</v>
      </c>
      <c r="J1135" t="s">
        <v>57</v>
      </c>
      <c r="K1135">
        <v>1</v>
      </c>
      <c r="L1135">
        <v>50327</v>
      </c>
      <c r="M1135">
        <v>1.1599999999999999</v>
      </c>
      <c r="N1135" t="str">
        <f t="shared" si="171"/>
        <v>000X</v>
      </c>
      <c r="O1135">
        <v>5191</v>
      </c>
      <c r="P1135" t="s">
        <v>72</v>
      </c>
      <c r="Q1135" t="s">
        <v>613</v>
      </c>
      <c r="R1135" t="s">
        <v>140</v>
      </c>
      <c r="T1135" t="s">
        <v>61</v>
      </c>
      <c r="V1135" t="s">
        <v>5660</v>
      </c>
      <c r="W1135">
        <v>351550</v>
      </c>
      <c r="X1135">
        <v>17330</v>
      </c>
      <c r="Y1135">
        <v>334220</v>
      </c>
      <c r="Z1135">
        <v>284593</v>
      </c>
      <c r="AA1135">
        <v>259093</v>
      </c>
      <c r="AB1135" t="s">
        <v>63</v>
      </c>
      <c r="AC1135" s="1">
        <v>40483</v>
      </c>
      <c r="AD1135">
        <v>395000</v>
      </c>
      <c r="AE1135">
        <v>2386</v>
      </c>
      <c r="AF1135">
        <v>2280</v>
      </c>
      <c r="AG1135" t="s">
        <v>64</v>
      </c>
      <c r="AH1135" t="s">
        <v>76</v>
      </c>
      <c r="AI1135">
        <v>1</v>
      </c>
      <c r="AJ1135">
        <v>2007</v>
      </c>
      <c r="AK1135">
        <v>4</v>
      </c>
      <c r="AL1135">
        <v>3</v>
      </c>
      <c r="AN1135">
        <v>3405</v>
      </c>
      <c r="AO1135">
        <v>32</v>
      </c>
      <c r="AP1135" t="s">
        <v>63</v>
      </c>
      <c r="AQ1135" t="s">
        <v>66</v>
      </c>
      <c r="AR1135">
        <v>4628</v>
      </c>
      <c r="AW1135" t="s">
        <v>5661</v>
      </c>
      <c r="AY1135" t="s">
        <v>5662</v>
      </c>
      <c r="AZ1135" t="s">
        <v>70</v>
      </c>
    </row>
    <row r="1136" spans="1:52" x14ac:dyDescent="0.3">
      <c r="A1136">
        <v>2069121</v>
      </c>
      <c r="B1136" t="s">
        <v>5663</v>
      </c>
      <c r="C1136" t="str">
        <f t="shared" si="164"/>
        <v>7492</v>
      </c>
      <c r="D1136" t="s">
        <v>53</v>
      </c>
      <c r="E1136" t="str">
        <f>"0000"</f>
        <v>0000</v>
      </c>
      <c r="F1136" t="s">
        <v>108</v>
      </c>
      <c r="G1136" t="str">
        <f>"05"</f>
        <v>05</v>
      </c>
      <c r="H1136" t="s">
        <v>55</v>
      </c>
      <c r="I1136" t="s">
        <v>56</v>
      </c>
      <c r="J1136" t="s">
        <v>57</v>
      </c>
      <c r="K1136">
        <v>0</v>
      </c>
      <c r="L1136">
        <v>45383</v>
      </c>
      <c r="M1136">
        <v>1.04</v>
      </c>
      <c r="N1136" t="str">
        <f t="shared" si="171"/>
        <v>000X</v>
      </c>
      <c r="O1136">
        <v>4714</v>
      </c>
      <c r="P1136" t="s">
        <v>58</v>
      </c>
      <c r="Q1136" t="s">
        <v>265</v>
      </c>
      <c r="R1136" t="s">
        <v>266</v>
      </c>
      <c r="T1136" t="s">
        <v>61</v>
      </c>
      <c r="V1136" t="s">
        <v>5664</v>
      </c>
      <c r="W1136">
        <v>15630</v>
      </c>
      <c r="X1136">
        <v>15630</v>
      </c>
      <c r="Y1136">
        <v>0</v>
      </c>
      <c r="Z1136">
        <v>15630</v>
      </c>
      <c r="AA1136">
        <v>15630</v>
      </c>
      <c r="AB1136" t="s">
        <v>72</v>
      </c>
      <c r="AC1136" s="1">
        <v>44019</v>
      </c>
      <c r="AD1136">
        <v>23500</v>
      </c>
      <c r="AE1136">
        <v>3074</v>
      </c>
      <c r="AF1136">
        <v>1979</v>
      </c>
      <c r="AG1136" t="s">
        <v>103</v>
      </c>
      <c r="AH1136" t="s">
        <v>76</v>
      </c>
      <c r="AR1136">
        <v>0</v>
      </c>
      <c r="AW1136" t="s">
        <v>5665</v>
      </c>
      <c r="AY1136" t="s">
        <v>5666</v>
      </c>
      <c r="AZ1136" t="s">
        <v>3154</v>
      </c>
    </row>
    <row r="1137" spans="1:52" x14ac:dyDescent="0.3">
      <c r="A1137">
        <v>2069309</v>
      </c>
      <c r="B1137" t="s">
        <v>5667</v>
      </c>
      <c r="C1137" t="str">
        <f t="shared" si="164"/>
        <v>7492</v>
      </c>
      <c r="D1137" t="s">
        <v>53</v>
      </c>
      <c r="E1137" t="str">
        <f>"0000"</f>
        <v>0000</v>
      </c>
      <c r="F1137" t="s">
        <v>108</v>
      </c>
      <c r="G1137" t="str">
        <f>"08"</f>
        <v>08</v>
      </c>
      <c r="H1137" t="s">
        <v>55</v>
      </c>
      <c r="I1137" t="s">
        <v>56</v>
      </c>
      <c r="J1137" t="s">
        <v>57</v>
      </c>
      <c r="K1137">
        <v>0</v>
      </c>
      <c r="L1137">
        <v>94298</v>
      </c>
      <c r="M1137">
        <v>2.16</v>
      </c>
      <c r="N1137" t="str">
        <f t="shared" si="171"/>
        <v>000X</v>
      </c>
      <c r="O1137">
        <v>4921</v>
      </c>
      <c r="P1137" t="s">
        <v>58</v>
      </c>
      <c r="Q1137" t="s">
        <v>734</v>
      </c>
      <c r="R1137" t="s">
        <v>331</v>
      </c>
      <c r="T1137" t="s">
        <v>61</v>
      </c>
      <c r="V1137" t="s">
        <v>5668</v>
      </c>
      <c r="W1137">
        <v>32470</v>
      </c>
      <c r="X1137">
        <v>32470</v>
      </c>
      <c r="Y1137">
        <v>0</v>
      </c>
      <c r="Z1137">
        <v>32470</v>
      </c>
      <c r="AA1137">
        <v>32470</v>
      </c>
      <c r="AB1137" t="s">
        <v>72</v>
      </c>
      <c r="AC1137" s="1">
        <v>37500</v>
      </c>
      <c r="AD1137">
        <v>26400</v>
      </c>
      <c r="AE1137">
        <v>1538</v>
      </c>
      <c r="AF1137">
        <v>1809</v>
      </c>
      <c r="AG1137" t="s">
        <v>103</v>
      </c>
      <c r="AH1137" t="s">
        <v>515</v>
      </c>
      <c r="AR1137">
        <v>0</v>
      </c>
      <c r="AW1137" t="s">
        <v>5669</v>
      </c>
      <c r="AY1137" t="s">
        <v>5670</v>
      </c>
      <c r="AZ1137" t="s">
        <v>4824</v>
      </c>
    </row>
    <row r="1138" spans="1:52" x14ac:dyDescent="0.3">
      <c r="A1138">
        <v>2069376</v>
      </c>
      <c r="B1138" t="s">
        <v>5671</v>
      </c>
      <c r="C1138" t="str">
        <f t="shared" si="164"/>
        <v>7492</v>
      </c>
      <c r="D1138" t="s">
        <v>53</v>
      </c>
      <c r="E1138" t="str">
        <f>"0100"</f>
        <v>0100</v>
      </c>
      <c r="F1138" t="s">
        <v>54</v>
      </c>
      <c r="G1138" t="str">
        <f>"05"</f>
        <v>05</v>
      </c>
      <c r="H1138" t="s">
        <v>55</v>
      </c>
      <c r="I1138" t="s">
        <v>56</v>
      </c>
      <c r="J1138" t="s">
        <v>57</v>
      </c>
      <c r="K1138">
        <v>1</v>
      </c>
      <c r="L1138">
        <v>82567</v>
      </c>
      <c r="M1138">
        <v>1.9</v>
      </c>
      <c r="N1138" t="str">
        <f t="shared" si="171"/>
        <v>000X</v>
      </c>
      <c r="O1138">
        <v>4940</v>
      </c>
      <c r="P1138" t="s">
        <v>58</v>
      </c>
      <c r="Q1138" t="s">
        <v>815</v>
      </c>
      <c r="R1138" t="s">
        <v>140</v>
      </c>
      <c r="T1138" t="s">
        <v>61</v>
      </c>
      <c r="V1138" t="s">
        <v>5672</v>
      </c>
      <c r="W1138">
        <v>273250</v>
      </c>
      <c r="X1138">
        <v>28430</v>
      </c>
      <c r="Y1138">
        <v>244820</v>
      </c>
      <c r="Z1138">
        <v>273250</v>
      </c>
      <c r="AA1138">
        <v>273250</v>
      </c>
      <c r="AB1138" t="s">
        <v>72</v>
      </c>
      <c r="AC1138" s="1">
        <v>42702</v>
      </c>
      <c r="AD1138">
        <v>275000</v>
      </c>
      <c r="AE1138">
        <v>2793</v>
      </c>
      <c r="AF1138">
        <v>4</v>
      </c>
      <c r="AG1138" t="s">
        <v>64</v>
      </c>
      <c r="AH1138" t="s">
        <v>76</v>
      </c>
      <c r="AI1138">
        <v>1</v>
      </c>
      <c r="AJ1138">
        <v>1995</v>
      </c>
      <c r="AK1138">
        <v>4</v>
      </c>
      <c r="AL1138">
        <v>3</v>
      </c>
      <c r="AN1138">
        <v>2399</v>
      </c>
      <c r="AO1138">
        <v>32</v>
      </c>
      <c r="AP1138" t="s">
        <v>72</v>
      </c>
      <c r="AQ1138" t="s">
        <v>66</v>
      </c>
      <c r="AR1138">
        <v>3542</v>
      </c>
      <c r="AW1138" t="s">
        <v>5673</v>
      </c>
      <c r="AX1138" t="s">
        <v>5674</v>
      </c>
      <c r="AY1138" t="s">
        <v>5675</v>
      </c>
      <c r="AZ1138" t="s">
        <v>5676</v>
      </c>
    </row>
    <row r="1139" spans="1:52" x14ac:dyDescent="0.3">
      <c r="A1139">
        <v>2069601</v>
      </c>
      <c r="B1139" t="s">
        <v>5677</v>
      </c>
      <c r="C1139" t="str">
        <f t="shared" si="164"/>
        <v>7492</v>
      </c>
      <c r="D1139" t="s">
        <v>53</v>
      </c>
      <c r="E1139" t="str">
        <f>"0000"</f>
        <v>0000</v>
      </c>
      <c r="F1139" t="s">
        <v>108</v>
      </c>
      <c r="G1139" t="str">
        <f>"05"</f>
        <v>05</v>
      </c>
      <c r="H1139" t="s">
        <v>55</v>
      </c>
      <c r="I1139" t="s">
        <v>56</v>
      </c>
      <c r="J1139" t="s">
        <v>57</v>
      </c>
      <c r="K1139">
        <v>0</v>
      </c>
      <c r="L1139">
        <v>63875</v>
      </c>
      <c r="M1139">
        <v>1.47</v>
      </c>
      <c r="N1139" t="str">
        <f t="shared" si="171"/>
        <v>000X</v>
      </c>
      <c r="O1139">
        <v>4759</v>
      </c>
      <c r="P1139" t="s">
        <v>58</v>
      </c>
      <c r="Q1139" t="s">
        <v>803</v>
      </c>
      <c r="R1139" t="s">
        <v>140</v>
      </c>
      <c r="T1139" t="s">
        <v>61</v>
      </c>
      <c r="V1139" t="s">
        <v>5678</v>
      </c>
      <c r="W1139">
        <v>22000</v>
      </c>
      <c r="X1139">
        <v>22000</v>
      </c>
      <c r="Y1139">
        <v>0</v>
      </c>
      <c r="Z1139">
        <v>22000</v>
      </c>
      <c r="AA1139">
        <v>22000</v>
      </c>
      <c r="AB1139" t="s">
        <v>72</v>
      </c>
      <c r="AC1139" s="1">
        <v>38534</v>
      </c>
      <c r="AD1139">
        <v>100000</v>
      </c>
      <c r="AE1139">
        <v>1904</v>
      </c>
      <c r="AF1139">
        <v>1616</v>
      </c>
      <c r="AG1139" t="s">
        <v>103</v>
      </c>
      <c r="AH1139" t="s">
        <v>76</v>
      </c>
      <c r="AR1139">
        <v>0</v>
      </c>
      <c r="AW1139" t="s">
        <v>5679</v>
      </c>
      <c r="AY1139" t="s">
        <v>5680</v>
      </c>
      <c r="AZ1139" t="s">
        <v>5681</v>
      </c>
    </row>
    <row r="1140" spans="1:52" x14ac:dyDescent="0.3">
      <c r="A1140">
        <v>2070056</v>
      </c>
      <c r="B1140" t="s">
        <v>5682</v>
      </c>
      <c r="C1140" t="str">
        <f t="shared" si="164"/>
        <v>7492</v>
      </c>
      <c r="D1140" t="s">
        <v>53</v>
      </c>
      <c r="E1140" t="str">
        <f>"0100"</f>
        <v>0100</v>
      </c>
      <c r="F1140" t="s">
        <v>54</v>
      </c>
      <c r="G1140" t="str">
        <f>"08"</f>
        <v>08</v>
      </c>
      <c r="H1140" t="s">
        <v>55</v>
      </c>
      <c r="I1140" t="s">
        <v>56</v>
      </c>
      <c r="J1140" t="s">
        <v>57</v>
      </c>
      <c r="K1140">
        <v>1</v>
      </c>
      <c r="L1140">
        <v>63853</v>
      </c>
      <c r="M1140">
        <v>1.47</v>
      </c>
      <c r="N1140" t="str">
        <f t="shared" si="171"/>
        <v>000X</v>
      </c>
      <c r="O1140">
        <v>4618</v>
      </c>
      <c r="P1140" t="s">
        <v>58</v>
      </c>
      <c r="Q1140" t="s">
        <v>734</v>
      </c>
      <c r="R1140" t="s">
        <v>331</v>
      </c>
      <c r="T1140" t="s">
        <v>61</v>
      </c>
      <c r="V1140" t="s">
        <v>5683</v>
      </c>
      <c r="W1140">
        <v>285170</v>
      </c>
      <c r="X1140">
        <v>21990</v>
      </c>
      <c r="Y1140">
        <v>263180</v>
      </c>
      <c r="Z1140">
        <v>251298</v>
      </c>
      <c r="AA1140">
        <v>226298</v>
      </c>
      <c r="AB1140" t="s">
        <v>63</v>
      </c>
      <c r="AC1140" s="1">
        <v>41821</v>
      </c>
      <c r="AD1140">
        <v>240000</v>
      </c>
      <c r="AE1140">
        <v>2633</v>
      </c>
      <c r="AF1140">
        <v>764</v>
      </c>
      <c r="AG1140" t="s">
        <v>64</v>
      </c>
      <c r="AH1140" t="s">
        <v>76</v>
      </c>
      <c r="AI1140">
        <v>1</v>
      </c>
      <c r="AJ1140">
        <v>2007</v>
      </c>
      <c r="AK1140">
        <v>3</v>
      </c>
      <c r="AL1140">
        <v>2</v>
      </c>
      <c r="AN1140">
        <v>2368</v>
      </c>
      <c r="AO1140">
        <v>32</v>
      </c>
      <c r="AP1140" t="s">
        <v>63</v>
      </c>
      <c r="AQ1140" t="s">
        <v>66</v>
      </c>
      <c r="AR1140">
        <v>3208</v>
      </c>
      <c r="AW1140" t="s">
        <v>5684</v>
      </c>
      <c r="AY1140" t="s">
        <v>5685</v>
      </c>
      <c r="AZ1140" t="s">
        <v>70</v>
      </c>
    </row>
    <row r="1141" spans="1:52" x14ac:dyDescent="0.3">
      <c r="A1141">
        <v>2066814</v>
      </c>
      <c r="B1141" t="s">
        <v>5686</v>
      </c>
      <c r="C1141" t="str">
        <f t="shared" si="164"/>
        <v>7492</v>
      </c>
      <c r="D1141" t="s">
        <v>53</v>
      </c>
      <c r="E1141" t="str">
        <f>"0100"</f>
        <v>0100</v>
      </c>
      <c r="F1141" t="s">
        <v>54</v>
      </c>
      <c r="G1141" t="str">
        <f>"08"</f>
        <v>08</v>
      </c>
      <c r="H1141" t="s">
        <v>55</v>
      </c>
      <c r="I1141" t="s">
        <v>56</v>
      </c>
      <c r="J1141" t="s">
        <v>57</v>
      </c>
      <c r="K1141">
        <v>1</v>
      </c>
      <c r="L1141">
        <v>62501</v>
      </c>
      <c r="M1141">
        <v>1.43</v>
      </c>
      <c r="N1141" t="str">
        <f t="shared" si="171"/>
        <v>000X</v>
      </c>
      <c r="O1141">
        <v>4583</v>
      </c>
      <c r="P1141" t="s">
        <v>72</v>
      </c>
      <c r="Q1141" t="s">
        <v>613</v>
      </c>
      <c r="R1141" t="s">
        <v>140</v>
      </c>
      <c r="T1141" t="s">
        <v>61</v>
      </c>
      <c r="V1141" t="s">
        <v>5687</v>
      </c>
      <c r="W1141">
        <v>264430</v>
      </c>
      <c r="X1141">
        <v>21520</v>
      </c>
      <c r="Y1141">
        <v>242910</v>
      </c>
      <c r="Z1141">
        <v>175645</v>
      </c>
      <c r="AA1141">
        <v>150645</v>
      </c>
      <c r="AB1141" t="s">
        <v>63</v>
      </c>
      <c r="AC1141" s="1">
        <v>42749</v>
      </c>
      <c r="AD1141">
        <v>255000</v>
      </c>
      <c r="AE1141">
        <v>2841</v>
      </c>
      <c r="AF1141">
        <v>2227</v>
      </c>
      <c r="AG1141" t="s">
        <v>64</v>
      </c>
      <c r="AH1141" t="s">
        <v>76</v>
      </c>
      <c r="AI1141">
        <v>1</v>
      </c>
      <c r="AJ1141">
        <v>2002</v>
      </c>
      <c r="AK1141">
        <v>4</v>
      </c>
      <c r="AL1141">
        <v>3</v>
      </c>
      <c r="AN1141">
        <v>2580</v>
      </c>
      <c r="AO1141">
        <v>32</v>
      </c>
      <c r="AP1141" t="s">
        <v>63</v>
      </c>
      <c r="AQ1141" t="s">
        <v>66</v>
      </c>
      <c r="AR1141">
        <v>3558</v>
      </c>
      <c r="AW1141" t="s">
        <v>5688</v>
      </c>
      <c r="AY1141" t="s">
        <v>5689</v>
      </c>
      <c r="AZ1141" t="s">
        <v>70</v>
      </c>
    </row>
    <row r="1142" spans="1:52" x14ac:dyDescent="0.3">
      <c r="A1142">
        <v>2066903</v>
      </c>
      <c r="B1142" t="s">
        <v>5690</v>
      </c>
      <c r="C1142" t="str">
        <f t="shared" si="164"/>
        <v>7492</v>
      </c>
      <c r="D1142" t="s">
        <v>53</v>
      </c>
      <c r="E1142" t="str">
        <f>"0000"</f>
        <v>0000</v>
      </c>
      <c r="F1142" t="s">
        <v>108</v>
      </c>
      <c r="G1142" t="str">
        <f>"08"</f>
        <v>08</v>
      </c>
      <c r="H1142" t="s">
        <v>55</v>
      </c>
      <c r="I1142" t="s">
        <v>56</v>
      </c>
      <c r="J1142" t="s">
        <v>57</v>
      </c>
      <c r="K1142">
        <v>0</v>
      </c>
      <c r="L1142">
        <v>62498</v>
      </c>
      <c r="M1142">
        <v>1.43</v>
      </c>
      <c r="N1142" t="str">
        <f t="shared" si="171"/>
        <v>000X</v>
      </c>
      <c r="O1142">
        <v>4826</v>
      </c>
      <c r="P1142" t="s">
        <v>58</v>
      </c>
      <c r="Q1142" t="s">
        <v>1199</v>
      </c>
      <c r="R1142" t="s">
        <v>140</v>
      </c>
      <c r="T1142" t="s">
        <v>61</v>
      </c>
      <c r="V1142" t="s">
        <v>5691</v>
      </c>
      <c r="W1142">
        <v>21520</v>
      </c>
      <c r="X1142">
        <v>21520</v>
      </c>
      <c r="Y1142">
        <v>0</v>
      </c>
      <c r="Z1142">
        <v>21520</v>
      </c>
      <c r="AA1142">
        <v>21520</v>
      </c>
      <c r="AB1142" t="s">
        <v>72</v>
      </c>
      <c r="AC1142" s="1">
        <v>34274</v>
      </c>
      <c r="AD1142">
        <v>17000</v>
      </c>
      <c r="AE1142">
        <v>1009</v>
      </c>
      <c r="AF1142">
        <v>869</v>
      </c>
      <c r="AG1142" t="s">
        <v>103</v>
      </c>
      <c r="AH1142" t="s">
        <v>570</v>
      </c>
      <c r="AR1142">
        <v>0</v>
      </c>
      <c r="AW1142" t="s">
        <v>5692</v>
      </c>
      <c r="AY1142" t="s">
        <v>783</v>
      </c>
      <c r="AZ1142" t="s">
        <v>784</v>
      </c>
    </row>
    <row r="1143" spans="1:52" x14ac:dyDescent="0.3">
      <c r="A1143">
        <v>2066920</v>
      </c>
      <c r="B1143" t="s">
        <v>5693</v>
      </c>
      <c r="C1143" t="str">
        <f t="shared" si="164"/>
        <v>7492</v>
      </c>
      <c r="D1143" t="s">
        <v>53</v>
      </c>
      <c r="E1143" t="str">
        <f>"0100"</f>
        <v>0100</v>
      </c>
      <c r="F1143" t="s">
        <v>54</v>
      </c>
      <c r="G1143" t="str">
        <f>"08"</f>
        <v>08</v>
      </c>
      <c r="H1143" t="s">
        <v>55</v>
      </c>
      <c r="I1143" t="s">
        <v>56</v>
      </c>
      <c r="J1143" t="s">
        <v>57</v>
      </c>
      <c r="K1143">
        <v>1</v>
      </c>
      <c r="L1143">
        <v>63373</v>
      </c>
      <c r="M1143">
        <v>1.45</v>
      </c>
      <c r="N1143" t="str">
        <f t="shared" si="171"/>
        <v>000X</v>
      </c>
      <c r="O1143">
        <v>4800</v>
      </c>
      <c r="P1143" t="s">
        <v>58</v>
      </c>
      <c r="Q1143" t="s">
        <v>1199</v>
      </c>
      <c r="R1143" t="s">
        <v>140</v>
      </c>
      <c r="T1143" t="s">
        <v>61</v>
      </c>
      <c r="V1143" t="s">
        <v>5694</v>
      </c>
      <c r="W1143">
        <v>309560</v>
      </c>
      <c r="X1143">
        <v>21820</v>
      </c>
      <c r="Y1143">
        <v>287740</v>
      </c>
      <c r="Z1143">
        <v>187563</v>
      </c>
      <c r="AA1143">
        <v>162563</v>
      </c>
      <c r="AB1143" t="s">
        <v>63</v>
      </c>
      <c r="AC1143" s="1">
        <v>43007</v>
      </c>
      <c r="AD1143">
        <v>349900</v>
      </c>
      <c r="AE1143">
        <v>2855</v>
      </c>
      <c r="AF1143">
        <v>1340</v>
      </c>
      <c r="AG1143" t="s">
        <v>64</v>
      </c>
      <c r="AH1143" t="s">
        <v>76</v>
      </c>
      <c r="AI1143">
        <v>1</v>
      </c>
      <c r="AJ1143">
        <v>2000</v>
      </c>
      <c r="AK1143">
        <v>3</v>
      </c>
      <c r="AL1143">
        <v>3</v>
      </c>
      <c r="AN1143">
        <v>2939</v>
      </c>
      <c r="AO1143">
        <v>32</v>
      </c>
      <c r="AP1143" t="s">
        <v>63</v>
      </c>
      <c r="AQ1143" t="s">
        <v>66</v>
      </c>
      <c r="AR1143">
        <v>4326</v>
      </c>
      <c r="AW1143" t="s">
        <v>5695</v>
      </c>
      <c r="AX1143" t="s">
        <v>5696</v>
      </c>
      <c r="AY1143" t="s">
        <v>5697</v>
      </c>
      <c r="AZ1143" t="s">
        <v>70</v>
      </c>
    </row>
    <row r="1144" spans="1:52" x14ac:dyDescent="0.3">
      <c r="A1144">
        <v>2066946</v>
      </c>
      <c r="B1144" t="s">
        <v>5698</v>
      </c>
      <c r="C1144" t="str">
        <f t="shared" si="164"/>
        <v>7492</v>
      </c>
      <c r="D1144" t="s">
        <v>53</v>
      </c>
      <c r="E1144" t="str">
        <f>"0000"</f>
        <v>0000</v>
      </c>
      <c r="F1144" t="s">
        <v>108</v>
      </c>
      <c r="G1144" t="str">
        <f>"08"</f>
        <v>08</v>
      </c>
      <c r="H1144" t="s">
        <v>55</v>
      </c>
      <c r="I1144" t="s">
        <v>56</v>
      </c>
      <c r="J1144" t="s">
        <v>57</v>
      </c>
      <c r="K1144">
        <v>0</v>
      </c>
      <c r="L1144">
        <v>107606</v>
      </c>
      <c r="M1144">
        <v>2.4700000000000002</v>
      </c>
      <c r="N1144" t="str">
        <f t="shared" si="171"/>
        <v>000X</v>
      </c>
      <c r="O1144">
        <v>4772</v>
      </c>
      <c r="P1144" t="s">
        <v>58</v>
      </c>
      <c r="Q1144" t="s">
        <v>1199</v>
      </c>
      <c r="R1144" t="s">
        <v>140</v>
      </c>
      <c r="T1144" t="s">
        <v>61</v>
      </c>
      <c r="V1144" t="s">
        <v>5699</v>
      </c>
      <c r="W1144">
        <v>37050</v>
      </c>
      <c r="X1144">
        <v>37050</v>
      </c>
      <c r="Y1144">
        <v>0</v>
      </c>
      <c r="Z1144">
        <v>37050</v>
      </c>
      <c r="AA1144">
        <v>37050</v>
      </c>
      <c r="AB1144" t="s">
        <v>72</v>
      </c>
      <c r="AR1144">
        <v>0</v>
      </c>
      <c r="AW1144" t="s">
        <v>5700</v>
      </c>
      <c r="AY1144" t="s">
        <v>5701</v>
      </c>
      <c r="AZ1144" t="s">
        <v>5702</v>
      </c>
    </row>
    <row r="1145" spans="1:52" x14ac:dyDescent="0.3">
      <c r="A1145">
        <v>2067381</v>
      </c>
      <c r="B1145" t="s">
        <v>5703</v>
      </c>
      <c r="C1145" t="str">
        <f t="shared" si="164"/>
        <v>7492</v>
      </c>
      <c r="D1145" t="s">
        <v>53</v>
      </c>
      <c r="E1145" t="str">
        <f>"0100"</f>
        <v>0100</v>
      </c>
      <c r="F1145" t="s">
        <v>54</v>
      </c>
      <c r="G1145" t="str">
        <f t="shared" ref="G1145:G1151" si="172">"07"</f>
        <v>07</v>
      </c>
      <c r="H1145" t="s">
        <v>55</v>
      </c>
      <c r="I1145" t="s">
        <v>56</v>
      </c>
      <c r="J1145" t="s">
        <v>57</v>
      </c>
      <c r="K1145">
        <v>1</v>
      </c>
      <c r="L1145">
        <v>62499</v>
      </c>
      <c r="M1145">
        <v>1.43</v>
      </c>
      <c r="N1145" t="str">
        <f t="shared" ref="N1145:N1151" si="173">"0000"</f>
        <v>0000</v>
      </c>
      <c r="O1145">
        <v>5281</v>
      </c>
      <c r="P1145" t="s">
        <v>58</v>
      </c>
      <c r="Q1145" t="s">
        <v>438</v>
      </c>
      <c r="R1145" t="s">
        <v>140</v>
      </c>
      <c r="T1145" t="s">
        <v>61</v>
      </c>
      <c r="V1145" t="s">
        <v>5704</v>
      </c>
      <c r="W1145">
        <v>220080</v>
      </c>
      <c r="X1145">
        <v>21520</v>
      </c>
      <c r="Y1145">
        <v>198560</v>
      </c>
      <c r="Z1145">
        <v>165598</v>
      </c>
      <c r="AA1145">
        <v>140598</v>
      </c>
      <c r="AB1145" t="s">
        <v>63</v>
      </c>
      <c r="AC1145" s="1">
        <v>37347</v>
      </c>
      <c r="AD1145">
        <v>14000</v>
      </c>
      <c r="AE1145">
        <v>1502</v>
      </c>
      <c r="AF1145">
        <v>431</v>
      </c>
      <c r="AG1145" t="s">
        <v>103</v>
      </c>
      <c r="AH1145" t="s">
        <v>76</v>
      </c>
      <c r="AI1145">
        <v>1</v>
      </c>
      <c r="AJ1145">
        <v>2003</v>
      </c>
      <c r="AK1145">
        <v>3</v>
      </c>
      <c r="AL1145">
        <v>2</v>
      </c>
      <c r="AN1145">
        <v>2079</v>
      </c>
      <c r="AO1145">
        <v>32</v>
      </c>
      <c r="AP1145" t="s">
        <v>72</v>
      </c>
      <c r="AQ1145" t="s">
        <v>66</v>
      </c>
      <c r="AR1145">
        <v>2874</v>
      </c>
      <c r="AW1145" t="s">
        <v>5705</v>
      </c>
      <c r="AX1145" t="s">
        <v>5706</v>
      </c>
      <c r="AY1145" t="s">
        <v>5707</v>
      </c>
      <c r="AZ1145" t="s">
        <v>70</v>
      </c>
    </row>
    <row r="1146" spans="1:52" x14ac:dyDescent="0.3">
      <c r="A1146">
        <v>2067497</v>
      </c>
      <c r="B1146" t="s">
        <v>5708</v>
      </c>
      <c r="C1146" t="str">
        <f t="shared" si="164"/>
        <v>7492</v>
      </c>
      <c r="D1146" t="s">
        <v>53</v>
      </c>
      <c r="E1146" t="str">
        <f>"0100"</f>
        <v>0100</v>
      </c>
      <c r="F1146" t="s">
        <v>54</v>
      </c>
      <c r="G1146" t="str">
        <f t="shared" si="172"/>
        <v>07</v>
      </c>
      <c r="H1146" t="s">
        <v>55</v>
      </c>
      <c r="I1146" t="s">
        <v>56</v>
      </c>
      <c r="J1146" t="s">
        <v>57</v>
      </c>
      <c r="K1146">
        <v>1</v>
      </c>
      <c r="L1146">
        <v>65000</v>
      </c>
      <c r="M1146">
        <v>1.49</v>
      </c>
      <c r="N1146" t="str">
        <f t="shared" si="173"/>
        <v>0000</v>
      </c>
      <c r="O1146">
        <v>5198</v>
      </c>
      <c r="P1146" t="s">
        <v>58</v>
      </c>
      <c r="Q1146" t="s">
        <v>438</v>
      </c>
      <c r="R1146" t="s">
        <v>140</v>
      </c>
      <c r="T1146" t="s">
        <v>61</v>
      </c>
      <c r="V1146" t="s">
        <v>5709</v>
      </c>
      <c r="W1146">
        <v>235130</v>
      </c>
      <c r="X1146">
        <v>22380</v>
      </c>
      <c r="Y1146">
        <v>212750</v>
      </c>
      <c r="Z1146">
        <v>185767</v>
      </c>
      <c r="AA1146">
        <v>155767</v>
      </c>
      <c r="AB1146" t="s">
        <v>63</v>
      </c>
      <c r="AC1146" s="1">
        <v>41913</v>
      </c>
      <c r="AD1146">
        <v>215000</v>
      </c>
      <c r="AE1146">
        <v>2652</v>
      </c>
      <c r="AF1146">
        <v>2093</v>
      </c>
      <c r="AG1146" t="s">
        <v>64</v>
      </c>
      <c r="AH1146" t="s">
        <v>76</v>
      </c>
      <c r="AI1146">
        <v>1</v>
      </c>
      <c r="AJ1146">
        <v>2002</v>
      </c>
      <c r="AK1146">
        <v>3</v>
      </c>
      <c r="AL1146">
        <v>2</v>
      </c>
      <c r="AN1146">
        <v>2191</v>
      </c>
      <c r="AO1146">
        <v>32</v>
      </c>
      <c r="AP1146" t="s">
        <v>63</v>
      </c>
      <c r="AQ1146" t="s">
        <v>66</v>
      </c>
      <c r="AR1146">
        <v>3090</v>
      </c>
      <c r="AW1146" t="s">
        <v>5710</v>
      </c>
      <c r="AX1146" t="s">
        <v>5711</v>
      </c>
      <c r="AY1146" t="s">
        <v>5712</v>
      </c>
      <c r="AZ1146" t="s">
        <v>70</v>
      </c>
    </row>
    <row r="1147" spans="1:52" x14ac:dyDescent="0.3">
      <c r="A1147">
        <v>2067845</v>
      </c>
      <c r="B1147" t="s">
        <v>5713</v>
      </c>
      <c r="C1147" t="str">
        <f t="shared" si="164"/>
        <v>7492</v>
      </c>
      <c r="D1147" t="s">
        <v>53</v>
      </c>
      <c r="E1147" t="str">
        <f>"0100"</f>
        <v>0100</v>
      </c>
      <c r="F1147" t="s">
        <v>54</v>
      </c>
      <c r="G1147" t="str">
        <f t="shared" si="172"/>
        <v>07</v>
      </c>
      <c r="H1147" t="s">
        <v>55</v>
      </c>
      <c r="I1147" t="s">
        <v>56</v>
      </c>
      <c r="J1147" t="s">
        <v>57</v>
      </c>
      <c r="K1147">
        <v>1</v>
      </c>
      <c r="L1147">
        <v>75838</v>
      </c>
      <c r="M1147">
        <v>1.74</v>
      </c>
      <c r="N1147" t="str">
        <f t="shared" si="173"/>
        <v>0000</v>
      </c>
      <c r="O1147">
        <v>5420</v>
      </c>
      <c r="P1147" t="s">
        <v>58</v>
      </c>
      <c r="Q1147" t="s">
        <v>625</v>
      </c>
      <c r="R1147" t="s">
        <v>331</v>
      </c>
      <c r="T1147" t="s">
        <v>61</v>
      </c>
      <c r="V1147" t="s">
        <v>5714</v>
      </c>
      <c r="W1147">
        <v>360060</v>
      </c>
      <c r="X1147">
        <v>26120</v>
      </c>
      <c r="Y1147">
        <v>333940</v>
      </c>
      <c r="Z1147">
        <v>288901</v>
      </c>
      <c r="AA1147">
        <v>263901</v>
      </c>
      <c r="AB1147" t="s">
        <v>63</v>
      </c>
      <c r="AC1147" s="1">
        <v>38777</v>
      </c>
      <c r="AD1147">
        <v>595000</v>
      </c>
      <c r="AE1147">
        <v>1991</v>
      </c>
      <c r="AF1147">
        <v>2182</v>
      </c>
      <c r="AG1147" t="s">
        <v>64</v>
      </c>
      <c r="AH1147" t="s">
        <v>76</v>
      </c>
      <c r="AI1147">
        <v>1</v>
      </c>
      <c r="AJ1147">
        <v>2006</v>
      </c>
      <c r="AK1147">
        <v>4</v>
      </c>
      <c r="AL1147">
        <v>3</v>
      </c>
      <c r="AN1147">
        <v>3470</v>
      </c>
      <c r="AO1147">
        <v>32</v>
      </c>
      <c r="AP1147" t="s">
        <v>63</v>
      </c>
      <c r="AQ1147" t="s">
        <v>66</v>
      </c>
      <c r="AR1147">
        <v>4774</v>
      </c>
      <c r="AW1147" t="s">
        <v>5715</v>
      </c>
      <c r="AX1147" t="s">
        <v>5716</v>
      </c>
      <c r="AY1147" t="s">
        <v>5717</v>
      </c>
      <c r="AZ1147" t="s">
        <v>70</v>
      </c>
    </row>
    <row r="1148" spans="1:52" x14ac:dyDescent="0.3">
      <c r="A1148">
        <v>2067977</v>
      </c>
      <c r="B1148" t="s">
        <v>5718</v>
      </c>
      <c r="C1148" t="str">
        <f t="shared" si="164"/>
        <v>7492</v>
      </c>
      <c r="D1148" t="s">
        <v>53</v>
      </c>
      <c r="E1148" t="str">
        <f>"0100"</f>
        <v>0100</v>
      </c>
      <c r="F1148" t="s">
        <v>54</v>
      </c>
      <c r="G1148" t="str">
        <f t="shared" si="172"/>
        <v>07</v>
      </c>
      <c r="H1148" t="s">
        <v>55</v>
      </c>
      <c r="I1148" t="s">
        <v>56</v>
      </c>
      <c r="J1148" t="s">
        <v>57</v>
      </c>
      <c r="K1148">
        <v>1</v>
      </c>
      <c r="L1148">
        <v>68616</v>
      </c>
      <c r="M1148">
        <v>1.58</v>
      </c>
      <c r="N1148" t="str">
        <f t="shared" si="173"/>
        <v>0000</v>
      </c>
      <c r="O1148">
        <v>5306</v>
      </c>
      <c r="P1148" t="s">
        <v>58</v>
      </c>
      <c r="Q1148" t="s">
        <v>625</v>
      </c>
      <c r="R1148" t="s">
        <v>331</v>
      </c>
      <c r="T1148" t="s">
        <v>61</v>
      </c>
      <c r="V1148" t="s">
        <v>5719</v>
      </c>
      <c r="W1148">
        <v>292670</v>
      </c>
      <c r="X1148">
        <v>23630</v>
      </c>
      <c r="Y1148">
        <v>269040</v>
      </c>
      <c r="Z1148">
        <v>292670</v>
      </c>
      <c r="AA1148">
        <v>267670</v>
      </c>
      <c r="AB1148" t="s">
        <v>63</v>
      </c>
      <c r="AC1148" s="1">
        <v>43745</v>
      </c>
      <c r="AD1148">
        <v>395000</v>
      </c>
      <c r="AE1148">
        <v>3011</v>
      </c>
      <c r="AF1148">
        <v>1413</v>
      </c>
      <c r="AG1148" t="s">
        <v>64</v>
      </c>
      <c r="AH1148" t="s">
        <v>76</v>
      </c>
      <c r="AI1148">
        <v>1</v>
      </c>
      <c r="AJ1148">
        <v>2019</v>
      </c>
      <c r="AK1148">
        <v>3</v>
      </c>
      <c r="AL1148">
        <v>3</v>
      </c>
      <c r="AN1148">
        <v>2235</v>
      </c>
      <c r="AO1148">
        <v>32</v>
      </c>
      <c r="AP1148" t="s">
        <v>63</v>
      </c>
      <c r="AQ1148" t="s">
        <v>66</v>
      </c>
      <c r="AR1148">
        <v>3259</v>
      </c>
      <c r="AW1148" t="s">
        <v>5720</v>
      </c>
      <c r="AX1148" t="s">
        <v>5721</v>
      </c>
      <c r="AY1148" t="s">
        <v>5722</v>
      </c>
      <c r="AZ1148" t="s">
        <v>70</v>
      </c>
    </row>
    <row r="1149" spans="1:52" x14ac:dyDescent="0.3">
      <c r="A1149">
        <v>2068329</v>
      </c>
      <c r="B1149" t="s">
        <v>5723</v>
      </c>
      <c r="C1149" t="str">
        <f t="shared" si="164"/>
        <v>7492</v>
      </c>
      <c r="D1149" t="s">
        <v>53</v>
      </c>
      <c r="E1149" t="str">
        <f>"0100"</f>
        <v>0100</v>
      </c>
      <c r="F1149" t="s">
        <v>54</v>
      </c>
      <c r="G1149" t="str">
        <f t="shared" si="172"/>
        <v>07</v>
      </c>
      <c r="H1149" t="s">
        <v>55</v>
      </c>
      <c r="I1149" t="s">
        <v>56</v>
      </c>
      <c r="J1149" t="s">
        <v>57</v>
      </c>
      <c r="K1149">
        <v>1</v>
      </c>
      <c r="L1149">
        <v>62500</v>
      </c>
      <c r="M1149">
        <v>1.43</v>
      </c>
      <c r="N1149" t="str">
        <f t="shared" si="173"/>
        <v>0000</v>
      </c>
      <c r="O1149">
        <v>5000</v>
      </c>
      <c r="P1149" t="s">
        <v>72</v>
      </c>
      <c r="Q1149" t="s">
        <v>682</v>
      </c>
      <c r="R1149" t="s">
        <v>140</v>
      </c>
      <c r="T1149" t="s">
        <v>61</v>
      </c>
      <c r="V1149" t="s">
        <v>5724</v>
      </c>
      <c r="W1149">
        <v>254020</v>
      </c>
      <c r="X1149">
        <v>21520</v>
      </c>
      <c r="Y1149">
        <v>232500</v>
      </c>
      <c r="Z1149">
        <v>254020</v>
      </c>
      <c r="AA1149">
        <v>254020</v>
      </c>
      <c r="AB1149" t="s">
        <v>72</v>
      </c>
      <c r="AC1149" s="1">
        <v>43425</v>
      </c>
      <c r="AD1149">
        <v>349000</v>
      </c>
      <c r="AE1149">
        <v>2940</v>
      </c>
      <c r="AF1149">
        <v>2321</v>
      </c>
      <c r="AG1149" t="s">
        <v>64</v>
      </c>
      <c r="AH1149" t="s">
        <v>76</v>
      </c>
      <c r="AI1149">
        <v>1</v>
      </c>
      <c r="AJ1149">
        <v>1982</v>
      </c>
      <c r="AK1149">
        <v>4</v>
      </c>
      <c r="AL1149">
        <v>4</v>
      </c>
      <c r="AM1149">
        <v>1</v>
      </c>
      <c r="AN1149">
        <v>2760</v>
      </c>
      <c r="AO1149">
        <v>32</v>
      </c>
      <c r="AP1149" t="s">
        <v>63</v>
      </c>
      <c r="AQ1149" t="s">
        <v>66</v>
      </c>
      <c r="AR1149">
        <v>4099</v>
      </c>
      <c r="AW1149" t="s">
        <v>5725</v>
      </c>
      <c r="AY1149" t="s">
        <v>5726</v>
      </c>
      <c r="AZ1149" t="s">
        <v>5727</v>
      </c>
    </row>
    <row r="1150" spans="1:52" x14ac:dyDescent="0.3">
      <c r="A1150">
        <v>2068434</v>
      </c>
      <c r="B1150" t="s">
        <v>5728</v>
      </c>
      <c r="C1150" t="str">
        <f t="shared" si="164"/>
        <v>7492</v>
      </c>
      <c r="D1150" t="s">
        <v>53</v>
      </c>
      <c r="E1150" t="str">
        <f>"0000"</f>
        <v>0000</v>
      </c>
      <c r="F1150" t="s">
        <v>108</v>
      </c>
      <c r="G1150" t="str">
        <f t="shared" si="172"/>
        <v>07</v>
      </c>
      <c r="H1150" t="s">
        <v>55</v>
      </c>
      <c r="I1150" t="s">
        <v>56</v>
      </c>
      <c r="J1150" t="s">
        <v>57</v>
      </c>
      <c r="K1150">
        <v>0</v>
      </c>
      <c r="L1150">
        <v>78726</v>
      </c>
      <c r="M1150">
        <v>1.81</v>
      </c>
      <c r="N1150" t="str">
        <f t="shared" si="173"/>
        <v>0000</v>
      </c>
      <c r="O1150">
        <v>5143</v>
      </c>
      <c r="P1150" t="s">
        <v>58</v>
      </c>
      <c r="Q1150" t="s">
        <v>718</v>
      </c>
      <c r="R1150" t="s">
        <v>719</v>
      </c>
      <c r="T1150" t="s">
        <v>61</v>
      </c>
      <c r="V1150" t="s">
        <v>5729</v>
      </c>
      <c r="W1150">
        <v>27110</v>
      </c>
      <c r="X1150">
        <v>27110</v>
      </c>
      <c r="Y1150">
        <v>0</v>
      </c>
      <c r="Z1150">
        <v>27110</v>
      </c>
      <c r="AA1150">
        <v>27110</v>
      </c>
      <c r="AB1150" t="s">
        <v>72</v>
      </c>
      <c r="AC1150" s="1">
        <v>34973</v>
      </c>
      <c r="AD1150">
        <v>30000</v>
      </c>
      <c r="AE1150">
        <v>1102</v>
      </c>
      <c r="AF1150">
        <v>1382</v>
      </c>
      <c r="AG1150" t="s">
        <v>103</v>
      </c>
      <c r="AH1150" t="s">
        <v>873</v>
      </c>
      <c r="AR1150">
        <v>0</v>
      </c>
      <c r="AW1150" t="s">
        <v>5730</v>
      </c>
      <c r="AY1150" t="s">
        <v>5731</v>
      </c>
      <c r="AZ1150" t="s">
        <v>5732</v>
      </c>
    </row>
    <row r="1151" spans="1:52" x14ac:dyDescent="0.3">
      <c r="A1151">
        <v>2068531</v>
      </c>
      <c r="B1151" t="s">
        <v>5733</v>
      </c>
      <c r="C1151" t="str">
        <f t="shared" si="164"/>
        <v>7492</v>
      </c>
      <c r="D1151" t="s">
        <v>53</v>
      </c>
      <c r="E1151" t="str">
        <f>"0000"</f>
        <v>0000</v>
      </c>
      <c r="F1151" t="s">
        <v>108</v>
      </c>
      <c r="G1151" t="str">
        <f t="shared" si="172"/>
        <v>07</v>
      </c>
      <c r="H1151" t="s">
        <v>55</v>
      </c>
      <c r="I1151" t="s">
        <v>56</v>
      </c>
      <c r="J1151" t="s">
        <v>57</v>
      </c>
      <c r="K1151">
        <v>0</v>
      </c>
      <c r="L1151">
        <v>75000</v>
      </c>
      <c r="M1151">
        <v>1.72</v>
      </c>
      <c r="N1151" t="str">
        <f t="shared" si="173"/>
        <v>0000</v>
      </c>
      <c r="O1151">
        <v>5435</v>
      </c>
      <c r="P1151" t="s">
        <v>72</v>
      </c>
      <c r="Q1151" t="s">
        <v>831</v>
      </c>
      <c r="R1151" t="s">
        <v>140</v>
      </c>
      <c r="T1151" t="s">
        <v>61</v>
      </c>
      <c r="V1151" t="s">
        <v>5734</v>
      </c>
      <c r="W1151">
        <v>25830</v>
      </c>
      <c r="X1151">
        <v>25830</v>
      </c>
      <c r="Y1151">
        <v>0</v>
      </c>
      <c r="Z1151">
        <v>25830</v>
      </c>
      <c r="AA1151">
        <v>25830</v>
      </c>
      <c r="AB1151" t="s">
        <v>72</v>
      </c>
      <c r="AC1151" s="1">
        <v>33178</v>
      </c>
      <c r="AD1151">
        <v>30000</v>
      </c>
      <c r="AE1151">
        <v>876</v>
      </c>
      <c r="AF1151">
        <v>2180</v>
      </c>
      <c r="AG1151" t="s">
        <v>103</v>
      </c>
      <c r="AH1151" t="s">
        <v>873</v>
      </c>
      <c r="AR1151">
        <v>0</v>
      </c>
      <c r="AW1151" t="s">
        <v>5735</v>
      </c>
      <c r="AY1151" t="s">
        <v>5736</v>
      </c>
      <c r="AZ1151" t="s">
        <v>5737</v>
      </c>
    </row>
    <row r="1152" spans="1:52" x14ac:dyDescent="0.3">
      <c r="A1152">
        <v>2068728</v>
      </c>
      <c r="B1152" t="s">
        <v>5738</v>
      </c>
      <c r="C1152" t="str">
        <f t="shared" si="164"/>
        <v>7492</v>
      </c>
      <c r="D1152" t="s">
        <v>53</v>
      </c>
      <c r="E1152" t="str">
        <f>"0100"</f>
        <v>0100</v>
      </c>
      <c r="F1152" t="s">
        <v>54</v>
      </c>
      <c r="G1152" t="str">
        <f>"06"</f>
        <v>06</v>
      </c>
      <c r="H1152" t="s">
        <v>55</v>
      </c>
      <c r="I1152" t="s">
        <v>56</v>
      </c>
      <c r="J1152" t="s">
        <v>57</v>
      </c>
      <c r="K1152">
        <v>1</v>
      </c>
      <c r="L1152">
        <v>64783</v>
      </c>
      <c r="M1152">
        <v>1.49</v>
      </c>
      <c r="N1152" t="str">
        <f>"000X"</f>
        <v>000X</v>
      </c>
      <c r="O1152">
        <v>5190</v>
      </c>
      <c r="P1152" t="s">
        <v>72</v>
      </c>
      <c r="Q1152" t="s">
        <v>613</v>
      </c>
      <c r="R1152" t="s">
        <v>140</v>
      </c>
      <c r="T1152" t="s">
        <v>61</v>
      </c>
      <c r="V1152" t="s">
        <v>5739</v>
      </c>
      <c r="W1152">
        <v>241420</v>
      </c>
      <c r="X1152">
        <v>22310</v>
      </c>
      <c r="Y1152">
        <v>219110</v>
      </c>
      <c r="Z1152">
        <v>221575</v>
      </c>
      <c r="AA1152">
        <v>196575</v>
      </c>
      <c r="AB1152" t="s">
        <v>63</v>
      </c>
      <c r="AC1152" s="1">
        <v>43490</v>
      </c>
      <c r="AD1152">
        <v>210800</v>
      </c>
      <c r="AE1152">
        <v>2952</v>
      </c>
      <c r="AF1152">
        <v>2029</v>
      </c>
      <c r="AG1152" t="s">
        <v>64</v>
      </c>
      <c r="AH1152" t="s">
        <v>76</v>
      </c>
      <c r="AI1152">
        <v>1</v>
      </c>
      <c r="AJ1152">
        <v>1997</v>
      </c>
      <c r="AK1152">
        <v>3</v>
      </c>
      <c r="AL1152">
        <v>3</v>
      </c>
      <c r="AN1152">
        <v>2230</v>
      </c>
      <c r="AO1152">
        <v>32</v>
      </c>
      <c r="AP1152" t="s">
        <v>63</v>
      </c>
      <c r="AQ1152" t="s">
        <v>66</v>
      </c>
      <c r="AR1152">
        <v>3102</v>
      </c>
      <c r="AW1152" t="s">
        <v>5740</v>
      </c>
      <c r="AX1152" t="s">
        <v>5741</v>
      </c>
      <c r="AY1152" t="s">
        <v>5742</v>
      </c>
      <c r="AZ1152" t="s">
        <v>70</v>
      </c>
    </row>
    <row r="1153" spans="1:52" x14ac:dyDescent="0.3">
      <c r="A1153">
        <v>2068949</v>
      </c>
      <c r="B1153" t="s">
        <v>5743</v>
      </c>
      <c r="C1153" t="str">
        <f t="shared" si="164"/>
        <v>7492</v>
      </c>
      <c r="D1153" t="s">
        <v>53</v>
      </c>
      <c r="E1153" t="str">
        <f>"0100"</f>
        <v>0100</v>
      </c>
      <c r="F1153" t="s">
        <v>54</v>
      </c>
      <c r="G1153" t="str">
        <f>"05"</f>
        <v>05</v>
      </c>
      <c r="H1153" t="s">
        <v>55</v>
      </c>
      <c r="I1153" t="s">
        <v>56</v>
      </c>
      <c r="J1153" t="s">
        <v>57</v>
      </c>
      <c r="K1153">
        <v>1</v>
      </c>
      <c r="L1153">
        <v>45383</v>
      </c>
      <c r="M1153">
        <v>1.04</v>
      </c>
      <c r="N1153" t="str">
        <f>"000X"</f>
        <v>000X</v>
      </c>
      <c r="O1153">
        <v>4942</v>
      </c>
      <c r="P1153" t="s">
        <v>58</v>
      </c>
      <c r="Q1153" t="s">
        <v>265</v>
      </c>
      <c r="R1153" t="s">
        <v>266</v>
      </c>
      <c r="T1153" t="s">
        <v>61</v>
      </c>
      <c r="V1153" t="s">
        <v>5744</v>
      </c>
      <c r="W1153">
        <v>238840</v>
      </c>
      <c r="X1153">
        <v>15630</v>
      </c>
      <c r="Y1153">
        <v>223210</v>
      </c>
      <c r="Z1153">
        <v>190418</v>
      </c>
      <c r="AA1153">
        <v>0</v>
      </c>
      <c r="AB1153" t="s">
        <v>63</v>
      </c>
      <c r="AC1153" s="1">
        <v>34516</v>
      </c>
      <c r="AD1153">
        <v>134900</v>
      </c>
      <c r="AE1153">
        <v>1045</v>
      </c>
      <c r="AF1153">
        <v>1236</v>
      </c>
      <c r="AG1153" t="s">
        <v>64</v>
      </c>
      <c r="AH1153" t="s">
        <v>221</v>
      </c>
      <c r="AI1153">
        <v>1</v>
      </c>
      <c r="AJ1153">
        <v>1993</v>
      </c>
      <c r="AK1153">
        <v>3</v>
      </c>
      <c r="AL1153">
        <v>2</v>
      </c>
      <c r="AN1153">
        <v>1751</v>
      </c>
      <c r="AO1153">
        <v>32</v>
      </c>
      <c r="AP1153" t="s">
        <v>63</v>
      </c>
      <c r="AQ1153" t="s">
        <v>66</v>
      </c>
      <c r="AR1153">
        <v>2851</v>
      </c>
      <c r="AW1153" t="s">
        <v>5745</v>
      </c>
      <c r="AX1153" t="s">
        <v>5746</v>
      </c>
      <c r="AY1153" t="s">
        <v>5747</v>
      </c>
      <c r="AZ1153" t="s">
        <v>5748</v>
      </c>
    </row>
    <row r="1154" spans="1:52" x14ac:dyDescent="0.3">
      <c r="A1154">
        <v>2069058</v>
      </c>
      <c r="B1154" t="s">
        <v>5749</v>
      </c>
      <c r="C1154" t="str">
        <f t="shared" ref="C1154:C1217" si="174">"7492"</f>
        <v>7492</v>
      </c>
      <c r="D1154" t="s">
        <v>53</v>
      </c>
      <c r="E1154" t="str">
        <f>"0000"</f>
        <v>0000</v>
      </c>
      <c r="F1154" t="s">
        <v>108</v>
      </c>
      <c r="G1154" t="str">
        <f>"05"</f>
        <v>05</v>
      </c>
      <c r="H1154" t="s">
        <v>55</v>
      </c>
      <c r="I1154" t="s">
        <v>56</v>
      </c>
      <c r="J1154" t="s">
        <v>57</v>
      </c>
      <c r="K1154">
        <v>0</v>
      </c>
      <c r="L1154">
        <v>45383</v>
      </c>
      <c r="M1154">
        <v>1.04</v>
      </c>
      <c r="N1154" t="str">
        <f>"000X"</f>
        <v>000X</v>
      </c>
      <c r="O1154">
        <v>4806</v>
      </c>
      <c r="P1154" t="s">
        <v>58</v>
      </c>
      <c r="Q1154" t="s">
        <v>265</v>
      </c>
      <c r="R1154" t="s">
        <v>266</v>
      </c>
      <c r="T1154" t="s">
        <v>61</v>
      </c>
      <c r="V1154" t="s">
        <v>5750</v>
      </c>
      <c r="W1154">
        <v>15630</v>
      </c>
      <c r="X1154">
        <v>15630</v>
      </c>
      <c r="Y1154">
        <v>0</v>
      </c>
      <c r="Z1154">
        <v>15630</v>
      </c>
      <c r="AA1154">
        <v>15630</v>
      </c>
      <c r="AB1154" t="s">
        <v>72</v>
      </c>
      <c r="AC1154" s="1">
        <v>42599</v>
      </c>
      <c r="AD1154">
        <v>25000</v>
      </c>
      <c r="AE1154">
        <v>2778</v>
      </c>
      <c r="AF1154">
        <v>43</v>
      </c>
      <c r="AG1154" t="s">
        <v>103</v>
      </c>
      <c r="AH1154" t="s">
        <v>76</v>
      </c>
      <c r="AR1154">
        <v>0</v>
      </c>
      <c r="AW1154" t="s">
        <v>5598</v>
      </c>
      <c r="AY1154" t="s">
        <v>5599</v>
      </c>
      <c r="AZ1154" t="s">
        <v>5600</v>
      </c>
    </row>
    <row r="1155" spans="1:52" x14ac:dyDescent="0.3">
      <c r="A1155">
        <v>2069074</v>
      </c>
      <c r="B1155" t="s">
        <v>5751</v>
      </c>
      <c r="C1155" t="str">
        <f t="shared" si="174"/>
        <v>7492</v>
      </c>
      <c r="D1155" t="s">
        <v>53</v>
      </c>
      <c r="E1155" t="str">
        <f>"0100"</f>
        <v>0100</v>
      </c>
      <c r="F1155" t="s">
        <v>54</v>
      </c>
      <c r="G1155" t="str">
        <f>"05"</f>
        <v>05</v>
      </c>
      <c r="H1155" t="s">
        <v>55</v>
      </c>
      <c r="I1155" t="s">
        <v>56</v>
      </c>
      <c r="J1155" t="s">
        <v>57</v>
      </c>
      <c r="K1155">
        <v>1</v>
      </c>
      <c r="L1155">
        <v>45383</v>
      </c>
      <c r="M1155">
        <v>1.04</v>
      </c>
      <c r="N1155" t="str">
        <f>"000X"</f>
        <v>000X</v>
      </c>
      <c r="O1155">
        <v>4784</v>
      </c>
      <c r="P1155" t="s">
        <v>58</v>
      </c>
      <c r="Q1155" t="s">
        <v>265</v>
      </c>
      <c r="R1155" t="s">
        <v>266</v>
      </c>
      <c r="T1155" t="s">
        <v>61</v>
      </c>
      <c r="V1155" t="s">
        <v>5752</v>
      </c>
      <c r="W1155">
        <v>201490</v>
      </c>
      <c r="X1155">
        <v>15630</v>
      </c>
      <c r="Y1155">
        <v>185860</v>
      </c>
      <c r="Z1155">
        <v>201490</v>
      </c>
      <c r="AA1155">
        <v>176490</v>
      </c>
      <c r="AB1155" t="s">
        <v>63</v>
      </c>
      <c r="AC1155" s="1">
        <v>42562</v>
      </c>
      <c r="AD1155">
        <v>210000</v>
      </c>
      <c r="AE1155">
        <v>2769</v>
      </c>
      <c r="AF1155">
        <v>1066</v>
      </c>
      <c r="AG1155" t="s">
        <v>64</v>
      </c>
      <c r="AH1155" t="s">
        <v>76</v>
      </c>
      <c r="AI1155">
        <v>1</v>
      </c>
      <c r="AJ1155">
        <v>1997</v>
      </c>
      <c r="AK1155">
        <v>3</v>
      </c>
      <c r="AL1155">
        <v>2</v>
      </c>
      <c r="AN1155">
        <v>1654</v>
      </c>
      <c r="AO1155">
        <v>32</v>
      </c>
      <c r="AP1155" t="s">
        <v>63</v>
      </c>
      <c r="AQ1155" t="s">
        <v>66</v>
      </c>
      <c r="AR1155">
        <v>2756</v>
      </c>
      <c r="AW1155" t="s">
        <v>5753</v>
      </c>
      <c r="AX1155" t="s">
        <v>5754</v>
      </c>
      <c r="AY1155" t="s">
        <v>5755</v>
      </c>
      <c r="AZ1155" t="s">
        <v>5748</v>
      </c>
    </row>
    <row r="1156" spans="1:52" x14ac:dyDescent="0.3">
      <c r="A1156">
        <v>2067543</v>
      </c>
      <c r="B1156" t="s">
        <v>5756</v>
      </c>
      <c r="C1156" t="str">
        <f t="shared" si="174"/>
        <v>7492</v>
      </c>
      <c r="D1156" t="s">
        <v>53</v>
      </c>
      <c r="E1156" t="str">
        <f>"0100"</f>
        <v>0100</v>
      </c>
      <c r="F1156" t="s">
        <v>54</v>
      </c>
      <c r="G1156" t="str">
        <f>"07"</f>
        <v>07</v>
      </c>
      <c r="H1156" t="s">
        <v>55</v>
      </c>
      <c r="I1156" t="s">
        <v>56</v>
      </c>
      <c r="J1156" t="s">
        <v>57</v>
      </c>
      <c r="K1156">
        <v>1</v>
      </c>
      <c r="L1156">
        <v>65000</v>
      </c>
      <c r="M1156">
        <v>1.49</v>
      </c>
      <c r="N1156" t="str">
        <f>"0000"</f>
        <v>0000</v>
      </c>
      <c r="O1156">
        <v>5282</v>
      </c>
      <c r="P1156" t="s">
        <v>58</v>
      </c>
      <c r="Q1156" t="s">
        <v>438</v>
      </c>
      <c r="R1156" t="s">
        <v>140</v>
      </c>
      <c r="T1156" t="s">
        <v>61</v>
      </c>
      <c r="V1156" t="s">
        <v>5757</v>
      </c>
      <c r="W1156">
        <v>229340</v>
      </c>
      <c r="X1156">
        <v>22380</v>
      </c>
      <c r="Y1156">
        <v>206960</v>
      </c>
      <c r="Z1156">
        <v>168416</v>
      </c>
      <c r="AA1156">
        <v>143416</v>
      </c>
      <c r="AB1156" t="s">
        <v>63</v>
      </c>
      <c r="AC1156" s="1">
        <v>36923</v>
      </c>
      <c r="AD1156">
        <v>16400</v>
      </c>
      <c r="AE1156">
        <v>1406</v>
      </c>
      <c r="AF1156">
        <v>1680</v>
      </c>
      <c r="AG1156" t="s">
        <v>103</v>
      </c>
      <c r="AH1156" t="s">
        <v>76</v>
      </c>
      <c r="AI1156">
        <v>1</v>
      </c>
      <c r="AJ1156">
        <v>2001</v>
      </c>
      <c r="AK1156">
        <v>3</v>
      </c>
      <c r="AL1156">
        <v>2</v>
      </c>
      <c r="AN1156">
        <v>2133</v>
      </c>
      <c r="AO1156">
        <v>32</v>
      </c>
      <c r="AP1156" t="s">
        <v>72</v>
      </c>
      <c r="AQ1156" t="s">
        <v>66</v>
      </c>
      <c r="AR1156">
        <v>3329</v>
      </c>
      <c r="AW1156" t="s">
        <v>5758</v>
      </c>
      <c r="AX1156" t="s">
        <v>5759</v>
      </c>
      <c r="AY1156" t="s">
        <v>5760</v>
      </c>
      <c r="AZ1156" t="s">
        <v>70</v>
      </c>
    </row>
    <row r="1157" spans="1:52" x14ac:dyDescent="0.3">
      <c r="A1157">
        <v>2067608</v>
      </c>
      <c r="B1157" t="s">
        <v>5761</v>
      </c>
      <c r="C1157" t="str">
        <f t="shared" si="174"/>
        <v>7492</v>
      </c>
      <c r="D1157" t="s">
        <v>53</v>
      </c>
      <c r="E1157" t="str">
        <f>"0100"</f>
        <v>0100</v>
      </c>
      <c r="F1157" t="s">
        <v>54</v>
      </c>
      <c r="G1157" t="str">
        <f>"07"</f>
        <v>07</v>
      </c>
      <c r="H1157" t="s">
        <v>55</v>
      </c>
      <c r="I1157" t="s">
        <v>56</v>
      </c>
      <c r="J1157" t="s">
        <v>57</v>
      </c>
      <c r="K1157">
        <v>1</v>
      </c>
      <c r="L1157">
        <v>65000</v>
      </c>
      <c r="M1157">
        <v>1.49</v>
      </c>
      <c r="N1157" t="str">
        <f>"0000"</f>
        <v>0000</v>
      </c>
      <c r="O1157">
        <v>5376</v>
      </c>
      <c r="P1157" t="s">
        <v>58</v>
      </c>
      <c r="Q1157" t="s">
        <v>438</v>
      </c>
      <c r="R1157" t="s">
        <v>140</v>
      </c>
      <c r="T1157" t="s">
        <v>61</v>
      </c>
      <c r="V1157" t="s">
        <v>5762</v>
      </c>
      <c r="W1157">
        <v>22380</v>
      </c>
      <c r="X1157">
        <v>22380</v>
      </c>
      <c r="Y1157">
        <v>0</v>
      </c>
      <c r="Z1157">
        <v>22380</v>
      </c>
      <c r="AA1157">
        <v>22380</v>
      </c>
      <c r="AB1157" t="s">
        <v>63</v>
      </c>
      <c r="AC1157" s="1">
        <v>43523</v>
      </c>
      <c r="AD1157">
        <v>29500</v>
      </c>
      <c r="AE1157">
        <v>2960</v>
      </c>
      <c r="AF1157">
        <v>236</v>
      </c>
      <c r="AG1157" t="s">
        <v>103</v>
      </c>
      <c r="AH1157" t="s">
        <v>76</v>
      </c>
      <c r="AI1157">
        <v>1</v>
      </c>
      <c r="AJ1157">
        <v>2020</v>
      </c>
      <c r="AK1157">
        <v>3</v>
      </c>
      <c r="AL1157">
        <v>2</v>
      </c>
      <c r="AN1157">
        <v>2131</v>
      </c>
      <c r="AO1157">
        <v>32</v>
      </c>
      <c r="AP1157" t="s">
        <v>72</v>
      </c>
      <c r="AQ1157" t="s">
        <v>66</v>
      </c>
      <c r="AR1157">
        <v>3290</v>
      </c>
      <c r="AW1157" t="s">
        <v>5763</v>
      </c>
      <c r="AX1157" t="s">
        <v>5764</v>
      </c>
      <c r="AY1157" t="s">
        <v>5765</v>
      </c>
      <c r="AZ1157" t="s">
        <v>70</v>
      </c>
    </row>
    <row r="1158" spans="1:52" x14ac:dyDescent="0.3">
      <c r="A1158">
        <v>2067721</v>
      </c>
      <c r="B1158" t="s">
        <v>5766</v>
      </c>
      <c r="C1158" t="str">
        <f t="shared" si="174"/>
        <v>7492</v>
      </c>
      <c r="D1158" t="s">
        <v>53</v>
      </c>
      <c r="E1158" t="str">
        <f>"0100"</f>
        <v>0100</v>
      </c>
      <c r="F1158" t="s">
        <v>54</v>
      </c>
      <c r="G1158" t="str">
        <f>"07"</f>
        <v>07</v>
      </c>
      <c r="H1158" t="s">
        <v>55</v>
      </c>
      <c r="I1158" t="s">
        <v>56</v>
      </c>
      <c r="J1158" t="s">
        <v>57</v>
      </c>
      <c r="K1158">
        <v>1</v>
      </c>
      <c r="L1158">
        <v>62500</v>
      </c>
      <c r="M1158">
        <v>1.43</v>
      </c>
      <c r="N1158" t="str">
        <f>"0000"</f>
        <v>0000</v>
      </c>
      <c r="O1158">
        <v>5397</v>
      </c>
      <c r="P1158" t="s">
        <v>58</v>
      </c>
      <c r="Q1158" t="s">
        <v>625</v>
      </c>
      <c r="R1158" t="s">
        <v>331</v>
      </c>
      <c r="T1158" t="s">
        <v>61</v>
      </c>
      <c r="V1158" t="s">
        <v>5767</v>
      </c>
      <c r="W1158">
        <v>291730</v>
      </c>
      <c r="X1158">
        <v>21520</v>
      </c>
      <c r="Y1158">
        <v>270210</v>
      </c>
      <c r="Z1158">
        <v>245823</v>
      </c>
      <c r="AA1158">
        <v>220823</v>
      </c>
      <c r="AB1158" t="s">
        <v>63</v>
      </c>
      <c r="AC1158" s="1">
        <v>42653</v>
      </c>
      <c r="AD1158">
        <v>20500</v>
      </c>
      <c r="AE1158">
        <v>2788</v>
      </c>
      <c r="AF1158">
        <v>1964</v>
      </c>
      <c r="AG1158" t="s">
        <v>103</v>
      </c>
      <c r="AH1158" t="s">
        <v>76</v>
      </c>
      <c r="AI1158">
        <v>1</v>
      </c>
      <c r="AJ1158">
        <v>2017</v>
      </c>
      <c r="AK1158">
        <v>3</v>
      </c>
      <c r="AL1158">
        <v>2</v>
      </c>
      <c r="AN1158">
        <v>2284</v>
      </c>
      <c r="AO1158">
        <v>32</v>
      </c>
      <c r="AP1158" t="s">
        <v>63</v>
      </c>
      <c r="AQ1158" t="s">
        <v>66</v>
      </c>
      <c r="AR1158">
        <v>3272</v>
      </c>
      <c r="AW1158" t="s">
        <v>5768</v>
      </c>
      <c r="AX1158" t="s">
        <v>5769</v>
      </c>
      <c r="AY1158" t="s">
        <v>5770</v>
      </c>
      <c r="AZ1158" t="s">
        <v>70</v>
      </c>
    </row>
    <row r="1159" spans="1:52" x14ac:dyDescent="0.3">
      <c r="A1159">
        <v>2067756</v>
      </c>
      <c r="B1159" t="s">
        <v>5771</v>
      </c>
      <c r="C1159" t="str">
        <f t="shared" si="174"/>
        <v>7492</v>
      </c>
      <c r="D1159" t="s">
        <v>53</v>
      </c>
      <c r="E1159" t="str">
        <f>"0000"</f>
        <v>0000</v>
      </c>
      <c r="F1159" t="s">
        <v>108</v>
      </c>
      <c r="G1159" t="str">
        <f>"07"</f>
        <v>07</v>
      </c>
      <c r="H1159" t="s">
        <v>55</v>
      </c>
      <c r="I1159" t="s">
        <v>56</v>
      </c>
      <c r="J1159" t="s">
        <v>57</v>
      </c>
      <c r="K1159">
        <v>0</v>
      </c>
      <c r="L1159">
        <v>62500</v>
      </c>
      <c r="M1159">
        <v>1.43</v>
      </c>
      <c r="N1159" t="str">
        <f>"0000"</f>
        <v>0000</v>
      </c>
      <c r="O1159">
        <v>5419</v>
      </c>
      <c r="P1159" t="s">
        <v>58</v>
      </c>
      <c r="Q1159" t="s">
        <v>625</v>
      </c>
      <c r="R1159" t="s">
        <v>331</v>
      </c>
      <c r="T1159" t="s">
        <v>61</v>
      </c>
      <c r="V1159" t="s">
        <v>5772</v>
      </c>
      <c r="W1159">
        <v>21520</v>
      </c>
      <c r="X1159">
        <v>21520</v>
      </c>
      <c r="Y1159">
        <v>0</v>
      </c>
      <c r="Z1159">
        <v>21520</v>
      </c>
      <c r="AA1159">
        <v>21520</v>
      </c>
      <c r="AB1159" t="s">
        <v>72</v>
      </c>
      <c r="AC1159" s="1">
        <v>42123</v>
      </c>
      <c r="AD1159">
        <v>30000</v>
      </c>
      <c r="AE1159">
        <v>2685</v>
      </c>
      <c r="AF1159">
        <v>2150</v>
      </c>
      <c r="AG1159" t="s">
        <v>103</v>
      </c>
      <c r="AH1159" t="s">
        <v>76</v>
      </c>
      <c r="AR1159">
        <v>0</v>
      </c>
      <c r="AW1159" t="s">
        <v>5773</v>
      </c>
      <c r="AY1159" t="s">
        <v>5774</v>
      </c>
      <c r="AZ1159" t="s">
        <v>958</v>
      </c>
    </row>
    <row r="1160" spans="1:52" x14ac:dyDescent="0.3">
      <c r="A1160">
        <v>2067918</v>
      </c>
      <c r="B1160" t="s">
        <v>5775</v>
      </c>
      <c r="C1160" t="str">
        <f t="shared" si="174"/>
        <v>7492</v>
      </c>
      <c r="D1160" t="s">
        <v>53</v>
      </c>
      <c r="E1160" t="str">
        <f>"0100"</f>
        <v>0100</v>
      </c>
      <c r="F1160" t="s">
        <v>54</v>
      </c>
      <c r="G1160" t="str">
        <f>"07"</f>
        <v>07</v>
      </c>
      <c r="H1160" t="s">
        <v>55</v>
      </c>
      <c r="I1160" t="s">
        <v>56</v>
      </c>
      <c r="J1160" t="s">
        <v>57</v>
      </c>
      <c r="K1160">
        <v>1</v>
      </c>
      <c r="L1160">
        <v>67501</v>
      </c>
      <c r="M1160">
        <v>1.55</v>
      </c>
      <c r="N1160" t="str">
        <f>"0000"</f>
        <v>0000</v>
      </c>
      <c r="O1160">
        <v>5376</v>
      </c>
      <c r="P1160" t="s">
        <v>58</v>
      </c>
      <c r="Q1160" t="s">
        <v>625</v>
      </c>
      <c r="R1160" t="s">
        <v>331</v>
      </c>
      <c r="T1160" t="s">
        <v>61</v>
      </c>
      <c r="V1160" t="s">
        <v>5776</v>
      </c>
      <c r="W1160">
        <v>224500</v>
      </c>
      <c r="X1160">
        <v>23240</v>
      </c>
      <c r="Y1160">
        <v>201260</v>
      </c>
      <c r="Z1160">
        <v>161107</v>
      </c>
      <c r="AA1160">
        <v>136107</v>
      </c>
      <c r="AB1160" t="s">
        <v>63</v>
      </c>
      <c r="AC1160" s="1">
        <v>36982</v>
      </c>
      <c r="AD1160">
        <v>11000</v>
      </c>
      <c r="AE1160">
        <v>1422</v>
      </c>
      <c r="AF1160">
        <v>1605</v>
      </c>
      <c r="AG1160" t="s">
        <v>103</v>
      </c>
      <c r="AH1160" t="s">
        <v>76</v>
      </c>
      <c r="AI1160">
        <v>1</v>
      </c>
      <c r="AJ1160">
        <v>2002</v>
      </c>
      <c r="AK1160">
        <v>3</v>
      </c>
      <c r="AL1160">
        <v>2</v>
      </c>
      <c r="AN1160">
        <v>2307</v>
      </c>
      <c r="AO1160">
        <v>32</v>
      </c>
      <c r="AP1160" t="s">
        <v>72</v>
      </c>
      <c r="AQ1160" t="s">
        <v>66</v>
      </c>
      <c r="AR1160">
        <v>3112</v>
      </c>
      <c r="AW1160" t="s">
        <v>5777</v>
      </c>
      <c r="AY1160" t="s">
        <v>5778</v>
      </c>
      <c r="AZ1160" t="s">
        <v>70</v>
      </c>
    </row>
    <row r="1161" spans="1:52" x14ac:dyDescent="0.3">
      <c r="A1161">
        <v>2069520</v>
      </c>
      <c r="B1161" t="s">
        <v>5779</v>
      </c>
      <c r="C1161" t="str">
        <f t="shared" si="174"/>
        <v>7492</v>
      </c>
      <c r="D1161" t="s">
        <v>53</v>
      </c>
      <c r="E1161" t="str">
        <f>"0000"</f>
        <v>0000</v>
      </c>
      <c r="F1161" t="s">
        <v>108</v>
      </c>
      <c r="G1161" t="str">
        <f>"05"</f>
        <v>05</v>
      </c>
      <c r="H1161" t="s">
        <v>55</v>
      </c>
      <c r="I1161" t="s">
        <v>56</v>
      </c>
      <c r="J1161" t="s">
        <v>57</v>
      </c>
      <c r="K1161">
        <v>0</v>
      </c>
      <c r="L1161">
        <v>69249</v>
      </c>
      <c r="M1161">
        <v>1.59</v>
      </c>
      <c r="N1161" t="str">
        <f>"000X"</f>
        <v>000X</v>
      </c>
      <c r="O1161">
        <v>4617</v>
      </c>
      <c r="P1161" t="s">
        <v>58</v>
      </c>
      <c r="Q1161" t="s">
        <v>803</v>
      </c>
      <c r="R1161" t="s">
        <v>140</v>
      </c>
      <c r="T1161" t="s">
        <v>61</v>
      </c>
      <c r="V1161" t="s">
        <v>5780</v>
      </c>
      <c r="W1161">
        <v>23850</v>
      </c>
      <c r="X1161">
        <v>23850</v>
      </c>
      <c r="Y1161">
        <v>0</v>
      </c>
      <c r="Z1161">
        <v>23850</v>
      </c>
      <c r="AA1161">
        <v>23850</v>
      </c>
      <c r="AB1161" t="s">
        <v>72</v>
      </c>
      <c r="AR1161">
        <v>0</v>
      </c>
      <c r="AW1161" t="s">
        <v>5781</v>
      </c>
      <c r="AX1161" t="s">
        <v>5782</v>
      </c>
      <c r="AY1161" t="s">
        <v>5783</v>
      </c>
      <c r="AZ1161" t="s">
        <v>5784</v>
      </c>
    </row>
    <row r="1162" spans="1:52" x14ac:dyDescent="0.3">
      <c r="A1162">
        <v>2069741</v>
      </c>
      <c r="B1162" t="s">
        <v>5785</v>
      </c>
      <c r="C1162" t="str">
        <f t="shared" si="174"/>
        <v>7492</v>
      </c>
      <c r="D1162" t="s">
        <v>53</v>
      </c>
      <c r="E1162" t="str">
        <f>"0100"</f>
        <v>0100</v>
      </c>
      <c r="F1162" t="s">
        <v>54</v>
      </c>
      <c r="G1162" t="str">
        <f>"05"</f>
        <v>05</v>
      </c>
      <c r="H1162" t="s">
        <v>55</v>
      </c>
      <c r="I1162" t="s">
        <v>56</v>
      </c>
      <c r="J1162" t="s">
        <v>57</v>
      </c>
      <c r="K1162">
        <v>1</v>
      </c>
      <c r="L1162">
        <v>63737</v>
      </c>
      <c r="M1162">
        <v>1.46</v>
      </c>
      <c r="N1162" t="str">
        <f>"000X"</f>
        <v>000X</v>
      </c>
      <c r="O1162">
        <v>4778</v>
      </c>
      <c r="P1162" t="s">
        <v>58</v>
      </c>
      <c r="Q1162" t="s">
        <v>803</v>
      </c>
      <c r="R1162" t="s">
        <v>140</v>
      </c>
      <c r="T1162" t="s">
        <v>61</v>
      </c>
      <c r="V1162" t="s">
        <v>5786</v>
      </c>
      <c r="W1162">
        <v>211020</v>
      </c>
      <c r="X1162">
        <v>21950</v>
      </c>
      <c r="Y1162">
        <v>189070</v>
      </c>
      <c r="Z1162">
        <v>211020</v>
      </c>
      <c r="AA1162">
        <v>186020</v>
      </c>
      <c r="AB1162" t="s">
        <v>63</v>
      </c>
      <c r="AC1162" s="1">
        <v>38961</v>
      </c>
      <c r="AD1162">
        <v>263000</v>
      </c>
      <c r="AE1162">
        <v>2060</v>
      </c>
      <c r="AF1162">
        <v>2417</v>
      </c>
      <c r="AG1162" t="s">
        <v>64</v>
      </c>
      <c r="AH1162" t="s">
        <v>76</v>
      </c>
      <c r="AI1162">
        <v>1</v>
      </c>
      <c r="AJ1162">
        <v>1996</v>
      </c>
      <c r="AK1162">
        <v>3</v>
      </c>
      <c r="AL1162">
        <v>2</v>
      </c>
      <c r="AN1162">
        <v>2038</v>
      </c>
      <c r="AO1162">
        <v>32</v>
      </c>
      <c r="AP1162" t="s">
        <v>72</v>
      </c>
      <c r="AQ1162" t="s">
        <v>66</v>
      </c>
      <c r="AR1162">
        <v>3067</v>
      </c>
      <c r="AW1162" t="s">
        <v>5787</v>
      </c>
      <c r="AY1162" t="s">
        <v>5788</v>
      </c>
      <c r="AZ1162" t="s">
        <v>70</v>
      </c>
    </row>
    <row r="1163" spans="1:52" x14ac:dyDescent="0.3">
      <c r="A1163">
        <v>2067047</v>
      </c>
      <c r="B1163" t="s">
        <v>5789</v>
      </c>
      <c r="C1163" t="str">
        <f t="shared" si="174"/>
        <v>7492</v>
      </c>
      <c r="D1163" t="s">
        <v>53</v>
      </c>
      <c r="E1163" t="str">
        <f>"0100"</f>
        <v>0100</v>
      </c>
      <c r="F1163" t="s">
        <v>54</v>
      </c>
      <c r="G1163" t="str">
        <f>"08"</f>
        <v>08</v>
      </c>
      <c r="H1163" t="s">
        <v>55</v>
      </c>
      <c r="I1163" t="s">
        <v>56</v>
      </c>
      <c r="J1163" t="s">
        <v>57</v>
      </c>
      <c r="K1163">
        <v>1</v>
      </c>
      <c r="L1163">
        <v>62501</v>
      </c>
      <c r="M1163">
        <v>1.43</v>
      </c>
      <c r="N1163" t="str">
        <f>"000X"</f>
        <v>000X</v>
      </c>
      <c r="O1163">
        <v>4750</v>
      </c>
      <c r="P1163" t="s">
        <v>72</v>
      </c>
      <c r="Q1163" t="s">
        <v>613</v>
      </c>
      <c r="R1163" t="s">
        <v>140</v>
      </c>
      <c r="T1163" t="s">
        <v>61</v>
      </c>
      <c r="V1163" t="s">
        <v>5790</v>
      </c>
      <c r="W1163">
        <v>301560</v>
      </c>
      <c r="X1163">
        <v>21520</v>
      </c>
      <c r="Y1163">
        <v>280040</v>
      </c>
      <c r="Z1163">
        <v>251024</v>
      </c>
      <c r="AA1163">
        <v>226024</v>
      </c>
      <c r="AB1163" t="s">
        <v>63</v>
      </c>
      <c r="AC1163" s="1">
        <v>37438</v>
      </c>
      <c r="AD1163">
        <v>14000</v>
      </c>
      <c r="AE1163">
        <v>1525</v>
      </c>
      <c r="AF1163">
        <v>734</v>
      </c>
      <c r="AG1163" t="s">
        <v>103</v>
      </c>
      <c r="AH1163" t="s">
        <v>76</v>
      </c>
      <c r="AI1163">
        <v>1</v>
      </c>
      <c r="AJ1163">
        <v>2005</v>
      </c>
      <c r="AK1163">
        <v>3</v>
      </c>
      <c r="AL1163">
        <v>2</v>
      </c>
      <c r="AN1163">
        <v>2564</v>
      </c>
      <c r="AO1163">
        <v>32</v>
      </c>
      <c r="AP1163" t="s">
        <v>63</v>
      </c>
      <c r="AQ1163" t="s">
        <v>66</v>
      </c>
      <c r="AR1163">
        <v>3584</v>
      </c>
      <c r="AW1163" t="s">
        <v>5791</v>
      </c>
      <c r="AY1163" t="s">
        <v>5792</v>
      </c>
      <c r="AZ1163" t="s">
        <v>70</v>
      </c>
    </row>
    <row r="1164" spans="1:52" x14ac:dyDescent="0.3">
      <c r="A1164">
        <v>2067527</v>
      </c>
      <c r="B1164" t="s">
        <v>5793</v>
      </c>
      <c r="C1164" t="str">
        <f t="shared" si="174"/>
        <v>7492</v>
      </c>
      <c r="D1164" t="s">
        <v>53</v>
      </c>
      <c r="E1164" t="str">
        <f>"0100"</f>
        <v>0100</v>
      </c>
      <c r="F1164" t="s">
        <v>54</v>
      </c>
      <c r="G1164" t="str">
        <f>"07"</f>
        <v>07</v>
      </c>
      <c r="H1164" t="s">
        <v>55</v>
      </c>
      <c r="I1164" t="s">
        <v>56</v>
      </c>
      <c r="J1164" t="s">
        <v>57</v>
      </c>
      <c r="K1164">
        <v>1</v>
      </c>
      <c r="L1164">
        <v>65000</v>
      </c>
      <c r="M1164">
        <v>1.49</v>
      </c>
      <c r="N1164" t="str">
        <f>"0000"</f>
        <v>0000</v>
      </c>
      <c r="O1164">
        <v>5236</v>
      </c>
      <c r="P1164" t="s">
        <v>58</v>
      </c>
      <c r="Q1164" t="s">
        <v>438</v>
      </c>
      <c r="R1164" t="s">
        <v>140</v>
      </c>
      <c r="T1164" t="s">
        <v>61</v>
      </c>
      <c r="V1164" t="s">
        <v>5794</v>
      </c>
      <c r="W1164">
        <v>230130</v>
      </c>
      <c r="X1164">
        <v>22380</v>
      </c>
      <c r="Y1164">
        <v>207750</v>
      </c>
      <c r="Z1164">
        <v>181266</v>
      </c>
      <c r="AA1164">
        <v>151266</v>
      </c>
      <c r="AB1164" t="s">
        <v>63</v>
      </c>
      <c r="AC1164" s="1">
        <v>36161</v>
      </c>
      <c r="AD1164">
        <v>13000</v>
      </c>
      <c r="AE1164">
        <v>1286</v>
      </c>
      <c r="AF1164">
        <v>1084</v>
      </c>
      <c r="AG1164" t="s">
        <v>103</v>
      </c>
      <c r="AH1164" t="s">
        <v>76</v>
      </c>
      <c r="AI1164">
        <v>1</v>
      </c>
      <c r="AJ1164">
        <v>1999</v>
      </c>
      <c r="AK1164">
        <v>3</v>
      </c>
      <c r="AL1164">
        <v>2</v>
      </c>
      <c r="AN1164">
        <v>2084</v>
      </c>
      <c r="AO1164">
        <v>32</v>
      </c>
      <c r="AP1164" t="s">
        <v>63</v>
      </c>
      <c r="AQ1164" t="s">
        <v>66</v>
      </c>
      <c r="AR1164">
        <v>3130</v>
      </c>
      <c r="AW1164" t="s">
        <v>5795</v>
      </c>
      <c r="AX1164" t="s">
        <v>5795</v>
      </c>
      <c r="AY1164" t="s">
        <v>5796</v>
      </c>
      <c r="AZ1164" t="s">
        <v>5797</v>
      </c>
    </row>
    <row r="1165" spans="1:52" x14ac:dyDescent="0.3">
      <c r="A1165">
        <v>2067870</v>
      </c>
      <c r="B1165" t="s">
        <v>5798</v>
      </c>
      <c r="C1165" t="str">
        <f t="shared" si="174"/>
        <v>7492</v>
      </c>
      <c r="D1165" t="s">
        <v>53</v>
      </c>
      <c r="E1165" t="str">
        <f>"0000"</f>
        <v>0000</v>
      </c>
      <c r="F1165" t="s">
        <v>108</v>
      </c>
      <c r="G1165" t="str">
        <f>"07"</f>
        <v>07</v>
      </c>
      <c r="H1165" t="s">
        <v>55</v>
      </c>
      <c r="I1165" t="s">
        <v>56</v>
      </c>
      <c r="J1165" t="s">
        <v>57</v>
      </c>
      <c r="K1165">
        <v>0</v>
      </c>
      <c r="L1165">
        <v>62500</v>
      </c>
      <c r="M1165">
        <v>1.43</v>
      </c>
      <c r="N1165" t="str">
        <f>"0000"</f>
        <v>0000</v>
      </c>
      <c r="O1165">
        <v>5398</v>
      </c>
      <c r="P1165" t="s">
        <v>58</v>
      </c>
      <c r="Q1165" t="s">
        <v>625</v>
      </c>
      <c r="R1165" t="s">
        <v>331</v>
      </c>
      <c r="T1165" t="s">
        <v>61</v>
      </c>
      <c r="V1165" t="s">
        <v>5799</v>
      </c>
      <c r="W1165">
        <v>21520</v>
      </c>
      <c r="X1165">
        <v>21520</v>
      </c>
      <c r="Y1165">
        <v>0</v>
      </c>
      <c r="Z1165">
        <v>21520</v>
      </c>
      <c r="AA1165">
        <v>21520</v>
      </c>
      <c r="AB1165" t="s">
        <v>72</v>
      </c>
      <c r="AC1165" s="1">
        <v>44091</v>
      </c>
      <c r="AD1165">
        <v>32000</v>
      </c>
      <c r="AE1165">
        <v>3092</v>
      </c>
      <c r="AF1165">
        <v>1693</v>
      </c>
      <c r="AG1165" t="s">
        <v>103</v>
      </c>
      <c r="AH1165" t="s">
        <v>76</v>
      </c>
      <c r="AR1165">
        <v>0</v>
      </c>
      <c r="AW1165" t="s">
        <v>5800</v>
      </c>
      <c r="AX1165" t="s">
        <v>2777</v>
      </c>
      <c r="AY1165" t="s">
        <v>5801</v>
      </c>
      <c r="AZ1165" t="s">
        <v>958</v>
      </c>
    </row>
    <row r="1166" spans="1:52" x14ac:dyDescent="0.3">
      <c r="A1166">
        <v>2068060</v>
      </c>
      <c r="B1166" t="s">
        <v>5802</v>
      </c>
      <c r="C1166" t="str">
        <f t="shared" si="174"/>
        <v>7492</v>
      </c>
      <c r="D1166" t="s">
        <v>53</v>
      </c>
      <c r="E1166" t="str">
        <f>"0000"</f>
        <v>0000</v>
      </c>
      <c r="F1166" t="s">
        <v>108</v>
      </c>
      <c r="G1166" t="str">
        <f>"07"</f>
        <v>07</v>
      </c>
      <c r="H1166" t="s">
        <v>55</v>
      </c>
      <c r="I1166" t="s">
        <v>56</v>
      </c>
      <c r="J1166" t="s">
        <v>57</v>
      </c>
      <c r="K1166">
        <v>0</v>
      </c>
      <c r="L1166">
        <v>69327</v>
      </c>
      <c r="M1166">
        <v>1.59</v>
      </c>
      <c r="N1166" t="str">
        <f>"0000"</f>
        <v>0000</v>
      </c>
      <c r="O1166">
        <v>4762</v>
      </c>
      <c r="P1166" t="s">
        <v>72</v>
      </c>
      <c r="Q1166" t="s">
        <v>831</v>
      </c>
      <c r="R1166" t="s">
        <v>140</v>
      </c>
      <c r="T1166" t="s">
        <v>61</v>
      </c>
      <c r="V1166" t="s">
        <v>5803</v>
      </c>
      <c r="W1166">
        <v>23870</v>
      </c>
      <c r="X1166">
        <v>23870</v>
      </c>
      <c r="Y1166">
        <v>0</v>
      </c>
      <c r="Z1166">
        <v>23870</v>
      </c>
      <c r="AA1166">
        <v>23870</v>
      </c>
      <c r="AB1166" t="s">
        <v>72</v>
      </c>
      <c r="AC1166" s="1">
        <v>34394</v>
      </c>
      <c r="AD1166">
        <v>24000</v>
      </c>
      <c r="AE1166">
        <v>1025</v>
      </c>
      <c r="AF1166">
        <v>1969</v>
      </c>
      <c r="AG1166" t="s">
        <v>103</v>
      </c>
      <c r="AH1166" t="s">
        <v>873</v>
      </c>
      <c r="AR1166">
        <v>0</v>
      </c>
      <c r="AW1166" t="s">
        <v>5804</v>
      </c>
      <c r="AY1166" t="s">
        <v>5805</v>
      </c>
      <c r="AZ1166" t="s">
        <v>5806</v>
      </c>
    </row>
    <row r="1167" spans="1:52" x14ac:dyDescent="0.3">
      <c r="A1167">
        <v>2068591</v>
      </c>
      <c r="B1167" t="s">
        <v>5807</v>
      </c>
      <c r="C1167" t="str">
        <f t="shared" si="174"/>
        <v>7492</v>
      </c>
      <c r="D1167" t="s">
        <v>53</v>
      </c>
      <c r="E1167" t="str">
        <f>"0100"</f>
        <v>0100</v>
      </c>
      <c r="F1167" t="s">
        <v>54</v>
      </c>
      <c r="G1167" t="str">
        <f>"06"</f>
        <v>06</v>
      </c>
      <c r="H1167" t="s">
        <v>55</v>
      </c>
      <c r="I1167" t="s">
        <v>56</v>
      </c>
      <c r="J1167" t="s">
        <v>57</v>
      </c>
      <c r="K1167">
        <v>1</v>
      </c>
      <c r="L1167">
        <v>62500</v>
      </c>
      <c r="M1167">
        <v>1.43</v>
      </c>
      <c r="N1167" t="str">
        <f t="shared" ref="N1167:N1178" si="175">"000X"</f>
        <v>000X</v>
      </c>
      <c r="O1167">
        <v>4995</v>
      </c>
      <c r="P1167" t="s">
        <v>72</v>
      </c>
      <c r="Q1167" t="s">
        <v>682</v>
      </c>
      <c r="R1167" t="s">
        <v>140</v>
      </c>
      <c r="T1167" t="s">
        <v>61</v>
      </c>
      <c r="V1167" t="s">
        <v>5808</v>
      </c>
      <c r="W1167">
        <v>205790</v>
      </c>
      <c r="X1167">
        <v>21520</v>
      </c>
      <c r="Y1167">
        <v>184270</v>
      </c>
      <c r="Z1167">
        <v>149717</v>
      </c>
      <c r="AA1167">
        <v>124717</v>
      </c>
      <c r="AB1167" t="s">
        <v>63</v>
      </c>
      <c r="AC1167" s="1">
        <v>37196</v>
      </c>
      <c r="AD1167">
        <v>160000</v>
      </c>
      <c r="AE1167">
        <v>1466</v>
      </c>
      <c r="AF1167">
        <v>1434</v>
      </c>
      <c r="AG1167" t="s">
        <v>64</v>
      </c>
      <c r="AH1167" t="s">
        <v>76</v>
      </c>
      <c r="AI1167">
        <v>1</v>
      </c>
      <c r="AJ1167">
        <v>1989</v>
      </c>
      <c r="AK1167">
        <v>3</v>
      </c>
      <c r="AL1167">
        <v>2</v>
      </c>
      <c r="AM1167">
        <v>1</v>
      </c>
      <c r="AN1167">
        <v>2218</v>
      </c>
      <c r="AO1167">
        <v>32</v>
      </c>
      <c r="AP1167" t="s">
        <v>63</v>
      </c>
      <c r="AQ1167" t="s">
        <v>66</v>
      </c>
      <c r="AR1167">
        <v>3016</v>
      </c>
      <c r="AW1167" t="s">
        <v>5809</v>
      </c>
      <c r="AX1167" t="s">
        <v>5810</v>
      </c>
      <c r="AY1167" t="s">
        <v>5811</v>
      </c>
      <c r="AZ1167" t="s">
        <v>70</v>
      </c>
    </row>
    <row r="1168" spans="1:52" x14ac:dyDescent="0.3">
      <c r="A1168">
        <v>2068752</v>
      </c>
      <c r="B1168" t="s">
        <v>5812</v>
      </c>
      <c r="C1168" t="str">
        <f t="shared" si="174"/>
        <v>7492</v>
      </c>
      <c r="D1168" t="s">
        <v>53</v>
      </c>
      <c r="E1168" t="str">
        <f>"0100"</f>
        <v>0100</v>
      </c>
      <c r="F1168" t="s">
        <v>54</v>
      </c>
      <c r="G1168" t="str">
        <f>"06"</f>
        <v>06</v>
      </c>
      <c r="H1168" t="s">
        <v>55</v>
      </c>
      <c r="I1168" t="s">
        <v>56</v>
      </c>
      <c r="J1168" t="s">
        <v>57</v>
      </c>
      <c r="K1168">
        <v>1</v>
      </c>
      <c r="L1168">
        <v>62505</v>
      </c>
      <c r="M1168">
        <v>1.43</v>
      </c>
      <c r="N1168" t="str">
        <f t="shared" si="175"/>
        <v>000X</v>
      </c>
      <c r="O1168">
        <v>5150</v>
      </c>
      <c r="P1168" t="s">
        <v>72</v>
      </c>
      <c r="Q1168" t="s">
        <v>613</v>
      </c>
      <c r="R1168" t="s">
        <v>140</v>
      </c>
      <c r="T1168" t="s">
        <v>61</v>
      </c>
      <c r="V1168" t="s">
        <v>5813</v>
      </c>
      <c r="W1168">
        <v>223400</v>
      </c>
      <c r="X1168">
        <v>21520</v>
      </c>
      <c r="Y1168">
        <v>201880</v>
      </c>
      <c r="Z1168">
        <v>178495</v>
      </c>
      <c r="AA1168">
        <v>153495</v>
      </c>
      <c r="AB1168" t="s">
        <v>63</v>
      </c>
      <c r="AC1168" s="1">
        <v>41609</v>
      </c>
      <c r="AD1168">
        <v>197500</v>
      </c>
      <c r="AE1168">
        <v>2597</v>
      </c>
      <c r="AF1168">
        <v>2015</v>
      </c>
      <c r="AG1168" t="s">
        <v>64</v>
      </c>
      <c r="AH1168" t="s">
        <v>76</v>
      </c>
      <c r="AI1168">
        <v>1</v>
      </c>
      <c r="AJ1168">
        <v>2003</v>
      </c>
      <c r="AK1168">
        <v>3</v>
      </c>
      <c r="AL1168">
        <v>2</v>
      </c>
      <c r="AN1168">
        <v>1873</v>
      </c>
      <c r="AO1168">
        <v>29</v>
      </c>
      <c r="AP1168" t="s">
        <v>63</v>
      </c>
      <c r="AQ1168" t="s">
        <v>66</v>
      </c>
      <c r="AR1168">
        <v>3225</v>
      </c>
      <c r="AW1168" t="s">
        <v>5814</v>
      </c>
      <c r="AX1168" t="s">
        <v>5815</v>
      </c>
      <c r="AY1168" t="s">
        <v>5816</v>
      </c>
      <c r="AZ1168" t="s">
        <v>5817</v>
      </c>
    </row>
    <row r="1169" spans="1:52" x14ac:dyDescent="0.3">
      <c r="A1169">
        <v>2068914</v>
      </c>
      <c r="B1169" t="s">
        <v>5818</v>
      </c>
      <c r="C1169" t="str">
        <f t="shared" si="174"/>
        <v>7492</v>
      </c>
      <c r="D1169" t="s">
        <v>53</v>
      </c>
      <c r="E1169" t="str">
        <f>"0100"</f>
        <v>0100</v>
      </c>
      <c r="F1169" t="s">
        <v>54</v>
      </c>
      <c r="G1169" t="str">
        <f>"05"</f>
        <v>05</v>
      </c>
      <c r="H1169" t="s">
        <v>55</v>
      </c>
      <c r="I1169" t="s">
        <v>56</v>
      </c>
      <c r="J1169" t="s">
        <v>57</v>
      </c>
      <c r="K1169">
        <v>1</v>
      </c>
      <c r="L1169">
        <v>45383</v>
      </c>
      <c r="M1169">
        <v>1.04</v>
      </c>
      <c r="N1169" t="str">
        <f t="shared" si="175"/>
        <v>000X</v>
      </c>
      <c r="O1169">
        <v>4964</v>
      </c>
      <c r="P1169" t="s">
        <v>58</v>
      </c>
      <c r="Q1169" t="s">
        <v>265</v>
      </c>
      <c r="R1169" t="s">
        <v>266</v>
      </c>
      <c r="T1169" t="s">
        <v>61</v>
      </c>
      <c r="V1169" t="s">
        <v>5819</v>
      </c>
      <c r="W1169">
        <v>278500</v>
      </c>
      <c r="X1169">
        <v>15630</v>
      </c>
      <c r="Y1169">
        <v>262870</v>
      </c>
      <c r="Z1169">
        <v>217447</v>
      </c>
      <c r="AA1169">
        <v>192447</v>
      </c>
      <c r="AB1169" t="s">
        <v>63</v>
      </c>
      <c r="AC1169" s="1">
        <v>37408</v>
      </c>
      <c r="AD1169">
        <v>272500</v>
      </c>
      <c r="AE1169">
        <v>1516</v>
      </c>
      <c r="AF1169">
        <v>823</v>
      </c>
      <c r="AG1169" t="s">
        <v>64</v>
      </c>
      <c r="AH1169" t="s">
        <v>76</v>
      </c>
      <c r="AI1169">
        <v>1</v>
      </c>
      <c r="AJ1169">
        <v>2001</v>
      </c>
      <c r="AK1169">
        <v>3</v>
      </c>
      <c r="AL1169">
        <v>3</v>
      </c>
      <c r="AN1169">
        <v>2738</v>
      </c>
      <c r="AO1169">
        <v>32</v>
      </c>
      <c r="AP1169" t="s">
        <v>63</v>
      </c>
      <c r="AQ1169" t="s">
        <v>66</v>
      </c>
      <c r="AR1169">
        <v>3959</v>
      </c>
      <c r="AW1169" t="s">
        <v>5820</v>
      </c>
      <c r="AX1169" t="s">
        <v>5821</v>
      </c>
      <c r="AY1169" t="s">
        <v>5822</v>
      </c>
      <c r="AZ1169" t="s">
        <v>70</v>
      </c>
    </row>
    <row r="1170" spans="1:52" x14ac:dyDescent="0.3">
      <c r="A1170">
        <v>2069279</v>
      </c>
      <c r="B1170" t="s">
        <v>5823</v>
      </c>
      <c r="C1170" t="str">
        <f t="shared" si="174"/>
        <v>7492</v>
      </c>
      <c r="D1170" t="s">
        <v>53</v>
      </c>
      <c r="E1170" t="str">
        <f>"0100"</f>
        <v>0100</v>
      </c>
      <c r="F1170" t="s">
        <v>54</v>
      </c>
      <c r="G1170" t="str">
        <f>"05"</f>
        <v>05</v>
      </c>
      <c r="H1170" t="s">
        <v>55</v>
      </c>
      <c r="I1170" t="s">
        <v>56</v>
      </c>
      <c r="J1170" t="s">
        <v>57</v>
      </c>
      <c r="K1170">
        <v>1</v>
      </c>
      <c r="L1170">
        <v>63651</v>
      </c>
      <c r="M1170">
        <v>1.46</v>
      </c>
      <c r="N1170" t="str">
        <f t="shared" si="175"/>
        <v>000X</v>
      </c>
      <c r="O1170">
        <v>4869</v>
      </c>
      <c r="P1170" t="s">
        <v>58</v>
      </c>
      <c r="Q1170" t="s">
        <v>815</v>
      </c>
      <c r="R1170" t="s">
        <v>140</v>
      </c>
      <c r="T1170" t="s">
        <v>61</v>
      </c>
      <c r="V1170" t="s">
        <v>5824</v>
      </c>
      <c r="W1170">
        <v>261300</v>
      </c>
      <c r="X1170">
        <v>21920</v>
      </c>
      <c r="Y1170">
        <v>239380</v>
      </c>
      <c r="Z1170">
        <v>205464</v>
      </c>
      <c r="AA1170">
        <v>180464</v>
      </c>
      <c r="AB1170" t="s">
        <v>63</v>
      </c>
      <c r="AC1170" s="1">
        <v>37803</v>
      </c>
      <c r="AD1170">
        <v>232000</v>
      </c>
      <c r="AE1170">
        <v>1623</v>
      </c>
      <c r="AF1170">
        <v>512</v>
      </c>
      <c r="AG1170" t="s">
        <v>64</v>
      </c>
      <c r="AH1170" t="s">
        <v>76</v>
      </c>
      <c r="AI1170">
        <v>1</v>
      </c>
      <c r="AJ1170">
        <v>1999</v>
      </c>
      <c r="AK1170">
        <v>3</v>
      </c>
      <c r="AL1170">
        <v>2</v>
      </c>
      <c r="AN1170">
        <v>2376</v>
      </c>
      <c r="AO1170">
        <v>32</v>
      </c>
      <c r="AP1170" t="s">
        <v>63</v>
      </c>
      <c r="AQ1170" t="s">
        <v>66</v>
      </c>
      <c r="AR1170">
        <v>3792</v>
      </c>
      <c r="AW1170" t="s">
        <v>5825</v>
      </c>
      <c r="AX1170" t="s">
        <v>5826</v>
      </c>
      <c r="AY1170" t="s">
        <v>5827</v>
      </c>
      <c r="AZ1170" t="s">
        <v>70</v>
      </c>
    </row>
    <row r="1171" spans="1:52" x14ac:dyDescent="0.3">
      <c r="A1171">
        <v>2069465</v>
      </c>
      <c r="B1171" t="s">
        <v>5828</v>
      </c>
      <c r="C1171" t="str">
        <f t="shared" si="174"/>
        <v>7492</v>
      </c>
      <c r="D1171" t="s">
        <v>53</v>
      </c>
      <c r="E1171" t="str">
        <f>"0000"</f>
        <v>0000</v>
      </c>
      <c r="F1171" t="s">
        <v>108</v>
      </c>
      <c r="G1171" t="str">
        <f>"05"</f>
        <v>05</v>
      </c>
      <c r="H1171" t="s">
        <v>55</v>
      </c>
      <c r="I1171" t="s">
        <v>56</v>
      </c>
      <c r="J1171" t="s">
        <v>57</v>
      </c>
      <c r="K1171">
        <v>0</v>
      </c>
      <c r="L1171">
        <v>70063</v>
      </c>
      <c r="M1171">
        <v>1.61</v>
      </c>
      <c r="N1171" t="str">
        <f t="shared" si="175"/>
        <v>000X</v>
      </c>
      <c r="O1171">
        <v>4744</v>
      </c>
      <c r="P1171" t="s">
        <v>58</v>
      </c>
      <c r="Q1171" t="s">
        <v>815</v>
      </c>
      <c r="R1171" t="s">
        <v>140</v>
      </c>
      <c r="T1171" t="s">
        <v>61</v>
      </c>
      <c r="V1171" t="s">
        <v>5829</v>
      </c>
      <c r="W1171">
        <v>24130</v>
      </c>
      <c r="X1171">
        <v>24130</v>
      </c>
      <c r="Y1171">
        <v>0</v>
      </c>
      <c r="Z1171">
        <v>24130</v>
      </c>
      <c r="AA1171">
        <v>24130</v>
      </c>
      <c r="AB1171" t="s">
        <v>72</v>
      </c>
      <c r="AR1171">
        <v>0</v>
      </c>
      <c r="AW1171" t="s">
        <v>5830</v>
      </c>
      <c r="AX1171" t="s">
        <v>5831</v>
      </c>
      <c r="AY1171" t="s">
        <v>5832</v>
      </c>
      <c r="AZ1171" t="s">
        <v>5833</v>
      </c>
    </row>
    <row r="1172" spans="1:52" x14ac:dyDescent="0.3">
      <c r="A1172">
        <v>2069589</v>
      </c>
      <c r="B1172" t="s">
        <v>5834</v>
      </c>
      <c r="C1172" t="str">
        <f t="shared" si="174"/>
        <v>7492</v>
      </c>
      <c r="D1172" t="s">
        <v>53</v>
      </c>
      <c r="E1172" t="str">
        <f>"0100"</f>
        <v>0100</v>
      </c>
      <c r="F1172" t="s">
        <v>54</v>
      </c>
      <c r="G1172" t="str">
        <f>"05"</f>
        <v>05</v>
      </c>
      <c r="H1172" t="s">
        <v>55</v>
      </c>
      <c r="I1172" t="s">
        <v>56</v>
      </c>
      <c r="J1172" t="s">
        <v>57</v>
      </c>
      <c r="K1172">
        <v>1</v>
      </c>
      <c r="L1172">
        <v>63875</v>
      </c>
      <c r="M1172">
        <v>1.47</v>
      </c>
      <c r="N1172" t="str">
        <f t="shared" si="175"/>
        <v>000X</v>
      </c>
      <c r="O1172">
        <v>4715</v>
      </c>
      <c r="P1172" t="s">
        <v>58</v>
      </c>
      <c r="Q1172" t="s">
        <v>803</v>
      </c>
      <c r="R1172" t="s">
        <v>140</v>
      </c>
      <c r="T1172" t="s">
        <v>61</v>
      </c>
      <c r="V1172" t="s">
        <v>5835</v>
      </c>
      <c r="W1172">
        <v>232940</v>
      </c>
      <c r="X1172">
        <v>22000</v>
      </c>
      <c r="Y1172">
        <v>210940</v>
      </c>
      <c r="Z1172">
        <v>161323</v>
      </c>
      <c r="AA1172">
        <v>136323</v>
      </c>
      <c r="AB1172" t="s">
        <v>63</v>
      </c>
      <c r="AC1172" s="1">
        <v>44148</v>
      </c>
      <c r="AD1172">
        <v>295000</v>
      </c>
      <c r="AE1172">
        <v>3110</v>
      </c>
      <c r="AF1172">
        <v>2321</v>
      </c>
      <c r="AG1172" t="s">
        <v>64</v>
      </c>
      <c r="AH1172" t="s">
        <v>76</v>
      </c>
      <c r="AI1172">
        <v>1</v>
      </c>
      <c r="AJ1172">
        <v>1995</v>
      </c>
      <c r="AK1172">
        <v>3</v>
      </c>
      <c r="AL1172">
        <v>2</v>
      </c>
      <c r="AN1172">
        <v>1978</v>
      </c>
      <c r="AO1172">
        <v>32</v>
      </c>
      <c r="AP1172" t="s">
        <v>63</v>
      </c>
      <c r="AQ1172" t="s">
        <v>66</v>
      </c>
      <c r="AR1172">
        <v>2960</v>
      </c>
      <c r="AW1172" t="s">
        <v>5836</v>
      </c>
      <c r="AX1172" t="s">
        <v>5837</v>
      </c>
      <c r="AY1172" t="s">
        <v>5838</v>
      </c>
      <c r="AZ1172" t="s">
        <v>70</v>
      </c>
    </row>
    <row r="1173" spans="1:52" x14ac:dyDescent="0.3">
      <c r="A1173">
        <v>2069635</v>
      </c>
      <c r="B1173" t="s">
        <v>5839</v>
      </c>
      <c r="C1173" t="str">
        <f t="shared" si="174"/>
        <v>7492</v>
      </c>
      <c r="D1173" t="s">
        <v>53</v>
      </c>
      <c r="E1173" t="str">
        <f>"0000"</f>
        <v>0000</v>
      </c>
      <c r="F1173" t="s">
        <v>108</v>
      </c>
      <c r="G1173" t="str">
        <f>"05"</f>
        <v>05</v>
      </c>
      <c r="H1173" t="s">
        <v>55</v>
      </c>
      <c r="I1173" t="s">
        <v>56</v>
      </c>
      <c r="J1173" t="s">
        <v>57</v>
      </c>
      <c r="K1173">
        <v>0</v>
      </c>
      <c r="L1173">
        <v>67965</v>
      </c>
      <c r="M1173">
        <v>1.56</v>
      </c>
      <c r="N1173" t="str">
        <f t="shared" si="175"/>
        <v>000X</v>
      </c>
      <c r="O1173">
        <v>4801</v>
      </c>
      <c r="P1173" t="s">
        <v>58</v>
      </c>
      <c r="Q1173" t="s">
        <v>803</v>
      </c>
      <c r="R1173" t="s">
        <v>140</v>
      </c>
      <c r="T1173" t="s">
        <v>61</v>
      </c>
      <c r="V1173" t="s">
        <v>5840</v>
      </c>
      <c r="W1173">
        <v>23400</v>
      </c>
      <c r="X1173">
        <v>23400</v>
      </c>
      <c r="Y1173">
        <v>0</v>
      </c>
      <c r="Z1173">
        <v>23400</v>
      </c>
      <c r="AA1173">
        <v>23400</v>
      </c>
      <c r="AB1173" t="s">
        <v>72</v>
      </c>
      <c r="AR1173">
        <v>0</v>
      </c>
      <c r="AW1173" t="s">
        <v>5841</v>
      </c>
      <c r="AY1173" t="s">
        <v>5842</v>
      </c>
      <c r="AZ1173" t="s">
        <v>5843</v>
      </c>
    </row>
    <row r="1174" spans="1:52" x14ac:dyDescent="0.3">
      <c r="A1174">
        <v>2069872</v>
      </c>
      <c r="B1174" t="s">
        <v>5844</v>
      </c>
      <c r="C1174" t="str">
        <f t="shared" si="174"/>
        <v>7492</v>
      </c>
      <c r="D1174" t="s">
        <v>53</v>
      </c>
      <c r="E1174" t="str">
        <f>"0100"</f>
        <v>0100</v>
      </c>
      <c r="F1174" t="s">
        <v>54</v>
      </c>
      <c r="G1174" t="str">
        <f>"08"</f>
        <v>08</v>
      </c>
      <c r="H1174" t="s">
        <v>55</v>
      </c>
      <c r="I1174" t="s">
        <v>56</v>
      </c>
      <c r="J1174" t="s">
        <v>57</v>
      </c>
      <c r="K1174">
        <v>1</v>
      </c>
      <c r="L1174">
        <v>69492</v>
      </c>
      <c r="M1174">
        <v>1.6</v>
      </c>
      <c r="N1174" t="str">
        <f t="shared" si="175"/>
        <v>000X</v>
      </c>
      <c r="O1174">
        <v>4820</v>
      </c>
      <c r="P1174" t="s">
        <v>58</v>
      </c>
      <c r="Q1174" t="s">
        <v>803</v>
      </c>
      <c r="R1174" t="s">
        <v>140</v>
      </c>
      <c r="T1174" t="s">
        <v>61</v>
      </c>
      <c r="V1174" t="s">
        <v>5845</v>
      </c>
      <c r="W1174">
        <v>279030</v>
      </c>
      <c r="X1174">
        <v>23930</v>
      </c>
      <c r="Y1174">
        <v>255100</v>
      </c>
      <c r="Z1174">
        <v>225763</v>
      </c>
      <c r="AA1174">
        <v>200763</v>
      </c>
      <c r="AB1174" t="s">
        <v>63</v>
      </c>
      <c r="AC1174" s="1">
        <v>38231</v>
      </c>
      <c r="AD1174">
        <v>62500</v>
      </c>
      <c r="AE1174">
        <v>1765</v>
      </c>
      <c r="AF1174">
        <v>1183</v>
      </c>
      <c r="AG1174" t="s">
        <v>103</v>
      </c>
      <c r="AH1174" t="s">
        <v>76</v>
      </c>
      <c r="AI1174">
        <v>1</v>
      </c>
      <c r="AJ1174">
        <v>2005</v>
      </c>
      <c r="AK1174">
        <v>3</v>
      </c>
      <c r="AL1174">
        <v>2</v>
      </c>
      <c r="AM1174">
        <v>1</v>
      </c>
      <c r="AN1174">
        <v>2390</v>
      </c>
      <c r="AO1174">
        <v>32</v>
      </c>
      <c r="AP1174" t="s">
        <v>63</v>
      </c>
      <c r="AQ1174" t="s">
        <v>66</v>
      </c>
      <c r="AR1174">
        <v>3634</v>
      </c>
      <c r="AW1174" t="s">
        <v>5846</v>
      </c>
      <c r="AX1174" t="s">
        <v>5847</v>
      </c>
      <c r="AY1174" t="s">
        <v>5848</v>
      </c>
      <c r="AZ1174" t="s">
        <v>70</v>
      </c>
    </row>
    <row r="1175" spans="1:52" x14ac:dyDescent="0.3">
      <c r="A1175">
        <v>2066849</v>
      </c>
      <c r="B1175" t="s">
        <v>5849</v>
      </c>
      <c r="C1175" t="str">
        <f t="shared" si="174"/>
        <v>7492</v>
      </c>
      <c r="D1175" t="s">
        <v>53</v>
      </c>
      <c r="E1175" t="str">
        <f>"0000"</f>
        <v>0000</v>
      </c>
      <c r="F1175" t="s">
        <v>108</v>
      </c>
      <c r="G1175" t="str">
        <f>"08"</f>
        <v>08</v>
      </c>
      <c r="H1175" t="s">
        <v>55</v>
      </c>
      <c r="I1175" t="s">
        <v>56</v>
      </c>
      <c r="J1175" t="s">
        <v>57</v>
      </c>
      <c r="K1175">
        <v>0</v>
      </c>
      <c r="L1175">
        <v>62501</v>
      </c>
      <c r="M1175">
        <v>1.43</v>
      </c>
      <c r="N1175" t="str">
        <f t="shared" si="175"/>
        <v>000X</v>
      </c>
      <c r="O1175">
        <v>4621</v>
      </c>
      <c r="P1175" t="s">
        <v>72</v>
      </c>
      <c r="Q1175" t="s">
        <v>613</v>
      </c>
      <c r="R1175" t="s">
        <v>140</v>
      </c>
      <c r="T1175" t="s">
        <v>61</v>
      </c>
      <c r="V1175" t="s">
        <v>5850</v>
      </c>
      <c r="W1175">
        <v>21520</v>
      </c>
      <c r="X1175">
        <v>21520</v>
      </c>
      <c r="Y1175">
        <v>0</v>
      </c>
      <c r="Z1175">
        <v>21520</v>
      </c>
      <c r="AA1175">
        <v>21520</v>
      </c>
      <c r="AB1175" t="s">
        <v>72</v>
      </c>
      <c r="AC1175" s="1">
        <v>35796</v>
      </c>
      <c r="AD1175">
        <v>18500</v>
      </c>
      <c r="AE1175">
        <v>1225</v>
      </c>
      <c r="AF1175">
        <v>287</v>
      </c>
      <c r="AG1175" t="s">
        <v>103</v>
      </c>
      <c r="AH1175" t="s">
        <v>873</v>
      </c>
      <c r="AR1175">
        <v>0</v>
      </c>
      <c r="AW1175" t="s">
        <v>5851</v>
      </c>
      <c r="AX1175" t="s">
        <v>5852</v>
      </c>
      <c r="AY1175" t="s">
        <v>5853</v>
      </c>
      <c r="AZ1175" t="s">
        <v>5854</v>
      </c>
    </row>
    <row r="1176" spans="1:52" x14ac:dyDescent="0.3">
      <c r="A1176">
        <v>2066873</v>
      </c>
      <c r="B1176" t="s">
        <v>5855</v>
      </c>
      <c r="C1176" t="str">
        <f t="shared" si="174"/>
        <v>7492</v>
      </c>
      <c r="D1176" t="s">
        <v>53</v>
      </c>
      <c r="E1176" t="str">
        <f>"0000"</f>
        <v>0000</v>
      </c>
      <c r="F1176" t="s">
        <v>108</v>
      </c>
      <c r="G1176" t="str">
        <f>"08"</f>
        <v>08</v>
      </c>
      <c r="H1176" t="s">
        <v>55</v>
      </c>
      <c r="I1176" t="s">
        <v>56</v>
      </c>
      <c r="J1176" t="s">
        <v>57</v>
      </c>
      <c r="K1176">
        <v>0</v>
      </c>
      <c r="L1176">
        <v>62499</v>
      </c>
      <c r="M1176">
        <v>1.43</v>
      </c>
      <c r="N1176" t="str">
        <f t="shared" si="175"/>
        <v>000X</v>
      </c>
      <c r="O1176">
        <v>4850</v>
      </c>
      <c r="P1176" t="s">
        <v>58</v>
      </c>
      <c r="Q1176" t="s">
        <v>1199</v>
      </c>
      <c r="R1176" t="s">
        <v>140</v>
      </c>
      <c r="T1176" t="s">
        <v>61</v>
      </c>
      <c r="V1176" t="s">
        <v>5856</v>
      </c>
      <c r="W1176">
        <v>21520</v>
      </c>
      <c r="X1176">
        <v>21520</v>
      </c>
      <c r="Y1176">
        <v>0</v>
      </c>
      <c r="Z1176">
        <v>21520</v>
      </c>
      <c r="AA1176">
        <v>21520</v>
      </c>
      <c r="AB1176" t="s">
        <v>72</v>
      </c>
      <c r="AC1176" s="1">
        <v>34274</v>
      </c>
      <c r="AD1176">
        <v>17000</v>
      </c>
      <c r="AE1176">
        <v>1009</v>
      </c>
      <c r="AF1176">
        <v>869</v>
      </c>
      <c r="AG1176" t="s">
        <v>103</v>
      </c>
      <c r="AH1176" t="s">
        <v>570</v>
      </c>
      <c r="AR1176">
        <v>0</v>
      </c>
      <c r="AW1176" t="s">
        <v>5692</v>
      </c>
      <c r="AY1176" t="s">
        <v>783</v>
      </c>
      <c r="AZ1176" t="s">
        <v>784</v>
      </c>
    </row>
    <row r="1177" spans="1:52" x14ac:dyDescent="0.3">
      <c r="A1177">
        <v>2066962</v>
      </c>
      <c r="B1177" t="s">
        <v>5857</v>
      </c>
      <c r="C1177" t="str">
        <f t="shared" si="174"/>
        <v>7492</v>
      </c>
      <c r="D1177" t="s">
        <v>53</v>
      </c>
      <c r="E1177" t="str">
        <f>"0100"</f>
        <v>0100</v>
      </c>
      <c r="F1177" t="s">
        <v>54</v>
      </c>
      <c r="G1177" t="str">
        <f>"08"</f>
        <v>08</v>
      </c>
      <c r="H1177" t="s">
        <v>55</v>
      </c>
      <c r="I1177" t="s">
        <v>56</v>
      </c>
      <c r="J1177" t="s">
        <v>57</v>
      </c>
      <c r="K1177">
        <v>1</v>
      </c>
      <c r="L1177">
        <v>91160</v>
      </c>
      <c r="M1177">
        <v>2.09</v>
      </c>
      <c r="N1177" t="str">
        <f t="shared" si="175"/>
        <v>000X</v>
      </c>
      <c r="O1177">
        <v>4750</v>
      </c>
      <c r="P1177" t="s">
        <v>58</v>
      </c>
      <c r="Q1177" t="s">
        <v>1199</v>
      </c>
      <c r="R1177" t="s">
        <v>140</v>
      </c>
      <c r="T1177" t="s">
        <v>61</v>
      </c>
      <c r="V1177" t="s">
        <v>5858</v>
      </c>
      <c r="W1177">
        <v>342070</v>
      </c>
      <c r="X1177">
        <v>31390</v>
      </c>
      <c r="Y1177">
        <v>310680</v>
      </c>
      <c r="Z1177">
        <v>342070</v>
      </c>
      <c r="AA1177">
        <v>317070</v>
      </c>
      <c r="AB1177" t="s">
        <v>63</v>
      </c>
      <c r="AC1177" s="1">
        <v>42811</v>
      </c>
      <c r="AD1177">
        <v>475000</v>
      </c>
      <c r="AE1177">
        <v>2817</v>
      </c>
      <c r="AF1177">
        <v>948</v>
      </c>
      <c r="AG1177" t="s">
        <v>64</v>
      </c>
      <c r="AH1177" t="s">
        <v>76</v>
      </c>
      <c r="AI1177">
        <v>1</v>
      </c>
      <c r="AJ1177">
        <v>2015</v>
      </c>
      <c r="AK1177">
        <v>3</v>
      </c>
      <c r="AL1177">
        <v>2</v>
      </c>
      <c r="AN1177">
        <v>2412</v>
      </c>
      <c r="AO1177">
        <v>32</v>
      </c>
      <c r="AP1177" t="s">
        <v>63</v>
      </c>
      <c r="AQ1177" t="s">
        <v>66</v>
      </c>
      <c r="AR1177">
        <v>3936</v>
      </c>
      <c r="AW1177" t="s">
        <v>5859</v>
      </c>
      <c r="AX1177" t="s">
        <v>5860</v>
      </c>
      <c r="AY1177" t="s">
        <v>5861</v>
      </c>
      <c r="AZ1177" t="s">
        <v>70</v>
      </c>
    </row>
    <row r="1178" spans="1:52" x14ac:dyDescent="0.3">
      <c r="A1178">
        <v>2066997</v>
      </c>
      <c r="B1178" t="s">
        <v>5862</v>
      </c>
      <c r="C1178" t="str">
        <f t="shared" si="174"/>
        <v>7492</v>
      </c>
      <c r="D1178" t="s">
        <v>53</v>
      </c>
      <c r="E1178" t="str">
        <f>"0100"</f>
        <v>0100</v>
      </c>
      <c r="F1178" t="s">
        <v>54</v>
      </c>
      <c r="G1178" t="str">
        <f>"08"</f>
        <v>08</v>
      </c>
      <c r="H1178" t="s">
        <v>55</v>
      </c>
      <c r="I1178" t="s">
        <v>56</v>
      </c>
      <c r="J1178" t="s">
        <v>57</v>
      </c>
      <c r="K1178">
        <v>1</v>
      </c>
      <c r="L1178">
        <v>62501</v>
      </c>
      <c r="M1178">
        <v>1.43</v>
      </c>
      <c r="N1178" t="str">
        <f t="shared" si="175"/>
        <v>000X</v>
      </c>
      <c r="O1178">
        <v>4804</v>
      </c>
      <c r="P1178" t="s">
        <v>72</v>
      </c>
      <c r="Q1178" t="s">
        <v>613</v>
      </c>
      <c r="R1178" t="s">
        <v>140</v>
      </c>
      <c r="T1178" t="s">
        <v>61</v>
      </c>
      <c r="V1178" t="s">
        <v>5863</v>
      </c>
      <c r="W1178">
        <v>203230</v>
      </c>
      <c r="X1178">
        <v>21520</v>
      </c>
      <c r="Y1178">
        <v>181710</v>
      </c>
      <c r="Z1178">
        <v>153402</v>
      </c>
      <c r="AA1178">
        <v>128402</v>
      </c>
      <c r="AB1178" t="s">
        <v>63</v>
      </c>
      <c r="AC1178" s="1">
        <v>41000</v>
      </c>
      <c r="AD1178">
        <v>159000</v>
      </c>
      <c r="AE1178">
        <v>2476</v>
      </c>
      <c r="AF1178">
        <v>1693</v>
      </c>
      <c r="AG1178" t="s">
        <v>64</v>
      </c>
      <c r="AH1178" t="s">
        <v>76</v>
      </c>
      <c r="AI1178">
        <v>1</v>
      </c>
      <c r="AJ1178">
        <v>1996</v>
      </c>
      <c r="AK1178">
        <v>3</v>
      </c>
      <c r="AL1178">
        <v>2</v>
      </c>
      <c r="AN1178">
        <v>1827</v>
      </c>
      <c r="AO1178">
        <v>32</v>
      </c>
      <c r="AP1178" t="s">
        <v>63</v>
      </c>
      <c r="AQ1178" t="s">
        <v>66</v>
      </c>
      <c r="AR1178">
        <v>2529</v>
      </c>
      <c r="AW1178" t="s">
        <v>5864</v>
      </c>
      <c r="AX1178" t="s">
        <v>5865</v>
      </c>
      <c r="AY1178" t="s">
        <v>5866</v>
      </c>
      <c r="AZ1178" t="s">
        <v>70</v>
      </c>
    </row>
    <row r="1179" spans="1:52" x14ac:dyDescent="0.3">
      <c r="A1179">
        <v>2067276</v>
      </c>
      <c r="B1179" t="s">
        <v>5867</v>
      </c>
      <c r="C1179" t="str">
        <f t="shared" si="174"/>
        <v>7492</v>
      </c>
      <c r="D1179" t="s">
        <v>53</v>
      </c>
      <c r="E1179" t="str">
        <f>"0000"</f>
        <v>0000</v>
      </c>
      <c r="F1179" t="s">
        <v>108</v>
      </c>
      <c r="G1179" t="str">
        <f t="shared" ref="G1179:G1185" si="176">"07"</f>
        <v>07</v>
      </c>
      <c r="H1179" t="s">
        <v>55</v>
      </c>
      <c r="I1179" t="s">
        <v>56</v>
      </c>
      <c r="J1179" t="s">
        <v>57</v>
      </c>
      <c r="K1179">
        <v>0</v>
      </c>
      <c r="L1179">
        <v>62902</v>
      </c>
      <c r="M1179">
        <v>1.44</v>
      </c>
      <c r="N1179" t="str">
        <f t="shared" ref="N1179:N1185" si="177">"0000"</f>
        <v>0000</v>
      </c>
      <c r="O1179">
        <v>5093</v>
      </c>
      <c r="P1179" t="s">
        <v>58</v>
      </c>
      <c r="Q1179" t="s">
        <v>438</v>
      </c>
      <c r="R1179" t="s">
        <v>140</v>
      </c>
      <c r="T1179" t="s">
        <v>61</v>
      </c>
      <c r="V1179" t="s">
        <v>5868</v>
      </c>
      <c r="W1179">
        <v>21660</v>
      </c>
      <c r="X1179">
        <v>21660</v>
      </c>
      <c r="Y1179">
        <v>0</v>
      </c>
      <c r="Z1179">
        <v>21660</v>
      </c>
      <c r="AA1179">
        <v>21660</v>
      </c>
      <c r="AB1179" t="s">
        <v>72</v>
      </c>
      <c r="AR1179">
        <v>0</v>
      </c>
      <c r="AW1179" t="s">
        <v>5869</v>
      </c>
      <c r="AY1179" t="s">
        <v>5870</v>
      </c>
      <c r="AZ1179" t="s">
        <v>5871</v>
      </c>
    </row>
    <row r="1180" spans="1:52" x14ac:dyDescent="0.3">
      <c r="A1180">
        <v>2067438</v>
      </c>
      <c r="B1180" t="s">
        <v>5872</v>
      </c>
      <c r="C1180" t="str">
        <f t="shared" si="174"/>
        <v>7492</v>
      </c>
      <c r="D1180" t="s">
        <v>53</v>
      </c>
      <c r="E1180" t="str">
        <f>"0100"</f>
        <v>0100</v>
      </c>
      <c r="F1180" t="s">
        <v>54</v>
      </c>
      <c r="G1180" t="str">
        <f t="shared" si="176"/>
        <v>07</v>
      </c>
      <c r="H1180" t="s">
        <v>55</v>
      </c>
      <c r="I1180" t="s">
        <v>56</v>
      </c>
      <c r="J1180" t="s">
        <v>57</v>
      </c>
      <c r="K1180">
        <v>1</v>
      </c>
      <c r="L1180">
        <v>69992</v>
      </c>
      <c r="M1180">
        <v>1.61</v>
      </c>
      <c r="N1180" t="str">
        <f t="shared" si="177"/>
        <v>0000</v>
      </c>
      <c r="O1180">
        <v>5094</v>
      </c>
      <c r="P1180" t="s">
        <v>58</v>
      </c>
      <c r="Q1180" t="s">
        <v>438</v>
      </c>
      <c r="R1180" t="s">
        <v>140</v>
      </c>
      <c r="T1180" t="s">
        <v>61</v>
      </c>
      <c r="V1180" t="s">
        <v>5873</v>
      </c>
      <c r="W1180">
        <v>238230</v>
      </c>
      <c r="X1180">
        <v>24100</v>
      </c>
      <c r="Y1180">
        <v>214130</v>
      </c>
      <c r="Z1180">
        <v>188338</v>
      </c>
      <c r="AA1180">
        <v>163338</v>
      </c>
      <c r="AB1180" t="s">
        <v>63</v>
      </c>
      <c r="AC1180" s="1">
        <v>36342</v>
      </c>
      <c r="AD1180">
        <v>15500</v>
      </c>
      <c r="AE1180">
        <v>1317</v>
      </c>
      <c r="AF1180">
        <v>1122</v>
      </c>
      <c r="AG1180" t="s">
        <v>103</v>
      </c>
      <c r="AH1180" t="s">
        <v>76</v>
      </c>
      <c r="AI1180">
        <v>1</v>
      </c>
      <c r="AJ1180">
        <v>2000</v>
      </c>
      <c r="AK1180">
        <v>3</v>
      </c>
      <c r="AL1180">
        <v>2</v>
      </c>
      <c r="AN1180">
        <v>2044</v>
      </c>
      <c r="AO1180">
        <v>32</v>
      </c>
      <c r="AP1180" t="s">
        <v>63</v>
      </c>
      <c r="AQ1180" t="s">
        <v>66</v>
      </c>
      <c r="AR1180">
        <v>3359</v>
      </c>
      <c r="AW1180" t="s">
        <v>5874</v>
      </c>
      <c r="AY1180" t="s">
        <v>5875</v>
      </c>
      <c r="AZ1180" t="s">
        <v>5876</v>
      </c>
    </row>
    <row r="1181" spans="1:52" x14ac:dyDescent="0.3">
      <c r="A1181">
        <v>2067471</v>
      </c>
      <c r="B1181" t="s">
        <v>5877</v>
      </c>
      <c r="C1181" t="str">
        <f t="shared" si="174"/>
        <v>7492</v>
      </c>
      <c r="D1181" t="s">
        <v>53</v>
      </c>
      <c r="E1181" t="str">
        <f>"0100"</f>
        <v>0100</v>
      </c>
      <c r="F1181" t="s">
        <v>54</v>
      </c>
      <c r="G1181" t="str">
        <f t="shared" si="176"/>
        <v>07</v>
      </c>
      <c r="H1181" t="s">
        <v>55</v>
      </c>
      <c r="I1181" t="s">
        <v>56</v>
      </c>
      <c r="J1181" t="s">
        <v>57</v>
      </c>
      <c r="K1181">
        <v>1</v>
      </c>
      <c r="L1181">
        <v>65000</v>
      </c>
      <c r="M1181">
        <v>1.49</v>
      </c>
      <c r="N1181" t="str">
        <f t="shared" si="177"/>
        <v>0000</v>
      </c>
      <c r="O1181">
        <v>5146</v>
      </c>
      <c r="P1181" t="s">
        <v>58</v>
      </c>
      <c r="Q1181" t="s">
        <v>438</v>
      </c>
      <c r="R1181" t="s">
        <v>140</v>
      </c>
      <c r="T1181" t="s">
        <v>61</v>
      </c>
      <c r="V1181" t="s">
        <v>5878</v>
      </c>
      <c r="W1181">
        <v>309830</v>
      </c>
      <c r="X1181">
        <v>22380</v>
      </c>
      <c r="Y1181">
        <v>287450</v>
      </c>
      <c r="Z1181">
        <v>252416</v>
      </c>
      <c r="AA1181">
        <v>227416</v>
      </c>
      <c r="AB1181" t="s">
        <v>63</v>
      </c>
      <c r="AC1181" s="1">
        <v>41821</v>
      </c>
      <c r="AD1181">
        <v>293500</v>
      </c>
      <c r="AE1181">
        <v>2635</v>
      </c>
      <c r="AF1181">
        <v>1467</v>
      </c>
      <c r="AG1181" t="s">
        <v>64</v>
      </c>
      <c r="AH1181" t="s">
        <v>76</v>
      </c>
      <c r="AI1181">
        <v>1</v>
      </c>
      <c r="AJ1181">
        <v>2004</v>
      </c>
      <c r="AK1181">
        <v>3</v>
      </c>
      <c r="AL1181">
        <v>2</v>
      </c>
      <c r="AN1181">
        <v>2692</v>
      </c>
      <c r="AO1181">
        <v>32</v>
      </c>
      <c r="AP1181" t="s">
        <v>63</v>
      </c>
      <c r="AQ1181" t="s">
        <v>66</v>
      </c>
      <c r="AR1181">
        <v>3718</v>
      </c>
      <c r="AW1181" t="s">
        <v>5879</v>
      </c>
      <c r="AX1181" t="s">
        <v>5880</v>
      </c>
      <c r="AY1181" t="s">
        <v>5881</v>
      </c>
      <c r="AZ1181" t="s">
        <v>70</v>
      </c>
    </row>
    <row r="1182" spans="1:52" x14ac:dyDescent="0.3">
      <c r="A1182">
        <v>2067781</v>
      </c>
      <c r="B1182" t="s">
        <v>5882</v>
      </c>
      <c r="C1182" t="str">
        <f t="shared" si="174"/>
        <v>7492</v>
      </c>
      <c r="D1182" t="s">
        <v>53</v>
      </c>
      <c r="E1182" t="str">
        <f>"0000"</f>
        <v>0000</v>
      </c>
      <c r="F1182" t="s">
        <v>108</v>
      </c>
      <c r="G1182" t="str">
        <f t="shared" si="176"/>
        <v>07</v>
      </c>
      <c r="H1182" t="s">
        <v>55</v>
      </c>
      <c r="I1182" t="s">
        <v>56</v>
      </c>
      <c r="J1182" t="s">
        <v>57</v>
      </c>
      <c r="K1182">
        <v>0</v>
      </c>
      <c r="L1182">
        <v>62501</v>
      </c>
      <c r="M1182">
        <v>1.43</v>
      </c>
      <c r="N1182" t="str">
        <f t="shared" si="177"/>
        <v>0000</v>
      </c>
      <c r="O1182">
        <v>5431</v>
      </c>
      <c r="P1182" t="s">
        <v>58</v>
      </c>
      <c r="Q1182" t="s">
        <v>625</v>
      </c>
      <c r="R1182" t="s">
        <v>331</v>
      </c>
      <c r="T1182" t="s">
        <v>61</v>
      </c>
      <c r="V1182" t="s">
        <v>5883</v>
      </c>
      <c r="W1182">
        <v>21520</v>
      </c>
      <c r="X1182">
        <v>21520</v>
      </c>
      <c r="Y1182">
        <v>0</v>
      </c>
      <c r="Z1182">
        <v>21520</v>
      </c>
      <c r="AA1182">
        <v>21520</v>
      </c>
      <c r="AB1182" t="s">
        <v>72</v>
      </c>
      <c r="AC1182" s="1">
        <v>44019</v>
      </c>
      <c r="AD1182">
        <v>29000</v>
      </c>
      <c r="AE1182">
        <v>3074</v>
      </c>
      <c r="AF1182">
        <v>2083</v>
      </c>
      <c r="AG1182" t="s">
        <v>103</v>
      </c>
      <c r="AH1182" t="s">
        <v>76</v>
      </c>
      <c r="AR1182">
        <v>0</v>
      </c>
      <c r="AW1182" t="s">
        <v>5884</v>
      </c>
      <c r="AX1182" t="s">
        <v>5885</v>
      </c>
      <c r="AY1182" t="s">
        <v>5886</v>
      </c>
      <c r="AZ1182" t="s">
        <v>70</v>
      </c>
    </row>
    <row r="1183" spans="1:52" x14ac:dyDescent="0.3">
      <c r="A1183">
        <v>2068035</v>
      </c>
      <c r="B1183" t="s">
        <v>5887</v>
      </c>
      <c r="C1183" t="str">
        <f t="shared" si="174"/>
        <v>7492</v>
      </c>
      <c r="D1183" t="s">
        <v>53</v>
      </c>
      <c r="E1183" t="str">
        <f>"0000"</f>
        <v>0000</v>
      </c>
      <c r="F1183" t="s">
        <v>108</v>
      </c>
      <c r="G1183" t="str">
        <f t="shared" si="176"/>
        <v>07</v>
      </c>
      <c r="H1183" t="s">
        <v>55</v>
      </c>
      <c r="I1183" t="s">
        <v>56</v>
      </c>
      <c r="J1183" t="s">
        <v>57</v>
      </c>
      <c r="K1183">
        <v>0</v>
      </c>
      <c r="L1183">
        <v>83236</v>
      </c>
      <c r="M1183">
        <v>1.91</v>
      </c>
      <c r="N1183" t="str">
        <f t="shared" si="177"/>
        <v>0000</v>
      </c>
      <c r="O1183">
        <v>4808</v>
      </c>
      <c r="P1183" t="s">
        <v>72</v>
      </c>
      <c r="Q1183" t="s">
        <v>831</v>
      </c>
      <c r="R1183" t="s">
        <v>140</v>
      </c>
      <c r="T1183" t="s">
        <v>61</v>
      </c>
      <c r="V1183" t="s">
        <v>5888</v>
      </c>
      <c r="W1183">
        <v>28660</v>
      </c>
      <c r="X1183">
        <v>28660</v>
      </c>
      <c r="Y1183">
        <v>0</v>
      </c>
      <c r="Z1183">
        <v>28660</v>
      </c>
      <c r="AA1183">
        <v>28660</v>
      </c>
      <c r="AB1183" t="s">
        <v>72</v>
      </c>
      <c r="AC1183" s="1">
        <v>35704</v>
      </c>
      <c r="AD1183">
        <v>22700</v>
      </c>
      <c r="AE1183">
        <v>1212</v>
      </c>
      <c r="AF1183">
        <v>492</v>
      </c>
      <c r="AG1183" t="s">
        <v>103</v>
      </c>
      <c r="AH1183" t="s">
        <v>873</v>
      </c>
      <c r="AR1183">
        <v>0</v>
      </c>
      <c r="AW1183" t="s">
        <v>5889</v>
      </c>
      <c r="AX1183" t="s">
        <v>5890</v>
      </c>
      <c r="AY1183" t="s">
        <v>5891</v>
      </c>
      <c r="AZ1183" t="s">
        <v>5892</v>
      </c>
    </row>
    <row r="1184" spans="1:52" x14ac:dyDescent="0.3">
      <c r="A1184">
        <v>2068086</v>
      </c>
      <c r="B1184" t="s">
        <v>5893</v>
      </c>
      <c r="C1184" t="str">
        <f t="shared" si="174"/>
        <v>7492</v>
      </c>
      <c r="D1184" t="s">
        <v>53</v>
      </c>
      <c r="E1184" t="str">
        <f>"0100"</f>
        <v>0100</v>
      </c>
      <c r="F1184" t="s">
        <v>54</v>
      </c>
      <c r="G1184" t="str">
        <f t="shared" si="176"/>
        <v>07</v>
      </c>
      <c r="H1184" t="s">
        <v>55</v>
      </c>
      <c r="I1184" t="s">
        <v>56</v>
      </c>
      <c r="J1184" t="s">
        <v>57</v>
      </c>
      <c r="K1184">
        <v>1</v>
      </c>
      <c r="L1184">
        <v>62500</v>
      </c>
      <c r="M1184">
        <v>1.43</v>
      </c>
      <c r="N1184" t="str">
        <f t="shared" si="177"/>
        <v>0000</v>
      </c>
      <c r="O1184">
        <v>5155</v>
      </c>
      <c r="P1184" t="s">
        <v>58</v>
      </c>
      <c r="Q1184" t="s">
        <v>971</v>
      </c>
      <c r="R1184" t="s">
        <v>140</v>
      </c>
      <c r="T1184" t="s">
        <v>61</v>
      </c>
      <c r="V1184" t="s">
        <v>5894</v>
      </c>
      <c r="W1184">
        <v>368840</v>
      </c>
      <c r="X1184">
        <v>21520</v>
      </c>
      <c r="Y1184">
        <v>347320</v>
      </c>
      <c r="Z1184">
        <v>349912</v>
      </c>
      <c r="AA1184">
        <v>324912</v>
      </c>
      <c r="AB1184" t="s">
        <v>63</v>
      </c>
      <c r="AC1184" s="1">
        <v>38047</v>
      </c>
      <c r="AD1184">
        <v>34000</v>
      </c>
      <c r="AE1184">
        <v>1699</v>
      </c>
      <c r="AF1184">
        <v>624</v>
      </c>
      <c r="AG1184" t="s">
        <v>103</v>
      </c>
      <c r="AH1184" t="s">
        <v>76</v>
      </c>
      <c r="AI1184">
        <v>1</v>
      </c>
      <c r="AJ1184">
        <v>2005</v>
      </c>
      <c r="AK1184">
        <v>3</v>
      </c>
      <c r="AL1184">
        <v>3</v>
      </c>
      <c r="AN1184">
        <v>3007</v>
      </c>
      <c r="AO1184">
        <v>32</v>
      </c>
      <c r="AP1184" t="s">
        <v>63</v>
      </c>
      <c r="AQ1184" t="s">
        <v>66</v>
      </c>
      <c r="AR1184">
        <v>4626</v>
      </c>
      <c r="AW1184" t="s">
        <v>5895</v>
      </c>
      <c r="AX1184" t="s">
        <v>5896</v>
      </c>
      <c r="AY1184" t="s">
        <v>5897</v>
      </c>
      <c r="AZ1184" t="s">
        <v>70</v>
      </c>
    </row>
    <row r="1185" spans="1:52" x14ac:dyDescent="0.3">
      <c r="A1185">
        <v>2068353</v>
      </c>
      <c r="B1185" t="s">
        <v>5898</v>
      </c>
      <c r="C1185" t="str">
        <f t="shared" si="174"/>
        <v>7492</v>
      </c>
      <c r="D1185" t="s">
        <v>53</v>
      </c>
      <c r="E1185" t="str">
        <f>"0100"</f>
        <v>0100</v>
      </c>
      <c r="F1185" t="s">
        <v>54</v>
      </c>
      <c r="G1185" t="str">
        <f t="shared" si="176"/>
        <v>07</v>
      </c>
      <c r="H1185" t="s">
        <v>55</v>
      </c>
      <c r="I1185" t="s">
        <v>56</v>
      </c>
      <c r="J1185" t="s">
        <v>57</v>
      </c>
      <c r="K1185">
        <v>1</v>
      </c>
      <c r="L1185">
        <v>63197</v>
      </c>
      <c r="M1185">
        <v>1.45</v>
      </c>
      <c r="N1185" t="str">
        <f t="shared" si="177"/>
        <v>0000</v>
      </c>
      <c r="O1185">
        <v>4988</v>
      </c>
      <c r="P1185" t="s">
        <v>72</v>
      </c>
      <c r="Q1185" t="s">
        <v>682</v>
      </c>
      <c r="R1185" t="s">
        <v>140</v>
      </c>
      <c r="T1185" t="s">
        <v>61</v>
      </c>
      <c r="V1185" t="s">
        <v>5899</v>
      </c>
      <c r="W1185">
        <v>425020</v>
      </c>
      <c r="X1185">
        <v>21760</v>
      </c>
      <c r="Y1185">
        <v>403260</v>
      </c>
      <c r="Z1185">
        <v>425020</v>
      </c>
      <c r="AA1185">
        <v>425020</v>
      </c>
      <c r="AB1185" t="s">
        <v>72</v>
      </c>
      <c r="AC1185" s="1">
        <v>38322</v>
      </c>
      <c r="AD1185">
        <v>57500</v>
      </c>
      <c r="AE1185">
        <v>1796</v>
      </c>
      <c r="AF1185">
        <v>423</v>
      </c>
      <c r="AG1185" t="s">
        <v>103</v>
      </c>
      <c r="AH1185" t="s">
        <v>76</v>
      </c>
      <c r="AI1185">
        <v>1</v>
      </c>
      <c r="AJ1185">
        <v>2006</v>
      </c>
      <c r="AK1185">
        <v>4</v>
      </c>
      <c r="AL1185">
        <v>4</v>
      </c>
      <c r="AN1185">
        <v>4126</v>
      </c>
      <c r="AO1185">
        <v>32</v>
      </c>
      <c r="AP1185" t="s">
        <v>63</v>
      </c>
      <c r="AQ1185" t="s">
        <v>66</v>
      </c>
      <c r="AR1185">
        <v>5732</v>
      </c>
      <c r="AW1185" t="s">
        <v>5900</v>
      </c>
      <c r="AX1185" t="s">
        <v>5901</v>
      </c>
      <c r="AY1185" t="s">
        <v>5902</v>
      </c>
      <c r="AZ1185" t="s">
        <v>5903</v>
      </c>
    </row>
    <row r="1186" spans="1:52" x14ac:dyDescent="0.3">
      <c r="A1186">
        <v>2068787</v>
      </c>
      <c r="B1186" t="s">
        <v>5904</v>
      </c>
      <c r="C1186" t="str">
        <f t="shared" si="174"/>
        <v>7492</v>
      </c>
      <c r="D1186" t="s">
        <v>53</v>
      </c>
      <c r="E1186" t="str">
        <f>"0000"</f>
        <v>0000</v>
      </c>
      <c r="F1186" t="s">
        <v>108</v>
      </c>
      <c r="G1186" t="str">
        <f>"05"</f>
        <v>05</v>
      </c>
      <c r="H1186" t="s">
        <v>55</v>
      </c>
      <c r="I1186" t="s">
        <v>56</v>
      </c>
      <c r="J1186" t="s">
        <v>57</v>
      </c>
      <c r="K1186">
        <v>0</v>
      </c>
      <c r="L1186">
        <v>62502</v>
      </c>
      <c r="M1186">
        <v>1.43</v>
      </c>
      <c r="N1186" t="str">
        <f>"000X"</f>
        <v>000X</v>
      </c>
      <c r="O1186">
        <v>5028</v>
      </c>
      <c r="P1186" t="s">
        <v>72</v>
      </c>
      <c r="Q1186" t="s">
        <v>613</v>
      </c>
      <c r="R1186" t="s">
        <v>140</v>
      </c>
      <c r="T1186" t="s">
        <v>61</v>
      </c>
      <c r="V1186" t="s">
        <v>5905</v>
      </c>
      <c r="W1186">
        <v>21520</v>
      </c>
      <c r="X1186">
        <v>21520</v>
      </c>
      <c r="Y1186">
        <v>0</v>
      </c>
      <c r="Z1186">
        <v>21520</v>
      </c>
      <c r="AA1186">
        <v>21520</v>
      </c>
      <c r="AB1186" t="s">
        <v>72</v>
      </c>
      <c r="AC1186" s="1">
        <v>32964</v>
      </c>
      <c r="AD1186">
        <v>17600</v>
      </c>
      <c r="AE1186">
        <v>859</v>
      </c>
      <c r="AF1186">
        <v>104</v>
      </c>
      <c r="AG1186" t="s">
        <v>103</v>
      </c>
      <c r="AH1186" t="s">
        <v>873</v>
      </c>
      <c r="AR1186">
        <v>0</v>
      </c>
      <c r="AW1186" t="s">
        <v>5589</v>
      </c>
      <c r="AY1186" t="s">
        <v>5590</v>
      </c>
      <c r="AZ1186" t="s">
        <v>5591</v>
      </c>
    </row>
    <row r="1187" spans="1:52" x14ac:dyDescent="0.3">
      <c r="A1187">
        <v>2069180</v>
      </c>
      <c r="B1187" t="s">
        <v>5906</v>
      </c>
      <c r="C1187" t="str">
        <f t="shared" si="174"/>
        <v>7492</v>
      </c>
      <c r="D1187" t="s">
        <v>53</v>
      </c>
      <c r="E1187" t="str">
        <f>"0100"</f>
        <v>0100</v>
      </c>
      <c r="F1187" t="s">
        <v>54</v>
      </c>
      <c r="G1187" t="str">
        <f>"05"</f>
        <v>05</v>
      </c>
      <c r="H1187" t="s">
        <v>55</v>
      </c>
      <c r="I1187" t="s">
        <v>56</v>
      </c>
      <c r="J1187" t="s">
        <v>57</v>
      </c>
      <c r="K1187">
        <v>1</v>
      </c>
      <c r="L1187">
        <v>72830</v>
      </c>
      <c r="M1187">
        <v>1.67</v>
      </c>
      <c r="N1187" t="str">
        <f>"000X"</f>
        <v>000X</v>
      </c>
      <c r="O1187">
        <v>4635</v>
      </c>
      <c r="P1187" t="s">
        <v>58</v>
      </c>
      <c r="Q1187" t="s">
        <v>815</v>
      </c>
      <c r="R1187" t="s">
        <v>140</v>
      </c>
      <c r="T1187" t="s">
        <v>61</v>
      </c>
      <c r="V1187" t="s">
        <v>5907</v>
      </c>
      <c r="W1187">
        <v>231170</v>
      </c>
      <c r="X1187">
        <v>25080</v>
      </c>
      <c r="Y1187">
        <v>206090</v>
      </c>
      <c r="Z1187">
        <v>179136</v>
      </c>
      <c r="AA1187">
        <v>154136</v>
      </c>
      <c r="AB1187" t="s">
        <v>63</v>
      </c>
      <c r="AC1187" s="1">
        <v>40299</v>
      </c>
      <c r="AD1187">
        <v>225000</v>
      </c>
      <c r="AE1187">
        <v>2357</v>
      </c>
      <c r="AF1187">
        <v>1454</v>
      </c>
      <c r="AG1187" t="s">
        <v>64</v>
      </c>
      <c r="AH1187" t="s">
        <v>76</v>
      </c>
      <c r="AI1187">
        <v>1</v>
      </c>
      <c r="AJ1187">
        <v>2002</v>
      </c>
      <c r="AK1187">
        <v>3</v>
      </c>
      <c r="AL1187">
        <v>2</v>
      </c>
      <c r="AN1187">
        <v>1964</v>
      </c>
      <c r="AO1187">
        <v>32</v>
      </c>
      <c r="AP1187" t="s">
        <v>63</v>
      </c>
      <c r="AQ1187" t="s">
        <v>66</v>
      </c>
      <c r="AR1187">
        <v>3082</v>
      </c>
      <c r="AW1187" t="s">
        <v>5908</v>
      </c>
      <c r="AX1187" t="s">
        <v>5909</v>
      </c>
      <c r="AY1187" t="s">
        <v>5910</v>
      </c>
      <c r="AZ1187" t="s">
        <v>70</v>
      </c>
    </row>
    <row r="1188" spans="1:52" x14ac:dyDescent="0.3">
      <c r="A1188">
        <v>2069449</v>
      </c>
      <c r="B1188" t="s">
        <v>5911</v>
      </c>
      <c r="C1188" t="str">
        <f t="shared" si="174"/>
        <v>7492</v>
      </c>
      <c r="D1188" t="s">
        <v>53</v>
      </c>
      <c r="E1188" t="str">
        <f>"0000"</f>
        <v>0000</v>
      </c>
      <c r="F1188" t="s">
        <v>108</v>
      </c>
      <c r="G1188" t="str">
        <f>"05"</f>
        <v>05</v>
      </c>
      <c r="H1188" t="s">
        <v>55</v>
      </c>
      <c r="I1188" t="s">
        <v>56</v>
      </c>
      <c r="J1188" t="s">
        <v>57</v>
      </c>
      <c r="K1188">
        <v>0</v>
      </c>
      <c r="L1188">
        <v>70063</v>
      </c>
      <c r="M1188">
        <v>1.61</v>
      </c>
      <c r="N1188" t="str">
        <f>"000X"</f>
        <v>000X</v>
      </c>
      <c r="O1188">
        <v>4796</v>
      </c>
      <c r="P1188" t="s">
        <v>58</v>
      </c>
      <c r="Q1188" t="s">
        <v>815</v>
      </c>
      <c r="R1188" t="s">
        <v>140</v>
      </c>
      <c r="T1188" t="s">
        <v>61</v>
      </c>
      <c r="V1188" t="s">
        <v>5912</v>
      </c>
      <c r="W1188">
        <v>24130</v>
      </c>
      <c r="X1188">
        <v>24130</v>
      </c>
      <c r="Y1188">
        <v>0</v>
      </c>
      <c r="Z1188">
        <v>24130</v>
      </c>
      <c r="AA1188">
        <v>24130</v>
      </c>
      <c r="AB1188" t="s">
        <v>72</v>
      </c>
      <c r="AR1188">
        <v>0</v>
      </c>
      <c r="AW1188" t="s">
        <v>5913</v>
      </c>
      <c r="AX1188" t="s">
        <v>5914</v>
      </c>
      <c r="AY1188" t="s">
        <v>5832</v>
      </c>
      <c r="AZ1188" t="s">
        <v>5833</v>
      </c>
    </row>
    <row r="1189" spans="1:52" x14ac:dyDescent="0.3">
      <c r="A1189">
        <v>2069490</v>
      </c>
      <c r="B1189" t="s">
        <v>5915</v>
      </c>
      <c r="C1189" t="str">
        <f t="shared" si="174"/>
        <v>7492</v>
      </c>
      <c r="D1189" t="s">
        <v>53</v>
      </c>
      <c r="E1189" t="str">
        <f>"0000"</f>
        <v>0000</v>
      </c>
      <c r="F1189" t="s">
        <v>108</v>
      </c>
      <c r="G1189" t="str">
        <f>"05"</f>
        <v>05</v>
      </c>
      <c r="H1189" t="s">
        <v>55</v>
      </c>
      <c r="I1189" t="s">
        <v>56</v>
      </c>
      <c r="J1189" t="s">
        <v>57</v>
      </c>
      <c r="K1189">
        <v>0</v>
      </c>
      <c r="L1189">
        <v>73748</v>
      </c>
      <c r="M1189">
        <v>1.69</v>
      </c>
      <c r="N1189" t="str">
        <f>"000X"</f>
        <v>000X</v>
      </c>
      <c r="O1189">
        <v>4648</v>
      </c>
      <c r="P1189" t="s">
        <v>58</v>
      </c>
      <c r="Q1189" t="s">
        <v>815</v>
      </c>
      <c r="R1189" t="s">
        <v>140</v>
      </c>
      <c r="T1189" t="s">
        <v>61</v>
      </c>
      <c r="V1189" t="s">
        <v>5916</v>
      </c>
      <c r="W1189">
        <v>25400</v>
      </c>
      <c r="X1189">
        <v>25400</v>
      </c>
      <c r="Y1189">
        <v>0</v>
      </c>
      <c r="Z1189">
        <v>25400</v>
      </c>
      <c r="AA1189">
        <v>25400</v>
      </c>
      <c r="AB1189" t="s">
        <v>72</v>
      </c>
      <c r="AR1189">
        <v>0</v>
      </c>
      <c r="AW1189" t="s">
        <v>5917</v>
      </c>
      <c r="AY1189" t="s">
        <v>5918</v>
      </c>
      <c r="AZ1189" t="s">
        <v>5919</v>
      </c>
    </row>
    <row r="1190" spans="1:52" x14ac:dyDescent="0.3">
      <c r="A1190">
        <v>2069902</v>
      </c>
      <c r="B1190" t="s">
        <v>5920</v>
      </c>
      <c r="C1190" t="str">
        <f t="shared" si="174"/>
        <v>7492</v>
      </c>
      <c r="D1190" t="s">
        <v>53</v>
      </c>
      <c r="E1190" t="str">
        <f>"0100"</f>
        <v>0100</v>
      </c>
      <c r="F1190" t="s">
        <v>54</v>
      </c>
      <c r="G1190" t="str">
        <f>"08"</f>
        <v>08</v>
      </c>
      <c r="H1190" t="s">
        <v>55</v>
      </c>
      <c r="I1190" t="s">
        <v>56</v>
      </c>
      <c r="J1190" t="s">
        <v>57</v>
      </c>
      <c r="K1190">
        <v>1</v>
      </c>
      <c r="L1190">
        <v>68087</v>
      </c>
      <c r="M1190">
        <v>1.56</v>
      </c>
      <c r="N1190" t="str">
        <f>"000X"</f>
        <v>000X</v>
      </c>
      <c r="O1190">
        <v>4926</v>
      </c>
      <c r="P1190" t="s">
        <v>58</v>
      </c>
      <c r="Q1190" t="s">
        <v>734</v>
      </c>
      <c r="R1190" t="s">
        <v>331</v>
      </c>
      <c r="T1190" t="s">
        <v>61</v>
      </c>
      <c r="V1190" t="s">
        <v>5921</v>
      </c>
      <c r="W1190">
        <v>254610</v>
      </c>
      <c r="X1190">
        <v>23450</v>
      </c>
      <c r="Y1190">
        <v>231160</v>
      </c>
      <c r="Z1190">
        <v>179026</v>
      </c>
      <c r="AA1190">
        <v>153526</v>
      </c>
      <c r="AB1190" t="s">
        <v>63</v>
      </c>
      <c r="AC1190" s="1">
        <v>36192</v>
      </c>
      <c r="AD1190">
        <v>15000</v>
      </c>
      <c r="AE1190">
        <v>1299</v>
      </c>
      <c r="AF1190">
        <v>945</v>
      </c>
      <c r="AG1190" t="s">
        <v>103</v>
      </c>
      <c r="AH1190" t="s">
        <v>76</v>
      </c>
      <c r="AI1190">
        <v>1</v>
      </c>
      <c r="AJ1190">
        <v>2000</v>
      </c>
      <c r="AK1190">
        <v>3</v>
      </c>
      <c r="AL1190">
        <v>2</v>
      </c>
      <c r="AM1190">
        <v>1</v>
      </c>
      <c r="AN1190">
        <v>2534</v>
      </c>
      <c r="AO1190">
        <v>32</v>
      </c>
      <c r="AP1190" t="s">
        <v>63</v>
      </c>
      <c r="AQ1190" t="s">
        <v>66</v>
      </c>
      <c r="AR1190">
        <v>3307</v>
      </c>
      <c r="AW1190" t="s">
        <v>5922</v>
      </c>
      <c r="AY1190" t="s">
        <v>5923</v>
      </c>
      <c r="AZ1190" t="s">
        <v>70</v>
      </c>
    </row>
    <row r="1191" spans="1:52" x14ac:dyDescent="0.3">
      <c r="A1191">
        <v>2067411</v>
      </c>
      <c r="B1191" t="s">
        <v>5924</v>
      </c>
      <c r="C1191" t="str">
        <f t="shared" si="174"/>
        <v>7492</v>
      </c>
      <c r="D1191" t="s">
        <v>53</v>
      </c>
      <c r="E1191" t="str">
        <f>"0100"</f>
        <v>0100</v>
      </c>
      <c r="F1191" t="s">
        <v>54</v>
      </c>
      <c r="G1191" t="str">
        <f t="shared" ref="G1191:G1197" si="178">"07"</f>
        <v>07</v>
      </c>
      <c r="H1191" t="s">
        <v>55</v>
      </c>
      <c r="I1191" t="s">
        <v>56</v>
      </c>
      <c r="J1191" t="s">
        <v>57</v>
      </c>
      <c r="K1191">
        <v>1</v>
      </c>
      <c r="L1191">
        <v>62365</v>
      </c>
      <c r="M1191">
        <v>1.43</v>
      </c>
      <c r="N1191" t="str">
        <f t="shared" ref="N1191:N1197" si="179">"0000"</f>
        <v>0000</v>
      </c>
      <c r="O1191">
        <v>5319</v>
      </c>
      <c r="P1191" t="s">
        <v>58</v>
      </c>
      <c r="Q1191" t="s">
        <v>438</v>
      </c>
      <c r="R1191" t="s">
        <v>140</v>
      </c>
      <c r="T1191" t="s">
        <v>61</v>
      </c>
      <c r="V1191" t="s">
        <v>5925</v>
      </c>
      <c r="W1191">
        <v>187290</v>
      </c>
      <c r="X1191">
        <v>21480</v>
      </c>
      <c r="Y1191">
        <v>165810</v>
      </c>
      <c r="Z1191">
        <v>132326</v>
      </c>
      <c r="AA1191">
        <v>107326</v>
      </c>
      <c r="AB1191" t="s">
        <v>63</v>
      </c>
      <c r="AC1191" s="1">
        <v>32933</v>
      </c>
      <c r="AD1191">
        <v>18000</v>
      </c>
      <c r="AE1191">
        <v>849</v>
      </c>
      <c r="AF1191">
        <v>1775</v>
      </c>
      <c r="AG1191" t="s">
        <v>103</v>
      </c>
      <c r="AH1191" t="s">
        <v>221</v>
      </c>
      <c r="AI1191">
        <v>1</v>
      </c>
      <c r="AJ1191">
        <v>1990</v>
      </c>
      <c r="AK1191">
        <v>3</v>
      </c>
      <c r="AL1191">
        <v>2</v>
      </c>
      <c r="AN1191">
        <v>1824</v>
      </c>
      <c r="AO1191">
        <v>32</v>
      </c>
      <c r="AP1191" t="s">
        <v>63</v>
      </c>
      <c r="AQ1191" t="s">
        <v>66</v>
      </c>
      <c r="AR1191">
        <v>2689</v>
      </c>
      <c r="AW1191" t="s">
        <v>5926</v>
      </c>
      <c r="AY1191" t="s">
        <v>5927</v>
      </c>
      <c r="AZ1191" t="s">
        <v>5928</v>
      </c>
    </row>
    <row r="1192" spans="1:52" x14ac:dyDescent="0.3">
      <c r="A1192">
        <v>2067578</v>
      </c>
      <c r="B1192" t="s">
        <v>5929</v>
      </c>
      <c r="C1192" t="str">
        <f t="shared" si="174"/>
        <v>7492</v>
      </c>
      <c r="D1192" t="s">
        <v>53</v>
      </c>
      <c r="E1192" t="str">
        <f>"0100"</f>
        <v>0100</v>
      </c>
      <c r="F1192" t="s">
        <v>54</v>
      </c>
      <c r="G1192" t="str">
        <f t="shared" si="178"/>
        <v>07</v>
      </c>
      <c r="H1192" t="s">
        <v>55</v>
      </c>
      <c r="I1192" t="s">
        <v>56</v>
      </c>
      <c r="J1192" t="s">
        <v>57</v>
      </c>
      <c r="K1192">
        <v>1</v>
      </c>
      <c r="L1192">
        <v>65000</v>
      </c>
      <c r="M1192">
        <v>1.49</v>
      </c>
      <c r="N1192" t="str">
        <f t="shared" si="179"/>
        <v>0000</v>
      </c>
      <c r="O1192">
        <v>5334</v>
      </c>
      <c r="P1192" t="s">
        <v>58</v>
      </c>
      <c r="Q1192" t="s">
        <v>438</v>
      </c>
      <c r="R1192" t="s">
        <v>140</v>
      </c>
      <c r="T1192" t="s">
        <v>61</v>
      </c>
      <c r="V1192" t="s">
        <v>5930</v>
      </c>
      <c r="W1192">
        <v>260190</v>
      </c>
      <c r="X1192">
        <v>22380</v>
      </c>
      <c r="Y1192">
        <v>237810</v>
      </c>
      <c r="Z1192">
        <v>260190</v>
      </c>
      <c r="AA1192">
        <v>260190</v>
      </c>
      <c r="AB1192" t="s">
        <v>72</v>
      </c>
      <c r="AC1192" s="1">
        <v>34820</v>
      </c>
      <c r="AD1192">
        <v>13500</v>
      </c>
      <c r="AE1192">
        <v>1081</v>
      </c>
      <c r="AF1192">
        <v>1229</v>
      </c>
      <c r="AG1192" t="s">
        <v>103</v>
      </c>
      <c r="AH1192" t="s">
        <v>76</v>
      </c>
      <c r="AI1192">
        <v>1</v>
      </c>
      <c r="AJ1192">
        <v>1996</v>
      </c>
      <c r="AK1192">
        <v>2</v>
      </c>
      <c r="AL1192">
        <v>2</v>
      </c>
      <c r="AN1192">
        <v>2456</v>
      </c>
      <c r="AO1192">
        <v>32</v>
      </c>
      <c r="AP1192" t="s">
        <v>63</v>
      </c>
      <c r="AQ1192" t="s">
        <v>66</v>
      </c>
      <c r="AR1192">
        <v>3577</v>
      </c>
      <c r="AW1192" t="s">
        <v>5931</v>
      </c>
      <c r="AX1192" t="s">
        <v>5932</v>
      </c>
      <c r="AY1192" t="s">
        <v>5933</v>
      </c>
      <c r="AZ1192" t="s">
        <v>5934</v>
      </c>
    </row>
    <row r="1193" spans="1:52" x14ac:dyDescent="0.3">
      <c r="A1193">
        <v>2068248</v>
      </c>
      <c r="B1193" t="s">
        <v>5935</v>
      </c>
      <c r="C1193" t="str">
        <f t="shared" si="174"/>
        <v>7492</v>
      </c>
      <c r="D1193" t="s">
        <v>53</v>
      </c>
      <c r="E1193" t="str">
        <f>"0100"</f>
        <v>0100</v>
      </c>
      <c r="F1193" t="s">
        <v>54</v>
      </c>
      <c r="G1193" t="str">
        <f t="shared" si="178"/>
        <v>07</v>
      </c>
      <c r="H1193" t="s">
        <v>55</v>
      </c>
      <c r="I1193" t="s">
        <v>56</v>
      </c>
      <c r="J1193" t="s">
        <v>57</v>
      </c>
      <c r="K1193">
        <v>1</v>
      </c>
      <c r="L1193">
        <v>79145</v>
      </c>
      <c r="M1193">
        <v>1.82</v>
      </c>
      <c r="N1193" t="str">
        <f t="shared" si="179"/>
        <v>0000</v>
      </c>
      <c r="O1193">
        <v>5317</v>
      </c>
      <c r="P1193" t="s">
        <v>58</v>
      </c>
      <c r="Q1193" t="s">
        <v>971</v>
      </c>
      <c r="R1193" t="s">
        <v>140</v>
      </c>
      <c r="T1193" t="s">
        <v>61</v>
      </c>
      <c r="V1193" t="s">
        <v>5936</v>
      </c>
      <c r="W1193">
        <v>299980</v>
      </c>
      <c r="X1193">
        <v>27250</v>
      </c>
      <c r="Y1193">
        <v>272730</v>
      </c>
      <c r="Z1193">
        <v>235636</v>
      </c>
      <c r="AA1193">
        <v>210636</v>
      </c>
      <c r="AB1193" t="s">
        <v>63</v>
      </c>
      <c r="AC1193" s="1">
        <v>42235</v>
      </c>
      <c r="AD1193">
        <v>287500</v>
      </c>
      <c r="AE1193">
        <v>2711</v>
      </c>
      <c r="AF1193">
        <v>1497</v>
      </c>
      <c r="AG1193" t="s">
        <v>64</v>
      </c>
      <c r="AH1193" t="s">
        <v>76</v>
      </c>
      <c r="AI1193">
        <v>2</v>
      </c>
      <c r="AJ1193">
        <v>2004</v>
      </c>
      <c r="AK1193">
        <v>4</v>
      </c>
      <c r="AL1193">
        <v>3</v>
      </c>
      <c r="AN1193">
        <v>2988</v>
      </c>
      <c r="AO1193">
        <v>32</v>
      </c>
      <c r="AP1193" t="s">
        <v>63</v>
      </c>
      <c r="AQ1193" t="s">
        <v>66</v>
      </c>
      <c r="AR1193">
        <v>4044</v>
      </c>
      <c r="AW1193" t="s">
        <v>5937</v>
      </c>
      <c r="AX1193" t="s">
        <v>5938</v>
      </c>
      <c r="AY1193" t="s">
        <v>5939</v>
      </c>
      <c r="AZ1193" t="s">
        <v>5581</v>
      </c>
    </row>
    <row r="1194" spans="1:52" x14ac:dyDescent="0.3">
      <c r="A1194">
        <v>2068272</v>
      </c>
      <c r="B1194" t="s">
        <v>5940</v>
      </c>
      <c r="C1194" t="str">
        <f t="shared" si="174"/>
        <v>7492</v>
      </c>
      <c r="D1194" t="s">
        <v>53</v>
      </c>
      <c r="E1194" t="str">
        <f>"0100"</f>
        <v>0100</v>
      </c>
      <c r="F1194" t="s">
        <v>54</v>
      </c>
      <c r="G1194" t="str">
        <f t="shared" si="178"/>
        <v>07</v>
      </c>
      <c r="H1194" t="s">
        <v>55</v>
      </c>
      <c r="I1194" t="s">
        <v>56</v>
      </c>
      <c r="J1194" t="s">
        <v>57</v>
      </c>
      <c r="K1194">
        <v>1</v>
      </c>
      <c r="L1194">
        <v>76305</v>
      </c>
      <c r="M1194">
        <v>1.75</v>
      </c>
      <c r="N1194" t="str">
        <f t="shared" si="179"/>
        <v>0000</v>
      </c>
      <c r="O1194">
        <v>5375</v>
      </c>
      <c r="P1194" t="s">
        <v>58</v>
      </c>
      <c r="Q1194" t="s">
        <v>438</v>
      </c>
      <c r="R1194" t="s">
        <v>140</v>
      </c>
      <c r="T1194" t="s">
        <v>61</v>
      </c>
      <c r="V1194" t="s">
        <v>5941</v>
      </c>
      <c r="W1194">
        <v>245410</v>
      </c>
      <c r="X1194">
        <v>26280</v>
      </c>
      <c r="Y1194">
        <v>219130</v>
      </c>
      <c r="Z1194">
        <v>192663</v>
      </c>
      <c r="AA1194">
        <v>167663</v>
      </c>
      <c r="AB1194" t="s">
        <v>63</v>
      </c>
      <c r="AC1194" s="1">
        <v>40210</v>
      </c>
      <c r="AD1194">
        <v>274000</v>
      </c>
      <c r="AE1194">
        <v>2340</v>
      </c>
      <c r="AF1194">
        <v>1573</v>
      </c>
      <c r="AG1194" t="s">
        <v>64</v>
      </c>
      <c r="AH1194" t="s">
        <v>76</v>
      </c>
      <c r="AI1194">
        <v>1</v>
      </c>
      <c r="AJ1194">
        <v>2000</v>
      </c>
      <c r="AK1194">
        <v>3</v>
      </c>
      <c r="AL1194">
        <v>2</v>
      </c>
      <c r="AN1194">
        <v>2212</v>
      </c>
      <c r="AO1194">
        <v>32</v>
      </c>
      <c r="AP1194" t="s">
        <v>63</v>
      </c>
      <c r="AQ1194" t="s">
        <v>66</v>
      </c>
      <c r="AR1194">
        <v>3100</v>
      </c>
      <c r="AW1194" t="s">
        <v>5942</v>
      </c>
      <c r="AX1194" t="s">
        <v>5943</v>
      </c>
      <c r="AY1194" t="s">
        <v>5944</v>
      </c>
      <c r="AZ1194" t="s">
        <v>70</v>
      </c>
    </row>
    <row r="1195" spans="1:52" x14ac:dyDescent="0.3">
      <c r="A1195">
        <v>2068477</v>
      </c>
      <c r="B1195" t="s">
        <v>5945</v>
      </c>
      <c r="C1195" t="str">
        <f t="shared" si="174"/>
        <v>7492</v>
      </c>
      <c r="D1195" t="s">
        <v>53</v>
      </c>
      <c r="E1195" t="str">
        <f>"0000"</f>
        <v>0000</v>
      </c>
      <c r="F1195" t="s">
        <v>108</v>
      </c>
      <c r="G1195" t="str">
        <f t="shared" si="178"/>
        <v>07</v>
      </c>
      <c r="H1195" t="s">
        <v>55</v>
      </c>
      <c r="I1195" t="s">
        <v>56</v>
      </c>
      <c r="J1195" t="s">
        <v>57</v>
      </c>
      <c r="K1195">
        <v>0</v>
      </c>
      <c r="L1195">
        <v>70000</v>
      </c>
      <c r="M1195">
        <v>1.61</v>
      </c>
      <c r="N1195" t="str">
        <f t="shared" si="179"/>
        <v>0000</v>
      </c>
      <c r="O1195">
        <v>4783</v>
      </c>
      <c r="P1195" t="s">
        <v>72</v>
      </c>
      <c r="Q1195" t="s">
        <v>831</v>
      </c>
      <c r="R1195" t="s">
        <v>140</v>
      </c>
      <c r="T1195" t="s">
        <v>61</v>
      </c>
      <c r="V1195" t="s">
        <v>5946</v>
      </c>
      <c r="W1195">
        <v>24110</v>
      </c>
      <c r="X1195">
        <v>24110</v>
      </c>
      <c r="Y1195">
        <v>0</v>
      </c>
      <c r="Z1195">
        <v>24110</v>
      </c>
      <c r="AA1195">
        <v>24110</v>
      </c>
      <c r="AB1195" t="s">
        <v>72</v>
      </c>
      <c r="AC1195" s="1">
        <v>35309</v>
      </c>
      <c r="AD1195">
        <v>21700</v>
      </c>
      <c r="AE1195">
        <v>1150</v>
      </c>
      <c r="AF1195">
        <v>1199</v>
      </c>
      <c r="AG1195" t="s">
        <v>103</v>
      </c>
      <c r="AH1195" t="s">
        <v>873</v>
      </c>
      <c r="AR1195">
        <v>0</v>
      </c>
      <c r="AW1195" t="s">
        <v>5947</v>
      </c>
      <c r="AX1195" t="s">
        <v>5948</v>
      </c>
      <c r="AY1195" t="s">
        <v>5949</v>
      </c>
      <c r="AZ1195" t="s">
        <v>5950</v>
      </c>
    </row>
    <row r="1196" spans="1:52" x14ac:dyDescent="0.3">
      <c r="A1196">
        <v>2068507</v>
      </c>
      <c r="B1196" t="s">
        <v>5951</v>
      </c>
      <c r="C1196" t="str">
        <f t="shared" si="174"/>
        <v>7492</v>
      </c>
      <c r="D1196" t="s">
        <v>53</v>
      </c>
      <c r="E1196" t="str">
        <f>"0100"</f>
        <v>0100</v>
      </c>
      <c r="F1196" t="s">
        <v>54</v>
      </c>
      <c r="G1196" t="str">
        <f t="shared" si="178"/>
        <v>07</v>
      </c>
      <c r="H1196" t="s">
        <v>55</v>
      </c>
      <c r="I1196" t="s">
        <v>56</v>
      </c>
      <c r="J1196" t="s">
        <v>57</v>
      </c>
      <c r="K1196">
        <v>1</v>
      </c>
      <c r="L1196">
        <v>62153</v>
      </c>
      <c r="M1196">
        <v>1.43</v>
      </c>
      <c r="N1196" t="str">
        <f t="shared" si="179"/>
        <v>0000</v>
      </c>
      <c r="O1196">
        <v>4811</v>
      </c>
      <c r="P1196" t="s">
        <v>72</v>
      </c>
      <c r="Q1196" t="s">
        <v>831</v>
      </c>
      <c r="R1196" t="s">
        <v>140</v>
      </c>
      <c r="T1196" t="s">
        <v>61</v>
      </c>
      <c r="V1196" t="s">
        <v>5952</v>
      </c>
      <c r="W1196">
        <v>182170</v>
      </c>
      <c r="X1196">
        <v>21400</v>
      </c>
      <c r="Y1196">
        <v>160770</v>
      </c>
      <c r="Z1196">
        <v>182170</v>
      </c>
      <c r="AA1196">
        <v>182170</v>
      </c>
      <c r="AB1196" t="s">
        <v>72</v>
      </c>
      <c r="AC1196" s="1">
        <v>42564</v>
      </c>
      <c r="AD1196">
        <v>152900</v>
      </c>
      <c r="AE1196">
        <v>2769</v>
      </c>
      <c r="AF1196">
        <v>2410</v>
      </c>
      <c r="AG1196" t="s">
        <v>64</v>
      </c>
      <c r="AH1196" t="s">
        <v>76</v>
      </c>
      <c r="AI1196">
        <v>1</v>
      </c>
      <c r="AJ1196">
        <v>1997</v>
      </c>
      <c r="AK1196">
        <v>2</v>
      </c>
      <c r="AL1196">
        <v>2</v>
      </c>
      <c r="AN1196">
        <v>1596</v>
      </c>
      <c r="AO1196">
        <v>32</v>
      </c>
      <c r="AP1196" t="s">
        <v>72</v>
      </c>
      <c r="AQ1196" t="s">
        <v>66</v>
      </c>
      <c r="AR1196">
        <v>2292</v>
      </c>
      <c r="AW1196" t="s">
        <v>5953</v>
      </c>
      <c r="AX1196" t="s">
        <v>5954</v>
      </c>
      <c r="AY1196" t="s">
        <v>5955</v>
      </c>
      <c r="AZ1196" t="s">
        <v>5956</v>
      </c>
    </row>
    <row r="1197" spans="1:52" x14ac:dyDescent="0.3">
      <c r="A1197">
        <v>2068621</v>
      </c>
      <c r="B1197" t="s">
        <v>5957</v>
      </c>
      <c r="C1197" t="str">
        <f t="shared" si="174"/>
        <v>7492</v>
      </c>
      <c r="D1197" t="s">
        <v>53</v>
      </c>
      <c r="E1197" t="str">
        <f>"0100"</f>
        <v>0100</v>
      </c>
      <c r="F1197" t="s">
        <v>54</v>
      </c>
      <c r="G1197" t="str">
        <f t="shared" si="178"/>
        <v>07</v>
      </c>
      <c r="H1197" t="s">
        <v>55</v>
      </c>
      <c r="I1197" t="s">
        <v>56</v>
      </c>
      <c r="J1197" t="s">
        <v>57</v>
      </c>
      <c r="K1197">
        <v>1</v>
      </c>
      <c r="L1197">
        <v>62500</v>
      </c>
      <c r="M1197">
        <v>1.43</v>
      </c>
      <c r="N1197" t="str">
        <f t="shared" si="179"/>
        <v>0000</v>
      </c>
      <c r="O1197">
        <v>4971</v>
      </c>
      <c r="P1197" t="s">
        <v>72</v>
      </c>
      <c r="Q1197" t="s">
        <v>682</v>
      </c>
      <c r="R1197" t="s">
        <v>140</v>
      </c>
      <c r="T1197" t="s">
        <v>61</v>
      </c>
      <c r="V1197" t="s">
        <v>5958</v>
      </c>
      <c r="W1197">
        <v>278610</v>
      </c>
      <c r="X1197">
        <v>21520</v>
      </c>
      <c r="Y1197">
        <v>257090</v>
      </c>
      <c r="Z1197">
        <v>278610</v>
      </c>
      <c r="AA1197">
        <v>278610</v>
      </c>
      <c r="AB1197" t="s">
        <v>72</v>
      </c>
      <c r="AC1197" s="1">
        <v>42668</v>
      </c>
      <c r="AD1197">
        <v>260000</v>
      </c>
      <c r="AE1197">
        <v>2790</v>
      </c>
      <c r="AF1197">
        <v>1205</v>
      </c>
      <c r="AG1197" t="s">
        <v>64</v>
      </c>
      <c r="AH1197" t="s">
        <v>76</v>
      </c>
      <c r="AI1197">
        <v>1</v>
      </c>
      <c r="AJ1197">
        <v>1997</v>
      </c>
      <c r="AK1197">
        <v>4</v>
      </c>
      <c r="AL1197">
        <v>3</v>
      </c>
      <c r="AM1197">
        <v>1</v>
      </c>
      <c r="AN1197">
        <v>2895</v>
      </c>
      <c r="AO1197">
        <v>32</v>
      </c>
      <c r="AP1197" t="s">
        <v>63</v>
      </c>
      <c r="AQ1197" t="s">
        <v>66</v>
      </c>
      <c r="AR1197">
        <v>3977</v>
      </c>
      <c r="AW1197" t="s">
        <v>5959</v>
      </c>
      <c r="AX1197" t="s">
        <v>5960</v>
      </c>
      <c r="AY1197" t="s">
        <v>5961</v>
      </c>
      <c r="AZ1197" t="s">
        <v>5962</v>
      </c>
    </row>
    <row r="1198" spans="1:52" x14ac:dyDescent="0.3">
      <c r="A1198">
        <v>2068965</v>
      </c>
      <c r="B1198" t="s">
        <v>5963</v>
      </c>
      <c r="C1198" t="str">
        <f t="shared" si="174"/>
        <v>7492</v>
      </c>
      <c r="D1198" t="s">
        <v>53</v>
      </c>
      <c r="E1198" t="str">
        <f>"0100"</f>
        <v>0100</v>
      </c>
      <c r="F1198" t="s">
        <v>54</v>
      </c>
      <c r="G1198" t="str">
        <f>"05"</f>
        <v>05</v>
      </c>
      <c r="H1198" t="s">
        <v>55</v>
      </c>
      <c r="I1198" t="s">
        <v>56</v>
      </c>
      <c r="J1198" t="s">
        <v>57</v>
      </c>
      <c r="K1198">
        <v>1</v>
      </c>
      <c r="L1198">
        <v>45383</v>
      </c>
      <c r="M1198">
        <v>1.04</v>
      </c>
      <c r="N1198" t="str">
        <f t="shared" ref="N1198:N1229" si="180">"000X"</f>
        <v>000X</v>
      </c>
      <c r="O1198">
        <v>4918</v>
      </c>
      <c r="P1198" t="s">
        <v>58</v>
      </c>
      <c r="Q1198" t="s">
        <v>265</v>
      </c>
      <c r="R1198" t="s">
        <v>266</v>
      </c>
      <c r="T1198" t="s">
        <v>61</v>
      </c>
      <c r="V1198" t="s">
        <v>5964</v>
      </c>
      <c r="W1198">
        <v>194100</v>
      </c>
      <c r="X1198">
        <v>15630</v>
      </c>
      <c r="Y1198">
        <v>178470</v>
      </c>
      <c r="Z1198">
        <v>194100</v>
      </c>
      <c r="AA1198">
        <v>194100</v>
      </c>
      <c r="AB1198" t="s">
        <v>63</v>
      </c>
      <c r="AC1198" s="1">
        <v>42178</v>
      </c>
      <c r="AD1198">
        <v>150000</v>
      </c>
      <c r="AE1198">
        <v>2699</v>
      </c>
      <c r="AF1198">
        <v>390</v>
      </c>
      <c r="AG1198" t="s">
        <v>64</v>
      </c>
      <c r="AH1198" t="s">
        <v>65</v>
      </c>
      <c r="AI1198">
        <v>1</v>
      </c>
      <c r="AJ1198">
        <v>1993</v>
      </c>
      <c r="AK1198">
        <v>3</v>
      </c>
      <c r="AL1198">
        <v>2</v>
      </c>
      <c r="AN1198">
        <v>1936</v>
      </c>
      <c r="AO1198">
        <v>32</v>
      </c>
      <c r="AP1198" t="s">
        <v>63</v>
      </c>
      <c r="AQ1198" t="s">
        <v>66</v>
      </c>
      <c r="AR1198">
        <v>2590</v>
      </c>
      <c r="AW1198" t="s">
        <v>5965</v>
      </c>
      <c r="AX1198" t="s">
        <v>5966</v>
      </c>
      <c r="AY1198" t="s">
        <v>5967</v>
      </c>
      <c r="AZ1198" t="s">
        <v>70</v>
      </c>
    </row>
    <row r="1199" spans="1:52" x14ac:dyDescent="0.3">
      <c r="A1199">
        <v>2069392</v>
      </c>
      <c r="B1199" t="s">
        <v>5968</v>
      </c>
      <c r="C1199" t="str">
        <f t="shared" si="174"/>
        <v>7492</v>
      </c>
      <c r="D1199" t="s">
        <v>53</v>
      </c>
      <c r="E1199" t="str">
        <f>"0000"</f>
        <v>0000</v>
      </c>
      <c r="F1199" t="s">
        <v>108</v>
      </c>
      <c r="G1199" t="str">
        <f>"05"</f>
        <v>05</v>
      </c>
      <c r="H1199" t="s">
        <v>55</v>
      </c>
      <c r="I1199" t="s">
        <v>56</v>
      </c>
      <c r="J1199" t="s">
        <v>57</v>
      </c>
      <c r="K1199">
        <v>0</v>
      </c>
      <c r="L1199">
        <v>70062</v>
      </c>
      <c r="M1199">
        <v>1.61</v>
      </c>
      <c r="N1199" t="str">
        <f t="shared" si="180"/>
        <v>000X</v>
      </c>
      <c r="O1199">
        <v>4914</v>
      </c>
      <c r="P1199" t="s">
        <v>58</v>
      </c>
      <c r="Q1199" t="s">
        <v>815</v>
      </c>
      <c r="R1199" t="s">
        <v>140</v>
      </c>
      <c r="T1199" t="s">
        <v>61</v>
      </c>
      <c r="V1199" t="s">
        <v>5969</v>
      </c>
      <c r="W1199">
        <v>24130</v>
      </c>
      <c r="X1199">
        <v>24130</v>
      </c>
      <c r="Y1199">
        <v>0</v>
      </c>
      <c r="Z1199">
        <v>24130</v>
      </c>
      <c r="AA1199">
        <v>24130</v>
      </c>
      <c r="AB1199" t="s">
        <v>72</v>
      </c>
      <c r="AC1199" s="1">
        <v>43991</v>
      </c>
      <c r="AD1199">
        <v>36000</v>
      </c>
      <c r="AE1199">
        <v>3066</v>
      </c>
      <c r="AF1199">
        <v>2312</v>
      </c>
      <c r="AG1199" t="s">
        <v>103</v>
      </c>
      <c r="AH1199" t="s">
        <v>76</v>
      </c>
      <c r="AR1199">
        <v>0</v>
      </c>
      <c r="AW1199" t="s">
        <v>5970</v>
      </c>
      <c r="AY1199" t="s">
        <v>5971</v>
      </c>
      <c r="AZ1199" t="s">
        <v>958</v>
      </c>
    </row>
    <row r="1200" spans="1:52" x14ac:dyDescent="0.3">
      <c r="A1200">
        <v>2069554</v>
      </c>
      <c r="B1200" t="s">
        <v>5972</v>
      </c>
      <c r="C1200" t="str">
        <f t="shared" si="174"/>
        <v>7492</v>
      </c>
      <c r="D1200" t="s">
        <v>53</v>
      </c>
      <c r="E1200" t="str">
        <f>"0000"</f>
        <v>0000</v>
      </c>
      <c r="F1200" t="s">
        <v>108</v>
      </c>
      <c r="G1200" t="str">
        <f>"05"</f>
        <v>05</v>
      </c>
      <c r="H1200" t="s">
        <v>55</v>
      </c>
      <c r="I1200" t="s">
        <v>56</v>
      </c>
      <c r="J1200" t="s">
        <v>57</v>
      </c>
      <c r="K1200">
        <v>0</v>
      </c>
      <c r="L1200">
        <v>63875</v>
      </c>
      <c r="M1200">
        <v>1.47</v>
      </c>
      <c r="N1200" t="str">
        <f t="shared" si="180"/>
        <v>000X</v>
      </c>
      <c r="O1200">
        <v>4671</v>
      </c>
      <c r="P1200" t="s">
        <v>58</v>
      </c>
      <c r="Q1200" t="s">
        <v>803</v>
      </c>
      <c r="R1200" t="s">
        <v>140</v>
      </c>
      <c r="T1200" t="s">
        <v>61</v>
      </c>
      <c r="V1200" t="s">
        <v>5973</v>
      </c>
      <c r="W1200">
        <v>22000</v>
      </c>
      <c r="X1200">
        <v>22000</v>
      </c>
      <c r="Y1200">
        <v>0</v>
      </c>
      <c r="Z1200">
        <v>22000</v>
      </c>
      <c r="AA1200">
        <v>22000</v>
      </c>
      <c r="AB1200" t="s">
        <v>72</v>
      </c>
      <c r="AC1200" s="1">
        <v>44033</v>
      </c>
      <c r="AD1200">
        <v>13500</v>
      </c>
      <c r="AE1200">
        <v>3079</v>
      </c>
      <c r="AF1200">
        <v>48</v>
      </c>
      <c r="AG1200" t="s">
        <v>103</v>
      </c>
      <c r="AH1200" t="s">
        <v>76</v>
      </c>
      <c r="AR1200">
        <v>0</v>
      </c>
      <c r="AW1200" t="s">
        <v>737</v>
      </c>
      <c r="AX1200" t="s">
        <v>736</v>
      </c>
      <c r="AY1200" t="s">
        <v>5974</v>
      </c>
      <c r="AZ1200" t="s">
        <v>70</v>
      </c>
    </row>
    <row r="1201" spans="1:52" x14ac:dyDescent="0.3">
      <c r="A1201">
        <v>2069813</v>
      </c>
      <c r="B1201" t="s">
        <v>5975</v>
      </c>
      <c r="C1201" t="str">
        <f t="shared" si="174"/>
        <v>7492</v>
      </c>
      <c r="D1201" t="s">
        <v>53</v>
      </c>
      <c r="E1201" t="str">
        <f>"0100"</f>
        <v>0100</v>
      </c>
      <c r="F1201" t="s">
        <v>54</v>
      </c>
      <c r="G1201" t="str">
        <f>"05"</f>
        <v>05</v>
      </c>
      <c r="H1201" t="s">
        <v>55</v>
      </c>
      <c r="I1201" t="s">
        <v>56</v>
      </c>
      <c r="J1201" t="s">
        <v>57</v>
      </c>
      <c r="K1201">
        <v>1</v>
      </c>
      <c r="L1201">
        <v>63737</v>
      </c>
      <c r="M1201">
        <v>1.46</v>
      </c>
      <c r="N1201" t="str">
        <f t="shared" si="180"/>
        <v>000X</v>
      </c>
      <c r="O1201">
        <v>4674</v>
      </c>
      <c r="P1201" t="s">
        <v>58</v>
      </c>
      <c r="Q1201" t="s">
        <v>803</v>
      </c>
      <c r="R1201" t="s">
        <v>140</v>
      </c>
      <c r="T1201" t="s">
        <v>61</v>
      </c>
      <c r="V1201" t="s">
        <v>5976</v>
      </c>
      <c r="W1201">
        <v>282210</v>
      </c>
      <c r="X1201">
        <v>21950</v>
      </c>
      <c r="Y1201">
        <v>260260</v>
      </c>
      <c r="Z1201">
        <v>271478</v>
      </c>
      <c r="AA1201">
        <v>246478</v>
      </c>
      <c r="AB1201" t="s">
        <v>63</v>
      </c>
      <c r="AC1201" s="1">
        <v>42846</v>
      </c>
      <c r="AD1201">
        <v>260000</v>
      </c>
      <c r="AE1201">
        <v>2825</v>
      </c>
      <c r="AF1201">
        <v>383</v>
      </c>
      <c r="AG1201" t="s">
        <v>64</v>
      </c>
      <c r="AH1201" t="s">
        <v>76</v>
      </c>
      <c r="AI1201">
        <v>1</v>
      </c>
      <c r="AJ1201">
        <v>1989</v>
      </c>
      <c r="AK1201">
        <v>3</v>
      </c>
      <c r="AL1201">
        <v>2</v>
      </c>
      <c r="AN1201">
        <v>2721</v>
      </c>
      <c r="AO1201">
        <v>32</v>
      </c>
      <c r="AP1201" t="s">
        <v>63</v>
      </c>
      <c r="AQ1201" t="s">
        <v>66</v>
      </c>
      <c r="AR1201">
        <v>3417</v>
      </c>
      <c r="AW1201" t="s">
        <v>736</v>
      </c>
      <c r="AY1201" t="s">
        <v>738</v>
      </c>
      <c r="AZ1201" t="s">
        <v>70</v>
      </c>
    </row>
    <row r="1202" spans="1:52" x14ac:dyDescent="0.3">
      <c r="A1202">
        <v>2070137</v>
      </c>
      <c r="B1202" t="s">
        <v>5977</v>
      </c>
      <c r="C1202" t="str">
        <f t="shared" si="174"/>
        <v>7492</v>
      </c>
      <c r="D1202" t="s">
        <v>53</v>
      </c>
      <c r="E1202" t="str">
        <f>"0100"</f>
        <v>0100</v>
      </c>
      <c r="F1202" t="s">
        <v>54</v>
      </c>
      <c r="G1202" t="str">
        <f t="shared" ref="G1202:G1214" si="181">"08"</f>
        <v>08</v>
      </c>
      <c r="H1202" t="s">
        <v>55</v>
      </c>
      <c r="I1202" t="s">
        <v>56</v>
      </c>
      <c r="J1202" t="s">
        <v>57</v>
      </c>
      <c r="K1202">
        <v>1</v>
      </c>
      <c r="L1202">
        <v>64307</v>
      </c>
      <c r="M1202">
        <v>1.48</v>
      </c>
      <c r="N1202" t="str">
        <f t="shared" si="180"/>
        <v>000X</v>
      </c>
      <c r="O1202">
        <v>4837</v>
      </c>
      <c r="P1202" t="s">
        <v>58</v>
      </c>
      <c r="Q1202" t="s">
        <v>636</v>
      </c>
      <c r="R1202" t="s">
        <v>140</v>
      </c>
      <c r="T1202" t="s">
        <v>61</v>
      </c>
      <c r="V1202" t="s">
        <v>5978</v>
      </c>
      <c r="W1202">
        <v>282210</v>
      </c>
      <c r="X1202">
        <v>22140</v>
      </c>
      <c r="Y1202">
        <v>260070</v>
      </c>
      <c r="Z1202">
        <v>236171</v>
      </c>
      <c r="AA1202">
        <v>211171</v>
      </c>
      <c r="AB1202" t="s">
        <v>63</v>
      </c>
      <c r="AC1202" s="1">
        <v>35796</v>
      </c>
      <c r="AD1202">
        <v>11500</v>
      </c>
      <c r="AE1202">
        <v>1227</v>
      </c>
      <c r="AF1202">
        <v>320</v>
      </c>
      <c r="AG1202" t="s">
        <v>103</v>
      </c>
      <c r="AH1202" t="s">
        <v>76</v>
      </c>
      <c r="AI1202">
        <v>1</v>
      </c>
      <c r="AJ1202">
        <v>1999</v>
      </c>
      <c r="AK1202">
        <v>3</v>
      </c>
      <c r="AL1202">
        <v>2</v>
      </c>
      <c r="AM1202">
        <v>1</v>
      </c>
      <c r="AN1202">
        <v>2343</v>
      </c>
      <c r="AO1202">
        <v>32</v>
      </c>
      <c r="AP1202" t="s">
        <v>63</v>
      </c>
      <c r="AQ1202" t="s">
        <v>66</v>
      </c>
      <c r="AR1202">
        <v>3489</v>
      </c>
      <c r="AW1202" t="s">
        <v>5979</v>
      </c>
      <c r="AX1202" t="s">
        <v>5980</v>
      </c>
      <c r="AY1202" t="s">
        <v>5981</v>
      </c>
      <c r="AZ1202" t="s">
        <v>5982</v>
      </c>
    </row>
    <row r="1203" spans="1:52" x14ac:dyDescent="0.3">
      <c r="A1203">
        <v>2070153</v>
      </c>
      <c r="B1203" t="s">
        <v>5983</v>
      </c>
      <c r="C1203" t="str">
        <f t="shared" si="174"/>
        <v>7492</v>
      </c>
      <c r="D1203" t="s">
        <v>53</v>
      </c>
      <c r="E1203" t="str">
        <f>"0100"</f>
        <v>0100</v>
      </c>
      <c r="F1203" t="s">
        <v>54</v>
      </c>
      <c r="G1203" t="str">
        <f t="shared" si="181"/>
        <v>08</v>
      </c>
      <c r="H1203" t="s">
        <v>55</v>
      </c>
      <c r="I1203" t="s">
        <v>56</v>
      </c>
      <c r="J1203" t="s">
        <v>57</v>
      </c>
      <c r="K1203">
        <v>1</v>
      </c>
      <c r="L1203">
        <v>64502</v>
      </c>
      <c r="M1203">
        <v>1.48</v>
      </c>
      <c r="N1203" t="str">
        <f t="shared" si="180"/>
        <v>000X</v>
      </c>
      <c r="O1203">
        <v>4881</v>
      </c>
      <c r="P1203" t="s">
        <v>58</v>
      </c>
      <c r="Q1203" t="s">
        <v>636</v>
      </c>
      <c r="R1203" t="s">
        <v>140</v>
      </c>
      <c r="T1203" t="s">
        <v>61</v>
      </c>
      <c r="V1203" t="s">
        <v>5984</v>
      </c>
      <c r="W1203">
        <v>269530</v>
      </c>
      <c r="X1203">
        <v>22210</v>
      </c>
      <c r="Y1203">
        <v>247320</v>
      </c>
      <c r="Z1203">
        <v>206532</v>
      </c>
      <c r="AA1203">
        <v>181032</v>
      </c>
      <c r="AB1203" t="s">
        <v>63</v>
      </c>
      <c r="AC1203" s="1">
        <v>35916</v>
      </c>
      <c r="AD1203">
        <v>25800</v>
      </c>
      <c r="AE1203">
        <v>1244</v>
      </c>
      <c r="AF1203">
        <v>1464</v>
      </c>
      <c r="AG1203" t="s">
        <v>103</v>
      </c>
      <c r="AH1203" t="s">
        <v>873</v>
      </c>
      <c r="AI1203">
        <v>1</v>
      </c>
      <c r="AJ1203">
        <v>2000</v>
      </c>
      <c r="AK1203">
        <v>3</v>
      </c>
      <c r="AL1203">
        <v>3</v>
      </c>
      <c r="AM1203">
        <v>1</v>
      </c>
      <c r="AN1203">
        <v>2609</v>
      </c>
      <c r="AO1203">
        <v>32</v>
      </c>
      <c r="AP1203" t="s">
        <v>63</v>
      </c>
      <c r="AQ1203" t="s">
        <v>66</v>
      </c>
      <c r="AR1203">
        <v>3749</v>
      </c>
      <c r="AW1203" t="s">
        <v>5985</v>
      </c>
      <c r="AX1203" t="s">
        <v>5986</v>
      </c>
      <c r="AY1203" t="s">
        <v>5987</v>
      </c>
      <c r="AZ1203" t="s">
        <v>70</v>
      </c>
    </row>
    <row r="1204" spans="1:52" x14ac:dyDescent="0.3">
      <c r="A1204">
        <v>2070170</v>
      </c>
      <c r="B1204" t="s">
        <v>5988</v>
      </c>
      <c r="C1204" t="str">
        <f t="shared" si="174"/>
        <v>7492</v>
      </c>
      <c r="D1204" t="s">
        <v>53</v>
      </c>
      <c r="E1204" t="str">
        <f>"0000"</f>
        <v>0000</v>
      </c>
      <c r="F1204" t="s">
        <v>108</v>
      </c>
      <c r="G1204" t="str">
        <f t="shared" si="181"/>
        <v>08</v>
      </c>
      <c r="H1204" t="s">
        <v>55</v>
      </c>
      <c r="I1204" t="s">
        <v>56</v>
      </c>
      <c r="J1204" t="s">
        <v>57</v>
      </c>
      <c r="K1204">
        <v>0</v>
      </c>
      <c r="L1204">
        <v>62366</v>
      </c>
      <c r="M1204">
        <v>1.43</v>
      </c>
      <c r="N1204" t="str">
        <f t="shared" si="180"/>
        <v>000X</v>
      </c>
      <c r="O1204">
        <v>4923</v>
      </c>
      <c r="P1204" t="s">
        <v>58</v>
      </c>
      <c r="Q1204" t="s">
        <v>636</v>
      </c>
      <c r="R1204" t="s">
        <v>140</v>
      </c>
      <c r="T1204" t="s">
        <v>61</v>
      </c>
      <c r="V1204" t="s">
        <v>5989</v>
      </c>
      <c r="W1204">
        <v>21480</v>
      </c>
      <c r="X1204">
        <v>21480</v>
      </c>
      <c r="Y1204">
        <v>0</v>
      </c>
      <c r="Z1204">
        <v>21480</v>
      </c>
      <c r="AA1204">
        <v>21480</v>
      </c>
      <c r="AB1204" t="s">
        <v>72</v>
      </c>
      <c r="AC1204" s="1">
        <v>42686</v>
      </c>
      <c r="AD1204">
        <v>20500</v>
      </c>
      <c r="AE1204">
        <v>2796</v>
      </c>
      <c r="AF1204">
        <v>1386</v>
      </c>
      <c r="AG1204" t="s">
        <v>103</v>
      </c>
      <c r="AH1204" t="s">
        <v>76</v>
      </c>
      <c r="AR1204">
        <v>0</v>
      </c>
      <c r="AW1204" t="s">
        <v>781</v>
      </c>
      <c r="AX1204" t="s">
        <v>5990</v>
      </c>
      <c r="AY1204" t="s">
        <v>5792</v>
      </c>
      <c r="AZ1204" t="s">
        <v>70</v>
      </c>
    </row>
    <row r="1205" spans="1:52" x14ac:dyDescent="0.3">
      <c r="A1205">
        <v>2070285</v>
      </c>
      <c r="B1205" t="s">
        <v>5991</v>
      </c>
      <c r="C1205" t="str">
        <f t="shared" si="174"/>
        <v>7492</v>
      </c>
      <c r="D1205" t="s">
        <v>53</v>
      </c>
      <c r="E1205" t="str">
        <f>"0100"</f>
        <v>0100</v>
      </c>
      <c r="F1205" t="s">
        <v>54</v>
      </c>
      <c r="G1205" t="str">
        <f t="shared" si="181"/>
        <v>08</v>
      </c>
      <c r="H1205" t="s">
        <v>55</v>
      </c>
      <c r="I1205" t="s">
        <v>56</v>
      </c>
      <c r="J1205" t="s">
        <v>57</v>
      </c>
      <c r="K1205">
        <v>1</v>
      </c>
      <c r="L1205">
        <v>71866</v>
      </c>
      <c r="M1205">
        <v>1.65</v>
      </c>
      <c r="N1205" t="str">
        <f t="shared" si="180"/>
        <v>000X</v>
      </c>
      <c r="O1205">
        <v>4609</v>
      </c>
      <c r="P1205" t="s">
        <v>58</v>
      </c>
      <c r="Q1205" t="s">
        <v>5992</v>
      </c>
      <c r="R1205" t="s">
        <v>331</v>
      </c>
      <c r="T1205" t="s">
        <v>61</v>
      </c>
      <c r="V1205" t="s">
        <v>5993</v>
      </c>
      <c r="W1205">
        <v>238320</v>
      </c>
      <c r="X1205">
        <v>24750</v>
      </c>
      <c r="Y1205">
        <v>213570</v>
      </c>
      <c r="Z1205">
        <v>216996</v>
      </c>
      <c r="AA1205">
        <v>191996</v>
      </c>
      <c r="AB1205" t="s">
        <v>63</v>
      </c>
      <c r="AC1205" s="1">
        <v>43042</v>
      </c>
      <c r="AD1205">
        <v>278900</v>
      </c>
      <c r="AE1205">
        <v>2863</v>
      </c>
      <c r="AF1205">
        <v>608</v>
      </c>
      <c r="AG1205" t="s">
        <v>64</v>
      </c>
      <c r="AH1205" t="s">
        <v>76</v>
      </c>
      <c r="AI1205">
        <v>1</v>
      </c>
      <c r="AJ1205">
        <v>1989</v>
      </c>
      <c r="AK1205">
        <v>3</v>
      </c>
      <c r="AL1205">
        <v>2</v>
      </c>
      <c r="AM1205">
        <v>1</v>
      </c>
      <c r="AN1205">
        <v>2550</v>
      </c>
      <c r="AO1205">
        <v>32</v>
      </c>
      <c r="AP1205" t="s">
        <v>63</v>
      </c>
      <c r="AQ1205" t="s">
        <v>66</v>
      </c>
      <c r="AR1205">
        <v>3349</v>
      </c>
      <c r="AW1205" t="s">
        <v>5994</v>
      </c>
      <c r="AX1205" t="s">
        <v>5995</v>
      </c>
      <c r="AY1205" t="s">
        <v>5996</v>
      </c>
      <c r="AZ1205" t="s">
        <v>70</v>
      </c>
    </row>
    <row r="1206" spans="1:52" x14ac:dyDescent="0.3">
      <c r="A1206">
        <v>2070480</v>
      </c>
      <c r="B1206" t="s">
        <v>5997</v>
      </c>
      <c r="C1206" t="str">
        <f t="shared" si="174"/>
        <v>7492</v>
      </c>
      <c r="D1206" t="s">
        <v>53</v>
      </c>
      <c r="E1206" t="str">
        <f>"0100"</f>
        <v>0100</v>
      </c>
      <c r="F1206" t="s">
        <v>54</v>
      </c>
      <c r="G1206" t="str">
        <f t="shared" si="181"/>
        <v>08</v>
      </c>
      <c r="H1206" t="s">
        <v>55</v>
      </c>
      <c r="I1206" t="s">
        <v>56</v>
      </c>
      <c r="J1206" t="s">
        <v>57</v>
      </c>
      <c r="K1206">
        <v>1</v>
      </c>
      <c r="L1206">
        <v>69438</v>
      </c>
      <c r="M1206">
        <v>1.59</v>
      </c>
      <c r="N1206" t="str">
        <f t="shared" si="180"/>
        <v>000X</v>
      </c>
      <c r="O1206">
        <v>4652</v>
      </c>
      <c r="P1206" t="s">
        <v>58</v>
      </c>
      <c r="Q1206" t="s">
        <v>5992</v>
      </c>
      <c r="R1206" t="s">
        <v>331</v>
      </c>
      <c r="T1206" t="s">
        <v>61</v>
      </c>
      <c r="V1206" t="s">
        <v>5998</v>
      </c>
      <c r="W1206">
        <v>260630</v>
      </c>
      <c r="X1206">
        <v>23910</v>
      </c>
      <c r="Y1206">
        <v>236720</v>
      </c>
      <c r="Z1206">
        <v>174121</v>
      </c>
      <c r="AA1206">
        <v>149121</v>
      </c>
      <c r="AB1206" t="s">
        <v>63</v>
      </c>
      <c r="AC1206" s="1">
        <v>36192</v>
      </c>
      <c r="AD1206">
        <v>174900</v>
      </c>
      <c r="AE1206">
        <v>1292</v>
      </c>
      <c r="AF1206">
        <v>589</v>
      </c>
      <c r="AG1206" t="s">
        <v>64</v>
      </c>
      <c r="AH1206" t="s">
        <v>76</v>
      </c>
      <c r="AI1206">
        <v>1</v>
      </c>
      <c r="AJ1206">
        <v>1993</v>
      </c>
      <c r="AK1206">
        <v>5</v>
      </c>
      <c r="AL1206">
        <v>3</v>
      </c>
      <c r="AN1206">
        <v>2882</v>
      </c>
      <c r="AO1206">
        <v>32</v>
      </c>
      <c r="AP1206" t="s">
        <v>63</v>
      </c>
      <c r="AQ1206" t="s">
        <v>66</v>
      </c>
      <c r="AR1206">
        <v>3325</v>
      </c>
      <c r="AW1206" t="s">
        <v>5999</v>
      </c>
      <c r="AX1206" t="s">
        <v>6000</v>
      </c>
      <c r="AY1206" t="s">
        <v>6001</v>
      </c>
      <c r="AZ1206" t="s">
        <v>70</v>
      </c>
    </row>
    <row r="1207" spans="1:52" x14ac:dyDescent="0.3">
      <c r="A1207">
        <v>2070803</v>
      </c>
      <c r="B1207" t="s">
        <v>6002</v>
      </c>
      <c r="C1207" t="str">
        <f t="shared" si="174"/>
        <v>7492</v>
      </c>
      <c r="D1207" t="s">
        <v>53</v>
      </c>
      <c r="E1207" t="str">
        <f>"0100"</f>
        <v>0100</v>
      </c>
      <c r="F1207" t="s">
        <v>54</v>
      </c>
      <c r="G1207" t="str">
        <f t="shared" si="181"/>
        <v>08</v>
      </c>
      <c r="H1207" t="s">
        <v>55</v>
      </c>
      <c r="I1207" t="s">
        <v>56</v>
      </c>
      <c r="J1207" t="s">
        <v>57</v>
      </c>
      <c r="K1207">
        <v>1</v>
      </c>
      <c r="L1207">
        <v>70124</v>
      </c>
      <c r="M1207">
        <v>1.61</v>
      </c>
      <c r="N1207" t="str">
        <f t="shared" si="180"/>
        <v>000X</v>
      </c>
      <c r="O1207">
        <v>4761</v>
      </c>
      <c r="P1207" t="s">
        <v>58</v>
      </c>
      <c r="Q1207" t="s">
        <v>1199</v>
      </c>
      <c r="R1207" t="s">
        <v>140</v>
      </c>
      <c r="T1207" t="s">
        <v>61</v>
      </c>
      <c r="V1207" t="s">
        <v>6003</v>
      </c>
      <c r="W1207">
        <v>321640</v>
      </c>
      <c r="X1207">
        <v>24150</v>
      </c>
      <c r="Y1207">
        <v>297490</v>
      </c>
      <c r="Z1207">
        <v>259411</v>
      </c>
      <c r="AA1207">
        <v>234411</v>
      </c>
      <c r="AB1207" t="s">
        <v>63</v>
      </c>
      <c r="AC1207" s="1">
        <v>37226</v>
      </c>
      <c r="AD1207">
        <v>18500</v>
      </c>
      <c r="AE1207">
        <v>1475</v>
      </c>
      <c r="AF1207">
        <v>1282</v>
      </c>
      <c r="AG1207" t="s">
        <v>103</v>
      </c>
      <c r="AH1207" t="s">
        <v>76</v>
      </c>
      <c r="AI1207">
        <v>1</v>
      </c>
      <c r="AJ1207">
        <v>2003</v>
      </c>
      <c r="AK1207">
        <v>4</v>
      </c>
      <c r="AL1207">
        <v>3</v>
      </c>
      <c r="AN1207">
        <v>2994</v>
      </c>
      <c r="AO1207">
        <v>32</v>
      </c>
      <c r="AP1207" t="s">
        <v>63</v>
      </c>
      <c r="AQ1207" t="s">
        <v>66</v>
      </c>
      <c r="AR1207">
        <v>3925</v>
      </c>
      <c r="AW1207" t="s">
        <v>6004</v>
      </c>
      <c r="AX1207" t="s">
        <v>6005</v>
      </c>
      <c r="AY1207" t="s">
        <v>6006</v>
      </c>
      <c r="AZ1207" t="s">
        <v>70</v>
      </c>
    </row>
    <row r="1208" spans="1:52" x14ac:dyDescent="0.3">
      <c r="A1208">
        <v>2070978</v>
      </c>
      <c r="B1208" t="s">
        <v>6007</v>
      </c>
      <c r="C1208" t="str">
        <f t="shared" si="174"/>
        <v>7492</v>
      </c>
      <c r="D1208" t="s">
        <v>53</v>
      </c>
      <c r="E1208" t="str">
        <f>"0100"</f>
        <v>0100</v>
      </c>
      <c r="F1208" t="s">
        <v>54</v>
      </c>
      <c r="G1208" t="str">
        <f t="shared" si="181"/>
        <v>08</v>
      </c>
      <c r="H1208" t="s">
        <v>55</v>
      </c>
      <c r="I1208" t="s">
        <v>56</v>
      </c>
      <c r="J1208" t="s">
        <v>57</v>
      </c>
      <c r="K1208">
        <v>1</v>
      </c>
      <c r="L1208">
        <v>65001</v>
      </c>
      <c r="M1208">
        <v>1.49</v>
      </c>
      <c r="N1208" t="str">
        <f t="shared" si="180"/>
        <v>000X</v>
      </c>
      <c r="O1208">
        <v>4827</v>
      </c>
      <c r="P1208" t="s">
        <v>72</v>
      </c>
      <c r="Q1208" t="s">
        <v>643</v>
      </c>
      <c r="R1208" t="s">
        <v>140</v>
      </c>
      <c r="T1208" t="s">
        <v>61</v>
      </c>
      <c r="V1208" t="s">
        <v>6008</v>
      </c>
      <c r="W1208">
        <v>301240</v>
      </c>
      <c r="X1208">
        <v>22380</v>
      </c>
      <c r="Y1208">
        <v>278860</v>
      </c>
      <c r="Z1208">
        <v>301240</v>
      </c>
      <c r="AA1208">
        <v>301240</v>
      </c>
      <c r="AB1208" t="s">
        <v>72</v>
      </c>
      <c r="AC1208" s="1">
        <v>43787</v>
      </c>
      <c r="AD1208">
        <v>347500</v>
      </c>
      <c r="AE1208">
        <v>3021</v>
      </c>
      <c r="AF1208">
        <v>1383</v>
      </c>
      <c r="AG1208" t="s">
        <v>64</v>
      </c>
      <c r="AH1208" t="s">
        <v>76</v>
      </c>
      <c r="AI1208">
        <v>1</v>
      </c>
      <c r="AJ1208">
        <v>2002</v>
      </c>
      <c r="AK1208">
        <v>3</v>
      </c>
      <c r="AL1208">
        <v>3</v>
      </c>
      <c r="AN1208">
        <v>2628</v>
      </c>
      <c r="AO1208">
        <v>32</v>
      </c>
      <c r="AP1208" t="s">
        <v>63</v>
      </c>
      <c r="AQ1208" t="s">
        <v>66</v>
      </c>
      <c r="AR1208">
        <v>4096</v>
      </c>
      <c r="AW1208" t="s">
        <v>6009</v>
      </c>
      <c r="AY1208" t="s">
        <v>6010</v>
      </c>
      <c r="AZ1208" t="s">
        <v>70</v>
      </c>
    </row>
    <row r="1209" spans="1:52" x14ac:dyDescent="0.3">
      <c r="A1209">
        <v>2071141</v>
      </c>
      <c r="B1209" t="s">
        <v>6011</v>
      </c>
      <c r="C1209" t="str">
        <f t="shared" si="174"/>
        <v>7492</v>
      </c>
      <c r="D1209" t="s">
        <v>53</v>
      </c>
      <c r="E1209" t="str">
        <f>"0000"</f>
        <v>0000</v>
      </c>
      <c r="F1209" t="s">
        <v>108</v>
      </c>
      <c r="G1209" t="str">
        <f t="shared" si="181"/>
        <v>08</v>
      </c>
      <c r="H1209" t="s">
        <v>55</v>
      </c>
      <c r="I1209" t="s">
        <v>56</v>
      </c>
      <c r="J1209" t="s">
        <v>57</v>
      </c>
      <c r="K1209">
        <v>0</v>
      </c>
      <c r="L1209">
        <v>78088</v>
      </c>
      <c r="M1209">
        <v>1.79</v>
      </c>
      <c r="N1209" t="str">
        <f t="shared" si="180"/>
        <v>000X</v>
      </c>
      <c r="O1209">
        <v>4591</v>
      </c>
      <c r="P1209" t="s">
        <v>72</v>
      </c>
      <c r="Q1209" t="s">
        <v>6012</v>
      </c>
      <c r="R1209" t="s">
        <v>140</v>
      </c>
      <c r="T1209" t="s">
        <v>61</v>
      </c>
      <c r="V1209" t="s">
        <v>6013</v>
      </c>
      <c r="W1209">
        <v>26890</v>
      </c>
      <c r="X1209">
        <v>26890</v>
      </c>
      <c r="Y1209">
        <v>0</v>
      </c>
      <c r="Z1209">
        <v>26890</v>
      </c>
      <c r="AA1209">
        <v>26890</v>
      </c>
      <c r="AB1209" t="s">
        <v>72</v>
      </c>
      <c r="AR1209">
        <v>0</v>
      </c>
      <c r="AW1209" t="s">
        <v>6014</v>
      </c>
      <c r="AX1209" t="s">
        <v>6015</v>
      </c>
      <c r="AY1209" t="s">
        <v>6016</v>
      </c>
      <c r="AZ1209" t="s">
        <v>6017</v>
      </c>
    </row>
    <row r="1210" spans="1:52" x14ac:dyDescent="0.3">
      <c r="A1210">
        <v>2071231</v>
      </c>
      <c r="B1210" t="s">
        <v>6018</v>
      </c>
      <c r="C1210" t="str">
        <f t="shared" si="174"/>
        <v>7492</v>
      </c>
      <c r="D1210" t="s">
        <v>53</v>
      </c>
      <c r="E1210" t="str">
        <f>"0000"</f>
        <v>0000</v>
      </c>
      <c r="F1210" t="s">
        <v>108</v>
      </c>
      <c r="G1210" t="str">
        <f t="shared" si="181"/>
        <v>08</v>
      </c>
      <c r="H1210" t="s">
        <v>55</v>
      </c>
      <c r="I1210" t="s">
        <v>56</v>
      </c>
      <c r="J1210" t="s">
        <v>57</v>
      </c>
      <c r="K1210">
        <v>0</v>
      </c>
      <c r="L1210">
        <v>62500</v>
      </c>
      <c r="M1210">
        <v>1.43</v>
      </c>
      <c r="N1210" t="str">
        <f t="shared" si="180"/>
        <v>000X</v>
      </c>
      <c r="O1210">
        <v>4569</v>
      </c>
      <c r="P1210" t="s">
        <v>72</v>
      </c>
      <c r="Q1210" t="s">
        <v>6012</v>
      </c>
      <c r="R1210" t="s">
        <v>140</v>
      </c>
      <c r="T1210" t="s">
        <v>61</v>
      </c>
      <c r="V1210" t="s">
        <v>6019</v>
      </c>
      <c r="W1210">
        <v>21520</v>
      </c>
      <c r="X1210">
        <v>21520</v>
      </c>
      <c r="Y1210">
        <v>0</v>
      </c>
      <c r="Z1210">
        <v>21520</v>
      </c>
      <c r="AA1210">
        <v>21520</v>
      </c>
      <c r="AB1210" t="s">
        <v>72</v>
      </c>
      <c r="AC1210" s="1">
        <v>40269</v>
      </c>
      <c r="AD1210">
        <v>28000</v>
      </c>
      <c r="AE1210">
        <v>2351</v>
      </c>
      <c r="AF1210">
        <v>931</v>
      </c>
      <c r="AG1210" t="s">
        <v>103</v>
      </c>
      <c r="AH1210" t="s">
        <v>76</v>
      </c>
      <c r="AR1210">
        <v>0</v>
      </c>
      <c r="AW1210" t="s">
        <v>6020</v>
      </c>
      <c r="AY1210" t="s">
        <v>6021</v>
      </c>
      <c r="AZ1210" t="s">
        <v>6022</v>
      </c>
    </row>
    <row r="1211" spans="1:52" x14ac:dyDescent="0.3">
      <c r="A1211">
        <v>2071346</v>
      </c>
      <c r="B1211" t="s">
        <v>6023</v>
      </c>
      <c r="C1211" t="str">
        <f t="shared" si="174"/>
        <v>7492</v>
      </c>
      <c r="D1211" t="s">
        <v>53</v>
      </c>
      <c r="E1211" t="str">
        <f>"0100"</f>
        <v>0100</v>
      </c>
      <c r="F1211" t="s">
        <v>54</v>
      </c>
      <c r="G1211" t="str">
        <f t="shared" si="181"/>
        <v>08</v>
      </c>
      <c r="H1211" t="s">
        <v>55</v>
      </c>
      <c r="I1211" t="s">
        <v>56</v>
      </c>
      <c r="J1211" t="s">
        <v>57</v>
      </c>
      <c r="K1211">
        <v>1</v>
      </c>
      <c r="L1211">
        <v>62500</v>
      </c>
      <c r="M1211">
        <v>1.43</v>
      </c>
      <c r="N1211" t="str">
        <f t="shared" si="180"/>
        <v>000X</v>
      </c>
      <c r="O1211">
        <v>4539</v>
      </c>
      <c r="P1211" t="s">
        <v>72</v>
      </c>
      <c r="Q1211" t="s">
        <v>6012</v>
      </c>
      <c r="R1211" t="s">
        <v>140</v>
      </c>
      <c r="T1211" t="s">
        <v>61</v>
      </c>
      <c r="V1211" t="s">
        <v>6024</v>
      </c>
      <c r="W1211">
        <v>288810</v>
      </c>
      <c r="X1211">
        <v>21520</v>
      </c>
      <c r="Y1211">
        <v>267290</v>
      </c>
      <c r="Z1211">
        <v>142703</v>
      </c>
      <c r="AA1211">
        <v>117703</v>
      </c>
      <c r="AB1211" t="s">
        <v>63</v>
      </c>
      <c r="AC1211" s="1">
        <v>41214</v>
      </c>
      <c r="AD1211">
        <v>16000</v>
      </c>
      <c r="AE1211">
        <v>2517</v>
      </c>
      <c r="AF1211">
        <v>314</v>
      </c>
      <c r="AG1211" t="s">
        <v>103</v>
      </c>
      <c r="AH1211" t="s">
        <v>76</v>
      </c>
      <c r="AI1211">
        <v>1</v>
      </c>
      <c r="AJ1211">
        <v>2018</v>
      </c>
      <c r="AK1211">
        <v>3</v>
      </c>
      <c r="AL1211">
        <v>2</v>
      </c>
      <c r="AN1211">
        <v>2354</v>
      </c>
      <c r="AO1211">
        <v>32</v>
      </c>
      <c r="AP1211" t="s">
        <v>72</v>
      </c>
      <c r="AQ1211" t="s">
        <v>66</v>
      </c>
      <c r="AR1211">
        <v>4071</v>
      </c>
      <c r="AW1211" t="s">
        <v>6025</v>
      </c>
      <c r="AX1211" t="s">
        <v>6026</v>
      </c>
      <c r="AY1211" t="s">
        <v>6027</v>
      </c>
      <c r="AZ1211" t="s">
        <v>70</v>
      </c>
    </row>
    <row r="1212" spans="1:52" x14ac:dyDescent="0.3">
      <c r="A1212">
        <v>2071800</v>
      </c>
      <c r="B1212" t="s">
        <v>6028</v>
      </c>
      <c r="C1212" t="str">
        <f t="shared" si="174"/>
        <v>7492</v>
      </c>
      <c r="D1212" t="s">
        <v>53</v>
      </c>
      <c r="E1212" t="str">
        <f>"0100"</f>
        <v>0100</v>
      </c>
      <c r="F1212" t="s">
        <v>54</v>
      </c>
      <c r="G1212" t="str">
        <f t="shared" si="181"/>
        <v>08</v>
      </c>
      <c r="H1212" t="s">
        <v>55</v>
      </c>
      <c r="I1212" t="s">
        <v>56</v>
      </c>
      <c r="J1212" t="s">
        <v>57</v>
      </c>
      <c r="K1212">
        <v>1</v>
      </c>
      <c r="L1212">
        <v>62500</v>
      </c>
      <c r="M1212">
        <v>1.43</v>
      </c>
      <c r="N1212" t="str">
        <f t="shared" si="180"/>
        <v>000X</v>
      </c>
      <c r="O1212">
        <v>4161</v>
      </c>
      <c r="P1212" t="s">
        <v>58</v>
      </c>
      <c r="Q1212" t="s">
        <v>6029</v>
      </c>
      <c r="R1212" t="s">
        <v>82</v>
      </c>
      <c r="T1212" t="s">
        <v>61</v>
      </c>
      <c r="V1212" t="s">
        <v>6030</v>
      </c>
      <c r="W1212">
        <v>307580</v>
      </c>
      <c r="X1212">
        <v>21520</v>
      </c>
      <c r="Y1212">
        <v>286060</v>
      </c>
      <c r="Z1212">
        <v>307580</v>
      </c>
      <c r="AA1212">
        <v>282580</v>
      </c>
      <c r="AB1212" t="s">
        <v>63</v>
      </c>
      <c r="AC1212" s="1">
        <v>44070</v>
      </c>
      <c r="AD1212">
        <v>479000</v>
      </c>
      <c r="AE1212">
        <v>3087</v>
      </c>
      <c r="AF1212">
        <v>185</v>
      </c>
      <c r="AG1212" t="s">
        <v>64</v>
      </c>
      <c r="AH1212" t="s">
        <v>76</v>
      </c>
      <c r="AI1212">
        <v>1</v>
      </c>
      <c r="AJ1212">
        <v>2018</v>
      </c>
      <c r="AK1212">
        <v>3</v>
      </c>
      <c r="AL1212">
        <v>2</v>
      </c>
      <c r="AN1212">
        <v>2222</v>
      </c>
      <c r="AO1212">
        <v>32</v>
      </c>
      <c r="AP1212" t="s">
        <v>63</v>
      </c>
      <c r="AQ1212" t="s">
        <v>66</v>
      </c>
      <c r="AR1212">
        <v>3356</v>
      </c>
      <c r="AW1212" t="s">
        <v>6031</v>
      </c>
      <c r="AX1212" t="s">
        <v>6032</v>
      </c>
      <c r="AY1212" t="s">
        <v>6033</v>
      </c>
      <c r="AZ1212" t="s">
        <v>70</v>
      </c>
    </row>
    <row r="1213" spans="1:52" x14ac:dyDescent="0.3">
      <c r="A1213">
        <v>2072067</v>
      </c>
      <c r="B1213" t="s">
        <v>6034</v>
      </c>
      <c r="C1213" t="str">
        <f t="shared" si="174"/>
        <v>7492</v>
      </c>
      <c r="D1213" t="s">
        <v>53</v>
      </c>
      <c r="E1213" t="str">
        <f>"0100"</f>
        <v>0100</v>
      </c>
      <c r="F1213" t="s">
        <v>54</v>
      </c>
      <c r="G1213" t="str">
        <f t="shared" si="181"/>
        <v>08</v>
      </c>
      <c r="H1213" t="s">
        <v>55</v>
      </c>
      <c r="I1213" t="s">
        <v>56</v>
      </c>
      <c r="J1213" t="s">
        <v>57</v>
      </c>
      <c r="K1213">
        <v>1</v>
      </c>
      <c r="L1213">
        <v>65000</v>
      </c>
      <c r="M1213">
        <v>1.49</v>
      </c>
      <c r="N1213" t="str">
        <f t="shared" si="180"/>
        <v>000X</v>
      </c>
      <c r="O1213">
        <v>4122</v>
      </c>
      <c r="P1213" t="s">
        <v>58</v>
      </c>
      <c r="Q1213" t="s">
        <v>6029</v>
      </c>
      <c r="R1213" t="s">
        <v>82</v>
      </c>
      <c r="T1213" t="s">
        <v>61</v>
      </c>
      <c r="V1213" t="s">
        <v>6035</v>
      </c>
      <c r="W1213">
        <v>434680</v>
      </c>
      <c r="X1213">
        <v>22380</v>
      </c>
      <c r="Y1213">
        <v>412300</v>
      </c>
      <c r="Z1213">
        <v>371019</v>
      </c>
      <c r="AA1213">
        <v>346019</v>
      </c>
      <c r="AB1213" t="s">
        <v>63</v>
      </c>
      <c r="AC1213" s="1">
        <v>41275</v>
      </c>
      <c r="AD1213">
        <v>28000</v>
      </c>
      <c r="AE1213">
        <v>2527</v>
      </c>
      <c r="AF1213">
        <v>1866</v>
      </c>
      <c r="AG1213" t="s">
        <v>103</v>
      </c>
      <c r="AH1213" t="s">
        <v>76</v>
      </c>
      <c r="AI1213">
        <v>1</v>
      </c>
      <c r="AJ1213">
        <v>2014</v>
      </c>
      <c r="AK1213">
        <v>3</v>
      </c>
      <c r="AL1213">
        <v>2</v>
      </c>
      <c r="AN1213">
        <v>3729</v>
      </c>
      <c r="AO1213">
        <v>32</v>
      </c>
      <c r="AP1213" t="s">
        <v>63</v>
      </c>
      <c r="AQ1213" t="s">
        <v>66</v>
      </c>
      <c r="AR1213">
        <v>5188</v>
      </c>
      <c r="AW1213" t="s">
        <v>6036</v>
      </c>
      <c r="AX1213" t="s">
        <v>6037</v>
      </c>
      <c r="AY1213" t="s">
        <v>6038</v>
      </c>
      <c r="AZ1213" t="s">
        <v>70</v>
      </c>
    </row>
    <row r="1214" spans="1:52" x14ac:dyDescent="0.3">
      <c r="A1214">
        <v>2072172</v>
      </c>
      <c r="B1214" t="s">
        <v>6039</v>
      </c>
      <c r="C1214" t="str">
        <f t="shared" si="174"/>
        <v>7492</v>
      </c>
      <c r="D1214" t="s">
        <v>53</v>
      </c>
      <c r="E1214" t="str">
        <f>"0000"</f>
        <v>0000</v>
      </c>
      <c r="F1214" t="s">
        <v>108</v>
      </c>
      <c r="G1214" t="str">
        <f t="shared" si="181"/>
        <v>08</v>
      </c>
      <c r="H1214" t="s">
        <v>55</v>
      </c>
      <c r="I1214" t="s">
        <v>56</v>
      </c>
      <c r="J1214" t="s">
        <v>57</v>
      </c>
      <c r="K1214">
        <v>0</v>
      </c>
      <c r="L1214">
        <v>65000</v>
      </c>
      <c r="M1214">
        <v>1.49</v>
      </c>
      <c r="N1214" t="str">
        <f t="shared" si="180"/>
        <v>000X</v>
      </c>
      <c r="O1214">
        <v>4562</v>
      </c>
      <c r="P1214" t="s">
        <v>72</v>
      </c>
      <c r="Q1214" t="s">
        <v>6012</v>
      </c>
      <c r="R1214" t="s">
        <v>140</v>
      </c>
      <c r="T1214" t="s">
        <v>61</v>
      </c>
      <c r="V1214" t="s">
        <v>6040</v>
      </c>
      <c r="W1214">
        <v>22380</v>
      </c>
      <c r="X1214">
        <v>22380</v>
      </c>
      <c r="Y1214">
        <v>0</v>
      </c>
      <c r="Z1214">
        <v>22380</v>
      </c>
      <c r="AA1214">
        <v>22380</v>
      </c>
      <c r="AB1214" t="s">
        <v>72</v>
      </c>
      <c r="AC1214" s="1">
        <v>35704</v>
      </c>
      <c r="AD1214">
        <v>24900</v>
      </c>
      <c r="AE1214">
        <v>1213</v>
      </c>
      <c r="AF1214">
        <v>218</v>
      </c>
      <c r="AG1214" t="s">
        <v>103</v>
      </c>
      <c r="AH1214" t="s">
        <v>873</v>
      </c>
      <c r="AR1214">
        <v>0</v>
      </c>
      <c r="AW1214" t="s">
        <v>6041</v>
      </c>
      <c r="AX1214" t="s">
        <v>6042</v>
      </c>
      <c r="AY1214" t="s">
        <v>6043</v>
      </c>
      <c r="AZ1214" t="s">
        <v>6044</v>
      </c>
    </row>
    <row r="1215" spans="1:52" x14ac:dyDescent="0.3">
      <c r="A1215">
        <v>2072385</v>
      </c>
      <c r="B1215" t="s">
        <v>6045</v>
      </c>
      <c r="C1215" t="str">
        <f t="shared" si="174"/>
        <v>7492</v>
      </c>
      <c r="D1215" t="s">
        <v>53</v>
      </c>
      <c r="E1215" t="str">
        <f>"0100"</f>
        <v>0100</v>
      </c>
      <c r="F1215" t="s">
        <v>54</v>
      </c>
      <c r="G1215" t="str">
        <f>"05"</f>
        <v>05</v>
      </c>
      <c r="H1215" t="s">
        <v>55</v>
      </c>
      <c r="I1215" t="s">
        <v>56</v>
      </c>
      <c r="J1215" t="s">
        <v>57</v>
      </c>
      <c r="K1215">
        <v>1</v>
      </c>
      <c r="L1215">
        <v>65003</v>
      </c>
      <c r="M1215">
        <v>1.49</v>
      </c>
      <c r="N1215" t="str">
        <f t="shared" si="180"/>
        <v>000X</v>
      </c>
      <c r="O1215">
        <v>4474</v>
      </c>
      <c r="P1215" t="s">
        <v>58</v>
      </c>
      <c r="Q1215" t="s">
        <v>815</v>
      </c>
      <c r="R1215" t="s">
        <v>140</v>
      </c>
      <c r="T1215" t="s">
        <v>61</v>
      </c>
      <c r="V1215" t="s">
        <v>6046</v>
      </c>
      <c r="W1215">
        <v>225620</v>
      </c>
      <c r="X1215">
        <v>22380</v>
      </c>
      <c r="Y1215">
        <v>203240</v>
      </c>
      <c r="Z1215">
        <v>145198</v>
      </c>
      <c r="AA1215">
        <v>120198</v>
      </c>
      <c r="AB1215" t="s">
        <v>63</v>
      </c>
      <c r="AC1215" s="1">
        <v>34851</v>
      </c>
      <c r="AD1215">
        <v>13000</v>
      </c>
      <c r="AE1215">
        <v>1084</v>
      </c>
      <c r="AF1215">
        <v>1458</v>
      </c>
      <c r="AG1215" t="s">
        <v>103</v>
      </c>
      <c r="AH1215" t="s">
        <v>76</v>
      </c>
      <c r="AI1215">
        <v>1</v>
      </c>
      <c r="AJ1215">
        <v>1995</v>
      </c>
      <c r="AK1215">
        <v>3</v>
      </c>
      <c r="AL1215">
        <v>2</v>
      </c>
      <c r="AN1215">
        <v>1986</v>
      </c>
      <c r="AO1215">
        <v>32</v>
      </c>
      <c r="AP1215" t="s">
        <v>63</v>
      </c>
      <c r="AQ1215" t="s">
        <v>66</v>
      </c>
      <c r="AR1215">
        <v>2994</v>
      </c>
      <c r="AW1215" t="s">
        <v>6047</v>
      </c>
      <c r="AX1215" t="s">
        <v>6048</v>
      </c>
      <c r="AY1215" t="s">
        <v>6049</v>
      </c>
      <c r="AZ1215" t="s">
        <v>70</v>
      </c>
    </row>
    <row r="1216" spans="1:52" x14ac:dyDescent="0.3">
      <c r="A1216">
        <v>2074108</v>
      </c>
      <c r="B1216" t="s">
        <v>6050</v>
      </c>
      <c r="C1216" t="str">
        <f t="shared" si="174"/>
        <v>7492</v>
      </c>
      <c r="D1216" t="s">
        <v>53</v>
      </c>
      <c r="E1216" t="str">
        <f>"0100"</f>
        <v>0100</v>
      </c>
      <c r="F1216" t="s">
        <v>54</v>
      </c>
      <c r="G1216" t="str">
        <f>"08"</f>
        <v>08</v>
      </c>
      <c r="H1216" t="s">
        <v>55</v>
      </c>
      <c r="I1216" t="s">
        <v>56</v>
      </c>
      <c r="J1216" t="s">
        <v>57</v>
      </c>
      <c r="K1216">
        <v>1</v>
      </c>
      <c r="L1216">
        <v>62500</v>
      </c>
      <c r="M1216">
        <v>1.43</v>
      </c>
      <c r="N1216" t="str">
        <f t="shared" si="180"/>
        <v>000X</v>
      </c>
      <c r="O1216">
        <v>4300</v>
      </c>
      <c r="P1216" t="s">
        <v>58</v>
      </c>
      <c r="Q1216" t="s">
        <v>815</v>
      </c>
      <c r="R1216" t="s">
        <v>140</v>
      </c>
      <c r="T1216" t="s">
        <v>61</v>
      </c>
      <c r="V1216" t="s">
        <v>6051</v>
      </c>
      <c r="W1216">
        <v>246410</v>
      </c>
      <c r="X1216">
        <v>21520</v>
      </c>
      <c r="Y1216">
        <v>224890</v>
      </c>
      <c r="Z1216">
        <v>246410</v>
      </c>
      <c r="AA1216">
        <v>220910</v>
      </c>
      <c r="AB1216" t="s">
        <v>63</v>
      </c>
      <c r="AC1216" s="1">
        <v>43776</v>
      </c>
      <c r="AD1216">
        <v>300000</v>
      </c>
      <c r="AE1216">
        <v>3017</v>
      </c>
      <c r="AF1216">
        <v>2428</v>
      </c>
      <c r="AG1216" t="s">
        <v>64</v>
      </c>
      <c r="AH1216" t="s">
        <v>76</v>
      </c>
      <c r="AI1216">
        <v>1</v>
      </c>
      <c r="AJ1216">
        <v>1997</v>
      </c>
      <c r="AK1216">
        <v>4</v>
      </c>
      <c r="AL1216">
        <v>3</v>
      </c>
      <c r="AN1216">
        <v>2491</v>
      </c>
      <c r="AO1216">
        <v>32</v>
      </c>
      <c r="AP1216" t="s">
        <v>63</v>
      </c>
      <c r="AQ1216" t="s">
        <v>66</v>
      </c>
      <c r="AR1216">
        <v>3625</v>
      </c>
      <c r="AW1216" t="s">
        <v>6052</v>
      </c>
      <c r="AY1216" t="s">
        <v>6053</v>
      </c>
      <c r="AZ1216" t="s">
        <v>70</v>
      </c>
    </row>
    <row r="1217" spans="1:52" x14ac:dyDescent="0.3">
      <c r="A1217">
        <v>2074205</v>
      </c>
      <c r="B1217" t="s">
        <v>6054</v>
      </c>
      <c r="C1217" t="str">
        <f t="shared" si="174"/>
        <v>7492</v>
      </c>
      <c r="D1217" t="s">
        <v>53</v>
      </c>
      <c r="E1217" t="str">
        <f>"0000"</f>
        <v>0000</v>
      </c>
      <c r="F1217" t="s">
        <v>108</v>
      </c>
      <c r="G1217" t="str">
        <f>"08"</f>
        <v>08</v>
      </c>
      <c r="H1217" t="s">
        <v>55</v>
      </c>
      <c r="I1217" t="s">
        <v>56</v>
      </c>
      <c r="J1217" t="s">
        <v>57</v>
      </c>
      <c r="K1217">
        <v>0</v>
      </c>
      <c r="L1217">
        <v>111216</v>
      </c>
      <c r="M1217">
        <v>2.5499999999999998</v>
      </c>
      <c r="N1217" t="str">
        <f t="shared" si="180"/>
        <v>000X</v>
      </c>
      <c r="O1217">
        <v>4226</v>
      </c>
      <c r="P1217" t="s">
        <v>58</v>
      </c>
      <c r="Q1217" t="s">
        <v>815</v>
      </c>
      <c r="R1217" t="s">
        <v>140</v>
      </c>
      <c r="T1217" t="s">
        <v>61</v>
      </c>
      <c r="V1217" t="s">
        <v>6055</v>
      </c>
      <c r="W1217">
        <v>38300</v>
      </c>
      <c r="X1217">
        <v>38300</v>
      </c>
      <c r="Y1217">
        <v>0</v>
      </c>
      <c r="Z1217">
        <v>38300</v>
      </c>
      <c r="AA1217">
        <v>38300</v>
      </c>
      <c r="AB1217" t="s">
        <v>72</v>
      </c>
      <c r="AC1217" s="1">
        <v>35947</v>
      </c>
      <c r="AD1217">
        <v>29300</v>
      </c>
      <c r="AE1217">
        <v>1250</v>
      </c>
      <c r="AF1217">
        <v>123</v>
      </c>
      <c r="AG1217" t="s">
        <v>103</v>
      </c>
      <c r="AH1217" t="s">
        <v>873</v>
      </c>
      <c r="AR1217">
        <v>0</v>
      </c>
      <c r="AW1217" t="s">
        <v>6056</v>
      </c>
      <c r="AX1217" t="s">
        <v>6057</v>
      </c>
      <c r="AY1217" t="s">
        <v>6058</v>
      </c>
      <c r="AZ1217" t="s">
        <v>6059</v>
      </c>
    </row>
    <row r="1218" spans="1:52" x14ac:dyDescent="0.3">
      <c r="A1218">
        <v>2074493</v>
      </c>
      <c r="B1218" t="s">
        <v>6060</v>
      </c>
      <c r="C1218" t="str">
        <f t="shared" ref="C1218:C1281" si="182">"7492"</f>
        <v>7492</v>
      </c>
      <c r="D1218" t="s">
        <v>53</v>
      </c>
      <c r="E1218" t="str">
        <f>"0100"</f>
        <v>0100</v>
      </c>
      <c r="F1218" t="s">
        <v>54</v>
      </c>
      <c r="G1218" t="str">
        <f>"05"</f>
        <v>05</v>
      </c>
      <c r="H1218" t="s">
        <v>55</v>
      </c>
      <c r="I1218" t="s">
        <v>56</v>
      </c>
      <c r="J1218" t="s">
        <v>57</v>
      </c>
      <c r="K1218">
        <v>1</v>
      </c>
      <c r="L1218">
        <v>69596</v>
      </c>
      <c r="M1218">
        <v>1.6</v>
      </c>
      <c r="N1218" t="str">
        <f t="shared" si="180"/>
        <v>000X</v>
      </c>
      <c r="O1218">
        <v>4100</v>
      </c>
      <c r="P1218" t="s">
        <v>58</v>
      </c>
      <c r="Q1218" t="s">
        <v>815</v>
      </c>
      <c r="R1218" t="s">
        <v>140</v>
      </c>
      <c r="T1218" t="s">
        <v>61</v>
      </c>
      <c r="V1218" t="s">
        <v>6061</v>
      </c>
      <c r="W1218">
        <v>255920</v>
      </c>
      <c r="X1218">
        <v>23970</v>
      </c>
      <c r="Y1218">
        <v>231950</v>
      </c>
      <c r="Z1218">
        <v>255920</v>
      </c>
      <c r="AA1218">
        <v>230920</v>
      </c>
      <c r="AB1218" t="s">
        <v>63</v>
      </c>
      <c r="AC1218" s="1">
        <v>43357</v>
      </c>
      <c r="AD1218">
        <v>315000</v>
      </c>
      <c r="AE1218">
        <v>2928</v>
      </c>
      <c r="AF1218">
        <v>993</v>
      </c>
      <c r="AG1218" t="s">
        <v>64</v>
      </c>
      <c r="AH1218" t="s">
        <v>76</v>
      </c>
      <c r="AI1218">
        <v>1</v>
      </c>
      <c r="AJ1218">
        <v>1996</v>
      </c>
      <c r="AK1218">
        <v>3</v>
      </c>
      <c r="AL1218">
        <v>2</v>
      </c>
      <c r="AN1218">
        <v>2802</v>
      </c>
      <c r="AO1218">
        <v>32</v>
      </c>
      <c r="AP1218" t="s">
        <v>63</v>
      </c>
      <c r="AQ1218" t="s">
        <v>66</v>
      </c>
      <c r="AR1218">
        <v>3592</v>
      </c>
      <c r="AW1218" t="s">
        <v>6062</v>
      </c>
      <c r="AX1218" t="s">
        <v>6063</v>
      </c>
      <c r="AY1218" t="s">
        <v>6064</v>
      </c>
      <c r="AZ1218" t="s">
        <v>958</v>
      </c>
    </row>
    <row r="1219" spans="1:52" x14ac:dyDescent="0.3">
      <c r="A1219">
        <v>2074582</v>
      </c>
      <c r="B1219" t="s">
        <v>6065</v>
      </c>
      <c r="C1219" t="str">
        <f t="shared" si="182"/>
        <v>7492</v>
      </c>
      <c r="D1219" t="s">
        <v>53</v>
      </c>
      <c r="E1219" t="str">
        <f>"0100"</f>
        <v>0100</v>
      </c>
      <c r="F1219" t="s">
        <v>54</v>
      </c>
      <c r="G1219" t="str">
        <f>"05"</f>
        <v>05</v>
      </c>
      <c r="H1219" t="s">
        <v>55</v>
      </c>
      <c r="I1219" t="s">
        <v>56</v>
      </c>
      <c r="J1219" t="s">
        <v>57</v>
      </c>
      <c r="K1219">
        <v>1</v>
      </c>
      <c r="L1219">
        <v>66252</v>
      </c>
      <c r="M1219">
        <v>1.52</v>
      </c>
      <c r="N1219" t="str">
        <f t="shared" si="180"/>
        <v>000X</v>
      </c>
      <c r="O1219">
        <v>5102</v>
      </c>
      <c r="P1219" t="s">
        <v>72</v>
      </c>
      <c r="Q1219" t="s">
        <v>6012</v>
      </c>
      <c r="R1219" t="s">
        <v>140</v>
      </c>
      <c r="T1219" t="s">
        <v>61</v>
      </c>
      <c r="V1219" t="s">
        <v>6066</v>
      </c>
      <c r="W1219">
        <v>256720</v>
      </c>
      <c r="X1219">
        <v>22810</v>
      </c>
      <c r="Y1219">
        <v>233910</v>
      </c>
      <c r="Z1219">
        <v>256720</v>
      </c>
      <c r="AA1219">
        <v>256720</v>
      </c>
      <c r="AB1219" t="s">
        <v>72</v>
      </c>
      <c r="AC1219" s="1">
        <v>36465</v>
      </c>
      <c r="AD1219">
        <v>200000</v>
      </c>
      <c r="AE1219">
        <v>1337</v>
      </c>
      <c r="AF1219">
        <v>807</v>
      </c>
      <c r="AG1219" t="s">
        <v>64</v>
      </c>
      <c r="AH1219" t="s">
        <v>76</v>
      </c>
      <c r="AI1219">
        <v>1</v>
      </c>
      <c r="AJ1219">
        <v>1995</v>
      </c>
      <c r="AK1219">
        <v>3</v>
      </c>
      <c r="AL1219">
        <v>2</v>
      </c>
      <c r="AN1219">
        <v>2448</v>
      </c>
      <c r="AO1219">
        <v>32</v>
      </c>
      <c r="AP1219" t="s">
        <v>63</v>
      </c>
      <c r="AQ1219" t="s">
        <v>66</v>
      </c>
      <c r="AR1219">
        <v>3456</v>
      </c>
      <c r="AW1219" t="s">
        <v>6067</v>
      </c>
      <c r="AX1219" t="s">
        <v>6068</v>
      </c>
      <c r="AY1219" t="s">
        <v>6069</v>
      </c>
      <c r="AZ1219" t="s">
        <v>6070</v>
      </c>
    </row>
    <row r="1220" spans="1:52" x14ac:dyDescent="0.3">
      <c r="A1220">
        <v>2070871</v>
      </c>
      <c r="B1220" t="s">
        <v>6071</v>
      </c>
      <c r="C1220" t="str">
        <f t="shared" si="182"/>
        <v>7492</v>
      </c>
      <c r="D1220" t="s">
        <v>53</v>
      </c>
      <c r="E1220" t="str">
        <f>"0100"</f>
        <v>0100</v>
      </c>
      <c r="F1220" t="s">
        <v>54</v>
      </c>
      <c r="G1220" t="str">
        <f>"08"</f>
        <v>08</v>
      </c>
      <c r="H1220" t="s">
        <v>55</v>
      </c>
      <c r="I1220" t="s">
        <v>56</v>
      </c>
      <c r="J1220" t="s">
        <v>57</v>
      </c>
      <c r="K1220">
        <v>1</v>
      </c>
      <c r="L1220">
        <v>62501</v>
      </c>
      <c r="M1220">
        <v>1.43</v>
      </c>
      <c r="N1220" t="str">
        <f t="shared" si="180"/>
        <v>000X</v>
      </c>
      <c r="O1220">
        <v>4633</v>
      </c>
      <c r="P1220" t="s">
        <v>72</v>
      </c>
      <c r="Q1220" t="s">
        <v>643</v>
      </c>
      <c r="R1220" t="s">
        <v>140</v>
      </c>
      <c r="T1220" t="s">
        <v>61</v>
      </c>
      <c r="V1220" t="s">
        <v>6072</v>
      </c>
      <c r="W1220">
        <v>201950</v>
      </c>
      <c r="X1220">
        <v>21520</v>
      </c>
      <c r="Y1220">
        <v>180430</v>
      </c>
      <c r="Z1220">
        <v>148370</v>
      </c>
      <c r="AA1220">
        <v>123370</v>
      </c>
      <c r="AB1220" t="s">
        <v>63</v>
      </c>
      <c r="AC1220" s="1">
        <v>37591</v>
      </c>
      <c r="AD1220">
        <v>15500</v>
      </c>
      <c r="AE1220">
        <v>1557</v>
      </c>
      <c r="AF1220">
        <v>497</v>
      </c>
      <c r="AG1220" t="s">
        <v>103</v>
      </c>
      <c r="AH1220" t="s">
        <v>76</v>
      </c>
      <c r="AI1220">
        <v>1</v>
      </c>
      <c r="AJ1220">
        <v>2004</v>
      </c>
      <c r="AK1220">
        <v>3</v>
      </c>
      <c r="AL1220">
        <v>2</v>
      </c>
      <c r="AN1220">
        <v>1917</v>
      </c>
      <c r="AO1220">
        <v>32</v>
      </c>
      <c r="AP1220" t="s">
        <v>72</v>
      </c>
      <c r="AQ1220" t="s">
        <v>66</v>
      </c>
      <c r="AR1220">
        <v>3270</v>
      </c>
      <c r="AW1220" t="s">
        <v>6073</v>
      </c>
      <c r="AY1220" t="s">
        <v>6074</v>
      </c>
      <c r="AZ1220" t="s">
        <v>6075</v>
      </c>
    </row>
    <row r="1221" spans="1:52" x14ac:dyDescent="0.3">
      <c r="A1221">
        <v>2071044</v>
      </c>
      <c r="B1221" t="s">
        <v>6076</v>
      </c>
      <c r="C1221" t="str">
        <f t="shared" si="182"/>
        <v>7492</v>
      </c>
      <c r="D1221" t="s">
        <v>53</v>
      </c>
      <c r="E1221" t="str">
        <f>"0000"</f>
        <v>0000</v>
      </c>
      <c r="F1221" t="s">
        <v>108</v>
      </c>
      <c r="G1221" t="str">
        <f>"05"</f>
        <v>05</v>
      </c>
      <c r="H1221" t="s">
        <v>55</v>
      </c>
      <c r="I1221" t="s">
        <v>56</v>
      </c>
      <c r="J1221" t="s">
        <v>57</v>
      </c>
      <c r="K1221">
        <v>0</v>
      </c>
      <c r="L1221">
        <v>92779</v>
      </c>
      <c r="M1221">
        <v>2.13</v>
      </c>
      <c r="N1221" t="str">
        <f t="shared" si="180"/>
        <v>000X</v>
      </c>
      <c r="O1221">
        <v>5213</v>
      </c>
      <c r="P1221" t="s">
        <v>72</v>
      </c>
      <c r="Q1221" t="s">
        <v>643</v>
      </c>
      <c r="R1221" t="s">
        <v>140</v>
      </c>
      <c r="T1221" t="s">
        <v>61</v>
      </c>
      <c r="V1221" t="s">
        <v>6077</v>
      </c>
      <c r="W1221">
        <v>31950</v>
      </c>
      <c r="X1221">
        <v>31950</v>
      </c>
      <c r="Y1221">
        <v>0</v>
      </c>
      <c r="Z1221">
        <v>31950</v>
      </c>
      <c r="AA1221">
        <v>31950</v>
      </c>
      <c r="AB1221" t="s">
        <v>72</v>
      </c>
      <c r="AC1221" s="1">
        <v>34759</v>
      </c>
      <c r="AD1221">
        <v>20000</v>
      </c>
      <c r="AE1221">
        <v>1072</v>
      </c>
      <c r="AF1221">
        <v>38</v>
      </c>
      <c r="AG1221" t="s">
        <v>103</v>
      </c>
      <c r="AH1221" t="s">
        <v>76</v>
      </c>
      <c r="AR1221">
        <v>0</v>
      </c>
      <c r="AW1221" t="s">
        <v>6078</v>
      </c>
      <c r="AX1221" t="s">
        <v>6079</v>
      </c>
      <c r="AY1221" t="s">
        <v>6080</v>
      </c>
      <c r="AZ1221" t="s">
        <v>6081</v>
      </c>
    </row>
    <row r="1222" spans="1:52" x14ac:dyDescent="0.3">
      <c r="A1222">
        <v>2071087</v>
      </c>
      <c r="B1222" t="s">
        <v>6082</v>
      </c>
      <c r="C1222" t="str">
        <f t="shared" si="182"/>
        <v>7492</v>
      </c>
      <c r="D1222" t="s">
        <v>53</v>
      </c>
      <c r="E1222" t="str">
        <f t="shared" ref="E1222:E1227" si="183">"0100"</f>
        <v>0100</v>
      </c>
      <c r="F1222" t="s">
        <v>54</v>
      </c>
      <c r="G1222" t="str">
        <f>"08"</f>
        <v>08</v>
      </c>
      <c r="H1222" t="s">
        <v>55</v>
      </c>
      <c r="I1222" t="s">
        <v>56</v>
      </c>
      <c r="J1222" t="s">
        <v>57</v>
      </c>
      <c r="K1222">
        <v>1</v>
      </c>
      <c r="L1222">
        <v>65359</v>
      </c>
      <c r="M1222">
        <v>1.5</v>
      </c>
      <c r="N1222" t="str">
        <f t="shared" si="180"/>
        <v>000X</v>
      </c>
      <c r="O1222">
        <v>4697</v>
      </c>
      <c r="P1222" t="s">
        <v>72</v>
      </c>
      <c r="Q1222" t="s">
        <v>6012</v>
      </c>
      <c r="R1222" t="s">
        <v>140</v>
      </c>
      <c r="T1222" t="s">
        <v>61</v>
      </c>
      <c r="V1222" t="s">
        <v>6083</v>
      </c>
      <c r="W1222">
        <v>173010</v>
      </c>
      <c r="X1222">
        <v>22510</v>
      </c>
      <c r="Y1222">
        <v>150500</v>
      </c>
      <c r="Z1222">
        <v>140294</v>
      </c>
      <c r="AA1222">
        <v>0</v>
      </c>
      <c r="AB1222" t="s">
        <v>63</v>
      </c>
      <c r="AC1222" s="1">
        <v>37591</v>
      </c>
      <c r="AD1222">
        <v>25000</v>
      </c>
      <c r="AE1222">
        <v>1563</v>
      </c>
      <c r="AF1222">
        <v>982</v>
      </c>
      <c r="AG1222" t="s">
        <v>103</v>
      </c>
      <c r="AH1222" t="s">
        <v>76</v>
      </c>
      <c r="AI1222">
        <v>1</v>
      </c>
      <c r="AJ1222">
        <v>2005</v>
      </c>
      <c r="AK1222">
        <v>3</v>
      </c>
      <c r="AL1222">
        <v>2</v>
      </c>
      <c r="AN1222">
        <v>1646</v>
      </c>
      <c r="AO1222">
        <v>32</v>
      </c>
      <c r="AP1222" t="s">
        <v>72</v>
      </c>
      <c r="AQ1222" t="s">
        <v>66</v>
      </c>
      <c r="AR1222">
        <v>2429</v>
      </c>
      <c r="AW1222" t="s">
        <v>6084</v>
      </c>
      <c r="AX1222" t="s">
        <v>6085</v>
      </c>
      <c r="AY1222" t="s">
        <v>6086</v>
      </c>
      <c r="AZ1222" t="s">
        <v>70</v>
      </c>
    </row>
    <row r="1223" spans="1:52" x14ac:dyDescent="0.3">
      <c r="A1223">
        <v>2071869</v>
      </c>
      <c r="B1223" t="s">
        <v>6087</v>
      </c>
      <c r="C1223" t="str">
        <f t="shared" si="182"/>
        <v>7492</v>
      </c>
      <c r="D1223" t="s">
        <v>53</v>
      </c>
      <c r="E1223" t="str">
        <f t="shared" si="183"/>
        <v>0100</v>
      </c>
      <c r="F1223" t="s">
        <v>54</v>
      </c>
      <c r="G1223" t="str">
        <f>"08"</f>
        <v>08</v>
      </c>
      <c r="H1223" t="s">
        <v>55</v>
      </c>
      <c r="I1223" t="s">
        <v>56</v>
      </c>
      <c r="J1223" t="s">
        <v>57</v>
      </c>
      <c r="K1223">
        <v>1</v>
      </c>
      <c r="L1223">
        <v>64866</v>
      </c>
      <c r="M1223">
        <v>1.49</v>
      </c>
      <c r="N1223" t="str">
        <f t="shared" si="180"/>
        <v>000X</v>
      </c>
      <c r="O1223">
        <v>4057</v>
      </c>
      <c r="P1223" t="s">
        <v>58</v>
      </c>
      <c r="Q1223" t="s">
        <v>6029</v>
      </c>
      <c r="R1223" t="s">
        <v>82</v>
      </c>
      <c r="T1223" t="s">
        <v>61</v>
      </c>
      <c r="V1223" t="s">
        <v>6088</v>
      </c>
      <c r="W1223">
        <v>210180</v>
      </c>
      <c r="X1223">
        <v>22340</v>
      </c>
      <c r="Y1223">
        <v>187840</v>
      </c>
      <c r="Z1223">
        <v>159373</v>
      </c>
      <c r="AA1223">
        <v>134373</v>
      </c>
      <c r="AB1223" t="s">
        <v>63</v>
      </c>
      <c r="AC1223" s="1">
        <v>42283</v>
      </c>
      <c r="AD1223">
        <v>181500</v>
      </c>
      <c r="AE1223">
        <v>2719</v>
      </c>
      <c r="AF1223">
        <v>487</v>
      </c>
      <c r="AG1223" t="s">
        <v>64</v>
      </c>
      <c r="AH1223" t="s">
        <v>76</v>
      </c>
      <c r="AI1223">
        <v>1</v>
      </c>
      <c r="AJ1223">
        <v>2003</v>
      </c>
      <c r="AK1223">
        <v>3</v>
      </c>
      <c r="AL1223">
        <v>2</v>
      </c>
      <c r="AN1223">
        <v>1955</v>
      </c>
      <c r="AO1223">
        <v>32</v>
      </c>
      <c r="AP1223" t="s">
        <v>72</v>
      </c>
      <c r="AQ1223" t="s">
        <v>66</v>
      </c>
      <c r="AR1223">
        <v>2598</v>
      </c>
      <c r="AW1223" t="s">
        <v>6089</v>
      </c>
      <c r="AY1223" t="s">
        <v>6090</v>
      </c>
      <c r="AZ1223" t="s">
        <v>70</v>
      </c>
    </row>
    <row r="1224" spans="1:52" x14ac:dyDescent="0.3">
      <c r="A1224">
        <v>2072032</v>
      </c>
      <c r="B1224" t="s">
        <v>6091</v>
      </c>
      <c r="C1224" t="str">
        <f t="shared" si="182"/>
        <v>7492</v>
      </c>
      <c r="D1224" t="s">
        <v>53</v>
      </c>
      <c r="E1224" t="str">
        <f t="shared" si="183"/>
        <v>0100</v>
      </c>
      <c r="F1224" t="s">
        <v>54</v>
      </c>
      <c r="G1224" t="str">
        <f>"08"</f>
        <v>08</v>
      </c>
      <c r="H1224" t="s">
        <v>55</v>
      </c>
      <c r="I1224" t="s">
        <v>56</v>
      </c>
      <c r="J1224" t="s">
        <v>57</v>
      </c>
      <c r="K1224">
        <v>1</v>
      </c>
      <c r="L1224">
        <v>65000</v>
      </c>
      <c r="M1224">
        <v>1.49</v>
      </c>
      <c r="N1224" t="str">
        <f t="shared" si="180"/>
        <v>000X</v>
      </c>
      <c r="O1224">
        <v>4174</v>
      </c>
      <c r="P1224" t="s">
        <v>58</v>
      </c>
      <c r="Q1224" t="s">
        <v>6029</v>
      </c>
      <c r="R1224" t="s">
        <v>82</v>
      </c>
      <c r="T1224" t="s">
        <v>61</v>
      </c>
      <c r="V1224" t="s">
        <v>6092</v>
      </c>
      <c r="W1224">
        <v>318950</v>
      </c>
      <c r="X1224">
        <v>22380</v>
      </c>
      <c r="Y1224">
        <v>296570</v>
      </c>
      <c r="Z1224">
        <v>271074</v>
      </c>
      <c r="AA1224">
        <v>246074</v>
      </c>
      <c r="AB1224" t="s">
        <v>63</v>
      </c>
      <c r="AC1224" s="1">
        <v>36526</v>
      </c>
      <c r="AD1224">
        <v>14000</v>
      </c>
      <c r="AE1224">
        <v>1344</v>
      </c>
      <c r="AF1224">
        <v>1678</v>
      </c>
      <c r="AG1224" t="s">
        <v>103</v>
      </c>
      <c r="AH1224" t="s">
        <v>76</v>
      </c>
      <c r="AI1224">
        <v>2</v>
      </c>
      <c r="AJ1224">
        <v>2000</v>
      </c>
      <c r="AK1224">
        <v>3</v>
      </c>
      <c r="AL1224">
        <v>2</v>
      </c>
      <c r="AN1224">
        <v>2924</v>
      </c>
      <c r="AO1224">
        <v>32</v>
      </c>
      <c r="AP1224" t="s">
        <v>63</v>
      </c>
      <c r="AQ1224" t="s">
        <v>66</v>
      </c>
      <c r="AR1224">
        <v>4549</v>
      </c>
      <c r="AW1224" t="s">
        <v>6093</v>
      </c>
      <c r="AX1224" t="s">
        <v>6094</v>
      </c>
      <c r="AY1224" t="s">
        <v>6095</v>
      </c>
      <c r="AZ1224" t="s">
        <v>70</v>
      </c>
    </row>
    <row r="1225" spans="1:52" x14ac:dyDescent="0.3">
      <c r="A1225">
        <v>2072083</v>
      </c>
      <c r="B1225" t="s">
        <v>6096</v>
      </c>
      <c r="C1225" t="str">
        <f t="shared" si="182"/>
        <v>7492</v>
      </c>
      <c r="D1225" t="s">
        <v>53</v>
      </c>
      <c r="E1225" t="str">
        <f t="shared" si="183"/>
        <v>0100</v>
      </c>
      <c r="F1225" t="s">
        <v>54</v>
      </c>
      <c r="G1225" t="str">
        <f>"08"</f>
        <v>08</v>
      </c>
      <c r="H1225" t="s">
        <v>55</v>
      </c>
      <c r="I1225" t="s">
        <v>56</v>
      </c>
      <c r="J1225" t="s">
        <v>57</v>
      </c>
      <c r="K1225">
        <v>1</v>
      </c>
      <c r="L1225">
        <v>77366</v>
      </c>
      <c r="M1225">
        <v>1.78</v>
      </c>
      <c r="N1225" t="str">
        <f t="shared" si="180"/>
        <v>000X</v>
      </c>
      <c r="O1225">
        <v>4068</v>
      </c>
      <c r="P1225" t="s">
        <v>58</v>
      </c>
      <c r="Q1225" t="s">
        <v>6029</v>
      </c>
      <c r="R1225" t="s">
        <v>82</v>
      </c>
      <c r="T1225" t="s">
        <v>61</v>
      </c>
      <c r="V1225" t="s">
        <v>6097</v>
      </c>
      <c r="W1225">
        <v>236620</v>
      </c>
      <c r="X1225">
        <v>26640</v>
      </c>
      <c r="Y1225">
        <v>209980</v>
      </c>
      <c r="Z1225">
        <v>236620</v>
      </c>
      <c r="AA1225">
        <v>236620</v>
      </c>
      <c r="AB1225" t="s">
        <v>72</v>
      </c>
      <c r="AC1225" s="1">
        <v>44250</v>
      </c>
      <c r="AD1225">
        <v>290000</v>
      </c>
      <c r="AE1225">
        <v>3150</v>
      </c>
      <c r="AF1225">
        <v>2089</v>
      </c>
      <c r="AG1225" t="s">
        <v>64</v>
      </c>
      <c r="AH1225" t="s">
        <v>76</v>
      </c>
      <c r="AI1225">
        <v>1</v>
      </c>
      <c r="AJ1225">
        <v>2006</v>
      </c>
      <c r="AK1225">
        <v>3</v>
      </c>
      <c r="AL1225">
        <v>2</v>
      </c>
      <c r="AN1225">
        <v>2194</v>
      </c>
      <c r="AO1225">
        <v>32</v>
      </c>
      <c r="AP1225" t="s">
        <v>72</v>
      </c>
      <c r="AQ1225" t="s">
        <v>66</v>
      </c>
      <c r="AR1225">
        <v>3169</v>
      </c>
      <c r="AW1225" t="s">
        <v>6098</v>
      </c>
      <c r="AX1225" t="s">
        <v>6099</v>
      </c>
      <c r="AY1225" t="s">
        <v>6100</v>
      </c>
      <c r="AZ1225" t="s">
        <v>70</v>
      </c>
    </row>
    <row r="1226" spans="1:52" x14ac:dyDescent="0.3">
      <c r="A1226">
        <v>2072334</v>
      </c>
      <c r="B1226" t="s">
        <v>6101</v>
      </c>
      <c r="C1226" t="str">
        <f t="shared" si="182"/>
        <v>7492</v>
      </c>
      <c r="D1226" t="s">
        <v>53</v>
      </c>
      <c r="E1226" t="str">
        <f t="shared" si="183"/>
        <v>0100</v>
      </c>
      <c r="F1226" t="s">
        <v>54</v>
      </c>
      <c r="G1226" t="str">
        <f>"05"</f>
        <v>05</v>
      </c>
      <c r="H1226" t="s">
        <v>55</v>
      </c>
      <c r="I1226" t="s">
        <v>56</v>
      </c>
      <c r="J1226" t="s">
        <v>57</v>
      </c>
      <c r="K1226">
        <v>1</v>
      </c>
      <c r="L1226">
        <v>71642</v>
      </c>
      <c r="M1226">
        <v>1.64</v>
      </c>
      <c r="N1226" t="str">
        <f t="shared" si="180"/>
        <v>000X</v>
      </c>
      <c r="O1226">
        <v>4488</v>
      </c>
      <c r="P1226" t="s">
        <v>58</v>
      </c>
      <c r="Q1226" t="s">
        <v>815</v>
      </c>
      <c r="R1226" t="s">
        <v>140</v>
      </c>
      <c r="T1226" t="s">
        <v>61</v>
      </c>
      <c r="V1226" t="s">
        <v>6102</v>
      </c>
      <c r="W1226">
        <v>236900</v>
      </c>
      <c r="X1226">
        <v>24670</v>
      </c>
      <c r="Y1226">
        <v>212230</v>
      </c>
      <c r="Z1226">
        <v>236900</v>
      </c>
      <c r="AA1226">
        <v>236900</v>
      </c>
      <c r="AB1226" t="s">
        <v>72</v>
      </c>
      <c r="AC1226" s="1">
        <v>35125</v>
      </c>
      <c r="AD1226">
        <v>16000</v>
      </c>
      <c r="AE1226">
        <v>1125</v>
      </c>
      <c r="AF1226">
        <v>208</v>
      </c>
      <c r="AG1226" t="s">
        <v>103</v>
      </c>
      <c r="AH1226" t="s">
        <v>76</v>
      </c>
      <c r="AI1226">
        <v>1</v>
      </c>
      <c r="AJ1226">
        <v>1996</v>
      </c>
      <c r="AK1226">
        <v>3</v>
      </c>
      <c r="AL1226">
        <v>2</v>
      </c>
      <c r="AN1226">
        <v>2371</v>
      </c>
      <c r="AO1226">
        <v>32</v>
      </c>
      <c r="AP1226" t="s">
        <v>63</v>
      </c>
      <c r="AQ1226" t="s">
        <v>66</v>
      </c>
      <c r="AR1226">
        <v>3320</v>
      </c>
      <c r="AW1226" t="s">
        <v>6103</v>
      </c>
      <c r="AY1226" t="s">
        <v>6104</v>
      </c>
      <c r="AZ1226" t="s">
        <v>6105</v>
      </c>
    </row>
    <row r="1227" spans="1:52" x14ac:dyDescent="0.3">
      <c r="A1227">
        <v>2072369</v>
      </c>
      <c r="B1227" t="s">
        <v>6106</v>
      </c>
      <c r="C1227" t="str">
        <f t="shared" si="182"/>
        <v>7492</v>
      </c>
      <c r="D1227" t="s">
        <v>53</v>
      </c>
      <c r="E1227" t="str">
        <f t="shared" si="183"/>
        <v>0100</v>
      </c>
      <c r="F1227" t="s">
        <v>54</v>
      </c>
      <c r="G1227" t="str">
        <f>"05"</f>
        <v>05</v>
      </c>
      <c r="H1227" t="s">
        <v>55</v>
      </c>
      <c r="I1227" t="s">
        <v>56</v>
      </c>
      <c r="J1227" t="s">
        <v>57</v>
      </c>
      <c r="K1227">
        <v>1</v>
      </c>
      <c r="L1227">
        <v>65003</v>
      </c>
      <c r="M1227">
        <v>1.49</v>
      </c>
      <c r="N1227" t="str">
        <f t="shared" si="180"/>
        <v>000X</v>
      </c>
      <c r="O1227">
        <v>4480</v>
      </c>
      <c r="P1227" t="s">
        <v>58</v>
      </c>
      <c r="Q1227" t="s">
        <v>815</v>
      </c>
      <c r="R1227" t="s">
        <v>140</v>
      </c>
      <c r="T1227" t="s">
        <v>61</v>
      </c>
      <c r="V1227" t="s">
        <v>6107</v>
      </c>
      <c r="W1227">
        <v>245260</v>
      </c>
      <c r="X1227">
        <v>22380</v>
      </c>
      <c r="Y1227">
        <v>222880</v>
      </c>
      <c r="Z1227">
        <v>170869</v>
      </c>
      <c r="AA1227">
        <v>145869</v>
      </c>
      <c r="AB1227" t="s">
        <v>63</v>
      </c>
      <c r="AC1227" s="1">
        <v>34943</v>
      </c>
      <c r="AD1227">
        <v>12000</v>
      </c>
      <c r="AE1227">
        <v>1098</v>
      </c>
      <c r="AF1227">
        <v>667</v>
      </c>
      <c r="AG1227" t="s">
        <v>103</v>
      </c>
      <c r="AH1227" t="s">
        <v>76</v>
      </c>
      <c r="AI1227">
        <v>1</v>
      </c>
      <c r="AJ1227">
        <v>1997</v>
      </c>
      <c r="AK1227">
        <v>3</v>
      </c>
      <c r="AL1227">
        <v>2</v>
      </c>
      <c r="AN1227">
        <v>2256</v>
      </c>
      <c r="AO1227">
        <v>32</v>
      </c>
      <c r="AP1227" t="s">
        <v>72</v>
      </c>
      <c r="AQ1227" t="s">
        <v>66</v>
      </c>
      <c r="AR1227">
        <v>3190</v>
      </c>
      <c r="AW1227" t="s">
        <v>6108</v>
      </c>
      <c r="AX1227" t="s">
        <v>6109</v>
      </c>
      <c r="AY1227" t="s">
        <v>6110</v>
      </c>
      <c r="AZ1227" t="s">
        <v>70</v>
      </c>
    </row>
    <row r="1228" spans="1:52" x14ac:dyDescent="0.3">
      <c r="A1228">
        <v>2072440</v>
      </c>
      <c r="B1228" t="s">
        <v>6111</v>
      </c>
      <c r="C1228" t="str">
        <f t="shared" si="182"/>
        <v>7492</v>
      </c>
      <c r="D1228" t="s">
        <v>53</v>
      </c>
      <c r="E1228" t="str">
        <f>"0000"</f>
        <v>0000</v>
      </c>
      <c r="F1228" t="s">
        <v>108</v>
      </c>
      <c r="G1228" t="str">
        <f>"05"</f>
        <v>05</v>
      </c>
      <c r="H1228" t="s">
        <v>55</v>
      </c>
      <c r="I1228" t="s">
        <v>56</v>
      </c>
      <c r="J1228" t="s">
        <v>57</v>
      </c>
      <c r="K1228">
        <v>0</v>
      </c>
      <c r="L1228">
        <v>65003</v>
      </c>
      <c r="M1228">
        <v>1.49</v>
      </c>
      <c r="N1228" t="str">
        <f t="shared" si="180"/>
        <v>000X</v>
      </c>
      <c r="O1228">
        <v>4454</v>
      </c>
      <c r="P1228" t="s">
        <v>58</v>
      </c>
      <c r="Q1228" t="s">
        <v>815</v>
      </c>
      <c r="R1228" t="s">
        <v>140</v>
      </c>
      <c r="T1228" t="s">
        <v>61</v>
      </c>
      <c r="V1228" t="s">
        <v>6112</v>
      </c>
      <c r="W1228">
        <v>22380</v>
      </c>
      <c r="X1228">
        <v>22380</v>
      </c>
      <c r="Y1228">
        <v>0</v>
      </c>
      <c r="Z1228">
        <v>22380</v>
      </c>
      <c r="AA1228">
        <v>22380</v>
      </c>
      <c r="AB1228" t="s">
        <v>72</v>
      </c>
      <c r="AR1228">
        <v>0</v>
      </c>
      <c r="AW1228" t="s">
        <v>6113</v>
      </c>
      <c r="AY1228" t="s">
        <v>6114</v>
      </c>
      <c r="AZ1228" t="s">
        <v>6115</v>
      </c>
    </row>
    <row r="1229" spans="1:52" x14ac:dyDescent="0.3">
      <c r="A1229">
        <v>2074078</v>
      </c>
      <c r="B1229" t="s">
        <v>6116</v>
      </c>
      <c r="C1229" t="str">
        <f t="shared" si="182"/>
        <v>7492</v>
      </c>
      <c r="D1229" t="s">
        <v>53</v>
      </c>
      <c r="E1229" t="str">
        <f>"0100"</f>
        <v>0100</v>
      </c>
      <c r="F1229" t="s">
        <v>54</v>
      </c>
      <c r="G1229" t="str">
        <f>"08"</f>
        <v>08</v>
      </c>
      <c r="H1229" t="s">
        <v>55</v>
      </c>
      <c r="I1229" t="s">
        <v>56</v>
      </c>
      <c r="J1229" t="s">
        <v>57</v>
      </c>
      <c r="K1229">
        <v>1</v>
      </c>
      <c r="L1229">
        <v>62500</v>
      </c>
      <c r="M1229">
        <v>1.43</v>
      </c>
      <c r="N1229" t="str">
        <f t="shared" si="180"/>
        <v>000X</v>
      </c>
      <c r="O1229">
        <v>4350</v>
      </c>
      <c r="P1229" t="s">
        <v>58</v>
      </c>
      <c r="Q1229" t="s">
        <v>815</v>
      </c>
      <c r="R1229" t="s">
        <v>140</v>
      </c>
      <c r="T1229" t="s">
        <v>61</v>
      </c>
      <c r="V1229" t="s">
        <v>6117</v>
      </c>
      <c r="W1229">
        <v>255970</v>
      </c>
      <c r="X1229">
        <v>21520</v>
      </c>
      <c r="Y1229">
        <v>234450</v>
      </c>
      <c r="Z1229">
        <v>208908</v>
      </c>
      <c r="AA1229">
        <v>183908</v>
      </c>
      <c r="AB1229" t="s">
        <v>63</v>
      </c>
      <c r="AC1229" s="1">
        <v>44054</v>
      </c>
      <c r="AD1229">
        <v>295000</v>
      </c>
      <c r="AE1229">
        <v>3083</v>
      </c>
      <c r="AF1229">
        <v>872</v>
      </c>
      <c r="AG1229" t="s">
        <v>64</v>
      </c>
      <c r="AH1229" t="s">
        <v>76</v>
      </c>
      <c r="AI1229">
        <v>1</v>
      </c>
      <c r="AJ1229">
        <v>2008</v>
      </c>
      <c r="AK1229">
        <v>4</v>
      </c>
      <c r="AL1229">
        <v>2</v>
      </c>
      <c r="AM1229">
        <v>1</v>
      </c>
      <c r="AN1229">
        <v>2656</v>
      </c>
      <c r="AO1229">
        <v>32</v>
      </c>
      <c r="AP1229" t="s">
        <v>72</v>
      </c>
      <c r="AQ1229" t="s">
        <v>66</v>
      </c>
      <c r="AR1229">
        <v>3560</v>
      </c>
      <c r="AW1229" t="s">
        <v>6118</v>
      </c>
      <c r="AX1229" t="s">
        <v>6119</v>
      </c>
      <c r="AY1229" t="s">
        <v>6120</v>
      </c>
      <c r="AZ1229" t="s">
        <v>70</v>
      </c>
    </row>
    <row r="1230" spans="1:52" x14ac:dyDescent="0.3">
      <c r="A1230">
        <v>2074141</v>
      </c>
      <c r="B1230" t="s">
        <v>6121</v>
      </c>
      <c r="C1230" t="str">
        <f t="shared" si="182"/>
        <v>7492</v>
      </c>
      <c r="D1230" t="s">
        <v>53</v>
      </c>
      <c r="E1230" t="str">
        <f>"0100"</f>
        <v>0100</v>
      </c>
      <c r="F1230" t="s">
        <v>54</v>
      </c>
      <c r="G1230" t="str">
        <f>"08"</f>
        <v>08</v>
      </c>
      <c r="H1230" t="s">
        <v>55</v>
      </c>
      <c r="I1230" t="s">
        <v>56</v>
      </c>
      <c r="J1230" t="s">
        <v>57</v>
      </c>
      <c r="K1230">
        <v>1</v>
      </c>
      <c r="L1230">
        <v>62500</v>
      </c>
      <c r="M1230">
        <v>1.43</v>
      </c>
      <c r="N1230" t="str">
        <f t="shared" ref="N1230:N1261" si="184">"000X"</f>
        <v>000X</v>
      </c>
      <c r="O1230">
        <v>4278</v>
      </c>
      <c r="P1230" t="s">
        <v>58</v>
      </c>
      <c r="Q1230" t="s">
        <v>815</v>
      </c>
      <c r="R1230" t="s">
        <v>140</v>
      </c>
      <c r="T1230" t="s">
        <v>61</v>
      </c>
      <c r="V1230" t="s">
        <v>6122</v>
      </c>
      <c r="W1230">
        <v>269860</v>
      </c>
      <c r="X1230">
        <v>21520</v>
      </c>
      <c r="Y1230">
        <v>248340</v>
      </c>
      <c r="Z1230">
        <v>211535</v>
      </c>
      <c r="AA1230">
        <v>181035</v>
      </c>
      <c r="AB1230" t="s">
        <v>63</v>
      </c>
      <c r="AC1230" s="1">
        <v>34335</v>
      </c>
      <c r="AD1230">
        <v>30795</v>
      </c>
      <c r="AE1230">
        <v>1019</v>
      </c>
      <c r="AF1230">
        <v>1715</v>
      </c>
      <c r="AG1230" t="s">
        <v>103</v>
      </c>
      <c r="AH1230" t="s">
        <v>873</v>
      </c>
      <c r="AI1230">
        <v>1</v>
      </c>
      <c r="AJ1230">
        <v>1996</v>
      </c>
      <c r="AK1230">
        <v>3</v>
      </c>
      <c r="AL1230">
        <v>2</v>
      </c>
      <c r="AN1230">
        <v>2706</v>
      </c>
      <c r="AO1230">
        <v>29</v>
      </c>
      <c r="AP1230" t="s">
        <v>63</v>
      </c>
      <c r="AQ1230" t="s">
        <v>66</v>
      </c>
      <c r="AR1230">
        <v>3898</v>
      </c>
      <c r="AW1230" t="s">
        <v>6123</v>
      </c>
      <c r="AX1230" t="s">
        <v>6124</v>
      </c>
      <c r="AY1230" t="s">
        <v>6125</v>
      </c>
      <c r="AZ1230" t="s">
        <v>70</v>
      </c>
    </row>
    <row r="1231" spans="1:52" x14ac:dyDescent="0.3">
      <c r="A1231">
        <v>2074400</v>
      </c>
      <c r="B1231" t="s">
        <v>6126</v>
      </c>
      <c r="C1231" t="str">
        <f t="shared" si="182"/>
        <v>7492</v>
      </c>
      <c r="D1231" t="s">
        <v>53</v>
      </c>
      <c r="E1231" t="str">
        <f>"0000"</f>
        <v>0000</v>
      </c>
      <c r="F1231" t="s">
        <v>108</v>
      </c>
      <c r="G1231" t="str">
        <f>"05"</f>
        <v>05</v>
      </c>
      <c r="H1231" t="s">
        <v>55</v>
      </c>
      <c r="I1231" t="s">
        <v>56</v>
      </c>
      <c r="J1231" t="s">
        <v>57</v>
      </c>
      <c r="K1231">
        <v>0</v>
      </c>
      <c r="L1231">
        <v>66252</v>
      </c>
      <c r="M1231">
        <v>1.52</v>
      </c>
      <c r="N1231" t="str">
        <f t="shared" si="184"/>
        <v>000X</v>
      </c>
      <c r="O1231">
        <v>4142</v>
      </c>
      <c r="P1231" t="s">
        <v>58</v>
      </c>
      <c r="Q1231" t="s">
        <v>815</v>
      </c>
      <c r="R1231" t="s">
        <v>140</v>
      </c>
      <c r="T1231" t="s">
        <v>61</v>
      </c>
      <c r="V1231" t="s">
        <v>6127</v>
      </c>
      <c r="W1231">
        <v>22810</v>
      </c>
      <c r="X1231">
        <v>22810</v>
      </c>
      <c r="Y1231">
        <v>0</v>
      </c>
      <c r="Z1231">
        <v>22810</v>
      </c>
      <c r="AA1231">
        <v>22810</v>
      </c>
      <c r="AB1231" t="s">
        <v>72</v>
      </c>
      <c r="AR1231">
        <v>0</v>
      </c>
      <c r="AW1231" t="s">
        <v>6128</v>
      </c>
      <c r="AY1231" t="s">
        <v>6129</v>
      </c>
      <c r="AZ1231" t="s">
        <v>6130</v>
      </c>
    </row>
    <row r="1232" spans="1:52" x14ac:dyDescent="0.3">
      <c r="A1232">
        <v>2074892</v>
      </c>
      <c r="B1232" t="s">
        <v>6131</v>
      </c>
      <c r="C1232" t="str">
        <f t="shared" si="182"/>
        <v>7492</v>
      </c>
      <c r="D1232" t="s">
        <v>53</v>
      </c>
      <c r="E1232" t="str">
        <f>"0100"</f>
        <v>0100</v>
      </c>
      <c r="F1232" t="s">
        <v>54</v>
      </c>
      <c r="G1232" t="str">
        <f t="shared" ref="G1232:G1254" si="185">"08"</f>
        <v>08</v>
      </c>
      <c r="H1232" t="s">
        <v>55</v>
      </c>
      <c r="I1232" t="s">
        <v>56</v>
      </c>
      <c r="J1232" t="s">
        <v>57</v>
      </c>
      <c r="K1232">
        <v>1</v>
      </c>
      <c r="L1232">
        <v>62503</v>
      </c>
      <c r="M1232">
        <v>1.43</v>
      </c>
      <c r="N1232" t="str">
        <f t="shared" si="184"/>
        <v>000X</v>
      </c>
      <c r="O1232">
        <v>4907</v>
      </c>
      <c r="P1232" t="s">
        <v>72</v>
      </c>
      <c r="Q1232" t="s">
        <v>6132</v>
      </c>
      <c r="R1232" t="s">
        <v>88</v>
      </c>
      <c r="T1232" t="s">
        <v>61</v>
      </c>
      <c r="V1232" t="s">
        <v>6133</v>
      </c>
      <c r="W1232">
        <v>288830</v>
      </c>
      <c r="X1232">
        <v>21520</v>
      </c>
      <c r="Y1232">
        <v>267310</v>
      </c>
      <c r="Z1232">
        <v>263837</v>
      </c>
      <c r="AA1232">
        <v>233837</v>
      </c>
      <c r="AB1232" t="s">
        <v>63</v>
      </c>
      <c r="AC1232" s="1">
        <v>39508</v>
      </c>
      <c r="AD1232">
        <v>63000</v>
      </c>
      <c r="AE1232">
        <v>2199</v>
      </c>
      <c r="AF1232">
        <v>471</v>
      </c>
      <c r="AG1232" t="s">
        <v>103</v>
      </c>
      <c r="AH1232" t="s">
        <v>76</v>
      </c>
      <c r="AI1232">
        <v>1</v>
      </c>
      <c r="AJ1232">
        <v>2016</v>
      </c>
      <c r="AK1232">
        <v>3</v>
      </c>
      <c r="AL1232">
        <v>2</v>
      </c>
      <c r="AN1232">
        <v>2312</v>
      </c>
      <c r="AO1232">
        <v>32</v>
      </c>
      <c r="AP1232" t="s">
        <v>63</v>
      </c>
      <c r="AQ1232" t="s">
        <v>66</v>
      </c>
      <c r="AR1232">
        <v>3487</v>
      </c>
      <c r="AW1232" t="s">
        <v>6134</v>
      </c>
      <c r="AX1232" t="s">
        <v>6135</v>
      </c>
      <c r="AY1232" t="s">
        <v>6136</v>
      </c>
      <c r="AZ1232" t="s">
        <v>6137</v>
      </c>
    </row>
    <row r="1233" spans="1:52" x14ac:dyDescent="0.3">
      <c r="A1233">
        <v>2070692</v>
      </c>
      <c r="B1233" t="s">
        <v>6138</v>
      </c>
      <c r="C1233" t="str">
        <f t="shared" si="182"/>
        <v>7492</v>
      </c>
      <c r="D1233" t="s">
        <v>53</v>
      </c>
      <c r="E1233" t="str">
        <f>"0100"</f>
        <v>0100</v>
      </c>
      <c r="F1233" t="s">
        <v>54</v>
      </c>
      <c r="G1233" t="str">
        <f t="shared" si="185"/>
        <v>08</v>
      </c>
      <c r="H1233" t="s">
        <v>55</v>
      </c>
      <c r="I1233" t="s">
        <v>56</v>
      </c>
      <c r="J1233" t="s">
        <v>57</v>
      </c>
      <c r="K1233">
        <v>1</v>
      </c>
      <c r="L1233">
        <v>69870</v>
      </c>
      <c r="M1233">
        <v>1.6</v>
      </c>
      <c r="N1233" t="str">
        <f t="shared" si="184"/>
        <v>000X</v>
      </c>
      <c r="O1233">
        <v>4611</v>
      </c>
      <c r="P1233" t="s">
        <v>58</v>
      </c>
      <c r="Q1233" t="s">
        <v>1199</v>
      </c>
      <c r="R1233" t="s">
        <v>140</v>
      </c>
      <c r="T1233" t="s">
        <v>61</v>
      </c>
      <c r="V1233" t="s">
        <v>6139</v>
      </c>
      <c r="W1233">
        <v>264770</v>
      </c>
      <c r="X1233">
        <v>24060</v>
      </c>
      <c r="Y1233">
        <v>240710</v>
      </c>
      <c r="Z1233">
        <v>228812</v>
      </c>
      <c r="AA1233">
        <v>203812</v>
      </c>
      <c r="AB1233" t="s">
        <v>63</v>
      </c>
      <c r="AC1233" s="1">
        <v>42157</v>
      </c>
      <c r="AD1233">
        <v>250000</v>
      </c>
      <c r="AE1233">
        <v>2694</v>
      </c>
      <c r="AF1233">
        <v>412</v>
      </c>
      <c r="AG1233" t="s">
        <v>64</v>
      </c>
      <c r="AH1233" t="s">
        <v>76</v>
      </c>
      <c r="AI1233">
        <v>1</v>
      </c>
      <c r="AJ1233">
        <v>2001</v>
      </c>
      <c r="AK1233">
        <v>3</v>
      </c>
      <c r="AL1233">
        <v>2</v>
      </c>
      <c r="AN1233">
        <v>2399</v>
      </c>
      <c r="AO1233">
        <v>32</v>
      </c>
      <c r="AP1233" t="s">
        <v>63</v>
      </c>
      <c r="AQ1233" t="s">
        <v>66</v>
      </c>
      <c r="AR1233">
        <v>3608</v>
      </c>
      <c r="AW1233" t="s">
        <v>6140</v>
      </c>
      <c r="AX1233" t="s">
        <v>6141</v>
      </c>
      <c r="AY1233" t="s">
        <v>6142</v>
      </c>
      <c r="AZ1233" t="s">
        <v>70</v>
      </c>
    </row>
    <row r="1234" spans="1:52" x14ac:dyDescent="0.3">
      <c r="A1234">
        <v>2070838</v>
      </c>
      <c r="B1234" t="s">
        <v>6143</v>
      </c>
      <c r="C1234" t="str">
        <f t="shared" si="182"/>
        <v>7492</v>
      </c>
      <c r="D1234" t="s">
        <v>53</v>
      </c>
      <c r="E1234" t="str">
        <f>"0100"</f>
        <v>0100</v>
      </c>
      <c r="F1234" t="s">
        <v>54</v>
      </c>
      <c r="G1234" t="str">
        <f t="shared" si="185"/>
        <v>08</v>
      </c>
      <c r="H1234" t="s">
        <v>55</v>
      </c>
      <c r="I1234" t="s">
        <v>56</v>
      </c>
      <c r="J1234" t="s">
        <v>57</v>
      </c>
      <c r="K1234">
        <v>1</v>
      </c>
      <c r="L1234">
        <v>65001</v>
      </c>
      <c r="M1234">
        <v>1.49</v>
      </c>
      <c r="N1234" t="str">
        <f t="shared" si="184"/>
        <v>000X</v>
      </c>
      <c r="O1234">
        <v>4527</v>
      </c>
      <c r="P1234" t="s">
        <v>72</v>
      </c>
      <c r="Q1234" t="s">
        <v>643</v>
      </c>
      <c r="R1234" t="s">
        <v>140</v>
      </c>
      <c r="T1234" t="s">
        <v>61</v>
      </c>
      <c r="V1234" t="s">
        <v>6144</v>
      </c>
      <c r="W1234">
        <v>283680</v>
      </c>
      <c r="X1234">
        <v>22380</v>
      </c>
      <c r="Y1234">
        <v>261300</v>
      </c>
      <c r="Z1234">
        <v>272781</v>
      </c>
      <c r="AA1234">
        <v>247781</v>
      </c>
      <c r="AB1234" t="s">
        <v>63</v>
      </c>
      <c r="AC1234" s="1">
        <v>43320</v>
      </c>
      <c r="AD1234">
        <v>312000</v>
      </c>
      <c r="AE1234">
        <v>2920</v>
      </c>
      <c r="AF1234">
        <v>420</v>
      </c>
      <c r="AG1234" t="s">
        <v>64</v>
      </c>
      <c r="AH1234" t="s">
        <v>76</v>
      </c>
      <c r="AI1234">
        <v>1</v>
      </c>
      <c r="AJ1234">
        <v>1996</v>
      </c>
      <c r="AK1234">
        <v>4</v>
      </c>
      <c r="AL1234">
        <v>3</v>
      </c>
      <c r="AN1234">
        <v>2246</v>
      </c>
      <c r="AO1234">
        <v>32</v>
      </c>
      <c r="AP1234" t="s">
        <v>63</v>
      </c>
      <c r="AQ1234" t="s">
        <v>66</v>
      </c>
      <c r="AR1234">
        <v>3087</v>
      </c>
      <c r="AW1234" t="s">
        <v>6145</v>
      </c>
      <c r="AY1234" t="s">
        <v>6146</v>
      </c>
      <c r="AZ1234" t="s">
        <v>70</v>
      </c>
    </row>
    <row r="1235" spans="1:52" x14ac:dyDescent="0.3">
      <c r="A1235">
        <v>2070901</v>
      </c>
      <c r="B1235" t="s">
        <v>6147</v>
      </c>
      <c r="C1235" t="str">
        <f t="shared" si="182"/>
        <v>7492</v>
      </c>
      <c r="D1235" t="s">
        <v>53</v>
      </c>
      <c r="E1235" t="str">
        <f>"0000"</f>
        <v>0000</v>
      </c>
      <c r="F1235" t="s">
        <v>108</v>
      </c>
      <c r="G1235" t="str">
        <f t="shared" si="185"/>
        <v>08</v>
      </c>
      <c r="H1235" t="s">
        <v>55</v>
      </c>
      <c r="I1235" t="s">
        <v>56</v>
      </c>
      <c r="J1235" t="s">
        <v>57</v>
      </c>
      <c r="K1235">
        <v>0</v>
      </c>
      <c r="L1235">
        <v>62501</v>
      </c>
      <c r="M1235">
        <v>1.43</v>
      </c>
      <c r="N1235" t="str">
        <f t="shared" si="184"/>
        <v>000X</v>
      </c>
      <c r="O1235">
        <v>4679</v>
      </c>
      <c r="P1235" t="s">
        <v>72</v>
      </c>
      <c r="Q1235" t="s">
        <v>643</v>
      </c>
      <c r="R1235" t="s">
        <v>140</v>
      </c>
      <c r="T1235" t="s">
        <v>61</v>
      </c>
      <c r="V1235" t="s">
        <v>6148</v>
      </c>
      <c r="W1235">
        <v>21520</v>
      </c>
      <c r="X1235">
        <v>21520</v>
      </c>
      <c r="Y1235">
        <v>0</v>
      </c>
      <c r="Z1235">
        <v>21520</v>
      </c>
      <c r="AA1235">
        <v>21520</v>
      </c>
      <c r="AB1235" t="s">
        <v>72</v>
      </c>
      <c r="AR1235">
        <v>0</v>
      </c>
      <c r="AW1235" t="s">
        <v>6149</v>
      </c>
      <c r="AY1235" t="s">
        <v>6150</v>
      </c>
      <c r="AZ1235" t="s">
        <v>6151</v>
      </c>
    </row>
    <row r="1236" spans="1:52" x14ac:dyDescent="0.3">
      <c r="A1236">
        <v>2071176</v>
      </c>
      <c r="B1236" t="s">
        <v>6152</v>
      </c>
      <c r="C1236" t="str">
        <f t="shared" si="182"/>
        <v>7492</v>
      </c>
      <c r="D1236" t="s">
        <v>53</v>
      </c>
      <c r="E1236" t="str">
        <f>"0100"</f>
        <v>0100</v>
      </c>
      <c r="F1236" t="s">
        <v>54</v>
      </c>
      <c r="G1236" t="str">
        <f t="shared" si="185"/>
        <v>08</v>
      </c>
      <c r="H1236" t="s">
        <v>55</v>
      </c>
      <c r="I1236" t="s">
        <v>56</v>
      </c>
      <c r="J1236" t="s">
        <v>57</v>
      </c>
      <c r="K1236">
        <v>1</v>
      </c>
      <c r="L1236">
        <v>120143</v>
      </c>
      <c r="M1236">
        <v>2.76</v>
      </c>
      <c r="N1236" t="str">
        <f t="shared" si="184"/>
        <v>000X</v>
      </c>
      <c r="O1236">
        <v>4585</v>
      </c>
      <c r="P1236" t="s">
        <v>72</v>
      </c>
      <c r="Q1236" t="s">
        <v>6012</v>
      </c>
      <c r="R1236" t="s">
        <v>140</v>
      </c>
      <c r="T1236" t="s">
        <v>61</v>
      </c>
      <c r="V1236" t="s">
        <v>6153</v>
      </c>
      <c r="W1236">
        <v>309640</v>
      </c>
      <c r="X1236">
        <v>41370</v>
      </c>
      <c r="Y1236">
        <v>268270</v>
      </c>
      <c r="Z1236">
        <v>221351</v>
      </c>
      <c r="AA1236">
        <v>196351</v>
      </c>
      <c r="AB1236" t="s">
        <v>63</v>
      </c>
      <c r="AC1236" s="1">
        <v>35278</v>
      </c>
      <c r="AD1236">
        <v>22500</v>
      </c>
      <c r="AE1236">
        <v>1145</v>
      </c>
      <c r="AF1236">
        <v>1823</v>
      </c>
      <c r="AG1236" t="s">
        <v>103</v>
      </c>
      <c r="AH1236" t="s">
        <v>76</v>
      </c>
      <c r="AI1236">
        <v>1</v>
      </c>
      <c r="AJ1236">
        <v>1997</v>
      </c>
      <c r="AK1236">
        <v>3</v>
      </c>
      <c r="AL1236">
        <v>3</v>
      </c>
      <c r="AN1236">
        <v>2998</v>
      </c>
      <c r="AO1236">
        <v>32</v>
      </c>
      <c r="AP1236" t="s">
        <v>63</v>
      </c>
      <c r="AQ1236" t="s">
        <v>66</v>
      </c>
      <c r="AR1236">
        <v>4372</v>
      </c>
      <c r="AW1236" t="s">
        <v>6154</v>
      </c>
      <c r="AX1236" t="s">
        <v>6155</v>
      </c>
      <c r="AY1236" t="s">
        <v>6156</v>
      </c>
      <c r="AZ1236" t="s">
        <v>70</v>
      </c>
    </row>
    <row r="1237" spans="1:52" x14ac:dyDescent="0.3">
      <c r="A1237">
        <v>2071265</v>
      </c>
      <c r="B1237" t="s">
        <v>6157</v>
      </c>
      <c r="C1237" t="str">
        <f t="shared" si="182"/>
        <v>7492</v>
      </c>
      <c r="D1237" t="s">
        <v>53</v>
      </c>
      <c r="E1237" t="str">
        <f>"0000"</f>
        <v>0000</v>
      </c>
      <c r="F1237" t="s">
        <v>108</v>
      </c>
      <c r="G1237" t="str">
        <f t="shared" si="185"/>
        <v>08</v>
      </c>
      <c r="H1237" t="s">
        <v>55</v>
      </c>
      <c r="I1237" t="s">
        <v>56</v>
      </c>
      <c r="J1237" t="s">
        <v>57</v>
      </c>
      <c r="K1237">
        <v>0</v>
      </c>
      <c r="L1237">
        <v>62500</v>
      </c>
      <c r="M1237">
        <v>1.43</v>
      </c>
      <c r="N1237" t="str">
        <f t="shared" si="184"/>
        <v>000X</v>
      </c>
      <c r="O1237">
        <v>4561</v>
      </c>
      <c r="P1237" t="s">
        <v>72</v>
      </c>
      <c r="Q1237" t="s">
        <v>6012</v>
      </c>
      <c r="R1237" t="s">
        <v>140</v>
      </c>
      <c r="T1237" t="s">
        <v>61</v>
      </c>
      <c r="V1237" t="s">
        <v>6158</v>
      </c>
      <c r="W1237">
        <v>21520</v>
      </c>
      <c r="X1237">
        <v>21520</v>
      </c>
      <c r="Y1237">
        <v>0</v>
      </c>
      <c r="Z1237">
        <v>21520</v>
      </c>
      <c r="AA1237">
        <v>21520</v>
      </c>
      <c r="AB1237" t="s">
        <v>72</v>
      </c>
      <c r="AR1237">
        <v>0</v>
      </c>
      <c r="AW1237" t="s">
        <v>6159</v>
      </c>
      <c r="AX1237" t="s">
        <v>6160</v>
      </c>
      <c r="AY1237" t="s">
        <v>6161</v>
      </c>
      <c r="AZ1237" t="s">
        <v>6162</v>
      </c>
    </row>
    <row r="1238" spans="1:52" x14ac:dyDescent="0.3">
      <c r="A1238">
        <v>2071419</v>
      </c>
      <c r="B1238" t="s">
        <v>6163</v>
      </c>
      <c r="C1238" t="str">
        <f t="shared" si="182"/>
        <v>7492</v>
      </c>
      <c r="D1238" t="s">
        <v>53</v>
      </c>
      <c r="E1238" t="str">
        <f>"0100"</f>
        <v>0100</v>
      </c>
      <c r="F1238" t="s">
        <v>54</v>
      </c>
      <c r="G1238" t="str">
        <f t="shared" si="185"/>
        <v>08</v>
      </c>
      <c r="H1238" t="s">
        <v>55</v>
      </c>
      <c r="I1238" t="s">
        <v>56</v>
      </c>
      <c r="J1238" t="s">
        <v>57</v>
      </c>
      <c r="K1238">
        <v>1</v>
      </c>
      <c r="L1238">
        <v>72124</v>
      </c>
      <c r="M1238">
        <v>1.66</v>
      </c>
      <c r="N1238" t="str">
        <f t="shared" si="184"/>
        <v>000X</v>
      </c>
      <c r="O1238">
        <v>4523</v>
      </c>
      <c r="P1238" t="s">
        <v>72</v>
      </c>
      <c r="Q1238" t="s">
        <v>6012</v>
      </c>
      <c r="R1238" t="s">
        <v>140</v>
      </c>
      <c r="T1238" t="s">
        <v>61</v>
      </c>
      <c r="V1238" t="s">
        <v>6164</v>
      </c>
      <c r="W1238">
        <v>236670</v>
      </c>
      <c r="X1238">
        <v>24840</v>
      </c>
      <c r="Y1238">
        <v>211830</v>
      </c>
      <c r="Z1238">
        <v>224194</v>
      </c>
      <c r="AA1238">
        <v>199194</v>
      </c>
      <c r="AB1238" t="s">
        <v>63</v>
      </c>
      <c r="AC1238" s="1">
        <v>43987</v>
      </c>
      <c r="AD1238">
        <v>321000</v>
      </c>
      <c r="AE1238">
        <v>3066</v>
      </c>
      <c r="AF1238">
        <v>861</v>
      </c>
      <c r="AG1238" t="s">
        <v>64</v>
      </c>
      <c r="AH1238" t="s">
        <v>76</v>
      </c>
      <c r="AI1238">
        <v>1</v>
      </c>
      <c r="AJ1238">
        <v>1994</v>
      </c>
      <c r="AK1238">
        <v>3</v>
      </c>
      <c r="AL1238">
        <v>2</v>
      </c>
      <c r="AN1238">
        <v>2650</v>
      </c>
      <c r="AO1238">
        <v>32</v>
      </c>
      <c r="AP1238" t="s">
        <v>63</v>
      </c>
      <c r="AQ1238" t="s">
        <v>66</v>
      </c>
      <c r="AR1238">
        <v>3599</v>
      </c>
      <c r="AW1238" t="s">
        <v>6165</v>
      </c>
      <c r="AY1238" t="s">
        <v>6166</v>
      </c>
      <c r="AZ1238" t="s">
        <v>70</v>
      </c>
    </row>
    <row r="1239" spans="1:52" x14ac:dyDescent="0.3">
      <c r="A1239">
        <v>2071575</v>
      </c>
      <c r="B1239" t="s">
        <v>6167</v>
      </c>
      <c r="C1239" t="str">
        <f t="shared" si="182"/>
        <v>7492</v>
      </c>
      <c r="D1239" t="s">
        <v>53</v>
      </c>
      <c r="E1239" t="str">
        <f>"0100"</f>
        <v>0100</v>
      </c>
      <c r="F1239" t="s">
        <v>54</v>
      </c>
      <c r="G1239" t="str">
        <f t="shared" si="185"/>
        <v>08</v>
      </c>
      <c r="H1239" t="s">
        <v>55</v>
      </c>
      <c r="I1239" t="s">
        <v>56</v>
      </c>
      <c r="J1239" t="s">
        <v>57</v>
      </c>
      <c r="K1239">
        <v>1</v>
      </c>
      <c r="L1239">
        <v>87078</v>
      </c>
      <c r="M1239">
        <v>2</v>
      </c>
      <c r="N1239" t="str">
        <f t="shared" si="184"/>
        <v>000X</v>
      </c>
      <c r="O1239">
        <v>4501</v>
      </c>
      <c r="P1239" t="s">
        <v>72</v>
      </c>
      <c r="Q1239" t="s">
        <v>6012</v>
      </c>
      <c r="R1239" t="s">
        <v>140</v>
      </c>
      <c r="T1239" t="s">
        <v>61</v>
      </c>
      <c r="V1239" t="s">
        <v>6168</v>
      </c>
      <c r="W1239">
        <v>322150</v>
      </c>
      <c r="X1239">
        <v>29990</v>
      </c>
      <c r="Y1239">
        <v>292160</v>
      </c>
      <c r="Z1239">
        <v>274618</v>
      </c>
      <c r="AA1239">
        <v>249118</v>
      </c>
      <c r="AB1239" t="s">
        <v>63</v>
      </c>
      <c r="AC1239" s="1">
        <v>41365</v>
      </c>
      <c r="AD1239">
        <v>312000</v>
      </c>
      <c r="AE1239">
        <v>2556</v>
      </c>
      <c r="AF1239">
        <v>884</v>
      </c>
      <c r="AG1239" t="s">
        <v>64</v>
      </c>
      <c r="AH1239" t="s">
        <v>76</v>
      </c>
      <c r="AI1239">
        <v>1</v>
      </c>
      <c r="AJ1239">
        <v>2006</v>
      </c>
      <c r="AK1239">
        <v>3</v>
      </c>
      <c r="AL1239">
        <v>3</v>
      </c>
      <c r="AN1239">
        <v>2865</v>
      </c>
      <c r="AO1239">
        <v>32</v>
      </c>
      <c r="AP1239" t="s">
        <v>63</v>
      </c>
      <c r="AQ1239" t="s">
        <v>66</v>
      </c>
      <c r="AR1239">
        <v>4006</v>
      </c>
      <c r="AW1239" t="s">
        <v>6169</v>
      </c>
      <c r="AX1239" t="s">
        <v>6170</v>
      </c>
      <c r="AY1239" t="s">
        <v>6171</v>
      </c>
      <c r="AZ1239" t="s">
        <v>70</v>
      </c>
    </row>
    <row r="1240" spans="1:52" x14ac:dyDescent="0.3">
      <c r="A1240">
        <v>2071699</v>
      </c>
      <c r="B1240" t="s">
        <v>6172</v>
      </c>
      <c r="C1240" t="str">
        <f t="shared" si="182"/>
        <v>7492</v>
      </c>
      <c r="D1240" t="s">
        <v>53</v>
      </c>
      <c r="E1240" t="str">
        <f>"0000"</f>
        <v>0000</v>
      </c>
      <c r="F1240" t="s">
        <v>108</v>
      </c>
      <c r="G1240" t="str">
        <f t="shared" si="185"/>
        <v>08</v>
      </c>
      <c r="H1240" t="s">
        <v>55</v>
      </c>
      <c r="I1240" t="s">
        <v>56</v>
      </c>
      <c r="J1240" t="s">
        <v>57</v>
      </c>
      <c r="K1240">
        <v>0</v>
      </c>
      <c r="L1240">
        <v>62500</v>
      </c>
      <c r="M1240">
        <v>1.43</v>
      </c>
      <c r="N1240" t="str">
        <f t="shared" si="184"/>
        <v>000X</v>
      </c>
      <c r="O1240">
        <v>4299</v>
      </c>
      <c r="P1240" t="s">
        <v>58</v>
      </c>
      <c r="Q1240" t="s">
        <v>6029</v>
      </c>
      <c r="R1240" t="s">
        <v>82</v>
      </c>
      <c r="T1240" t="s">
        <v>61</v>
      </c>
      <c r="V1240" t="s">
        <v>6173</v>
      </c>
      <c r="W1240">
        <v>21520</v>
      </c>
      <c r="X1240">
        <v>21520</v>
      </c>
      <c r="Y1240">
        <v>0</v>
      </c>
      <c r="Z1240">
        <v>21520</v>
      </c>
      <c r="AA1240">
        <v>21520</v>
      </c>
      <c r="AB1240" t="s">
        <v>72</v>
      </c>
      <c r="AC1240" s="1">
        <v>44019</v>
      </c>
      <c r="AD1240">
        <v>32000</v>
      </c>
      <c r="AE1240">
        <v>3074</v>
      </c>
      <c r="AF1240">
        <v>1973</v>
      </c>
      <c r="AG1240" t="s">
        <v>103</v>
      </c>
      <c r="AH1240" t="s">
        <v>76</v>
      </c>
      <c r="AR1240">
        <v>0</v>
      </c>
      <c r="AW1240" t="s">
        <v>6174</v>
      </c>
      <c r="AX1240" t="s">
        <v>6175</v>
      </c>
      <c r="AY1240" t="s">
        <v>6176</v>
      </c>
      <c r="AZ1240" t="s">
        <v>1189</v>
      </c>
    </row>
    <row r="1241" spans="1:52" x14ac:dyDescent="0.3">
      <c r="A1241">
        <v>2071958</v>
      </c>
      <c r="B1241" t="s">
        <v>6177</v>
      </c>
      <c r="C1241" t="str">
        <f t="shared" si="182"/>
        <v>7492</v>
      </c>
      <c r="D1241" t="s">
        <v>53</v>
      </c>
      <c r="E1241" t="str">
        <f>"0100"</f>
        <v>0100</v>
      </c>
      <c r="F1241" t="s">
        <v>54</v>
      </c>
      <c r="G1241" t="str">
        <f t="shared" si="185"/>
        <v>08</v>
      </c>
      <c r="H1241" t="s">
        <v>55</v>
      </c>
      <c r="I1241" t="s">
        <v>56</v>
      </c>
      <c r="J1241" t="s">
        <v>57</v>
      </c>
      <c r="K1241">
        <v>1</v>
      </c>
      <c r="L1241">
        <v>65000</v>
      </c>
      <c r="M1241">
        <v>1.49</v>
      </c>
      <c r="N1241" t="str">
        <f t="shared" si="184"/>
        <v>000X</v>
      </c>
      <c r="O1241">
        <v>4322</v>
      </c>
      <c r="P1241" t="s">
        <v>58</v>
      </c>
      <c r="Q1241" t="s">
        <v>6029</v>
      </c>
      <c r="R1241" t="s">
        <v>82</v>
      </c>
      <c r="T1241" t="s">
        <v>61</v>
      </c>
      <c r="V1241" t="s">
        <v>6178</v>
      </c>
      <c r="W1241">
        <v>280830</v>
      </c>
      <c r="X1241">
        <v>22380</v>
      </c>
      <c r="Y1241">
        <v>258450</v>
      </c>
      <c r="Z1241">
        <v>222305</v>
      </c>
      <c r="AA1241">
        <v>197305</v>
      </c>
      <c r="AB1241" t="s">
        <v>63</v>
      </c>
      <c r="AC1241" s="1">
        <v>37865</v>
      </c>
      <c r="AD1241">
        <v>26000</v>
      </c>
      <c r="AE1241">
        <v>1642</v>
      </c>
      <c r="AF1241">
        <v>1215</v>
      </c>
      <c r="AG1241" t="s">
        <v>103</v>
      </c>
      <c r="AH1241" t="s">
        <v>76</v>
      </c>
      <c r="AI1241">
        <v>1</v>
      </c>
      <c r="AJ1241">
        <v>2004</v>
      </c>
      <c r="AK1241">
        <v>3</v>
      </c>
      <c r="AL1241">
        <v>2</v>
      </c>
      <c r="AN1241">
        <v>2592</v>
      </c>
      <c r="AO1241">
        <v>32</v>
      </c>
      <c r="AP1241" t="s">
        <v>63</v>
      </c>
      <c r="AQ1241" t="s">
        <v>66</v>
      </c>
      <c r="AR1241">
        <v>3861</v>
      </c>
      <c r="AW1241" t="s">
        <v>6179</v>
      </c>
      <c r="AX1241" t="s">
        <v>6180</v>
      </c>
      <c r="AY1241" t="s">
        <v>6181</v>
      </c>
      <c r="AZ1241" t="s">
        <v>70</v>
      </c>
    </row>
    <row r="1242" spans="1:52" x14ac:dyDescent="0.3">
      <c r="A1242">
        <v>2072512</v>
      </c>
      <c r="B1242" t="s">
        <v>6182</v>
      </c>
      <c r="C1242" t="str">
        <f t="shared" si="182"/>
        <v>7492</v>
      </c>
      <c r="D1242" t="s">
        <v>53</v>
      </c>
      <c r="E1242" t="str">
        <f>"0100"</f>
        <v>0100</v>
      </c>
      <c r="F1242" t="s">
        <v>54</v>
      </c>
      <c r="G1242" t="str">
        <f t="shared" si="185"/>
        <v>08</v>
      </c>
      <c r="H1242" t="s">
        <v>55</v>
      </c>
      <c r="I1242" t="s">
        <v>56</v>
      </c>
      <c r="J1242" t="s">
        <v>57</v>
      </c>
      <c r="K1242">
        <v>1</v>
      </c>
      <c r="L1242">
        <v>65003</v>
      </c>
      <c r="M1242">
        <v>1.49</v>
      </c>
      <c r="N1242" t="str">
        <f t="shared" si="184"/>
        <v>000X</v>
      </c>
      <c r="O1242">
        <v>4434</v>
      </c>
      <c r="P1242" t="s">
        <v>58</v>
      </c>
      <c r="Q1242" t="s">
        <v>815</v>
      </c>
      <c r="R1242" t="s">
        <v>140</v>
      </c>
      <c r="T1242" t="s">
        <v>61</v>
      </c>
      <c r="V1242" t="s">
        <v>6183</v>
      </c>
      <c r="W1242">
        <v>221160</v>
      </c>
      <c r="X1242">
        <v>22380</v>
      </c>
      <c r="Y1242">
        <v>198780</v>
      </c>
      <c r="Z1242">
        <v>221160</v>
      </c>
      <c r="AA1242">
        <v>221160</v>
      </c>
      <c r="AB1242" t="s">
        <v>63</v>
      </c>
      <c r="AC1242" s="1">
        <v>43265</v>
      </c>
      <c r="AD1242">
        <v>229000</v>
      </c>
      <c r="AE1242">
        <v>2908</v>
      </c>
      <c r="AF1242">
        <v>2211</v>
      </c>
      <c r="AG1242" t="s">
        <v>64</v>
      </c>
      <c r="AH1242" t="s">
        <v>76</v>
      </c>
      <c r="AI1242">
        <v>1</v>
      </c>
      <c r="AJ1242">
        <v>2005</v>
      </c>
      <c r="AK1242">
        <v>3</v>
      </c>
      <c r="AL1242">
        <v>2</v>
      </c>
      <c r="AN1242">
        <v>1787</v>
      </c>
      <c r="AO1242">
        <v>32</v>
      </c>
      <c r="AP1242" t="s">
        <v>72</v>
      </c>
      <c r="AQ1242" t="s">
        <v>66</v>
      </c>
      <c r="AR1242">
        <v>2701</v>
      </c>
      <c r="AW1242" t="s">
        <v>6184</v>
      </c>
      <c r="AY1242" t="s">
        <v>6185</v>
      </c>
      <c r="AZ1242" t="s">
        <v>6186</v>
      </c>
    </row>
    <row r="1243" spans="1:52" x14ac:dyDescent="0.3">
      <c r="A1243">
        <v>2074728</v>
      </c>
      <c r="B1243" t="s">
        <v>6187</v>
      </c>
      <c r="C1243" t="str">
        <f t="shared" si="182"/>
        <v>7492</v>
      </c>
      <c r="D1243" t="s">
        <v>53</v>
      </c>
      <c r="E1243" t="str">
        <f>"0100"</f>
        <v>0100</v>
      </c>
      <c r="F1243" t="s">
        <v>54</v>
      </c>
      <c r="G1243" t="str">
        <f t="shared" si="185"/>
        <v>08</v>
      </c>
      <c r="H1243" t="s">
        <v>55</v>
      </c>
      <c r="I1243" t="s">
        <v>56</v>
      </c>
      <c r="J1243" t="s">
        <v>57</v>
      </c>
      <c r="K1243">
        <v>1</v>
      </c>
      <c r="L1243">
        <v>66252</v>
      </c>
      <c r="M1243">
        <v>1.52</v>
      </c>
      <c r="N1243" t="str">
        <f t="shared" si="184"/>
        <v>000X</v>
      </c>
      <c r="O1243">
        <v>4908</v>
      </c>
      <c r="P1243" t="s">
        <v>72</v>
      </c>
      <c r="Q1243" t="s">
        <v>6012</v>
      </c>
      <c r="R1243" t="s">
        <v>140</v>
      </c>
      <c r="T1243" t="s">
        <v>61</v>
      </c>
      <c r="V1243" t="s">
        <v>6188</v>
      </c>
      <c r="W1243">
        <v>195430</v>
      </c>
      <c r="X1243">
        <v>22810</v>
      </c>
      <c r="Y1243">
        <v>172620</v>
      </c>
      <c r="Z1243">
        <v>138358</v>
      </c>
      <c r="AA1243">
        <v>113358</v>
      </c>
      <c r="AB1243" t="s">
        <v>63</v>
      </c>
      <c r="AC1243" s="1">
        <v>34455</v>
      </c>
      <c r="AD1243">
        <v>15000</v>
      </c>
      <c r="AE1243">
        <v>1034</v>
      </c>
      <c r="AF1243">
        <v>483</v>
      </c>
      <c r="AG1243" t="s">
        <v>103</v>
      </c>
      <c r="AH1243" t="s">
        <v>76</v>
      </c>
      <c r="AI1243">
        <v>1</v>
      </c>
      <c r="AJ1243">
        <v>1995</v>
      </c>
      <c r="AK1243">
        <v>3</v>
      </c>
      <c r="AL1243">
        <v>2</v>
      </c>
      <c r="AN1243">
        <v>1960</v>
      </c>
      <c r="AO1243">
        <v>32</v>
      </c>
      <c r="AP1243" t="s">
        <v>72</v>
      </c>
      <c r="AQ1243" t="s">
        <v>66</v>
      </c>
      <c r="AR1243">
        <v>2855</v>
      </c>
      <c r="AW1243" t="s">
        <v>6189</v>
      </c>
      <c r="AX1243" t="s">
        <v>6190</v>
      </c>
      <c r="AY1243" t="s">
        <v>6191</v>
      </c>
      <c r="AZ1243" t="s">
        <v>6192</v>
      </c>
    </row>
    <row r="1244" spans="1:52" x14ac:dyDescent="0.3">
      <c r="A1244">
        <v>2074752</v>
      </c>
      <c r="B1244" t="s">
        <v>6193</v>
      </c>
      <c r="C1244" t="str">
        <f t="shared" si="182"/>
        <v>7492</v>
      </c>
      <c r="D1244" t="s">
        <v>53</v>
      </c>
      <c r="E1244" t="str">
        <f>"0000"</f>
        <v>0000</v>
      </c>
      <c r="F1244" t="s">
        <v>108</v>
      </c>
      <c r="G1244" t="str">
        <f t="shared" si="185"/>
        <v>08</v>
      </c>
      <c r="H1244" t="s">
        <v>55</v>
      </c>
      <c r="I1244" t="s">
        <v>56</v>
      </c>
      <c r="J1244" t="s">
        <v>57</v>
      </c>
      <c r="K1244">
        <v>0</v>
      </c>
      <c r="L1244">
        <v>66252</v>
      </c>
      <c r="M1244">
        <v>1.52</v>
      </c>
      <c r="N1244" t="str">
        <f t="shared" si="184"/>
        <v>000X</v>
      </c>
      <c r="O1244">
        <v>4856</v>
      </c>
      <c r="P1244" t="s">
        <v>72</v>
      </c>
      <c r="Q1244" t="s">
        <v>6012</v>
      </c>
      <c r="R1244" t="s">
        <v>140</v>
      </c>
      <c r="T1244" t="s">
        <v>61</v>
      </c>
      <c r="V1244" t="s">
        <v>6194</v>
      </c>
      <c r="W1244">
        <v>22810</v>
      </c>
      <c r="X1244">
        <v>22810</v>
      </c>
      <c r="Y1244">
        <v>0</v>
      </c>
      <c r="Z1244">
        <v>22810</v>
      </c>
      <c r="AA1244">
        <v>22810</v>
      </c>
      <c r="AB1244" t="s">
        <v>72</v>
      </c>
      <c r="AC1244" s="1">
        <v>43913</v>
      </c>
      <c r="AD1244">
        <v>36000</v>
      </c>
      <c r="AE1244">
        <v>3049</v>
      </c>
      <c r="AF1244">
        <v>625</v>
      </c>
      <c r="AG1244" t="s">
        <v>103</v>
      </c>
      <c r="AH1244" t="s">
        <v>76</v>
      </c>
      <c r="AR1244">
        <v>0</v>
      </c>
      <c r="AW1244" t="s">
        <v>6195</v>
      </c>
      <c r="AY1244" t="s">
        <v>6196</v>
      </c>
      <c r="AZ1244" t="s">
        <v>70</v>
      </c>
    </row>
    <row r="1245" spans="1:52" x14ac:dyDescent="0.3">
      <c r="A1245">
        <v>2074841</v>
      </c>
      <c r="B1245" t="s">
        <v>6197</v>
      </c>
      <c r="C1245" t="str">
        <f t="shared" si="182"/>
        <v>7492</v>
      </c>
      <c r="D1245" t="s">
        <v>53</v>
      </c>
      <c r="E1245" t="str">
        <f>"0100"</f>
        <v>0100</v>
      </c>
      <c r="F1245" t="s">
        <v>54</v>
      </c>
      <c r="G1245" t="str">
        <f t="shared" si="185"/>
        <v>08</v>
      </c>
      <c r="H1245" t="s">
        <v>55</v>
      </c>
      <c r="I1245" t="s">
        <v>56</v>
      </c>
      <c r="J1245" t="s">
        <v>57</v>
      </c>
      <c r="K1245">
        <v>1</v>
      </c>
      <c r="L1245">
        <v>62368</v>
      </c>
      <c r="M1245">
        <v>1.43</v>
      </c>
      <c r="N1245" t="str">
        <f t="shared" si="184"/>
        <v>000X</v>
      </c>
      <c r="O1245">
        <v>4811</v>
      </c>
      <c r="P1245" t="s">
        <v>72</v>
      </c>
      <c r="Q1245" t="s">
        <v>6132</v>
      </c>
      <c r="R1245" t="s">
        <v>88</v>
      </c>
      <c r="T1245" t="s">
        <v>61</v>
      </c>
      <c r="V1245" t="s">
        <v>6198</v>
      </c>
      <c r="W1245">
        <v>239970</v>
      </c>
      <c r="X1245">
        <v>21480</v>
      </c>
      <c r="Y1245">
        <v>218490</v>
      </c>
      <c r="Z1245">
        <v>239970</v>
      </c>
      <c r="AA1245">
        <v>239970</v>
      </c>
      <c r="AB1245" t="s">
        <v>72</v>
      </c>
      <c r="AC1245" s="1">
        <v>36008</v>
      </c>
      <c r="AD1245">
        <v>29500</v>
      </c>
      <c r="AE1245">
        <v>1259</v>
      </c>
      <c r="AF1245">
        <v>1769</v>
      </c>
      <c r="AG1245" t="s">
        <v>103</v>
      </c>
      <c r="AH1245" t="s">
        <v>873</v>
      </c>
      <c r="AI1245">
        <v>1</v>
      </c>
      <c r="AJ1245">
        <v>2005</v>
      </c>
      <c r="AK1245">
        <v>3</v>
      </c>
      <c r="AL1245">
        <v>2</v>
      </c>
      <c r="AN1245">
        <v>2495</v>
      </c>
      <c r="AO1245">
        <v>32</v>
      </c>
      <c r="AP1245" t="s">
        <v>72</v>
      </c>
      <c r="AQ1245" t="s">
        <v>66</v>
      </c>
      <c r="AR1245">
        <v>3365</v>
      </c>
      <c r="AW1245" t="s">
        <v>6199</v>
      </c>
      <c r="AX1245" t="s">
        <v>6200</v>
      </c>
      <c r="AY1245" t="s">
        <v>6201</v>
      </c>
      <c r="AZ1245" t="s">
        <v>6202</v>
      </c>
    </row>
    <row r="1246" spans="1:52" x14ac:dyDescent="0.3">
      <c r="A1246">
        <v>2070315</v>
      </c>
      <c r="B1246" t="s">
        <v>6203</v>
      </c>
      <c r="C1246" t="str">
        <f t="shared" si="182"/>
        <v>7492</v>
      </c>
      <c r="D1246" t="s">
        <v>53</v>
      </c>
      <c r="E1246" t="str">
        <f>"0000"</f>
        <v>0000</v>
      </c>
      <c r="F1246" t="s">
        <v>108</v>
      </c>
      <c r="G1246" t="str">
        <f t="shared" si="185"/>
        <v>08</v>
      </c>
      <c r="H1246" t="s">
        <v>55</v>
      </c>
      <c r="I1246" t="s">
        <v>56</v>
      </c>
      <c r="J1246" t="s">
        <v>57</v>
      </c>
      <c r="K1246">
        <v>0</v>
      </c>
      <c r="L1246">
        <v>65945</v>
      </c>
      <c r="M1246">
        <v>1.51</v>
      </c>
      <c r="N1246" t="str">
        <f t="shared" si="184"/>
        <v>000X</v>
      </c>
      <c r="O1246">
        <v>4647</v>
      </c>
      <c r="P1246" t="s">
        <v>58</v>
      </c>
      <c r="Q1246" t="s">
        <v>5992</v>
      </c>
      <c r="R1246" t="s">
        <v>331</v>
      </c>
      <c r="T1246" t="s">
        <v>61</v>
      </c>
      <c r="V1246" t="s">
        <v>6204</v>
      </c>
      <c r="W1246">
        <v>22710</v>
      </c>
      <c r="X1246">
        <v>22710</v>
      </c>
      <c r="Y1246">
        <v>0</v>
      </c>
      <c r="Z1246">
        <v>22710</v>
      </c>
      <c r="AA1246">
        <v>22710</v>
      </c>
      <c r="AB1246" t="s">
        <v>72</v>
      </c>
      <c r="AC1246" s="1">
        <v>39569</v>
      </c>
      <c r="AD1246">
        <v>55000</v>
      </c>
      <c r="AE1246">
        <v>2214</v>
      </c>
      <c r="AF1246">
        <v>2199</v>
      </c>
      <c r="AG1246" t="s">
        <v>103</v>
      </c>
      <c r="AH1246" t="s">
        <v>76</v>
      </c>
      <c r="AR1246">
        <v>0</v>
      </c>
      <c r="AW1246" t="s">
        <v>6205</v>
      </c>
      <c r="AX1246" t="s">
        <v>6206</v>
      </c>
      <c r="AY1246" t="s">
        <v>6207</v>
      </c>
      <c r="AZ1246" t="s">
        <v>6208</v>
      </c>
    </row>
    <row r="1247" spans="1:52" x14ac:dyDescent="0.3">
      <c r="A1247">
        <v>2070609</v>
      </c>
      <c r="B1247" t="s">
        <v>6209</v>
      </c>
      <c r="C1247" t="str">
        <f t="shared" si="182"/>
        <v>7492</v>
      </c>
      <c r="D1247" t="s">
        <v>53</v>
      </c>
      <c r="E1247" t="str">
        <f>"0000"</f>
        <v>0000</v>
      </c>
      <c r="F1247" t="s">
        <v>108</v>
      </c>
      <c r="G1247" t="str">
        <f t="shared" si="185"/>
        <v>08</v>
      </c>
      <c r="H1247" t="s">
        <v>55</v>
      </c>
      <c r="I1247" t="s">
        <v>56</v>
      </c>
      <c r="J1247" t="s">
        <v>57</v>
      </c>
      <c r="K1247">
        <v>0</v>
      </c>
      <c r="L1247">
        <v>65002</v>
      </c>
      <c r="M1247">
        <v>1.49</v>
      </c>
      <c r="N1247" t="str">
        <f t="shared" si="184"/>
        <v>000X</v>
      </c>
      <c r="O1247">
        <v>4704</v>
      </c>
      <c r="P1247" t="s">
        <v>58</v>
      </c>
      <c r="Q1247" t="s">
        <v>1117</v>
      </c>
      <c r="R1247" t="s">
        <v>82</v>
      </c>
      <c r="T1247" t="s">
        <v>61</v>
      </c>
      <c r="V1247" t="s">
        <v>6210</v>
      </c>
      <c r="W1247">
        <v>22380</v>
      </c>
      <c r="X1247">
        <v>22380</v>
      </c>
      <c r="Y1247">
        <v>0</v>
      </c>
      <c r="Z1247">
        <v>22380</v>
      </c>
      <c r="AA1247">
        <v>22380</v>
      </c>
      <c r="AB1247" t="s">
        <v>72</v>
      </c>
      <c r="AR1247">
        <v>0</v>
      </c>
      <c r="AW1247" t="s">
        <v>6211</v>
      </c>
      <c r="AX1247" t="s">
        <v>6212</v>
      </c>
      <c r="AY1247" t="s">
        <v>6213</v>
      </c>
      <c r="AZ1247" t="s">
        <v>6214</v>
      </c>
    </row>
    <row r="1248" spans="1:52" x14ac:dyDescent="0.3">
      <c r="A1248">
        <v>2070668</v>
      </c>
      <c r="B1248" t="s">
        <v>6215</v>
      </c>
      <c r="C1248" t="str">
        <f t="shared" si="182"/>
        <v>7492</v>
      </c>
      <c r="D1248" t="s">
        <v>53</v>
      </c>
      <c r="E1248" t="str">
        <f t="shared" ref="E1248:E1254" si="186">"0100"</f>
        <v>0100</v>
      </c>
      <c r="F1248" t="s">
        <v>54</v>
      </c>
      <c r="G1248" t="str">
        <f t="shared" si="185"/>
        <v>08</v>
      </c>
      <c r="H1248" t="s">
        <v>55</v>
      </c>
      <c r="I1248" t="s">
        <v>56</v>
      </c>
      <c r="J1248" t="s">
        <v>57</v>
      </c>
      <c r="K1248">
        <v>1</v>
      </c>
      <c r="L1248">
        <v>69869</v>
      </c>
      <c r="M1248">
        <v>1.6</v>
      </c>
      <c r="N1248" t="str">
        <f t="shared" si="184"/>
        <v>000X</v>
      </c>
      <c r="O1248">
        <v>4602</v>
      </c>
      <c r="P1248" t="s">
        <v>58</v>
      </c>
      <c r="Q1248" t="s">
        <v>1117</v>
      </c>
      <c r="R1248" t="s">
        <v>82</v>
      </c>
      <c r="T1248" t="s">
        <v>61</v>
      </c>
      <c r="V1248" t="s">
        <v>6216</v>
      </c>
      <c r="W1248">
        <v>298720</v>
      </c>
      <c r="X1248">
        <v>24060</v>
      </c>
      <c r="Y1248">
        <v>274660</v>
      </c>
      <c r="Z1248">
        <v>258919</v>
      </c>
      <c r="AA1248">
        <v>233919</v>
      </c>
      <c r="AB1248" t="s">
        <v>63</v>
      </c>
      <c r="AC1248" s="1">
        <v>39264</v>
      </c>
      <c r="AD1248">
        <v>375000</v>
      </c>
      <c r="AE1248">
        <v>2144</v>
      </c>
      <c r="AF1248">
        <v>161</v>
      </c>
      <c r="AG1248" t="s">
        <v>64</v>
      </c>
      <c r="AH1248" t="s">
        <v>76</v>
      </c>
      <c r="AI1248">
        <v>1</v>
      </c>
      <c r="AJ1248">
        <v>2007</v>
      </c>
      <c r="AK1248">
        <v>3</v>
      </c>
      <c r="AL1248">
        <v>2</v>
      </c>
      <c r="AN1248">
        <v>2503</v>
      </c>
      <c r="AO1248">
        <v>32</v>
      </c>
      <c r="AP1248" t="s">
        <v>72</v>
      </c>
      <c r="AQ1248" t="s">
        <v>66</v>
      </c>
      <c r="AR1248">
        <v>3811</v>
      </c>
      <c r="AW1248" t="s">
        <v>6217</v>
      </c>
      <c r="AX1248" t="s">
        <v>6218</v>
      </c>
      <c r="AY1248" t="s">
        <v>6219</v>
      </c>
      <c r="AZ1248" t="s">
        <v>70</v>
      </c>
    </row>
    <row r="1249" spans="1:52" x14ac:dyDescent="0.3">
      <c r="A1249">
        <v>2070749</v>
      </c>
      <c r="B1249" t="s">
        <v>6220</v>
      </c>
      <c r="C1249" t="str">
        <f t="shared" si="182"/>
        <v>7492</v>
      </c>
      <c r="D1249" t="s">
        <v>53</v>
      </c>
      <c r="E1249" t="str">
        <f t="shared" si="186"/>
        <v>0100</v>
      </c>
      <c r="F1249" t="s">
        <v>54</v>
      </c>
      <c r="G1249" t="str">
        <f t="shared" si="185"/>
        <v>08</v>
      </c>
      <c r="H1249" t="s">
        <v>55</v>
      </c>
      <c r="I1249" t="s">
        <v>56</v>
      </c>
      <c r="J1249" t="s">
        <v>57</v>
      </c>
      <c r="K1249">
        <v>1</v>
      </c>
      <c r="L1249">
        <v>65004</v>
      </c>
      <c r="M1249">
        <v>1.49</v>
      </c>
      <c r="N1249" t="str">
        <f t="shared" si="184"/>
        <v>000X</v>
      </c>
      <c r="O1249">
        <v>4701</v>
      </c>
      <c r="P1249" t="s">
        <v>58</v>
      </c>
      <c r="Q1249" t="s">
        <v>1199</v>
      </c>
      <c r="R1249" t="s">
        <v>140</v>
      </c>
      <c r="T1249" t="s">
        <v>61</v>
      </c>
      <c r="V1249" t="s">
        <v>6221</v>
      </c>
      <c r="W1249">
        <v>212290</v>
      </c>
      <c r="X1249">
        <v>22380</v>
      </c>
      <c r="Y1249">
        <v>189910</v>
      </c>
      <c r="Z1249">
        <v>145101</v>
      </c>
      <c r="AA1249">
        <v>120101</v>
      </c>
      <c r="AB1249" t="s">
        <v>63</v>
      </c>
      <c r="AC1249" s="1">
        <v>36342</v>
      </c>
      <c r="AD1249">
        <v>12000</v>
      </c>
      <c r="AE1249">
        <v>1318</v>
      </c>
      <c r="AF1249">
        <v>799</v>
      </c>
      <c r="AG1249" t="s">
        <v>103</v>
      </c>
      <c r="AH1249" t="s">
        <v>76</v>
      </c>
      <c r="AI1249">
        <v>1</v>
      </c>
      <c r="AJ1249">
        <v>2000</v>
      </c>
      <c r="AK1249">
        <v>4</v>
      </c>
      <c r="AL1249">
        <v>3</v>
      </c>
      <c r="AN1249">
        <v>2300</v>
      </c>
      <c r="AO1249">
        <v>32</v>
      </c>
      <c r="AP1249" t="s">
        <v>72</v>
      </c>
      <c r="AQ1249" t="s">
        <v>66</v>
      </c>
      <c r="AR1249">
        <v>3162</v>
      </c>
      <c r="AW1249" t="s">
        <v>6222</v>
      </c>
      <c r="AX1249" t="s">
        <v>6223</v>
      </c>
      <c r="AY1249" t="s">
        <v>6224</v>
      </c>
      <c r="AZ1249" t="s">
        <v>6225</v>
      </c>
    </row>
    <row r="1250" spans="1:52" x14ac:dyDescent="0.3">
      <c r="A1250">
        <v>2071117</v>
      </c>
      <c r="B1250" t="s">
        <v>6226</v>
      </c>
      <c r="C1250" t="str">
        <f t="shared" si="182"/>
        <v>7492</v>
      </c>
      <c r="D1250" t="s">
        <v>53</v>
      </c>
      <c r="E1250" t="str">
        <f t="shared" si="186"/>
        <v>0100</v>
      </c>
      <c r="F1250" t="s">
        <v>54</v>
      </c>
      <c r="G1250" t="str">
        <f t="shared" si="185"/>
        <v>08</v>
      </c>
      <c r="H1250" t="s">
        <v>55</v>
      </c>
      <c r="I1250" t="s">
        <v>56</v>
      </c>
      <c r="J1250" t="s">
        <v>57</v>
      </c>
      <c r="K1250">
        <v>1</v>
      </c>
      <c r="L1250">
        <v>65359</v>
      </c>
      <c r="M1250">
        <v>1.5</v>
      </c>
      <c r="N1250" t="str">
        <f t="shared" si="184"/>
        <v>000X</v>
      </c>
      <c r="O1250">
        <v>4633</v>
      </c>
      <c r="P1250" t="s">
        <v>72</v>
      </c>
      <c r="Q1250" t="s">
        <v>6012</v>
      </c>
      <c r="R1250" t="s">
        <v>140</v>
      </c>
      <c r="T1250" t="s">
        <v>61</v>
      </c>
      <c r="V1250" t="s">
        <v>6227</v>
      </c>
      <c r="W1250">
        <v>222410</v>
      </c>
      <c r="X1250">
        <v>22510</v>
      </c>
      <c r="Y1250">
        <v>199900</v>
      </c>
      <c r="Z1250">
        <v>161684</v>
      </c>
      <c r="AA1250">
        <v>136684</v>
      </c>
      <c r="AB1250" t="s">
        <v>63</v>
      </c>
      <c r="AC1250" s="1">
        <v>34366</v>
      </c>
      <c r="AD1250">
        <v>9000</v>
      </c>
      <c r="AE1250">
        <v>1020</v>
      </c>
      <c r="AF1250">
        <v>2199</v>
      </c>
      <c r="AG1250" t="s">
        <v>103</v>
      </c>
      <c r="AH1250" t="s">
        <v>221</v>
      </c>
      <c r="AI1250">
        <v>1</v>
      </c>
      <c r="AJ1250">
        <v>1994</v>
      </c>
      <c r="AK1250">
        <v>3</v>
      </c>
      <c r="AL1250">
        <v>2</v>
      </c>
      <c r="AN1250">
        <v>2316</v>
      </c>
      <c r="AO1250">
        <v>32</v>
      </c>
      <c r="AP1250" t="s">
        <v>72</v>
      </c>
      <c r="AQ1250" t="s">
        <v>66</v>
      </c>
      <c r="AR1250">
        <v>3072</v>
      </c>
      <c r="AW1250" t="s">
        <v>6228</v>
      </c>
      <c r="AX1250" t="s">
        <v>6229</v>
      </c>
      <c r="AY1250" t="s">
        <v>6230</v>
      </c>
      <c r="AZ1250" t="s">
        <v>6075</v>
      </c>
    </row>
    <row r="1251" spans="1:52" x14ac:dyDescent="0.3">
      <c r="A1251">
        <v>2071290</v>
      </c>
      <c r="B1251" t="s">
        <v>6231</v>
      </c>
      <c r="C1251" t="str">
        <f t="shared" si="182"/>
        <v>7492</v>
      </c>
      <c r="D1251" t="s">
        <v>53</v>
      </c>
      <c r="E1251" t="str">
        <f t="shared" si="186"/>
        <v>0100</v>
      </c>
      <c r="F1251" t="s">
        <v>54</v>
      </c>
      <c r="G1251" t="str">
        <f t="shared" si="185"/>
        <v>08</v>
      </c>
      <c r="H1251" t="s">
        <v>55</v>
      </c>
      <c r="I1251" t="s">
        <v>56</v>
      </c>
      <c r="J1251" t="s">
        <v>57</v>
      </c>
      <c r="K1251">
        <v>1</v>
      </c>
      <c r="L1251">
        <v>62500</v>
      </c>
      <c r="M1251">
        <v>1.43</v>
      </c>
      <c r="N1251" t="str">
        <f t="shared" si="184"/>
        <v>000X</v>
      </c>
      <c r="O1251">
        <v>4555</v>
      </c>
      <c r="P1251" t="s">
        <v>72</v>
      </c>
      <c r="Q1251" t="s">
        <v>6012</v>
      </c>
      <c r="R1251" t="s">
        <v>140</v>
      </c>
      <c r="T1251" t="s">
        <v>61</v>
      </c>
      <c r="V1251" t="s">
        <v>6232</v>
      </c>
      <c r="W1251">
        <v>260480</v>
      </c>
      <c r="X1251">
        <v>21520</v>
      </c>
      <c r="Y1251">
        <v>238960</v>
      </c>
      <c r="Z1251">
        <v>197924</v>
      </c>
      <c r="AA1251">
        <v>172924</v>
      </c>
      <c r="AB1251" t="s">
        <v>63</v>
      </c>
      <c r="AC1251" s="1">
        <v>34790</v>
      </c>
      <c r="AD1251">
        <v>12500</v>
      </c>
      <c r="AE1251">
        <v>1077</v>
      </c>
      <c r="AF1251">
        <v>1740</v>
      </c>
      <c r="AG1251" t="s">
        <v>103</v>
      </c>
      <c r="AH1251" t="s">
        <v>76</v>
      </c>
      <c r="AI1251">
        <v>1</v>
      </c>
      <c r="AJ1251">
        <v>1997</v>
      </c>
      <c r="AK1251">
        <v>3</v>
      </c>
      <c r="AL1251">
        <v>2</v>
      </c>
      <c r="AM1251">
        <v>1</v>
      </c>
      <c r="AN1251">
        <v>2645</v>
      </c>
      <c r="AO1251">
        <v>32</v>
      </c>
      <c r="AP1251" t="s">
        <v>63</v>
      </c>
      <c r="AQ1251" t="s">
        <v>66</v>
      </c>
      <c r="AR1251">
        <v>3773</v>
      </c>
      <c r="AW1251" t="s">
        <v>6233</v>
      </c>
      <c r="AX1251" t="s">
        <v>6234</v>
      </c>
      <c r="AY1251" t="s">
        <v>6235</v>
      </c>
      <c r="AZ1251" t="s">
        <v>70</v>
      </c>
    </row>
    <row r="1252" spans="1:52" x14ac:dyDescent="0.3">
      <c r="A1252">
        <v>2071931</v>
      </c>
      <c r="B1252" t="s">
        <v>6236</v>
      </c>
      <c r="C1252" t="str">
        <f t="shared" si="182"/>
        <v>7492</v>
      </c>
      <c r="D1252" t="s">
        <v>53</v>
      </c>
      <c r="E1252" t="str">
        <f t="shared" si="186"/>
        <v>0100</v>
      </c>
      <c r="F1252" t="s">
        <v>54</v>
      </c>
      <c r="G1252" t="str">
        <f t="shared" si="185"/>
        <v>08</v>
      </c>
      <c r="H1252" t="s">
        <v>55</v>
      </c>
      <c r="I1252" t="s">
        <v>56</v>
      </c>
      <c r="J1252" t="s">
        <v>57</v>
      </c>
      <c r="K1252">
        <v>1</v>
      </c>
      <c r="L1252">
        <v>65000</v>
      </c>
      <c r="M1252">
        <v>1.49</v>
      </c>
      <c r="N1252" t="str">
        <f t="shared" si="184"/>
        <v>000X</v>
      </c>
      <c r="O1252">
        <v>4368</v>
      </c>
      <c r="P1252" t="s">
        <v>58</v>
      </c>
      <c r="Q1252" t="s">
        <v>6029</v>
      </c>
      <c r="R1252" t="s">
        <v>82</v>
      </c>
      <c r="T1252" t="s">
        <v>61</v>
      </c>
      <c r="V1252" t="s">
        <v>6237</v>
      </c>
      <c r="W1252">
        <v>267730</v>
      </c>
      <c r="X1252">
        <v>22380</v>
      </c>
      <c r="Y1252">
        <v>245350</v>
      </c>
      <c r="Z1252">
        <v>193855</v>
      </c>
      <c r="AA1252">
        <v>168855</v>
      </c>
      <c r="AB1252" t="s">
        <v>63</v>
      </c>
      <c r="AC1252" s="1">
        <v>41365</v>
      </c>
      <c r="AD1252">
        <v>230000</v>
      </c>
      <c r="AE1252">
        <v>2548</v>
      </c>
      <c r="AF1252">
        <v>1726</v>
      </c>
      <c r="AG1252" t="s">
        <v>64</v>
      </c>
      <c r="AH1252" t="s">
        <v>76</v>
      </c>
      <c r="AI1252">
        <v>1</v>
      </c>
      <c r="AJ1252">
        <v>1991</v>
      </c>
      <c r="AK1252">
        <v>4</v>
      </c>
      <c r="AL1252">
        <v>2</v>
      </c>
      <c r="AM1252">
        <v>1</v>
      </c>
      <c r="AN1252">
        <v>2710</v>
      </c>
      <c r="AO1252">
        <v>32</v>
      </c>
      <c r="AP1252" t="s">
        <v>63</v>
      </c>
      <c r="AQ1252" t="s">
        <v>66</v>
      </c>
      <c r="AR1252">
        <v>3860</v>
      </c>
      <c r="AW1252" t="s">
        <v>6238</v>
      </c>
      <c r="AX1252" t="s">
        <v>6239</v>
      </c>
      <c r="AY1252" t="s">
        <v>6240</v>
      </c>
      <c r="AZ1252" t="s">
        <v>70</v>
      </c>
    </row>
    <row r="1253" spans="1:52" x14ac:dyDescent="0.3">
      <c r="A1253">
        <v>2074043</v>
      </c>
      <c r="B1253" t="s">
        <v>6241</v>
      </c>
      <c r="C1253" t="str">
        <f t="shared" si="182"/>
        <v>7492</v>
      </c>
      <c r="D1253" t="s">
        <v>53</v>
      </c>
      <c r="E1253" t="str">
        <f t="shared" si="186"/>
        <v>0100</v>
      </c>
      <c r="F1253" t="s">
        <v>54</v>
      </c>
      <c r="G1253" t="str">
        <f t="shared" si="185"/>
        <v>08</v>
      </c>
      <c r="H1253" t="s">
        <v>55</v>
      </c>
      <c r="I1253" t="s">
        <v>56</v>
      </c>
      <c r="J1253" t="s">
        <v>57</v>
      </c>
      <c r="K1253">
        <v>1</v>
      </c>
      <c r="L1253">
        <v>62500</v>
      </c>
      <c r="M1253">
        <v>1.43</v>
      </c>
      <c r="N1253" t="str">
        <f t="shared" si="184"/>
        <v>000X</v>
      </c>
      <c r="O1253">
        <v>4394</v>
      </c>
      <c r="P1253" t="s">
        <v>58</v>
      </c>
      <c r="Q1253" t="s">
        <v>815</v>
      </c>
      <c r="R1253" t="s">
        <v>140</v>
      </c>
      <c r="T1253" t="s">
        <v>61</v>
      </c>
      <c r="V1253" t="s">
        <v>6242</v>
      </c>
      <c r="W1253">
        <v>179600</v>
      </c>
      <c r="X1253">
        <v>21520</v>
      </c>
      <c r="Y1253">
        <v>158080</v>
      </c>
      <c r="Z1253">
        <v>129505</v>
      </c>
      <c r="AA1253">
        <v>104505</v>
      </c>
      <c r="AB1253" t="s">
        <v>63</v>
      </c>
      <c r="AC1253" s="1">
        <v>42409</v>
      </c>
      <c r="AD1253">
        <v>145000</v>
      </c>
      <c r="AE1253">
        <v>2741</v>
      </c>
      <c r="AF1253">
        <v>1654</v>
      </c>
      <c r="AG1253" t="s">
        <v>64</v>
      </c>
      <c r="AH1253" t="s">
        <v>76</v>
      </c>
      <c r="AI1253">
        <v>1</v>
      </c>
      <c r="AJ1253">
        <v>1987</v>
      </c>
      <c r="AK1253">
        <v>3</v>
      </c>
      <c r="AL1253">
        <v>2</v>
      </c>
      <c r="AN1253">
        <v>1946</v>
      </c>
      <c r="AO1253">
        <v>34</v>
      </c>
      <c r="AP1253" t="s">
        <v>63</v>
      </c>
      <c r="AQ1253" t="s">
        <v>66</v>
      </c>
      <c r="AR1253">
        <v>2854</v>
      </c>
      <c r="AW1253" t="s">
        <v>6243</v>
      </c>
      <c r="AX1253" t="s">
        <v>6244</v>
      </c>
      <c r="AY1253" t="s">
        <v>6245</v>
      </c>
      <c r="AZ1253" t="s">
        <v>70</v>
      </c>
    </row>
    <row r="1254" spans="1:52" x14ac:dyDescent="0.3">
      <c r="A1254">
        <v>2074299</v>
      </c>
      <c r="B1254" t="s">
        <v>6246</v>
      </c>
      <c r="C1254" t="str">
        <f t="shared" si="182"/>
        <v>7492</v>
      </c>
      <c r="D1254" t="s">
        <v>53</v>
      </c>
      <c r="E1254" t="str">
        <f t="shared" si="186"/>
        <v>0100</v>
      </c>
      <c r="F1254" t="s">
        <v>54</v>
      </c>
      <c r="G1254" t="str">
        <f t="shared" si="185"/>
        <v>08</v>
      </c>
      <c r="H1254" t="s">
        <v>55</v>
      </c>
      <c r="I1254" t="s">
        <v>56</v>
      </c>
      <c r="J1254" t="s">
        <v>57</v>
      </c>
      <c r="K1254">
        <v>1</v>
      </c>
      <c r="L1254">
        <v>66252</v>
      </c>
      <c r="M1254">
        <v>1.52</v>
      </c>
      <c r="N1254" t="str">
        <f t="shared" si="184"/>
        <v>000X</v>
      </c>
      <c r="O1254">
        <v>4184</v>
      </c>
      <c r="P1254" t="s">
        <v>58</v>
      </c>
      <c r="Q1254" t="s">
        <v>815</v>
      </c>
      <c r="R1254" t="s">
        <v>140</v>
      </c>
      <c r="T1254" t="s">
        <v>61</v>
      </c>
      <c r="V1254" t="s">
        <v>6247</v>
      </c>
      <c r="W1254">
        <v>233240</v>
      </c>
      <c r="X1254">
        <v>22810</v>
      </c>
      <c r="Y1254">
        <v>210430</v>
      </c>
      <c r="Z1254">
        <v>172371</v>
      </c>
      <c r="AA1254">
        <v>147371</v>
      </c>
      <c r="AB1254" t="s">
        <v>63</v>
      </c>
      <c r="AC1254" s="1">
        <v>36770</v>
      </c>
      <c r="AD1254">
        <v>13000</v>
      </c>
      <c r="AE1254">
        <v>1383</v>
      </c>
      <c r="AF1254">
        <v>1359</v>
      </c>
      <c r="AG1254" t="s">
        <v>103</v>
      </c>
      <c r="AH1254" t="s">
        <v>65</v>
      </c>
      <c r="AI1254">
        <v>1</v>
      </c>
      <c r="AJ1254">
        <v>2002</v>
      </c>
      <c r="AK1254">
        <v>3</v>
      </c>
      <c r="AL1254">
        <v>2</v>
      </c>
      <c r="AN1254">
        <v>2292</v>
      </c>
      <c r="AO1254">
        <v>32</v>
      </c>
      <c r="AP1254" t="s">
        <v>72</v>
      </c>
      <c r="AQ1254" t="s">
        <v>66</v>
      </c>
      <c r="AR1254">
        <v>3378</v>
      </c>
      <c r="AW1254" t="s">
        <v>6248</v>
      </c>
      <c r="AX1254" t="s">
        <v>6249</v>
      </c>
      <c r="AY1254" t="s">
        <v>6250</v>
      </c>
      <c r="AZ1254" t="s">
        <v>70</v>
      </c>
    </row>
    <row r="1255" spans="1:52" x14ac:dyDescent="0.3">
      <c r="A1255">
        <v>2074426</v>
      </c>
      <c r="B1255" t="s">
        <v>6251</v>
      </c>
      <c r="C1255" t="str">
        <f t="shared" si="182"/>
        <v>7492</v>
      </c>
      <c r="D1255" t="s">
        <v>53</v>
      </c>
      <c r="E1255" t="str">
        <f>"0000"</f>
        <v>0000</v>
      </c>
      <c r="F1255" t="s">
        <v>108</v>
      </c>
      <c r="G1255" t="str">
        <f>"05"</f>
        <v>05</v>
      </c>
      <c r="H1255" t="s">
        <v>55</v>
      </c>
      <c r="I1255" t="s">
        <v>56</v>
      </c>
      <c r="J1255" t="s">
        <v>57</v>
      </c>
      <c r="K1255">
        <v>0</v>
      </c>
      <c r="L1255">
        <v>66252</v>
      </c>
      <c r="M1255">
        <v>1.52</v>
      </c>
      <c r="N1255" t="str">
        <f t="shared" si="184"/>
        <v>000X</v>
      </c>
      <c r="O1255">
        <v>4130</v>
      </c>
      <c r="P1255" t="s">
        <v>58</v>
      </c>
      <c r="Q1255" t="s">
        <v>815</v>
      </c>
      <c r="R1255" t="s">
        <v>140</v>
      </c>
      <c r="T1255" t="s">
        <v>61</v>
      </c>
      <c r="V1255" t="s">
        <v>6252</v>
      </c>
      <c r="W1255">
        <v>22810</v>
      </c>
      <c r="X1255">
        <v>22810</v>
      </c>
      <c r="Y1255">
        <v>0</v>
      </c>
      <c r="Z1255">
        <v>22810</v>
      </c>
      <c r="AA1255">
        <v>22810</v>
      </c>
      <c r="AB1255" t="s">
        <v>72</v>
      </c>
      <c r="AC1255" s="1">
        <v>37622</v>
      </c>
      <c r="AD1255">
        <v>20000</v>
      </c>
      <c r="AE1255">
        <v>1569</v>
      </c>
      <c r="AF1255">
        <v>2127</v>
      </c>
      <c r="AG1255" t="s">
        <v>103</v>
      </c>
      <c r="AH1255" t="s">
        <v>76</v>
      </c>
      <c r="AR1255">
        <v>0</v>
      </c>
      <c r="AW1255" t="s">
        <v>2706</v>
      </c>
      <c r="AX1255" t="s">
        <v>2707</v>
      </c>
      <c r="AY1255" t="s">
        <v>2708</v>
      </c>
      <c r="AZ1255" t="s">
        <v>2709</v>
      </c>
    </row>
    <row r="1256" spans="1:52" x14ac:dyDescent="0.3">
      <c r="A1256">
        <v>2074451</v>
      </c>
      <c r="B1256" t="s">
        <v>6253</v>
      </c>
      <c r="C1256" t="str">
        <f t="shared" si="182"/>
        <v>7492</v>
      </c>
      <c r="D1256" t="s">
        <v>53</v>
      </c>
      <c r="E1256" t="str">
        <f>"0000"</f>
        <v>0000</v>
      </c>
      <c r="F1256" t="s">
        <v>108</v>
      </c>
      <c r="G1256" t="str">
        <f>"05"</f>
        <v>05</v>
      </c>
      <c r="H1256" t="s">
        <v>55</v>
      </c>
      <c r="I1256" t="s">
        <v>56</v>
      </c>
      <c r="J1256" t="s">
        <v>57</v>
      </c>
      <c r="K1256">
        <v>0</v>
      </c>
      <c r="L1256">
        <v>66252</v>
      </c>
      <c r="M1256">
        <v>1.52</v>
      </c>
      <c r="N1256" t="str">
        <f t="shared" si="184"/>
        <v>000X</v>
      </c>
      <c r="O1256">
        <v>4114</v>
      </c>
      <c r="P1256" t="s">
        <v>58</v>
      </c>
      <c r="Q1256" t="s">
        <v>815</v>
      </c>
      <c r="R1256" t="s">
        <v>140</v>
      </c>
      <c r="T1256" t="s">
        <v>61</v>
      </c>
      <c r="V1256" t="s">
        <v>6254</v>
      </c>
      <c r="W1256">
        <v>22810</v>
      </c>
      <c r="X1256">
        <v>22810</v>
      </c>
      <c r="Y1256">
        <v>0</v>
      </c>
      <c r="Z1256">
        <v>22810</v>
      </c>
      <c r="AA1256">
        <v>22810</v>
      </c>
      <c r="AB1256" t="s">
        <v>72</v>
      </c>
      <c r="AR1256">
        <v>0</v>
      </c>
      <c r="AW1256" t="s">
        <v>6255</v>
      </c>
      <c r="AY1256" t="s">
        <v>6256</v>
      </c>
      <c r="AZ1256" t="s">
        <v>6257</v>
      </c>
    </row>
    <row r="1257" spans="1:52" x14ac:dyDescent="0.3">
      <c r="A1257">
        <v>2074523</v>
      </c>
      <c r="B1257" t="s">
        <v>6258</v>
      </c>
      <c r="C1257" t="str">
        <f t="shared" si="182"/>
        <v>7492</v>
      </c>
      <c r="D1257" t="s">
        <v>53</v>
      </c>
      <c r="E1257" t="str">
        <f>"0100"</f>
        <v>0100</v>
      </c>
      <c r="F1257" t="s">
        <v>54</v>
      </c>
      <c r="G1257" t="str">
        <f>"05"</f>
        <v>05</v>
      </c>
      <c r="H1257" t="s">
        <v>55</v>
      </c>
      <c r="I1257" t="s">
        <v>56</v>
      </c>
      <c r="J1257" t="s">
        <v>57</v>
      </c>
      <c r="K1257">
        <v>1</v>
      </c>
      <c r="L1257">
        <v>69064</v>
      </c>
      <c r="M1257">
        <v>1.59</v>
      </c>
      <c r="N1257" t="str">
        <f t="shared" si="184"/>
        <v>000X</v>
      </c>
      <c r="O1257">
        <v>4080</v>
      </c>
      <c r="P1257" t="s">
        <v>58</v>
      </c>
      <c r="Q1257" t="s">
        <v>6259</v>
      </c>
      <c r="R1257" t="s">
        <v>719</v>
      </c>
      <c r="T1257" t="s">
        <v>61</v>
      </c>
      <c r="V1257" t="s">
        <v>6260</v>
      </c>
      <c r="W1257">
        <v>219980</v>
      </c>
      <c r="X1257">
        <v>23780</v>
      </c>
      <c r="Y1257">
        <v>196200</v>
      </c>
      <c r="Z1257">
        <v>164253</v>
      </c>
      <c r="AA1257">
        <v>139253</v>
      </c>
      <c r="AB1257" t="s">
        <v>63</v>
      </c>
      <c r="AC1257" s="1">
        <v>36739</v>
      </c>
      <c r="AD1257">
        <v>150000</v>
      </c>
      <c r="AE1257">
        <v>1381</v>
      </c>
      <c r="AF1257">
        <v>985</v>
      </c>
      <c r="AG1257" t="s">
        <v>64</v>
      </c>
      <c r="AH1257" t="s">
        <v>76</v>
      </c>
      <c r="AI1257">
        <v>1</v>
      </c>
      <c r="AJ1257">
        <v>1993</v>
      </c>
      <c r="AK1257">
        <v>3</v>
      </c>
      <c r="AL1257">
        <v>2</v>
      </c>
      <c r="AN1257">
        <v>2164</v>
      </c>
      <c r="AO1257">
        <v>32</v>
      </c>
      <c r="AP1257" t="s">
        <v>63</v>
      </c>
      <c r="AQ1257" t="s">
        <v>66</v>
      </c>
      <c r="AR1257">
        <v>3182</v>
      </c>
      <c r="AW1257" t="s">
        <v>6261</v>
      </c>
      <c r="AX1257" t="s">
        <v>6262</v>
      </c>
      <c r="AY1257" t="s">
        <v>6263</v>
      </c>
      <c r="AZ1257" t="s">
        <v>6264</v>
      </c>
    </row>
    <row r="1258" spans="1:52" x14ac:dyDescent="0.3">
      <c r="A1258">
        <v>2070439</v>
      </c>
      <c r="B1258" t="s">
        <v>6265</v>
      </c>
      <c r="C1258" t="str">
        <f t="shared" si="182"/>
        <v>7492</v>
      </c>
      <c r="D1258" t="s">
        <v>53</v>
      </c>
      <c r="E1258" t="str">
        <f>"0100"</f>
        <v>0100</v>
      </c>
      <c r="F1258" t="s">
        <v>54</v>
      </c>
      <c r="G1258" t="str">
        <f>"08"</f>
        <v>08</v>
      </c>
      <c r="H1258" t="s">
        <v>55</v>
      </c>
      <c r="I1258" t="s">
        <v>56</v>
      </c>
      <c r="J1258" t="s">
        <v>57</v>
      </c>
      <c r="K1258">
        <v>1</v>
      </c>
      <c r="L1258">
        <v>79871</v>
      </c>
      <c r="M1258">
        <v>1.83</v>
      </c>
      <c r="N1258" t="str">
        <f t="shared" si="184"/>
        <v>000X</v>
      </c>
      <c r="O1258">
        <v>4757</v>
      </c>
      <c r="P1258" t="s">
        <v>58</v>
      </c>
      <c r="Q1258" t="s">
        <v>1117</v>
      </c>
      <c r="R1258" t="s">
        <v>82</v>
      </c>
      <c r="T1258" t="s">
        <v>61</v>
      </c>
      <c r="V1258" t="s">
        <v>6266</v>
      </c>
      <c r="W1258">
        <v>210530</v>
      </c>
      <c r="X1258">
        <v>27500</v>
      </c>
      <c r="Y1258">
        <v>183030</v>
      </c>
      <c r="Z1258">
        <v>150150</v>
      </c>
      <c r="AA1258">
        <v>125150</v>
      </c>
      <c r="AB1258" t="s">
        <v>63</v>
      </c>
      <c r="AC1258" s="1">
        <v>31929</v>
      </c>
      <c r="AD1258">
        <v>10000</v>
      </c>
      <c r="AE1258">
        <v>747</v>
      </c>
      <c r="AF1258">
        <v>1884</v>
      </c>
      <c r="AG1258" t="s">
        <v>103</v>
      </c>
      <c r="AH1258" t="s">
        <v>221</v>
      </c>
      <c r="AI1258">
        <v>1</v>
      </c>
      <c r="AJ1258">
        <v>1988</v>
      </c>
      <c r="AK1258">
        <v>3</v>
      </c>
      <c r="AL1258">
        <v>2</v>
      </c>
      <c r="AN1258">
        <v>2079</v>
      </c>
      <c r="AO1258">
        <v>34</v>
      </c>
      <c r="AP1258" t="s">
        <v>72</v>
      </c>
      <c r="AQ1258" t="s">
        <v>66</v>
      </c>
      <c r="AR1258">
        <v>3322</v>
      </c>
      <c r="AW1258" t="s">
        <v>6267</v>
      </c>
      <c r="AY1258" t="s">
        <v>6268</v>
      </c>
      <c r="AZ1258" t="s">
        <v>70</v>
      </c>
    </row>
    <row r="1259" spans="1:52" x14ac:dyDescent="0.3">
      <c r="A1259">
        <v>2070510</v>
      </c>
      <c r="B1259" t="s">
        <v>6269</v>
      </c>
      <c r="C1259" t="str">
        <f t="shared" si="182"/>
        <v>7492</v>
      </c>
      <c r="D1259" t="s">
        <v>53</v>
      </c>
      <c r="E1259" t="str">
        <f>"0100"</f>
        <v>0100</v>
      </c>
      <c r="F1259" t="s">
        <v>54</v>
      </c>
      <c r="G1259" t="str">
        <f>"08"</f>
        <v>08</v>
      </c>
      <c r="H1259" t="s">
        <v>55</v>
      </c>
      <c r="I1259" t="s">
        <v>56</v>
      </c>
      <c r="J1259" t="s">
        <v>57</v>
      </c>
      <c r="K1259">
        <v>1</v>
      </c>
      <c r="L1259">
        <v>70641</v>
      </c>
      <c r="M1259">
        <v>1.62</v>
      </c>
      <c r="N1259" t="str">
        <f t="shared" si="184"/>
        <v>000X</v>
      </c>
      <c r="O1259">
        <v>4614</v>
      </c>
      <c r="P1259" t="s">
        <v>58</v>
      </c>
      <c r="Q1259" t="s">
        <v>5992</v>
      </c>
      <c r="R1259" t="s">
        <v>331</v>
      </c>
      <c r="T1259" t="s">
        <v>61</v>
      </c>
      <c r="V1259" t="s">
        <v>6270</v>
      </c>
      <c r="W1259">
        <v>232630</v>
      </c>
      <c r="X1259">
        <v>24330</v>
      </c>
      <c r="Y1259">
        <v>208300</v>
      </c>
      <c r="Z1259">
        <v>187423</v>
      </c>
      <c r="AA1259">
        <v>161923</v>
      </c>
      <c r="AB1259" t="s">
        <v>63</v>
      </c>
      <c r="AC1259" s="1">
        <v>41699</v>
      </c>
      <c r="AD1259">
        <v>225000</v>
      </c>
      <c r="AE1259">
        <v>2612</v>
      </c>
      <c r="AF1259">
        <v>1793</v>
      </c>
      <c r="AG1259" t="s">
        <v>64</v>
      </c>
      <c r="AH1259" t="s">
        <v>76</v>
      </c>
      <c r="AI1259">
        <v>1</v>
      </c>
      <c r="AJ1259">
        <v>2013</v>
      </c>
      <c r="AK1259">
        <v>3</v>
      </c>
      <c r="AL1259">
        <v>2</v>
      </c>
      <c r="AM1259">
        <v>1</v>
      </c>
      <c r="AN1259">
        <v>2212</v>
      </c>
      <c r="AO1259">
        <v>32</v>
      </c>
      <c r="AP1259" t="s">
        <v>72</v>
      </c>
      <c r="AQ1259" t="s">
        <v>66</v>
      </c>
      <c r="AR1259">
        <v>3360</v>
      </c>
      <c r="AW1259" t="s">
        <v>6271</v>
      </c>
      <c r="AX1259" t="s">
        <v>6272</v>
      </c>
      <c r="AY1259" t="s">
        <v>6273</v>
      </c>
      <c r="AZ1259" t="s">
        <v>70</v>
      </c>
    </row>
    <row r="1260" spans="1:52" x14ac:dyDescent="0.3">
      <c r="A1260">
        <v>2070579</v>
      </c>
      <c r="B1260" t="s">
        <v>6274</v>
      </c>
      <c r="C1260" t="str">
        <f t="shared" si="182"/>
        <v>7492</v>
      </c>
      <c r="D1260" t="s">
        <v>53</v>
      </c>
      <c r="E1260" t="str">
        <f>"0100"</f>
        <v>0100</v>
      </c>
      <c r="F1260" t="s">
        <v>54</v>
      </c>
      <c r="G1260" t="str">
        <f>"08"</f>
        <v>08</v>
      </c>
      <c r="H1260" t="s">
        <v>55</v>
      </c>
      <c r="I1260" t="s">
        <v>56</v>
      </c>
      <c r="J1260" t="s">
        <v>57</v>
      </c>
      <c r="K1260">
        <v>1</v>
      </c>
      <c r="L1260">
        <v>71575</v>
      </c>
      <c r="M1260">
        <v>1.64</v>
      </c>
      <c r="N1260" t="str">
        <f t="shared" si="184"/>
        <v>000X</v>
      </c>
      <c r="O1260">
        <v>4705</v>
      </c>
      <c r="P1260" t="s">
        <v>58</v>
      </c>
      <c r="Q1260" t="s">
        <v>1117</v>
      </c>
      <c r="R1260" t="s">
        <v>82</v>
      </c>
      <c r="T1260" t="s">
        <v>61</v>
      </c>
      <c r="V1260" t="s">
        <v>6275</v>
      </c>
      <c r="W1260">
        <v>272600</v>
      </c>
      <c r="X1260">
        <v>24650</v>
      </c>
      <c r="Y1260">
        <v>247950</v>
      </c>
      <c r="Z1260">
        <v>233390</v>
      </c>
      <c r="AA1260">
        <v>207890</v>
      </c>
      <c r="AB1260" t="s">
        <v>63</v>
      </c>
      <c r="AC1260" s="1">
        <v>42545</v>
      </c>
      <c r="AD1260">
        <v>238500</v>
      </c>
      <c r="AE1260">
        <v>2766</v>
      </c>
      <c r="AF1260">
        <v>713</v>
      </c>
      <c r="AG1260" t="s">
        <v>64</v>
      </c>
      <c r="AH1260" t="s">
        <v>76</v>
      </c>
      <c r="AI1260">
        <v>1</v>
      </c>
      <c r="AJ1260">
        <v>2001</v>
      </c>
      <c r="AK1260">
        <v>3</v>
      </c>
      <c r="AL1260">
        <v>3</v>
      </c>
      <c r="AN1260">
        <v>2597</v>
      </c>
      <c r="AO1260">
        <v>32</v>
      </c>
      <c r="AP1260" t="s">
        <v>63</v>
      </c>
      <c r="AQ1260" t="s">
        <v>66</v>
      </c>
      <c r="AR1260">
        <v>3843</v>
      </c>
      <c r="AW1260" t="s">
        <v>6276</v>
      </c>
      <c r="AX1260" t="s">
        <v>6277</v>
      </c>
      <c r="AY1260" t="s">
        <v>6278</v>
      </c>
      <c r="AZ1260" t="s">
        <v>70</v>
      </c>
    </row>
    <row r="1261" spans="1:52" x14ac:dyDescent="0.3">
      <c r="A1261">
        <v>2070935</v>
      </c>
      <c r="B1261" t="s">
        <v>6279</v>
      </c>
      <c r="C1261" t="str">
        <f t="shared" si="182"/>
        <v>7492</v>
      </c>
      <c r="D1261" t="s">
        <v>53</v>
      </c>
      <c r="E1261" t="str">
        <f>"8000"</f>
        <v>8000</v>
      </c>
      <c r="F1261" t="s">
        <v>2610</v>
      </c>
      <c r="G1261" t="str">
        <f>"08"</f>
        <v>08</v>
      </c>
      <c r="H1261" t="s">
        <v>55</v>
      </c>
      <c r="I1261" t="s">
        <v>56</v>
      </c>
      <c r="J1261" t="s">
        <v>57</v>
      </c>
      <c r="K1261">
        <v>0</v>
      </c>
      <c r="L1261">
        <v>62501</v>
      </c>
      <c r="M1261">
        <v>1.43</v>
      </c>
      <c r="N1261" t="str">
        <f t="shared" si="184"/>
        <v>000X</v>
      </c>
      <c r="O1261">
        <v>4721</v>
      </c>
      <c r="P1261" t="s">
        <v>72</v>
      </c>
      <c r="Q1261" t="s">
        <v>643</v>
      </c>
      <c r="R1261" t="s">
        <v>140</v>
      </c>
      <c r="T1261" t="s">
        <v>61</v>
      </c>
      <c r="V1261" t="s">
        <v>6280</v>
      </c>
      <c r="W1261">
        <v>21520</v>
      </c>
      <c r="X1261">
        <v>21520</v>
      </c>
      <c r="Y1261">
        <v>0</v>
      </c>
      <c r="Z1261">
        <v>21520</v>
      </c>
      <c r="AA1261">
        <v>21520</v>
      </c>
      <c r="AB1261" t="s">
        <v>63</v>
      </c>
      <c r="AC1261" s="1">
        <v>33270</v>
      </c>
      <c r="AD1261">
        <v>68700</v>
      </c>
      <c r="AE1261">
        <v>886</v>
      </c>
      <c r="AF1261">
        <v>2079</v>
      </c>
      <c r="AG1261" t="s">
        <v>103</v>
      </c>
      <c r="AH1261" t="s">
        <v>570</v>
      </c>
      <c r="AR1261">
        <v>0</v>
      </c>
      <c r="AW1261" t="s">
        <v>2613</v>
      </c>
      <c r="AX1261" t="s">
        <v>2614</v>
      </c>
      <c r="AY1261" t="s">
        <v>2615</v>
      </c>
      <c r="AZ1261" t="s">
        <v>2616</v>
      </c>
    </row>
    <row r="1262" spans="1:52" x14ac:dyDescent="0.3">
      <c r="A1262">
        <v>2071010</v>
      </c>
      <c r="B1262" t="s">
        <v>6281</v>
      </c>
      <c r="C1262" t="str">
        <f t="shared" si="182"/>
        <v>7492</v>
      </c>
      <c r="D1262" t="s">
        <v>53</v>
      </c>
      <c r="E1262" t="str">
        <f>"0100"</f>
        <v>0100</v>
      </c>
      <c r="F1262" t="s">
        <v>54</v>
      </c>
      <c r="G1262" t="str">
        <f>"05"</f>
        <v>05</v>
      </c>
      <c r="H1262" t="s">
        <v>55</v>
      </c>
      <c r="I1262" t="s">
        <v>56</v>
      </c>
      <c r="J1262" t="s">
        <v>57</v>
      </c>
      <c r="K1262">
        <v>1</v>
      </c>
      <c r="L1262">
        <v>67206</v>
      </c>
      <c r="M1262">
        <v>1.54</v>
      </c>
      <c r="N1262" t="str">
        <f t="shared" ref="N1262:N1293" si="187">"000X"</f>
        <v>000X</v>
      </c>
      <c r="O1262">
        <v>5021</v>
      </c>
      <c r="P1262" t="s">
        <v>72</v>
      </c>
      <c r="Q1262" t="s">
        <v>643</v>
      </c>
      <c r="R1262" t="s">
        <v>140</v>
      </c>
      <c r="T1262" t="s">
        <v>61</v>
      </c>
      <c r="V1262" t="s">
        <v>6282</v>
      </c>
      <c r="W1262">
        <v>306780</v>
      </c>
      <c r="X1262">
        <v>23140</v>
      </c>
      <c r="Y1262">
        <v>283640</v>
      </c>
      <c r="Z1262">
        <v>236330</v>
      </c>
      <c r="AA1262">
        <v>210830</v>
      </c>
      <c r="AB1262" t="s">
        <v>63</v>
      </c>
      <c r="AC1262" s="1">
        <v>37956</v>
      </c>
      <c r="AD1262">
        <v>27000</v>
      </c>
      <c r="AE1262">
        <v>1675</v>
      </c>
      <c r="AF1262">
        <v>2344</v>
      </c>
      <c r="AG1262" t="s">
        <v>103</v>
      </c>
      <c r="AH1262" t="s">
        <v>76</v>
      </c>
      <c r="AI1262">
        <v>1</v>
      </c>
      <c r="AJ1262">
        <v>2004</v>
      </c>
      <c r="AK1262">
        <v>4</v>
      </c>
      <c r="AL1262">
        <v>2</v>
      </c>
      <c r="AM1262">
        <v>1</v>
      </c>
      <c r="AN1262">
        <v>2981</v>
      </c>
      <c r="AO1262">
        <v>32</v>
      </c>
      <c r="AP1262" t="s">
        <v>63</v>
      </c>
      <c r="AQ1262" t="s">
        <v>66</v>
      </c>
      <c r="AR1262">
        <v>4162</v>
      </c>
      <c r="AW1262" t="s">
        <v>6283</v>
      </c>
      <c r="AX1262" t="s">
        <v>6284</v>
      </c>
      <c r="AY1262" t="s">
        <v>6285</v>
      </c>
      <c r="AZ1262" t="s">
        <v>70</v>
      </c>
    </row>
    <row r="1263" spans="1:52" x14ac:dyDescent="0.3">
      <c r="A1263">
        <v>2071206</v>
      </c>
      <c r="B1263" t="s">
        <v>6286</v>
      </c>
      <c r="C1263" t="str">
        <f t="shared" si="182"/>
        <v>7492</v>
      </c>
      <c r="D1263" t="s">
        <v>53</v>
      </c>
      <c r="E1263" t="str">
        <f>"0000"</f>
        <v>0000</v>
      </c>
      <c r="F1263" t="s">
        <v>108</v>
      </c>
      <c r="G1263" t="str">
        <f t="shared" ref="G1263:G1279" si="188">"08"</f>
        <v>08</v>
      </c>
      <c r="H1263" t="s">
        <v>55</v>
      </c>
      <c r="I1263" t="s">
        <v>56</v>
      </c>
      <c r="J1263" t="s">
        <v>57</v>
      </c>
      <c r="K1263">
        <v>0</v>
      </c>
      <c r="L1263">
        <v>68142</v>
      </c>
      <c r="M1263">
        <v>1.56</v>
      </c>
      <c r="N1263" t="str">
        <f t="shared" si="187"/>
        <v>000X</v>
      </c>
      <c r="O1263">
        <v>4577</v>
      </c>
      <c r="P1263" t="s">
        <v>72</v>
      </c>
      <c r="Q1263" t="s">
        <v>6012</v>
      </c>
      <c r="R1263" t="s">
        <v>140</v>
      </c>
      <c r="T1263" t="s">
        <v>61</v>
      </c>
      <c r="V1263" t="s">
        <v>6287</v>
      </c>
      <c r="W1263">
        <v>23460</v>
      </c>
      <c r="X1263">
        <v>23460</v>
      </c>
      <c r="Y1263">
        <v>0</v>
      </c>
      <c r="Z1263">
        <v>23460</v>
      </c>
      <c r="AA1263">
        <v>23460</v>
      </c>
      <c r="AB1263" t="s">
        <v>72</v>
      </c>
      <c r="AC1263" s="1">
        <v>42969</v>
      </c>
      <c r="AD1263">
        <v>34000</v>
      </c>
      <c r="AE1263">
        <v>2849</v>
      </c>
      <c r="AF1263">
        <v>1580</v>
      </c>
      <c r="AG1263" t="s">
        <v>103</v>
      </c>
      <c r="AH1263" t="s">
        <v>76</v>
      </c>
      <c r="AR1263">
        <v>0</v>
      </c>
      <c r="AW1263" t="s">
        <v>6288</v>
      </c>
      <c r="AX1263" t="s">
        <v>6289</v>
      </c>
      <c r="AY1263" t="s">
        <v>6290</v>
      </c>
      <c r="AZ1263" t="s">
        <v>6291</v>
      </c>
    </row>
    <row r="1264" spans="1:52" x14ac:dyDescent="0.3">
      <c r="A1264">
        <v>2071443</v>
      </c>
      <c r="B1264" t="s">
        <v>6292</v>
      </c>
      <c r="C1264" t="str">
        <f t="shared" si="182"/>
        <v>7492</v>
      </c>
      <c r="D1264" t="s">
        <v>53</v>
      </c>
      <c r="E1264" t="str">
        <f>"0000"</f>
        <v>0000</v>
      </c>
      <c r="F1264" t="s">
        <v>108</v>
      </c>
      <c r="G1264" t="str">
        <f t="shared" si="188"/>
        <v>08</v>
      </c>
      <c r="H1264" t="s">
        <v>55</v>
      </c>
      <c r="I1264" t="s">
        <v>56</v>
      </c>
      <c r="J1264" t="s">
        <v>57</v>
      </c>
      <c r="K1264">
        <v>0</v>
      </c>
      <c r="L1264">
        <v>117581</v>
      </c>
      <c r="M1264">
        <v>2.7</v>
      </c>
      <c r="N1264" t="str">
        <f t="shared" si="187"/>
        <v>000X</v>
      </c>
      <c r="O1264">
        <v>4515</v>
      </c>
      <c r="P1264" t="s">
        <v>72</v>
      </c>
      <c r="Q1264" t="s">
        <v>6012</v>
      </c>
      <c r="R1264" t="s">
        <v>140</v>
      </c>
      <c r="T1264" t="s">
        <v>61</v>
      </c>
      <c r="V1264" t="s">
        <v>6293</v>
      </c>
      <c r="W1264">
        <v>40490</v>
      </c>
      <c r="X1264">
        <v>40490</v>
      </c>
      <c r="Y1264">
        <v>0</v>
      </c>
      <c r="Z1264">
        <v>40490</v>
      </c>
      <c r="AA1264">
        <v>40490</v>
      </c>
      <c r="AB1264" t="s">
        <v>72</v>
      </c>
      <c r="AC1264" s="1">
        <v>42747</v>
      </c>
      <c r="AD1264">
        <v>35500</v>
      </c>
      <c r="AE1264">
        <v>2806</v>
      </c>
      <c r="AF1264">
        <v>1192</v>
      </c>
      <c r="AG1264" t="s">
        <v>103</v>
      </c>
      <c r="AH1264" t="s">
        <v>76</v>
      </c>
      <c r="AR1264">
        <v>0</v>
      </c>
      <c r="AW1264" t="s">
        <v>6294</v>
      </c>
      <c r="AX1264" t="s">
        <v>6295</v>
      </c>
      <c r="AY1264" t="s">
        <v>6296</v>
      </c>
      <c r="AZ1264" t="s">
        <v>6297</v>
      </c>
    </row>
    <row r="1265" spans="1:52" x14ac:dyDescent="0.3">
      <c r="A1265">
        <v>2071834</v>
      </c>
      <c r="B1265" t="s">
        <v>6298</v>
      </c>
      <c r="C1265" t="str">
        <f t="shared" si="182"/>
        <v>7492</v>
      </c>
      <c r="D1265" t="s">
        <v>53</v>
      </c>
      <c r="E1265" t="str">
        <f>"0100"</f>
        <v>0100</v>
      </c>
      <c r="F1265" t="s">
        <v>54</v>
      </c>
      <c r="G1265" t="str">
        <f t="shared" si="188"/>
        <v>08</v>
      </c>
      <c r="H1265" t="s">
        <v>55</v>
      </c>
      <c r="I1265" t="s">
        <v>56</v>
      </c>
      <c r="J1265" t="s">
        <v>57</v>
      </c>
      <c r="K1265">
        <v>1</v>
      </c>
      <c r="L1265">
        <v>62500</v>
      </c>
      <c r="M1265">
        <v>1.43</v>
      </c>
      <c r="N1265" t="str">
        <f t="shared" si="187"/>
        <v>000X</v>
      </c>
      <c r="O1265">
        <v>4119</v>
      </c>
      <c r="P1265" t="s">
        <v>58</v>
      </c>
      <c r="Q1265" t="s">
        <v>6029</v>
      </c>
      <c r="R1265" t="s">
        <v>82</v>
      </c>
      <c r="T1265" t="s">
        <v>61</v>
      </c>
      <c r="V1265" t="s">
        <v>6299</v>
      </c>
      <c r="W1265">
        <v>252310</v>
      </c>
      <c r="X1265">
        <v>21520</v>
      </c>
      <c r="Y1265">
        <v>230790</v>
      </c>
      <c r="Z1265">
        <v>195982</v>
      </c>
      <c r="AA1265">
        <v>170982</v>
      </c>
      <c r="AB1265" t="s">
        <v>63</v>
      </c>
      <c r="AC1265" s="1">
        <v>37043</v>
      </c>
      <c r="AD1265">
        <v>15000</v>
      </c>
      <c r="AE1265">
        <v>1436</v>
      </c>
      <c r="AF1265">
        <v>1763</v>
      </c>
      <c r="AG1265" t="s">
        <v>103</v>
      </c>
      <c r="AH1265" t="s">
        <v>76</v>
      </c>
      <c r="AI1265">
        <v>1</v>
      </c>
      <c r="AJ1265">
        <v>2003</v>
      </c>
      <c r="AK1265">
        <v>3</v>
      </c>
      <c r="AL1265">
        <v>2</v>
      </c>
      <c r="AN1265">
        <v>2053</v>
      </c>
      <c r="AO1265">
        <v>32</v>
      </c>
      <c r="AP1265" t="s">
        <v>63</v>
      </c>
      <c r="AQ1265" t="s">
        <v>66</v>
      </c>
      <c r="AR1265">
        <v>3460</v>
      </c>
      <c r="AW1265" t="s">
        <v>6300</v>
      </c>
      <c r="AX1265" t="s">
        <v>6301</v>
      </c>
      <c r="AY1265" t="s">
        <v>6302</v>
      </c>
      <c r="AZ1265" t="s">
        <v>70</v>
      </c>
    </row>
    <row r="1266" spans="1:52" x14ac:dyDescent="0.3">
      <c r="A1266">
        <v>2071982</v>
      </c>
      <c r="B1266" t="s">
        <v>6303</v>
      </c>
      <c r="C1266" t="str">
        <f t="shared" si="182"/>
        <v>7492</v>
      </c>
      <c r="D1266" t="s">
        <v>53</v>
      </c>
      <c r="E1266" t="str">
        <f>"0000"</f>
        <v>0000</v>
      </c>
      <c r="F1266" t="s">
        <v>108</v>
      </c>
      <c r="G1266" t="str">
        <f t="shared" si="188"/>
        <v>08</v>
      </c>
      <c r="H1266" t="s">
        <v>55</v>
      </c>
      <c r="I1266" t="s">
        <v>56</v>
      </c>
      <c r="J1266" t="s">
        <v>57</v>
      </c>
      <c r="K1266">
        <v>0</v>
      </c>
      <c r="L1266">
        <v>65000</v>
      </c>
      <c r="M1266">
        <v>1.49</v>
      </c>
      <c r="N1266" t="str">
        <f t="shared" si="187"/>
        <v>000X</v>
      </c>
      <c r="O1266">
        <v>4278</v>
      </c>
      <c r="P1266" t="s">
        <v>58</v>
      </c>
      <c r="Q1266" t="s">
        <v>6029</v>
      </c>
      <c r="R1266" t="s">
        <v>82</v>
      </c>
      <c r="T1266" t="s">
        <v>61</v>
      </c>
      <c r="V1266" t="s">
        <v>6304</v>
      </c>
      <c r="W1266">
        <v>22380</v>
      </c>
      <c r="X1266">
        <v>22380</v>
      </c>
      <c r="Y1266">
        <v>0</v>
      </c>
      <c r="Z1266">
        <v>22380</v>
      </c>
      <c r="AA1266">
        <v>22380</v>
      </c>
      <c r="AB1266" t="s">
        <v>72</v>
      </c>
      <c r="AC1266" s="1">
        <v>40725</v>
      </c>
      <c r="AD1266">
        <v>25000</v>
      </c>
      <c r="AE1266">
        <v>2428</v>
      </c>
      <c r="AF1266">
        <v>1542</v>
      </c>
      <c r="AG1266" t="s">
        <v>103</v>
      </c>
      <c r="AH1266" t="s">
        <v>76</v>
      </c>
      <c r="AR1266">
        <v>0</v>
      </c>
      <c r="AW1266" t="s">
        <v>6305</v>
      </c>
      <c r="AX1266" t="s">
        <v>6306</v>
      </c>
      <c r="AY1266" t="s">
        <v>3353</v>
      </c>
      <c r="AZ1266" t="s">
        <v>70</v>
      </c>
    </row>
    <row r="1267" spans="1:52" x14ac:dyDescent="0.3">
      <c r="A1267">
        <v>2072229</v>
      </c>
      <c r="B1267" t="s">
        <v>6307</v>
      </c>
      <c r="C1267" t="str">
        <f t="shared" si="182"/>
        <v>7492</v>
      </c>
      <c r="D1267" t="s">
        <v>53</v>
      </c>
      <c r="E1267" t="str">
        <f t="shared" ref="E1267:E1274" si="189">"0100"</f>
        <v>0100</v>
      </c>
      <c r="F1267" t="s">
        <v>54</v>
      </c>
      <c r="G1267" t="str">
        <f t="shared" si="188"/>
        <v>08</v>
      </c>
      <c r="H1267" t="s">
        <v>55</v>
      </c>
      <c r="I1267" t="s">
        <v>56</v>
      </c>
      <c r="J1267" t="s">
        <v>57</v>
      </c>
      <c r="K1267">
        <v>1</v>
      </c>
      <c r="L1267">
        <v>65000</v>
      </c>
      <c r="M1267">
        <v>1.49</v>
      </c>
      <c r="N1267" t="str">
        <f t="shared" si="187"/>
        <v>000X</v>
      </c>
      <c r="O1267">
        <v>4548</v>
      </c>
      <c r="P1267" t="s">
        <v>72</v>
      </c>
      <c r="Q1267" t="s">
        <v>6012</v>
      </c>
      <c r="R1267" t="s">
        <v>140</v>
      </c>
      <c r="T1267" t="s">
        <v>61</v>
      </c>
      <c r="V1267" t="s">
        <v>6308</v>
      </c>
      <c r="W1267">
        <v>289510</v>
      </c>
      <c r="X1267">
        <v>22380</v>
      </c>
      <c r="Y1267">
        <v>267130</v>
      </c>
      <c r="Z1267">
        <v>217561</v>
      </c>
      <c r="AA1267">
        <v>192561</v>
      </c>
      <c r="AB1267" t="s">
        <v>63</v>
      </c>
      <c r="AC1267" s="1">
        <v>39083</v>
      </c>
      <c r="AD1267">
        <v>72000</v>
      </c>
      <c r="AE1267">
        <v>2094</v>
      </c>
      <c r="AF1267">
        <v>417</v>
      </c>
      <c r="AG1267" t="s">
        <v>103</v>
      </c>
      <c r="AH1267" t="s">
        <v>76</v>
      </c>
      <c r="AI1267">
        <v>1</v>
      </c>
      <c r="AJ1267">
        <v>2010</v>
      </c>
      <c r="AK1267">
        <v>3</v>
      </c>
      <c r="AL1267">
        <v>3</v>
      </c>
      <c r="AM1267">
        <v>1</v>
      </c>
      <c r="AN1267">
        <v>2849</v>
      </c>
      <c r="AO1267">
        <v>32</v>
      </c>
      <c r="AP1267" t="s">
        <v>63</v>
      </c>
      <c r="AQ1267" t="s">
        <v>66</v>
      </c>
      <c r="AR1267">
        <v>3835</v>
      </c>
      <c r="AW1267" t="s">
        <v>6309</v>
      </c>
      <c r="AX1267" t="s">
        <v>6310</v>
      </c>
      <c r="AY1267" t="s">
        <v>6311</v>
      </c>
      <c r="AZ1267" t="s">
        <v>6312</v>
      </c>
    </row>
    <row r="1268" spans="1:52" x14ac:dyDescent="0.3">
      <c r="A1268">
        <v>2072253</v>
      </c>
      <c r="B1268" t="s">
        <v>6313</v>
      </c>
      <c r="C1268" t="str">
        <f t="shared" si="182"/>
        <v>7492</v>
      </c>
      <c r="D1268" t="s">
        <v>53</v>
      </c>
      <c r="E1268" t="str">
        <f t="shared" si="189"/>
        <v>0100</v>
      </c>
      <c r="F1268" t="s">
        <v>54</v>
      </c>
      <c r="G1268" t="str">
        <f t="shared" si="188"/>
        <v>08</v>
      </c>
      <c r="H1268" t="s">
        <v>55</v>
      </c>
      <c r="I1268" t="s">
        <v>56</v>
      </c>
      <c r="J1268" t="s">
        <v>57</v>
      </c>
      <c r="K1268">
        <v>1</v>
      </c>
      <c r="L1268">
        <v>65000</v>
      </c>
      <c r="M1268">
        <v>1.49</v>
      </c>
      <c r="N1268" t="str">
        <f t="shared" si="187"/>
        <v>000X</v>
      </c>
      <c r="O1268">
        <v>4540</v>
      </c>
      <c r="P1268" t="s">
        <v>72</v>
      </c>
      <c r="Q1268" t="s">
        <v>6012</v>
      </c>
      <c r="R1268" t="s">
        <v>140</v>
      </c>
      <c r="T1268" t="s">
        <v>61</v>
      </c>
      <c r="V1268" t="s">
        <v>6314</v>
      </c>
      <c r="W1268">
        <v>216220</v>
      </c>
      <c r="X1268">
        <v>22380</v>
      </c>
      <c r="Y1268">
        <v>193840</v>
      </c>
      <c r="Z1268">
        <v>167724</v>
      </c>
      <c r="AA1268">
        <v>142724</v>
      </c>
      <c r="AB1268" t="s">
        <v>63</v>
      </c>
      <c r="AC1268" s="1">
        <v>38961</v>
      </c>
      <c r="AD1268">
        <v>305000</v>
      </c>
      <c r="AE1268">
        <v>2055</v>
      </c>
      <c r="AF1268">
        <v>2288</v>
      </c>
      <c r="AG1268" t="s">
        <v>64</v>
      </c>
      <c r="AH1268" t="s">
        <v>76</v>
      </c>
      <c r="AI1268">
        <v>1</v>
      </c>
      <c r="AJ1268">
        <v>1999</v>
      </c>
      <c r="AK1268">
        <v>3</v>
      </c>
      <c r="AL1268">
        <v>2</v>
      </c>
      <c r="AN1268">
        <v>2035</v>
      </c>
      <c r="AO1268">
        <v>32</v>
      </c>
      <c r="AP1268" t="s">
        <v>63</v>
      </c>
      <c r="AQ1268" t="s">
        <v>66</v>
      </c>
      <c r="AR1268">
        <v>2730</v>
      </c>
      <c r="AW1268" t="s">
        <v>6315</v>
      </c>
      <c r="AX1268" t="s">
        <v>6316</v>
      </c>
      <c r="AY1268" t="s">
        <v>6317</v>
      </c>
      <c r="AZ1268" t="s">
        <v>6312</v>
      </c>
    </row>
    <row r="1269" spans="1:52" x14ac:dyDescent="0.3">
      <c r="A1269">
        <v>2072474</v>
      </c>
      <c r="B1269" t="s">
        <v>6318</v>
      </c>
      <c r="C1269" t="str">
        <f t="shared" si="182"/>
        <v>7492</v>
      </c>
      <c r="D1269" t="s">
        <v>53</v>
      </c>
      <c r="E1269" t="str">
        <f t="shared" si="189"/>
        <v>0100</v>
      </c>
      <c r="F1269" t="s">
        <v>54</v>
      </c>
      <c r="G1269" t="str">
        <f t="shared" si="188"/>
        <v>08</v>
      </c>
      <c r="H1269" t="s">
        <v>55</v>
      </c>
      <c r="I1269" t="s">
        <v>56</v>
      </c>
      <c r="J1269" t="s">
        <v>57</v>
      </c>
      <c r="K1269">
        <v>1</v>
      </c>
      <c r="L1269">
        <v>65003</v>
      </c>
      <c r="M1269">
        <v>1.49</v>
      </c>
      <c r="N1269" t="str">
        <f t="shared" si="187"/>
        <v>000X</v>
      </c>
      <c r="O1269">
        <v>4444</v>
      </c>
      <c r="P1269" t="s">
        <v>58</v>
      </c>
      <c r="Q1269" t="s">
        <v>815</v>
      </c>
      <c r="R1269" t="s">
        <v>140</v>
      </c>
      <c r="T1269" t="s">
        <v>61</v>
      </c>
      <c r="V1269" t="s">
        <v>6319</v>
      </c>
      <c r="W1269">
        <v>225530</v>
      </c>
      <c r="X1269">
        <v>22380</v>
      </c>
      <c r="Y1269">
        <v>203150</v>
      </c>
      <c r="Z1269">
        <v>167648</v>
      </c>
      <c r="AA1269">
        <v>142648</v>
      </c>
      <c r="AB1269" t="s">
        <v>63</v>
      </c>
      <c r="AC1269" s="1">
        <v>36557</v>
      </c>
      <c r="AD1269">
        <v>159000</v>
      </c>
      <c r="AE1269">
        <v>1352</v>
      </c>
      <c r="AF1269">
        <v>422</v>
      </c>
      <c r="AG1269" t="s">
        <v>64</v>
      </c>
      <c r="AH1269" t="s">
        <v>76</v>
      </c>
      <c r="AI1269">
        <v>1</v>
      </c>
      <c r="AJ1269">
        <v>1996</v>
      </c>
      <c r="AK1269">
        <v>3</v>
      </c>
      <c r="AL1269">
        <v>2</v>
      </c>
      <c r="AN1269">
        <v>1832</v>
      </c>
      <c r="AO1269">
        <v>32</v>
      </c>
      <c r="AP1269" t="s">
        <v>63</v>
      </c>
      <c r="AQ1269" t="s">
        <v>66</v>
      </c>
      <c r="AR1269">
        <v>2987</v>
      </c>
      <c r="AW1269" t="s">
        <v>6320</v>
      </c>
      <c r="AX1269" t="s">
        <v>6321</v>
      </c>
      <c r="AY1269" t="s">
        <v>6322</v>
      </c>
      <c r="AZ1269" t="s">
        <v>70</v>
      </c>
    </row>
    <row r="1270" spans="1:52" x14ac:dyDescent="0.3">
      <c r="A1270">
        <v>2072555</v>
      </c>
      <c r="B1270" t="s">
        <v>6323</v>
      </c>
      <c r="C1270" t="str">
        <f t="shared" si="182"/>
        <v>7492</v>
      </c>
      <c r="D1270" t="s">
        <v>53</v>
      </c>
      <c r="E1270" t="str">
        <f t="shared" si="189"/>
        <v>0100</v>
      </c>
      <c r="F1270" t="s">
        <v>54</v>
      </c>
      <c r="G1270" t="str">
        <f t="shared" si="188"/>
        <v>08</v>
      </c>
      <c r="H1270" t="s">
        <v>55</v>
      </c>
      <c r="I1270" t="s">
        <v>56</v>
      </c>
      <c r="J1270" t="s">
        <v>57</v>
      </c>
      <c r="K1270">
        <v>1</v>
      </c>
      <c r="L1270">
        <v>89950</v>
      </c>
      <c r="M1270">
        <v>2.06</v>
      </c>
      <c r="N1270" t="str">
        <f t="shared" si="187"/>
        <v>000X</v>
      </c>
      <c r="O1270">
        <v>4412</v>
      </c>
      <c r="P1270" t="s">
        <v>58</v>
      </c>
      <c r="Q1270" t="s">
        <v>815</v>
      </c>
      <c r="R1270" t="s">
        <v>140</v>
      </c>
      <c r="T1270" t="s">
        <v>61</v>
      </c>
      <c r="V1270" t="s">
        <v>6324</v>
      </c>
      <c r="W1270">
        <v>227010</v>
      </c>
      <c r="X1270">
        <v>30980</v>
      </c>
      <c r="Y1270">
        <v>196030</v>
      </c>
      <c r="Z1270">
        <v>161990</v>
      </c>
      <c r="AA1270">
        <v>136990</v>
      </c>
      <c r="AB1270" t="s">
        <v>63</v>
      </c>
      <c r="AC1270" s="1">
        <v>40817</v>
      </c>
      <c r="AD1270">
        <v>167900</v>
      </c>
      <c r="AE1270">
        <v>2445</v>
      </c>
      <c r="AF1270">
        <v>892</v>
      </c>
      <c r="AG1270" t="s">
        <v>64</v>
      </c>
      <c r="AH1270" t="s">
        <v>65</v>
      </c>
      <c r="AI1270">
        <v>1</v>
      </c>
      <c r="AJ1270">
        <v>1995</v>
      </c>
      <c r="AK1270">
        <v>3</v>
      </c>
      <c r="AL1270">
        <v>2</v>
      </c>
      <c r="AN1270">
        <v>2117</v>
      </c>
      <c r="AO1270">
        <v>32</v>
      </c>
      <c r="AP1270" t="s">
        <v>63</v>
      </c>
      <c r="AQ1270" t="s">
        <v>66</v>
      </c>
      <c r="AR1270">
        <v>2942</v>
      </c>
      <c r="AW1270" t="s">
        <v>6325</v>
      </c>
      <c r="AY1270" t="s">
        <v>6326</v>
      </c>
      <c r="AZ1270" t="s">
        <v>70</v>
      </c>
    </row>
    <row r="1271" spans="1:52" x14ac:dyDescent="0.3">
      <c r="A1271">
        <v>2070111</v>
      </c>
      <c r="B1271" t="s">
        <v>6327</v>
      </c>
      <c r="C1271" t="str">
        <f t="shared" si="182"/>
        <v>7492</v>
      </c>
      <c r="D1271" t="s">
        <v>53</v>
      </c>
      <c r="E1271" t="str">
        <f t="shared" si="189"/>
        <v>0100</v>
      </c>
      <c r="F1271" t="s">
        <v>54</v>
      </c>
      <c r="G1271" t="str">
        <f t="shared" si="188"/>
        <v>08</v>
      </c>
      <c r="H1271" t="s">
        <v>55</v>
      </c>
      <c r="I1271" t="s">
        <v>56</v>
      </c>
      <c r="J1271" t="s">
        <v>57</v>
      </c>
      <c r="K1271">
        <v>1</v>
      </c>
      <c r="L1271">
        <v>64307</v>
      </c>
      <c r="M1271">
        <v>1.48</v>
      </c>
      <c r="N1271" t="str">
        <f t="shared" si="187"/>
        <v>000X</v>
      </c>
      <c r="O1271">
        <v>4785</v>
      </c>
      <c r="P1271" t="s">
        <v>58</v>
      </c>
      <c r="Q1271" t="s">
        <v>636</v>
      </c>
      <c r="R1271" t="s">
        <v>140</v>
      </c>
      <c r="T1271" t="s">
        <v>61</v>
      </c>
      <c r="V1271" t="s">
        <v>6328</v>
      </c>
      <c r="W1271">
        <v>336550</v>
      </c>
      <c r="X1271">
        <v>22140</v>
      </c>
      <c r="Y1271">
        <v>314410</v>
      </c>
      <c r="Z1271">
        <v>251056</v>
      </c>
      <c r="AA1271">
        <v>226056</v>
      </c>
      <c r="AB1271" t="s">
        <v>63</v>
      </c>
      <c r="AC1271" s="1">
        <v>37226</v>
      </c>
      <c r="AD1271">
        <v>15000</v>
      </c>
      <c r="AE1271">
        <v>1471</v>
      </c>
      <c r="AF1271">
        <v>720</v>
      </c>
      <c r="AG1271" t="s">
        <v>103</v>
      </c>
      <c r="AH1271" t="s">
        <v>76</v>
      </c>
      <c r="AI1271">
        <v>1</v>
      </c>
      <c r="AJ1271">
        <v>2003</v>
      </c>
      <c r="AK1271">
        <v>4</v>
      </c>
      <c r="AL1271">
        <v>3</v>
      </c>
      <c r="AN1271">
        <v>3289</v>
      </c>
      <c r="AO1271">
        <v>32</v>
      </c>
      <c r="AP1271" t="s">
        <v>63</v>
      </c>
      <c r="AQ1271" t="s">
        <v>66</v>
      </c>
      <c r="AR1271">
        <v>4920</v>
      </c>
      <c r="AW1271" t="s">
        <v>6329</v>
      </c>
      <c r="AX1271" t="s">
        <v>6330</v>
      </c>
      <c r="AY1271" t="s">
        <v>6331</v>
      </c>
      <c r="AZ1271" t="s">
        <v>70</v>
      </c>
    </row>
    <row r="1272" spans="1:52" x14ac:dyDescent="0.3">
      <c r="A1272">
        <v>2070269</v>
      </c>
      <c r="B1272" t="s">
        <v>6332</v>
      </c>
      <c r="C1272" t="str">
        <f t="shared" si="182"/>
        <v>7492</v>
      </c>
      <c r="D1272" t="s">
        <v>53</v>
      </c>
      <c r="E1272" t="str">
        <f t="shared" si="189"/>
        <v>0100</v>
      </c>
      <c r="F1272" t="s">
        <v>54</v>
      </c>
      <c r="G1272" t="str">
        <f t="shared" si="188"/>
        <v>08</v>
      </c>
      <c r="H1272" t="s">
        <v>55</v>
      </c>
      <c r="I1272" t="s">
        <v>56</v>
      </c>
      <c r="J1272" t="s">
        <v>57</v>
      </c>
      <c r="K1272">
        <v>1</v>
      </c>
      <c r="L1272">
        <v>74095</v>
      </c>
      <c r="M1272">
        <v>1.7</v>
      </c>
      <c r="N1272" t="str">
        <f t="shared" si="187"/>
        <v>000X</v>
      </c>
      <c r="O1272">
        <v>4624</v>
      </c>
      <c r="P1272" t="s">
        <v>58</v>
      </c>
      <c r="Q1272" t="s">
        <v>636</v>
      </c>
      <c r="R1272" t="s">
        <v>140</v>
      </c>
      <c r="T1272" t="s">
        <v>61</v>
      </c>
      <c r="V1272" t="s">
        <v>6333</v>
      </c>
      <c r="W1272">
        <v>393480</v>
      </c>
      <c r="X1272">
        <v>25520</v>
      </c>
      <c r="Y1272">
        <v>367960</v>
      </c>
      <c r="Z1272">
        <v>347285</v>
      </c>
      <c r="AA1272">
        <v>322285</v>
      </c>
      <c r="AB1272" t="s">
        <v>63</v>
      </c>
      <c r="AC1272" s="1">
        <v>37803</v>
      </c>
      <c r="AD1272">
        <v>16500</v>
      </c>
      <c r="AE1272">
        <v>1626</v>
      </c>
      <c r="AF1272">
        <v>585</v>
      </c>
      <c r="AG1272" t="s">
        <v>103</v>
      </c>
      <c r="AH1272" t="s">
        <v>76</v>
      </c>
      <c r="AI1272">
        <v>2</v>
      </c>
      <c r="AJ1272">
        <v>2005</v>
      </c>
      <c r="AK1272">
        <v>3</v>
      </c>
      <c r="AL1272">
        <v>2</v>
      </c>
      <c r="AM1272">
        <v>2</v>
      </c>
      <c r="AN1272">
        <v>3878</v>
      </c>
      <c r="AO1272">
        <v>32</v>
      </c>
      <c r="AP1272" t="s">
        <v>72</v>
      </c>
      <c r="AQ1272" t="s">
        <v>66</v>
      </c>
      <c r="AR1272">
        <v>4920</v>
      </c>
      <c r="AW1272" t="s">
        <v>6334</v>
      </c>
      <c r="AX1272" t="s">
        <v>6335</v>
      </c>
      <c r="AY1272" t="s">
        <v>6336</v>
      </c>
      <c r="AZ1272" t="s">
        <v>70</v>
      </c>
    </row>
    <row r="1273" spans="1:52" x14ac:dyDescent="0.3">
      <c r="A1273">
        <v>2070455</v>
      </c>
      <c r="B1273" t="s">
        <v>6337</v>
      </c>
      <c r="C1273" t="str">
        <f t="shared" si="182"/>
        <v>7492</v>
      </c>
      <c r="D1273" t="s">
        <v>53</v>
      </c>
      <c r="E1273" t="str">
        <f t="shared" si="189"/>
        <v>0100</v>
      </c>
      <c r="F1273" t="s">
        <v>54</v>
      </c>
      <c r="G1273" t="str">
        <f t="shared" si="188"/>
        <v>08</v>
      </c>
      <c r="H1273" t="s">
        <v>55</v>
      </c>
      <c r="I1273" t="s">
        <v>56</v>
      </c>
      <c r="J1273" t="s">
        <v>57</v>
      </c>
      <c r="K1273">
        <v>1</v>
      </c>
      <c r="L1273">
        <v>68130</v>
      </c>
      <c r="M1273">
        <v>1.56</v>
      </c>
      <c r="N1273" t="str">
        <f t="shared" si="187"/>
        <v>000X</v>
      </c>
      <c r="O1273">
        <v>4765</v>
      </c>
      <c r="P1273" t="s">
        <v>72</v>
      </c>
      <c r="Q1273" t="s">
        <v>6338</v>
      </c>
      <c r="R1273" t="s">
        <v>88</v>
      </c>
      <c r="T1273" t="s">
        <v>61</v>
      </c>
      <c r="V1273" t="s">
        <v>6339</v>
      </c>
      <c r="W1273">
        <v>310170</v>
      </c>
      <c r="X1273">
        <v>23460</v>
      </c>
      <c r="Y1273">
        <v>286710</v>
      </c>
      <c r="Z1273">
        <v>253315</v>
      </c>
      <c r="AA1273">
        <v>228315</v>
      </c>
      <c r="AB1273" t="s">
        <v>63</v>
      </c>
      <c r="AC1273" s="1">
        <v>38018</v>
      </c>
      <c r="AD1273">
        <v>30000</v>
      </c>
      <c r="AE1273">
        <v>1691</v>
      </c>
      <c r="AF1273">
        <v>804</v>
      </c>
      <c r="AG1273" t="s">
        <v>103</v>
      </c>
      <c r="AH1273" t="s">
        <v>76</v>
      </c>
      <c r="AI1273">
        <v>1</v>
      </c>
      <c r="AJ1273">
        <v>2005</v>
      </c>
      <c r="AK1273">
        <v>3</v>
      </c>
      <c r="AL1273">
        <v>3</v>
      </c>
      <c r="AN1273">
        <v>2714</v>
      </c>
      <c r="AO1273">
        <v>32</v>
      </c>
      <c r="AP1273" t="s">
        <v>63</v>
      </c>
      <c r="AQ1273" t="s">
        <v>66</v>
      </c>
      <c r="AR1273">
        <v>4064</v>
      </c>
      <c r="AW1273" t="s">
        <v>6340</v>
      </c>
      <c r="AY1273" t="s">
        <v>6341</v>
      </c>
      <c r="AZ1273" t="s">
        <v>70</v>
      </c>
    </row>
    <row r="1274" spans="1:52" x14ac:dyDescent="0.3">
      <c r="A1274">
        <v>2071389</v>
      </c>
      <c r="B1274" t="s">
        <v>6342</v>
      </c>
      <c r="C1274" t="str">
        <f t="shared" si="182"/>
        <v>7492</v>
      </c>
      <c r="D1274" t="s">
        <v>53</v>
      </c>
      <c r="E1274" t="str">
        <f t="shared" si="189"/>
        <v>0100</v>
      </c>
      <c r="F1274" t="s">
        <v>54</v>
      </c>
      <c r="G1274" t="str">
        <f t="shared" si="188"/>
        <v>08</v>
      </c>
      <c r="H1274" t="s">
        <v>55</v>
      </c>
      <c r="I1274" t="s">
        <v>56</v>
      </c>
      <c r="J1274" t="s">
        <v>57</v>
      </c>
      <c r="K1274">
        <v>1</v>
      </c>
      <c r="L1274">
        <v>62500</v>
      </c>
      <c r="M1274">
        <v>1.43</v>
      </c>
      <c r="N1274" t="str">
        <f t="shared" si="187"/>
        <v>000X</v>
      </c>
      <c r="O1274">
        <v>4531</v>
      </c>
      <c r="P1274" t="s">
        <v>72</v>
      </c>
      <c r="Q1274" t="s">
        <v>6012</v>
      </c>
      <c r="R1274" t="s">
        <v>140</v>
      </c>
      <c r="T1274" t="s">
        <v>61</v>
      </c>
      <c r="V1274" t="s">
        <v>6343</v>
      </c>
      <c r="W1274">
        <v>235170</v>
      </c>
      <c r="X1274">
        <v>21520</v>
      </c>
      <c r="Y1274">
        <v>213650</v>
      </c>
      <c r="Z1274">
        <v>190951</v>
      </c>
      <c r="AA1274">
        <v>165951</v>
      </c>
      <c r="AB1274" t="s">
        <v>63</v>
      </c>
      <c r="AC1274" s="1">
        <v>42482</v>
      </c>
      <c r="AD1274">
        <v>225000</v>
      </c>
      <c r="AE1274">
        <v>2754</v>
      </c>
      <c r="AF1274">
        <v>2262</v>
      </c>
      <c r="AG1274" t="s">
        <v>64</v>
      </c>
      <c r="AH1274" t="s">
        <v>76</v>
      </c>
      <c r="AI1274">
        <v>1</v>
      </c>
      <c r="AJ1274">
        <v>1996</v>
      </c>
      <c r="AK1274">
        <v>3</v>
      </c>
      <c r="AL1274">
        <v>2</v>
      </c>
      <c r="AN1274">
        <v>2212</v>
      </c>
      <c r="AO1274">
        <v>32</v>
      </c>
      <c r="AP1274" t="s">
        <v>63</v>
      </c>
      <c r="AQ1274" t="s">
        <v>66</v>
      </c>
      <c r="AR1274">
        <v>3116</v>
      </c>
      <c r="AW1274" t="s">
        <v>6344</v>
      </c>
      <c r="AX1274" t="s">
        <v>6345</v>
      </c>
      <c r="AY1274" t="s">
        <v>6346</v>
      </c>
      <c r="AZ1274" t="s">
        <v>70</v>
      </c>
    </row>
    <row r="1275" spans="1:52" x14ac:dyDescent="0.3">
      <c r="A1275">
        <v>2071605</v>
      </c>
      <c r="B1275" t="s">
        <v>6347</v>
      </c>
      <c r="C1275" t="str">
        <f t="shared" si="182"/>
        <v>7492</v>
      </c>
      <c r="D1275" t="s">
        <v>53</v>
      </c>
      <c r="E1275" t="str">
        <f>"0000"</f>
        <v>0000</v>
      </c>
      <c r="F1275" t="s">
        <v>108</v>
      </c>
      <c r="G1275" t="str">
        <f t="shared" si="188"/>
        <v>08</v>
      </c>
      <c r="H1275" t="s">
        <v>55</v>
      </c>
      <c r="I1275" t="s">
        <v>56</v>
      </c>
      <c r="J1275" t="s">
        <v>57</v>
      </c>
      <c r="K1275">
        <v>0</v>
      </c>
      <c r="L1275">
        <v>76651</v>
      </c>
      <c r="M1275">
        <v>1.76</v>
      </c>
      <c r="N1275" t="str">
        <f t="shared" si="187"/>
        <v>000X</v>
      </c>
      <c r="O1275">
        <v>4470</v>
      </c>
      <c r="P1275" t="s">
        <v>58</v>
      </c>
      <c r="Q1275" t="s">
        <v>6029</v>
      </c>
      <c r="R1275" t="s">
        <v>82</v>
      </c>
      <c r="T1275" t="s">
        <v>61</v>
      </c>
      <c r="V1275" t="s">
        <v>6348</v>
      </c>
      <c r="W1275">
        <v>26400</v>
      </c>
      <c r="X1275">
        <v>26400</v>
      </c>
      <c r="Y1275">
        <v>0</v>
      </c>
      <c r="Z1275">
        <v>26400</v>
      </c>
      <c r="AA1275">
        <v>26400</v>
      </c>
      <c r="AB1275" t="s">
        <v>72</v>
      </c>
      <c r="AC1275" s="1">
        <v>38443</v>
      </c>
      <c r="AD1275">
        <v>89900</v>
      </c>
      <c r="AE1275">
        <v>1844</v>
      </c>
      <c r="AF1275">
        <v>655</v>
      </c>
      <c r="AG1275" t="s">
        <v>103</v>
      </c>
      <c r="AH1275" t="s">
        <v>76</v>
      </c>
      <c r="AR1275">
        <v>0</v>
      </c>
      <c r="AW1275" t="s">
        <v>6349</v>
      </c>
      <c r="AX1275" t="s">
        <v>6350</v>
      </c>
      <c r="AY1275" t="s">
        <v>6351</v>
      </c>
      <c r="AZ1275" t="s">
        <v>6352</v>
      </c>
    </row>
    <row r="1276" spans="1:52" x14ac:dyDescent="0.3">
      <c r="A1276">
        <v>2072288</v>
      </c>
      <c r="B1276" t="s">
        <v>6353</v>
      </c>
      <c r="C1276" t="str">
        <f t="shared" si="182"/>
        <v>7492</v>
      </c>
      <c r="D1276" t="s">
        <v>53</v>
      </c>
      <c r="E1276" t="str">
        <f>"0000"</f>
        <v>0000</v>
      </c>
      <c r="F1276" t="s">
        <v>108</v>
      </c>
      <c r="G1276" t="str">
        <f t="shared" si="188"/>
        <v>08</v>
      </c>
      <c r="H1276" t="s">
        <v>55</v>
      </c>
      <c r="I1276" t="s">
        <v>56</v>
      </c>
      <c r="J1276" t="s">
        <v>57</v>
      </c>
      <c r="K1276">
        <v>0</v>
      </c>
      <c r="L1276">
        <v>65000</v>
      </c>
      <c r="M1276">
        <v>1.49</v>
      </c>
      <c r="N1276" t="str">
        <f t="shared" si="187"/>
        <v>000X</v>
      </c>
      <c r="O1276">
        <v>4532</v>
      </c>
      <c r="P1276" t="s">
        <v>72</v>
      </c>
      <c r="Q1276" t="s">
        <v>6012</v>
      </c>
      <c r="R1276" t="s">
        <v>140</v>
      </c>
      <c r="T1276" t="s">
        <v>61</v>
      </c>
      <c r="V1276" t="s">
        <v>6354</v>
      </c>
      <c r="W1276">
        <v>22380</v>
      </c>
      <c r="X1276">
        <v>22380</v>
      </c>
      <c r="Y1276">
        <v>0</v>
      </c>
      <c r="Z1276">
        <v>22380</v>
      </c>
      <c r="AA1276">
        <v>22380</v>
      </c>
      <c r="AB1276" t="s">
        <v>72</v>
      </c>
      <c r="AC1276" s="1">
        <v>34851</v>
      </c>
      <c r="AD1276">
        <v>24900</v>
      </c>
      <c r="AE1276">
        <v>1087</v>
      </c>
      <c r="AF1276">
        <v>1697</v>
      </c>
      <c r="AG1276" t="s">
        <v>103</v>
      </c>
      <c r="AH1276" t="s">
        <v>873</v>
      </c>
      <c r="AR1276">
        <v>0</v>
      </c>
      <c r="AW1276" t="s">
        <v>6355</v>
      </c>
      <c r="AY1276" t="s">
        <v>6356</v>
      </c>
      <c r="AZ1276" t="s">
        <v>6357</v>
      </c>
    </row>
    <row r="1277" spans="1:52" x14ac:dyDescent="0.3">
      <c r="A1277">
        <v>2072300</v>
      </c>
      <c r="B1277" t="s">
        <v>6358</v>
      </c>
      <c r="C1277" t="str">
        <f t="shared" si="182"/>
        <v>7492</v>
      </c>
      <c r="D1277" t="s">
        <v>53</v>
      </c>
      <c r="E1277" t="str">
        <f>"0000"</f>
        <v>0000</v>
      </c>
      <c r="F1277" t="s">
        <v>108</v>
      </c>
      <c r="G1277" t="str">
        <f t="shared" si="188"/>
        <v>08</v>
      </c>
      <c r="H1277" t="s">
        <v>55</v>
      </c>
      <c r="I1277" t="s">
        <v>56</v>
      </c>
      <c r="J1277" t="s">
        <v>57</v>
      </c>
      <c r="K1277">
        <v>1</v>
      </c>
      <c r="L1277">
        <v>71298</v>
      </c>
      <c r="M1277">
        <v>1.64</v>
      </c>
      <c r="N1277" t="str">
        <f t="shared" si="187"/>
        <v>000X</v>
      </c>
      <c r="O1277">
        <v>4516</v>
      </c>
      <c r="P1277" t="s">
        <v>72</v>
      </c>
      <c r="Q1277" t="s">
        <v>6012</v>
      </c>
      <c r="R1277" t="s">
        <v>140</v>
      </c>
      <c r="T1277" t="s">
        <v>61</v>
      </c>
      <c r="V1277" t="s">
        <v>6359</v>
      </c>
      <c r="W1277">
        <v>24550</v>
      </c>
      <c r="X1277">
        <v>24550</v>
      </c>
      <c r="Y1277">
        <v>0</v>
      </c>
      <c r="Z1277">
        <v>24550</v>
      </c>
      <c r="AA1277">
        <v>24550</v>
      </c>
      <c r="AB1277" t="s">
        <v>72</v>
      </c>
      <c r="AC1277" s="1">
        <v>43640</v>
      </c>
      <c r="AD1277">
        <v>31000</v>
      </c>
      <c r="AE1277">
        <v>2988</v>
      </c>
      <c r="AF1277">
        <v>2355</v>
      </c>
      <c r="AG1277" t="s">
        <v>103</v>
      </c>
      <c r="AH1277" t="s">
        <v>76</v>
      </c>
      <c r="AR1277">
        <v>0</v>
      </c>
      <c r="AW1277" t="s">
        <v>6360</v>
      </c>
      <c r="AX1277" t="s">
        <v>6361</v>
      </c>
      <c r="AY1277" t="s">
        <v>6362</v>
      </c>
      <c r="AZ1277" t="s">
        <v>70</v>
      </c>
    </row>
    <row r="1278" spans="1:52" x14ac:dyDescent="0.3">
      <c r="A1278">
        <v>2072539</v>
      </c>
      <c r="B1278" t="s">
        <v>6363</v>
      </c>
      <c r="C1278" t="str">
        <f t="shared" si="182"/>
        <v>7492</v>
      </c>
      <c r="D1278" t="s">
        <v>53</v>
      </c>
      <c r="E1278" t="str">
        <f>"0000"</f>
        <v>0000</v>
      </c>
      <c r="F1278" t="s">
        <v>108</v>
      </c>
      <c r="G1278" t="str">
        <f t="shared" si="188"/>
        <v>08</v>
      </c>
      <c r="H1278" t="s">
        <v>55</v>
      </c>
      <c r="I1278" t="s">
        <v>56</v>
      </c>
      <c r="J1278" t="s">
        <v>57</v>
      </c>
      <c r="K1278">
        <v>0</v>
      </c>
      <c r="L1278">
        <v>62503</v>
      </c>
      <c r="M1278">
        <v>1.43</v>
      </c>
      <c r="N1278" t="str">
        <f t="shared" si="187"/>
        <v>000X</v>
      </c>
      <c r="O1278">
        <v>4424</v>
      </c>
      <c r="P1278" t="s">
        <v>58</v>
      </c>
      <c r="Q1278" t="s">
        <v>815</v>
      </c>
      <c r="R1278" t="s">
        <v>140</v>
      </c>
      <c r="T1278" t="s">
        <v>61</v>
      </c>
      <c r="V1278" t="s">
        <v>6364</v>
      </c>
      <c r="W1278">
        <v>21520</v>
      </c>
      <c r="X1278">
        <v>21520</v>
      </c>
      <c r="Y1278">
        <v>0</v>
      </c>
      <c r="Z1278">
        <v>21520</v>
      </c>
      <c r="AA1278">
        <v>21520</v>
      </c>
      <c r="AB1278" t="s">
        <v>72</v>
      </c>
      <c r="AC1278" s="1">
        <v>44050</v>
      </c>
      <c r="AD1278">
        <v>29900</v>
      </c>
      <c r="AE1278">
        <v>3084</v>
      </c>
      <c r="AF1278">
        <v>1089</v>
      </c>
      <c r="AG1278" t="s">
        <v>103</v>
      </c>
      <c r="AH1278" t="s">
        <v>76</v>
      </c>
      <c r="AR1278">
        <v>0</v>
      </c>
      <c r="AW1278" t="s">
        <v>6365</v>
      </c>
      <c r="AX1278" t="s">
        <v>6366</v>
      </c>
      <c r="AY1278" t="s">
        <v>6367</v>
      </c>
      <c r="AZ1278" t="s">
        <v>6368</v>
      </c>
    </row>
    <row r="1279" spans="1:52" x14ac:dyDescent="0.3">
      <c r="A1279">
        <v>2074329</v>
      </c>
      <c r="B1279" t="s">
        <v>6369</v>
      </c>
      <c r="C1279" t="str">
        <f t="shared" si="182"/>
        <v>7492</v>
      </c>
      <c r="D1279" t="s">
        <v>53</v>
      </c>
      <c r="E1279" t="str">
        <f>"0000"</f>
        <v>0000</v>
      </c>
      <c r="F1279" t="s">
        <v>108</v>
      </c>
      <c r="G1279" t="str">
        <f t="shared" si="188"/>
        <v>08</v>
      </c>
      <c r="H1279" t="s">
        <v>55</v>
      </c>
      <c r="I1279" t="s">
        <v>56</v>
      </c>
      <c r="J1279" t="s">
        <v>57</v>
      </c>
      <c r="K1279">
        <v>0</v>
      </c>
      <c r="L1279">
        <v>66252</v>
      </c>
      <c r="M1279">
        <v>1.52</v>
      </c>
      <c r="N1279" t="str">
        <f t="shared" si="187"/>
        <v>000X</v>
      </c>
      <c r="O1279">
        <v>4170</v>
      </c>
      <c r="P1279" t="s">
        <v>58</v>
      </c>
      <c r="Q1279" t="s">
        <v>815</v>
      </c>
      <c r="R1279" t="s">
        <v>140</v>
      </c>
      <c r="T1279" t="s">
        <v>61</v>
      </c>
      <c r="V1279" t="s">
        <v>6370</v>
      </c>
      <c r="W1279">
        <v>22810</v>
      </c>
      <c r="X1279">
        <v>22810</v>
      </c>
      <c r="Y1279">
        <v>0</v>
      </c>
      <c r="Z1279">
        <v>22810</v>
      </c>
      <c r="AA1279">
        <v>22810</v>
      </c>
      <c r="AB1279" t="s">
        <v>72</v>
      </c>
      <c r="AC1279" s="1">
        <v>32994</v>
      </c>
      <c r="AD1279">
        <v>36145</v>
      </c>
      <c r="AE1279">
        <v>856</v>
      </c>
      <c r="AF1279">
        <v>478</v>
      </c>
      <c r="AG1279" t="s">
        <v>103</v>
      </c>
      <c r="AH1279" t="s">
        <v>221</v>
      </c>
      <c r="AR1279">
        <v>0</v>
      </c>
      <c r="AW1279" t="s">
        <v>6371</v>
      </c>
      <c r="AX1279" t="s">
        <v>6372</v>
      </c>
      <c r="AY1279" t="s">
        <v>6373</v>
      </c>
      <c r="AZ1279" t="s">
        <v>6374</v>
      </c>
    </row>
    <row r="1280" spans="1:52" x14ac:dyDescent="0.3">
      <c r="A1280">
        <v>2074558</v>
      </c>
      <c r="B1280" t="s">
        <v>6375</v>
      </c>
      <c r="C1280" t="str">
        <f t="shared" si="182"/>
        <v>7492</v>
      </c>
      <c r="D1280" t="s">
        <v>53</v>
      </c>
      <c r="E1280" t="str">
        <f>"0100"</f>
        <v>0100</v>
      </c>
      <c r="F1280" t="s">
        <v>54</v>
      </c>
      <c r="G1280" t="str">
        <f>"05"</f>
        <v>05</v>
      </c>
      <c r="H1280" t="s">
        <v>55</v>
      </c>
      <c r="I1280" t="s">
        <v>56</v>
      </c>
      <c r="J1280" t="s">
        <v>57</v>
      </c>
      <c r="K1280">
        <v>1</v>
      </c>
      <c r="L1280">
        <v>66252</v>
      </c>
      <c r="M1280">
        <v>1.52</v>
      </c>
      <c r="N1280" t="str">
        <f t="shared" si="187"/>
        <v>000X</v>
      </c>
      <c r="O1280">
        <v>5152</v>
      </c>
      <c r="P1280" t="s">
        <v>72</v>
      </c>
      <c r="Q1280" t="s">
        <v>6012</v>
      </c>
      <c r="R1280" t="s">
        <v>140</v>
      </c>
      <c r="T1280" t="s">
        <v>61</v>
      </c>
      <c r="V1280" t="s">
        <v>6376</v>
      </c>
      <c r="W1280">
        <v>392690</v>
      </c>
      <c r="X1280">
        <v>22810</v>
      </c>
      <c r="Y1280">
        <v>369880</v>
      </c>
      <c r="Z1280">
        <v>343463</v>
      </c>
      <c r="AA1280">
        <v>318463</v>
      </c>
      <c r="AB1280" t="s">
        <v>63</v>
      </c>
      <c r="AC1280" s="1">
        <v>37377</v>
      </c>
      <c r="AD1280">
        <v>18000</v>
      </c>
      <c r="AE1280">
        <v>1512</v>
      </c>
      <c r="AF1280">
        <v>2284</v>
      </c>
      <c r="AG1280" t="s">
        <v>103</v>
      </c>
      <c r="AH1280" t="s">
        <v>76</v>
      </c>
      <c r="AI1280">
        <v>1</v>
      </c>
      <c r="AJ1280">
        <v>2004</v>
      </c>
      <c r="AK1280">
        <v>4</v>
      </c>
      <c r="AL1280">
        <v>2</v>
      </c>
      <c r="AM1280">
        <v>1</v>
      </c>
      <c r="AN1280">
        <v>3584</v>
      </c>
      <c r="AO1280">
        <v>32</v>
      </c>
      <c r="AP1280" t="s">
        <v>63</v>
      </c>
      <c r="AQ1280" t="s">
        <v>66</v>
      </c>
      <c r="AR1280">
        <v>5014</v>
      </c>
      <c r="AW1280" t="s">
        <v>6377</v>
      </c>
      <c r="AX1280" t="s">
        <v>6378</v>
      </c>
      <c r="AY1280" t="s">
        <v>6379</v>
      </c>
      <c r="AZ1280" t="s">
        <v>70</v>
      </c>
    </row>
    <row r="1281" spans="1:52" x14ac:dyDescent="0.3">
      <c r="A1281">
        <v>2074868</v>
      </c>
      <c r="B1281" t="s">
        <v>6380</v>
      </c>
      <c r="C1281" t="str">
        <f t="shared" si="182"/>
        <v>7492</v>
      </c>
      <c r="D1281" t="s">
        <v>53</v>
      </c>
      <c r="E1281" t="str">
        <f>"0000"</f>
        <v>0000</v>
      </c>
      <c r="F1281" t="s">
        <v>108</v>
      </c>
      <c r="G1281" t="str">
        <f t="shared" ref="G1281:G1297" si="190">"08"</f>
        <v>08</v>
      </c>
      <c r="H1281" t="s">
        <v>55</v>
      </c>
      <c r="I1281" t="s">
        <v>56</v>
      </c>
      <c r="J1281" t="s">
        <v>57</v>
      </c>
      <c r="K1281">
        <v>0</v>
      </c>
      <c r="L1281">
        <v>62502</v>
      </c>
      <c r="M1281">
        <v>1.43</v>
      </c>
      <c r="N1281" t="str">
        <f t="shared" si="187"/>
        <v>000X</v>
      </c>
      <c r="O1281">
        <v>4855</v>
      </c>
      <c r="P1281" t="s">
        <v>72</v>
      </c>
      <c r="Q1281" t="s">
        <v>6132</v>
      </c>
      <c r="R1281" t="s">
        <v>88</v>
      </c>
      <c r="T1281" t="s">
        <v>61</v>
      </c>
      <c r="V1281" t="s">
        <v>6381</v>
      </c>
      <c r="W1281">
        <v>21520</v>
      </c>
      <c r="X1281">
        <v>21520</v>
      </c>
      <c r="Y1281">
        <v>0</v>
      </c>
      <c r="Z1281">
        <v>21520</v>
      </c>
      <c r="AA1281">
        <v>21520</v>
      </c>
      <c r="AB1281" t="s">
        <v>72</v>
      </c>
      <c r="AC1281" s="1">
        <v>43587</v>
      </c>
      <c r="AD1281">
        <v>35000</v>
      </c>
      <c r="AE1281">
        <v>2975</v>
      </c>
      <c r="AF1281">
        <v>1233</v>
      </c>
      <c r="AG1281" t="s">
        <v>103</v>
      </c>
      <c r="AH1281" t="s">
        <v>76</v>
      </c>
      <c r="AR1281">
        <v>0</v>
      </c>
      <c r="AW1281" t="s">
        <v>6382</v>
      </c>
      <c r="AX1281" t="s">
        <v>6134</v>
      </c>
      <c r="AY1281" t="s">
        <v>6136</v>
      </c>
      <c r="AZ1281" t="s">
        <v>6383</v>
      </c>
    </row>
    <row r="1282" spans="1:52" x14ac:dyDescent="0.3">
      <c r="A1282">
        <v>2070536</v>
      </c>
      <c r="B1282" t="s">
        <v>6384</v>
      </c>
      <c r="C1282" t="str">
        <f t="shared" ref="C1282:C1345" si="191">"7492"</f>
        <v>7492</v>
      </c>
      <c r="D1282" t="s">
        <v>53</v>
      </c>
      <c r="E1282" t="str">
        <f>"0100"</f>
        <v>0100</v>
      </c>
      <c r="F1282" t="s">
        <v>54</v>
      </c>
      <c r="G1282" t="str">
        <f t="shared" si="190"/>
        <v>08</v>
      </c>
      <c r="H1282" t="s">
        <v>55</v>
      </c>
      <c r="I1282" t="s">
        <v>56</v>
      </c>
      <c r="J1282" t="s">
        <v>57</v>
      </c>
      <c r="K1282">
        <v>1</v>
      </c>
      <c r="L1282">
        <v>68691</v>
      </c>
      <c r="M1282">
        <v>1.58</v>
      </c>
      <c r="N1282" t="str">
        <f t="shared" si="187"/>
        <v>000X</v>
      </c>
      <c r="O1282">
        <v>4601</v>
      </c>
      <c r="P1282" t="s">
        <v>58</v>
      </c>
      <c r="Q1282" t="s">
        <v>1117</v>
      </c>
      <c r="R1282" t="s">
        <v>82</v>
      </c>
      <c r="T1282" t="s">
        <v>61</v>
      </c>
      <c r="V1282" t="s">
        <v>6385</v>
      </c>
      <c r="W1282">
        <v>252560</v>
      </c>
      <c r="X1282">
        <v>23650</v>
      </c>
      <c r="Y1282">
        <v>228910</v>
      </c>
      <c r="Z1282">
        <v>183904</v>
      </c>
      <c r="AA1282">
        <v>158904</v>
      </c>
      <c r="AB1282" t="s">
        <v>63</v>
      </c>
      <c r="AC1282" s="1">
        <v>37773</v>
      </c>
      <c r="AD1282">
        <v>205000</v>
      </c>
      <c r="AE1282">
        <v>1614</v>
      </c>
      <c r="AF1282">
        <v>184</v>
      </c>
      <c r="AG1282" t="s">
        <v>64</v>
      </c>
      <c r="AH1282" t="s">
        <v>76</v>
      </c>
      <c r="AI1282">
        <v>1</v>
      </c>
      <c r="AJ1282">
        <v>1997</v>
      </c>
      <c r="AK1282">
        <v>2</v>
      </c>
      <c r="AL1282">
        <v>2</v>
      </c>
      <c r="AM1282">
        <v>1</v>
      </c>
      <c r="AN1282">
        <v>2273</v>
      </c>
      <c r="AO1282">
        <v>32</v>
      </c>
      <c r="AP1282" t="s">
        <v>63</v>
      </c>
      <c r="AQ1282" t="s">
        <v>66</v>
      </c>
      <c r="AR1282">
        <v>3470</v>
      </c>
      <c r="AW1282" t="s">
        <v>6386</v>
      </c>
      <c r="AY1282" t="s">
        <v>6387</v>
      </c>
      <c r="AZ1282" t="s">
        <v>6388</v>
      </c>
    </row>
    <row r="1283" spans="1:52" x14ac:dyDescent="0.3">
      <c r="A1283">
        <v>2070633</v>
      </c>
      <c r="B1283" t="s">
        <v>6389</v>
      </c>
      <c r="C1283" t="str">
        <f t="shared" si="191"/>
        <v>7492</v>
      </c>
      <c r="D1283" t="s">
        <v>53</v>
      </c>
      <c r="E1283" t="str">
        <f>"0100"</f>
        <v>0100</v>
      </c>
      <c r="F1283" t="s">
        <v>54</v>
      </c>
      <c r="G1283" t="str">
        <f t="shared" si="190"/>
        <v>08</v>
      </c>
      <c r="H1283" t="s">
        <v>55</v>
      </c>
      <c r="I1283" t="s">
        <v>56</v>
      </c>
      <c r="J1283" t="s">
        <v>57</v>
      </c>
      <c r="K1283">
        <v>1</v>
      </c>
      <c r="L1283">
        <v>62502</v>
      </c>
      <c r="M1283">
        <v>1.43</v>
      </c>
      <c r="N1283" t="str">
        <f t="shared" si="187"/>
        <v>000X</v>
      </c>
      <c r="O1283">
        <v>4650</v>
      </c>
      <c r="P1283" t="s">
        <v>58</v>
      </c>
      <c r="Q1283" t="s">
        <v>1117</v>
      </c>
      <c r="R1283" t="s">
        <v>82</v>
      </c>
      <c r="T1283" t="s">
        <v>61</v>
      </c>
      <c r="V1283" t="s">
        <v>6390</v>
      </c>
      <c r="W1283">
        <v>192970</v>
      </c>
      <c r="X1283">
        <v>21520</v>
      </c>
      <c r="Y1283">
        <v>171450</v>
      </c>
      <c r="Z1283">
        <v>139861</v>
      </c>
      <c r="AA1283">
        <v>114361</v>
      </c>
      <c r="AB1283" t="s">
        <v>63</v>
      </c>
      <c r="AI1283">
        <v>1</v>
      </c>
      <c r="AJ1283">
        <v>1987</v>
      </c>
      <c r="AK1283">
        <v>3</v>
      </c>
      <c r="AL1283">
        <v>2</v>
      </c>
      <c r="AN1283">
        <v>2184</v>
      </c>
      <c r="AO1283">
        <v>32</v>
      </c>
      <c r="AP1283" t="s">
        <v>63</v>
      </c>
      <c r="AQ1283" t="s">
        <v>66</v>
      </c>
      <c r="AR1283">
        <v>3386</v>
      </c>
      <c r="AW1283" t="s">
        <v>6391</v>
      </c>
      <c r="AY1283" t="s">
        <v>6392</v>
      </c>
      <c r="AZ1283" t="s">
        <v>70</v>
      </c>
    </row>
    <row r="1284" spans="1:52" x14ac:dyDescent="0.3">
      <c r="A1284">
        <v>2070846</v>
      </c>
      <c r="B1284" t="s">
        <v>6393</v>
      </c>
      <c r="C1284" t="str">
        <f t="shared" si="191"/>
        <v>7492</v>
      </c>
      <c r="D1284" t="s">
        <v>53</v>
      </c>
      <c r="E1284" t="str">
        <f>"0100"</f>
        <v>0100</v>
      </c>
      <c r="F1284" t="s">
        <v>54</v>
      </c>
      <c r="G1284" t="str">
        <f t="shared" si="190"/>
        <v>08</v>
      </c>
      <c r="H1284" t="s">
        <v>55</v>
      </c>
      <c r="I1284" t="s">
        <v>56</v>
      </c>
      <c r="J1284" t="s">
        <v>57</v>
      </c>
      <c r="K1284">
        <v>1</v>
      </c>
      <c r="L1284">
        <v>62501</v>
      </c>
      <c r="M1284">
        <v>1.43</v>
      </c>
      <c r="N1284" t="str">
        <f t="shared" si="187"/>
        <v>000X</v>
      </c>
      <c r="O1284">
        <v>4571</v>
      </c>
      <c r="P1284" t="s">
        <v>72</v>
      </c>
      <c r="Q1284" t="s">
        <v>643</v>
      </c>
      <c r="R1284" t="s">
        <v>140</v>
      </c>
      <c r="T1284" t="s">
        <v>61</v>
      </c>
      <c r="V1284" t="s">
        <v>6394</v>
      </c>
      <c r="W1284">
        <v>343530</v>
      </c>
      <c r="X1284">
        <v>21520</v>
      </c>
      <c r="Y1284">
        <v>322010</v>
      </c>
      <c r="Z1284">
        <v>267149</v>
      </c>
      <c r="AA1284">
        <v>241649</v>
      </c>
      <c r="AB1284" t="s">
        <v>63</v>
      </c>
      <c r="AC1284" s="1">
        <v>38473</v>
      </c>
      <c r="AD1284">
        <v>335000</v>
      </c>
      <c r="AE1284">
        <v>1870</v>
      </c>
      <c r="AF1284">
        <v>302</v>
      </c>
      <c r="AG1284" t="s">
        <v>64</v>
      </c>
      <c r="AH1284" t="s">
        <v>76</v>
      </c>
      <c r="AI1284">
        <v>2</v>
      </c>
      <c r="AJ1284">
        <v>2005</v>
      </c>
      <c r="AK1284">
        <v>3</v>
      </c>
      <c r="AL1284">
        <v>2</v>
      </c>
      <c r="AN1284">
        <v>3284</v>
      </c>
      <c r="AO1284">
        <v>32</v>
      </c>
      <c r="AP1284" t="s">
        <v>63</v>
      </c>
      <c r="AQ1284" t="s">
        <v>66</v>
      </c>
      <c r="AR1284">
        <v>4996</v>
      </c>
      <c r="AW1284" t="s">
        <v>6395</v>
      </c>
      <c r="AY1284" t="s">
        <v>6396</v>
      </c>
      <c r="AZ1284" t="s">
        <v>70</v>
      </c>
    </row>
    <row r="1285" spans="1:52" x14ac:dyDescent="0.3">
      <c r="A1285">
        <v>2071907</v>
      </c>
      <c r="B1285" t="s">
        <v>6397</v>
      </c>
      <c r="C1285" t="str">
        <f t="shared" si="191"/>
        <v>7492</v>
      </c>
      <c r="D1285" t="s">
        <v>53</v>
      </c>
      <c r="E1285" t="str">
        <f>"0000"</f>
        <v>0000</v>
      </c>
      <c r="F1285" t="s">
        <v>108</v>
      </c>
      <c r="G1285" t="str">
        <f t="shared" si="190"/>
        <v>08</v>
      </c>
      <c r="H1285" t="s">
        <v>55</v>
      </c>
      <c r="I1285" t="s">
        <v>56</v>
      </c>
      <c r="J1285" t="s">
        <v>57</v>
      </c>
      <c r="K1285">
        <v>0</v>
      </c>
      <c r="L1285">
        <v>77366</v>
      </c>
      <c r="M1285">
        <v>1.78</v>
      </c>
      <c r="N1285" t="str">
        <f t="shared" si="187"/>
        <v>000X</v>
      </c>
      <c r="O1285">
        <v>4504</v>
      </c>
      <c r="P1285" t="s">
        <v>72</v>
      </c>
      <c r="Q1285" t="s">
        <v>6012</v>
      </c>
      <c r="R1285" t="s">
        <v>140</v>
      </c>
      <c r="T1285" t="s">
        <v>61</v>
      </c>
      <c r="V1285" t="s">
        <v>6398</v>
      </c>
      <c r="W1285">
        <v>26640</v>
      </c>
      <c r="X1285">
        <v>26640</v>
      </c>
      <c r="Y1285">
        <v>0</v>
      </c>
      <c r="Z1285">
        <v>26640</v>
      </c>
      <c r="AA1285">
        <v>26640</v>
      </c>
      <c r="AB1285" t="s">
        <v>72</v>
      </c>
      <c r="AC1285" s="1">
        <v>43914</v>
      </c>
      <c r="AD1285">
        <v>42000</v>
      </c>
      <c r="AE1285">
        <v>3049</v>
      </c>
      <c r="AF1285">
        <v>605</v>
      </c>
      <c r="AG1285" t="s">
        <v>103</v>
      </c>
      <c r="AH1285" t="s">
        <v>76</v>
      </c>
      <c r="AR1285">
        <v>0</v>
      </c>
      <c r="AW1285" t="s">
        <v>6399</v>
      </c>
      <c r="AY1285" t="s">
        <v>6400</v>
      </c>
      <c r="AZ1285" t="s">
        <v>70</v>
      </c>
    </row>
    <row r="1286" spans="1:52" x14ac:dyDescent="0.3">
      <c r="A1286">
        <v>2074175</v>
      </c>
      <c r="B1286" t="s">
        <v>6401</v>
      </c>
      <c r="C1286" t="str">
        <f t="shared" si="191"/>
        <v>7492</v>
      </c>
      <c r="D1286" t="s">
        <v>53</v>
      </c>
      <c r="E1286" t="str">
        <f>"0100"</f>
        <v>0100</v>
      </c>
      <c r="F1286" t="s">
        <v>54</v>
      </c>
      <c r="G1286" t="str">
        <f t="shared" si="190"/>
        <v>08</v>
      </c>
      <c r="H1286" t="s">
        <v>55</v>
      </c>
      <c r="I1286" t="s">
        <v>56</v>
      </c>
      <c r="J1286" t="s">
        <v>57</v>
      </c>
      <c r="K1286">
        <v>1</v>
      </c>
      <c r="L1286">
        <v>62500</v>
      </c>
      <c r="M1286">
        <v>1.43</v>
      </c>
      <c r="N1286" t="str">
        <f t="shared" si="187"/>
        <v>000X</v>
      </c>
      <c r="O1286">
        <v>4250</v>
      </c>
      <c r="P1286" t="s">
        <v>58</v>
      </c>
      <c r="Q1286" t="s">
        <v>815</v>
      </c>
      <c r="R1286" t="s">
        <v>140</v>
      </c>
      <c r="T1286" t="s">
        <v>61</v>
      </c>
      <c r="V1286" t="s">
        <v>6402</v>
      </c>
      <c r="W1286">
        <v>253390</v>
      </c>
      <c r="X1286">
        <v>21520</v>
      </c>
      <c r="Y1286">
        <v>231870</v>
      </c>
      <c r="Z1286">
        <v>200709</v>
      </c>
      <c r="AA1286">
        <v>175209</v>
      </c>
      <c r="AB1286" t="s">
        <v>63</v>
      </c>
      <c r="AC1286" s="1">
        <v>38139</v>
      </c>
      <c r="AD1286">
        <v>238900</v>
      </c>
      <c r="AE1286">
        <v>1728</v>
      </c>
      <c r="AF1286">
        <v>480</v>
      </c>
      <c r="AG1286" t="s">
        <v>64</v>
      </c>
      <c r="AH1286" t="s">
        <v>76</v>
      </c>
      <c r="AI1286">
        <v>1</v>
      </c>
      <c r="AJ1286">
        <v>2004</v>
      </c>
      <c r="AK1286">
        <v>3</v>
      </c>
      <c r="AL1286">
        <v>2</v>
      </c>
      <c r="AN1286">
        <v>2265</v>
      </c>
      <c r="AO1286">
        <v>32</v>
      </c>
      <c r="AP1286" t="s">
        <v>63</v>
      </c>
      <c r="AQ1286" t="s">
        <v>66</v>
      </c>
      <c r="AR1286">
        <v>3462</v>
      </c>
      <c r="AW1286" t="s">
        <v>6403</v>
      </c>
      <c r="AY1286" t="s">
        <v>6404</v>
      </c>
      <c r="AZ1286" t="s">
        <v>70</v>
      </c>
    </row>
    <row r="1287" spans="1:52" x14ac:dyDescent="0.3">
      <c r="A1287">
        <v>2074264</v>
      </c>
      <c r="B1287" t="s">
        <v>6405</v>
      </c>
      <c r="C1287" t="str">
        <f t="shared" si="191"/>
        <v>7492</v>
      </c>
      <c r="D1287" t="s">
        <v>53</v>
      </c>
      <c r="E1287" t="str">
        <f>"0000"</f>
        <v>0000</v>
      </c>
      <c r="F1287" t="s">
        <v>108</v>
      </c>
      <c r="G1287" t="str">
        <f t="shared" si="190"/>
        <v>08</v>
      </c>
      <c r="H1287" t="s">
        <v>55</v>
      </c>
      <c r="I1287" t="s">
        <v>56</v>
      </c>
      <c r="J1287" t="s">
        <v>57</v>
      </c>
      <c r="K1287">
        <v>0</v>
      </c>
      <c r="L1287">
        <v>66252</v>
      </c>
      <c r="M1287">
        <v>1.52</v>
      </c>
      <c r="N1287" t="str">
        <f t="shared" si="187"/>
        <v>000X</v>
      </c>
      <c r="O1287">
        <v>4196</v>
      </c>
      <c r="P1287" t="s">
        <v>58</v>
      </c>
      <c r="Q1287" t="s">
        <v>815</v>
      </c>
      <c r="R1287" t="s">
        <v>140</v>
      </c>
      <c r="T1287" t="s">
        <v>61</v>
      </c>
      <c r="V1287" t="s">
        <v>6406</v>
      </c>
      <c r="W1287">
        <v>22810</v>
      </c>
      <c r="X1287">
        <v>22810</v>
      </c>
      <c r="Y1287">
        <v>0</v>
      </c>
      <c r="Z1287">
        <v>22810</v>
      </c>
      <c r="AA1287">
        <v>22810</v>
      </c>
      <c r="AB1287" t="s">
        <v>72</v>
      </c>
      <c r="AC1287" s="1">
        <v>36770</v>
      </c>
      <c r="AD1287">
        <v>13000</v>
      </c>
      <c r="AE1287">
        <v>1383</v>
      </c>
      <c r="AF1287">
        <v>1361</v>
      </c>
      <c r="AG1287" t="s">
        <v>103</v>
      </c>
      <c r="AH1287" t="s">
        <v>65</v>
      </c>
      <c r="AR1287">
        <v>0</v>
      </c>
      <c r="AW1287" t="s">
        <v>6407</v>
      </c>
      <c r="AX1287" t="s">
        <v>6408</v>
      </c>
      <c r="AY1287" t="s">
        <v>6250</v>
      </c>
      <c r="AZ1287" t="s">
        <v>70</v>
      </c>
    </row>
    <row r="1288" spans="1:52" x14ac:dyDescent="0.3">
      <c r="A1288">
        <v>2074671</v>
      </c>
      <c r="B1288" t="s">
        <v>6409</v>
      </c>
      <c r="C1288" t="str">
        <f t="shared" si="191"/>
        <v>7492</v>
      </c>
      <c r="D1288" t="s">
        <v>53</v>
      </c>
      <c r="E1288" t="str">
        <f>"0000"</f>
        <v>0000</v>
      </c>
      <c r="F1288" t="s">
        <v>108</v>
      </c>
      <c r="G1288" t="str">
        <f t="shared" si="190"/>
        <v>08</v>
      </c>
      <c r="H1288" t="s">
        <v>55</v>
      </c>
      <c r="I1288" t="s">
        <v>56</v>
      </c>
      <c r="J1288" t="s">
        <v>57</v>
      </c>
      <c r="K1288">
        <v>0</v>
      </c>
      <c r="L1288">
        <v>66252</v>
      </c>
      <c r="M1288">
        <v>1.52</v>
      </c>
      <c r="N1288" t="str">
        <f t="shared" si="187"/>
        <v>000X</v>
      </c>
      <c r="O1288">
        <v>4954</v>
      </c>
      <c r="P1288" t="s">
        <v>72</v>
      </c>
      <c r="Q1288" t="s">
        <v>6012</v>
      </c>
      <c r="R1288" t="s">
        <v>140</v>
      </c>
      <c r="T1288" t="s">
        <v>61</v>
      </c>
      <c r="V1288" t="s">
        <v>6410</v>
      </c>
      <c r="W1288">
        <v>22810</v>
      </c>
      <c r="X1288">
        <v>22810</v>
      </c>
      <c r="Y1288">
        <v>0</v>
      </c>
      <c r="Z1288">
        <v>22810</v>
      </c>
      <c r="AA1288">
        <v>22810</v>
      </c>
      <c r="AB1288" t="s">
        <v>72</v>
      </c>
      <c r="AR1288">
        <v>0</v>
      </c>
      <c r="AW1288" t="s">
        <v>6411</v>
      </c>
      <c r="AY1288" t="s">
        <v>6412</v>
      </c>
      <c r="AZ1288" t="s">
        <v>6413</v>
      </c>
    </row>
    <row r="1289" spans="1:52" x14ac:dyDescent="0.3">
      <c r="A1289">
        <v>2074809</v>
      </c>
      <c r="B1289" t="s">
        <v>6414</v>
      </c>
      <c r="C1289" t="str">
        <f t="shared" si="191"/>
        <v>7492</v>
      </c>
      <c r="D1289" t="s">
        <v>53</v>
      </c>
      <c r="E1289" t="str">
        <f>"0100"</f>
        <v>0100</v>
      </c>
      <c r="F1289" t="s">
        <v>54</v>
      </c>
      <c r="G1289" t="str">
        <f t="shared" si="190"/>
        <v>08</v>
      </c>
      <c r="H1289" t="s">
        <v>55</v>
      </c>
      <c r="I1289" t="s">
        <v>56</v>
      </c>
      <c r="J1289" t="s">
        <v>57</v>
      </c>
      <c r="K1289">
        <v>1</v>
      </c>
      <c r="L1289">
        <v>67142</v>
      </c>
      <c r="M1289">
        <v>1.54</v>
      </c>
      <c r="N1289" t="str">
        <f t="shared" si="187"/>
        <v>000X</v>
      </c>
      <c r="O1289">
        <v>4750</v>
      </c>
      <c r="P1289" t="s">
        <v>72</v>
      </c>
      <c r="Q1289" t="s">
        <v>6012</v>
      </c>
      <c r="R1289" t="s">
        <v>140</v>
      </c>
      <c r="T1289" t="s">
        <v>61</v>
      </c>
      <c r="V1289" t="s">
        <v>6415</v>
      </c>
      <c r="W1289">
        <v>304380</v>
      </c>
      <c r="X1289">
        <v>23120</v>
      </c>
      <c r="Y1289">
        <v>281260</v>
      </c>
      <c r="Z1289">
        <v>233415</v>
      </c>
      <c r="AA1289">
        <v>208415</v>
      </c>
      <c r="AB1289" t="s">
        <v>63</v>
      </c>
      <c r="AC1289" s="1">
        <v>37653</v>
      </c>
      <c r="AD1289">
        <v>25000</v>
      </c>
      <c r="AE1289">
        <v>1572</v>
      </c>
      <c r="AF1289">
        <v>2203</v>
      </c>
      <c r="AG1289" t="s">
        <v>103</v>
      </c>
      <c r="AH1289" t="s">
        <v>76</v>
      </c>
      <c r="AI1289">
        <v>2</v>
      </c>
      <c r="AJ1289">
        <v>2005</v>
      </c>
      <c r="AK1289">
        <v>4</v>
      </c>
      <c r="AL1289">
        <v>4</v>
      </c>
      <c r="AN1289">
        <v>3360</v>
      </c>
      <c r="AO1289">
        <v>32</v>
      </c>
      <c r="AP1289" t="s">
        <v>63</v>
      </c>
      <c r="AQ1289" t="s">
        <v>66</v>
      </c>
      <c r="AR1289">
        <v>3982</v>
      </c>
      <c r="AW1289" t="s">
        <v>6416</v>
      </c>
      <c r="AX1289" t="s">
        <v>6417</v>
      </c>
      <c r="AY1289" t="s">
        <v>6418</v>
      </c>
      <c r="AZ1289" t="s">
        <v>70</v>
      </c>
    </row>
    <row r="1290" spans="1:52" x14ac:dyDescent="0.3">
      <c r="A1290">
        <v>2070331</v>
      </c>
      <c r="B1290" t="s">
        <v>6419</v>
      </c>
      <c r="C1290" t="str">
        <f t="shared" si="191"/>
        <v>7492</v>
      </c>
      <c r="D1290" t="s">
        <v>53</v>
      </c>
      <c r="E1290" t="str">
        <f>"0100"</f>
        <v>0100</v>
      </c>
      <c r="F1290" t="s">
        <v>54</v>
      </c>
      <c r="G1290" t="str">
        <f t="shared" si="190"/>
        <v>08</v>
      </c>
      <c r="H1290" t="s">
        <v>55</v>
      </c>
      <c r="I1290" t="s">
        <v>56</v>
      </c>
      <c r="J1290" t="s">
        <v>57</v>
      </c>
      <c r="K1290">
        <v>1</v>
      </c>
      <c r="L1290">
        <v>67583</v>
      </c>
      <c r="M1290">
        <v>1.55</v>
      </c>
      <c r="N1290" t="str">
        <f t="shared" si="187"/>
        <v>000X</v>
      </c>
      <c r="O1290">
        <v>4801</v>
      </c>
      <c r="P1290" t="s">
        <v>72</v>
      </c>
      <c r="Q1290" t="s">
        <v>6338</v>
      </c>
      <c r="R1290" t="s">
        <v>88</v>
      </c>
      <c r="T1290" t="s">
        <v>61</v>
      </c>
      <c r="V1290" t="s">
        <v>6420</v>
      </c>
      <c r="W1290">
        <v>286630</v>
      </c>
      <c r="X1290">
        <v>23270</v>
      </c>
      <c r="Y1290">
        <v>263360</v>
      </c>
      <c r="Z1290">
        <v>286630</v>
      </c>
      <c r="AA1290">
        <v>286630</v>
      </c>
      <c r="AB1290" t="s">
        <v>72</v>
      </c>
      <c r="AC1290" s="1">
        <v>40969</v>
      </c>
      <c r="AD1290">
        <v>225000</v>
      </c>
      <c r="AE1290">
        <v>2467</v>
      </c>
      <c r="AF1290">
        <v>480</v>
      </c>
      <c r="AG1290" t="s">
        <v>64</v>
      </c>
      <c r="AH1290" t="s">
        <v>76</v>
      </c>
      <c r="AI1290">
        <v>1</v>
      </c>
      <c r="AJ1290">
        <v>1995</v>
      </c>
      <c r="AK1290">
        <v>3</v>
      </c>
      <c r="AL1290">
        <v>3</v>
      </c>
      <c r="AM1290">
        <v>1</v>
      </c>
      <c r="AN1290">
        <v>2633</v>
      </c>
      <c r="AO1290">
        <v>32</v>
      </c>
      <c r="AP1290" t="s">
        <v>63</v>
      </c>
      <c r="AQ1290" t="s">
        <v>66</v>
      </c>
      <c r="AR1290">
        <v>3953</v>
      </c>
      <c r="AW1290" t="s">
        <v>6421</v>
      </c>
      <c r="AX1290" t="s">
        <v>6422</v>
      </c>
      <c r="AY1290" t="s">
        <v>6423</v>
      </c>
      <c r="AZ1290" t="s">
        <v>70</v>
      </c>
    </row>
    <row r="1291" spans="1:52" x14ac:dyDescent="0.3">
      <c r="A1291">
        <v>2070552</v>
      </c>
      <c r="B1291" t="s">
        <v>6424</v>
      </c>
      <c r="C1291" t="str">
        <f t="shared" si="191"/>
        <v>7492</v>
      </c>
      <c r="D1291" t="s">
        <v>53</v>
      </c>
      <c r="E1291" t="str">
        <f>"0100"</f>
        <v>0100</v>
      </c>
      <c r="F1291" t="s">
        <v>54</v>
      </c>
      <c r="G1291" t="str">
        <f t="shared" si="190"/>
        <v>08</v>
      </c>
      <c r="H1291" t="s">
        <v>55</v>
      </c>
      <c r="I1291" t="s">
        <v>56</v>
      </c>
      <c r="J1291" t="s">
        <v>57</v>
      </c>
      <c r="K1291">
        <v>1</v>
      </c>
      <c r="L1291">
        <v>73898</v>
      </c>
      <c r="M1291">
        <v>1.7</v>
      </c>
      <c r="N1291" t="str">
        <f t="shared" si="187"/>
        <v>000X</v>
      </c>
      <c r="O1291">
        <v>4645</v>
      </c>
      <c r="P1291" t="s">
        <v>58</v>
      </c>
      <c r="Q1291" t="s">
        <v>1117</v>
      </c>
      <c r="R1291" t="s">
        <v>82</v>
      </c>
      <c r="T1291" t="s">
        <v>61</v>
      </c>
      <c r="V1291" t="s">
        <v>6425</v>
      </c>
      <c r="W1291">
        <v>245340</v>
      </c>
      <c r="X1291">
        <v>25450</v>
      </c>
      <c r="Y1291">
        <v>219890</v>
      </c>
      <c r="Z1291">
        <v>245340</v>
      </c>
      <c r="AA1291">
        <v>220340</v>
      </c>
      <c r="AB1291" t="s">
        <v>63</v>
      </c>
      <c r="AC1291" s="1">
        <v>41091</v>
      </c>
      <c r="AD1291">
        <v>168000</v>
      </c>
      <c r="AE1291">
        <v>2498</v>
      </c>
      <c r="AF1291">
        <v>179</v>
      </c>
      <c r="AG1291" t="s">
        <v>64</v>
      </c>
      <c r="AH1291" t="s">
        <v>76</v>
      </c>
      <c r="AI1291">
        <v>1</v>
      </c>
      <c r="AJ1291">
        <v>1990</v>
      </c>
      <c r="AK1291">
        <v>3</v>
      </c>
      <c r="AL1291">
        <v>3</v>
      </c>
      <c r="AN1291">
        <v>2196</v>
      </c>
      <c r="AO1291">
        <v>32</v>
      </c>
      <c r="AP1291" t="s">
        <v>63</v>
      </c>
      <c r="AQ1291" t="s">
        <v>66</v>
      </c>
      <c r="AR1291">
        <v>3061</v>
      </c>
      <c r="AW1291" t="s">
        <v>6426</v>
      </c>
      <c r="AY1291" t="s">
        <v>6427</v>
      </c>
      <c r="AZ1291" t="s">
        <v>70</v>
      </c>
    </row>
    <row r="1292" spans="1:52" x14ac:dyDescent="0.3">
      <c r="A1292">
        <v>2070722</v>
      </c>
      <c r="B1292" t="s">
        <v>6428</v>
      </c>
      <c r="C1292" t="str">
        <f t="shared" si="191"/>
        <v>7492</v>
      </c>
      <c r="D1292" t="s">
        <v>53</v>
      </c>
      <c r="E1292" t="str">
        <f>"0000"</f>
        <v>0000</v>
      </c>
      <c r="F1292" t="s">
        <v>108</v>
      </c>
      <c r="G1292" t="str">
        <f t="shared" si="190"/>
        <v>08</v>
      </c>
      <c r="H1292" t="s">
        <v>55</v>
      </c>
      <c r="I1292" t="s">
        <v>56</v>
      </c>
      <c r="J1292" t="s">
        <v>57</v>
      </c>
      <c r="K1292">
        <v>0</v>
      </c>
      <c r="L1292">
        <v>62504</v>
      </c>
      <c r="M1292">
        <v>1.43</v>
      </c>
      <c r="N1292" t="str">
        <f t="shared" si="187"/>
        <v>000X</v>
      </c>
      <c r="O1292">
        <v>4653</v>
      </c>
      <c r="P1292" t="s">
        <v>58</v>
      </c>
      <c r="Q1292" t="s">
        <v>1199</v>
      </c>
      <c r="R1292" t="s">
        <v>140</v>
      </c>
      <c r="T1292" t="s">
        <v>61</v>
      </c>
      <c r="V1292" t="s">
        <v>6429</v>
      </c>
      <c r="W1292">
        <v>21520</v>
      </c>
      <c r="X1292">
        <v>21520</v>
      </c>
      <c r="Y1292">
        <v>0</v>
      </c>
      <c r="Z1292">
        <v>21520</v>
      </c>
      <c r="AA1292">
        <v>21520</v>
      </c>
      <c r="AB1292" t="s">
        <v>72</v>
      </c>
      <c r="AC1292" s="1">
        <v>41365</v>
      </c>
      <c r="AD1292">
        <v>20500</v>
      </c>
      <c r="AE1292">
        <v>2549</v>
      </c>
      <c r="AF1292">
        <v>1611</v>
      </c>
      <c r="AG1292" t="s">
        <v>103</v>
      </c>
      <c r="AH1292" t="s">
        <v>76</v>
      </c>
      <c r="AR1292">
        <v>0</v>
      </c>
      <c r="AW1292" t="s">
        <v>5493</v>
      </c>
      <c r="AX1292" t="s">
        <v>6430</v>
      </c>
      <c r="AY1292" t="s">
        <v>5495</v>
      </c>
      <c r="AZ1292" t="s">
        <v>70</v>
      </c>
    </row>
    <row r="1293" spans="1:52" x14ac:dyDescent="0.3">
      <c r="A1293">
        <v>2070773</v>
      </c>
      <c r="B1293" t="s">
        <v>6431</v>
      </c>
      <c r="C1293" t="str">
        <f t="shared" si="191"/>
        <v>7492</v>
      </c>
      <c r="D1293" t="s">
        <v>53</v>
      </c>
      <c r="E1293" t="str">
        <f>"0100"</f>
        <v>0100</v>
      </c>
      <c r="F1293" t="s">
        <v>54</v>
      </c>
      <c r="G1293" t="str">
        <f t="shared" si="190"/>
        <v>08</v>
      </c>
      <c r="H1293" t="s">
        <v>55</v>
      </c>
      <c r="I1293" t="s">
        <v>56</v>
      </c>
      <c r="J1293" t="s">
        <v>57</v>
      </c>
      <c r="K1293">
        <v>1</v>
      </c>
      <c r="L1293">
        <v>65004</v>
      </c>
      <c r="M1293">
        <v>1.49</v>
      </c>
      <c r="N1293" t="str">
        <f t="shared" si="187"/>
        <v>000X</v>
      </c>
      <c r="O1293">
        <v>4727</v>
      </c>
      <c r="P1293" t="s">
        <v>58</v>
      </c>
      <c r="Q1293" t="s">
        <v>1199</v>
      </c>
      <c r="R1293" t="s">
        <v>140</v>
      </c>
      <c r="T1293" t="s">
        <v>61</v>
      </c>
      <c r="V1293" t="s">
        <v>6432</v>
      </c>
      <c r="W1293">
        <v>320920</v>
      </c>
      <c r="X1293">
        <v>22380</v>
      </c>
      <c r="Y1293">
        <v>298540</v>
      </c>
      <c r="Z1293">
        <v>249633</v>
      </c>
      <c r="AA1293">
        <v>224633</v>
      </c>
      <c r="AB1293" t="s">
        <v>63</v>
      </c>
      <c r="AC1293" s="1">
        <v>38412</v>
      </c>
      <c r="AD1293">
        <v>89900</v>
      </c>
      <c r="AE1293">
        <v>1836</v>
      </c>
      <c r="AF1293">
        <v>1893</v>
      </c>
      <c r="AG1293" t="s">
        <v>103</v>
      </c>
      <c r="AH1293" t="s">
        <v>76</v>
      </c>
      <c r="AI1293">
        <v>1</v>
      </c>
      <c r="AJ1293">
        <v>2007</v>
      </c>
      <c r="AK1293">
        <v>3</v>
      </c>
      <c r="AL1293">
        <v>3</v>
      </c>
      <c r="AN1293">
        <v>3001</v>
      </c>
      <c r="AO1293">
        <v>32</v>
      </c>
      <c r="AP1293" t="s">
        <v>63</v>
      </c>
      <c r="AQ1293" t="s">
        <v>66</v>
      </c>
      <c r="AR1293">
        <v>4447</v>
      </c>
      <c r="AW1293" t="s">
        <v>6433</v>
      </c>
      <c r="AX1293" t="s">
        <v>6434</v>
      </c>
      <c r="AY1293" t="s">
        <v>6435</v>
      </c>
      <c r="AZ1293" t="s">
        <v>70</v>
      </c>
    </row>
    <row r="1294" spans="1:52" x14ac:dyDescent="0.3">
      <c r="A1294">
        <v>2071311</v>
      </c>
      <c r="B1294" t="s">
        <v>6436</v>
      </c>
      <c r="C1294" t="str">
        <f t="shared" si="191"/>
        <v>7492</v>
      </c>
      <c r="D1294" t="s">
        <v>53</v>
      </c>
      <c r="E1294" t="str">
        <f>"0100"</f>
        <v>0100</v>
      </c>
      <c r="F1294" t="s">
        <v>54</v>
      </c>
      <c r="G1294" t="str">
        <f t="shared" si="190"/>
        <v>08</v>
      </c>
      <c r="H1294" t="s">
        <v>55</v>
      </c>
      <c r="I1294" t="s">
        <v>56</v>
      </c>
      <c r="J1294" t="s">
        <v>57</v>
      </c>
      <c r="K1294">
        <v>1</v>
      </c>
      <c r="L1294">
        <v>62500</v>
      </c>
      <c r="M1294">
        <v>1.43</v>
      </c>
      <c r="N1294" t="str">
        <f t="shared" ref="N1294:N1308" si="192">"000X"</f>
        <v>000X</v>
      </c>
      <c r="O1294">
        <v>4547</v>
      </c>
      <c r="P1294" t="s">
        <v>72</v>
      </c>
      <c r="Q1294" t="s">
        <v>6012</v>
      </c>
      <c r="R1294" t="s">
        <v>140</v>
      </c>
      <c r="T1294" t="s">
        <v>61</v>
      </c>
      <c r="V1294" t="s">
        <v>6437</v>
      </c>
      <c r="W1294">
        <v>274520</v>
      </c>
      <c r="X1294">
        <v>21520</v>
      </c>
      <c r="Y1294">
        <v>253000</v>
      </c>
      <c r="Z1294">
        <v>240625</v>
      </c>
      <c r="AA1294">
        <v>215625</v>
      </c>
      <c r="AB1294" t="s">
        <v>63</v>
      </c>
      <c r="AC1294" s="1">
        <v>44221</v>
      </c>
      <c r="AD1294">
        <v>450000</v>
      </c>
      <c r="AE1294">
        <v>3133</v>
      </c>
      <c r="AF1294">
        <v>677</v>
      </c>
      <c r="AG1294" t="s">
        <v>64</v>
      </c>
      <c r="AH1294" t="s">
        <v>76</v>
      </c>
      <c r="AI1294">
        <v>1</v>
      </c>
      <c r="AJ1294">
        <v>2018</v>
      </c>
      <c r="AK1294">
        <v>3</v>
      </c>
      <c r="AL1294">
        <v>3</v>
      </c>
      <c r="AN1294">
        <v>2820</v>
      </c>
      <c r="AO1294">
        <v>32</v>
      </c>
      <c r="AP1294" t="s">
        <v>72</v>
      </c>
      <c r="AQ1294" t="s">
        <v>66</v>
      </c>
      <c r="AR1294">
        <v>3963</v>
      </c>
      <c r="AW1294" t="s">
        <v>6438</v>
      </c>
      <c r="AX1294" t="s">
        <v>6439</v>
      </c>
      <c r="AY1294" t="s">
        <v>6440</v>
      </c>
      <c r="AZ1294" t="s">
        <v>6441</v>
      </c>
    </row>
    <row r="1295" spans="1:52" x14ac:dyDescent="0.3">
      <c r="A1295">
        <v>2071516</v>
      </c>
      <c r="B1295" t="s">
        <v>6442</v>
      </c>
      <c r="C1295" t="str">
        <f t="shared" si="191"/>
        <v>7492</v>
      </c>
      <c r="D1295" t="s">
        <v>53</v>
      </c>
      <c r="E1295" t="str">
        <f>"0100"</f>
        <v>0100</v>
      </c>
      <c r="F1295" t="s">
        <v>54</v>
      </c>
      <c r="G1295" t="str">
        <f t="shared" si="190"/>
        <v>08</v>
      </c>
      <c r="H1295" t="s">
        <v>55</v>
      </c>
      <c r="I1295" t="s">
        <v>56</v>
      </c>
      <c r="J1295" t="s">
        <v>57</v>
      </c>
      <c r="K1295">
        <v>1</v>
      </c>
      <c r="L1295">
        <v>69577</v>
      </c>
      <c r="M1295">
        <v>1.6</v>
      </c>
      <c r="N1295" t="str">
        <f t="shared" si="192"/>
        <v>000X</v>
      </c>
      <c r="O1295">
        <v>4507</v>
      </c>
      <c r="P1295" t="s">
        <v>72</v>
      </c>
      <c r="Q1295" t="s">
        <v>6012</v>
      </c>
      <c r="R1295" t="s">
        <v>140</v>
      </c>
      <c r="T1295" t="s">
        <v>61</v>
      </c>
      <c r="V1295" t="s">
        <v>6443</v>
      </c>
      <c r="W1295">
        <v>189310</v>
      </c>
      <c r="X1295">
        <v>23960</v>
      </c>
      <c r="Y1295">
        <v>165350</v>
      </c>
      <c r="Z1295">
        <v>119864</v>
      </c>
      <c r="AA1295">
        <v>89864</v>
      </c>
      <c r="AB1295" t="s">
        <v>63</v>
      </c>
      <c r="AC1295" s="1">
        <v>36130</v>
      </c>
      <c r="AD1295">
        <v>110000</v>
      </c>
      <c r="AE1295">
        <v>1278</v>
      </c>
      <c r="AF1295">
        <v>1031</v>
      </c>
      <c r="AG1295" t="s">
        <v>64</v>
      </c>
      <c r="AH1295" t="s">
        <v>76</v>
      </c>
      <c r="AI1295">
        <v>1</v>
      </c>
      <c r="AJ1295">
        <v>1995</v>
      </c>
      <c r="AK1295">
        <v>3</v>
      </c>
      <c r="AL1295">
        <v>2</v>
      </c>
      <c r="AN1295">
        <v>1674</v>
      </c>
      <c r="AO1295">
        <v>32</v>
      </c>
      <c r="AP1295" t="s">
        <v>72</v>
      </c>
      <c r="AQ1295" t="s">
        <v>66</v>
      </c>
      <c r="AR1295">
        <v>2590</v>
      </c>
      <c r="AW1295" t="s">
        <v>6444</v>
      </c>
      <c r="AX1295" t="s">
        <v>6445</v>
      </c>
      <c r="AY1295" t="s">
        <v>6446</v>
      </c>
      <c r="AZ1295" t="s">
        <v>70</v>
      </c>
    </row>
    <row r="1296" spans="1:52" x14ac:dyDescent="0.3">
      <c r="A1296">
        <v>2072113</v>
      </c>
      <c r="B1296" t="s">
        <v>6447</v>
      </c>
      <c r="C1296" t="str">
        <f t="shared" si="191"/>
        <v>7492</v>
      </c>
      <c r="D1296" t="s">
        <v>53</v>
      </c>
      <c r="E1296" t="str">
        <f>"0100"</f>
        <v>0100</v>
      </c>
      <c r="F1296" t="s">
        <v>54</v>
      </c>
      <c r="G1296" t="str">
        <f t="shared" si="190"/>
        <v>08</v>
      </c>
      <c r="H1296" t="s">
        <v>55</v>
      </c>
      <c r="I1296" t="s">
        <v>56</v>
      </c>
      <c r="J1296" t="s">
        <v>57</v>
      </c>
      <c r="K1296">
        <v>1</v>
      </c>
      <c r="L1296">
        <v>71298</v>
      </c>
      <c r="M1296">
        <v>1.64</v>
      </c>
      <c r="N1296" t="str">
        <f t="shared" si="192"/>
        <v>000X</v>
      </c>
      <c r="O1296">
        <v>4584</v>
      </c>
      <c r="P1296" t="s">
        <v>72</v>
      </c>
      <c r="Q1296" t="s">
        <v>6012</v>
      </c>
      <c r="R1296" t="s">
        <v>140</v>
      </c>
      <c r="T1296" t="s">
        <v>61</v>
      </c>
      <c r="V1296" t="s">
        <v>6448</v>
      </c>
      <c r="W1296">
        <v>506420</v>
      </c>
      <c r="X1296">
        <v>24550</v>
      </c>
      <c r="Y1296">
        <v>481870</v>
      </c>
      <c r="Z1296">
        <v>431518</v>
      </c>
      <c r="AA1296">
        <v>406518</v>
      </c>
      <c r="AB1296" t="s">
        <v>63</v>
      </c>
      <c r="AC1296" s="1">
        <v>39203</v>
      </c>
      <c r="AD1296">
        <v>84000</v>
      </c>
      <c r="AE1296">
        <v>2131</v>
      </c>
      <c r="AF1296">
        <v>1659</v>
      </c>
      <c r="AG1296" t="s">
        <v>103</v>
      </c>
      <c r="AH1296" t="s">
        <v>76</v>
      </c>
      <c r="AI1296">
        <v>1</v>
      </c>
      <c r="AJ1296">
        <v>2008</v>
      </c>
      <c r="AK1296">
        <v>4</v>
      </c>
      <c r="AL1296">
        <v>4</v>
      </c>
      <c r="AM1296">
        <v>1</v>
      </c>
      <c r="AN1296">
        <v>4055</v>
      </c>
      <c r="AO1296">
        <v>32</v>
      </c>
      <c r="AP1296" t="s">
        <v>63</v>
      </c>
      <c r="AQ1296" t="s">
        <v>66</v>
      </c>
      <c r="AR1296">
        <v>6680</v>
      </c>
      <c r="AW1296" t="s">
        <v>6449</v>
      </c>
      <c r="AX1296" t="s">
        <v>6450</v>
      </c>
      <c r="AY1296" t="s">
        <v>6451</v>
      </c>
      <c r="AZ1296" t="s">
        <v>70</v>
      </c>
    </row>
    <row r="1297" spans="1:52" x14ac:dyDescent="0.3">
      <c r="A1297">
        <v>2072148</v>
      </c>
      <c r="B1297" t="s">
        <v>6452</v>
      </c>
      <c r="C1297" t="str">
        <f t="shared" si="191"/>
        <v>7492</v>
      </c>
      <c r="D1297" t="s">
        <v>53</v>
      </c>
      <c r="E1297" t="str">
        <f>"0100"</f>
        <v>0100</v>
      </c>
      <c r="F1297" t="s">
        <v>54</v>
      </c>
      <c r="G1297" t="str">
        <f t="shared" si="190"/>
        <v>08</v>
      </c>
      <c r="H1297" t="s">
        <v>55</v>
      </c>
      <c r="I1297" t="s">
        <v>56</v>
      </c>
      <c r="J1297" t="s">
        <v>57</v>
      </c>
      <c r="K1297">
        <v>1</v>
      </c>
      <c r="L1297">
        <v>65000</v>
      </c>
      <c r="M1297">
        <v>1.49</v>
      </c>
      <c r="N1297" t="str">
        <f t="shared" si="192"/>
        <v>000X</v>
      </c>
      <c r="O1297">
        <v>4570</v>
      </c>
      <c r="P1297" t="s">
        <v>72</v>
      </c>
      <c r="Q1297" t="s">
        <v>6012</v>
      </c>
      <c r="R1297" t="s">
        <v>140</v>
      </c>
      <c r="T1297" t="s">
        <v>61</v>
      </c>
      <c r="V1297" t="s">
        <v>6453</v>
      </c>
      <c r="W1297">
        <v>214750</v>
      </c>
      <c r="X1297">
        <v>22380</v>
      </c>
      <c r="Y1297">
        <v>192370</v>
      </c>
      <c r="Z1297">
        <v>163616</v>
      </c>
      <c r="AA1297">
        <v>138616</v>
      </c>
      <c r="AB1297" t="s">
        <v>63</v>
      </c>
      <c r="AC1297" s="1">
        <v>36312</v>
      </c>
      <c r="AD1297">
        <v>135000</v>
      </c>
      <c r="AE1297">
        <v>1312</v>
      </c>
      <c r="AF1297">
        <v>2246</v>
      </c>
      <c r="AG1297" t="s">
        <v>64</v>
      </c>
      <c r="AH1297" t="s">
        <v>76</v>
      </c>
      <c r="AI1297">
        <v>1</v>
      </c>
      <c r="AJ1297">
        <v>1991</v>
      </c>
      <c r="AK1297">
        <v>3</v>
      </c>
      <c r="AL1297">
        <v>2</v>
      </c>
      <c r="AN1297">
        <v>2112</v>
      </c>
      <c r="AO1297">
        <v>32</v>
      </c>
      <c r="AP1297" t="s">
        <v>63</v>
      </c>
      <c r="AQ1297" t="s">
        <v>66</v>
      </c>
      <c r="AR1297">
        <v>3126</v>
      </c>
      <c r="AW1297" t="s">
        <v>6454</v>
      </c>
      <c r="AX1297" t="s">
        <v>6455</v>
      </c>
      <c r="AY1297" t="s">
        <v>6456</v>
      </c>
      <c r="AZ1297" t="s">
        <v>70</v>
      </c>
    </row>
    <row r="1298" spans="1:52" x14ac:dyDescent="0.3">
      <c r="A1298">
        <v>2072415</v>
      </c>
      <c r="B1298" t="s">
        <v>6457</v>
      </c>
      <c r="C1298" t="str">
        <f t="shared" si="191"/>
        <v>7492</v>
      </c>
      <c r="D1298" t="s">
        <v>53</v>
      </c>
      <c r="E1298" t="str">
        <f>"0000"</f>
        <v>0000</v>
      </c>
      <c r="F1298" t="s">
        <v>108</v>
      </c>
      <c r="G1298" t="str">
        <f>"05"</f>
        <v>05</v>
      </c>
      <c r="H1298" t="s">
        <v>55</v>
      </c>
      <c r="I1298" t="s">
        <v>56</v>
      </c>
      <c r="J1298" t="s">
        <v>57</v>
      </c>
      <c r="K1298">
        <v>0</v>
      </c>
      <c r="L1298">
        <v>65003</v>
      </c>
      <c r="M1298">
        <v>1.49</v>
      </c>
      <c r="N1298" t="str">
        <f t="shared" si="192"/>
        <v>000X</v>
      </c>
      <c r="O1298">
        <v>4464</v>
      </c>
      <c r="P1298" t="s">
        <v>58</v>
      </c>
      <c r="Q1298" t="s">
        <v>815</v>
      </c>
      <c r="R1298" t="s">
        <v>140</v>
      </c>
      <c r="T1298" t="s">
        <v>61</v>
      </c>
      <c r="V1298" t="s">
        <v>6458</v>
      </c>
      <c r="W1298">
        <v>22380</v>
      </c>
      <c r="X1298">
        <v>22380</v>
      </c>
      <c r="Y1298">
        <v>0</v>
      </c>
      <c r="Z1298">
        <v>22380</v>
      </c>
      <c r="AA1298">
        <v>22380</v>
      </c>
      <c r="AB1298" t="s">
        <v>72</v>
      </c>
      <c r="AC1298" s="1">
        <v>41183</v>
      </c>
      <c r="AD1298">
        <v>30000</v>
      </c>
      <c r="AE1298">
        <v>2513</v>
      </c>
      <c r="AF1298">
        <v>920</v>
      </c>
      <c r="AG1298" t="s">
        <v>103</v>
      </c>
      <c r="AH1298" t="s">
        <v>76</v>
      </c>
      <c r="AR1298">
        <v>0</v>
      </c>
      <c r="AW1298" t="s">
        <v>6459</v>
      </c>
      <c r="AY1298" t="s">
        <v>6460</v>
      </c>
      <c r="AZ1298" t="s">
        <v>6461</v>
      </c>
    </row>
    <row r="1299" spans="1:52" x14ac:dyDescent="0.3">
      <c r="A1299">
        <v>2074027</v>
      </c>
      <c r="B1299" t="s">
        <v>6462</v>
      </c>
      <c r="C1299" t="str">
        <f t="shared" si="191"/>
        <v>7492</v>
      </c>
      <c r="D1299" t="s">
        <v>53</v>
      </c>
      <c r="E1299" t="str">
        <f>"0000"</f>
        <v>0000</v>
      </c>
      <c r="F1299" t="s">
        <v>108</v>
      </c>
      <c r="G1299" t="str">
        <f>"08"</f>
        <v>08</v>
      </c>
      <c r="H1299" t="s">
        <v>55</v>
      </c>
      <c r="I1299" t="s">
        <v>56</v>
      </c>
      <c r="J1299" t="s">
        <v>57</v>
      </c>
      <c r="K1299">
        <v>0</v>
      </c>
      <c r="L1299">
        <v>113801</v>
      </c>
      <c r="M1299">
        <v>2.61</v>
      </c>
      <c r="N1299" t="str">
        <f t="shared" si="192"/>
        <v>000X</v>
      </c>
      <c r="O1299">
        <v>4402</v>
      </c>
      <c r="P1299" t="s">
        <v>58</v>
      </c>
      <c r="Q1299" t="s">
        <v>815</v>
      </c>
      <c r="R1299" t="s">
        <v>140</v>
      </c>
      <c r="T1299" t="s">
        <v>61</v>
      </c>
      <c r="V1299" t="s">
        <v>6463</v>
      </c>
      <c r="W1299">
        <v>39190</v>
      </c>
      <c r="X1299">
        <v>39190</v>
      </c>
      <c r="Y1299">
        <v>0</v>
      </c>
      <c r="Z1299">
        <v>39190</v>
      </c>
      <c r="AA1299">
        <v>39190</v>
      </c>
      <c r="AB1299" t="s">
        <v>72</v>
      </c>
      <c r="AR1299">
        <v>0</v>
      </c>
      <c r="AW1299" t="s">
        <v>6464</v>
      </c>
      <c r="AY1299" t="s">
        <v>6465</v>
      </c>
      <c r="AZ1299" t="s">
        <v>6466</v>
      </c>
    </row>
    <row r="1300" spans="1:52" x14ac:dyDescent="0.3">
      <c r="A1300">
        <v>2074370</v>
      </c>
      <c r="B1300" t="s">
        <v>6467</v>
      </c>
      <c r="C1300" t="str">
        <f t="shared" si="191"/>
        <v>7492</v>
      </c>
      <c r="D1300" t="s">
        <v>53</v>
      </c>
      <c r="E1300" t="str">
        <f>"0000"</f>
        <v>0000</v>
      </c>
      <c r="F1300" t="s">
        <v>108</v>
      </c>
      <c r="G1300" t="str">
        <f>"08"</f>
        <v>08</v>
      </c>
      <c r="H1300" t="s">
        <v>55</v>
      </c>
      <c r="I1300" t="s">
        <v>56</v>
      </c>
      <c r="J1300" t="s">
        <v>57</v>
      </c>
      <c r="K1300">
        <v>0</v>
      </c>
      <c r="L1300">
        <v>66252</v>
      </c>
      <c r="M1300">
        <v>1.52</v>
      </c>
      <c r="N1300" t="str">
        <f t="shared" si="192"/>
        <v>000X</v>
      </c>
      <c r="O1300">
        <v>4156</v>
      </c>
      <c r="P1300" t="s">
        <v>58</v>
      </c>
      <c r="Q1300" t="s">
        <v>815</v>
      </c>
      <c r="R1300" t="s">
        <v>140</v>
      </c>
      <c r="T1300" t="s">
        <v>61</v>
      </c>
      <c r="V1300" t="s">
        <v>6468</v>
      </c>
      <c r="W1300">
        <v>22810</v>
      </c>
      <c r="X1300">
        <v>22810</v>
      </c>
      <c r="Y1300">
        <v>0</v>
      </c>
      <c r="Z1300">
        <v>22810</v>
      </c>
      <c r="AA1300">
        <v>22810</v>
      </c>
      <c r="AB1300" t="s">
        <v>72</v>
      </c>
      <c r="AC1300" s="1">
        <v>32994</v>
      </c>
      <c r="AD1300">
        <v>34364</v>
      </c>
      <c r="AE1300">
        <v>856</v>
      </c>
      <c r="AF1300">
        <v>482</v>
      </c>
      <c r="AG1300" t="s">
        <v>103</v>
      </c>
      <c r="AH1300" t="s">
        <v>221</v>
      </c>
      <c r="AR1300">
        <v>0</v>
      </c>
      <c r="AW1300" t="s">
        <v>6371</v>
      </c>
      <c r="AX1300" t="s">
        <v>6372</v>
      </c>
      <c r="AY1300" t="s">
        <v>6373</v>
      </c>
      <c r="AZ1300" t="s">
        <v>6374</v>
      </c>
    </row>
    <row r="1301" spans="1:52" x14ac:dyDescent="0.3">
      <c r="A1301">
        <v>2074922</v>
      </c>
      <c r="B1301" t="s">
        <v>6469</v>
      </c>
      <c r="C1301" t="str">
        <f t="shared" si="191"/>
        <v>7492</v>
      </c>
      <c r="D1301" t="s">
        <v>53</v>
      </c>
      <c r="E1301" t="str">
        <f>"0000"</f>
        <v>0000</v>
      </c>
      <c r="F1301" t="s">
        <v>108</v>
      </c>
      <c r="G1301" t="str">
        <f>"08"</f>
        <v>08</v>
      </c>
      <c r="H1301" t="s">
        <v>55</v>
      </c>
      <c r="I1301" t="s">
        <v>56</v>
      </c>
      <c r="J1301" t="s">
        <v>57</v>
      </c>
      <c r="K1301">
        <v>0</v>
      </c>
      <c r="L1301">
        <v>62503</v>
      </c>
      <c r="M1301">
        <v>1.43</v>
      </c>
      <c r="N1301" t="str">
        <f t="shared" si="192"/>
        <v>000X</v>
      </c>
      <c r="O1301">
        <v>4949</v>
      </c>
      <c r="P1301" t="s">
        <v>72</v>
      </c>
      <c r="Q1301" t="s">
        <v>6132</v>
      </c>
      <c r="R1301" t="s">
        <v>88</v>
      </c>
      <c r="T1301" t="s">
        <v>61</v>
      </c>
      <c r="V1301" t="s">
        <v>6470</v>
      </c>
      <c r="W1301">
        <v>21520</v>
      </c>
      <c r="X1301">
        <v>21520</v>
      </c>
      <c r="Y1301">
        <v>0</v>
      </c>
      <c r="Z1301">
        <v>21520</v>
      </c>
      <c r="AA1301">
        <v>21520</v>
      </c>
      <c r="AB1301" t="s">
        <v>72</v>
      </c>
      <c r="AC1301" s="1">
        <v>36982</v>
      </c>
      <c r="AD1301">
        <v>25000</v>
      </c>
      <c r="AE1301">
        <v>1445</v>
      </c>
      <c r="AF1301">
        <v>2423</v>
      </c>
      <c r="AG1301" t="s">
        <v>103</v>
      </c>
      <c r="AH1301" t="s">
        <v>873</v>
      </c>
      <c r="AR1301">
        <v>0</v>
      </c>
      <c r="AW1301" t="s">
        <v>6471</v>
      </c>
      <c r="AY1301" t="s">
        <v>6472</v>
      </c>
      <c r="AZ1301" t="s">
        <v>6473</v>
      </c>
    </row>
    <row r="1302" spans="1:52" x14ac:dyDescent="0.3">
      <c r="A1302">
        <v>2075091</v>
      </c>
      <c r="B1302" t="s">
        <v>6474</v>
      </c>
      <c r="C1302" t="str">
        <f t="shared" si="191"/>
        <v>7492</v>
      </c>
      <c r="D1302" t="s">
        <v>53</v>
      </c>
      <c r="E1302" t="str">
        <f>"0100"</f>
        <v>0100</v>
      </c>
      <c r="F1302" t="s">
        <v>54</v>
      </c>
      <c r="G1302" t="str">
        <f>"05"</f>
        <v>05</v>
      </c>
      <c r="H1302" t="s">
        <v>55</v>
      </c>
      <c r="I1302" t="s">
        <v>56</v>
      </c>
      <c r="J1302" t="s">
        <v>57</v>
      </c>
      <c r="K1302">
        <v>1</v>
      </c>
      <c r="L1302">
        <v>70140</v>
      </c>
      <c r="M1302">
        <v>1.61</v>
      </c>
      <c r="N1302" t="str">
        <f t="shared" si="192"/>
        <v>000X</v>
      </c>
      <c r="O1302">
        <v>4174</v>
      </c>
      <c r="P1302" t="s">
        <v>58</v>
      </c>
      <c r="Q1302" t="s">
        <v>6259</v>
      </c>
      <c r="R1302" t="s">
        <v>719</v>
      </c>
      <c r="T1302" t="s">
        <v>61</v>
      </c>
      <c r="V1302" t="s">
        <v>6475</v>
      </c>
      <c r="W1302">
        <v>254000</v>
      </c>
      <c r="X1302">
        <v>24150</v>
      </c>
      <c r="Y1302">
        <v>229850</v>
      </c>
      <c r="Z1302">
        <v>254000</v>
      </c>
      <c r="AA1302">
        <v>254000</v>
      </c>
      <c r="AB1302" t="s">
        <v>72</v>
      </c>
      <c r="AC1302" s="1">
        <v>42691</v>
      </c>
      <c r="AD1302">
        <v>27300</v>
      </c>
      <c r="AE1302">
        <v>2795</v>
      </c>
      <c r="AF1302">
        <v>1129</v>
      </c>
      <c r="AG1302" t="s">
        <v>103</v>
      </c>
      <c r="AH1302" t="s">
        <v>76</v>
      </c>
      <c r="AI1302">
        <v>1</v>
      </c>
      <c r="AJ1302">
        <v>2017</v>
      </c>
      <c r="AK1302">
        <v>2</v>
      </c>
      <c r="AL1302">
        <v>2</v>
      </c>
      <c r="AN1302">
        <v>2335</v>
      </c>
      <c r="AO1302">
        <v>32</v>
      </c>
      <c r="AP1302" t="s">
        <v>72</v>
      </c>
      <c r="AQ1302" t="s">
        <v>66</v>
      </c>
      <c r="AR1302">
        <v>3331</v>
      </c>
      <c r="AW1302" t="s">
        <v>6476</v>
      </c>
      <c r="AX1302" t="s">
        <v>6477</v>
      </c>
      <c r="AY1302" t="s">
        <v>6478</v>
      </c>
      <c r="AZ1302" t="s">
        <v>6479</v>
      </c>
    </row>
    <row r="1303" spans="1:52" x14ac:dyDescent="0.3">
      <c r="A1303">
        <v>2075279</v>
      </c>
      <c r="B1303" t="s">
        <v>6480</v>
      </c>
      <c r="C1303" t="str">
        <f t="shared" si="191"/>
        <v>7492</v>
      </c>
      <c r="D1303" t="s">
        <v>53</v>
      </c>
      <c r="E1303" t="str">
        <f>"0000"</f>
        <v>0000</v>
      </c>
      <c r="F1303" t="s">
        <v>108</v>
      </c>
      <c r="G1303" t="str">
        <f>"08"</f>
        <v>08</v>
      </c>
      <c r="H1303" t="s">
        <v>55</v>
      </c>
      <c r="I1303" t="s">
        <v>56</v>
      </c>
      <c r="J1303" t="s">
        <v>57</v>
      </c>
      <c r="K1303">
        <v>0</v>
      </c>
      <c r="L1303">
        <v>62502</v>
      </c>
      <c r="M1303">
        <v>1.43</v>
      </c>
      <c r="N1303" t="str">
        <f t="shared" si="192"/>
        <v>000X</v>
      </c>
      <c r="O1303">
        <v>4179</v>
      </c>
      <c r="P1303" t="s">
        <v>58</v>
      </c>
      <c r="Q1303" t="s">
        <v>815</v>
      </c>
      <c r="R1303" t="s">
        <v>140</v>
      </c>
      <c r="T1303" t="s">
        <v>61</v>
      </c>
      <c r="V1303" t="s">
        <v>6481</v>
      </c>
      <c r="W1303">
        <v>21520</v>
      </c>
      <c r="X1303">
        <v>21520</v>
      </c>
      <c r="Y1303">
        <v>0</v>
      </c>
      <c r="Z1303">
        <v>21520</v>
      </c>
      <c r="AA1303">
        <v>21520</v>
      </c>
      <c r="AB1303" t="s">
        <v>72</v>
      </c>
      <c r="AC1303" s="1">
        <v>42754</v>
      </c>
      <c r="AD1303">
        <v>26200</v>
      </c>
      <c r="AE1303">
        <v>2807</v>
      </c>
      <c r="AF1303">
        <v>1691</v>
      </c>
      <c r="AG1303" t="s">
        <v>103</v>
      </c>
      <c r="AH1303" t="s">
        <v>76</v>
      </c>
      <c r="AR1303">
        <v>0</v>
      </c>
      <c r="AW1303" t="s">
        <v>6482</v>
      </c>
      <c r="AY1303" t="s">
        <v>6483</v>
      </c>
      <c r="AZ1303" t="s">
        <v>70</v>
      </c>
    </row>
    <row r="1304" spans="1:52" x14ac:dyDescent="0.3">
      <c r="A1304">
        <v>2075392</v>
      </c>
      <c r="B1304" t="s">
        <v>6484</v>
      </c>
      <c r="C1304" t="str">
        <f t="shared" si="191"/>
        <v>7492</v>
      </c>
      <c r="D1304" t="s">
        <v>53</v>
      </c>
      <c r="E1304" t="str">
        <f>"0100"</f>
        <v>0100</v>
      </c>
      <c r="F1304" t="s">
        <v>54</v>
      </c>
      <c r="G1304" t="str">
        <f>"08"</f>
        <v>08</v>
      </c>
      <c r="H1304" t="s">
        <v>55</v>
      </c>
      <c r="I1304" t="s">
        <v>56</v>
      </c>
      <c r="J1304" t="s">
        <v>57</v>
      </c>
      <c r="K1304">
        <v>1</v>
      </c>
      <c r="L1304">
        <v>62502</v>
      </c>
      <c r="M1304">
        <v>1.43</v>
      </c>
      <c r="N1304" t="str">
        <f t="shared" si="192"/>
        <v>000X</v>
      </c>
      <c r="O1304">
        <v>4861</v>
      </c>
      <c r="P1304" t="s">
        <v>72</v>
      </c>
      <c r="Q1304" t="s">
        <v>6485</v>
      </c>
      <c r="R1304" t="s">
        <v>140</v>
      </c>
      <c r="T1304" t="s">
        <v>61</v>
      </c>
      <c r="V1304" t="s">
        <v>6486</v>
      </c>
      <c r="W1304">
        <v>205390</v>
      </c>
      <c r="X1304">
        <v>21520</v>
      </c>
      <c r="Y1304">
        <v>183870</v>
      </c>
      <c r="Z1304">
        <v>156594</v>
      </c>
      <c r="AA1304">
        <v>131594</v>
      </c>
      <c r="AB1304" t="s">
        <v>63</v>
      </c>
      <c r="AC1304" s="1">
        <v>43227</v>
      </c>
      <c r="AD1304">
        <v>213000</v>
      </c>
      <c r="AE1304">
        <v>2899</v>
      </c>
      <c r="AF1304">
        <v>1035</v>
      </c>
      <c r="AG1304" t="s">
        <v>64</v>
      </c>
      <c r="AH1304" t="s">
        <v>76</v>
      </c>
      <c r="AI1304">
        <v>1</v>
      </c>
      <c r="AJ1304">
        <v>1985</v>
      </c>
      <c r="AK1304">
        <v>3</v>
      </c>
      <c r="AL1304">
        <v>2</v>
      </c>
      <c r="AN1304">
        <v>2841</v>
      </c>
      <c r="AO1304">
        <v>32</v>
      </c>
      <c r="AP1304" t="s">
        <v>72</v>
      </c>
      <c r="AQ1304" t="s">
        <v>66</v>
      </c>
      <c r="AR1304">
        <v>3654</v>
      </c>
      <c r="AW1304" t="s">
        <v>6487</v>
      </c>
      <c r="AX1304" t="s">
        <v>6488</v>
      </c>
      <c r="AY1304" t="s">
        <v>6489</v>
      </c>
      <c r="AZ1304" t="s">
        <v>6490</v>
      </c>
    </row>
    <row r="1305" spans="1:52" x14ac:dyDescent="0.3">
      <c r="A1305">
        <v>2075660</v>
      </c>
      <c r="B1305" t="s">
        <v>6491</v>
      </c>
      <c r="C1305" t="str">
        <f t="shared" si="191"/>
        <v>7492</v>
      </c>
      <c r="D1305" t="s">
        <v>53</v>
      </c>
      <c r="E1305" t="str">
        <f>"0000"</f>
        <v>0000</v>
      </c>
      <c r="F1305" t="s">
        <v>108</v>
      </c>
      <c r="G1305" t="str">
        <f>"08"</f>
        <v>08</v>
      </c>
      <c r="H1305" t="s">
        <v>55</v>
      </c>
      <c r="I1305" t="s">
        <v>56</v>
      </c>
      <c r="J1305" t="s">
        <v>57</v>
      </c>
      <c r="K1305">
        <v>0</v>
      </c>
      <c r="L1305">
        <v>62502</v>
      </c>
      <c r="M1305">
        <v>1.43</v>
      </c>
      <c r="N1305" t="str">
        <f t="shared" si="192"/>
        <v>000X</v>
      </c>
      <c r="O1305">
        <v>4952</v>
      </c>
      <c r="P1305" t="s">
        <v>72</v>
      </c>
      <c r="Q1305" t="s">
        <v>6132</v>
      </c>
      <c r="R1305" t="s">
        <v>88</v>
      </c>
      <c r="T1305" t="s">
        <v>61</v>
      </c>
      <c r="V1305" t="s">
        <v>6492</v>
      </c>
      <c r="W1305">
        <v>21520</v>
      </c>
      <c r="X1305">
        <v>21520</v>
      </c>
      <c r="Y1305">
        <v>0</v>
      </c>
      <c r="Z1305">
        <v>21520</v>
      </c>
      <c r="AA1305">
        <v>21520</v>
      </c>
      <c r="AB1305" t="s">
        <v>72</v>
      </c>
      <c r="AC1305" s="1">
        <v>38657</v>
      </c>
      <c r="AD1305">
        <v>108000</v>
      </c>
      <c r="AE1305">
        <v>1936</v>
      </c>
      <c r="AF1305">
        <v>551</v>
      </c>
      <c r="AG1305" t="s">
        <v>103</v>
      </c>
      <c r="AH1305" t="s">
        <v>76</v>
      </c>
      <c r="AR1305">
        <v>0</v>
      </c>
      <c r="AW1305" t="s">
        <v>6493</v>
      </c>
      <c r="AY1305" t="s">
        <v>6494</v>
      </c>
      <c r="AZ1305" t="s">
        <v>70</v>
      </c>
    </row>
    <row r="1306" spans="1:52" x14ac:dyDescent="0.3">
      <c r="A1306">
        <v>2075821</v>
      </c>
      <c r="B1306" t="s">
        <v>6495</v>
      </c>
      <c r="C1306" t="str">
        <f t="shared" si="191"/>
        <v>7492</v>
      </c>
      <c r="D1306" t="s">
        <v>53</v>
      </c>
      <c r="E1306" t="str">
        <f>"0100"</f>
        <v>0100</v>
      </c>
      <c r="F1306" t="s">
        <v>54</v>
      </c>
      <c r="G1306" t="str">
        <f>"05"</f>
        <v>05</v>
      </c>
      <c r="H1306" t="s">
        <v>55</v>
      </c>
      <c r="I1306" t="s">
        <v>56</v>
      </c>
      <c r="J1306" t="s">
        <v>57</v>
      </c>
      <c r="K1306">
        <v>1</v>
      </c>
      <c r="L1306">
        <v>65084</v>
      </c>
      <c r="M1306">
        <v>1.49</v>
      </c>
      <c r="N1306" t="str">
        <f t="shared" si="192"/>
        <v>000X</v>
      </c>
      <c r="O1306">
        <v>4282</v>
      </c>
      <c r="P1306" t="s">
        <v>58</v>
      </c>
      <c r="Q1306" t="s">
        <v>6259</v>
      </c>
      <c r="R1306" t="s">
        <v>719</v>
      </c>
      <c r="T1306" t="s">
        <v>61</v>
      </c>
      <c r="V1306" t="s">
        <v>6496</v>
      </c>
      <c r="W1306">
        <v>232850</v>
      </c>
      <c r="X1306">
        <v>22410</v>
      </c>
      <c r="Y1306">
        <v>210440</v>
      </c>
      <c r="Z1306">
        <v>232850</v>
      </c>
      <c r="AA1306">
        <v>232850</v>
      </c>
      <c r="AB1306" t="s">
        <v>72</v>
      </c>
      <c r="AC1306" s="1">
        <v>44144</v>
      </c>
      <c r="AD1306">
        <v>320000</v>
      </c>
      <c r="AE1306">
        <v>3107</v>
      </c>
      <c r="AF1306">
        <v>2178</v>
      </c>
      <c r="AG1306" t="s">
        <v>64</v>
      </c>
      <c r="AH1306" t="s">
        <v>76</v>
      </c>
      <c r="AI1306">
        <v>1</v>
      </c>
      <c r="AJ1306">
        <v>2001</v>
      </c>
      <c r="AK1306">
        <v>3</v>
      </c>
      <c r="AL1306">
        <v>2</v>
      </c>
      <c r="AM1306">
        <v>1</v>
      </c>
      <c r="AN1306">
        <v>2061</v>
      </c>
      <c r="AO1306">
        <v>32</v>
      </c>
      <c r="AP1306" t="s">
        <v>63</v>
      </c>
      <c r="AQ1306" t="s">
        <v>66</v>
      </c>
      <c r="AR1306">
        <v>3018</v>
      </c>
      <c r="AW1306" t="s">
        <v>6497</v>
      </c>
      <c r="AX1306" t="s">
        <v>6498</v>
      </c>
      <c r="AY1306" t="s">
        <v>6499</v>
      </c>
      <c r="AZ1306" t="s">
        <v>70</v>
      </c>
    </row>
    <row r="1307" spans="1:52" x14ac:dyDescent="0.3">
      <c r="A1307">
        <v>2076844</v>
      </c>
      <c r="B1307" t="s">
        <v>6500</v>
      </c>
      <c r="C1307" t="str">
        <f t="shared" si="191"/>
        <v>7492</v>
      </c>
      <c r="D1307" t="s">
        <v>53</v>
      </c>
      <c r="E1307" t="str">
        <f>"0000"</f>
        <v>0000</v>
      </c>
      <c r="F1307" t="s">
        <v>108</v>
      </c>
      <c r="G1307" t="str">
        <f>"05"</f>
        <v>05</v>
      </c>
      <c r="H1307" t="s">
        <v>55</v>
      </c>
      <c r="I1307" t="s">
        <v>56</v>
      </c>
      <c r="J1307" t="s">
        <v>57</v>
      </c>
      <c r="K1307">
        <v>0</v>
      </c>
      <c r="L1307">
        <v>64997</v>
      </c>
      <c r="M1307">
        <v>1.49</v>
      </c>
      <c r="N1307" t="str">
        <f t="shared" si="192"/>
        <v>000X</v>
      </c>
      <c r="O1307">
        <v>4123</v>
      </c>
      <c r="P1307" t="s">
        <v>58</v>
      </c>
      <c r="Q1307" t="s">
        <v>6259</v>
      </c>
      <c r="R1307" t="s">
        <v>719</v>
      </c>
      <c r="T1307" t="s">
        <v>61</v>
      </c>
      <c r="V1307" t="s">
        <v>6501</v>
      </c>
      <c r="W1307">
        <v>22380</v>
      </c>
      <c r="X1307">
        <v>22380</v>
      </c>
      <c r="Y1307">
        <v>0</v>
      </c>
      <c r="Z1307">
        <v>22380</v>
      </c>
      <c r="AA1307">
        <v>22380</v>
      </c>
      <c r="AB1307" t="s">
        <v>72</v>
      </c>
      <c r="AC1307" s="1">
        <v>32721</v>
      </c>
      <c r="AD1307">
        <v>13500</v>
      </c>
      <c r="AE1307">
        <v>829</v>
      </c>
      <c r="AF1307">
        <v>1677</v>
      </c>
      <c r="AG1307" t="s">
        <v>103</v>
      </c>
      <c r="AH1307" t="s">
        <v>76</v>
      </c>
      <c r="AR1307">
        <v>0</v>
      </c>
      <c r="AW1307" t="s">
        <v>6502</v>
      </c>
      <c r="AX1307" t="s">
        <v>6503</v>
      </c>
      <c r="AY1307" t="s">
        <v>6504</v>
      </c>
      <c r="AZ1307" t="s">
        <v>6505</v>
      </c>
    </row>
    <row r="1308" spans="1:52" x14ac:dyDescent="0.3">
      <c r="A1308">
        <v>2190248</v>
      </c>
      <c r="B1308" t="s">
        <v>6506</v>
      </c>
      <c r="C1308" t="str">
        <f t="shared" si="191"/>
        <v>7492</v>
      </c>
      <c r="D1308" t="s">
        <v>53</v>
      </c>
      <c r="E1308" t="str">
        <f>"0100"</f>
        <v>0100</v>
      </c>
      <c r="F1308" t="s">
        <v>54</v>
      </c>
      <c r="G1308" t="str">
        <f>"05"</f>
        <v>05</v>
      </c>
      <c r="H1308" t="s">
        <v>55</v>
      </c>
      <c r="I1308" t="s">
        <v>56</v>
      </c>
      <c r="J1308" t="s">
        <v>57</v>
      </c>
      <c r="K1308">
        <v>1</v>
      </c>
      <c r="L1308">
        <v>77501</v>
      </c>
      <c r="M1308">
        <v>1.78</v>
      </c>
      <c r="N1308" t="str">
        <f t="shared" si="192"/>
        <v>000X</v>
      </c>
      <c r="O1308">
        <v>4321</v>
      </c>
      <c r="P1308" t="s">
        <v>58</v>
      </c>
      <c r="Q1308" t="s">
        <v>6259</v>
      </c>
      <c r="R1308" t="s">
        <v>719</v>
      </c>
      <c r="T1308" t="s">
        <v>61</v>
      </c>
      <c r="V1308" t="s">
        <v>6507</v>
      </c>
      <c r="W1308">
        <v>259380</v>
      </c>
      <c r="X1308">
        <v>26690</v>
      </c>
      <c r="Y1308">
        <v>232690</v>
      </c>
      <c r="Z1308">
        <v>205644</v>
      </c>
      <c r="AA1308">
        <v>180644</v>
      </c>
      <c r="AB1308" t="s">
        <v>63</v>
      </c>
      <c r="AC1308" s="1">
        <v>37377</v>
      </c>
      <c r="AD1308">
        <v>21000</v>
      </c>
      <c r="AE1308">
        <v>1506</v>
      </c>
      <c r="AF1308">
        <v>781</v>
      </c>
      <c r="AG1308" t="s">
        <v>103</v>
      </c>
      <c r="AH1308" t="s">
        <v>76</v>
      </c>
      <c r="AI1308">
        <v>1</v>
      </c>
      <c r="AJ1308">
        <v>2003</v>
      </c>
      <c r="AK1308">
        <v>4</v>
      </c>
      <c r="AL1308">
        <v>2</v>
      </c>
      <c r="AN1308">
        <v>2158</v>
      </c>
      <c r="AO1308">
        <v>32</v>
      </c>
      <c r="AP1308" t="s">
        <v>63</v>
      </c>
      <c r="AQ1308" t="s">
        <v>66</v>
      </c>
      <c r="AR1308">
        <v>3538</v>
      </c>
      <c r="AW1308" t="s">
        <v>6508</v>
      </c>
      <c r="AX1308" t="s">
        <v>6509</v>
      </c>
      <c r="AY1308" t="s">
        <v>6510</v>
      </c>
      <c r="AZ1308" t="s">
        <v>70</v>
      </c>
    </row>
    <row r="1309" spans="1:52" x14ac:dyDescent="0.3">
      <c r="A1309">
        <v>2231742</v>
      </c>
      <c r="B1309" t="s">
        <v>6511</v>
      </c>
      <c r="C1309" t="str">
        <f t="shared" si="191"/>
        <v>7492</v>
      </c>
      <c r="D1309" t="s">
        <v>53</v>
      </c>
      <c r="E1309" t="str">
        <f>"0100"</f>
        <v>0100</v>
      </c>
      <c r="F1309" t="s">
        <v>54</v>
      </c>
      <c r="G1309" t="str">
        <f>"07"</f>
        <v>07</v>
      </c>
      <c r="H1309" t="s">
        <v>55</v>
      </c>
      <c r="I1309" t="s">
        <v>56</v>
      </c>
      <c r="J1309" t="s">
        <v>57</v>
      </c>
      <c r="K1309">
        <v>1</v>
      </c>
      <c r="L1309">
        <v>43750</v>
      </c>
      <c r="M1309">
        <v>1</v>
      </c>
      <c r="N1309" t="str">
        <f>"0000"</f>
        <v>0000</v>
      </c>
      <c r="O1309">
        <v>5299</v>
      </c>
      <c r="P1309" t="s">
        <v>58</v>
      </c>
      <c r="Q1309" t="s">
        <v>265</v>
      </c>
      <c r="R1309" t="s">
        <v>266</v>
      </c>
      <c r="T1309" t="s">
        <v>61</v>
      </c>
      <c r="V1309" t="s">
        <v>6512</v>
      </c>
      <c r="W1309">
        <v>165600</v>
      </c>
      <c r="X1309">
        <v>15070</v>
      </c>
      <c r="Y1309">
        <v>150530</v>
      </c>
      <c r="Z1309">
        <v>165600</v>
      </c>
      <c r="AA1309">
        <v>165600</v>
      </c>
      <c r="AB1309" t="s">
        <v>72</v>
      </c>
      <c r="AC1309" s="1">
        <v>42677</v>
      </c>
      <c r="AD1309">
        <v>210000</v>
      </c>
      <c r="AE1309">
        <v>2793</v>
      </c>
      <c r="AF1309">
        <v>1362</v>
      </c>
      <c r="AG1309" t="s">
        <v>64</v>
      </c>
      <c r="AH1309" t="s">
        <v>76</v>
      </c>
      <c r="AI1309">
        <v>1</v>
      </c>
      <c r="AJ1309">
        <v>1981</v>
      </c>
      <c r="AK1309">
        <v>2</v>
      </c>
      <c r="AL1309">
        <v>2</v>
      </c>
      <c r="AN1309">
        <v>1771</v>
      </c>
      <c r="AO1309">
        <v>32</v>
      </c>
      <c r="AP1309" t="s">
        <v>63</v>
      </c>
      <c r="AQ1309" t="s">
        <v>66</v>
      </c>
      <c r="AR1309">
        <v>2262</v>
      </c>
      <c r="AW1309" t="s">
        <v>6513</v>
      </c>
      <c r="AY1309" t="s">
        <v>6514</v>
      </c>
      <c r="AZ1309" t="s">
        <v>70</v>
      </c>
    </row>
    <row r="1310" spans="1:52" x14ac:dyDescent="0.3">
      <c r="A1310">
        <v>2249277</v>
      </c>
      <c r="B1310" t="s">
        <v>6515</v>
      </c>
      <c r="C1310" t="str">
        <f t="shared" si="191"/>
        <v>7492</v>
      </c>
      <c r="D1310" t="s">
        <v>53</v>
      </c>
      <c r="E1310" t="str">
        <f>"0100"</f>
        <v>0100</v>
      </c>
      <c r="F1310" t="s">
        <v>54</v>
      </c>
      <c r="G1310" t="str">
        <f>"07"</f>
        <v>07</v>
      </c>
      <c r="H1310" t="s">
        <v>55</v>
      </c>
      <c r="I1310" t="s">
        <v>56</v>
      </c>
      <c r="J1310" t="s">
        <v>57</v>
      </c>
      <c r="K1310">
        <v>1</v>
      </c>
      <c r="L1310">
        <v>62500</v>
      </c>
      <c r="M1310">
        <v>1.43</v>
      </c>
      <c r="N1310" t="str">
        <f>"0000"</f>
        <v>0000</v>
      </c>
      <c r="O1310">
        <v>4719</v>
      </c>
      <c r="P1310" t="s">
        <v>72</v>
      </c>
      <c r="Q1310" t="s">
        <v>682</v>
      </c>
      <c r="R1310" t="s">
        <v>140</v>
      </c>
      <c r="T1310" t="s">
        <v>61</v>
      </c>
      <c r="V1310" t="s">
        <v>6516</v>
      </c>
      <c r="W1310">
        <v>179600</v>
      </c>
      <c r="X1310">
        <v>21520</v>
      </c>
      <c r="Y1310">
        <v>158080</v>
      </c>
      <c r="Z1310">
        <v>127085</v>
      </c>
      <c r="AA1310">
        <v>0</v>
      </c>
      <c r="AB1310" t="s">
        <v>72</v>
      </c>
      <c r="AC1310" s="1">
        <v>41244</v>
      </c>
      <c r="AD1310">
        <v>65500</v>
      </c>
      <c r="AE1310">
        <v>2526</v>
      </c>
      <c r="AF1310">
        <v>321</v>
      </c>
      <c r="AG1310" t="s">
        <v>64</v>
      </c>
      <c r="AH1310" t="s">
        <v>249</v>
      </c>
      <c r="AI1310">
        <v>1</v>
      </c>
      <c r="AJ1310">
        <v>1986</v>
      </c>
      <c r="AK1310">
        <v>2</v>
      </c>
      <c r="AL1310">
        <v>2</v>
      </c>
      <c r="AN1310">
        <v>1983</v>
      </c>
      <c r="AO1310">
        <v>32</v>
      </c>
      <c r="AP1310" t="s">
        <v>63</v>
      </c>
      <c r="AQ1310" t="s">
        <v>66</v>
      </c>
      <c r="AR1310">
        <v>2803</v>
      </c>
      <c r="AW1310" t="s">
        <v>6517</v>
      </c>
      <c r="AY1310" t="s">
        <v>6518</v>
      </c>
      <c r="AZ1310" t="s">
        <v>70</v>
      </c>
    </row>
    <row r="1311" spans="1:52" x14ac:dyDescent="0.3">
      <c r="A1311">
        <v>2256125</v>
      </c>
      <c r="B1311" t="s">
        <v>6519</v>
      </c>
      <c r="C1311" t="str">
        <f t="shared" si="191"/>
        <v>7492</v>
      </c>
      <c r="D1311" t="s">
        <v>53</v>
      </c>
      <c r="E1311" t="str">
        <f>"9400"</f>
        <v>9400</v>
      </c>
      <c r="F1311" t="s">
        <v>6520</v>
      </c>
      <c r="G1311" t="str">
        <f>"32"</f>
        <v>32</v>
      </c>
      <c r="H1311" t="s">
        <v>1645</v>
      </c>
      <c r="I1311" t="s">
        <v>56</v>
      </c>
      <c r="J1311" t="s">
        <v>6521</v>
      </c>
      <c r="K1311">
        <v>0</v>
      </c>
      <c r="L1311">
        <v>15496</v>
      </c>
      <c r="M1311">
        <v>0.36</v>
      </c>
      <c r="N1311" t="str">
        <f>"000X"</f>
        <v>000X</v>
      </c>
      <c r="O1311">
        <v>6256</v>
      </c>
      <c r="P1311" t="s">
        <v>72</v>
      </c>
      <c r="Q1311" t="s">
        <v>2146</v>
      </c>
      <c r="R1311" t="s">
        <v>88</v>
      </c>
      <c r="T1311" t="s">
        <v>61</v>
      </c>
      <c r="V1311" t="s">
        <v>6522</v>
      </c>
      <c r="W1311">
        <v>50</v>
      </c>
      <c r="X1311">
        <v>50</v>
      </c>
      <c r="Y1311">
        <v>0</v>
      </c>
      <c r="Z1311">
        <v>50</v>
      </c>
      <c r="AA1311">
        <v>50</v>
      </c>
      <c r="AB1311" t="s">
        <v>72</v>
      </c>
      <c r="AC1311" s="1">
        <v>31898</v>
      </c>
      <c r="AD1311">
        <v>7304100</v>
      </c>
      <c r="AE1311">
        <v>739</v>
      </c>
      <c r="AF1311">
        <v>16</v>
      </c>
      <c r="AG1311" t="s">
        <v>103</v>
      </c>
      <c r="AH1311" t="s">
        <v>570</v>
      </c>
      <c r="AR1311">
        <v>0</v>
      </c>
      <c r="AW1311" t="s">
        <v>6523</v>
      </c>
      <c r="AX1311" t="s">
        <v>6524</v>
      </c>
      <c r="AY1311" t="s">
        <v>6525</v>
      </c>
      <c r="AZ1311" t="s">
        <v>6526</v>
      </c>
    </row>
    <row r="1312" spans="1:52" x14ac:dyDescent="0.3">
      <c r="A1312">
        <v>2256290</v>
      </c>
      <c r="B1312" t="s">
        <v>6527</v>
      </c>
      <c r="C1312" t="str">
        <f t="shared" si="191"/>
        <v>7492</v>
      </c>
      <c r="D1312" t="s">
        <v>53</v>
      </c>
      <c r="E1312" t="str">
        <f>"9700"</f>
        <v>9700</v>
      </c>
      <c r="F1312" t="s">
        <v>6528</v>
      </c>
      <c r="G1312" t="str">
        <f>"08"</f>
        <v>08</v>
      </c>
      <c r="H1312" t="s">
        <v>55</v>
      </c>
      <c r="I1312" t="s">
        <v>56</v>
      </c>
      <c r="J1312" t="s">
        <v>6521</v>
      </c>
      <c r="K1312">
        <v>0</v>
      </c>
      <c r="L1312">
        <v>154205</v>
      </c>
      <c r="M1312">
        <v>3.54</v>
      </c>
      <c r="N1312" t="str">
        <f>"000X"</f>
        <v>000X</v>
      </c>
      <c r="O1312">
        <v>4083</v>
      </c>
      <c r="P1312" t="s">
        <v>58</v>
      </c>
      <c r="Q1312" t="s">
        <v>5031</v>
      </c>
      <c r="R1312" t="s">
        <v>140</v>
      </c>
      <c r="T1312" t="s">
        <v>61</v>
      </c>
      <c r="V1312" t="s">
        <v>6529</v>
      </c>
      <c r="W1312">
        <v>50</v>
      </c>
      <c r="X1312">
        <v>50</v>
      </c>
      <c r="Y1312">
        <v>0</v>
      </c>
      <c r="Z1312">
        <v>50</v>
      </c>
      <c r="AA1312">
        <v>50</v>
      </c>
      <c r="AB1312" t="s">
        <v>72</v>
      </c>
      <c r="AC1312" s="1">
        <v>31898</v>
      </c>
      <c r="AD1312">
        <v>7304100</v>
      </c>
      <c r="AE1312">
        <v>739</v>
      </c>
      <c r="AF1312">
        <v>16</v>
      </c>
      <c r="AG1312" t="s">
        <v>103</v>
      </c>
      <c r="AH1312" t="s">
        <v>570</v>
      </c>
      <c r="AR1312">
        <v>0</v>
      </c>
      <c r="AW1312" t="s">
        <v>6523</v>
      </c>
      <c r="AX1312" t="s">
        <v>6524</v>
      </c>
      <c r="AY1312" t="s">
        <v>6525</v>
      </c>
      <c r="AZ1312" t="s">
        <v>6526</v>
      </c>
    </row>
    <row r="1313" spans="1:52" x14ac:dyDescent="0.3">
      <c r="A1313">
        <v>2256362</v>
      </c>
      <c r="B1313" t="s">
        <v>6530</v>
      </c>
      <c r="C1313" t="str">
        <f t="shared" si="191"/>
        <v>7492</v>
      </c>
      <c r="D1313" t="s">
        <v>53</v>
      </c>
      <c r="E1313" t="str">
        <f>"9400"</f>
        <v>9400</v>
      </c>
      <c r="F1313" t="s">
        <v>6520</v>
      </c>
      <c r="G1313" t="str">
        <f>"08"</f>
        <v>08</v>
      </c>
      <c r="H1313" t="s">
        <v>55</v>
      </c>
      <c r="I1313" t="s">
        <v>56</v>
      </c>
      <c r="J1313" t="s">
        <v>6521</v>
      </c>
      <c r="K1313">
        <v>0</v>
      </c>
      <c r="L1313">
        <v>2872</v>
      </c>
      <c r="M1313">
        <v>7.0000000000000007E-2</v>
      </c>
      <c r="N1313" t="str">
        <f>"000X"</f>
        <v>000X</v>
      </c>
      <c r="O1313">
        <v>0</v>
      </c>
      <c r="P1313" t="s">
        <v>72</v>
      </c>
      <c r="Q1313" t="s">
        <v>613</v>
      </c>
      <c r="R1313" t="s">
        <v>140</v>
      </c>
      <c r="T1313" t="s">
        <v>61</v>
      </c>
      <c r="V1313" t="s">
        <v>6531</v>
      </c>
      <c r="W1313">
        <v>50</v>
      </c>
      <c r="X1313">
        <v>50</v>
      </c>
      <c r="Y1313">
        <v>0</v>
      </c>
      <c r="Z1313">
        <v>50</v>
      </c>
      <c r="AA1313">
        <v>50</v>
      </c>
      <c r="AB1313" t="s">
        <v>72</v>
      </c>
      <c r="AC1313" s="1">
        <v>31898</v>
      </c>
      <c r="AD1313">
        <v>7304100</v>
      </c>
      <c r="AE1313">
        <v>739</v>
      </c>
      <c r="AF1313">
        <v>16</v>
      </c>
      <c r="AG1313" t="s">
        <v>103</v>
      </c>
      <c r="AH1313" t="s">
        <v>570</v>
      </c>
      <c r="AR1313">
        <v>0</v>
      </c>
      <c r="AW1313" t="s">
        <v>6523</v>
      </c>
      <c r="AX1313" t="s">
        <v>6524</v>
      </c>
      <c r="AY1313" t="s">
        <v>6525</v>
      </c>
      <c r="AZ1313" t="s">
        <v>6526</v>
      </c>
    </row>
    <row r="1314" spans="1:52" x14ac:dyDescent="0.3">
      <c r="A1314">
        <v>2614625</v>
      </c>
      <c r="B1314" t="s">
        <v>6532</v>
      </c>
      <c r="C1314" t="str">
        <f t="shared" si="191"/>
        <v>7492</v>
      </c>
      <c r="D1314" t="s">
        <v>53</v>
      </c>
      <c r="E1314" t="str">
        <f>"0000"</f>
        <v>0000</v>
      </c>
      <c r="F1314" t="s">
        <v>108</v>
      </c>
      <c r="G1314" t="str">
        <f>"07"</f>
        <v>07</v>
      </c>
      <c r="H1314" t="s">
        <v>55</v>
      </c>
      <c r="I1314" t="s">
        <v>56</v>
      </c>
      <c r="J1314" t="s">
        <v>57</v>
      </c>
      <c r="K1314">
        <v>0</v>
      </c>
      <c r="L1314">
        <v>60864</v>
      </c>
      <c r="M1314">
        <v>1.4</v>
      </c>
      <c r="N1314" t="str">
        <f>"0000"</f>
        <v>0000</v>
      </c>
      <c r="O1314">
        <v>5771</v>
      </c>
      <c r="P1314" t="s">
        <v>58</v>
      </c>
      <c r="Q1314" t="s">
        <v>330</v>
      </c>
      <c r="R1314" t="s">
        <v>331</v>
      </c>
      <c r="T1314" t="s">
        <v>61</v>
      </c>
      <c r="V1314" t="s">
        <v>6533</v>
      </c>
      <c r="W1314">
        <v>20960</v>
      </c>
      <c r="X1314">
        <v>20960</v>
      </c>
      <c r="Y1314">
        <v>0</v>
      </c>
      <c r="Z1314">
        <v>20960</v>
      </c>
      <c r="AA1314">
        <v>20960</v>
      </c>
      <c r="AB1314" t="s">
        <v>72</v>
      </c>
      <c r="AC1314" s="1">
        <v>38322</v>
      </c>
      <c r="AD1314">
        <v>47000</v>
      </c>
      <c r="AE1314">
        <v>1802</v>
      </c>
      <c r="AF1314">
        <v>1278</v>
      </c>
      <c r="AG1314" t="s">
        <v>103</v>
      </c>
      <c r="AH1314" t="s">
        <v>76</v>
      </c>
      <c r="AR1314">
        <v>0</v>
      </c>
      <c r="AW1314" t="s">
        <v>6534</v>
      </c>
      <c r="AX1314" t="s">
        <v>6535</v>
      </c>
      <c r="AY1314" t="s">
        <v>6536</v>
      </c>
      <c r="AZ1314" t="s">
        <v>6537</v>
      </c>
    </row>
    <row r="1315" spans="1:52" x14ac:dyDescent="0.3">
      <c r="A1315">
        <v>2075147</v>
      </c>
      <c r="B1315" t="s">
        <v>6538</v>
      </c>
      <c r="C1315" t="str">
        <f t="shared" si="191"/>
        <v>7492</v>
      </c>
      <c r="D1315" t="s">
        <v>53</v>
      </c>
      <c r="E1315" t="str">
        <f>"0000"</f>
        <v>0000</v>
      </c>
      <c r="F1315" t="s">
        <v>108</v>
      </c>
      <c r="G1315" t="str">
        <f>"05"</f>
        <v>05</v>
      </c>
      <c r="H1315" t="s">
        <v>55</v>
      </c>
      <c r="I1315" t="s">
        <v>56</v>
      </c>
      <c r="J1315" t="s">
        <v>57</v>
      </c>
      <c r="K1315">
        <v>0</v>
      </c>
      <c r="L1315">
        <v>65002</v>
      </c>
      <c r="M1315">
        <v>1.49</v>
      </c>
      <c r="N1315" t="str">
        <f t="shared" ref="N1315:N1320" si="193">"000X"</f>
        <v>000X</v>
      </c>
      <c r="O1315">
        <v>4131</v>
      </c>
      <c r="P1315" t="s">
        <v>58</v>
      </c>
      <c r="Q1315" t="s">
        <v>815</v>
      </c>
      <c r="R1315" t="s">
        <v>140</v>
      </c>
      <c r="T1315" t="s">
        <v>61</v>
      </c>
      <c r="V1315" t="s">
        <v>6539</v>
      </c>
      <c r="W1315">
        <v>22380</v>
      </c>
      <c r="X1315">
        <v>22380</v>
      </c>
      <c r="Y1315">
        <v>0</v>
      </c>
      <c r="Z1315">
        <v>22380</v>
      </c>
      <c r="AA1315">
        <v>22380</v>
      </c>
      <c r="AB1315" t="s">
        <v>72</v>
      </c>
      <c r="AC1315" s="1">
        <v>39448</v>
      </c>
      <c r="AD1315">
        <v>66500</v>
      </c>
      <c r="AE1315">
        <v>2188</v>
      </c>
      <c r="AF1315">
        <v>454</v>
      </c>
      <c r="AG1315" t="s">
        <v>103</v>
      </c>
      <c r="AH1315" t="s">
        <v>76</v>
      </c>
      <c r="AR1315">
        <v>0</v>
      </c>
      <c r="AW1315" t="s">
        <v>6540</v>
      </c>
      <c r="AY1315" t="s">
        <v>6541</v>
      </c>
      <c r="AZ1315" t="s">
        <v>6542</v>
      </c>
    </row>
    <row r="1316" spans="1:52" x14ac:dyDescent="0.3">
      <c r="A1316">
        <v>2075236</v>
      </c>
      <c r="B1316" t="s">
        <v>6543</v>
      </c>
      <c r="C1316" t="str">
        <f t="shared" si="191"/>
        <v>7492</v>
      </c>
      <c r="D1316" t="s">
        <v>53</v>
      </c>
      <c r="E1316" t="str">
        <f>"0100"</f>
        <v>0100</v>
      </c>
      <c r="F1316" t="s">
        <v>54</v>
      </c>
      <c r="G1316" t="str">
        <f>"08"</f>
        <v>08</v>
      </c>
      <c r="H1316" t="s">
        <v>55</v>
      </c>
      <c r="I1316" t="s">
        <v>56</v>
      </c>
      <c r="J1316" t="s">
        <v>57</v>
      </c>
      <c r="K1316">
        <v>1</v>
      </c>
      <c r="L1316">
        <v>62502</v>
      </c>
      <c r="M1316">
        <v>1.43</v>
      </c>
      <c r="N1316" t="str">
        <f t="shared" si="193"/>
        <v>000X</v>
      </c>
      <c r="O1316">
        <v>4167</v>
      </c>
      <c r="P1316" t="s">
        <v>58</v>
      </c>
      <c r="Q1316" t="s">
        <v>815</v>
      </c>
      <c r="R1316" t="s">
        <v>140</v>
      </c>
      <c r="T1316" t="s">
        <v>61</v>
      </c>
      <c r="V1316" t="s">
        <v>6544</v>
      </c>
      <c r="W1316">
        <v>337790</v>
      </c>
      <c r="X1316">
        <v>21520</v>
      </c>
      <c r="Y1316">
        <v>316270</v>
      </c>
      <c r="Z1316">
        <v>337790</v>
      </c>
      <c r="AA1316">
        <v>337790</v>
      </c>
      <c r="AB1316" t="s">
        <v>72</v>
      </c>
      <c r="AC1316" s="1">
        <v>39783</v>
      </c>
      <c r="AD1316">
        <v>50000</v>
      </c>
      <c r="AE1316">
        <v>2259</v>
      </c>
      <c r="AF1316">
        <v>1564</v>
      </c>
      <c r="AG1316" t="s">
        <v>103</v>
      </c>
      <c r="AH1316" t="s">
        <v>76</v>
      </c>
      <c r="AI1316">
        <v>1</v>
      </c>
      <c r="AJ1316">
        <v>2014</v>
      </c>
      <c r="AK1316">
        <v>3</v>
      </c>
      <c r="AL1316">
        <v>2</v>
      </c>
      <c r="AN1316">
        <v>2365</v>
      </c>
      <c r="AO1316">
        <v>32</v>
      </c>
      <c r="AP1316" t="s">
        <v>63</v>
      </c>
      <c r="AQ1316" t="s">
        <v>66</v>
      </c>
      <c r="AR1316">
        <v>3596</v>
      </c>
      <c r="AW1316" t="s">
        <v>6482</v>
      </c>
      <c r="AX1316" t="s">
        <v>6545</v>
      </c>
      <c r="AY1316" t="s">
        <v>6546</v>
      </c>
      <c r="AZ1316" t="s">
        <v>70</v>
      </c>
    </row>
    <row r="1317" spans="1:52" x14ac:dyDescent="0.3">
      <c r="A1317">
        <v>2075554</v>
      </c>
      <c r="B1317" t="s">
        <v>6547</v>
      </c>
      <c r="C1317" t="str">
        <f t="shared" si="191"/>
        <v>7492</v>
      </c>
      <c r="D1317" t="s">
        <v>53</v>
      </c>
      <c r="E1317" t="str">
        <f>"0100"</f>
        <v>0100</v>
      </c>
      <c r="F1317" t="s">
        <v>54</v>
      </c>
      <c r="G1317" t="str">
        <f>"05"</f>
        <v>05</v>
      </c>
      <c r="H1317" t="s">
        <v>55</v>
      </c>
      <c r="I1317" t="s">
        <v>56</v>
      </c>
      <c r="J1317" t="s">
        <v>57</v>
      </c>
      <c r="K1317">
        <v>1</v>
      </c>
      <c r="L1317">
        <v>68622</v>
      </c>
      <c r="M1317">
        <v>1.58</v>
      </c>
      <c r="N1317" t="str">
        <f t="shared" si="193"/>
        <v>000X</v>
      </c>
      <c r="O1317">
        <v>5121</v>
      </c>
      <c r="P1317" t="s">
        <v>72</v>
      </c>
      <c r="Q1317" t="s">
        <v>6485</v>
      </c>
      <c r="R1317" t="s">
        <v>140</v>
      </c>
      <c r="T1317" t="s">
        <v>61</v>
      </c>
      <c r="V1317" t="s">
        <v>6548</v>
      </c>
      <c r="W1317">
        <v>229110</v>
      </c>
      <c r="X1317">
        <v>23630</v>
      </c>
      <c r="Y1317">
        <v>205480</v>
      </c>
      <c r="Z1317">
        <v>171051</v>
      </c>
      <c r="AA1317">
        <v>145551</v>
      </c>
      <c r="AB1317" t="s">
        <v>63</v>
      </c>
      <c r="AC1317" s="1">
        <v>34425</v>
      </c>
      <c r="AD1317">
        <v>15000</v>
      </c>
      <c r="AE1317">
        <v>1028</v>
      </c>
      <c r="AF1317">
        <v>1941</v>
      </c>
      <c r="AG1317" t="s">
        <v>103</v>
      </c>
      <c r="AH1317" t="s">
        <v>76</v>
      </c>
      <c r="AI1317">
        <v>1</v>
      </c>
      <c r="AJ1317">
        <v>1994</v>
      </c>
      <c r="AK1317">
        <v>3</v>
      </c>
      <c r="AL1317">
        <v>2</v>
      </c>
      <c r="AN1317">
        <v>2360</v>
      </c>
      <c r="AO1317">
        <v>32</v>
      </c>
      <c r="AP1317" t="s">
        <v>63</v>
      </c>
      <c r="AQ1317" t="s">
        <v>66</v>
      </c>
      <c r="AR1317">
        <v>3346</v>
      </c>
      <c r="AW1317" t="s">
        <v>6549</v>
      </c>
      <c r="AY1317" t="s">
        <v>6550</v>
      </c>
      <c r="AZ1317" t="s">
        <v>6490</v>
      </c>
    </row>
    <row r="1318" spans="1:52" x14ac:dyDescent="0.3">
      <c r="A1318">
        <v>2076348</v>
      </c>
      <c r="B1318" t="s">
        <v>6551</v>
      </c>
      <c r="C1318" t="str">
        <f t="shared" si="191"/>
        <v>7492</v>
      </c>
      <c r="D1318" t="s">
        <v>53</v>
      </c>
      <c r="E1318" t="str">
        <f>"0100"</f>
        <v>0100</v>
      </c>
      <c r="F1318" t="s">
        <v>54</v>
      </c>
      <c r="G1318" t="str">
        <f>"08"</f>
        <v>08</v>
      </c>
      <c r="H1318" t="s">
        <v>55</v>
      </c>
      <c r="I1318" t="s">
        <v>56</v>
      </c>
      <c r="J1318" t="s">
        <v>57</v>
      </c>
      <c r="K1318">
        <v>1</v>
      </c>
      <c r="L1318">
        <v>67502</v>
      </c>
      <c r="M1318">
        <v>1.55</v>
      </c>
      <c r="N1318" t="str">
        <f t="shared" si="193"/>
        <v>000X</v>
      </c>
      <c r="O1318">
        <v>4439</v>
      </c>
      <c r="P1318" t="s">
        <v>58</v>
      </c>
      <c r="Q1318" t="s">
        <v>815</v>
      </c>
      <c r="R1318" t="s">
        <v>140</v>
      </c>
      <c r="T1318" t="s">
        <v>61</v>
      </c>
      <c r="V1318" t="s">
        <v>6552</v>
      </c>
      <c r="W1318">
        <v>211780</v>
      </c>
      <c r="X1318">
        <v>23240</v>
      </c>
      <c r="Y1318">
        <v>188540</v>
      </c>
      <c r="Z1318">
        <v>211780</v>
      </c>
      <c r="AA1318">
        <v>211780</v>
      </c>
      <c r="AB1318" t="s">
        <v>72</v>
      </c>
      <c r="AC1318" s="1">
        <v>37742</v>
      </c>
      <c r="AD1318">
        <v>174000</v>
      </c>
      <c r="AE1318">
        <v>1603</v>
      </c>
      <c r="AF1318">
        <v>2364</v>
      </c>
      <c r="AG1318" t="s">
        <v>64</v>
      </c>
      <c r="AH1318" t="s">
        <v>76</v>
      </c>
      <c r="AI1318">
        <v>1</v>
      </c>
      <c r="AJ1318">
        <v>2003</v>
      </c>
      <c r="AK1318">
        <v>3</v>
      </c>
      <c r="AL1318">
        <v>2</v>
      </c>
      <c r="AN1318">
        <v>1753</v>
      </c>
      <c r="AO1318">
        <v>32</v>
      </c>
      <c r="AP1318" t="s">
        <v>63</v>
      </c>
      <c r="AQ1318" t="s">
        <v>66</v>
      </c>
      <c r="AR1318">
        <v>2757</v>
      </c>
      <c r="AW1318" t="s">
        <v>6553</v>
      </c>
      <c r="AY1318" t="s">
        <v>6554</v>
      </c>
      <c r="AZ1318" t="s">
        <v>6555</v>
      </c>
    </row>
    <row r="1319" spans="1:52" x14ac:dyDescent="0.3">
      <c r="A1319">
        <v>2076372</v>
      </c>
      <c r="B1319" t="s">
        <v>6556</v>
      </c>
      <c r="C1319" t="str">
        <f t="shared" si="191"/>
        <v>7492</v>
      </c>
      <c r="D1319" t="s">
        <v>53</v>
      </c>
      <c r="E1319" t="str">
        <f>"0000"</f>
        <v>0000</v>
      </c>
      <c r="F1319" t="s">
        <v>108</v>
      </c>
      <c r="G1319" t="str">
        <f>"08"</f>
        <v>08</v>
      </c>
      <c r="H1319" t="s">
        <v>55</v>
      </c>
      <c r="I1319" t="s">
        <v>56</v>
      </c>
      <c r="J1319" t="s">
        <v>57</v>
      </c>
      <c r="K1319">
        <v>0</v>
      </c>
      <c r="L1319">
        <v>67503</v>
      </c>
      <c r="M1319">
        <v>1.55</v>
      </c>
      <c r="N1319" t="str">
        <f t="shared" si="193"/>
        <v>000X</v>
      </c>
      <c r="O1319">
        <v>4451</v>
      </c>
      <c r="P1319" t="s">
        <v>58</v>
      </c>
      <c r="Q1319" t="s">
        <v>815</v>
      </c>
      <c r="R1319" t="s">
        <v>140</v>
      </c>
      <c r="T1319" t="s">
        <v>61</v>
      </c>
      <c r="V1319" t="s">
        <v>6557</v>
      </c>
      <c r="W1319">
        <v>23250</v>
      </c>
      <c r="X1319">
        <v>23250</v>
      </c>
      <c r="Y1319">
        <v>0</v>
      </c>
      <c r="Z1319">
        <v>23250</v>
      </c>
      <c r="AA1319">
        <v>23250</v>
      </c>
      <c r="AB1319" t="s">
        <v>72</v>
      </c>
      <c r="AC1319" s="1">
        <v>38504</v>
      </c>
      <c r="AD1319">
        <v>95000</v>
      </c>
      <c r="AE1319">
        <v>1868</v>
      </c>
      <c r="AF1319">
        <v>1836</v>
      </c>
      <c r="AG1319" t="s">
        <v>103</v>
      </c>
      <c r="AH1319" t="s">
        <v>76</v>
      </c>
      <c r="AR1319">
        <v>0</v>
      </c>
      <c r="AW1319" t="s">
        <v>6493</v>
      </c>
      <c r="AY1319" t="s">
        <v>6494</v>
      </c>
      <c r="AZ1319" t="s">
        <v>70</v>
      </c>
    </row>
    <row r="1320" spans="1:52" x14ac:dyDescent="0.3">
      <c r="A1320">
        <v>2076984</v>
      </c>
      <c r="B1320" t="s">
        <v>6558</v>
      </c>
      <c r="C1320" t="str">
        <f t="shared" si="191"/>
        <v>7492</v>
      </c>
      <c r="D1320" t="s">
        <v>53</v>
      </c>
      <c r="E1320" t="str">
        <f>"0000"</f>
        <v>0000</v>
      </c>
      <c r="F1320" t="s">
        <v>108</v>
      </c>
      <c r="G1320" t="str">
        <f>"05"</f>
        <v>05</v>
      </c>
      <c r="H1320" t="s">
        <v>55</v>
      </c>
      <c r="I1320" t="s">
        <v>56</v>
      </c>
      <c r="J1320" t="s">
        <v>57</v>
      </c>
      <c r="K1320">
        <v>0</v>
      </c>
      <c r="L1320">
        <v>65359</v>
      </c>
      <c r="M1320">
        <v>1.5</v>
      </c>
      <c r="N1320" t="str">
        <f t="shared" si="193"/>
        <v>000X</v>
      </c>
      <c r="O1320">
        <v>5263</v>
      </c>
      <c r="P1320" t="s">
        <v>72</v>
      </c>
      <c r="Q1320" t="s">
        <v>6012</v>
      </c>
      <c r="R1320" t="s">
        <v>140</v>
      </c>
      <c r="T1320" t="s">
        <v>61</v>
      </c>
      <c r="V1320" t="s">
        <v>6559</v>
      </c>
      <c r="W1320">
        <v>22510</v>
      </c>
      <c r="X1320">
        <v>22510</v>
      </c>
      <c r="Y1320">
        <v>0</v>
      </c>
      <c r="Z1320">
        <v>22510</v>
      </c>
      <c r="AA1320">
        <v>22510</v>
      </c>
      <c r="AB1320" t="s">
        <v>72</v>
      </c>
      <c r="AC1320" s="1">
        <v>34731</v>
      </c>
      <c r="AD1320">
        <v>12300</v>
      </c>
      <c r="AE1320">
        <v>1069</v>
      </c>
      <c r="AF1320">
        <v>293</v>
      </c>
      <c r="AG1320" t="s">
        <v>103</v>
      </c>
      <c r="AH1320" t="s">
        <v>76</v>
      </c>
      <c r="AR1320">
        <v>0</v>
      </c>
      <c r="AW1320" t="s">
        <v>6078</v>
      </c>
      <c r="AX1320" t="s">
        <v>6079</v>
      </c>
      <c r="AY1320" t="s">
        <v>6080</v>
      </c>
      <c r="AZ1320" t="s">
        <v>6081</v>
      </c>
    </row>
    <row r="1321" spans="1:52" x14ac:dyDescent="0.3">
      <c r="A1321">
        <v>2190124</v>
      </c>
      <c r="B1321" t="s">
        <v>6560</v>
      </c>
      <c r="C1321" t="str">
        <f t="shared" si="191"/>
        <v>7492</v>
      </c>
      <c r="D1321" t="s">
        <v>53</v>
      </c>
      <c r="E1321" t="str">
        <f>"0100"</f>
        <v>0100</v>
      </c>
      <c r="F1321" t="s">
        <v>54</v>
      </c>
      <c r="G1321" t="str">
        <f>"07"</f>
        <v>07</v>
      </c>
      <c r="H1321" t="s">
        <v>55</v>
      </c>
      <c r="I1321" t="s">
        <v>56</v>
      </c>
      <c r="J1321" t="s">
        <v>57</v>
      </c>
      <c r="K1321">
        <v>1</v>
      </c>
      <c r="L1321">
        <v>50993</v>
      </c>
      <c r="M1321">
        <v>1.17</v>
      </c>
      <c r="N1321" t="str">
        <f>"0000"</f>
        <v>0000</v>
      </c>
      <c r="O1321">
        <v>4860</v>
      </c>
      <c r="P1321" t="s">
        <v>72</v>
      </c>
      <c r="Q1321" t="s">
        <v>601</v>
      </c>
      <c r="R1321" t="s">
        <v>140</v>
      </c>
      <c r="T1321" t="s">
        <v>61</v>
      </c>
      <c r="V1321" t="s">
        <v>6561</v>
      </c>
      <c r="W1321">
        <v>206020</v>
      </c>
      <c r="X1321">
        <v>17560</v>
      </c>
      <c r="Y1321">
        <v>188460</v>
      </c>
      <c r="Z1321">
        <v>206020</v>
      </c>
      <c r="AA1321">
        <v>206020</v>
      </c>
      <c r="AB1321" t="s">
        <v>72</v>
      </c>
      <c r="AC1321" s="1">
        <v>42222</v>
      </c>
      <c r="AD1321">
        <v>184900</v>
      </c>
      <c r="AE1321">
        <v>2711</v>
      </c>
      <c r="AF1321">
        <v>2430</v>
      </c>
      <c r="AG1321" t="s">
        <v>64</v>
      </c>
      <c r="AH1321" t="s">
        <v>65</v>
      </c>
      <c r="AI1321">
        <v>1</v>
      </c>
      <c r="AJ1321">
        <v>2003</v>
      </c>
      <c r="AK1321">
        <v>3</v>
      </c>
      <c r="AL1321">
        <v>2</v>
      </c>
      <c r="AN1321">
        <v>1959</v>
      </c>
      <c r="AO1321">
        <v>32</v>
      </c>
      <c r="AP1321" t="s">
        <v>63</v>
      </c>
      <c r="AQ1321" t="s">
        <v>66</v>
      </c>
      <c r="AR1321">
        <v>3018</v>
      </c>
      <c r="AW1321" t="s">
        <v>6562</v>
      </c>
      <c r="AY1321" t="s">
        <v>6563</v>
      </c>
      <c r="AZ1321" t="s">
        <v>70</v>
      </c>
    </row>
    <row r="1322" spans="1:52" x14ac:dyDescent="0.3">
      <c r="A1322">
        <v>2190167</v>
      </c>
      <c r="B1322" t="s">
        <v>6564</v>
      </c>
      <c r="C1322" t="str">
        <f t="shared" si="191"/>
        <v>7492</v>
      </c>
      <c r="D1322" t="s">
        <v>53</v>
      </c>
      <c r="E1322" t="str">
        <f>"0100"</f>
        <v>0100</v>
      </c>
      <c r="F1322" t="s">
        <v>54</v>
      </c>
      <c r="G1322" t="str">
        <f>"05"</f>
        <v>05</v>
      </c>
      <c r="H1322" t="s">
        <v>55</v>
      </c>
      <c r="I1322" t="s">
        <v>56</v>
      </c>
      <c r="J1322" t="s">
        <v>57</v>
      </c>
      <c r="K1322">
        <v>1</v>
      </c>
      <c r="L1322">
        <v>64353</v>
      </c>
      <c r="M1322">
        <v>1.48</v>
      </c>
      <c r="N1322" t="str">
        <f t="shared" ref="N1322:N1329" si="194">"000X"</f>
        <v>000X</v>
      </c>
      <c r="O1322">
        <v>5097</v>
      </c>
      <c r="P1322" t="s">
        <v>72</v>
      </c>
      <c r="Q1322" t="s">
        <v>6132</v>
      </c>
      <c r="R1322" t="s">
        <v>88</v>
      </c>
      <c r="T1322" t="s">
        <v>61</v>
      </c>
      <c r="V1322" t="s">
        <v>6565</v>
      </c>
      <c r="W1322">
        <v>301290</v>
      </c>
      <c r="X1322">
        <v>22160</v>
      </c>
      <c r="Y1322">
        <v>279130</v>
      </c>
      <c r="Z1322">
        <v>286648</v>
      </c>
      <c r="AA1322">
        <v>261648</v>
      </c>
      <c r="AB1322" t="s">
        <v>63</v>
      </c>
      <c r="AC1322" s="1">
        <v>43763</v>
      </c>
      <c r="AD1322">
        <v>285000</v>
      </c>
      <c r="AE1322">
        <v>3014</v>
      </c>
      <c r="AF1322">
        <v>545</v>
      </c>
      <c r="AG1322" t="s">
        <v>64</v>
      </c>
      <c r="AH1322" t="s">
        <v>76</v>
      </c>
      <c r="AI1322">
        <v>1</v>
      </c>
      <c r="AJ1322">
        <v>2014</v>
      </c>
      <c r="AK1322">
        <v>3</v>
      </c>
      <c r="AL1322">
        <v>2</v>
      </c>
      <c r="AN1322">
        <v>2216</v>
      </c>
      <c r="AO1322">
        <v>32</v>
      </c>
      <c r="AP1322" t="s">
        <v>72</v>
      </c>
      <c r="AQ1322" t="s">
        <v>66</v>
      </c>
      <c r="AR1322">
        <v>3133</v>
      </c>
      <c r="AW1322" t="s">
        <v>6566</v>
      </c>
      <c r="AY1322" t="s">
        <v>6567</v>
      </c>
      <c r="AZ1322" t="s">
        <v>70</v>
      </c>
    </row>
    <row r="1323" spans="1:52" x14ac:dyDescent="0.3">
      <c r="A1323">
        <v>2249242</v>
      </c>
      <c r="B1323" t="s">
        <v>6568</v>
      </c>
      <c r="C1323" t="str">
        <f t="shared" si="191"/>
        <v>7492</v>
      </c>
      <c r="D1323" t="s">
        <v>53</v>
      </c>
      <c r="E1323" t="str">
        <f>"0000"</f>
        <v>0000</v>
      </c>
      <c r="F1323" t="s">
        <v>108</v>
      </c>
      <c r="G1323" t="str">
        <f>"06"</f>
        <v>06</v>
      </c>
      <c r="H1323" t="s">
        <v>55</v>
      </c>
      <c r="I1323" t="s">
        <v>56</v>
      </c>
      <c r="J1323" t="s">
        <v>57</v>
      </c>
      <c r="K1323">
        <v>0</v>
      </c>
      <c r="L1323">
        <v>49406</v>
      </c>
      <c r="M1323">
        <v>1.1299999999999999</v>
      </c>
      <c r="N1323" t="str">
        <f t="shared" si="194"/>
        <v>000X</v>
      </c>
      <c r="O1323">
        <v>5230</v>
      </c>
      <c r="P1323" t="s">
        <v>72</v>
      </c>
      <c r="Q1323" t="s">
        <v>601</v>
      </c>
      <c r="R1323" t="s">
        <v>140</v>
      </c>
      <c r="T1323" t="s">
        <v>61</v>
      </c>
      <c r="V1323" t="s">
        <v>6569</v>
      </c>
      <c r="W1323">
        <v>17010</v>
      </c>
      <c r="X1323">
        <v>17010</v>
      </c>
      <c r="Y1323">
        <v>0</v>
      </c>
      <c r="Z1323">
        <v>17010</v>
      </c>
      <c r="AA1323">
        <v>17010</v>
      </c>
      <c r="AB1323" t="s">
        <v>72</v>
      </c>
      <c r="AC1323" s="1">
        <v>44099</v>
      </c>
      <c r="AD1323">
        <v>18500</v>
      </c>
      <c r="AE1323">
        <v>3097</v>
      </c>
      <c r="AF1323">
        <v>2366</v>
      </c>
      <c r="AG1323" t="s">
        <v>103</v>
      </c>
      <c r="AH1323" t="s">
        <v>76</v>
      </c>
      <c r="AR1323">
        <v>0</v>
      </c>
      <c r="AW1323" t="s">
        <v>6570</v>
      </c>
      <c r="AX1323" t="s">
        <v>6571</v>
      </c>
      <c r="AY1323" t="s">
        <v>6572</v>
      </c>
      <c r="AZ1323" t="s">
        <v>6573</v>
      </c>
    </row>
    <row r="1324" spans="1:52" x14ac:dyDescent="0.3">
      <c r="A1324">
        <v>2256010</v>
      </c>
      <c r="B1324" t="s">
        <v>6574</v>
      </c>
      <c r="C1324" t="str">
        <f t="shared" si="191"/>
        <v>7492</v>
      </c>
      <c r="D1324" t="s">
        <v>53</v>
      </c>
      <c r="E1324" t="str">
        <f>"8000"</f>
        <v>8000</v>
      </c>
      <c r="F1324" t="s">
        <v>2610</v>
      </c>
      <c r="G1324" t="str">
        <f>"07"</f>
        <v>07</v>
      </c>
      <c r="H1324" t="s">
        <v>55</v>
      </c>
      <c r="I1324" t="s">
        <v>56</v>
      </c>
      <c r="J1324" t="s">
        <v>6575</v>
      </c>
      <c r="K1324">
        <v>0</v>
      </c>
      <c r="L1324">
        <v>313187</v>
      </c>
      <c r="M1324">
        <v>7.19</v>
      </c>
      <c r="N1324" t="str">
        <f t="shared" si="194"/>
        <v>000X</v>
      </c>
      <c r="O1324">
        <v>4935</v>
      </c>
      <c r="P1324" t="s">
        <v>72</v>
      </c>
      <c r="Q1324" t="s">
        <v>682</v>
      </c>
      <c r="R1324" t="s">
        <v>140</v>
      </c>
      <c r="T1324" t="s">
        <v>61</v>
      </c>
      <c r="V1324" t="s">
        <v>6576</v>
      </c>
      <c r="W1324">
        <v>61110</v>
      </c>
      <c r="X1324">
        <v>61110</v>
      </c>
      <c r="Y1324">
        <v>0</v>
      </c>
      <c r="Z1324">
        <v>61110</v>
      </c>
      <c r="AA1324">
        <v>61110</v>
      </c>
      <c r="AB1324" t="s">
        <v>63</v>
      </c>
      <c r="AC1324" s="1">
        <v>39114</v>
      </c>
      <c r="AD1324">
        <v>36643</v>
      </c>
      <c r="AE1324">
        <v>2097</v>
      </c>
      <c r="AF1324">
        <v>1277</v>
      </c>
      <c r="AG1324" t="s">
        <v>103</v>
      </c>
      <c r="AH1324" t="s">
        <v>570</v>
      </c>
      <c r="AR1324">
        <v>0</v>
      </c>
      <c r="AW1324" t="s">
        <v>2613</v>
      </c>
      <c r="AX1324" t="s">
        <v>2614</v>
      </c>
      <c r="AY1324" t="s">
        <v>2615</v>
      </c>
      <c r="AZ1324" t="s">
        <v>2616</v>
      </c>
    </row>
    <row r="1325" spans="1:52" x14ac:dyDescent="0.3">
      <c r="A1325">
        <v>2075066</v>
      </c>
      <c r="B1325" t="s">
        <v>6577</v>
      </c>
      <c r="C1325" t="str">
        <f t="shared" si="191"/>
        <v>7492</v>
      </c>
      <c r="D1325" t="s">
        <v>53</v>
      </c>
      <c r="E1325" t="str">
        <f>"0100"</f>
        <v>0100</v>
      </c>
      <c r="F1325" t="s">
        <v>54</v>
      </c>
      <c r="G1325" t="str">
        <f>"05"</f>
        <v>05</v>
      </c>
      <c r="H1325" t="s">
        <v>55</v>
      </c>
      <c r="I1325" t="s">
        <v>56</v>
      </c>
      <c r="J1325" t="s">
        <v>57</v>
      </c>
      <c r="K1325">
        <v>1</v>
      </c>
      <c r="L1325">
        <v>65847</v>
      </c>
      <c r="M1325">
        <v>1.51</v>
      </c>
      <c r="N1325" t="str">
        <f t="shared" si="194"/>
        <v>000X</v>
      </c>
      <c r="O1325">
        <v>5205</v>
      </c>
      <c r="P1325" t="s">
        <v>72</v>
      </c>
      <c r="Q1325" t="s">
        <v>6132</v>
      </c>
      <c r="R1325" t="s">
        <v>88</v>
      </c>
      <c r="T1325" t="s">
        <v>61</v>
      </c>
      <c r="V1325" t="s">
        <v>6578</v>
      </c>
      <c r="W1325">
        <v>326660</v>
      </c>
      <c r="X1325">
        <v>22670</v>
      </c>
      <c r="Y1325">
        <v>303990</v>
      </c>
      <c r="Z1325">
        <v>249096</v>
      </c>
      <c r="AA1325">
        <v>224096</v>
      </c>
      <c r="AB1325" t="s">
        <v>63</v>
      </c>
      <c r="AC1325" s="1">
        <v>38322</v>
      </c>
      <c r="AD1325">
        <v>54000</v>
      </c>
      <c r="AE1325">
        <v>1797</v>
      </c>
      <c r="AF1325">
        <v>1699</v>
      </c>
      <c r="AG1325" t="s">
        <v>103</v>
      </c>
      <c r="AH1325" t="s">
        <v>76</v>
      </c>
      <c r="AI1325">
        <v>1</v>
      </c>
      <c r="AJ1325">
        <v>2006</v>
      </c>
      <c r="AK1325">
        <v>4</v>
      </c>
      <c r="AL1325">
        <v>3</v>
      </c>
      <c r="AN1325">
        <v>3382</v>
      </c>
      <c r="AO1325">
        <v>32</v>
      </c>
      <c r="AP1325" t="s">
        <v>63</v>
      </c>
      <c r="AQ1325" t="s">
        <v>66</v>
      </c>
      <c r="AR1325">
        <v>4611</v>
      </c>
      <c r="AW1325" t="s">
        <v>6579</v>
      </c>
      <c r="AX1325" t="s">
        <v>6580</v>
      </c>
      <c r="AY1325" t="s">
        <v>6581</v>
      </c>
      <c r="AZ1325" t="s">
        <v>70</v>
      </c>
    </row>
    <row r="1326" spans="1:52" x14ac:dyDescent="0.3">
      <c r="A1326">
        <v>2075457</v>
      </c>
      <c r="B1326" t="s">
        <v>6582</v>
      </c>
      <c r="C1326" t="str">
        <f t="shared" si="191"/>
        <v>7492</v>
      </c>
      <c r="D1326" t="s">
        <v>53</v>
      </c>
      <c r="E1326" t="str">
        <f>"0100"</f>
        <v>0100</v>
      </c>
      <c r="F1326" t="s">
        <v>54</v>
      </c>
      <c r="G1326" t="str">
        <f>"08"</f>
        <v>08</v>
      </c>
      <c r="H1326" t="s">
        <v>55</v>
      </c>
      <c r="I1326" t="s">
        <v>56</v>
      </c>
      <c r="J1326" t="s">
        <v>57</v>
      </c>
      <c r="K1326">
        <v>1</v>
      </c>
      <c r="L1326">
        <v>62502</v>
      </c>
      <c r="M1326">
        <v>1.43</v>
      </c>
      <c r="N1326" t="str">
        <f t="shared" si="194"/>
        <v>000X</v>
      </c>
      <c r="O1326">
        <v>4957</v>
      </c>
      <c r="P1326" t="s">
        <v>72</v>
      </c>
      <c r="Q1326" t="s">
        <v>6485</v>
      </c>
      <c r="R1326" t="s">
        <v>140</v>
      </c>
      <c r="T1326" t="s">
        <v>61</v>
      </c>
      <c r="V1326" t="s">
        <v>6583</v>
      </c>
      <c r="W1326">
        <v>326330</v>
      </c>
      <c r="X1326">
        <v>21520</v>
      </c>
      <c r="Y1326">
        <v>304810</v>
      </c>
      <c r="Z1326">
        <v>289911</v>
      </c>
      <c r="AA1326">
        <v>0</v>
      </c>
      <c r="AB1326" t="s">
        <v>72</v>
      </c>
      <c r="AC1326" s="1">
        <v>44141</v>
      </c>
      <c r="AD1326">
        <v>261100</v>
      </c>
      <c r="AE1326">
        <v>3111</v>
      </c>
      <c r="AF1326">
        <v>2298</v>
      </c>
      <c r="AG1326" t="s">
        <v>64</v>
      </c>
      <c r="AH1326" t="s">
        <v>65</v>
      </c>
      <c r="AI1326">
        <v>1</v>
      </c>
      <c r="AJ1326">
        <v>1996</v>
      </c>
      <c r="AK1326">
        <v>4</v>
      </c>
      <c r="AL1326">
        <v>4</v>
      </c>
      <c r="AN1326">
        <v>3186</v>
      </c>
      <c r="AO1326">
        <v>32</v>
      </c>
      <c r="AP1326" t="s">
        <v>63</v>
      </c>
      <c r="AQ1326" t="s">
        <v>66</v>
      </c>
      <c r="AR1326">
        <v>4349</v>
      </c>
      <c r="AW1326" t="s">
        <v>6584</v>
      </c>
      <c r="AX1326" t="s">
        <v>6585</v>
      </c>
      <c r="AY1326" t="s">
        <v>6586</v>
      </c>
      <c r="AZ1326" t="s">
        <v>1189</v>
      </c>
    </row>
    <row r="1327" spans="1:52" x14ac:dyDescent="0.3">
      <c r="A1327">
        <v>2076216</v>
      </c>
      <c r="B1327" t="s">
        <v>6587</v>
      </c>
      <c r="C1327" t="str">
        <f t="shared" si="191"/>
        <v>7492</v>
      </c>
      <c r="D1327" t="s">
        <v>53</v>
      </c>
      <c r="E1327" t="str">
        <f>"0100"</f>
        <v>0100</v>
      </c>
      <c r="F1327" t="s">
        <v>54</v>
      </c>
      <c r="G1327" t="str">
        <f>"08"</f>
        <v>08</v>
      </c>
      <c r="H1327" t="s">
        <v>55</v>
      </c>
      <c r="I1327" t="s">
        <v>56</v>
      </c>
      <c r="J1327" t="s">
        <v>57</v>
      </c>
      <c r="K1327">
        <v>1</v>
      </c>
      <c r="L1327">
        <v>67502</v>
      </c>
      <c r="M1327">
        <v>1.55</v>
      </c>
      <c r="N1327" t="str">
        <f t="shared" si="194"/>
        <v>000X</v>
      </c>
      <c r="O1327">
        <v>4866</v>
      </c>
      <c r="P1327" t="s">
        <v>72</v>
      </c>
      <c r="Q1327" t="s">
        <v>6485</v>
      </c>
      <c r="R1327" t="s">
        <v>140</v>
      </c>
      <c r="T1327" t="s">
        <v>61</v>
      </c>
      <c r="V1327" t="s">
        <v>6588</v>
      </c>
      <c r="W1327">
        <v>347860</v>
      </c>
      <c r="X1327">
        <v>23240</v>
      </c>
      <c r="Y1327">
        <v>324620</v>
      </c>
      <c r="Z1327">
        <v>347860</v>
      </c>
      <c r="AA1327">
        <v>322860</v>
      </c>
      <c r="AB1327" t="s">
        <v>63</v>
      </c>
      <c r="AC1327" s="1">
        <v>43034</v>
      </c>
      <c r="AD1327">
        <v>24500</v>
      </c>
      <c r="AE1327">
        <v>2861</v>
      </c>
      <c r="AF1327">
        <v>1000</v>
      </c>
      <c r="AG1327" t="s">
        <v>103</v>
      </c>
      <c r="AH1327" t="s">
        <v>76</v>
      </c>
      <c r="AI1327">
        <v>1</v>
      </c>
      <c r="AJ1327">
        <v>2018</v>
      </c>
      <c r="AK1327">
        <v>4</v>
      </c>
      <c r="AL1327">
        <v>3</v>
      </c>
      <c r="AN1327">
        <v>2868</v>
      </c>
      <c r="AO1327">
        <v>32</v>
      </c>
      <c r="AP1327" t="s">
        <v>63</v>
      </c>
      <c r="AQ1327" t="s">
        <v>66</v>
      </c>
      <c r="AR1327">
        <v>3786</v>
      </c>
      <c r="AW1327" t="s">
        <v>6589</v>
      </c>
      <c r="AX1327" t="s">
        <v>6590</v>
      </c>
      <c r="AY1327" t="s">
        <v>6591</v>
      </c>
      <c r="AZ1327" t="s">
        <v>70</v>
      </c>
    </row>
    <row r="1328" spans="1:52" x14ac:dyDescent="0.3">
      <c r="A1328">
        <v>2076739</v>
      </c>
      <c r="B1328" t="s">
        <v>6592</v>
      </c>
      <c r="C1328" t="str">
        <f t="shared" si="191"/>
        <v>7492</v>
      </c>
      <c r="D1328" t="s">
        <v>53</v>
      </c>
      <c r="E1328" t="str">
        <f>"0000"</f>
        <v>0000</v>
      </c>
      <c r="F1328" t="s">
        <v>108</v>
      </c>
      <c r="G1328" t="str">
        <f>"05"</f>
        <v>05</v>
      </c>
      <c r="H1328" t="s">
        <v>55</v>
      </c>
      <c r="I1328" t="s">
        <v>56</v>
      </c>
      <c r="J1328" t="s">
        <v>57</v>
      </c>
      <c r="K1328">
        <v>0</v>
      </c>
      <c r="L1328">
        <v>43748</v>
      </c>
      <c r="M1328">
        <v>1</v>
      </c>
      <c r="N1328" t="str">
        <f t="shared" si="194"/>
        <v>000X</v>
      </c>
      <c r="O1328">
        <v>4092</v>
      </c>
      <c r="P1328" t="s">
        <v>58</v>
      </c>
      <c r="Q1328" t="s">
        <v>265</v>
      </c>
      <c r="R1328" t="s">
        <v>266</v>
      </c>
      <c r="T1328" t="s">
        <v>61</v>
      </c>
      <c r="V1328" t="s">
        <v>6593</v>
      </c>
      <c r="W1328">
        <v>15060</v>
      </c>
      <c r="X1328">
        <v>15060</v>
      </c>
      <c r="Y1328">
        <v>0</v>
      </c>
      <c r="Z1328">
        <v>15060</v>
      </c>
      <c r="AA1328">
        <v>15060</v>
      </c>
      <c r="AB1328" t="s">
        <v>72</v>
      </c>
      <c r="AC1328" s="1">
        <v>42187</v>
      </c>
      <c r="AD1328">
        <v>30000</v>
      </c>
      <c r="AE1328">
        <v>2704</v>
      </c>
      <c r="AF1328">
        <v>101</v>
      </c>
      <c r="AG1328" t="s">
        <v>103</v>
      </c>
      <c r="AH1328" t="s">
        <v>570</v>
      </c>
      <c r="AR1328">
        <v>0</v>
      </c>
      <c r="AW1328" t="s">
        <v>1607</v>
      </c>
      <c r="AX1328" t="s">
        <v>1608</v>
      </c>
      <c r="AY1328" t="s">
        <v>1609</v>
      </c>
      <c r="AZ1328" t="s">
        <v>70</v>
      </c>
    </row>
    <row r="1329" spans="1:52" x14ac:dyDescent="0.3">
      <c r="A1329">
        <v>2077263</v>
      </c>
      <c r="B1329" t="s">
        <v>6594</v>
      </c>
      <c r="C1329" t="str">
        <f t="shared" si="191"/>
        <v>7492</v>
      </c>
      <c r="D1329" t="s">
        <v>53</v>
      </c>
      <c r="E1329" t="str">
        <f>"0100"</f>
        <v>0100</v>
      </c>
      <c r="F1329" t="s">
        <v>54</v>
      </c>
      <c r="G1329" t="str">
        <f>"08"</f>
        <v>08</v>
      </c>
      <c r="H1329" t="s">
        <v>55</v>
      </c>
      <c r="I1329" t="s">
        <v>56</v>
      </c>
      <c r="J1329" t="s">
        <v>57</v>
      </c>
      <c r="K1329">
        <v>1</v>
      </c>
      <c r="L1329">
        <v>65359</v>
      </c>
      <c r="M1329">
        <v>1.5</v>
      </c>
      <c r="N1329" t="str">
        <f t="shared" si="194"/>
        <v>000X</v>
      </c>
      <c r="O1329">
        <v>4833</v>
      </c>
      <c r="P1329" t="s">
        <v>72</v>
      </c>
      <c r="Q1329" t="s">
        <v>6012</v>
      </c>
      <c r="R1329" t="s">
        <v>140</v>
      </c>
      <c r="T1329" t="s">
        <v>61</v>
      </c>
      <c r="V1329" t="s">
        <v>6595</v>
      </c>
      <c r="W1329">
        <v>292530</v>
      </c>
      <c r="X1329">
        <v>22510</v>
      </c>
      <c r="Y1329">
        <v>270020</v>
      </c>
      <c r="Z1329">
        <v>292530</v>
      </c>
      <c r="AA1329">
        <v>292530</v>
      </c>
      <c r="AB1329" t="s">
        <v>72</v>
      </c>
      <c r="AC1329" s="1">
        <v>42503</v>
      </c>
      <c r="AD1329">
        <v>241000</v>
      </c>
      <c r="AE1329">
        <v>2759</v>
      </c>
      <c r="AF1329">
        <v>197</v>
      </c>
      <c r="AG1329" t="s">
        <v>64</v>
      </c>
      <c r="AH1329" t="s">
        <v>76</v>
      </c>
      <c r="AI1329">
        <v>1</v>
      </c>
      <c r="AJ1329">
        <v>2000</v>
      </c>
      <c r="AK1329">
        <v>3</v>
      </c>
      <c r="AL1329">
        <v>3</v>
      </c>
      <c r="AN1329">
        <v>2818</v>
      </c>
      <c r="AO1329">
        <v>32</v>
      </c>
      <c r="AP1329" t="s">
        <v>63</v>
      </c>
      <c r="AQ1329" t="s">
        <v>66</v>
      </c>
      <c r="AR1329">
        <v>4316</v>
      </c>
      <c r="AW1329" t="s">
        <v>6596</v>
      </c>
      <c r="AX1329" t="s">
        <v>6597</v>
      </c>
      <c r="AY1329" t="s">
        <v>6598</v>
      </c>
      <c r="AZ1329" t="s">
        <v>70</v>
      </c>
    </row>
    <row r="1330" spans="1:52" x14ac:dyDescent="0.3">
      <c r="A1330">
        <v>2256028</v>
      </c>
      <c r="B1330" t="s">
        <v>6599</v>
      </c>
      <c r="C1330" t="str">
        <f t="shared" si="191"/>
        <v>7492</v>
      </c>
      <c r="D1330" t="s">
        <v>53</v>
      </c>
      <c r="E1330" t="str">
        <f>"9400"</f>
        <v>9400</v>
      </c>
      <c r="F1330" t="s">
        <v>6520</v>
      </c>
      <c r="G1330" t="str">
        <f>"01"</f>
        <v>01</v>
      </c>
      <c r="H1330" t="s">
        <v>55</v>
      </c>
      <c r="I1330" t="s">
        <v>3086</v>
      </c>
      <c r="J1330" t="s">
        <v>6521</v>
      </c>
      <c r="K1330">
        <v>0</v>
      </c>
      <c r="L1330">
        <v>19902</v>
      </c>
      <c r="M1330">
        <v>0.46</v>
      </c>
      <c r="N1330" t="str">
        <f>"0000"</f>
        <v>0000</v>
      </c>
      <c r="O1330">
        <v>6490</v>
      </c>
      <c r="P1330" t="s">
        <v>58</v>
      </c>
      <c r="Q1330" t="s">
        <v>3127</v>
      </c>
      <c r="R1330" t="s">
        <v>140</v>
      </c>
      <c r="T1330" t="s">
        <v>61</v>
      </c>
      <c r="V1330" t="s">
        <v>6600</v>
      </c>
      <c r="W1330">
        <v>50</v>
      </c>
      <c r="X1330">
        <v>50</v>
      </c>
      <c r="Y1330">
        <v>0</v>
      </c>
      <c r="Z1330">
        <v>50</v>
      </c>
      <c r="AA1330">
        <v>50</v>
      </c>
      <c r="AB1330" t="s">
        <v>72</v>
      </c>
      <c r="AC1330" s="1">
        <v>31898</v>
      </c>
      <c r="AD1330">
        <v>7304100</v>
      </c>
      <c r="AE1330">
        <v>739</v>
      </c>
      <c r="AF1330">
        <v>16</v>
      </c>
      <c r="AG1330" t="s">
        <v>103</v>
      </c>
      <c r="AH1330" t="s">
        <v>570</v>
      </c>
      <c r="AR1330">
        <v>0</v>
      </c>
      <c r="AW1330" t="s">
        <v>6523</v>
      </c>
      <c r="AX1330" t="s">
        <v>6524</v>
      </c>
      <c r="AY1330" t="s">
        <v>6525</v>
      </c>
      <c r="AZ1330" t="s">
        <v>6526</v>
      </c>
    </row>
    <row r="1331" spans="1:52" x14ac:dyDescent="0.3">
      <c r="A1331">
        <v>2256087</v>
      </c>
      <c r="B1331" t="s">
        <v>6601</v>
      </c>
      <c r="C1331" t="str">
        <f t="shared" si="191"/>
        <v>7492</v>
      </c>
      <c r="D1331" t="s">
        <v>53</v>
      </c>
      <c r="E1331" t="str">
        <f>"9400"</f>
        <v>9400</v>
      </c>
      <c r="F1331" t="s">
        <v>6520</v>
      </c>
      <c r="G1331" t="str">
        <f>"06"</f>
        <v>06</v>
      </c>
      <c r="H1331" t="s">
        <v>55</v>
      </c>
      <c r="I1331" t="s">
        <v>56</v>
      </c>
      <c r="J1331" t="s">
        <v>6521</v>
      </c>
      <c r="K1331">
        <v>0</v>
      </c>
      <c r="L1331">
        <v>13470</v>
      </c>
      <c r="M1331">
        <v>0.31</v>
      </c>
      <c r="N1331" t="str">
        <f>"000X"</f>
        <v>000X</v>
      </c>
      <c r="P1331" t="s">
        <v>72</v>
      </c>
      <c r="Q1331" t="s">
        <v>2611</v>
      </c>
      <c r="R1331" t="s">
        <v>140</v>
      </c>
      <c r="T1331" t="s">
        <v>61</v>
      </c>
      <c r="V1331" t="s">
        <v>6602</v>
      </c>
      <c r="W1331">
        <v>50</v>
      </c>
      <c r="X1331">
        <v>50</v>
      </c>
      <c r="Y1331">
        <v>0</v>
      </c>
      <c r="Z1331">
        <v>50</v>
      </c>
      <c r="AA1331">
        <v>50</v>
      </c>
      <c r="AB1331" t="s">
        <v>72</v>
      </c>
      <c r="AC1331" s="1">
        <v>31898</v>
      </c>
      <c r="AD1331">
        <v>7304100</v>
      </c>
      <c r="AE1331">
        <v>739</v>
      </c>
      <c r="AF1331">
        <v>16</v>
      </c>
      <c r="AG1331" t="s">
        <v>103</v>
      </c>
      <c r="AH1331" t="s">
        <v>570</v>
      </c>
      <c r="AR1331">
        <v>0</v>
      </c>
      <c r="AW1331" t="s">
        <v>6523</v>
      </c>
      <c r="AX1331" t="s">
        <v>6524</v>
      </c>
      <c r="AY1331" t="s">
        <v>6525</v>
      </c>
      <c r="AZ1331" t="s">
        <v>6526</v>
      </c>
    </row>
    <row r="1332" spans="1:52" x14ac:dyDescent="0.3">
      <c r="A1332">
        <v>2256192</v>
      </c>
      <c r="B1332" t="s">
        <v>6603</v>
      </c>
      <c r="C1332" t="str">
        <f t="shared" si="191"/>
        <v>7492</v>
      </c>
      <c r="D1332" t="s">
        <v>53</v>
      </c>
      <c r="E1332" t="str">
        <f>"9400"</f>
        <v>9400</v>
      </c>
      <c r="F1332" t="s">
        <v>6520</v>
      </c>
      <c r="G1332" t="str">
        <f>"07"</f>
        <v>07</v>
      </c>
      <c r="H1332" t="s">
        <v>55</v>
      </c>
      <c r="I1332" t="s">
        <v>56</v>
      </c>
      <c r="J1332" t="s">
        <v>6521</v>
      </c>
      <c r="K1332">
        <v>0</v>
      </c>
      <c r="L1332">
        <v>11011</v>
      </c>
      <c r="M1332">
        <v>0.25</v>
      </c>
      <c r="N1332" t="str">
        <f>"0000"</f>
        <v>0000</v>
      </c>
      <c r="P1332" t="s">
        <v>72</v>
      </c>
      <c r="Q1332" t="s">
        <v>607</v>
      </c>
      <c r="R1332" t="s">
        <v>140</v>
      </c>
      <c r="T1332" t="s">
        <v>61</v>
      </c>
      <c r="V1332" t="s">
        <v>6604</v>
      </c>
      <c r="W1332">
        <v>50</v>
      </c>
      <c r="X1332">
        <v>50</v>
      </c>
      <c r="Y1332">
        <v>0</v>
      </c>
      <c r="Z1332">
        <v>50</v>
      </c>
      <c r="AA1332">
        <v>50</v>
      </c>
      <c r="AB1332" t="s">
        <v>72</v>
      </c>
      <c r="AC1332" s="1">
        <v>31898</v>
      </c>
      <c r="AD1332">
        <v>7304100</v>
      </c>
      <c r="AE1332">
        <v>739</v>
      </c>
      <c r="AF1332">
        <v>16</v>
      </c>
      <c r="AG1332" t="s">
        <v>103</v>
      </c>
      <c r="AH1332" t="s">
        <v>570</v>
      </c>
      <c r="AR1332">
        <v>0</v>
      </c>
      <c r="AW1332" t="s">
        <v>6523</v>
      </c>
      <c r="AX1332" t="s">
        <v>6524</v>
      </c>
      <c r="AY1332" t="s">
        <v>6525</v>
      </c>
      <c r="AZ1332" t="s">
        <v>6526</v>
      </c>
    </row>
    <row r="1333" spans="1:52" x14ac:dyDescent="0.3">
      <c r="A1333">
        <v>2075121</v>
      </c>
      <c r="B1333" t="s">
        <v>6605</v>
      </c>
      <c r="C1333" t="str">
        <f t="shared" si="191"/>
        <v>7492</v>
      </c>
      <c r="D1333" t="s">
        <v>53</v>
      </c>
      <c r="E1333" t="str">
        <f>"0100"</f>
        <v>0100</v>
      </c>
      <c r="F1333" t="s">
        <v>54</v>
      </c>
      <c r="G1333" t="str">
        <f>"05"</f>
        <v>05</v>
      </c>
      <c r="H1333" t="s">
        <v>55</v>
      </c>
      <c r="I1333" t="s">
        <v>56</v>
      </c>
      <c r="J1333" t="s">
        <v>57</v>
      </c>
      <c r="K1333">
        <v>1</v>
      </c>
      <c r="L1333">
        <v>62502</v>
      </c>
      <c r="M1333">
        <v>1.43</v>
      </c>
      <c r="N1333" t="str">
        <f t="shared" ref="N1333:N1339" si="195">"000X"</f>
        <v>000X</v>
      </c>
      <c r="O1333">
        <v>4109</v>
      </c>
      <c r="P1333" t="s">
        <v>58</v>
      </c>
      <c r="Q1333" t="s">
        <v>815</v>
      </c>
      <c r="R1333" t="s">
        <v>140</v>
      </c>
      <c r="T1333" t="s">
        <v>61</v>
      </c>
      <c r="V1333" t="s">
        <v>6606</v>
      </c>
      <c r="W1333">
        <v>281330</v>
      </c>
      <c r="X1333">
        <v>21520</v>
      </c>
      <c r="Y1333">
        <v>259810</v>
      </c>
      <c r="Z1333">
        <v>221337</v>
      </c>
      <c r="AA1333">
        <v>191337</v>
      </c>
      <c r="AB1333" t="s">
        <v>63</v>
      </c>
      <c r="AC1333" s="1">
        <v>42685</v>
      </c>
      <c r="AD1333">
        <v>265000</v>
      </c>
      <c r="AE1333">
        <v>2794</v>
      </c>
      <c r="AF1333">
        <v>926</v>
      </c>
      <c r="AG1333" t="s">
        <v>64</v>
      </c>
      <c r="AH1333" t="s">
        <v>76</v>
      </c>
      <c r="AI1333">
        <v>1</v>
      </c>
      <c r="AJ1333">
        <v>1993</v>
      </c>
      <c r="AK1333">
        <v>4</v>
      </c>
      <c r="AL1333">
        <v>3</v>
      </c>
      <c r="AN1333">
        <v>3079</v>
      </c>
      <c r="AO1333">
        <v>32</v>
      </c>
      <c r="AP1333" t="s">
        <v>63</v>
      </c>
      <c r="AQ1333" t="s">
        <v>66</v>
      </c>
      <c r="AR1333">
        <v>3894</v>
      </c>
      <c r="AW1333" t="s">
        <v>6607</v>
      </c>
      <c r="AX1333" t="s">
        <v>6608</v>
      </c>
      <c r="AY1333" t="s">
        <v>6609</v>
      </c>
      <c r="AZ1333" t="s">
        <v>70</v>
      </c>
    </row>
    <row r="1334" spans="1:52" x14ac:dyDescent="0.3">
      <c r="A1334">
        <v>2075171</v>
      </c>
      <c r="B1334" t="s">
        <v>6610</v>
      </c>
      <c r="C1334" t="str">
        <f t="shared" si="191"/>
        <v>7492</v>
      </c>
      <c r="D1334" t="s">
        <v>53</v>
      </c>
      <c r="E1334" t="str">
        <f>"0000"</f>
        <v>0000</v>
      </c>
      <c r="F1334" t="s">
        <v>108</v>
      </c>
      <c r="G1334" t="str">
        <f>"05"</f>
        <v>05</v>
      </c>
      <c r="H1334" t="s">
        <v>55</v>
      </c>
      <c r="I1334" t="s">
        <v>56</v>
      </c>
      <c r="J1334" t="s">
        <v>57</v>
      </c>
      <c r="K1334">
        <v>0</v>
      </c>
      <c r="L1334">
        <v>65002</v>
      </c>
      <c r="M1334">
        <v>1.49</v>
      </c>
      <c r="N1334" t="str">
        <f t="shared" si="195"/>
        <v>000X</v>
      </c>
      <c r="O1334">
        <v>4143</v>
      </c>
      <c r="P1334" t="s">
        <v>58</v>
      </c>
      <c r="Q1334" t="s">
        <v>815</v>
      </c>
      <c r="R1334" t="s">
        <v>140</v>
      </c>
      <c r="T1334" t="s">
        <v>61</v>
      </c>
      <c r="V1334" t="s">
        <v>6611</v>
      </c>
      <c r="W1334">
        <v>22380</v>
      </c>
      <c r="X1334">
        <v>22380</v>
      </c>
      <c r="Y1334">
        <v>0</v>
      </c>
      <c r="Z1334">
        <v>22380</v>
      </c>
      <c r="AA1334">
        <v>22380</v>
      </c>
      <c r="AB1334" t="s">
        <v>72</v>
      </c>
      <c r="AC1334" s="1">
        <v>38777</v>
      </c>
      <c r="AD1334">
        <v>82000</v>
      </c>
      <c r="AE1334">
        <v>1989</v>
      </c>
      <c r="AF1334">
        <v>184</v>
      </c>
      <c r="AG1334" t="s">
        <v>103</v>
      </c>
      <c r="AH1334" t="s">
        <v>76</v>
      </c>
      <c r="AR1334">
        <v>0</v>
      </c>
      <c r="AW1334" t="s">
        <v>6612</v>
      </c>
      <c r="AX1334" t="s">
        <v>6613</v>
      </c>
      <c r="AY1334" t="s">
        <v>6614</v>
      </c>
      <c r="AZ1334" t="s">
        <v>6615</v>
      </c>
    </row>
    <row r="1335" spans="1:52" x14ac:dyDescent="0.3">
      <c r="A1335">
        <v>2075961</v>
      </c>
      <c r="B1335" t="s">
        <v>6616</v>
      </c>
      <c r="C1335" t="str">
        <f t="shared" si="191"/>
        <v>7492</v>
      </c>
      <c r="D1335" t="s">
        <v>53</v>
      </c>
      <c r="E1335" t="str">
        <f>"0100"</f>
        <v>0100</v>
      </c>
      <c r="F1335" t="s">
        <v>54</v>
      </c>
      <c r="G1335" t="str">
        <f>"05"</f>
        <v>05</v>
      </c>
      <c r="H1335" t="s">
        <v>55</v>
      </c>
      <c r="I1335" t="s">
        <v>56</v>
      </c>
      <c r="J1335" t="s">
        <v>57</v>
      </c>
      <c r="K1335">
        <v>1</v>
      </c>
      <c r="L1335">
        <v>79438</v>
      </c>
      <c r="M1335">
        <v>1.82</v>
      </c>
      <c r="N1335" t="str">
        <f t="shared" si="195"/>
        <v>000X</v>
      </c>
      <c r="O1335">
        <v>4320</v>
      </c>
      <c r="P1335" t="s">
        <v>58</v>
      </c>
      <c r="Q1335" t="s">
        <v>6259</v>
      </c>
      <c r="R1335" t="s">
        <v>719</v>
      </c>
      <c r="T1335" t="s">
        <v>61</v>
      </c>
      <c r="V1335" t="s">
        <v>6617</v>
      </c>
      <c r="W1335">
        <v>278590</v>
      </c>
      <c r="X1335">
        <v>27350</v>
      </c>
      <c r="Y1335">
        <v>251240</v>
      </c>
      <c r="Z1335">
        <v>211154</v>
      </c>
      <c r="AA1335">
        <v>186154</v>
      </c>
      <c r="AB1335" t="s">
        <v>63</v>
      </c>
      <c r="AC1335" s="1">
        <v>41030</v>
      </c>
      <c r="AD1335">
        <v>216500</v>
      </c>
      <c r="AE1335">
        <v>2482</v>
      </c>
      <c r="AF1335">
        <v>1035</v>
      </c>
      <c r="AG1335" t="s">
        <v>64</v>
      </c>
      <c r="AH1335" t="s">
        <v>76</v>
      </c>
      <c r="AI1335">
        <v>1</v>
      </c>
      <c r="AJ1335">
        <v>2004</v>
      </c>
      <c r="AK1335">
        <v>3</v>
      </c>
      <c r="AL1335">
        <v>2</v>
      </c>
      <c r="AN1335">
        <v>2550</v>
      </c>
      <c r="AO1335">
        <v>32</v>
      </c>
      <c r="AP1335" t="s">
        <v>72</v>
      </c>
      <c r="AQ1335" t="s">
        <v>66</v>
      </c>
      <c r="AR1335">
        <v>3852</v>
      </c>
      <c r="AW1335" t="s">
        <v>6618</v>
      </c>
      <c r="AX1335" t="s">
        <v>6619</v>
      </c>
      <c r="AY1335" t="s">
        <v>6620</v>
      </c>
      <c r="AZ1335" t="s">
        <v>6621</v>
      </c>
    </row>
    <row r="1336" spans="1:52" x14ac:dyDescent="0.3">
      <c r="A1336">
        <v>2076186</v>
      </c>
      <c r="B1336" t="s">
        <v>6622</v>
      </c>
      <c r="C1336" t="str">
        <f t="shared" si="191"/>
        <v>7492</v>
      </c>
      <c r="D1336" t="s">
        <v>53</v>
      </c>
      <c r="E1336" t="str">
        <f>"0000"</f>
        <v>0000</v>
      </c>
      <c r="F1336" t="s">
        <v>108</v>
      </c>
      <c r="G1336" t="str">
        <f>"08"</f>
        <v>08</v>
      </c>
      <c r="H1336" t="s">
        <v>55</v>
      </c>
      <c r="I1336" t="s">
        <v>56</v>
      </c>
      <c r="J1336" t="s">
        <v>57</v>
      </c>
      <c r="K1336">
        <v>0</v>
      </c>
      <c r="L1336">
        <v>67502</v>
      </c>
      <c r="M1336">
        <v>1.55</v>
      </c>
      <c r="N1336" t="str">
        <f t="shared" si="195"/>
        <v>000X</v>
      </c>
      <c r="O1336">
        <v>4928</v>
      </c>
      <c r="P1336" t="s">
        <v>72</v>
      </c>
      <c r="Q1336" t="s">
        <v>6485</v>
      </c>
      <c r="R1336" t="s">
        <v>140</v>
      </c>
      <c r="T1336" t="s">
        <v>61</v>
      </c>
      <c r="V1336" t="s">
        <v>6623</v>
      </c>
      <c r="W1336">
        <v>23240</v>
      </c>
      <c r="X1336">
        <v>23240</v>
      </c>
      <c r="Y1336">
        <v>0</v>
      </c>
      <c r="Z1336">
        <v>23240</v>
      </c>
      <c r="AA1336">
        <v>23240</v>
      </c>
      <c r="AB1336" t="s">
        <v>72</v>
      </c>
      <c r="AC1336" s="1">
        <v>33848</v>
      </c>
      <c r="AD1336">
        <v>28500</v>
      </c>
      <c r="AE1336">
        <v>952</v>
      </c>
      <c r="AF1336">
        <v>628</v>
      </c>
      <c r="AG1336" t="s">
        <v>103</v>
      </c>
      <c r="AH1336" t="s">
        <v>873</v>
      </c>
      <c r="AR1336">
        <v>0</v>
      </c>
      <c r="AW1336" t="s">
        <v>6624</v>
      </c>
      <c r="AX1336" t="s">
        <v>6625</v>
      </c>
      <c r="AY1336" t="s">
        <v>6626</v>
      </c>
      <c r="AZ1336" t="s">
        <v>6627</v>
      </c>
    </row>
    <row r="1337" spans="1:52" x14ac:dyDescent="0.3">
      <c r="A1337">
        <v>2076763</v>
      </c>
      <c r="B1337" t="s">
        <v>6628</v>
      </c>
      <c r="C1337" t="str">
        <f t="shared" si="191"/>
        <v>7492</v>
      </c>
      <c r="D1337" t="s">
        <v>53</v>
      </c>
      <c r="E1337" t="str">
        <f>"0100"</f>
        <v>0100</v>
      </c>
      <c r="F1337" t="s">
        <v>54</v>
      </c>
      <c r="G1337" t="str">
        <f>"05"</f>
        <v>05</v>
      </c>
      <c r="H1337" t="s">
        <v>55</v>
      </c>
      <c r="I1337" t="s">
        <v>56</v>
      </c>
      <c r="J1337" t="s">
        <v>57</v>
      </c>
      <c r="K1337">
        <v>1</v>
      </c>
      <c r="L1337">
        <v>43858</v>
      </c>
      <c r="M1337">
        <v>1.01</v>
      </c>
      <c r="N1337" t="str">
        <f t="shared" si="195"/>
        <v>000X</v>
      </c>
      <c r="O1337">
        <v>5328</v>
      </c>
      <c r="P1337" t="s">
        <v>72</v>
      </c>
      <c r="Q1337" t="s">
        <v>6012</v>
      </c>
      <c r="R1337" t="s">
        <v>140</v>
      </c>
      <c r="T1337" t="s">
        <v>61</v>
      </c>
      <c r="V1337" t="s">
        <v>6629</v>
      </c>
      <c r="W1337">
        <v>206610</v>
      </c>
      <c r="X1337">
        <v>15100</v>
      </c>
      <c r="Y1337">
        <v>191510</v>
      </c>
      <c r="Z1337">
        <v>206610</v>
      </c>
      <c r="AA1337">
        <v>206610</v>
      </c>
      <c r="AB1337" t="s">
        <v>72</v>
      </c>
      <c r="AC1337" s="1">
        <v>43770</v>
      </c>
      <c r="AD1337">
        <v>250000</v>
      </c>
      <c r="AE1337">
        <v>3017</v>
      </c>
      <c r="AF1337">
        <v>1132</v>
      </c>
      <c r="AG1337" t="s">
        <v>64</v>
      </c>
      <c r="AH1337" t="s">
        <v>76</v>
      </c>
      <c r="AI1337">
        <v>1</v>
      </c>
      <c r="AJ1337">
        <v>1994</v>
      </c>
      <c r="AK1337">
        <v>3</v>
      </c>
      <c r="AL1337">
        <v>2</v>
      </c>
      <c r="AN1337">
        <v>1892</v>
      </c>
      <c r="AO1337">
        <v>32</v>
      </c>
      <c r="AP1337" t="s">
        <v>63</v>
      </c>
      <c r="AQ1337" t="s">
        <v>66</v>
      </c>
      <c r="AR1337">
        <v>2822</v>
      </c>
      <c r="AW1337" t="s">
        <v>5388</v>
      </c>
      <c r="AY1337" t="s">
        <v>5390</v>
      </c>
      <c r="AZ1337" t="s">
        <v>70</v>
      </c>
    </row>
    <row r="1338" spans="1:52" x14ac:dyDescent="0.3">
      <c r="A1338">
        <v>2076933</v>
      </c>
      <c r="B1338" t="s">
        <v>6630</v>
      </c>
      <c r="C1338" t="str">
        <f t="shared" si="191"/>
        <v>7492</v>
      </c>
      <c r="D1338" t="s">
        <v>53</v>
      </c>
      <c r="E1338" t="str">
        <f>"0000"</f>
        <v>0000</v>
      </c>
      <c r="F1338" t="s">
        <v>108</v>
      </c>
      <c r="G1338" t="str">
        <f>"05"</f>
        <v>05</v>
      </c>
      <c r="H1338" t="s">
        <v>55</v>
      </c>
      <c r="I1338" t="s">
        <v>56</v>
      </c>
      <c r="J1338" t="s">
        <v>57</v>
      </c>
      <c r="K1338">
        <v>0</v>
      </c>
      <c r="L1338">
        <v>64997</v>
      </c>
      <c r="M1338">
        <v>1.49</v>
      </c>
      <c r="N1338" t="str">
        <f t="shared" si="195"/>
        <v>000X</v>
      </c>
      <c r="O1338">
        <v>4279</v>
      </c>
      <c r="P1338" t="s">
        <v>58</v>
      </c>
      <c r="Q1338" t="s">
        <v>6259</v>
      </c>
      <c r="R1338" t="s">
        <v>719</v>
      </c>
      <c r="T1338" t="s">
        <v>61</v>
      </c>
      <c r="V1338" t="s">
        <v>6631</v>
      </c>
      <c r="W1338">
        <v>22380</v>
      </c>
      <c r="X1338">
        <v>22380</v>
      </c>
      <c r="Y1338">
        <v>0</v>
      </c>
      <c r="Z1338">
        <v>22380</v>
      </c>
      <c r="AA1338">
        <v>22380</v>
      </c>
      <c r="AB1338" t="s">
        <v>72</v>
      </c>
      <c r="AC1338" s="1">
        <v>43714</v>
      </c>
      <c r="AD1338">
        <v>30000</v>
      </c>
      <c r="AE1338">
        <v>3004</v>
      </c>
      <c r="AF1338">
        <v>847</v>
      </c>
      <c r="AG1338" t="s">
        <v>103</v>
      </c>
      <c r="AH1338" t="s">
        <v>76</v>
      </c>
      <c r="AR1338">
        <v>0</v>
      </c>
      <c r="AW1338" t="s">
        <v>6632</v>
      </c>
      <c r="AX1338" t="s">
        <v>6633</v>
      </c>
      <c r="AY1338" t="s">
        <v>6634</v>
      </c>
      <c r="AZ1338" t="s">
        <v>6635</v>
      </c>
    </row>
    <row r="1339" spans="1:52" x14ac:dyDescent="0.3">
      <c r="A1339">
        <v>2077018</v>
      </c>
      <c r="B1339" t="s">
        <v>6636</v>
      </c>
      <c r="C1339" t="str">
        <f t="shared" si="191"/>
        <v>7492</v>
      </c>
      <c r="D1339" t="s">
        <v>53</v>
      </c>
      <c r="E1339" t="str">
        <f>"0100"</f>
        <v>0100</v>
      </c>
      <c r="F1339" t="s">
        <v>54</v>
      </c>
      <c r="G1339" t="str">
        <f>"05"</f>
        <v>05</v>
      </c>
      <c r="H1339" t="s">
        <v>55</v>
      </c>
      <c r="I1339" t="s">
        <v>56</v>
      </c>
      <c r="J1339" t="s">
        <v>57</v>
      </c>
      <c r="K1339">
        <v>1</v>
      </c>
      <c r="L1339">
        <v>65359</v>
      </c>
      <c r="M1339">
        <v>1.5</v>
      </c>
      <c r="N1339" t="str">
        <f t="shared" si="195"/>
        <v>000X</v>
      </c>
      <c r="O1339">
        <v>5221</v>
      </c>
      <c r="P1339" t="s">
        <v>72</v>
      </c>
      <c r="Q1339" t="s">
        <v>6012</v>
      </c>
      <c r="R1339" t="s">
        <v>140</v>
      </c>
      <c r="T1339" t="s">
        <v>61</v>
      </c>
      <c r="V1339" t="s">
        <v>6637</v>
      </c>
      <c r="W1339">
        <v>292780</v>
      </c>
      <c r="X1339">
        <v>22510</v>
      </c>
      <c r="Y1339">
        <v>270270</v>
      </c>
      <c r="Z1339">
        <v>234126</v>
      </c>
      <c r="AA1339">
        <v>204126</v>
      </c>
      <c r="AB1339" t="s">
        <v>63</v>
      </c>
      <c r="AC1339" s="1">
        <v>37500</v>
      </c>
      <c r="AD1339">
        <v>20000</v>
      </c>
      <c r="AE1339">
        <v>1536</v>
      </c>
      <c r="AF1339">
        <v>1406</v>
      </c>
      <c r="AG1339" t="s">
        <v>103</v>
      </c>
      <c r="AH1339" t="s">
        <v>76</v>
      </c>
      <c r="AI1339">
        <v>1</v>
      </c>
      <c r="AJ1339">
        <v>2007</v>
      </c>
      <c r="AK1339">
        <v>4</v>
      </c>
      <c r="AL1339">
        <v>3</v>
      </c>
      <c r="AN1339">
        <v>2607</v>
      </c>
      <c r="AO1339">
        <v>32</v>
      </c>
      <c r="AP1339" t="s">
        <v>72</v>
      </c>
      <c r="AQ1339" t="s">
        <v>66</v>
      </c>
      <c r="AR1339">
        <v>3610</v>
      </c>
      <c r="AW1339" t="s">
        <v>6638</v>
      </c>
      <c r="AX1339" t="s">
        <v>6639</v>
      </c>
      <c r="AY1339" t="s">
        <v>6640</v>
      </c>
      <c r="AZ1339" t="s">
        <v>6641</v>
      </c>
    </row>
    <row r="1340" spans="1:52" x14ac:dyDescent="0.3">
      <c r="A1340">
        <v>2256214</v>
      </c>
      <c r="B1340" t="s">
        <v>6642</v>
      </c>
      <c r="C1340" t="str">
        <f t="shared" si="191"/>
        <v>7492</v>
      </c>
      <c r="D1340" t="s">
        <v>53</v>
      </c>
      <c r="E1340" t="str">
        <f>"9400"</f>
        <v>9400</v>
      </c>
      <c r="F1340" t="s">
        <v>6520</v>
      </c>
      <c r="G1340" t="str">
        <f>"07"</f>
        <v>07</v>
      </c>
      <c r="H1340" t="s">
        <v>55</v>
      </c>
      <c r="I1340" t="s">
        <v>56</v>
      </c>
      <c r="J1340" t="s">
        <v>6521</v>
      </c>
      <c r="K1340">
        <v>0</v>
      </c>
      <c r="L1340">
        <v>5050</v>
      </c>
      <c r="M1340">
        <v>0.12</v>
      </c>
      <c r="N1340" t="str">
        <f>"0000"</f>
        <v>0000</v>
      </c>
      <c r="P1340" t="s">
        <v>72</v>
      </c>
      <c r="Q1340" t="s">
        <v>607</v>
      </c>
      <c r="R1340" t="s">
        <v>140</v>
      </c>
      <c r="T1340" t="s">
        <v>61</v>
      </c>
      <c r="V1340" t="s">
        <v>6643</v>
      </c>
      <c r="W1340">
        <v>50</v>
      </c>
      <c r="X1340">
        <v>50</v>
      </c>
      <c r="Y1340">
        <v>0</v>
      </c>
      <c r="Z1340">
        <v>50</v>
      </c>
      <c r="AA1340">
        <v>50</v>
      </c>
      <c r="AB1340" t="s">
        <v>72</v>
      </c>
      <c r="AC1340" s="1">
        <v>31898</v>
      </c>
      <c r="AD1340">
        <v>7304100</v>
      </c>
      <c r="AE1340">
        <v>739</v>
      </c>
      <c r="AF1340">
        <v>16</v>
      </c>
      <c r="AG1340" t="s">
        <v>103</v>
      </c>
      <c r="AH1340" t="s">
        <v>570</v>
      </c>
      <c r="AR1340">
        <v>0</v>
      </c>
      <c r="AW1340" t="s">
        <v>6523</v>
      </c>
      <c r="AX1340" t="s">
        <v>6524</v>
      </c>
      <c r="AY1340" t="s">
        <v>6525</v>
      </c>
      <c r="AZ1340" t="s">
        <v>6526</v>
      </c>
    </row>
    <row r="1341" spans="1:52" x14ac:dyDescent="0.3">
      <c r="A1341">
        <v>2256222</v>
      </c>
      <c r="B1341" t="s">
        <v>6644</v>
      </c>
      <c r="C1341" t="str">
        <f t="shared" si="191"/>
        <v>7492</v>
      </c>
      <c r="D1341" t="s">
        <v>53</v>
      </c>
      <c r="E1341" t="str">
        <f>"9400"</f>
        <v>9400</v>
      </c>
      <c r="F1341" t="s">
        <v>6520</v>
      </c>
      <c r="G1341" t="str">
        <f>"07"</f>
        <v>07</v>
      </c>
      <c r="H1341" t="s">
        <v>55</v>
      </c>
      <c r="I1341" t="s">
        <v>56</v>
      </c>
      <c r="J1341" t="s">
        <v>6645</v>
      </c>
      <c r="K1341">
        <v>0</v>
      </c>
      <c r="L1341">
        <v>28269</v>
      </c>
      <c r="M1341">
        <v>0.65</v>
      </c>
      <c r="N1341" t="str">
        <f>"0000"</f>
        <v>0000</v>
      </c>
      <c r="P1341" t="s">
        <v>58</v>
      </c>
      <c r="Q1341" t="s">
        <v>330</v>
      </c>
      <c r="R1341" t="s">
        <v>331</v>
      </c>
      <c r="T1341" t="s">
        <v>61</v>
      </c>
      <c r="V1341" t="s">
        <v>6646</v>
      </c>
      <c r="W1341">
        <v>50</v>
      </c>
      <c r="X1341">
        <v>50</v>
      </c>
      <c r="Y1341">
        <v>0</v>
      </c>
      <c r="Z1341">
        <v>50</v>
      </c>
      <c r="AA1341">
        <v>50</v>
      </c>
      <c r="AB1341" t="s">
        <v>72</v>
      </c>
      <c r="AC1341" s="1">
        <v>31898</v>
      </c>
      <c r="AD1341">
        <v>7304100</v>
      </c>
      <c r="AE1341">
        <v>739</v>
      </c>
      <c r="AF1341">
        <v>16</v>
      </c>
      <c r="AG1341" t="s">
        <v>103</v>
      </c>
      <c r="AH1341" t="s">
        <v>570</v>
      </c>
      <c r="AR1341">
        <v>0</v>
      </c>
      <c r="AW1341" t="s">
        <v>6523</v>
      </c>
      <c r="AX1341" t="s">
        <v>6524</v>
      </c>
      <c r="AY1341" t="s">
        <v>6525</v>
      </c>
      <c r="AZ1341" t="s">
        <v>6526</v>
      </c>
    </row>
    <row r="1342" spans="1:52" x14ac:dyDescent="0.3">
      <c r="A1342">
        <v>2075201</v>
      </c>
      <c r="B1342" t="s">
        <v>6647</v>
      </c>
      <c r="C1342" t="str">
        <f t="shared" si="191"/>
        <v>7492</v>
      </c>
      <c r="D1342" t="s">
        <v>53</v>
      </c>
      <c r="E1342" t="str">
        <f>"0100"</f>
        <v>0100</v>
      </c>
      <c r="F1342" t="s">
        <v>54</v>
      </c>
      <c r="G1342" t="str">
        <f>"05"</f>
        <v>05</v>
      </c>
      <c r="H1342" t="s">
        <v>55</v>
      </c>
      <c r="I1342" t="s">
        <v>56</v>
      </c>
      <c r="J1342" t="s">
        <v>57</v>
      </c>
      <c r="K1342">
        <v>1</v>
      </c>
      <c r="L1342">
        <v>62502</v>
      </c>
      <c r="M1342">
        <v>1.43</v>
      </c>
      <c r="N1342" t="str">
        <f t="shared" ref="N1342:N1354" si="196">"000X"</f>
        <v>000X</v>
      </c>
      <c r="O1342">
        <v>4157</v>
      </c>
      <c r="P1342" t="s">
        <v>58</v>
      </c>
      <c r="Q1342" t="s">
        <v>815</v>
      </c>
      <c r="R1342" t="s">
        <v>140</v>
      </c>
      <c r="T1342" t="s">
        <v>61</v>
      </c>
      <c r="V1342" t="s">
        <v>6648</v>
      </c>
      <c r="W1342">
        <v>220700</v>
      </c>
      <c r="X1342">
        <v>21520</v>
      </c>
      <c r="Y1342">
        <v>199180</v>
      </c>
      <c r="Z1342">
        <v>162089</v>
      </c>
      <c r="AA1342">
        <v>137089</v>
      </c>
      <c r="AB1342" t="s">
        <v>63</v>
      </c>
      <c r="AC1342" s="1">
        <v>34731</v>
      </c>
      <c r="AD1342">
        <v>9000</v>
      </c>
      <c r="AE1342">
        <v>1068</v>
      </c>
      <c r="AF1342">
        <v>1930</v>
      </c>
      <c r="AG1342" t="s">
        <v>103</v>
      </c>
      <c r="AH1342" t="s">
        <v>76</v>
      </c>
      <c r="AI1342">
        <v>1</v>
      </c>
      <c r="AJ1342">
        <v>1995</v>
      </c>
      <c r="AK1342">
        <v>3</v>
      </c>
      <c r="AL1342">
        <v>2</v>
      </c>
      <c r="AM1342">
        <v>1</v>
      </c>
      <c r="AN1342">
        <v>2177</v>
      </c>
      <c r="AO1342">
        <v>32</v>
      </c>
      <c r="AP1342" t="s">
        <v>63</v>
      </c>
      <c r="AQ1342" t="s">
        <v>66</v>
      </c>
      <c r="AR1342">
        <v>2991</v>
      </c>
      <c r="AW1342" t="s">
        <v>6649</v>
      </c>
      <c r="AX1342" t="s">
        <v>6650</v>
      </c>
      <c r="AY1342" t="s">
        <v>6651</v>
      </c>
      <c r="AZ1342" t="s">
        <v>70</v>
      </c>
    </row>
    <row r="1343" spans="1:52" x14ac:dyDescent="0.3">
      <c r="A1343">
        <v>2075333</v>
      </c>
      <c r="B1343" t="s">
        <v>6652</v>
      </c>
      <c r="C1343" t="str">
        <f t="shared" si="191"/>
        <v>7492</v>
      </c>
      <c r="D1343" t="s">
        <v>53</v>
      </c>
      <c r="E1343" t="str">
        <f>"0100"</f>
        <v>0100</v>
      </c>
      <c r="F1343" t="s">
        <v>54</v>
      </c>
      <c r="G1343" t="str">
        <f>"08"</f>
        <v>08</v>
      </c>
      <c r="H1343" t="s">
        <v>55</v>
      </c>
      <c r="I1343" t="s">
        <v>56</v>
      </c>
      <c r="J1343" t="s">
        <v>57</v>
      </c>
      <c r="K1343">
        <v>1</v>
      </c>
      <c r="L1343">
        <v>68567</v>
      </c>
      <c r="M1343">
        <v>1.57</v>
      </c>
      <c r="N1343" t="str">
        <f t="shared" si="196"/>
        <v>000X</v>
      </c>
      <c r="O1343">
        <v>4227</v>
      </c>
      <c r="P1343" t="s">
        <v>58</v>
      </c>
      <c r="Q1343" t="s">
        <v>815</v>
      </c>
      <c r="R1343" t="s">
        <v>140</v>
      </c>
      <c r="T1343" t="s">
        <v>61</v>
      </c>
      <c r="V1343" t="s">
        <v>6653</v>
      </c>
      <c r="W1343">
        <v>241870</v>
      </c>
      <c r="X1343">
        <v>23610</v>
      </c>
      <c r="Y1343">
        <v>218260</v>
      </c>
      <c r="Z1343">
        <v>232094</v>
      </c>
      <c r="AA1343">
        <v>206594</v>
      </c>
      <c r="AB1343" t="s">
        <v>63</v>
      </c>
      <c r="AC1343" s="1">
        <v>42979</v>
      </c>
      <c r="AD1343">
        <v>320000</v>
      </c>
      <c r="AE1343">
        <v>2850</v>
      </c>
      <c r="AF1343">
        <v>1564</v>
      </c>
      <c r="AG1343" t="s">
        <v>64</v>
      </c>
      <c r="AH1343" t="s">
        <v>76</v>
      </c>
      <c r="AI1343">
        <v>1</v>
      </c>
      <c r="AJ1343">
        <v>2001</v>
      </c>
      <c r="AK1343">
        <v>3</v>
      </c>
      <c r="AL1343">
        <v>2</v>
      </c>
      <c r="AN1343">
        <v>2190</v>
      </c>
      <c r="AO1343">
        <v>32</v>
      </c>
      <c r="AP1343" t="s">
        <v>63</v>
      </c>
      <c r="AQ1343" t="s">
        <v>66</v>
      </c>
      <c r="AR1343">
        <v>2871</v>
      </c>
      <c r="AW1343" t="s">
        <v>6654</v>
      </c>
      <c r="AY1343" t="s">
        <v>6655</v>
      </c>
      <c r="AZ1343" t="s">
        <v>70</v>
      </c>
    </row>
    <row r="1344" spans="1:52" x14ac:dyDescent="0.3">
      <c r="A1344">
        <v>2075741</v>
      </c>
      <c r="B1344" t="s">
        <v>6656</v>
      </c>
      <c r="C1344" t="str">
        <f t="shared" si="191"/>
        <v>7492</v>
      </c>
      <c r="D1344" t="s">
        <v>53</v>
      </c>
      <c r="E1344" t="str">
        <f>"0100"</f>
        <v>0100</v>
      </c>
      <c r="F1344" t="s">
        <v>54</v>
      </c>
      <c r="G1344" t="str">
        <f>"08"</f>
        <v>08</v>
      </c>
      <c r="H1344" t="s">
        <v>55</v>
      </c>
      <c r="I1344" t="s">
        <v>56</v>
      </c>
      <c r="J1344" t="s">
        <v>57</v>
      </c>
      <c r="K1344">
        <v>1</v>
      </c>
      <c r="L1344">
        <v>67368</v>
      </c>
      <c r="M1344">
        <v>1.55</v>
      </c>
      <c r="N1344" t="str">
        <f t="shared" si="196"/>
        <v>000X</v>
      </c>
      <c r="O1344">
        <v>4285</v>
      </c>
      <c r="P1344" t="s">
        <v>58</v>
      </c>
      <c r="Q1344" t="s">
        <v>815</v>
      </c>
      <c r="R1344" t="s">
        <v>140</v>
      </c>
      <c r="T1344" t="s">
        <v>61</v>
      </c>
      <c r="V1344" t="s">
        <v>6657</v>
      </c>
      <c r="W1344">
        <v>178070</v>
      </c>
      <c r="X1344">
        <v>23200</v>
      </c>
      <c r="Y1344">
        <v>154870</v>
      </c>
      <c r="Z1344">
        <v>128305</v>
      </c>
      <c r="AA1344">
        <v>103305</v>
      </c>
      <c r="AB1344" t="s">
        <v>63</v>
      </c>
      <c r="AC1344" s="1">
        <v>32843</v>
      </c>
      <c r="AD1344">
        <v>23700</v>
      </c>
      <c r="AE1344">
        <v>841</v>
      </c>
      <c r="AF1344">
        <v>869</v>
      </c>
      <c r="AG1344" t="s">
        <v>103</v>
      </c>
      <c r="AH1344" t="s">
        <v>221</v>
      </c>
      <c r="AI1344">
        <v>1</v>
      </c>
      <c r="AJ1344">
        <v>1992</v>
      </c>
      <c r="AK1344">
        <v>3</v>
      </c>
      <c r="AL1344">
        <v>2</v>
      </c>
      <c r="AN1344">
        <v>1600</v>
      </c>
      <c r="AO1344">
        <v>32</v>
      </c>
      <c r="AP1344" t="s">
        <v>63</v>
      </c>
      <c r="AQ1344" t="s">
        <v>66</v>
      </c>
      <c r="AR1344">
        <v>2480</v>
      </c>
      <c r="AW1344" t="s">
        <v>6658</v>
      </c>
      <c r="AX1344" t="s">
        <v>6659</v>
      </c>
      <c r="AY1344" t="s">
        <v>6660</v>
      </c>
      <c r="AZ1344" t="s">
        <v>6661</v>
      </c>
    </row>
    <row r="1345" spans="1:52" x14ac:dyDescent="0.3">
      <c r="A1345">
        <v>2075929</v>
      </c>
      <c r="B1345" t="s">
        <v>6662</v>
      </c>
      <c r="C1345" t="str">
        <f t="shared" si="191"/>
        <v>7492</v>
      </c>
      <c r="D1345" t="s">
        <v>53</v>
      </c>
      <c r="E1345" t="str">
        <f>"0100"</f>
        <v>0100</v>
      </c>
      <c r="F1345" t="s">
        <v>54</v>
      </c>
      <c r="G1345" t="str">
        <f>"05"</f>
        <v>05</v>
      </c>
      <c r="H1345" t="s">
        <v>55</v>
      </c>
      <c r="I1345" t="s">
        <v>56</v>
      </c>
      <c r="J1345" t="s">
        <v>57</v>
      </c>
      <c r="K1345">
        <v>1</v>
      </c>
      <c r="L1345">
        <v>62900</v>
      </c>
      <c r="M1345">
        <v>1.44</v>
      </c>
      <c r="N1345" t="str">
        <f t="shared" si="196"/>
        <v>000X</v>
      </c>
      <c r="O1345">
        <v>5150</v>
      </c>
      <c r="P1345" t="s">
        <v>72</v>
      </c>
      <c r="Q1345" t="s">
        <v>6485</v>
      </c>
      <c r="R1345" t="s">
        <v>140</v>
      </c>
      <c r="T1345" t="s">
        <v>61</v>
      </c>
      <c r="V1345" t="s">
        <v>6663</v>
      </c>
      <c r="W1345">
        <v>210720</v>
      </c>
      <c r="X1345">
        <v>21660</v>
      </c>
      <c r="Y1345">
        <v>189060</v>
      </c>
      <c r="Z1345">
        <v>157006</v>
      </c>
      <c r="AA1345">
        <v>132006</v>
      </c>
      <c r="AB1345" t="s">
        <v>63</v>
      </c>
      <c r="AC1345" s="1">
        <v>37104</v>
      </c>
      <c r="AD1345">
        <v>170000</v>
      </c>
      <c r="AE1345">
        <v>1448</v>
      </c>
      <c r="AF1345">
        <v>594</v>
      </c>
      <c r="AG1345" t="s">
        <v>64</v>
      </c>
      <c r="AH1345" t="s">
        <v>76</v>
      </c>
      <c r="AI1345">
        <v>1</v>
      </c>
      <c r="AJ1345">
        <v>1995</v>
      </c>
      <c r="AK1345">
        <v>2</v>
      </c>
      <c r="AL1345">
        <v>2</v>
      </c>
      <c r="AN1345">
        <v>1997</v>
      </c>
      <c r="AO1345">
        <v>32</v>
      </c>
      <c r="AP1345" t="s">
        <v>63</v>
      </c>
      <c r="AQ1345" t="s">
        <v>66</v>
      </c>
      <c r="AR1345">
        <v>2800</v>
      </c>
      <c r="AW1345" t="s">
        <v>6664</v>
      </c>
      <c r="AX1345" t="s">
        <v>6665</v>
      </c>
      <c r="AY1345" t="s">
        <v>6666</v>
      </c>
      <c r="AZ1345" t="s">
        <v>70</v>
      </c>
    </row>
    <row r="1346" spans="1:52" x14ac:dyDescent="0.3">
      <c r="A1346">
        <v>2075996</v>
      </c>
      <c r="B1346" t="s">
        <v>6667</v>
      </c>
      <c r="C1346" t="str">
        <f t="shared" ref="C1346:C1409" si="197">"7492"</f>
        <v>7492</v>
      </c>
      <c r="D1346" t="s">
        <v>53</v>
      </c>
      <c r="E1346" t="str">
        <f>"0100"</f>
        <v>0100</v>
      </c>
      <c r="F1346" t="s">
        <v>54</v>
      </c>
      <c r="G1346" t="str">
        <f>"05"</f>
        <v>05</v>
      </c>
      <c r="H1346" t="s">
        <v>55</v>
      </c>
      <c r="I1346" t="s">
        <v>56</v>
      </c>
      <c r="J1346" t="s">
        <v>57</v>
      </c>
      <c r="K1346">
        <v>1</v>
      </c>
      <c r="L1346">
        <v>81436</v>
      </c>
      <c r="M1346">
        <v>1.87</v>
      </c>
      <c r="N1346" t="str">
        <f t="shared" si="196"/>
        <v>000X</v>
      </c>
      <c r="O1346">
        <v>5134</v>
      </c>
      <c r="P1346" t="s">
        <v>72</v>
      </c>
      <c r="Q1346" t="s">
        <v>6485</v>
      </c>
      <c r="R1346" t="s">
        <v>140</v>
      </c>
      <c r="T1346" t="s">
        <v>61</v>
      </c>
      <c r="V1346" t="s">
        <v>6668</v>
      </c>
      <c r="W1346">
        <v>239010</v>
      </c>
      <c r="X1346">
        <v>28040</v>
      </c>
      <c r="Y1346">
        <v>210970</v>
      </c>
      <c r="Z1346">
        <v>239010</v>
      </c>
      <c r="AA1346">
        <v>239010</v>
      </c>
      <c r="AB1346" t="s">
        <v>72</v>
      </c>
      <c r="AC1346" s="1">
        <v>42515</v>
      </c>
      <c r="AD1346">
        <v>24000</v>
      </c>
      <c r="AE1346">
        <v>2764</v>
      </c>
      <c r="AF1346">
        <v>861</v>
      </c>
      <c r="AG1346" t="s">
        <v>103</v>
      </c>
      <c r="AH1346" t="s">
        <v>76</v>
      </c>
      <c r="AI1346">
        <v>1</v>
      </c>
      <c r="AJ1346">
        <v>2017</v>
      </c>
      <c r="AK1346">
        <v>3</v>
      </c>
      <c r="AL1346">
        <v>2</v>
      </c>
      <c r="AN1346">
        <v>2025</v>
      </c>
      <c r="AO1346">
        <v>32</v>
      </c>
      <c r="AP1346" t="s">
        <v>72</v>
      </c>
      <c r="AQ1346" t="s">
        <v>66</v>
      </c>
      <c r="AR1346">
        <v>2697</v>
      </c>
      <c r="AW1346" t="s">
        <v>6669</v>
      </c>
      <c r="AY1346" t="s">
        <v>6670</v>
      </c>
      <c r="AZ1346" t="s">
        <v>70</v>
      </c>
    </row>
    <row r="1347" spans="1:52" x14ac:dyDescent="0.3">
      <c r="A1347">
        <v>2076135</v>
      </c>
      <c r="B1347" t="s">
        <v>6671</v>
      </c>
      <c r="C1347" t="str">
        <f t="shared" si="197"/>
        <v>7492</v>
      </c>
      <c r="D1347" t="s">
        <v>53</v>
      </c>
      <c r="E1347" t="str">
        <f>"0000"</f>
        <v>0000</v>
      </c>
      <c r="F1347" t="s">
        <v>108</v>
      </c>
      <c r="G1347" t="str">
        <f>"08"</f>
        <v>08</v>
      </c>
      <c r="H1347" t="s">
        <v>55</v>
      </c>
      <c r="I1347" t="s">
        <v>56</v>
      </c>
      <c r="J1347" t="s">
        <v>57</v>
      </c>
      <c r="K1347">
        <v>0</v>
      </c>
      <c r="L1347">
        <v>67502</v>
      </c>
      <c r="M1347">
        <v>1.55</v>
      </c>
      <c r="N1347" t="str">
        <f t="shared" si="196"/>
        <v>000X</v>
      </c>
      <c r="O1347">
        <v>4972</v>
      </c>
      <c r="P1347" t="s">
        <v>72</v>
      </c>
      <c r="Q1347" t="s">
        <v>6485</v>
      </c>
      <c r="R1347" t="s">
        <v>140</v>
      </c>
      <c r="T1347" t="s">
        <v>61</v>
      </c>
      <c r="V1347" t="s">
        <v>6672</v>
      </c>
      <c r="W1347">
        <v>23240</v>
      </c>
      <c r="X1347">
        <v>23240</v>
      </c>
      <c r="Y1347">
        <v>0</v>
      </c>
      <c r="Z1347">
        <v>23240</v>
      </c>
      <c r="AA1347">
        <v>23240</v>
      </c>
      <c r="AB1347" t="s">
        <v>72</v>
      </c>
      <c r="AC1347" s="1">
        <v>35551</v>
      </c>
      <c r="AD1347">
        <v>32000</v>
      </c>
      <c r="AE1347">
        <v>1184</v>
      </c>
      <c r="AF1347">
        <v>1398</v>
      </c>
      <c r="AG1347" t="s">
        <v>103</v>
      </c>
      <c r="AH1347" t="s">
        <v>873</v>
      </c>
      <c r="AR1347">
        <v>0</v>
      </c>
      <c r="AW1347" t="s">
        <v>6673</v>
      </c>
      <c r="AY1347" t="s">
        <v>6674</v>
      </c>
      <c r="AZ1347" t="s">
        <v>6675</v>
      </c>
    </row>
    <row r="1348" spans="1:52" x14ac:dyDescent="0.3">
      <c r="A1348">
        <v>2076453</v>
      </c>
      <c r="B1348" t="s">
        <v>6676</v>
      </c>
      <c r="C1348" t="str">
        <f t="shared" si="197"/>
        <v>7492</v>
      </c>
      <c r="D1348" t="s">
        <v>53</v>
      </c>
      <c r="E1348" t="str">
        <f>"0000"</f>
        <v>0000</v>
      </c>
      <c r="F1348" t="s">
        <v>108</v>
      </c>
      <c r="G1348" t="str">
        <f t="shared" ref="G1348:G1353" si="198">"05"</f>
        <v>05</v>
      </c>
      <c r="H1348" t="s">
        <v>55</v>
      </c>
      <c r="I1348" t="s">
        <v>56</v>
      </c>
      <c r="J1348" t="s">
        <v>57</v>
      </c>
      <c r="K1348">
        <v>0</v>
      </c>
      <c r="L1348">
        <v>65004</v>
      </c>
      <c r="M1348">
        <v>1.49</v>
      </c>
      <c r="N1348" t="str">
        <f t="shared" si="196"/>
        <v>000X</v>
      </c>
      <c r="O1348">
        <v>4475</v>
      </c>
      <c r="P1348" t="s">
        <v>58</v>
      </c>
      <c r="Q1348" t="s">
        <v>815</v>
      </c>
      <c r="R1348" t="s">
        <v>140</v>
      </c>
      <c r="T1348" t="s">
        <v>61</v>
      </c>
      <c r="V1348" t="s">
        <v>6677</v>
      </c>
      <c r="W1348">
        <v>22380</v>
      </c>
      <c r="X1348">
        <v>22380</v>
      </c>
      <c r="Y1348">
        <v>0</v>
      </c>
      <c r="Z1348">
        <v>22380</v>
      </c>
      <c r="AA1348">
        <v>22380</v>
      </c>
      <c r="AB1348" t="s">
        <v>72</v>
      </c>
      <c r="AC1348" s="1">
        <v>35551</v>
      </c>
      <c r="AD1348">
        <v>22500</v>
      </c>
      <c r="AE1348">
        <v>1185</v>
      </c>
      <c r="AF1348">
        <v>166</v>
      </c>
      <c r="AG1348" t="s">
        <v>103</v>
      </c>
      <c r="AH1348" t="s">
        <v>873</v>
      </c>
      <c r="AR1348">
        <v>0</v>
      </c>
      <c r="AW1348" t="s">
        <v>6678</v>
      </c>
      <c r="AX1348" t="s">
        <v>6679</v>
      </c>
      <c r="AY1348" t="s">
        <v>6680</v>
      </c>
      <c r="AZ1348" t="s">
        <v>6681</v>
      </c>
    </row>
    <row r="1349" spans="1:52" x14ac:dyDescent="0.3">
      <c r="A1349">
        <v>2076496</v>
      </c>
      <c r="B1349" t="s">
        <v>6682</v>
      </c>
      <c r="C1349" t="str">
        <f t="shared" si="197"/>
        <v>7492</v>
      </c>
      <c r="D1349" t="s">
        <v>53</v>
      </c>
      <c r="E1349" t="str">
        <f>"0100"</f>
        <v>0100</v>
      </c>
      <c r="F1349" t="s">
        <v>54</v>
      </c>
      <c r="G1349" t="str">
        <f t="shared" si="198"/>
        <v>05</v>
      </c>
      <c r="H1349" t="s">
        <v>55</v>
      </c>
      <c r="I1349" t="s">
        <v>56</v>
      </c>
      <c r="J1349" t="s">
        <v>57</v>
      </c>
      <c r="K1349">
        <v>1</v>
      </c>
      <c r="L1349">
        <v>70504</v>
      </c>
      <c r="M1349">
        <v>1.62</v>
      </c>
      <c r="N1349" t="str">
        <f t="shared" si="196"/>
        <v>000X</v>
      </c>
      <c r="O1349">
        <v>4481</v>
      </c>
      <c r="P1349" t="s">
        <v>58</v>
      </c>
      <c r="Q1349" t="s">
        <v>815</v>
      </c>
      <c r="R1349" t="s">
        <v>140</v>
      </c>
      <c r="T1349" t="s">
        <v>61</v>
      </c>
      <c r="V1349" t="s">
        <v>6683</v>
      </c>
      <c r="W1349">
        <v>271290</v>
      </c>
      <c r="X1349">
        <v>24280</v>
      </c>
      <c r="Y1349">
        <v>247010</v>
      </c>
      <c r="Z1349">
        <v>225237</v>
      </c>
      <c r="AA1349">
        <v>200237</v>
      </c>
      <c r="AB1349" t="s">
        <v>63</v>
      </c>
      <c r="AC1349" s="1">
        <v>40148</v>
      </c>
      <c r="AD1349">
        <v>265000</v>
      </c>
      <c r="AE1349">
        <v>2326</v>
      </c>
      <c r="AF1349">
        <v>1432</v>
      </c>
      <c r="AG1349" t="s">
        <v>64</v>
      </c>
      <c r="AH1349" t="s">
        <v>76</v>
      </c>
      <c r="AI1349">
        <v>1</v>
      </c>
      <c r="AJ1349">
        <v>2009</v>
      </c>
      <c r="AK1349">
        <v>3</v>
      </c>
      <c r="AL1349">
        <v>2</v>
      </c>
      <c r="AN1349">
        <v>2187</v>
      </c>
      <c r="AO1349">
        <v>32</v>
      </c>
      <c r="AP1349" t="s">
        <v>63</v>
      </c>
      <c r="AQ1349" t="s">
        <v>66</v>
      </c>
      <c r="AR1349">
        <v>3392</v>
      </c>
      <c r="AW1349" t="s">
        <v>6684</v>
      </c>
      <c r="AX1349" t="s">
        <v>6685</v>
      </c>
      <c r="AY1349" t="s">
        <v>6686</v>
      </c>
      <c r="AZ1349" t="s">
        <v>70</v>
      </c>
    </row>
    <row r="1350" spans="1:52" x14ac:dyDescent="0.3">
      <c r="A1350">
        <v>2076615</v>
      </c>
      <c r="B1350" t="s">
        <v>6687</v>
      </c>
      <c r="C1350" t="str">
        <f t="shared" si="197"/>
        <v>7492</v>
      </c>
      <c r="D1350" t="s">
        <v>53</v>
      </c>
      <c r="E1350" t="str">
        <f>"0100"</f>
        <v>0100</v>
      </c>
      <c r="F1350" t="s">
        <v>54</v>
      </c>
      <c r="G1350" t="str">
        <f t="shared" si="198"/>
        <v>05</v>
      </c>
      <c r="H1350" t="s">
        <v>55</v>
      </c>
      <c r="I1350" t="s">
        <v>56</v>
      </c>
      <c r="J1350" t="s">
        <v>57</v>
      </c>
      <c r="K1350">
        <v>1</v>
      </c>
      <c r="L1350">
        <v>43748</v>
      </c>
      <c r="M1350">
        <v>1</v>
      </c>
      <c r="N1350" t="str">
        <f t="shared" si="196"/>
        <v>000X</v>
      </c>
      <c r="O1350">
        <v>4224</v>
      </c>
      <c r="P1350" t="s">
        <v>58</v>
      </c>
      <c r="Q1350" t="s">
        <v>265</v>
      </c>
      <c r="R1350" t="s">
        <v>266</v>
      </c>
      <c r="T1350" t="s">
        <v>61</v>
      </c>
      <c r="V1350" t="s">
        <v>6688</v>
      </c>
      <c r="W1350">
        <v>190000</v>
      </c>
      <c r="X1350">
        <v>15060</v>
      </c>
      <c r="Y1350">
        <v>174940</v>
      </c>
      <c r="Z1350">
        <v>190000</v>
      </c>
      <c r="AA1350">
        <v>190000</v>
      </c>
      <c r="AB1350" t="s">
        <v>63</v>
      </c>
      <c r="AC1350" s="1">
        <v>42212</v>
      </c>
      <c r="AD1350">
        <v>155000</v>
      </c>
      <c r="AE1350">
        <v>2703</v>
      </c>
      <c r="AF1350">
        <v>1014</v>
      </c>
      <c r="AG1350" t="s">
        <v>64</v>
      </c>
      <c r="AH1350" t="s">
        <v>76</v>
      </c>
      <c r="AI1350">
        <v>1</v>
      </c>
      <c r="AJ1350">
        <v>1994</v>
      </c>
      <c r="AK1350">
        <v>3</v>
      </c>
      <c r="AL1350">
        <v>2</v>
      </c>
      <c r="AN1350">
        <v>1869</v>
      </c>
      <c r="AO1350">
        <v>32</v>
      </c>
      <c r="AP1350" t="s">
        <v>63</v>
      </c>
      <c r="AQ1350" t="s">
        <v>66</v>
      </c>
      <c r="AR1350">
        <v>2830</v>
      </c>
      <c r="AW1350" t="s">
        <v>6689</v>
      </c>
      <c r="AX1350" t="s">
        <v>6690</v>
      </c>
      <c r="AY1350" t="s">
        <v>6691</v>
      </c>
      <c r="AZ1350" t="s">
        <v>70</v>
      </c>
    </row>
    <row r="1351" spans="1:52" x14ac:dyDescent="0.3">
      <c r="A1351">
        <v>2076666</v>
      </c>
      <c r="B1351" t="s">
        <v>6692</v>
      </c>
      <c r="C1351" t="str">
        <f t="shared" si="197"/>
        <v>7492</v>
      </c>
      <c r="D1351" t="s">
        <v>53</v>
      </c>
      <c r="E1351" t="str">
        <f>"0000"</f>
        <v>0000</v>
      </c>
      <c r="F1351" t="s">
        <v>108</v>
      </c>
      <c r="G1351" t="str">
        <f t="shared" si="198"/>
        <v>05</v>
      </c>
      <c r="H1351" t="s">
        <v>55</v>
      </c>
      <c r="I1351" t="s">
        <v>56</v>
      </c>
      <c r="J1351" t="s">
        <v>57</v>
      </c>
      <c r="K1351">
        <v>0</v>
      </c>
      <c r="L1351">
        <v>43748</v>
      </c>
      <c r="M1351">
        <v>1</v>
      </c>
      <c r="N1351" t="str">
        <f t="shared" si="196"/>
        <v>000X</v>
      </c>
      <c r="O1351">
        <v>4166</v>
      </c>
      <c r="P1351" t="s">
        <v>58</v>
      </c>
      <c r="Q1351" t="s">
        <v>265</v>
      </c>
      <c r="R1351" t="s">
        <v>266</v>
      </c>
      <c r="T1351" t="s">
        <v>61</v>
      </c>
      <c r="V1351" t="s">
        <v>6693</v>
      </c>
      <c r="W1351">
        <v>15060</v>
      </c>
      <c r="X1351">
        <v>15060</v>
      </c>
      <c r="Y1351">
        <v>0</v>
      </c>
      <c r="Z1351">
        <v>15060</v>
      </c>
      <c r="AA1351">
        <v>15060</v>
      </c>
      <c r="AB1351" t="s">
        <v>72</v>
      </c>
      <c r="AC1351" s="1">
        <v>39142</v>
      </c>
      <c r="AD1351">
        <v>70000</v>
      </c>
      <c r="AE1351">
        <v>2106</v>
      </c>
      <c r="AF1351">
        <v>632</v>
      </c>
      <c r="AG1351" t="s">
        <v>103</v>
      </c>
      <c r="AH1351" t="s">
        <v>76</v>
      </c>
      <c r="AR1351">
        <v>0</v>
      </c>
      <c r="AW1351" t="s">
        <v>6694</v>
      </c>
      <c r="AY1351" t="s">
        <v>6695</v>
      </c>
      <c r="AZ1351" t="s">
        <v>70</v>
      </c>
    </row>
    <row r="1352" spans="1:52" x14ac:dyDescent="0.3">
      <c r="A1352">
        <v>2076895</v>
      </c>
      <c r="B1352" t="s">
        <v>6696</v>
      </c>
      <c r="C1352" t="str">
        <f t="shared" si="197"/>
        <v>7492</v>
      </c>
      <c r="D1352" t="s">
        <v>53</v>
      </c>
      <c r="E1352" t="str">
        <f>"0100"</f>
        <v>0100</v>
      </c>
      <c r="F1352" t="s">
        <v>54</v>
      </c>
      <c r="G1352" t="str">
        <f t="shared" si="198"/>
        <v>05</v>
      </c>
      <c r="H1352" t="s">
        <v>55</v>
      </c>
      <c r="I1352" t="s">
        <v>56</v>
      </c>
      <c r="J1352" t="s">
        <v>57</v>
      </c>
      <c r="K1352">
        <v>1</v>
      </c>
      <c r="L1352">
        <v>64997</v>
      </c>
      <c r="M1352">
        <v>1.49</v>
      </c>
      <c r="N1352" t="str">
        <f t="shared" si="196"/>
        <v>000X</v>
      </c>
      <c r="O1352">
        <v>4227</v>
      </c>
      <c r="P1352" t="s">
        <v>58</v>
      </c>
      <c r="Q1352" t="s">
        <v>6259</v>
      </c>
      <c r="R1352" t="s">
        <v>719</v>
      </c>
      <c r="T1352" t="s">
        <v>61</v>
      </c>
      <c r="V1352" t="s">
        <v>6697</v>
      </c>
      <c r="W1352">
        <v>329050</v>
      </c>
      <c r="X1352">
        <v>22380</v>
      </c>
      <c r="Y1352">
        <v>306670</v>
      </c>
      <c r="Z1352">
        <v>329050</v>
      </c>
      <c r="AA1352">
        <v>329050</v>
      </c>
      <c r="AB1352" t="s">
        <v>72</v>
      </c>
      <c r="AC1352" s="1">
        <v>42769</v>
      </c>
      <c r="AD1352">
        <v>405000</v>
      </c>
      <c r="AE1352">
        <v>2808</v>
      </c>
      <c r="AF1352">
        <v>2293</v>
      </c>
      <c r="AG1352" t="s">
        <v>64</v>
      </c>
      <c r="AH1352" t="s">
        <v>76</v>
      </c>
      <c r="AI1352">
        <v>1</v>
      </c>
      <c r="AJ1352">
        <v>2003</v>
      </c>
      <c r="AK1352">
        <v>3</v>
      </c>
      <c r="AL1352">
        <v>3</v>
      </c>
      <c r="AN1352">
        <v>2905</v>
      </c>
      <c r="AO1352">
        <v>32</v>
      </c>
      <c r="AP1352" t="s">
        <v>63</v>
      </c>
      <c r="AQ1352" t="s">
        <v>66</v>
      </c>
      <c r="AR1352">
        <v>4390</v>
      </c>
      <c r="AW1352" t="s">
        <v>6698</v>
      </c>
      <c r="AY1352" t="s">
        <v>6699</v>
      </c>
      <c r="AZ1352" t="s">
        <v>6700</v>
      </c>
    </row>
    <row r="1353" spans="1:52" x14ac:dyDescent="0.3">
      <c r="A1353">
        <v>2077115</v>
      </c>
      <c r="B1353" t="s">
        <v>6701</v>
      </c>
      <c r="C1353" t="str">
        <f t="shared" si="197"/>
        <v>7492</v>
      </c>
      <c r="D1353" t="s">
        <v>53</v>
      </c>
      <c r="E1353" t="str">
        <f>"0100"</f>
        <v>0100</v>
      </c>
      <c r="F1353" t="s">
        <v>54</v>
      </c>
      <c r="G1353" t="str">
        <f t="shared" si="198"/>
        <v>05</v>
      </c>
      <c r="H1353" t="s">
        <v>55</v>
      </c>
      <c r="I1353" t="s">
        <v>56</v>
      </c>
      <c r="J1353" t="s">
        <v>57</v>
      </c>
      <c r="K1353">
        <v>1</v>
      </c>
      <c r="L1353">
        <v>65359</v>
      </c>
      <c r="M1353">
        <v>1.5</v>
      </c>
      <c r="N1353" t="str">
        <f t="shared" si="196"/>
        <v>000X</v>
      </c>
      <c r="O1353">
        <v>5075</v>
      </c>
      <c r="P1353" t="s">
        <v>72</v>
      </c>
      <c r="Q1353" t="s">
        <v>6012</v>
      </c>
      <c r="R1353" t="s">
        <v>140</v>
      </c>
      <c r="T1353" t="s">
        <v>61</v>
      </c>
      <c r="V1353" t="s">
        <v>6702</v>
      </c>
      <c r="W1353">
        <v>248640</v>
      </c>
      <c r="X1353">
        <v>22510</v>
      </c>
      <c r="Y1353">
        <v>226130</v>
      </c>
      <c r="Z1353">
        <v>190469</v>
      </c>
      <c r="AA1353">
        <v>165469</v>
      </c>
      <c r="AB1353" t="s">
        <v>63</v>
      </c>
      <c r="AC1353" s="1">
        <v>39203</v>
      </c>
      <c r="AD1353">
        <v>340000</v>
      </c>
      <c r="AE1353">
        <v>2125</v>
      </c>
      <c r="AF1353">
        <v>6</v>
      </c>
      <c r="AG1353" t="s">
        <v>64</v>
      </c>
      <c r="AH1353" t="s">
        <v>76</v>
      </c>
      <c r="AI1353">
        <v>1</v>
      </c>
      <c r="AJ1353">
        <v>1996</v>
      </c>
      <c r="AK1353">
        <v>3</v>
      </c>
      <c r="AL1353">
        <v>2</v>
      </c>
      <c r="AN1353">
        <v>2448</v>
      </c>
      <c r="AO1353">
        <v>32</v>
      </c>
      <c r="AP1353" t="s">
        <v>63</v>
      </c>
      <c r="AQ1353" t="s">
        <v>66</v>
      </c>
      <c r="AR1353">
        <v>3259</v>
      </c>
      <c r="AW1353" t="s">
        <v>6703</v>
      </c>
      <c r="AX1353" t="s">
        <v>6704</v>
      </c>
      <c r="AY1353" t="s">
        <v>6705</v>
      </c>
      <c r="AZ1353" t="s">
        <v>70</v>
      </c>
    </row>
    <row r="1354" spans="1:52" x14ac:dyDescent="0.3">
      <c r="A1354">
        <v>2077298</v>
      </c>
      <c r="B1354" t="s">
        <v>6706</v>
      </c>
      <c r="C1354" t="str">
        <f t="shared" si="197"/>
        <v>7492</v>
      </c>
      <c r="D1354" t="s">
        <v>53</v>
      </c>
      <c r="E1354" t="str">
        <f>"0100"</f>
        <v>0100</v>
      </c>
      <c r="F1354" t="s">
        <v>54</v>
      </c>
      <c r="G1354" t="str">
        <f>"08"</f>
        <v>08</v>
      </c>
      <c r="H1354" t="s">
        <v>55</v>
      </c>
      <c r="I1354" t="s">
        <v>56</v>
      </c>
      <c r="J1354" t="s">
        <v>57</v>
      </c>
      <c r="K1354">
        <v>1</v>
      </c>
      <c r="L1354">
        <v>65359</v>
      </c>
      <c r="M1354">
        <v>1.5</v>
      </c>
      <c r="N1354" t="str">
        <f t="shared" si="196"/>
        <v>000X</v>
      </c>
      <c r="O1354">
        <v>4749</v>
      </c>
      <c r="P1354" t="s">
        <v>72</v>
      </c>
      <c r="Q1354" t="s">
        <v>6012</v>
      </c>
      <c r="R1354" t="s">
        <v>140</v>
      </c>
      <c r="T1354" t="s">
        <v>61</v>
      </c>
      <c r="V1354" t="s">
        <v>6707</v>
      </c>
      <c r="W1354">
        <v>226620</v>
      </c>
      <c r="X1354">
        <v>22510</v>
      </c>
      <c r="Y1354">
        <v>204110</v>
      </c>
      <c r="Z1354">
        <v>207978</v>
      </c>
      <c r="AA1354">
        <v>182978</v>
      </c>
      <c r="AB1354" t="s">
        <v>63</v>
      </c>
      <c r="AC1354" s="1">
        <v>43245</v>
      </c>
      <c r="AD1354">
        <v>290000</v>
      </c>
      <c r="AE1354">
        <v>2903</v>
      </c>
      <c r="AF1354">
        <v>841</v>
      </c>
      <c r="AG1354" t="s">
        <v>64</v>
      </c>
      <c r="AH1354" t="s">
        <v>76</v>
      </c>
      <c r="AI1354">
        <v>1</v>
      </c>
      <c r="AJ1354">
        <v>1993</v>
      </c>
      <c r="AK1354">
        <v>3</v>
      </c>
      <c r="AL1354">
        <v>2</v>
      </c>
      <c r="AN1354">
        <v>2295</v>
      </c>
      <c r="AO1354">
        <v>32</v>
      </c>
      <c r="AP1354" t="s">
        <v>63</v>
      </c>
      <c r="AQ1354" t="s">
        <v>66</v>
      </c>
      <c r="AR1354">
        <v>3229</v>
      </c>
      <c r="AW1354" t="s">
        <v>6708</v>
      </c>
      <c r="AX1354" t="s">
        <v>6709</v>
      </c>
      <c r="AY1354" t="s">
        <v>6710</v>
      </c>
      <c r="AZ1354" t="s">
        <v>70</v>
      </c>
    </row>
    <row r="1355" spans="1:52" x14ac:dyDescent="0.3">
      <c r="A1355">
        <v>2132469</v>
      </c>
      <c r="B1355" t="s">
        <v>6711</v>
      </c>
      <c r="C1355" t="str">
        <f t="shared" si="197"/>
        <v>7492</v>
      </c>
      <c r="D1355" t="s">
        <v>53</v>
      </c>
      <c r="E1355" t="str">
        <f>"9400"</f>
        <v>9400</v>
      </c>
      <c r="F1355" t="s">
        <v>6520</v>
      </c>
      <c r="G1355" t="str">
        <f>"07"</f>
        <v>07</v>
      </c>
      <c r="H1355" t="s">
        <v>55</v>
      </c>
      <c r="I1355" t="s">
        <v>56</v>
      </c>
      <c r="J1355" t="s">
        <v>6521</v>
      </c>
      <c r="K1355">
        <v>0</v>
      </c>
      <c r="L1355">
        <v>41125</v>
      </c>
      <c r="M1355">
        <v>0.94</v>
      </c>
      <c r="N1355" t="str">
        <f>"0000"</f>
        <v>0000</v>
      </c>
      <c r="O1355">
        <v>0</v>
      </c>
      <c r="P1355" t="s">
        <v>58</v>
      </c>
      <c r="Q1355" t="s">
        <v>619</v>
      </c>
      <c r="R1355" t="s">
        <v>140</v>
      </c>
      <c r="T1355" t="s">
        <v>61</v>
      </c>
      <c r="V1355" t="s">
        <v>6712</v>
      </c>
      <c r="W1355">
        <v>50</v>
      </c>
      <c r="X1355">
        <v>50</v>
      </c>
      <c r="Y1355">
        <v>0</v>
      </c>
      <c r="Z1355">
        <v>50</v>
      </c>
      <c r="AA1355">
        <v>50</v>
      </c>
      <c r="AB1355" t="s">
        <v>72</v>
      </c>
      <c r="AC1355" s="1">
        <v>31898</v>
      </c>
      <c r="AD1355">
        <v>7304100</v>
      </c>
      <c r="AE1355">
        <v>739</v>
      </c>
      <c r="AF1355">
        <v>16</v>
      </c>
      <c r="AG1355" t="s">
        <v>103</v>
      </c>
      <c r="AH1355" t="s">
        <v>570</v>
      </c>
      <c r="AR1355">
        <v>0</v>
      </c>
      <c r="AW1355" t="s">
        <v>6523</v>
      </c>
      <c r="AX1355" t="s">
        <v>6524</v>
      </c>
      <c r="AY1355" t="s">
        <v>6525</v>
      </c>
      <c r="AZ1355" t="s">
        <v>6526</v>
      </c>
    </row>
    <row r="1356" spans="1:52" x14ac:dyDescent="0.3">
      <c r="A1356">
        <v>2256133</v>
      </c>
      <c r="B1356" t="s">
        <v>6713</v>
      </c>
      <c r="C1356" t="str">
        <f t="shared" si="197"/>
        <v>7492</v>
      </c>
      <c r="D1356" t="s">
        <v>53</v>
      </c>
      <c r="E1356" t="str">
        <f>"9400"</f>
        <v>9400</v>
      </c>
      <c r="F1356" t="s">
        <v>6520</v>
      </c>
      <c r="G1356" t="str">
        <f>"32"</f>
        <v>32</v>
      </c>
      <c r="H1356" t="s">
        <v>1645</v>
      </c>
      <c r="I1356" t="s">
        <v>56</v>
      </c>
      <c r="J1356" t="s">
        <v>6521</v>
      </c>
      <c r="K1356">
        <v>0</v>
      </c>
      <c r="L1356">
        <v>41277</v>
      </c>
      <c r="M1356">
        <v>0.95</v>
      </c>
      <c r="N1356" t="str">
        <f>"000X"</f>
        <v>000X</v>
      </c>
      <c r="O1356">
        <v>6257</v>
      </c>
      <c r="P1356" t="s">
        <v>72</v>
      </c>
      <c r="Q1356" t="s">
        <v>2146</v>
      </c>
      <c r="R1356" t="s">
        <v>88</v>
      </c>
      <c r="T1356" t="s">
        <v>61</v>
      </c>
      <c r="V1356" t="s">
        <v>6714</v>
      </c>
      <c r="W1356">
        <v>50</v>
      </c>
      <c r="X1356">
        <v>50</v>
      </c>
      <c r="Y1356">
        <v>0</v>
      </c>
      <c r="Z1356">
        <v>50</v>
      </c>
      <c r="AA1356">
        <v>50</v>
      </c>
      <c r="AB1356" t="s">
        <v>72</v>
      </c>
      <c r="AC1356" s="1">
        <v>31898</v>
      </c>
      <c r="AD1356">
        <v>7304100</v>
      </c>
      <c r="AE1356">
        <v>739</v>
      </c>
      <c r="AF1356">
        <v>16</v>
      </c>
      <c r="AG1356" t="s">
        <v>103</v>
      </c>
      <c r="AH1356" t="s">
        <v>570</v>
      </c>
      <c r="AR1356">
        <v>0</v>
      </c>
      <c r="AW1356" t="s">
        <v>6523</v>
      </c>
      <c r="AX1356" t="s">
        <v>6524</v>
      </c>
      <c r="AY1356" t="s">
        <v>6525</v>
      </c>
      <c r="AZ1356" t="s">
        <v>6526</v>
      </c>
    </row>
    <row r="1357" spans="1:52" x14ac:dyDescent="0.3">
      <c r="A1357">
        <v>2256150</v>
      </c>
      <c r="B1357" t="s">
        <v>6715</v>
      </c>
      <c r="C1357" t="str">
        <f t="shared" si="197"/>
        <v>7492</v>
      </c>
      <c r="D1357" t="s">
        <v>53</v>
      </c>
      <c r="E1357" t="str">
        <f>"9400"</f>
        <v>9400</v>
      </c>
      <c r="F1357" t="s">
        <v>6520</v>
      </c>
      <c r="G1357" t="str">
        <f>"32"</f>
        <v>32</v>
      </c>
      <c r="H1357" t="s">
        <v>1645</v>
      </c>
      <c r="I1357" t="s">
        <v>56</v>
      </c>
      <c r="J1357" t="s">
        <v>6521</v>
      </c>
      <c r="K1357">
        <v>0</v>
      </c>
      <c r="L1357">
        <v>8094</v>
      </c>
      <c r="M1357">
        <v>0.19</v>
      </c>
      <c r="N1357" t="str">
        <f>"000X"</f>
        <v>000X</v>
      </c>
      <c r="O1357">
        <v>6131</v>
      </c>
      <c r="P1357" t="s">
        <v>72</v>
      </c>
      <c r="Q1357" t="s">
        <v>1638</v>
      </c>
      <c r="R1357" t="s">
        <v>140</v>
      </c>
      <c r="T1357" t="s">
        <v>61</v>
      </c>
      <c r="V1357" t="s">
        <v>6716</v>
      </c>
      <c r="W1357">
        <v>50</v>
      </c>
      <c r="X1357">
        <v>50</v>
      </c>
      <c r="Y1357">
        <v>0</v>
      </c>
      <c r="Z1357">
        <v>50</v>
      </c>
      <c r="AA1357">
        <v>50</v>
      </c>
      <c r="AB1357" t="s">
        <v>72</v>
      </c>
      <c r="AC1357" s="1">
        <v>31898</v>
      </c>
      <c r="AD1357">
        <v>7304100</v>
      </c>
      <c r="AE1357">
        <v>739</v>
      </c>
      <c r="AF1357">
        <v>16</v>
      </c>
      <c r="AG1357" t="s">
        <v>103</v>
      </c>
      <c r="AH1357" t="s">
        <v>570</v>
      </c>
      <c r="AR1357">
        <v>0</v>
      </c>
      <c r="AW1357" t="s">
        <v>6523</v>
      </c>
      <c r="AX1357" t="s">
        <v>6524</v>
      </c>
      <c r="AY1357" t="s">
        <v>6525</v>
      </c>
      <c r="AZ1357" t="s">
        <v>6526</v>
      </c>
    </row>
    <row r="1358" spans="1:52" x14ac:dyDescent="0.3">
      <c r="A1358">
        <v>2256311</v>
      </c>
      <c r="B1358" t="s">
        <v>6717</v>
      </c>
      <c r="C1358" t="str">
        <f t="shared" si="197"/>
        <v>7492</v>
      </c>
      <c r="D1358" t="s">
        <v>53</v>
      </c>
      <c r="E1358" t="str">
        <f>"9400"</f>
        <v>9400</v>
      </c>
      <c r="F1358" t="s">
        <v>6520</v>
      </c>
      <c r="G1358" t="str">
        <f>"08"</f>
        <v>08</v>
      </c>
      <c r="H1358" t="s">
        <v>55</v>
      </c>
      <c r="I1358" t="s">
        <v>56</v>
      </c>
      <c r="J1358" t="s">
        <v>6521</v>
      </c>
      <c r="K1358">
        <v>0</v>
      </c>
      <c r="L1358">
        <v>33989</v>
      </c>
      <c r="M1358">
        <v>0.78</v>
      </c>
      <c r="N1358" t="str">
        <f>"000X"</f>
        <v>000X</v>
      </c>
      <c r="O1358">
        <v>0</v>
      </c>
      <c r="P1358" t="s">
        <v>72</v>
      </c>
      <c r="Q1358" t="s">
        <v>613</v>
      </c>
      <c r="R1358" t="s">
        <v>140</v>
      </c>
      <c r="T1358" t="s">
        <v>61</v>
      </c>
      <c r="V1358" t="s">
        <v>6718</v>
      </c>
      <c r="W1358">
        <v>50</v>
      </c>
      <c r="X1358">
        <v>50</v>
      </c>
      <c r="Y1358">
        <v>0</v>
      </c>
      <c r="Z1358">
        <v>50</v>
      </c>
      <c r="AA1358">
        <v>50</v>
      </c>
      <c r="AB1358" t="s">
        <v>72</v>
      </c>
      <c r="AC1358" s="1">
        <v>31898</v>
      </c>
      <c r="AD1358">
        <v>7304100</v>
      </c>
      <c r="AE1358">
        <v>739</v>
      </c>
      <c r="AF1358">
        <v>16</v>
      </c>
      <c r="AG1358" t="s">
        <v>103</v>
      </c>
      <c r="AH1358" t="s">
        <v>570</v>
      </c>
      <c r="AR1358">
        <v>0</v>
      </c>
      <c r="AW1358" t="s">
        <v>6523</v>
      </c>
      <c r="AX1358" t="s">
        <v>6524</v>
      </c>
      <c r="AY1358" t="s">
        <v>6525</v>
      </c>
      <c r="AZ1358" t="s">
        <v>6526</v>
      </c>
    </row>
    <row r="1359" spans="1:52" x14ac:dyDescent="0.3">
      <c r="A1359">
        <v>2614641</v>
      </c>
      <c r="B1359" t="s">
        <v>6719</v>
      </c>
      <c r="C1359" t="str">
        <f t="shared" si="197"/>
        <v>7492</v>
      </c>
      <c r="D1359" t="s">
        <v>53</v>
      </c>
      <c r="E1359" t="str">
        <f>"0100"</f>
        <v>0100</v>
      </c>
      <c r="F1359" t="s">
        <v>54</v>
      </c>
      <c r="G1359" t="str">
        <f>"07"</f>
        <v>07</v>
      </c>
      <c r="H1359" t="s">
        <v>55</v>
      </c>
      <c r="I1359" t="s">
        <v>56</v>
      </c>
      <c r="J1359" t="s">
        <v>57</v>
      </c>
      <c r="K1359">
        <v>1</v>
      </c>
      <c r="L1359">
        <v>44700</v>
      </c>
      <c r="M1359">
        <v>1.03</v>
      </c>
      <c r="N1359" t="str">
        <f>"0000"</f>
        <v>0000</v>
      </c>
      <c r="O1359">
        <v>5963</v>
      </c>
      <c r="P1359" t="s">
        <v>58</v>
      </c>
      <c r="Q1359" t="s">
        <v>330</v>
      </c>
      <c r="R1359" t="s">
        <v>331</v>
      </c>
      <c r="T1359" t="s">
        <v>61</v>
      </c>
      <c r="V1359" t="s">
        <v>6720</v>
      </c>
      <c r="W1359">
        <v>235840</v>
      </c>
      <c r="X1359">
        <v>11540</v>
      </c>
      <c r="Y1359">
        <v>224300</v>
      </c>
      <c r="Z1359">
        <v>181080</v>
      </c>
      <c r="AA1359">
        <v>156080</v>
      </c>
      <c r="AB1359" t="s">
        <v>63</v>
      </c>
      <c r="AC1359" s="1">
        <v>37347</v>
      </c>
      <c r="AD1359">
        <v>13000</v>
      </c>
      <c r="AE1359">
        <v>1501</v>
      </c>
      <c r="AF1359">
        <v>638</v>
      </c>
      <c r="AG1359" t="s">
        <v>103</v>
      </c>
      <c r="AH1359" t="s">
        <v>76</v>
      </c>
      <c r="AI1359">
        <v>1</v>
      </c>
      <c r="AJ1359">
        <v>2003</v>
      </c>
      <c r="AK1359">
        <v>3</v>
      </c>
      <c r="AL1359">
        <v>2</v>
      </c>
      <c r="AN1359">
        <v>2249</v>
      </c>
      <c r="AO1359">
        <v>32</v>
      </c>
      <c r="AP1359" t="s">
        <v>63</v>
      </c>
      <c r="AQ1359" t="s">
        <v>66</v>
      </c>
      <c r="AR1359">
        <v>3188</v>
      </c>
      <c r="AW1359" t="s">
        <v>6721</v>
      </c>
      <c r="AX1359" t="s">
        <v>6722</v>
      </c>
      <c r="AY1359" t="s">
        <v>6723</v>
      </c>
      <c r="AZ1359" t="s">
        <v>70</v>
      </c>
    </row>
    <row r="1360" spans="1:52" x14ac:dyDescent="0.3">
      <c r="A1360">
        <v>2075031</v>
      </c>
      <c r="B1360" t="s">
        <v>6724</v>
      </c>
      <c r="C1360" t="str">
        <f t="shared" si="197"/>
        <v>7492</v>
      </c>
      <c r="D1360" t="s">
        <v>53</v>
      </c>
      <c r="E1360" t="str">
        <f>"0100"</f>
        <v>0100</v>
      </c>
      <c r="F1360" t="s">
        <v>54</v>
      </c>
      <c r="G1360" t="str">
        <f t="shared" ref="G1360:G1365" si="199">"05"</f>
        <v>05</v>
      </c>
      <c r="H1360" t="s">
        <v>55</v>
      </c>
      <c r="I1360" t="s">
        <v>56</v>
      </c>
      <c r="J1360" t="s">
        <v>57</v>
      </c>
      <c r="K1360">
        <v>1</v>
      </c>
      <c r="L1360">
        <v>62502</v>
      </c>
      <c r="M1360">
        <v>1.43</v>
      </c>
      <c r="N1360" t="str">
        <f t="shared" ref="N1360:N1365" si="200">"000X"</f>
        <v>000X</v>
      </c>
      <c r="O1360">
        <v>5165</v>
      </c>
      <c r="P1360" t="s">
        <v>72</v>
      </c>
      <c r="Q1360" t="s">
        <v>6132</v>
      </c>
      <c r="R1360" t="s">
        <v>88</v>
      </c>
      <c r="T1360" t="s">
        <v>61</v>
      </c>
      <c r="V1360" t="s">
        <v>6725</v>
      </c>
      <c r="W1360">
        <v>238170</v>
      </c>
      <c r="X1360">
        <v>21520</v>
      </c>
      <c r="Y1360">
        <v>216650</v>
      </c>
      <c r="Z1360">
        <v>174946</v>
      </c>
      <c r="AA1360">
        <v>149946</v>
      </c>
      <c r="AB1360" t="s">
        <v>63</v>
      </c>
      <c r="AC1360" s="1">
        <v>36526</v>
      </c>
      <c r="AD1360">
        <v>16000</v>
      </c>
      <c r="AE1360">
        <v>1343</v>
      </c>
      <c r="AF1360">
        <v>622</v>
      </c>
      <c r="AG1360" t="s">
        <v>103</v>
      </c>
      <c r="AH1360" t="s">
        <v>65</v>
      </c>
      <c r="AI1360">
        <v>1</v>
      </c>
      <c r="AJ1360">
        <v>2001</v>
      </c>
      <c r="AK1360">
        <v>3</v>
      </c>
      <c r="AL1360">
        <v>3</v>
      </c>
      <c r="AN1360">
        <v>2198</v>
      </c>
      <c r="AO1360">
        <v>32</v>
      </c>
      <c r="AP1360" t="s">
        <v>63</v>
      </c>
      <c r="AQ1360" t="s">
        <v>66</v>
      </c>
      <c r="AR1360">
        <v>3154</v>
      </c>
      <c r="AW1360" t="s">
        <v>6726</v>
      </c>
      <c r="AX1360" t="s">
        <v>6726</v>
      </c>
      <c r="AY1360" t="s">
        <v>6727</v>
      </c>
      <c r="AZ1360" t="s">
        <v>70</v>
      </c>
    </row>
    <row r="1361" spans="1:52" x14ac:dyDescent="0.3">
      <c r="A1361">
        <v>2075589</v>
      </c>
      <c r="B1361" t="s">
        <v>6728</v>
      </c>
      <c r="C1361" t="str">
        <f t="shared" si="197"/>
        <v>7492</v>
      </c>
      <c r="D1361" t="s">
        <v>53</v>
      </c>
      <c r="E1361" t="str">
        <f>"0000"</f>
        <v>0000</v>
      </c>
      <c r="F1361" t="s">
        <v>108</v>
      </c>
      <c r="G1361" t="str">
        <f t="shared" si="199"/>
        <v>05</v>
      </c>
      <c r="H1361" t="s">
        <v>55</v>
      </c>
      <c r="I1361" t="s">
        <v>56</v>
      </c>
      <c r="J1361" t="s">
        <v>57</v>
      </c>
      <c r="K1361">
        <v>0</v>
      </c>
      <c r="L1361">
        <v>71107</v>
      </c>
      <c r="M1361">
        <v>1.63</v>
      </c>
      <c r="N1361" t="str">
        <f t="shared" si="200"/>
        <v>000X</v>
      </c>
      <c r="O1361">
        <v>5149</v>
      </c>
      <c r="P1361" t="s">
        <v>72</v>
      </c>
      <c r="Q1361" t="s">
        <v>6485</v>
      </c>
      <c r="R1361" t="s">
        <v>140</v>
      </c>
      <c r="T1361" t="s">
        <v>61</v>
      </c>
      <c r="V1361" t="s">
        <v>6729</v>
      </c>
      <c r="W1361">
        <v>24490</v>
      </c>
      <c r="X1361">
        <v>24490</v>
      </c>
      <c r="Y1361">
        <v>0</v>
      </c>
      <c r="Z1361">
        <v>24490</v>
      </c>
      <c r="AA1361">
        <v>24490</v>
      </c>
      <c r="AB1361" t="s">
        <v>72</v>
      </c>
      <c r="AC1361" s="1">
        <v>35370</v>
      </c>
      <c r="AD1361">
        <v>17000</v>
      </c>
      <c r="AE1361">
        <v>1160</v>
      </c>
      <c r="AF1361">
        <v>506</v>
      </c>
      <c r="AG1361" t="s">
        <v>103</v>
      </c>
      <c r="AH1361" t="s">
        <v>76</v>
      </c>
      <c r="AR1361">
        <v>0</v>
      </c>
      <c r="AW1361" t="s">
        <v>6730</v>
      </c>
      <c r="AX1361" t="s">
        <v>6731</v>
      </c>
      <c r="AY1361" t="s">
        <v>6732</v>
      </c>
      <c r="AZ1361" t="s">
        <v>6733</v>
      </c>
    </row>
    <row r="1362" spans="1:52" x14ac:dyDescent="0.3">
      <c r="A1362">
        <v>2076101</v>
      </c>
      <c r="B1362" t="s">
        <v>6734</v>
      </c>
      <c r="C1362" t="str">
        <f t="shared" si="197"/>
        <v>7492</v>
      </c>
      <c r="D1362" t="s">
        <v>53</v>
      </c>
      <c r="E1362" t="str">
        <f>"0000"</f>
        <v>0000</v>
      </c>
      <c r="F1362" t="s">
        <v>108</v>
      </c>
      <c r="G1362" t="str">
        <f t="shared" si="199"/>
        <v>05</v>
      </c>
      <c r="H1362" t="s">
        <v>55</v>
      </c>
      <c r="I1362" t="s">
        <v>56</v>
      </c>
      <c r="J1362" t="s">
        <v>57</v>
      </c>
      <c r="K1362">
        <v>0</v>
      </c>
      <c r="L1362">
        <v>67502</v>
      </c>
      <c r="M1362">
        <v>1.55</v>
      </c>
      <c r="N1362" t="str">
        <f t="shared" si="200"/>
        <v>000X</v>
      </c>
      <c r="O1362">
        <v>5000</v>
      </c>
      <c r="P1362" t="s">
        <v>72</v>
      </c>
      <c r="Q1362" t="s">
        <v>6485</v>
      </c>
      <c r="R1362" t="s">
        <v>140</v>
      </c>
      <c r="T1362" t="s">
        <v>61</v>
      </c>
      <c r="V1362" t="s">
        <v>6735</v>
      </c>
      <c r="W1362">
        <v>23240</v>
      </c>
      <c r="X1362">
        <v>23240</v>
      </c>
      <c r="Y1362">
        <v>0</v>
      </c>
      <c r="Z1362">
        <v>23240</v>
      </c>
      <c r="AA1362">
        <v>23240</v>
      </c>
      <c r="AB1362" t="s">
        <v>72</v>
      </c>
      <c r="AC1362" s="1">
        <v>34425</v>
      </c>
      <c r="AD1362">
        <v>20000</v>
      </c>
      <c r="AE1362">
        <v>1030</v>
      </c>
      <c r="AF1362">
        <v>433</v>
      </c>
      <c r="AG1362" t="s">
        <v>103</v>
      </c>
      <c r="AH1362" t="s">
        <v>873</v>
      </c>
      <c r="AR1362">
        <v>0</v>
      </c>
      <c r="AW1362" t="s">
        <v>6736</v>
      </c>
      <c r="AX1362" t="s">
        <v>6737</v>
      </c>
      <c r="AY1362" t="s">
        <v>6738</v>
      </c>
      <c r="AZ1362" t="s">
        <v>6739</v>
      </c>
    </row>
    <row r="1363" spans="1:52" x14ac:dyDescent="0.3">
      <c r="A1363">
        <v>2076542</v>
      </c>
      <c r="B1363" t="s">
        <v>6740</v>
      </c>
      <c r="C1363" t="str">
        <f t="shared" si="197"/>
        <v>7492</v>
      </c>
      <c r="D1363" t="s">
        <v>53</v>
      </c>
      <c r="E1363" t="str">
        <f>"0100"</f>
        <v>0100</v>
      </c>
      <c r="F1363" t="s">
        <v>54</v>
      </c>
      <c r="G1363" t="str">
        <f t="shared" si="199"/>
        <v>05</v>
      </c>
      <c r="H1363" t="s">
        <v>55</v>
      </c>
      <c r="I1363" t="s">
        <v>56</v>
      </c>
      <c r="J1363" t="s">
        <v>57</v>
      </c>
      <c r="K1363">
        <v>1</v>
      </c>
      <c r="L1363">
        <v>95263</v>
      </c>
      <c r="M1363">
        <v>2.19</v>
      </c>
      <c r="N1363" t="str">
        <f t="shared" si="200"/>
        <v>000X</v>
      </c>
      <c r="O1363">
        <v>4495</v>
      </c>
      <c r="P1363" t="s">
        <v>58</v>
      </c>
      <c r="Q1363" t="s">
        <v>815</v>
      </c>
      <c r="R1363" t="s">
        <v>140</v>
      </c>
      <c r="T1363" t="s">
        <v>61</v>
      </c>
      <c r="V1363" t="s">
        <v>6741</v>
      </c>
      <c r="W1363">
        <v>233860</v>
      </c>
      <c r="X1363">
        <v>32800</v>
      </c>
      <c r="Y1363">
        <v>201060</v>
      </c>
      <c r="Z1363">
        <v>187760</v>
      </c>
      <c r="AA1363">
        <v>162760</v>
      </c>
      <c r="AB1363" t="s">
        <v>63</v>
      </c>
      <c r="AC1363" s="1">
        <v>35916</v>
      </c>
      <c r="AD1363">
        <v>20000</v>
      </c>
      <c r="AE1363">
        <v>1246</v>
      </c>
      <c r="AF1363">
        <v>1372</v>
      </c>
      <c r="AG1363" t="s">
        <v>103</v>
      </c>
      <c r="AH1363" t="s">
        <v>76</v>
      </c>
      <c r="AI1363">
        <v>1</v>
      </c>
      <c r="AJ1363">
        <v>1999</v>
      </c>
      <c r="AK1363">
        <v>3</v>
      </c>
      <c r="AL1363">
        <v>2</v>
      </c>
      <c r="AN1363">
        <v>1863</v>
      </c>
      <c r="AO1363">
        <v>32</v>
      </c>
      <c r="AP1363" t="s">
        <v>63</v>
      </c>
      <c r="AQ1363" t="s">
        <v>66</v>
      </c>
      <c r="AR1363">
        <v>2878</v>
      </c>
      <c r="AW1363" t="s">
        <v>6742</v>
      </c>
      <c r="AX1363" t="s">
        <v>6743</v>
      </c>
      <c r="AY1363" t="s">
        <v>6744</v>
      </c>
      <c r="AZ1363" t="s">
        <v>1089</v>
      </c>
    </row>
    <row r="1364" spans="1:52" x14ac:dyDescent="0.3">
      <c r="A1364">
        <v>2076569</v>
      </c>
      <c r="B1364" t="s">
        <v>6745</v>
      </c>
      <c r="C1364" t="str">
        <f t="shared" si="197"/>
        <v>7492</v>
      </c>
      <c r="D1364" t="s">
        <v>53</v>
      </c>
      <c r="E1364" t="str">
        <f>"0000"</f>
        <v>0000</v>
      </c>
      <c r="F1364" t="s">
        <v>108</v>
      </c>
      <c r="G1364" t="str">
        <f t="shared" si="199"/>
        <v>05</v>
      </c>
      <c r="H1364" t="s">
        <v>55</v>
      </c>
      <c r="I1364" t="s">
        <v>56</v>
      </c>
      <c r="J1364" t="s">
        <v>57</v>
      </c>
      <c r="K1364">
        <v>0</v>
      </c>
      <c r="L1364">
        <v>66454</v>
      </c>
      <c r="M1364">
        <v>1.53</v>
      </c>
      <c r="N1364" t="str">
        <f t="shared" si="200"/>
        <v>000X</v>
      </c>
      <c r="O1364">
        <v>4573</v>
      </c>
      <c r="P1364" t="s">
        <v>58</v>
      </c>
      <c r="Q1364" t="s">
        <v>815</v>
      </c>
      <c r="R1364" t="s">
        <v>140</v>
      </c>
      <c r="T1364" t="s">
        <v>61</v>
      </c>
      <c r="V1364" t="s">
        <v>6746</v>
      </c>
      <c r="W1364">
        <v>22880</v>
      </c>
      <c r="X1364">
        <v>22880</v>
      </c>
      <c r="Y1364">
        <v>0</v>
      </c>
      <c r="Z1364">
        <v>22880</v>
      </c>
      <c r="AA1364">
        <v>22880</v>
      </c>
      <c r="AB1364" t="s">
        <v>72</v>
      </c>
      <c r="AC1364" s="1">
        <v>42251</v>
      </c>
      <c r="AD1364">
        <v>21500</v>
      </c>
      <c r="AE1364">
        <v>2712</v>
      </c>
      <c r="AF1364">
        <v>1869</v>
      </c>
      <c r="AG1364" t="s">
        <v>103</v>
      </c>
      <c r="AH1364" t="s">
        <v>249</v>
      </c>
      <c r="AR1364">
        <v>0</v>
      </c>
      <c r="AW1364" t="s">
        <v>1092</v>
      </c>
      <c r="AX1364" t="s">
        <v>1093</v>
      </c>
      <c r="AY1364" t="s">
        <v>1094</v>
      </c>
      <c r="AZ1364" t="s">
        <v>70</v>
      </c>
    </row>
    <row r="1365" spans="1:52" x14ac:dyDescent="0.3">
      <c r="A1365">
        <v>2077093</v>
      </c>
      <c r="B1365" t="s">
        <v>6747</v>
      </c>
      <c r="C1365" t="str">
        <f t="shared" si="197"/>
        <v>7492</v>
      </c>
      <c r="D1365" t="s">
        <v>53</v>
      </c>
      <c r="E1365" t="str">
        <f>"0100"</f>
        <v>0100</v>
      </c>
      <c r="F1365" t="s">
        <v>54</v>
      </c>
      <c r="G1365" t="str">
        <f t="shared" si="199"/>
        <v>05</v>
      </c>
      <c r="H1365" t="s">
        <v>55</v>
      </c>
      <c r="I1365" t="s">
        <v>56</v>
      </c>
      <c r="J1365" t="s">
        <v>57</v>
      </c>
      <c r="K1365">
        <v>1</v>
      </c>
      <c r="L1365">
        <v>65359</v>
      </c>
      <c r="M1365">
        <v>1.5</v>
      </c>
      <c r="N1365" t="str">
        <f t="shared" si="200"/>
        <v>000X</v>
      </c>
      <c r="O1365">
        <v>5127</v>
      </c>
      <c r="P1365" t="s">
        <v>72</v>
      </c>
      <c r="Q1365" t="s">
        <v>6012</v>
      </c>
      <c r="R1365" t="s">
        <v>140</v>
      </c>
      <c r="T1365" t="s">
        <v>61</v>
      </c>
      <c r="V1365" t="s">
        <v>6748</v>
      </c>
      <c r="W1365">
        <v>376450</v>
      </c>
      <c r="X1365">
        <v>22510</v>
      </c>
      <c r="Y1365">
        <v>353940</v>
      </c>
      <c r="Z1365">
        <v>313213</v>
      </c>
      <c r="AA1365">
        <v>288213</v>
      </c>
      <c r="AB1365" t="s">
        <v>63</v>
      </c>
      <c r="AC1365" s="1">
        <v>38412</v>
      </c>
      <c r="AD1365">
        <v>95000</v>
      </c>
      <c r="AE1365">
        <v>1840</v>
      </c>
      <c r="AF1365">
        <v>2160</v>
      </c>
      <c r="AG1365" t="s">
        <v>103</v>
      </c>
      <c r="AH1365" t="s">
        <v>76</v>
      </c>
      <c r="AI1365">
        <v>1</v>
      </c>
      <c r="AJ1365">
        <v>2006</v>
      </c>
      <c r="AK1365">
        <v>3</v>
      </c>
      <c r="AL1365">
        <v>3</v>
      </c>
      <c r="AN1365">
        <v>3529</v>
      </c>
      <c r="AO1365">
        <v>32</v>
      </c>
      <c r="AP1365" t="s">
        <v>63</v>
      </c>
      <c r="AQ1365" t="s">
        <v>66</v>
      </c>
      <c r="AR1365">
        <v>5023</v>
      </c>
      <c r="AW1365" t="s">
        <v>6749</v>
      </c>
      <c r="AX1365" t="s">
        <v>6750</v>
      </c>
      <c r="AY1365" t="s">
        <v>6751</v>
      </c>
      <c r="AZ1365" t="s">
        <v>70</v>
      </c>
    </row>
    <row r="1366" spans="1:52" x14ac:dyDescent="0.3">
      <c r="A1366">
        <v>2190043</v>
      </c>
      <c r="B1366" t="s">
        <v>6752</v>
      </c>
      <c r="C1366" t="str">
        <f t="shared" si="197"/>
        <v>7492</v>
      </c>
      <c r="D1366" t="s">
        <v>53</v>
      </c>
      <c r="E1366" t="str">
        <f>"0100"</f>
        <v>0100</v>
      </c>
      <c r="F1366" t="s">
        <v>54</v>
      </c>
      <c r="G1366" t="str">
        <f>"07"</f>
        <v>07</v>
      </c>
      <c r="H1366" t="s">
        <v>55</v>
      </c>
      <c r="I1366" t="s">
        <v>56</v>
      </c>
      <c r="J1366" t="s">
        <v>57</v>
      </c>
      <c r="K1366">
        <v>1</v>
      </c>
      <c r="L1366">
        <v>52993</v>
      </c>
      <c r="M1366">
        <v>1.22</v>
      </c>
      <c r="N1366" t="str">
        <f>"0000"</f>
        <v>0000</v>
      </c>
      <c r="O1366">
        <v>5715</v>
      </c>
      <c r="P1366" t="s">
        <v>58</v>
      </c>
      <c r="Q1366" t="s">
        <v>265</v>
      </c>
      <c r="R1366" t="s">
        <v>266</v>
      </c>
      <c r="T1366" t="s">
        <v>61</v>
      </c>
      <c r="V1366" t="s">
        <v>6753</v>
      </c>
      <c r="W1366">
        <v>133090</v>
      </c>
      <c r="X1366">
        <v>18250</v>
      </c>
      <c r="Y1366">
        <v>114840</v>
      </c>
      <c r="Z1366">
        <v>133090</v>
      </c>
      <c r="AA1366">
        <v>133090</v>
      </c>
      <c r="AB1366" t="s">
        <v>72</v>
      </c>
      <c r="AC1366" s="1">
        <v>41306</v>
      </c>
      <c r="AD1366">
        <v>107000</v>
      </c>
      <c r="AE1366">
        <v>2532</v>
      </c>
      <c r="AF1366">
        <v>2268</v>
      </c>
      <c r="AG1366" t="s">
        <v>64</v>
      </c>
      <c r="AH1366" t="s">
        <v>65</v>
      </c>
      <c r="AI1366">
        <v>1</v>
      </c>
      <c r="AJ1366">
        <v>1981</v>
      </c>
      <c r="AK1366">
        <v>2</v>
      </c>
      <c r="AL1366">
        <v>2</v>
      </c>
      <c r="AN1366">
        <v>1215</v>
      </c>
      <c r="AO1366">
        <v>32</v>
      </c>
      <c r="AP1366" t="s">
        <v>63</v>
      </c>
      <c r="AQ1366" t="s">
        <v>66</v>
      </c>
      <c r="AR1366">
        <v>2088</v>
      </c>
      <c r="AW1366" t="s">
        <v>6754</v>
      </c>
      <c r="AX1366" t="s">
        <v>6755</v>
      </c>
      <c r="AY1366" t="s">
        <v>6756</v>
      </c>
      <c r="AZ1366" t="s">
        <v>6757</v>
      </c>
    </row>
    <row r="1367" spans="1:52" x14ac:dyDescent="0.3">
      <c r="A1367">
        <v>2190094</v>
      </c>
      <c r="B1367" t="s">
        <v>6758</v>
      </c>
      <c r="C1367" t="str">
        <f t="shared" si="197"/>
        <v>7492</v>
      </c>
      <c r="D1367" t="s">
        <v>53</v>
      </c>
      <c r="E1367" t="str">
        <f>"0000"</f>
        <v>0000</v>
      </c>
      <c r="F1367" t="s">
        <v>108</v>
      </c>
      <c r="G1367" t="str">
        <f>"08"</f>
        <v>08</v>
      </c>
      <c r="H1367" t="s">
        <v>55</v>
      </c>
      <c r="I1367" t="s">
        <v>56</v>
      </c>
      <c r="J1367" t="s">
        <v>57</v>
      </c>
      <c r="K1367">
        <v>0</v>
      </c>
      <c r="L1367">
        <v>83313</v>
      </c>
      <c r="M1367">
        <v>1.91</v>
      </c>
      <c r="N1367" t="str">
        <f>"000X"</f>
        <v>000X</v>
      </c>
      <c r="O1367">
        <v>4102</v>
      </c>
      <c r="P1367" t="s">
        <v>72</v>
      </c>
      <c r="Q1367" t="s">
        <v>4589</v>
      </c>
      <c r="R1367" t="s">
        <v>4590</v>
      </c>
      <c r="T1367" t="s">
        <v>61</v>
      </c>
      <c r="V1367" t="s">
        <v>6759</v>
      </c>
      <c r="W1367">
        <v>28690</v>
      </c>
      <c r="X1367">
        <v>28690</v>
      </c>
      <c r="Y1367">
        <v>0</v>
      </c>
      <c r="Z1367">
        <v>28690</v>
      </c>
      <c r="AA1367">
        <v>28690</v>
      </c>
      <c r="AB1367" t="s">
        <v>72</v>
      </c>
      <c r="AC1367" s="1">
        <v>35339</v>
      </c>
      <c r="AD1367">
        <v>23000</v>
      </c>
      <c r="AE1367">
        <v>1153</v>
      </c>
      <c r="AF1367">
        <v>1045</v>
      </c>
      <c r="AG1367" t="s">
        <v>103</v>
      </c>
      <c r="AH1367" t="s">
        <v>873</v>
      </c>
      <c r="AR1367">
        <v>0</v>
      </c>
      <c r="AW1367" t="s">
        <v>6760</v>
      </c>
      <c r="AX1367" t="s">
        <v>6761</v>
      </c>
      <c r="AY1367" t="s">
        <v>6762</v>
      </c>
      <c r="AZ1367" t="s">
        <v>3444</v>
      </c>
    </row>
    <row r="1368" spans="1:52" x14ac:dyDescent="0.3">
      <c r="A1368">
        <v>2190191</v>
      </c>
      <c r="B1368" t="s">
        <v>6763</v>
      </c>
      <c r="C1368" t="str">
        <f t="shared" si="197"/>
        <v>7492</v>
      </c>
      <c r="D1368" t="s">
        <v>53</v>
      </c>
      <c r="E1368" t="str">
        <f>"0100"</f>
        <v>0100</v>
      </c>
      <c r="F1368" t="s">
        <v>54</v>
      </c>
      <c r="G1368" t="str">
        <f>"05"</f>
        <v>05</v>
      </c>
      <c r="H1368" t="s">
        <v>55</v>
      </c>
      <c r="I1368" t="s">
        <v>56</v>
      </c>
      <c r="J1368" t="s">
        <v>57</v>
      </c>
      <c r="K1368">
        <v>1</v>
      </c>
      <c r="L1368">
        <v>69374</v>
      </c>
      <c r="M1368">
        <v>1.59</v>
      </c>
      <c r="N1368" t="str">
        <f>"000X"</f>
        <v>000X</v>
      </c>
      <c r="O1368">
        <v>4806</v>
      </c>
      <c r="P1368" t="s">
        <v>58</v>
      </c>
      <c r="Q1368" t="s">
        <v>803</v>
      </c>
      <c r="R1368" t="s">
        <v>140</v>
      </c>
      <c r="T1368" t="s">
        <v>61</v>
      </c>
      <c r="V1368" t="s">
        <v>6764</v>
      </c>
      <c r="W1368">
        <v>218110</v>
      </c>
      <c r="X1368">
        <v>23890</v>
      </c>
      <c r="Y1368">
        <v>194220</v>
      </c>
      <c r="Z1368">
        <v>153659</v>
      </c>
      <c r="AA1368">
        <v>128659</v>
      </c>
      <c r="AB1368" t="s">
        <v>63</v>
      </c>
      <c r="AC1368" s="1">
        <v>36831</v>
      </c>
      <c r="AD1368">
        <v>52000</v>
      </c>
      <c r="AE1368">
        <v>1395</v>
      </c>
      <c r="AF1368">
        <v>1579</v>
      </c>
      <c r="AG1368" t="s">
        <v>64</v>
      </c>
      <c r="AH1368" t="s">
        <v>391</v>
      </c>
      <c r="AI1368">
        <v>1</v>
      </c>
      <c r="AJ1368">
        <v>1996</v>
      </c>
      <c r="AK1368">
        <v>3</v>
      </c>
      <c r="AL1368">
        <v>2</v>
      </c>
      <c r="AN1368">
        <v>2068</v>
      </c>
      <c r="AO1368">
        <v>32</v>
      </c>
      <c r="AP1368" t="s">
        <v>63</v>
      </c>
      <c r="AQ1368" t="s">
        <v>66</v>
      </c>
      <c r="AR1368">
        <v>3004</v>
      </c>
      <c r="AW1368" t="s">
        <v>6765</v>
      </c>
      <c r="AY1368" t="s">
        <v>6766</v>
      </c>
      <c r="AZ1368" t="s">
        <v>70</v>
      </c>
    </row>
    <row r="1369" spans="1:52" x14ac:dyDescent="0.3">
      <c r="A1369">
        <v>2256036</v>
      </c>
      <c r="B1369" t="s">
        <v>6767</v>
      </c>
      <c r="C1369" t="str">
        <f t="shared" si="197"/>
        <v>7492</v>
      </c>
      <c r="D1369" t="s">
        <v>53</v>
      </c>
      <c r="E1369" t="str">
        <f>"9400"</f>
        <v>9400</v>
      </c>
      <c r="F1369" t="s">
        <v>6520</v>
      </c>
      <c r="G1369" t="str">
        <f>"01"</f>
        <v>01</v>
      </c>
      <c r="H1369" t="s">
        <v>55</v>
      </c>
      <c r="I1369" t="s">
        <v>3086</v>
      </c>
      <c r="J1369" t="s">
        <v>6521</v>
      </c>
      <c r="K1369">
        <v>0</v>
      </c>
      <c r="L1369">
        <v>44044</v>
      </c>
      <c r="M1369">
        <v>1.01</v>
      </c>
      <c r="N1369" t="str">
        <f>"0000"</f>
        <v>0000</v>
      </c>
      <c r="O1369">
        <v>6005</v>
      </c>
      <c r="P1369" t="s">
        <v>58</v>
      </c>
      <c r="Q1369" t="s">
        <v>2631</v>
      </c>
      <c r="R1369" t="s">
        <v>118</v>
      </c>
      <c r="T1369" t="s">
        <v>61</v>
      </c>
      <c r="V1369" t="s">
        <v>6768</v>
      </c>
      <c r="W1369">
        <v>50</v>
      </c>
      <c r="X1369">
        <v>50</v>
      </c>
      <c r="Y1369">
        <v>0</v>
      </c>
      <c r="Z1369">
        <v>50</v>
      </c>
      <c r="AA1369">
        <v>50</v>
      </c>
      <c r="AB1369" t="s">
        <v>72</v>
      </c>
      <c r="AC1369" s="1">
        <v>31898</v>
      </c>
      <c r="AD1369">
        <v>7304100</v>
      </c>
      <c r="AE1369">
        <v>739</v>
      </c>
      <c r="AF1369">
        <v>16</v>
      </c>
      <c r="AG1369" t="s">
        <v>103</v>
      </c>
      <c r="AH1369" t="s">
        <v>570</v>
      </c>
      <c r="AR1369">
        <v>0</v>
      </c>
      <c r="AW1369" t="s">
        <v>6523</v>
      </c>
      <c r="AX1369" t="s">
        <v>6524</v>
      </c>
      <c r="AY1369" t="s">
        <v>6525</v>
      </c>
      <c r="AZ1369" t="s">
        <v>6526</v>
      </c>
    </row>
    <row r="1370" spans="1:52" x14ac:dyDescent="0.3">
      <c r="A1370">
        <v>2256141</v>
      </c>
      <c r="B1370" t="s">
        <v>6769</v>
      </c>
      <c r="C1370" t="str">
        <f t="shared" si="197"/>
        <v>7492</v>
      </c>
      <c r="D1370" t="s">
        <v>53</v>
      </c>
      <c r="E1370" t="str">
        <f>"9400"</f>
        <v>9400</v>
      </c>
      <c r="F1370" t="s">
        <v>6520</v>
      </c>
      <c r="G1370" t="str">
        <f>"32"</f>
        <v>32</v>
      </c>
      <c r="H1370" t="s">
        <v>1645</v>
      </c>
      <c r="I1370" t="s">
        <v>56</v>
      </c>
      <c r="J1370" t="s">
        <v>6521</v>
      </c>
      <c r="K1370">
        <v>0</v>
      </c>
      <c r="L1370">
        <v>22736</v>
      </c>
      <c r="M1370">
        <v>0.52</v>
      </c>
      <c r="N1370" t="str">
        <f t="shared" ref="N1370:N1381" si="201">"000X"</f>
        <v>000X</v>
      </c>
      <c r="O1370">
        <v>6130</v>
      </c>
      <c r="P1370" t="s">
        <v>72</v>
      </c>
      <c r="Q1370" t="s">
        <v>1638</v>
      </c>
      <c r="R1370" t="s">
        <v>140</v>
      </c>
      <c r="T1370" t="s">
        <v>61</v>
      </c>
      <c r="V1370" t="s">
        <v>6770</v>
      </c>
      <c r="W1370">
        <v>50</v>
      </c>
      <c r="X1370">
        <v>50</v>
      </c>
      <c r="Y1370">
        <v>0</v>
      </c>
      <c r="Z1370">
        <v>50</v>
      </c>
      <c r="AA1370">
        <v>50</v>
      </c>
      <c r="AB1370" t="s">
        <v>72</v>
      </c>
      <c r="AC1370" s="1">
        <v>31898</v>
      </c>
      <c r="AD1370">
        <v>7304100</v>
      </c>
      <c r="AE1370">
        <v>739</v>
      </c>
      <c r="AF1370">
        <v>16</v>
      </c>
      <c r="AG1370" t="s">
        <v>103</v>
      </c>
      <c r="AH1370" t="s">
        <v>570</v>
      </c>
      <c r="AR1370">
        <v>0</v>
      </c>
      <c r="AW1370" t="s">
        <v>6523</v>
      </c>
      <c r="AX1370" t="s">
        <v>6524</v>
      </c>
      <c r="AY1370" t="s">
        <v>6525</v>
      </c>
      <c r="AZ1370" t="s">
        <v>6526</v>
      </c>
    </row>
    <row r="1371" spans="1:52" x14ac:dyDescent="0.3">
      <c r="A1371">
        <v>2256346</v>
      </c>
      <c r="B1371" t="s">
        <v>6771</v>
      </c>
      <c r="C1371" t="str">
        <f t="shared" si="197"/>
        <v>7492</v>
      </c>
      <c r="D1371" t="s">
        <v>53</v>
      </c>
      <c r="E1371" t="str">
        <f>"9400"</f>
        <v>9400</v>
      </c>
      <c r="F1371" t="s">
        <v>6520</v>
      </c>
      <c r="G1371" t="str">
        <f>"08"</f>
        <v>08</v>
      </c>
      <c r="H1371" t="s">
        <v>55</v>
      </c>
      <c r="I1371" t="s">
        <v>56</v>
      </c>
      <c r="J1371" t="s">
        <v>6521</v>
      </c>
      <c r="K1371">
        <v>0</v>
      </c>
      <c r="L1371">
        <v>2502</v>
      </c>
      <c r="M1371">
        <v>0.06</v>
      </c>
      <c r="N1371" t="str">
        <f t="shared" si="201"/>
        <v>000X</v>
      </c>
      <c r="O1371">
        <v>0</v>
      </c>
      <c r="P1371" t="s">
        <v>58</v>
      </c>
      <c r="Q1371" t="s">
        <v>619</v>
      </c>
      <c r="R1371" t="s">
        <v>140</v>
      </c>
      <c r="T1371" t="s">
        <v>61</v>
      </c>
      <c r="V1371" t="s">
        <v>6772</v>
      </c>
      <c r="W1371">
        <v>50</v>
      </c>
      <c r="X1371">
        <v>50</v>
      </c>
      <c r="Y1371">
        <v>0</v>
      </c>
      <c r="Z1371">
        <v>50</v>
      </c>
      <c r="AA1371">
        <v>50</v>
      </c>
      <c r="AB1371" t="s">
        <v>72</v>
      </c>
      <c r="AC1371" s="1">
        <v>31898</v>
      </c>
      <c r="AD1371">
        <v>7304100</v>
      </c>
      <c r="AE1371">
        <v>739</v>
      </c>
      <c r="AF1371">
        <v>16</v>
      </c>
      <c r="AG1371" t="s">
        <v>103</v>
      </c>
      <c r="AH1371" t="s">
        <v>570</v>
      </c>
      <c r="AR1371">
        <v>0</v>
      </c>
      <c r="AW1371" t="s">
        <v>6523</v>
      </c>
      <c r="AX1371" t="s">
        <v>6524</v>
      </c>
      <c r="AY1371" t="s">
        <v>6525</v>
      </c>
      <c r="AZ1371" t="s">
        <v>6526</v>
      </c>
    </row>
    <row r="1372" spans="1:52" x14ac:dyDescent="0.3">
      <c r="A1372">
        <v>2075481</v>
      </c>
      <c r="B1372" t="s">
        <v>6773</v>
      </c>
      <c r="C1372" t="str">
        <f t="shared" si="197"/>
        <v>7492</v>
      </c>
      <c r="D1372" t="s">
        <v>53</v>
      </c>
      <c r="E1372" t="str">
        <f t="shared" ref="E1372:E1381" si="202">"0100"</f>
        <v>0100</v>
      </c>
      <c r="F1372" t="s">
        <v>54</v>
      </c>
      <c r="G1372" t="str">
        <f>"08"</f>
        <v>08</v>
      </c>
      <c r="H1372" t="s">
        <v>55</v>
      </c>
      <c r="I1372" t="s">
        <v>56</v>
      </c>
      <c r="J1372" t="s">
        <v>57</v>
      </c>
      <c r="K1372">
        <v>1</v>
      </c>
      <c r="L1372">
        <v>62502</v>
      </c>
      <c r="M1372">
        <v>1.43</v>
      </c>
      <c r="N1372" t="str">
        <f t="shared" si="201"/>
        <v>000X</v>
      </c>
      <c r="O1372">
        <v>4995</v>
      </c>
      <c r="P1372" t="s">
        <v>72</v>
      </c>
      <c r="Q1372" t="s">
        <v>6485</v>
      </c>
      <c r="R1372" t="s">
        <v>140</v>
      </c>
      <c r="T1372" t="s">
        <v>61</v>
      </c>
      <c r="V1372" t="s">
        <v>6774</v>
      </c>
      <c r="W1372">
        <v>257210</v>
      </c>
      <c r="X1372">
        <v>21520</v>
      </c>
      <c r="Y1372">
        <v>235690</v>
      </c>
      <c r="Z1372">
        <v>209216</v>
      </c>
      <c r="AA1372">
        <v>184216</v>
      </c>
      <c r="AB1372" t="s">
        <v>63</v>
      </c>
      <c r="AC1372" s="1">
        <v>39569</v>
      </c>
      <c r="AD1372">
        <v>310000</v>
      </c>
      <c r="AE1372">
        <v>2218</v>
      </c>
      <c r="AF1372">
        <v>912</v>
      </c>
      <c r="AG1372" t="s">
        <v>64</v>
      </c>
      <c r="AH1372" t="s">
        <v>76</v>
      </c>
      <c r="AI1372">
        <v>1</v>
      </c>
      <c r="AJ1372">
        <v>2008</v>
      </c>
      <c r="AK1372">
        <v>3</v>
      </c>
      <c r="AL1372">
        <v>2</v>
      </c>
      <c r="AN1372">
        <v>2179</v>
      </c>
      <c r="AO1372">
        <v>32</v>
      </c>
      <c r="AP1372" t="s">
        <v>63</v>
      </c>
      <c r="AQ1372" t="s">
        <v>66</v>
      </c>
      <c r="AR1372">
        <v>3371</v>
      </c>
      <c r="AW1372" t="s">
        <v>6775</v>
      </c>
      <c r="AX1372" t="s">
        <v>6776</v>
      </c>
      <c r="AY1372" t="s">
        <v>6777</v>
      </c>
      <c r="AZ1372" t="s">
        <v>70</v>
      </c>
    </row>
    <row r="1373" spans="1:52" x14ac:dyDescent="0.3">
      <c r="A1373">
        <v>2075694</v>
      </c>
      <c r="B1373" t="s">
        <v>6778</v>
      </c>
      <c r="C1373" t="str">
        <f t="shared" si="197"/>
        <v>7492</v>
      </c>
      <c r="D1373" t="s">
        <v>53</v>
      </c>
      <c r="E1373" t="str">
        <f t="shared" si="202"/>
        <v>0100</v>
      </c>
      <c r="F1373" t="s">
        <v>54</v>
      </c>
      <c r="G1373" t="str">
        <f>"08"</f>
        <v>08</v>
      </c>
      <c r="H1373" t="s">
        <v>55</v>
      </c>
      <c r="I1373" t="s">
        <v>56</v>
      </c>
      <c r="J1373" t="s">
        <v>57</v>
      </c>
      <c r="K1373">
        <v>1</v>
      </c>
      <c r="L1373">
        <v>62502</v>
      </c>
      <c r="M1373">
        <v>1.43</v>
      </c>
      <c r="N1373" t="str">
        <f t="shared" si="201"/>
        <v>000X</v>
      </c>
      <c r="O1373">
        <v>4908</v>
      </c>
      <c r="P1373" t="s">
        <v>72</v>
      </c>
      <c r="Q1373" t="s">
        <v>6132</v>
      </c>
      <c r="R1373" t="s">
        <v>88</v>
      </c>
      <c r="T1373" t="s">
        <v>61</v>
      </c>
      <c r="V1373" t="s">
        <v>6779</v>
      </c>
      <c r="W1373">
        <v>202800</v>
      </c>
      <c r="X1373">
        <v>21520</v>
      </c>
      <c r="Y1373">
        <v>181280</v>
      </c>
      <c r="Z1373">
        <v>141444</v>
      </c>
      <c r="AA1373">
        <v>116444</v>
      </c>
      <c r="AB1373" t="s">
        <v>63</v>
      </c>
      <c r="AC1373" s="1">
        <v>35855</v>
      </c>
      <c r="AD1373">
        <v>12500</v>
      </c>
      <c r="AE1373">
        <v>1235</v>
      </c>
      <c r="AF1373">
        <v>1249</v>
      </c>
      <c r="AG1373" t="s">
        <v>103</v>
      </c>
      <c r="AH1373" t="s">
        <v>76</v>
      </c>
      <c r="AI1373">
        <v>1</v>
      </c>
      <c r="AJ1373">
        <v>2000</v>
      </c>
      <c r="AK1373">
        <v>3</v>
      </c>
      <c r="AL1373">
        <v>2</v>
      </c>
      <c r="AN1373">
        <v>2073</v>
      </c>
      <c r="AO1373">
        <v>32</v>
      </c>
      <c r="AP1373" t="s">
        <v>72</v>
      </c>
      <c r="AQ1373" t="s">
        <v>66</v>
      </c>
      <c r="AR1373">
        <v>2826</v>
      </c>
      <c r="AW1373" t="s">
        <v>6780</v>
      </c>
      <c r="AX1373" t="s">
        <v>6781</v>
      </c>
      <c r="AY1373" t="s">
        <v>6782</v>
      </c>
      <c r="AZ1373" t="s">
        <v>70</v>
      </c>
    </row>
    <row r="1374" spans="1:52" x14ac:dyDescent="0.3">
      <c r="A1374">
        <v>2076020</v>
      </c>
      <c r="B1374" t="s">
        <v>6783</v>
      </c>
      <c r="C1374" t="str">
        <f t="shared" si="197"/>
        <v>7492</v>
      </c>
      <c r="D1374" t="s">
        <v>53</v>
      </c>
      <c r="E1374" t="str">
        <f t="shared" si="202"/>
        <v>0100</v>
      </c>
      <c r="F1374" t="s">
        <v>54</v>
      </c>
      <c r="G1374" t="str">
        <f t="shared" ref="G1374:G1379" si="203">"05"</f>
        <v>05</v>
      </c>
      <c r="H1374" t="s">
        <v>55</v>
      </c>
      <c r="I1374" t="s">
        <v>56</v>
      </c>
      <c r="J1374" t="s">
        <v>57</v>
      </c>
      <c r="K1374">
        <v>1</v>
      </c>
      <c r="L1374">
        <v>117752</v>
      </c>
      <c r="M1374">
        <v>2.7</v>
      </c>
      <c r="N1374" t="str">
        <f t="shared" si="201"/>
        <v>000X</v>
      </c>
      <c r="O1374">
        <v>5122</v>
      </c>
      <c r="P1374" t="s">
        <v>72</v>
      </c>
      <c r="Q1374" t="s">
        <v>6485</v>
      </c>
      <c r="R1374" t="s">
        <v>140</v>
      </c>
      <c r="T1374" t="s">
        <v>61</v>
      </c>
      <c r="V1374" t="s">
        <v>6784</v>
      </c>
      <c r="W1374">
        <v>211590</v>
      </c>
      <c r="X1374">
        <v>40550</v>
      </c>
      <c r="Y1374">
        <v>171040</v>
      </c>
      <c r="Z1374">
        <v>157548</v>
      </c>
      <c r="AA1374">
        <v>132548</v>
      </c>
      <c r="AB1374" t="s">
        <v>63</v>
      </c>
      <c r="AC1374" s="1">
        <v>37257</v>
      </c>
      <c r="AD1374">
        <v>157500</v>
      </c>
      <c r="AE1374">
        <v>1484</v>
      </c>
      <c r="AF1374">
        <v>1344</v>
      </c>
      <c r="AG1374" t="s">
        <v>64</v>
      </c>
      <c r="AH1374" t="s">
        <v>76</v>
      </c>
      <c r="AI1374">
        <v>1</v>
      </c>
      <c r="AJ1374">
        <v>1997</v>
      </c>
      <c r="AK1374">
        <v>3</v>
      </c>
      <c r="AL1374">
        <v>2</v>
      </c>
      <c r="AN1374">
        <v>1492</v>
      </c>
      <c r="AO1374">
        <v>32</v>
      </c>
      <c r="AP1374" t="s">
        <v>63</v>
      </c>
      <c r="AQ1374" t="s">
        <v>66</v>
      </c>
      <c r="AR1374">
        <v>2129</v>
      </c>
      <c r="AW1374" t="s">
        <v>6785</v>
      </c>
      <c r="AX1374" t="s">
        <v>6786</v>
      </c>
      <c r="AY1374" t="s">
        <v>6787</v>
      </c>
      <c r="AZ1374" t="s">
        <v>6788</v>
      </c>
    </row>
    <row r="1375" spans="1:52" x14ac:dyDescent="0.3">
      <c r="A1375">
        <v>2076593</v>
      </c>
      <c r="B1375" t="s">
        <v>6789</v>
      </c>
      <c r="C1375" t="str">
        <f t="shared" si="197"/>
        <v>7492</v>
      </c>
      <c r="D1375" t="s">
        <v>53</v>
      </c>
      <c r="E1375" t="str">
        <f t="shared" si="202"/>
        <v>0100</v>
      </c>
      <c r="F1375" t="s">
        <v>54</v>
      </c>
      <c r="G1375" t="str">
        <f t="shared" si="203"/>
        <v>05</v>
      </c>
      <c r="H1375" t="s">
        <v>55</v>
      </c>
      <c r="I1375" t="s">
        <v>56</v>
      </c>
      <c r="J1375" t="s">
        <v>57</v>
      </c>
      <c r="K1375">
        <v>1</v>
      </c>
      <c r="L1375">
        <v>44866</v>
      </c>
      <c r="M1375">
        <v>1.03</v>
      </c>
      <c r="N1375" t="str">
        <f t="shared" si="201"/>
        <v>000X</v>
      </c>
      <c r="O1375">
        <v>5329</v>
      </c>
      <c r="P1375" t="s">
        <v>72</v>
      </c>
      <c r="Q1375" t="s">
        <v>643</v>
      </c>
      <c r="R1375" t="s">
        <v>140</v>
      </c>
      <c r="T1375" t="s">
        <v>61</v>
      </c>
      <c r="V1375" t="s">
        <v>6790</v>
      </c>
      <c r="W1375">
        <v>333920</v>
      </c>
      <c r="X1375">
        <v>15450</v>
      </c>
      <c r="Y1375">
        <v>318470</v>
      </c>
      <c r="Z1375">
        <v>333920</v>
      </c>
      <c r="AA1375">
        <v>333920</v>
      </c>
      <c r="AB1375" t="s">
        <v>72</v>
      </c>
      <c r="AC1375" s="1">
        <v>42726</v>
      </c>
      <c r="AD1375">
        <v>250100</v>
      </c>
      <c r="AE1375">
        <v>2807</v>
      </c>
      <c r="AF1375">
        <v>1192</v>
      </c>
      <c r="AG1375" t="s">
        <v>64</v>
      </c>
      <c r="AH1375" t="s">
        <v>65</v>
      </c>
      <c r="AI1375">
        <v>1</v>
      </c>
      <c r="AJ1375">
        <v>2001</v>
      </c>
      <c r="AK1375">
        <v>4</v>
      </c>
      <c r="AL1375">
        <v>2</v>
      </c>
      <c r="AM1375">
        <v>1</v>
      </c>
      <c r="AN1375">
        <v>3061</v>
      </c>
      <c r="AO1375">
        <v>32</v>
      </c>
      <c r="AP1375" t="s">
        <v>63</v>
      </c>
      <c r="AQ1375" t="s">
        <v>66</v>
      </c>
      <c r="AR1375">
        <v>4371</v>
      </c>
      <c r="AW1375" t="s">
        <v>6791</v>
      </c>
      <c r="AY1375" t="s">
        <v>6792</v>
      </c>
      <c r="AZ1375" t="s">
        <v>6793</v>
      </c>
    </row>
    <row r="1376" spans="1:52" x14ac:dyDescent="0.3">
      <c r="A1376">
        <v>2076640</v>
      </c>
      <c r="B1376" t="s">
        <v>6794</v>
      </c>
      <c r="C1376" t="str">
        <f t="shared" si="197"/>
        <v>7492</v>
      </c>
      <c r="D1376" t="s">
        <v>53</v>
      </c>
      <c r="E1376" t="str">
        <f t="shared" si="202"/>
        <v>0100</v>
      </c>
      <c r="F1376" t="s">
        <v>54</v>
      </c>
      <c r="G1376" t="str">
        <f t="shared" si="203"/>
        <v>05</v>
      </c>
      <c r="H1376" t="s">
        <v>55</v>
      </c>
      <c r="I1376" t="s">
        <v>56</v>
      </c>
      <c r="J1376" t="s">
        <v>57</v>
      </c>
      <c r="K1376">
        <v>1</v>
      </c>
      <c r="L1376">
        <v>43748</v>
      </c>
      <c r="M1376">
        <v>1</v>
      </c>
      <c r="N1376" t="str">
        <f t="shared" si="201"/>
        <v>000X</v>
      </c>
      <c r="O1376">
        <v>4200</v>
      </c>
      <c r="P1376" t="s">
        <v>58</v>
      </c>
      <c r="Q1376" t="s">
        <v>265</v>
      </c>
      <c r="R1376" t="s">
        <v>266</v>
      </c>
      <c r="T1376" t="s">
        <v>61</v>
      </c>
      <c r="V1376" t="s">
        <v>6795</v>
      </c>
      <c r="W1376">
        <v>258850</v>
      </c>
      <c r="X1376">
        <v>15060</v>
      </c>
      <c r="Y1376">
        <v>243790</v>
      </c>
      <c r="Z1376">
        <v>198162</v>
      </c>
      <c r="AA1376">
        <v>173162</v>
      </c>
      <c r="AB1376" t="s">
        <v>63</v>
      </c>
      <c r="AC1376" s="1">
        <v>43327</v>
      </c>
      <c r="AD1376">
        <v>290000</v>
      </c>
      <c r="AE1376">
        <v>2921</v>
      </c>
      <c r="AF1376">
        <v>116</v>
      </c>
      <c r="AG1376" t="s">
        <v>64</v>
      </c>
      <c r="AH1376" t="s">
        <v>76</v>
      </c>
      <c r="AI1376">
        <v>1</v>
      </c>
      <c r="AJ1376">
        <v>1993</v>
      </c>
      <c r="AK1376">
        <v>4</v>
      </c>
      <c r="AL1376">
        <v>2</v>
      </c>
      <c r="AN1376">
        <v>3003</v>
      </c>
      <c r="AO1376">
        <v>32</v>
      </c>
      <c r="AP1376" t="s">
        <v>63</v>
      </c>
      <c r="AQ1376" t="s">
        <v>66</v>
      </c>
      <c r="AR1376">
        <v>3873</v>
      </c>
      <c r="AW1376" t="s">
        <v>6796</v>
      </c>
      <c r="AY1376" t="s">
        <v>6797</v>
      </c>
      <c r="AZ1376" t="s">
        <v>70</v>
      </c>
    </row>
    <row r="1377" spans="1:52" x14ac:dyDescent="0.3">
      <c r="A1377">
        <v>2076801</v>
      </c>
      <c r="B1377" t="s">
        <v>6798</v>
      </c>
      <c r="C1377" t="str">
        <f t="shared" si="197"/>
        <v>7492</v>
      </c>
      <c r="D1377" t="s">
        <v>53</v>
      </c>
      <c r="E1377" t="str">
        <f t="shared" si="202"/>
        <v>0100</v>
      </c>
      <c r="F1377" t="s">
        <v>54</v>
      </c>
      <c r="G1377" t="str">
        <f t="shared" si="203"/>
        <v>05</v>
      </c>
      <c r="H1377" t="s">
        <v>55</v>
      </c>
      <c r="I1377" t="s">
        <v>56</v>
      </c>
      <c r="J1377" t="s">
        <v>57</v>
      </c>
      <c r="K1377">
        <v>1</v>
      </c>
      <c r="L1377">
        <v>74590</v>
      </c>
      <c r="M1377">
        <v>1.71</v>
      </c>
      <c r="N1377" t="str">
        <f t="shared" si="201"/>
        <v>000X</v>
      </c>
      <c r="O1377">
        <v>4081</v>
      </c>
      <c r="P1377" t="s">
        <v>58</v>
      </c>
      <c r="Q1377" t="s">
        <v>6259</v>
      </c>
      <c r="R1377" t="s">
        <v>719</v>
      </c>
      <c r="T1377" t="s">
        <v>61</v>
      </c>
      <c r="V1377" t="s">
        <v>6799</v>
      </c>
      <c r="W1377">
        <v>265340</v>
      </c>
      <c r="X1377">
        <v>25690</v>
      </c>
      <c r="Y1377">
        <v>239650</v>
      </c>
      <c r="Z1377">
        <v>265340</v>
      </c>
      <c r="AA1377">
        <v>265340</v>
      </c>
      <c r="AB1377" t="s">
        <v>63</v>
      </c>
      <c r="AC1377" s="1">
        <v>44082</v>
      </c>
      <c r="AD1377">
        <v>344000</v>
      </c>
      <c r="AE1377">
        <v>3095</v>
      </c>
      <c r="AF1377">
        <v>987</v>
      </c>
      <c r="AG1377" t="s">
        <v>64</v>
      </c>
      <c r="AH1377" t="s">
        <v>76</v>
      </c>
      <c r="AI1377">
        <v>1</v>
      </c>
      <c r="AJ1377">
        <v>2013</v>
      </c>
      <c r="AK1377">
        <v>3</v>
      </c>
      <c r="AL1377">
        <v>3</v>
      </c>
      <c r="AN1377">
        <v>2329</v>
      </c>
      <c r="AO1377">
        <v>32</v>
      </c>
      <c r="AP1377" t="s">
        <v>72</v>
      </c>
      <c r="AQ1377" t="s">
        <v>66</v>
      </c>
      <c r="AR1377">
        <v>3230</v>
      </c>
      <c r="AW1377" t="s">
        <v>6800</v>
      </c>
      <c r="AX1377" t="s">
        <v>6801</v>
      </c>
      <c r="AY1377" t="s">
        <v>6802</v>
      </c>
      <c r="AZ1377" t="s">
        <v>70</v>
      </c>
    </row>
    <row r="1378" spans="1:52" x14ac:dyDescent="0.3">
      <c r="A1378">
        <v>2076950</v>
      </c>
      <c r="B1378" t="s">
        <v>6803</v>
      </c>
      <c r="C1378" t="str">
        <f t="shared" si="197"/>
        <v>7492</v>
      </c>
      <c r="D1378" t="s">
        <v>53</v>
      </c>
      <c r="E1378" t="str">
        <f t="shared" si="202"/>
        <v>0100</v>
      </c>
      <c r="F1378" t="s">
        <v>54</v>
      </c>
      <c r="G1378" t="str">
        <f t="shared" si="203"/>
        <v>05</v>
      </c>
      <c r="H1378" t="s">
        <v>55</v>
      </c>
      <c r="I1378" t="s">
        <v>56</v>
      </c>
      <c r="J1378" t="s">
        <v>57</v>
      </c>
      <c r="K1378">
        <v>1</v>
      </c>
      <c r="L1378">
        <v>67584</v>
      </c>
      <c r="M1378">
        <v>1.55</v>
      </c>
      <c r="N1378" t="str">
        <f t="shared" si="201"/>
        <v>000X</v>
      </c>
      <c r="O1378">
        <v>5325</v>
      </c>
      <c r="P1378" t="s">
        <v>72</v>
      </c>
      <c r="Q1378" t="s">
        <v>6012</v>
      </c>
      <c r="R1378" t="s">
        <v>140</v>
      </c>
      <c r="T1378" t="s">
        <v>61</v>
      </c>
      <c r="V1378" t="s">
        <v>6804</v>
      </c>
      <c r="W1378">
        <v>259200</v>
      </c>
      <c r="X1378">
        <v>23270</v>
      </c>
      <c r="Y1378">
        <v>235930</v>
      </c>
      <c r="Z1378">
        <v>198826</v>
      </c>
      <c r="AA1378">
        <v>173826</v>
      </c>
      <c r="AB1378" t="s">
        <v>63</v>
      </c>
      <c r="AC1378" s="1">
        <v>34182</v>
      </c>
      <c r="AD1378">
        <v>18000</v>
      </c>
      <c r="AE1378">
        <v>995</v>
      </c>
      <c r="AF1378">
        <v>422</v>
      </c>
      <c r="AG1378" t="s">
        <v>103</v>
      </c>
      <c r="AH1378" t="s">
        <v>76</v>
      </c>
      <c r="AI1378">
        <v>1</v>
      </c>
      <c r="AJ1378">
        <v>1998</v>
      </c>
      <c r="AK1378">
        <v>3</v>
      </c>
      <c r="AL1378">
        <v>2</v>
      </c>
      <c r="AN1378">
        <v>2459</v>
      </c>
      <c r="AO1378">
        <v>32</v>
      </c>
      <c r="AP1378" t="s">
        <v>63</v>
      </c>
      <c r="AQ1378" t="s">
        <v>66</v>
      </c>
      <c r="AR1378">
        <v>3744</v>
      </c>
      <c r="AW1378" t="s">
        <v>6805</v>
      </c>
      <c r="AX1378" t="s">
        <v>6806</v>
      </c>
      <c r="AY1378" t="s">
        <v>6807</v>
      </c>
      <c r="AZ1378" t="s">
        <v>70</v>
      </c>
    </row>
    <row r="1379" spans="1:52" x14ac:dyDescent="0.3">
      <c r="A1379">
        <v>2077042</v>
      </c>
      <c r="B1379" t="s">
        <v>6808</v>
      </c>
      <c r="C1379" t="str">
        <f t="shared" si="197"/>
        <v>7492</v>
      </c>
      <c r="D1379" t="s">
        <v>53</v>
      </c>
      <c r="E1379" t="str">
        <f t="shared" si="202"/>
        <v>0100</v>
      </c>
      <c r="F1379" t="s">
        <v>54</v>
      </c>
      <c r="G1379" t="str">
        <f t="shared" si="203"/>
        <v>05</v>
      </c>
      <c r="H1379" t="s">
        <v>55</v>
      </c>
      <c r="I1379" t="s">
        <v>56</v>
      </c>
      <c r="J1379" t="s">
        <v>57</v>
      </c>
      <c r="K1379">
        <v>1</v>
      </c>
      <c r="L1379">
        <v>65359</v>
      </c>
      <c r="M1379">
        <v>1.5</v>
      </c>
      <c r="N1379" t="str">
        <f t="shared" si="201"/>
        <v>000X</v>
      </c>
      <c r="O1379">
        <v>5169</v>
      </c>
      <c r="P1379" t="s">
        <v>72</v>
      </c>
      <c r="Q1379" t="s">
        <v>6012</v>
      </c>
      <c r="R1379" t="s">
        <v>140</v>
      </c>
      <c r="T1379" t="s">
        <v>61</v>
      </c>
      <c r="V1379" t="s">
        <v>6809</v>
      </c>
      <c r="W1379">
        <v>320530</v>
      </c>
      <c r="X1379">
        <v>22510</v>
      </c>
      <c r="Y1379">
        <v>298020</v>
      </c>
      <c r="Z1379">
        <v>261622</v>
      </c>
      <c r="AA1379">
        <v>236622</v>
      </c>
      <c r="AB1379" t="s">
        <v>63</v>
      </c>
      <c r="AC1379" s="1">
        <v>42629</v>
      </c>
      <c r="AD1379">
        <v>300000</v>
      </c>
      <c r="AE1379">
        <v>2784</v>
      </c>
      <c r="AF1379">
        <v>1923</v>
      </c>
      <c r="AG1379" t="s">
        <v>64</v>
      </c>
      <c r="AH1379" t="s">
        <v>65</v>
      </c>
      <c r="AI1379">
        <v>1</v>
      </c>
      <c r="AJ1379">
        <v>2002</v>
      </c>
      <c r="AK1379">
        <v>3</v>
      </c>
      <c r="AL1379">
        <v>4</v>
      </c>
      <c r="AN1379">
        <v>3179</v>
      </c>
      <c r="AO1379">
        <v>32</v>
      </c>
      <c r="AP1379" t="s">
        <v>63</v>
      </c>
      <c r="AQ1379" t="s">
        <v>66</v>
      </c>
      <c r="AR1379">
        <v>4614</v>
      </c>
      <c r="AW1379" t="s">
        <v>6810</v>
      </c>
      <c r="AY1379" t="s">
        <v>6811</v>
      </c>
      <c r="AZ1379" t="s">
        <v>70</v>
      </c>
    </row>
    <row r="1380" spans="1:52" x14ac:dyDescent="0.3">
      <c r="A1380">
        <v>2077182</v>
      </c>
      <c r="B1380" t="s">
        <v>6812</v>
      </c>
      <c r="C1380" t="str">
        <f t="shared" si="197"/>
        <v>7492</v>
      </c>
      <c r="D1380" t="s">
        <v>53</v>
      </c>
      <c r="E1380" t="str">
        <f t="shared" si="202"/>
        <v>0100</v>
      </c>
      <c r="F1380" t="s">
        <v>54</v>
      </c>
      <c r="G1380" t="str">
        <f>"08"</f>
        <v>08</v>
      </c>
      <c r="H1380" t="s">
        <v>55</v>
      </c>
      <c r="I1380" t="s">
        <v>56</v>
      </c>
      <c r="J1380" t="s">
        <v>57</v>
      </c>
      <c r="K1380">
        <v>1</v>
      </c>
      <c r="L1380">
        <v>65359</v>
      </c>
      <c r="M1380">
        <v>1.5</v>
      </c>
      <c r="N1380" t="str">
        <f t="shared" si="201"/>
        <v>000X</v>
      </c>
      <c r="O1380">
        <v>4971</v>
      </c>
      <c r="P1380" t="s">
        <v>72</v>
      </c>
      <c r="Q1380" t="s">
        <v>6012</v>
      </c>
      <c r="R1380" t="s">
        <v>140</v>
      </c>
      <c r="T1380" t="s">
        <v>61</v>
      </c>
      <c r="V1380" t="s">
        <v>6813</v>
      </c>
      <c r="W1380">
        <v>193360</v>
      </c>
      <c r="X1380">
        <v>22510</v>
      </c>
      <c r="Y1380">
        <v>170850</v>
      </c>
      <c r="Z1380">
        <v>176969</v>
      </c>
      <c r="AA1380">
        <v>151969</v>
      </c>
      <c r="AB1380" t="s">
        <v>63</v>
      </c>
      <c r="AC1380" s="1">
        <v>42977</v>
      </c>
      <c r="AD1380">
        <v>217000</v>
      </c>
      <c r="AE1380">
        <v>2850</v>
      </c>
      <c r="AF1380">
        <v>175</v>
      </c>
      <c r="AG1380" t="s">
        <v>64</v>
      </c>
      <c r="AH1380" t="s">
        <v>76</v>
      </c>
      <c r="AI1380">
        <v>1</v>
      </c>
      <c r="AJ1380">
        <v>1994</v>
      </c>
      <c r="AK1380">
        <v>3</v>
      </c>
      <c r="AL1380">
        <v>2</v>
      </c>
      <c r="AN1380">
        <v>1868</v>
      </c>
      <c r="AO1380">
        <v>32</v>
      </c>
      <c r="AP1380" t="s">
        <v>72</v>
      </c>
      <c r="AQ1380" t="s">
        <v>66</v>
      </c>
      <c r="AR1380">
        <v>2937</v>
      </c>
      <c r="AW1380" t="s">
        <v>6814</v>
      </c>
      <c r="AX1380" t="s">
        <v>6815</v>
      </c>
      <c r="AY1380" t="s">
        <v>6816</v>
      </c>
      <c r="AZ1380" t="s">
        <v>70</v>
      </c>
    </row>
    <row r="1381" spans="1:52" x14ac:dyDescent="0.3">
      <c r="A1381">
        <v>2077247</v>
      </c>
      <c r="B1381" t="s">
        <v>6817</v>
      </c>
      <c r="C1381" t="str">
        <f t="shared" si="197"/>
        <v>7492</v>
      </c>
      <c r="D1381" t="s">
        <v>53</v>
      </c>
      <c r="E1381" t="str">
        <f t="shared" si="202"/>
        <v>0100</v>
      </c>
      <c r="F1381" t="s">
        <v>54</v>
      </c>
      <c r="G1381" t="str">
        <f>"08"</f>
        <v>08</v>
      </c>
      <c r="H1381" t="s">
        <v>55</v>
      </c>
      <c r="I1381" t="s">
        <v>56</v>
      </c>
      <c r="J1381" t="s">
        <v>57</v>
      </c>
      <c r="K1381">
        <v>1</v>
      </c>
      <c r="L1381">
        <v>65359</v>
      </c>
      <c r="M1381">
        <v>1.5</v>
      </c>
      <c r="N1381" t="str">
        <f t="shared" si="201"/>
        <v>000X</v>
      </c>
      <c r="O1381">
        <v>4891</v>
      </c>
      <c r="P1381" t="s">
        <v>72</v>
      </c>
      <c r="Q1381" t="s">
        <v>6012</v>
      </c>
      <c r="R1381" t="s">
        <v>140</v>
      </c>
      <c r="T1381" t="s">
        <v>61</v>
      </c>
      <c r="V1381" t="s">
        <v>6818</v>
      </c>
      <c r="W1381">
        <v>22510</v>
      </c>
      <c r="X1381">
        <v>22510</v>
      </c>
      <c r="Y1381">
        <v>0</v>
      </c>
      <c r="Z1381">
        <v>22510</v>
      </c>
      <c r="AA1381">
        <v>22510</v>
      </c>
      <c r="AB1381" t="s">
        <v>63</v>
      </c>
      <c r="AC1381" s="1">
        <v>43576</v>
      </c>
      <c r="AD1381">
        <v>28000</v>
      </c>
      <c r="AE1381">
        <v>2974</v>
      </c>
      <c r="AF1381">
        <v>1404</v>
      </c>
      <c r="AG1381" t="s">
        <v>103</v>
      </c>
      <c r="AH1381" t="s">
        <v>76</v>
      </c>
      <c r="AI1381">
        <v>1</v>
      </c>
      <c r="AJ1381">
        <v>2020</v>
      </c>
      <c r="AK1381">
        <v>3</v>
      </c>
      <c r="AL1381">
        <v>2</v>
      </c>
      <c r="AN1381">
        <v>2553</v>
      </c>
      <c r="AO1381">
        <v>32</v>
      </c>
      <c r="AP1381" t="s">
        <v>63</v>
      </c>
      <c r="AQ1381" t="s">
        <v>66</v>
      </c>
      <c r="AR1381">
        <v>3917</v>
      </c>
      <c r="AW1381" t="s">
        <v>6819</v>
      </c>
      <c r="AX1381" t="s">
        <v>6820</v>
      </c>
      <c r="AY1381" t="s">
        <v>6821</v>
      </c>
      <c r="AZ1381" t="s">
        <v>70</v>
      </c>
    </row>
    <row r="1382" spans="1:52" x14ac:dyDescent="0.3">
      <c r="A1382">
        <v>2614633</v>
      </c>
      <c r="B1382" t="s">
        <v>6822</v>
      </c>
      <c r="C1382" t="str">
        <f t="shared" si="197"/>
        <v>7492</v>
      </c>
      <c r="D1382" t="s">
        <v>53</v>
      </c>
      <c r="E1382" t="str">
        <f>"0000"</f>
        <v>0000</v>
      </c>
      <c r="F1382" t="s">
        <v>108</v>
      </c>
      <c r="G1382" t="str">
        <f>"07"</f>
        <v>07</v>
      </c>
      <c r="H1382" t="s">
        <v>55</v>
      </c>
      <c r="I1382" t="s">
        <v>56</v>
      </c>
      <c r="J1382" t="s">
        <v>57</v>
      </c>
      <c r="K1382">
        <v>0</v>
      </c>
      <c r="L1382">
        <v>43682</v>
      </c>
      <c r="M1382">
        <v>1</v>
      </c>
      <c r="N1382" t="str">
        <f>"0000"</f>
        <v>0000</v>
      </c>
      <c r="O1382">
        <v>5985</v>
      </c>
      <c r="P1382" t="s">
        <v>58</v>
      </c>
      <c r="Q1382" t="s">
        <v>330</v>
      </c>
      <c r="R1382" t="s">
        <v>331</v>
      </c>
      <c r="T1382" t="s">
        <v>61</v>
      </c>
      <c r="V1382" t="s">
        <v>6823</v>
      </c>
      <c r="W1382">
        <v>15040</v>
      </c>
      <c r="X1382">
        <v>15040</v>
      </c>
      <c r="Y1382">
        <v>0</v>
      </c>
      <c r="Z1382">
        <v>15040</v>
      </c>
      <c r="AA1382">
        <v>15040</v>
      </c>
      <c r="AB1382" t="s">
        <v>72</v>
      </c>
      <c r="AC1382" s="1">
        <v>35886</v>
      </c>
      <c r="AD1382">
        <v>20000</v>
      </c>
      <c r="AE1382">
        <v>1239</v>
      </c>
      <c r="AF1382">
        <v>1953</v>
      </c>
      <c r="AG1382" t="s">
        <v>103</v>
      </c>
      <c r="AH1382" t="s">
        <v>873</v>
      </c>
      <c r="AR1382">
        <v>0</v>
      </c>
      <c r="AW1382" t="s">
        <v>6824</v>
      </c>
      <c r="AX1382" t="s">
        <v>6825</v>
      </c>
      <c r="AY1382" t="s">
        <v>6826</v>
      </c>
      <c r="AZ1382" t="s">
        <v>6827</v>
      </c>
    </row>
    <row r="1383" spans="1:52" x14ac:dyDescent="0.3">
      <c r="A1383">
        <v>2074957</v>
      </c>
      <c r="B1383" t="s">
        <v>6828</v>
      </c>
      <c r="C1383" t="str">
        <f t="shared" si="197"/>
        <v>7492</v>
      </c>
      <c r="D1383" t="s">
        <v>53</v>
      </c>
      <c r="E1383" t="str">
        <f>"0000"</f>
        <v>0000</v>
      </c>
      <c r="F1383" t="s">
        <v>108</v>
      </c>
      <c r="G1383" t="str">
        <f>"08"</f>
        <v>08</v>
      </c>
      <c r="H1383" t="s">
        <v>55</v>
      </c>
      <c r="I1383" t="s">
        <v>56</v>
      </c>
      <c r="J1383" t="s">
        <v>57</v>
      </c>
      <c r="K1383">
        <v>0</v>
      </c>
      <c r="L1383">
        <v>62502</v>
      </c>
      <c r="M1383">
        <v>1.43</v>
      </c>
      <c r="N1383" t="str">
        <f t="shared" ref="N1383:N1399" si="204">"000X"</f>
        <v>000X</v>
      </c>
      <c r="O1383">
        <v>4995</v>
      </c>
      <c r="P1383" t="s">
        <v>72</v>
      </c>
      <c r="Q1383" t="s">
        <v>6132</v>
      </c>
      <c r="R1383" t="s">
        <v>88</v>
      </c>
      <c r="T1383" t="s">
        <v>61</v>
      </c>
      <c r="V1383" t="s">
        <v>6829</v>
      </c>
      <c r="W1383">
        <v>21520</v>
      </c>
      <c r="X1383">
        <v>21520</v>
      </c>
      <c r="Y1383">
        <v>0</v>
      </c>
      <c r="Z1383">
        <v>21520</v>
      </c>
      <c r="AA1383">
        <v>21520</v>
      </c>
      <c r="AB1383" t="s">
        <v>72</v>
      </c>
      <c r="AC1383" s="1">
        <v>32933</v>
      </c>
      <c r="AD1383">
        <v>23700</v>
      </c>
      <c r="AE1383">
        <v>849</v>
      </c>
      <c r="AF1383">
        <v>2193</v>
      </c>
      <c r="AG1383" t="s">
        <v>103</v>
      </c>
      <c r="AH1383" t="s">
        <v>873</v>
      </c>
      <c r="AR1383">
        <v>0</v>
      </c>
      <c r="AW1383" t="s">
        <v>6830</v>
      </c>
      <c r="AY1383" t="s">
        <v>6831</v>
      </c>
      <c r="AZ1383" t="s">
        <v>6832</v>
      </c>
    </row>
    <row r="1384" spans="1:52" x14ac:dyDescent="0.3">
      <c r="A1384">
        <v>2074981</v>
      </c>
      <c r="B1384" t="s">
        <v>6833</v>
      </c>
      <c r="C1384" t="str">
        <f t="shared" si="197"/>
        <v>7492</v>
      </c>
      <c r="D1384" t="s">
        <v>53</v>
      </c>
      <c r="E1384" t="str">
        <f>"0000"</f>
        <v>0000</v>
      </c>
      <c r="F1384" t="s">
        <v>108</v>
      </c>
      <c r="G1384" t="str">
        <f>"05"</f>
        <v>05</v>
      </c>
      <c r="H1384" t="s">
        <v>55</v>
      </c>
      <c r="I1384" t="s">
        <v>56</v>
      </c>
      <c r="J1384" t="s">
        <v>57</v>
      </c>
      <c r="K1384">
        <v>0</v>
      </c>
      <c r="L1384">
        <v>62502</v>
      </c>
      <c r="M1384">
        <v>1.43</v>
      </c>
      <c r="N1384" t="str">
        <f t="shared" si="204"/>
        <v>000X</v>
      </c>
      <c r="O1384">
        <v>5045</v>
      </c>
      <c r="P1384" t="s">
        <v>72</v>
      </c>
      <c r="Q1384" t="s">
        <v>6132</v>
      </c>
      <c r="R1384" t="s">
        <v>88</v>
      </c>
      <c r="T1384" t="s">
        <v>61</v>
      </c>
      <c r="V1384" t="s">
        <v>6834</v>
      </c>
      <c r="W1384">
        <v>21520</v>
      </c>
      <c r="X1384">
        <v>21520</v>
      </c>
      <c r="Y1384">
        <v>0</v>
      </c>
      <c r="Z1384">
        <v>21520</v>
      </c>
      <c r="AA1384">
        <v>21520</v>
      </c>
      <c r="AB1384" t="s">
        <v>72</v>
      </c>
      <c r="AC1384" s="1">
        <v>44147</v>
      </c>
      <c r="AD1384">
        <v>28500</v>
      </c>
      <c r="AE1384">
        <v>3111</v>
      </c>
      <c r="AF1384">
        <v>2010</v>
      </c>
      <c r="AG1384" t="s">
        <v>103</v>
      </c>
      <c r="AH1384" t="s">
        <v>76</v>
      </c>
      <c r="AR1384">
        <v>0</v>
      </c>
      <c r="AW1384" t="s">
        <v>1397</v>
      </c>
      <c r="AY1384" t="s">
        <v>1398</v>
      </c>
      <c r="AZ1384" t="s">
        <v>70</v>
      </c>
    </row>
    <row r="1385" spans="1:52" x14ac:dyDescent="0.3">
      <c r="A1385">
        <v>2075309</v>
      </c>
      <c r="B1385" t="s">
        <v>6835</v>
      </c>
      <c r="C1385" t="str">
        <f t="shared" si="197"/>
        <v>7492</v>
      </c>
      <c r="D1385" t="s">
        <v>53</v>
      </c>
      <c r="E1385" t="str">
        <f>"0000"</f>
        <v>0000</v>
      </c>
      <c r="F1385" t="s">
        <v>108</v>
      </c>
      <c r="G1385" t="str">
        <f>"08"</f>
        <v>08</v>
      </c>
      <c r="H1385" t="s">
        <v>55</v>
      </c>
      <c r="I1385" t="s">
        <v>56</v>
      </c>
      <c r="J1385" t="s">
        <v>57</v>
      </c>
      <c r="K1385">
        <v>0</v>
      </c>
      <c r="L1385">
        <v>62502</v>
      </c>
      <c r="M1385">
        <v>1.43</v>
      </c>
      <c r="N1385" t="str">
        <f t="shared" si="204"/>
        <v>000X</v>
      </c>
      <c r="O1385">
        <v>4193</v>
      </c>
      <c r="P1385" t="s">
        <v>58</v>
      </c>
      <c r="Q1385" t="s">
        <v>815</v>
      </c>
      <c r="R1385" t="s">
        <v>140</v>
      </c>
      <c r="T1385" t="s">
        <v>61</v>
      </c>
      <c r="V1385" t="s">
        <v>6836</v>
      </c>
      <c r="W1385">
        <v>21520</v>
      </c>
      <c r="X1385">
        <v>21520</v>
      </c>
      <c r="Y1385">
        <v>0</v>
      </c>
      <c r="Z1385">
        <v>21520</v>
      </c>
      <c r="AA1385">
        <v>21520</v>
      </c>
      <c r="AB1385" t="s">
        <v>72</v>
      </c>
      <c r="AC1385" s="1">
        <v>43578</v>
      </c>
      <c r="AD1385">
        <v>34300</v>
      </c>
      <c r="AE1385">
        <v>2974</v>
      </c>
      <c r="AF1385">
        <v>1159</v>
      </c>
      <c r="AG1385" t="s">
        <v>103</v>
      </c>
      <c r="AH1385" t="s">
        <v>1821</v>
      </c>
      <c r="AR1385">
        <v>0</v>
      </c>
      <c r="AW1385" t="s">
        <v>6134</v>
      </c>
      <c r="AX1385" t="s">
        <v>6382</v>
      </c>
      <c r="AY1385" t="s">
        <v>6136</v>
      </c>
      <c r="AZ1385" t="s">
        <v>6383</v>
      </c>
    </row>
    <row r="1386" spans="1:52" x14ac:dyDescent="0.3">
      <c r="A1386">
        <v>2075368</v>
      </c>
      <c r="B1386" t="s">
        <v>6837</v>
      </c>
      <c r="C1386" t="str">
        <f t="shared" si="197"/>
        <v>7492</v>
      </c>
      <c r="D1386" t="s">
        <v>53</v>
      </c>
      <c r="E1386" t="str">
        <f>"0000"</f>
        <v>0000</v>
      </c>
      <c r="F1386" t="s">
        <v>108</v>
      </c>
      <c r="G1386" t="str">
        <f>"08"</f>
        <v>08</v>
      </c>
      <c r="H1386" t="s">
        <v>55</v>
      </c>
      <c r="I1386" t="s">
        <v>56</v>
      </c>
      <c r="J1386" t="s">
        <v>57</v>
      </c>
      <c r="K1386">
        <v>0</v>
      </c>
      <c r="L1386">
        <v>67368</v>
      </c>
      <c r="M1386">
        <v>1.55</v>
      </c>
      <c r="N1386" t="str">
        <f t="shared" si="204"/>
        <v>000X</v>
      </c>
      <c r="O1386">
        <v>4823</v>
      </c>
      <c r="P1386" t="s">
        <v>72</v>
      </c>
      <c r="Q1386" t="s">
        <v>6485</v>
      </c>
      <c r="R1386" t="s">
        <v>140</v>
      </c>
      <c r="T1386" t="s">
        <v>61</v>
      </c>
      <c r="V1386" t="s">
        <v>6838</v>
      </c>
      <c r="W1386">
        <v>23200</v>
      </c>
      <c r="X1386">
        <v>23200</v>
      </c>
      <c r="Y1386">
        <v>0</v>
      </c>
      <c r="Z1386">
        <v>23200</v>
      </c>
      <c r="AA1386">
        <v>23200</v>
      </c>
      <c r="AB1386" t="s">
        <v>72</v>
      </c>
      <c r="AC1386" s="1">
        <v>32843</v>
      </c>
      <c r="AD1386">
        <v>23700</v>
      </c>
      <c r="AE1386">
        <v>841</v>
      </c>
      <c r="AF1386">
        <v>868</v>
      </c>
      <c r="AG1386" t="s">
        <v>103</v>
      </c>
      <c r="AH1386" t="s">
        <v>221</v>
      </c>
      <c r="AR1386">
        <v>0</v>
      </c>
      <c r="AW1386" t="s">
        <v>6839</v>
      </c>
      <c r="AY1386" t="s">
        <v>6660</v>
      </c>
      <c r="AZ1386" t="s">
        <v>6661</v>
      </c>
    </row>
    <row r="1387" spans="1:52" x14ac:dyDescent="0.3">
      <c r="A1387">
        <v>2075422</v>
      </c>
      <c r="B1387" t="s">
        <v>6840</v>
      </c>
      <c r="C1387" t="str">
        <f t="shared" si="197"/>
        <v>7492</v>
      </c>
      <c r="D1387" t="s">
        <v>53</v>
      </c>
      <c r="E1387" t="str">
        <f>"0100"</f>
        <v>0100</v>
      </c>
      <c r="F1387" t="s">
        <v>54</v>
      </c>
      <c r="G1387" t="str">
        <f>"08"</f>
        <v>08</v>
      </c>
      <c r="H1387" t="s">
        <v>55</v>
      </c>
      <c r="I1387" t="s">
        <v>56</v>
      </c>
      <c r="J1387" t="s">
        <v>57</v>
      </c>
      <c r="K1387">
        <v>1</v>
      </c>
      <c r="L1387">
        <v>62502</v>
      </c>
      <c r="M1387">
        <v>1.43</v>
      </c>
      <c r="N1387" t="str">
        <f t="shared" si="204"/>
        <v>000X</v>
      </c>
      <c r="O1387">
        <v>4909</v>
      </c>
      <c r="P1387" t="s">
        <v>72</v>
      </c>
      <c r="Q1387" t="s">
        <v>6485</v>
      </c>
      <c r="R1387" t="s">
        <v>140</v>
      </c>
      <c r="T1387" t="s">
        <v>61</v>
      </c>
      <c r="V1387" t="s">
        <v>6841</v>
      </c>
      <c r="W1387">
        <v>272860</v>
      </c>
      <c r="X1387">
        <v>21520</v>
      </c>
      <c r="Y1387">
        <v>251340</v>
      </c>
      <c r="Z1387">
        <v>207844</v>
      </c>
      <c r="AA1387">
        <v>182844</v>
      </c>
      <c r="AB1387" t="s">
        <v>63</v>
      </c>
      <c r="AC1387" s="1">
        <v>35582</v>
      </c>
      <c r="AD1387">
        <v>21800</v>
      </c>
      <c r="AE1387">
        <v>1188</v>
      </c>
      <c r="AF1387">
        <v>850</v>
      </c>
      <c r="AG1387" t="s">
        <v>103</v>
      </c>
      <c r="AH1387" t="s">
        <v>873</v>
      </c>
      <c r="AI1387">
        <v>1</v>
      </c>
      <c r="AJ1387">
        <v>1999</v>
      </c>
      <c r="AK1387">
        <v>3</v>
      </c>
      <c r="AL1387">
        <v>2</v>
      </c>
      <c r="AN1387">
        <v>2552</v>
      </c>
      <c r="AO1387">
        <v>32</v>
      </c>
      <c r="AP1387" t="s">
        <v>63</v>
      </c>
      <c r="AQ1387" t="s">
        <v>66</v>
      </c>
      <c r="AR1387">
        <v>3619</v>
      </c>
      <c r="AW1387" t="s">
        <v>6842</v>
      </c>
      <c r="AX1387" t="s">
        <v>6843</v>
      </c>
      <c r="AY1387" t="s">
        <v>6844</v>
      </c>
      <c r="AZ1387" t="s">
        <v>70</v>
      </c>
    </row>
    <row r="1388" spans="1:52" x14ac:dyDescent="0.3">
      <c r="A1388">
        <v>2075520</v>
      </c>
      <c r="B1388" t="s">
        <v>6845</v>
      </c>
      <c r="C1388" t="str">
        <f t="shared" si="197"/>
        <v>7492</v>
      </c>
      <c r="D1388" t="s">
        <v>53</v>
      </c>
      <c r="E1388" t="str">
        <f>"0000"</f>
        <v>0000</v>
      </c>
      <c r="F1388" t="s">
        <v>108</v>
      </c>
      <c r="G1388" t="str">
        <f>"05"</f>
        <v>05</v>
      </c>
      <c r="H1388" t="s">
        <v>55</v>
      </c>
      <c r="I1388" t="s">
        <v>56</v>
      </c>
      <c r="J1388" t="s">
        <v>57</v>
      </c>
      <c r="K1388">
        <v>0</v>
      </c>
      <c r="L1388">
        <v>62502</v>
      </c>
      <c r="M1388">
        <v>1.43</v>
      </c>
      <c r="N1388" t="str">
        <f t="shared" si="204"/>
        <v>000X</v>
      </c>
      <c r="O1388">
        <v>5049</v>
      </c>
      <c r="P1388" t="s">
        <v>72</v>
      </c>
      <c r="Q1388" t="s">
        <v>6485</v>
      </c>
      <c r="R1388" t="s">
        <v>140</v>
      </c>
      <c r="T1388" t="s">
        <v>61</v>
      </c>
      <c r="V1388" t="s">
        <v>6846</v>
      </c>
      <c r="W1388">
        <v>21520</v>
      </c>
      <c r="X1388">
        <v>21520</v>
      </c>
      <c r="Y1388">
        <v>0</v>
      </c>
      <c r="Z1388">
        <v>21520</v>
      </c>
      <c r="AA1388">
        <v>21520</v>
      </c>
      <c r="AB1388" t="s">
        <v>72</v>
      </c>
      <c r="AC1388" s="1">
        <v>36586</v>
      </c>
      <c r="AD1388">
        <v>29800</v>
      </c>
      <c r="AE1388">
        <v>1354</v>
      </c>
      <c r="AF1388">
        <v>1996</v>
      </c>
      <c r="AG1388" t="s">
        <v>103</v>
      </c>
      <c r="AH1388" t="s">
        <v>873</v>
      </c>
      <c r="AR1388">
        <v>0</v>
      </c>
      <c r="AW1388" t="s">
        <v>6847</v>
      </c>
      <c r="AY1388" t="s">
        <v>6848</v>
      </c>
      <c r="AZ1388" t="s">
        <v>6849</v>
      </c>
    </row>
    <row r="1389" spans="1:52" x14ac:dyDescent="0.3">
      <c r="A1389">
        <v>2076071</v>
      </c>
      <c r="B1389" t="s">
        <v>6850</v>
      </c>
      <c r="C1389" t="str">
        <f t="shared" si="197"/>
        <v>7492</v>
      </c>
      <c r="D1389" t="s">
        <v>53</v>
      </c>
      <c r="E1389" t="str">
        <f>"0100"</f>
        <v>0100</v>
      </c>
      <c r="F1389" t="s">
        <v>54</v>
      </c>
      <c r="G1389" t="str">
        <f>"05"</f>
        <v>05</v>
      </c>
      <c r="H1389" t="s">
        <v>55</v>
      </c>
      <c r="I1389" t="s">
        <v>56</v>
      </c>
      <c r="J1389" t="s">
        <v>57</v>
      </c>
      <c r="K1389">
        <v>1</v>
      </c>
      <c r="L1389">
        <v>67502</v>
      </c>
      <c r="M1389">
        <v>1.55</v>
      </c>
      <c r="N1389" t="str">
        <f t="shared" si="204"/>
        <v>000X</v>
      </c>
      <c r="O1389">
        <v>5080</v>
      </c>
      <c r="P1389" t="s">
        <v>72</v>
      </c>
      <c r="Q1389" t="s">
        <v>6485</v>
      </c>
      <c r="R1389" t="s">
        <v>140</v>
      </c>
      <c r="T1389" t="s">
        <v>61</v>
      </c>
      <c r="V1389" t="s">
        <v>6851</v>
      </c>
      <c r="W1389">
        <v>272180</v>
      </c>
      <c r="X1389">
        <v>23240</v>
      </c>
      <c r="Y1389">
        <v>248940</v>
      </c>
      <c r="Z1389">
        <v>209261</v>
      </c>
      <c r="AA1389">
        <v>184261</v>
      </c>
      <c r="AB1389" t="s">
        <v>63</v>
      </c>
      <c r="AC1389" s="1">
        <v>37226</v>
      </c>
      <c r="AD1389">
        <v>17000</v>
      </c>
      <c r="AE1389">
        <v>1474</v>
      </c>
      <c r="AF1389">
        <v>2083</v>
      </c>
      <c r="AG1389" t="s">
        <v>103</v>
      </c>
      <c r="AH1389" t="s">
        <v>76</v>
      </c>
      <c r="AI1389">
        <v>1</v>
      </c>
      <c r="AJ1389">
        <v>2005</v>
      </c>
      <c r="AK1389">
        <v>4</v>
      </c>
      <c r="AL1389">
        <v>2</v>
      </c>
      <c r="AN1389">
        <v>2587</v>
      </c>
      <c r="AO1389">
        <v>32</v>
      </c>
      <c r="AP1389" t="s">
        <v>72</v>
      </c>
      <c r="AQ1389" t="s">
        <v>66</v>
      </c>
      <c r="AR1389">
        <v>3972</v>
      </c>
      <c r="AW1389" t="s">
        <v>6852</v>
      </c>
      <c r="AY1389" t="s">
        <v>6853</v>
      </c>
      <c r="AZ1389" t="s">
        <v>70</v>
      </c>
    </row>
    <row r="1390" spans="1:52" x14ac:dyDescent="0.3">
      <c r="A1390">
        <v>2076305</v>
      </c>
      <c r="B1390" t="s">
        <v>6854</v>
      </c>
      <c r="C1390" t="str">
        <f t="shared" si="197"/>
        <v>7492</v>
      </c>
      <c r="D1390" t="s">
        <v>53</v>
      </c>
      <c r="E1390" t="str">
        <f>"0100"</f>
        <v>0100</v>
      </c>
      <c r="F1390" t="s">
        <v>54</v>
      </c>
      <c r="G1390" t="str">
        <f>"08"</f>
        <v>08</v>
      </c>
      <c r="H1390" t="s">
        <v>55</v>
      </c>
      <c r="I1390" t="s">
        <v>56</v>
      </c>
      <c r="J1390" t="s">
        <v>57</v>
      </c>
      <c r="K1390">
        <v>1</v>
      </c>
      <c r="L1390">
        <v>67502</v>
      </c>
      <c r="M1390">
        <v>1.55</v>
      </c>
      <c r="N1390" t="str">
        <f t="shared" si="204"/>
        <v>000X</v>
      </c>
      <c r="O1390">
        <v>4427</v>
      </c>
      <c r="P1390" t="s">
        <v>58</v>
      </c>
      <c r="Q1390" t="s">
        <v>815</v>
      </c>
      <c r="R1390" t="s">
        <v>140</v>
      </c>
      <c r="T1390" t="s">
        <v>61</v>
      </c>
      <c r="V1390" t="s">
        <v>6855</v>
      </c>
      <c r="W1390">
        <v>255820</v>
      </c>
      <c r="X1390">
        <v>23240</v>
      </c>
      <c r="Y1390">
        <v>232580</v>
      </c>
      <c r="Z1390">
        <v>241350</v>
      </c>
      <c r="AA1390">
        <v>216350</v>
      </c>
      <c r="AB1390" t="s">
        <v>63</v>
      </c>
      <c r="AC1390" s="1">
        <v>43166</v>
      </c>
      <c r="AD1390">
        <v>28500</v>
      </c>
      <c r="AE1390">
        <v>2886</v>
      </c>
      <c r="AF1390">
        <v>37</v>
      </c>
      <c r="AG1390" t="s">
        <v>103</v>
      </c>
      <c r="AH1390" t="s">
        <v>76</v>
      </c>
      <c r="AI1390">
        <v>1</v>
      </c>
      <c r="AJ1390">
        <v>2019</v>
      </c>
      <c r="AK1390">
        <v>3</v>
      </c>
      <c r="AL1390">
        <v>2</v>
      </c>
      <c r="AN1390">
        <v>1963</v>
      </c>
      <c r="AO1390">
        <v>32</v>
      </c>
      <c r="AP1390" t="s">
        <v>72</v>
      </c>
      <c r="AQ1390" t="s">
        <v>66</v>
      </c>
      <c r="AR1390">
        <v>3345</v>
      </c>
      <c r="AW1390" t="s">
        <v>6856</v>
      </c>
      <c r="AX1390" t="s">
        <v>6857</v>
      </c>
      <c r="AY1390" t="s">
        <v>6858</v>
      </c>
      <c r="AZ1390" t="s">
        <v>70</v>
      </c>
    </row>
    <row r="1391" spans="1:52" x14ac:dyDescent="0.3">
      <c r="A1391">
        <v>2076411</v>
      </c>
      <c r="B1391" t="s">
        <v>6859</v>
      </c>
      <c r="C1391" t="str">
        <f t="shared" si="197"/>
        <v>7492</v>
      </c>
      <c r="D1391" t="s">
        <v>53</v>
      </c>
      <c r="E1391" t="str">
        <f>"0100"</f>
        <v>0100</v>
      </c>
      <c r="F1391" t="s">
        <v>54</v>
      </c>
      <c r="G1391" t="str">
        <f t="shared" ref="G1391:G1396" si="205">"05"</f>
        <v>05</v>
      </c>
      <c r="H1391" t="s">
        <v>55</v>
      </c>
      <c r="I1391" t="s">
        <v>56</v>
      </c>
      <c r="J1391" t="s">
        <v>57</v>
      </c>
      <c r="K1391">
        <v>1</v>
      </c>
      <c r="L1391">
        <v>67502</v>
      </c>
      <c r="M1391">
        <v>1.55</v>
      </c>
      <c r="N1391" t="str">
        <f t="shared" si="204"/>
        <v>000X</v>
      </c>
      <c r="O1391">
        <v>4457</v>
      </c>
      <c r="P1391" t="s">
        <v>58</v>
      </c>
      <c r="Q1391" t="s">
        <v>815</v>
      </c>
      <c r="R1391" t="s">
        <v>140</v>
      </c>
      <c r="T1391" t="s">
        <v>61</v>
      </c>
      <c r="V1391" t="s">
        <v>6860</v>
      </c>
      <c r="W1391">
        <v>285800</v>
      </c>
      <c r="X1391">
        <v>23240</v>
      </c>
      <c r="Y1391">
        <v>262560</v>
      </c>
      <c r="Z1391">
        <v>226597</v>
      </c>
      <c r="AA1391">
        <v>201597</v>
      </c>
      <c r="AB1391" t="s">
        <v>63</v>
      </c>
      <c r="AC1391" s="1">
        <v>37500</v>
      </c>
      <c r="AD1391">
        <v>17000</v>
      </c>
      <c r="AE1391">
        <v>1539</v>
      </c>
      <c r="AF1391">
        <v>664</v>
      </c>
      <c r="AG1391" t="s">
        <v>103</v>
      </c>
      <c r="AH1391" t="s">
        <v>76</v>
      </c>
      <c r="AI1391">
        <v>1</v>
      </c>
      <c r="AJ1391">
        <v>2004</v>
      </c>
      <c r="AK1391">
        <v>3</v>
      </c>
      <c r="AL1391">
        <v>2</v>
      </c>
      <c r="AN1391">
        <v>2672</v>
      </c>
      <c r="AO1391">
        <v>32</v>
      </c>
      <c r="AP1391" t="s">
        <v>63</v>
      </c>
      <c r="AQ1391" t="s">
        <v>66</v>
      </c>
      <c r="AR1391">
        <v>3730</v>
      </c>
      <c r="AW1391" t="s">
        <v>6861</v>
      </c>
      <c r="AX1391" t="s">
        <v>6862</v>
      </c>
      <c r="AY1391" t="s">
        <v>6863</v>
      </c>
      <c r="AZ1391" t="s">
        <v>70</v>
      </c>
    </row>
    <row r="1392" spans="1:52" x14ac:dyDescent="0.3">
      <c r="A1392">
        <v>2076429</v>
      </c>
      <c r="B1392" t="s">
        <v>6864</v>
      </c>
      <c r="C1392" t="str">
        <f t="shared" si="197"/>
        <v>7492</v>
      </c>
      <c r="D1392" t="s">
        <v>53</v>
      </c>
      <c r="E1392" t="str">
        <f>"0100"</f>
        <v>0100</v>
      </c>
      <c r="F1392" t="s">
        <v>54</v>
      </c>
      <c r="G1392" t="str">
        <f t="shared" si="205"/>
        <v>05</v>
      </c>
      <c r="H1392" t="s">
        <v>55</v>
      </c>
      <c r="I1392" t="s">
        <v>56</v>
      </c>
      <c r="J1392" t="s">
        <v>57</v>
      </c>
      <c r="K1392">
        <v>1</v>
      </c>
      <c r="L1392">
        <v>67503</v>
      </c>
      <c r="M1392">
        <v>1.55</v>
      </c>
      <c r="N1392" t="str">
        <f t="shared" si="204"/>
        <v>000X</v>
      </c>
      <c r="O1392">
        <v>4465</v>
      </c>
      <c r="P1392" t="s">
        <v>58</v>
      </c>
      <c r="Q1392" t="s">
        <v>815</v>
      </c>
      <c r="R1392" t="s">
        <v>140</v>
      </c>
      <c r="T1392" t="s">
        <v>61</v>
      </c>
      <c r="V1392" t="s">
        <v>6865</v>
      </c>
      <c r="W1392">
        <v>207890</v>
      </c>
      <c r="X1392">
        <v>23250</v>
      </c>
      <c r="Y1392">
        <v>184640</v>
      </c>
      <c r="Z1392">
        <v>128208</v>
      </c>
      <c r="AA1392">
        <v>103208</v>
      </c>
      <c r="AB1392" t="s">
        <v>63</v>
      </c>
      <c r="AC1392" s="1">
        <v>43186</v>
      </c>
      <c r="AD1392">
        <v>230000</v>
      </c>
      <c r="AE1392">
        <v>2895</v>
      </c>
      <c r="AF1392">
        <v>2395</v>
      </c>
      <c r="AG1392" t="s">
        <v>64</v>
      </c>
      <c r="AH1392" t="s">
        <v>76</v>
      </c>
      <c r="AI1392">
        <v>1</v>
      </c>
      <c r="AJ1392">
        <v>1996</v>
      </c>
      <c r="AK1392">
        <v>3</v>
      </c>
      <c r="AL1392">
        <v>2</v>
      </c>
      <c r="AN1392">
        <v>1784</v>
      </c>
      <c r="AO1392">
        <v>32</v>
      </c>
      <c r="AP1392" t="s">
        <v>63</v>
      </c>
      <c r="AQ1392" t="s">
        <v>66</v>
      </c>
      <c r="AR1392">
        <v>2609</v>
      </c>
      <c r="AW1392" t="s">
        <v>6866</v>
      </c>
      <c r="AX1392" t="s">
        <v>6867</v>
      </c>
      <c r="AY1392" t="s">
        <v>6868</v>
      </c>
      <c r="AZ1392" t="s">
        <v>70</v>
      </c>
    </row>
    <row r="1393" spans="1:52" x14ac:dyDescent="0.3">
      <c r="A1393">
        <v>2076518</v>
      </c>
      <c r="B1393" t="s">
        <v>6869</v>
      </c>
      <c r="C1393" t="str">
        <f t="shared" si="197"/>
        <v>7492</v>
      </c>
      <c r="D1393" t="s">
        <v>53</v>
      </c>
      <c r="E1393" t="str">
        <f>"0100"</f>
        <v>0100</v>
      </c>
      <c r="F1393" t="s">
        <v>54</v>
      </c>
      <c r="G1393" t="str">
        <f t="shared" si="205"/>
        <v>05</v>
      </c>
      <c r="H1393" t="s">
        <v>55</v>
      </c>
      <c r="I1393" t="s">
        <v>56</v>
      </c>
      <c r="J1393" t="s">
        <v>57</v>
      </c>
      <c r="K1393">
        <v>1</v>
      </c>
      <c r="L1393">
        <v>117485</v>
      </c>
      <c r="M1393">
        <v>2.7</v>
      </c>
      <c r="N1393" t="str">
        <f t="shared" si="204"/>
        <v>000X</v>
      </c>
      <c r="O1393">
        <v>4489</v>
      </c>
      <c r="P1393" t="s">
        <v>58</v>
      </c>
      <c r="Q1393" t="s">
        <v>815</v>
      </c>
      <c r="R1393" t="s">
        <v>140</v>
      </c>
      <c r="T1393" t="s">
        <v>61</v>
      </c>
      <c r="V1393" t="s">
        <v>6870</v>
      </c>
      <c r="W1393">
        <v>240170</v>
      </c>
      <c r="X1393">
        <v>40460</v>
      </c>
      <c r="Y1393">
        <v>199710</v>
      </c>
      <c r="Z1393">
        <v>169550</v>
      </c>
      <c r="AA1393">
        <v>144550</v>
      </c>
      <c r="AB1393" t="s">
        <v>63</v>
      </c>
      <c r="AC1393" s="1">
        <v>38777</v>
      </c>
      <c r="AD1393">
        <v>389000</v>
      </c>
      <c r="AE1393">
        <v>1986</v>
      </c>
      <c r="AF1393">
        <v>2420</v>
      </c>
      <c r="AG1393" t="s">
        <v>64</v>
      </c>
      <c r="AH1393" t="s">
        <v>76</v>
      </c>
      <c r="AI1393">
        <v>1</v>
      </c>
      <c r="AJ1393">
        <v>1988</v>
      </c>
      <c r="AK1393">
        <v>3</v>
      </c>
      <c r="AL1393">
        <v>3</v>
      </c>
      <c r="AN1393">
        <v>2364</v>
      </c>
      <c r="AO1393">
        <v>32</v>
      </c>
      <c r="AP1393" t="s">
        <v>63</v>
      </c>
      <c r="AQ1393" t="s">
        <v>66</v>
      </c>
      <c r="AR1393">
        <v>3362</v>
      </c>
      <c r="AW1393" t="s">
        <v>6871</v>
      </c>
      <c r="AX1393" t="s">
        <v>6872</v>
      </c>
      <c r="AY1393" t="s">
        <v>6873</v>
      </c>
      <c r="AZ1393" t="s">
        <v>1089</v>
      </c>
    </row>
    <row r="1394" spans="1:52" x14ac:dyDescent="0.3">
      <c r="A1394">
        <v>2076704</v>
      </c>
      <c r="B1394" t="s">
        <v>6874</v>
      </c>
      <c r="C1394" t="str">
        <f t="shared" si="197"/>
        <v>7492</v>
      </c>
      <c r="D1394" t="s">
        <v>53</v>
      </c>
      <c r="E1394" t="str">
        <f>"0000"</f>
        <v>0000</v>
      </c>
      <c r="F1394" t="s">
        <v>108</v>
      </c>
      <c r="G1394" t="str">
        <f t="shared" si="205"/>
        <v>05</v>
      </c>
      <c r="H1394" t="s">
        <v>55</v>
      </c>
      <c r="I1394" t="s">
        <v>56</v>
      </c>
      <c r="J1394" t="s">
        <v>57</v>
      </c>
      <c r="K1394">
        <v>0</v>
      </c>
      <c r="L1394">
        <v>43748</v>
      </c>
      <c r="M1394">
        <v>1</v>
      </c>
      <c r="N1394" t="str">
        <f t="shared" si="204"/>
        <v>000X</v>
      </c>
      <c r="O1394">
        <v>4124</v>
      </c>
      <c r="P1394" t="s">
        <v>58</v>
      </c>
      <c r="Q1394" t="s">
        <v>265</v>
      </c>
      <c r="R1394" t="s">
        <v>266</v>
      </c>
      <c r="T1394" t="s">
        <v>61</v>
      </c>
      <c r="V1394" t="s">
        <v>6875</v>
      </c>
      <c r="W1394">
        <v>15060</v>
      </c>
      <c r="X1394">
        <v>15060</v>
      </c>
      <c r="Y1394">
        <v>0</v>
      </c>
      <c r="Z1394">
        <v>15060</v>
      </c>
      <c r="AA1394">
        <v>15060</v>
      </c>
      <c r="AB1394" t="s">
        <v>72</v>
      </c>
      <c r="AC1394" s="1">
        <v>41640</v>
      </c>
      <c r="AD1394">
        <v>19000</v>
      </c>
      <c r="AE1394">
        <v>2601</v>
      </c>
      <c r="AF1394">
        <v>1070</v>
      </c>
      <c r="AG1394" t="s">
        <v>103</v>
      </c>
      <c r="AH1394" t="s">
        <v>76</v>
      </c>
      <c r="AR1394">
        <v>0</v>
      </c>
      <c r="AW1394" t="s">
        <v>3288</v>
      </c>
      <c r="AY1394" t="s">
        <v>2847</v>
      </c>
      <c r="AZ1394" t="s">
        <v>2848</v>
      </c>
    </row>
    <row r="1395" spans="1:52" x14ac:dyDescent="0.3">
      <c r="A1395">
        <v>2076861</v>
      </c>
      <c r="B1395" t="s">
        <v>6876</v>
      </c>
      <c r="C1395" t="str">
        <f t="shared" si="197"/>
        <v>7492</v>
      </c>
      <c r="D1395" t="s">
        <v>53</v>
      </c>
      <c r="E1395" t="str">
        <f>"0000"</f>
        <v>0000</v>
      </c>
      <c r="F1395" t="s">
        <v>108</v>
      </c>
      <c r="G1395" t="str">
        <f t="shared" si="205"/>
        <v>05</v>
      </c>
      <c r="H1395" t="s">
        <v>55</v>
      </c>
      <c r="I1395" t="s">
        <v>56</v>
      </c>
      <c r="J1395" t="s">
        <v>57</v>
      </c>
      <c r="K1395">
        <v>0</v>
      </c>
      <c r="L1395">
        <v>64997</v>
      </c>
      <c r="M1395">
        <v>1.49</v>
      </c>
      <c r="N1395" t="str">
        <f t="shared" si="204"/>
        <v>000X</v>
      </c>
      <c r="O1395">
        <v>4175</v>
      </c>
      <c r="P1395" t="s">
        <v>58</v>
      </c>
      <c r="Q1395" t="s">
        <v>6259</v>
      </c>
      <c r="R1395" t="s">
        <v>719</v>
      </c>
      <c r="T1395" t="s">
        <v>61</v>
      </c>
      <c r="V1395" t="s">
        <v>6877</v>
      </c>
      <c r="W1395">
        <v>22380</v>
      </c>
      <c r="X1395">
        <v>22380</v>
      </c>
      <c r="Y1395">
        <v>0</v>
      </c>
      <c r="Z1395">
        <v>22380</v>
      </c>
      <c r="AA1395">
        <v>22380</v>
      </c>
      <c r="AB1395" t="s">
        <v>72</v>
      </c>
      <c r="AC1395" s="1">
        <v>38443</v>
      </c>
      <c r="AD1395">
        <v>100000</v>
      </c>
      <c r="AE1395">
        <v>1843</v>
      </c>
      <c r="AF1395">
        <v>2010</v>
      </c>
      <c r="AG1395" t="s">
        <v>103</v>
      </c>
      <c r="AH1395" t="s">
        <v>76</v>
      </c>
      <c r="AR1395">
        <v>0</v>
      </c>
      <c r="AW1395" t="s">
        <v>6878</v>
      </c>
      <c r="AX1395" t="s">
        <v>6349</v>
      </c>
      <c r="AY1395" t="s">
        <v>6351</v>
      </c>
      <c r="AZ1395" t="s">
        <v>6352</v>
      </c>
    </row>
    <row r="1396" spans="1:52" x14ac:dyDescent="0.3">
      <c r="A1396">
        <v>2077158</v>
      </c>
      <c r="B1396" t="s">
        <v>6879</v>
      </c>
      <c r="C1396" t="str">
        <f t="shared" si="197"/>
        <v>7492</v>
      </c>
      <c r="D1396" t="s">
        <v>53</v>
      </c>
      <c r="E1396" t="str">
        <f>"0100"</f>
        <v>0100</v>
      </c>
      <c r="F1396" t="s">
        <v>54</v>
      </c>
      <c r="G1396" t="str">
        <f t="shared" si="205"/>
        <v>05</v>
      </c>
      <c r="H1396" t="s">
        <v>55</v>
      </c>
      <c r="I1396" t="s">
        <v>56</v>
      </c>
      <c r="J1396" t="s">
        <v>57</v>
      </c>
      <c r="K1396">
        <v>1</v>
      </c>
      <c r="L1396">
        <v>65359</v>
      </c>
      <c r="M1396">
        <v>1.5</v>
      </c>
      <c r="N1396" t="str">
        <f t="shared" si="204"/>
        <v>000X</v>
      </c>
      <c r="O1396">
        <v>5019</v>
      </c>
      <c r="P1396" t="s">
        <v>72</v>
      </c>
      <c r="Q1396" t="s">
        <v>6012</v>
      </c>
      <c r="R1396" t="s">
        <v>140</v>
      </c>
      <c r="T1396" t="s">
        <v>61</v>
      </c>
      <c r="V1396" t="s">
        <v>6880</v>
      </c>
      <c r="W1396">
        <v>267180</v>
      </c>
      <c r="X1396">
        <v>22510</v>
      </c>
      <c r="Y1396">
        <v>244670</v>
      </c>
      <c r="Z1396">
        <v>207135</v>
      </c>
      <c r="AA1396">
        <v>0</v>
      </c>
      <c r="AB1396" t="s">
        <v>63</v>
      </c>
      <c r="AC1396" s="1">
        <v>39114</v>
      </c>
      <c r="AD1396">
        <v>250000</v>
      </c>
      <c r="AE1396">
        <v>2099</v>
      </c>
      <c r="AF1396">
        <v>2420</v>
      </c>
      <c r="AG1396" t="s">
        <v>64</v>
      </c>
      <c r="AH1396" t="s">
        <v>76</v>
      </c>
      <c r="AI1396">
        <v>1</v>
      </c>
      <c r="AJ1396">
        <v>1995</v>
      </c>
      <c r="AK1396">
        <v>3</v>
      </c>
      <c r="AL1396">
        <v>2</v>
      </c>
      <c r="AN1396">
        <v>2294</v>
      </c>
      <c r="AO1396">
        <v>32</v>
      </c>
      <c r="AP1396" t="s">
        <v>63</v>
      </c>
      <c r="AQ1396" t="s">
        <v>66</v>
      </c>
      <c r="AR1396">
        <v>3319</v>
      </c>
      <c r="AW1396" t="s">
        <v>6881</v>
      </c>
      <c r="AX1396" t="s">
        <v>6882</v>
      </c>
      <c r="AY1396" t="s">
        <v>6883</v>
      </c>
      <c r="AZ1396" t="s">
        <v>70</v>
      </c>
    </row>
    <row r="1397" spans="1:52" x14ac:dyDescent="0.3">
      <c r="A1397">
        <v>2077212</v>
      </c>
      <c r="B1397" t="s">
        <v>6884</v>
      </c>
      <c r="C1397" t="str">
        <f t="shared" si="197"/>
        <v>7492</v>
      </c>
      <c r="D1397" t="s">
        <v>53</v>
      </c>
      <c r="E1397" t="str">
        <f>"0100"</f>
        <v>0100</v>
      </c>
      <c r="F1397" t="s">
        <v>54</v>
      </c>
      <c r="G1397" t="str">
        <f>"08"</f>
        <v>08</v>
      </c>
      <c r="H1397" t="s">
        <v>55</v>
      </c>
      <c r="I1397" t="s">
        <v>56</v>
      </c>
      <c r="J1397" t="s">
        <v>57</v>
      </c>
      <c r="K1397">
        <v>1</v>
      </c>
      <c r="L1397">
        <v>65359</v>
      </c>
      <c r="M1397">
        <v>1.5</v>
      </c>
      <c r="N1397" t="str">
        <f t="shared" si="204"/>
        <v>000X</v>
      </c>
      <c r="O1397">
        <v>4935</v>
      </c>
      <c r="P1397" t="s">
        <v>72</v>
      </c>
      <c r="Q1397" t="s">
        <v>6012</v>
      </c>
      <c r="R1397" t="s">
        <v>140</v>
      </c>
      <c r="T1397" t="s">
        <v>61</v>
      </c>
      <c r="V1397" t="s">
        <v>6885</v>
      </c>
      <c r="W1397">
        <v>310810</v>
      </c>
      <c r="X1397">
        <v>22510</v>
      </c>
      <c r="Y1397">
        <v>288300</v>
      </c>
      <c r="Z1397">
        <v>107149</v>
      </c>
      <c r="AA1397">
        <v>82149</v>
      </c>
      <c r="AB1397" t="s">
        <v>63</v>
      </c>
      <c r="AC1397" s="1">
        <v>42633</v>
      </c>
      <c r="AD1397">
        <v>285000</v>
      </c>
      <c r="AE1397">
        <v>2786</v>
      </c>
      <c r="AF1397">
        <v>66</v>
      </c>
      <c r="AG1397" t="s">
        <v>64</v>
      </c>
      <c r="AH1397" t="s">
        <v>76</v>
      </c>
      <c r="AI1397">
        <v>1</v>
      </c>
      <c r="AJ1397">
        <v>1998</v>
      </c>
      <c r="AK1397">
        <v>3</v>
      </c>
      <c r="AL1397">
        <v>2</v>
      </c>
      <c r="AM1397">
        <v>1</v>
      </c>
      <c r="AN1397">
        <v>3057</v>
      </c>
      <c r="AO1397">
        <v>32</v>
      </c>
      <c r="AP1397" t="s">
        <v>63</v>
      </c>
      <c r="AQ1397" t="s">
        <v>66</v>
      </c>
      <c r="AR1397">
        <v>4000</v>
      </c>
      <c r="AW1397" t="s">
        <v>6886</v>
      </c>
      <c r="AX1397" t="s">
        <v>6887</v>
      </c>
      <c r="AY1397" t="s">
        <v>6888</v>
      </c>
      <c r="AZ1397" t="s">
        <v>70</v>
      </c>
    </row>
    <row r="1398" spans="1:52" x14ac:dyDescent="0.3">
      <c r="A1398">
        <v>2249269</v>
      </c>
      <c r="B1398" t="s">
        <v>6889</v>
      </c>
      <c r="C1398" t="str">
        <f t="shared" si="197"/>
        <v>7492</v>
      </c>
      <c r="D1398" t="s">
        <v>53</v>
      </c>
      <c r="E1398" t="str">
        <f>"0000"</f>
        <v>0000</v>
      </c>
      <c r="F1398" t="s">
        <v>108</v>
      </c>
      <c r="G1398" t="str">
        <f>"08"</f>
        <v>08</v>
      </c>
      <c r="H1398" t="s">
        <v>55</v>
      </c>
      <c r="I1398" t="s">
        <v>56</v>
      </c>
      <c r="J1398" t="s">
        <v>57</v>
      </c>
      <c r="K1398">
        <v>0</v>
      </c>
      <c r="L1398">
        <v>70146</v>
      </c>
      <c r="M1398">
        <v>1.61</v>
      </c>
      <c r="N1398" t="str">
        <f t="shared" si="204"/>
        <v>000X</v>
      </c>
      <c r="O1398">
        <v>4336</v>
      </c>
      <c r="P1398" t="s">
        <v>58</v>
      </c>
      <c r="Q1398" t="s">
        <v>619</v>
      </c>
      <c r="R1398" t="s">
        <v>140</v>
      </c>
      <c r="T1398" t="s">
        <v>61</v>
      </c>
      <c r="V1398" t="s">
        <v>6890</v>
      </c>
      <c r="W1398">
        <v>24150</v>
      </c>
      <c r="X1398">
        <v>24150</v>
      </c>
      <c r="Y1398">
        <v>0</v>
      </c>
      <c r="Z1398">
        <v>24150</v>
      </c>
      <c r="AA1398">
        <v>24150</v>
      </c>
      <c r="AB1398" t="s">
        <v>72</v>
      </c>
      <c r="AR1398">
        <v>0</v>
      </c>
      <c r="AW1398" t="s">
        <v>6891</v>
      </c>
      <c r="AY1398" t="s">
        <v>6892</v>
      </c>
      <c r="AZ1398" t="s">
        <v>6893</v>
      </c>
    </row>
    <row r="1399" spans="1:52" x14ac:dyDescent="0.3">
      <c r="A1399">
        <v>2256117</v>
      </c>
      <c r="B1399" t="s">
        <v>6894</v>
      </c>
      <c r="C1399" t="str">
        <f t="shared" si="197"/>
        <v>7492</v>
      </c>
      <c r="D1399" t="s">
        <v>53</v>
      </c>
      <c r="E1399" t="str">
        <f>"9700"</f>
        <v>9700</v>
      </c>
      <c r="F1399" t="s">
        <v>6528</v>
      </c>
      <c r="G1399" t="str">
        <f>"06"</f>
        <v>06</v>
      </c>
      <c r="H1399" t="s">
        <v>55</v>
      </c>
      <c r="I1399" t="s">
        <v>56</v>
      </c>
      <c r="J1399" t="s">
        <v>6521</v>
      </c>
      <c r="K1399">
        <v>0</v>
      </c>
      <c r="L1399">
        <v>262282</v>
      </c>
      <c r="M1399">
        <v>6.02</v>
      </c>
      <c r="N1399" t="str">
        <f t="shared" si="204"/>
        <v>000X</v>
      </c>
      <c r="O1399">
        <v>5051</v>
      </c>
      <c r="P1399" t="s">
        <v>58</v>
      </c>
      <c r="Q1399" t="s">
        <v>59</v>
      </c>
      <c r="R1399" t="s">
        <v>60</v>
      </c>
      <c r="T1399" t="s">
        <v>61</v>
      </c>
      <c r="V1399" t="s">
        <v>6895</v>
      </c>
      <c r="W1399">
        <v>50</v>
      </c>
      <c r="X1399">
        <v>50</v>
      </c>
      <c r="Y1399">
        <v>0</v>
      </c>
      <c r="Z1399">
        <v>50</v>
      </c>
      <c r="AA1399">
        <v>50</v>
      </c>
      <c r="AB1399" t="s">
        <v>72</v>
      </c>
      <c r="AC1399" s="1">
        <v>31898</v>
      </c>
      <c r="AD1399">
        <v>7304100</v>
      </c>
      <c r="AE1399">
        <v>739</v>
      </c>
      <c r="AF1399">
        <v>16</v>
      </c>
      <c r="AG1399" t="s">
        <v>103</v>
      </c>
      <c r="AH1399" t="s">
        <v>570</v>
      </c>
      <c r="AR1399">
        <v>0</v>
      </c>
      <c r="AW1399" t="s">
        <v>6523</v>
      </c>
      <c r="AX1399" t="s">
        <v>6524</v>
      </c>
      <c r="AY1399" t="s">
        <v>6525</v>
      </c>
      <c r="AZ1399" t="s">
        <v>6526</v>
      </c>
    </row>
    <row r="1400" spans="1:52" x14ac:dyDescent="0.3">
      <c r="A1400">
        <v>2256249</v>
      </c>
      <c r="B1400" t="s">
        <v>6896</v>
      </c>
      <c r="C1400" t="str">
        <f t="shared" si="197"/>
        <v>7492</v>
      </c>
      <c r="D1400" t="s">
        <v>53</v>
      </c>
      <c r="E1400" t="str">
        <f>"9400"</f>
        <v>9400</v>
      </c>
      <c r="F1400" t="s">
        <v>6520</v>
      </c>
      <c r="G1400" t="str">
        <f t="shared" ref="G1400:G1413" si="206">"07"</f>
        <v>07</v>
      </c>
      <c r="H1400" t="s">
        <v>55</v>
      </c>
      <c r="I1400" t="s">
        <v>56</v>
      </c>
      <c r="J1400" t="s">
        <v>6645</v>
      </c>
      <c r="K1400">
        <v>0</v>
      </c>
      <c r="L1400">
        <v>10063</v>
      </c>
      <c r="M1400">
        <v>0.23</v>
      </c>
      <c r="N1400" t="str">
        <f t="shared" ref="N1400:N1413" si="207">"0000"</f>
        <v>0000</v>
      </c>
      <c r="P1400" t="s">
        <v>58</v>
      </c>
      <c r="Q1400" t="s">
        <v>330</v>
      </c>
      <c r="R1400" t="s">
        <v>331</v>
      </c>
      <c r="T1400" t="s">
        <v>61</v>
      </c>
      <c r="V1400" t="s">
        <v>6897</v>
      </c>
      <c r="W1400">
        <v>50</v>
      </c>
      <c r="X1400">
        <v>50</v>
      </c>
      <c r="Y1400">
        <v>0</v>
      </c>
      <c r="Z1400">
        <v>50</v>
      </c>
      <c r="AA1400">
        <v>50</v>
      </c>
      <c r="AB1400" t="s">
        <v>72</v>
      </c>
      <c r="AC1400" s="1">
        <v>31898</v>
      </c>
      <c r="AD1400">
        <v>7304100</v>
      </c>
      <c r="AE1400">
        <v>739</v>
      </c>
      <c r="AF1400">
        <v>16</v>
      </c>
      <c r="AG1400" t="s">
        <v>103</v>
      </c>
      <c r="AH1400" t="s">
        <v>570</v>
      </c>
      <c r="AR1400">
        <v>0</v>
      </c>
      <c r="AW1400" t="s">
        <v>6523</v>
      </c>
      <c r="AX1400" t="s">
        <v>6524</v>
      </c>
      <c r="AY1400" t="s">
        <v>6525</v>
      </c>
      <c r="AZ1400" t="s">
        <v>6526</v>
      </c>
    </row>
    <row r="1401" spans="1:52" x14ac:dyDescent="0.3">
      <c r="A1401">
        <v>2256320</v>
      </c>
      <c r="B1401" t="s">
        <v>6898</v>
      </c>
      <c r="C1401" t="str">
        <f t="shared" si="197"/>
        <v>7492</v>
      </c>
      <c r="D1401" t="s">
        <v>53</v>
      </c>
      <c r="E1401" t="str">
        <f>"7700"</f>
        <v>7700</v>
      </c>
      <c r="F1401" t="s">
        <v>6899</v>
      </c>
      <c r="G1401" t="str">
        <f t="shared" si="206"/>
        <v>07</v>
      </c>
      <c r="H1401" t="s">
        <v>55</v>
      </c>
      <c r="I1401" t="s">
        <v>56</v>
      </c>
      <c r="J1401" t="s">
        <v>6575</v>
      </c>
      <c r="K1401">
        <v>2</v>
      </c>
      <c r="L1401">
        <v>3830980</v>
      </c>
      <c r="M1401">
        <v>87.95</v>
      </c>
      <c r="N1401" t="str">
        <f t="shared" si="207"/>
        <v>0000</v>
      </c>
      <c r="O1401">
        <v>5690</v>
      </c>
      <c r="P1401" t="s">
        <v>58</v>
      </c>
      <c r="Q1401" t="s">
        <v>265</v>
      </c>
      <c r="R1401" t="s">
        <v>266</v>
      </c>
      <c r="T1401" t="s">
        <v>61</v>
      </c>
      <c r="V1401" t="s">
        <v>6900</v>
      </c>
      <c r="W1401">
        <v>1366686</v>
      </c>
      <c r="X1401">
        <v>747550</v>
      </c>
      <c r="Y1401">
        <v>619136</v>
      </c>
      <c r="Z1401">
        <v>1366686</v>
      </c>
      <c r="AA1401">
        <v>1366686</v>
      </c>
      <c r="AB1401" t="s">
        <v>72</v>
      </c>
      <c r="AC1401" s="1">
        <v>31898</v>
      </c>
      <c r="AD1401">
        <v>7304100</v>
      </c>
      <c r="AE1401">
        <v>739</v>
      </c>
      <c r="AF1401">
        <v>16</v>
      </c>
      <c r="AG1401" t="s">
        <v>103</v>
      </c>
      <c r="AH1401" t="s">
        <v>570</v>
      </c>
      <c r="AR1401">
        <v>10360</v>
      </c>
      <c r="AS1401">
        <v>1989</v>
      </c>
      <c r="AT1401" t="s">
        <v>6901</v>
      </c>
      <c r="AU1401">
        <v>7710</v>
      </c>
      <c r="AV1401">
        <v>1</v>
      </c>
      <c r="AW1401" t="s">
        <v>6523</v>
      </c>
      <c r="AX1401" t="s">
        <v>6524</v>
      </c>
      <c r="AY1401" t="s">
        <v>6525</v>
      </c>
      <c r="AZ1401" t="s">
        <v>6526</v>
      </c>
    </row>
    <row r="1402" spans="1:52" x14ac:dyDescent="0.3">
      <c r="A1402">
        <v>2614684</v>
      </c>
      <c r="B1402" t="s">
        <v>6902</v>
      </c>
      <c r="C1402" t="str">
        <f t="shared" si="197"/>
        <v>7492</v>
      </c>
      <c r="D1402" t="s">
        <v>53</v>
      </c>
      <c r="E1402" t="str">
        <f>"0100"</f>
        <v>0100</v>
      </c>
      <c r="F1402" t="s">
        <v>54</v>
      </c>
      <c r="G1402" t="str">
        <f t="shared" si="206"/>
        <v>07</v>
      </c>
      <c r="H1402" t="s">
        <v>55</v>
      </c>
      <c r="I1402" t="s">
        <v>56</v>
      </c>
      <c r="J1402" t="s">
        <v>57</v>
      </c>
      <c r="K1402">
        <v>1</v>
      </c>
      <c r="L1402">
        <v>43749</v>
      </c>
      <c r="M1402">
        <v>1</v>
      </c>
      <c r="N1402" t="str">
        <f t="shared" si="207"/>
        <v>0000</v>
      </c>
      <c r="O1402">
        <v>5855</v>
      </c>
      <c r="P1402" t="s">
        <v>58</v>
      </c>
      <c r="Q1402" t="s">
        <v>330</v>
      </c>
      <c r="R1402" t="s">
        <v>331</v>
      </c>
      <c r="T1402" t="s">
        <v>61</v>
      </c>
      <c r="V1402" t="s">
        <v>6903</v>
      </c>
      <c r="W1402">
        <v>231830</v>
      </c>
      <c r="X1402">
        <v>15060</v>
      </c>
      <c r="Y1402">
        <v>216770</v>
      </c>
      <c r="Z1402">
        <v>171417</v>
      </c>
      <c r="AA1402">
        <v>145917</v>
      </c>
      <c r="AB1402" t="s">
        <v>63</v>
      </c>
      <c r="AC1402" s="1">
        <v>33025</v>
      </c>
      <c r="AD1402">
        <v>25000</v>
      </c>
      <c r="AE1402">
        <v>861</v>
      </c>
      <c r="AF1402">
        <v>480</v>
      </c>
      <c r="AG1402" t="s">
        <v>103</v>
      </c>
      <c r="AH1402" t="s">
        <v>221</v>
      </c>
      <c r="AI1402">
        <v>1</v>
      </c>
      <c r="AJ1402">
        <v>1992</v>
      </c>
      <c r="AK1402">
        <v>3</v>
      </c>
      <c r="AL1402">
        <v>2</v>
      </c>
      <c r="AN1402">
        <v>2510</v>
      </c>
      <c r="AO1402">
        <v>32</v>
      </c>
      <c r="AP1402" t="s">
        <v>63</v>
      </c>
      <c r="AQ1402" t="s">
        <v>66</v>
      </c>
      <c r="AR1402">
        <v>3555</v>
      </c>
      <c r="AW1402" t="s">
        <v>6904</v>
      </c>
      <c r="AY1402" t="s">
        <v>6905</v>
      </c>
      <c r="AZ1402" t="s">
        <v>70</v>
      </c>
    </row>
    <row r="1403" spans="1:52" x14ac:dyDescent="0.3">
      <c r="A1403">
        <v>2614897</v>
      </c>
      <c r="B1403" t="s">
        <v>6906</v>
      </c>
      <c r="C1403" t="str">
        <f t="shared" si="197"/>
        <v>7492</v>
      </c>
      <c r="D1403" t="s">
        <v>53</v>
      </c>
      <c r="E1403" t="str">
        <f>"0000"</f>
        <v>0000</v>
      </c>
      <c r="F1403" t="s">
        <v>108</v>
      </c>
      <c r="G1403" t="str">
        <f t="shared" si="206"/>
        <v>07</v>
      </c>
      <c r="H1403" t="s">
        <v>55</v>
      </c>
      <c r="I1403" t="s">
        <v>56</v>
      </c>
      <c r="J1403" t="s">
        <v>57</v>
      </c>
      <c r="K1403">
        <v>0</v>
      </c>
      <c r="L1403">
        <v>43560</v>
      </c>
      <c r="M1403">
        <v>1</v>
      </c>
      <c r="N1403" t="str">
        <f t="shared" si="207"/>
        <v>0000</v>
      </c>
      <c r="O1403">
        <v>4588</v>
      </c>
      <c r="P1403" t="s">
        <v>72</v>
      </c>
      <c r="Q1403" t="s">
        <v>607</v>
      </c>
      <c r="R1403" t="s">
        <v>140</v>
      </c>
      <c r="T1403" t="s">
        <v>61</v>
      </c>
      <c r="V1403" t="s">
        <v>6907</v>
      </c>
      <c r="W1403">
        <v>15000</v>
      </c>
      <c r="X1403">
        <v>15000</v>
      </c>
      <c r="Y1403">
        <v>0</v>
      </c>
      <c r="Z1403">
        <v>15000</v>
      </c>
      <c r="AA1403">
        <v>15000</v>
      </c>
      <c r="AB1403" t="s">
        <v>72</v>
      </c>
      <c r="AC1403" s="1">
        <v>41791</v>
      </c>
      <c r="AD1403">
        <v>16000</v>
      </c>
      <c r="AE1403">
        <v>2637</v>
      </c>
      <c r="AF1403">
        <v>1421</v>
      </c>
      <c r="AG1403" t="s">
        <v>103</v>
      </c>
      <c r="AH1403" t="s">
        <v>76</v>
      </c>
      <c r="AR1403">
        <v>0</v>
      </c>
      <c r="AW1403" t="s">
        <v>6908</v>
      </c>
      <c r="AX1403" t="s">
        <v>6909</v>
      </c>
      <c r="AY1403" t="s">
        <v>6910</v>
      </c>
      <c r="AZ1403" t="s">
        <v>6911</v>
      </c>
    </row>
    <row r="1404" spans="1:52" x14ac:dyDescent="0.3">
      <c r="A1404">
        <v>2614927</v>
      </c>
      <c r="B1404" t="s">
        <v>6912</v>
      </c>
      <c r="C1404" t="str">
        <f t="shared" si="197"/>
        <v>7492</v>
      </c>
      <c r="D1404" t="s">
        <v>53</v>
      </c>
      <c r="E1404" t="str">
        <f>"0000"</f>
        <v>0000</v>
      </c>
      <c r="F1404" t="s">
        <v>108</v>
      </c>
      <c r="G1404" t="str">
        <f t="shared" si="206"/>
        <v>07</v>
      </c>
      <c r="H1404" t="s">
        <v>55</v>
      </c>
      <c r="I1404" t="s">
        <v>56</v>
      </c>
      <c r="J1404" t="s">
        <v>57</v>
      </c>
      <c r="K1404">
        <v>0</v>
      </c>
      <c r="L1404">
        <v>43591</v>
      </c>
      <c r="M1404">
        <v>1</v>
      </c>
      <c r="N1404" t="str">
        <f t="shared" si="207"/>
        <v>0000</v>
      </c>
      <c r="O1404">
        <v>4668</v>
      </c>
      <c r="P1404" t="s">
        <v>72</v>
      </c>
      <c r="Q1404" t="s">
        <v>607</v>
      </c>
      <c r="R1404" t="s">
        <v>140</v>
      </c>
      <c r="T1404" t="s">
        <v>61</v>
      </c>
      <c r="V1404" t="s">
        <v>6913</v>
      </c>
      <c r="W1404">
        <v>15010</v>
      </c>
      <c r="X1404">
        <v>15010</v>
      </c>
      <c r="Y1404">
        <v>0</v>
      </c>
      <c r="Z1404">
        <v>15010</v>
      </c>
      <c r="AA1404">
        <v>15010</v>
      </c>
      <c r="AB1404" t="s">
        <v>72</v>
      </c>
      <c r="AC1404" s="1">
        <v>42055</v>
      </c>
      <c r="AD1404">
        <v>14000</v>
      </c>
      <c r="AE1404">
        <v>2674</v>
      </c>
      <c r="AF1404">
        <v>125</v>
      </c>
      <c r="AG1404" t="s">
        <v>103</v>
      </c>
      <c r="AH1404" t="s">
        <v>76</v>
      </c>
      <c r="AR1404">
        <v>0</v>
      </c>
      <c r="AW1404" t="s">
        <v>6914</v>
      </c>
      <c r="AY1404" t="s">
        <v>6915</v>
      </c>
      <c r="AZ1404" t="s">
        <v>6916</v>
      </c>
    </row>
    <row r="1405" spans="1:52" x14ac:dyDescent="0.3">
      <c r="A1405">
        <v>2614951</v>
      </c>
      <c r="B1405" t="s">
        <v>6917</v>
      </c>
      <c r="C1405" t="str">
        <f t="shared" si="197"/>
        <v>7492</v>
      </c>
      <c r="D1405" t="s">
        <v>53</v>
      </c>
      <c r="E1405" t="str">
        <f>"0000"</f>
        <v>0000</v>
      </c>
      <c r="F1405" t="s">
        <v>108</v>
      </c>
      <c r="G1405" t="str">
        <f t="shared" si="206"/>
        <v>07</v>
      </c>
      <c r="H1405" t="s">
        <v>55</v>
      </c>
      <c r="I1405" t="s">
        <v>56</v>
      </c>
      <c r="J1405" t="s">
        <v>57</v>
      </c>
      <c r="K1405">
        <v>0</v>
      </c>
      <c r="L1405">
        <v>43561</v>
      </c>
      <c r="M1405">
        <v>1</v>
      </c>
      <c r="N1405" t="str">
        <f t="shared" si="207"/>
        <v>0000</v>
      </c>
      <c r="O1405">
        <v>5888</v>
      </c>
      <c r="P1405" t="s">
        <v>58</v>
      </c>
      <c r="Q1405" t="s">
        <v>330</v>
      </c>
      <c r="R1405" t="s">
        <v>331</v>
      </c>
      <c r="T1405" t="s">
        <v>61</v>
      </c>
      <c r="V1405" t="s">
        <v>6918</v>
      </c>
      <c r="W1405">
        <v>15000</v>
      </c>
      <c r="X1405">
        <v>15000</v>
      </c>
      <c r="Y1405">
        <v>0</v>
      </c>
      <c r="Z1405">
        <v>15000</v>
      </c>
      <c r="AA1405">
        <v>15000</v>
      </c>
      <c r="AB1405" t="s">
        <v>72</v>
      </c>
      <c r="AC1405" s="1">
        <v>43924</v>
      </c>
      <c r="AD1405">
        <v>21000</v>
      </c>
      <c r="AE1405">
        <v>3051</v>
      </c>
      <c r="AF1405">
        <v>857</v>
      </c>
      <c r="AG1405" t="s">
        <v>103</v>
      </c>
      <c r="AH1405" t="s">
        <v>76</v>
      </c>
      <c r="AR1405">
        <v>0</v>
      </c>
      <c r="AW1405" t="s">
        <v>6919</v>
      </c>
      <c r="AX1405" t="s">
        <v>6920</v>
      </c>
      <c r="AY1405" t="s">
        <v>6921</v>
      </c>
      <c r="AZ1405" t="s">
        <v>701</v>
      </c>
    </row>
    <row r="1406" spans="1:52" x14ac:dyDescent="0.3">
      <c r="A1406">
        <v>2617233</v>
      </c>
      <c r="B1406" t="s">
        <v>6922</v>
      </c>
      <c r="C1406" t="str">
        <f t="shared" si="197"/>
        <v>7492</v>
      </c>
      <c r="D1406" t="s">
        <v>53</v>
      </c>
      <c r="E1406" t="str">
        <f>"0100"</f>
        <v>0100</v>
      </c>
      <c r="F1406" t="s">
        <v>54</v>
      </c>
      <c r="G1406" t="str">
        <f t="shared" si="206"/>
        <v>07</v>
      </c>
      <c r="H1406" t="s">
        <v>55</v>
      </c>
      <c r="I1406" t="s">
        <v>56</v>
      </c>
      <c r="J1406" t="s">
        <v>57</v>
      </c>
      <c r="K1406">
        <v>1</v>
      </c>
      <c r="L1406">
        <v>43749</v>
      </c>
      <c r="M1406">
        <v>1</v>
      </c>
      <c r="N1406" t="str">
        <f t="shared" si="207"/>
        <v>0000</v>
      </c>
      <c r="O1406">
        <v>4124</v>
      </c>
      <c r="P1406" t="s">
        <v>72</v>
      </c>
      <c r="Q1406" t="s">
        <v>6923</v>
      </c>
      <c r="R1406" t="s">
        <v>110</v>
      </c>
      <c r="T1406" t="s">
        <v>61</v>
      </c>
      <c r="V1406" t="s">
        <v>6924</v>
      </c>
      <c r="W1406">
        <v>295730</v>
      </c>
      <c r="X1406">
        <v>15060</v>
      </c>
      <c r="Y1406">
        <v>280670</v>
      </c>
      <c r="Z1406">
        <v>295730</v>
      </c>
      <c r="AA1406">
        <v>295730</v>
      </c>
      <c r="AB1406" t="s">
        <v>72</v>
      </c>
      <c r="AC1406" s="1">
        <v>41609</v>
      </c>
      <c r="AD1406">
        <v>289000</v>
      </c>
      <c r="AE1406">
        <v>2596</v>
      </c>
      <c r="AF1406">
        <v>730</v>
      </c>
      <c r="AG1406" t="s">
        <v>64</v>
      </c>
      <c r="AH1406" t="s">
        <v>76</v>
      </c>
      <c r="AI1406">
        <v>1</v>
      </c>
      <c r="AJ1406">
        <v>2004</v>
      </c>
      <c r="AK1406">
        <v>4</v>
      </c>
      <c r="AL1406">
        <v>2</v>
      </c>
      <c r="AM1406">
        <v>1</v>
      </c>
      <c r="AN1406">
        <v>2636</v>
      </c>
      <c r="AO1406">
        <v>32</v>
      </c>
      <c r="AP1406" t="s">
        <v>63</v>
      </c>
      <c r="AQ1406" t="s">
        <v>66</v>
      </c>
      <c r="AR1406">
        <v>3585</v>
      </c>
      <c r="AW1406" t="s">
        <v>6925</v>
      </c>
      <c r="AX1406" t="s">
        <v>6926</v>
      </c>
      <c r="AY1406" t="s">
        <v>6927</v>
      </c>
      <c r="AZ1406" t="s">
        <v>6928</v>
      </c>
    </row>
    <row r="1407" spans="1:52" x14ac:dyDescent="0.3">
      <c r="A1407">
        <v>2617691</v>
      </c>
      <c r="B1407" t="s">
        <v>6929</v>
      </c>
      <c r="C1407" t="str">
        <f t="shared" si="197"/>
        <v>7492</v>
      </c>
      <c r="D1407" t="s">
        <v>53</v>
      </c>
      <c r="E1407" t="str">
        <f>"0000"</f>
        <v>0000</v>
      </c>
      <c r="F1407" t="s">
        <v>108</v>
      </c>
      <c r="G1407" t="str">
        <f t="shared" si="206"/>
        <v>07</v>
      </c>
      <c r="H1407" t="s">
        <v>55</v>
      </c>
      <c r="I1407" t="s">
        <v>56</v>
      </c>
      <c r="J1407" t="s">
        <v>57</v>
      </c>
      <c r="K1407">
        <v>0</v>
      </c>
      <c r="L1407">
        <v>44487</v>
      </c>
      <c r="M1407">
        <v>1.02</v>
      </c>
      <c r="N1407" t="str">
        <f t="shared" si="207"/>
        <v>0000</v>
      </c>
      <c r="O1407">
        <v>4473</v>
      </c>
      <c r="P1407" t="s">
        <v>72</v>
      </c>
      <c r="Q1407" t="s">
        <v>682</v>
      </c>
      <c r="R1407" t="s">
        <v>140</v>
      </c>
      <c r="T1407" t="s">
        <v>61</v>
      </c>
      <c r="V1407" t="s">
        <v>6930</v>
      </c>
      <c r="W1407">
        <v>15320</v>
      </c>
      <c r="X1407">
        <v>15320</v>
      </c>
      <c r="Y1407">
        <v>0</v>
      </c>
      <c r="Z1407">
        <v>15320</v>
      </c>
      <c r="AA1407">
        <v>15320</v>
      </c>
      <c r="AB1407" t="s">
        <v>72</v>
      </c>
      <c r="AC1407" s="1">
        <v>38047</v>
      </c>
      <c r="AD1407">
        <v>29000</v>
      </c>
      <c r="AE1407">
        <v>1703</v>
      </c>
      <c r="AF1407">
        <v>700</v>
      </c>
      <c r="AG1407" t="s">
        <v>103</v>
      </c>
      <c r="AH1407" t="s">
        <v>76</v>
      </c>
      <c r="AR1407">
        <v>0</v>
      </c>
      <c r="AW1407" t="s">
        <v>6931</v>
      </c>
      <c r="AY1407" t="s">
        <v>6932</v>
      </c>
      <c r="AZ1407" t="s">
        <v>6933</v>
      </c>
    </row>
    <row r="1408" spans="1:52" x14ac:dyDescent="0.3">
      <c r="A1408">
        <v>2617802</v>
      </c>
      <c r="B1408" t="s">
        <v>6934</v>
      </c>
      <c r="C1408" t="str">
        <f t="shared" si="197"/>
        <v>7492</v>
      </c>
      <c r="D1408" t="s">
        <v>53</v>
      </c>
      <c r="E1408" t="str">
        <f>"0100"</f>
        <v>0100</v>
      </c>
      <c r="F1408" t="s">
        <v>54</v>
      </c>
      <c r="G1408" t="str">
        <f t="shared" si="206"/>
        <v>07</v>
      </c>
      <c r="H1408" t="s">
        <v>55</v>
      </c>
      <c r="I1408" t="s">
        <v>56</v>
      </c>
      <c r="J1408" t="s">
        <v>57</v>
      </c>
      <c r="K1408">
        <v>1</v>
      </c>
      <c r="L1408">
        <v>43758</v>
      </c>
      <c r="M1408">
        <v>1</v>
      </c>
      <c r="N1408" t="str">
        <f t="shared" si="207"/>
        <v>0000</v>
      </c>
      <c r="O1408">
        <v>5466</v>
      </c>
      <c r="P1408" t="s">
        <v>58</v>
      </c>
      <c r="Q1408" t="s">
        <v>619</v>
      </c>
      <c r="R1408" t="s">
        <v>140</v>
      </c>
      <c r="T1408" t="s">
        <v>61</v>
      </c>
      <c r="V1408" t="s">
        <v>6935</v>
      </c>
      <c r="W1408">
        <v>241450</v>
      </c>
      <c r="X1408">
        <v>15070</v>
      </c>
      <c r="Y1408">
        <v>226380</v>
      </c>
      <c r="Z1408">
        <v>175250</v>
      </c>
      <c r="AA1408">
        <v>150250</v>
      </c>
      <c r="AB1408" t="s">
        <v>63</v>
      </c>
      <c r="AC1408" s="1">
        <v>40603</v>
      </c>
      <c r="AD1408">
        <v>212000</v>
      </c>
      <c r="AE1408">
        <v>2410</v>
      </c>
      <c r="AF1408">
        <v>2368</v>
      </c>
      <c r="AG1408" t="s">
        <v>64</v>
      </c>
      <c r="AH1408" t="s">
        <v>76</v>
      </c>
      <c r="AI1408">
        <v>1</v>
      </c>
      <c r="AJ1408">
        <v>1993</v>
      </c>
      <c r="AK1408">
        <v>4</v>
      </c>
      <c r="AL1408">
        <v>3</v>
      </c>
      <c r="AN1408">
        <v>2730</v>
      </c>
      <c r="AO1408">
        <v>32</v>
      </c>
      <c r="AP1408" t="s">
        <v>63</v>
      </c>
      <c r="AQ1408" t="s">
        <v>66</v>
      </c>
      <c r="AR1408">
        <v>3706</v>
      </c>
      <c r="AW1408" t="s">
        <v>6936</v>
      </c>
      <c r="AY1408" t="s">
        <v>6937</v>
      </c>
      <c r="AZ1408" t="s">
        <v>70</v>
      </c>
    </row>
    <row r="1409" spans="1:52" x14ac:dyDescent="0.3">
      <c r="A1409">
        <v>2614692</v>
      </c>
      <c r="B1409" t="s">
        <v>6938</v>
      </c>
      <c r="C1409" t="str">
        <f t="shared" si="197"/>
        <v>7492</v>
      </c>
      <c r="D1409" t="s">
        <v>53</v>
      </c>
      <c r="E1409" t="str">
        <f>"0000"</f>
        <v>0000</v>
      </c>
      <c r="F1409" t="s">
        <v>108</v>
      </c>
      <c r="G1409" t="str">
        <f t="shared" si="206"/>
        <v>07</v>
      </c>
      <c r="H1409" t="s">
        <v>55</v>
      </c>
      <c r="I1409" t="s">
        <v>56</v>
      </c>
      <c r="J1409" t="s">
        <v>57</v>
      </c>
      <c r="K1409">
        <v>0</v>
      </c>
      <c r="L1409">
        <v>44309</v>
      </c>
      <c r="M1409">
        <v>1.02</v>
      </c>
      <c r="N1409" t="str">
        <f t="shared" si="207"/>
        <v>0000</v>
      </c>
      <c r="O1409">
        <v>5823</v>
      </c>
      <c r="P1409" t="s">
        <v>58</v>
      </c>
      <c r="Q1409" t="s">
        <v>330</v>
      </c>
      <c r="R1409" t="s">
        <v>331</v>
      </c>
      <c r="T1409" t="s">
        <v>61</v>
      </c>
      <c r="V1409" t="s">
        <v>6939</v>
      </c>
      <c r="W1409">
        <v>15260</v>
      </c>
      <c r="X1409">
        <v>15260</v>
      </c>
      <c r="Y1409">
        <v>0</v>
      </c>
      <c r="Z1409">
        <v>15260</v>
      </c>
      <c r="AA1409">
        <v>15260</v>
      </c>
      <c r="AB1409" t="s">
        <v>72</v>
      </c>
      <c r="AC1409" s="1">
        <v>37834</v>
      </c>
      <c r="AD1409">
        <v>18500</v>
      </c>
      <c r="AE1409">
        <v>1632</v>
      </c>
      <c r="AF1409">
        <v>770</v>
      </c>
      <c r="AG1409" t="s">
        <v>103</v>
      </c>
      <c r="AH1409" t="s">
        <v>76</v>
      </c>
      <c r="AR1409">
        <v>0</v>
      </c>
      <c r="AW1409" t="s">
        <v>6940</v>
      </c>
      <c r="AX1409" t="s">
        <v>6941</v>
      </c>
      <c r="AY1409" t="s">
        <v>6942</v>
      </c>
      <c r="AZ1409" t="s">
        <v>6943</v>
      </c>
    </row>
    <row r="1410" spans="1:52" x14ac:dyDescent="0.3">
      <c r="A1410">
        <v>2614838</v>
      </c>
      <c r="B1410" t="s">
        <v>6944</v>
      </c>
      <c r="C1410" t="str">
        <f t="shared" ref="C1410:C1473" si="208">"7492"</f>
        <v>7492</v>
      </c>
      <c r="D1410" t="s">
        <v>53</v>
      </c>
      <c r="E1410" t="str">
        <f>"0000"</f>
        <v>0000</v>
      </c>
      <c r="F1410" t="s">
        <v>108</v>
      </c>
      <c r="G1410" t="str">
        <f t="shared" si="206"/>
        <v>07</v>
      </c>
      <c r="H1410" t="s">
        <v>55</v>
      </c>
      <c r="I1410" t="s">
        <v>56</v>
      </c>
      <c r="J1410" t="s">
        <v>57</v>
      </c>
      <c r="K1410">
        <v>0</v>
      </c>
      <c r="L1410">
        <v>43750</v>
      </c>
      <c r="M1410">
        <v>1</v>
      </c>
      <c r="N1410" t="str">
        <f t="shared" si="207"/>
        <v>0000</v>
      </c>
      <c r="O1410">
        <v>4675</v>
      </c>
      <c r="P1410" t="s">
        <v>72</v>
      </c>
      <c r="Q1410" t="s">
        <v>607</v>
      </c>
      <c r="R1410" t="s">
        <v>140</v>
      </c>
      <c r="T1410" t="s">
        <v>61</v>
      </c>
      <c r="V1410" t="s">
        <v>6945</v>
      </c>
      <c r="W1410">
        <v>15070</v>
      </c>
      <c r="X1410">
        <v>15070</v>
      </c>
      <c r="Y1410">
        <v>0</v>
      </c>
      <c r="Z1410">
        <v>15070</v>
      </c>
      <c r="AA1410">
        <v>15070</v>
      </c>
      <c r="AB1410" t="s">
        <v>72</v>
      </c>
      <c r="AC1410" s="1">
        <v>38596</v>
      </c>
      <c r="AD1410">
        <v>98000</v>
      </c>
      <c r="AE1410">
        <v>1927</v>
      </c>
      <c r="AF1410">
        <v>743</v>
      </c>
      <c r="AG1410" t="s">
        <v>103</v>
      </c>
      <c r="AH1410" t="s">
        <v>76</v>
      </c>
      <c r="AR1410">
        <v>0</v>
      </c>
      <c r="AW1410" t="s">
        <v>6946</v>
      </c>
      <c r="AY1410" t="s">
        <v>6947</v>
      </c>
      <c r="AZ1410" t="s">
        <v>6948</v>
      </c>
    </row>
    <row r="1411" spans="1:52" x14ac:dyDescent="0.3">
      <c r="A1411">
        <v>2614854</v>
      </c>
      <c r="B1411" t="s">
        <v>6949</v>
      </c>
      <c r="C1411" t="str">
        <f t="shared" si="208"/>
        <v>7492</v>
      </c>
      <c r="D1411" t="s">
        <v>53</v>
      </c>
      <c r="E1411" t="str">
        <f>"0100"</f>
        <v>0100</v>
      </c>
      <c r="F1411" t="s">
        <v>54</v>
      </c>
      <c r="G1411" t="str">
        <f t="shared" si="206"/>
        <v>07</v>
      </c>
      <c r="H1411" t="s">
        <v>55</v>
      </c>
      <c r="I1411" t="s">
        <v>56</v>
      </c>
      <c r="J1411" t="s">
        <v>57</v>
      </c>
      <c r="K1411">
        <v>1</v>
      </c>
      <c r="L1411">
        <v>44122</v>
      </c>
      <c r="M1411">
        <v>1.01</v>
      </c>
      <c r="N1411" t="str">
        <f t="shared" si="207"/>
        <v>0000</v>
      </c>
      <c r="O1411">
        <v>5920</v>
      </c>
      <c r="P1411" t="s">
        <v>58</v>
      </c>
      <c r="Q1411" t="s">
        <v>330</v>
      </c>
      <c r="R1411" t="s">
        <v>331</v>
      </c>
      <c r="T1411" t="s">
        <v>61</v>
      </c>
      <c r="V1411" t="s">
        <v>6950</v>
      </c>
      <c r="W1411">
        <v>168120</v>
      </c>
      <c r="X1411">
        <v>15190</v>
      </c>
      <c r="Y1411">
        <v>152930</v>
      </c>
      <c r="Z1411">
        <v>106465</v>
      </c>
      <c r="AA1411">
        <v>81465</v>
      </c>
      <c r="AB1411" t="s">
        <v>63</v>
      </c>
      <c r="AC1411" s="1">
        <v>43609</v>
      </c>
      <c r="AD1411">
        <v>220000</v>
      </c>
      <c r="AE1411">
        <v>2979</v>
      </c>
      <c r="AF1411">
        <v>1004</v>
      </c>
      <c r="AG1411" t="s">
        <v>64</v>
      </c>
      <c r="AH1411" t="s">
        <v>76</v>
      </c>
      <c r="AI1411">
        <v>1</v>
      </c>
      <c r="AJ1411">
        <v>1990</v>
      </c>
      <c r="AK1411">
        <v>3</v>
      </c>
      <c r="AL1411">
        <v>2</v>
      </c>
      <c r="AN1411">
        <v>1532</v>
      </c>
      <c r="AO1411">
        <v>32</v>
      </c>
      <c r="AP1411" t="s">
        <v>63</v>
      </c>
      <c r="AQ1411" t="s">
        <v>66</v>
      </c>
      <c r="AR1411">
        <v>2316</v>
      </c>
      <c r="AW1411" t="s">
        <v>6951</v>
      </c>
      <c r="AX1411" t="s">
        <v>6952</v>
      </c>
      <c r="AY1411" t="s">
        <v>6953</v>
      </c>
      <c r="AZ1411" t="s">
        <v>70</v>
      </c>
    </row>
    <row r="1412" spans="1:52" x14ac:dyDescent="0.3">
      <c r="A1412">
        <v>2614871</v>
      </c>
      <c r="B1412" t="s">
        <v>6954</v>
      </c>
      <c r="C1412" t="str">
        <f t="shared" si="208"/>
        <v>7492</v>
      </c>
      <c r="D1412" t="s">
        <v>53</v>
      </c>
      <c r="E1412" t="str">
        <f>"0100"</f>
        <v>0100</v>
      </c>
      <c r="F1412" t="s">
        <v>54</v>
      </c>
      <c r="G1412" t="str">
        <f t="shared" si="206"/>
        <v>07</v>
      </c>
      <c r="H1412" t="s">
        <v>55</v>
      </c>
      <c r="I1412" t="s">
        <v>56</v>
      </c>
      <c r="J1412" t="s">
        <v>57</v>
      </c>
      <c r="K1412">
        <v>1</v>
      </c>
      <c r="L1412">
        <v>43561</v>
      </c>
      <c r="M1412">
        <v>1</v>
      </c>
      <c r="N1412" t="str">
        <f t="shared" si="207"/>
        <v>0000</v>
      </c>
      <c r="O1412">
        <v>4526</v>
      </c>
      <c r="P1412" t="s">
        <v>72</v>
      </c>
      <c r="Q1412" t="s">
        <v>607</v>
      </c>
      <c r="R1412" t="s">
        <v>140</v>
      </c>
      <c r="T1412" t="s">
        <v>61</v>
      </c>
      <c r="V1412" t="s">
        <v>6955</v>
      </c>
      <c r="W1412">
        <v>239490</v>
      </c>
      <c r="X1412">
        <v>15000</v>
      </c>
      <c r="Y1412">
        <v>224490</v>
      </c>
      <c r="Z1412">
        <v>187922</v>
      </c>
      <c r="AA1412">
        <v>162922</v>
      </c>
      <c r="AB1412" t="s">
        <v>63</v>
      </c>
      <c r="AC1412" s="1">
        <v>39904</v>
      </c>
      <c r="AD1412">
        <v>300000</v>
      </c>
      <c r="AE1412">
        <v>2282</v>
      </c>
      <c r="AF1412">
        <v>123</v>
      </c>
      <c r="AG1412" t="s">
        <v>64</v>
      </c>
      <c r="AH1412" t="s">
        <v>76</v>
      </c>
      <c r="AI1412">
        <v>1</v>
      </c>
      <c r="AJ1412">
        <v>2004</v>
      </c>
      <c r="AK1412">
        <v>3</v>
      </c>
      <c r="AL1412">
        <v>2</v>
      </c>
      <c r="AN1412">
        <v>2256</v>
      </c>
      <c r="AO1412">
        <v>32</v>
      </c>
      <c r="AP1412" t="s">
        <v>63</v>
      </c>
      <c r="AQ1412" t="s">
        <v>66</v>
      </c>
      <c r="AR1412">
        <v>3272</v>
      </c>
      <c r="AW1412" t="s">
        <v>6956</v>
      </c>
      <c r="AX1412" t="s">
        <v>6957</v>
      </c>
      <c r="AY1412" t="s">
        <v>6958</v>
      </c>
      <c r="AZ1412" t="s">
        <v>70</v>
      </c>
    </row>
    <row r="1413" spans="1:52" x14ac:dyDescent="0.3">
      <c r="A1413">
        <v>2614960</v>
      </c>
      <c r="B1413" t="s">
        <v>6959</v>
      </c>
      <c r="C1413" t="str">
        <f t="shared" si="208"/>
        <v>7492</v>
      </c>
      <c r="D1413" t="s">
        <v>53</v>
      </c>
      <c r="E1413" t="str">
        <f>"8000"</f>
        <v>8000</v>
      </c>
      <c r="F1413" t="s">
        <v>2610</v>
      </c>
      <c r="G1413" t="str">
        <f t="shared" si="206"/>
        <v>07</v>
      </c>
      <c r="H1413" t="s">
        <v>55</v>
      </c>
      <c r="I1413" t="s">
        <v>56</v>
      </c>
      <c r="J1413" t="s">
        <v>6960</v>
      </c>
      <c r="K1413">
        <v>0</v>
      </c>
      <c r="L1413">
        <v>54613</v>
      </c>
      <c r="M1413">
        <v>1.25</v>
      </c>
      <c r="N1413" t="str">
        <f t="shared" si="207"/>
        <v>0000</v>
      </c>
      <c r="O1413">
        <v>4670</v>
      </c>
      <c r="P1413" t="s">
        <v>72</v>
      </c>
      <c r="Q1413" t="s">
        <v>607</v>
      </c>
      <c r="R1413" t="s">
        <v>140</v>
      </c>
      <c r="T1413" t="s">
        <v>61</v>
      </c>
      <c r="V1413" t="s">
        <v>6961</v>
      </c>
      <c r="W1413">
        <v>50</v>
      </c>
      <c r="X1413">
        <v>50</v>
      </c>
      <c r="Y1413">
        <v>0</v>
      </c>
      <c r="Z1413">
        <v>50</v>
      </c>
      <c r="AA1413">
        <v>50</v>
      </c>
      <c r="AB1413" t="s">
        <v>63</v>
      </c>
      <c r="AR1413">
        <v>0</v>
      </c>
      <c r="AW1413" t="s">
        <v>2613</v>
      </c>
      <c r="AX1413" t="s">
        <v>2614</v>
      </c>
      <c r="AY1413" t="s">
        <v>6962</v>
      </c>
      <c r="AZ1413" t="s">
        <v>958</v>
      </c>
    </row>
    <row r="1414" spans="1:52" x14ac:dyDescent="0.3">
      <c r="A1414">
        <v>2617080</v>
      </c>
      <c r="B1414" t="s">
        <v>6963</v>
      </c>
      <c r="C1414" t="str">
        <f t="shared" si="208"/>
        <v>7492</v>
      </c>
      <c r="D1414" t="s">
        <v>53</v>
      </c>
      <c r="E1414" t="str">
        <f>"0000"</f>
        <v>0000</v>
      </c>
      <c r="F1414" t="s">
        <v>108</v>
      </c>
      <c r="G1414" t="str">
        <f>"08"</f>
        <v>08</v>
      </c>
      <c r="H1414" t="s">
        <v>55</v>
      </c>
      <c r="I1414" t="s">
        <v>56</v>
      </c>
      <c r="J1414" t="s">
        <v>57</v>
      </c>
      <c r="K1414">
        <v>0</v>
      </c>
      <c r="L1414">
        <v>44953</v>
      </c>
      <c r="M1414">
        <v>1.03</v>
      </c>
      <c r="N1414" t="str">
        <f>"000X"</f>
        <v>000X</v>
      </c>
      <c r="O1414">
        <v>4318</v>
      </c>
      <c r="P1414" t="s">
        <v>72</v>
      </c>
      <c r="Q1414" t="s">
        <v>613</v>
      </c>
      <c r="R1414" t="s">
        <v>140</v>
      </c>
      <c r="T1414" t="s">
        <v>61</v>
      </c>
      <c r="V1414" t="s">
        <v>6964</v>
      </c>
      <c r="W1414">
        <v>15480</v>
      </c>
      <c r="X1414">
        <v>15480</v>
      </c>
      <c r="Y1414">
        <v>0</v>
      </c>
      <c r="Z1414">
        <v>15480</v>
      </c>
      <c r="AA1414">
        <v>15480</v>
      </c>
      <c r="AB1414" t="s">
        <v>72</v>
      </c>
      <c r="AC1414" s="1">
        <v>33178</v>
      </c>
      <c r="AD1414">
        <v>23800</v>
      </c>
      <c r="AE1414">
        <v>878</v>
      </c>
      <c r="AF1414">
        <v>431</v>
      </c>
      <c r="AG1414" t="s">
        <v>103</v>
      </c>
      <c r="AH1414" t="s">
        <v>221</v>
      </c>
      <c r="AR1414">
        <v>0</v>
      </c>
      <c r="AW1414" t="s">
        <v>6965</v>
      </c>
      <c r="AX1414" t="s">
        <v>6966</v>
      </c>
      <c r="AY1414" t="s">
        <v>6967</v>
      </c>
      <c r="AZ1414" t="s">
        <v>6968</v>
      </c>
    </row>
    <row r="1415" spans="1:52" x14ac:dyDescent="0.3">
      <c r="A1415">
        <v>2617187</v>
      </c>
      <c r="B1415" t="s">
        <v>6969</v>
      </c>
      <c r="C1415" t="str">
        <f t="shared" si="208"/>
        <v>7492</v>
      </c>
      <c r="D1415" t="s">
        <v>53</v>
      </c>
      <c r="E1415" t="str">
        <f>"0000"</f>
        <v>0000</v>
      </c>
      <c r="F1415" t="s">
        <v>108</v>
      </c>
      <c r="G1415" t="str">
        <f t="shared" ref="G1415:G1441" si="209">"07"</f>
        <v>07</v>
      </c>
      <c r="H1415" t="s">
        <v>55</v>
      </c>
      <c r="I1415" t="s">
        <v>56</v>
      </c>
      <c r="J1415" t="s">
        <v>57</v>
      </c>
      <c r="K1415">
        <v>0</v>
      </c>
      <c r="L1415">
        <v>44319</v>
      </c>
      <c r="M1415">
        <v>1.02</v>
      </c>
      <c r="N1415" t="str">
        <f t="shared" ref="N1415:N1441" si="210">"0000"</f>
        <v>0000</v>
      </c>
      <c r="O1415">
        <v>4157</v>
      </c>
      <c r="P1415" t="s">
        <v>72</v>
      </c>
      <c r="Q1415" t="s">
        <v>6923</v>
      </c>
      <c r="R1415" t="s">
        <v>110</v>
      </c>
      <c r="T1415" t="s">
        <v>61</v>
      </c>
      <c r="V1415" t="s">
        <v>6970</v>
      </c>
      <c r="W1415">
        <v>15260</v>
      </c>
      <c r="X1415">
        <v>15260</v>
      </c>
      <c r="Y1415">
        <v>0</v>
      </c>
      <c r="Z1415">
        <v>15260</v>
      </c>
      <c r="AA1415">
        <v>15260</v>
      </c>
      <c r="AB1415" t="s">
        <v>72</v>
      </c>
      <c r="AC1415" s="1">
        <v>43082</v>
      </c>
      <c r="AD1415">
        <v>23000</v>
      </c>
      <c r="AE1415">
        <v>2870</v>
      </c>
      <c r="AF1415">
        <v>113</v>
      </c>
      <c r="AG1415" t="s">
        <v>103</v>
      </c>
      <c r="AH1415" t="s">
        <v>76</v>
      </c>
      <c r="AR1415">
        <v>0</v>
      </c>
      <c r="AW1415" t="s">
        <v>6971</v>
      </c>
      <c r="AX1415" t="s">
        <v>6972</v>
      </c>
      <c r="AY1415" t="s">
        <v>6973</v>
      </c>
      <c r="AZ1415" t="s">
        <v>6974</v>
      </c>
    </row>
    <row r="1416" spans="1:52" x14ac:dyDescent="0.3">
      <c r="A1416">
        <v>2617195</v>
      </c>
      <c r="B1416" t="s">
        <v>6975</v>
      </c>
      <c r="C1416" t="str">
        <f t="shared" si="208"/>
        <v>7492</v>
      </c>
      <c r="D1416" t="s">
        <v>53</v>
      </c>
      <c r="E1416" t="str">
        <f>"0000"</f>
        <v>0000</v>
      </c>
      <c r="F1416" t="s">
        <v>108</v>
      </c>
      <c r="G1416" t="str">
        <f t="shared" si="209"/>
        <v>07</v>
      </c>
      <c r="H1416" t="s">
        <v>55</v>
      </c>
      <c r="I1416" t="s">
        <v>56</v>
      </c>
      <c r="J1416" t="s">
        <v>57</v>
      </c>
      <c r="K1416">
        <v>0</v>
      </c>
      <c r="L1416">
        <v>44243</v>
      </c>
      <c r="M1416">
        <v>1.02</v>
      </c>
      <c r="N1416" t="str">
        <f t="shared" si="210"/>
        <v>0000</v>
      </c>
      <c r="O1416">
        <v>4189</v>
      </c>
      <c r="P1416" t="s">
        <v>72</v>
      </c>
      <c r="Q1416" t="s">
        <v>6923</v>
      </c>
      <c r="R1416" t="s">
        <v>110</v>
      </c>
      <c r="T1416" t="s">
        <v>61</v>
      </c>
      <c r="V1416" t="s">
        <v>6976</v>
      </c>
      <c r="W1416">
        <v>15240</v>
      </c>
      <c r="X1416">
        <v>15240</v>
      </c>
      <c r="Y1416">
        <v>0</v>
      </c>
      <c r="Z1416">
        <v>15240</v>
      </c>
      <c r="AA1416">
        <v>15240</v>
      </c>
      <c r="AB1416" t="s">
        <v>72</v>
      </c>
      <c r="AC1416" s="1">
        <v>34759</v>
      </c>
      <c r="AD1416">
        <v>23300</v>
      </c>
      <c r="AE1416">
        <v>1076</v>
      </c>
      <c r="AF1416">
        <v>134</v>
      </c>
      <c r="AG1416" t="s">
        <v>103</v>
      </c>
      <c r="AH1416" t="s">
        <v>873</v>
      </c>
      <c r="AR1416">
        <v>0</v>
      </c>
      <c r="AW1416" t="s">
        <v>6977</v>
      </c>
      <c r="AX1416" t="s">
        <v>6978</v>
      </c>
      <c r="AY1416" t="s">
        <v>6979</v>
      </c>
      <c r="AZ1416" t="s">
        <v>6980</v>
      </c>
    </row>
    <row r="1417" spans="1:52" x14ac:dyDescent="0.3">
      <c r="A1417">
        <v>2617471</v>
      </c>
      <c r="B1417" t="s">
        <v>6981</v>
      </c>
      <c r="C1417" t="str">
        <f t="shared" si="208"/>
        <v>7492</v>
      </c>
      <c r="D1417" t="s">
        <v>53</v>
      </c>
      <c r="E1417" t="str">
        <f>"0100"</f>
        <v>0100</v>
      </c>
      <c r="F1417" t="s">
        <v>54</v>
      </c>
      <c r="G1417" t="str">
        <f t="shared" si="209"/>
        <v>07</v>
      </c>
      <c r="H1417" t="s">
        <v>55</v>
      </c>
      <c r="I1417" t="s">
        <v>56</v>
      </c>
      <c r="J1417" t="s">
        <v>57</v>
      </c>
      <c r="K1417">
        <v>1</v>
      </c>
      <c r="L1417">
        <v>43609</v>
      </c>
      <c r="M1417">
        <v>1</v>
      </c>
      <c r="N1417" t="str">
        <f t="shared" si="210"/>
        <v>0000</v>
      </c>
      <c r="O1417">
        <v>5362</v>
      </c>
      <c r="P1417" t="s">
        <v>58</v>
      </c>
      <c r="Q1417" t="s">
        <v>6982</v>
      </c>
      <c r="R1417" t="s">
        <v>719</v>
      </c>
      <c r="T1417" t="s">
        <v>61</v>
      </c>
      <c r="V1417" t="s">
        <v>6983</v>
      </c>
      <c r="W1417">
        <v>15020</v>
      </c>
      <c r="X1417">
        <v>15020</v>
      </c>
      <c r="Y1417">
        <v>0</v>
      </c>
      <c r="Z1417">
        <v>15020</v>
      </c>
      <c r="AA1417">
        <v>15020</v>
      </c>
      <c r="AB1417" t="s">
        <v>63</v>
      </c>
      <c r="AC1417" s="1">
        <v>44075</v>
      </c>
      <c r="AD1417">
        <v>267500</v>
      </c>
      <c r="AE1417">
        <v>3089</v>
      </c>
      <c r="AF1417">
        <v>1276</v>
      </c>
      <c r="AG1417" t="s">
        <v>64</v>
      </c>
      <c r="AH1417" t="s">
        <v>76</v>
      </c>
      <c r="AI1417">
        <v>1</v>
      </c>
      <c r="AJ1417">
        <v>2020</v>
      </c>
      <c r="AK1417">
        <v>3</v>
      </c>
      <c r="AL1417">
        <v>2</v>
      </c>
      <c r="AM1417">
        <v>1</v>
      </c>
      <c r="AN1417">
        <v>2378</v>
      </c>
      <c r="AO1417">
        <v>32</v>
      </c>
      <c r="AP1417" t="s">
        <v>72</v>
      </c>
      <c r="AQ1417" t="s">
        <v>66</v>
      </c>
      <c r="AR1417">
        <v>3506</v>
      </c>
      <c r="AW1417" t="s">
        <v>6984</v>
      </c>
      <c r="AX1417" t="s">
        <v>6985</v>
      </c>
      <c r="AY1417" t="s">
        <v>6986</v>
      </c>
      <c r="AZ1417" t="s">
        <v>70</v>
      </c>
    </row>
    <row r="1418" spans="1:52" x14ac:dyDescent="0.3">
      <c r="A1418">
        <v>2617632</v>
      </c>
      <c r="B1418" t="s">
        <v>6987</v>
      </c>
      <c r="C1418" t="str">
        <f t="shared" si="208"/>
        <v>7492</v>
      </c>
      <c r="D1418" t="s">
        <v>53</v>
      </c>
      <c r="E1418" t="str">
        <f>"0000"</f>
        <v>0000</v>
      </c>
      <c r="F1418" t="s">
        <v>108</v>
      </c>
      <c r="G1418" t="str">
        <f t="shared" si="209"/>
        <v>07</v>
      </c>
      <c r="H1418" t="s">
        <v>55</v>
      </c>
      <c r="I1418" t="s">
        <v>56</v>
      </c>
      <c r="J1418" t="s">
        <v>57</v>
      </c>
      <c r="K1418">
        <v>0</v>
      </c>
      <c r="L1418">
        <v>43560</v>
      </c>
      <c r="M1418">
        <v>1</v>
      </c>
      <c r="N1418" t="str">
        <f t="shared" si="210"/>
        <v>0000</v>
      </c>
      <c r="O1418">
        <v>4426</v>
      </c>
      <c r="P1418" t="s">
        <v>72</v>
      </c>
      <c r="Q1418" t="s">
        <v>6988</v>
      </c>
      <c r="R1418" t="s">
        <v>140</v>
      </c>
      <c r="T1418" t="s">
        <v>61</v>
      </c>
      <c r="V1418" t="s">
        <v>6989</v>
      </c>
      <c r="W1418">
        <v>15000</v>
      </c>
      <c r="X1418">
        <v>15000</v>
      </c>
      <c r="Y1418">
        <v>0</v>
      </c>
      <c r="Z1418">
        <v>15000</v>
      </c>
      <c r="AA1418">
        <v>15000</v>
      </c>
      <c r="AB1418" t="s">
        <v>72</v>
      </c>
      <c r="AC1418" s="1">
        <v>44201</v>
      </c>
      <c r="AD1418">
        <v>27000</v>
      </c>
      <c r="AE1418">
        <v>3125</v>
      </c>
      <c r="AF1418">
        <v>156</v>
      </c>
      <c r="AG1418" t="s">
        <v>103</v>
      </c>
      <c r="AH1418" t="s">
        <v>76</v>
      </c>
      <c r="AR1418">
        <v>0</v>
      </c>
      <c r="AW1418" t="s">
        <v>6990</v>
      </c>
      <c r="AX1418" t="s">
        <v>6991</v>
      </c>
      <c r="AY1418" t="s">
        <v>4429</v>
      </c>
      <c r="AZ1418" t="s">
        <v>70</v>
      </c>
    </row>
    <row r="1419" spans="1:52" x14ac:dyDescent="0.3">
      <c r="A1419">
        <v>2617721</v>
      </c>
      <c r="B1419" t="s">
        <v>6992</v>
      </c>
      <c r="C1419" t="str">
        <f t="shared" si="208"/>
        <v>7492</v>
      </c>
      <c r="D1419" t="s">
        <v>53</v>
      </c>
      <c r="E1419" t="str">
        <f>"0100"</f>
        <v>0100</v>
      </c>
      <c r="F1419" t="s">
        <v>54</v>
      </c>
      <c r="G1419" t="str">
        <f t="shared" si="209"/>
        <v>07</v>
      </c>
      <c r="H1419" t="s">
        <v>55</v>
      </c>
      <c r="I1419" t="s">
        <v>56</v>
      </c>
      <c r="J1419" t="s">
        <v>57</v>
      </c>
      <c r="K1419">
        <v>1</v>
      </c>
      <c r="L1419">
        <v>47010</v>
      </c>
      <c r="M1419">
        <v>1.08</v>
      </c>
      <c r="N1419" t="str">
        <f t="shared" si="210"/>
        <v>0000</v>
      </c>
      <c r="O1419">
        <v>4439</v>
      </c>
      <c r="P1419" t="s">
        <v>72</v>
      </c>
      <c r="Q1419" t="s">
        <v>682</v>
      </c>
      <c r="R1419" t="s">
        <v>140</v>
      </c>
      <c r="T1419" t="s">
        <v>61</v>
      </c>
      <c r="V1419" t="s">
        <v>6993</v>
      </c>
      <c r="W1419">
        <v>214670</v>
      </c>
      <c r="X1419">
        <v>16190</v>
      </c>
      <c r="Y1419">
        <v>198480</v>
      </c>
      <c r="Z1419">
        <v>170146</v>
      </c>
      <c r="AA1419">
        <v>145146</v>
      </c>
      <c r="AB1419" t="s">
        <v>63</v>
      </c>
      <c r="AC1419" s="1">
        <v>39203</v>
      </c>
      <c r="AD1419">
        <v>50000</v>
      </c>
      <c r="AE1419">
        <v>2123</v>
      </c>
      <c r="AF1419">
        <v>2329</v>
      </c>
      <c r="AG1419" t="s">
        <v>103</v>
      </c>
      <c r="AH1419" t="s">
        <v>76</v>
      </c>
      <c r="AI1419">
        <v>1</v>
      </c>
      <c r="AJ1419">
        <v>2008</v>
      </c>
      <c r="AK1419">
        <v>3</v>
      </c>
      <c r="AL1419">
        <v>2</v>
      </c>
      <c r="AN1419">
        <v>1915</v>
      </c>
      <c r="AO1419">
        <v>32</v>
      </c>
      <c r="AP1419" t="s">
        <v>72</v>
      </c>
      <c r="AQ1419" t="s">
        <v>66</v>
      </c>
      <c r="AR1419">
        <v>2721</v>
      </c>
      <c r="AW1419" t="s">
        <v>6994</v>
      </c>
      <c r="AX1419" t="s">
        <v>6995</v>
      </c>
      <c r="AY1419" t="s">
        <v>6996</v>
      </c>
      <c r="AZ1419" t="s">
        <v>6997</v>
      </c>
    </row>
    <row r="1420" spans="1:52" x14ac:dyDescent="0.3">
      <c r="A1420">
        <v>2617756</v>
      </c>
      <c r="B1420" t="s">
        <v>6998</v>
      </c>
      <c r="C1420" t="str">
        <f t="shared" si="208"/>
        <v>7492</v>
      </c>
      <c r="D1420" t="s">
        <v>53</v>
      </c>
      <c r="E1420" t="str">
        <f>"0100"</f>
        <v>0100</v>
      </c>
      <c r="F1420" t="s">
        <v>54</v>
      </c>
      <c r="G1420" t="str">
        <f t="shared" si="209"/>
        <v>07</v>
      </c>
      <c r="H1420" t="s">
        <v>55</v>
      </c>
      <c r="I1420" t="s">
        <v>56</v>
      </c>
      <c r="J1420" t="s">
        <v>57</v>
      </c>
      <c r="K1420">
        <v>1</v>
      </c>
      <c r="L1420">
        <v>45502</v>
      </c>
      <c r="M1420">
        <v>1.04</v>
      </c>
      <c r="N1420" t="str">
        <f t="shared" si="210"/>
        <v>0000</v>
      </c>
      <c r="O1420">
        <v>4403</v>
      </c>
      <c r="P1420" t="s">
        <v>72</v>
      </c>
      <c r="Q1420" t="s">
        <v>682</v>
      </c>
      <c r="R1420" t="s">
        <v>140</v>
      </c>
      <c r="T1420" t="s">
        <v>61</v>
      </c>
      <c r="V1420" t="s">
        <v>6999</v>
      </c>
      <c r="W1420">
        <v>274540</v>
      </c>
      <c r="X1420">
        <v>15670</v>
      </c>
      <c r="Y1420">
        <v>258870</v>
      </c>
      <c r="Z1420">
        <v>225399</v>
      </c>
      <c r="AA1420">
        <v>200399</v>
      </c>
      <c r="AB1420" t="s">
        <v>63</v>
      </c>
      <c r="AC1420" s="1">
        <v>41275</v>
      </c>
      <c r="AD1420">
        <v>315000</v>
      </c>
      <c r="AE1420">
        <v>2528</v>
      </c>
      <c r="AF1420">
        <v>1338</v>
      </c>
      <c r="AG1420" t="s">
        <v>64</v>
      </c>
      <c r="AH1420" t="s">
        <v>76</v>
      </c>
      <c r="AI1420">
        <v>1</v>
      </c>
      <c r="AJ1420">
        <v>2009</v>
      </c>
      <c r="AK1420">
        <v>4</v>
      </c>
      <c r="AL1420">
        <v>3</v>
      </c>
      <c r="AN1420">
        <v>2829</v>
      </c>
      <c r="AO1420">
        <v>32</v>
      </c>
      <c r="AP1420" t="s">
        <v>63</v>
      </c>
      <c r="AQ1420" t="s">
        <v>66</v>
      </c>
      <c r="AR1420">
        <v>3814</v>
      </c>
      <c r="AW1420" t="s">
        <v>7000</v>
      </c>
      <c r="AX1420" t="s">
        <v>7001</v>
      </c>
      <c r="AY1420" t="s">
        <v>7002</v>
      </c>
      <c r="AZ1420" t="s">
        <v>70</v>
      </c>
    </row>
    <row r="1421" spans="1:52" x14ac:dyDescent="0.3">
      <c r="A1421">
        <v>2617811</v>
      </c>
      <c r="B1421" t="s">
        <v>7003</v>
      </c>
      <c r="C1421" t="str">
        <f t="shared" si="208"/>
        <v>7492</v>
      </c>
      <c r="D1421" t="s">
        <v>53</v>
      </c>
      <c r="E1421" t="str">
        <f>"0000"</f>
        <v>0000</v>
      </c>
      <c r="F1421" t="s">
        <v>108</v>
      </c>
      <c r="G1421" t="str">
        <f t="shared" si="209"/>
        <v>07</v>
      </c>
      <c r="H1421" t="s">
        <v>55</v>
      </c>
      <c r="I1421" t="s">
        <v>56</v>
      </c>
      <c r="J1421" t="s">
        <v>57</v>
      </c>
      <c r="K1421">
        <v>0</v>
      </c>
      <c r="L1421">
        <v>43760</v>
      </c>
      <c r="M1421">
        <v>1</v>
      </c>
      <c r="N1421" t="str">
        <f t="shared" si="210"/>
        <v>0000</v>
      </c>
      <c r="O1421">
        <v>5460</v>
      </c>
      <c r="P1421" t="s">
        <v>58</v>
      </c>
      <c r="Q1421" t="s">
        <v>619</v>
      </c>
      <c r="R1421" t="s">
        <v>140</v>
      </c>
      <c r="T1421" t="s">
        <v>61</v>
      </c>
      <c r="V1421" t="s">
        <v>7004</v>
      </c>
      <c r="W1421">
        <v>15070</v>
      </c>
      <c r="X1421">
        <v>15070</v>
      </c>
      <c r="Y1421">
        <v>0</v>
      </c>
      <c r="Z1421">
        <v>15070</v>
      </c>
      <c r="AA1421">
        <v>15070</v>
      </c>
      <c r="AB1421" t="s">
        <v>72</v>
      </c>
      <c r="AC1421" s="1">
        <v>34759</v>
      </c>
      <c r="AD1421">
        <v>25000</v>
      </c>
      <c r="AE1421">
        <v>1072</v>
      </c>
      <c r="AF1421">
        <v>1172</v>
      </c>
      <c r="AG1421" t="s">
        <v>103</v>
      </c>
      <c r="AH1421" t="s">
        <v>76</v>
      </c>
      <c r="AR1421">
        <v>0</v>
      </c>
      <c r="AW1421" t="s">
        <v>7005</v>
      </c>
      <c r="AX1421" t="s">
        <v>7006</v>
      </c>
      <c r="AY1421" t="s">
        <v>7007</v>
      </c>
      <c r="AZ1421" t="s">
        <v>7008</v>
      </c>
    </row>
    <row r="1422" spans="1:52" x14ac:dyDescent="0.3">
      <c r="A1422">
        <v>2614706</v>
      </c>
      <c r="B1422" t="s">
        <v>7009</v>
      </c>
      <c r="C1422" t="str">
        <f t="shared" si="208"/>
        <v>7492</v>
      </c>
      <c r="D1422" t="s">
        <v>53</v>
      </c>
      <c r="E1422" t="str">
        <f>"0000"</f>
        <v>0000</v>
      </c>
      <c r="F1422" t="s">
        <v>108</v>
      </c>
      <c r="G1422" t="str">
        <f t="shared" si="209"/>
        <v>07</v>
      </c>
      <c r="H1422" t="s">
        <v>55</v>
      </c>
      <c r="I1422" t="s">
        <v>56</v>
      </c>
      <c r="J1422" t="s">
        <v>57</v>
      </c>
      <c r="K1422">
        <v>0</v>
      </c>
      <c r="L1422">
        <v>43841</v>
      </c>
      <c r="M1422">
        <v>1.01</v>
      </c>
      <c r="N1422" t="str">
        <f t="shared" si="210"/>
        <v>0000</v>
      </c>
      <c r="O1422">
        <v>4511</v>
      </c>
      <c r="P1422" t="s">
        <v>72</v>
      </c>
      <c r="Q1422" t="s">
        <v>607</v>
      </c>
      <c r="R1422" t="s">
        <v>140</v>
      </c>
      <c r="T1422" t="s">
        <v>61</v>
      </c>
      <c r="V1422" t="s">
        <v>7010</v>
      </c>
      <c r="W1422">
        <v>15100</v>
      </c>
      <c r="X1422">
        <v>15100</v>
      </c>
      <c r="Y1422">
        <v>0</v>
      </c>
      <c r="Z1422">
        <v>15100</v>
      </c>
      <c r="AA1422">
        <v>15100</v>
      </c>
      <c r="AB1422" t="s">
        <v>72</v>
      </c>
      <c r="AC1422" s="1">
        <v>35065</v>
      </c>
      <c r="AD1422">
        <v>19000</v>
      </c>
      <c r="AE1422">
        <v>1116</v>
      </c>
      <c r="AF1422">
        <v>82</v>
      </c>
      <c r="AG1422" t="s">
        <v>103</v>
      </c>
      <c r="AH1422" t="s">
        <v>873</v>
      </c>
      <c r="AR1422">
        <v>0</v>
      </c>
      <c r="AW1422" t="s">
        <v>7011</v>
      </c>
      <c r="AY1422" t="s">
        <v>7012</v>
      </c>
      <c r="AZ1422" t="s">
        <v>7013</v>
      </c>
    </row>
    <row r="1423" spans="1:52" x14ac:dyDescent="0.3">
      <c r="A1423">
        <v>2614820</v>
      </c>
      <c r="B1423" t="s">
        <v>7014</v>
      </c>
      <c r="C1423" t="str">
        <f t="shared" si="208"/>
        <v>7492</v>
      </c>
      <c r="D1423" t="s">
        <v>53</v>
      </c>
      <c r="E1423" t="str">
        <f>"0000"</f>
        <v>0000</v>
      </c>
      <c r="F1423" t="s">
        <v>108</v>
      </c>
      <c r="G1423" t="str">
        <f t="shared" si="209"/>
        <v>07</v>
      </c>
      <c r="H1423" t="s">
        <v>55</v>
      </c>
      <c r="I1423" t="s">
        <v>56</v>
      </c>
      <c r="J1423" t="s">
        <v>57</v>
      </c>
      <c r="K1423">
        <v>0</v>
      </c>
      <c r="L1423">
        <v>43588</v>
      </c>
      <c r="M1423">
        <v>1</v>
      </c>
      <c r="N1423" t="str">
        <f t="shared" si="210"/>
        <v>0000</v>
      </c>
      <c r="O1423">
        <v>4663</v>
      </c>
      <c r="P1423" t="s">
        <v>72</v>
      </c>
      <c r="Q1423" t="s">
        <v>607</v>
      </c>
      <c r="R1423" t="s">
        <v>140</v>
      </c>
      <c r="T1423" t="s">
        <v>61</v>
      </c>
      <c r="V1423" t="s">
        <v>7015</v>
      </c>
      <c r="W1423">
        <v>15010</v>
      </c>
      <c r="X1423">
        <v>15010</v>
      </c>
      <c r="Y1423">
        <v>0</v>
      </c>
      <c r="Z1423">
        <v>15010</v>
      </c>
      <c r="AA1423">
        <v>15010</v>
      </c>
      <c r="AB1423" t="s">
        <v>72</v>
      </c>
      <c r="AC1423" s="1">
        <v>38169</v>
      </c>
      <c r="AD1423">
        <v>45000</v>
      </c>
      <c r="AE1423">
        <v>1751</v>
      </c>
      <c r="AF1423">
        <v>1656</v>
      </c>
      <c r="AG1423" t="s">
        <v>103</v>
      </c>
      <c r="AH1423" t="s">
        <v>76</v>
      </c>
      <c r="AR1423">
        <v>0</v>
      </c>
      <c r="AW1423" t="s">
        <v>7016</v>
      </c>
      <c r="AX1423" t="s">
        <v>7017</v>
      </c>
      <c r="AY1423" t="s">
        <v>7018</v>
      </c>
      <c r="AZ1423" t="s">
        <v>7019</v>
      </c>
    </row>
    <row r="1424" spans="1:52" x14ac:dyDescent="0.3">
      <c r="A1424">
        <v>2617349</v>
      </c>
      <c r="B1424" t="s">
        <v>7020</v>
      </c>
      <c r="C1424" t="str">
        <f t="shared" si="208"/>
        <v>7492</v>
      </c>
      <c r="D1424" t="s">
        <v>53</v>
      </c>
      <c r="E1424" t="str">
        <f>"0000"</f>
        <v>0000</v>
      </c>
      <c r="F1424" t="s">
        <v>108</v>
      </c>
      <c r="G1424" t="str">
        <f t="shared" si="209"/>
        <v>07</v>
      </c>
      <c r="H1424" t="s">
        <v>55</v>
      </c>
      <c r="I1424" t="s">
        <v>56</v>
      </c>
      <c r="J1424" t="s">
        <v>57</v>
      </c>
      <c r="K1424">
        <v>0</v>
      </c>
      <c r="L1424">
        <v>43725</v>
      </c>
      <c r="M1424">
        <v>1</v>
      </c>
      <c r="N1424" t="str">
        <f t="shared" si="210"/>
        <v>0000</v>
      </c>
      <c r="O1424">
        <v>5199</v>
      </c>
      <c r="P1424" t="s">
        <v>58</v>
      </c>
      <c r="Q1424" t="s">
        <v>619</v>
      </c>
      <c r="R1424" t="s">
        <v>140</v>
      </c>
      <c r="T1424" t="s">
        <v>61</v>
      </c>
      <c r="V1424" t="s">
        <v>7021</v>
      </c>
      <c r="W1424">
        <v>15060</v>
      </c>
      <c r="X1424">
        <v>15060</v>
      </c>
      <c r="Y1424">
        <v>0</v>
      </c>
      <c r="Z1424">
        <v>15060</v>
      </c>
      <c r="AA1424">
        <v>15060</v>
      </c>
      <c r="AB1424" t="s">
        <v>72</v>
      </c>
      <c r="AC1424" s="1">
        <v>43608</v>
      </c>
      <c r="AD1424">
        <v>22500</v>
      </c>
      <c r="AE1424">
        <v>2978</v>
      </c>
      <c r="AF1424">
        <v>2468</v>
      </c>
      <c r="AG1424" t="s">
        <v>103</v>
      </c>
      <c r="AH1424" t="s">
        <v>76</v>
      </c>
      <c r="AR1424">
        <v>0</v>
      </c>
      <c r="AW1424" t="s">
        <v>7022</v>
      </c>
      <c r="AX1424" t="s">
        <v>7023</v>
      </c>
      <c r="AY1424" t="s">
        <v>7024</v>
      </c>
      <c r="AZ1424" t="s">
        <v>7025</v>
      </c>
    </row>
    <row r="1425" spans="1:52" x14ac:dyDescent="0.3">
      <c r="A1425">
        <v>2617357</v>
      </c>
      <c r="B1425" t="s">
        <v>7026</v>
      </c>
      <c r="C1425" t="str">
        <f t="shared" si="208"/>
        <v>7492</v>
      </c>
      <c r="D1425" t="s">
        <v>53</v>
      </c>
      <c r="E1425" t="str">
        <f>"0100"</f>
        <v>0100</v>
      </c>
      <c r="F1425" t="s">
        <v>54</v>
      </c>
      <c r="G1425" t="str">
        <f t="shared" si="209"/>
        <v>07</v>
      </c>
      <c r="H1425" t="s">
        <v>55</v>
      </c>
      <c r="I1425" t="s">
        <v>56</v>
      </c>
      <c r="J1425" t="s">
        <v>57</v>
      </c>
      <c r="K1425">
        <v>1</v>
      </c>
      <c r="L1425">
        <v>44253</v>
      </c>
      <c r="M1425">
        <v>1.02</v>
      </c>
      <c r="N1425" t="str">
        <f t="shared" si="210"/>
        <v>0000</v>
      </c>
      <c r="O1425">
        <v>5231</v>
      </c>
      <c r="P1425" t="s">
        <v>58</v>
      </c>
      <c r="Q1425" t="s">
        <v>619</v>
      </c>
      <c r="R1425" t="s">
        <v>140</v>
      </c>
      <c r="T1425" t="s">
        <v>61</v>
      </c>
      <c r="V1425" t="s">
        <v>7027</v>
      </c>
      <c r="W1425">
        <v>239140</v>
      </c>
      <c r="X1425">
        <v>15240</v>
      </c>
      <c r="Y1425">
        <v>223900</v>
      </c>
      <c r="Z1425">
        <v>192647</v>
      </c>
      <c r="AA1425">
        <v>0</v>
      </c>
      <c r="AB1425" t="s">
        <v>63</v>
      </c>
      <c r="AC1425" s="1">
        <v>37742</v>
      </c>
      <c r="AD1425">
        <v>16500</v>
      </c>
      <c r="AE1425">
        <v>1598</v>
      </c>
      <c r="AF1425">
        <v>1604</v>
      </c>
      <c r="AG1425" t="s">
        <v>103</v>
      </c>
      <c r="AH1425" t="s">
        <v>76</v>
      </c>
      <c r="AI1425">
        <v>1</v>
      </c>
      <c r="AJ1425">
        <v>2004</v>
      </c>
      <c r="AK1425">
        <v>3</v>
      </c>
      <c r="AL1425">
        <v>2</v>
      </c>
      <c r="AN1425">
        <v>2195</v>
      </c>
      <c r="AO1425">
        <v>32</v>
      </c>
      <c r="AP1425" t="s">
        <v>63</v>
      </c>
      <c r="AQ1425" t="s">
        <v>66</v>
      </c>
      <c r="AR1425">
        <v>3087</v>
      </c>
      <c r="AW1425" t="s">
        <v>7028</v>
      </c>
      <c r="AX1425" t="s">
        <v>7029</v>
      </c>
      <c r="AY1425" t="s">
        <v>7030</v>
      </c>
      <c r="AZ1425" t="s">
        <v>70</v>
      </c>
    </row>
    <row r="1426" spans="1:52" x14ac:dyDescent="0.3">
      <c r="A1426">
        <v>2617616</v>
      </c>
      <c r="B1426" t="s">
        <v>7031</v>
      </c>
      <c r="C1426" t="str">
        <f t="shared" si="208"/>
        <v>7492</v>
      </c>
      <c r="D1426" t="s">
        <v>53</v>
      </c>
      <c r="E1426" t="str">
        <f>"0000"</f>
        <v>0000</v>
      </c>
      <c r="F1426" t="s">
        <v>108</v>
      </c>
      <c r="G1426" t="str">
        <f t="shared" si="209"/>
        <v>07</v>
      </c>
      <c r="H1426" t="s">
        <v>55</v>
      </c>
      <c r="I1426" t="s">
        <v>56</v>
      </c>
      <c r="J1426" t="s">
        <v>57</v>
      </c>
      <c r="K1426">
        <v>0</v>
      </c>
      <c r="L1426">
        <v>43560</v>
      </c>
      <c r="M1426">
        <v>1</v>
      </c>
      <c r="N1426" t="str">
        <f t="shared" si="210"/>
        <v>0000</v>
      </c>
      <c r="O1426">
        <v>4400</v>
      </c>
      <c r="P1426" t="s">
        <v>72</v>
      </c>
      <c r="Q1426" t="s">
        <v>6988</v>
      </c>
      <c r="R1426" t="s">
        <v>140</v>
      </c>
      <c r="T1426" t="s">
        <v>61</v>
      </c>
      <c r="V1426" t="s">
        <v>7032</v>
      </c>
      <c r="W1426">
        <v>15000</v>
      </c>
      <c r="X1426">
        <v>15000</v>
      </c>
      <c r="Y1426">
        <v>0</v>
      </c>
      <c r="Z1426">
        <v>15000</v>
      </c>
      <c r="AA1426">
        <v>15000</v>
      </c>
      <c r="AB1426" t="s">
        <v>72</v>
      </c>
      <c r="AC1426" s="1">
        <v>35704</v>
      </c>
      <c r="AD1426">
        <v>19000</v>
      </c>
      <c r="AE1426">
        <v>1210</v>
      </c>
      <c r="AF1426">
        <v>479</v>
      </c>
      <c r="AG1426" t="s">
        <v>103</v>
      </c>
      <c r="AH1426" t="s">
        <v>873</v>
      </c>
      <c r="AR1426">
        <v>0</v>
      </c>
      <c r="AW1426" t="s">
        <v>7033</v>
      </c>
      <c r="AY1426" t="s">
        <v>7034</v>
      </c>
      <c r="AZ1426" t="s">
        <v>7035</v>
      </c>
    </row>
    <row r="1427" spans="1:52" x14ac:dyDescent="0.3">
      <c r="A1427">
        <v>2617667</v>
      </c>
      <c r="B1427" t="s">
        <v>7036</v>
      </c>
      <c r="C1427" t="str">
        <f t="shared" si="208"/>
        <v>7492</v>
      </c>
      <c r="D1427" t="s">
        <v>53</v>
      </c>
      <c r="E1427" t="str">
        <f>"0100"</f>
        <v>0100</v>
      </c>
      <c r="F1427" t="s">
        <v>54</v>
      </c>
      <c r="G1427" t="str">
        <f t="shared" si="209"/>
        <v>07</v>
      </c>
      <c r="H1427" t="s">
        <v>55</v>
      </c>
      <c r="I1427" t="s">
        <v>56</v>
      </c>
      <c r="J1427" t="s">
        <v>57</v>
      </c>
      <c r="K1427">
        <v>1</v>
      </c>
      <c r="L1427">
        <v>43750</v>
      </c>
      <c r="M1427">
        <v>1</v>
      </c>
      <c r="N1427" t="str">
        <f t="shared" si="210"/>
        <v>0000</v>
      </c>
      <c r="O1427">
        <v>4507</v>
      </c>
      <c r="P1427" t="s">
        <v>72</v>
      </c>
      <c r="Q1427" t="s">
        <v>682</v>
      </c>
      <c r="R1427" t="s">
        <v>140</v>
      </c>
      <c r="T1427" t="s">
        <v>61</v>
      </c>
      <c r="V1427" t="s">
        <v>7037</v>
      </c>
      <c r="W1427">
        <v>225140</v>
      </c>
      <c r="X1427">
        <v>15070</v>
      </c>
      <c r="Y1427">
        <v>210070</v>
      </c>
      <c r="Z1427">
        <v>171162</v>
      </c>
      <c r="AA1427">
        <v>145662</v>
      </c>
      <c r="AB1427" t="s">
        <v>63</v>
      </c>
      <c r="AC1427" s="1">
        <v>41821</v>
      </c>
      <c r="AD1427">
        <v>201500</v>
      </c>
      <c r="AE1427">
        <v>2636</v>
      </c>
      <c r="AF1427">
        <v>7</v>
      </c>
      <c r="AG1427" t="s">
        <v>64</v>
      </c>
      <c r="AH1427" t="s">
        <v>76</v>
      </c>
      <c r="AI1427">
        <v>1</v>
      </c>
      <c r="AJ1427">
        <v>1999</v>
      </c>
      <c r="AK1427">
        <v>3</v>
      </c>
      <c r="AL1427">
        <v>2</v>
      </c>
      <c r="AN1427">
        <v>2257</v>
      </c>
      <c r="AO1427">
        <v>32</v>
      </c>
      <c r="AP1427" t="s">
        <v>63</v>
      </c>
      <c r="AQ1427" t="s">
        <v>66</v>
      </c>
      <c r="AR1427">
        <v>3214</v>
      </c>
      <c r="AW1427" t="s">
        <v>7038</v>
      </c>
      <c r="AX1427" t="s">
        <v>7039</v>
      </c>
      <c r="AY1427" t="s">
        <v>7040</v>
      </c>
      <c r="AZ1427" t="s">
        <v>70</v>
      </c>
    </row>
    <row r="1428" spans="1:52" x14ac:dyDescent="0.3">
      <c r="A1428">
        <v>2614650</v>
      </c>
      <c r="B1428" t="s">
        <v>7041</v>
      </c>
      <c r="C1428" t="str">
        <f t="shared" si="208"/>
        <v>7492</v>
      </c>
      <c r="D1428" t="s">
        <v>53</v>
      </c>
      <c r="E1428" t="str">
        <f>"0100"</f>
        <v>0100</v>
      </c>
      <c r="F1428" t="s">
        <v>54</v>
      </c>
      <c r="G1428" t="str">
        <f t="shared" si="209"/>
        <v>07</v>
      </c>
      <c r="H1428" t="s">
        <v>55</v>
      </c>
      <c r="I1428" t="s">
        <v>56</v>
      </c>
      <c r="J1428" t="s">
        <v>57</v>
      </c>
      <c r="K1428">
        <v>1</v>
      </c>
      <c r="L1428">
        <v>43576</v>
      </c>
      <c r="M1428">
        <v>1</v>
      </c>
      <c r="N1428" t="str">
        <f t="shared" si="210"/>
        <v>0000</v>
      </c>
      <c r="O1428">
        <v>5941</v>
      </c>
      <c r="P1428" t="s">
        <v>58</v>
      </c>
      <c r="Q1428" t="s">
        <v>330</v>
      </c>
      <c r="R1428" t="s">
        <v>331</v>
      </c>
      <c r="T1428" t="s">
        <v>61</v>
      </c>
      <c r="V1428" t="s">
        <v>7042</v>
      </c>
      <c r="W1428">
        <v>298580</v>
      </c>
      <c r="X1428">
        <v>15010</v>
      </c>
      <c r="Y1428">
        <v>283570</v>
      </c>
      <c r="Z1428">
        <v>283010</v>
      </c>
      <c r="AA1428">
        <v>0</v>
      </c>
      <c r="AB1428" t="s">
        <v>63</v>
      </c>
      <c r="AC1428" s="1">
        <v>43334</v>
      </c>
      <c r="AD1428">
        <v>375000</v>
      </c>
      <c r="AE1428">
        <v>2922</v>
      </c>
      <c r="AF1428">
        <v>1034</v>
      </c>
      <c r="AG1428" t="s">
        <v>64</v>
      </c>
      <c r="AH1428" t="s">
        <v>76</v>
      </c>
      <c r="AI1428">
        <v>1</v>
      </c>
      <c r="AJ1428">
        <v>2008</v>
      </c>
      <c r="AK1428">
        <v>4</v>
      </c>
      <c r="AL1428">
        <v>2</v>
      </c>
      <c r="AM1428">
        <v>1</v>
      </c>
      <c r="AN1428">
        <v>2839</v>
      </c>
      <c r="AO1428">
        <v>32</v>
      </c>
      <c r="AP1428" t="s">
        <v>63</v>
      </c>
      <c r="AQ1428" t="s">
        <v>66</v>
      </c>
      <c r="AR1428">
        <v>3920</v>
      </c>
      <c r="AW1428" t="s">
        <v>7043</v>
      </c>
      <c r="AX1428" t="s">
        <v>7044</v>
      </c>
      <c r="AY1428" t="s">
        <v>7045</v>
      </c>
      <c r="AZ1428" t="s">
        <v>70</v>
      </c>
    </row>
    <row r="1429" spans="1:52" x14ac:dyDescent="0.3">
      <c r="A1429">
        <v>2614781</v>
      </c>
      <c r="B1429" t="s">
        <v>7046</v>
      </c>
      <c r="C1429" t="str">
        <f t="shared" si="208"/>
        <v>7492</v>
      </c>
      <c r="D1429" t="s">
        <v>53</v>
      </c>
      <c r="E1429" t="str">
        <f>"0100"</f>
        <v>0100</v>
      </c>
      <c r="F1429" t="s">
        <v>54</v>
      </c>
      <c r="G1429" t="str">
        <f t="shared" si="209"/>
        <v>07</v>
      </c>
      <c r="H1429" t="s">
        <v>55</v>
      </c>
      <c r="I1429" t="s">
        <v>56</v>
      </c>
      <c r="J1429" t="s">
        <v>57</v>
      </c>
      <c r="K1429">
        <v>1</v>
      </c>
      <c r="L1429">
        <v>44278</v>
      </c>
      <c r="M1429">
        <v>1.02</v>
      </c>
      <c r="N1429" t="str">
        <f t="shared" si="210"/>
        <v>0000</v>
      </c>
      <c r="O1429">
        <v>4611</v>
      </c>
      <c r="P1429" t="s">
        <v>72</v>
      </c>
      <c r="Q1429" t="s">
        <v>607</v>
      </c>
      <c r="R1429" t="s">
        <v>140</v>
      </c>
      <c r="T1429" t="s">
        <v>61</v>
      </c>
      <c r="V1429" t="s">
        <v>7047</v>
      </c>
      <c r="W1429">
        <v>237220</v>
      </c>
      <c r="X1429">
        <v>15250</v>
      </c>
      <c r="Y1429">
        <v>221970</v>
      </c>
      <c r="Z1429">
        <v>186510</v>
      </c>
      <c r="AA1429">
        <v>161510</v>
      </c>
      <c r="AB1429" t="s">
        <v>63</v>
      </c>
      <c r="AC1429" s="1">
        <v>41852</v>
      </c>
      <c r="AD1429">
        <v>195000</v>
      </c>
      <c r="AE1429">
        <v>2639</v>
      </c>
      <c r="AF1429">
        <v>2319</v>
      </c>
      <c r="AG1429" t="s">
        <v>64</v>
      </c>
      <c r="AH1429" t="s">
        <v>76</v>
      </c>
      <c r="AI1429">
        <v>1</v>
      </c>
      <c r="AJ1429">
        <v>1991</v>
      </c>
      <c r="AK1429">
        <v>3</v>
      </c>
      <c r="AL1429">
        <v>3</v>
      </c>
      <c r="AN1429">
        <v>2164</v>
      </c>
      <c r="AO1429">
        <v>32</v>
      </c>
      <c r="AP1429" t="s">
        <v>63</v>
      </c>
      <c r="AQ1429" t="s">
        <v>66</v>
      </c>
      <c r="AR1429">
        <v>2970</v>
      </c>
      <c r="AW1429" t="s">
        <v>7048</v>
      </c>
      <c r="AX1429" t="s">
        <v>7049</v>
      </c>
      <c r="AY1429" t="s">
        <v>7050</v>
      </c>
      <c r="AZ1429" t="s">
        <v>70</v>
      </c>
    </row>
    <row r="1430" spans="1:52" x14ac:dyDescent="0.3">
      <c r="A1430">
        <v>2614811</v>
      </c>
      <c r="B1430" t="s">
        <v>7051</v>
      </c>
      <c r="C1430" t="str">
        <f t="shared" si="208"/>
        <v>7492</v>
      </c>
      <c r="D1430" t="s">
        <v>53</v>
      </c>
      <c r="E1430" t="str">
        <f>"0100"</f>
        <v>0100</v>
      </c>
      <c r="F1430" t="s">
        <v>54</v>
      </c>
      <c r="G1430" t="str">
        <f t="shared" si="209"/>
        <v>07</v>
      </c>
      <c r="H1430" t="s">
        <v>55</v>
      </c>
      <c r="I1430" t="s">
        <v>56</v>
      </c>
      <c r="J1430" t="s">
        <v>57</v>
      </c>
      <c r="K1430">
        <v>1</v>
      </c>
      <c r="L1430">
        <v>44312</v>
      </c>
      <c r="M1430">
        <v>1.02</v>
      </c>
      <c r="N1430" t="str">
        <f t="shared" si="210"/>
        <v>0000</v>
      </c>
      <c r="O1430">
        <v>4649</v>
      </c>
      <c r="P1430" t="s">
        <v>72</v>
      </c>
      <c r="Q1430" t="s">
        <v>607</v>
      </c>
      <c r="R1430" t="s">
        <v>140</v>
      </c>
      <c r="T1430" t="s">
        <v>61</v>
      </c>
      <c r="V1430" t="s">
        <v>7052</v>
      </c>
      <c r="W1430">
        <v>297170</v>
      </c>
      <c r="X1430">
        <v>15260</v>
      </c>
      <c r="Y1430">
        <v>281910</v>
      </c>
      <c r="Z1430">
        <v>225670</v>
      </c>
      <c r="AA1430">
        <v>195170</v>
      </c>
      <c r="AB1430" t="s">
        <v>63</v>
      </c>
      <c r="AC1430" s="1">
        <v>42934</v>
      </c>
      <c r="AD1430">
        <v>335000</v>
      </c>
      <c r="AE1430">
        <v>2841</v>
      </c>
      <c r="AF1430">
        <v>2006</v>
      </c>
      <c r="AG1430" t="s">
        <v>64</v>
      </c>
      <c r="AH1430" t="s">
        <v>76</v>
      </c>
      <c r="AI1430">
        <v>1</v>
      </c>
      <c r="AJ1430">
        <v>2006</v>
      </c>
      <c r="AK1430">
        <v>3</v>
      </c>
      <c r="AL1430">
        <v>3</v>
      </c>
      <c r="AN1430">
        <v>2447</v>
      </c>
      <c r="AO1430">
        <v>32</v>
      </c>
      <c r="AP1430" t="s">
        <v>63</v>
      </c>
      <c r="AQ1430" t="s">
        <v>66</v>
      </c>
      <c r="AR1430">
        <v>4391</v>
      </c>
      <c r="AW1430" t="s">
        <v>7053</v>
      </c>
      <c r="AX1430" t="s">
        <v>7054</v>
      </c>
      <c r="AY1430" t="s">
        <v>7055</v>
      </c>
      <c r="AZ1430" t="s">
        <v>70</v>
      </c>
    </row>
    <row r="1431" spans="1:52" x14ac:dyDescent="0.3">
      <c r="A1431">
        <v>2614862</v>
      </c>
      <c r="B1431" t="s">
        <v>7056</v>
      </c>
      <c r="C1431" t="str">
        <f t="shared" si="208"/>
        <v>7492</v>
      </c>
      <c r="D1431" t="s">
        <v>53</v>
      </c>
      <c r="E1431" t="str">
        <f>"0000"</f>
        <v>0000</v>
      </c>
      <c r="F1431" t="s">
        <v>108</v>
      </c>
      <c r="G1431" t="str">
        <f t="shared" si="209"/>
        <v>07</v>
      </c>
      <c r="H1431" t="s">
        <v>55</v>
      </c>
      <c r="I1431" t="s">
        <v>56</v>
      </c>
      <c r="J1431" t="s">
        <v>57</v>
      </c>
      <c r="K1431">
        <v>0</v>
      </c>
      <c r="L1431">
        <v>43596</v>
      </c>
      <c r="M1431">
        <v>1</v>
      </c>
      <c r="N1431" t="str">
        <f t="shared" si="210"/>
        <v>0000</v>
      </c>
      <c r="O1431">
        <v>4512</v>
      </c>
      <c r="P1431" t="s">
        <v>72</v>
      </c>
      <c r="Q1431" t="s">
        <v>607</v>
      </c>
      <c r="R1431" t="s">
        <v>140</v>
      </c>
      <c r="T1431" t="s">
        <v>61</v>
      </c>
      <c r="V1431" t="s">
        <v>7057</v>
      </c>
      <c r="W1431">
        <v>15010</v>
      </c>
      <c r="X1431">
        <v>15010</v>
      </c>
      <c r="Y1431">
        <v>0</v>
      </c>
      <c r="Z1431">
        <v>15010</v>
      </c>
      <c r="AA1431">
        <v>15010</v>
      </c>
      <c r="AB1431" t="s">
        <v>72</v>
      </c>
      <c r="AC1431" s="1">
        <v>44251</v>
      </c>
      <c r="AD1431">
        <v>42500</v>
      </c>
      <c r="AE1431">
        <v>3142</v>
      </c>
      <c r="AF1431">
        <v>201</v>
      </c>
      <c r="AG1431" t="s">
        <v>103</v>
      </c>
      <c r="AH1431" t="s">
        <v>76</v>
      </c>
      <c r="AR1431">
        <v>0</v>
      </c>
      <c r="AW1431" t="s">
        <v>6951</v>
      </c>
      <c r="AX1431" t="s">
        <v>4777</v>
      </c>
      <c r="AY1431" t="s">
        <v>6953</v>
      </c>
      <c r="AZ1431" t="s">
        <v>70</v>
      </c>
    </row>
    <row r="1432" spans="1:52" x14ac:dyDescent="0.3">
      <c r="A1432">
        <v>2617225</v>
      </c>
      <c r="B1432" t="s">
        <v>7058</v>
      </c>
      <c r="C1432" t="str">
        <f t="shared" si="208"/>
        <v>7492</v>
      </c>
      <c r="D1432" t="s">
        <v>53</v>
      </c>
      <c r="E1432" t="str">
        <f>"0000"</f>
        <v>0000</v>
      </c>
      <c r="F1432" t="s">
        <v>108</v>
      </c>
      <c r="G1432" t="str">
        <f t="shared" si="209"/>
        <v>07</v>
      </c>
      <c r="H1432" t="s">
        <v>55</v>
      </c>
      <c r="I1432" t="s">
        <v>56</v>
      </c>
      <c r="J1432" t="s">
        <v>57</v>
      </c>
      <c r="K1432">
        <v>0</v>
      </c>
      <c r="L1432">
        <v>43749</v>
      </c>
      <c r="M1432">
        <v>1</v>
      </c>
      <c r="N1432" t="str">
        <f t="shared" si="210"/>
        <v>0000</v>
      </c>
      <c r="O1432">
        <v>4156</v>
      </c>
      <c r="P1432" t="s">
        <v>72</v>
      </c>
      <c r="Q1432" t="s">
        <v>6923</v>
      </c>
      <c r="R1432" t="s">
        <v>110</v>
      </c>
      <c r="T1432" t="s">
        <v>61</v>
      </c>
      <c r="V1432" t="s">
        <v>7059</v>
      </c>
      <c r="W1432">
        <v>15060</v>
      </c>
      <c r="X1432">
        <v>15060</v>
      </c>
      <c r="Y1432">
        <v>0</v>
      </c>
      <c r="Z1432">
        <v>15060</v>
      </c>
      <c r="AA1432">
        <v>15060</v>
      </c>
      <c r="AB1432" t="s">
        <v>72</v>
      </c>
      <c r="AC1432" s="1">
        <v>35947</v>
      </c>
      <c r="AD1432">
        <v>19500</v>
      </c>
      <c r="AE1432">
        <v>1249</v>
      </c>
      <c r="AF1432">
        <v>52</v>
      </c>
      <c r="AG1432" t="s">
        <v>103</v>
      </c>
      <c r="AH1432" t="s">
        <v>873</v>
      </c>
      <c r="AR1432">
        <v>0</v>
      </c>
      <c r="AW1432" t="s">
        <v>7060</v>
      </c>
      <c r="AX1432" t="s">
        <v>7061</v>
      </c>
      <c r="AY1432" t="s">
        <v>7062</v>
      </c>
      <c r="AZ1432" t="s">
        <v>7063</v>
      </c>
    </row>
    <row r="1433" spans="1:52" x14ac:dyDescent="0.3">
      <c r="A1433">
        <v>2617276</v>
      </c>
      <c r="B1433" t="s">
        <v>7064</v>
      </c>
      <c r="C1433" t="str">
        <f t="shared" si="208"/>
        <v>7492</v>
      </c>
      <c r="D1433" t="s">
        <v>53</v>
      </c>
      <c r="E1433" t="str">
        <f>"0000"</f>
        <v>0000</v>
      </c>
      <c r="F1433" t="s">
        <v>108</v>
      </c>
      <c r="G1433" t="str">
        <f t="shared" si="209"/>
        <v>07</v>
      </c>
      <c r="H1433" t="s">
        <v>55</v>
      </c>
      <c r="I1433" t="s">
        <v>56</v>
      </c>
      <c r="J1433" t="s">
        <v>57</v>
      </c>
      <c r="K1433">
        <v>0</v>
      </c>
      <c r="L1433">
        <v>43750</v>
      </c>
      <c r="M1433">
        <v>1</v>
      </c>
      <c r="N1433" t="str">
        <f t="shared" si="210"/>
        <v>0000</v>
      </c>
      <c r="O1433">
        <v>4149</v>
      </c>
      <c r="P1433" t="s">
        <v>72</v>
      </c>
      <c r="Q1433" t="s">
        <v>7065</v>
      </c>
      <c r="R1433" t="s">
        <v>110</v>
      </c>
      <c r="T1433" t="s">
        <v>61</v>
      </c>
      <c r="V1433" t="s">
        <v>7066</v>
      </c>
      <c r="W1433">
        <v>15070</v>
      </c>
      <c r="X1433">
        <v>15070</v>
      </c>
      <c r="Y1433">
        <v>0</v>
      </c>
      <c r="Z1433">
        <v>15070</v>
      </c>
      <c r="AA1433">
        <v>15070</v>
      </c>
      <c r="AB1433" t="s">
        <v>72</v>
      </c>
      <c r="AC1433" s="1">
        <v>36220</v>
      </c>
      <c r="AD1433">
        <v>20000</v>
      </c>
      <c r="AE1433">
        <v>1296</v>
      </c>
      <c r="AF1433">
        <v>1382</v>
      </c>
      <c r="AG1433" t="s">
        <v>103</v>
      </c>
      <c r="AH1433" t="s">
        <v>873</v>
      </c>
      <c r="AR1433">
        <v>0</v>
      </c>
      <c r="AW1433" t="s">
        <v>7067</v>
      </c>
      <c r="AX1433" t="s">
        <v>7068</v>
      </c>
      <c r="AY1433" t="s">
        <v>7069</v>
      </c>
      <c r="AZ1433" t="s">
        <v>883</v>
      </c>
    </row>
    <row r="1434" spans="1:52" x14ac:dyDescent="0.3">
      <c r="A1434">
        <v>2617284</v>
      </c>
      <c r="B1434" t="s">
        <v>7070</v>
      </c>
      <c r="C1434" t="str">
        <f t="shared" si="208"/>
        <v>7492</v>
      </c>
      <c r="D1434" t="s">
        <v>53</v>
      </c>
      <c r="E1434" t="str">
        <f>"0100"</f>
        <v>0100</v>
      </c>
      <c r="F1434" t="s">
        <v>54</v>
      </c>
      <c r="G1434" t="str">
        <f t="shared" si="209"/>
        <v>07</v>
      </c>
      <c r="H1434" t="s">
        <v>55</v>
      </c>
      <c r="I1434" t="s">
        <v>56</v>
      </c>
      <c r="J1434" t="s">
        <v>57</v>
      </c>
      <c r="K1434">
        <v>1</v>
      </c>
      <c r="L1434">
        <v>44623</v>
      </c>
      <c r="M1434">
        <v>1.02</v>
      </c>
      <c r="N1434" t="str">
        <f t="shared" si="210"/>
        <v>0000</v>
      </c>
      <c r="O1434">
        <v>4185</v>
      </c>
      <c r="P1434" t="s">
        <v>72</v>
      </c>
      <c r="Q1434" t="s">
        <v>7065</v>
      </c>
      <c r="R1434" t="s">
        <v>110</v>
      </c>
      <c r="T1434" t="s">
        <v>61</v>
      </c>
      <c r="V1434" t="s">
        <v>7071</v>
      </c>
      <c r="W1434">
        <v>264350</v>
      </c>
      <c r="X1434">
        <v>15370</v>
      </c>
      <c r="Y1434">
        <v>248980</v>
      </c>
      <c r="Z1434">
        <v>206808</v>
      </c>
      <c r="AA1434">
        <v>181808</v>
      </c>
      <c r="AB1434" t="s">
        <v>63</v>
      </c>
      <c r="AC1434" s="1">
        <v>38047</v>
      </c>
      <c r="AD1434">
        <v>31000</v>
      </c>
      <c r="AE1434">
        <v>1697</v>
      </c>
      <c r="AF1434">
        <v>82</v>
      </c>
      <c r="AG1434" t="s">
        <v>103</v>
      </c>
      <c r="AH1434" t="s">
        <v>76</v>
      </c>
      <c r="AI1434">
        <v>1</v>
      </c>
      <c r="AJ1434">
        <v>2006</v>
      </c>
      <c r="AK1434">
        <v>3</v>
      </c>
      <c r="AL1434">
        <v>2</v>
      </c>
      <c r="AM1434">
        <v>1</v>
      </c>
      <c r="AN1434">
        <v>2390</v>
      </c>
      <c r="AO1434">
        <v>32</v>
      </c>
      <c r="AP1434" t="s">
        <v>63</v>
      </c>
      <c r="AQ1434" t="s">
        <v>66</v>
      </c>
      <c r="AR1434">
        <v>3774</v>
      </c>
      <c r="AW1434" t="s">
        <v>7072</v>
      </c>
      <c r="AX1434" t="s">
        <v>7073</v>
      </c>
      <c r="AY1434" t="s">
        <v>7074</v>
      </c>
      <c r="AZ1434" t="s">
        <v>70</v>
      </c>
    </row>
    <row r="1435" spans="1:52" x14ac:dyDescent="0.3">
      <c r="A1435">
        <v>2617314</v>
      </c>
      <c r="B1435" t="s">
        <v>7075</v>
      </c>
      <c r="C1435" t="str">
        <f t="shared" si="208"/>
        <v>7492</v>
      </c>
      <c r="D1435" t="s">
        <v>53</v>
      </c>
      <c r="E1435" t="str">
        <f>"0000"</f>
        <v>0000</v>
      </c>
      <c r="F1435" t="s">
        <v>108</v>
      </c>
      <c r="G1435" t="str">
        <f t="shared" si="209"/>
        <v>07</v>
      </c>
      <c r="H1435" t="s">
        <v>55</v>
      </c>
      <c r="I1435" t="s">
        <v>56</v>
      </c>
      <c r="J1435" t="s">
        <v>57</v>
      </c>
      <c r="K1435">
        <v>0</v>
      </c>
      <c r="L1435">
        <v>43749</v>
      </c>
      <c r="M1435">
        <v>1</v>
      </c>
      <c r="N1435" t="str">
        <f t="shared" si="210"/>
        <v>0000</v>
      </c>
      <c r="O1435">
        <v>4166</v>
      </c>
      <c r="P1435" t="s">
        <v>72</v>
      </c>
      <c r="Q1435" t="s">
        <v>7065</v>
      </c>
      <c r="R1435" t="s">
        <v>110</v>
      </c>
      <c r="T1435" t="s">
        <v>61</v>
      </c>
      <c r="V1435" t="s">
        <v>7076</v>
      </c>
      <c r="W1435">
        <v>15070</v>
      </c>
      <c r="X1435">
        <v>15070</v>
      </c>
      <c r="Y1435">
        <v>0</v>
      </c>
      <c r="Z1435">
        <v>15070</v>
      </c>
      <c r="AA1435">
        <v>15070</v>
      </c>
      <c r="AB1435" t="s">
        <v>72</v>
      </c>
      <c r="AC1435" s="1">
        <v>36770</v>
      </c>
      <c r="AD1435">
        <v>22800</v>
      </c>
      <c r="AE1435">
        <v>1385</v>
      </c>
      <c r="AF1435">
        <v>982</v>
      </c>
      <c r="AG1435" t="s">
        <v>103</v>
      </c>
      <c r="AH1435" t="s">
        <v>873</v>
      </c>
      <c r="AR1435">
        <v>0</v>
      </c>
      <c r="AW1435" t="s">
        <v>7077</v>
      </c>
      <c r="AX1435" t="s">
        <v>7078</v>
      </c>
      <c r="AY1435" t="s">
        <v>7079</v>
      </c>
      <c r="AZ1435" t="s">
        <v>7080</v>
      </c>
    </row>
    <row r="1436" spans="1:52" x14ac:dyDescent="0.3">
      <c r="A1436">
        <v>2617411</v>
      </c>
      <c r="B1436" t="s">
        <v>7081</v>
      </c>
      <c r="C1436" t="str">
        <f t="shared" si="208"/>
        <v>7492</v>
      </c>
      <c r="D1436" t="s">
        <v>53</v>
      </c>
      <c r="E1436" t="str">
        <f>"0100"</f>
        <v>0100</v>
      </c>
      <c r="F1436" t="s">
        <v>54</v>
      </c>
      <c r="G1436" t="str">
        <f t="shared" si="209"/>
        <v>07</v>
      </c>
      <c r="H1436" t="s">
        <v>55</v>
      </c>
      <c r="I1436" t="s">
        <v>56</v>
      </c>
      <c r="J1436" t="s">
        <v>57</v>
      </c>
      <c r="K1436">
        <v>1</v>
      </c>
      <c r="L1436">
        <v>45634</v>
      </c>
      <c r="M1436">
        <v>1.05</v>
      </c>
      <c r="N1436" t="str">
        <f t="shared" si="210"/>
        <v>0000</v>
      </c>
      <c r="O1436">
        <v>5429</v>
      </c>
      <c r="P1436" t="s">
        <v>58</v>
      </c>
      <c r="Q1436" t="s">
        <v>6982</v>
      </c>
      <c r="R1436" t="s">
        <v>719</v>
      </c>
      <c r="T1436" t="s">
        <v>61</v>
      </c>
      <c r="V1436" t="s">
        <v>7082</v>
      </c>
      <c r="W1436">
        <v>178630</v>
      </c>
      <c r="X1436">
        <v>15710</v>
      </c>
      <c r="Y1436">
        <v>162920</v>
      </c>
      <c r="Z1436">
        <v>131763</v>
      </c>
      <c r="AA1436">
        <v>106763</v>
      </c>
      <c r="AB1436" t="s">
        <v>63</v>
      </c>
      <c r="AC1436" s="1">
        <v>37377</v>
      </c>
      <c r="AD1436">
        <v>135000</v>
      </c>
      <c r="AE1436">
        <v>1507</v>
      </c>
      <c r="AF1436">
        <v>89</v>
      </c>
      <c r="AG1436" t="s">
        <v>64</v>
      </c>
      <c r="AH1436" t="s">
        <v>76</v>
      </c>
      <c r="AI1436">
        <v>1</v>
      </c>
      <c r="AJ1436">
        <v>1994</v>
      </c>
      <c r="AK1436">
        <v>3</v>
      </c>
      <c r="AL1436">
        <v>2</v>
      </c>
      <c r="AN1436">
        <v>1943</v>
      </c>
      <c r="AO1436">
        <v>32</v>
      </c>
      <c r="AP1436" t="s">
        <v>63</v>
      </c>
      <c r="AQ1436" t="s">
        <v>66</v>
      </c>
      <c r="AR1436">
        <v>2180</v>
      </c>
      <c r="AW1436" t="s">
        <v>7083</v>
      </c>
      <c r="AY1436" t="s">
        <v>7084</v>
      </c>
      <c r="AZ1436" t="s">
        <v>70</v>
      </c>
    </row>
    <row r="1437" spans="1:52" x14ac:dyDescent="0.3">
      <c r="A1437">
        <v>2617641</v>
      </c>
      <c r="B1437" t="s">
        <v>7085</v>
      </c>
      <c r="C1437" t="str">
        <f t="shared" si="208"/>
        <v>7492</v>
      </c>
      <c r="D1437" t="s">
        <v>53</v>
      </c>
      <c r="E1437" t="str">
        <f>"0000"</f>
        <v>0000</v>
      </c>
      <c r="F1437" t="s">
        <v>108</v>
      </c>
      <c r="G1437" t="str">
        <f t="shared" si="209"/>
        <v>07</v>
      </c>
      <c r="H1437" t="s">
        <v>55</v>
      </c>
      <c r="I1437" t="s">
        <v>56</v>
      </c>
      <c r="J1437" t="s">
        <v>57</v>
      </c>
      <c r="K1437">
        <v>0</v>
      </c>
      <c r="L1437">
        <v>46259</v>
      </c>
      <c r="M1437">
        <v>1.06</v>
      </c>
      <c r="N1437" t="str">
        <f t="shared" si="210"/>
        <v>0000</v>
      </c>
      <c r="O1437">
        <v>4438</v>
      </c>
      <c r="P1437" t="s">
        <v>72</v>
      </c>
      <c r="Q1437" t="s">
        <v>6988</v>
      </c>
      <c r="R1437" t="s">
        <v>140</v>
      </c>
      <c r="T1437" t="s">
        <v>61</v>
      </c>
      <c r="V1437" t="s">
        <v>7027</v>
      </c>
      <c r="W1437">
        <v>15930</v>
      </c>
      <c r="X1437">
        <v>15930</v>
      </c>
      <c r="Y1437">
        <v>0</v>
      </c>
      <c r="Z1437">
        <v>15930</v>
      </c>
      <c r="AA1437">
        <v>15930</v>
      </c>
      <c r="AB1437" t="s">
        <v>72</v>
      </c>
      <c r="AC1437" s="1">
        <v>38749</v>
      </c>
      <c r="AD1437">
        <v>252000</v>
      </c>
      <c r="AE1437">
        <v>1985</v>
      </c>
      <c r="AF1437">
        <v>1599</v>
      </c>
      <c r="AG1437" t="s">
        <v>103</v>
      </c>
      <c r="AH1437" t="s">
        <v>570</v>
      </c>
      <c r="AR1437">
        <v>0</v>
      </c>
      <c r="AW1437" t="s">
        <v>7086</v>
      </c>
      <c r="AY1437" t="s">
        <v>7087</v>
      </c>
      <c r="AZ1437" t="s">
        <v>7088</v>
      </c>
    </row>
    <row r="1438" spans="1:52" x14ac:dyDescent="0.3">
      <c r="A1438">
        <v>2617781</v>
      </c>
      <c r="B1438" t="s">
        <v>7089</v>
      </c>
      <c r="C1438" t="str">
        <f t="shared" si="208"/>
        <v>7492</v>
      </c>
      <c r="D1438" t="s">
        <v>53</v>
      </c>
      <c r="E1438" t="str">
        <f>"0000"</f>
        <v>0000</v>
      </c>
      <c r="F1438" t="s">
        <v>108</v>
      </c>
      <c r="G1438" t="str">
        <f t="shared" si="209"/>
        <v>07</v>
      </c>
      <c r="H1438" t="s">
        <v>55</v>
      </c>
      <c r="I1438" t="s">
        <v>56</v>
      </c>
      <c r="J1438" t="s">
        <v>57</v>
      </c>
      <c r="K1438">
        <v>1</v>
      </c>
      <c r="L1438">
        <v>43755</v>
      </c>
      <c r="M1438">
        <v>1</v>
      </c>
      <c r="N1438" t="str">
        <f t="shared" si="210"/>
        <v>0000</v>
      </c>
      <c r="O1438">
        <v>5480</v>
      </c>
      <c r="P1438" t="s">
        <v>58</v>
      </c>
      <c r="Q1438" t="s">
        <v>619</v>
      </c>
      <c r="R1438" t="s">
        <v>140</v>
      </c>
      <c r="T1438" t="s">
        <v>61</v>
      </c>
      <c r="V1438" t="s">
        <v>7090</v>
      </c>
      <c r="W1438">
        <v>25360</v>
      </c>
      <c r="X1438">
        <v>15070</v>
      </c>
      <c r="Y1438">
        <v>10290</v>
      </c>
      <c r="Z1438">
        <v>25360</v>
      </c>
      <c r="AA1438">
        <v>25360</v>
      </c>
      <c r="AB1438" t="s">
        <v>72</v>
      </c>
      <c r="AC1438" s="1">
        <v>38322</v>
      </c>
      <c r="AD1438">
        <v>10000</v>
      </c>
      <c r="AE1438">
        <v>1801</v>
      </c>
      <c r="AF1438">
        <v>1090</v>
      </c>
      <c r="AG1438" t="s">
        <v>103</v>
      </c>
      <c r="AH1438" t="s">
        <v>391</v>
      </c>
      <c r="AR1438">
        <v>0</v>
      </c>
      <c r="AW1438" t="s">
        <v>7091</v>
      </c>
      <c r="AY1438" t="s">
        <v>7092</v>
      </c>
      <c r="AZ1438" t="s">
        <v>70</v>
      </c>
    </row>
    <row r="1439" spans="1:52" x14ac:dyDescent="0.3">
      <c r="A1439">
        <v>2617799</v>
      </c>
      <c r="B1439" t="s">
        <v>7093</v>
      </c>
      <c r="C1439" t="str">
        <f t="shared" si="208"/>
        <v>7492</v>
      </c>
      <c r="D1439" t="s">
        <v>53</v>
      </c>
      <c r="E1439" t="str">
        <f>"0100"</f>
        <v>0100</v>
      </c>
      <c r="F1439" t="s">
        <v>54</v>
      </c>
      <c r="G1439" t="str">
        <f t="shared" si="209"/>
        <v>07</v>
      </c>
      <c r="H1439" t="s">
        <v>55</v>
      </c>
      <c r="I1439" t="s">
        <v>56</v>
      </c>
      <c r="J1439" t="s">
        <v>57</v>
      </c>
      <c r="K1439">
        <v>1</v>
      </c>
      <c r="L1439">
        <v>43757</v>
      </c>
      <c r="M1439">
        <v>1</v>
      </c>
      <c r="N1439" t="str">
        <f t="shared" si="210"/>
        <v>0000</v>
      </c>
      <c r="O1439">
        <v>5474</v>
      </c>
      <c r="P1439" t="s">
        <v>58</v>
      </c>
      <c r="Q1439" t="s">
        <v>619</v>
      </c>
      <c r="R1439" t="s">
        <v>140</v>
      </c>
      <c r="T1439" t="s">
        <v>61</v>
      </c>
      <c r="V1439" t="s">
        <v>7094</v>
      </c>
      <c r="W1439">
        <v>148120</v>
      </c>
      <c r="X1439">
        <v>15070</v>
      </c>
      <c r="Y1439">
        <v>133050</v>
      </c>
      <c r="Z1439">
        <v>148120</v>
      </c>
      <c r="AA1439">
        <v>148120</v>
      </c>
      <c r="AB1439" t="s">
        <v>72</v>
      </c>
      <c r="AC1439" s="1">
        <v>38108</v>
      </c>
      <c r="AD1439">
        <v>148000</v>
      </c>
      <c r="AE1439">
        <v>1717</v>
      </c>
      <c r="AF1439">
        <v>1814</v>
      </c>
      <c r="AG1439" t="s">
        <v>64</v>
      </c>
      <c r="AH1439" t="s">
        <v>76</v>
      </c>
      <c r="AI1439">
        <v>1</v>
      </c>
      <c r="AJ1439">
        <v>1991</v>
      </c>
      <c r="AK1439">
        <v>2</v>
      </c>
      <c r="AL1439">
        <v>2</v>
      </c>
      <c r="AM1439">
        <v>1</v>
      </c>
      <c r="AN1439">
        <v>1332</v>
      </c>
      <c r="AO1439">
        <v>32</v>
      </c>
      <c r="AP1439" t="s">
        <v>63</v>
      </c>
      <c r="AQ1439" t="s">
        <v>66</v>
      </c>
      <c r="AR1439">
        <v>2097</v>
      </c>
      <c r="AW1439" t="s">
        <v>7091</v>
      </c>
      <c r="AY1439" t="s">
        <v>7095</v>
      </c>
      <c r="AZ1439" t="s">
        <v>70</v>
      </c>
    </row>
    <row r="1440" spans="1:52" x14ac:dyDescent="0.3">
      <c r="A1440">
        <v>2617853</v>
      </c>
      <c r="B1440" t="s">
        <v>7096</v>
      </c>
      <c r="C1440" t="str">
        <f t="shared" si="208"/>
        <v>7492</v>
      </c>
      <c r="D1440" t="s">
        <v>53</v>
      </c>
      <c r="E1440" t="str">
        <f>"0000"</f>
        <v>0000</v>
      </c>
      <c r="F1440" t="s">
        <v>108</v>
      </c>
      <c r="G1440" t="str">
        <f t="shared" si="209"/>
        <v>07</v>
      </c>
      <c r="H1440" t="s">
        <v>55</v>
      </c>
      <c r="I1440" t="s">
        <v>56</v>
      </c>
      <c r="J1440" t="s">
        <v>57</v>
      </c>
      <c r="K1440">
        <v>0</v>
      </c>
      <c r="L1440">
        <v>43765</v>
      </c>
      <c r="M1440">
        <v>1</v>
      </c>
      <c r="N1440" t="str">
        <f t="shared" si="210"/>
        <v>0000</v>
      </c>
      <c r="O1440">
        <v>5440</v>
      </c>
      <c r="P1440" t="s">
        <v>58</v>
      </c>
      <c r="Q1440" t="s">
        <v>619</v>
      </c>
      <c r="R1440" t="s">
        <v>140</v>
      </c>
      <c r="T1440" t="s">
        <v>61</v>
      </c>
      <c r="V1440" t="s">
        <v>7097</v>
      </c>
      <c r="W1440">
        <v>15070</v>
      </c>
      <c r="X1440">
        <v>15070</v>
      </c>
      <c r="Y1440">
        <v>0</v>
      </c>
      <c r="Z1440">
        <v>15070</v>
      </c>
      <c r="AA1440">
        <v>15070</v>
      </c>
      <c r="AB1440" t="s">
        <v>72</v>
      </c>
      <c r="AC1440" s="1">
        <v>36951</v>
      </c>
      <c r="AD1440">
        <v>20000</v>
      </c>
      <c r="AE1440">
        <v>1418</v>
      </c>
      <c r="AF1440">
        <v>2448</v>
      </c>
      <c r="AG1440" t="s">
        <v>103</v>
      </c>
      <c r="AH1440" t="s">
        <v>873</v>
      </c>
      <c r="AR1440">
        <v>0</v>
      </c>
      <c r="AW1440" t="s">
        <v>7098</v>
      </c>
      <c r="AX1440" t="s">
        <v>7099</v>
      </c>
      <c r="AY1440" t="s">
        <v>7100</v>
      </c>
      <c r="AZ1440" t="s">
        <v>7101</v>
      </c>
    </row>
    <row r="1441" spans="1:52" x14ac:dyDescent="0.3">
      <c r="A1441">
        <v>2614714</v>
      </c>
      <c r="B1441" t="s">
        <v>7102</v>
      </c>
      <c r="C1441" t="str">
        <f t="shared" si="208"/>
        <v>7492</v>
      </c>
      <c r="D1441" t="s">
        <v>53</v>
      </c>
      <c r="E1441" t="str">
        <f>"0000"</f>
        <v>0000</v>
      </c>
      <c r="F1441" t="s">
        <v>108</v>
      </c>
      <c r="G1441" t="str">
        <f t="shared" si="209"/>
        <v>07</v>
      </c>
      <c r="H1441" t="s">
        <v>55</v>
      </c>
      <c r="I1441" t="s">
        <v>56</v>
      </c>
      <c r="J1441" t="s">
        <v>57</v>
      </c>
      <c r="K1441">
        <v>0</v>
      </c>
      <c r="L1441">
        <v>43750</v>
      </c>
      <c r="M1441">
        <v>1</v>
      </c>
      <c r="N1441" t="str">
        <f t="shared" si="210"/>
        <v>0000</v>
      </c>
      <c r="O1441">
        <v>4525</v>
      </c>
      <c r="P1441" t="s">
        <v>72</v>
      </c>
      <c r="Q1441" t="s">
        <v>607</v>
      </c>
      <c r="R1441" t="s">
        <v>140</v>
      </c>
      <c r="T1441" t="s">
        <v>61</v>
      </c>
      <c r="V1441" t="s">
        <v>7103</v>
      </c>
      <c r="W1441">
        <v>15070</v>
      </c>
      <c r="X1441">
        <v>15070</v>
      </c>
      <c r="Y1441">
        <v>0</v>
      </c>
      <c r="Z1441">
        <v>15070</v>
      </c>
      <c r="AA1441">
        <v>15070</v>
      </c>
      <c r="AB1441" t="s">
        <v>72</v>
      </c>
      <c r="AC1441" s="1">
        <v>37865</v>
      </c>
      <c r="AD1441">
        <v>25200</v>
      </c>
      <c r="AE1441">
        <v>1644</v>
      </c>
      <c r="AF1441">
        <v>843</v>
      </c>
      <c r="AG1441" t="s">
        <v>103</v>
      </c>
      <c r="AH1441" t="s">
        <v>873</v>
      </c>
      <c r="AR1441">
        <v>0</v>
      </c>
      <c r="AW1441" t="s">
        <v>7104</v>
      </c>
      <c r="AY1441" t="s">
        <v>7105</v>
      </c>
      <c r="AZ1441" t="s">
        <v>7106</v>
      </c>
    </row>
    <row r="1442" spans="1:52" x14ac:dyDescent="0.3">
      <c r="A1442">
        <v>2617047</v>
      </c>
      <c r="B1442" t="s">
        <v>7107</v>
      </c>
      <c r="C1442" t="str">
        <f t="shared" si="208"/>
        <v>7492</v>
      </c>
      <c r="D1442" t="s">
        <v>53</v>
      </c>
      <c r="E1442" t="str">
        <f>"0000"</f>
        <v>0000</v>
      </c>
      <c r="F1442" t="s">
        <v>108</v>
      </c>
      <c r="G1442" t="str">
        <f>"08"</f>
        <v>08</v>
      </c>
      <c r="H1442" t="s">
        <v>55</v>
      </c>
      <c r="I1442" t="s">
        <v>56</v>
      </c>
      <c r="J1442" t="s">
        <v>57</v>
      </c>
      <c r="K1442">
        <v>0</v>
      </c>
      <c r="L1442">
        <v>44114</v>
      </c>
      <c r="M1442">
        <v>1.01</v>
      </c>
      <c r="N1442" t="str">
        <f>"000X"</f>
        <v>000X</v>
      </c>
      <c r="O1442">
        <v>4434</v>
      </c>
      <c r="P1442" t="s">
        <v>72</v>
      </c>
      <c r="Q1442" t="s">
        <v>613</v>
      </c>
      <c r="R1442" t="s">
        <v>140</v>
      </c>
      <c r="T1442" t="s">
        <v>61</v>
      </c>
      <c r="V1442" t="s">
        <v>7108</v>
      </c>
      <c r="W1442">
        <v>15190</v>
      </c>
      <c r="X1442">
        <v>15190</v>
      </c>
      <c r="Y1442">
        <v>0</v>
      </c>
      <c r="Z1442">
        <v>15190</v>
      </c>
      <c r="AA1442">
        <v>15190</v>
      </c>
      <c r="AB1442" t="s">
        <v>72</v>
      </c>
      <c r="AC1442" s="1">
        <v>42275</v>
      </c>
      <c r="AD1442">
        <v>6500</v>
      </c>
      <c r="AE1442">
        <v>2717</v>
      </c>
      <c r="AF1442">
        <v>2401</v>
      </c>
      <c r="AG1442" t="s">
        <v>103</v>
      </c>
      <c r="AH1442" t="s">
        <v>249</v>
      </c>
      <c r="AR1442">
        <v>0</v>
      </c>
      <c r="AW1442" t="s">
        <v>7109</v>
      </c>
      <c r="AX1442" t="s">
        <v>7110</v>
      </c>
      <c r="AY1442" t="s">
        <v>7111</v>
      </c>
      <c r="AZ1442" t="s">
        <v>7112</v>
      </c>
    </row>
    <row r="1443" spans="1:52" x14ac:dyDescent="0.3">
      <c r="A1443">
        <v>2617063</v>
      </c>
      <c r="B1443" t="s">
        <v>7113</v>
      </c>
      <c r="C1443" t="str">
        <f t="shared" si="208"/>
        <v>7492</v>
      </c>
      <c r="D1443" t="s">
        <v>53</v>
      </c>
      <c r="E1443" t="str">
        <f>"0000"</f>
        <v>0000</v>
      </c>
      <c r="F1443" t="s">
        <v>108</v>
      </c>
      <c r="G1443" t="str">
        <f>"08"</f>
        <v>08</v>
      </c>
      <c r="H1443" t="s">
        <v>55</v>
      </c>
      <c r="I1443" t="s">
        <v>56</v>
      </c>
      <c r="J1443" t="s">
        <v>57</v>
      </c>
      <c r="K1443">
        <v>0</v>
      </c>
      <c r="L1443">
        <v>44533</v>
      </c>
      <c r="M1443">
        <v>1.02</v>
      </c>
      <c r="N1443" t="str">
        <f>"000X"</f>
        <v>000X</v>
      </c>
      <c r="O1443">
        <v>4380</v>
      </c>
      <c r="P1443" t="s">
        <v>72</v>
      </c>
      <c r="Q1443" t="s">
        <v>613</v>
      </c>
      <c r="R1443" t="s">
        <v>140</v>
      </c>
      <c r="T1443" t="s">
        <v>61</v>
      </c>
      <c r="V1443" t="s">
        <v>7114</v>
      </c>
      <c r="W1443">
        <v>15330</v>
      </c>
      <c r="X1443">
        <v>15330</v>
      </c>
      <c r="Y1443">
        <v>0</v>
      </c>
      <c r="Z1443">
        <v>15330</v>
      </c>
      <c r="AA1443">
        <v>15330</v>
      </c>
      <c r="AB1443" t="s">
        <v>72</v>
      </c>
      <c r="AC1443" s="1">
        <v>38504</v>
      </c>
      <c r="AD1443">
        <v>85000</v>
      </c>
      <c r="AE1443">
        <v>1870</v>
      </c>
      <c r="AF1443">
        <v>1855</v>
      </c>
      <c r="AG1443" t="s">
        <v>103</v>
      </c>
      <c r="AH1443" t="s">
        <v>76</v>
      </c>
      <c r="AR1443">
        <v>0</v>
      </c>
      <c r="AW1443" t="s">
        <v>7115</v>
      </c>
      <c r="AY1443" t="s">
        <v>7116</v>
      </c>
      <c r="AZ1443" t="s">
        <v>7117</v>
      </c>
    </row>
    <row r="1444" spans="1:52" x14ac:dyDescent="0.3">
      <c r="A1444">
        <v>2617128</v>
      </c>
      <c r="B1444" t="s">
        <v>7118</v>
      </c>
      <c r="C1444" t="str">
        <f t="shared" si="208"/>
        <v>7492</v>
      </c>
      <c r="D1444" t="s">
        <v>53</v>
      </c>
      <c r="E1444" t="str">
        <f>"0100"</f>
        <v>0100</v>
      </c>
      <c r="F1444" t="s">
        <v>54</v>
      </c>
      <c r="G1444" t="str">
        <f>"08"</f>
        <v>08</v>
      </c>
      <c r="H1444" t="s">
        <v>55</v>
      </c>
      <c r="I1444" t="s">
        <v>56</v>
      </c>
      <c r="J1444" t="s">
        <v>57</v>
      </c>
      <c r="K1444">
        <v>1</v>
      </c>
      <c r="L1444">
        <v>45827</v>
      </c>
      <c r="M1444">
        <v>1.05</v>
      </c>
      <c r="N1444" t="str">
        <f>"000X"</f>
        <v>000X</v>
      </c>
      <c r="O1444">
        <v>4174</v>
      </c>
      <c r="P1444" t="s">
        <v>72</v>
      </c>
      <c r="Q1444" t="s">
        <v>613</v>
      </c>
      <c r="R1444" t="s">
        <v>140</v>
      </c>
      <c r="T1444" t="s">
        <v>61</v>
      </c>
      <c r="V1444" t="s">
        <v>7119</v>
      </c>
      <c r="W1444">
        <v>15780</v>
      </c>
      <c r="X1444">
        <v>15780</v>
      </c>
      <c r="Y1444">
        <v>0</v>
      </c>
      <c r="Z1444">
        <v>15780</v>
      </c>
      <c r="AA1444">
        <v>15780</v>
      </c>
      <c r="AB1444" t="s">
        <v>63</v>
      </c>
      <c r="AC1444" s="1">
        <v>43634</v>
      </c>
      <c r="AD1444">
        <v>22000</v>
      </c>
      <c r="AE1444">
        <v>2985</v>
      </c>
      <c r="AF1444">
        <v>1918</v>
      </c>
      <c r="AG1444" t="s">
        <v>103</v>
      </c>
      <c r="AH1444" t="s">
        <v>76</v>
      </c>
      <c r="AI1444">
        <v>1</v>
      </c>
      <c r="AJ1444">
        <v>2020</v>
      </c>
      <c r="AK1444">
        <v>3</v>
      </c>
      <c r="AL1444">
        <v>2</v>
      </c>
      <c r="AN1444">
        <v>2091</v>
      </c>
      <c r="AO1444">
        <v>32</v>
      </c>
      <c r="AP1444" t="s">
        <v>72</v>
      </c>
      <c r="AQ1444" t="s">
        <v>66</v>
      </c>
      <c r="AR1444">
        <v>2587</v>
      </c>
      <c r="AW1444" t="s">
        <v>7120</v>
      </c>
      <c r="AX1444" t="s">
        <v>7121</v>
      </c>
      <c r="AY1444" t="s">
        <v>7122</v>
      </c>
      <c r="AZ1444" t="s">
        <v>70</v>
      </c>
    </row>
    <row r="1445" spans="1:52" x14ac:dyDescent="0.3">
      <c r="A1445">
        <v>2617179</v>
      </c>
      <c r="B1445" t="s">
        <v>7123</v>
      </c>
      <c r="C1445" t="str">
        <f t="shared" si="208"/>
        <v>7492</v>
      </c>
      <c r="D1445" t="s">
        <v>53</v>
      </c>
      <c r="E1445" t="str">
        <f>"0000"</f>
        <v>0000</v>
      </c>
      <c r="F1445" t="s">
        <v>108</v>
      </c>
      <c r="G1445" t="str">
        <f t="shared" ref="G1445:G1458" si="211">"07"</f>
        <v>07</v>
      </c>
      <c r="H1445" t="s">
        <v>55</v>
      </c>
      <c r="I1445" t="s">
        <v>56</v>
      </c>
      <c r="J1445" t="s">
        <v>57</v>
      </c>
      <c r="K1445">
        <v>0</v>
      </c>
      <c r="L1445">
        <v>44109</v>
      </c>
      <c r="M1445">
        <v>1.01</v>
      </c>
      <c r="N1445" t="str">
        <f t="shared" ref="N1445:N1458" si="212">"0000"</f>
        <v>0000</v>
      </c>
      <c r="O1445">
        <v>4125</v>
      </c>
      <c r="P1445" t="s">
        <v>72</v>
      </c>
      <c r="Q1445" t="s">
        <v>6923</v>
      </c>
      <c r="R1445" t="s">
        <v>110</v>
      </c>
      <c r="T1445" t="s">
        <v>61</v>
      </c>
      <c r="V1445" t="s">
        <v>7124</v>
      </c>
      <c r="W1445">
        <v>15190</v>
      </c>
      <c r="X1445">
        <v>15190</v>
      </c>
      <c r="Y1445">
        <v>0</v>
      </c>
      <c r="Z1445">
        <v>15190</v>
      </c>
      <c r="AA1445">
        <v>15190</v>
      </c>
      <c r="AB1445" t="s">
        <v>72</v>
      </c>
      <c r="AC1445" s="1">
        <v>35582</v>
      </c>
      <c r="AD1445">
        <v>18500</v>
      </c>
      <c r="AE1445">
        <v>1192</v>
      </c>
      <c r="AF1445">
        <v>1163</v>
      </c>
      <c r="AG1445" t="s">
        <v>103</v>
      </c>
      <c r="AH1445" t="s">
        <v>7125</v>
      </c>
      <c r="AR1445">
        <v>0</v>
      </c>
      <c r="AW1445" t="s">
        <v>7126</v>
      </c>
      <c r="AX1445" t="s">
        <v>7127</v>
      </c>
      <c r="AY1445" t="s">
        <v>7128</v>
      </c>
      <c r="AZ1445" t="s">
        <v>7129</v>
      </c>
    </row>
    <row r="1446" spans="1:52" x14ac:dyDescent="0.3">
      <c r="A1446">
        <v>2617217</v>
      </c>
      <c r="B1446" t="s">
        <v>7130</v>
      </c>
      <c r="C1446" t="str">
        <f t="shared" si="208"/>
        <v>7492</v>
      </c>
      <c r="D1446" t="s">
        <v>53</v>
      </c>
      <c r="E1446" t="str">
        <f>"0100"</f>
        <v>0100</v>
      </c>
      <c r="F1446" t="s">
        <v>54</v>
      </c>
      <c r="G1446" t="str">
        <f t="shared" si="211"/>
        <v>07</v>
      </c>
      <c r="H1446" t="s">
        <v>55</v>
      </c>
      <c r="I1446" t="s">
        <v>56</v>
      </c>
      <c r="J1446" t="s">
        <v>57</v>
      </c>
      <c r="K1446">
        <v>1</v>
      </c>
      <c r="L1446">
        <v>44623</v>
      </c>
      <c r="M1446">
        <v>1.02</v>
      </c>
      <c r="N1446" t="str">
        <f t="shared" si="212"/>
        <v>0000</v>
      </c>
      <c r="O1446">
        <v>4188</v>
      </c>
      <c r="P1446" t="s">
        <v>72</v>
      </c>
      <c r="Q1446" t="s">
        <v>6923</v>
      </c>
      <c r="R1446" t="s">
        <v>110</v>
      </c>
      <c r="T1446" t="s">
        <v>61</v>
      </c>
      <c r="V1446" t="s">
        <v>7131</v>
      </c>
      <c r="W1446">
        <v>298190</v>
      </c>
      <c r="X1446">
        <v>15370</v>
      </c>
      <c r="Y1446">
        <v>282820</v>
      </c>
      <c r="Z1446">
        <v>221320</v>
      </c>
      <c r="AA1446">
        <v>196320</v>
      </c>
      <c r="AB1446" t="s">
        <v>63</v>
      </c>
      <c r="AC1446" s="1">
        <v>36192</v>
      </c>
      <c r="AD1446">
        <v>30000</v>
      </c>
      <c r="AE1446">
        <v>1288</v>
      </c>
      <c r="AF1446">
        <v>125</v>
      </c>
      <c r="AG1446" t="s">
        <v>103</v>
      </c>
      <c r="AH1446" t="s">
        <v>873</v>
      </c>
      <c r="AI1446">
        <v>1</v>
      </c>
      <c r="AJ1446">
        <v>2001</v>
      </c>
      <c r="AK1446">
        <v>3</v>
      </c>
      <c r="AL1446">
        <v>2</v>
      </c>
      <c r="AM1446">
        <v>1</v>
      </c>
      <c r="AN1446">
        <v>3207</v>
      </c>
      <c r="AO1446">
        <v>32</v>
      </c>
      <c r="AP1446" t="s">
        <v>63</v>
      </c>
      <c r="AQ1446" t="s">
        <v>66</v>
      </c>
      <c r="AR1446">
        <v>4385</v>
      </c>
      <c r="AW1446" t="s">
        <v>7132</v>
      </c>
      <c r="AX1446" t="s">
        <v>7133</v>
      </c>
      <c r="AY1446" t="s">
        <v>7134</v>
      </c>
      <c r="AZ1446" t="s">
        <v>70</v>
      </c>
    </row>
    <row r="1447" spans="1:52" x14ac:dyDescent="0.3">
      <c r="A1447">
        <v>2617306</v>
      </c>
      <c r="B1447" t="s">
        <v>7135</v>
      </c>
      <c r="C1447" t="str">
        <f t="shared" si="208"/>
        <v>7492</v>
      </c>
      <c r="D1447" t="s">
        <v>53</v>
      </c>
      <c r="E1447" t="str">
        <f>"0100"</f>
        <v>0100</v>
      </c>
      <c r="F1447" t="s">
        <v>54</v>
      </c>
      <c r="G1447" t="str">
        <f t="shared" si="211"/>
        <v>07</v>
      </c>
      <c r="H1447" t="s">
        <v>55</v>
      </c>
      <c r="I1447" t="s">
        <v>56</v>
      </c>
      <c r="J1447" t="s">
        <v>57</v>
      </c>
      <c r="K1447">
        <v>1</v>
      </c>
      <c r="L1447">
        <v>44014</v>
      </c>
      <c r="M1447">
        <v>1.01</v>
      </c>
      <c r="N1447" t="str">
        <f t="shared" si="212"/>
        <v>0000</v>
      </c>
      <c r="O1447">
        <v>4198</v>
      </c>
      <c r="P1447" t="s">
        <v>72</v>
      </c>
      <c r="Q1447" t="s">
        <v>7065</v>
      </c>
      <c r="R1447" t="s">
        <v>110</v>
      </c>
      <c r="T1447" t="s">
        <v>61</v>
      </c>
      <c r="V1447" t="s">
        <v>7136</v>
      </c>
      <c r="W1447">
        <v>297970</v>
      </c>
      <c r="X1447">
        <v>15160</v>
      </c>
      <c r="Y1447">
        <v>282810</v>
      </c>
      <c r="Z1447">
        <v>156845</v>
      </c>
      <c r="AA1447">
        <v>131845</v>
      </c>
      <c r="AB1447" t="s">
        <v>63</v>
      </c>
      <c r="AC1447" s="1">
        <v>40179</v>
      </c>
      <c r="AD1447">
        <v>258000</v>
      </c>
      <c r="AE1447">
        <v>2335</v>
      </c>
      <c r="AF1447">
        <v>217</v>
      </c>
      <c r="AG1447" t="s">
        <v>64</v>
      </c>
      <c r="AH1447" t="s">
        <v>65</v>
      </c>
      <c r="AI1447">
        <v>1</v>
      </c>
      <c r="AJ1447">
        <v>2004</v>
      </c>
      <c r="AK1447">
        <v>4</v>
      </c>
      <c r="AL1447">
        <v>3</v>
      </c>
      <c r="AN1447">
        <v>2901</v>
      </c>
      <c r="AO1447">
        <v>32</v>
      </c>
      <c r="AP1447" t="s">
        <v>63</v>
      </c>
      <c r="AQ1447" t="s">
        <v>66</v>
      </c>
      <c r="AR1447">
        <v>3862</v>
      </c>
      <c r="AW1447" t="s">
        <v>7137</v>
      </c>
      <c r="AX1447" t="s">
        <v>7138</v>
      </c>
      <c r="AY1447" t="s">
        <v>7139</v>
      </c>
      <c r="AZ1447" t="s">
        <v>70</v>
      </c>
    </row>
    <row r="1448" spans="1:52" x14ac:dyDescent="0.3">
      <c r="A1448">
        <v>2617365</v>
      </c>
      <c r="B1448" t="s">
        <v>7140</v>
      </c>
      <c r="C1448" t="str">
        <f t="shared" si="208"/>
        <v>7492</v>
      </c>
      <c r="D1448" t="s">
        <v>53</v>
      </c>
      <c r="E1448" t="str">
        <f>"0100"</f>
        <v>0100</v>
      </c>
      <c r="F1448" t="s">
        <v>54</v>
      </c>
      <c r="G1448" t="str">
        <f t="shared" si="211"/>
        <v>07</v>
      </c>
      <c r="H1448" t="s">
        <v>55</v>
      </c>
      <c r="I1448" t="s">
        <v>56</v>
      </c>
      <c r="J1448" t="s">
        <v>57</v>
      </c>
      <c r="K1448">
        <v>1</v>
      </c>
      <c r="L1448">
        <v>43750</v>
      </c>
      <c r="M1448">
        <v>1</v>
      </c>
      <c r="N1448" t="str">
        <f t="shared" si="212"/>
        <v>0000</v>
      </c>
      <c r="O1448">
        <v>4135</v>
      </c>
      <c r="P1448" t="s">
        <v>72</v>
      </c>
      <c r="Q1448" t="s">
        <v>6988</v>
      </c>
      <c r="R1448" t="s">
        <v>140</v>
      </c>
      <c r="T1448" t="s">
        <v>61</v>
      </c>
      <c r="V1448" t="s">
        <v>7141</v>
      </c>
      <c r="W1448">
        <v>269940</v>
      </c>
      <c r="X1448">
        <v>15070</v>
      </c>
      <c r="Y1448">
        <v>254870</v>
      </c>
      <c r="Z1448">
        <v>230318</v>
      </c>
      <c r="AA1448">
        <v>205318</v>
      </c>
      <c r="AB1448" t="s">
        <v>63</v>
      </c>
      <c r="AC1448" s="1">
        <v>43775</v>
      </c>
      <c r="AD1448">
        <v>317300</v>
      </c>
      <c r="AE1448">
        <v>3020</v>
      </c>
      <c r="AF1448">
        <v>836</v>
      </c>
      <c r="AG1448" t="s">
        <v>64</v>
      </c>
      <c r="AH1448" t="s">
        <v>76</v>
      </c>
      <c r="AI1448">
        <v>1</v>
      </c>
      <c r="AJ1448">
        <v>2005</v>
      </c>
      <c r="AK1448">
        <v>3</v>
      </c>
      <c r="AL1448">
        <v>3</v>
      </c>
      <c r="AN1448">
        <v>2735</v>
      </c>
      <c r="AO1448">
        <v>32</v>
      </c>
      <c r="AP1448" t="s">
        <v>72</v>
      </c>
      <c r="AQ1448" t="s">
        <v>66</v>
      </c>
      <c r="AR1448">
        <v>3887</v>
      </c>
      <c r="AW1448" t="s">
        <v>7142</v>
      </c>
      <c r="AY1448" t="s">
        <v>7143</v>
      </c>
      <c r="AZ1448" t="s">
        <v>70</v>
      </c>
    </row>
    <row r="1449" spans="1:52" x14ac:dyDescent="0.3">
      <c r="A1449">
        <v>2617462</v>
      </c>
      <c r="B1449" t="s">
        <v>7144</v>
      </c>
      <c r="C1449" t="str">
        <f t="shared" si="208"/>
        <v>7492</v>
      </c>
      <c r="D1449" t="s">
        <v>53</v>
      </c>
      <c r="E1449" t="str">
        <f>"0100"</f>
        <v>0100</v>
      </c>
      <c r="F1449" t="s">
        <v>54</v>
      </c>
      <c r="G1449" t="str">
        <f t="shared" si="211"/>
        <v>07</v>
      </c>
      <c r="H1449" t="s">
        <v>55</v>
      </c>
      <c r="I1449" t="s">
        <v>56</v>
      </c>
      <c r="J1449" t="s">
        <v>57</v>
      </c>
      <c r="K1449">
        <v>1</v>
      </c>
      <c r="L1449">
        <v>54691</v>
      </c>
      <c r="M1449">
        <v>1.26</v>
      </c>
      <c r="N1449" t="str">
        <f t="shared" si="212"/>
        <v>0000</v>
      </c>
      <c r="O1449">
        <v>5350</v>
      </c>
      <c r="P1449" t="s">
        <v>58</v>
      </c>
      <c r="Q1449" t="s">
        <v>6982</v>
      </c>
      <c r="R1449" t="s">
        <v>719</v>
      </c>
      <c r="T1449" t="s">
        <v>61</v>
      </c>
      <c r="V1449" t="s">
        <v>7145</v>
      </c>
      <c r="W1449">
        <v>209280</v>
      </c>
      <c r="X1449">
        <v>18830</v>
      </c>
      <c r="Y1449">
        <v>190450</v>
      </c>
      <c r="Z1449">
        <v>156445</v>
      </c>
      <c r="AA1449">
        <v>130945</v>
      </c>
      <c r="AB1449" t="s">
        <v>63</v>
      </c>
      <c r="AC1449" s="1">
        <v>39600</v>
      </c>
      <c r="AD1449">
        <v>225000</v>
      </c>
      <c r="AE1449">
        <v>2225</v>
      </c>
      <c r="AF1449">
        <v>1553</v>
      </c>
      <c r="AG1449" t="s">
        <v>64</v>
      </c>
      <c r="AH1449" t="s">
        <v>76</v>
      </c>
      <c r="AI1449">
        <v>1</v>
      </c>
      <c r="AJ1449">
        <v>1997</v>
      </c>
      <c r="AK1449">
        <v>3</v>
      </c>
      <c r="AL1449">
        <v>2</v>
      </c>
      <c r="AN1449">
        <v>1863</v>
      </c>
      <c r="AO1449">
        <v>32</v>
      </c>
      <c r="AP1449" t="s">
        <v>63</v>
      </c>
      <c r="AQ1449" t="s">
        <v>66</v>
      </c>
      <c r="AR1449">
        <v>2713</v>
      </c>
      <c r="AW1449" t="s">
        <v>7146</v>
      </c>
      <c r="AX1449" t="s">
        <v>7147</v>
      </c>
      <c r="AY1449" t="s">
        <v>7148</v>
      </c>
      <c r="AZ1449" t="s">
        <v>70</v>
      </c>
    </row>
    <row r="1450" spans="1:52" x14ac:dyDescent="0.3">
      <c r="A1450">
        <v>2617675</v>
      </c>
      <c r="B1450" t="s">
        <v>7149</v>
      </c>
      <c r="C1450" t="str">
        <f t="shared" si="208"/>
        <v>7492</v>
      </c>
      <c r="D1450" t="s">
        <v>53</v>
      </c>
      <c r="E1450" t="str">
        <f>"0000"</f>
        <v>0000</v>
      </c>
      <c r="F1450" t="s">
        <v>108</v>
      </c>
      <c r="G1450" t="str">
        <f t="shared" si="211"/>
        <v>07</v>
      </c>
      <c r="H1450" t="s">
        <v>55</v>
      </c>
      <c r="I1450" t="s">
        <v>56</v>
      </c>
      <c r="J1450" t="s">
        <v>57</v>
      </c>
      <c r="K1450">
        <v>0</v>
      </c>
      <c r="L1450">
        <v>43750</v>
      </c>
      <c r="M1450">
        <v>1</v>
      </c>
      <c r="N1450" t="str">
        <f t="shared" si="212"/>
        <v>0000</v>
      </c>
      <c r="O1450">
        <v>4497</v>
      </c>
      <c r="P1450" t="s">
        <v>72</v>
      </c>
      <c r="Q1450" t="s">
        <v>682</v>
      </c>
      <c r="R1450" t="s">
        <v>140</v>
      </c>
      <c r="T1450" t="s">
        <v>61</v>
      </c>
      <c r="V1450" t="s">
        <v>7150</v>
      </c>
      <c r="W1450">
        <v>15070</v>
      </c>
      <c r="X1450">
        <v>15070</v>
      </c>
      <c r="Y1450">
        <v>0</v>
      </c>
      <c r="Z1450">
        <v>15070</v>
      </c>
      <c r="AA1450">
        <v>15070</v>
      </c>
      <c r="AB1450" t="s">
        <v>72</v>
      </c>
      <c r="AC1450" s="1">
        <v>38169</v>
      </c>
      <c r="AD1450">
        <v>45000</v>
      </c>
      <c r="AE1450">
        <v>1743</v>
      </c>
      <c r="AF1450">
        <v>1408</v>
      </c>
      <c r="AG1450" t="s">
        <v>103</v>
      </c>
      <c r="AH1450" t="s">
        <v>76</v>
      </c>
      <c r="AR1450">
        <v>0</v>
      </c>
      <c r="AW1450" t="s">
        <v>7151</v>
      </c>
      <c r="AX1450" t="s">
        <v>7152</v>
      </c>
      <c r="AY1450" t="s">
        <v>7153</v>
      </c>
      <c r="AZ1450" t="s">
        <v>178</v>
      </c>
    </row>
    <row r="1451" spans="1:52" x14ac:dyDescent="0.3">
      <c r="A1451">
        <v>2617705</v>
      </c>
      <c r="B1451" t="s">
        <v>7154</v>
      </c>
      <c r="C1451" t="str">
        <f t="shared" si="208"/>
        <v>7492</v>
      </c>
      <c r="D1451" t="s">
        <v>53</v>
      </c>
      <c r="E1451" t="str">
        <f>"0000"</f>
        <v>0000</v>
      </c>
      <c r="F1451" t="s">
        <v>108</v>
      </c>
      <c r="G1451" t="str">
        <f t="shared" si="211"/>
        <v>07</v>
      </c>
      <c r="H1451" t="s">
        <v>55</v>
      </c>
      <c r="I1451" t="s">
        <v>56</v>
      </c>
      <c r="J1451" t="s">
        <v>57</v>
      </c>
      <c r="K1451">
        <v>0</v>
      </c>
      <c r="L1451">
        <v>48061</v>
      </c>
      <c r="M1451">
        <v>1.1000000000000001</v>
      </c>
      <c r="N1451" t="str">
        <f t="shared" si="212"/>
        <v>0000</v>
      </c>
      <c r="O1451">
        <v>4461</v>
      </c>
      <c r="P1451" t="s">
        <v>72</v>
      </c>
      <c r="Q1451" t="s">
        <v>682</v>
      </c>
      <c r="R1451" t="s">
        <v>140</v>
      </c>
      <c r="T1451" t="s">
        <v>61</v>
      </c>
      <c r="V1451" t="s">
        <v>7155</v>
      </c>
      <c r="W1451">
        <v>16550</v>
      </c>
      <c r="X1451">
        <v>16550</v>
      </c>
      <c r="Y1451">
        <v>0</v>
      </c>
      <c r="Z1451">
        <v>16550</v>
      </c>
      <c r="AA1451">
        <v>16550</v>
      </c>
      <c r="AB1451" t="s">
        <v>72</v>
      </c>
      <c r="AC1451" s="1">
        <v>37712</v>
      </c>
      <c r="AD1451">
        <v>24500</v>
      </c>
      <c r="AE1451">
        <v>1596</v>
      </c>
      <c r="AF1451">
        <v>897</v>
      </c>
      <c r="AG1451" t="s">
        <v>103</v>
      </c>
      <c r="AH1451" t="s">
        <v>873</v>
      </c>
      <c r="AR1451">
        <v>0</v>
      </c>
      <c r="AW1451" t="s">
        <v>7156</v>
      </c>
      <c r="AX1451" t="s">
        <v>7157</v>
      </c>
      <c r="AY1451" t="s">
        <v>7158</v>
      </c>
      <c r="AZ1451" t="s">
        <v>7159</v>
      </c>
    </row>
    <row r="1452" spans="1:52" x14ac:dyDescent="0.3">
      <c r="A1452">
        <v>2617713</v>
      </c>
      <c r="B1452" t="s">
        <v>7160</v>
      </c>
      <c r="C1452" t="str">
        <f t="shared" si="208"/>
        <v>7492</v>
      </c>
      <c r="D1452" t="s">
        <v>53</v>
      </c>
      <c r="E1452" t="str">
        <f>"0100"</f>
        <v>0100</v>
      </c>
      <c r="F1452" t="s">
        <v>54</v>
      </c>
      <c r="G1452" t="str">
        <f t="shared" si="211"/>
        <v>07</v>
      </c>
      <c r="H1452" t="s">
        <v>55</v>
      </c>
      <c r="I1452" t="s">
        <v>56</v>
      </c>
      <c r="J1452" t="s">
        <v>57</v>
      </c>
      <c r="K1452">
        <v>1</v>
      </c>
      <c r="L1452">
        <v>59990</v>
      </c>
      <c r="M1452">
        <v>1.38</v>
      </c>
      <c r="N1452" t="str">
        <f t="shared" si="212"/>
        <v>0000</v>
      </c>
      <c r="O1452">
        <v>4451</v>
      </c>
      <c r="P1452" t="s">
        <v>72</v>
      </c>
      <c r="Q1452" t="s">
        <v>682</v>
      </c>
      <c r="R1452" t="s">
        <v>140</v>
      </c>
      <c r="T1452" t="s">
        <v>61</v>
      </c>
      <c r="V1452" t="s">
        <v>7161</v>
      </c>
      <c r="W1452">
        <v>252350</v>
      </c>
      <c r="X1452">
        <v>20660</v>
      </c>
      <c r="Y1452">
        <v>231690</v>
      </c>
      <c r="Z1452">
        <v>194552</v>
      </c>
      <c r="AA1452">
        <v>169552</v>
      </c>
      <c r="AB1452" t="s">
        <v>63</v>
      </c>
      <c r="AC1452" s="1">
        <v>37956</v>
      </c>
      <c r="AD1452">
        <v>20000</v>
      </c>
      <c r="AE1452">
        <v>1673</v>
      </c>
      <c r="AF1452">
        <v>2395</v>
      </c>
      <c r="AG1452" t="s">
        <v>103</v>
      </c>
      <c r="AH1452" t="s">
        <v>76</v>
      </c>
      <c r="AI1452">
        <v>1</v>
      </c>
      <c r="AJ1452">
        <v>2004</v>
      </c>
      <c r="AK1452">
        <v>4</v>
      </c>
      <c r="AL1452">
        <v>3</v>
      </c>
      <c r="AN1452">
        <v>2417</v>
      </c>
      <c r="AO1452">
        <v>32</v>
      </c>
      <c r="AP1452" t="s">
        <v>63</v>
      </c>
      <c r="AQ1452" t="s">
        <v>66</v>
      </c>
      <c r="AR1452">
        <v>3208</v>
      </c>
      <c r="AW1452" t="s">
        <v>7162</v>
      </c>
      <c r="AX1452" t="s">
        <v>4965</v>
      </c>
      <c r="AY1452" t="s">
        <v>7163</v>
      </c>
      <c r="AZ1452" t="s">
        <v>70</v>
      </c>
    </row>
    <row r="1453" spans="1:52" x14ac:dyDescent="0.3">
      <c r="A1453">
        <v>2614722</v>
      </c>
      <c r="B1453" t="s">
        <v>7164</v>
      </c>
      <c r="C1453" t="str">
        <f t="shared" si="208"/>
        <v>7492</v>
      </c>
      <c r="D1453" t="s">
        <v>53</v>
      </c>
      <c r="E1453" t="str">
        <f>"0100"</f>
        <v>0100</v>
      </c>
      <c r="F1453" t="s">
        <v>54</v>
      </c>
      <c r="G1453" t="str">
        <f t="shared" si="211"/>
        <v>07</v>
      </c>
      <c r="H1453" t="s">
        <v>55</v>
      </c>
      <c r="I1453" t="s">
        <v>56</v>
      </c>
      <c r="J1453" t="s">
        <v>57</v>
      </c>
      <c r="K1453">
        <v>1</v>
      </c>
      <c r="L1453">
        <v>43569</v>
      </c>
      <c r="M1453">
        <v>1</v>
      </c>
      <c r="N1453" t="str">
        <f t="shared" si="212"/>
        <v>0000</v>
      </c>
      <c r="O1453">
        <v>4537</v>
      </c>
      <c r="P1453" t="s">
        <v>72</v>
      </c>
      <c r="Q1453" t="s">
        <v>607</v>
      </c>
      <c r="R1453" t="s">
        <v>140</v>
      </c>
      <c r="T1453" t="s">
        <v>61</v>
      </c>
      <c r="V1453" t="s">
        <v>7165</v>
      </c>
      <c r="W1453">
        <v>225870</v>
      </c>
      <c r="X1453">
        <v>15000</v>
      </c>
      <c r="Y1453">
        <v>210870</v>
      </c>
      <c r="Z1453">
        <v>158545</v>
      </c>
      <c r="AA1453">
        <v>133545</v>
      </c>
      <c r="AB1453" t="s">
        <v>63</v>
      </c>
      <c r="AC1453" s="1">
        <v>34213</v>
      </c>
      <c r="AD1453">
        <v>22996</v>
      </c>
      <c r="AE1453">
        <v>998</v>
      </c>
      <c r="AF1453">
        <v>559</v>
      </c>
      <c r="AG1453" t="s">
        <v>103</v>
      </c>
      <c r="AH1453" t="s">
        <v>391</v>
      </c>
      <c r="AI1453">
        <v>1</v>
      </c>
      <c r="AJ1453">
        <v>1993</v>
      </c>
      <c r="AK1453">
        <v>3</v>
      </c>
      <c r="AL1453">
        <v>2</v>
      </c>
      <c r="AN1453">
        <v>2620</v>
      </c>
      <c r="AO1453">
        <v>32</v>
      </c>
      <c r="AP1453" t="s">
        <v>63</v>
      </c>
      <c r="AQ1453" t="s">
        <v>66</v>
      </c>
      <c r="AR1453">
        <v>3405</v>
      </c>
      <c r="AW1453" t="s">
        <v>7166</v>
      </c>
      <c r="AX1453" t="s">
        <v>7167</v>
      </c>
      <c r="AY1453" t="s">
        <v>7168</v>
      </c>
      <c r="AZ1453" t="s">
        <v>7169</v>
      </c>
    </row>
    <row r="1454" spans="1:52" x14ac:dyDescent="0.3">
      <c r="A1454">
        <v>2614757</v>
      </c>
      <c r="B1454" t="s">
        <v>7170</v>
      </c>
      <c r="C1454" t="str">
        <f t="shared" si="208"/>
        <v>7492</v>
      </c>
      <c r="D1454" t="s">
        <v>53</v>
      </c>
      <c r="E1454" t="str">
        <f>"0100"</f>
        <v>0100</v>
      </c>
      <c r="F1454" t="s">
        <v>54</v>
      </c>
      <c r="G1454" t="str">
        <f t="shared" si="211"/>
        <v>07</v>
      </c>
      <c r="H1454" t="s">
        <v>55</v>
      </c>
      <c r="I1454" t="s">
        <v>56</v>
      </c>
      <c r="J1454" t="s">
        <v>57</v>
      </c>
      <c r="K1454">
        <v>1</v>
      </c>
      <c r="L1454">
        <v>44793</v>
      </c>
      <c r="M1454">
        <v>1.03</v>
      </c>
      <c r="N1454" t="str">
        <f t="shared" si="212"/>
        <v>0000</v>
      </c>
      <c r="O1454">
        <v>4575</v>
      </c>
      <c r="P1454" t="s">
        <v>72</v>
      </c>
      <c r="Q1454" t="s">
        <v>607</v>
      </c>
      <c r="R1454" t="s">
        <v>140</v>
      </c>
      <c r="T1454" t="s">
        <v>61</v>
      </c>
      <c r="V1454" t="s">
        <v>7171</v>
      </c>
      <c r="W1454">
        <v>245120</v>
      </c>
      <c r="X1454">
        <v>15420</v>
      </c>
      <c r="Y1454">
        <v>229700</v>
      </c>
      <c r="Z1454">
        <v>198188</v>
      </c>
      <c r="AA1454">
        <v>168188</v>
      </c>
      <c r="AB1454" t="s">
        <v>63</v>
      </c>
      <c r="AC1454" s="1">
        <v>38353</v>
      </c>
      <c r="AD1454">
        <v>276600</v>
      </c>
      <c r="AE1454">
        <v>1805</v>
      </c>
      <c r="AF1454">
        <v>645</v>
      </c>
      <c r="AG1454" t="s">
        <v>64</v>
      </c>
      <c r="AH1454" t="s">
        <v>76</v>
      </c>
      <c r="AI1454">
        <v>1</v>
      </c>
      <c r="AJ1454">
        <v>2005</v>
      </c>
      <c r="AK1454">
        <v>3</v>
      </c>
      <c r="AL1454">
        <v>2</v>
      </c>
      <c r="AN1454">
        <v>2158</v>
      </c>
      <c r="AO1454">
        <v>32</v>
      </c>
      <c r="AP1454" t="s">
        <v>63</v>
      </c>
      <c r="AQ1454" t="s">
        <v>66</v>
      </c>
      <c r="AR1454">
        <v>3365</v>
      </c>
      <c r="AW1454" t="s">
        <v>7172</v>
      </c>
      <c r="AX1454" t="s">
        <v>7173</v>
      </c>
      <c r="AY1454" t="s">
        <v>7174</v>
      </c>
      <c r="AZ1454" t="s">
        <v>70</v>
      </c>
    </row>
    <row r="1455" spans="1:52" x14ac:dyDescent="0.3">
      <c r="A1455">
        <v>2614889</v>
      </c>
      <c r="B1455" t="s">
        <v>7175</v>
      </c>
      <c r="C1455" t="str">
        <f t="shared" si="208"/>
        <v>7492</v>
      </c>
      <c r="D1455" t="s">
        <v>53</v>
      </c>
      <c r="E1455" t="str">
        <f>"0100"</f>
        <v>0100</v>
      </c>
      <c r="F1455" t="s">
        <v>54</v>
      </c>
      <c r="G1455" t="str">
        <f t="shared" si="211"/>
        <v>07</v>
      </c>
      <c r="H1455" t="s">
        <v>55</v>
      </c>
      <c r="I1455" t="s">
        <v>56</v>
      </c>
      <c r="J1455" t="s">
        <v>57</v>
      </c>
      <c r="K1455">
        <v>1</v>
      </c>
      <c r="L1455">
        <v>43561</v>
      </c>
      <c r="M1455">
        <v>1</v>
      </c>
      <c r="N1455" t="str">
        <f t="shared" si="212"/>
        <v>0000</v>
      </c>
      <c r="O1455">
        <v>4564</v>
      </c>
      <c r="P1455" t="s">
        <v>72</v>
      </c>
      <c r="Q1455" t="s">
        <v>607</v>
      </c>
      <c r="R1455" t="s">
        <v>140</v>
      </c>
      <c r="T1455" t="s">
        <v>61</v>
      </c>
      <c r="V1455" t="s">
        <v>7176</v>
      </c>
      <c r="W1455">
        <v>235390</v>
      </c>
      <c r="X1455">
        <v>15000</v>
      </c>
      <c r="Y1455">
        <v>220390</v>
      </c>
      <c r="Z1455">
        <v>217872</v>
      </c>
      <c r="AA1455">
        <v>192872</v>
      </c>
      <c r="AB1455" t="s">
        <v>63</v>
      </c>
      <c r="AC1455" s="1">
        <v>43339</v>
      </c>
      <c r="AD1455">
        <v>265000</v>
      </c>
      <c r="AE1455">
        <v>2923</v>
      </c>
      <c r="AF1455">
        <v>1230</v>
      </c>
      <c r="AG1455" t="s">
        <v>64</v>
      </c>
      <c r="AH1455" t="s">
        <v>76</v>
      </c>
      <c r="AI1455">
        <v>1</v>
      </c>
      <c r="AJ1455">
        <v>2005</v>
      </c>
      <c r="AK1455">
        <v>4</v>
      </c>
      <c r="AL1455">
        <v>3</v>
      </c>
      <c r="AN1455">
        <v>2455</v>
      </c>
      <c r="AO1455">
        <v>32</v>
      </c>
      <c r="AP1455" t="s">
        <v>72</v>
      </c>
      <c r="AQ1455" t="s">
        <v>66</v>
      </c>
      <c r="AR1455">
        <v>3209</v>
      </c>
      <c r="AW1455" t="s">
        <v>7177</v>
      </c>
      <c r="AX1455" t="s">
        <v>7178</v>
      </c>
      <c r="AY1455" t="s">
        <v>7179</v>
      </c>
      <c r="AZ1455" t="s">
        <v>70</v>
      </c>
    </row>
    <row r="1456" spans="1:52" x14ac:dyDescent="0.3">
      <c r="A1456">
        <v>2614901</v>
      </c>
      <c r="B1456" t="s">
        <v>7180</v>
      </c>
      <c r="C1456" t="str">
        <f t="shared" si="208"/>
        <v>7492</v>
      </c>
      <c r="D1456" t="s">
        <v>53</v>
      </c>
      <c r="E1456" t="str">
        <f>"0000"</f>
        <v>0000</v>
      </c>
      <c r="F1456" t="s">
        <v>108</v>
      </c>
      <c r="G1456" t="str">
        <f t="shared" si="211"/>
        <v>07</v>
      </c>
      <c r="H1456" t="s">
        <v>55</v>
      </c>
      <c r="I1456" t="s">
        <v>56</v>
      </c>
      <c r="J1456" t="s">
        <v>57</v>
      </c>
      <c r="K1456">
        <v>0</v>
      </c>
      <c r="L1456">
        <v>43559</v>
      </c>
      <c r="M1456">
        <v>1</v>
      </c>
      <c r="N1456" t="str">
        <f t="shared" si="212"/>
        <v>0000</v>
      </c>
      <c r="O1456">
        <v>4600</v>
      </c>
      <c r="P1456" t="s">
        <v>72</v>
      </c>
      <c r="Q1456" t="s">
        <v>607</v>
      </c>
      <c r="R1456" t="s">
        <v>140</v>
      </c>
      <c r="T1456" t="s">
        <v>61</v>
      </c>
      <c r="V1456" t="s">
        <v>7181</v>
      </c>
      <c r="W1456">
        <v>15000</v>
      </c>
      <c r="X1456">
        <v>15000</v>
      </c>
      <c r="Y1456">
        <v>0</v>
      </c>
      <c r="Z1456">
        <v>15000</v>
      </c>
      <c r="AA1456">
        <v>15000</v>
      </c>
      <c r="AB1456" t="s">
        <v>72</v>
      </c>
      <c r="AC1456" s="1">
        <v>33055</v>
      </c>
      <c r="AD1456">
        <v>22800</v>
      </c>
      <c r="AE1456">
        <v>866</v>
      </c>
      <c r="AF1456">
        <v>325</v>
      </c>
      <c r="AG1456" t="s">
        <v>103</v>
      </c>
      <c r="AH1456" t="s">
        <v>221</v>
      </c>
      <c r="AR1456">
        <v>0</v>
      </c>
      <c r="AW1456" t="s">
        <v>7182</v>
      </c>
      <c r="AX1456" t="s">
        <v>7183</v>
      </c>
      <c r="AY1456" t="s">
        <v>7184</v>
      </c>
      <c r="AZ1456" t="s">
        <v>7185</v>
      </c>
    </row>
    <row r="1457" spans="1:52" x14ac:dyDescent="0.3">
      <c r="A1457">
        <v>2614919</v>
      </c>
      <c r="B1457" t="s">
        <v>7186</v>
      </c>
      <c r="C1457" t="str">
        <f t="shared" si="208"/>
        <v>7492</v>
      </c>
      <c r="D1457" t="s">
        <v>53</v>
      </c>
      <c r="E1457" t="str">
        <f>"0000"</f>
        <v>0000</v>
      </c>
      <c r="F1457" t="s">
        <v>108</v>
      </c>
      <c r="G1457" t="str">
        <f t="shared" si="211"/>
        <v>07</v>
      </c>
      <c r="H1457" t="s">
        <v>55</v>
      </c>
      <c r="I1457" t="s">
        <v>56</v>
      </c>
      <c r="J1457" t="s">
        <v>57</v>
      </c>
      <c r="K1457">
        <v>0</v>
      </c>
      <c r="L1457">
        <v>43595</v>
      </c>
      <c r="M1457">
        <v>1</v>
      </c>
      <c r="N1457" t="str">
        <f t="shared" si="212"/>
        <v>0000</v>
      </c>
      <c r="O1457">
        <v>4630</v>
      </c>
      <c r="P1457" t="s">
        <v>72</v>
      </c>
      <c r="Q1457" t="s">
        <v>607</v>
      </c>
      <c r="R1457" t="s">
        <v>140</v>
      </c>
      <c r="T1457" t="s">
        <v>61</v>
      </c>
      <c r="V1457" t="s">
        <v>7187</v>
      </c>
      <c r="W1457">
        <v>15010</v>
      </c>
      <c r="X1457">
        <v>15010</v>
      </c>
      <c r="Y1457">
        <v>0</v>
      </c>
      <c r="Z1457">
        <v>15010</v>
      </c>
      <c r="AA1457">
        <v>15010</v>
      </c>
      <c r="AB1457" t="s">
        <v>72</v>
      </c>
      <c r="AC1457" s="1">
        <v>37469</v>
      </c>
      <c r="AD1457">
        <v>21700</v>
      </c>
      <c r="AE1457">
        <v>1526</v>
      </c>
      <c r="AF1457">
        <v>1672</v>
      </c>
      <c r="AG1457" t="s">
        <v>103</v>
      </c>
      <c r="AH1457" t="s">
        <v>873</v>
      </c>
      <c r="AR1457">
        <v>0</v>
      </c>
      <c r="AW1457" t="s">
        <v>7188</v>
      </c>
      <c r="AY1457" t="s">
        <v>7189</v>
      </c>
      <c r="AZ1457" t="s">
        <v>7190</v>
      </c>
    </row>
    <row r="1458" spans="1:52" x14ac:dyDescent="0.3">
      <c r="A1458">
        <v>2614935</v>
      </c>
      <c r="B1458" t="s">
        <v>7191</v>
      </c>
      <c r="C1458" t="str">
        <f t="shared" si="208"/>
        <v>7492</v>
      </c>
      <c r="D1458" t="s">
        <v>53</v>
      </c>
      <c r="E1458" t="str">
        <f>"0000"</f>
        <v>0000</v>
      </c>
      <c r="F1458" t="s">
        <v>108</v>
      </c>
      <c r="G1458" t="str">
        <f t="shared" si="211"/>
        <v>07</v>
      </c>
      <c r="H1458" t="s">
        <v>55</v>
      </c>
      <c r="I1458" t="s">
        <v>56</v>
      </c>
      <c r="J1458" t="s">
        <v>57</v>
      </c>
      <c r="K1458">
        <v>0</v>
      </c>
      <c r="L1458">
        <v>47273</v>
      </c>
      <c r="M1458">
        <v>1.0900000000000001</v>
      </c>
      <c r="N1458" t="str">
        <f t="shared" si="212"/>
        <v>0000</v>
      </c>
      <c r="O1458">
        <v>5824</v>
      </c>
      <c r="P1458" t="s">
        <v>58</v>
      </c>
      <c r="Q1458" t="s">
        <v>330</v>
      </c>
      <c r="R1458" t="s">
        <v>331</v>
      </c>
      <c r="T1458" t="s">
        <v>61</v>
      </c>
      <c r="V1458" t="s">
        <v>7015</v>
      </c>
      <c r="W1458">
        <v>16280</v>
      </c>
      <c r="X1458">
        <v>16280</v>
      </c>
      <c r="Y1458">
        <v>0</v>
      </c>
      <c r="Z1458">
        <v>16280</v>
      </c>
      <c r="AA1458">
        <v>16280</v>
      </c>
      <c r="AB1458" t="s">
        <v>72</v>
      </c>
      <c r="AC1458" s="1">
        <v>36647</v>
      </c>
      <c r="AD1458">
        <v>22500</v>
      </c>
      <c r="AE1458">
        <v>1365</v>
      </c>
      <c r="AF1458">
        <v>852</v>
      </c>
      <c r="AG1458" t="s">
        <v>103</v>
      </c>
      <c r="AH1458" t="s">
        <v>873</v>
      </c>
      <c r="AR1458">
        <v>0</v>
      </c>
      <c r="AW1458" t="s">
        <v>7192</v>
      </c>
      <c r="AX1458" t="s">
        <v>7193</v>
      </c>
      <c r="AY1458" t="s">
        <v>7194</v>
      </c>
      <c r="AZ1458" t="s">
        <v>7195</v>
      </c>
    </row>
    <row r="1459" spans="1:52" x14ac:dyDescent="0.3">
      <c r="A1459">
        <v>2617136</v>
      </c>
      <c r="B1459" t="s">
        <v>7196</v>
      </c>
      <c r="C1459" t="str">
        <f t="shared" si="208"/>
        <v>7492</v>
      </c>
      <c r="D1459" t="s">
        <v>53</v>
      </c>
      <c r="E1459" t="str">
        <f>"0000"</f>
        <v>0000</v>
      </c>
      <c r="F1459" t="s">
        <v>108</v>
      </c>
      <c r="G1459" t="str">
        <f>"08"</f>
        <v>08</v>
      </c>
      <c r="H1459" t="s">
        <v>55</v>
      </c>
      <c r="I1459" t="s">
        <v>56</v>
      </c>
      <c r="J1459" t="s">
        <v>57</v>
      </c>
      <c r="K1459">
        <v>0</v>
      </c>
      <c r="L1459">
        <v>46037</v>
      </c>
      <c r="M1459">
        <v>1.06</v>
      </c>
      <c r="N1459" t="str">
        <f>"000X"</f>
        <v>000X</v>
      </c>
      <c r="O1459">
        <v>4146</v>
      </c>
      <c r="P1459" t="s">
        <v>72</v>
      </c>
      <c r="Q1459" t="s">
        <v>613</v>
      </c>
      <c r="R1459" t="s">
        <v>140</v>
      </c>
      <c r="T1459" t="s">
        <v>61</v>
      </c>
      <c r="V1459" t="s">
        <v>7197</v>
      </c>
      <c r="W1459">
        <v>15850</v>
      </c>
      <c r="X1459">
        <v>15850</v>
      </c>
      <c r="Y1459">
        <v>0</v>
      </c>
      <c r="Z1459">
        <v>15850</v>
      </c>
      <c r="AA1459">
        <v>15850</v>
      </c>
      <c r="AB1459" t="s">
        <v>72</v>
      </c>
      <c r="AC1459" s="1">
        <v>43872</v>
      </c>
      <c r="AD1459">
        <v>23000</v>
      </c>
      <c r="AE1459">
        <v>3040</v>
      </c>
      <c r="AF1459">
        <v>988</v>
      </c>
      <c r="AG1459" t="s">
        <v>103</v>
      </c>
      <c r="AH1459" t="s">
        <v>76</v>
      </c>
      <c r="AR1459">
        <v>0</v>
      </c>
      <c r="AW1459" t="s">
        <v>7198</v>
      </c>
      <c r="AY1459" t="s">
        <v>7199</v>
      </c>
      <c r="AZ1459" t="s">
        <v>7200</v>
      </c>
    </row>
    <row r="1460" spans="1:52" x14ac:dyDescent="0.3">
      <c r="A1460">
        <v>2617144</v>
      </c>
      <c r="B1460" t="s">
        <v>7201</v>
      </c>
      <c r="C1460" t="str">
        <f t="shared" si="208"/>
        <v>7492</v>
      </c>
      <c r="D1460" t="s">
        <v>53</v>
      </c>
      <c r="E1460" t="str">
        <f>"0000"</f>
        <v>0000</v>
      </c>
      <c r="F1460" t="s">
        <v>108</v>
      </c>
      <c r="G1460" t="str">
        <f>"08"</f>
        <v>08</v>
      </c>
      <c r="H1460" t="s">
        <v>55</v>
      </c>
      <c r="I1460" t="s">
        <v>56</v>
      </c>
      <c r="J1460" t="s">
        <v>57</v>
      </c>
      <c r="K1460">
        <v>0</v>
      </c>
      <c r="L1460">
        <v>46246</v>
      </c>
      <c r="M1460">
        <v>1.06</v>
      </c>
      <c r="N1460" t="str">
        <f>"000X"</f>
        <v>000X</v>
      </c>
      <c r="O1460">
        <v>4118</v>
      </c>
      <c r="P1460" t="s">
        <v>72</v>
      </c>
      <c r="Q1460" t="s">
        <v>613</v>
      </c>
      <c r="R1460" t="s">
        <v>140</v>
      </c>
      <c r="T1460" t="s">
        <v>61</v>
      </c>
      <c r="V1460" t="s">
        <v>7202</v>
      </c>
      <c r="W1460">
        <v>15930</v>
      </c>
      <c r="X1460">
        <v>15930</v>
      </c>
      <c r="Y1460">
        <v>0</v>
      </c>
      <c r="Z1460">
        <v>15930</v>
      </c>
      <c r="AA1460">
        <v>15930</v>
      </c>
      <c r="AB1460" t="s">
        <v>72</v>
      </c>
      <c r="AC1460" s="1">
        <v>37073</v>
      </c>
      <c r="AD1460">
        <v>24000</v>
      </c>
      <c r="AE1460">
        <v>1445</v>
      </c>
      <c r="AF1460">
        <v>2417</v>
      </c>
      <c r="AG1460" t="s">
        <v>103</v>
      </c>
      <c r="AH1460" t="s">
        <v>873</v>
      </c>
      <c r="AR1460">
        <v>0</v>
      </c>
      <c r="AW1460" t="s">
        <v>7203</v>
      </c>
      <c r="AX1460" t="s">
        <v>7204</v>
      </c>
      <c r="AY1460" t="s">
        <v>7205</v>
      </c>
      <c r="AZ1460" t="s">
        <v>7206</v>
      </c>
    </row>
    <row r="1461" spans="1:52" x14ac:dyDescent="0.3">
      <c r="A1461">
        <v>2617209</v>
      </c>
      <c r="B1461" t="s">
        <v>7207</v>
      </c>
      <c r="C1461" t="str">
        <f t="shared" si="208"/>
        <v>7492</v>
      </c>
      <c r="D1461" t="s">
        <v>53</v>
      </c>
      <c r="E1461" t="str">
        <f>"0100"</f>
        <v>0100</v>
      </c>
      <c r="F1461" t="s">
        <v>54</v>
      </c>
      <c r="G1461" t="str">
        <f t="shared" ref="G1461:G1470" si="213">"07"</f>
        <v>07</v>
      </c>
      <c r="H1461" t="s">
        <v>55</v>
      </c>
      <c r="I1461" t="s">
        <v>56</v>
      </c>
      <c r="J1461" t="s">
        <v>57</v>
      </c>
      <c r="K1461">
        <v>1</v>
      </c>
      <c r="L1461">
        <v>72519</v>
      </c>
      <c r="M1461">
        <v>1.66</v>
      </c>
      <c r="N1461" t="str">
        <f t="shared" ref="N1461:N1470" si="214">"0000"</f>
        <v>0000</v>
      </c>
      <c r="O1461">
        <v>4221</v>
      </c>
      <c r="P1461" t="s">
        <v>72</v>
      </c>
      <c r="Q1461" t="s">
        <v>6923</v>
      </c>
      <c r="R1461" t="s">
        <v>110</v>
      </c>
      <c r="T1461" t="s">
        <v>61</v>
      </c>
      <c r="V1461" t="s">
        <v>7208</v>
      </c>
      <c r="W1461">
        <v>263130</v>
      </c>
      <c r="X1461">
        <v>24970</v>
      </c>
      <c r="Y1461">
        <v>238160</v>
      </c>
      <c r="Z1461">
        <v>201312</v>
      </c>
      <c r="AA1461">
        <v>176312</v>
      </c>
      <c r="AB1461" t="s">
        <v>63</v>
      </c>
      <c r="AC1461" s="1">
        <v>38292</v>
      </c>
      <c r="AD1461">
        <v>161600</v>
      </c>
      <c r="AE1461">
        <v>1792</v>
      </c>
      <c r="AF1461">
        <v>1316</v>
      </c>
      <c r="AG1461" t="s">
        <v>64</v>
      </c>
      <c r="AH1461" t="s">
        <v>76</v>
      </c>
      <c r="AI1461">
        <v>1</v>
      </c>
      <c r="AJ1461">
        <v>2004</v>
      </c>
      <c r="AK1461">
        <v>4</v>
      </c>
      <c r="AL1461">
        <v>3</v>
      </c>
      <c r="AN1461">
        <v>2393</v>
      </c>
      <c r="AO1461">
        <v>32</v>
      </c>
      <c r="AP1461" t="s">
        <v>63</v>
      </c>
      <c r="AQ1461" t="s">
        <v>66</v>
      </c>
      <c r="AR1461">
        <v>3184</v>
      </c>
      <c r="AW1461" t="s">
        <v>7209</v>
      </c>
      <c r="AX1461" t="s">
        <v>7210</v>
      </c>
      <c r="AY1461" t="s">
        <v>7211</v>
      </c>
      <c r="AZ1461" t="s">
        <v>70</v>
      </c>
    </row>
    <row r="1462" spans="1:52" x14ac:dyDescent="0.3">
      <c r="A1462">
        <v>2617420</v>
      </c>
      <c r="B1462" t="s">
        <v>7212</v>
      </c>
      <c r="C1462" t="str">
        <f t="shared" si="208"/>
        <v>7492</v>
      </c>
      <c r="D1462" t="s">
        <v>53</v>
      </c>
      <c r="E1462" t="str">
        <f>"0100"</f>
        <v>0100</v>
      </c>
      <c r="F1462" t="s">
        <v>54</v>
      </c>
      <c r="G1462" t="str">
        <f t="shared" si="213"/>
        <v>07</v>
      </c>
      <c r="H1462" t="s">
        <v>55</v>
      </c>
      <c r="I1462" t="s">
        <v>56</v>
      </c>
      <c r="J1462" t="s">
        <v>57</v>
      </c>
      <c r="K1462">
        <v>1</v>
      </c>
      <c r="L1462">
        <v>45000</v>
      </c>
      <c r="M1462">
        <v>1.03</v>
      </c>
      <c r="N1462" t="str">
        <f t="shared" si="214"/>
        <v>0000</v>
      </c>
      <c r="O1462">
        <v>5401</v>
      </c>
      <c r="P1462" t="s">
        <v>58</v>
      </c>
      <c r="Q1462" t="s">
        <v>6982</v>
      </c>
      <c r="R1462" t="s">
        <v>719</v>
      </c>
      <c r="T1462" t="s">
        <v>61</v>
      </c>
      <c r="V1462" t="s">
        <v>7097</v>
      </c>
      <c r="W1462">
        <v>262440</v>
      </c>
      <c r="X1462">
        <v>15500</v>
      </c>
      <c r="Y1462">
        <v>246940</v>
      </c>
      <c r="Z1462">
        <v>198887</v>
      </c>
      <c r="AA1462">
        <v>173387</v>
      </c>
      <c r="AB1462" t="s">
        <v>63</v>
      </c>
      <c r="AC1462" s="1">
        <v>35855</v>
      </c>
      <c r="AD1462">
        <v>20000</v>
      </c>
      <c r="AE1462">
        <v>1240</v>
      </c>
      <c r="AF1462">
        <v>1889</v>
      </c>
      <c r="AG1462" t="s">
        <v>103</v>
      </c>
      <c r="AH1462" t="s">
        <v>873</v>
      </c>
      <c r="AI1462">
        <v>1</v>
      </c>
      <c r="AJ1462">
        <v>2000</v>
      </c>
      <c r="AK1462">
        <v>3</v>
      </c>
      <c r="AL1462">
        <v>2</v>
      </c>
      <c r="AM1462">
        <v>1</v>
      </c>
      <c r="AN1462">
        <v>2826</v>
      </c>
      <c r="AO1462">
        <v>32</v>
      </c>
      <c r="AP1462" t="s">
        <v>72</v>
      </c>
      <c r="AQ1462" t="s">
        <v>66</v>
      </c>
      <c r="AR1462">
        <v>3741</v>
      </c>
      <c r="AW1462" t="s">
        <v>7213</v>
      </c>
      <c r="AY1462" t="s">
        <v>7214</v>
      </c>
      <c r="AZ1462" t="s">
        <v>70</v>
      </c>
    </row>
    <row r="1463" spans="1:52" x14ac:dyDescent="0.3">
      <c r="A1463">
        <v>2617438</v>
      </c>
      <c r="B1463" t="s">
        <v>7215</v>
      </c>
      <c r="C1463" t="str">
        <f t="shared" si="208"/>
        <v>7492</v>
      </c>
      <c r="D1463" t="s">
        <v>53</v>
      </c>
      <c r="E1463" t="str">
        <f>"0100"</f>
        <v>0100</v>
      </c>
      <c r="F1463" t="s">
        <v>54</v>
      </c>
      <c r="G1463" t="str">
        <f t="shared" si="213"/>
        <v>07</v>
      </c>
      <c r="H1463" t="s">
        <v>55</v>
      </c>
      <c r="I1463" t="s">
        <v>56</v>
      </c>
      <c r="J1463" t="s">
        <v>57</v>
      </c>
      <c r="K1463">
        <v>1</v>
      </c>
      <c r="L1463">
        <v>44939</v>
      </c>
      <c r="M1463">
        <v>1.03</v>
      </c>
      <c r="N1463" t="str">
        <f t="shared" si="214"/>
        <v>0000</v>
      </c>
      <c r="O1463">
        <v>5377</v>
      </c>
      <c r="P1463" t="s">
        <v>58</v>
      </c>
      <c r="Q1463" t="s">
        <v>6982</v>
      </c>
      <c r="R1463" t="s">
        <v>719</v>
      </c>
      <c r="T1463" t="s">
        <v>61</v>
      </c>
      <c r="V1463" t="s">
        <v>7216</v>
      </c>
      <c r="W1463">
        <v>197910</v>
      </c>
      <c r="X1463">
        <v>15480</v>
      </c>
      <c r="Y1463">
        <v>182430</v>
      </c>
      <c r="Z1463">
        <v>139482</v>
      </c>
      <c r="AA1463">
        <v>114482</v>
      </c>
      <c r="AB1463" t="s">
        <v>63</v>
      </c>
      <c r="AC1463" s="1">
        <v>35096</v>
      </c>
      <c r="AD1463">
        <v>23300</v>
      </c>
      <c r="AE1463">
        <v>1119</v>
      </c>
      <c r="AF1463">
        <v>1339</v>
      </c>
      <c r="AG1463" t="s">
        <v>103</v>
      </c>
      <c r="AH1463" t="s">
        <v>873</v>
      </c>
      <c r="AI1463">
        <v>1</v>
      </c>
      <c r="AJ1463">
        <v>2000</v>
      </c>
      <c r="AK1463">
        <v>3</v>
      </c>
      <c r="AL1463">
        <v>2</v>
      </c>
      <c r="AN1463">
        <v>1522</v>
      </c>
      <c r="AO1463">
        <v>32</v>
      </c>
      <c r="AP1463" t="s">
        <v>72</v>
      </c>
      <c r="AQ1463" t="s">
        <v>66</v>
      </c>
      <c r="AR1463">
        <v>2368</v>
      </c>
      <c r="AW1463" t="s">
        <v>7217</v>
      </c>
      <c r="AX1463" t="s">
        <v>7218</v>
      </c>
      <c r="AY1463" t="s">
        <v>7219</v>
      </c>
      <c r="AZ1463" t="s">
        <v>70</v>
      </c>
    </row>
    <row r="1464" spans="1:52" x14ac:dyDescent="0.3">
      <c r="A1464">
        <v>2617454</v>
      </c>
      <c r="B1464" t="s">
        <v>7220</v>
      </c>
      <c r="C1464" t="str">
        <f t="shared" si="208"/>
        <v>7492</v>
      </c>
      <c r="D1464" t="s">
        <v>53</v>
      </c>
      <c r="E1464" t="str">
        <f>"0100"</f>
        <v>0100</v>
      </c>
      <c r="F1464" t="s">
        <v>54</v>
      </c>
      <c r="G1464" t="str">
        <f t="shared" si="213"/>
        <v>07</v>
      </c>
      <c r="H1464" t="s">
        <v>55</v>
      </c>
      <c r="I1464" t="s">
        <v>56</v>
      </c>
      <c r="J1464" t="s">
        <v>57</v>
      </c>
      <c r="K1464">
        <v>1</v>
      </c>
      <c r="L1464">
        <v>57767</v>
      </c>
      <c r="M1464">
        <v>1.33</v>
      </c>
      <c r="N1464" t="str">
        <f t="shared" si="214"/>
        <v>0000</v>
      </c>
      <c r="O1464">
        <v>5321</v>
      </c>
      <c r="P1464" t="s">
        <v>58</v>
      </c>
      <c r="Q1464" t="s">
        <v>6982</v>
      </c>
      <c r="R1464" t="s">
        <v>719</v>
      </c>
      <c r="T1464" t="s">
        <v>61</v>
      </c>
      <c r="V1464" t="s">
        <v>7221</v>
      </c>
      <c r="W1464">
        <v>209910</v>
      </c>
      <c r="X1464">
        <v>19890</v>
      </c>
      <c r="Y1464">
        <v>190020</v>
      </c>
      <c r="Z1464">
        <v>200015</v>
      </c>
      <c r="AA1464">
        <v>175015</v>
      </c>
      <c r="AB1464" t="s">
        <v>63</v>
      </c>
      <c r="AC1464" s="1">
        <v>42867</v>
      </c>
      <c r="AD1464">
        <v>210000</v>
      </c>
      <c r="AE1464">
        <v>2829</v>
      </c>
      <c r="AF1464">
        <v>767</v>
      </c>
      <c r="AG1464" t="s">
        <v>64</v>
      </c>
      <c r="AH1464" t="s">
        <v>76</v>
      </c>
      <c r="AI1464">
        <v>1</v>
      </c>
      <c r="AJ1464">
        <v>2000</v>
      </c>
      <c r="AK1464">
        <v>3</v>
      </c>
      <c r="AL1464">
        <v>2</v>
      </c>
      <c r="AN1464">
        <v>1926</v>
      </c>
      <c r="AO1464">
        <v>32</v>
      </c>
      <c r="AP1464" t="s">
        <v>63</v>
      </c>
      <c r="AQ1464" t="s">
        <v>66</v>
      </c>
      <c r="AR1464">
        <v>2827</v>
      </c>
      <c r="AW1464" t="s">
        <v>7222</v>
      </c>
      <c r="AX1464" t="s">
        <v>7223</v>
      </c>
      <c r="AY1464" t="s">
        <v>7224</v>
      </c>
      <c r="AZ1464" t="s">
        <v>70</v>
      </c>
    </row>
    <row r="1465" spans="1:52" x14ac:dyDescent="0.3">
      <c r="A1465">
        <v>2617543</v>
      </c>
      <c r="B1465" t="s">
        <v>7225</v>
      </c>
      <c r="C1465" t="str">
        <f t="shared" si="208"/>
        <v>7492</v>
      </c>
      <c r="D1465" t="s">
        <v>53</v>
      </c>
      <c r="E1465" t="str">
        <f>"0000"</f>
        <v>0000</v>
      </c>
      <c r="F1465" t="s">
        <v>108</v>
      </c>
      <c r="G1465" t="str">
        <f t="shared" si="213"/>
        <v>07</v>
      </c>
      <c r="H1465" t="s">
        <v>55</v>
      </c>
      <c r="I1465" t="s">
        <v>56</v>
      </c>
      <c r="J1465" t="s">
        <v>57</v>
      </c>
      <c r="K1465">
        <v>0</v>
      </c>
      <c r="L1465">
        <v>43945</v>
      </c>
      <c r="M1465">
        <v>1.01</v>
      </c>
      <c r="N1465" t="str">
        <f t="shared" si="214"/>
        <v>0000</v>
      </c>
      <c r="O1465">
        <v>4312</v>
      </c>
      <c r="P1465" t="s">
        <v>72</v>
      </c>
      <c r="Q1465" t="s">
        <v>6988</v>
      </c>
      <c r="R1465" t="s">
        <v>140</v>
      </c>
      <c r="T1465" t="s">
        <v>61</v>
      </c>
      <c r="V1465" t="s">
        <v>7226</v>
      </c>
      <c r="W1465">
        <v>15130</v>
      </c>
      <c r="X1465">
        <v>15130</v>
      </c>
      <c r="Y1465">
        <v>0</v>
      </c>
      <c r="Z1465">
        <v>15130</v>
      </c>
      <c r="AA1465">
        <v>15130</v>
      </c>
      <c r="AB1465" t="s">
        <v>72</v>
      </c>
      <c r="AC1465" s="1">
        <v>38139</v>
      </c>
      <c r="AD1465">
        <v>47500</v>
      </c>
      <c r="AE1465">
        <v>1735</v>
      </c>
      <c r="AF1465">
        <v>1036</v>
      </c>
      <c r="AG1465" t="s">
        <v>103</v>
      </c>
      <c r="AH1465" t="s">
        <v>76</v>
      </c>
      <c r="AR1465">
        <v>0</v>
      </c>
      <c r="AW1465" t="s">
        <v>7227</v>
      </c>
      <c r="AX1465" t="s">
        <v>7228</v>
      </c>
      <c r="AY1465" t="s">
        <v>7229</v>
      </c>
      <c r="AZ1465" t="s">
        <v>7230</v>
      </c>
    </row>
    <row r="1466" spans="1:52" x14ac:dyDescent="0.3">
      <c r="A1466">
        <v>2617578</v>
      </c>
      <c r="B1466" t="s">
        <v>7231</v>
      </c>
      <c r="C1466" t="str">
        <f t="shared" si="208"/>
        <v>7492</v>
      </c>
      <c r="D1466" t="s">
        <v>53</v>
      </c>
      <c r="E1466" t="str">
        <f>"0100"</f>
        <v>0100</v>
      </c>
      <c r="F1466" t="s">
        <v>54</v>
      </c>
      <c r="G1466" t="str">
        <f t="shared" si="213"/>
        <v>07</v>
      </c>
      <c r="H1466" t="s">
        <v>55</v>
      </c>
      <c r="I1466" t="s">
        <v>56</v>
      </c>
      <c r="J1466" t="s">
        <v>57</v>
      </c>
      <c r="K1466">
        <v>1</v>
      </c>
      <c r="L1466">
        <v>78823</v>
      </c>
      <c r="M1466">
        <v>1.81</v>
      </c>
      <c r="N1466" t="str">
        <f t="shared" si="214"/>
        <v>0000</v>
      </c>
      <c r="O1466">
        <v>4350</v>
      </c>
      <c r="P1466" t="s">
        <v>72</v>
      </c>
      <c r="Q1466" t="s">
        <v>6988</v>
      </c>
      <c r="R1466" t="s">
        <v>140</v>
      </c>
      <c r="T1466" t="s">
        <v>61</v>
      </c>
      <c r="V1466" t="s">
        <v>7232</v>
      </c>
      <c r="W1466">
        <v>232160</v>
      </c>
      <c r="X1466">
        <v>27140</v>
      </c>
      <c r="Y1466">
        <v>205020</v>
      </c>
      <c r="Z1466">
        <v>180487</v>
      </c>
      <c r="AA1466">
        <v>155487</v>
      </c>
      <c r="AB1466" t="s">
        <v>63</v>
      </c>
      <c r="AC1466" s="1">
        <v>42884</v>
      </c>
      <c r="AD1466">
        <v>26000</v>
      </c>
      <c r="AE1466">
        <v>2833</v>
      </c>
      <c r="AF1466">
        <v>192</v>
      </c>
      <c r="AG1466" t="s">
        <v>103</v>
      </c>
      <c r="AH1466" t="s">
        <v>76</v>
      </c>
      <c r="AI1466">
        <v>1</v>
      </c>
      <c r="AJ1466">
        <v>2018</v>
      </c>
      <c r="AK1466">
        <v>3</v>
      </c>
      <c r="AL1466">
        <v>2</v>
      </c>
      <c r="AN1466">
        <v>1892</v>
      </c>
      <c r="AO1466">
        <v>32</v>
      </c>
      <c r="AP1466" t="s">
        <v>72</v>
      </c>
      <c r="AQ1466" t="s">
        <v>66</v>
      </c>
      <c r="AR1466">
        <v>2610</v>
      </c>
      <c r="AW1466" t="s">
        <v>7233</v>
      </c>
      <c r="AX1466" t="s">
        <v>7234</v>
      </c>
      <c r="AY1466" t="s">
        <v>1968</v>
      </c>
      <c r="AZ1466" t="s">
        <v>7235</v>
      </c>
    </row>
    <row r="1467" spans="1:52" x14ac:dyDescent="0.3">
      <c r="A1467">
        <v>2617624</v>
      </c>
      <c r="B1467" t="s">
        <v>7236</v>
      </c>
      <c r="C1467" t="str">
        <f t="shared" si="208"/>
        <v>7492</v>
      </c>
      <c r="D1467" t="s">
        <v>53</v>
      </c>
      <c r="E1467" t="str">
        <f>"0100"</f>
        <v>0100</v>
      </c>
      <c r="F1467" t="s">
        <v>54</v>
      </c>
      <c r="G1467" t="str">
        <f t="shared" si="213"/>
        <v>07</v>
      </c>
      <c r="H1467" t="s">
        <v>55</v>
      </c>
      <c r="I1467" t="s">
        <v>56</v>
      </c>
      <c r="J1467" t="s">
        <v>57</v>
      </c>
      <c r="K1467">
        <v>1</v>
      </c>
      <c r="L1467">
        <v>43559</v>
      </c>
      <c r="M1467">
        <v>1</v>
      </c>
      <c r="N1467" t="str">
        <f t="shared" si="214"/>
        <v>0000</v>
      </c>
      <c r="O1467">
        <v>4412</v>
      </c>
      <c r="P1467" t="s">
        <v>72</v>
      </c>
      <c r="Q1467" t="s">
        <v>6988</v>
      </c>
      <c r="R1467" t="s">
        <v>140</v>
      </c>
      <c r="T1467" t="s">
        <v>61</v>
      </c>
      <c r="V1467" t="s">
        <v>7237</v>
      </c>
      <c r="W1467">
        <v>151950</v>
      </c>
      <c r="X1467">
        <v>15000</v>
      </c>
      <c r="Y1467">
        <v>136950</v>
      </c>
      <c r="Z1467">
        <v>151950</v>
      </c>
      <c r="AA1467">
        <v>151950</v>
      </c>
      <c r="AB1467" t="s">
        <v>72</v>
      </c>
      <c r="AC1467" s="1">
        <v>38078</v>
      </c>
      <c r="AD1467">
        <v>137000</v>
      </c>
      <c r="AE1467">
        <v>1710</v>
      </c>
      <c r="AF1467">
        <v>931</v>
      </c>
      <c r="AG1467" t="s">
        <v>64</v>
      </c>
      <c r="AH1467" t="s">
        <v>76</v>
      </c>
      <c r="AI1467">
        <v>1</v>
      </c>
      <c r="AJ1467">
        <v>1993</v>
      </c>
      <c r="AK1467">
        <v>3</v>
      </c>
      <c r="AL1467">
        <v>2</v>
      </c>
      <c r="AN1467">
        <v>1574</v>
      </c>
      <c r="AO1467">
        <v>32</v>
      </c>
      <c r="AP1467" t="s">
        <v>72</v>
      </c>
      <c r="AQ1467" t="s">
        <v>66</v>
      </c>
      <c r="AR1467">
        <v>2197</v>
      </c>
      <c r="AW1467" t="s">
        <v>7238</v>
      </c>
      <c r="AX1467" t="s">
        <v>7239</v>
      </c>
      <c r="AY1467" t="s">
        <v>7240</v>
      </c>
      <c r="AZ1467" t="s">
        <v>70</v>
      </c>
    </row>
    <row r="1468" spans="1:52" x14ac:dyDescent="0.3">
      <c r="A1468">
        <v>2617772</v>
      </c>
      <c r="B1468" t="s">
        <v>7241</v>
      </c>
      <c r="C1468" t="str">
        <f t="shared" si="208"/>
        <v>7492</v>
      </c>
      <c r="D1468" t="s">
        <v>53</v>
      </c>
      <c r="E1468" t="str">
        <f t="shared" ref="E1468:E1473" si="215">"0000"</f>
        <v>0000</v>
      </c>
      <c r="F1468" t="s">
        <v>108</v>
      </c>
      <c r="G1468" t="str">
        <f t="shared" si="213"/>
        <v>07</v>
      </c>
      <c r="H1468" t="s">
        <v>55</v>
      </c>
      <c r="I1468" t="s">
        <v>56</v>
      </c>
      <c r="J1468" t="s">
        <v>57</v>
      </c>
      <c r="K1468">
        <v>0</v>
      </c>
      <c r="L1468">
        <v>45742</v>
      </c>
      <c r="M1468">
        <v>1.05</v>
      </c>
      <c r="N1468" t="str">
        <f t="shared" si="214"/>
        <v>0000</v>
      </c>
      <c r="O1468">
        <v>4381</v>
      </c>
      <c r="P1468" t="s">
        <v>72</v>
      </c>
      <c r="Q1468" t="s">
        <v>682</v>
      </c>
      <c r="R1468" t="s">
        <v>140</v>
      </c>
      <c r="T1468" t="s">
        <v>61</v>
      </c>
      <c r="V1468" t="s">
        <v>7150</v>
      </c>
      <c r="W1468">
        <v>15750</v>
      </c>
      <c r="X1468">
        <v>15750</v>
      </c>
      <c r="Y1468">
        <v>0</v>
      </c>
      <c r="Z1468">
        <v>15750</v>
      </c>
      <c r="AA1468">
        <v>15750</v>
      </c>
      <c r="AB1468" t="s">
        <v>72</v>
      </c>
      <c r="AC1468" s="1">
        <v>36342</v>
      </c>
      <c r="AD1468">
        <v>22200</v>
      </c>
      <c r="AE1468">
        <v>1316</v>
      </c>
      <c r="AF1468">
        <v>1560</v>
      </c>
      <c r="AG1468" t="s">
        <v>103</v>
      </c>
      <c r="AH1468" t="s">
        <v>873</v>
      </c>
      <c r="AR1468">
        <v>0</v>
      </c>
      <c r="AW1468" t="s">
        <v>7242</v>
      </c>
      <c r="AX1468" t="s">
        <v>7243</v>
      </c>
      <c r="AY1468" t="s">
        <v>7244</v>
      </c>
      <c r="AZ1468" t="s">
        <v>7245</v>
      </c>
    </row>
    <row r="1469" spans="1:52" x14ac:dyDescent="0.3">
      <c r="A1469">
        <v>2617845</v>
      </c>
      <c r="B1469" t="s">
        <v>7246</v>
      </c>
      <c r="C1469" t="str">
        <f t="shared" si="208"/>
        <v>7492</v>
      </c>
      <c r="D1469" t="s">
        <v>53</v>
      </c>
      <c r="E1469" t="str">
        <f t="shared" si="215"/>
        <v>0000</v>
      </c>
      <c r="F1469" t="s">
        <v>108</v>
      </c>
      <c r="G1469" t="str">
        <f t="shared" si="213"/>
        <v>07</v>
      </c>
      <c r="H1469" t="s">
        <v>55</v>
      </c>
      <c r="I1469" t="s">
        <v>56</v>
      </c>
      <c r="J1469" t="s">
        <v>57</v>
      </c>
      <c r="K1469">
        <v>0</v>
      </c>
      <c r="L1469">
        <v>44300</v>
      </c>
      <c r="M1469">
        <v>1.02</v>
      </c>
      <c r="N1469" t="str">
        <f t="shared" si="214"/>
        <v>0000</v>
      </c>
      <c r="O1469">
        <v>5446</v>
      </c>
      <c r="P1469" t="s">
        <v>58</v>
      </c>
      <c r="Q1469" t="s">
        <v>619</v>
      </c>
      <c r="R1469" t="s">
        <v>140</v>
      </c>
      <c r="T1469" t="s">
        <v>61</v>
      </c>
      <c r="V1469" t="s">
        <v>7247</v>
      </c>
      <c r="W1469">
        <v>22010</v>
      </c>
      <c r="X1469">
        <v>15260</v>
      </c>
      <c r="Y1469">
        <v>6750</v>
      </c>
      <c r="Z1469">
        <v>22010</v>
      </c>
      <c r="AA1469">
        <v>22010</v>
      </c>
      <c r="AB1469" t="s">
        <v>72</v>
      </c>
      <c r="AC1469" s="1">
        <v>42724</v>
      </c>
      <c r="AD1469">
        <v>25000</v>
      </c>
      <c r="AE1469">
        <v>2801</v>
      </c>
      <c r="AF1469">
        <v>1431</v>
      </c>
      <c r="AG1469" t="s">
        <v>103</v>
      </c>
      <c r="AH1469" t="s">
        <v>76</v>
      </c>
      <c r="AR1469">
        <v>0</v>
      </c>
      <c r="AW1469" t="s">
        <v>7248</v>
      </c>
      <c r="AX1469" t="s">
        <v>7249</v>
      </c>
      <c r="AY1469" t="s">
        <v>7250</v>
      </c>
      <c r="AZ1469" t="s">
        <v>70</v>
      </c>
    </row>
    <row r="1470" spans="1:52" x14ac:dyDescent="0.3">
      <c r="A1470">
        <v>2614749</v>
      </c>
      <c r="B1470" t="s">
        <v>7251</v>
      </c>
      <c r="C1470" t="str">
        <f t="shared" si="208"/>
        <v>7492</v>
      </c>
      <c r="D1470" t="s">
        <v>53</v>
      </c>
      <c r="E1470" t="str">
        <f t="shared" si="215"/>
        <v>0000</v>
      </c>
      <c r="F1470" t="s">
        <v>108</v>
      </c>
      <c r="G1470" t="str">
        <f t="shared" si="213"/>
        <v>07</v>
      </c>
      <c r="H1470" t="s">
        <v>55</v>
      </c>
      <c r="I1470" t="s">
        <v>56</v>
      </c>
      <c r="J1470" t="s">
        <v>57</v>
      </c>
      <c r="K1470">
        <v>0</v>
      </c>
      <c r="L1470">
        <v>52476</v>
      </c>
      <c r="M1470">
        <v>1.2</v>
      </c>
      <c r="N1470" t="str">
        <f t="shared" si="214"/>
        <v>0000</v>
      </c>
      <c r="O1470">
        <v>4563</v>
      </c>
      <c r="P1470" t="s">
        <v>72</v>
      </c>
      <c r="Q1470" t="s">
        <v>607</v>
      </c>
      <c r="R1470" t="s">
        <v>140</v>
      </c>
      <c r="T1470" t="s">
        <v>61</v>
      </c>
      <c r="V1470" t="s">
        <v>7252</v>
      </c>
      <c r="W1470">
        <v>13550</v>
      </c>
      <c r="X1470">
        <v>13550</v>
      </c>
      <c r="Y1470">
        <v>0</v>
      </c>
      <c r="Z1470">
        <v>13550</v>
      </c>
      <c r="AA1470">
        <v>13550</v>
      </c>
      <c r="AB1470" t="s">
        <v>72</v>
      </c>
      <c r="AC1470" s="1">
        <v>39845</v>
      </c>
      <c r="AD1470">
        <v>25000</v>
      </c>
      <c r="AE1470">
        <v>2269</v>
      </c>
      <c r="AF1470">
        <v>690</v>
      </c>
      <c r="AG1470" t="s">
        <v>103</v>
      </c>
      <c r="AH1470" t="s">
        <v>65</v>
      </c>
      <c r="AR1470">
        <v>0</v>
      </c>
      <c r="AW1470" t="s">
        <v>7166</v>
      </c>
      <c r="AX1470" t="s">
        <v>7167</v>
      </c>
      <c r="AY1470" t="s">
        <v>7168</v>
      </c>
      <c r="AZ1470" t="s">
        <v>70</v>
      </c>
    </row>
    <row r="1471" spans="1:52" x14ac:dyDescent="0.3">
      <c r="A1471">
        <v>2617055</v>
      </c>
      <c r="B1471" t="s">
        <v>7253</v>
      </c>
      <c r="C1471" t="str">
        <f t="shared" si="208"/>
        <v>7492</v>
      </c>
      <c r="D1471" t="s">
        <v>53</v>
      </c>
      <c r="E1471" t="str">
        <f t="shared" si="215"/>
        <v>0000</v>
      </c>
      <c r="F1471" t="s">
        <v>108</v>
      </c>
      <c r="G1471" t="str">
        <f>"08"</f>
        <v>08</v>
      </c>
      <c r="H1471" t="s">
        <v>55</v>
      </c>
      <c r="I1471" t="s">
        <v>56</v>
      </c>
      <c r="J1471" t="s">
        <v>57</v>
      </c>
      <c r="K1471">
        <v>0</v>
      </c>
      <c r="L1471">
        <v>44324</v>
      </c>
      <c r="M1471">
        <v>1.02</v>
      </c>
      <c r="N1471" t="str">
        <f>"000X"</f>
        <v>000X</v>
      </c>
      <c r="O1471">
        <v>4402</v>
      </c>
      <c r="P1471" t="s">
        <v>72</v>
      </c>
      <c r="Q1471" t="s">
        <v>613</v>
      </c>
      <c r="R1471" t="s">
        <v>140</v>
      </c>
      <c r="T1471" t="s">
        <v>61</v>
      </c>
      <c r="V1471" t="s">
        <v>7254</v>
      </c>
      <c r="W1471">
        <v>15260</v>
      </c>
      <c r="X1471">
        <v>15260</v>
      </c>
      <c r="Y1471">
        <v>0</v>
      </c>
      <c r="Z1471">
        <v>15260</v>
      </c>
      <c r="AA1471">
        <v>15260</v>
      </c>
      <c r="AB1471" t="s">
        <v>72</v>
      </c>
      <c r="AC1471" s="1">
        <v>38412</v>
      </c>
      <c r="AD1471">
        <v>57000</v>
      </c>
      <c r="AE1471">
        <v>1838</v>
      </c>
      <c r="AF1471">
        <v>1471</v>
      </c>
      <c r="AG1471" t="s">
        <v>103</v>
      </c>
      <c r="AH1471" t="s">
        <v>76</v>
      </c>
      <c r="AR1471">
        <v>0</v>
      </c>
      <c r="AW1471" t="s">
        <v>7255</v>
      </c>
      <c r="AY1471" t="s">
        <v>7256</v>
      </c>
      <c r="AZ1471" t="s">
        <v>7257</v>
      </c>
    </row>
    <row r="1472" spans="1:52" x14ac:dyDescent="0.3">
      <c r="A1472">
        <v>2617071</v>
      </c>
      <c r="B1472" t="s">
        <v>7258</v>
      </c>
      <c r="C1472" t="str">
        <f t="shared" si="208"/>
        <v>7492</v>
      </c>
      <c r="D1472" t="s">
        <v>53</v>
      </c>
      <c r="E1472" t="str">
        <f t="shared" si="215"/>
        <v>0000</v>
      </c>
      <c r="F1472" t="s">
        <v>108</v>
      </c>
      <c r="G1472" t="str">
        <f>"08"</f>
        <v>08</v>
      </c>
      <c r="H1472" t="s">
        <v>55</v>
      </c>
      <c r="I1472" t="s">
        <v>56</v>
      </c>
      <c r="J1472" t="s">
        <v>57</v>
      </c>
      <c r="K1472">
        <v>0</v>
      </c>
      <c r="L1472">
        <v>44743</v>
      </c>
      <c r="M1472">
        <v>1.03</v>
      </c>
      <c r="N1472" t="str">
        <f>"000X"</f>
        <v>000X</v>
      </c>
      <c r="O1472">
        <v>4346</v>
      </c>
      <c r="P1472" t="s">
        <v>72</v>
      </c>
      <c r="Q1472" t="s">
        <v>613</v>
      </c>
      <c r="R1472" t="s">
        <v>140</v>
      </c>
      <c r="T1472" t="s">
        <v>61</v>
      </c>
      <c r="V1472" t="s">
        <v>7259</v>
      </c>
      <c r="W1472">
        <v>15410</v>
      </c>
      <c r="X1472">
        <v>15410</v>
      </c>
      <c r="Y1472">
        <v>0</v>
      </c>
      <c r="Z1472">
        <v>15410</v>
      </c>
      <c r="AA1472">
        <v>15410</v>
      </c>
      <c r="AB1472" t="s">
        <v>72</v>
      </c>
      <c r="AC1472" s="1">
        <v>35096</v>
      </c>
      <c r="AD1472">
        <v>25500</v>
      </c>
      <c r="AE1472">
        <v>1119</v>
      </c>
      <c r="AF1472">
        <v>135</v>
      </c>
      <c r="AG1472" t="s">
        <v>103</v>
      </c>
      <c r="AH1472" t="s">
        <v>873</v>
      </c>
      <c r="AR1472">
        <v>0</v>
      </c>
      <c r="AW1472" t="s">
        <v>7260</v>
      </c>
      <c r="AY1472" t="s">
        <v>7261</v>
      </c>
      <c r="AZ1472" t="s">
        <v>7262</v>
      </c>
    </row>
    <row r="1473" spans="1:52" x14ac:dyDescent="0.3">
      <c r="A1473">
        <v>2617098</v>
      </c>
      <c r="B1473" t="s">
        <v>7263</v>
      </c>
      <c r="C1473" t="str">
        <f t="shared" si="208"/>
        <v>7492</v>
      </c>
      <c r="D1473" t="s">
        <v>53</v>
      </c>
      <c r="E1473" t="str">
        <f t="shared" si="215"/>
        <v>0000</v>
      </c>
      <c r="F1473" t="s">
        <v>108</v>
      </c>
      <c r="G1473" t="str">
        <f>"08"</f>
        <v>08</v>
      </c>
      <c r="H1473" t="s">
        <v>55</v>
      </c>
      <c r="I1473" t="s">
        <v>56</v>
      </c>
      <c r="J1473" t="s">
        <v>57</v>
      </c>
      <c r="K1473">
        <v>0</v>
      </c>
      <c r="L1473">
        <v>45162</v>
      </c>
      <c r="M1473">
        <v>1.04</v>
      </c>
      <c r="N1473" t="str">
        <f>"000X"</f>
        <v>000X</v>
      </c>
      <c r="O1473">
        <v>4274</v>
      </c>
      <c r="P1473" t="s">
        <v>72</v>
      </c>
      <c r="Q1473" t="s">
        <v>613</v>
      </c>
      <c r="R1473" t="s">
        <v>140</v>
      </c>
      <c r="T1473" t="s">
        <v>61</v>
      </c>
      <c r="V1473" t="s">
        <v>7264</v>
      </c>
      <c r="W1473">
        <v>15550</v>
      </c>
      <c r="X1473">
        <v>15550</v>
      </c>
      <c r="Y1473">
        <v>0</v>
      </c>
      <c r="Z1473">
        <v>15550</v>
      </c>
      <c r="AA1473">
        <v>15550</v>
      </c>
      <c r="AB1473" t="s">
        <v>72</v>
      </c>
      <c r="AC1473" s="1">
        <v>34669</v>
      </c>
      <c r="AD1473">
        <v>25000</v>
      </c>
      <c r="AE1473">
        <v>1061</v>
      </c>
      <c r="AF1473">
        <v>1975</v>
      </c>
      <c r="AG1473" t="s">
        <v>103</v>
      </c>
      <c r="AH1473" t="s">
        <v>873</v>
      </c>
      <c r="AR1473">
        <v>0</v>
      </c>
      <c r="AW1473" t="s">
        <v>7265</v>
      </c>
      <c r="AY1473" t="s">
        <v>7266</v>
      </c>
      <c r="AZ1473" t="s">
        <v>7267</v>
      </c>
    </row>
    <row r="1474" spans="1:52" x14ac:dyDescent="0.3">
      <c r="A1474">
        <v>2617110</v>
      </c>
      <c r="B1474" t="s">
        <v>7268</v>
      </c>
      <c r="C1474" t="str">
        <f t="shared" ref="C1474:C1537" si="216">"7492"</f>
        <v>7492</v>
      </c>
      <c r="D1474" t="s">
        <v>53</v>
      </c>
      <c r="E1474" t="str">
        <f>"0100"</f>
        <v>0100</v>
      </c>
      <c r="F1474" t="s">
        <v>54</v>
      </c>
      <c r="G1474" t="str">
        <f>"08"</f>
        <v>08</v>
      </c>
      <c r="H1474" t="s">
        <v>55</v>
      </c>
      <c r="I1474" t="s">
        <v>56</v>
      </c>
      <c r="J1474" t="s">
        <v>57</v>
      </c>
      <c r="K1474">
        <v>1</v>
      </c>
      <c r="L1474">
        <v>45582</v>
      </c>
      <c r="M1474">
        <v>1.05</v>
      </c>
      <c r="N1474" t="str">
        <f>"000X"</f>
        <v>000X</v>
      </c>
      <c r="O1474">
        <v>4214</v>
      </c>
      <c r="P1474" t="s">
        <v>72</v>
      </c>
      <c r="Q1474" t="s">
        <v>613</v>
      </c>
      <c r="R1474" t="s">
        <v>140</v>
      </c>
      <c r="T1474" t="s">
        <v>61</v>
      </c>
      <c r="V1474" t="s">
        <v>7269</v>
      </c>
      <c r="W1474">
        <v>257020</v>
      </c>
      <c r="X1474">
        <v>15700</v>
      </c>
      <c r="Y1474">
        <v>241320</v>
      </c>
      <c r="Z1474">
        <v>205523</v>
      </c>
      <c r="AA1474">
        <v>180523</v>
      </c>
      <c r="AB1474" t="s">
        <v>63</v>
      </c>
      <c r="AC1474" s="1">
        <v>43951</v>
      </c>
      <c r="AD1474">
        <v>318000</v>
      </c>
      <c r="AE1474">
        <v>3060</v>
      </c>
      <c r="AF1474">
        <v>841</v>
      </c>
      <c r="AG1474" t="s">
        <v>64</v>
      </c>
      <c r="AH1474" t="s">
        <v>76</v>
      </c>
      <c r="AI1474">
        <v>1</v>
      </c>
      <c r="AJ1474">
        <v>2006</v>
      </c>
      <c r="AK1474">
        <v>3</v>
      </c>
      <c r="AL1474">
        <v>2</v>
      </c>
      <c r="AN1474">
        <v>2350</v>
      </c>
      <c r="AO1474">
        <v>32</v>
      </c>
      <c r="AP1474" t="s">
        <v>63</v>
      </c>
      <c r="AQ1474" t="s">
        <v>66</v>
      </c>
      <c r="AR1474">
        <v>3401</v>
      </c>
      <c r="AW1474" t="s">
        <v>7270</v>
      </c>
      <c r="AY1474" t="s">
        <v>7271</v>
      </c>
      <c r="AZ1474" t="s">
        <v>70</v>
      </c>
    </row>
    <row r="1475" spans="1:52" x14ac:dyDescent="0.3">
      <c r="A1475">
        <v>2617268</v>
      </c>
      <c r="B1475" t="s">
        <v>7272</v>
      </c>
      <c r="C1475" t="str">
        <f t="shared" si="216"/>
        <v>7492</v>
      </c>
      <c r="D1475" t="s">
        <v>53</v>
      </c>
      <c r="E1475" t="str">
        <f>"0000"</f>
        <v>0000</v>
      </c>
      <c r="F1475" t="s">
        <v>108</v>
      </c>
      <c r="G1475" t="str">
        <f t="shared" ref="G1475:G1490" si="217">"07"</f>
        <v>07</v>
      </c>
      <c r="H1475" t="s">
        <v>55</v>
      </c>
      <c r="I1475" t="s">
        <v>56</v>
      </c>
      <c r="J1475" t="s">
        <v>57</v>
      </c>
      <c r="K1475">
        <v>0</v>
      </c>
      <c r="L1475">
        <v>43750</v>
      </c>
      <c r="M1475">
        <v>1</v>
      </c>
      <c r="N1475" t="str">
        <f t="shared" ref="N1475:N1490" si="218">"0000"</f>
        <v>0000</v>
      </c>
      <c r="O1475">
        <v>4127</v>
      </c>
      <c r="P1475" t="s">
        <v>72</v>
      </c>
      <c r="Q1475" t="s">
        <v>7065</v>
      </c>
      <c r="R1475" t="s">
        <v>110</v>
      </c>
      <c r="T1475" t="s">
        <v>61</v>
      </c>
      <c r="V1475" t="s">
        <v>7273</v>
      </c>
      <c r="W1475">
        <v>15070</v>
      </c>
      <c r="X1475">
        <v>15070</v>
      </c>
      <c r="Y1475">
        <v>0</v>
      </c>
      <c r="Z1475">
        <v>15070</v>
      </c>
      <c r="AA1475">
        <v>15070</v>
      </c>
      <c r="AB1475" t="s">
        <v>72</v>
      </c>
      <c r="AC1475" s="1">
        <v>38078</v>
      </c>
      <c r="AD1475">
        <v>39900</v>
      </c>
      <c r="AE1475">
        <v>1715</v>
      </c>
      <c r="AF1475">
        <v>814</v>
      </c>
      <c r="AG1475" t="s">
        <v>103</v>
      </c>
      <c r="AH1475" t="s">
        <v>76</v>
      </c>
      <c r="AR1475">
        <v>0</v>
      </c>
      <c r="AW1475" t="s">
        <v>3134</v>
      </c>
      <c r="AX1475" t="s">
        <v>7274</v>
      </c>
      <c r="AY1475" t="s">
        <v>3135</v>
      </c>
      <c r="AZ1475" t="s">
        <v>3136</v>
      </c>
    </row>
    <row r="1476" spans="1:52" x14ac:dyDescent="0.3">
      <c r="A1476">
        <v>2617322</v>
      </c>
      <c r="B1476" t="s">
        <v>7275</v>
      </c>
      <c r="C1476" t="str">
        <f t="shared" si="216"/>
        <v>7492</v>
      </c>
      <c r="D1476" t="s">
        <v>53</v>
      </c>
      <c r="E1476" t="str">
        <f>"0100"</f>
        <v>0100</v>
      </c>
      <c r="F1476" t="s">
        <v>54</v>
      </c>
      <c r="G1476" t="str">
        <f t="shared" si="217"/>
        <v>07</v>
      </c>
      <c r="H1476" t="s">
        <v>55</v>
      </c>
      <c r="I1476" t="s">
        <v>56</v>
      </c>
      <c r="J1476" t="s">
        <v>57</v>
      </c>
      <c r="K1476">
        <v>1</v>
      </c>
      <c r="L1476">
        <v>43750</v>
      </c>
      <c r="M1476">
        <v>1</v>
      </c>
      <c r="N1476" t="str">
        <f t="shared" si="218"/>
        <v>0000</v>
      </c>
      <c r="O1476">
        <v>4134</v>
      </c>
      <c r="P1476" t="s">
        <v>72</v>
      </c>
      <c r="Q1476" t="s">
        <v>7065</v>
      </c>
      <c r="R1476" t="s">
        <v>110</v>
      </c>
      <c r="T1476" t="s">
        <v>61</v>
      </c>
      <c r="V1476" t="s">
        <v>7276</v>
      </c>
      <c r="W1476">
        <v>259120</v>
      </c>
      <c r="X1476">
        <v>15070</v>
      </c>
      <c r="Y1476">
        <v>244050</v>
      </c>
      <c r="Z1476">
        <v>206063</v>
      </c>
      <c r="AA1476">
        <v>181063</v>
      </c>
      <c r="AB1476" t="s">
        <v>63</v>
      </c>
      <c r="AC1476" s="1">
        <v>38991</v>
      </c>
      <c r="AD1476">
        <v>400000</v>
      </c>
      <c r="AE1476">
        <v>2060</v>
      </c>
      <c r="AF1476">
        <v>2233</v>
      </c>
      <c r="AG1476" t="s">
        <v>64</v>
      </c>
      <c r="AH1476" t="s">
        <v>76</v>
      </c>
      <c r="AI1476">
        <v>1</v>
      </c>
      <c r="AJ1476">
        <v>2004</v>
      </c>
      <c r="AK1476">
        <v>4</v>
      </c>
      <c r="AL1476">
        <v>3</v>
      </c>
      <c r="AN1476">
        <v>2417</v>
      </c>
      <c r="AO1476">
        <v>32</v>
      </c>
      <c r="AP1476" t="s">
        <v>63</v>
      </c>
      <c r="AQ1476" t="s">
        <v>66</v>
      </c>
      <c r="AR1476">
        <v>3208</v>
      </c>
      <c r="AW1476" t="s">
        <v>7277</v>
      </c>
      <c r="AX1476" t="s">
        <v>7278</v>
      </c>
      <c r="AY1476" t="s">
        <v>7279</v>
      </c>
      <c r="AZ1476" t="s">
        <v>70</v>
      </c>
    </row>
    <row r="1477" spans="1:52" x14ac:dyDescent="0.3">
      <c r="A1477">
        <v>2617446</v>
      </c>
      <c r="B1477" t="s">
        <v>7280</v>
      </c>
      <c r="C1477" t="str">
        <f t="shared" si="216"/>
        <v>7492</v>
      </c>
      <c r="D1477" t="s">
        <v>53</v>
      </c>
      <c r="E1477" t="str">
        <f>"0000"</f>
        <v>0000</v>
      </c>
      <c r="F1477" t="s">
        <v>108</v>
      </c>
      <c r="G1477" t="str">
        <f t="shared" si="217"/>
        <v>07</v>
      </c>
      <c r="H1477" t="s">
        <v>55</v>
      </c>
      <c r="I1477" t="s">
        <v>56</v>
      </c>
      <c r="J1477" t="s">
        <v>57</v>
      </c>
      <c r="K1477">
        <v>0</v>
      </c>
      <c r="L1477">
        <v>56549</v>
      </c>
      <c r="M1477">
        <v>1.3</v>
      </c>
      <c r="N1477" t="str">
        <f t="shared" si="218"/>
        <v>0000</v>
      </c>
      <c r="O1477">
        <v>5355</v>
      </c>
      <c r="P1477" t="s">
        <v>58</v>
      </c>
      <c r="Q1477" t="s">
        <v>6982</v>
      </c>
      <c r="R1477" t="s">
        <v>719</v>
      </c>
      <c r="T1477" t="s">
        <v>61</v>
      </c>
      <c r="V1477" t="s">
        <v>7281</v>
      </c>
      <c r="W1477">
        <v>19470</v>
      </c>
      <c r="X1477">
        <v>19470</v>
      </c>
      <c r="Y1477">
        <v>0</v>
      </c>
      <c r="Z1477">
        <v>19470</v>
      </c>
      <c r="AA1477">
        <v>19470</v>
      </c>
      <c r="AB1477" t="s">
        <v>72</v>
      </c>
      <c r="AC1477" s="1">
        <v>44280</v>
      </c>
      <c r="AD1477">
        <v>25000</v>
      </c>
      <c r="AE1477">
        <v>3151</v>
      </c>
      <c r="AF1477">
        <v>1504</v>
      </c>
      <c r="AG1477" t="s">
        <v>103</v>
      </c>
      <c r="AH1477" t="s">
        <v>76</v>
      </c>
      <c r="AR1477">
        <v>0</v>
      </c>
      <c r="AW1477" t="s">
        <v>7217</v>
      </c>
      <c r="AX1477" t="s">
        <v>7218</v>
      </c>
      <c r="AY1477" t="s">
        <v>7219</v>
      </c>
      <c r="AZ1477" t="s">
        <v>70</v>
      </c>
    </row>
    <row r="1478" spans="1:52" x14ac:dyDescent="0.3">
      <c r="A1478">
        <v>2617489</v>
      </c>
      <c r="B1478" t="s">
        <v>7282</v>
      </c>
      <c r="C1478" t="str">
        <f t="shared" si="216"/>
        <v>7492</v>
      </c>
      <c r="D1478" t="s">
        <v>53</v>
      </c>
      <c r="E1478" t="str">
        <f>"0000"</f>
        <v>0000</v>
      </c>
      <c r="F1478" t="s">
        <v>108</v>
      </c>
      <c r="G1478" t="str">
        <f t="shared" si="217"/>
        <v>07</v>
      </c>
      <c r="H1478" t="s">
        <v>55</v>
      </c>
      <c r="I1478" t="s">
        <v>56</v>
      </c>
      <c r="J1478" t="s">
        <v>57</v>
      </c>
      <c r="K1478">
        <v>0</v>
      </c>
      <c r="L1478">
        <v>44099</v>
      </c>
      <c r="M1478">
        <v>1.01</v>
      </c>
      <c r="N1478" t="str">
        <f t="shared" si="218"/>
        <v>0000</v>
      </c>
      <c r="O1478">
        <v>5394</v>
      </c>
      <c r="P1478" t="s">
        <v>58</v>
      </c>
      <c r="Q1478" t="s">
        <v>6982</v>
      </c>
      <c r="R1478" t="s">
        <v>719</v>
      </c>
      <c r="T1478" t="s">
        <v>61</v>
      </c>
      <c r="V1478" t="s">
        <v>7283</v>
      </c>
      <c r="W1478">
        <v>15190</v>
      </c>
      <c r="X1478">
        <v>15190</v>
      </c>
      <c r="Y1478">
        <v>0</v>
      </c>
      <c r="Z1478">
        <v>15190</v>
      </c>
      <c r="AA1478">
        <v>15190</v>
      </c>
      <c r="AB1478" t="s">
        <v>72</v>
      </c>
      <c r="AC1478" s="1">
        <v>35886</v>
      </c>
      <c r="AD1478">
        <v>20000</v>
      </c>
      <c r="AE1478">
        <v>1238</v>
      </c>
      <c r="AF1478">
        <v>1828</v>
      </c>
      <c r="AG1478" t="s">
        <v>103</v>
      </c>
      <c r="AH1478" t="s">
        <v>873</v>
      </c>
      <c r="AR1478">
        <v>0</v>
      </c>
      <c r="AW1478" t="s">
        <v>7284</v>
      </c>
      <c r="AY1478" t="s">
        <v>7285</v>
      </c>
      <c r="AZ1478" t="s">
        <v>7286</v>
      </c>
    </row>
    <row r="1479" spans="1:52" x14ac:dyDescent="0.3">
      <c r="A1479">
        <v>2617527</v>
      </c>
      <c r="B1479" t="s">
        <v>7287</v>
      </c>
      <c r="C1479" t="str">
        <f t="shared" si="216"/>
        <v>7492</v>
      </c>
      <c r="D1479" t="s">
        <v>53</v>
      </c>
      <c r="E1479" t="str">
        <f>"0100"</f>
        <v>0100</v>
      </c>
      <c r="F1479" t="s">
        <v>54</v>
      </c>
      <c r="G1479" t="str">
        <f t="shared" si="217"/>
        <v>07</v>
      </c>
      <c r="H1479" t="s">
        <v>55</v>
      </c>
      <c r="I1479" t="s">
        <v>56</v>
      </c>
      <c r="J1479" t="s">
        <v>57</v>
      </c>
      <c r="K1479">
        <v>1</v>
      </c>
      <c r="L1479">
        <v>43769</v>
      </c>
      <c r="M1479">
        <v>1</v>
      </c>
      <c r="N1479" t="str">
        <f t="shared" si="218"/>
        <v>0000</v>
      </c>
      <c r="O1479">
        <v>4352</v>
      </c>
      <c r="P1479" t="s">
        <v>72</v>
      </c>
      <c r="Q1479" t="s">
        <v>682</v>
      </c>
      <c r="R1479" t="s">
        <v>140</v>
      </c>
      <c r="T1479" t="s">
        <v>61</v>
      </c>
      <c r="V1479" t="s">
        <v>7288</v>
      </c>
      <c r="W1479">
        <v>232520</v>
      </c>
      <c r="X1479">
        <v>15070</v>
      </c>
      <c r="Y1479">
        <v>217450</v>
      </c>
      <c r="Z1479">
        <v>182348</v>
      </c>
      <c r="AA1479">
        <v>156848</v>
      </c>
      <c r="AB1479" t="s">
        <v>63</v>
      </c>
      <c r="AC1479" s="1">
        <v>35125</v>
      </c>
      <c r="AD1479">
        <v>19700</v>
      </c>
      <c r="AE1479">
        <v>1127</v>
      </c>
      <c r="AF1479">
        <v>414</v>
      </c>
      <c r="AG1479" t="s">
        <v>103</v>
      </c>
      <c r="AH1479" t="s">
        <v>873</v>
      </c>
      <c r="AI1479">
        <v>1</v>
      </c>
      <c r="AJ1479">
        <v>1999</v>
      </c>
      <c r="AK1479">
        <v>3</v>
      </c>
      <c r="AL1479">
        <v>2</v>
      </c>
      <c r="AN1479">
        <v>2322</v>
      </c>
      <c r="AO1479">
        <v>32</v>
      </c>
      <c r="AP1479" t="s">
        <v>63</v>
      </c>
      <c r="AQ1479" t="s">
        <v>66</v>
      </c>
      <c r="AR1479">
        <v>3327</v>
      </c>
      <c r="AW1479" t="s">
        <v>7289</v>
      </c>
      <c r="AY1479" t="s">
        <v>7290</v>
      </c>
      <c r="AZ1479" t="s">
        <v>70</v>
      </c>
    </row>
    <row r="1480" spans="1:52" x14ac:dyDescent="0.3">
      <c r="A1480">
        <v>2617551</v>
      </c>
      <c r="B1480" t="s">
        <v>7291</v>
      </c>
      <c r="C1480" t="str">
        <f t="shared" si="216"/>
        <v>7492</v>
      </c>
      <c r="D1480" t="s">
        <v>53</v>
      </c>
      <c r="E1480" t="str">
        <f>"0000"</f>
        <v>0000</v>
      </c>
      <c r="F1480" t="s">
        <v>108</v>
      </c>
      <c r="G1480" t="str">
        <f t="shared" si="217"/>
        <v>07</v>
      </c>
      <c r="H1480" t="s">
        <v>55</v>
      </c>
      <c r="I1480" t="s">
        <v>56</v>
      </c>
      <c r="J1480" t="s">
        <v>57</v>
      </c>
      <c r="K1480">
        <v>0</v>
      </c>
      <c r="L1480">
        <v>44017</v>
      </c>
      <c r="M1480">
        <v>1.01</v>
      </c>
      <c r="N1480" t="str">
        <f t="shared" si="218"/>
        <v>0000</v>
      </c>
      <c r="O1480">
        <v>4326</v>
      </c>
      <c r="P1480" t="s">
        <v>72</v>
      </c>
      <c r="Q1480" t="s">
        <v>6988</v>
      </c>
      <c r="R1480" t="s">
        <v>140</v>
      </c>
      <c r="T1480" t="s">
        <v>61</v>
      </c>
      <c r="V1480" t="s">
        <v>7150</v>
      </c>
      <c r="W1480">
        <v>15160</v>
      </c>
      <c r="X1480">
        <v>15160</v>
      </c>
      <c r="Y1480">
        <v>0</v>
      </c>
      <c r="Z1480">
        <v>15160</v>
      </c>
      <c r="AA1480">
        <v>15160</v>
      </c>
      <c r="AB1480" t="s">
        <v>72</v>
      </c>
      <c r="AC1480" s="1">
        <v>38108</v>
      </c>
      <c r="AD1480">
        <v>40000</v>
      </c>
      <c r="AE1480">
        <v>1720</v>
      </c>
      <c r="AF1480">
        <v>2396</v>
      </c>
      <c r="AG1480" t="s">
        <v>103</v>
      </c>
      <c r="AH1480" t="s">
        <v>76</v>
      </c>
      <c r="AR1480">
        <v>0</v>
      </c>
      <c r="AW1480" t="s">
        <v>7292</v>
      </c>
      <c r="AX1480" t="s">
        <v>7293</v>
      </c>
      <c r="AY1480" t="s">
        <v>7294</v>
      </c>
      <c r="AZ1480" t="s">
        <v>7295</v>
      </c>
    </row>
    <row r="1481" spans="1:52" x14ac:dyDescent="0.3">
      <c r="A1481">
        <v>2617560</v>
      </c>
      <c r="B1481" t="s">
        <v>7296</v>
      </c>
      <c r="C1481" t="str">
        <f t="shared" si="216"/>
        <v>7492</v>
      </c>
      <c r="D1481" t="s">
        <v>53</v>
      </c>
      <c r="E1481" t="str">
        <f>"0000"</f>
        <v>0000</v>
      </c>
      <c r="F1481" t="s">
        <v>108</v>
      </c>
      <c r="G1481" t="str">
        <f t="shared" si="217"/>
        <v>07</v>
      </c>
      <c r="H1481" t="s">
        <v>55</v>
      </c>
      <c r="I1481" t="s">
        <v>56</v>
      </c>
      <c r="J1481" t="s">
        <v>57</v>
      </c>
      <c r="K1481">
        <v>0</v>
      </c>
      <c r="L1481">
        <v>44562</v>
      </c>
      <c r="M1481">
        <v>1.02</v>
      </c>
      <c r="N1481" t="str">
        <f t="shared" si="218"/>
        <v>0000</v>
      </c>
      <c r="O1481">
        <v>4338</v>
      </c>
      <c r="P1481" t="s">
        <v>72</v>
      </c>
      <c r="Q1481" t="s">
        <v>6988</v>
      </c>
      <c r="R1481" t="s">
        <v>140</v>
      </c>
      <c r="T1481" t="s">
        <v>61</v>
      </c>
      <c r="V1481" t="s">
        <v>7297</v>
      </c>
      <c r="W1481">
        <v>15350</v>
      </c>
      <c r="X1481">
        <v>15350</v>
      </c>
      <c r="Y1481">
        <v>0</v>
      </c>
      <c r="Z1481">
        <v>15350</v>
      </c>
      <c r="AA1481">
        <v>15350</v>
      </c>
      <c r="AB1481" t="s">
        <v>72</v>
      </c>
      <c r="AC1481" s="1">
        <v>36008</v>
      </c>
      <c r="AD1481">
        <v>16000</v>
      </c>
      <c r="AE1481">
        <v>1260</v>
      </c>
      <c r="AF1481">
        <v>1564</v>
      </c>
      <c r="AG1481" t="s">
        <v>103</v>
      </c>
      <c r="AH1481" t="s">
        <v>76</v>
      </c>
      <c r="AR1481">
        <v>0</v>
      </c>
      <c r="AW1481" t="s">
        <v>7298</v>
      </c>
      <c r="AX1481" t="s">
        <v>7299</v>
      </c>
      <c r="AY1481" t="s">
        <v>7300</v>
      </c>
      <c r="AZ1481" t="s">
        <v>7301</v>
      </c>
    </row>
    <row r="1482" spans="1:52" x14ac:dyDescent="0.3">
      <c r="A1482">
        <v>2617683</v>
      </c>
      <c r="B1482" t="s">
        <v>7302</v>
      </c>
      <c r="C1482" t="str">
        <f t="shared" si="216"/>
        <v>7492</v>
      </c>
      <c r="D1482" t="s">
        <v>53</v>
      </c>
      <c r="E1482" t="str">
        <f>"0100"</f>
        <v>0100</v>
      </c>
      <c r="F1482" t="s">
        <v>54</v>
      </c>
      <c r="G1482" t="str">
        <f t="shared" si="217"/>
        <v>07</v>
      </c>
      <c r="H1482" t="s">
        <v>55</v>
      </c>
      <c r="I1482" t="s">
        <v>56</v>
      </c>
      <c r="J1482" t="s">
        <v>57</v>
      </c>
      <c r="K1482">
        <v>1</v>
      </c>
      <c r="L1482">
        <v>43750</v>
      </c>
      <c r="M1482">
        <v>1</v>
      </c>
      <c r="N1482" t="str">
        <f t="shared" si="218"/>
        <v>0000</v>
      </c>
      <c r="O1482">
        <v>4485</v>
      </c>
      <c r="P1482" t="s">
        <v>72</v>
      </c>
      <c r="Q1482" t="s">
        <v>682</v>
      </c>
      <c r="R1482" t="s">
        <v>140</v>
      </c>
      <c r="T1482" t="s">
        <v>61</v>
      </c>
      <c r="V1482" t="s">
        <v>7303</v>
      </c>
      <c r="W1482">
        <v>208290</v>
      </c>
      <c r="X1482">
        <v>15070</v>
      </c>
      <c r="Y1482">
        <v>193220</v>
      </c>
      <c r="Z1482">
        <v>152964</v>
      </c>
      <c r="AA1482">
        <v>127964</v>
      </c>
      <c r="AB1482" t="s">
        <v>63</v>
      </c>
      <c r="AC1482" s="1">
        <v>41760</v>
      </c>
      <c r="AD1482">
        <v>135000</v>
      </c>
      <c r="AE1482">
        <v>2632</v>
      </c>
      <c r="AF1482">
        <v>2250</v>
      </c>
      <c r="AG1482" t="s">
        <v>64</v>
      </c>
      <c r="AH1482" t="s">
        <v>65</v>
      </c>
      <c r="AI1482">
        <v>1</v>
      </c>
      <c r="AJ1482">
        <v>1991</v>
      </c>
      <c r="AK1482">
        <v>3</v>
      </c>
      <c r="AL1482">
        <v>2</v>
      </c>
      <c r="AN1482">
        <v>2216</v>
      </c>
      <c r="AO1482">
        <v>32</v>
      </c>
      <c r="AP1482" t="s">
        <v>63</v>
      </c>
      <c r="AQ1482" t="s">
        <v>66</v>
      </c>
      <c r="AR1482">
        <v>3133</v>
      </c>
      <c r="AW1482" t="s">
        <v>7304</v>
      </c>
      <c r="AX1482" t="s">
        <v>7305</v>
      </c>
      <c r="AY1482" t="s">
        <v>7306</v>
      </c>
      <c r="AZ1482" t="s">
        <v>70</v>
      </c>
    </row>
    <row r="1483" spans="1:52" x14ac:dyDescent="0.3">
      <c r="A1483">
        <v>2617764</v>
      </c>
      <c r="B1483" t="s">
        <v>7307</v>
      </c>
      <c r="C1483" t="str">
        <f t="shared" si="216"/>
        <v>7492</v>
      </c>
      <c r="D1483" t="s">
        <v>53</v>
      </c>
      <c r="E1483" t="str">
        <f>"0100"</f>
        <v>0100</v>
      </c>
      <c r="F1483" t="s">
        <v>54</v>
      </c>
      <c r="G1483" t="str">
        <f t="shared" si="217"/>
        <v>07</v>
      </c>
      <c r="H1483" t="s">
        <v>55</v>
      </c>
      <c r="I1483" t="s">
        <v>56</v>
      </c>
      <c r="J1483" t="s">
        <v>57</v>
      </c>
      <c r="K1483">
        <v>1</v>
      </c>
      <c r="L1483">
        <v>45502</v>
      </c>
      <c r="M1483">
        <v>1.04</v>
      </c>
      <c r="N1483" t="str">
        <f t="shared" si="218"/>
        <v>0000</v>
      </c>
      <c r="O1483">
        <v>4393</v>
      </c>
      <c r="P1483" t="s">
        <v>72</v>
      </c>
      <c r="Q1483" t="s">
        <v>682</v>
      </c>
      <c r="R1483" t="s">
        <v>140</v>
      </c>
      <c r="T1483" t="s">
        <v>61</v>
      </c>
      <c r="V1483" t="s">
        <v>7308</v>
      </c>
      <c r="W1483">
        <v>243500</v>
      </c>
      <c r="X1483">
        <v>15670</v>
      </c>
      <c r="Y1483">
        <v>227830</v>
      </c>
      <c r="Z1483">
        <v>195392</v>
      </c>
      <c r="AA1483">
        <v>169392</v>
      </c>
      <c r="AB1483" t="s">
        <v>63</v>
      </c>
      <c r="AC1483" s="1">
        <v>41061</v>
      </c>
      <c r="AD1483">
        <v>24000</v>
      </c>
      <c r="AE1483">
        <v>2486</v>
      </c>
      <c r="AF1483">
        <v>708</v>
      </c>
      <c r="AG1483" t="s">
        <v>103</v>
      </c>
      <c r="AH1483" t="s">
        <v>76</v>
      </c>
      <c r="AI1483">
        <v>1</v>
      </c>
      <c r="AJ1483">
        <v>2013</v>
      </c>
      <c r="AK1483">
        <v>3</v>
      </c>
      <c r="AL1483">
        <v>2</v>
      </c>
      <c r="AN1483">
        <v>2336</v>
      </c>
      <c r="AO1483">
        <v>32</v>
      </c>
      <c r="AP1483" t="s">
        <v>72</v>
      </c>
      <c r="AQ1483" t="s">
        <v>66</v>
      </c>
      <c r="AR1483">
        <v>3266</v>
      </c>
      <c r="AW1483" t="s">
        <v>7309</v>
      </c>
      <c r="AX1483" t="s">
        <v>7310</v>
      </c>
      <c r="AY1483" t="s">
        <v>7311</v>
      </c>
      <c r="AZ1483" t="s">
        <v>70</v>
      </c>
    </row>
    <row r="1484" spans="1:52" x14ac:dyDescent="0.3">
      <c r="A1484">
        <v>2614668</v>
      </c>
      <c r="B1484" t="s">
        <v>7312</v>
      </c>
      <c r="C1484" t="str">
        <f t="shared" si="216"/>
        <v>7492</v>
      </c>
      <c r="D1484" t="s">
        <v>53</v>
      </c>
      <c r="E1484" t="str">
        <f>"0100"</f>
        <v>0100</v>
      </c>
      <c r="F1484" t="s">
        <v>54</v>
      </c>
      <c r="G1484" t="str">
        <f t="shared" si="217"/>
        <v>07</v>
      </c>
      <c r="H1484" t="s">
        <v>55</v>
      </c>
      <c r="I1484" t="s">
        <v>56</v>
      </c>
      <c r="J1484" t="s">
        <v>57</v>
      </c>
      <c r="K1484">
        <v>1</v>
      </c>
      <c r="L1484">
        <v>43622</v>
      </c>
      <c r="M1484">
        <v>1</v>
      </c>
      <c r="N1484" t="str">
        <f t="shared" si="218"/>
        <v>0000</v>
      </c>
      <c r="O1484">
        <v>5919</v>
      </c>
      <c r="P1484" t="s">
        <v>58</v>
      </c>
      <c r="Q1484" t="s">
        <v>330</v>
      </c>
      <c r="R1484" t="s">
        <v>331</v>
      </c>
      <c r="T1484" t="s">
        <v>61</v>
      </c>
      <c r="V1484" t="s">
        <v>7313</v>
      </c>
      <c r="W1484">
        <v>327810</v>
      </c>
      <c r="X1484">
        <v>15020</v>
      </c>
      <c r="Y1484">
        <v>312790</v>
      </c>
      <c r="Z1484">
        <v>327810</v>
      </c>
      <c r="AA1484">
        <v>302810</v>
      </c>
      <c r="AB1484" t="s">
        <v>63</v>
      </c>
      <c r="AC1484" s="1">
        <v>43753</v>
      </c>
      <c r="AD1484">
        <v>437300</v>
      </c>
      <c r="AE1484">
        <v>3011</v>
      </c>
      <c r="AF1484">
        <v>1336</v>
      </c>
      <c r="AG1484" t="s">
        <v>64</v>
      </c>
      <c r="AH1484" t="s">
        <v>76</v>
      </c>
      <c r="AI1484">
        <v>1</v>
      </c>
      <c r="AJ1484">
        <v>2019</v>
      </c>
      <c r="AK1484">
        <v>3</v>
      </c>
      <c r="AL1484">
        <v>2</v>
      </c>
      <c r="AM1484">
        <v>1</v>
      </c>
      <c r="AN1484">
        <v>2473</v>
      </c>
      <c r="AO1484">
        <v>32</v>
      </c>
      <c r="AP1484" t="s">
        <v>63</v>
      </c>
      <c r="AQ1484" t="s">
        <v>66</v>
      </c>
      <c r="AR1484">
        <v>3790</v>
      </c>
      <c r="AW1484" t="s">
        <v>7314</v>
      </c>
      <c r="AX1484" t="s">
        <v>7315</v>
      </c>
      <c r="AY1484" t="s">
        <v>7316</v>
      </c>
      <c r="AZ1484" t="s">
        <v>70</v>
      </c>
    </row>
    <row r="1485" spans="1:52" x14ac:dyDescent="0.3">
      <c r="A1485">
        <v>2614676</v>
      </c>
      <c r="B1485" t="s">
        <v>7317</v>
      </c>
      <c r="C1485" t="str">
        <f t="shared" si="216"/>
        <v>7492</v>
      </c>
      <c r="D1485" t="s">
        <v>53</v>
      </c>
      <c r="E1485" t="str">
        <f>"0000"</f>
        <v>0000</v>
      </c>
      <c r="F1485" t="s">
        <v>108</v>
      </c>
      <c r="G1485" t="str">
        <f t="shared" si="217"/>
        <v>07</v>
      </c>
      <c r="H1485" t="s">
        <v>55</v>
      </c>
      <c r="I1485" t="s">
        <v>56</v>
      </c>
      <c r="J1485" t="s">
        <v>57</v>
      </c>
      <c r="K1485">
        <v>0</v>
      </c>
      <c r="L1485">
        <v>43749</v>
      </c>
      <c r="M1485">
        <v>1</v>
      </c>
      <c r="N1485" t="str">
        <f t="shared" si="218"/>
        <v>0000</v>
      </c>
      <c r="O1485">
        <v>5887</v>
      </c>
      <c r="P1485" t="s">
        <v>58</v>
      </c>
      <c r="Q1485" t="s">
        <v>330</v>
      </c>
      <c r="R1485" t="s">
        <v>331</v>
      </c>
      <c r="T1485" t="s">
        <v>61</v>
      </c>
      <c r="V1485" t="s">
        <v>7318</v>
      </c>
      <c r="W1485">
        <v>15060</v>
      </c>
      <c r="X1485">
        <v>15060</v>
      </c>
      <c r="Y1485">
        <v>0</v>
      </c>
      <c r="Z1485">
        <v>15060</v>
      </c>
      <c r="AA1485">
        <v>15060</v>
      </c>
      <c r="AB1485" t="s">
        <v>72</v>
      </c>
      <c r="AC1485" s="1">
        <v>34455</v>
      </c>
      <c r="AD1485">
        <v>24996</v>
      </c>
      <c r="AE1485">
        <v>1036</v>
      </c>
      <c r="AF1485">
        <v>824</v>
      </c>
      <c r="AG1485" t="s">
        <v>103</v>
      </c>
      <c r="AH1485" t="s">
        <v>873</v>
      </c>
      <c r="AR1485">
        <v>0</v>
      </c>
      <c r="AW1485" t="s">
        <v>7319</v>
      </c>
      <c r="AX1485" t="s">
        <v>7320</v>
      </c>
      <c r="AY1485" t="s">
        <v>7321</v>
      </c>
      <c r="AZ1485" t="s">
        <v>7322</v>
      </c>
    </row>
    <row r="1486" spans="1:52" x14ac:dyDescent="0.3">
      <c r="A1486">
        <v>2614731</v>
      </c>
      <c r="B1486" t="s">
        <v>7323</v>
      </c>
      <c r="C1486" t="str">
        <f t="shared" si="216"/>
        <v>7492</v>
      </c>
      <c r="D1486" t="s">
        <v>53</v>
      </c>
      <c r="E1486" t="str">
        <f>"0000"</f>
        <v>0000</v>
      </c>
      <c r="F1486" t="s">
        <v>108</v>
      </c>
      <c r="G1486" t="str">
        <f t="shared" si="217"/>
        <v>07</v>
      </c>
      <c r="H1486" t="s">
        <v>55</v>
      </c>
      <c r="I1486" t="s">
        <v>56</v>
      </c>
      <c r="J1486" t="s">
        <v>57</v>
      </c>
      <c r="K1486">
        <v>0</v>
      </c>
      <c r="L1486">
        <v>61125</v>
      </c>
      <c r="M1486">
        <v>1.4</v>
      </c>
      <c r="N1486" t="str">
        <f t="shared" si="218"/>
        <v>0000</v>
      </c>
      <c r="O1486">
        <v>4549</v>
      </c>
      <c r="P1486" t="s">
        <v>72</v>
      </c>
      <c r="Q1486" t="s">
        <v>607</v>
      </c>
      <c r="R1486" t="s">
        <v>140</v>
      </c>
      <c r="T1486" t="s">
        <v>61</v>
      </c>
      <c r="V1486" t="s">
        <v>7324</v>
      </c>
      <c r="W1486">
        <v>21050</v>
      </c>
      <c r="X1486">
        <v>21050</v>
      </c>
      <c r="Y1486">
        <v>0</v>
      </c>
      <c r="Z1486">
        <v>21050</v>
      </c>
      <c r="AA1486">
        <v>21050</v>
      </c>
      <c r="AB1486" t="s">
        <v>72</v>
      </c>
      <c r="AC1486" s="1">
        <v>37956</v>
      </c>
      <c r="AD1486">
        <v>19000</v>
      </c>
      <c r="AE1486">
        <v>1673</v>
      </c>
      <c r="AF1486">
        <v>1495</v>
      </c>
      <c r="AG1486" t="s">
        <v>103</v>
      </c>
      <c r="AH1486" t="s">
        <v>76</v>
      </c>
      <c r="AR1486">
        <v>0</v>
      </c>
      <c r="AW1486" t="s">
        <v>7166</v>
      </c>
      <c r="AX1486" t="s">
        <v>7167</v>
      </c>
      <c r="AY1486" t="s">
        <v>7168</v>
      </c>
      <c r="AZ1486" t="s">
        <v>70</v>
      </c>
    </row>
    <row r="1487" spans="1:52" x14ac:dyDescent="0.3">
      <c r="A1487">
        <v>2614765</v>
      </c>
      <c r="B1487" t="s">
        <v>7325</v>
      </c>
      <c r="C1487" t="str">
        <f t="shared" si="216"/>
        <v>7492</v>
      </c>
      <c r="D1487" t="s">
        <v>53</v>
      </c>
      <c r="E1487" t="str">
        <f>"0100"</f>
        <v>0100</v>
      </c>
      <c r="F1487" t="s">
        <v>54</v>
      </c>
      <c r="G1487" t="str">
        <f t="shared" si="217"/>
        <v>07</v>
      </c>
      <c r="H1487" t="s">
        <v>55</v>
      </c>
      <c r="I1487" t="s">
        <v>56</v>
      </c>
      <c r="J1487" t="s">
        <v>57</v>
      </c>
      <c r="K1487">
        <v>1</v>
      </c>
      <c r="L1487">
        <v>43750</v>
      </c>
      <c r="M1487">
        <v>1</v>
      </c>
      <c r="N1487" t="str">
        <f t="shared" si="218"/>
        <v>0000</v>
      </c>
      <c r="O1487">
        <v>4587</v>
      </c>
      <c r="P1487" t="s">
        <v>72</v>
      </c>
      <c r="Q1487" t="s">
        <v>607</v>
      </c>
      <c r="R1487" t="s">
        <v>140</v>
      </c>
      <c r="T1487" t="s">
        <v>61</v>
      </c>
      <c r="V1487" t="s">
        <v>7326</v>
      </c>
      <c r="W1487">
        <v>186680</v>
      </c>
      <c r="X1487">
        <v>15070</v>
      </c>
      <c r="Y1487">
        <v>171610</v>
      </c>
      <c r="Z1487">
        <v>177828</v>
      </c>
      <c r="AA1487">
        <v>152328</v>
      </c>
      <c r="AB1487" t="s">
        <v>63</v>
      </c>
      <c r="AC1487" s="1">
        <v>43504</v>
      </c>
      <c r="AD1487">
        <v>220000</v>
      </c>
      <c r="AE1487">
        <v>2955</v>
      </c>
      <c r="AF1487">
        <v>1613</v>
      </c>
      <c r="AG1487" t="s">
        <v>64</v>
      </c>
      <c r="AH1487" t="s">
        <v>76</v>
      </c>
      <c r="AI1487">
        <v>1</v>
      </c>
      <c r="AJ1487">
        <v>1996</v>
      </c>
      <c r="AK1487">
        <v>3</v>
      </c>
      <c r="AL1487">
        <v>2</v>
      </c>
      <c r="AN1487">
        <v>1562</v>
      </c>
      <c r="AO1487">
        <v>32</v>
      </c>
      <c r="AP1487" t="s">
        <v>72</v>
      </c>
      <c r="AQ1487" t="s">
        <v>66</v>
      </c>
      <c r="AR1487">
        <v>2334</v>
      </c>
      <c r="AW1487" t="s">
        <v>7327</v>
      </c>
      <c r="AY1487" t="s">
        <v>7328</v>
      </c>
      <c r="AZ1487" t="s">
        <v>70</v>
      </c>
    </row>
    <row r="1488" spans="1:52" x14ac:dyDescent="0.3">
      <c r="A1488">
        <v>2614773</v>
      </c>
      <c r="B1488" t="s">
        <v>7329</v>
      </c>
      <c r="C1488" t="str">
        <f t="shared" si="216"/>
        <v>7492</v>
      </c>
      <c r="D1488" t="s">
        <v>53</v>
      </c>
      <c r="E1488" t="str">
        <f>"0100"</f>
        <v>0100</v>
      </c>
      <c r="F1488" t="s">
        <v>54</v>
      </c>
      <c r="G1488" t="str">
        <f t="shared" si="217"/>
        <v>07</v>
      </c>
      <c r="H1488" t="s">
        <v>55</v>
      </c>
      <c r="I1488" t="s">
        <v>56</v>
      </c>
      <c r="J1488" t="s">
        <v>57</v>
      </c>
      <c r="K1488">
        <v>1</v>
      </c>
      <c r="L1488">
        <v>43750</v>
      </c>
      <c r="M1488">
        <v>1</v>
      </c>
      <c r="N1488" t="str">
        <f t="shared" si="218"/>
        <v>0000</v>
      </c>
      <c r="O1488">
        <v>4599</v>
      </c>
      <c r="P1488" t="s">
        <v>72</v>
      </c>
      <c r="Q1488" t="s">
        <v>607</v>
      </c>
      <c r="R1488" t="s">
        <v>140</v>
      </c>
      <c r="T1488" t="s">
        <v>61</v>
      </c>
      <c r="V1488" t="s">
        <v>7330</v>
      </c>
      <c r="W1488">
        <v>262540</v>
      </c>
      <c r="X1488">
        <v>15070</v>
      </c>
      <c r="Y1488">
        <v>247470</v>
      </c>
      <c r="Z1488">
        <v>201605</v>
      </c>
      <c r="AA1488">
        <v>176605</v>
      </c>
      <c r="AB1488" t="s">
        <v>63</v>
      </c>
      <c r="AC1488" s="1">
        <v>38534</v>
      </c>
      <c r="AD1488">
        <v>365000</v>
      </c>
      <c r="AE1488">
        <v>1888</v>
      </c>
      <c r="AF1488">
        <v>705</v>
      </c>
      <c r="AG1488" t="s">
        <v>64</v>
      </c>
      <c r="AH1488" t="s">
        <v>76</v>
      </c>
      <c r="AI1488">
        <v>1</v>
      </c>
      <c r="AJ1488">
        <v>2002</v>
      </c>
      <c r="AK1488">
        <v>3</v>
      </c>
      <c r="AL1488">
        <v>3</v>
      </c>
      <c r="AN1488">
        <v>2683</v>
      </c>
      <c r="AO1488">
        <v>32</v>
      </c>
      <c r="AP1488" t="s">
        <v>63</v>
      </c>
      <c r="AQ1488" t="s">
        <v>66</v>
      </c>
      <c r="AR1488">
        <v>3669</v>
      </c>
      <c r="AW1488" t="s">
        <v>7331</v>
      </c>
      <c r="AX1488" t="s">
        <v>7332</v>
      </c>
      <c r="AY1488" t="s">
        <v>7333</v>
      </c>
      <c r="AZ1488" t="s">
        <v>70</v>
      </c>
    </row>
    <row r="1489" spans="1:52" x14ac:dyDescent="0.3">
      <c r="A1489">
        <v>2614846</v>
      </c>
      <c r="B1489" t="s">
        <v>7334</v>
      </c>
      <c r="C1489" t="str">
        <f t="shared" si="216"/>
        <v>7492</v>
      </c>
      <c r="D1489" t="s">
        <v>53</v>
      </c>
      <c r="E1489" t="str">
        <f>"0100"</f>
        <v>0100</v>
      </c>
      <c r="F1489" t="s">
        <v>54</v>
      </c>
      <c r="G1489" t="str">
        <f t="shared" si="217"/>
        <v>07</v>
      </c>
      <c r="H1489" t="s">
        <v>55</v>
      </c>
      <c r="I1489" t="s">
        <v>56</v>
      </c>
      <c r="J1489" t="s">
        <v>57</v>
      </c>
      <c r="K1489">
        <v>1</v>
      </c>
      <c r="L1489">
        <v>43815</v>
      </c>
      <c r="M1489">
        <v>1.01</v>
      </c>
      <c r="N1489" t="str">
        <f t="shared" si="218"/>
        <v>0000</v>
      </c>
      <c r="O1489">
        <v>4687</v>
      </c>
      <c r="P1489" t="s">
        <v>72</v>
      </c>
      <c r="Q1489" t="s">
        <v>607</v>
      </c>
      <c r="R1489" t="s">
        <v>140</v>
      </c>
      <c r="T1489" t="s">
        <v>61</v>
      </c>
      <c r="V1489" t="s">
        <v>7335</v>
      </c>
      <c r="W1489">
        <v>232940</v>
      </c>
      <c r="X1489">
        <v>15090</v>
      </c>
      <c r="Y1489">
        <v>217850</v>
      </c>
      <c r="Z1489">
        <v>219240</v>
      </c>
      <c r="AA1489">
        <v>194240</v>
      </c>
      <c r="AB1489" t="s">
        <v>63</v>
      </c>
      <c r="AC1489" s="1">
        <v>43181</v>
      </c>
      <c r="AD1489">
        <v>28000</v>
      </c>
      <c r="AE1489">
        <v>2891</v>
      </c>
      <c r="AF1489">
        <v>922</v>
      </c>
      <c r="AG1489" t="s">
        <v>103</v>
      </c>
      <c r="AH1489" t="s">
        <v>76</v>
      </c>
      <c r="AI1489">
        <v>1</v>
      </c>
      <c r="AJ1489">
        <v>2019</v>
      </c>
      <c r="AK1489">
        <v>2</v>
      </c>
      <c r="AL1489">
        <v>2</v>
      </c>
      <c r="AN1489">
        <v>1757</v>
      </c>
      <c r="AO1489">
        <v>32</v>
      </c>
      <c r="AP1489" t="s">
        <v>72</v>
      </c>
      <c r="AQ1489" t="s">
        <v>66</v>
      </c>
      <c r="AR1489">
        <v>3123</v>
      </c>
      <c r="AW1489" t="s">
        <v>7336</v>
      </c>
      <c r="AX1489" t="s">
        <v>7337</v>
      </c>
      <c r="AY1489" t="s">
        <v>7338</v>
      </c>
      <c r="AZ1489" t="s">
        <v>70</v>
      </c>
    </row>
    <row r="1490" spans="1:52" x14ac:dyDescent="0.3">
      <c r="A1490">
        <v>2614943</v>
      </c>
      <c r="B1490" t="s">
        <v>7339</v>
      </c>
      <c r="C1490" t="str">
        <f t="shared" si="216"/>
        <v>7492</v>
      </c>
      <c r="D1490" t="s">
        <v>53</v>
      </c>
      <c r="E1490" t="str">
        <f>"0000"</f>
        <v>0000</v>
      </c>
      <c r="F1490" t="s">
        <v>108</v>
      </c>
      <c r="G1490" t="str">
        <f t="shared" si="217"/>
        <v>07</v>
      </c>
      <c r="H1490" t="s">
        <v>55</v>
      </c>
      <c r="I1490" t="s">
        <v>56</v>
      </c>
      <c r="J1490" t="s">
        <v>57</v>
      </c>
      <c r="K1490">
        <v>0</v>
      </c>
      <c r="L1490">
        <v>43560</v>
      </c>
      <c r="M1490">
        <v>1</v>
      </c>
      <c r="N1490" t="str">
        <f t="shared" si="218"/>
        <v>0000</v>
      </c>
      <c r="O1490">
        <v>5856</v>
      </c>
      <c r="P1490" t="s">
        <v>58</v>
      </c>
      <c r="Q1490" t="s">
        <v>330</v>
      </c>
      <c r="R1490" t="s">
        <v>331</v>
      </c>
      <c r="T1490" t="s">
        <v>61</v>
      </c>
      <c r="V1490" t="s">
        <v>7340</v>
      </c>
      <c r="W1490">
        <v>15000</v>
      </c>
      <c r="X1490">
        <v>15000</v>
      </c>
      <c r="Y1490">
        <v>0</v>
      </c>
      <c r="Z1490">
        <v>15000</v>
      </c>
      <c r="AA1490">
        <v>15000</v>
      </c>
      <c r="AB1490" t="s">
        <v>72</v>
      </c>
      <c r="AC1490" s="1">
        <v>44277</v>
      </c>
      <c r="AD1490">
        <v>26500</v>
      </c>
      <c r="AE1490">
        <v>3146</v>
      </c>
      <c r="AF1490">
        <v>2385</v>
      </c>
      <c r="AG1490" t="s">
        <v>103</v>
      </c>
      <c r="AH1490" t="s">
        <v>76</v>
      </c>
      <c r="AR1490">
        <v>0</v>
      </c>
      <c r="AW1490" t="s">
        <v>7341</v>
      </c>
      <c r="AX1490" t="s">
        <v>7342</v>
      </c>
      <c r="AY1490" t="s">
        <v>7343</v>
      </c>
      <c r="AZ1490" t="s">
        <v>5071</v>
      </c>
    </row>
    <row r="1491" spans="1:52" x14ac:dyDescent="0.3">
      <c r="A1491">
        <v>2617039</v>
      </c>
      <c r="B1491" t="s">
        <v>7344</v>
      </c>
      <c r="C1491" t="str">
        <f t="shared" si="216"/>
        <v>7492</v>
      </c>
      <c r="D1491" t="s">
        <v>53</v>
      </c>
      <c r="E1491" t="str">
        <f>"0000"</f>
        <v>0000</v>
      </c>
      <c r="F1491" t="s">
        <v>108</v>
      </c>
      <c r="G1491" t="str">
        <f>"08"</f>
        <v>08</v>
      </c>
      <c r="H1491" t="s">
        <v>55</v>
      </c>
      <c r="I1491" t="s">
        <v>56</v>
      </c>
      <c r="J1491" t="s">
        <v>57</v>
      </c>
      <c r="K1491">
        <v>0</v>
      </c>
      <c r="L1491">
        <v>52219</v>
      </c>
      <c r="M1491">
        <v>1.2</v>
      </c>
      <c r="N1491" t="str">
        <f>"000X"</f>
        <v>000X</v>
      </c>
      <c r="O1491">
        <v>4476</v>
      </c>
      <c r="P1491" t="s">
        <v>72</v>
      </c>
      <c r="Q1491" t="s">
        <v>613</v>
      </c>
      <c r="R1491" t="s">
        <v>140</v>
      </c>
      <c r="T1491" t="s">
        <v>61</v>
      </c>
      <c r="V1491" t="s">
        <v>7345</v>
      </c>
      <c r="W1491">
        <v>17980</v>
      </c>
      <c r="X1491">
        <v>17980</v>
      </c>
      <c r="Y1491">
        <v>0</v>
      </c>
      <c r="Z1491">
        <v>17980</v>
      </c>
      <c r="AA1491">
        <v>17980</v>
      </c>
      <c r="AB1491" t="s">
        <v>72</v>
      </c>
      <c r="AC1491" s="1">
        <v>34912</v>
      </c>
      <c r="AD1491">
        <v>25000</v>
      </c>
      <c r="AE1491">
        <v>1096</v>
      </c>
      <c r="AF1491">
        <v>1183</v>
      </c>
      <c r="AG1491" t="s">
        <v>103</v>
      </c>
      <c r="AH1491" t="s">
        <v>873</v>
      </c>
      <c r="AR1491">
        <v>0</v>
      </c>
      <c r="AW1491" t="s">
        <v>7346</v>
      </c>
      <c r="AY1491" t="s">
        <v>7347</v>
      </c>
      <c r="AZ1491" t="s">
        <v>7348</v>
      </c>
    </row>
    <row r="1492" spans="1:52" x14ac:dyDescent="0.3">
      <c r="A1492">
        <v>2617101</v>
      </c>
      <c r="B1492" t="s">
        <v>7349</v>
      </c>
      <c r="C1492" t="str">
        <f t="shared" si="216"/>
        <v>7492</v>
      </c>
      <c r="D1492" t="s">
        <v>53</v>
      </c>
      <c r="E1492" t="str">
        <f>"0000"</f>
        <v>0000</v>
      </c>
      <c r="F1492" t="s">
        <v>108</v>
      </c>
      <c r="G1492" t="str">
        <f>"08"</f>
        <v>08</v>
      </c>
      <c r="H1492" t="s">
        <v>55</v>
      </c>
      <c r="I1492" t="s">
        <v>56</v>
      </c>
      <c r="J1492" t="s">
        <v>57</v>
      </c>
      <c r="K1492">
        <v>0</v>
      </c>
      <c r="L1492">
        <v>45372</v>
      </c>
      <c r="M1492">
        <v>1.04</v>
      </c>
      <c r="N1492" t="str">
        <f>"000X"</f>
        <v>000X</v>
      </c>
      <c r="O1492">
        <v>4240</v>
      </c>
      <c r="P1492" t="s">
        <v>72</v>
      </c>
      <c r="Q1492" t="s">
        <v>613</v>
      </c>
      <c r="R1492" t="s">
        <v>140</v>
      </c>
      <c r="T1492" t="s">
        <v>61</v>
      </c>
      <c r="V1492" t="s">
        <v>7350</v>
      </c>
      <c r="W1492">
        <v>15620</v>
      </c>
      <c r="X1492">
        <v>15620</v>
      </c>
      <c r="Y1492">
        <v>0</v>
      </c>
      <c r="Z1492">
        <v>15620</v>
      </c>
      <c r="AA1492">
        <v>15620</v>
      </c>
      <c r="AB1492" t="s">
        <v>72</v>
      </c>
      <c r="AC1492" s="1">
        <v>38596</v>
      </c>
      <c r="AD1492">
        <v>90000</v>
      </c>
      <c r="AE1492">
        <v>1914</v>
      </c>
      <c r="AF1492">
        <v>345</v>
      </c>
      <c r="AG1492" t="s">
        <v>103</v>
      </c>
      <c r="AH1492" t="s">
        <v>76</v>
      </c>
      <c r="AR1492">
        <v>0</v>
      </c>
      <c r="AW1492" t="s">
        <v>7351</v>
      </c>
      <c r="AX1492" t="s">
        <v>7352</v>
      </c>
      <c r="AY1492" t="s">
        <v>7353</v>
      </c>
      <c r="AZ1492" t="s">
        <v>7354</v>
      </c>
    </row>
    <row r="1493" spans="1:52" x14ac:dyDescent="0.3">
      <c r="A1493">
        <v>2617161</v>
      </c>
      <c r="B1493" t="s">
        <v>7355</v>
      </c>
      <c r="C1493" t="str">
        <f t="shared" si="216"/>
        <v>7492</v>
      </c>
      <c r="D1493" t="s">
        <v>53</v>
      </c>
      <c r="E1493" t="str">
        <f>"0100"</f>
        <v>0100</v>
      </c>
      <c r="F1493" t="s">
        <v>54</v>
      </c>
      <c r="G1493" t="str">
        <f t="shared" ref="G1493:G1505" si="219">"07"</f>
        <v>07</v>
      </c>
      <c r="H1493" t="s">
        <v>55</v>
      </c>
      <c r="I1493" t="s">
        <v>56</v>
      </c>
      <c r="J1493" t="s">
        <v>57</v>
      </c>
      <c r="K1493">
        <v>1</v>
      </c>
      <c r="L1493">
        <v>45016</v>
      </c>
      <c r="M1493">
        <v>1.03</v>
      </c>
      <c r="N1493" t="str">
        <f t="shared" ref="N1493:N1505" si="220">"0000"</f>
        <v>0000</v>
      </c>
      <c r="O1493">
        <v>4085</v>
      </c>
      <c r="P1493" t="s">
        <v>72</v>
      </c>
      <c r="Q1493" t="s">
        <v>6923</v>
      </c>
      <c r="R1493" t="s">
        <v>110</v>
      </c>
      <c r="T1493" t="s">
        <v>61</v>
      </c>
      <c r="V1493" t="s">
        <v>7356</v>
      </c>
      <c r="W1493">
        <v>256550</v>
      </c>
      <c r="X1493">
        <v>15500</v>
      </c>
      <c r="Y1493">
        <v>241050</v>
      </c>
      <c r="Z1493">
        <v>198680</v>
      </c>
      <c r="AA1493">
        <v>173680</v>
      </c>
      <c r="AB1493" t="s">
        <v>63</v>
      </c>
      <c r="AC1493" s="1">
        <v>35156</v>
      </c>
      <c r="AD1493">
        <v>14500</v>
      </c>
      <c r="AE1493">
        <v>1130</v>
      </c>
      <c r="AF1493">
        <v>189</v>
      </c>
      <c r="AG1493" t="s">
        <v>103</v>
      </c>
      <c r="AH1493" t="s">
        <v>76</v>
      </c>
      <c r="AI1493">
        <v>1</v>
      </c>
      <c r="AJ1493">
        <v>1999</v>
      </c>
      <c r="AK1493">
        <v>3</v>
      </c>
      <c r="AL1493">
        <v>2</v>
      </c>
      <c r="AN1493">
        <v>2676</v>
      </c>
      <c r="AO1493">
        <v>32</v>
      </c>
      <c r="AP1493" t="s">
        <v>63</v>
      </c>
      <c r="AQ1493" t="s">
        <v>66</v>
      </c>
      <c r="AR1493">
        <v>3855</v>
      </c>
      <c r="AW1493" t="s">
        <v>7357</v>
      </c>
      <c r="AX1493" t="s">
        <v>7358</v>
      </c>
      <c r="AY1493" t="s">
        <v>7359</v>
      </c>
      <c r="AZ1493" t="s">
        <v>70</v>
      </c>
    </row>
    <row r="1494" spans="1:52" x14ac:dyDescent="0.3">
      <c r="A1494">
        <v>2617241</v>
      </c>
      <c r="B1494" t="s">
        <v>7360</v>
      </c>
      <c r="C1494" t="str">
        <f t="shared" si="216"/>
        <v>7492</v>
      </c>
      <c r="D1494" t="s">
        <v>53</v>
      </c>
      <c r="E1494" t="str">
        <f>"0100"</f>
        <v>0100</v>
      </c>
      <c r="F1494" t="s">
        <v>54</v>
      </c>
      <c r="G1494" t="str">
        <f t="shared" si="219"/>
        <v>07</v>
      </c>
      <c r="H1494" t="s">
        <v>55</v>
      </c>
      <c r="I1494" t="s">
        <v>56</v>
      </c>
      <c r="J1494" t="s">
        <v>57</v>
      </c>
      <c r="K1494">
        <v>1</v>
      </c>
      <c r="L1494">
        <v>44865</v>
      </c>
      <c r="M1494">
        <v>1.03</v>
      </c>
      <c r="N1494" t="str">
        <f t="shared" si="220"/>
        <v>0000</v>
      </c>
      <c r="O1494">
        <v>4082</v>
      </c>
      <c r="P1494" t="s">
        <v>72</v>
      </c>
      <c r="Q1494" t="s">
        <v>6923</v>
      </c>
      <c r="R1494" t="s">
        <v>110</v>
      </c>
      <c r="T1494" t="s">
        <v>61</v>
      </c>
      <c r="V1494" t="s">
        <v>7150</v>
      </c>
      <c r="W1494">
        <v>201390</v>
      </c>
      <c r="X1494">
        <v>15450</v>
      </c>
      <c r="Y1494">
        <v>185940</v>
      </c>
      <c r="Z1494">
        <v>147350</v>
      </c>
      <c r="AA1494">
        <v>122350</v>
      </c>
      <c r="AB1494" t="s">
        <v>63</v>
      </c>
      <c r="AC1494" s="1">
        <v>35521</v>
      </c>
      <c r="AD1494">
        <v>12000</v>
      </c>
      <c r="AE1494">
        <v>1182</v>
      </c>
      <c r="AF1494">
        <v>242</v>
      </c>
      <c r="AG1494" t="s">
        <v>103</v>
      </c>
      <c r="AH1494" t="s">
        <v>76</v>
      </c>
      <c r="AI1494">
        <v>1</v>
      </c>
      <c r="AJ1494">
        <v>1999</v>
      </c>
      <c r="AK1494">
        <v>3</v>
      </c>
      <c r="AL1494">
        <v>2</v>
      </c>
      <c r="AN1494">
        <v>2093</v>
      </c>
      <c r="AO1494">
        <v>32</v>
      </c>
      <c r="AP1494" t="s">
        <v>72</v>
      </c>
      <c r="AQ1494" t="s">
        <v>66</v>
      </c>
      <c r="AR1494">
        <v>2925</v>
      </c>
      <c r="AW1494" t="s">
        <v>7361</v>
      </c>
      <c r="AX1494" t="s">
        <v>7362</v>
      </c>
      <c r="AY1494" t="s">
        <v>7363</v>
      </c>
      <c r="AZ1494" t="s">
        <v>70</v>
      </c>
    </row>
    <row r="1495" spans="1:52" x14ac:dyDescent="0.3">
      <c r="A1495">
        <v>2617250</v>
      </c>
      <c r="B1495" t="s">
        <v>7364</v>
      </c>
      <c r="C1495" t="str">
        <f t="shared" si="216"/>
        <v>7492</v>
      </c>
      <c r="D1495" t="s">
        <v>53</v>
      </c>
      <c r="E1495" t="str">
        <f>"0100"</f>
        <v>0100</v>
      </c>
      <c r="F1495" t="s">
        <v>54</v>
      </c>
      <c r="G1495" t="str">
        <f t="shared" si="219"/>
        <v>07</v>
      </c>
      <c r="H1495" t="s">
        <v>55</v>
      </c>
      <c r="I1495" t="s">
        <v>56</v>
      </c>
      <c r="J1495" t="s">
        <v>57</v>
      </c>
      <c r="K1495">
        <v>1</v>
      </c>
      <c r="L1495">
        <v>44865</v>
      </c>
      <c r="M1495">
        <v>1.03</v>
      </c>
      <c r="N1495" t="str">
        <f t="shared" si="220"/>
        <v>0000</v>
      </c>
      <c r="O1495">
        <v>4083</v>
      </c>
      <c r="P1495" t="s">
        <v>72</v>
      </c>
      <c r="Q1495" t="s">
        <v>7065</v>
      </c>
      <c r="R1495" t="s">
        <v>110</v>
      </c>
      <c r="T1495" t="s">
        <v>61</v>
      </c>
      <c r="V1495" t="s">
        <v>7365</v>
      </c>
      <c r="W1495">
        <v>296770</v>
      </c>
      <c r="X1495">
        <v>15450</v>
      </c>
      <c r="Y1495">
        <v>281320</v>
      </c>
      <c r="Z1495">
        <v>227456</v>
      </c>
      <c r="AA1495">
        <v>202456</v>
      </c>
      <c r="AB1495" t="s">
        <v>63</v>
      </c>
      <c r="AC1495" s="1">
        <v>38078</v>
      </c>
      <c r="AD1495">
        <v>45000</v>
      </c>
      <c r="AE1495">
        <v>1713</v>
      </c>
      <c r="AF1495">
        <v>1654</v>
      </c>
      <c r="AG1495" t="s">
        <v>103</v>
      </c>
      <c r="AH1495" t="s">
        <v>76</v>
      </c>
      <c r="AI1495">
        <v>1</v>
      </c>
      <c r="AJ1495">
        <v>2005</v>
      </c>
      <c r="AK1495">
        <v>4</v>
      </c>
      <c r="AL1495">
        <v>2</v>
      </c>
      <c r="AN1495">
        <v>3088</v>
      </c>
      <c r="AO1495">
        <v>32</v>
      </c>
      <c r="AP1495" t="s">
        <v>63</v>
      </c>
      <c r="AQ1495" t="s">
        <v>66</v>
      </c>
      <c r="AR1495">
        <v>3962</v>
      </c>
      <c r="AW1495" t="s">
        <v>7366</v>
      </c>
      <c r="AX1495" t="s">
        <v>7367</v>
      </c>
      <c r="AY1495" t="s">
        <v>7368</v>
      </c>
      <c r="AZ1495" t="s">
        <v>70</v>
      </c>
    </row>
    <row r="1496" spans="1:52" x14ac:dyDescent="0.3">
      <c r="A1496">
        <v>2617331</v>
      </c>
      <c r="B1496" t="s">
        <v>7369</v>
      </c>
      <c r="C1496" t="str">
        <f t="shared" si="216"/>
        <v>7492</v>
      </c>
      <c r="D1496" t="s">
        <v>53</v>
      </c>
      <c r="E1496" t="str">
        <f>"0100"</f>
        <v>0100</v>
      </c>
      <c r="F1496" t="s">
        <v>54</v>
      </c>
      <c r="G1496" t="str">
        <f t="shared" si="219"/>
        <v>07</v>
      </c>
      <c r="H1496" t="s">
        <v>55</v>
      </c>
      <c r="I1496" t="s">
        <v>56</v>
      </c>
      <c r="J1496" t="s">
        <v>57</v>
      </c>
      <c r="K1496">
        <v>1</v>
      </c>
      <c r="L1496">
        <v>44253</v>
      </c>
      <c r="M1496">
        <v>1.02</v>
      </c>
      <c r="N1496" t="str">
        <f t="shared" si="220"/>
        <v>0000</v>
      </c>
      <c r="O1496">
        <v>5175</v>
      </c>
      <c r="P1496" t="s">
        <v>58</v>
      </c>
      <c r="Q1496" t="s">
        <v>619</v>
      </c>
      <c r="R1496" t="s">
        <v>140</v>
      </c>
      <c r="T1496" t="s">
        <v>61</v>
      </c>
      <c r="V1496" t="s">
        <v>7370</v>
      </c>
      <c r="W1496">
        <v>258500</v>
      </c>
      <c r="X1496">
        <v>15240</v>
      </c>
      <c r="Y1496">
        <v>243260</v>
      </c>
      <c r="Z1496">
        <v>210968</v>
      </c>
      <c r="AA1496">
        <v>184968</v>
      </c>
      <c r="AB1496" t="s">
        <v>63</v>
      </c>
      <c r="AC1496" s="1">
        <v>38504</v>
      </c>
      <c r="AD1496">
        <v>46000</v>
      </c>
      <c r="AE1496">
        <v>1873</v>
      </c>
      <c r="AF1496">
        <v>1602</v>
      </c>
      <c r="AG1496" t="s">
        <v>103</v>
      </c>
      <c r="AH1496" t="s">
        <v>76</v>
      </c>
      <c r="AI1496">
        <v>1</v>
      </c>
      <c r="AJ1496">
        <v>2007</v>
      </c>
      <c r="AK1496">
        <v>3</v>
      </c>
      <c r="AL1496">
        <v>2</v>
      </c>
      <c r="AN1496">
        <v>2307</v>
      </c>
      <c r="AO1496">
        <v>32</v>
      </c>
      <c r="AP1496" t="s">
        <v>63</v>
      </c>
      <c r="AQ1496" t="s">
        <v>66</v>
      </c>
      <c r="AR1496">
        <v>3509</v>
      </c>
      <c r="AW1496" t="s">
        <v>7371</v>
      </c>
      <c r="AX1496" t="s">
        <v>7372</v>
      </c>
      <c r="AY1496" t="s">
        <v>7373</v>
      </c>
      <c r="AZ1496" t="s">
        <v>70</v>
      </c>
    </row>
    <row r="1497" spans="1:52" x14ac:dyDescent="0.3">
      <c r="A1497">
        <v>2617497</v>
      </c>
      <c r="B1497" t="s">
        <v>7374</v>
      </c>
      <c r="C1497" t="str">
        <f t="shared" si="216"/>
        <v>7492</v>
      </c>
      <c r="D1497" t="s">
        <v>53</v>
      </c>
      <c r="E1497" t="str">
        <f>"0000"</f>
        <v>0000</v>
      </c>
      <c r="F1497" t="s">
        <v>108</v>
      </c>
      <c r="G1497" t="str">
        <f t="shared" si="219"/>
        <v>07</v>
      </c>
      <c r="H1497" t="s">
        <v>55</v>
      </c>
      <c r="I1497" t="s">
        <v>56</v>
      </c>
      <c r="J1497" t="s">
        <v>57</v>
      </c>
      <c r="K1497">
        <v>0</v>
      </c>
      <c r="L1497">
        <v>45906</v>
      </c>
      <c r="M1497">
        <v>1.05</v>
      </c>
      <c r="N1497" t="str">
        <f t="shared" si="220"/>
        <v>0000</v>
      </c>
      <c r="O1497">
        <v>5428</v>
      </c>
      <c r="P1497" t="s">
        <v>58</v>
      </c>
      <c r="Q1497" t="s">
        <v>6982</v>
      </c>
      <c r="R1497" t="s">
        <v>719</v>
      </c>
      <c r="T1497" t="s">
        <v>61</v>
      </c>
      <c r="V1497" t="s">
        <v>7375</v>
      </c>
      <c r="W1497">
        <v>15810</v>
      </c>
      <c r="X1497">
        <v>15810</v>
      </c>
      <c r="Y1497">
        <v>0</v>
      </c>
      <c r="Z1497">
        <v>15810</v>
      </c>
      <c r="AA1497">
        <v>15810</v>
      </c>
      <c r="AB1497" t="s">
        <v>72</v>
      </c>
      <c r="AC1497" s="1">
        <v>33695</v>
      </c>
      <c r="AD1497">
        <v>21200</v>
      </c>
      <c r="AE1497">
        <v>939</v>
      </c>
      <c r="AF1497">
        <v>2154</v>
      </c>
      <c r="AG1497" t="s">
        <v>103</v>
      </c>
      <c r="AH1497" t="s">
        <v>206</v>
      </c>
      <c r="AR1497">
        <v>0</v>
      </c>
      <c r="AW1497" t="s">
        <v>7376</v>
      </c>
      <c r="AX1497" t="s">
        <v>7377</v>
      </c>
      <c r="AY1497" t="s">
        <v>7378</v>
      </c>
      <c r="AZ1497" t="s">
        <v>7379</v>
      </c>
    </row>
    <row r="1498" spans="1:52" x14ac:dyDescent="0.3">
      <c r="A1498">
        <v>2617535</v>
      </c>
      <c r="B1498" t="s">
        <v>7380</v>
      </c>
      <c r="C1498" t="str">
        <f t="shared" si="216"/>
        <v>7492</v>
      </c>
      <c r="D1498" t="s">
        <v>53</v>
      </c>
      <c r="E1498" t="str">
        <f>"0100"</f>
        <v>0100</v>
      </c>
      <c r="F1498" t="s">
        <v>54</v>
      </c>
      <c r="G1498" t="str">
        <f t="shared" si="219"/>
        <v>07</v>
      </c>
      <c r="H1498" t="s">
        <v>55</v>
      </c>
      <c r="I1498" t="s">
        <v>56</v>
      </c>
      <c r="J1498" t="s">
        <v>57</v>
      </c>
      <c r="K1498">
        <v>1</v>
      </c>
      <c r="L1498">
        <v>43769</v>
      </c>
      <c r="M1498">
        <v>1</v>
      </c>
      <c r="N1498" t="str">
        <f t="shared" si="220"/>
        <v>0000</v>
      </c>
      <c r="O1498">
        <v>4362</v>
      </c>
      <c r="P1498" t="s">
        <v>72</v>
      </c>
      <c r="Q1498" t="s">
        <v>682</v>
      </c>
      <c r="R1498" t="s">
        <v>140</v>
      </c>
      <c r="T1498" t="s">
        <v>61</v>
      </c>
      <c r="V1498" t="s">
        <v>7381</v>
      </c>
      <c r="W1498">
        <v>15070</v>
      </c>
      <c r="X1498">
        <v>15070</v>
      </c>
      <c r="Y1498">
        <v>0</v>
      </c>
      <c r="Z1498">
        <v>15070</v>
      </c>
      <c r="AA1498">
        <v>15070</v>
      </c>
      <c r="AB1498" t="s">
        <v>63</v>
      </c>
      <c r="AC1498" s="1">
        <v>43586</v>
      </c>
      <c r="AD1498">
        <v>22000</v>
      </c>
      <c r="AE1498">
        <v>2973</v>
      </c>
      <c r="AF1498">
        <v>947</v>
      </c>
      <c r="AG1498" t="s">
        <v>103</v>
      </c>
      <c r="AH1498" t="s">
        <v>76</v>
      </c>
      <c r="AI1498">
        <v>1</v>
      </c>
      <c r="AJ1498">
        <v>2020</v>
      </c>
      <c r="AK1498">
        <v>3</v>
      </c>
      <c r="AL1498">
        <v>2</v>
      </c>
      <c r="AN1498">
        <v>2743</v>
      </c>
      <c r="AO1498">
        <v>32</v>
      </c>
      <c r="AP1498" t="s">
        <v>63</v>
      </c>
      <c r="AQ1498" t="s">
        <v>66</v>
      </c>
      <c r="AR1498">
        <v>3720</v>
      </c>
      <c r="AW1498" t="s">
        <v>7382</v>
      </c>
      <c r="AX1498" t="s">
        <v>7383</v>
      </c>
      <c r="AY1498" t="s">
        <v>7384</v>
      </c>
      <c r="AZ1498" t="s">
        <v>70</v>
      </c>
    </row>
    <row r="1499" spans="1:52" x14ac:dyDescent="0.3">
      <c r="A1499">
        <v>2617730</v>
      </c>
      <c r="B1499" t="s">
        <v>7385</v>
      </c>
      <c r="C1499" t="str">
        <f t="shared" si="216"/>
        <v>7492</v>
      </c>
      <c r="D1499" t="s">
        <v>53</v>
      </c>
      <c r="E1499" t="str">
        <f>"0000"</f>
        <v>0000</v>
      </c>
      <c r="F1499" t="s">
        <v>108</v>
      </c>
      <c r="G1499" t="str">
        <f t="shared" si="219"/>
        <v>07</v>
      </c>
      <c r="H1499" t="s">
        <v>55</v>
      </c>
      <c r="I1499" t="s">
        <v>56</v>
      </c>
      <c r="J1499" t="s">
        <v>57</v>
      </c>
      <c r="K1499">
        <v>0</v>
      </c>
      <c r="L1499">
        <v>45502</v>
      </c>
      <c r="M1499">
        <v>1.04</v>
      </c>
      <c r="N1499" t="str">
        <f t="shared" si="220"/>
        <v>0000</v>
      </c>
      <c r="O1499">
        <v>4427</v>
      </c>
      <c r="P1499" t="s">
        <v>72</v>
      </c>
      <c r="Q1499" t="s">
        <v>682</v>
      </c>
      <c r="R1499" t="s">
        <v>140</v>
      </c>
      <c r="T1499" t="s">
        <v>61</v>
      </c>
      <c r="V1499" t="s">
        <v>7386</v>
      </c>
      <c r="W1499">
        <v>15670</v>
      </c>
      <c r="X1499">
        <v>15670</v>
      </c>
      <c r="Y1499">
        <v>0</v>
      </c>
      <c r="Z1499">
        <v>15670</v>
      </c>
      <c r="AA1499">
        <v>15670</v>
      </c>
      <c r="AB1499" t="s">
        <v>72</v>
      </c>
      <c r="AC1499" s="1">
        <v>42822</v>
      </c>
      <c r="AD1499">
        <v>23000</v>
      </c>
      <c r="AE1499">
        <v>2820</v>
      </c>
      <c r="AF1499">
        <v>2162</v>
      </c>
      <c r="AG1499" t="s">
        <v>103</v>
      </c>
      <c r="AH1499" t="s">
        <v>76</v>
      </c>
      <c r="AR1499">
        <v>0</v>
      </c>
      <c r="AW1499" t="s">
        <v>7387</v>
      </c>
      <c r="AX1499" t="s">
        <v>7388</v>
      </c>
      <c r="AY1499" t="s">
        <v>6171</v>
      </c>
      <c r="AZ1499" t="s">
        <v>70</v>
      </c>
    </row>
    <row r="1500" spans="1:52" x14ac:dyDescent="0.3">
      <c r="A1500">
        <v>2617748</v>
      </c>
      <c r="B1500" t="s">
        <v>7389</v>
      </c>
      <c r="C1500" t="str">
        <f t="shared" si="216"/>
        <v>7492</v>
      </c>
      <c r="D1500" t="s">
        <v>53</v>
      </c>
      <c r="E1500" t="str">
        <f>"0100"</f>
        <v>0100</v>
      </c>
      <c r="F1500" t="s">
        <v>54</v>
      </c>
      <c r="G1500" t="str">
        <f t="shared" si="219"/>
        <v>07</v>
      </c>
      <c r="H1500" t="s">
        <v>55</v>
      </c>
      <c r="I1500" t="s">
        <v>56</v>
      </c>
      <c r="J1500" t="s">
        <v>57</v>
      </c>
      <c r="K1500">
        <v>1</v>
      </c>
      <c r="L1500">
        <v>45502</v>
      </c>
      <c r="M1500">
        <v>1.04</v>
      </c>
      <c r="N1500" t="str">
        <f t="shared" si="220"/>
        <v>0000</v>
      </c>
      <c r="O1500">
        <v>4415</v>
      </c>
      <c r="P1500" t="s">
        <v>72</v>
      </c>
      <c r="Q1500" t="s">
        <v>682</v>
      </c>
      <c r="R1500" t="s">
        <v>140</v>
      </c>
      <c r="T1500" t="s">
        <v>61</v>
      </c>
      <c r="V1500" t="s">
        <v>7390</v>
      </c>
      <c r="W1500">
        <v>138930</v>
      </c>
      <c r="X1500">
        <v>15670</v>
      </c>
      <c r="Y1500">
        <v>123260</v>
      </c>
      <c r="Z1500">
        <v>122962</v>
      </c>
      <c r="AA1500">
        <v>0</v>
      </c>
      <c r="AB1500" t="s">
        <v>63</v>
      </c>
      <c r="AC1500" s="1">
        <v>42790</v>
      </c>
      <c r="AD1500">
        <v>194000</v>
      </c>
      <c r="AE1500">
        <v>2813</v>
      </c>
      <c r="AF1500">
        <v>1790</v>
      </c>
      <c r="AG1500" t="s">
        <v>64</v>
      </c>
      <c r="AH1500" t="s">
        <v>76</v>
      </c>
      <c r="AI1500">
        <v>1</v>
      </c>
      <c r="AJ1500">
        <v>1991</v>
      </c>
      <c r="AK1500">
        <v>3</v>
      </c>
      <c r="AL1500">
        <v>2</v>
      </c>
      <c r="AN1500">
        <v>1338</v>
      </c>
      <c r="AO1500">
        <v>32</v>
      </c>
      <c r="AP1500" t="s">
        <v>72</v>
      </c>
      <c r="AQ1500" t="s">
        <v>66</v>
      </c>
      <c r="AR1500">
        <v>2078</v>
      </c>
      <c r="AW1500" t="s">
        <v>7387</v>
      </c>
      <c r="AX1500" t="s">
        <v>7391</v>
      </c>
      <c r="AY1500" t="s">
        <v>7392</v>
      </c>
      <c r="AZ1500" t="s">
        <v>70</v>
      </c>
    </row>
    <row r="1501" spans="1:52" x14ac:dyDescent="0.3">
      <c r="A1501">
        <v>2617829</v>
      </c>
      <c r="B1501" t="s">
        <v>7393</v>
      </c>
      <c r="C1501" t="str">
        <f t="shared" si="216"/>
        <v>7492</v>
      </c>
      <c r="D1501" t="s">
        <v>53</v>
      </c>
      <c r="E1501" t="str">
        <f>"0100"</f>
        <v>0100</v>
      </c>
      <c r="F1501" t="s">
        <v>54</v>
      </c>
      <c r="G1501" t="str">
        <f t="shared" si="219"/>
        <v>07</v>
      </c>
      <c r="H1501" t="s">
        <v>55</v>
      </c>
      <c r="I1501" t="s">
        <v>56</v>
      </c>
      <c r="J1501" t="s">
        <v>57</v>
      </c>
      <c r="K1501">
        <v>1</v>
      </c>
      <c r="L1501">
        <v>44393</v>
      </c>
      <c r="M1501">
        <v>1.02</v>
      </c>
      <c r="N1501" t="str">
        <f t="shared" si="220"/>
        <v>0000</v>
      </c>
      <c r="O1501">
        <v>5454</v>
      </c>
      <c r="P1501" t="s">
        <v>58</v>
      </c>
      <c r="Q1501" t="s">
        <v>619</v>
      </c>
      <c r="R1501" t="s">
        <v>140</v>
      </c>
      <c r="T1501" t="s">
        <v>61</v>
      </c>
      <c r="V1501" t="s">
        <v>7394</v>
      </c>
      <c r="W1501">
        <v>247740</v>
      </c>
      <c r="X1501">
        <v>15290</v>
      </c>
      <c r="Y1501">
        <v>232450</v>
      </c>
      <c r="Z1501">
        <v>201892</v>
      </c>
      <c r="AA1501">
        <v>176892</v>
      </c>
      <c r="AB1501" t="s">
        <v>63</v>
      </c>
      <c r="AC1501" s="1">
        <v>42724</v>
      </c>
      <c r="AD1501">
        <v>300000</v>
      </c>
      <c r="AE1501">
        <v>2801</v>
      </c>
      <c r="AF1501">
        <v>1442</v>
      </c>
      <c r="AG1501" t="s">
        <v>64</v>
      </c>
      <c r="AH1501" t="s">
        <v>76</v>
      </c>
      <c r="AI1501">
        <v>1</v>
      </c>
      <c r="AJ1501">
        <v>1991</v>
      </c>
      <c r="AK1501">
        <v>4</v>
      </c>
      <c r="AL1501">
        <v>3</v>
      </c>
      <c r="AN1501">
        <v>2559</v>
      </c>
      <c r="AO1501">
        <v>32</v>
      </c>
      <c r="AP1501" t="s">
        <v>63</v>
      </c>
      <c r="AQ1501" t="s">
        <v>66</v>
      </c>
      <c r="AR1501">
        <v>3587</v>
      </c>
      <c r="AW1501" t="s">
        <v>7248</v>
      </c>
      <c r="AX1501" t="s">
        <v>7249</v>
      </c>
      <c r="AY1501" t="s">
        <v>7250</v>
      </c>
      <c r="AZ1501" t="s">
        <v>7395</v>
      </c>
    </row>
    <row r="1502" spans="1:52" x14ac:dyDescent="0.3">
      <c r="A1502">
        <v>2617993</v>
      </c>
      <c r="B1502" t="s">
        <v>7396</v>
      </c>
      <c r="C1502" t="str">
        <f t="shared" si="216"/>
        <v>7492</v>
      </c>
      <c r="D1502" t="s">
        <v>53</v>
      </c>
      <c r="E1502" t="str">
        <f>"0100"</f>
        <v>0100</v>
      </c>
      <c r="F1502" t="s">
        <v>54</v>
      </c>
      <c r="G1502" t="str">
        <f t="shared" si="219"/>
        <v>07</v>
      </c>
      <c r="H1502" t="s">
        <v>55</v>
      </c>
      <c r="I1502" t="s">
        <v>56</v>
      </c>
      <c r="J1502" t="s">
        <v>57</v>
      </c>
      <c r="K1502">
        <v>1</v>
      </c>
      <c r="L1502">
        <v>45190</v>
      </c>
      <c r="M1502">
        <v>1.04</v>
      </c>
      <c r="N1502" t="str">
        <f t="shared" si="220"/>
        <v>0000</v>
      </c>
      <c r="O1502">
        <v>5168</v>
      </c>
      <c r="P1502" t="s">
        <v>58</v>
      </c>
      <c r="Q1502" t="s">
        <v>619</v>
      </c>
      <c r="R1502" t="s">
        <v>140</v>
      </c>
      <c r="T1502" t="s">
        <v>61</v>
      </c>
      <c r="V1502" t="s">
        <v>7397</v>
      </c>
      <c r="W1502">
        <v>289230</v>
      </c>
      <c r="X1502">
        <v>15560</v>
      </c>
      <c r="Y1502">
        <v>273670</v>
      </c>
      <c r="Z1502">
        <v>289230</v>
      </c>
      <c r="AA1502">
        <v>259230</v>
      </c>
      <c r="AB1502" t="s">
        <v>63</v>
      </c>
      <c r="AC1502" s="1">
        <v>42929</v>
      </c>
      <c r="AD1502">
        <v>290000</v>
      </c>
      <c r="AE1502">
        <v>2842</v>
      </c>
      <c r="AF1502">
        <v>1136</v>
      </c>
      <c r="AG1502" t="s">
        <v>64</v>
      </c>
      <c r="AH1502" t="s">
        <v>76</v>
      </c>
      <c r="AI1502">
        <v>1</v>
      </c>
      <c r="AJ1502">
        <v>2017</v>
      </c>
      <c r="AK1502">
        <v>3</v>
      </c>
      <c r="AL1502">
        <v>3</v>
      </c>
      <c r="AN1502">
        <v>2105</v>
      </c>
      <c r="AO1502">
        <v>32</v>
      </c>
      <c r="AP1502" t="s">
        <v>72</v>
      </c>
      <c r="AQ1502" t="s">
        <v>66</v>
      </c>
      <c r="AR1502">
        <v>3309</v>
      </c>
      <c r="AW1502" t="s">
        <v>7398</v>
      </c>
      <c r="AY1502" t="s">
        <v>7399</v>
      </c>
      <c r="AZ1502" t="s">
        <v>70</v>
      </c>
    </row>
    <row r="1503" spans="1:52" x14ac:dyDescent="0.3">
      <c r="A1503">
        <v>2618191</v>
      </c>
      <c r="B1503" t="s">
        <v>7400</v>
      </c>
      <c r="C1503" t="str">
        <f t="shared" si="216"/>
        <v>7492</v>
      </c>
      <c r="D1503" t="s">
        <v>53</v>
      </c>
      <c r="E1503" t="str">
        <f>"0100"</f>
        <v>0100</v>
      </c>
      <c r="F1503" t="s">
        <v>54</v>
      </c>
      <c r="G1503" t="str">
        <f t="shared" si="219"/>
        <v>07</v>
      </c>
      <c r="H1503" t="s">
        <v>55</v>
      </c>
      <c r="I1503" t="s">
        <v>56</v>
      </c>
      <c r="J1503" t="s">
        <v>57</v>
      </c>
      <c r="K1503">
        <v>1</v>
      </c>
      <c r="L1503">
        <v>44101</v>
      </c>
      <c r="M1503">
        <v>1.01</v>
      </c>
      <c r="N1503" t="str">
        <f t="shared" si="220"/>
        <v>0000</v>
      </c>
      <c r="O1503">
        <v>4150</v>
      </c>
      <c r="P1503" t="s">
        <v>72</v>
      </c>
      <c r="Q1503" t="s">
        <v>7401</v>
      </c>
      <c r="R1503" t="s">
        <v>110</v>
      </c>
      <c r="T1503" t="s">
        <v>61</v>
      </c>
      <c r="V1503" t="s">
        <v>7402</v>
      </c>
      <c r="W1503">
        <v>223280</v>
      </c>
      <c r="X1503">
        <v>15190</v>
      </c>
      <c r="Y1503">
        <v>208090</v>
      </c>
      <c r="Z1503">
        <v>154333</v>
      </c>
      <c r="AA1503">
        <v>128833</v>
      </c>
      <c r="AB1503" t="s">
        <v>63</v>
      </c>
      <c r="AC1503" s="1">
        <v>38169</v>
      </c>
      <c r="AD1503">
        <v>88500</v>
      </c>
      <c r="AE1503">
        <v>1752</v>
      </c>
      <c r="AF1503">
        <v>999</v>
      </c>
      <c r="AG1503" t="s">
        <v>64</v>
      </c>
      <c r="AH1503" t="s">
        <v>221</v>
      </c>
      <c r="AI1503">
        <v>1</v>
      </c>
      <c r="AJ1503">
        <v>1991</v>
      </c>
      <c r="AK1503">
        <v>3</v>
      </c>
      <c r="AL1503">
        <v>2</v>
      </c>
      <c r="AM1503">
        <v>1</v>
      </c>
      <c r="AN1503">
        <v>2136</v>
      </c>
      <c r="AO1503">
        <v>32</v>
      </c>
      <c r="AP1503" t="s">
        <v>63</v>
      </c>
      <c r="AQ1503" t="s">
        <v>66</v>
      </c>
      <c r="AR1503">
        <v>2911</v>
      </c>
      <c r="AW1503" t="s">
        <v>7403</v>
      </c>
      <c r="AY1503" t="s">
        <v>7404</v>
      </c>
      <c r="AZ1503" t="s">
        <v>70</v>
      </c>
    </row>
    <row r="1504" spans="1:52" x14ac:dyDescent="0.3">
      <c r="A1504">
        <v>2618230</v>
      </c>
      <c r="B1504" t="s">
        <v>7405</v>
      </c>
      <c r="C1504" t="str">
        <f t="shared" si="216"/>
        <v>7492</v>
      </c>
      <c r="D1504" t="s">
        <v>53</v>
      </c>
      <c r="E1504" t="str">
        <f>"0000"</f>
        <v>0000</v>
      </c>
      <c r="F1504" t="s">
        <v>108</v>
      </c>
      <c r="G1504" t="str">
        <f t="shared" si="219"/>
        <v>07</v>
      </c>
      <c r="H1504" t="s">
        <v>55</v>
      </c>
      <c r="I1504" t="s">
        <v>56</v>
      </c>
      <c r="J1504" t="s">
        <v>57</v>
      </c>
      <c r="K1504">
        <v>0</v>
      </c>
      <c r="L1504">
        <v>45491</v>
      </c>
      <c r="M1504">
        <v>1.04</v>
      </c>
      <c r="N1504" t="str">
        <f t="shared" si="220"/>
        <v>0000</v>
      </c>
      <c r="O1504">
        <v>4183</v>
      </c>
      <c r="P1504" t="s">
        <v>72</v>
      </c>
      <c r="Q1504" t="s">
        <v>7401</v>
      </c>
      <c r="R1504" t="s">
        <v>110</v>
      </c>
      <c r="T1504" t="s">
        <v>61</v>
      </c>
      <c r="V1504" t="s">
        <v>7406</v>
      </c>
      <c r="W1504">
        <v>15660</v>
      </c>
      <c r="X1504">
        <v>15660</v>
      </c>
      <c r="Y1504">
        <v>0</v>
      </c>
      <c r="Z1504">
        <v>15660</v>
      </c>
      <c r="AA1504">
        <v>15660</v>
      </c>
      <c r="AB1504" t="s">
        <v>72</v>
      </c>
      <c r="AC1504" s="1">
        <v>43213</v>
      </c>
      <c r="AD1504">
        <v>23900</v>
      </c>
      <c r="AE1504">
        <v>2896</v>
      </c>
      <c r="AF1504">
        <v>1263</v>
      </c>
      <c r="AG1504" t="s">
        <v>103</v>
      </c>
      <c r="AH1504" t="s">
        <v>76</v>
      </c>
      <c r="AR1504">
        <v>0</v>
      </c>
      <c r="AW1504" t="s">
        <v>7407</v>
      </c>
      <c r="AY1504" t="s">
        <v>7408</v>
      </c>
      <c r="AZ1504" t="s">
        <v>1373</v>
      </c>
    </row>
    <row r="1505" spans="1:52" x14ac:dyDescent="0.3">
      <c r="A1505">
        <v>2618426</v>
      </c>
      <c r="B1505" t="s">
        <v>7409</v>
      </c>
      <c r="C1505" t="str">
        <f t="shared" si="216"/>
        <v>7492</v>
      </c>
      <c r="D1505" t="s">
        <v>53</v>
      </c>
      <c r="E1505" t="str">
        <f>"0100"</f>
        <v>0100</v>
      </c>
      <c r="F1505" t="s">
        <v>54</v>
      </c>
      <c r="G1505" t="str">
        <f t="shared" si="219"/>
        <v>07</v>
      </c>
      <c r="H1505" t="s">
        <v>55</v>
      </c>
      <c r="I1505" t="s">
        <v>56</v>
      </c>
      <c r="J1505" t="s">
        <v>57</v>
      </c>
      <c r="K1505">
        <v>1</v>
      </c>
      <c r="L1505">
        <v>46082</v>
      </c>
      <c r="M1505">
        <v>1.06</v>
      </c>
      <c r="N1505" t="str">
        <f t="shared" si="220"/>
        <v>0000</v>
      </c>
      <c r="O1505">
        <v>4441</v>
      </c>
      <c r="P1505" t="s">
        <v>72</v>
      </c>
      <c r="Q1505" t="s">
        <v>6988</v>
      </c>
      <c r="R1505" t="s">
        <v>140</v>
      </c>
      <c r="T1505" t="s">
        <v>61</v>
      </c>
      <c r="V1505" t="s">
        <v>7410</v>
      </c>
      <c r="W1505">
        <v>15870</v>
      </c>
      <c r="X1505">
        <v>15870</v>
      </c>
      <c r="Y1505">
        <v>0</v>
      </c>
      <c r="Z1505">
        <v>15870</v>
      </c>
      <c r="AA1505">
        <v>15870</v>
      </c>
      <c r="AB1505" t="s">
        <v>63</v>
      </c>
      <c r="AC1505" s="1">
        <v>44048</v>
      </c>
      <c r="AD1505">
        <v>342400</v>
      </c>
      <c r="AE1505">
        <v>3081</v>
      </c>
      <c r="AF1505">
        <v>2396</v>
      </c>
      <c r="AG1505" t="s">
        <v>64</v>
      </c>
      <c r="AH1505" t="s">
        <v>76</v>
      </c>
      <c r="AI1505">
        <v>1</v>
      </c>
      <c r="AJ1505">
        <v>2020</v>
      </c>
      <c r="AK1505">
        <v>3</v>
      </c>
      <c r="AL1505">
        <v>2</v>
      </c>
      <c r="AN1505">
        <v>2039</v>
      </c>
      <c r="AO1505">
        <v>32</v>
      </c>
      <c r="AP1505" t="s">
        <v>63</v>
      </c>
      <c r="AQ1505" t="s">
        <v>66</v>
      </c>
      <c r="AR1505">
        <v>2740</v>
      </c>
      <c r="AW1505" t="s">
        <v>7411</v>
      </c>
      <c r="AX1505" t="s">
        <v>7412</v>
      </c>
      <c r="AY1505" t="s">
        <v>7413</v>
      </c>
      <c r="AZ1505" t="s">
        <v>70</v>
      </c>
    </row>
    <row r="1506" spans="1:52" x14ac:dyDescent="0.3">
      <c r="A1506">
        <v>2618507</v>
      </c>
      <c r="B1506" t="s">
        <v>7414</v>
      </c>
      <c r="C1506" t="str">
        <f t="shared" si="216"/>
        <v>7492</v>
      </c>
      <c r="D1506" t="s">
        <v>53</v>
      </c>
      <c r="E1506" t="str">
        <f>"0000"</f>
        <v>0000</v>
      </c>
      <c r="F1506" t="s">
        <v>108</v>
      </c>
      <c r="G1506" t="str">
        <f t="shared" ref="G1506:G1511" si="221">"08"</f>
        <v>08</v>
      </c>
      <c r="H1506" t="s">
        <v>55</v>
      </c>
      <c r="I1506" t="s">
        <v>56</v>
      </c>
      <c r="J1506" t="s">
        <v>57</v>
      </c>
      <c r="K1506">
        <v>0</v>
      </c>
      <c r="L1506">
        <v>43873</v>
      </c>
      <c r="M1506">
        <v>1.01</v>
      </c>
      <c r="N1506" t="str">
        <f t="shared" ref="N1506:N1511" si="222">"000X"</f>
        <v>000X</v>
      </c>
      <c r="O1506">
        <v>4372</v>
      </c>
      <c r="P1506" t="s">
        <v>72</v>
      </c>
      <c r="Q1506" t="s">
        <v>7415</v>
      </c>
      <c r="R1506" t="s">
        <v>140</v>
      </c>
      <c r="T1506" t="s">
        <v>61</v>
      </c>
      <c r="V1506" t="s">
        <v>7416</v>
      </c>
      <c r="W1506">
        <v>15110</v>
      </c>
      <c r="X1506">
        <v>15110</v>
      </c>
      <c r="Y1506">
        <v>0</v>
      </c>
      <c r="Z1506">
        <v>15110</v>
      </c>
      <c r="AA1506">
        <v>15110</v>
      </c>
      <c r="AB1506" t="s">
        <v>72</v>
      </c>
      <c r="AC1506" s="1">
        <v>35521</v>
      </c>
      <c r="AD1506">
        <v>19000</v>
      </c>
      <c r="AE1506">
        <v>1181</v>
      </c>
      <c r="AF1506">
        <v>1365</v>
      </c>
      <c r="AG1506" t="s">
        <v>103</v>
      </c>
      <c r="AH1506" t="s">
        <v>873</v>
      </c>
      <c r="AR1506">
        <v>0</v>
      </c>
      <c r="AW1506" t="s">
        <v>7417</v>
      </c>
      <c r="AY1506" t="s">
        <v>7418</v>
      </c>
      <c r="AZ1506" t="s">
        <v>7419</v>
      </c>
    </row>
    <row r="1507" spans="1:52" x14ac:dyDescent="0.3">
      <c r="A1507">
        <v>2618582</v>
      </c>
      <c r="B1507" t="s">
        <v>7420</v>
      </c>
      <c r="C1507" t="str">
        <f t="shared" si="216"/>
        <v>7492</v>
      </c>
      <c r="D1507" t="s">
        <v>53</v>
      </c>
      <c r="E1507" t="str">
        <f>"0100"</f>
        <v>0100</v>
      </c>
      <c r="F1507" t="s">
        <v>54</v>
      </c>
      <c r="G1507" t="str">
        <f t="shared" si="221"/>
        <v>08</v>
      </c>
      <c r="H1507" t="s">
        <v>55</v>
      </c>
      <c r="I1507" t="s">
        <v>56</v>
      </c>
      <c r="J1507" t="s">
        <v>57</v>
      </c>
      <c r="K1507">
        <v>1</v>
      </c>
      <c r="L1507">
        <v>43592</v>
      </c>
      <c r="M1507">
        <v>1</v>
      </c>
      <c r="N1507" t="str">
        <f t="shared" si="222"/>
        <v>000X</v>
      </c>
      <c r="O1507">
        <v>4194</v>
      </c>
      <c r="P1507" t="s">
        <v>72</v>
      </c>
      <c r="Q1507" t="s">
        <v>7415</v>
      </c>
      <c r="R1507" t="s">
        <v>140</v>
      </c>
      <c r="T1507" t="s">
        <v>61</v>
      </c>
      <c r="V1507" t="s">
        <v>7150</v>
      </c>
      <c r="W1507">
        <v>298890</v>
      </c>
      <c r="X1507">
        <v>15010</v>
      </c>
      <c r="Y1507">
        <v>283880</v>
      </c>
      <c r="Z1507">
        <v>234798</v>
      </c>
      <c r="AA1507">
        <v>209798</v>
      </c>
      <c r="AB1507" t="s">
        <v>63</v>
      </c>
      <c r="AC1507" s="1">
        <v>38596</v>
      </c>
      <c r="AD1507">
        <v>89000</v>
      </c>
      <c r="AE1507">
        <v>1927</v>
      </c>
      <c r="AF1507">
        <v>131</v>
      </c>
      <c r="AG1507" t="s">
        <v>103</v>
      </c>
      <c r="AH1507" t="s">
        <v>76</v>
      </c>
      <c r="AI1507">
        <v>1</v>
      </c>
      <c r="AJ1507">
        <v>2007</v>
      </c>
      <c r="AK1507">
        <v>4</v>
      </c>
      <c r="AL1507">
        <v>2</v>
      </c>
      <c r="AN1507">
        <v>3008</v>
      </c>
      <c r="AO1507">
        <v>32</v>
      </c>
      <c r="AP1507" t="s">
        <v>63</v>
      </c>
      <c r="AQ1507" t="s">
        <v>66</v>
      </c>
      <c r="AR1507">
        <v>4078</v>
      </c>
      <c r="AW1507" t="s">
        <v>7421</v>
      </c>
      <c r="AX1507" t="s">
        <v>7422</v>
      </c>
      <c r="AY1507" t="s">
        <v>7423</v>
      </c>
      <c r="AZ1507" t="s">
        <v>70</v>
      </c>
    </row>
    <row r="1508" spans="1:52" x14ac:dyDescent="0.3">
      <c r="A1508">
        <v>2618698</v>
      </c>
      <c r="B1508" t="s">
        <v>7424</v>
      </c>
      <c r="C1508" t="str">
        <f t="shared" si="216"/>
        <v>7492</v>
      </c>
      <c r="D1508" t="s">
        <v>53</v>
      </c>
      <c r="E1508" t="str">
        <f>"0000"</f>
        <v>0000</v>
      </c>
      <c r="F1508" t="s">
        <v>108</v>
      </c>
      <c r="G1508" t="str">
        <f t="shared" si="221"/>
        <v>08</v>
      </c>
      <c r="H1508" t="s">
        <v>55</v>
      </c>
      <c r="I1508" t="s">
        <v>56</v>
      </c>
      <c r="J1508" t="s">
        <v>57</v>
      </c>
      <c r="K1508">
        <v>0</v>
      </c>
      <c r="L1508">
        <v>43750</v>
      </c>
      <c r="M1508">
        <v>1</v>
      </c>
      <c r="N1508" t="str">
        <f t="shared" si="222"/>
        <v>000X</v>
      </c>
      <c r="O1508">
        <v>4195</v>
      </c>
      <c r="P1508" t="s">
        <v>72</v>
      </c>
      <c r="Q1508" t="s">
        <v>613</v>
      </c>
      <c r="R1508" t="s">
        <v>140</v>
      </c>
      <c r="T1508" t="s">
        <v>61</v>
      </c>
      <c r="V1508" t="s">
        <v>7425</v>
      </c>
      <c r="W1508">
        <v>15070</v>
      </c>
      <c r="X1508">
        <v>15070</v>
      </c>
      <c r="Y1508">
        <v>0</v>
      </c>
      <c r="Z1508">
        <v>15070</v>
      </c>
      <c r="AA1508">
        <v>15070</v>
      </c>
      <c r="AB1508" t="s">
        <v>72</v>
      </c>
      <c r="AC1508" s="1">
        <v>38749</v>
      </c>
      <c r="AD1508">
        <v>252000</v>
      </c>
      <c r="AE1508">
        <v>1985</v>
      </c>
      <c r="AF1508">
        <v>1599</v>
      </c>
      <c r="AG1508" t="s">
        <v>103</v>
      </c>
      <c r="AH1508" t="s">
        <v>570</v>
      </c>
      <c r="AR1508">
        <v>0</v>
      </c>
      <c r="AW1508" t="s">
        <v>7086</v>
      </c>
      <c r="AY1508" t="s">
        <v>7087</v>
      </c>
      <c r="AZ1508" t="s">
        <v>7088</v>
      </c>
    </row>
    <row r="1509" spans="1:52" x14ac:dyDescent="0.3">
      <c r="A1509">
        <v>2618761</v>
      </c>
      <c r="B1509" t="s">
        <v>7426</v>
      </c>
      <c r="C1509" t="str">
        <f t="shared" si="216"/>
        <v>7492</v>
      </c>
      <c r="D1509" t="s">
        <v>53</v>
      </c>
      <c r="E1509" t="str">
        <f>"0100"</f>
        <v>0100</v>
      </c>
      <c r="F1509" t="s">
        <v>54</v>
      </c>
      <c r="G1509" t="str">
        <f t="shared" si="221"/>
        <v>08</v>
      </c>
      <c r="H1509" t="s">
        <v>55</v>
      </c>
      <c r="I1509" t="s">
        <v>56</v>
      </c>
      <c r="J1509" t="s">
        <v>57</v>
      </c>
      <c r="K1509">
        <v>1</v>
      </c>
      <c r="L1509">
        <v>43750</v>
      </c>
      <c r="M1509">
        <v>1</v>
      </c>
      <c r="N1509" t="str">
        <f t="shared" si="222"/>
        <v>000X</v>
      </c>
      <c r="O1509">
        <v>4359</v>
      </c>
      <c r="P1509" t="s">
        <v>72</v>
      </c>
      <c r="Q1509" t="s">
        <v>613</v>
      </c>
      <c r="R1509" t="s">
        <v>140</v>
      </c>
      <c r="T1509" t="s">
        <v>61</v>
      </c>
      <c r="V1509" t="s">
        <v>7427</v>
      </c>
      <c r="W1509">
        <v>229920</v>
      </c>
      <c r="X1509">
        <v>15070</v>
      </c>
      <c r="Y1509">
        <v>214850</v>
      </c>
      <c r="Z1509">
        <v>229920</v>
      </c>
      <c r="AA1509">
        <v>229920</v>
      </c>
      <c r="AB1509" t="s">
        <v>63</v>
      </c>
      <c r="AC1509" s="1">
        <v>43847</v>
      </c>
      <c r="AD1509">
        <v>290000</v>
      </c>
      <c r="AE1509">
        <v>3033</v>
      </c>
      <c r="AF1509">
        <v>241</v>
      </c>
      <c r="AG1509" t="s">
        <v>64</v>
      </c>
      <c r="AH1509" t="s">
        <v>76</v>
      </c>
      <c r="AI1509">
        <v>1</v>
      </c>
      <c r="AJ1509">
        <v>2019</v>
      </c>
      <c r="AK1509">
        <v>3</v>
      </c>
      <c r="AL1509">
        <v>2</v>
      </c>
      <c r="AN1509">
        <v>1997</v>
      </c>
      <c r="AO1509">
        <v>32</v>
      </c>
      <c r="AP1509" t="s">
        <v>72</v>
      </c>
      <c r="AQ1509" t="s">
        <v>66</v>
      </c>
      <c r="AR1509">
        <v>2817</v>
      </c>
      <c r="AW1509" t="s">
        <v>7428</v>
      </c>
      <c r="AX1509" t="s">
        <v>7429</v>
      </c>
      <c r="AY1509" t="s">
        <v>7430</v>
      </c>
      <c r="AZ1509" t="s">
        <v>70</v>
      </c>
    </row>
    <row r="1510" spans="1:52" x14ac:dyDescent="0.3">
      <c r="A1510">
        <v>2618795</v>
      </c>
      <c r="B1510" t="s">
        <v>7431</v>
      </c>
      <c r="C1510" t="str">
        <f t="shared" si="216"/>
        <v>7492</v>
      </c>
      <c r="D1510" t="s">
        <v>53</v>
      </c>
      <c r="E1510" t="str">
        <f>"0000"</f>
        <v>0000</v>
      </c>
      <c r="F1510" t="s">
        <v>108</v>
      </c>
      <c r="G1510" t="str">
        <f t="shared" si="221"/>
        <v>08</v>
      </c>
      <c r="H1510" t="s">
        <v>55</v>
      </c>
      <c r="I1510" t="s">
        <v>56</v>
      </c>
      <c r="J1510" t="s">
        <v>57</v>
      </c>
      <c r="K1510">
        <v>0</v>
      </c>
      <c r="L1510">
        <v>52065</v>
      </c>
      <c r="M1510">
        <v>1.2</v>
      </c>
      <c r="N1510" t="str">
        <f t="shared" si="222"/>
        <v>000X</v>
      </c>
      <c r="O1510">
        <v>4425</v>
      </c>
      <c r="P1510" t="s">
        <v>72</v>
      </c>
      <c r="Q1510" t="s">
        <v>613</v>
      </c>
      <c r="R1510" t="s">
        <v>140</v>
      </c>
      <c r="T1510" t="s">
        <v>61</v>
      </c>
      <c r="V1510" t="s">
        <v>7114</v>
      </c>
      <c r="W1510">
        <v>17930</v>
      </c>
      <c r="X1510">
        <v>17930</v>
      </c>
      <c r="Y1510">
        <v>0</v>
      </c>
      <c r="Z1510">
        <v>17930</v>
      </c>
      <c r="AA1510">
        <v>17930</v>
      </c>
      <c r="AB1510" t="s">
        <v>72</v>
      </c>
      <c r="AC1510" s="1">
        <v>35521</v>
      </c>
      <c r="AD1510">
        <v>19000</v>
      </c>
      <c r="AE1510">
        <v>1182</v>
      </c>
      <c r="AF1510">
        <v>1833</v>
      </c>
      <c r="AG1510" t="s">
        <v>103</v>
      </c>
      <c r="AH1510" t="s">
        <v>873</v>
      </c>
      <c r="AR1510">
        <v>0</v>
      </c>
      <c r="AW1510" t="s">
        <v>7432</v>
      </c>
      <c r="AY1510" t="s">
        <v>7433</v>
      </c>
      <c r="AZ1510" t="s">
        <v>7434</v>
      </c>
    </row>
    <row r="1511" spans="1:52" x14ac:dyDescent="0.3">
      <c r="A1511">
        <v>2618931</v>
      </c>
      <c r="B1511" t="s">
        <v>7435</v>
      </c>
      <c r="C1511" t="str">
        <f t="shared" si="216"/>
        <v>7492</v>
      </c>
      <c r="D1511" t="s">
        <v>53</v>
      </c>
      <c r="E1511" t="str">
        <f>"0100"</f>
        <v>0100</v>
      </c>
      <c r="F1511" t="s">
        <v>54</v>
      </c>
      <c r="G1511" t="str">
        <f t="shared" si="221"/>
        <v>08</v>
      </c>
      <c r="H1511" t="s">
        <v>55</v>
      </c>
      <c r="I1511" t="s">
        <v>56</v>
      </c>
      <c r="J1511" t="s">
        <v>57</v>
      </c>
      <c r="K1511">
        <v>1</v>
      </c>
      <c r="L1511">
        <v>44444</v>
      </c>
      <c r="M1511">
        <v>1.02</v>
      </c>
      <c r="N1511" t="str">
        <f t="shared" si="222"/>
        <v>000X</v>
      </c>
      <c r="O1511">
        <v>4425</v>
      </c>
      <c r="P1511" t="s">
        <v>72</v>
      </c>
      <c r="Q1511" t="s">
        <v>7415</v>
      </c>
      <c r="R1511" t="s">
        <v>140</v>
      </c>
      <c r="T1511" t="s">
        <v>61</v>
      </c>
      <c r="V1511" t="s">
        <v>7436</v>
      </c>
      <c r="W1511">
        <v>299730</v>
      </c>
      <c r="X1511">
        <v>15300</v>
      </c>
      <c r="Y1511">
        <v>284430</v>
      </c>
      <c r="Z1511">
        <v>218565</v>
      </c>
      <c r="AA1511">
        <v>188565</v>
      </c>
      <c r="AB1511" t="s">
        <v>63</v>
      </c>
      <c r="AC1511" s="1">
        <v>43335</v>
      </c>
      <c r="AD1511">
        <v>360000</v>
      </c>
      <c r="AE1511">
        <v>2932</v>
      </c>
      <c r="AF1511">
        <v>978</v>
      </c>
      <c r="AG1511" t="s">
        <v>64</v>
      </c>
      <c r="AH1511" t="s">
        <v>76</v>
      </c>
      <c r="AI1511">
        <v>1</v>
      </c>
      <c r="AJ1511">
        <v>2018</v>
      </c>
      <c r="AK1511">
        <v>4</v>
      </c>
      <c r="AL1511">
        <v>2</v>
      </c>
      <c r="AM1511">
        <v>1</v>
      </c>
      <c r="AN1511">
        <v>2998</v>
      </c>
      <c r="AO1511">
        <v>32</v>
      </c>
      <c r="AP1511" t="s">
        <v>63</v>
      </c>
      <c r="AQ1511" t="s">
        <v>66</v>
      </c>
      <c r="AR1511">
        <v>4000</v>
      </c>
      <c r="AW1511" t="s">
        <v>7437</v>
      </c>
      <c r="AX1511" t="s">
        <v>7438</v>
      </c>
      <c r="AY1511" t="s">
        <v>7439</v>
      </c>
      <c r="AZ1511" t="s">
        <v>70</v>
      </c>
    </row>
    <row r="1512" spans="1:52" x14ac:dyDescent="0.3">
      <c r="A1512">
        <v>2620421</v>
      </c>
      <c r="B1512" t="s">
        <v>7440</v>
      </c>
      <c r="C1512" t="str">
        <f t="shared" si="216"/>
        <v>7492</v>
      </c>
      <c r="D1512" t="s">
        <v>53</v>
      </c>
      <c r="E1512" t="str">
        <f>"9400"</f>
        <v>9400</v>
      </c>
      <c r="F1512" t="s">
        <v>6520</v>
      </c>
      <c r="G1512" t="str">
        <f>"18"</f>
        <v>18</v>
      </c>
      <c r="H1512" t="s">
        <v>55</v>
      </c>
      <c r="I1512" t="s">
        <v>56</v>
      </c>
      <c r="J1512" t="s">
        <v>6521</v>
      </c>
      <c r="K1512">
        <v>0</v>
      </c>
      <c r="L1512">
        <v>7320520</v>
      </c>
      <c r="M1512">
        <v>168.06</v>
      </c>
      <c r="N1512" t="str">
        <f t="shared" ref="N1512:N1519" si="223">"0000"</f>
        <v>0000</v>
      </c>
      <c r="O1512">
        <v>3451</v>
      </c>
      <c r="P1512" t="s">
        <v>72</v>
      </c>
      <c r="Q1512" t="s">
        <v>7441</v>
      </c>
      <c r="R1512" t="s">
        <v>140</v>
      </c>
      <c r="T1512" t="s">
        <v>61</v>
      </c>
      <c r="V1512" t="s">
        <v>7442</v>
      </c>
      <c r="W1512">
        <v>50</v>
      </c>
      <c r="X1512">
        <v>50</v>
      </c>
      <c r="Y1512">
        <v>0</v>
      </c>
      <c r="Z1512">
        <v>50</v>
      </c>
      <c r="AA1512">
        <v>50</v>
      </c>
      <c r="AB1512" t="s">
        <v>72</v>
      </c>
      <c r="AR1512">
        <v>0</v>
      </c>
      <c r="AW1512" t="s">
        <v>6523</v>
      </c>
      <c r="AX1512" t="s">
        <v>6524</v>
      </c>
      <c r="AY1512" t="s">
        <v>6525</v>
      </c>
      <c r="AZ1512" t="s">
        <v>6526</v>
      </c>
    </row>
    <row r="1513" spans="1:52" x14ac:dyDescent="0.3">
      <c r="A1513">
        <v>2617870</v>
      </c>
      <c r="B1513" t="s">
        <v>7443</v>
      </c>
      <c r="C1513" t="str">
        <f t="shared" si="216"/>
        <v>7492</v>
      </c>
      <c r="D1513" t="s">
        <v>53</v>
      </c>
      <c r="E1513" t="str">
        <f t="shared" ref="E1513:E1519" si="224">"0100"</f>
        <v>0100</v>
      </c>
      <c r="F1513" t="s">
        <v>54</v>
      </c>
      <c r="G1513" t="str">
        <f t="shared" ref="G1513:G1519" si="225">"07"</f>
        <v>07</v>
      </c>
      <c r="H1513" t="s">
        <v>55</v>
      </c>
      <c r="I1513" t="s">
        <v>56</v>
      </c>
      <c r="J1513" t="s">
        <v>57</v>
      </c>
      <c r="K1513">
        <v>1</v>
      </c>
      <c r="L1513">
        <v>43768</v>
      </c>
      <c r="M1513">
        <v>1</v>
      </c>
      <c r="N1513" t="str">
        <f t="shared" si="223"/>
        <v>0000</v>
      </c>
      <c r="O1513">
        <v>5426</v>
      </c>
      <c r="P1513" t="s">
        <v>58</v>
      </c>
      <c r="Q1513" t="s">
        <v>619</v>
      </c>
      <c r="R1513" t="s">
        <v>140</v>
      </c>
      <c r="T1513" t="s">
        <v>61</v>
      </c>
      <c r="V1513" t="s">
        <v>7076</v>
      </c>
      <c r="W1513">
        <v>311770</v>
      </c>
      <c r="X1513">
        <v>15070</v>
      </c>
      <c r="Y1513">
        <v>296700</v>
      </c>
      <c r="Z1513">
        <v>265476</v>
      </c>
      <c r="AA1513">
        <v>235476</v>
      </c>
      <c r="AB1513" t="s">
        <v>63</v>
      </c>
      <c r="AC1513" s="1">
        <v>42570</v>
      </c>
      <c r="AD1513">
        <v>38571</v>
      </c>
      <c r="AE1513">
        <v>2771</v>
      </c>
      <c r="AF1513">
        <v>1909</v>
      </c>
      <c r="AG1513" t="s">
        <v>64</v>
      </c>
      <c r="AH1513" t="s">
        <v>76</v>
      </c>
      <c r="AI1513">
        <v>1</v>
      </c>
      <c r="AJ1513">
        <v>2005</v>
      </c>
      <c r="AK1513">
        <v>3</v>
      </c>
      <c r="AL1513">
        <v>3</v>
      </c>
      <c r="AN1513">
        <v>2683</v>
      </c>
      <c r="AO1513">
        <v>32</v>
      </c>
      <c r="AP1513" t="s">
        <v>63</v>
      </c>
      <c r="AQ1513" t="s">
        <v>66</v>
      </c>
      <c r="AR1513">
        <v>4011</v>
      </c>
      <c r="AW1513" t="s">
        <v>7444</v>
      </c>
      <c r="AX1513" t="s">
        <v>7445</v>
      </c>
      <c r="AY1513" t="s">
        <v>7446</v>
      </c>
      <c r="AZ1513" t="s">
        <v>70</v>
      </c>
    </row>
    <row r="1514" spans="1:52" x14ac:dyDescent="0.3">
      <c r="A1514">
        <v>2618205</v>
      </c>
      <c r="B1514" t="s">
        <v>7447</v>
      </c>
      <c r="C1514" t="str">
        <f t="shared" si="216"/>
        <v>7492</v>
      </c>
      <c r="D1514" t="s">
        <v>53</v>
      </c>
      <c r="E1514" t="str">
        <f t="shared" si="224"/>
        <v>0100</v>
      </c>
      <c r="F1514" t="s">
        <v>54</v>
      </c>
      <c r="G1514" t="str">
        <f t="shared" si="225"/>
        <v>07</v>
      </c>
      <c r="H1514" t="s">
        <v>55</v>
      </c>
      <c r="I1514" t="s">
        <v>56</v>
      </c>
      <c r="J1514" t="s">
        <v>57</v>
      </c>
      <c r="K1514">
        <v>1</v>
      </c>
      <c r="L1514">
        <v>44192</v>
      </c>
      <c r="M1514">
        <v>1.01</v>
      </c>
      <c r="N1514" t="str">
        <f t="shared" si="223"/>
        <v>0000</v>
      </c>
      <c r="O1514">
        <v>4182</v>
      </c>
      <c r="P1514" t="s">
        <v>72</v>
      </c>
      <c r="Q1514" t="s">
        <v>7401</v>
      </c>
      <c r="R1514" t="s">
        <v>110</v>
      </c>
      <c r="T1514" t="s">
        <v>61</v>
      </c>
      <c r="V1514" t="s">
        <v>7448</v>
      </c>
      <c r="W1514">
        <v>250100</v>
      </c>
      <c r="X1514">
        <v>15220</v>
      </c>
      <c r="Y1514">
        <v>234880</v>
      </c>
      <c r="Z1514">
        <v>206516</v>
      </c>
      <c r="AA1514">
        <v>181516</v>
      </c>
      <c r="AB1514" t="s">
        <v>63</v>
      </c>
      <c r="AC1514" s="1">
        <v>44036</v>
      </c>
      <c r="AD1514">
        <v>310000</v>
      </c>
      <c r="AE1514">
        <v>3080</v>
      </c>
      <c r="AF1514">
        <v>936</v>
      </c>
      <c r="AG1514" t="s">
        <v>64</v>
      </c>
      <c r="AH1514" t="s">
        <v>76</v>
      </c>
      <c r="AI1514">
        <v>1</v>
      </c>
      <c r="AJ1514">
        <v>2006</v>
      </c>
      <c r="AK1514">
        <v>3</v>
      </c>
      <c r="AL1514">
        <v>2</v>
      </c>
      <c r="AN1514">
        <v>2165</v>
      </c>
      <c r="AO1514">
        <v>32</v>
      </c>
      <c r="AP1514" t="s">
        <v>63</v>
      </c>
      <c r="AQ1514" t="s">
        <v>66</v>
      </c>
      <c r="AR1514">
        <v>3340</v>
      </c>
      <c r="AW1514" t="s">
        <v>7449</v>
      </c>
      <c r="AX1514" t="s">
        <v>7450</v>
      </c>
      <c r="AY1514" t="s">
        <v>7451</v>
      </c>
      <c r="AZ1514" t="s">
        <v>70</v>
      </c>
    </row>
    <row r="1515" spans="1:52" x14ac:dyDescent="0.3">
      <c r="A1515">
        <v>2618299</v>
      </c>
      <c r="B1515" t="s">
        <v>7452</v>
      </c>
      <c r="C1515" t="str">
        <f t="shared" si="216"/>
        <v>7492</v>
      </c>
      <c r="D1515" t="s">
        <v>53</v>
      </c>
      <c r="E1515" t="str">
        <f t="shared" si="224"/>
        <v>0100</v>
      </c>
      <c r="F1515" t="s">
        <v>54</v>
      </c>
      <c r="G1515" t="str">
        <f t="shared" si="225"/>
        <v>07</v>
      </c>
      <c r="H1515" t="s">
        <v>55</v>
      </c>
      <c r="I1515" t="s">
        <v>56</v>
      </c>
      <c r="J1515" t="s">
        <v>57</v>
      </c>
      <c r="K1515">
        <v>1</v>
      </c>
      <c r="L1515">
        <v>43769</v>
      </c>
      <c r="M1515">
        <v>1</v>
      </c>
      <c r="N1515" t="str">
        <f t="shared" si="223"/>
        <v>0000</v>
      </c>
      <c r="O1515">
        <v>4232</v>
      </c>
      <c r="P1515" t="s">
        <v>72</v>
      </c>
      <c r="Q1515" t="s">
        <v>6988</v>
      </c>
      <c r="R1515" t="s">
        <v>140</v>
      </c>
      <c r="T1515" t="s">
        <v>61</v>
      </c>
      <c r="V1515" t="s">
        <v>7453</v>
      </c>
      <c r="W1515">
        <v>282680</v>
      </c>
      <c r="X1515">
        <v>15070</v>
      </c>
      <c r="Y1515">
        <v>267610</v>
      </c>
      <c r="Z1515">
        <v>267748</v>
      </c>
      <c r="AA1515">
        <v>242748</v>
      </c>
      <c r="AB1515" t="s">
        <v>63</v>
      </c>
      <c r="AC1515" s="1">
        <v>42835</v>
      </c>
      <c r="AD1515">
        <v>338000</v>
      </c>
      <c r="AE1515">
        <v>2826</v>
      </c>
      <c r="AF1515">
        <v>1889</v>
      </c>
      <c r="AG1515" t="s">
        <v>64</v>
      </c>
      <c r="AH1515" t="s">
        <v>76</v>
      </c>
      <c r="AI1515">
        <v>1</v>
      </c>
      <c r="AJ1515">
        <v>2006</v>
      </c>
      <c r="AK1515">
        <v>3</v>
      </c>
      <c r="AL1515">
        <v>3</v>
      </c>
      <c r="AN1515">
        <v>2611</v>
      </c>
      <c r="AO1515">
        <v>32</v>
      </c>
      <c r="AP1515" t="s">
        <v>63</v>
      </c>
      <c r="AQ1515" t="s">
        <v>66</v>
      </c>
      <c r="AR1515">
        <v>3747</v>
      </c>
      <c r="AW1515" t="s">
        <v>7454</v>
      </c>
      <c r="AX1515" t="s">
        <v>7455</v>
      </c>
      <c r="AY1515" t="s">
        <v>7456</v>
      </c>
      <c r="AZ1515" t="s">
        <v>70</v>
      </c>
    </row>
    <row r="1516" spans="1:52" x14ac:dyDescent="0.3">
      <c r="A1516">
        <v>2618345</v>
      </c>
      <c r="B1516" t="s">
        <v>7457</v>
      </c>
      <c r="C1516" t="str">
        <f t="shared" si="216"/>
        <v>7492</v>
      </c>
      <c r="D1516" t="s">
        <v>53</v>
      </c>
      <c r="E1516" t="str">
        <f t="shared" si="224"/>
        <v>0100</v>
      </c>
      <c r="F1516" t="s">
        <v>54</v>
      </c>
      <c r="G1516" t="str">
        <f t="shared" si="225"/>
        <v>07</v>
      </c>
      <c r="H1516" t="s">
        <v>55</v>
      </c>
      <c r="I1516" t="s">
        <v>56</v>
      </c>
      <c r="J1516" t="s">
        <v>57</v>
      </c>
      <c r="K1516">
        <v>1</v>
      </c>
      <c r="L1516">
        <v>43685</v>
      </c>
      <c r="M1516">
        <v>1</v>
      </c>
      <c r="N1516" t="str">
        <f t="shared" si="223"/>
        <v>0000</v>
      </c>
      <c r="O1516">
        <v>4347</v>
      </c>
      <c r="P1516" t="s">
        <v>72</v>
      </c>
      <c r="Q1516" t="s">
        <v>682</v>
      </c>
      <c r="R1516" t="s">
        <v>140</v>
      </c>
      <c r="T1516" t="s">
        <v>61</v>
      </c>
      <c r="V1516" t="s">
        <v>7458</v>
      </c>
      <c r="W1516">
        <v>200530</v>
      </c>
      <c r="X1516">
        <v>15040</v>
      </c>
      <c r="Y1516">
        <v>185490</v>
      </c>
      <c r="Z1516">
        <v>151548</v>
      </c>
      <c r="AA1516">
        <v>126548</v>
      </c>
      <c r="AB1516" t="s">
        <v>63</v>
      </c>
      <c r="AC1516" s="1">
        <v>44294</v>
      </c>
      <c r="AD1516">
        <v>305000</v>
      </c>
      <c r="AE1516">
        <v>3153</v>
      </c>
      <c r="AF1516">
        <v>82</v>
      </c>
      <c r="AG1516" t="s">
        <v>64</v>
      </c>
      <c r="AH1516" t="s">
        <v>76</v>
      </c>
      <c r="AI1516">
        <v>1</v>
      </c>
      <c r="AJ1516">
        <v>1993</v>
      </c>
      <c r="AK1516">
        <v>3</v>
      </c>
      <c r="AL1516">
        <v>2</v>
      </c>
      <c r="AN1516">
        <v>2023</v>
      </c>
      <c r="AO1516">
        <v>32</v>
      </c>
      <c r="AP1516" t="s">
        <v>63</v>
      </c>
      <c r="AQ1516" t="s">
        <v>66</v>
      </c>
      <c r="AR1516">
        <v>3129</v>
      </c>
      <c r="AW1516" t="s">
        <v>7459</v>
      </c>
      <c r="AX1516" t="s">
        <v>7460</v>
      </c>
      <c r="AY1516" t="s">
        <v>7461</v>
      </c>
      <c r="AZ1516" t="s">
        <v>851</v>
      </c>
    </row>
    <row r="1517" spans="1:52" x14ac:dyDescent="0.3">
      <c r="A1517">
        <v>2618361</v>
      </c>
      <c r="B1517" t="s">
        <v>7462</v>
      </c>
      <c r="C1517" t="str">
        <f t="shared" si="216"/>
        <v>7492</v>
      </c>
      <c r="D1517" t="s">
        <v>53</v>
      </c>
      <c r="E1517" t="str">
        <f t="shared" si="224"/>
        <v>0100</v>
      </c>
      <c r="F1517" t="s">
        <v>54</v>
      </c>
      <c r="G1517" t="str">
        <f t="shared" si="225"/>
        <v>07</v>
      </c>
      <c r="H1517" t="s">
        <v>55</v>
      </c>
      <c r="I1517" t="s">
        <v>56</v>
      </c>
      <c r="J1517" t="s">
        <v>57</v>
      </c>
      <c r="K1517">
        <v>1</v>
      </c>
      <c r="L1517">
        <v>47840</v>
      </c>
      <c r="M1517">
        <v>1.1000000000000001</v>
      </c>
      <c r="N1517" t="str">
        <f t="shared" si="223"/>
        <v>0000</v>
      </c>
      <c r="O1517">
        <v>4371</v>
      </c>
      <c r="P1517" t="s">
        <v>72</v>
      </c>
      <c r="Q1517" t="s">
        <v>682</v>
      </c>
      <c r="R1517" t="s">
        <v>140</v>
      </c>
      <c r="T1517" t="s">
        <v>61</v>
      </c>
      <c r="V1517" t="s">
        <v>7463</v>
      </c>
      <c r="W1517">
        <v>224440</v>
      </c>
      <c r="X1517">
        <v>16470</v>
      </c>
      <c r="Y1517">
        <v>207970</v>
      </c>
      <c r="Z1517">
        <v>174554</v>
      </c>
      <c r="AA1517">
        <v>149554</v>
      </c>
      <c r="AB1517" t="s">
        <v>63</v>
      </c>
      <c r="AC1517" s="1">
        <v>40483</v>
      </c>
      <c r="AD1517">
        <v>198000</v>
      </c>
      <c r="AE1517">
        <v>2388</v>
      </c>
      <c r="AF1517">
        <v>381</v>
      </c>
      <c r="AG1517" t="s">
        <v>64</v>
      </c>
      <c r="AH1517" t="s">
        <v>76</v>
      </c>
      <c r="AI1517">
        <v>1</v>
      </c>
      <c r="AJ1517">
        <v>2004</v>
      </c>
      <c r="AK1517">
        <v>3</v>
      </c>
      <c r="AL1517">
        <v>2</v>
      </c>
      <c r="AN1517">
        <v>2051</v>
      </c>
      <c r="AO1517">
        <v>32</v>
      </c>
      <c r="AP1517" t="s">
        <v>63</v>
      </c>
      <c r="AQ1517" t="s">
        <v>66</v>
      </c>
      <c r="AR1517">
        <v>2897</v>
      </c>
      <c r="AW1517" t="s">
        <v>7464</v>
      </c>
      <c r="AX1517" t="s">
        <v>7465</v>
      </c>
      <c r="AY1517" t="s">
        <v>7466</v>
      </c>
      <c r="AZ1517" t="s">
        <v>70</v>
      </c>
    </row>
    <row r="1518" spans="1:52" x14ac:dyDescent="0.3">
      <c r="A1518">
        <v>2618388</v>
      </c>
      <c r="B1518" t="s">
        <v>7467</v>
      </c>
      <c r="C1518" t="str">
        <f t="shared" si="216"/>
        <v>7492</v>
      </c>
      <c r="D1518" t="s">
        <v>53</v>
      </c>
      <c r="E1518" t="str">
        <f t="shared" si="224"/>
        <v>0100</v>
      </c>
      <c r="F1518" t="s">
        <v>54</v>
      </c>
      <c r="G1518" t="str">
        <f t="shared" si="225"/>
        <v>07</v>
      </c>
      <c r="H1518" t="s">
        <v>55</v>
      </c>
      <c r="I1518" t="s">
        <v>56</v>
      </c>
      <c r="J1518" t="s">
        <v>57</v>
      </c>
      <c r="K1518">
        <v>1</v>
      </c>
      <c r="L1518">
        <v>43725</v>
      </c>
      <c r="M1518">
        <v>1</v>
      </c>
      <c r="N1518" t="str">
        <f t="shared" si="223"/>
        <v>0000</v>
      </c>
      <c r="O1518">
        <v>4383</v>
      </c>
      <c r="P1518" t="s">
        <v>72</v>
      </c>
      <c r="Q1518" t="s">
        <v>6988</v>
      </c>
      <c r="R1518" t="s">
        <v>140</v>
      </c>
      <c r="T1518" t="s">
        <v>61</v>
      </c>
      <c r="V1518" t="s">
        <v>7468</v>
      </c>
      <c r="W1518">
        <v>247990</v>
      </c>
      <c r="X1518">
        <v>15060</v>
      </c>
      <c r="Y1518">
        <v>232930</v>
      </c>
      <c r="Z1518">
        <v>186127</v>
      </c>
      <c r="AA1518">
        <v>161127</v>
      </c>
      <c r="AB1518" t="s">
        <v>63</v>
      </c>
      <c r="AC1518" s="1">
        <v>36008</v>
      </c>
      <c r="AD1518">
        <v>14500</v>
      </c>
      <c r="AE1518">
        <v>1259</v>
      </c>
      <c r="AF1518">
        <v>587</v>
      </c>
      <c r="AG1518" t="s">
        <v>103</v>
      </c>
      <c r="AH1518" t="s">
        <v>76</v>
      </c>
      <c r="AI1518">
        <v>1</v>
      </c>
      <c r="AJ1518">
        <v>1999</v>
      </c>
      <c r="AK1518">
        <v>3</v>
      </c>
      <c r="AL1518">
        <v>2</v>
      </c>
      <c r="AN1518">
        <v>2254</v>
      </c>
      <c r="AO1518">
        <v>32</v>
      </c>
      <c r="AP1518" t="s">
        <v>63</v>
      </c>
      <c r="AQ1518" t="s">
        <v>66</v>
      </c>
      <c r="AR1518">
        <v>3542</v>
      </c>
      <c r="AW1518" t="s">
        <v>7469</v>
      </c>
      <c r="AX1518" t="s">
        <v>7470</v>
      </c>
      <c r="AY1518" t="s">
        <v>7471</v>
      </c>
      <c r="AZ1518" t="s">
        <v>70</v>
      </c>
    </row>
    <row r="1519" spans="1:52" x14ac:dyDescent="0.3">
      <c r="A1519">
        <v>2618434</v>
      </c>
      <c r="B1519" t="s">
        <v>7472</v>
      </c>
      <c r="C1519" t="str">
        <f t="shared" si="216"/>
        <v>7492</v>
      </c>
      <c r="D1519" t="s">
        <v>53</v>
      </c>
      <c r="E1519" t="str">
        <f t="shared" si="224"/>
        <v>0100</v>
      </c>
      <c r="F1519" t="s">
        <v>54</v>
      </c>
      <c r="G1519" t="str">
        <f t="shared" si="225"/>
        <v>07</v>
      </c>
      <c r="H1519" t="s">
        <v>55</v>
      </c>
      <c r="I1519" t="s">
        <v>56</v>
      </c>
      <c r="J1519" t="s">
        <v>57</v>
      </c>
      <c r="K1519">
        <v>1</v>
      </c>
      <c r="L1519">
        <v>53823</v>
      </c>
      <c r="M1519">
        <v>1.24</v>
      </c>
      <c r="N1519" t="str">
        <f t="shared" si="223"/>
        <v>0000</v>
      </c>
      <c r="O1519">
        <v>4442</v>
      </c>
      <c r="P1519" t="s">
        <v>72</v>
      </c>
      <c r="Q1519" t="s">
        <v>682</v>
      </c>
      <c r="R1519" t="s">
        <v>140</v>
      </c>
      <c r="T1519" t="s">
        <v>61</v>
      </c>
      <c r="V1519" t="s">
        <v>7473</v>
      </c>
      <c r="W1519">
        <v>256080</v>
      </c>
      <c r="X1519">
        <v>18530</v>
      </c>
      <c r="Y1519">
        <v>237550</v>
      </c>
      <c r="Z1519">
        <v>236730</v>
      </c>
      <c r="AA1519">
        <v>211730</v>
      </c>
      <c r="AB1519" t="s">
        <v>63</v>
      </c>
      <c r="AC1519" s="1">
        <v>36312</v>
      </c>
      <c r="AD1519">
        <v>176000</v>
      </c>
      <c r="AE1519">
        <v>1308</v>
      </c>
      <c r="AF1519">
        <v>1226</v>
      </c>
      <c r="AG1519" t="s">
        <v>64</v>
      </c>
      <c r="AH1519" t="s">
        <v>76</v>
      </c>
      <c r="AI1519">
        <v>2</v>
      </c>
      <c r="AJ1519">
        <v>1999</v>
      </c>
      <c r="AK1519">
        <v>3</v>
      </c>
      <c r="AL1519">
        <v>3</v>
      </c>
      <c r="AN1519">
        <v>2269</v>
      </c>
      <c r="AO1519">
        <v>32</v>
      </c>
      <c r="AP1519" t="s">
        <v>63</v>
      </c>
      <c r="AQ1519" t="s">
        <v>66</v>
      </c>
      <c r="AR1519">
        <v>3508</v>
      </c>
      <c r="AW1519" t="s">
        <v>7474</v>
      </c>
      <c r="AX1519" t="s">
        <v>7475</v>
      </c>
      <c r="AY1519" t="s">
        <v>7476</v>
      </c>
      <c r="AZ1519" t="s">
        <v>70</v>
      </c>
    </row>
    <row r="1520" spans="1:52" x14ac:dyDescent="0.3">
      <c r="A1520">
        <v>2618540</v>
      </c>
      <c r="B1520" t="s">
        <v>7477</v>
      </c>
      <c r="C1520" t="str">
        <f t="shared" si="216"/>
        <v>7492</v>
      </c>
      <c r="D1520" t="s">
        <v>53</v>
      </c>
      <c r="E1520" t="str">
        <f>"0000"</f>
        <v>0000</v>
      </c>
      <c r="F1520" t="s">
        <v>108</v>
      </c>
      <c r="G1520" t="str">
        <f>"08"</f>
        <v>08</v>
      </c>
      <c r="H1520" t="s">
        <v>55</v>
      </c>
      <c r="I1520" t="s">
        <v>56</v>
      </c>
      <c r="J1520" t="s">
        <v>57</v>
      </c>
      <c r="K1520">
        <v>0</v>
      </c>
      <c r="L1520">
        <v>43618</v>
      </c>
      <c r="M1520">
        <v>1</v>
      </c>
      <c r="N1520" t="str">
        <f>"000X"</f>
        <v>000X</v>
      </c>
      <c r="O1520">
        <v>4284</v>
      </c>
      <c r="P1520" t="s">
        <v>72</v>
      </c>
      <c r="Q1520" t="s">
        <v>7415</v>
      </c>
      <c r="R1520" t="s">
        <v>140</v>
      </c>
      <c r="T1520" t="s">
        <v>61</v>
      </c>
      <c r="V1520" t="s">
        <v>7478</v>
      </c>
      <c r="W1520">
        <v>15020</v>
      </c>
      <c r="X1520">
        <v>15020</v>
      </c>
      <c r="Y1520">
        <v>0</v>
      </c>
      <c r="Z1520">
        <v>15020</v>
      </c>
      <c r="AA1520">
        <v>15020</v>
      </c>
      <c r="AB1520" t="s">
        <v>72</v>
      </c>
      <c r="AC1520" s="1">
        <v>38231</v>
      </c>
      <c r="AD1520">
        <v>47500</v>
      </c>
      <c r="AE1520">
        <v>1771</v>
      </c>
      <c r="AF1520">
        <v>645</v>
      </c>
      <c r="AG1520" t="s">
        <v>103</v>
      </c>
      <c r="AH1520" t="s">
        <v>76</v>
      </c>
      <c r="AR1520">
        <v>0</v>
      </c>
      <c r="AW1520" t="s">
        <v>2034</v>
      </c>
      <c r="AX1520" t="s">
        <v>7479</v>
      </c>
      <c r="AY1520" t="s">
        <v>2035</v>
      </c>
      <c r="AZ1520" t="s">
        <v>958</v>
      </c>
    </row>
    <row r="1521" spans="1:52" x14ac:dyDescent="0.3">
      <c r="A1521">
        <v>2618566</v>
      </c>
      <c r="B1521" t="s">
        <v>7480</v>
      </c>
      <c r="C1521" t="str">
        <f t="shared" si="216"/>
        <v>7492</v>
      </c>
      <c r="D1521" t="s">
        <v>53</v>
      </c>
      <c r="E1521" t="str">
        <f t="shared" ref="E1521:E1528" si="226">"0100"</f>
        <v>0100</v>
      </c>
      <c r="F1521" t="s">
        <v>54</v>
      </c>
      <c r="G1521" t="str">
        <f>"08"</f>
        <v>08</v>
      </c>
      <c r="H1521" t="s">
        <v>55</v>
      </c>
      <c r="I1521" t="s">
        <v>56</v>
      </c>
      <c r="J1521" t="s">
        <v>57</v>
      </c>
      <c r="K1521">
        <v>1</v>
      </c>
      <c r="L1521">
        <v>43573</v>
      </c>
      <c r="M1521">
        <v>1</v>
      </c>
      <c r="N1521" t="str">
        <f>"000X"</f>
        <v>000X</v>
      </c>
      <c r="O1521">
        <v>4230</v>
      </c>
      <c r="P1521" t="s">
        <v>72</v>
      </c>
      <c r="Q1521" t="s">
        <v>7415</v>
      </c>
      <c r="R1521" t="s">
        <v>140</v>
      </c>
      <c r="T1521" t="s">
        <v>61</v>
      </c>
      <c r="V1521" t="s">
        <v>7481</v>
      </c>
      <c r="W1521">
        <v>155840</v>
      </c>
      <c r="X1521">
        <v>15000</v>
      </c>
      <c r="Y1521">
        <v>140840</v>
      </c>
      <c r="Z1521">
        <v>109485</v>
      </c>
      <c r="AA1521">
        <v>84485</v>
      </c>
      <c r="AB1521" t="s">
        <v>63</v>
      </c>
      <c r="AC1521" s="1">
        <v>34759</v>
      </c>
      <c r="AD1521">
        <v>22500</v>
      </c>
      <c r="AE1521">
        <v>1076</v>
      </c>
      <c r="AF1521">
        <v>639</v>
      </c>
      <c r="AG1521" t="s">
        <v>103</v>
      </c>
      <c r="AH1521" t="s">
        <v>873</v>
      </c>
      <c r="AI1521">
        <v>1</v>
      </c>
      <c r="AJ1521">
        <v>1997</v>
      </c>
      <c r="AK1521">
        <v>3</v>
      </c>
      <c r="AL1521">
        <v>2</v>
      </c>
      <c r="AN1521">
        <v>1613</v>
      </c>
      <c r="AO1521">
        <v>32</v>
      </c>
      <c r="AP1521" t="s">
        <v>63</v>
      </c>
      <c r="AQ1521" t="s">
        <v>66</v>
      </c>
      <c r="AR1521">
        <v>2301</v>
      </c>
      <c r="AW1521" t="s">
        <v>7482</v>
      </c>
      <c r="AX1521" t="s">
        <v>7483</v>
      </c>
      <c r="AY1521" t="s">
        <v>7484</v>
      </c>
      <c r="AZ1521" t="s">
        <v>70</v>
      </c>
    </row>
    <row r="1522" spans="1:52" x14ac:dyDescent="0.3">
      <c r="A1522">
        <v>2618710</v>
      </c>
      <c r="B1522" t="s">
        <v>7485</v>
      </c>
      <c r="C1522" t="str">
        <f t="shared" si="216"/>
        <v>7492</v>
      </c>
      <c r="D1522" t="s">
        <v>53</v>
      </c>
      <c r="E1522" t="str">
        <f t="shared" si="226"/>
        <v>0100</v>
      </c>
      <c r="F1522" t="s">
        <v>54</v>
      </c>
      <c r="G1522" t="str">
        <f>"08"</f>
        <v>08</v>
      </c>
      <c r="H1522" t="s">
        <v>55</v>
      </c>
      <c r="I1522" t="s">
        <v>56</v>
      </c>
      <c r="J1522" t="s">
        <v>57</v>
      </c>
      <c r="K1522">
        <v>1</v>
      </c>
      <c r="L1522">
        <v>43750</v>
      </c>
      <c r="M1522">
        <v>1</v>
      </c>
      <c r="N1522" t="str">
        <f>"000X"</f>
        <v>000X</v>
      </c>
      <c r="O1522">
        <v>4237</v>
      </c>
      <c r="P1522" t="s">
        <v>72</v>
      </c>
      <c r="Q1522" t="s">
        <v>613</v>
      </c>
      <c r="R1522" t="s">
        <v>140</v>
      </c>
      <c r="T1522" t="s">
        <v>61</v>
      </c>
      <c r="V1522" t="s">
        <v>7486</v>
      </c>
      <c r="W1522">
        <v>223200</v>
      </c>
      <c r="X1522">
        <v>15070</v>
      </c>
      <c r="Y1522">
        <v>208130</v>
      </c>
      <c r="Z1522">
        <v>164814</v>
      </c>
      <c r="AA1522">
        <v>139814</v>
      </c>
      <c r="AB1522" t="s">
        <v>63</v>
      </c>
      <c r="AC1522" s="1">
        <v>38869</v>
      </c>
      <c r="AD1522">
        <v>75000</v>
      </c>
      <c r="AE1522">
        <v>2018</v>
      </c>
      <c r="AF1522">
        <v>2405</v>
      </c>
      <c r="AG1522" t="s">
        <v>103</v>
      </c>
      <c r="AH1522" t="s">
        <v>76</v>
      </c>
      <c r="AI1522">
        <v>1</v>
      </c>
      <c r="AJ1522">
        <v>2009</v>
      </c>
      <c r="AK1522">
        <v>3</v>
      </c>
      <c r="AL1522">
        <v>2</v>
      </c>
      <c r="AN1522">
        <v>2149</v>
      </c>
      <c r="AO1522">
        <v>32</v>
      </c>
      <c r="AP1522" t="s">
        <v>63</v>
      </c>
      <c r="AQ1522" t="s">
        <v>66</v>
      </c>
      <c r="AR1522">
        <v>2894</v>
      </c>
      <c r="AW1522" t="s">
        <v>7487</v>
      </c>
      <c r="AX1522" t="s">
        <v>7488</v>
      </c>
      <c r="AY1522" t="s">
        <v>7489</v>
      </c>
      <c r="AZ1522" t="s">
        <v>7490</v>
      </c>
    </row>
    <row r="1523" spans="1:52" x14ac:dyDescent="0.3">
      <c r="A1523">
        <v>2617888</v>
      </c>
      <c r="B1523" t="s">
        <v>7491</v>
      </c>
      <c r="C1523" t="str">
        <f t="shared" si="216"/>
        <v>7492</v>
      </c>
      <c r="D1523" t="s">
        <v>53</v>
      </c>
      <c r="E1523" t="str">
        <f t="shared" si="226"/>
        <v>0100</v>
      </c>
      <c r="F1523" t="s">
        <v>54</v>
      </c>
      <c r="G1523" t="str">
        <f>"07"</f>
        <v>07</v>
      </c>
      <c r="H1523" t="s">
        <v>55</v>
      </c>
      <c r="I1523" t="s">
        <v>56</v>
      </c>
      <c r="J1523" t="s">
        <v>57</v>
      </c>
      <c r="K1523">
        <v>1</v>
      </c>
      <c r="L1523">
        <v>44074</v>
      </c>
      <c r="M1523">
        <v>1.01</v>
      </c>
      <c r="N1523" t="str">
        <f>"0000"</f>
        <v>0000</v>
      </c>
      <c r="O1523">
        <v>5420</v>
      </c>
      <c r="P1523" t="s">
        <v>58</v>
      </c>
      <c r="Q1523" t="s">
        <v>619</v>
      </c>
      <c r="R1523" t="s">
        <v>140</v>
      </c>
      <c r="T1523" t="s">
        <v>61</v>
      </c>
      <c r="V1523" t="s">
        <v>7492</v>
      </c>
      <c r="W1523">
        <v>271880</v>
      </c>
      <c r="X1523">
        <v>15180</v>
      </c>
      <c r="Y1523">
        <v>256700</v>
      </c>
      <c r="Z1523">
        <v>257397</v>
      </c>
      <c r="AA1523">
        <v>232397</v>
      </c>
      <c r="AB1523" t="s">
        <v>63</v>
      </c>
      <c r="AC1523" s="1">
        <v>38596</v>
      </c>
      <c r="AD1523">
        <v>96500</v>
      </c>
      <c r="AE1523">
        <v>1915</v>
      </c>
      <c r="AF1523">
        <v>1976</v>
      </c>
      <c r="AG1523" t="s">
        <v>103</v>
      </c>
      <c r="AH1523" t="s">
        <v>76</v>
      </c>
      <c r="AI1523">
        <v>1</v>
      </c>
      <c r="AJ1523">
        <v>2007</v>
      </c>
      <c r="AK1523">
        <v>3</v>
      </c>
      <c r="AL1523">
        <v>3</v>
      </c>
      <c r="AN1523">
        <v>2536</v>
      </c>
      <c r="AO1523">
        <v>32</v>
      </c>
      <c r="AP1523" t="s">
        <v>63</v>
      </c>
      <c r="AQ1523" t="s">
        <v>66</v>
      </c>
      <c r="AR1523">
        <v>3493</v>
      </c>
      <c r="AW1523" t="s">
        <v>7493</v>
      </c>
      <c r="AX1523" t="s">
        <v>7494</v>
      </c>
      <c r="AY1523" t="s">
        <v>7495</v>
      </c>
      <c r="AZ1523" t="s">
        <v>7496</v>
      </c>
    </row>
    <row r="1524" spans="1:52" x14ac:dyDescent="0.3">
      <c r="A1524">
        <v>2617969</v>
      </c>
      <c r="B1524" t="s">
        <v>7497</v>
      </c>
      <c r="C1524" t="str">
        <f t="shared" si="216"/>
        <v>7492</v>
      </c>
      <c r="D1524" t="s">
        <v>53</v>
      </c>
      <c r="E1524" t="str">
        <f t="shared" si="226"/>
        <v>0100</v>
      </c>
      <c r="F1524" t="s">
        <v>54</v>
      </c>
      <c r="G1524" t="str">
        <f>"07"</f>
        <v>07</v>
      </c>
      <c r="H1524" t="s">
        <v>55</v>
      </c>
      <c r="I1524" t="s">
        <v>56</v>
      </c>
      <c r="J1524" t="s">
        <v>57</v>
      </c>
      <c r="K1524">
        <v>1</v>
      </c>
      <c r="L1524">
        <v>45923</v>
      </c>
      <c r="M1524">
        <v>1.05</v>
      </c>
      <c r="N1524" t="str">
        <f>"0000"</f>
        <v>0000</v>
      </c>
      <c r="O1524">
        <v>5246</v>
      </c>
      <c r="P1524" t="s">
        <v>58</v>
      </c>
      <c r="Q1524" t="s">
        <v>619</v>
      </c>
      <c r="R1524" t="s">
        <v>140</v>
      </c>
      <c r="T1524" t="s">
        <v>61</v>
      </c>
      <c r="V1524" t="s">
        <v>7498</v>
      </c>
      <c r="W1524">
        <v>243690</v>
      </c>
      <c r="X1524">
        <v>15810</v>
      </c>
      <c r="Y1524">
        <v>227880</v>
      </c>
      <c r="Z1524">
        <v>189381</v>
      </c>
      <c r="AA1524">
        <v>163881</v>
      </c>
      <c r="AB1524" t="s">
        <v>63</v>
      </c>
      <c r="AC1524" s="1">
        <v>38869</v>
      </c>
      <c r="AD1524">
        <v>75000</v>
      </c>
      <c r="AE1524">
        <v>2024</v>
      </c>
      <c r="AF1524">
        <v>1367</v>
      </c>
      <c r="AG1524" t="s">
        <v>103</v>
      </c>
      <c r="AH1524" t="s">
        <v>76</v>
      </c>
      <c r="AI1524">
        <v>1</v>
      </c>
      <c r="AJ1524">
        <v>2007</v>
      </c>
      <c r="AK1524">
        <v>3</v>
      </c>
      <c r="AL1524">
        <v>2</v>
      </c>
      <c r="AN1524">
        <v>2169</v>
      </c>
      <c r="AO1524">
        <v>32</v>
      </c>
      <c r="AP1524" t="s">
        <v>63</v>
      </c>
      <c r="AQ1524" t="s">
        <v>66</v>
      </c>
      <c r="AR1524">
        <v>3163</v>
      </c>
      <c r="AW1524" t="s">
        <v>7499</v>
      </c>
      <c r="AX1524" t="s">
        <v>7500</v>
      </c>
      <c r="AY1524" t="s">
        <v>7501</v>
      </c>
      <c r="AZ1524" t="s">
        <v>70</v>
      </c>
    </row>
    <row r="1525" spans="1:52" x14ac:dyDescent="0.3">
      <c r="A1525">
        <v>2618019</v>
      </c>
      <c r="B1525" t="s">
        <v>7502</v>
      </c>
      <c r="C1525" t="str">
        <f t="shared" si="216"/>
        <v>7492</v>
      </c>
      <c r="D1525" t="s">
        <v>53</v>
      </c>
      <c r="E1525" t="str">
        <f t="shared" si="226"/>
        <v>0100</v>
      </c>
      <c r="F1525" t="s">
        <v>54</v>
      </c>
      <c r="G1525" t="str">
        <f>"07"</f>
        <v>07</v>
      </c>
      <c r="H1525" t="s">
        <v>55</v>
      </c>
      <c r="I1525" t="s">
        <v>56</v>
      </c>
      <c r="J1525" t="s">
        <v>57</v>
      </c>
      <c r="K1525">
        <v>1</v>
      </c>
      <c r="L1525">
        <v>44116</v>
      </c>
      <c r="M1525">
        <v>1.01</v>
      </c>
      <c r="N1525" t="str">
        <f>"0000"</f>
        <v>0000</v>
      </c>
      <c r="O1525">
        <v>5044</v>
      </c>
      <c r="P1525" t="s">
        <v>58</v>
      </c>
      <c r="Q1525" t="s">
        <v>619</v>
      </c>
      <c r="R1525" t="s">
        <v>140</v>
      </c>
      <c r="T1525" t="s">
        <v>61</v>
      </c>
      <c r="V1525" t="s">
        <v>7503</v>
      </c>
      <c r="W1525">
        <v>239450</v>
      </c>
      <c r="X1525">
        <v>15190</v>
      </c>
      <c r="Y1525">
        <v>224260</v>
      </c>
      <c r="Z1525">
        <v>184395</v>
      </c>
      <c r="AA1525">
        <v>159395</v>
      </c>
      <c r="AB1525" t="s">
        <v>63</v>
      </c>
      <c r="AC1525" s="1">
        <v>34366</v>
      </c>
      <c r="AD1525">
        <v>23546</v>
      </c>
      <c r="AE1525">
        <v>1021</v>
      </c>
      <c r="AF1525">
        <v>1525</v>
      </c>
      <c r="AG1525" t="s">
        <v>103</v>
      </c>
      <c r="AH1525" t="s">
        <v>873</v>
      </c>
      <c r="AI1525">
        <v>1</v>
      </c>
      <c r="AJ1525">
        <v>2002</v>
      </c>
      <c r="AK1525">
        <v>3</v>
      </c>
      <c r="AL1525">
        <v>2</v>
      </c>
      <c r="AN1525">
        <v>2154</v>
      </c>
      <c r="AO1525">
        <v>32</v>
      </c>
      <c r="AP1525" t="s">
        <v>63</v>
      </c>
      <c r="AQ1525" t="s">
        <v>66</v>
      </c>
      <c r="AR1525">
        <v>3263</v>
      </c>
      <c r="AW1525" t="s">
        <v>7504</v>
      </c>
      <c r="AX1525" t="s">
        <v>7505</v>
      </c>
      <c r="AY1525" t="s">
        <v>7506</v>
      </c>
      <c r="AZ1525" t="s">
        <v>70</v>
      </c>
    </row>
    <row r="1526" spans="1:52" x14ac:dyDescent="0.3">
      <c r="A1526">
        <v>2618027</v>
      </c>
      <c r="B1526" t="s">
        <v>7507</v>
      </c>
      <c r="C1526" t="str">
        <f t="shared" si="216"/>
        <v>7492</v>
      </c>
      <c r="D1526" t="s">
        <v>53</v>
      </c>
      <c r="E1526" t="str">
        <f t="shared" si="226"/>
        <v>0100</v>
      </c>
      <c r="F1526" t="s">
        <v>54</v>
      </c>
      <c r="G1526" t="str">
        <f>"07"</f>
        <v>07</v>
      </c>
      <c r="H1526" t="s">
        <v>55</v>
      </c>
      <c r="I1526" t="s">
        <v>56</v>
      </c>
      <c r="J1526" t="s">
        <v>57</v>
      </c>
      <c r="K1526">
        <v>1</v>
      </c>
      <c r="L1526">
        <v>43871</v>
      </c>
      <c r="M1526">
        <v>1.01</v>
      </c>
      <c r="N1526" t="str">
        <f>"0000"</f>
        <v>0000</v>
      </c>
      <c r="O1526">
        <v>5012</v>
      </c>
      <c r="P1526" t="s">
        <v>58</v>
      </c>
      <c r="Q1526" t="s">
        <v>619</v>
      </c>
      <c r="R1526" t="s">
        <v>140</v>
      </c>
      <c r="T1526" t="s">
        <v>61</v>
      </c>
      <c r="V1526" t="s">
        <v>7508</v>
      </c>
      <c r="W1526">
        <v>273710</v>
      </c>
      <c r="X1526">
        <v>15110</v>
      </c>
      <c r="Y1526">
        <v>258600</v>
      </c>
      <c r="Z1526">
        <v>213326</v>
      </c>
      <c r="AA1526">
        <v>188326</v>
      </c>
      <c r="AB1526" t="s">
        <v>63</v>
      </c>
      <c r="AC1526" s="1">
        <v>38384</v>
      </c>
      <c r="AD1526">
        <v>58500</v>
      </c>
      <c r="AE1526">
        <v>1815</v>
      </c>
      <c r="AF1526">
        <v>1155</v>
      </c>
      <c r="AG1526" t="s">
        <v>103</v>
      </c>
      <c r="AH1526" t="s">
        <v>76</v>
      </c>
      <c r="AI1526">
        <v>1</v>
      </c>
      <c r="AJ1526">
        <v>2006</v>
      </c>
      <c r="AK1526">
        <v>3</v>
      </c>
      <c r="AL1526">
        <v>3</v>
      </c>
      <c r="AN1526">
        <v>2634</v>
      </c>
      <c r="AO1526">
        <v>32</v>
      </c>
      <c r="AP1526" t="s">
        <v>63</v>
      </c>
      <c r="AQ1526" t="s">
        <v>66</v>
      </c>
      <c r="AR1526">
        <v>3750</v>
      </c>
      <c r="AW1526" t="s">
        <v>7509</v>
      </c>
      <c r="AX1526" t="s">
        <v>7510</v>
      </c>
      <c r="AY1526" t="s">
        <v>7511</v>
      </c>
      <c r="AZ1526" t="s">
        <v>70</v>
      </c>
    </row>
    <row r="1527" spans="1:52" x14ac:dyDescent="0.3">
      <c r="A1527">
        <v>2618060</v>
      </c>
      <c r="B1527" t="s">
        <v>7512</v>
      </c>
      <c r="C1527" t="str">
        <f t="shared" si="216"/>
        <v>7492</v>
      </c>
      <c r="D1527" t="s">
        <v>53</v>
      </c>
      <c r="E1527" t="str">
        <f t="shared" si="226"/>
        <v>0100</v>
      </c>
      <c r="F1527" t="s">
        <v>54</v>
      </c>
      <c r="G1527" t="str">
        <f>"08"</f>
        <v>08</v>
      </c>
      <c r="H1527" t="s">
        <v>55</v>
      </c>
      <c r="I1527" t="s">
        <v>56</v>
      </c>
      <c r="J1527" t="s">
        <v>57</v>
      </c>
      <c r="K1527">
        <v>1</v>
      </c>
      <c r="L1527">
        <v>44627</v>
      </c>
      <c r="M1527">
        <v>1.02</v>
      </c>
      <c r="N1527" t="str">
        <f>"000X"</f>
        <v>000X</v>
      </c>
      <c r="O1527">
        <v>4896</v>
      </c>
      <c r="P1527" t="s">
        <v>58</v>
      </c>
      <c r="Q1527" t="s">
        <v>619</v>
      </c>
      <c r="R1527" t="s">
        <v>140</v>
      </c>
      <c r="T1527" t="s">
        <v>61</v>
      </c>
      <c r="V1527" t="s">
        <v>7513</v>
      </c>
      <c r="W1527">
        <v>385650</v>
      </c>
      <c r="X1527">
        <v>15370</v>
      </c>
      <c r="Y1527">
        <v>370280</v>
      </c>
      <c r="Z1527">
        <v>342718</v>
      </c>
      <c r="AA1527">
        <v>317718</v>
      </c>
      <c r="AB1527" t="s">
        <v>63</v>
      </c>
      <c r="AC1527" s="1">
        <v>42164</v>
      </c>
      <c r="AD1527">
        <v>301600</v>
      </c>
      <c r="AE1527">
        <v>2695</v>
      </c>
      <c r="AF1527">
        <v>1511</v>
      </c>
      <c r="AG1527" t="s">
        <v>64</v>
      </c>
      <c r="AH1527" t="s">
        <v>65</v>
      </c>
      <c r="AI1527">
        <v>1</v>
      </c>
      <c r="AJ1527">
        <v>2007</v>
      </c>
      <c r="AK1527">
        <v>4</v>
      </c>
      <c r="AL1527">
        <v>3</v>
      </c>
      <c r="AN1527">
        <v>3462</v>
      </c>
      <c r="AO1527">
        <v>32</v>
      </c>
      <c r="AP1527" t="s">
        <v>63</v>
      </c>
      <c r="AQ1527" t="s">
        <v>66</v>
      </c>
      <c r="AR1527">
        <v>4724</v>
      </c>
      <c r="AW1527" t="s">
        <v>7514</v>
      </c>
      <c r="AX1527" t="s">
        <v>7515</v>
      </c>
      <c r="AY1527" t="s">
        <v>7516</v>
      </c>
      <c r="AZ1527" t="s">
        <v>7517</v>
      </c>
    </row>
    <row r="1528" spans="1:52" x14ac:dyDescent="0.3">
      <c r="A1528">
        <v>2618167</v>
      </c>
      <c r="B1528" t="s">
        <v>7518</v>
      </c>
      <c r="C1528" t="str">
        <f t="shared" si="216"/>
        <v>7492</v>
      </c>
      <c r="D1528" t="s">
        <v>53</v>
      </c>
      <c r="E1528" t="str">
        <f t="shared" si="226"/>
        <v>0100</v>
      </c>
      <c r="F1528" t="s">
        <v>54</v>
      </c>
      <c r="G1528" t="str">
        <f>"07"</f>
        <v>07</v>
      </c>
      <c r="H1528" t="s">
        <v>55</v>
      </c>
      <c r="I1528" t="s">
        <v>56</v>
      </c>
      <c r="J1528" t="s">
        <v>57</v>
      </c>
      <c r="K1528">
        <v>1</v>
      </c>
      <c r="L1528">
        <v>45919</v>
      </c>
      <c r="M1528">
        <v>1.05</v>
      </c>
      <c r="N1528" t="str">
        <f>"0000"</f>
        <v>0000</v>
      </c>
      <c r="O1528">
        <v>5413</v>
      </c>
      <c r="P1528" t="s">
        <v>58</v>
      </c>
      <c r="Q1528" t="s">
        <v>619</v>
      </c>
      <c r="R1528" t="s">
        <v>140</v>
      </c>
      <c r="T1528" t="s">
        <v>61</v>
      </c>
      <c r="V1528" t="s">
        <v>7519</v>
      </c>
      <c r="W1528">
        <v>328660</v>
      </c>
      <c r="X1528">
        <v>15810</v>
      </c>
      <c r="Y1528">
        <v>312850</v>
      </c>
      <c r="Z1528">
        <v>272447</v>
      </c>
      <c r="AA1528">
        <v>247447</v>
      </c>
      <c r="AB1528" t="s">
        <v>63</v>
      </c>
      <c r="AC1528" s="1">
        <v>38869</v>
      </c>
      <c r="AD1528">
        <v>80000</v>
      </c>
      <c r="AE1528">
        <v>2026</v>
      </c>
      <c r="AF1528">
        <v>1010</v>
      </c>
      <c r="AG1528" t="s">
        <v>103</v>
      </c>
      <c r="AH1528" t="s">
        <v>76</v>
      </c>
      <c r="AI1528">
        <v>1</v>
      </c>
      <c r="AJ1528">
        <v>2007</v>
      </c>
      <c r="AK1528">
        <v>3</v>
      </c>
      <c r="AL1528">
        <v>3</v>
      </c>
      <c r="AN1528">
        <v>3106</v>
      </c>
      <c r="AO1528">
        <v>32</v>
      </c>
      <c r="AP1528" t="s">
        <v>63</v>
      </c>
      <c r="AQ1528" t="s">
        <v>66</v>
      </c>
      <c r="AR1528">
        <v>4323</v>
      </c>
      <c r="AW1528" t="s">
        <v>7520</v>
      </c>
      <c r="AX1528" t="s">
        <v>7521</v>
      </c>
      <c r="AY1528" t="s">
        <v>7522</v>
      </c>
      <c r="AZ1528" t="s">
        <v>70</v>
      </c>
    </row>
    <row r="1529" spans="1:52" x14ac:dyDescent="0.3">
      <c r="A1529">
        <v>2618213</v>
      </c>
      <c r="B1529" t="s">
        <v>7523</v>
      </c>
      <c r="C1529" t="str">
        <f t="shared" si="216"/>
        <v>7492</v>
      </c>
      <c r="D1529" t="s">
        <v>53</v>
      </c>
      <c r="E1529" t="str">
        <f>"0000"</f>
        <v>0000</v>
      </c>
      <c r="F1529" t="s">
        <v>108</v>
      </c>
      <c r="G1529" t="str">
        <f>"07"</f>
        <v>07</v>
      </c>
      <c r="H1529" t="s">
        <v>55</v>
      </c>
      <c r="I1529" t="s">
        <v>56</v>
      </c>
      <c r="J1529" t="s">
        <v>57</v>
      </c>
      <c r="K1529">
        <v>0</v>
      </c>
      <c r="L1529">
        <v>63247</v>
      </c>
      <c r="M1529">
        <v>1.45</v>
      </c>
      <c r="N1529" t="str">
        <f>"0000"</f>
        <v>0000</v>
      </c>
      <c r="O1529">
        <v>4224</v>
      </c>
      <c r="P1529" t="s">
        <v>72</v>
      </c>
      <c r="Q1529" t="s">
        <v>7401</v>
      </c>
      <c r="R1529" t="s">
        <v>110</v>
      </c>
      <c r="T1529" t="s">
        <v>61</v>
      </c>
      <c r="V1529" t="s">
        <v>7524</v>
      </c>
      <c r="W1529">
        <v>21780</v>
      </c>
      <c r="X1529">
        <v>21780</v>
      </c>
      <c r="Y1529">
        <v>0</v>
      </c>
      <c r="Z1529">
        <v>21780</v>
      </c>
      <c r="AA1529">
        <v>21780</v>
      </c>
      <c r="AB1529" t="s">
        <v>72</v>
      </c>
      <c r="AC1529" s="1">
        <v>33270</v>
      </c>
      <c r="AD1529">
        <v>25500</v>
      </c>
      <c r="AE1529">
        <v>889</v>
      </c>
      <c r="AF1529">
        <v>943</v>
      </c>
      <c r="AG1529" t="s">
        <v>103</v>
      </c>
      <c r="AH1529" t="s">
        <v>221</v>
      </c>
      <c r="AR1529">
        <v>0</v>
      </c>
      <c r="AW1529" t="s">
        <v>7525</v>
      </c>
      <c r="AX1529" t="s">
        <v>7526</v>
      </c>
      <c r="AY1529" t="s">
        <v>7527</v>
      </c>
      <c r="AZ1529" t="s">
        <v>7528</v>
      </c>
    </row>
    <row r="1530" spans="1:52" x14ac:dyDescent="0.3">
      <c r="A1530">
        <v>2618221</v>
      </c>
      <c r="B1530" t="s">
        <v>7529</v>
      </c>
      <c r="C1530" t="str">
        <f t="shared" si="216"/>
        <v>7492</v>
      </c>
      <c r="D1530" t="s">
        <v>53</v>
      </c>
      <c r="E1530" t="str">
        <f>"0000"</f>
        <v>0000</v>
      </c>
      <c r="F1530" t="s">
        <v>108</v>
      </c>
      <c r="G1530" t="str">
        <f>"07"</f>
        <v>07</v>
      </c>
      <c r="H1530" t="s">
        <v>55</v>
      </c>
      <c r="I1530" t="s">
        <v>56</v>
      </c>
      <c r="J1530" t="s">
        <v>57</v>
      </c>
      <c r="K1530">
        <v>0</v>
      </c>
      <c r="L1530">
        <v>55885</v>
      </c>
      <c r="M1530">
        <v>1.28</v>
      </c>
      <c r="N1530" t="str">
        <f>"0000"</f>
        <v>0000</v>
      </c>
      <c r="O1530">
        <v>4225</v>
      </c>
      <c r="P1530" t="s">
        <v>72</v>
      </c>
      <c r="Q1530" t="s">
        <v>7401</v>
      </c>
      <c r="R1530" t="s">
        <v>110</v>
      </c>
      <c r="T1530" t="s">
        <v>61</v>
      </c>
      <c r="V1530" t="s">
        <v>7530</v>
      </c>
      <c r="W1530">
        <v>19240</v>
      </c>
      <c r="X1530">
        <v>19240</v>
      </c>
      <c r="Y1530">
        <v>0</v>
      </c>
      <c r="Z1530">
        <v>19240</v>
      </c>
      <c r="AA1530">
        <v>19240</v>
      </c>
      <c r="AB1530" t="s">
        <v>72</v>
      </c>
      <c r="AC1530" s="1">
        <v>44074</v>
      </c>
      <c r="AD1530">
        <v>27500</v>
      </c>
      <c r="AE1530">
        <v>3088</v>
      </c>
      <c r="AF1530">
        <v>1851</v>
      </c>
      <c r="AG1530" t="s">
        <v>103</v>
      </c>
      <c r="AH1530" t="s">
        <v>76</v>
      </c>
      <c r="AR1530">
        <v>0</v>
      </c>
      <c r="AW1530" t="s">
        <v>7531</v>
      </c>
      <c r="AX1530" t="s">
        <v>7532</v>
      </c>
      <c r="AY1530" t="s">
        <v>7533</v>
      </c>
      <c r="AZ1530" t="s">
        <v>1373</v>
      </c>
    </row>
    <row r="1531" spans="1:52" x14ac:dyDescent="0.3">
      <c r="A1531">
        <v>2618264</v>
      </c>
      <c r="B1531" t="s">
        <v>7534</v>
      </c>
      <c r="C1531" t="str">
        <f t="shared" si="216"/>
        <v>7492</v>
      </c>
      <c r="D1531" t="s">
        <v>53</v>
      </c>
      <c r="E1531" t="str">
        <f>"0100"</f>
        <v>0100</v>
      </c>
      <c r="F1531" t="s">
        <v>54</v>
      </c>
      <c r="G1531" t="str">
        <f>"07"</f>
        <v>07</v>
      </c>
      <c r="H1531" t="s">
        <v>55</v>
      </c>
      <c r="I1531" t="s">
        <v>56</v>
      </c>
      <c r="J1531" t="s">
        <v>57</v>
      </c>
      <c r="K1531">
        <v>1</v>
      </c>
      <c r="L1531">
        <v>43967</v>
      </c>
      <c r="M1531">
        <v>1.01</v>
      </c>
      <c r="N1531" t="str">
        <f>"0000"</f>
        <v>0000</v>
      </c>
      <c r="O1531">
        <v>5321</v>
      </c>
      <c r="P1531" t="s">
        <v>58</v>
      </c>
      <c r="Q1531" t="s">
        <v>619</v>
      </c>
      <c r="R1531" t="s">
        <v>140</v>
      </c>
      <c r="T1531" t="s">
        <v>61</v>
      </c>
      <c r="V1531" t="s">
        <v>7535</v>
      </c>
      <c r="W1531">
        <v>210440</v>
      </c>
      <c r="X1531">
        <v>15140</v>
      </c>
      <c r="Y1531">
        <v>195300</v>
      </c>
      <c r="Z1531">
        <v>169437</v>
      </c>
      <c r="AA1531">
        <v>144437</v>
      </c>
      <c r="AB1531" t="s">
        <v>63</v>
      </c>
      <c r="AC1531" s="1">
        <v>34516</v>
      </c>
      <c r="AD1531">
        <v>22000</v>
      </c>
      <c r="AE1531">
        <v>1040</v>
      </c>
      <c r="AF1531">
        <v>1960</v>
      </c>
      <c r="AG1531" t="s">
        <v>103</v>
      </c>
      <c r="AH1531" t="s">
        <v>873</v>
      </c>
      <c r="AI1531">
        <v>1</v>
      </c>
      <c r="AJ1531">
        <v>1997</v>
      </c>
      <c r="AK1531">
        <v>3</v>
      </c>
      <c r="AL1531">
        <v>2</v>
      </c>
      <c r="AN1531">
        <v>1930</v>
      </c>
      <c r="AO1531">
        <v>32</v>
      </c>
      <c r="AP1531" t="s">
        <v>63</v>
      </c>
      <c r="AQ1531" t="s">
        <v>66</v>
      </c>
      <c r="AR1531">
        <v>2948</v>
      </c>
      <c r="AW1531" t="s">
        <v>7536</v>
      </c>
      <c r="AY1531" t="s">
        <v>7537</v>
      </c>
      <c r="AZ1531" t="s">
        <v>70</v>
      </c>
    </row>
    <row r="1532" spans="1:52" x14ac:dyDescent="0.3">
      <c r="A1532">
        <v>2618329</v>
      </c>
      <c r="B1532" t="s">
        <v>7538</v>
      </c>
      <c r="C1532" t="str">
        <f t="shared" si="216"/>
        <v>7492</v>
      </c>
      <c r="D1532" t="s">
        <v>53</v>
      </c>
      <c r="E1532" t="str">
        <f>"0000"</f>
        <v>0000</v>
      </c>
      <c r="F1532" t="s">
        <v>108</v>
      </c>
      <c r="G1532" t="str">
        <f>"07"</f>
        <v>07</v>
      </c>
      <c r="H1532" t="s">
        <v>55</v>
      </c>
      <c r="I1532" t="s">
        <v>56</v>
      </c>
      <c r="J1532" t="s">
        <v>57</v>
      </c>
      <c r="K1532">
        <v>0</v>
      </c>
      <c r="L1532">
        <v>43563</v>
      </c>
      <c r="M1532">
        <v>1</v>
      </c>
      <c r="N1532" t="str">
        <f>"0000"</f>
        <v>0000</v>
      </c>
      <c r="O1532">
        <v>4323</v>
      </c>
      <c r="P1532" t="s">
        <v>72</v>
      </c>
      <c r="Q1532" t="s">
        <v>682</v>
      </c>
      <c r="R1532" t="s">
        <v>140</v>
      </c>
      <c r="T1532" t="s">
        <v>61</v>
      </c>
      <c r="V1532" t="s">
        <v>7394</v>
      </c>
      <c r="W1532">
        <v>15000</v>
      </c>
      <c r="X1532">
        <v>15000</v>
      </c>
      <c r="Y1532">
        <v>0</v>
      </c>
      <c r="Z1532">
        <v>15000</v>
      </c>
      <c r="AA1532">
        <v>15000</v>
      </c>
      <c r="AB1532" t="s">
        <v>72</v>
      </c>
      <c r="AC1532" s="1">
        <v>44272</v>
      </c>
      <c r="AD1532">
        <v>30000</v>
      </c>
      <c r="AE1532">
        <v>3148</v>
      </c>
      <c r="AF1532">
        <v>364</v>
      </c>
      <c r="AG1532" t="s">
        <v>103</v>
      </c>
      <c r="AH1532" t="s">
        <v>76</v>
      </c>
      <c r="AR1532">
        <v>0</v>
      </c>
      <c r="AW1532" t="s">
        <v>7539</v>
      </c>
      <c r="AX1532" t="s">
        <v>7540</v>
      </c>
      <c r="AY1532" t="s">
        <v>7541</v>
      </c>
      <c r="AZ1532" t="s">
        <v>6383</v>
      </c>
    </row>
    <row r="1533" spans="1:52" x14ac:dyDescent="0.3">
      <c r="A1533">
        <v>2618493</v>
      </c>
      <c r="B1533" t="s">
        <v>7542</v>
      </c>
      <c r="C1533" t="str">
        <f t="shared" si="216"/>
        <v>7492</v>
      </c>
      <c r="D1533" t="s">
        <v>53</v>
      </c>
      <c r="E1533" t="str">
        <f>"0000"</f>
        <v>0000</v>
      </c>
      <c r="F1533" t="s">
        <v>108</v>
      </c>
      <c r="G1533" t="str">
        <f t="shared" ref="G1533:G1538" si="227">"08"</f>
        <v>08</v>
      </c>
      <c r="H1533" t="s">
        <v>55</v>
      </c>
      <c r="I1533" t="s">
        <v>56</v>
      </c>
      <c r="J1533" t="s">
        <v>57</v>
      </c>
      <c r="K1533">
        <v>0</v>
      </c>
      <c r="L1533">
        <v>43996</v>
      </c>
      <c r="M1533">
        <v>1.01</v>
      </c>
      <c r="N1533" t="str">
        <f t="shared" ref="N1533:N1538" si="228">"000X"</f>
        <v>000X</v>
      </c>
      <c r="O1533">
        <v>4380</v>
      </c>
      <c r="P1533" t="s">
        <v>72</v>
      </c>
      <c r="Q1533" t="s">
        <v>7415</v>
      </c>
      <c r="R1533" t="s">
        <v>140</v>
      </c>
      <c r="T1533" t="s">
        <v>61</v>
      </c>
      <c r="V1533" t="s">
        <v>7543</v>
      </c>
      <c r="W1533">
        <v>15150</v>
      </c>
      <c r="X1533">
        <v>15150</v>
      </c>
      <c r="Y1533">
        <v>0</v>
      </c>
      <c r="Z1533">
        <v>15150</v>
      </c>
      <c r="AA1533">
        <v>15150</v>
      </c>
      <c r="AB1533" t="s">
        <v>72</v>
      </c>
      <c r="AC1533" s="1">
        <v>36069</v>
      </c>
      <c r="AD1533">
        <v>19000</v>
      </c>
      <c r="AE1533">
        <v>1268</v>
      </c>
      <c r="AF1533">
        <v>1283</v>
      </c>
      <c r="AG1533" t="s">
        <v>103</v>
      </c>
      <c r="AH1533" t="s">
        <v>873</v>
      </c>
      <c r="AR1533">
        <v>0</v>
      </c>
      <c r="AW1533" t="s">
        <v>4708</v>
      </c>
      <c r="AX1533" t="s">
        <v>7544</v>
      </c>
      <c r="AY1533" t="s">
        <v>4709</v>
      </c>
      <c r="AZ1533" t="s">
        <v>4710</v>
      </c>
    </row>
    <row r="1534" spans="1:52" x14ac:dyDescent="0.3">
      <c r="A1534">
        <v>2618591</v>
      </c>
      <c r="B1534" t="s">
        <v>7545</v>
      </c>
      <c r="C1534" t="str">
        <f t="shared" si="216"/>
        <v>7492</v>
      </c>
      <c r="D1534" t="s">
        <v>53</v>
      </c>
      <c r="E1534" t="str">
        <f>"0000"</f>
        <v>0000</v>
      </c>
      <c r="F1534" t="s">
        <v>108</v>
      </c>
      <c r="G1534" t="str">
        <f t="shared" si="227"/>
        <v>08</v>
      </c>
      <c r="H1534" t="s">
        <v>55</v>
      </c>
      <c r="I1534" t="s">
        <v>56</v>
      </c>
      <c r="J1534" t="s">
        <v>57</v>
      </c>
      <c r="K1534">
        <v>0</v>
      </c>
      <c r="L1534">
        <v>43601</v>
      </c>
      <c r="M1534">
        <v>1</v>
      </c>
      <c r="N1534" t="str">
        <f t="shared" si="228"/>
        <v>000X</v>
      </c>
      <c r="O1534">
        <v>4172</v>
      </c>
      <c r="P1534" t="s">
        <v>72</v>
      </c>
      <c r="Q1534" t="s">
        <v>7415</v>
      </c>
      <c r="R1534" t="s">
        <v>140</v>
      </c>
      <c r="T1534" t="s">
        <v>61</v>
      </c>
      <c r="V1534" t="s">
        <v>7202</v>
      </c>
      <c r="W1534">
        <v>15010</v>
      </c>
      <c r="X1534">
        <v>15010</v>
      </c>
      <c r="Y1534">
        <v>0</v>
      </c>
      <c r="Z1534">
        <v>15010</v>
      </c>
      <c r="AA1534">
        <v>15010</v>
      </c>
      <c r="AB1534" t="s">
        <v>72</v>
      </c>
      <c r="AC1534" s="1">
        <v>36982</v>
      </c>
      <c r="AD1534">
        <v>22800</v>
      </c>
      <c r="AE1534">
        <v>1422</v>
      </c>
      <c r="AF1534">
        <v>2498</v>
      </c>
      <c r="AG1534" t="s">
        <v>103</v>
      </c>
      <c r="AH1534" t="s">
        <v>873</v>
      </c>
      <c r="AR1534">
        <v>0</v>
      </c>
      <c r="AW1534" t="s">
        <v>7546</v>
      </c>
      <c r="AX1534" t="s">
        <v>7547</v>
      </c>
      <c r="AY1534" t="s">
        <v>7548</v>
      </c>
      <c r="AZ1534" t="s">
        <v>7549</v>
      </c>
    </row>
    <row r="1535" spans="1:52" x14ac:dyDescent="0.3">
      <c r="A1535">
        <v>2618671</v>
      </c>
      <c r="B1535" t="s">
        <v>7550</v>
      </c>
      <c r="C1535" t="str">
        <f t="shared" si="216"/>
        <v>7492</v>
      </c>
      <c r="D1535" t="s">
        <v>53</v>
      </c>
      <c r="E1535" t="str">
        <f>"0100"</f>
        <v>0100</v>
      </c>
      <c r="F1535" t="s">
        <v>54</v>
      </c>
      <c r="G1535" t="str">
        <f t="shared" si="227"/>
        <v>08</v>
      </c>
      <c r="H1535" t="s">
        <v>55</v>
      </c>
      <c r="I1535" t="s">
        <v>56</v>
      </c>
      <c r="J1535" t="s">
        <v>57</v>
      </c>
      <c r="K1535">
        <v>1</v>
      </c>
      <c r="L1535">
        <v>43750</v>
      </c>
      <c r="M1535">
        <v>1</v>
      </c>
      <c r="N1535" t="str">
        <f t="shared" si="228"/>
        <v>000X</v>
      </c>
      <c r="O1535">
        <v>4151</v>
      </c>
      <c r="P1535" t="s">
        <v>72</v>
      </c>
      <c r="Q1535" t="s">
        <v>613</v>
      </c>
      <c r="R1535" t="s">
        <v>140</v>
      </c>
      <c r="T1535" t="s">
        <v>61</v>
      </c>
      <c r="V1535" t="s">
        <v>7551</v>
      </c>
      <c r="W1535">
        <v>203210</v>
      </c>
      <c r="X1535">
        <v>15070</v>
      </c>
      <c r="Y1535">
        <v>188140</v>
      </c>
      <c r="Z1535">
        <v>140943</v>
      </c>
      <c r="AA1535">
        <v>115443</v>
      </c>
      <c r="AB1535" t="s">
        <v>63</v>
      </c>
      <c r="AC1535" s="1">
        <v>37288</v>
      </c>
      <c r="AD1535">
        <v>148000</v>
      </c>
      <c r="AE1535">
        <v>1486</v>
      </c>
      <c r="AF1535">
        <v>995</v>
      </c>
      <c r="AG1535" t="s">
        <v>64</v>
      </c>
      <c r="AH1535" t="s">
        <v>76</v>
      </c>
      <c r="AI1535">
        <v>1</v>
      </c>
      <c r="AJ1535">
        <v>1994</v>
      </c>
      <c r="AK1535">
        <v>3</v>
      </c>
      <c r="AL1535">
        <v>2</v>
      </c>
      <c r="AN1535">
        <v>1908</v>
      </c>
      <c r="AO1535">
        <v>32</v>
      </c>
      <c r="AP1535" t="s">
        <v>63</v>
      </c>
      <c r="AQ1535" t="s">
        <v>66</v>
      </c>
      <c r="AR1535">
        <v>2627</v>
      </c>
      <c r="AW1535" t="s">
        <v>7552</v>
      </c>
      <c r="AX1535" t="s">
        <v>7553</v>
      </c>
      <c r="AY1535" t="s">
        <v>7554</v>
      </c>
      <c r="AZ1535" t="s">
        <v>7490</v>
      </c>
    </row>
    <row r="1536" spans="1:52" x14ac:dyDescent="0.3">
      <c r="A1536">
        <v>2618701</v>
      </c>
      <c r="B1536" t="s">
        <v>7555</v>
      </c>
      <c r="C1536" t="str">
        <f t="shared" si="216"/>
        <v>7492</v>
      </c>
      <c r="D1536" t="s">
        <v>53</v>
      </c>
      <c r="E1536" t="str">
        <f>"0100"</f>
        <v>0100</v>
      </c>
      <c r="F1536" t="s">
        <v>54</v>
      </c>
      <c r="G1536" t="str">
        <f t="shared" si="227"/>
        <v>08</v>
      </c>
      <c r="H1536" t="s">
        <v>55</v>
      </c>
      <c r="I1536" t="s">
        <v>56</v>
      </c>
      <c r="J1536" t="s">
        <v>57</v>
      </c>
      <c r="K1536">
        <v>1</v>
      </c>
      <c r="L1536">
        <v>43750</v>
      </c>
      <c r="M1536">
        <v>1</v>
      </c>
      <c r="N1536" t="str">
        <f t="shared" si="228"/>
        <v>000X</v>
      </c>
      <c r="O1536">
        <v>4215</v>
      </c>
      <c r="P1536" t="s">
        <v>72</v>
      </c>
      <c r="Q1536" t="s">
        <v>613</v>
      </c>
      <c r="R1536" t="s">
        <v>140</v>
      </c>
      <c r="T1536" t="s">
        <v>61</v>
      </c>
      <c r="V1536" t="s">
        <v>7556</v>
      </c>
      <c r="W1536">
        <v>177130</v>
      </c>
      <c r="X1536">
        <v>15070</v>
      </c>
      <c r="Y1536">
        <v>162060</v>
      </c>
      <c r="Z1536">
        <v>127646</v>
      </c>
      <c r="AA1536">
        <v>102646</v>
      </c>
      <c r="AB1536" t="s">
        <v>63</v>
      </c>
      <c r="AC1536" s="1">
        <v>35886</v>
      </c>
      <c r="AD1536">
        <v>20000</v>
      </c>
      <c r="AE1536">
        <v>1240</v>
      </c>
      <c r="AF1536">
        <v>1382</v>
      </c>
      <c r="AG1536" t="s">
        <v>103</v>
      </c>
      <c r="AH1536" t="s">
        <v>873</v>
      </c>
      <c r="AI1536">
        <v>1</v>
      </c>
      <c r="AJ1536">
        <v>1999</v>
      </c>
      <c r="AK1536">
        <v>3</v>
      </c>
      <c r="AL1536">
        <v>2</v>
      </c>
      <c r="AN1536">
        <v>1773</v>
      </c>
      <c r="AO1536">
        <v>32</v>
      </c>
      <c r="AP1536" t="s">
        <v>72</v>
      </c>
      <c r="AQ1536" t="s">
        <v>66</v>
      </c>
      <c r="AR1536">
        <v>2504</v>
      </c>
      <c r="AW1536" t="s">
        <v>7557</v>
      </c>
      <c r="AX1536" t="s">
        <v>7558</v>
      </c>
      <c r="AY1536" t="s">
        <v>7559</v>
      </c>
      <c r="AZ1536" t="s">
        <v>70</v>
      </c>
    </row>
    <row r="1537" spans="1:52" x14ac:dyDescent="0.3">
      <c r="A1537">
        <v>2618736</v>
      </c>
      <c r="B1537" t="s">
        <v>7560</v>
      </c>
      <c r="C1537" t="str">
        <f t="shared" si="216"/>
        <v>7492</v>
      </c>
      <c r="D1537" t="s">
        <v>53</v>
      </c>
      <c r="E1537" t="str">
        <f>"0100"</f>
        <v>0100</v>
      </c>
      <c r="F1537" t="s">
        <v>54</v>
      </c>
      <c r="G1537" t="str">
        <f t="shared" si="227"/>
        <v>08</v>
      </c>
      <c r="H1537" t="s">
        <v>55</v>
      </c>
      <c r="I1537" t="s">
        <v>56</v>
      </c>
      <c r="J1537" t="s">
        <v>57</v>
      </c>
      <c r="K1537">
        <v>1</v>
      </c>
      <c r="L1537">
        <v>43750</v>
      </c>
      <c r="M1537">
        <v>1</v>
      </c>
      <c r="N1537" t="str">
        <f t="shared" si="228"/>
        <v>000X</v>
      </c>
      <c r="O1537">
        <v>4283</v>
      </c>
      <c r="P1537" t="s">
        <v>72</v>
      </c>
      <c r="Q1537" t="s">
        <v>613</v>
      </c>
      <c r="R1537" t="s">
        <v>140</v>
      </c>
      <c r="T1537" t="s">
        <v>61</v>
      </c>
      <c r="V1537" t="s">
        <v>7561</v>
      </c>
      <c r="W1537">
        <v>292610</v>
      </c>
      <c r="X1537">
        <v>15070</v>
      </c>
      <c r="Y1537">
        <v>277540</v>
      </c>
      <c r="Z1537">
        <v>276772</v>
      </c>
      <c r="AA1537">
        <v>251772</v>
      </c>
      <c r="AB1537" t="s">
        <v>63</v>
      </c>
      <c r="AC1537" s="1">
        <v>43263</v>
      </c>
      <c r="AD1537">
        <v>260000</v>
      </c>
      <c r="AE1537">
        <v>2908</v>
      </c>
      <c r="AF1537">
        <v>1631</v>
      </c>
      <c r="AG1537" t="s">
        <v>64</v>
      </c>
      <c r="AH1537" t="s">
        <v>76</v>
      </c>
      <c r="AI1537">
        <v>1</v>
      </c>
      <c r="AJ1537">
        <v>2006</v>
      </c>
      <c r="AK1537">
        <v>3</v>
      </c>
      <c r="AL1537">
        <v>3</v>
      </c>
      <c r="AN1537">
        <v>2675</v>
      </c>
      <c r="AO1537">
        <v>32</v>
      </c>
      <c r="AP1537" t="s">
        <v>63</v>
      </c>
      <c r="AQ1537" t="s">
        <v>66</v>
      </c>
      <c r="AR1537">
        <v>3915</v>
      </c>
      <c r="AW1537" t="s">
        <v>7562</v>
      </c>
      <c r="AX1537" t="s">
        <v>7563</v>
      </c>
      <c r="AY1537" t="s">
        <v>7564</v>
      </c>
      <c r="AZ1537" t="s">
        <v>70</v>
      </c>
    </row>
    <row r="1538" spans="1:52" x14ac:dyDescent="0.3">
      <c r="A1538">
        <v>2618892</v>
      </c>
      <c r="B1538" t="s">
        <v>7565</v>
      </c>
      <c r="C1538" t="str">
        <f t="shared" ref="C1538:C1601" si="229">"7492"</f>
        <v>7492</v>
      </c>
      <c r="D1538" t="s">
        <v>53</v>
      </c>
      <c r="E1538" t="str">
        <f>"0000"</f>
        <v>0000</v>
      </c>
      <c r="F1538" t="s">
        <v>108</v>
      </c>
      <c r="G1538" t="str">
        <f t="shared" si="227"/>
        <v>08</v>
      </c>
      <c r="H1538" t="s">
        <v>55</v>
      </c>
      <c r="I1538" t="s">
        <v>56</v>
      </c>
      <c r="J1538" t="s">
        <v>57</v>
      </c>
      <c r="K1538">
        <v>0</v>
      </c>
      <c r="L1538">
        <v>43750</v>
      </c>
      <c r="M1538">
        <v>1</v>
      </c>
      <c r="N1538" t="str">
        <f t="shared" si="228"/>
        <v>000X</v>
      </c>
      <c r="O1538">
        <v>4361</v>
      </c>
      <c r="P1538" t="s">
        <v>72</v>
      </c>
      <c r="Q1538" t="s">
        <v>7415</v>
      </c>
      <c r="R1538" t="s">
        <v>140</v>
      </c>
      <c r="T1538" t="s">
        <v>61</v>
      </c>
      <c r="V1538" t="s">
        <v>7566</v>
      </c>
      <c r="W1538">
        <v>15070</v>
      </c>
      <c r="X1538">
        <v>15070</v>
      </c>
      <c r="Y1538">
        <v>0</v>
      </c>
      <c r="Z1538">
        <v>15070</v>
      </c>
      <c r="AA1538">
        <v>15070</v>
      </c>
      <c r="AB1538" t="s">
        <v>72</v>
      </c>
      <c r="AC1538" s="1">
        <v>36069</v>
      </c>
      <c r="AD1538">
        <v>19000</v>
      </c>
      <c r="AE1538">
        <v>1268</v>
      </c>
      <c r="AF1538">
        <v>1278</v>
      </c>
      <c r="AG1538" t="s">
        <v>103</v>
      </c>
      <c r="AH1538" t="s">
        <v>873</v>
      </c>
      <c r="AR1538">
        <v>0</v>
      </c>
      <c r="AW1538" t="s">
        <v>7567</v>
      </c>
      <c r="AX1538" t="s">
        <v>7568</v>
      </c>
      <c r="AY1538" t="s">
        <v>7569</v>
      </c>
      <c r="AZ1538" t="s">
        <v>7570</v>
      </c>
    </row>
    <row r="1539" spans="1:52" x14ac:dyDescent="0.3">
      <c r="A1539">
        <v>2617900</v>
      </c>
      <c r="B1539" t="s">
        <v>7571</v>
      </c>
      <c r="C1539" t="str">
        <f t="shared" si="229"/>
        <v>7492</v>
      </c>
      <c r="D1539" t="s">
        <v>53</v>
      </c>
      <c r="E1539" t="str">
        <f>"0100"</f>
        <v>0100</v>
      </c>
      <c r="F1539" t="s">
        <v>54</v>
      </c>
      <c r="G1539" t="str">
        <f>"07"</f>
        <v>07</v>
      </c>
      <c r="H1539" t="s">
        <v>55</v>
      </c>
      <c r="I1539" t="s">
        <v>56</v>
      </c>
      <c r="J1539" t="s">
        <v>57</v>
      </c>
      <c r="K1539">
        <v>1</v>
      </c>
      <c r="L1539">
        <v>94532</v>
      </c>
      <c r="M1539">
        <v>2.17</v>
      </c>
      <c r="N1539" t="str">
        <f>"0000"</f>
        <v>0000</v>
      </c>
      <c r="O1539">
        <v>5390</v>
      </c>
      <c r="P1539" t="s">
        <v>58</v>
      </c>
      <c r="Q1539" t="s">
        <v>619</v>
      </c>
      <c r="R1539" t="s">
        <v>140</v>
      </c>
      <c r="T1539" t="s">
        <v>61</v>
      </c>
      <c r="V1539" t="s">
        <v>7572</v>
      </c>
      <c r="W1539">
        <v>199400</v>
      </c>
      <c r="X1539">
        <v>32550</v>
      </c>
      <c r="Y1539">
        <v>166850</v>
      </c>
      <c r="Z1539">
        <v>126624</v>
      </c>
      <c r="AA1539">
        <v>101124</v>
      </c>
      <c r="AB1539" t="s">
        <v>63</v>
      </c>
      <c r="AC1539" s="1">
        <v>44148</v>
      </c>
      <c r="AD1539">
        <v>302000</v>
      </c>
      <c r="AE1539">
        <v>3111</v>
      </c>
      <c r="AF1539">
        <v>1948</v>
      </c>
      <c r="AG1539" t="s">
        <v>64</v>
      </c>
      <c r="AH1539" t="s">
        <v>76</v>
      </c>
      <c r="AI1539">
        <v>1</v>
      </c>
      <c r="AJ1539">
        <v>1992</v>
      </c>
      <c r="AK1539">
        <v>3</v>
      </c>
      <c r="AL1539">
        <v>2</v>
      </c>
      <c r="AN1539">
        <v>1958</v>
      </c>
      <c r="AO1539">
        <v>32</v>
      </c>
      <c r="AP1539" t="s">
        <v>72</v>
      </c>
      <c r="AQ1539" t="s">
        <v>66</v>
      </c>
      <c r="AR1539">
        <v>2768</v>
      </c>
      <c r="AW1539" t="s">
        <v>7573</v>
      </c>
      <c r="AX1539" t="s">
        <v>7574</v>
      </c>
      <c r="AY1539" t="s">
        <v>7575</v>
      </c>
      <c r="AZ1539" t="s">
        <v>70</v>
      </c>
    </row>
    <row r="1540" spans="1:52" x14ac:dyDescent="0.3">
      <c r="A1540">
        <v>2617985</v>
      </c>
      <c r="B1540" t="s">
        <v>7576</v>
      </c>
      <c r="C1540" t="str">
        <f t="shared" si="229"/>
        <v>7492</v>
      </c>
      <c r="D1540" t="s">
        <v>53</v>
      </c>
      <c r="E1540" t="str">
        <f>"0100"</f>
        <v>0100</v>
      </c>
      <c r="F1540" t="s">
        <v>54</v>
      </c>
      <c r="G1540" t="str">
        <f>"07"</f>
        <v>07</v>
      </c>
      <c r="H1540" t="s">
        <v>55</v>
      </c>
      <c r="I1540" t="s">
        <v>56</v>
      </c>
      <c r="J1540" t="s">
        <v>57</v>
      </c>
      <c r="K1540">
        <v>1</v>
      </c>
      <c r="L1540">
        <v>45434</v>
      </c>
      <c r="M1540">
        <v>1.04</v>
      </c>
      <c r="N1540" t="str">
        <f>"0000"</f>
        <v>0000</v>
      </c>
      <c r="O1540">
        <v>5182</v>
      </c>
      <c r="P1540" t="s">
        <v>58</v>
      </c>
      <c r="Q1540" t="s">
        <v>619</v>
      </c>
      <c r="R1540" t="s">
        <v>140</v>
      </c>
      <c r="T1540" t="s">
        <v>61</v>
      </c>
      <c r="V1540" t="s">
        <v>7150</v>
      </c>
      <c r="W1540">
        <v>172240</v>
      </c>
      <c r="X1540">
        <v>15650</v>
      </c>
      <c r="Y1540">
        <v>156590</v>
      </c>
      <c r="Z1540">
        <v>126671</v>
      </c>
      <c r="AA1540">
        <v>101171</v>
      </c>
      <c r="AB1540" t="s">
        <v>63</v>
      </c>
      <c r="AC1540" s="1">
        <v>33482</v>
      </c>
      <c r="AD1540">
        <v>25500</v>
      </c>
      <c r="AE1540">
        <v>909</v>
      </c>
      <c r="AF1540">
        <v>1697</v>
      </c>
      <c r="AG1540" t="s">
        <v>103</v>
      </c>
      <c r="AH1540" t="s">
        <v>221</v>
      </c>
      <c r="AI1540">
        <v>1</v>
      </c>
      <c r="AJ1540">
        <v>1998</v>
      </c>
      <c r="AK1540">
        <v>3</v>
      </c>
      <c r="AL1540">
        <v>2</v>
      </c>
      <c r="AN1540">
        <v>1705</v>
      </c>
      <c r="AO1540">
        <v>32</v>
      </c>
      <c r="AP1540" t="s">
        <v>63</v>
      </c>
      <c r="AQ1540" t="s">
        <v>66</v>
      </c>
      <c r="AR1540">
        <v>2414</v>
      </c>
      <c r="AW1540" t="s">
        <v>7577</v>
      </c>
      <c r="AX1540" t="s">
        <v>7578</v>
      </c>
      <c r="AY1540" t="s">
        <v>7579</v>
      </c>
      <c r="AZ1540" t="s">
        <v>70</v>
      </c>
    </row>
    <row r="1541" spans="1:52" x14ac:dyDescent="0.3">
      <c r="A1541">
        <v>2618086</v>
      </c>
      <c r="B1541" t="s">
        <v>7580</v>
      </c>
      <c r="C1541" t="str">
        <f t="shared" si="229"/>
        <v>7492</v>
      </c>
      <c r="D1541" t="s">
        <v>53</v>
      </c>
      <c r="E1541" t="str">
        <f>"0100"</f>
        <v>0100</v>
      </c>
      <c r="F1541" t="s">
        <v>54</v>
      </c>
      <c r="G1541" t="str">
        <f>"08"</f>
        <v>08</v>
      </c>
      <c r="H1541" t="s">
        <v>55</v>
      </c>
      <c r="I1541" t="s">
        <v>56</v>
      </c>
      <c r="J1541" t="s">
        <v>57</v>
      </c>
      <c r="K1541">
        <v>1</v>
      </c>
      <c r="L1541">
        <v>43836</v>
      </c>
      <c r="M1541">
        <v>1.01</v>
      </c>
      <c r="N1541" t="str">
        <f>"000X"</f>
        <v>000X</v>
      </c>
      <c r="O1541">
        <v>4804</v>
      </c>
      <c r="P1541" t="s">
        <v>58</v>
      </c>
      <c r="Q1541" t="s">
        <v>619</v>
      </c>
      <c r="R1541" t="s">
        <v>140</v>
      </c>
      <c r="T1541" t="s">
        <v>61</v>
      </c>
      <c r="V1541" t="s">
        <v>7581</v>
      </c>
      <c r="W1541">
        <v>226680</v>
      </c>
      <c r="X1541">
        <v>15090</v>
      </c>
      <c r="Y1541">
        <v>211590</v>
      </c>
      <c r="Z1541">
        <v>161479</v>
      </c>
      <c r="AA1541">
        <v>135979</v>
      </c>
      <c r="AB1541" t="s">
        <v>63</v>
      </c>
      <c r="AC1541" s="1">
        <v>37043</v>
      </c>
      <c r="AD1541">
        <v>170000</v>
      </c>
      <c r="AE1541">
        <v>1433</v>
      </c>
      <c r="AF1541">
        <v>331</v>
      </c>
      <c r="AG1541" t="s">
        <v>64</v>
      </c>
      <c r="AH1541" t="s">
        <v>76</v>
      </c>
      <c r="AI1541">
        <v>1</v>
      </c>
      <c r="AJ1541">
        <v>1993</v>
      </c>
      <c r="AK1541">
        <v>3</v>
      </c>
      <c r="AL1541">
        <v>2</v>
      </c>
      <c r="AM1541">
        <v>1</v>
      </c>
      <c r="AN1541">
        <v>2102</v>
      </c>
      <c r="AO1541">
        <v>32</v>
      </c>
      <c r="AP1541" t="s">
        <v>63</v>
      </c>
      <c r="AQ1541" t="s">
        <v>66</v>
      </c>
      <c r="AR1541">
        <v>3003</v>
      </c>
      <c r="AW1541" t="s">
        <v>7582</v>
      </c>
      <c r="AY1541" t="s">
        <v>7583</v>
      </c>
      <c r="AZ1541" t="s">
        <v>70</v>
      </c>
    </row>
    <row r="1542" spans="1:52" x14ac:dyDescent="0.3">
      <c r="A1542">
        <v>2618604</v>
      </c>
      <c r="B1542" t="s">
        <v>7584</v>
      </c>
      <c r="C1542" t="str">
        <f t="shared" si="229"/>
        <v>7492</v>
      </c>
      <c r="D1542" t="s">
        <v>53</v>
      </c>
      <c r="E1542" t="str">
        <f>"0100"</f>
        <v>0100</v>
      </c>
      <c r="F1542" t="s">
        <v>54</v>
      </c>
      <c r="G1542" t="str">
        <f>"08"</f>
        <v>08</v>
      </c>
      <c r="H1542" t="s">
        <v>55</v>
      </c>
      <c r="I1542" t="s">
        <v>56</v>
      </c>
      <c r="J1542" t="s">
        <v>57</v>
      </c>
      <c r="K1542">
        <v>1</v>
      </c>
      <c r="L1542">
        <v>43573</v>
      </c>
      <c r="M1542">
        <v>1</v>
      </c>
      <c r="N1542" t="str">
        <f>"000X"</f>
        <v>000X</v>
      </c>
      <c r="O1542">
        <v>4150</v>
      </c>
      <c r="P1542" t="s">
        <v>72</v>
      </c>
      <c r="Q1542" t="s">
        <v>7415</v>
      </c>
      <c r="R1542" t="s">
        <v>140</v>
      </c>
      <c r="T1542" t="s">
        <v>61</v>
      </c>
      <c r="V1542" t="s">
        <v>7585</v>
      </c>
      <c r="W1542">
        <v>195370</v>
      </c>
      <c r="X1542">
        <v>15000</v>
      </c>
      <c r="Y1542">
        <v>180370</v>
      </c>
      <c r="Z1542">
        <v>126781</v>
      </c>
      <c r="AA1542">
        <v>101781</v>
      </c>
      <c r="AB1542" t="s">
        <v>63</v>
      </c>
      <c r="AC1542" s="1">
        <v>37926</v>
      </c>
      <c r="AD1542">
        <v>138000</v>
      </c>
      <c r="AE1542">
        <v>1664</v>
      </c>
      <c r="AF1542">
        <v>268</v>
      </c>
      <c r="AG1542" t="s">
        <v>64</v>
      </c>
      <c r="AH1542" t="s">
        <v>76</v>
      </c>
      <c r="AI1542">
        <v>1</v>
      </c>
      <c r="AJ1542">
        <v>1994</v>
      </c>
      <c r="AK1542">
        <v>3</v>
      </c>
      <c r="AL1542">
        <v>2</v>
      </c>
      <c r="AN1542">
        <v>1587</v>
      </c>
      <c r="AO1542">
        <v>32</v>
      </c>
      <c r="AP1542" t="s">
        <v>72</v>
      </c>
      <c r="AQ1542" t="s">
        <v>66</v>
      </c>
      <c r="AR1542">
        <v>2576</v>
      </c>
      <c r="AW1542" t="s">
        <v>7586</v>
      </c>
      <c r="AX1542" t="s">
        <v>7587</v>
      </c>
      <c r="AY1542" t="s">
        <v>7588</v>
      </c>
      <c r="AZ1542" t="s">
        <v>70</v>
      </c>
    </row>
    <row r="1543" spans="1:52" x14ac:dyDescent="0.3">
      <c r="A1543">
        <v>2618752</v>
      </c>
      <c r="B1543" t="s">
        <v>7589</v>
      </c>
      <c r="C1543" t="str">
        <f t="shared" si="229"/>
        <v>7492</v>
      </c>
      <c r="D1543" t="s">
        <v>53</v>
      </c>
      <c r="E1543" t="str">
        <f>"0000"</f>
        <v>0000</v>
      </c>
      <c r="F1543" t="s">
        <v>108</v>
      </c>
      <c r="G1543" t="str">
        <f>"08"</f>
        <v>08</v>
      </c>
      <c r="H1543" t="s">
        <v>55</v>
      </c>
      <c r="I1543" t="s">
        <v>56</v>
      </c>
      <c r="J1543" t="s">
        <v>57</v>
      </c>
      <c r="K1543">
        <v>0</v>
      </c>
      <c r="L1543">
        <v>43750</v>
      </c>
      <c r="M1543">
        <v>1</v>
      </c>
      <c r="N1543" t="str">
        <f>"000X"</f>
        <v>000X</v>
      </c>
      <c r="O1543">
        <v>4337</v>
      </c>
      <c r="P1543" t="s">
        <v>72</v>
      </c>
      <c r="Q1543" t="s">
        <v>613</v>
      </c>
      <c r="R1543" t="s">
        <v>140</v>
      </c>
      <c r="T1543" t="s">
        <v>61</v>
      </c>
      <c r="V1543" t="s">
        <v>7114</v>
      </c>
      <c r="W1543">
        <v>15070</v>
      </c>
      <c r="X1543">
        <v>15070</v>
      </c>
      <c r="Y1543">
        <v>0</v>
      </c>
      <c r="Z1543">
        <v>15070</v>
      </c>
      <c r="AA1543">
        <v>15070</v>
      </c>
      <c r="AB1543" t="s">
        <v>72</v>
      </c>
      <c r="AC1543" s="1">
        <v>38047</v>
      </c>
      <c r="AD1543">
        <v>24500</v>
      </c>
      <c r="AE1543">
        <v>1701</v>
      </c>
      <c r="AF1543">
        <v>794</v>
      </c>
      <c r="AG1543" t="s">
        <v>103</v>
      </c>
      <c r="AH1543" t="s">
        <v>76</v>
      </c>
      <c r="AR1543">
        <v>0</v>
      </c>
      <c r="AW1543" t="s">
        <v>7590</v>
      </c>
      <c r="AY1543" t="s">
        <v>7591</v>
      </c>
      <c r="AZ1543" t="s">
        <v>7592</v>
      </c>
    </row>
    <row r="1544" spans="1:52" x14ac:dyDescent="0.3">
      <c r="A1544">
        <v>2618809</v>
      </c>
      <c r="B1544" t="s">
        <v>7593</v>
      </c>
      <c r="C1544" t="str">
        <f t="shared" si="229"/>
        <v>7492</v>
      </c>
      <c r="D1544" t="s">
        <v>53</v>
      </c>
      <c r="E1544" t="str">
        <f>"0100"</f>
        <v>0100</v>
      </c>
      <c r="F1544" t="s">
        <v>54</v>
      </c>
      <c r="G1544" t="str">
        <f>"08"</f>
        <v>08</v>
      </c>
      <c r="H1544" t="s">
        <v>55</v>
      </c>
      <c r="I1544" t="s">
        <v>56</v>
      </c>
      <c r="J1544" t="s">
        <v>57</v>
      </c>
      <c r="K1544">
        <v>1</v>
      </c>
      <c r="L1544">
        <v>43862</v>
      </c>
      <c r="M1544">
        <v>1.01</v>
      </c>
      <c r="N1544" t="str">
        <f>"000X"</f>
        <v>000X</v>
      </c>
      <c r="O1544">
        <v>4071</v>
      </c>
      <c r="P1544" t="s">
        <v>72</v>
      </c>
      <c r="Q1544" t="s">
        <v>7415</v>
      </c>
      <c r="R1544" t="s">
        <v>140</v>
      </c>
      <c r="T1544" t="s">
        <v>61</v>
      </c>
      <c r="V1544" t="s">
        <v>7394</v>
      </c>
      <c r="W1544">
        <v>327830</v>
      </c>
      <c r="X1544">
        <v>15100</v>
      </c>
      <c r="Y1544">
        <v>312730</v>
      </c>
      <c r="Z1544">
        <v>256524</v>
      </c>
      <c r="AA1544">
        <v>231524</v>
      </c>
      <c r="AB1544" t="s">
        <v>63</v>
      </c>
      <c r="AC1544" s="1">
        <v>43087</v>
      </c>
      <c r="AD1544">
        <v>365000</v>
      </c>
      <c r="AE1544">
        <v>2871</v>
      </c>
      <c r="AF1544">
        <v>1572</v>
      </c>
      <c r="AG1544" t="s">
        <v>64</v>
      </c>
      <c r="AH1544" t="s">
        <v>76</v>
      </c>
      <c r="AI1544">
        <v>1</v>
      </c>
      <c r="AJ1544">
        <v>1991</v>
      </c>
      <c r="AK1544">
        <v>4</v>
      </c>
      <c r="AL1544">
        <v>4</v>
      </c>
      <c r="AM1544">
        <v>1</v>
      </c>
      <c r="AN1544">
        <v>3760</v>
      </c>
      <c r="AO1544">
        <v>32</v>
      </c>
      <c r="AP1544" t="s">
        <v>63</v>
      </c>
      <c r="AQ1544" t="s">
        <v>66</v>
      </c>
      <c r="AR1544">
        <v>5166</v>
      </c>
      <c r="AW1544" t="s">
        <v>7594</v>
      </c>
      <c r="AX1544" t="s">
        <v>7595</v>
      </c>
      <c r="AY1544" t="s">
        <v>7596</v>
      </c>
      <c r="AZ1544" t="s">
        <v>70</v>
      </c>
    </row>
    <row r="1545" spans="1:52" x14ac:dyDescent="0.3">
      <c r="A1545">
        <v>2618906</v>
      </c>
      <c r="B1545" t="s">
        <v>7597</v>
      </c>
      <c r="C1545" t="str">
        <f t="shared" si="229"/>
        <v>7492</v>
      </c>
      <c r="D1545" t="s">
        <v>53</v>
      </c>
      <c r="E1545" t="str">
        <f>"0100"</f>
        <v>0100</v>
      </c>
      <c r="F1545" t="s">
        <v>54</v>
      </c>
      <c r="G1545" t="str">
        <f>"08"</f>
        <v>08</v>
      </c>
      <c r="H1545" t="s">
        <v>55</v>
      </c>
      <c r="I1545" t="s">
        <v>56</v>
      </c>
      <c r="J1545" t="s">
        <v>57</v>
      </c>
      <c r="K1545">
        <v>1</v>
      </c>
      <c r="L1545">
        <v>44428</v>
      </c>
      <c r="M1545">
        <v>1.02</v>
      </c>
      <c r="N1545" t="str">
        <f>"000X"</f>
        <v>000X</v>
      </c>
      <c r="O1545">
        <v>4373</v>
      </c>
      <c r="P1545" t="s">
        <v>72</v>
      </c>
      <c r="Q1545" t="s">
        <v>7415</v>
      </c>
      <c r="R1545" t="s">
        <v>140</v>
      </c>
      <c r="T1545" t="s">
        <v>61</v>
      </c>
      <c r="V1545" t="s">
        <v>7598</v>
      </c>
      <c r="W1545">
        <v>203010</v>
      </c>
      <c r="X1545">
        <v>15300</v>
      </c>
      <c r="Y1545">
        <v>187710</v>
      </c>
      <c r="Z1545">
        <v>203010</v>
      </c>
      <c r="AA1545">
        <v>203010</v>
      </c>
      <c r="AB1545" t="s">
        <v>72</v>
      </c>
      <c r="AC1545" s="1">
        <v>41883</v>
      </c>
      <c r="AD1545">
        <v>185000</v>
      </c>
      <c r="AE1545">
        <v>2645</v>
      </c>
      <c r="AF1545">
        <v>2474</v>
      </c>
      <c r="AG1545" t="s">
        <v>64</v>
      </c>
      <c r="AH1545" t="s">
        <v>76</v>
      </c>
      <c r="AI1545">
        <v>1</v>
      </c>
      <c r="AJ1545">
        <v>2001</v>
      </c>
      <c r="AK1545">
        <v>3</v>
      </c>
      <c r="AL1545">
        <v>2</v>
      </c>
      <c r="AN1545">
        <v>1890</v>
      </c>
      <c r="AO1545">
        <v>32</v>
      </c>
      <c r="AP1545" t="s">
        <v>72</v>
      </c>
      <c r="AQ1545" t="s">
        <v>66</v>
      </c>
      <c r="AR1545">
        <v>2782</v>
      </c>
      <c r="AW1545" t="s">
        <v>6276</v>
      </c>
      <c r="AX1545" t="s">
        <v>7599</v>
      </c>
      <c r="AY1545" t="s">
        <v>6278</v>
      </c>
      <c r="AZ1545" t="s">
        <v>70</v>
      </c>
    </row>
    <row r="1546" spans="1:52" x14ac:dyDescent="0.3">
      <c r="A1546">
        <v>2617861</v>
      </c>
      <c r="B1546" t="s">
        <v>7600</v>
      </c>
      <c r="C1546" t="str">
        <f t="shared" si="229"/>
        <v>7492</v>
      </c>
      <c r="D1546" t="s">
        <v>53</v>
      </c>
      <c r="E1546" t="str">
        <f>"0000"</f>
        <v>0000</v>
      </c>
      <c r="F1546" t="s">
        <v>108</v>
      </c>
      <c r="G1546" t="str">
        <f>"07"</f>
        <v>07</v>
      </c>
      <c r="H1546" t="s">
        <v>55</v>
      </c>
      <c r="I1546" t="s">
        <v>56</v>
      </c>
      <c r="J1546" t="s">
        <v>57</v>
      </c>
      <c r="K1546">
        <v>0</v>
      </c>
      <c r="L1546">
        <v>43766</v>
      </c>
      <c r="M1546">
        <v>1</v>
      </c>
      <c r="N1546" t="str">
        <f>"0000"</f>
        <v>0000</v>
      </c>
      <c r="O1546">
        <v>5434</v>
      </c>
      <c r="P1546" t="s">
        <v>58</v>
      </c>
      <c r="Q1546" t="s">
        <v>619</v>
      </c>
      <c r="R1546" t="s">
        <v>140</v>
      </c>
      <c r="T1546" t="s">
        <v>61</v>
      </c>
      <c r="V1546" t="s">
        <v>7601</v>
      </c>
      <c r="W1546">
        <v>15070</v>
      </c>
      <c r="X1546">
        <v>15070</v>
      </c>
      <c r="Y1546">
        <v>0</v>
      </c>
      <c r="Z1546">
        <v>15070</v>
      </c>
      <c r="AA1546">
        <v>15070</v>
      </c>
      <c r="AB1546" t="s">
        <v>72</v>
      </c>
      <c r="AC1546" s="1">
        <v>42620</v>
      </c>
      <c r="AD1546">
        <v>23000</v>
      </c>
      <c r="AE1546">
        <v>2781</v>
      </c>
      <c r="AF1546">
        <v>757</v>
      </c>
      <c r="AG1546" t="s">
        <v>103</v>
      </c>
      <c r="AH1546" t="s">
        <v>76</v>
      </c>
      <c r="AR1546">
        <v>0</v>
      </c>
      <c r="AW1546" t="s">
        <v>7444</v>
      </c>
      <c r="AY1546" t="s">
        <v>7446</v>
      </c>
      <c r="AZ1546" t="s">
        <v>70</v>
      </c>
    </row>
    <row r="1547" spans="1:52" x14ac:dyDescent="0.3">
      <c r="A1547">
        <v>2617977</v>
      </c>
      <c r="B1547" t="s">
        <v>7602</v>
      </c>
      <c r="C1547" t="str">
        <f t="shared" si="229"/>
        <v>7492</v>
      </c>
      <c r="D1547" t="s">
        <v>53</v>
      </c>
      <c r="E1547" t="str">
        <f>"0100"</f>
        <v>0100</v>
      </c>
      <c r="F1547" t="s">
        <v>54</v>
      </c>
      <c r="G1547" t="str">
        <f>"07"</f>
        <v>07</v>
      </c>
      <c r="H1547" t="s">
        <v>55</v>
      </c>
      <c r="I1547" t="s">
        <v>56</v>
      </c>
      <c r="J1547" t="s">
        <v>57</v>
      </c>
      <c r="K1547">
        <v>1</v>
      </c>
      <c r="L1547">
        <v>45679</v>
      </c>
      <c r="M1547">
        <v>1.05</v>
      </c>
      <c r="N1547" t="str">
        <f>"0000"</f>
        <v>0000</v>
      </c>
      <c r="O1547">
        <v>5214</v>
      </c>
      <c r="P1547" t="s">
        <v>58</v>
      </c>
      <c r="Q1547" t="s">
        <v>619</v>
      </c>
      <c r="R1547" t="s">
        <v>140</v>
      </c>
      <c r="T1547" t="s">
        <v>61</v>
      </c>
      <c r="V1547" t="s">
        <v>7603</v>
      </c>
      <c r="W1547">
        <v>229030</v>
      </c>
      <c r="X1547">
        <v>15730</v>
      </c>
      <c r="Y1547">
        <v>213300</v>
      </c>
      <c r="Z1547">
        <v>229030</v>
      </c>
      <c r="AA1547">
        <v>229030</v>
      </c>
      <c r="AB1547" t="s">
        <v>72</v>
      </c>
      <c r="AC1547" s="1">
        <v>42718</v>
      </c>
      <c r="AD1547">
        <v>205000</v>
      </c>
      <c r="AE1547">
        <v>2804</v>
      </c>
      <c r="AF1547">
        <v>1179</v>
      </c>
      <c r="AG1547" t="s">
        <v>64</v>
      </c>
      <c r="AH1547" t="s">
        <v>76</v>
      </c>
      <c r="AI1547">
        <v>1</v>
      </c>
      <c r="AJ1547">
        <v>2005</v>
      </c>
      <c r="AK1547">
        <v>3</v>
      </c>
      <c r="AL1547">
        <v>2</v>
      </c>
      <c r="AN1547">
        <v>1814</v>
      </c>
      <c r="AO1547">
        <v>32</v>
      </c>
      <c r="AP1547" t="s">
        <v>63</v>
      </c>
      <c r="AQ1547" t="s">
        <v>66</v>
      </c>
      <c r="AR1547">
        <v>2607</v>
      </c>
      <c r="AW1547" t="s">
        <v>7604</v>
      </c>
      <c r="AX1547" t="s">
        <v>7605</v>
      </c>
      <c r="AY1547" t="s">
        <v>7606</v>
      </c>
      <c r="AZ1547" t="s">
        <v>70</v>
      </c>
    </row>
    <row r="1548" spans="1:52" x14ac:dyDescent="0.3">
      <c r="A1548">
        <v>2618272</v>
      </c>
      <c r="B1548" t="s">
        <v>7607</v>
      </c>
      <c r="C1548" t="str">
        <f t="shared" si="229"/>
        <v>7492</v>
      </c>
      <c r="D1548" t="s">
        <v>53</v>
      </c>
      <c r="E1548" t="str">
        <f>"0000"</f>
        <v>0000</v>
      </c>
      <c r="F1548" t="s">
        <v>108</v>
      </c>
      <c r="G1548" t="str">
        <f>"07"</f>
        <v>07</v>
      </c>
      <c r="H1548" t="s">
        <v>55</v>
      </c>
      <c r="I1548" t="s">
        <v>56</v>
      </c>
      <c r="J1548" t="s">
        <v>57</v>
      </c>
      <c r="K1548">
        <v>0</v>
      </c>
      <c r="L1548">
        <v>43967</v>
      </c>
      <c r="M1548">
        <v>1.01</v>
      </c>
      <c r="N1548" t="str">
        <f>"0000"</f>
        <v>0000</v>
      </c>
      <c r="O1548">
        <v>4084</v>
      </c>
      <c r="P1548" t="s">
        <v>72</v>
      </c>
      <c r="Q1548" t="s">
        <v>6988</v>
      </c>
      <c r="R1548" t="s">
        <v>140</v>
      </c>
      <c r="T1548" t="s">
        <v>61</v>
      </c>
      <c r="V1548" t="s">
        <v>7608</v>
      </c>
      <c r="W1548">
        <v>15140</v>
      </c>
      <c r="X1548">
        <v>15140</v>
      </c>
      <c r="Y1548">
        <v>0</v>
      </c>
      <c r="Z1548">
        <v>15140</v>
      </c>
      <c r="AA1548">
        <v>15140</v>
      </c>
      <c r="AB1548" t="s">
        <v>72</v>
      </c>
      <c r="AC1548" s="1">
        <v>34366</v>
      </c>
      <c r="AD1548">
        <v>23450</v>
      </c>
      <c r="AE1548">
        <v>1024</v>
      </c>
      <c r="AF1548">
        <v>1069</v>
      </c>
      <c r="AG1548" t="s">
        <v>103</v>
      </c>
      <c r="AH1548" t="s">
        <v>873</v>
      </c>
      <c r="AR1548">
        <v>0</v>
      </c>
      <c r="AW1548" t="s">
        <v>7609</v>
      </c>
      <c r="AX1548" t="s">
        <v>7610</v>
      </c>
      <c r="AY1548" t="s">
        <v>7611</v>
      </c>
      <c r="AZ1548" t="s">
        <v>7612</v>
      </c>
    </row>
    <row r="1549" spans="1:52" x14ac:dyDescent="0.3">
      <c r="A1549">
        <v>2618311</v>
      </c>
      <c r="B1549" t="s">
        <v>7613</v>
      </c>
      <c r="C1549" t="str">
        <f t="shared" si="229"/>
        <v>7492</v>
      </c>
      <c r="D1549" t="s">
        <v>53</v>
      </c>
      <c r="E1549" t="str">
        <f>"0000"</f>
        <v>0000</v>
      </c>
      <c r="F1549" t="s">
        <v>108</v>
      </c>
      <c r="G1549" t="str">
        <f>"07"</f>
        <v>07</v>
      </c>
      <c r="H1549" t="s">
        <v>55</v>
      </c>
      <c r="I1549" t="s">
        <v>56</v>
      </c>
      <c r="J1549" t="s">
        <v>57</v>
      </c>
      <c r="K1549">
        <v>0</v>
      </c>
      <c r="L1549">
        <v>46936</v>
      </c>
      <c r="M1549">
        <v>1.08</v>
      </c>
      <c r="N1549" t="str">
        <f>"0000"</f>
        <v>0000</v>
      </c>
      <c r="O1549">
        <v>4309</v>
      </c>
      <c r="P1549" t="s">
        <v>72</v>
      </c>
      <c r="Q1549" t="s">
        <v>682</v>
      </c>
      <c r="R1549" t="s">
        <v>140</v>
      </c>
      <c r="T1549" t="s">
        <v>61</v>
      </c>
      <c r="V1549" t="s">
        <v>7614</v>
      </c>
      <c r="W1549">
        <v>16160</v>
      </c>
      <c r="X1549">
        <v>16160</v>
      </c>
      <c r="Y1549">
        <v>0</v>
      </c>
      <c r="Z1549">
        <v>16160</v>
      </c>
      <c r="AA1549">
        <v>16160</v>
      </c>
      <c r="AB1549" t="s">
        <v>72</v>
      </c>
      <c r="AC1549" s="1">
        <v>35125</v>
      </c>
      <c r="AD1549">
        <v>18000</v>
      </c>
      <c r="AE1549">
        <v>1127</v>
      </c>
      <c r="AF1549">
        <v>450</v>
      </c>
      <c r="AG1549" t="s">
        <v>103</v>
      </c>
      <c r="AH1549" t="s">
        <v>873</v>
      </c>
      <c r="AR1549">
        <v>0</v>
      </c>
      <c r="AW1549" t="s">
        <v>7615</v>
      </c>
      <c r="AY1549" t="s">
        <v>7616</v>
      </c>
      <c r="AZ1549" t="s">
        <v>7617</v>
      </c>
    </row>
    <row r="1550" spans="1:52" x14ac:dyDescent="0.3">
      <c r="A1550">
        <v>2618451</v>
      </c>
      <c r="B1550" t="s">
        <v>7618</v>
      </c>
      <c r="C1550" t="str">
        <f t="shared" si="229"/>
        <v>7492</v>
      </c>
      <c r="D1550" t="s">
        <v>53</v>
      </c>
      <c r="E1550" t="str">
        <f>"0100"</f>
        <v>0100</v>
      </c>
      <c r="F1550" t="s">
        <v>54</v>
      </c>
      <c r="G1550" t="str">
        <f>"07"</f>
        <v>07</v>
      </c>
      <c r="H1550" t="s">
        <v>55</v>
      </c>
      <c r="I1550" t="s">
        <v>56</v>
      </c>
      <c r="J1550" t="s">
        <v>57</v>
      </c>
      <c r="K1550">
        <v>1</v>
      </c>
      <c r="L1550">
        <v>44649</v>
      </c>
      <c r="M1550">
        <v>1.03</v>
      </c>
      <c r="N1550" t="str">
        <f>"0000"</f>
        <v>0000</v>
      </c>
      <c r="O1550">
        <v>4406</v>
      </c>
      <c r="P1550" t="s">
        <v>72</v>
      </c>
      <c r="Q1550" t="s">
        <v>682</v>
      </c>
      <c r="R1550" t="s">
        <v>140</v>
      </c>
      <c r="T1550" t="s">
        <v>61</v>
      </c>
      <c r="V1550" t="s">
        <v>7619</v>
      </c>
      <c r="W1550">
        <v>225360</v>
      </c>
      <c r="X1550">
        <v>15380</v>
      </c>
      <c r="Y1550">
        <v>209980</v>
      </c>
      <c r="Z1550">
        <v>171563</v>
      </c>
      <c r="AA1550">
        <v>146063</v>
      </c>
      <c r="AB1550" t="s">
        <v>63</v>
      </c>
      <c r="AC1550" s="1">
        <v>37956</v>
      </c>
      <c r="AD1550">
        <v>22900</v>
      </c>
      <c r="AE1550">
        <v>1671</v>
      </c>
      <c r="AF1550">
        <v>2055</v>
      </c>
      <c r="AG1550" t="s">
        <v>103</v>
      </c>
      <c r="AH1550" t="s">
        <v>76</v>
      </c>
      <c r="AI1550">
        <v>1</v>
      </c>
      <c r="AJ1550">
        <v>2005</v>
      </c>
      <c r="AK1550">
        <v>3</v>
      </c>
      <c r="AL1550">
        <v>2</v>
      </c>
      <c r="AN1550">
        <v>2235</v>
      </c>
      <c r="AO1550">
        <v>32</v>
      </c>
      <c r="AP1550" t="s">
        <v>72</v>
      </c>
      <c r="AQ1550" t="s">
        <v>66</v>
      </c>
      <c r="AR1550">
        <v>3149</v>
      </c>
      <c r="AW1550" t="s">
        <v>7620</v>
      </c>
      <c r="AX1550" t="s">
        <v>7621</v>
      </c>
      <c r="AY1550" t="s">
        <v>7622</v>
      </c>
      <c r="AZ1550" t="s">
        <v>70</v>
      </c>
    </row>
    <row r="1551" spans="1:52" x14ac:dyDescent="0.3">
      <c r="A1551">
        <v>2618531</v>
      </c>
      <c r="B1551" t="s">
        <v>7623</v>
      </c>
      <c r="C1551" t="str">
        <f t="shared" si="229"/>
        <v>7492</v>
      </c>
      <c r="D1551" t="s">
        <v>53</v>
      </c>
      <c r="E1551" t="str">
        <f>"0000"</f>
        <v>0000</v>
      </c>
      <c r="F1551" t="s">
        <v>108</v>
      </c>
      <c r="G1551" t="str">
        <f t="shared" ref="G1551:G1558" si="230">"08"</f>
        <v>08</v>
      </c>
      <c r="H1551" t="s">
        <v>55</v>
      </c>
      <c r="I1551" t="s">
        <v>56</v>
      </c>
      <c r="J1551" t="s">
        <v>57</v>
      </c>
      <c r="K1551">
        <v>0</v>
      </c>
      <c r="L1551">
        <v>43604</v>
      </c>
      <c r="M1551">
        <v>1</v>
      </c>
      <c r="N1551" t="str">
        <f t="shared" ref="N1551:N1558" si="231">"000X"</f>
        <v>000X</v>
      </c>
      <c r="O1551">
        <v>4316</v>
      </c>
      <c r="P1551" t="s">
        <v>72</v>
      </c>
      <c r="Q1551" t="s">
        <v>7415</v>
      </c>
      <c r="R1551" t="s">
        <v>140</v>
      </c>
      <c r="T1551" t="s">
        <v>61</v>
      </c>
      <c r="V1551" t="s">
        <v>7624</v>
      </c>
      <c r="W1551">
        <v>15020</v>
      </c>
      <c r="X1551">
        <v>15020</v>
      </c>
      <c r="Y1551">
        <v>0</v>
      </c>
      <c r="Z1551">
        <v>15020</v>
      </c>
      <c r="AA1551">
        <v>15020</v>
      </c>
      <c r="AB1551" t="s">
        <v>72</v>
      </c>
      <c r="AC1551" s="1">
        <v>38231</v>
      </c>
      <c r="AD1551">
        <v>47500</v>
      </c>
      <c r="AE1551">
        <v>1771</v>
      </c>
      <c r="AF1551">
        <v>703</v>
      </c>
      <c r="AG1551" t="s">
        <v>103</v>
      </c>
      <c r="AH1551" t="s">
        <v>76</v>
      </c>
      <c r="AR1551">
        <v>0</v>
      </c>
      <c r="AW1551" t="s">
        <v>2034</v>
      </c>
      <c r="AX1551" t="s">
        <v>7479</v>
      </c>
      <c r="AY1551" t="s">
        <v>2035</v>
      </c>
      <c r="AZ1551" t="s">
        <v>958</v>
      </c>
    </row>
    <row r="1552" spans="1:52" x14ac:dyDescent="0.3">
      <c r="A1552">
        <v>2618639</v>
      </c>
      <c r="B1552" t="s">
        <v>7625</v>
      </c>
      <c r="C1552" t="str">
        <f t="shared" si="229"/>
        <v>7492</v>
      </c>
      <c r="D1552" t="s">
        <v>53</v>
      </c>
      <c r="E1552" t="str">
        <f>"0100"</f>
        <v>0100</v>
      </c>
      <c r="F1552" t="s">
        <v>54</v>
      </c>
      <c r="G1552" t="str">
        <f t="shared" si="230"/>
        <v>08</v>
      </c>
      <c r="H1552" t="s">
        <v>55</v>
      </c>
      <c r="I1552" t="s">
        <v>56</v>
      </c>
      <c r="J1552" t="s">
        <v>57</v>
      </c>
      <c r="K1552">
        <v>1</v>
      </c>
      <c r="L1552">
        <v>46712</v>
      </c>
      <c r="M1552">
        <v>1.07</v>
      </c>
      <c r="N1552" t="str">
        <f t="shared" si="231"/>
        <v>000X</v>
      </c>
      <c r="O1552">
        <v>4070</v>
      </c>
      <c r="P1552" t="s">
        <v>72</v>
      </c>
      <c r="Q1552" t="s">
        <v>7415</v>
      </c>
      <c r="R1552" t="s">
        <v>140</v>
      </c>
      <c r="T1552" t="s">
        <v>61</v>
      </c>
      <c r="V1552" t="s">
        <v>7626</v>
      </c>
      <c r="W1552">
        <v>254320</v>
      </c>
      <c r="X1552">
        <v>16090</v>
      </c>
      <c r="Y1552">
        <v>238230</v>
      </c>
      <c r="Z1552">
        <v>204099</v>
      </c>
      <c r="AA1552">
        <v>174099</v>
      </c>
      <c r="AB1552" t="s">
        <v>63</v>
      </c>
      <c r="AC1552" s="1">
        <v>44279</v>
      </c>
      <c r="AD1552">
        <v>375000</v>
      </c>
      <c r="AE1552">
        <v>3147</v>
      </c>
      <c r="AF1552">
        <v>2109</v>
      </c>
      <c r="AG1552" t="s">
        <v>64</v>
      </c>
      <c r="AH1552" t="s">
        <v>76</v>
      </c>
      <c r="AI1552">
        <v>1</v>
      </c>
      <c r="AJ1552">
        <v>2006</v>
      </c>
      <c r="AK1552">
        <v>3</v>
      </c>
      <c r="AL1552">
        <v>2</v>
      </c>
      <c r="AN1552">
        <v>2311</v>
      </c>
      <c r="AO1552">
        <v>32</v>
      </c>
      <c r="AP1552" t="s">
        <v>63</v>
      </c>
      <c r="AQ1552" t="s">
        <v>66</v>
      </c>
      <c r="AR1552">
        <v>3609</v>
      </c>
      <c r="AW1552" t="s">
        <v>7627</v>
      </c>
      <c r="AX1552" t="s">
        <v>7628</v>
      </c>
      <c r="AY1552" t="s">
        <v>7629</v>
      </c>
      <c r="AZ1552" t="s">
        <v>7630</v>
      </c>
    </row>
    <row r="1553" spans="1:52" x14ac:dyDescent="0.3">
      <c r="A1553">
        <v>2618779</v>
      </c>
      <c r="B1553" t="s">
        <v>7631</v>
      </c>
      <c r="C1553" t="str">
        <f t="shared" si="229"/>
        <v>7492</v>
      </c>
      <c r="D1553" t="s">
        <v>53</v>
      </c>
      <c r="E1553" t="str">
        <f>"0000"</f>
        <v>0000</v>
      </c>
      <c r="F1553" t="s">
        <v>108</v>
      </c>
      <c r="G1553" t="str">
        <f t="shared" si="230"/>
        <v>08</v>
      </c>
      <c r="H1553" t="s">
        <v>55</v>
      </c>
      <c r="I1553" t="s">
        <v>56</v>
      </c>
      <c r="J1553" t="s">
        <v>57</v>
      </c>
      <c r="K1553">
        <v>0</v>
      </c>
      <c r="L1553">
        <v>43750</v>
      </c>
      <c r="M1553">
        <v>1</v>
      </c>
      <c r="N1553" t="str">
        <f t="shared" si="231"/>
        <v>000X</v>
      </c>
      <c r="O1553">
        <v>4381</v>
      </c>
      <c r="P1553" t="s">
        <v>72</v>
      </c>
      <c r="Q1553" t="s">
        <v>613</v>
      </c>
      <c r="R1553" t="s">
        <v>140</v>
      </c>
      <c r="T1553" t="s">
        <v>61</v>
      </c>
      <c r="V1553" t="s">
        <v>7632</v>
      </c>
      <c r="W1553">
        <v>15070</v>
      </c>
      <c r="X1553">
        <v>15070</v>
      </c>
      <c r="Y1553">
        <v>0</v>
      </c>
      <c r="Z1553">
        <v>15070</v>
      </c>
      <c r="AA1553">
        <v>15070</v>
      </c>
      <c r="AB1553" t="s">
        <v>72</v>
      </c>
      <c r="AC1553" s="1">
        <v>42858</v>
      </c>
      <c r="AD1553">
        <v>7300</v>
      </c>
      <c r="AE1553">
        <v>2826</v>
      </c>
      <c r="AF1553">
        <v>1361</v>
      </c>
      <c r="AG1553" t="s">
        <v>103</v>
      </c>
      <c r="AH1553" t="s">
        <v>391</v>
      </c>
      <c r="AR1553">
        <v>0</v>
      </c>
      <c r="AW1553" t="s">
        <v>7633</v>
      </c>
      <c r="AY1553" t="s">
        <v>7634</v>
      </c>
      <c r="AZ1553" t="s">
        <v>7635</v>
      </c>
    </row>
    <row r="1554" spans="1:52" x14ac:dyDescent="0.3">
      <c r="A1554">
        <v>2618787</v>
      </c>
      <c r="B1554" t="s">
        <v>7636</v>
      </c>
      <c r="C1554" t="str">
        <f t="shared" si="229"/>
        <v>7492</v>
      </c>
      <c r="D1554" t="s">
        <v>53</v>
      </c>
      <c r="E1554" t="str">
        <f>"0000"</f>
        <v>0000</v>
      </c>
      <c r="F1554" t="s">
        <v>108</v>
      </c>
      <c r="G1554" t="str">
        <f t="shared" si="230"/>
        <v>08</v>
      </c>
      <c r="H1554" t="s">
        <v>55</v>
      </c>
      <c r="I1554" t="s">
        <v>56</v>
      </c>
      <c r="J1554" t="s">
        <v>57</v>
      </c>
      <c r="K1554">
        <v>0</v>
      </c>
      <c r="L1554">
        <v>43750</v>
      </c>
      <c r="M1554">
        <v>1</v>
      </c>
      <c r="N1554" t="str">
        <f t="shared" si="231"/>
        <v>000X</v>
      </c>
      <c r="O1554">
        <v>4393</v>
      </c>
      <c r="P1554" t="s">
        <v>72</v>
      </c>
      <c r="Q1554" t="s">
        <v>613</v>
      </c>
      <c r="R1554" t="s">
        <v>140</v>
      </c>
      <c r="T1554" t="s">
        <v>61</v>
      </c>
      <c r="V1554" t="s">
        <v>7637</v>
      </c>
      <c r="W1554">
        <v>15070</v>
      </c>
      <c r="X1554">
        <v>15070</v>
      </c>
      <c r="Y1554">
        <v>0</v>
      </c>
      <c r="Z1554">
        <v>15070</v>
      </c>
      <c r="AA1554">
        <v>15070</v>
      </c>
      <c r="AB1554" t="s">
        <v>72</v>
      </c>
      <c r="AC1554" s="1">
        <v>42660</v>
      </c>
      <c r="AD1554">
        <v>14000</v>
      </c>
      <c r="AE1554">
        <v>2788</v>
      </c>
      <c r="AF1554">
        <v>1475</v>
      </c>
      <c r="AG1554" t="s">
        <v>103</v>
      </c>
      <c r="AH1554" t="s">
        <v>76</v>
      </c>
      <c r="AR1554">
        <v>0</v>
      </c>
      <c r="AW1554" t="s">
        <v>7638</v>
      </c>
      <c r="AX1554" t="s">
        <v>7639</v>
      </c>
      <c r="AY1554" t="s">
        <v>7640</v>
      </c>
      <c r="AZ1554" t="s">
        <v>70</v>
      </c>
    </row>
    <row r="1555" spans="1:52" x14ac:dyDescent="0.3">
      <c r="A1555">
        <v>2618884</v>
      </c>
      <c r="B1555" t="s">
        <v>7641</v>
      </c>
      <c r="C1555" t="str">
        <f t="shared" si="229"/>
        <v>7492</v>
      </c>
      <c r="D1555" t="s">
        <v>53</v>
      </c>
      <c r="E1555" t="str">
        <f>"0000"</f>
        <v>0000</v>
      </c>
      <c r="F1555" t="s">
        <v>108</v>
      </c>
      <c r="G1555" t="str">
        <f t="shared" si="230"/>
        <v>08</v>
      </c>
      <c r="H1555" t="s">
        <v>55</v>
      </c>
      <c r="I1555" t="s">
        <v>56</v>
      </c>
      <c r="J1555" t="s">
        <v>57</v>
      </c>
      <c r="K1555">
        <v>0</v>
      </c>
      <c r="L1555">
        <v>43750</v>
      </c>
      <c r="M1555">
        <v>1</v>
      </c>
      <c r="N1555" t="str">
        <f t="shared" si="231"/>
        <v>000X</v>
      </c>
      <c r="O1555">
        <v>4341</v>
      </c>
      <c r="P1555" t="s">
        <v>72</v>
      </c>
      <c r="Q1555" t="s">
        <v>7415</v>
      </c>
      <c r="R1555" t="s">
        <v>140</v>
      </c>
      <c r="T1555" t="s">
        <v>61</v>
      </c>
      <c r="V1555" t="s">
        <v>7642</v>
      </c>
      <c r="W1555">
        <v>15070</v>
      </c>
      <c r="X1555">
        <v>15070</v>
      </c>
      <c r="Y1555">
        <v>0</v>
      </c>
      <c r="Z1555">
        <v>15070</v>
      </c>
      <c r="AA1555">
        <v>15070</v>
      </c>
      <c r="AB1555" t="s">
        <v>72</v>
      </c>
      <c r="AC1555" s="1">
        <v>44158</v>
      </c>
      <c r="AD1555">
        <v>29000</v>
      </c>
      <c r="AE1555">
        <v>3111</v>
      </c>
      <c r="AF1555">
        <v>679</v>
      </c>
      <c r="AG1555" t="s">
        <v>103</v>
      </c>
      <c r="AH1555" t="s">
        <v>76</v>
      </c>
      <c r="AR1555">
        <v>0</v>
      </c>
      <c r="AW1555" t="s">
        <v>7643</v>
      </c>
      <c r="AX1555" t="s">
        <v>7644</v>
      </c>
      <c r="AY1555" t="s">
        <v>7645</v>
      </c>
      <c r="AZ1555" t="s">
        <v>7646</v>
      </c>
    </row>
    <row r="1556" spans="1:52" x14ac:dyDescent="0.3">
      <c r="A1556">
        <v>2618922</v>
      </c>
      <c r="B1556" t="s">
        <v>7647</v>
      </c>
      <c r="C1556" t="str">
        <f t="shared" si="229"/>
        <v>7492</v>
      </c>
      <c r="D1556" t="s">
        <v>53</v>
      </c>
      <c r="E1556" t="str">
        <f>"0000"</f>
        <v>0000</v>
      </c>
      <c r="F1556" t="s">
        <v>108</v>
      </c>
      <c r="G1556" t="str">
        <f t="shared" si="230"/>
        <v>08</v>
      </c>
      <c r="H1556" t="s">
        <v>55</v>
      </c>
      <c r="I1556" t="s">
        <v>56</v>
      </c>
      <c r="J1556" t="s">
        <v>57</v>
      </c>
      <c r="K1556">
        <v>0</v>
      </c>
      <c r="L1556">
        <v>43925</v>
      </c>
      <c r="M1556">
        <v>1.01</v>
      </c>
      <c r="N1556" t="str">
        <f t="shared" si="231"/>
        <v>000X</v>
      </c>
      <c r="O1556">
        <v>4411</v>
      </c>
      <c r="P1556" t="s">
        <v>72</v>
      </c>
      <c r="Q1556" t="s">
        <v>7415</v>
      </c>
      <c r="R1556" t="s">
        <v>140</v>
      </c>
      <c r="T1556" t="s">
        <v>61</v>
      </c>
      <c r="V1556" t="s">
        <v>7648</v>
      </c>
      <c r="W1556">
        <v>15130</v>
      </c>
      <c r="X1556">
        <v>15130</v>
      </c>
      <c r="Y1556">
        <v>0</v>
      </c>
      <c r="Z1556">
        <v>15130</v>
      </c>
      <c r="AA1556">
        <v>15130</v>
      </c>
      <c r="AB1556" t="s">
        <v>72</v>
      </c>
      <c r="AC1556" s="1">
        <v>36800</v>
      </c>
      <c r="AD1556">
        <v>25000</v>
      </c>
      <c r="AE1556">
        <v>1387</v>
      </c>
      <c r="AF1556">
        <v>2486</v>
      </c>
      <c r="AG1556" t="s">
        <v>103</v>
      </c>
      <c r="AH1556" t="s">
        <v>873</v>
      </c>
      <c r="AR1556">
        <v>0</v>
      </c>
      <c r="AW1556" t="s">
        <v>7649</v>
      </c>
      <c r="AY1556" t="s">
        <v>7650</v>
      </c>
      <c r="AZ1556" t="s">
        <v>7651</v>
      </c>
    </row>
    <row r="1557" spans="1:52" x14ac:dyDescent="0.3">
      <c r="A1557">
        <v>2618949</v>
      </c>
      <c r="B1557" t="s">
        <v>7652</v>
      </c>
      <c r="C1557" t="str">
        <f t="shared" si="229"/>
        <v>7492</v>
      </c>
      <c r="D1557" t="s">
        <v>53</v>
      </c>
      <c r="E1557" t="str">
        <f>"0100"</f>
        <v>0100</v>
      </c>
      <c r="F1557" t="s">
        <v>54</v>
      </c>
      <c r="G1557" t="str">
        <f t="shared" si="230"/>
        <v>08</v>
      </c>
      <c r="H1557" t="s">
        <v>55</v>
      </c>
      <c r="I1557" t="s">
        <v>56</v>
      </c>
      <c r="J1557" t="s">
        <v>57</v>
      </c>
      <c r="K1557">
        <v>1</v>
      </c>
      <c r="L1557">
        <v>43565</v>
      </c>
      <c r="M1557">
        <v>1</v>
      </c>
      <c r="N1557" t="str">
        <f t="shared" si="231"/>
        <v>000X</v>
      </c>
      <c r="O1557">
        <v>4471</v>
      </c>
      <c r="P1557" t="s">
        <v>72</v>
      </c>
      <c r="Q1557" t="s">
        <v>613</v>
      </c>
      <c r="R1557" t="s">
        <v>140</v>
      </c>
      <c r="T1557" t="s">
        <v>61</v>
      </c>
      <c r="V1557" t="s">
        <v>7653</v>
      </c>
      <c r="W1557">
        <v>174120</v>
      </c>
      <c r="X1557">
        <v>15000</v>
      </c>
      <c r="Y1557">
        <v>159120</v>
      </c>
      <c r="Z1557">
        <v>174120</v>
      </c>
      <c r="AA1557">
        <v>174120</v>
      </c>
      <c r="AB1557" t="s">
        <v>72</v>
      </c>
      <c r="AC1557" s="1">
        <v>34455</v>
      </c>
      <c r="AD1557">
        <v>25995</v>
      </c>
      <c r="AE1557">
        <v>1035</v>
      </c>
      <c r="AF1557">
        <v>2105</v>
      </c>
      <c r="AG1557" t="s">
        <v>103</v>
      </c>
      <c r="AH1557" t="s">
        <v>873</v>
      </c>
      <c r="AI1557">
        <v>1</v>
      </c>
      <c r="AJ1557">
        <v>2004</v>
      </c>
      <c r="AK1557">
        <v>3</v>
      </c>
      <c r="AL1557">
        <v>2</v>
      </c>
      <c r="AN1557">
        <v>1600</v>
      </c>
      <c r="AO1557">
        <v>32</v>
      </c>
      <c r="AP1557" t="s">
        <v>72</v>
      </c>
      <c r="AQ1557" t="s">
        <v>66</v>
      </c>
      <c r="AR1557">
        <v>2342</v>
      </c>
      <c r="AW1557" t="s">
        <v>7654</v>
      </c>
      <c r="AX1557" t="s">
        <v>7655</v>
      </c>
      <c r="AY1557" t="s">
        <v>7656</v>
      </c>
      <c r="AZ1557" t="s">
        <v>7657</v>
      </c>
    </row>
    <row r="1558" spans="1:52" x14ac:dyDescent="0.3">
      <c r="A1558">
        <v>2618094</v>
      </c>
      <c r="B1558" t="s">
        <v>7658</v>
      </c>
      <c r="C1558" t="str">
        <f t="shared" si="229"/>
        <v>7492</v>
      </c>
      <c r="D1558" t="s">
        <v>53</v>
      </c>
      <c r="E1558" t="str">
        <f>"0000"</f>
        <v>0000</v>
      </c>
      <c r="F1558" t="s">
        <v>108</v>
      </c>
      <c r="G1558" t="str">
        <f t="shared" si="230"/>
        <v>08</v>
      </c>
      <c r="H1558" t="s">
        <v>55</v>
      </c>
      <c r="I1558" t="s">
        <v>56</v>
      </c>
      <c r="J1558" t="s">
        <v>57</v>
      </c>
      <c r="K1558">
        <v>0</v>
      </c>
      <c r="L1558">
        <v>43609</v>
      </c>
      <c r="M1558">
        <v>1</v>
      </c>
      <c r="N1558" t="str">
        <f t="shared" si="231"/>
        <v>000X</v>
      </c>
      <c r="O1558">
        <v>4778</v>
      </c>
      <c r="P1558" t="s">
        <v>58</v>
      </c>
      <c r="Q1558" t="s">
        <v>619</v>
      </c>
      <c r="R1558" t="s">
        <v>140</v>
      </c>
      <c r="T1558" t="s">
        <v>61</v>
      </c>
      <c r="V1558" t="s">
        <v>7659</v>
      </c>
      <c r="W1558">
        <v>15020</v>
      </c>
      <c r="X1558">
        <v>15020</v>
      </c>
      <c r="Y1558">
        <v>0</v>
      </c>
      <c r="Z1558">
        <v>15020</v>
      </c>
      <c r="AA1558">
        <v>15020</v>
      </c>
      <c r="AB1558" t="s">
        <v>72</v>
      </c>
      <c r="AC1558" s="1">
        <v>38626</v>
      </c>
      <c r="AD1558">
        <v>85500</v>
      </c>
      <c r="AE1558">
        <v>1923</v>
      </c>
      <c r="AF1558">
        <v>1864</v>
      </c>
      <c r="AG1558" t="s">
        <v>103</v>
      </c>
      <c r="AH1558" t="s">
        <v>76</v>
      </c>
      <c r="AR1558">
        <v>0</v>
      </c>
      <c r="AW1558" t="s">
        <v>7660</v>
      </c>
      <c r="AX1558" t="s">
        <v>7661</v>
      </c>
      <c r="AY1558" t="s">
        <v>7662</v>
      </c>
      <c r="AZ1558" t="s">
        <v>7663</v>
      </c>
    </row>
    <row r="1559" spans="1:52" x14ac:dyDescent="0.3">
      <c r="A1559">
        <v>2618418</v>
      </c>
      <c r="B1559" t="s">
        <v>7664</v>
      </c>
      <c r="C1559" t="str">
        <f t="shared" si="229"/>
        <v>7492</v>
      </c>
      <c r="D1559" t="s">
        <v>53</v>
      </c>
      <c r="E1559" t="str">
        <f>"0100"</f>
        <v>0100</v>
      </c>
      <c r="F1559" t="s">
        <v>54</v>
      </c>
      <c r="G1559" t="str">
        <f>"07"</f>
        <v>07</v>
      </c>
      <c r="H1559" t="s">
        <v>55</v>
      </c>
      <c r="I1559" t="s">
        <v>56</v>
      </c>
      <c r="J1559" t="s">
        <v>57</v>
      </c>
      <c r="K1559">
        <v>1</v>
      </c>
      <c r="L1559">
        <v>43725</v>
      </c>
      <c r="M1559">
        <v>1</v>
      </c>
      <c r="N1559" t="str">
        <f>"0000"</f>
        <v>0000</v>
      </c>
      <c r="O1559">
        <v>4421</v>
      </c>
      <c r="P1559" t="s">
        <v>72</v>
      </c>
      <c r="Q1559" t="s">
        <v>6988</v>
      </c>
      <c r="R1559" t="s">
        <v>140</v>
      </c>
      <c r="T1559" t="s">
        <v>61</v>
      </c>
      <c r="V1559" t="s">
        <v>7665</v>
      </c>
      <c r="W1559">
        <v>15060</v>
      </c>
      <c r="X1559">
        <v>15060</v>
      </c>
      <c r="Y1559">
        <v>0</v>
      </c>
      <c r="Z1559">
        <v>15060</v>
      </c>
      <c r="AA1559">
        <v>15060</v>
      </c>
      <c r="AB1559" t="s">
        <v>63</v>
      </c>
      <c r="AC1559" s="1">
        <v>44181</v>
      </c>
      <c r="AD1559">
        <v>320000</v>
      </c>
      <c r="AE1559">
        <v>3118</v>
      </c>
      <c r="AF1559">
        <v>757</v>
      </c>
      <c r="AG1559" t="s">
        <v>64</v>
      </c>
      <c r="AH1559" t="s">
        <v>76</v>
      </c>
      <c r="AI1559">
        <v>1</v>
      </c>
      <c r="AJ1559">
        <v>2020</v>
      </c>
      <c r="AK1559">
        <v>3</v>
      </c>
      <c r="AL1559">
        <v>2</v>
      </c>
      <c r="AN1559">
        <v>1996</v>
      </c>
      <c r="AO1559">
        <v>32</v>
      </c>
      <c r="AP1559" t="s">
        <v>72</v>
      </c>
      <c r="AQ1559" t="s">
        <v>66</v>
      </c>
      <c r="AR1559">
        <v>2857</v>
      </c>
      <c r="AW1559" t="s">
        <v>7666</v>
      </c>
      <c r="AX1559" t="s">
        <v>7667</v>
      </c>
      <c r="AY1559" t="s">
        <v>7668</v>
      </c>
      <c r="AZ1559" t="s">
        <v>70</v>
      </c>
    </row>
    <row r="1560" spans="1:52" x14ac:dyDescent="0.3">
      <c r="A1560">
        <v>2618612</v>
      </c>
      <c r="B1560" t="s">
        <v>7669</v>
      </c>
      <c r="C1560" t="str">
        <f t="shared" si="229"/>
        <v>7492</v>
      </c>
      <c r="D1560" t="s">
        <v>53</v>
      </c>
      <c r="E1560" t="str">
        <f t="shared" ref="E1560:E1565" si="232">"0000"</f>
        <v>0000</v>
      </c>
      <c r="F1560" t="s">
        <v>108</v>
      </c>
      <c r="G1560" t="str">
        <f t="shared" ref="G1560:G1566" si="233">"08"</f>
        <v>08</v>
      </c>
      <c r="H1560" t="s">
        <v>55</v>
      </c>
      <c r="I1560" t="s">
        <v>56</v>
      </c>
      <c r="J1560" t="s">
        <v>57</v>
      </c>
      <c r="K1560">
        <v>0</v>
      </c>
      <c r="L1560">
        <v>43613</v>
      </c>
      <c r="M1560">
        <v>1</v>
      </c>
      <c r="N1560" t="str">
        <f t="shared" ref="N1560:N1566" si="234">"000X"</f>
        <v>000X</v>
      </c>
      <c r="O1560">
        <v>4128</v>
      </c>
      <c r="P1560" t="s">
        <v>72</v>
      </c>
      <c r="Q1560" t="s">
        <v>7415</v>
      </c>
      <c r="R1560" t="s">
        <v>140</v>
      </c>
      <c r="T1560" t="s">
        <v>61</v>
      </c>
      <c r="V1560" t="s">
        <v>7670</v>
      </c>
      <c r="W1560">
        <v>15020</v>
      </c>
      <c r="X1560">
        <v>15020</v>
      </c>
      <c r="Y1560">
        <v>0</v>
      </c>
      <c r="Z1560">
        <v>15020</v>
      </c>
      <c r="AA1560">
        <v>15020</v>
      </c>
      <c r="AB1560" t="s">
        <v>72</v>
      </c>
      <c r="AC1560" s="1">
        <v>36039</v>
      </c>
      <c r="AD1560">
        <v>19000</v>
      </c>
      <c r="AE1560">
        <v>1265</v>
      </c>
      <c r="AF1560">
        <v>1103</v>
      </c>
      <c r="AG1560" t="s">
        <v>103</v>
      </c>
      <c r="AH1560" t="s">
        <v>873</v>
      </c>
      <c r="AR1560">
        <v>0</v>
      </c>
      <c r="AW1560" t="s">
        <v>7671</v>
      </c>
      <c r="AX1560" t="s">
        <v>7672</v>
      </c>
      <c r="AY1560" t="s">
        <v>7673</v>
      </c>
      <c r="AZ1560" t="s">
        <v>7674</v>
      </c>
    </row>
    <row r="1561" spans="1:52" x14ac:dyDescent="0.3">
      <c r="A1561">
        <v>2618621</v>
      </c>
      <c r="B1561" t="s">
        <v>7675</v>
      </c>
      <c r="C1561" t="str">
        <f t="shared" si="229"/>
        <v>7492</v>
      </c>
      <c r="D1561" t="s">
        <v>53</v>
      </c>
      <c r="E1561" t="str">
        <f t="shared" si="232"/>
        <v>0000</v>
      </c>
      <c r="F1561" t="s">
        <v>108</v>
      </c>
      <c r="G1561" t="str">
        <f t="shared" si="233"/>
        <v>08</v>
      </c>
      <c r="H1561" t="s">
        <v>55</v>
      </c>
      <c r="I1561" t="s">
        <v>56</v>
      </c>
      <c r="J1561" t="s">
        <v>57</v>
      </c>
      <c r="K1561">
        <v>0</v>
      </c>
      <c r="L1561">
        <v>43566</v>
      </c>
      <c r="M1561">
        <v>1</v>
      </c>
      <c r="N1561" t="str">
        <f t="shared" si="234"/>
        <v>000X</v>
      </c>
      <c r="O1561">
        <v>4106</v>
      </c>
      <c r="P1561" t="s">
        <v>72</v>
      </c>
      <c r="Q1561" t="s">
        <v>7415</v>
      </c>
      <c r="R1561" t="s">
        <v>140</v>
      </c>
      <c r="T1561" t="s">
        <v>61</v>
      </c>
      <c r="V1561" t="s">
        <v>7676</v>
      </c>
      <c r="W1561">
        <v>15000</v>
      </c>
      <c r="X1561">
        <v>15000</v>
      </c>
      <c r="Y1561">
        <v>0</v>
      </c>
      <c r="Z1561">
        <v>15000</v>
      </c>
      <c r="AA1561">
        <v>15000</v>
      </c>
      <c r="AB1561" t="s">
        <v>72</v>
      </c>
      <c r="AC1561" s="1">
        <v>35096</v>
      </c>
      <c r="AD1561">
        <v>24200</v>
      </c>
      <c r="AE1561">
        <v>1125</v>
      </c>
      <c r="AF1561">
        <v>381</v>
      </c>
      <c r="AG1561" t="s">
        <v>103</v>
      </c>
      <c r="AH1561" t="s">
        <v>873</v>
      </c>
      <c r="AR1561">
        <v>0</v>
      </c>
      <c r="AW1561" t="s">
        <v>7677</v>
      </c>
      <c r="AY1561" t="s">
        <v>7678</v>
      </c>
      <c r="AZ1561" t="s">
        <v>7679</v>
      </c>
    </row>
    <row r="1562" spans="1:52" x14ac:dyDescent="0.3">
      <c r="A1562">
        <v>2618728</v>
      </c>
      <c r="B1562" t="s">
        <v>7680</v>
      </c>
      <c r="C1562" t="str">
        <f t="shared" si="229"/>
        <v>7492</v>
      </c>
      <c r="D1562" t="s">
        <v>53</v>
      </c>
      <c r="E1562" t="str">
        <f t="shared" si="232"/>
        <v>0000</v>
      </c>
      <c r="F1562" t="s">
        <v>108</v>
      </c>
      <c r="G1562" t="str">
        <f t="shared" si="233"/>
        <v>08</v>
      </c>
      <c r="H1562" t="s">
        <v>55</v>
      </c>
      <c r="I1562" t="s">
        <v>56</v>
      </c>
      <c r="J1562" t="s">
        <v>57</v>
      </c>
      <c r="K1562">
        <v>0</v>
      </c>
      <c r="L1562">
        <v>43750</v>
      </c>
      <c r="M1562">
        <v>1</v>
      </c>
      <c r="N1562" t="str">
        <f t="shared" si="234"/>
        <v>000X</v>
      </c>
      <c r="O1562">
        <v>4269</v>
      </c>
      <c r="P1562" t="s">
        <v>72</v>
      </c>
      <c r="Q1562" t="s">
        <v>613</v>
      </c>
      <c r="R1562" t="s">
        <v>140</v>
      </c>
      <c r="T1562" t="s">
        <v>61</v>
      </c>
      <c r="V1562" t="s">
        <v>7681</v>
      </c>
      <c r="W1562">
        <v>15070</v>
      </c>
      <c r="X1562">
        <v>15070</v>
      </c>
      <c r="Y1562">
        <v>0</v>
      </c>
      <c r="Z1562">
        <v>15070</v>
      </c>
      <c r="AA1562">
        <v>15070</v>
      </c>
      <c r="AB1562" t="s">
        <v>72</v>
      </c>
      <c r="AC1562" s="1">
        <v>38504</v>
      </c>
      <c r="AD1562">
        <v>85000</v>
      </c>
      <c r="AE1562">
        <v>1879</v>
      </c>
      <c r="AF1562">
        <v>817</v>
      </c>
      <c r="AG1562" t="s">
        <v>103</v>
      </c>
      <c r="AH1562" t="s">
        <v>76</v>
      </c>
      <c r="AR1562">
        <v>0</v>
      </c>
      <c r="AW1562" t="s">
        <v>7682</v>
      </c>
      <c r="AY1562" t="s">
        <v>7683</v>
      </c>
      <c r="AZ1562" t="s">
        <v>7684</v>
      </c>
    </row>
    <row r="1563" spans="1:52" x14ac:dyDescent="0.3">
      <c r="A1563">
        <v>2618817</v>
      </c>
      <c r="B1563" t="s">
        <v>7685</v>
      </c>
      <c r="C1563" t="str">
        <f t="shared" si="229"/>
        <v>7492</v>
      </c>
      <c r="D1563" t="s">
        <v>53</v>
      </c>
      <c r="E1563" t="str">
        <f t="shared" si="232"/>
        <v>0000</v>
      </c>
      <c r="F1563" t="s">
        <v>108</v>
      </c>
      <c r="G1563" t="str">
        <f t="shared" si="233"/>
        <v>08</v>
      </c>
      <c r="H1563" t="s">
        <v>55</v>
      </c>
      <c r="I1563" t="s">
        <v>56</v>
      </c>
      <c r="J1563" t="s">
        <v>57</v>
      </c>
      <c r="K1563">
        <v>0</v>
      </c>
      <c r="L1563">
        <v>43750</v>
      </c>
      <c r="M1563">
        <v>1</v>
      </c>
      <c r="N1563" t="str">
        <f t="shared" si="234"/>
        <v>000X</v>
      </c>
      <c r="O1563">
        <v>4117</v>
      </c>
      <c r="P1563" t="s">
        <v>72</v>
      </c>
      <c r="Q1563" t="s">
        <v>7415</v>
      </c>
      <c r="R1563" t="s">
        <v>140</v>
      </c>
      <c r="T1563" t="s">
        <v>61</v>
      </c>
      <c r="V1563" t="s">
        <v>7686</v>
      </c>
      <c r="W1563">
        <v>15070</v>
      </c>
      <c r="X1563">
        <v>15070</v>
      </c>
      <c r="Y1563">
        <v>0</v>
      </c>
      <c r="Z1563">
        <v>15070</v>
      </c>
      <c r="AA1563">
        <v>15070</v>
      </c>
      <c r="AB1563" t="s">
        <v>72</v>
      </c>
      <c r="AC1563" s="1">
        <v>33208</v>
      </c>
      <c r="AD1563">
        <v>25000</v>
      </c>
      <c r="AE1563">
        <v>881</v>
      </c>
      <c r="AF1563">
        <v>1658</v>
      </c>
      <c r="AG1563" t="s">
        <v>103</v>
      </c>
      <c r="AH1563" t="s">
        <v>221</v>
      </c>
      <c r="AR1563">
        <v>0</v>
      </c>
      <c r="AW1563" t="s">
        <v>7687</v>
      </c>
      <c r="AY1563" t="s">
        <v>7688</v>
      </c>
      <c r="AZ1563" t="s">
        <v>7689</v>
      </c>
    </row>
    <row r="1564" spans="1:52" x14ac:dyDescent="0.3">
      <c r="A1564">
        <v>2618833</v>
      </c>
      <c r="B1564" t="s">
        <v>7690</v>
      </c>
      <c r="C1564" t="str">
        <f t="shared" si="229"/>
        <v>7492</v>
      </c>
      <c r="D1564" t="s">
        <v>53</v>
      </c>
      <c r="E1564" t="str">
        <f t="shared" si="232"/>
        <v>0000</v>
      </c>
      <c r="F1564" t="s">
        <v>108</v>
      </c>
      <c r="G1564" t="str">
        <f t="shared" si="233"/>
        <v>08</v>
      </c>
      <c r="H1564" t="s">
        <v>55</v>
      </c>
      <c r="I1564" t="s">
        <v>56</v>
      </c>
      <c r="J1564" t="s">
        <v>57</v>
      </c>
      <c r="K1564">
        <v>0</v>
      </c>
      <c r="L1564">
        <v>43750</v>
      </c>
      <c r="M1564">
        <v>1</v>
      </c>
      <c r="N1564" t="str">
        <f t="shared" si="234"/>
        <v>000X</v>
      </c>
      <c r="O1564">
        <v>4185</v>
      </c>
      <c r="P1564" t="s">
        <v>72</v>
      </c>
      <c r="Q1564" t="s">
        <v>7415</v>
      </c>
      <c r="R1564" t="s">
        <v>140</v>
      </c>
      <c r="T1564" t="s">
        <v>61</v>
      </c>
      <c r="V1564" t="s">
        <v>7691</v>
      </c>
      <c r="W1564">
        <v>15070</v>
      </c>
      <c r="X1564">
        <v>15070</v>
      </c>
      <c r="Y1564">
        <v>0</v>
      </c>
      <c r="Z1564">
        <v>15070</v>
      </c>
      <c r="AA1564">
        <v>15070</v>
      </c>
      <c r="AB1564" t="s">
        <v>72</v>
      </c>
      <c r="AC1564" s="1">
        <v>39022</v>
      </c>
      <c r="AD1564">
        <v>70000</v>
      </c>
      <c r="AE1564">
        <v>2077</v>
      </c>
      <c r="AF1564">
        <v>728</v>
      </c>
      <c r="AG1564" t="s">
        <v>103</v>
      </c>
      <c r="AH1564" t="s">
        <v>76</v>
      </c>
      <c r="AR1564">
        <v>0</v>
      </c>
      <c r="AW1564" t="s">
        <v>7692</v>
      </c>
      <c r="AY1564" t="s">
        <v>7693</v>
      </c>
      <c r="AZ1564" t="s">
        <v>3154</v>
      </c>
    </row>
    <row r="1565" spans="1:52" x14ac:dyDescent="0.3">
      <c r="A1565">
        <v>2618868</v>
      </c>
      <c r="B1565" t="s">
        <v>7694</v>
      </c>
      <c r="C1565" t="str">
        <f t="shared" si="229"/>
        <v>7492</v>
      </c>
      <c r="D1565" t="s">
        <v>53</v>
      </c>
      <c r="E1565" t="str">
        <f t="shared" si="232"/>
        <v>0000</v>
      </c>
      <c r="F1565" t="s">
        <v>108</v>
      </c>
      <c r="G1565" t="str">
        <f t="shared" si="233"/>
        <v>08</v>
      </c>
      <c r="H1565" t="s">
        <v>55</v>
      </c>
      <c r="I1565" t="s">
        <v>56</v>
      </c>
      <c r="J1565" t="s">
        <v>57</v>
      </c>
      <c r="K1565">
        <v>0</v>
      </c>
      <c r="L1565">
        <v>43750</v>
      </c>
      <c r="M1565">
        <v>1</v>
      </c>
      <c r="N1565" t="str">
        <f t="shared" si="234"/>
        <v>000X</v>
      </c>
      <c r="O1565">
        <v>4273</v>
      </c>
      <c r="P1565" t="s">
        <v>72</v>
      </c>
      <c r="Q1565" t="s">
        <v>7415</v>
      </c>
      <c r="R1565" t="s">
        <v>140</v>
      </c>
      <c r="T1565" t="s">
        <v>61</v>
      </c>
      <c r="V1565" t="s">
        <v>7695</v>
      </c>
      <c r="W1565">
        <v>15070</v>
      </c>
      <c r="X1565">
        <v>15070</v>
      </c>
      <c r="Y1565">
        <v>0</v>
      </c>
      <c r="Z1565">
        <v>15070</v>
      </c>
      <c r="AA1565">
        <v>15070</v>
      </c>
      <c r="AB1565" t="s">
        <v>72</v>
      </c>
      <c r="AC1565" s="1">
        <v>38473</v>
      </c>
      <c r="AD1565">
        <v>90000</v>
      </c>
      <c r="AE1565">
        <v>1859</v>
      </c>
      <c r="AF1565">
        <v>2100</v>
      </c>
      <c r="AG1565" t="s">
        <v>103</v>
      </c>
      <c r="AH1565" t="s">
        <v>76</v>
      </c>
      <c r="AR1565">
        <v>0</v>
      </c>
      <c r="AW1565" t="s">
        <v>7696</v>
      </c>
      <c r="AX1565" t="s">
        <v>7697</v>
      </c>
      <c r="AY1565" t="s">
        <v>7698</v>
      </c>
      <c r="AZ1565" t="s">
        <v>7699</v>
      </c>
    </row>
    <row r="1566" spans="1:52" x14ac:dyDescent="0.3">
      <c r="A1566">
        <v>2618914</v>
      </c>
      <c r="B1566" t="s">
        <v>7700</v>
      </c>
      <c r="C1566" t="str">
        <f t="shared" si="229"/>
        <v>7492</v>
      </c>
      <c r="D1566" t="s">
        <v>53</v>
      </c>
      <c r="E1566" t="str">
        <f>"0100"</f>
        <v>0100</v>
      </c>
      <c r="F1566" t="s">
        <v>54</v>
      </c>
      <c r="G1566" t="str">
        <f t="shared" si="233"/>
        <v>08</v>
      </c>
      <c r="H1566" t="s">
        <v>55</v>
      </c>
      <c r="I1566" t="s">
        <v>56</v>
      </c>
      <c r="J1566" t="s">
        <v>57</v>
      </c>
      <c r="K1566">
        <v>1</v>
      </c>
      <c r="L1566">
        <v>54977</v>
      </c>
      <c r="M1566">
        <v>1.26</v>
      </c>
      <c r="N1566" t="str">
        <f t="shared" si="234"/>
        <v>000X</v>
      </c>
      <c r="O1566">
        <v>4387</v>
      </c>
      <c r="P1566" t="s">
        <v>72</v>
      </c>
      <c r="Q1566" t="s">
        <v>7415</v>
      </c>
      <c r="R1566" t="s">
        <v>140</v>
      </c>
      <c r="T1566" t="s">
        <v>61</v>
      </c>
      <c r="V1566" t="s">
        <v>7701</v>
      </c>
      <c r="W1566">
        <v>303760</v>
      </c>
      <c r="X1566">
        <v>18930</v>
      </c>
      <c r="Y1566">
        <v>284830</v>
      </c>
      <c r="Z1566">
        <v>240720</v>
      </c>
      <c r="AA1566">
        <v>215720</v>
      </c>
      <c r="AB1566" t="s">
        <v>63</v>
      </c>
      <c r="AC1566" s="1">
        <v>40360</v>
      </c>
      <c r="AD1566">
        <v>370000</v>
      </c>
      <c r="AE1566">
        <v>2368</v>
      </c>
      <c r="AF1566">
        <v>1648</v>
      </c>
      <c r="AG1566" t="s">
        <v>64</v>
      </c>
      <c r="AH1566" t="s">
        <v>76</v>
      </c>
      <c r="AI1566">
        <v>1</v>
      </c>
      <c r="AJ1566">
        <v>2008</v>
      </c>
      <c r="AK1566">
        <v>4</v>
      </c>
      <c r="AL1566">
        <v>2</v>
      </c>
      <c r="AM1566">
        <v>1</v>
      </c>
      <c r="AN1566">
        <v>2802</v>
      </c>
      <c r="AO1566">
        <v>32</v>
      </c>
      <c r="AP1566" t="s">
        <v>63</v>
      </c>
      <c r="AQ1566" t="s">
        <v>66</v>
      </c>
      <c r="AR1566">
        <v>4143</v>
      </c>
      <c r="AW1566" t="s">
        <v>7702</v>
      </c>
      <c r="AY1566" t="s">
        <v>7703</v>
      </c>
      <c r="AZ1566" t="s">
        <v>70</v>
      </c>
    </row>
    <row r="1567" spans="1:52" x14ac:dyDescent="0.3">
      <c r="A1567">
        <v>2617896</v>
      </c>
      <c r="B1567" t="s">
        <v>7704</v>
      </c>
      <c r="C1567" t="str">
        <f t="shared" si="229"/>
        <v>7492</v>
      </c>
      <c r="D1567" t="s">
        <v>53</v>
      </c>
      <c r="E1567" t="str">
        <f>"0100"</f>
        <v>0100</v>
      </c>
      <c r="F1567" t="s">
        <v>54</v>
      </c>
      <c r="G1567" t="str">
        <f>"07"</f>
        <v>07</v>
      </c>
      <c r="H1567" t="s">
        <v>55</v>
      </c>
      <c r="I1567" t="s">
        <v>56</v>
      </c>
      <c r="J1567" t="s">
        <v>57</v>
      </c>
      <c r="K1567">
        <v>1</v>
      </c>
      <c r="L1567">
        <v>46014</v>
      </c>
      <c r="M1567">
        <v>1.06</v>
      </c>
      <c r="N1567" t="str">
        <f>"0000"</f>
        <v>0000</v>
      </c>
      <c r="O1567">
        <v>5414</v>
      </c>
      <c r="P1567" t="s">
        <v>58</v>
      </c>
      <c r="Q1567" t="s">
        <v>619</v>
      </c>
      <c r="R1567" t="s">
        <v>140</v>
      </c>
      <c r="T1567" t="s">
        <v>61</v>
      </c>
      <c r="V1567" t="s">
        <v>7705</v>
      </c>
      <c r="W1567">
        <v>293260</v>
      </c>
      <c r="X1567">
        <v>15840</v>
      </c>
      <c r="Y1567">
        <v>277420</v>
      </c>
      <c r="Z1567">
        <v>267970</v>
      </c>
      <c r="AA1567">
        <v>242970</v>
      </c>
      <c r="AB1567" t="s">
        <v>63</v>
      </c>
      <c r="AC1567" s="1">
        <v>42345</v>
      </c>
      <c r="AD1567">
        <v>19900</v>
      </c>
      <c r="AE1567">
        <v>2730</v>
      </c>
      <c r="AF1567">
        <v>2468</v>
      </c>
      <c r="AG1567" t="s">
        <v>103</v>
      </c>
      <c r="AH1567" t="s">
        <v>76</v>
      </c>
      <c r="AI1567">
        <v>1</v>
      </c>
      <c r="AJ1567">
        <v>2016</v>
      </c>
      <c r="AK1567">
        <v>3</v>
      </c>
      <c r="AL1567">
        <v>2</v>
      </c>
      <c r="AN1567">
        <v>2612</v>
      </c>
      <c r="AO1567">
        <v>32</v>
      </c>
      <c r="AP1567" t="s">
        <v>63</v>
      </c>
      <c r="AQ1567" t="s">
        <v>66</v>
      </c>
      <c r="AR1567">
        <v>3711</v>
      </c>
      <c r="AW1567" t="s">
        <v>7706</v>
      </c>
      <c r="AX1567" t="s">
        <v>7707</v>
      </c>
      <c r="AY1567" t="s">
        <v>7708</v>
      </c>
      <c r="AZ1567" t="s">
        <v>2129</v>
      </c>
    </row>
    <row r="1568" spans="1:52" x14ac:dyDescent="0.3">
      <c r="A1568">
        <v>2618043</v>
      </c>
      <c r="B1568" t="s">
        <v>7709</v>
      </c>
      <c r="C1568" t="str">
        <f t="shared" si="229"/>
        <v>7492</v>
      </c>
      <c r="D1568" t="s">
        <v>53</v>
      </c>
      <c r="E1568" t="str">
        <f>"0000"</f>
        <v>0000</v>
      </c>
      <c r="F1568" t="s">
        <v>108</v>
      </c>
      <c r="G1568" t="str">
        <f>"08"</f>
        <v>08</v>
      </c>
      <c r="H1568" t="s">
        <v>55</v>
      </c>
      <c r="I1568" t="s">
        <v>56</v>
      </c>
      <c r="J1568" t="s">
        <v>57</v>
      </c>
      <c r="K1568">
        <v>0</v>
      </c>
      <c r="L1568">
        <v>43863</v>
      </c>
      <c r="M1568">
        <v>1.01</v>
      </c>
      <c r="N1568" t="str">
        <f>"000X"</f>
        <v>000X</v>
      </c>
      <c r="O1568">
        <v>4958</v>
      </c>
      <c r="P1568" t="s">
        <v>58</v>
      </c>
      <c r="Q1568" t="s">
        <v>619</v>
      </c>
      <c r="R1568" t="s">
        <v>140</v>
      </c>
      <c r="T1568" t="s">
        <v>61</v>
      </c>
      <c r="V1568" t="s">
        <v>7710</v>
      </c>
      <c r="W1568">
        <v>15110</v>
      </c>
      <c r="X1568">
        <v>15110</v>
      </c>
      <c r="Y1568">
        <v>0</v>
      </c>
      <c r="Z1568">
        <v>15110</v>
      </c>
      <c r="AA1568">
        <v>15110</v>
      </c>
      <c r="AB1568" t="s">
        <v>72</v>
      </c>
      <c r="AC1568" s="1">
        <v>43536</v>
      </c>
      <c r="AD1568">
        <v>20000</v>
      </c>
      <c r="AE1568">
        <v>2965</v>
      </c>
      <c r="AF1568">
        <v>1079</v>
      </c>
      <c r="AG1568" t="s">
        <v>103</v>
      </c>
      <c r="AH1568" t="s">
        <v>76</v>
      </c>
      <c r="AR1568">
        <v>0</v>
      </c>
      <c r="AW1568" t="s">
        <v>6276</v>
      </c>
      <c r="AX1568" t="s">
        <v>7711</v>
      </c>
      <c r="AY1568" t="s">
        <v>6278</v>
      </c>
      <c r="AZ1568" t="s">
        <v>70</v>
      </c>
    </row>
    <row r="1569" spans="1:52" x14ac:dyDescent="0.3">
      <c r="A1569">
        <v>2618078</v>
      </c>
      <c r="B1569" t="s">
        <v>7712</v>
      </c>
      <c r="C1569" t="str">
        <f t="shared" si="229"/>
        <v>7492</v>
      </c>
      <c r="D1569" t="s">
        <v>53</v>
      </c>
      <c r="E1569" t="str">
        <f>"0100"</f>
        <v>0100</v>
      </c>
      <c r="F1569" t="s">
        <v>54</v>
      </c>
      <c r="G1569" t="str">
        <f>"08"</f>
        <v>08</v>
      </c>
      <c r="H1569" t="s">
        <v>55</v>
      </c>
      <c r="I1569" t="s">
        <v>56</v>
      </c>
      <c r="J1569" t="s">
        <v>57</v>
      </c>
      <c r="K1569">
        <v>1</v>
      </c>
      <c r="L1569">
        <v>44863</v>
      </c>
      <c r="M1569">
        <v>1.03</v>
      </c>
      <c r="N1569" t="str">
        <f>"000X"</f>
        <v>000X</v>
      </c>
      <c r="O1569">
        <v>4864</v>
      </c>
      <c r="P1569" t="s">
        <v>58</v>
      </c>
      <c r="Q1569" t="s">
        <v>619</v>
      </c>
      <c r="R1569" t="s">
        <v>140</v>
      </c>
      <c r="T1569" t="s">
        <v>61</v>
      </c>
      <c r="V1569" t="s">
        <v>7076</v>
      </c>
      <c r="W1569">
        <v>213680</v>
      </c>
      <c r="X1569">
        <v>15450</v>
      </c>
      <c r="Y1569">
        <v>198230</v>
      </c>
      <c r="Z1569">
        <v>158133</v>
      </c>
      <c r="AA1569">
        <v>133133</v>
      </c>
      <c r="AB1569" t="s">
        <v>63</v>
      </c>
      <c r="AC1569" s="1">
        <v>44013</v>
      </c>
      <c r="AD1569">
        <v>210000</v>
      </c>
      <c r="AE1569">
        <v>3075</v>
      </c>
      <c r="AF1569">
        <v>130</v>
      </c>
      <c r="AG1569" t="s">
        <v>64</v>
      </c>
      <c r="AH1569" t="s">
        <v>76</v>
      </c>
      <c r="AI1569">
        <v>1</v>
      </c>
      <c r="AJ1569">
        <v>2003</v>
      </c>
      <c r="AK1569">
        <v>3</v>
      </c>
      <c r="AL1569">
        <v>2</v>
      </c>
      <c r="AN1569">
        <v>2005</v>
      </c>
      <c r="AO1569">
        <v>32</v>
      </c>
      <c r="AP1569" t="s">
        <v>72</v>
      </c>
      <c r="AQ1569" t="s">
        <v>66</v>
      </c>
      <c r="AR1569">
        <v>3051</v>
      </c>
      <c r="AW1569" t="s">
        <v>7713</v>
      </c>
      <c r="AX1569" t="s">
        <v>7714</v>
      </c>
      <c r="AY1569" t="s">
        <v>7715</v>
      </c>
      <c r="AZ1569" t="s">
        <v>70</v>
      </c>
    </row>
    <row r="1570" spans="1:52" x14ac:dyDescent="0.3">
      <c r="A1570">
        <v>2618248</v>
      </c>
      <c r="B1570" t="s">
        <v>7716</v>
      </c>
      <c r="C1570" t="str">
        <f t="shared" si="229"/>
        <v>7492</v>
      </c>
      <c r="D1570" t="s">
        <v>53</v>
      </c>
      <c r="E1570" t="str">
        <f>"0100"</f>
        <v>0100</v>
      </c>
      <c r="F1570" t="s">
        <v>54</v>
      </c>
      <c r="G1570" t="str">
        <f t="shared" ref="G1570:G1576" si="235">"07"</f>
        <v>07</v>
      </c>
      <c r="H1570" t="s">
        <v>55</v>
      </c>
      <c r="I1570" t="s">
        <v>56</v>
      </c>
      <c r="J1570" t="s">
        <v>57</v>
      </c>
      <c r="K1570">
        <v>1</v>
      </c>
      <c r="L1570">
        <v>44101</v>
      </c>
      <c r="M1570">
        <v>1.01</v>
      </c>
      <c r="N1570" t="str">
        <f t="shared" ref="N1570:N1576" si="236">"0000"</f>
        <v>0000</v>
      </c>
      <c r="O1570">
        <v>4155</v>
      </c>
      <c r="P1570" t="s">
        <v>72</v>
      </c>
      <c r="Q1570" t="s">
        <v>7401</v>
      </c>
      <c r="R1570" t="s">
        <v>110</v>
      </c>
      <c r="T1570" t="s">
        <v>61</v>
      </c>
      <c r="V1570" t="s">
        <v>7717</v>
      </c>
      <c r="W1570">
        <v>197140</v>
      </c>
      <c r="X1570">
        <v>15190</v>
      </c>
      <c r="Y1570">
        <v>181950</v>
      </c>
      <c r="Z1570">
        <v>197140</v>
      </c>
      <c r="AA1570">
        <v>197140</v>
      </c>
      <c r="AB1570" t="s">
        <v>72</v>
      </c>
      <c r="AC1570" s="1">
        <v>39630</v>
      </c>
      <c r="AD1570">
        <v>190000</v>
      </c>
      <c r="AE1570">
        <v>2230</v>
      </c>
      <c r="AF1570">
        <v>2032</v>
      </c>
      <c r="AG1570" t="s">
        <v>64</v>
      </c>
      <c r="AH1570" t="s">
        <v>76</v>
      </c>
      <c r="AI1570">
        <v>1</v>
      </c>
      <c r="AJ1570">
        <v>1997</v>
      </c>
      <c r="AK1570">
        <v>3</v>
      </c>
      <c r="AL1570">
        <v>2</v>
      </c>
      <c r="AN1570">
        <v>1931</v>
      </c>
      <c r="AO1570">
        <v>32</v>
      </c>
      <c r="AP1570" t="s">
        <v>63</v>
      </c>
      <c r="AQ1570" t="s">
        <v>66</v>
      </c>
      <c r="AR1570">
        <v>2707</v>
      </c>
      <c r="AW1570" t="s">
        <v>7718</v>
      </c>
      <c r="AY1570" t="s">
        <v>7719</v>
      </c>
      <c r="AZ1570" t="s">
        <v>70</v>
      </c>
    </row>
    <row r="1571" spans="1:52" x14ac:dyDescent="0.3">
      <c r="A1571">
        <v>2618256</v>
      </c>
      <c r="B1571" t="s">
        <v>7720</v>
      </c>
      <c r="C1571" t="str">
        <f t="shared" si="229"/>
        <v>7492</v>
      </c>
      <c r="D1571" t="s">
        <v>53</v>
      </c>
      <c r="E1571" t="str">
        <f>"0100"</f>
        <v>0100</v>
      </c>
      <c r="F1571" t="s">
        <v>54</v>
      </c>
      <c r="G1571" t="str">
        <f t="shared" si="235"/>
        <v>07</v>
      </c>
      <c r="H1571" t="s">
        <v>55</v>
      </c>
      <c r="I1571" t="s">
        <v>56</v>
      </c>
      <c r="J1571" t="s">
        <v>57</v>
      </c>
      <c r="K1571">
        <v>1</v>
      </c>
      <c r="L1571">
        <v>44101</v>
      </c>
      <c r="M1571">
        <v>1.01</v>
      </c>
      <c r="N1571" t="str">
        <f t="shared" si="236"/>
        <v>0000</v>
      </c>
      <c r="O1571">
        <v>4137</v>
      </c>
      <c r="P1571" t="s">
        <v>72</v>
      </c>
      <c r="Q1571" t="s">
        <v>7401</v>
      </c>
      <c r="R1571" t="s">
        <v>110</v>
      </c>
      <c r="T1571" t="s">
        <v>61</v>
      </c>
      <c r="V1571" t="s">
        <v>7721</v>
      </c>
      <c r="W1571">
        <v>15190</v>
      </c>
      <c r="X1571">
        <v>15190</v>
      </c>
      <c r="Y1571">
        <v>0</v>
      </c>
      <c r="Z1571">
        <v>15190</v>
      </c>
      <c r="AA1571">
        <v>15190</v>
      </c>
      <c r="AB1571" t="s">
        <v>63</v>
      </c>
      <c r="AC1571" s="1">
        <v>44137</v>
      </c>
      <c r="AD1571">
        <v>439900</v>
      </c>
      <c r="AE1571">
        <v>3106</v>
      </c>
      <c r="AF1571">
        <v>525</v>
      </c>
      <c r="AG1571" t="s">
        <v>64</v>
      </c>
      <c r="AH1571" t="s">
        <v>76</v>
      </c>
      <c r="AI1571">
        <v>1</v>
      </c>
      <c r="AJ1571">
        <v>2020</v>
      </c>
      <c r="AK1571">
        <v>3</v>
      </c>
      <c r="AL1571">
        <v>2</v>
      </c>
      <c r="AN1571">
        <v>2625</v>
      </c>
      <c r="AO1571">
        <v>32</v>
      </c>
      <c r="AP1571" t="s">
        <v>63</v>
      </c>
      <c r="AQ1571" t="s">
        <v>66</v>
      </c>
      <c r="AR1571">
        <v>3608</v>
      </c>
      <c r="AW1571" t="s">
        <v>7722</v>
      </c>
      <c r="AX1571" t="s">
        <v>7723</v>
      </c>
      <c r="AY1571" t="s">
        <v>7724</v>
      </c>
      <c r="AZ1571" t="s">
        <v>70</v>
      </c>
    </row>
    <row r="1572" spans="1:52" x14ac:dyDescent="0.3">
      <c r="A1572">
        <v>2618281</v>
      </c>
      <c r="B1572" t="s">
        <v>7725</v>
      </c>
      <c r="C1572" t="str">
        <f t="shared" si="229"/>
        <v>7492</v>
      </c>
      <c r="D1572" t="s">
        <v>53</v>
      </c>
      <c r="E1572" t="str">
        <f>"0000"</f>
        <v>0000</v>
      </c>
      <c r="F1572" t="s">
        <v>108</v>
      </c>
      <c r="G1572" t="str">
        <f t="shared" si="235"/>
        <v>07</v>
      </c>
      <c r="H1572" t="s">
        <v>55</v>
      </c>
      <c r="I1572" t="s">
        <v>56</v>
      </c>
      <c r="J1572" t="s">
        <v>57</v>
      </c>
      <c r="K1572">
        <v>0</v>
      </c>
      <c r="L1572">
        <v>44101</v>
      </c>
      <c r="M1572">
        <v>1.01</v>
      </c>
      <c r="N1572" t="str">
        <f t="shared" si="236"/>
        <v>0000</v>
      </c>
      <c r="O1572">
        <v>4126</v>
      </c>
      <c r="P1572" t="s">
        <v>72</v>
      </c>
      <c r="Q1572" t="s">
        <v>6988</v>
      </c>
      <c r="R1572" t="s">
        <v>140</v>
      </c>
      <c r="T1572" t="s">
        <v>61</v>
      </c>
      <c r="V1572" t="s">
        <v>7726</v>
      </c>
      <c r="W1572">
        <v>15190</v>
      </c>
      <c r="X1572">
        <v>15190</v>
      </c>
      <c r="Y1572">
        <v>0</v>
      </c>
      <c r="Z1572">
        <v>15190</v>
      </c>
      <c r="AA1572">
        <v>15190</v>
      </c>
      <c r="AB1572" t="s">
        <v>72</v>
      </c>
      <c r="AC1572" s="1">
        <v>35217</v>
      </c>
      <c r="AD1572">
        <v>19600</v>
      </c>
      <c r="AE1572">
        <v>1143</v>
      </c>
      <c r="AF1572">
        <v>369</v>
      </c>
      <c r="AG1572" t="s">
        <v>103</v>
      </c>
      <c r="AH1572" t="s">
        <v>873</v>
      </c>
      <c r="AR1572">
        <v>0</v>
      </c>
      <c r="AW1572" t="s">
        <v>7727</v>
      </c>
      <c r="AX1572" t="s">
        <v>7728</v>
      </c>
      <c r="AY1572" t="s">
        <v>7729</v>
      </c>
      <c r="AZ1572" t="s">
        <v>7730</v>
      </c>
    </row>
    <row r="1573" spans="1:52" x14ac:dyDescent="0.3">
      <c r="A1573">
        <v>2618337</v>
      </c>
      <c r="B1573" t="s">
        <v>7731</v>
      </c>
      <c r="C1573" t="str">
        <f t="shared" si="229"/>
        <v>7492</v>
      </c>
      <c r="D1573" t="s">
        <v>53</v>
      </c>
      <c r="E1573" t="str">
        <f>"0100"</f>
        <v>0100</v>
      </c>
      <c r="F1573" t="s">
        <v>54</v>
      </c>
      <c r="G1573" t="str">
        <f t="shared" si="235"/>
        <v>07</v>
      </c>
      <c r="H1573" t="s">
        <v>55</v>
      </c>
      <c r="I1573" t="s">
        <v>56</v>
      </c>
      <c r="J1573" t="s">
        <v>57</v>
      </c>
      <c r="K1573">
        <v>1</v>
      </c>
      <c r="L1573">
        <v>43685</v>
      </c>
      <c r="M1573">
        <v>1</v>
      </c>
      <c r="N1573" t="str">
        <f t="shared" si="236"/>
        <v>0000</v>
      </c>
      <c r="O1573">
        <v>4335</v>
      </c>
      <c r="P1573" t="s">
        <v>72</v>
      </c>
      <c r="Q1573" t="s">
        <v>682</v>
      </c>
      <c r="R1573" t="s">
        <v>140</v>
      </c>
      <c r="T1573" t="s">
        <v>61</v>
      </c>
      <c r="V1573" t="s">
        <v>7732</v>
      </c>
      <c r="W1573">
        <v>264830</v>
      </c>
      <c r="X1573">
        <v>15040</v>
      </c>
      <c r="Y1573">
        <v>249790</v>
      </c>
      <c r="Z1573">
        <v>202432</v>
      </c>
      <c r="AA1573">
        <v>176932</v>
      </c>
      <c r="AB1573" t="s">
        <v>63</v>
      </c>
      <c r="AC1573" s="1">
        <v>35217</v>
      </c>
      <c r="AD1573">
        <v>18000</v>
      </c>
      <c r="AE1573">
        <v>1144</v>
      </c>
      <c r="AF1573">
        <v>2103</v>
      </c>
      <c r="AG1573" t="s">
        <v>103</v>
      </c>
      <c r="AH1573" t="s">
        <v>873</v>
      </c>
      <c r="AI1573">
        <v>1</v>
      </c>
      <c r="AJ1573">
        <v>1998</v>
      </c>
      <c r="AK1573">
        <v>3</v>
      </c>
      <c r="AL1573">
        <v>2</v>
      </c>
      <c r="AN1573">
        <v>2603</v>
      </c>
      <c r="AO1573">
        <v>32</v>
      </c>
      <c r="AP1573" t="s">
        <v>63</v>
      </c>
      <c r="AQ1573" t="s">
        <v>66</v>
      </c>
      <c r="AR1573">
        <v>4077</v>
      </c>
      <c r="AW1573" t="s">
        <v>7733</v>
      </c>
      <c r="AY1573" t="s">
        <v>7734</v>
      </c>
      <c r="AZ1573" t="s">
        <v>5606</v>
      </c>
    </row>
    <row r="1574" spans="1:52" x14ac:dyDescent="0.3">
      <c r="A1574">
        <v>2618353</v>
      </c>
      <c r="B1574" t="s">
        <v>7735</v>
      </c>
      <c r="C1574" t="str">
        <f t="shared" si="229"/>
        <v>7492</v>
      </c>
      <c r="D1574" t="s">
        <v>53</v>
      </c>
      <c r="E1574" t="str">
        <f>"0100"</f>
        <v>0100</v>
      </c>
      <c r="F1574" t="s">
        <v>54</v>
      </c>
      <c r="G1574" t="str">
        <f t="shared" si="235"/>
        <v>07</v>
      </c>
      <c r="H1574" t="s">
        <v>55</v>
      </c>
      <c r="I1574" t="s">
        <v>56</v>
      </c>
      <c r="J1574" t="s">
        <v>57</v>
      </c>
      <c r="K1574">
        <v>1</v>
      </c>
      <c r="L1574">
        <v>43563</v>
      </c>
      <c r="M1574">
        <v>1</v>
      </c>
      <c r="N1574" t="str">
        <f t="shared" si="236"/>
        <v>0000</v>
      </c>
      <c r="O1574">
        <v>4359</v>
      </c>
      <c r="P1574" t="s">
        <v>72</v>
      </c>
      <c r="Q1574" t="s">
        <v>682</v>
      </c>
      <c r="R1574" t="s">
        <v>140</v>
      </c>
      <c r="T1574" t="s">
        <v>61</v>
      </c>
      <c r="V1574" t="s">
        <v>7736</v>
      </c>
      <c r="W1574">
        <v>157270</v>
      </c>
      <c r="X1574">
        <v>15000</v>
      </c>
      <c r="Y1574">
        <v>142270</v>
      </c>
      <c r="Z1574">
        <v>121876</v>
      </c>
      <c r="AA1574">
        <v>96876</v>
      </c>
      <c r="AB1574" t="s">
        <v>63</v>
      </c>
      <c r="AC1574" s="1">
        <v>42541</v>
      </c>
      <c r="AD1574">
        <v>163900</v>
      </c>
      <c r="AE1574">
        <v>2765</v>
      </c>
      <c r="AF1574">
        <v>1818</v>
      </c>
      <c r="AG1574" t="s">
        <v>64</v>
      </c>
      <c r="AH1574" t="s">
        <v>76</v>
      </c>
      <c r="AI1574">
        <v>1</v>
      </c>
      <c r="AJ1574">
        <v>1992</v>
      </c>
      <c r="AK1574">
        <v>3</v>
      </c>
      <c r="AL1574">
        <v>2</v>
      </c>
      <c r="AN1574">
        <v>1945</v>
      </c>
      <c r="AO1574">
        <v>32</v>
      </c>
      <c r="AP1574" t="s">
        <v>63</v>
      </c>
      <c r="AQ1574" t="s">
        <v>66</v>
      </c>
      <c r="AR1574">
        <v>2083</v>
      </c>
      <c r="AW1574" t="s">
        <v>7737</v>
      </c>
      <c r="AX1574" t="s">
        <v>7738</v>
      </c>
      <c r="AY1574" t="s">
        <v>7739</v>
      </c>
      <c r="AZ1574" t="s">
        <v>70</v>
      </c>
    </row>
    <row r="1575" spans="1:52" x14ac:dyDescent="0.3">
      <c r="A1575">
        <v>2618400</v>
      </c>
      <c r="B1575" t="s">
        <v>7740</v>
      </c>
      <c r="C1575" t="str">
        <f t="shared" si="229"/>
        <v>7492</v>
      </c>
      <c r="D1575" t="s">
        <v>53</v>
      </c>
      <c r="E1575" t="str">
        <f>"0100"</f>
        <v>0100</v>
      </c>
      <c r="F1575" t="s">
        <v>54</v>
      </c>
      <c r="G1575" t="str">
        <f t="shared" si="235"/>
        <v>07</v>
      </c>
      <c r="H1575" t="s">
        <v>55</v>
      </c>
      <c r="I1575" t="s">
        <v>56</v>
      </c>
      <c r="J1575" t="s">
        <v>57</v>
      </c>
      <c r="K1575">
        <v>1</v>
      </c>
      <c r="L1575">
        <v>43725</v>
      </c>
      <c r="M1575">
        <v>1</v>
      </c>
      <c r="N1575" t="str">
        <f t="shared" si="236"/>
        <v>0000</v>
      </c>
      <c r="O1575">
        <v>4409</v>
      </c>
      <c r="P1575" t="s">
        <v>72</v>
      </c>
      <c r="Q1575" t="s">
        <v>6988</v>
      </c>
      <c r="R1575" t="s">
        <v>140</v>
      </c>
      <c r="T1575" t="s">
        <v>61</v>
      </c>
      <c r="V1575" t="s">
        <v>7741</v>
      </c>
      <c r="W1575">
        <v>297420</v>
      </c>
      <c r="X1575">
        <v>15060</v>
      </c>
      <c r="Y1575">
        <v>282360</v>
      </c>
      <c r="Z1575">
        <v>230172</v>
      </c>
      <c r="AA1575">
        <v>205172</v>
      </c>
      <c r="AB1575" t="s">
        <v>63</v>
      </c>
      <c r="AC1575" s="1">
        <v>43696</v>
      </c>
      <c r="AD1575">
        <v>331500</v>
      </c>
      <c r="AE1575">
        <v>2998</v>
      </c>
      <c r="AF1575">
        <v>2462</v>
      </c>
      <c r="AG1575" t="s">
        <v>64</v>
      </c>
      <c r="AH1575" t="s">
        <v>76</v>
      </c>
      <c r="AI1575">
        <v>1</v>
      </c>
      <c r="AJ1575">
        <v>2019</v>
      </c>
      <c r="AK1575">
        <v>3</v>
      </c>
      <c r="AL1575">
        <v>2</v>
      </c>
      <c r="AN1575">
        <v>2841</v>
      </c>
      <c r="AO1575">
        <v>32</v>
      </c>
      <c r="AP1575" t="s">
        <v>72</v>
      </c>
      <c r="AQ1575" t="s">
        <v>66</v>
      </c>
      <c r="AR1575">
        <v>3890</v>
      </c>
      <c r="AW1575" t="s">
        <v>7742</v>
      </c>
      <c r="AX1575" t="s">
        <v>7743</v>
      </c>
      <c r="AY1575" t="s">
        <v>7744</v>
      </c>
      <c r="AZ1575" t="s">
        <v>70</v>
      </c>
    </row>
    <row r="1576" spans="1:52" x14ac:dyDescent="0.3">
      <c r="A1576">
        <v>2618442</v>
      </c>
      <c r="B1576" t="s">
        <v>7745</v>
      </c>
      <c r="C1576" t="str">
        <f t="shared" si="229"/>
        <v>7492</v>
      </c>
      <c r="D1576" t="s">
        <v>53</v>
      </c>
      <c r="E1576" t="str">
        <f>"0000"</f>
        <v>0000</v>
      </c>
      <c r="F1576" t="s">
        <v>108</v>
      </c>
      <c r="G1576" t="str">
        <f t="shared" si="235"/>
        <v>07</v>
      </c>
      <c r="H1576" t="s">
        <v>55</v>
      </c>
      <c r="I1576" t="s">
        <v>56</v>
      </c>
      <c r="J1576" t="s">
        <v>57</v>
      </c>
      <c r="K1576">
        <v>0</v>
      </c>
      <c r="L1576">
        <v>44649</v>
      </c>
      <c r="M1576">
        <v>1.03</v>
      </c>
      <c r="N1576" t="str">
        <f t="shared" si="236"/>
        <v>0000</v>
      </c>
      <c r="O1576">
        <v>4418</v>
      </c>
      <c r="P1576" t="s">
        <v>72</v>
      </c>
      <c r="Q1576" t="s">
        <v>682</v>
      </c>
      <c r="R1576" t="s">
        <v>140</v>
      </c>
      <c r="T1576" t="s">
        <v>61</v>
      </c>
      <c r="V1576" t="s">
        <v>7746</v>
      </c>
      <c r="W1576">
        <v>15380</v>
      </c>
      <c r="X1576">
        <v>15380</v>
      </c>
      <c r="Y1576">
        <v>0</v>
      </c>
      <c r="Z1576">
        <v>15380</v>
      </c>
      <c r="AA1576">
        <v>15380</v>
      </c>
      <c r="AB1576" t="s">
        <v>72</v>
      </c>
      <c r="AC1576" s="1">
        <v>38169</v>
      </c>
      <c r="AD1576">
        <v>46000</v>
      </c>
      <c r="AE1576">
        <v>1747</v>
      </c>
      <c r="AF1576">
        <v>1935</v>
      </c>
      <c r="AG1576" t="s">
        <v>103</v>
      </c>
      <c r="AH1576" t="s">
        <v>76</v>
      </c>
      <c r="AR1576">
        <v>0</v>
      </c>
      <c r="AW1576" t="s">
        <v>7747</v>
      </c>
      <c r="AY1576" t="s">
        <v>7748</v>
      </c>
      <c r="AZ1576" t="s">
        <v>7749</v>
      </c>
    </row>
    <row r="1577" spans="1:52" x14ac:dyDescent="0.3">
      <c r="A1577">
        <v>2618515</v>
      </c>
      <c r="B1577" t="s">
        <v>7750</v>
      </c>
      <c r="C1577" t="str">
        <f t="shared" si="229"/>
        <v>7492</v>
      </c>
      <c r="D1577" t="s">
        <v>53</v>
      </c>
      <c r="E1577" t="str">
        <f>"0100"</f>
        <v>0100</v>
      </c>
      <c r="F1577" t="s">
        <v>54</v>
      </c>
      <c r="G1577" t="str">
        <f t="shared" ref="G1577:G1584" si="237">"08"</f>
        <v>08</v>
      </c>
      <c r="H1577" t="s">
        <v>55</v>
      </c>
      <c r="I1577" t="s">
        <v>56</v>
      </c>
      <c r="J1577" t="s">
        <v>57</v>
      </c>
      <c r="K1577">
        <v>1</v>
      </c>
      <c r="L1577">
        <v>43749</v>
      </c>
      <c r="M1577">
        <v>1</v>
      </c>
      <c r="N1577" t="str">
        <f t="shared" ref="N1577:N1584" si="238">"000X"</f>
        <v>000X</v>
      </c>
      <c r="O1577">
        <v>4360</v>
      </c>
      <c r="P1577" t="s">
        <v>72</v>
      </c>
      <c r="Q1577" t="s">
        <v>7415</v>
      </c>
      <c r="R1577" t="s">
        <v>140</v>
      </c>
      <c r="T1577" t="s">
        <v>61</v>
      </c>
      <c r="V1577" t="s">
        <v>7751</v>
      </c>
      <c r="W1577">
        <v>263240</v>
      </c>
      <c r="X1577">
        <v>15070</v>
      </c>
      <c r="Y1577">
        <v>248170</v>
      </c>
      <c r="Z1577">
        <v>210761</v>
      </c>
      <c r="AA1577">
        <v>185261</v>
      </c>
      <c r="AB1577" t="s">
        <v>63</v>
      </c>
      <c r="AC1577" s="1">
        <v>38626</v>
      </c>
      <c r="AD1577">
        <v>83000</v>
      </c>
      <c r="AE1577">
        <v>1933</v>
      </c>
      <c r="AF1577">
        <v>97</v>
      </c>
      <c r="AG1577" t="s">
        <v>103</v>
      </c>
      <c r="AH1577" t="s">
        <v>76</v>
      </c>
      <c r="AI1577">
        <v>1</v>
      </c>
      <c r="AJ1577">
        <v>2007</v>
      </c>
      <c r="AK1577">
        <v>3</v>
      </c>
      <c r="AL1577">
        <v>3</v>
      </c>
      <c r="AN1577">
        <v>2333</v>
      </c>
      <c r="AO1577">
        <v>32</v>
      </c>
      <c r="AP1577" t="s">
        <v>63</v>
      </c>
      <c r="AQ1577" t="s">
        <v>66</v>
      </c>
      <c r="AR1577">
        <v>3613</v>
      </c>
      <c r="AW1577" t="s">
        <v>7752</v>
      </c>
      <c r="AY1577" t="s">
        <v>7753</v>
      </c>
      <c r="AZ1577" t="s">
        <v>7754</v>
      </c>
    </row>
    <row r="1578" spans="1:52" x14ac:dyDescent="0.3">
      <c r="A1578">
        <v>2618523</v>
      </c>
      <c r="B1578" t="s">
        <v>7755</v>
      </c>
      <c r="C1578" t="str">
        <f t="shared" si="229"/>
        <v>7492</v>
      </c>
      <c r="D1578" t="s">
        <v>53</v>
      </c>
      <c r="E1578" t="str">
        <f>"0000"</f>
        <v>0000</v>
      </c>
      <c r="F1578" t="s">
        <v>108</v>
      </c>
      <c r="G1578" t="str">
        <f t="shared" si="237"/>
        <v>08</v>
      </c>
      <c r="H1578" t="s">
        <v>55</v>
      </c>
      <c r="I1578" t="s">
        <v>56</v>
      </c>
      <c r="J1578" t="s">
        <v>57</v>
      </c>
      <c r="K1578">
        <v>0</v>
      </c>
      <c r="L1578">
        <v>43624</v>
      </c>
      <c r="M1578">
        <v>1</v>
      </c>
      <c r="N1578" t="str">
        <f t="shared" si="238"/>
        <v>000X</v>
      </c>
      <c r="O1578">
        <v>4338</v>
      </c>
      <c r="P1578" t="s">
        <v>72</v>
      </c>
      <c r="Q1578" t="s">
        <v>7415</v>
      </c>
      <c r="R1578" t="s">
        <v>140</v>
      </c>
      <c r="T1578" t="s">
        <v>61</v>
      </c>
      <c r="V1578" t="s">
        <v>7394</v>
      </c>
      <c r="W1578">
        <v>15020</v>
      </c>
      <c r="X1578">
        <v>15020</v>
      </c>
      <c r="Y1578">
        <v>0</v>
      </c>
      <c r="Z1578">
        <v>15020</v>
      </c>
      <c r="AA1578">
        <v>15020</v>
      </c>
      <c r="AB1578" t="s">
        <v>72</v>
      </c>
      <c r="AC1578" s="1">
        <v>44011</v>
      </c>
      <c r="AD1578">
        <v>21000</v>
      </c>
      <c r="AE1578">
        <v>3073</v>
      </c>
      <c r="AF1578">
        <v>1243</v>
      </c>
      <c r="AG1578" t="s">
        <v>103</v>
      </c>
      <c r="AH1578" t="s">
        <v>76</v>
      </c>
      <c r="AR1578">
        <v>0</v>
      </c>
      <c r="AW1578" t="s">
        <v>7756</v>
      </c>
      <c r="AX1578" t="s">
        <v>3438</v>
      </c>
      <c r="AY1578" t="s">
        <v>3439</v>
      </c>
      <c r="AZ1578" t="s">
        <v>70</v>
      </c>
    </row>
    <row r="1579" spans="1:52" x14ac:dyDescent="0.3">
      <c r="A1579">
        <v>2618558</v>
      </c>
      <c r="B1579" t="s">
        <v>7757</v>
      </c>
      <c r="C1579" t="str">
        <f t="shared" si="229"/>
        <v>7492</v>
      </c>
      <c r="D1579" t="s">
        <v>53</v>
      </c>
      <c r="E1579" t="str">
        <f>"0000"</f>
        <v>0000</v>
      </c>
      <c r="F1579" t="s">
        <v>108</v>
      </c>
      <c r="G1579" t="str">
        <f t="shared" si="237"/>
        <v>08</v>
      </c>
      <c r="H1579" t="s">
        <v>55</v>
      </c>
      <c r="I1579" t="s">
        <v>56</v>
      </c>
      <c r="J1579" t="s">
        <v>57</v>
      </c>
      <c r="K1579">
        <v>0</v>
      </c>
      <c r="L1579">
        <v>43596</v>
      </c>
      <c r="M1579">
        <v>1</v>
      </c>
      <c r="N1579" t="str">
        <f t="shared" si="238"/>
        <v>000X</v>
      </c>
      <c r="O1579">
        <v>4268</v>
      </c>
      <c r="P1579" t="s">
        <v>72</v>
      </c>
      <c r="Q1579" t="s">
        <v>7415</v>
      </c>
      <c r="R1579" t="s">
        <v>140</v>
      </c>
      <c r="T1579" t="s">
        <v>61</v>
      </c>
      <c r="V1579" t="s">
        <v>7758</v>
      </c>
      <c r="W1579">
        <v>15010</v>
      </c>
      <c r="X1579">
        <v>15010</v>
      </c>
      <c r="Y1579">
        <v>0</v>
      </c>
      <c r="Z1579">
        <v>15010</v>
      </c>
      <c r="AA1579">
        <v>15010</v>
      </c>
      <c r="AB1579" t="s">
        <v>72</v>
      </c>
      <c r="AC1579" s="1">
        <v>44159</v>
      </c>
      <c r="AD1579">
        <v>15300</v>
      </c>
      <c r="AE1579">
        <v>3111</v>
      </c>
      <c r="AF1579">
        <v>2258</v>
      </c>
      <c r="AG1579" t="s">
        <v>103</v>
      </c>
      <c r="AH1579" t="s">
        <v>1386</v>
      </c>
      <c r="AR1579">
        <v>0</v>
      </c>
      <c r="AW1579" t="s">
        <v>3602</v>
      </c>
      <c r="AY1579" t="s">
        <v>7759</v>
      </c>
      <c r="AZ1579" t="s">
        <v>6383</v>
      </c>
    </row>
    <row r="1580" spans="1:52" x14ac:dyDescent="0.3">
      <c r="A1580">
        <v>2618663</v>
      </c>
      <c r="B1580" t="s">
        <v>7760</v>
      </c>
      <c r="C1580" t="str">
        <f t="shared" si="229"/>
        <v>7492</v>
      </c>
      <c r="D1580" t="s">
        <v>53</v>
      </c>
      <c r="E1580" t="str">
        <f>"0100"</f>
        <v>0100</v>
      </c>
      <c r="F1580" t="s">
        <v>54</v>
      </c>
      <c r="G1580" t="str">
        <f t="shared" si="237"/>
        <v>08</v>
      </c>
      <c r="H1580" t="s">
        <v>55</v>
      </c>
      <c r="I1580" t="s">
        <v>56</v>
      </c>
      <c r="J1580" t="s">
        <v>57</v>
      </c>
      <c r="K1580">
        <v>1</v>
      </c>
      <c r="L1580">
        <v>43750</v>
      </c>
      <c r="M1580">
        <v>1</v>
      </c>
      <c r="N1580" t="str">
        <f t="shared" si="238"/>
        <v>000X</v>
      </c>
      <c r="O1580">
        <v>4129</v>
      </c>
      <c r="P1580" t="s">
        <v>72</v>
      </c>
      <c r="Q1580" t="s">
        <v>613</v>
      </c>
      <c r="R1580" t="s">
        <v>140</v>
      </c>
      <c r="T1580" t="s">
        <v>61</v>
      </c>
      <c r="V1580" t="s">
        <v>7761</v>
      </c>
      <c r="W1580">
        <v>195330</v>
      </c>
      <c r="X1580">
        <v>15070</v>
      </c>
      <c r="Y1580">
        <v>180260</v>
      </c>
      <c r="Z1580">
        <v>138232</v>
      </c>
      <c r="AA1580">
        <v>113232</v>
      </c>
      <c r="AB1580" t="s">
        <v>63</v>
      </c>
      <c r="AC1580" s="1">
        <v>40878</v>
      </c>
      <c r="AD1580">
        <v>169000</v>
      </c>
      <c r="AE1580">
        <v>2456</v>
      </c>
      <c r="AF1580">
        <v>193</v>
      </c>
      <c r="AG1580" t="s">
        <v>64</v>
      </c>
      <c r="AH1580" t="s">
        <v>76</v>
      </c>
      <c r="AI1580">
        <v>1</v>
      </c>
      <c r="AJ1580">
        <v>2011</v>
      </c>
      <c r="AK1580">
        <v>4</v>
      </c>
      <c r="AL1580">
        <v>2</v>
      </c>
      <c r="AN1580">
        <v>2124</v>
      </c>
      <c r="AO1580">
        <v>32</v>
      </c>
      <c r="AP1580" t="s">
        <v>72</v>
      </c>
      <c r="AQ1580" t="s">
        <v>66</v>
      </c>
      <c r="AR1580">
        <v>2712</v>
      </c>
      <c r="AW1580" t="s">
        <v>7762</v>
      </c>
      <c r="AY1580" t="s">
        <v>7763</v>
      </c>
      <c r="AZ1580" t="s">
        <v>7490</v>
      </c>
    </row>
    <row r="1581" spans="1:52" x14ac:dyDescent="0.3">
      <c r="A1581">
        <v>2618680</v>
      </c>
      <c r="B1581" t="s">
        <v>7764</v>
      </c>
      <c r="C1581" t="str">
        <f t="shared" si="229"/>
        <v>7492</v>
      </c>
      <c r="D1581" t="s">
        <v>53</v>
      </c>
      <c r="E1581" t="str">
        <f>"0000"</f>
        <v>0000</v>
      </c>
      <c r="F1581" t="s">
        <v>108</v>
      </c>
      <c r="G1581" t="str">
        <f t="shared" si="237"/>
        <v>08</v>
      </c>
      <c r="H1581" t="s">
        <v>55</v>
      </c>
      <c r="I1581" t="s">
        <v>56</v>
      </c>
      <c r="J1581" t="s">
        <v>57</v>
      </c>
      <c r="K1581">
        <v>0</v>
      </c>
      <c r="L1581">
        <v>43750</v>
      </c>
      <c r="M1581">
        <v>1</v>
      </c>
      <c r="N1581" t="str">
        <f t="shared" si="238"/>
        <v>000X</v>
      </c>
      <c r="O1581">
        <v>4173</v>
      </c>
      <c r="P1581" t="s">
        <v>72</v>
      </c>
      <c r="Q1581" t="s">
        <v>613</v>
      </c>
      <c r="R1581" t="s">
        <v>140</v>
      </c>
      <c r="T1581" t="s">
        <v>61</v>
      </c>
      <c r="V1581" t="s">
        <v>7765</v>
      </c>
      <c r="W1581">
        <v>15070</v>
      </c>
      <c r="X1581">
        <v>15070</v>
      </c>
      <c r="Y1581">
        <v>0</v>
      </c>
      <c r="Z1581">
        <v>15070</v>
      </c>
      <c r="AA1581">
        <v>15070</v>
      </c>
      <c r="AB1581" t="s">
        <v>72</v>
      </c>
      <c r="AC1581" s="1">
        <v>40483</v>
      </c>
      <c r="AD1581">
        <v>17000</v>
      </c>
      <c r="AE1581">
        <v>2390</v>
      </c>
      <c r="AF1581">
        <v>727</v>
      </c>
      <c r="AG1581" t="s">
        <v>103</v>
      </c>
      <c r="AH1581" t="s">
        <v>65</v>
      </c>
      <c r="AR1581">
        <v>0</v>
      </c>
      <c r="AW1581" t="s">
        <v>7766</v>
      </c>
      <c r="AY1581" t="s">
        <v>7767</v>
      </c>
      <c r="AZ1581" t="s">
        <v>1078</v>
      </c>
    </row>
    <row r="1582" spans="1:52" x14ac:dyDescent="0.3">
      <c r="A1582">
        <v>2618744</v>
      </c>
      <c r="B1582" t="s">
        <v>7768</v>
      </c>
      <c r="C1582" t="str">
        <f t="shared" si="229"/>
        <v>7492</v>
      </c>
      <c r="D1582" t="s">
        <v>53</v>
      </c>
      <c r="E1582" t="str">
        <f>"0000"</f>
        <v>0000</v>
      </c>
      <c r="F1582" t="s">
        <v>108</v>
      </c>
      <c r="G1582" t="str">
        <f t="shared" si="237"/>
        <v>08</v>
      </c>
      <c r="H1582" t="s">
        <v>55</v>
      </c>
      <c r="I1582" t="s">
        <v>56</v>
      </c>
      <c r="J1582" t="s">
        <v>57</v>
      </c>
      <c r="K1582">
        <v>0</v>
      </c>
      <c r="L1582">
        <v>43750</v>
      </c>
      <c r="M1582">
        <v>1</v>
      </c>
      <c r="N1582" t="str">
        <f t="shared" si="238"/>
        <v>000X</v>
      </c>
      <c r="O1582">
        <v>4315</v>
      </c>
      <c r="P1582" t="s">
        <v>72</v>
      </c>
      <c r="Q1582" t="s">
        <v>613</v>
      </c>
      <c r="R1582" t="s">
        <v>140</v>
      </c>
      <c r="T1582" t="s">
        <v>61</v>
      </c>
      <c r="V1582" t="s">
        <v>7769</v>
      </c>
      <c r="W1582">
        <v>15070</v>
      </c>
      <c r="X1582">
        <v>15070</v>
      </c>
      <c r="Y1582">
        <v>0</v>
      </c>
      <c r="Z1582">
        <v>15070</v>
      </c>
      <c r="AA1582">
        <v>15070</v>
      </c>
      <c r="AB1582" t="s">
        <v>72</v>
      </c>
      <c r="AC1582" s="1">
        <v>42767</v>
      </c>
      <c r="AD1582">
        <v>8000</v>
      </c>
      <c r="AE1582">
        <v>2808</v>
      </c>
      <c r="AF1582">
        <v>2221</v>
      </c>
      <c r="AG1582" t="s">
        <v>103</v>
      </c>
      <c r="AH1582" t="s">
        <v>391</v>
      </c>
      <c r="AR1582">
        <v>0</v>
      </c>
      <c r="AW1582" t="s">
        <v>7770</v>
      </c>
      <c r="AY1582" t="s">
        <v>7771</v>
      </c>
      <c r="AZ1582" t="s">
        <v>70</v>
      </c>
    </row>
    <row r="1583" spans="1:52" x14ac:dyDescent="0.3">
      <c r="A1583">
        <v>2618825</v>
      </c>
      <c r="B1583" t="s">
        <v>7772</v>
      </c>
      <c r="C1583" t="str">
        <f t="shared" si="229"/>
        <v>7492</v>
      </c>
      <c r="D1583" t="s">
        <v>53</v>
      </c>
      <c r="E1583" t="str">
        <f>"0100"</f>
        <v>0100</v>
      </c>
      <c r="F1583" t="s">
        <v>54</v>
      </c>
      <c r="G1583" t="str">
        <f t="shared" si="237"/>
        <v>08</v>
      </c>
      <c r="H1583" t="s">
        <v>55</v>
      </c>
      <c r="I1583" t="s">
        <v>56</v>
      </c>
      <c r="J1583" t="s">
        <v>57</v>
      </c>
      <c r="K1583">
        <v>1</v>
      </c>
      <c r="L1583">
        <v>43750</v>
      </c>
      <c r="M1583">
        <v>1</v>
      </c>
      <c r="N1583" t="str">
        <f t="shared" si="238"/>
        <v>000X</v>
      </c>
      <c r="O1583">
        <v>4149</v>
      </c>
      <c r="P1583" t="s">
        <v>72</v>
      </c>
      <c r="Q1583" t="s">
        <v>7415</v>
      </c>
      <c r="R1583" t="s">
        <v>140</v>
      </c>
      <c r="T1583" t="s">
        <v>61</v>
      </c>
      <c r="V1583" t="s">
        <v>7773</v>
      </c>
      <c r="W1583">
        <v>263860</v>
      </c>
      <c r="X1583">
        <v>15070</v>
      </c>
      <c r="Y1583">
        <v>248790</v>
      </c>
      <c r="Z1583">
        <v>214780</v>
      </c>
      <c r="AA1583">
        <v>189780</v>
      </c>
      <c r="AB1583" t="s">
        <v>63</v>
      </c>
      <c r="AC1583" s="1">
        <v>40330</v>
      </c>
      <c r="AD1583">
        <v>265000</v>
      </c>
      <c r="AE1583">
        <v>2361</v>
      </c>
      <c r="AF1583">
        <v>2109</v>
      </c>
      <c r="AG1583" t="s">
        <v>64</v>
      </c>
      <c r="AH1583" t="s">
        <v>76</v>
      </c>
      <c r="AI1583">
        <v>1</v>
      </c>
      <c r="AJ1583">
        <v>2005</v>
      </c>
      <c r="AK1583">
        <v>4</v>
      </c>
      <c r="AL1583">
        <v>2</v>
      </c>
      <c r="AN1583">
        <v>2502</v>
      </c>
      <c r="AO1583">
        <v>32</v>
      </c>
      <c r="AP1583" t="s">
        <v>63</v>
      </c>
      <c r="AQ1583" t="s">
        <v>66</v>
      </c>
      <c r="AR1583">
        <v>3265</v>
      </c>
      <c r="AW1583" t="s">
        <v>7774</v>
      </c>
      <c r="AY1583" t="s">
        <v>7775</v>
      </c>
      <c r="AZ1583" t="s">
        <v>7776</v>
      </c>
    </row>
    <row r="1584" spans="1:52" x14ac:dyDescent="0.3">
      <c r="A1584">
        <v>2618850</v>
      </c>
      <c r="B1584" t="s">
        <v>7777</v>
      </c>
      <c r="C1584" t="str">
        <f t="shared" si="229"/>
        <v>7492</v>
      </c>
      <c r="D1584" t="s">
        <v>53</v>
      </c>
      <c r="E1584" t="str">
        <f>"0000"</f>
        <v>0000</v>
      </c>
      <c r="F1584" t="s">
        <v>108</v>
      </c>
      <c r="G1584" t="str">
        <f t="shared" si="237"/>
        <v>08</v>
      </c>
      <c r="H1584" t="s">
        <v>55</v>
      </c>
      <c r="I1584" t="s">
        <v>56</v>
      </c>
      <c r="J1584" t="s">
        <v>57</v>
      </c>
      <c r="K1584">
        <v>0</v>
      </c>
      <c r="L1584">
        <v>43751</v>
      </c>
      <c r="M1584">
        <v>1</v>
      </c>
      <c r="N1584" t="str">
        <f t="shared" si="238"/>
        <v>000X</v>
      </c>
      <c r="O1584">
        <v>4231</v>
      </c>
      <c r="P1584" t="s">
        <v>72</v>
      </c>
      <c r="Q1584" t="s">
        <v>7415</v>
      </c>
      <c r="R1584" t="s">
        <v>140</v>
      </c>
      <c r="T1584" t="s">
        <v>61</v>
      </c>
      <c r="V1584" t="s">
        <v>7778</v>
      </c>
      <c r="W1584">
        <v>15070</v>
      </c>
      <c r="X1584">
        <v>15070</v>
      </c>
      <c r="Y1584">
        <v>0</v>
      </c>
      <c r="Z1584">
        <v>15070</v>
      </c>
      <c r="AA1584">
        <v>15070</v>
      </c>
      <c r="AB1584" t="s">
        <v>72</v>
      </c>
      <c r="AC1584" s="1">
        <v>36951</v>
      </c>
      <c r="AD1584">
        <v>25000</v>
      </c>
      <c r="AE1584">
        <v>1412</v>
      </c>
      <c r="AF1584">
        <v>2128</v>
      </c>
      <c r="AG1584" t="s">
        <v>103</v>
      </c>
      <c r="AH1584" t="s">
        <v>873</v>
      </c>
      <c r="AR1584">
        <v>0</v>
      </c>
      <c r="AW1584" t="s">
        <v>7779</v>
      </c>
      <c r="AY1584" t="s">
        <v>7780</v>
      </c>
      <c r="AZ1584" t="s">
        <v>7781</v>
      </c>
    </row>
    <row r="1585" spans="1:52" x14ac:dyDescent="0.3">
      <c r="A1585">
        <v>2617942</v>
      </c>
      <c r="B1585" t="s">
        <v>7782</v>
      </c>
      <c r="C1585" t="str">
        <f t="shared" si="229"/>
        <v>7492</v>
      </c>
      <c r="D1585" t="s">
        <v>53</v>
      </c>
      <c r="E1585" t="str">
        <f t="shared" ref="E1585:E1590" si="239">"0100"</f>
        <v>0100</v>
      </c>
      <c r="F1585" t="s">
        <v>54</v>
      </c>
      <c r="G1585" t="str">
        <f>"07"</f>
        <v>07</v>
      </c>
      <c r="H1585" t="s">
        <v>55</v>
      </c>
      <c r="I1585" t="s">
        <v>56</v>
      </c>
      <c r="J1585" t="s">
        <v>57</v>
      </c>
      <c r="K1585">
        <v>1</v>
      </c>
      <c r="L1585">
        <v>46411</v>
      </c>
      <c r="M1585">
        <v>1.07</v>
      </c>
      <c r="N1585" t="str">
        <f>"0000"</f>
        <v>0000</v>
      </c>
      <c r="O1585">
        <v>5294</v>
      </c>
      <c r="P1585" t="s">
        <v>58</v>
      </c>
      <c r="Q1585" t="s">
        <v>619</v>
      </c>
      <c r="R1585" t="s">
        <v>140</v>
      </c>
      <c r="T1585" t="s">
        <v>61</v>
      </c>
      <c r="V1585" t="s">
        <v>7783</v>
      </c>
      <c r="W1585">
        <v>294730</v>
      </c>
      <c r="X1585">
        <v>15980</v>
      </c>
      <c r="Y1585">
        <v>278750</v>
      </c>
      <c r="Z1585">
        <v>238596</v>
      </c>
      <c r="AA1585">
        <v>213596</v>
      </c>
      <c r="AB1585" t="s">
        <v>63</v>
      </c>
      <c r="AC1585" s="1">
        <v>38718</v>
      </c>
      <c r="AD1585">
        <v>110000</v>
      </c>
      <c r="AE1585">
        <v>1959</v>
      </c>
      <c r="AF1585">
        <v>2449</v>
      </c>
      <c r="AG1585" t="s">
        <v>103</v>
      </c>
      <c r="AH1585" t="s">
        <v>76</v>
      </c>
      <c r="AI1585">
        <v>1</v>
      </c>
      <c r="AJ1585">
        <v>2007</v>
      </c>
      <c r="AK1585">
        <v>3</v>
      </c>
      <c r="AL1585">
        <v>3</v>
      </c>
      <c r="AN1585">
        <v>2649</v>
      </c>
      <c r="AO1585">
        <v>32</v>
      </c>
      <c r="AP1585" t="s">
        <v>63</v>
      </c>
      <c r="AQ1585" t="s">
        <v>66</v>
      </c>
      <c r="AR1585">
        <v>3945</v>
      </c>
      <c r="AW1585" t="s">
        <v>7784</v>
      </c>
      <c r="AX1585" t="s">
        <v>7785</v>
      </c>
      <c r="AY1585" t="s">
        <v>7786</v>
      </c>
      <c r="AZ1585" t="s">
        <v>7787</v>
      </c>
    </row>
    <row r="1586" spans="1:52" x14ac:dyDescent="0.3">
      <c r="A1586">
        <v>2617951</v>
      </c>
      <c r="B1586" t="s">
        <v>7788</v>
      </c>
      <c r="C1586" t="str">
        <f t="shared" si="229"/>
        <v>7492</v>
      </c>
      <c r="D1586" t="s">
        <v>53</v>
      </c>
      <c r="E1586" t="str">
        <f t="shared" si="239"/>
        <v>0100</v>
      </c>
      <c r="F1586" t="s">
        <v>54</v>
      </c>
      <c r="G1586" t="str">
        <f>"07"</f>
        <v>07</v>
      </c>
      <c r="H1586" t="s">
        <v>55</v>
      </c>
      <c r="I1586" t="s">
        <v>56</v>
      </c>
      <c r="J1586" t="s">
        <v>57</v>
      </c>
      <c r="K1586">
        <v>1</v>
      </c>
      <c r="L1586">
        <v>46167</v>
      </c>
      <c r="M1586">
        <v>1.06</v>
      </c>
      <c r="N1586" t="str">
        <f>"0000"</f>
        <v>0000</v>
      </c>
      <c r="O1586">
        <v>5278</v>
      </c>
      <c r="P1586" t="s">
        <v>58</v>
      </c>
      <c r="Q1586" t="s">
        <v>619</v>
      </c>
      <c r="R1586" t="s">
        <v>140</v>
      </c>
      <c r="T1586" t="s">
        <v>61</v>
      </c>
      <c r="V1586" t="s">
        <v>7789</v>
      </c>
      <c r="W1586">
        <v>292230</v>
      </c>
      <c r="X1586">
        <v>15900</v>
      </c>
      <c r="Y1586">
        <v>276330</v>
      </c>
      <c r="Z1586">
        <v>237965</v>
      </c>
      <c r="AA1586">
        <v>212965</v>
      </c>
      <c r="AB1586" t="s">
        <v>63</v>
      </c>
      <c r="AC1586" s="1">
        <v>37895</v>
      </c>
      <c r="AD1586">
        <v>22800</v>
      </c>
      <c r="AE1586">
        <v>1651</v>
      </c>
      <c r="AF1586">
        <v>1114</v>
      </c>
      <c r="AG1586" t="s">
        <v>103</v>
      </c>
      <c r="AH1586" t="s">
        <v>76</v>
      </c>
      <c r="AI1586">
        <v>1</v>
      </c>
      <c r="AJ1586">
        <v>2007</v>
      </c>
      <c r="AK1586">
        <v>3</v>
      </c>
      <c r="AL1586">
        <v>2</v>
      </c>
      <c r="AN1586">
        <v>2707</v>
      </c>
      <c r="AO1586">
        <v>32</v>
      </c>
      <c r="AP1586" t="s">
        <v>72</v>
      </c>
      <c r="AQ1586" t="s">
        <v>66</v>
      </c>
      <c r="AR1586">
        <v>3984</v>
      </c>
      <c r="AW1586" t="s">
        <v>7790</v>
      </c>
      <c r="AX1586" t="s">
        <v>7791</v>
      </c>
      <c r="AY1586" t="s">
        <v>7792</v>
      </c>
      <c r="AZ1586" t="s">
        <v>70</v>
      </c>
    </row>
    <row r="1587" spans="1:52" x14ac:dyDescent="0.3">
      <c r="A1587">
        <v>2618001</v>
      </c>
      <c r="B1587" t="s">
        <v>7793</v>
      </c>
      <c r="C1587" t="str">
        <f t="shared" si="229"/>
        <v>7492</v>
      </c>
      <c r="D1587" t="s">
        <v>53</v>
      </c>
      <c r="E1587" t="str">
        <f t="shared" si="239"/>
        <v>0100</v>
      </c>
      <c r="F1587" t="s">
        <v>54</v>
      </c>
      <c r="G1587" t="str">
        <f>"07"</f>
        <v>07</v>
      </c>
      <c r="H1587" t="s">
        <v>55</v>
      </c>
      <c r="I1587" t="s">
        <v>56</v>
      </c>
      <c r="J1587" t="s">
        <v>57</v>
      </c>
      <c r="K1587">
        <v>1</v>
      </c>
      <c r="L1587">
        <v>44946</v>
      </c>
      <c r="M1587">
        <v>1.03</v>
      </c>
      <c r="N1587" t="str">
        <f>"0000"</f>
        <v>0000</v>
      </c>
      <c r="O1587">
        <v>5136</v>
      </c>
      <c r="P1587" t="s">
        <v>58</v>
      </c>
      <c r="Q1587" t="s">
        <v>619</v>
      </c>
      <c r="R1587" t="s">
        <v>140</v>
      </c>
      <c r="T1587" t="s">
        <v>61</v>
      </c>
      <c r="V1587" t="s">
        <v>7794</v>
      </c>
      <c r="W1587">
        <v>218050</v>
      </c>
      <c r="X1587">
        <v>15480</v>
      </c>
      <c r="Y1587">
        <v>202570</v>
      </c>
      <c r="Z1587">
        <v>218050</v>
      </c>
      <c r="AA1587">
        <v>193050</v>
      </c>
      <c r="AB1587" t="s">
        <v>63</v>
      </c>
      <c r="AC1587" s="1">
        <v>43304</v>
      </c>
      <c r="AD1587">
        <v>245000</v>
      </c>
      <c r="AE1587">
        <v>2915</v>
      </c>
      <c r="AF1587">
        <v>1303</v>
      </c>
      <c r="AG1587" t="s">
        <v>64</v>
      </c>
      <c r="AH1587" t="s">
        <v>76</v>
      </c>
      <c r="AI1587">
        <v>1</v>
      </c>
      <c r="AJ1587">
        <v>2014</v>
      </c>
      <c r="AK1587">
        <v>3</v>
      </c>
      <c r="AL1587">
        <v>3</v>
      </c>
      <c r="AN1587">
        <v>1855</v>
      </c>
      <c r="AO1587">
        <v>32</v>
      </c>
      <c r="AP1587" t="s">
        <v>72</v>
      </c>
      <c r="AQ1587" t="s">
        <v>66</v>
      </c>
      <c r="AR1587">
        <v>2632</v>
      </c>
      <c r="AW1587" t="s">
        <v>7795</v>
      </c>
      <c r="AY1587" t="s">
        <v>7796</v>
      </c>
      <c r="AZ1587" t="s">
        <v>70</v>
      </c>
    </row>
    <row r="1588" spans="1:52" x14ac:dyDescent="0.3">
      <c r="A1588">
        <v>2618035</v>
      </c>
      <c r="B1588" t="s">
        <v>7797</v>
      </c>
      <c r="C1588" t="str">
        <f t="shared" si="229"/>
        <v>7492</v>
      </c>
      <c r="D1588" t="s">
        <v>53</v>
      </c>
      <c r="E1588" t="str">
        <f t="shared" si="239"/>
        <v>0100</v>
      </c>
      <c r="F1588" t="s">
        <v>54</v>
      </c>
      <c r="G1588" t="str">
        <f>"08"</f>
        <v>08</v>
      </c>
      <c r="H1588" t="s">
        <v>55</v>
      </c>
      <c r="I1588" t="s">
        <v>56</v>
      </c>
      <c r="J1588" t="s">
        <v>57</v>
      </c>
      <c r="K1588">
        <v>1</v>
      </c>
      <c r="L1588">
        <v>44801</v>
      </c>
      <c r="M1588">
        <v>1.03</v>
      </c>
      <c r="N1588" t="str">
        <f>"000X"</f>
        <v>000X</v>
      </c>
      <c r="O1588">
        <v>4982</v>
      </c>
      <c r="P1588" t="s">
        <v>58</v>
      </c>
      <c r="Q1588" t="s">
        <v>619</v>
      </c>
      <c r="R1588" t="s">
        <v>140</v>
      </c>
      <c r="T1588" t="s">
        <v>61</v>
      </c>
      <c r="V1588" t="s">
        <v>7798</v>
      </c>
      <c r="W1588">
        <v>238720</v>
      </c>
      <c r="X1588">
        <v>15430</v>
      </c>
      <c r="Y1588">
        <v>223290</v>
      </c>
      <c r="Z1588">
        <v>180433</v>
      </c>
      <c r="AA1588">
        <v>150433</v>
      </c>
      <c r="AB1588" t="s">
        <v>63</v>
      </c>
      <c r="AC1588" s="1">
        <v>34182</v>
      </c>
      <c r="AD1588">
        <v>25496</v>
      </c>
      <c r="AE1588">
        <v>996</v>
      </c>
      <c r="AF1588">
        <v>682</v>
      </c>
      <c r="AG1588" t="s">
        <v>103</v>
      </c>
      <c r="AH1588" t="s">
        <v>873</v>
      </c>
      <c r="AI1588">
        <v>1</v>
      </c>
      <c r="AJ1588">
        <v>2005</v>
      </c>
      <c r="AK1588">
        <v>3</v>
      </c>
      <c r="AL1588">
        <v>2</v>
      </c>
      <c r="AN1588">
        <v>2286</v>
      </c>
      <c r="AO1588">
        <v>32</v>
      </c>
      <c r="AP1588" t="s">
        <v>63</v>
      </c>
      <c r="AQ1588" t="s">
        <v>66</v>
      </c>
      <c r="AR1588">
        <v>2844</v>
      </c>
      <c r="AW1588" t="s">
        <v>7799</v>
      </c>
      <c r="AX1588" t="s">
        <v>7800</v>
      </c>
      <c r="AY1588" t="s">
        <v>7801</v>
      </c>
      <c r="AZ1588" t="s">
        <v>70</v>
      </c>
    </row>
    <row r="1589" spans="1:52" x14ac:dyDescent="0.3">
      <c r="A1589">
        <v>2618051</v>
      </c>
      <c r="B1589" t="s">
        <v>7802</v>
      </c>
      <c r="C1589" t="str">
        <f t="shared" si="229"/>
        <v>7492</v>
      </c>
      <c r="D1589" t="s">
        <v>53</v>
      </c>
      <c r="E1589" t="str">
        <f t="shared" si="239"/>
        <v>0100</v>
      </c>
      <c r="F1589" t="s">
        <v>54</v>
      </c>
      <c r="G1589" t="str">
        <f>"08"</f>
        <v>08</v>
      </c>
      <c r="H1589" t="s">
        <v>55</v>
      </c>
      <c r="I1589" t="s">
        <v>56</v>
      </c>
      <c r="J1589" t="s">
        <v>57</v>
      </c>
      <c r="K1589">
        <v>1</v>
      </c>
      <c r="L1589">
        <v>44291</v>
      </c>
      <c r="M1589">
        <v>1.02</v>
      </c>
      <c r="N1589" t="str">
        <f>"000X"</f>
        <v>000X</v>
      </c>
      <c r="O1589">
        <v>4930</v>
      </c>
      <c r="P1589" t="s">
        <v>58</v>
      </c>
      <c r="Q1589" t="s">
        <v>619</v>
      </c>
      <c r="R1589" t="s">
        <v>140</v>
      </c>
      <c r="T1589" t="s">
        <v>61</v>
      </c>
      <c r="V1589" t="s">
        <v>7803</v>
      </c>
      <c r="W1589">
        <v>170960</v>
      </c>
      <c r="X1589">
        <v>15250</v>
      </c>
      <c r="Y1589">
        <v>155710</v>
      </c>
      <c r="Z1589">
        <v>170960</v>
      </c>
      <c r="AA1589">
        <v>170960</v>
      </c>
      <c r="AB1589" t="s">
        <v>72</v>
      </c>
      <c r="AC1589" s="1">
        <v>43524</v>
      </c>
      <c r="AD1589">
        <v>190000</v>
      </c>
      <c r="AE1589">
        <v>2959</v>
      </c>
      <c r="AF1589">
        <v>238</v>
      </c>
      <c r="AG1589" t="s">
        <v>64</v>
      </c>
      <c r="AH1589" t="s">
        <v>76</v>
      </c>
      <c r="AI1589">
        <v>1</v>
      </c>
      <c r="AJ1589">
        <v>1994</v>
      </c>
      <c r="AK1589">
        <v>3</v>
      </c>
      <c r="AL1589">
        <v>2</v>
      </c>
      <c r="AN1589">
        <v>1531</v>
      </c>
      <c r="AO1589">
        <v>32</v>
      </c>
      <c r="AP1589" t="s">
        <v>63</v>
      </c>
      <c r="AQ1589" t="s">
        <v>66</v>
      </c>
      <c r="AR1589">
        <v>2312</v>
      </c>
      <c r="AW1589" t="s">
        <v>598</v>
      </c>
      <c r="AY1589" t="s">
        <v>599</v>
      </c>
      <c r="AZ1589" t="s">
        <v>70</v>
      </c>
    </row>
    <row r="1590" spans="1:52" x14ac:dyDescent="0.3">
      <c r="A1590">
        <v>2618159</v>
      </c>
      <c r="B1590" t="s">
        <v>7804</v>
      </c>
      <c r="C1590" t="str">
        <f t="shared" si="229"/>
        <v>7492</v>
      </c>
      <c r="D1590" t="s">
        <v>53</v>
      </c>
      <c r="E1590" t="str">
        <f t="shared" si="239"/>
        <v>0100</v>
      </c>
      <c r="F1590" t="s">
        <v>54</v>
      </c>
      <c r="G1590" t="str">
        <f>"07"</f>
        <v>07</v>
      </c>
      <c r="H1590" t="s">
        <v>55</v>
      </c>
      <c r="I1590" t="s">
        <v>56</v>
      </c>
      <c r="J1590" t="s">
        <v>57</v>
      </c>
      <c r="K1590">
        <v>1</v>
      </c>
      <c r="L1590">
        <v>44701</v>
      </c>
      <c r="M1590">
        <v>1.03</v>
      </c>
      <c r="N1590" t="str">
        <f>"0000"</f>
        <v>0000</v>
      </c>
      <c r="O1590">
        <v>5425</v>
      </c>
      <c r="P1590" t="s">
        <v>58</v>
      </c>
      <c r="Q1590" t="s">
        <v>619</v>
      </c>
      <c r="R1590" t="s">
        <v>140</v>
      </c>
      <c r="T1590" t="s">
        <v>61</v>
      </c>
      <c r="V1590" t="s">
        <v>7394</v>
      </c>
      <c r="W1590">
        <v>300460</v>
      </c>
      <c r="X1590">
        <v>15390</v>
      </c>
      <c r="Y1590">
        <v>285070</v>
      </c>
      <c r="Z1590">
        <v>253242</v>
      </c>
      <c r="AA1590">
        <v>228242</v>
      </c>
      <c r="AB1590" t="s">
        <v>63</v>
      </c>
      <c r="AC1590" s="1">
        <v>38718</v>
      </c>
      <c r="AD1590">
        <v>116000</v>
      </c>
      <c r="AE1590">
        <v>1959</v>
      </c>
      <c r="AF1590">
        <v>2044</v>
      </c>
      <c r="AG1590" t="s">
        <v>103</v>
      </c>
      <c r="AH1590" t="s">
        <v>76</v>
      </c>
      <c r="AI1590">
        <v>1</v>
      </c>
      <c r="AJ1590">
        <v>2007</v>
      </c>
      <c r="AK1590">
        <v>3</v>
      </c>
      <c r="AL1590">
        <v>2</v>
      </c>
      <c r="AN1590">
        <v>2350</v>
      </c>
      <c r="AO1590">
        <v>32</v>
      </c>
      <c r="AP1590" t="s">
        <v>63</v>
      </c>
      <c r="AQ1590" t="s">
        <v>66</v>
      </c>
      <c r="AR1590">
        <v>3613</v>
      </c>
      <c r="AW1590" t="s">
        <v>7805</v>
      </c>
      <c r="AX1590" t="s">
        <v>7806</v>
      </c>
      <c r="AY1590" t="s">
        <v>7807</v>
      </c>
      <c r="AZ1590" t="s">
        <v>70</v>
      </c>
    </row>
    <row r="1591" spans="1:52" x14ac:dyDescent="0.3">
      <c r="A1591">
        <v>2618175</v>
      </c>
      <c r="B1591" t="s">
        <v>7808</v>
      </c>
      <c r="C1591" t="str">
        <f t="shared" si="229"/>
        <v>7492</v>
      </c>
      <c r="D1591" t="s">
        <v>53</v>
      </c>
      <c r="E1591" t="str">
        <f>"0000"</f>
        <v>0000</v>
      </c>
      <c r="F1591" t="s">
        <v>108</v>
      </c>
      <c r="G1591" t="str">
        <f>"07"</f>
        <v>07</v>
      </c>
      <c r="H1591" t="s">
        <v>55</v>
      </c>
      <c r="I1591" t="s">
        <v>56</v>
      </c>
      <c r="J1591" t="s">
        <v>57</v>
      </c>
      <c r="K1591">
        <v>0</v>
      </c>
      <c r="L1591">
        <v>43967</v>
      </c>
      <c r="M1591">
        <v>1.01</v>
      </c>
      <c r="N1591" t="str">
        <f>"0000"</f>
        <v>0000</v>
      </c>
      <c r="O1591">
        <v>4096</v>
      </c>
      <c r="P1591" t="s">
        <v>72</v>
      </c>
      <c r="Q1591" t="s">
        <v>7401</v>
      </c>
      <c r="R1591" t="s">
        <v>110</v>
      </c>
      <c r="T1591" t="s">
        <v>61</v>
      </c>
      <c r="V1591" t="s">
        <v>7809</v>
      </c>
      <c r="W1591">
        <v>15140</v>
      </c>
      <c r="X1591">
        <v>15140</v>
      </c>
      <c r="Y1591">
        <v>0</v>
      </c>
      <c r="Z1591">
        <v>15140</v>
      </c>
      <c r="AA1591">
        <v>15140</v>
      </c>
      <c r="AB1591" t="s">
        <v>72</v>
      </c>
      <c r="AC1591" s="1">
        <v>37681</v>
      </c>
      <c r="AD1591">
        <v>26000</v>
      </c>
      <c r="AE1591">
        <v>1583</v>
      </c>
      <c r="AF1591">
        <v>540</v>
      </c>
      <c r="AG1591" t="s">
        <v>103</v>
      </c>
      <c r="AH1591" t="s">
        <v>873</v>
      </c>
      <c r="AR1591">
        <v>0</v>
      </c>
      <c r="AW1591" t="s">
        <v>7810</v>
      </c>
      <c r="AX1591" t="s">
        <v>7811</v>
      </c>
      <c r="AY1591" t="s">
        <v>7812</v>
      </c>
      <c r="AZ1591" t="s">
        <v>7813</v>
      </c>
    </row>
    <row r="1592" spans="1:52" x14ac:dyDescent="0.3">
      <c r="A1592">
        <v>2618183</v>
      </c>
      <c r="B1592" t="s">
        <v>7814</v>
      </c>
      <c r="C1592" t="str">
        <f t="shared" si="229"/>
        <v>7492</v>
      </c>
      <c r="D1592" t="s">
        <v>53</v>
      </c>
      <c r="E1592" t="str">
        <f t="shared" ref="E1592:E1598" si="240">"0100"</f>
        <v>0100</v>
      </c>
      <c r="F1592" t="s">
        <v>54</v>
      </c>
      <c r="G1592" t="str">
        <f>"07"</f>
        <v>07</v>
      </c>
      <c r="H1592" t="s">
        <v>55</v>
      </c>
      <c r="I1592" t="s">
        <v>56</v>
      </c>
      <c r="J1592" t="s">
        <v>57</v>
      </c>
      <c r="K1592">
        <v>1</v>
      </c>
      <c r="L1592">
        <v>44101</v>
      </c>
      <c r="M1592">
        <v>1.01</v>
      </c>
      <c r="N1592" t="str">
        <f>"0000"</f>
        <v>0000</v>
      </c>
      <c r="O1592">
        <v>4128</v>
      </c>
      <c r="P1592" t="s">
        <v>72</v>
      </c>
      <c r="Q1592" t="s">
        <v>7401</v>
      </c>
      <c r="R1592" t="s">
        <v>110</v>
      </c>
      <c r="T1592" t="s">
        <v>61</v>
      </c>
      <c r="V1592" t="s">
        <v>7815</v>
      </c>
      <c r="W1592">
        <v>322660</v>
      </c>
      <c r="X1592">
        <v>15190</v>
      </c>
      <c r="Y1592">
        <v>307470</v>
      </c>
      <c r="Z1592">
        <v>273135</v>
      </c>
      <c r="AA1592">
        <v>248135</v>
      </c>
      <c r="AB1592" t="s">
        <v>63</v>
      </c>
      <c r="AC1592" s="1">
        <v>37834</v>
      </c>
      <c r="AD1592">
        <v>17000</v>
      </c>
      <c r="AE1592">
        <v>1653</v>
      </c>
      <c r="AF1592">
        <v>501</v>
      </c>
      <c r="AG1592" t="s">
        <v>103</v>
      </c>
      <c r="AH1592" t="s">
        <v>76</v>
      </c>
      <c r="AI1592">
        <v>1</v>
      </c>
      <c r="AJ1592">
        <v>2006</v>
      </c>
      <c r="AK1592">
        <v>3</v>
      </c>
      <c r="AL1592">
        <v>3</v>
      </c>
      <c r="AN1592">
        <v>2871</v>
      </c>
      <c r="AO1592">
        <v>32</v>
      </c>
      <c r="AP1592" t="s">
        <v>63</v>
      </c>
      <c r="AQ1592" t="s">
        <v>66</v>
      </c>
      <c r="AR1592">
        <v>3900</v>
      </c>
      <c r="AW1592" t="s">
        <v>7816</v>
      </c>
      <c r="AX1592" t="s">
        <v>7817</v>
      </c>
      <c r="AY1592" t="s">
        <v>7818</v>
      </c>
      <c r="AZ1592" t="s">
        <v>7819</v>
      </c>
    </row>
    <row r="1593" spans="1:52" x14ac:dyDescent="0.3">
      <c r="A1593">
        <v>2618370</v>
      </c>
      <c r="B1593" t="s">
        <v>7820</v>
      </c>
      <c r="C1593" t="str">
        <f t="shared" si="229"/>
        <v>7492</v>
      </c>
      <c r="D1593" t="s">
        <v>53</v>
      </c>
      <c r="E1593" t="str">
        <f t="shared" si="240"/>
        <v>0100</v>
      </c>
      <c r="F1593" t="s">
        <v>54</v>
      </c>
      <c r="G1593" t="str">
        <f>"07"</f>
        <v>07</v>
      </c>
      <c r="H1593" t="s">
        <v>55</v>
      </c>
      <c r="I1593" t="s">
        <v>56</v>
      </c>
      <c r="J1593" t="s">
        <v>57</v>
      </c>
      <c r="K1593">
        <v>1</v>
      </c>
      <c r="L1593">
        <v>45112</v>
      </c>
      <c r="M1593">
        <v>1.04</v>
      </c>
      <c r="N1593" t="str">
        <f>"0000"</f>
        <v>0000</v>
      </c>
      <c r="O1593">
        <v>4341</v>
      </c>
      <c r="P1593" t="s">
        <v>72</v>
      </c>
      <c r="Q1593" t="s">
        <v>6988</v>
      </c>
      <c r="R1593" t="s">
        <v>140</v>
      </c>
      <c r="T1593" t="s">
        <v>61</v>
      </c>
      <c r="V1593" t="s">
        <v>7821</v>
      </c>
      <c r="W1593">
        <v>285760</v>
      </c>
      <c r="X1593">
        <v>15530</v>
      </c>
      <c r="Y1593">
        <v>270230</v>
      </c>
      <c r="Z1593">
        <v>246603</v>
      </c>
      <c r="AA1593">
        <v>221603</v>
      </c>
      <c r="AB1593" t="s">
        <v>63</v>
      </c>
      <c r="AC1593" s="1">
        <v>38808</v>
      </c>
      <c r="AD1593">
        <v>86900</v>
      </c>
      <c r="AE1593">
        <v>1996</v>
      </c>
      <c r="AF1593">
        <v>1433</v>
      </c>
      <c r="AG1593" t="s">
        <v>103</v>
      </c>
      <c r="AH1593" t="s">
        <v>76</v>
      </c>
      <c r="AI1593">
        <v>1</v>
      </c>
      <c r="AJ1593">
        <v>2007</v>
      </c>
      <c r="AK1593">
        <v>3</v>
      </c>
      <c r="AL1593">
        <v>3</v>
      </c>
      <c r="AN1593">
        <v>2449</v>
      </c>
      <c r="AO1593">
        <v>32</v>
      </c>
      <c r="AP1593" t="s">
        <v>63</v>
      </c>
      <c r="AQ1593" t="s">
        <v>66</v>
      </c>
      <c r="AR1593">
        <v>3709</v>
      </c>
      <c r="AW1593" t="s">
        <v>7822</v>
      </c>
      <c r="AX1593" t="s">
        <v>7823</v>
      </c>
      <c r="AY1593" t="s">
        <v>7824</v>
      </c>
      <c r="AZ1593" t="s">
        <v>70</v>
      </c>
    </row>
    <row r="1594" spans="1:52" x14ac:dyDescent="0.3">
      <c r="A1594">
        <v>2618477</v>
      </c>
      <c r="B1594" t="s">
        <v>7825</v>
      </c>
      <c r="C1594" t="str">
        <f t="shared" si="229"/>
        <v>7492</v>
      </c>
      <c r="D1594" t="s">
        <v>53</v>
      </c>
      <c r="E1594" t="str">
        <f t="shared" si="240"/>
        <v>0100</v>
      </c>
      <c r="F1594" t="s">
        <v>54</v>
      </c>
      <c r="G1594" t="str">
        <f>"07"</f>
        <v>07</v>
      </c>
      <c r="H1594" t="s">
        <v>55</v>
      </c>
      <c r="I1594" t="s">
        <v>56</v>
      </c>
      <c r="J1594" t="s">
        <v>57</v>
      </c>
      <c r="K1594">
        <v>1</v>
      </c>
      <c r="L1594">
        <v>47330</v>
      </c>
      <c r="M1594">
        <v>1.0900000000000001</v>
      </c>
      <c r="N1594" t="str">
        <f>"0000"</f>
        <v>0000</v>
      </c>
      <c r="O1594">
        <v>4311</v>
      </c>
      <c r="P1594" t="s">
        <v>72</v>
      </c>
      <c r="Q1594" t="s">
        <v>6988</v>
      </c>
      <c r="R1594" t="s">
        <v>140</v>
      </c>
      <c r="T1594" t="s">
        <v>61</v>
      </c>
      <c r="V1594" t="s">
        <v>7826</v>
      </c>
      <c r="W1594">
        <v>211700</v>
      </c>
      <c r="X1594">
        <v>16300</v>
      </c>
      <c r="Y1594">
        <v>195400</v>
      </c>
      <c r="Z1594">
        <v>201750</v>
      </c>
      <c r="AA1594">
        <v>176750</v>
      </c>
      <c r="AB1594" t="s">
        <v>63</v>
      </c>
      <c r="AC1594" s="1">
        <v>43214</v>
      </c>
      <c r="AD1594">
        <v>215000</v>
      </c>
      <c r="AE1594">
        <v>2896</v>
      </c>
      <c r="AF1594">
        <v>30</v>
      </c>
      <c r="AG1594" t="s">
        <v>64</v>
      </c>
      <c r="AH1594" t="s">
        <v>76</v>
      </c>
      <c r="AI1594">
        <v>1</v>
      </c>
      <c r="AJ1594">
        <v>1997</v>
      </c>
      <c r="AK1594">
        <v>3</v>
      </c>
      <c r="AL1594">
        <v>2</v>
      </c>
      <c r="AN1594">
        <v>2105</v>
      </c>
      <c r="AO1594">
        <v>32</v>
      </c>
      <c r="AP1594" t="s">
        <v>63</v>
      </c>
      <c r="AQ1594" t="s">
        <v>66</v>
      </c>
      <c r="AR1594">
        <v>2766</v>
      </c>
      <c r="AW1594" t="s">
        <v>7827</v>
      </c>
      <c r="AX1594" t="s">
        <v>7828</v>
      </c>
      <c r="AY1594" t="s">
        <v>7829</v>
      </c>
      <c r="AZ1594" t="s">
        <v>70</v>
      </c>
    </row>
    <row r="1595" spans="1:52" x14ac:dyDescent="0.3">
      <c r="A1595">
        <v>2618485</v>
      </c>
      <c r="B1595" t="s">
        <v>7830</v>
      </c>
      <c r="C1595" t="str">
        <f t="shared" si="229"/>
        <v>7492</v>
      </c>
      <c r="D1595" t="s">
        <v>53</v>
      </c>
      <c r="E1595" t="str">
        <f t="shared" si="240"/>
        <v>0100</v>
      </c>
      <c r="F1595" t="s">
        <v>54</v>
      </c>
      <c r="G1595" t="str">
        <f t="shared" ref="G1595:G1600" si="241">"08"</f>
        <v>08</v>
      </c>
      <c r="H1595" t="s">
        <v>55</v>
      </c>
      <c r="I1595" t="s">
        <v>56</v>
      </c>
      <c r="J1595" t="s">
        <v>57</v>
      </c>
      <c r="K1595">
        <v>1</v>
      </c>
      <c r="L1595">
        <v>44630</v>
      </c>
      <c r="M1595">
        <v>1.02</v>
      </c>
      <c r="N1595" t="str">
        <f t="shared" ref="N1595:N1600" si="242">"000X"</f>
        <v>000X</v>
      </c>
      <c r="O1595">
        <v>4398</v>
      </c>
      <c r="P1595" t="s">
        <v>72</v>
      </c>
      <c r="Q1595" t="s">
        <v>7415</v>
      </c>
      <c r="R1595" t="s">
        <v>140</v>
      </c>
      <c r="T1595" t="s">
        <v>61</v>
      </c>
      <c r="V1595" t="s">
        <v>7831</v>
      </c>
      <c r="W1595">
        <v>182550</v>
      </c>
      <c r="X1595">
        <v>15370</v>
      </c>
      <c r="Y1595">
        <v>167180</v>
      </c>
      <c r="Z1595">
        <v>135265</v>
      </c>
      <c r="AA1595">
        <v>110265</v>
      </c>
      <c r="AB1595" t="s">
        <v>63</v>
      </c>
      <c r="AC1595" s="1">
        <v>39114</v>
      </c>
      <c r="AD1595">
        <v>236200</v>
      </c>
      <c r="AE1595">
        <v>2097</v>
      </c>
      <c r="AF1595">
        <v>63</v>
      </c>
      <c r="AG1595" t="s">
        <v>64</v>
      </c>
      <c r="AH1595" t="s">
        <v>76</v>
      </c>
      <c r="AI1595">
        <v>1</v>
      </c>
      <c r="AJ1595">
        <v>1994</v>
      </c>
      <c r="AK1595">
        <v>3</v>
      </c>
      <c r="AL1595">
        <v>2</v>
      </c>
      <c r="AN1595">
        <v>1618</v>
      </c>
      <c r="AO1595">
        <v>32</v>
      </c>
      <c r="AP1595" t="s">
        <v>63</v>
      </c>
      <c r="AQ1595" t="s">
        <v>66</v>
      </c>
      <c r="AR1595">
        <v>2405</v>
      </c>
      <c r="AW1595" t="s">
        <v>7832</v>
      </c>
      <c r="AX1595" t="s">
        <v>7833</v>
      </c>
      <c r="AY1595" t="s">
        <v>7834</v>
      </c>
      <c r="AZ1595" t="s">
        <v>70</v>
      </c>
    </row>
    <row r="1596" spans="1:52" x14ac:dyDescent="0.3">
      <c r="A1596">
        <v>2618574</v>
      </c>
      <c r="B1596" t="s">
        <v>7835</v>
      </c>
      <c r="C1596" t="str">
        <f t="shared" si="229"/>
        <v>7492</v>
      </c>
      <c r="D1596" t="s">
        <v>53</v>
      </c>
      <c r="E1596" t="str">
        <f t="shared" si="240"/>
        <v>0100</v>
      </c>
      <c r="F1596" t="s">
        <v>54</v>
      </c>
      <c r="G1596" t="str">
        <f t="shared" si="241"/>
        <v>08</v>
      </c>
      <c r="H1596" t="s">
        <v>55</v>
      </c>
      <c r="I1596" t="s">
        <v>56</v>
      </c>
      <c r="J1596" t="s">
        <v>57</v>
      </c>
      <c r="K1596">
        <v>1</v>
      </c>
      <c r="L1596">
        <v>43600</v>
      </c>
      <c r="M1596">
        <v>1</v>
      </c>
      <c r="N1596" t="str">
        <f t="shared" si="242"/>
        <v>000X</v>
      </c>
      <c r="O1596">
        <v>4216</v>
      </c>
      <c r="P1596" t="s">
        <v>72</v>
      </c>
      <c r="Q1596" t="s">
        <v>7415</v>
      </c>
      <c r="R1596" t="s">
        <v>140</v>
      </c>
      <c r="T1596" t="s">
        <v>61</v>
      </c>
      <c r="V1596" t="s">
        <v>7150</v>
      </c>
      <c r="W1596">
        <v>15010</v>
      </c>
      <c r="X1596">
        <v>15010</v>
      </c>
      <c r="Y1596">
        <v>0</v>
      </c>
      <c r="Z1596">
        <v>15010</v>
      </c>
      <c r="AA1596">
        <v>15010</v>
      </c>
      <c r="AB1596" t="s">
        <v>63</v>
      </c>
      <c r="AC1596" s="1">
        <v>44119</v>
      </c>
      <c r="AD1596">
        <v>269900</v>
      </c>
      <c r="AE1596">
        <v>3102</v>
      </c>
      <c r="AF1596">
        <v>56</v>
      </c>
      <c r="AG1596" t="s">
        <v>64</v>
      </c>
      <c r="AH1596" t="s">
        <v>76</v>
      </c>
      <c r="AI1596">
        <v>1</v>
      </c>
      <c r="AJ1596">
        <v>2020</v>
      </c>
      <c r="AK1596">
        <v>3</v>
      </c>
      <c r="AL1596">
        <v>2</v>
      </c>
      <c r="AN1596">
        <v>2374</v>
      </c>
      <c r="AO1596">
        <v>32</v>
      </c>
      <c r="AP1596" t="s">
        <v>72</v>
      </c>
      <c r="AQ1596" t="s">
        <v>66</v>
      </c>
      <c r="AR1596">
        <v>3094</v>
      </c>
      <c r="AW1596" t="s">
        <v>7836</v>
      </c>
      <c r="AX1596" t="s">
        <v>7837</v>
      </c>
      <c r="AY1596" t="s">
        <v>7838</v>
      </c>
      <c r="AZ1596" t="s">
        <v>70</v>
      </c>
    </row>
    <row r="1597" spans="1:52" x14ac:dyDescent="0.3">
      <c r="A1597">
        <v>2618647</v>
      </c>
      <c r="B1597" t="s">
        <v>7839</v>
      </c>
      <c r="C1597" t="str">
        <f t="shared" si="229"/>
        <v>7492</v>
      </c>
      <c r="D1597" t="s">
        <v>53</v>
      </c>
      <c r="E1597" t="str">
        <f t="shared" si="240"/>
        <v>0100</v>
      </c>
      <c r="F1597" t="s">
        <v>54</v>
      </c>
      <c r="G1597" t="str">
        <f t="shared" si="241"/>
        <v>08</v>
      </c>
      <c r="H1597" t="s">
        <v>55</v>
      </c>
      <c r="I1597" t="s">
        <v>56</v>
      </c>
      <c r="J1597" t="s">
        <v>57</v>
      </c>
      <c r="K1597">
        <v>1</v>
      </c>
      <c r="L1597">
        <v>52068</v>
      </c>
      <c r="M1597">
        <v>1.2</v>
      </c>
      <c r="N1597" t="str">
        <f t="shared" si="242"/>
        <v>000X</v>
      </c>
      <c r="O1597">
        <v>4085</v>
      </c>
      <c r="P1597" t="s">
        <v>72</v>
      </c>
      <c r="Q1597" t="s">
        <v>613</v>
      </c>
      <c r="R1597" t="s">
        <v>140</v>
      </c>
      <c r="T1597" t="s">
        <v>61</v>
      </c>
      <c r="V1597" t="s">
        <v>7746</v>
      </c>
      <c r="W1597">
        <v>241250</v>
      </c>
      <c r="X1597">
        <v>17930</v>
      </c>
      <c r="Y1597">
        <v>223320</v>
      </c>
      <c r="Z1597">
        <v>200562</v>
      </c>
      <c r="AA1597">
        <v>170062</v>
      </c>
      <c r="AB1597" t="s">
        <v>63</v>
      </c>
      <c r="AC1597" s="1">
        <v>42107</v>
      </c>
      <c r="AD1597">
        <v>219900</v>
      </c>
      <c r="AE1597">
        <v>2682</v>
      </c>
      <c r="AF1597">
        <v>2177</v>
      </c>
      <c r="AG1597" t="s">
        <v>64</v>
      </c>
      <c r="AH1597" t="s">
        <v>76</v>
      </c>
      <c r="AI1597">
        <v>1</v>
      </c>
      <c r="AJ1597">
        <v>2006</v>
      </c>
      <c r="AK1597">
        <v>3</v>
      </c>
      <c r="AL1597">
        <v>2</v>
      </c>
      <c r="AN1597">
        <v>2072</v>
      </c>
      <c r="AO1597">
        <v>32</v>
      </c>
      <c r="AP1597" t="s">
        <v>63</v>
      </c>
      <c r="AQ1597" t="s">
        <v>66</v>
      </c>
      <c r="AR1597">
        <v>3094</v>
      </c>
      <c r="AW1597" t="s">
        <v>7840</v>
      </c>
      <c r="AY1597" t="s">
        <v>7841</v>
      </c>
      <c r="AZ1597" t="s">
        <v>70</v>
      </c>
    </row>
    <row r="1598" spans="1:52" x14ac:dyDescent="0.3">
      <c r="A1598">
        <v>2618655</v>
      </c>
      <c r="B1598" t="s">
        <v>7842</v>
      </c>
      <c r="C1598" t="str">
        <f t="shared" si="229"/>
        <v>7492</v>
      </c>
      <c r="D1598" t="s">
        <v>53</v>
      </c>
      <c r="E1598" t="str">
        <f t="shared" si="240"/>
        <v>0100</v>
      </c>
      <c r="F1598" t="s">
        <v>54</v>
      </c>
      <c r="G1598" t="str">
        <f t="shared" si="241"/>
        <v>08</v>
      </c>
      <c r="H1598" t="s">
        <v>55</v>
      </c>
      <c r="I1598" t="s">
        <v>56</v>
      </c>
      <c r="J1598" t="s">
        <v>57</v>
      </c>
      <c r="K1598">
        <v>1</v>
      </c>
      <c r="L1598">
        <v>43750</v>
      </c>
      <c r="M1598">
        <v>1</v>
      </c>
      <c r="N1598" t="str">
        <f t="shared" si="242"/>
        <v>000X</v>
      </c>
      <c r="O1598">
        <v>4107</v>
      </c>
      <c r="P1598" t="s">
        <v>72</v>
      </c>
      <c r="Q1598" t="s">
        <v>613</v>
      </c>
      <c r="R1598" t="s">
        <v>140</v>
      </c>
      <c r="T1598" t="s">
        <v>61</v>
      </c>
      <c r="V1598" t="s">
        <v>7843</v>
      </c>
      <c r="W1598">
        <v>330070</v>
      </c>
      <c r="X1598">
        <v>15070</v>
      </c>
      <c r="Y1598">
        <v>315000</v>
      </c>
      <c r="Z1598">
        <v>330070</v>
      </c>
      <c r="AA1598">
        <v>330070</v>
      </c>
      <c r="AB1598" t="s">
        <v>72</v>
      </c>
      <c r="AC1598" s="1">
        <v>38473</v>
      </c>
      <c r="AD1598">
        <v>72000</v>
      </c>
      <c r="AE1598">
        <v>1857</v>
      </c>
      <c r="AF1598">
        <v>941</v>
      </c>
      <c r="AG1598" t="s">
        <v>103</v>
      </c>
      <c r="AH1598" t="s">
        <v>76</v>
      </c>
      <c r="AI1598">
        <v>1</v>
      </c>
      <c r="AJ1598">
        <v>2006</v>
      </c>
      <c r="AK1598">
        <v>3</v>
      </c>
      <c r="AL1598">
        <v>3</v>
      </c>
      <c r="AN1598">
        <v>3486</v>
      </c>
      <c r="AO1598">
        <v>32</v>
      </c>
      <c r="AP1598" t="s">
        <v>72</v>
      </c>
      <c r="AQ1598" t="s">
        <v>66</v>
      </c>
      <c r="AR1598">
        <v>4740</v>
      </c>
      <c r="AW1598" t="s">
        <v>7844</v>
      </c>
      <c r="AX1598" t="s">
        <v>7845</v>
      </c>
      <c r="AY1598" t="s">
        <v>7846</v>
      </c>
      <c r="AZ1598" t="s">
        <v>7847</v>
      </c>
    </row>
    <row r="1599" spans="1:52" x14ac:dyDescent="0.3">
      <c r="A1599">
        <v>2618841</v>
      </c>
      <c r="B1599" t="s">
        <v>7848</v>
      </c>
      <c r="C1599" t="str">
        <f t="shared" si="229"/>
        <v>7492</v>
      </c>
      <c r="D1599" t="s">
        <v>53</v>
      </c>
      <c r="E1599" t="str">
        <f>"0000"</f>
        <v>0000</v>
      </c>
      <c r="F1599" t="s">
        <v>108</v>
      </c>
      <c r="G1599" t="str">
        <f t="shared" si="241"/>
        <v>08</v>
      </c>
      <c r="H1599" t="s">
        <v>55</v>
      </c>
      <c r="I1599" t="s">
        <v>56</v>
      </c>
      <c r="J1599" t="s">
        <v>57</v>
      </c>
      <c r="K1599">
        <v>0</v>
      </c>
      <c r="L1599">
        <v>43750</v>
      </c>
      <c r="M1599">
        <v>1</v>
      </c>
      <c r="N1599" t="str">
        <f t="shared" si="242"/>
        <v>000X</v>
      </c>
      <c r="O1599">
        <v>4209</v>
      </c>
      <c r="P1599" t="s">
        <v>72</v>
      </c>
      <c r="Q1599" t="s">
        <v>7415</v>
      </c>
      <c r="R1599" t="s">
        <v>140</v>
      </c>
      <c r="T1599" t="s">
        <v>61</v>
      </c>
      <c r="V1599" t="s">
        <v>7849</v>
      </c>
      <c r="W1599">
        <v>15070</v>
      </c>
      <c r="X1599">
        <v>15070</v>
      </c>
      <c r="Y1599">
        <v>0</v>
      </c>
      <c r="Z1599">
        <v>15070</v>
      </c>
      <c r="AA1599">
        <v>15070</v>
      </c>
      <c r="AB1599" t="s">
        <v>72</v>
      </c>
      <c r="AC1599" s="1">
        <v>44280</v>
      </c>
      <c r="AD1599">
        <v>46500</v>
      </c>
      <c r="AE1599">
        <v>3151</v>
      </c>
      <c r="AF1599">
        <v>696</v>
      </c>
      <c r="AG1599" t="s">
        <v>103</v>
      </c>
      <c r="AH1599" t="s">
        <v>76</v>
      </c>
      <c r="AR1599">
        <v>0</v>
      </c>
      <c r="AW1599" t="s">
        <v>7850</v>
      </c>
      <c r="AX1599" t="s">
        <v>7851</v>
      </c>
      <c r="AY1599" t="s">
        <v>7852</v>
      </c>
      <c r="AZ1599" t="s">
        <v>7853</v>
      </c>
    </row>
    <row r="1600" spans="1:52" x14ac:dyDescent="0.3">
      <c r="A1600">
        <v>2618876</v>
      </c>
      <c r="B1600" t="s">
        <v>7854</v>
      </c>
      <c r="C1600" t="str">
        <f t="shared" si="229"/>
        <v>7492</v>
      </c>
      <c r="D1600" t="s">
        <v>53</v>
      </c>
      <c r="E1600" t="str">
        <f>"0100"</f>
        <v>0100</v>
      </c>
      <c r="F1600" t="s">
        <v>54</v>
      </c>
      <c r="G1600" t="str">
        <f t="shared" si="241"/>
        <v>08</v>
      </c>
      <c r="H1600" t="s">
        <v>55</v>
      </c>
      <c r="I1600" t="s">
        <v>56</v>
      </c>
      <c r="J1600" t="s">
        <v>57</v>
      </c>
      <c r="K1600">
        <v>1</v>
      </c>
      <c r="L1600">
        <v>43750</v>
      </c>
      <c r="M1600">
        <v>1</v>
      </c>
      <c r="N1600" t="str">
        <f t="shared" si="242"/>
        <v>000X</v>
      </c>
      <c r="O1600">
        <v>4299</v>
      </c>
      <c r="P1600" t="s">
        <v>72</v>
      </c>
      <c r="Q1600" t="s">
        <v>7415</v>
      </c>
      <c r="R1600" t="s">
        <v>140</v>
      </c>
      <c r="T1600" t="s">
        <v>61</v>
      </c>
      <c r="V1600" t="s">
        <v>7855</v>
      </c>
      <c r="W1600">
        <v>234570</v>
      </c>
      <c r="X1600">
        <v>15070</v>
      </c>
      <c r="Y1600">
        <v>219500</v>
      </c>
      <c r="Z1600">
        <v>180164</v>
      </c>
      <c r="AA1600">
        <v>155164</v>
      </c>
      <c r="AB1600" t="s">
        <v>63</v>
      </c>
      <c r="AC1600" s="1">
        <v>38412</v>
      </c>
      <c r="AD1600">
        <v>274000</v>
      </c>
      <c r="AE1600">
        <v>1826</v>
      </c>
      <c r="AF1600">
        <v>906</v>
      </c>
      <c r="AG1600" t="s">
        <v>64</v>
      </c>
      <c r="AH1600" t="s">
        <v>76</v>
      </c>
      <c r="AI1600">
        <v>1</v>
      </c>
      <c r="AJ1600">
        <v>2001</v>
      </c>
      <c r="AK1600">
        <v>3</v>
      </c>
      <c r="AL1600">
        <v>2</v>
      </c>
      <c r="AN1600">
        <v>2351</v>
      </c>
      <c r="AO1600">
        <v>32</v>
      </c>
      <c r="AP1600" t="s">
        <v>63</v>
      </c>
      <c r="AQ1600" t="s">
        <v>66</v>
      </c>
      <c r="AR1600">
        <v>3197</v>
      </c>
      <c r="AW1600" t="s">
        <v>7856</v>
      </c>
      <c r="AY1600" t="s">
        <v>7857</v>
      </c>
      <c r="AZ1600" t="s">
        <v>70</v>
      </c>
    </row>
    <row r="1601" spans="1:52" x14ac:dyDescent="0.3">
      <c r="A1601">
        <v>2618965</v>
      </c>
      <c r="B1601" t="s">
        <v>7858</v>
      </c>
      <c r="C1601" t="str">
        <f t="shared" si="229"/>
        <v>7492</v>
      </c>
      <c r="D1601" t="s">
        <v>53</v>
      </c>
      <c r="E1601" t="str">
        <f>"9400"</f>
        <v>9400</v>
      </c>
      <c r="F1601" t="s">
        <v>6520</v>
      </c>
      <c r="G1601" t="str">
        <f>"07"</f>
        <v>07</v>
      </c>
      <c r="H1601" t="s">
        <v>55</v>
      </c>
      <c r="I1601" t="s">
        <v>56</v>
      </c>
      <c r="J1601" t="s">
        <v>6521</v>
      </c>
      <c r="K1601">
        <v>0</v>
      </c>
      <c r="L1601">
        <v>196226</v>
      </c>
      <c r="M1601">
        <v>4.5</v>
      </c>
      <c r="N1601" t="str">
        <f>"0000"</f>
        <v>0000</v>
      </c>
      <c r="P1601" t="s">
        <v>72</v>
      </c>
      <c r="Q1601" t="s">
        <v>6988</v>
      </c>
      <c r="R1601" t="s">
        <v>140</v>
      </c>
      <c r="T1601" t="s">
        <v>61</v>
      </c>
      <c r="V1601" t="s">
        <v>7859</v>
      </c>
      <c r="W1601">
        <v>50</v>
      </c>
      <c r="X1601">
        <v>50</v>
      </c>
      <c r="Y1601">
        <v>0</v>
      </c>
      <c r="Z1601">
        <v>50</v>
      </c>
      <c r="AA1601">
        <v>50</v>
      </c>
      <c r="AB1601" t="s">
        <v>72</v>
      </c>
      <c r="AR1601">
        <v>0</v>
      </c>
      <c r="AW1601" t="s">
        <v>6523</v>
      </c>
      <c r="AX1601" t="s">
        <v>6524</v>
      </c>
      <c r="AY1601" t="s">
        <v>6525</v>
      </c>
      <c r="AZ1601" t="s">
        <v>6526</v>
      </c>
    </row>
    <row r="1602" spans="1:52" x14ac:dyDescent="0.3">
      <c r="A1602">
        <v>2621460</v>
      </c>
      <c r="B1602" t="s">
        <v>7860</v>
      </c>
      <c r="C1602" t="str">
        <f t="shared" ref="C1602:C1665" si="243">"7492"</f>
        <v>7492</v>
      </c>
      <c r="D1602" t="s">
        <v>53</v>
      </c>
      <c r="E1602" t="str">
        <f>"0100"</f>
        <v>0100</v>
      </c>
      <c r="F1602" t="s">
        <v>54</v>
      </c>
      <c r="G1602" t="str">
        <f>"05"</f>
        <v>05</v>
      </c>
      <c r="H1602" t="s">
        <v>55</v>
      </c>
      <c r="I1602" t="s">
        <v>56</v>
      </c>
      <c r="J1602" t="s">
        <v>57</v>
      </c>
      <c r="K1602">
        <v>1</v>
      </c>
      <c r="L1602">
        <v>43868</v>
      </c>
      <c r="M1602">
        <v>1.01</v>
      </c>
      <c r="N1602" t="str">
        <f>"000X"</f>
        <v>000X</v>
      </c>
      <c r="O1602">
        <v>4490</v>
      </c>
      <c r="P1602" t="s">
        <v>58</v>
      </c>
      <c r="Q1602" t="s">
        <v>265</v>
      </c>
      <c r="R1602" t="s">
        <v>266</v>
      </c>
      <c r="T1602" t="s">
        <v>61</v>
      </c>
      <c r="V1602" t="s">
        <v>7861</v>
      </c>
      <c r="W1602">
        <v>212430</v>
      </c>
      <c r="X1602">
        <v>15110</v>
      </c>
      <c r="Y1602">
        <v>197320</v>
      </c>
      <c r="Z1602">
        <v>152145</v>
      </c>
      <c r="AA1602">
        <v>127145</v>
      </c>
      <c r="AB1602" t="s">
        <v>63</v>
      </c>
      <c r="AC1602" s="1">
        <v>34912</v>
      </c>
      <c r="AD1602">
        <v>135000</v>
      </c>
      <c r="AE1602">
        <v>1094</v>
      </c>
      <c r="AF1602">
        <v>253</v>
      </c>
      <c r="AG1602" t="s">
        <v>64</v>
      </c>
      <c r="AH1602" t="s">
        <v>76</v>
      </c>
      <c r="AI1602">
        <v>1</v>
      </c>
      <c r="AJ1602">
        <v>1990</v>
      </c>
      <c r="AK1602">
        <v>4</v>
      </c>
      <c r="AL1602">
        <v>2</v>
      </c>
      <c r="AN1602">
        <v>2413</v>
      </c>
      <c r="AO1602">
        <v>32</v>
      </c>
      <c r="AP1602" t="s">
        <v>63</v>
      </c>
      <c r="AQ1602" t="s">
        <v>66</v>
      </c>
      <c r="AR1602">
        <v>3194</v>
      </c>
      <c r="AW1602" t="s">
        <v>7862</v>
      </c>
      <c r="AY1602" t="s">
        <v>7863</v>
      </c>
      <c r="AZ1602" t="s">
        <v>70</v>
      </c>
    </row>
    <row r="1603" spans="1:52" x14ac:dyDescent="0.3">
      <c r="A1603">
        <v>2689099</v>
      </c>
      <c r="B1603" t="s">
        <v>7864</v>
      </c>
      <c r="C1603" t="str">
        <f t="shared" si="243"/>
        <v>7492</v>
      </c>
      <c r="D1603" t="s">
        <v>53</v>
      </c>
      <c r="E1603" t="str">
        <f>"0100"</f>
        <v>0100</v>
      </c>
      <c r="F1603" t="s">
        <v>54</v>
      </c>
      <c r="G1603" t="str">
        <f>"05"</f>
        <v>05</v>
      </c>
      <c r="H1603" t="s">
        <v>55</v>
      </c>
      <c r="I1603" t="s">
        <v>56</v>
      </c>
      <c r="J1603" t="s">
        <v>57</v>
      </c>
      <c r="K1603">
        <v>1</v>
      </c>
      <c r="L1603">
        <v>43916</v>
      </c>
      <c r="M1603">
        <v>1.01</v>
      </c>
      <c r="N1603" t="str">
        <f>"000X"</f>
        <v>000X</v>
      </c>
      <c r="O1603">
        <v>4520</v>
      </c>
      <c r="P1603" t="s">
        <v>58</v>
      </c>
      <c r="Q1603" t="s">
        <v>265</v>
      </c>
      <c r="R1603" t="s">
        <v>266</v>
      </c>
      <c r="T1603" t="s">
        <v>61</v>
      </c>
      <c r="V1603" t="s">
        <v>7865</v>
      </c>
      <c r="W1603">
        <v>205970</v>
      </c>
      <c r="X1603">
        <v>15120</v>
      </c>
      <c r="Y1603">
        <v>190850</v>
      </c>
      <c r="Z1603">
        <v>174056</v>
      </c>
      <c r="AA1603">
        <v>149056</v>
      </c>
      <c r="AB1603" t="s">
        <v>63</v>
      </c>
      <c r="AC1603" s="1">
        <v>42481</v>
      </c>
      <c r="AD1603">
        <v>175000</v>
      </c>
      <c r="AE1603">
        <v>2753</v>
      </c>
      <c r="AF1603">
        <v>1498</v>
      </c>
      <c r="AG1603" t="s">
        <v>64</v>
      </c>
      <c r="AH1603" t="s">
        <v>7866</v>
      </c>
      <c r="AI1603">
        <v>1</v>
      </c>
      <c r="AJ1603">
        <v>1992</v>
      </c>
      <c r="AK1603">
        <v>3</v>
      </c>
      <c r="AL1603">
        <v>2</v>
      </c>
      <c r="AM1603">
        <v>1</v>
      </c>
      <c r="AN1603">
        <v>1510</v>
      </c>
      <c r="AO1603">
        <v>32</v>
      </c>
      <c r="AP1603" t="s">
        <v>63</v>
      </c>
      <c r="AQ1603" t="s">
        <v>66</v>
      </c>
      <c r="AR1603">
        <v>2316</v>
      </c>
      <c r="AW1603" t="s">
        <v>7867</v>
      </c>
      <c r="AX1603" t="s">
        <v>7868</v>
      </c>
      <c r="AY1603" t="s">
        <v>7869</v>
      </c>
      <c r="AZ1603" t="s">
        <v>70</v>
      </c>
    </row>
    <row r="1604" spans="1:52" x14ac:dyDescent="0.3">
      <c r="A1604">
        <v>2751444</v>
      </c>
      <c r="B1604" t="s">
        <v>7870</v>
      </c>
      <c r="C1604" t="str">
        <f t="shared" si="243"/>
        <v>7492</v>
      </c>
      <c r="D1604" t="s">
        <v>53</v>
      </c>
      <c r="E1604" t="str">
        <f>"7700"</f>
        <v>7700</v>
      </c>
      <c r="F1604" t="s">
        <v>6899</v>
      </c>
      <c r="G1604" t="str">
        <f>"07"</f>
        <v>07</v>
      </c>
      <c r="H1604" t="s">
        <v>55</v>
      </c>
      <c r="I1604" t="s">
        <v>56</v>
      </c>
      <c r="J1604" t="s">
        <v>6575</v>
      </c>
      <c r="K1604">
        <v>1</v>
      </c>
      <c r="L1604">
        <v>296382</v>
      </c>
      <c r="M1604">
        <v>6.8</v>
      </c>
      <c r="N1604" t="str">
        <f>"0000"</f>
        <v>0000</v>
      </c>
      <c r="O1604">
        <v>5682</v>
      </c>
      <c r="P1604" t="s">
        <v>58</v>
      </c>
      <c r="Q1604" t="s">
        <v>265</v>
      </c>
      <c r="R1604" t="s">
        <v>266</v>
      </c>
      <c r="T1604" t="s">
        <v>61</v>
      </c>
      <c r="V1604" t="s">
        <v>7871</v>
      </c>
      <c r="W1604">
        <v>575496</v>
      </c>
      <c r="X1604">
        <v>57830</v>
      </c>
      <c r="Y1604">
        <v>517666</v>
      </c>
      <c r="Z1604">
        <v>575496</v>
      </c>
      <c r="AA1604">
        <v>575496</v>
      </c>
      <c r="AB1604" t="s">
        <v>72</v>
      </c>
      <c r="AR1604">
        <v>9256</v>
      </c>
      <c r="AS1604">
        <v>1975</v>
      </c>
      <c r="AT1604" t="s">
        <v>7872</v>
      </c>
      <c r="AU1604">
        <v>9256</v>
      </c>
      <c r="AV1604">
        <v>2</v>
      </c>
      <c r="AW1604" t="s">
        <v>6523</v>
      </c>
      <c r="AX1604" t="s">
        <v>6524</v>
      </c>
      <c r="AY1604" t="s">
        <v>6525</v>
      </c>
      <c r="AZ1604" t="s">
        <v>6526</v>
      </c>
    </row>
    <row r="1605" spans="1:52" x14ac:dyDescent="0.3">
      <c r="A1605">
        <v>2846224</v>
      </c>
      <c r="B1605" t="s">
        <v>7873</v>
      </c>
      <c r="C1605" t="str">
        <f t="shared" si="243"/>
        <v>7492</v>
      </c>
      <c r="D1605" t="s">
        <v>53</v>
      </c>
      <c r="E1605" t="str">
        <f t="shared" ref="E1605:E1611" si="244">"0100"</f>
        <v>0100</v>
      </c>
      <c r="F1605" t="s">
        <v>54</v>
      </c>
      <c r="G1605" t="str">
        <f>"08"</f>
        <v>08</v>
      </c>
      <c r="H1605" t="s">
        <v>55</v>
      </c>
      <c r="I1605" t="s">
        <v>56</v>
      </c>
      <c r="J1605" t="s">
        <v>57</v>
      </c>
      <c r="K1605">
        <v>1</v>
      </c>
      <c r="L1605">
        <v>75819</v>
      </c>
      <c r="M1605">
        <v>1.74</v>
      </c>
      <c r="N1605" t="str">
        <f>"000X"</f>
        <v>000X</v>
      </c>
      <c r="O1605">
        <v>4838</v>
      </c>
      <c r="P1605" t="s">
        <v>72</v>
      </c>
      <c r="Q1605" t="s">
        <v>6338</v>
      </c>
      <c r="R1605" t="s">
        <v>88</v>
      </c>
      <c r="T1605" t="s">
        <v>61</v>
      </c>
      <c r="V1605" t="s">
        <v>7874</v>
      </c>
      <c r="W1605">
        <v>292790</v>
      </c>
      <c r="X1605">
        <v>26110</v>
      </c>
      <c r="Y1605">
        <v>266680</v>
      </c>
      <c r="Z1605">
        <v>232053</v>
      </c>
      <c r="AA1605">
        <v>207053</v>
      </c>
      <c r="AB1605" t="s">
        <v>63</v>
      </c>
      <c r="AC1605" s="1">
        <v>42607</v>
      </c>
      <c r="AD1605">
        <v>230000</v>
      </c>
      <c r="AE1605">
        <v>2778</v>
      </c>
      <c r="AF1605">
        <v>1746</v>
      </c>
      <c r="AG1605" t="s">
        <v>64</v>
      </c>
      <c r="AH1605" t="s">
        <v>76</v>
      </c>
      <c r="AI1605">
        <v>1</v>
      </c>
      <c r="AJ1605">
        <v>1998</v>
      </c>
      <c r="AK1605">
        <v>4</v>
      </c>
      <c r="AL1605">
        <v>2</v>
      </c>
      <c r="AN1605">
        <v>2816</v>
      </c>
      <c r="AO1605">
        <v>32</v>
      </c>
      <c r="AP1605" t="s">
        <v>63</v>
      </c>
      <c r="AQ1605" t="s">
        <v>66</v>
      </c>
      <c r="AR1605">
        <v>3830</v>
      </c>
      <c r="AW1605" t="s">
        <v>7875</v>
      </c>
      <c r="AX1605" t="s">
        <v>7876</v>
      </c>
      <c r="AY1605" t="s">
        <v>7877</v>
      </c>
      <c r="AZ1605" t="s">
        <v>70</v>
      </c>
    </row>
    <row r="1606" spans="1:52" x14ac:dyDescent="0.3">
      <c r="A1606">
        <v>2902078</v>
      </c>
      <c r="B1606" t="s">
        <v>7878</v>
      </c>
      <c r="C1606" t="str">
        <f t="shared" si="243"/>
        <v>7492</v>
      </c>
      <c r="D1606" t="s">
        <v>53</v>
      </c>
      <c r="E1606" t="str">
        <f t="shared" si="244"/>
        <v>0100</v>
      </c>
      <c r="F1606" t="s">
        <v>54</v>
      </c>
      <c r="G1606" t="str">
        <f>"08"</f>
        <v>08</v>
      </c>
      <c r="H1606" t="s">
        <v>55</v>
      </c>
      <c r="I1606" t="s">
        <v>56</v>
      </c>
      <c r="J1606" t="s">
        <v>57</v>
      </c>
      <c r="K1606">
        <v>1</v>
      </c>
      <c r="L1606">
        <v>62501</v>
      </c>
      <c r="M1606">
        <v>1.43</v>
      </c>
      <c r="N1606" t="str">
        <f>"000X"</f>
        <v>000X</v>
      </c>
      <c r="O1606">
        <v>4712</v>
      </c>
      <c r="P1606" t="s">
        <v>72</v>
      </c>
      <c r="Q1606" t="s">
        <v>613</v>
      </c>
      <c r="R1606" t="s">
        <v>140</v>
      </c>
      <c r="T1606" t="s">
        <v>61</v>
      </c>
      <c r="V1606" t="s">
        <v>7879</v>
      </c>
      <c r="W1606">
        <v>258940</v>
      </c>
      <c r="X1606">
        <v>21520</v>
      </c>
      <c r="Y1606">
        <v>237420</v>
      </c>
      <c r="Z1606">
        <v>208378</v>
      </c>
      <c r="AA1606">
        <v>183378</v>
      </c>
      <c r="AB1606" t="s">
        <v>63</v>
      </c>
      <c r="AC1606" s="1">
        <v>42333</v>
      </c>
      <c r="AD1606">
        <v>173500</v>
      </c>
      <c r="AE1606">
        <v>2728</v>
      </c>
      <c r="AF1606">
        <v>595</v>
      </c>
      <c r="AG1606" t="s">
        <v>64</v>
      </c>
      <c r="AH1606" t="s">
        <v>76</v>
      </c>
      <c r="AI1606">
        <v>1</v>
      </c>
      <c r="AJ1606">
        <v>1998</v>
      </c>
      <c r="AK1606">
        <v>5</v>
      </c>
      <c r="AL1606">
        <v>3</v>
      </c>
      <c r="AN1606">
        <v>2763</v>
      </c>
      <c r="AO1606">
        <v>32</v>
      </c>
      <c r="AP1606" t="s">
        <v>72</v>
      </c>
      <c r="AQ1606" t="s">
        <v>66</v>
      </c>
      <c r="AR1606">
        <v>3605</v>
      </c>
      <c r="AW1606" t="s">
        <v>7880</v>
      </c>
      <c r="AX1606" t="s">
        <v>7881</v>
      </c>
      <c r="AY1606" t="s">
        <v>7882</v>
      </c>
      <c r="AZ1606" t="s">
        <v>70</v>
      </c>
    </row>
    <row r="1607" spans="1:52" x14ac:dyDescent="0.3">
      <c r="A1607">
        <v>2902086</v>
      </c>
      <c r="B1607" t="s">
        <v>7883</v>
      </c>
      <c r="C1607" t="str">
        <f t="shared" si="243"/>
        <v>7492</v>
      </c>
      <c r="D1607" t="s">
        <v>53</v>
      </c>
      <c r="E1607" t="str">
        <f t="shared" si="244"/>
        <v>0100</v>
      </c>
      <c r="F1607" t="s">
        <v>54</v>
      </c>
      <c r="G1607" t="str">
        <f>"08"</f>
        <v>08</v>
      </c>
      <c r="H1607" t="s">
        <v>55</v>
      </c>
      <c r="I1607" t="s">
        <v>56</v>
      </c>
      <c r="J1607" t="s">
        <v>57</v>
      </c>
      <c r="K1607">
        <v>1</v>
      </c>
      <c r="L1607">
        <v>62501</v>
      </c>
      <c r="M1607">
        <v>1.43</v>
      </c>
      <c r="N1607" t="str">
        <f>"000X"</f>
        <v>000X</v>
      </c>
      <c r="O1607">
        <v>4670</v>
      </c>
      <c r="P1607" t="s">
        <v>72</v>
      </c>
      <c r="Q1607" t="s">
        <v>613</v>
      </c>
      <c r="R1607" t="s">
        <v>140</v>
      </c>
      <c r="T1607" t="s">
        <v>61</v>
      </c>
      <c r="V1607" t="s">
        <v>7884</v>
      </c>
      <c r="W1607">
        <v>170440</v>
      </c>
      <c r="X1607">
        <v>21520</v>
      </c>
      <c r="Y1607">
        <v>148920</v>
      </c>
      <c r="Z1607">
        <v>127193</v>
      </c>
      <c r="AA1607">
        <v>102193</v>
      </c>
      <c r="AB1607" t="s">
        <v>63</v>
      </c>
      <c r="AC1607" s="1">
        <v>41852</v>
      </c>
      <c r="AD1607">
        <v>160000</v>
      </c>
      <c r="AE1607">
        <v>2643</v>
      </c>
      <c r="AF1607">
        <v>2288</v>
      </c>
      <c r="AG1607" t="s">
        <v>64</v>
      </c>
      <c r="AH1607" t="s">
        <v>76</v>
      </c>
      <c r="AI1607">
        <v>1</v>
      </c>
      <c r="AJ1607">
        <v>1990</v>
      </c>
      <c r="AK1607">
        <v>3</v>
      </c>
      <c r="AL1607">
        <v>2</v>
      </c>
      <c r="AN1607">
        <v>1786</v>
      </c>
      <c r="AO1607">
        <v>32</v>
      </c>
      <c r="AP1607" t="s">
        <v>63</v>
      </c>
      <c r="AQ1607" t="s">
        <v>66</v>
      </c>
      <c r="AR1607">
        <v>2516</v>
      </c>
      <c r="AW1607" t="s">
        <v>7885</v>
      </c>
      <c r="AX1607" t="s">
        <v>7886</v>
      </c>
      <c r="AY1607" t="s">
        <v>7887</v>
      </c>
      <c r="AZ1607" t="s">
        <v>790</v>
      </c>
    </row>
    <row r="1608" spans="1:52" x14ac:dyDescent="0.3">
      <c r="A1608">
        <v>3151119</v>
      </c>
      <c r="B1608" t="s">
        <v>7888</v>
      </c>
      <c r="C1608" t="str">
        <f t="shared" si="243"/>
        <v>7492</v>
      </c>
      <c r="D1608" t="s">
        <v>53</v>
      </c>
      <c r="E1608" t="str">
        <f t="shared" si="244"/>
        <v>0100</v>
      </c>
      <c r="F1608" t="s">
        <v>54</v>
      </c>
      <c r="G1608" t="str">
        <f>"07"</f>
        <v>07</v>
      </c>
      <c r="H1608" t="s">
        <v>55</v>
      </c>
      <c r="I1608" t="s">
        <v>56</v>
      </c>
      <c r="J1608" t="s">
        <v>57</v>
      </c>
      <c r="K1608">
        <v>1</v>
      </c>
      <c r="L1608">
        <v>91729</v>
      </c>
      <c r="M1608">
        <v>2.11</v>
      </c>
      <c r="N1608" t="str">
        <f>"0000"</f>
        <v>0000</v>
      </c>
      <c r="O1608">
        <v>5910</v>
      </c>
      <c r="P1608" t="s">
        <v>58</v>
      </c>
      <c r="Q1608" t="s">
        <v>889</v>
      </c>
      <c r="R1608" t="s">
        <v>719</v>
      </c>
      <c r="T1608" t="s">
        <v>61</v>
      </c>
      <c r="V1608" t="s">
        <v>7889</v>
      </c>
      <c r="W1608">
        <v>232480</v>
      </c>
      <c r="X1608">
        <v>31450</v>
      </c>
      <c r="Y1608">
        <v>201030</v>
      </c>
      <c r="Z1608">
        <v>232480</v>
      </c>
      <c r="AA1608">
        <v>232480</v>
      </c>
      <c r="AB1608" t="s">
        <v>63</v>
      </c>
      <c r="AC1608" s="1">
        <v>43936</v>
      </c>
      <c r="AD1608">
        <v>230000</v>
      </c>
      <c r="AE1608">
        <v>3054</v>
      </c>
      <c r="AF1608">
        <v>1394</v>
      </c>
      <c r="AG1608" t="s">
        <v>64</v>
      </c>
      <c r="AH1608" t="s">
        <v>76</v>
      </c>
      <c r="AI1608">
        <v>1</v>
      </c>
      <c r="AJ1608">
        <v>1999</v>
      </c>
      <c r="AK1608">
        <v>3</v>
      </c>
      <c r="AL1608">
        <v>2</v>
      </c>
      <c r="AN1608">
        <v>2118</v>
      </c>
      <c r="AO1608">
        <v>32</v>
      </c>
      <c r="AP1608" t="s">
        <v>72</v>
      </c>
      <c r="AQ1608" t="s">
        <v>66</v>
      </c>
      <c r="AR1608">
        <v>3222</v>
      </c>
      <c r="AW1608" t="s">
        <v>7890</v>
      </c>
      <c r="AY1608" t="s">
        <v>7891</v>
      </c>
      <c r="AZ1608" t="s">
        <v>70</v>
      </c>
    </row>
    <row r="1609" spans="1:52" x14ac:dyDescent="0.3">
      <c r="A1609">
        <v>3336058</v>
      </c>
      <c r="B1609" t="s">
        <v>7892</v>
      </c>
      <c r="C1609" t="str">
        <f t="shared" si="243"/>
        <v>7492</v>
      </c>
      <c r="D1609" t="s">
        <v>53</v>
      </c>
      <c r="E1609" t="str">
        <f t="shared" si="244"/>
        <v>0100</v>
      </c>
      <c r="F1609" t="s">
        <v>54</v>
      </c>
      <c r="G1609" t="str">
        <f>"07"</f>
        <v>07</v>
      </c>
      <c r="H1609" t="s">
        <v>55</v>
      </c>
      <c r="I1609" t="s">
        <v>56</v>
      </c>
      <c r="J1609" t="s">
        <v>57</v>
      </c>
      <c r="K1609">
        <v>1</v>
      </c>
      <c r="L1609">
        <v>135313</v>
      </c>
      <c r="M1609">
        <v>3.11</v>
      </c>
      <c r="N1609" t="str">
        <f>"0000"</f>
        <v>0000</v>
      </c>
      <c r="O1609">
        <v>5445</v>
      </c>
      <c r="P1609" t="s">
        <v>58</v>
      </c>
      <c r="Q1609" t="s">
        <v>619</v>
      </c>
      <c r="R1609" t="s">
        <v>140</v>
      </c>
      <c r="T1609" t="s">
        <v>61</v>
      </c>
      <c r="V1609" t="s">
        <v>7893</v>
      </c>
      <c r="W1609">
        <v>347370</v>
      </c>
      <c r="X1609">
        <v>46640</v>
      </c>
      <c r="Y1609">
        <v>300730</v>
      </c>
      <c r="Z1609">
        <v>319437</v>
      </c>
      <c r="AA1609">
        <v>293937</v>
      </c>
      <c r="AB1609" t="s">
        <v>63</v>
      </c>
      <c r="AI1609">
        <v>1</v>
      </c>
      <c r="AJ1609">
        <v>2007</v>
      </c>
      <c r="AK1609">
        <v>3</v>
      </c>
      <c r="AL1609">
        <v>2</v>
      </c>
      <c r="AN1609">
        <v>2340</v>
      </c>
      <c r="AO1609">
        <v>32</v>
      </c>
      <c r="AP1609" t="s">
        <v>63</v>
      </c>
      <c r="AQ1609" t="s">
        <v>66</v>
      </c>
      <c r="AR1609">
        <v>3319</v>
      </c>
      <c r="AW1609" t="s">
        <v>7894</v>
      </c>
      <c r="AX1609" t="s">
        <v>7895</v>
      </c>
      <c r="AY1609" t="s">
        <v>7896</v>
      </c>
      <c r="AZ1609" t="s">
        <v>7897</v>
      </c>
    </row>
    <row r="1610" spans="1:52" x14ac:dyDescent="0.3">
      <c r="A1610">
        <v>3373018</v>
      </c>
      <c r="B1610" t="s">
        <v>7898</v>
      </c>
      <c r="C1610" t="str">
        <f t="shared" si="243"/>
        <v>7492</v>
      </c>
      <c r="D1610" t="s">
        <v>53</v>
      </c>
      <c r="E1610" t="str">
        <f t="shared" si="244"/>
        <v>0100</v>
      </c>
      <c r="F1610" t="s">
        <v>54</v>
      </c>
      <c r="G1610" t="str">
        <f>"08"</f>
        <v>08</v>
      </c>
      <c r="H1610" t="s">
        <v>55</v>
      </c>
      <c r="I1610" t="s">
        <v>56</v>
      </c>
      <c r="J1610" t="s">
        <v>57</v>
      </c>
      <c r="K1610">
        <v>1</v>
      </c>
      <c r="L1610">
        <v>143168</v>
      </c>
      <c r="M1610">
        <v>3.29</v>
      </c>
      <c r="N1610" t="str">
        <f>"000X"</f>
        <v>000X</v>
      </c>
      <c r="O1610">
        <v>4409</v>
      </c>
      <c r="P1610" t="s">
        <v>58</v>
      </c>
      <c r="Q1610" t="s">
        <v>815</v>
      </c>
      <c r="R1610" t="s">
        <v>140</v>
      </c>
      <c r="T1610" t="s">
        <v>61</v>
      </c>
      <c r="V1610" t="s">
        <v>7899</v>
      </c>
      <c r="W1610">
        <v>253550</v>
      </c>
      <c r="X1610">
        <v>49300</v>
      </c>
      <c r="Y1610">
        <v>204250</v>
      </c>
      <c r="Z1610">
        <v>200407</v>
      </c>
      <c r="AA1610">
        <v>174907</v>
      </c>
      <c r="AB1610" t="s">
        <v>63</v>
      </c>
      <c r="AI1610">
        <v>1</v>
      </c>
      <c r="AJ1610">
        <v>1994</v>
      </c>
      <c r="AK1610">
        <v>3</v>
      </c>
      <c r="AL1610">
        <v>2</v>
      </c>
      <c r="AN1610">
        <v>2211</v>
      </c>
      <c r="AO1610">
        <v>32</v>
      </c>
      <c r="AP1610" t="s">
        <v>72</v>
      </c>
      <c r="AQ1610" t="s">
        <v>66</v>
      </c>
      <c r="AR1610">
        <v>3598</v>
      </c>
      <c r="AW1610" t="s">
        <v>7900</v>
      </c>
      <c r="AY1610" t="s">
        <v>7901</v>
      </c>
      <c r="AZ1610" t="s">
        <v>70</v>
      </c>
    </row>
    <row r="1611" spans="1:52" x14ac:dyDescent="0.3">
      <c r="A1611">
        <v>3385560</v>
      </c>
      <c r="B1611" t="s">
        <v>7902</v>
      </c>
      <c r="C1611" t="str">
        <f t="shared" si="243"/>
        <v>7492</v>
      </c>
      <c r="D1611" t="s">
        <v>53</v>
      </c>
      <c r="E1611" t="str">
        <f t="shared" si="244"/>
        <v>0100</v>
      </c>
      <c r="F1611" t="s">
        <v>54</v>
      </c>
      <c r="G1611" t="str">
        <f>"01"</f>
        <v>01</v>
      </c>
      <c r="H1611" t="s">
        <v>55</v>
      </c>
      <c r="I1611" t="s">
        <v>3086</v>
      </c>
      <c r="J1611" t="s">
        <v>57</v>
      </c>
      <c r="K1611">
        <v>1</v>
      </c>
      <c r="L1611">
        <v>87495</v>
      </c>
      <c r="M1611">
        <v>2.0099999999999998</v>
      </c>
      <c r="N1611" t="str">
        <f>"0000"</f>
        <v>0000</v>
      </c>
      <c r="O1611">
        <v>5624</v>
      </c>
      <c r="P1611" t="s">
        <v>72</v>
      </c>
      <c r="Q1611" t="s">
        <v>3241</v>
      </c>
      <c r="R1611" t="s">
        <v>88</v>
      </c>
      <c r="T1611" t="s">
        <v>61</v>
      </c>
      <c r="V1611" t="s">
        <v>7903</v>
      </c>
      <c r="W1611">
        <v>279740</v>
      </c>
      <c r="X1611">
        <v>30130</v>
      </c>
      <c r="Y1611">
        <v>249610</v>
      </c>
      <c r="Z1611">
        <v>279740</v>
      </c>
      <c r="AA1611">
        <v>279740</v>
      </c>
      <c r="AB1611" t="s">
        <v>63</v>
      </c>
      <c r="AC1611" s="1">
        <v>42790</v>
      </c>
      <c r="AD1611">
        <v>277000</v>
      </c>
      <c r="AE1611">
        <v>2814</v>
      </c>
      <c r="AF1611">
        <v>2047</v>
      </c>
      <c r="AG1611" t="s">
        <v>64</v>
      </c>
      <c r="AH1611" t="s">
        <v>76</v>
      </c>
      <c r="AI1611">
        <v>1</v>
      </c>
      <c r="AJ1611">
        <v>2007</v>
      </c>
      <c r="AK1611">
        <v>3</v>
      </c>
      <c r="AL1611">
        <v>2</v>
      </c>
      <c r="AM1611">
        <v>1</v>
      </c>
      <c r="AN1611">
        <v>2162</v>
      </c>
      <c r="AO1611">
        <v>32</v>
      </c>
      <c r="AP1611" t="s">
        <v>63</v>
      </c>
      <c r="AQ1611" t="s">
        <v>66</v>
      </c>
      <c r="AR1611">
        <v>3370</v>
      </c>
      <c r="AW1611" t="s">
        <v>7904</v>
      </c>
      <c r="AX1611" t="s">
        <v>7905</v>
      </c>
      <c r="AY1611" t="s">
        <v>7906</v>
      </c>
      <c r="AZ1611" t="s">
        <v>70</v>
      </c>
    </row>
    <row r="1612" spans="1:52" x14ac:dyDescent="0.3">
      <c r="A1612">
        <v>3425628</v>
      </c>
      <c r="B1612" t="s">
        <v>7907</v>
      </c>
      <c r="C1612" t="str">
        <f t="shared" si="243"/>
        <v>7492</v>
      </c>
      <c r="D1612" t="s">
        <v>53</v>
      </c>
      <c r="E1612" t="str">
        <f>"0000"</f>
        <v>0000</v>
      </c>
      <c r="F1612" t="s">
        <v>108</v>
      </c>
      <c r="G1612" t="str">
        <f>"08"</f>
        <v>08</v>
      </c>
      <c r="H1612" t="s">
        <v>55</v>
      </c>
      <c r="I1612" t="s">
        <v>56</v>
      </c>
      <c r="J1612" t="s">
        <v>57</v>
      </c>
      <c r="K1612">
        <v>0</v>
      </c>
      <c r="L1612">
        <v>65000</v>
      </c>
      <c r="M1612">
        <v>1.49</v>
      </c>
      <c r="N1612" t="str">
        <f>"000X"</f>
        <v>000X</v>
      </c>
      <c r="O1612">
        <v>4144</v>
      </c>
      <c r="P1612" t="s">
        <v>72</v>
      </c>
      <c r="Q1612" t="s">
        <v>5166</v>
      </c>
      <c r="R1612" t="s">
        <v>140</v>
      </c>
      <c r="T1612" t="s">
        <v>61</v>
      </c>
      <c r="V1612" t="s">
        <v>7908</v>
      </c>
      <c r="W1612">
        <v>22380</v>
      </c>
      <c r="X1612">
        <v>22380</v>
      </c>
      <c r="Y1612">
        <v>0</v>
      </c>
      <c r="Z1612">
        <v>22380</v>
      </c>
      <c r="AA1612">
        <v>22380</v>
      </c>
      <c r="AB1612" t="s">
        <v>72</v>
      </c>
      <c r="AC1612" s="1">
        <v>43200</v>
      </c>
      <c r="AD1612">
        <v>24900</v>
      </c>
      <c r="AE1612">
        <v>2894</v>
      </c>
      <c r="AF1612">
        <v>453</v>
      </c>
      <c r="AG1612" t="s">
        <v>103</v>
      </c>
      <c r="AH1612" t="s">
        <v>76</v>
      </c>
      <c r="AR1612">
        <v>0</v>
      </c>
      <c r="AW1612" t="s">
        <v>7909</v>
      </c>
      <c r="AX1612" t="s">
        <v>7910</v>
      </c>
      <c r="AY1612" t="s">
        <v>7911</v>
      </c>
      <c r="AZ1612" t="s">
        <v>7912</v>
      </c>
    </row>
    <row r="1613" spans="1:52" x14ac:dyDescent="0.3">
      <c r="A1613">
        <v>3497597</v>
      </c>
      <c r="B1613" t="s">
        <v>7913</v>
      </c>
      <c r="C1613" t="str">
        <f t="shared" si="243"/>
        <v>7492</v>
      </c>
      <c r="D1613" t="s">
        <v>53</v>
      </c>
      <c r="E1613" t="str">
        <f>"8000"</f>
        <v>8000</v>
      </c>
      <c r="F1613" t="s">
        <v>2610</v>
      </c>
      <c r="G1613" t="str">
        <f>"07"</f>
        <v>07</v>
      </c>
      <c r="H1613" t="s">
        <v>55</v>
      </c>
      <c r="I1613" t="s">
        <v>56</v>
      </c>
      <c r="J1613" t="s">
        <v>6960</v>
      </c>
      <c r="K1613">
        <v>0</v>
      </c>
      <c r="L1613">
        <v>16347</v>
      </c>
      <c r="M1613">
        <v>0.38</v>
      </c>
      <c r="N1613" t="str">
        <f>"0000"</f>
        <v>0000</v>
      </c>
      <c r="P1613" t="s">
        <v>72</v>
      </c>
      <c r="Q1613" t="s">
        <v>607</v>
      </c>
      <c r="R1613" t="s">
        <v>140</v>
      </c>
      <c r="T1613" t="s">
        <v>61</v>
      </c>
      <c r="V1613" t="s">
        <v>7914</v>
      </c>
      <c r="W1613">
        <v>50</v>
      </c>
      <c r="X1613">
        <v>50</v>
      </c>
      <c r="Y1613">
        <v>0</v>
      </c>
      <c r="Z1613">
        <v>50</v>
      </c>
      <c r="AA1613">
        <v>50</v>
      </c>
      <c r="AB1613" t="s">
        <v>63</v>
      </c>
      <c r="AR1613">
        <v>0</v>
      </c>
      <c r="AW1613" t="s">
        <v>2613</v>
      </c>
      <c r="AX1613" t="s">
        <v>2614</v>
      </c>
      <c r="AY1613" t="s">
        <v>2615</v>
      </c>
      <c r="AZ1613" t="s">
        <v>958</v>
      </c>
    </row>
    <row r="1614" spans="1:52" x14ac:dyDescent="0.3">
      <c r="A1614">
        <v>3520246</v>
      </c>
      <c r="B1614" t="s">
        <v>7915</v>
      </c>
      <c r="C1614" t="str">
        <f t="shared" si="243"/>
        <v>7492</v>
      </c>
      <c r="D1614" t="s">
        <v>53</v>
      </c>
      <c r="E1614" t="str">
        <f>"5000"</f>
        <v>5000</v>
      </c>
      <c r="F1614" t="s">
        <v>7916</v>
      </c>
      <c r="G1614" t="str">
        <f>"31"</f>
        <v>31</v>
      </c>
      <c r="H1614" t="s">
        <v>1645</v>
      </c>
      <c r="I1614" t="s">
        <v>56</v>
      </c>
      <c r="J1614" t="s">
        <v>6575</v>
      </c>
      <c r="K1614">
        <v>1</v>
      </c>
      <c r="L1614">
        <v>626897</v>
      </c>
      <c r="M1614">
        <v>14.39</v>
      </c>
      <c r="N1614" t="str">
        <f>"000X"</f>
        <v>000X</v>
      </c>
      <c r="O1614">
        <v>5250</v>
      </c>
      <c r="P1614" t="s">
        <v>58</v>
      </c>
      <c r="Q1614" t="s">
        <v>2631</v>
      </c>
      <c r="R1614" t="s">
        <v>118</v>
      </c>
      <c r="T1614" t="s">
        <v>61</v>
      </c>
      <c r="V1614" t="s">
        <v>7917</v>
      </c>
      <c r="W1614">
        <v>464290</v>
      </c>
      <c r="X1614">
        <v>122330</v>
      </c>
      <c r="Y1614">
        <v>341960</v>
      </c>
      <c r="Z1614">
        <v>302040</v>
      </c>
      <c r="AA1614">
        <v>277040</v>
      </c>
      <c r="AB1614" t="s">
        <v>63</v>
      </c>
      <c r="AC1614" s="1">
        <v>36746</v>
      </c>
      <c r="AD1614">
        <v>45000</v>
      </c>
      <c r="AE1614">
        <v>1377</v>
      </c>
      <c r="AF1614">
        <v>2188</v>
      </c>
      <c r="AG1614" t="s">
        <v>64</v>
      </c>
      <c r="AH1614" t="s">
        <v>76</v>
      </c>
      <c r="AI1614">
        <v>1</v>
      </c>
      <c r="AJ1614">
        <v>2004</v>
      </c>
      <c r="AK1614">
        <v>3</v>
      </c>
      <c r="AL1614">
        <v>3</v>
      </c>
      <c r="AN1614">
        <v>3403</v>
      </c>
      <c r="AO1614">
        <v>32</v>
      </c>
      <c r="AP1614" t="s">
        <v>63</v>
      </c>
      <c r="AQ1614" t="s">
        <v>66</v>
      </c>
      <c r="AR1614">
        <v>3988</v>
      </c>
      <c r="AW1614" t="s">
        <v>7918</v>
      </c>
      <c r="AX1614" t="s">
        <v>7919</v>
      </c>
      <c r="AY1614" t="s">
        <v>7920</v>
      </c>
      <c r="AZ1614" t="s">
        <v>70</v>
      </c>
    </row>
    <row r="1615" spans="1:52" x14ac:dyDescent="0.3">
      <c r="A1615">
        <v>2637854</v>
      </c>
      <c r="B1615" t="s">
        <v>7921</v>
      </c>
      <c r="C1615" t="str">
        <f t="shared" si="243"/>
        <v>7492</v>
      </c>
      <c r="D1615" t="s">
        <v>53</v>
      </c>
      <c r="E1615" t="str">
        <f>"0000"</f>
        <v>0000</v>
      </c>
      <c r="F1615" t="s">
        <v>108</v>
      </c>
      <c r="G1615" t="str">
        <f>"06"</f>
        <v>06</v>
      </c>
      <c r="H1615" t="s">
        <v>55</v>
      </c>
      <c r="I1615" t="s">
        <v>56</v>
      </c>
      <c r="J1615" t="s">
        <v>6575</v>
      </c>
      <c r="K1615">
        <v>0</v>
      </c>
      <c r="L1615">
        <v>533616</v>
      </c>
      <c r="M1615">
        <v>12.25</v>
      </c>
      <c r="N1615" t="str">
        <f>"000X"</f>
        <v>000X</v>
      </c>
      <c r="O1615">
        <v>5400</v>
      </c>
      <c r="P1615" t="s">
        <v>58</v>
      </c>
      <c r="Q1615" t="s">
        <v>2631</v>
      </c>
      <c r="R1615" t="s">
        <v>118</v>
      </c>
      <c r="T1615" t="s">
        <v>61</v>
      </c>
      <c r="V1615" t="s">
        <v>7922</v>
      </c>
      <c r="W1615">
        <v>107230</v>
      </c>
      <c r="X1615">
        <v>104130</v>
      </c>
      <c r="Y1615">
        <v>3100</v>
      </c>
      <c r="Z1615">
        <v>107230</v>
      </c>
      <c r="AA1615">
        <v>107230</v>
      </c>
      <c r="AB1615" t="s">
        <v>72</v>
      </c>
      <c r="AC1615" s="1">
        <v>37987</v>
      </c>
      <c r="AD1615">
        <v>99900</v>
      </c>
      <c r="AE1615">
        <v>1683</v>
      </c>
      <c r="AF1615">
        <v>2008</v>
      </c>
      <c r="AG1615" t="s">
        <v>103</v>
      </c>
      <c r="AH1615" t="s">
        <v>76</v>
      </c>
      <c r="AR1615">
        <v>0</v>
      </c>
      <c r="AW1615" t="s">
        <v>7923</v>
      </c>
      <c r="AY1615" t="s">
        <v>7924</v>
      </c>
      <c r="AZ1615" t="s">
        <v>70</v>
      </c>
    </row>
    <row r="1616" spans="1:52" x14ac:dyDescent="0.3">
      <c r="A1616">
        <v>2846739</v>
      </c>
      <c r="B1616" t="s">
        <v>7925</v>
      </c>
      <c r="C1616" t="str">
        <f t="shared" si="243"/>
        <v>7492</v>
      </c>
      <c r="D1616" t="s">
        <v>53</v>
      </c>
      <c r="E1616" t="str">
        <f>"0000"</f>
        <v>0000</v>
      </c>
      <c r="F1616" t="s">
        <v>108</v>
      </c>
      <c r="G1616" t="str">
        <f>"06"</f>
        <v>06</v>
      </c>
      <c r="H1616" t="s">
        <v>55</v>
      </c>
      <c r="I1616" t="s">
        <v>56</v>
      </c>
      <c r="J1616" t="s">
        <v>57</v>
      </c>
      <c r="K1616">
        <v>0</v>
      </c>
      <c r="L1616">
        <v>51006</v>
      </c>
      <c r="M1616">
        <v>1.17</v>
      </c>
      <c r="N1616" t="str">
        <f>"000X"</f>
        <v>000X</v>
      </c>
      <c r="O1616">
        <v>5923</v>
      </c>
      <c r="P1616" t="s">
        <v>72</v>
      </c>
      <c r="Q1616" t="s">
        <v>607</v>
      </c>
      <c r="R1616" t="s">
        <v>140</v>
      </c>
      <c r="T1616" t="s">
        <v>61</v>
      </c>
      <c r="V1616" t="s">
        <v>7926</v>
      </c>
      <c r="W1616">
        <v>17560</v>
      </c>
      <c r="X1616">
        <v>17560</v>
      </c>
      <c r="Y1616">
        <v>0</v>
      </c>
      <c r="Z1616">
        <v>17560</v>
      </c>
      <c r="AA1616">
        <v>17560</v>
      </c>
      <c r="AB1616" t="s">
        <v>72</v>
      </c>
      <c r="AC1616" s="1">
        <v>38808</v>
      </c>
      <c r="AD1616">
        <v>74000</v>
      </c>
      <c r="AE1616">
        <v>1999</v>
      </c>
      <c r="AF1616">
        <v>2154</v>
      </c>
      <c r="AG1616" t="s">
        <v>103</v>
      </c>
      <c r="AH1616" t="s">
        <v>76</v>
      </c>
      <c r="AR1616">
        <v>0</v>
      </c>
      <c r="AW1616" t="s">
        <v>3657</v>
      </c>
      <c r="AX1616" t="s">
        <v>7927</v>
      </c>
      <c r="AY1616" t="s">
        <v>3658</v>
      </c>
      <c r="AZ1616" t="s">
        <v>3659</v>
      </c>
    </row>
    <row r="1617" spans="1:52" x14ac:dyDescent="0.3">
      <c r="A1617">
        <v>2856513</v>
      </c>
      <c r="B1617" t="s">
        <v>7928</v>
      </c>
      <c r="C1617" t="str">
        <f t="shared" si="243"/>
        <v>7492</v>
      </c>
      <c r="D1617" t="s">
        <v>53</v>
      </c>
      <c r="E1617" t="str">
        <f>"0100"</f>
        <v>0100</v>
      </c>
      <c r="F1617" t="s">
        <v>54</v>
      </c>
      <c r="G1617" t="str">
        <f>"06"</f>
        <v>06</v>
      </c>
      <c r="H1617" t="s">
        <v>55</v>
      </c>
      <c r="I1617" t="s">
        <v>56</v>
      </c>
      <c r="J1617" t="s">
        <v>57</v>
      </c>
      <c r="K1617">
        <v>1</v>
      </c>
      <c r="L1617">
        <v>46623</v>
      </c>
      <c r="M1617">
        <v>1.07</v>
      </c>
      <c r="N1617" t="str">
        <f>"000X"</f>
        <v>000X</v>
      </c>
      <c r="O1617">
        <v>5218</v>
      </c>
      <c r="P1617" t="s">
        <v>72</v>
      </c>
      <c r="Q1617" t="s">
        <v>601</v>
      </c>
      <c r="R1617" t="s">
        <v>140</v>
      </c>
      <c r="T1617" t="s">
        <v>61</v>
      </c>
      <c r="V1617" t="s">
        <v>7929</v>
      </c>
      <c r="W1617">
        <v>331520</v>
      </c>
      <c r="X1617">
        <v>16050</v>
      </c>
      <c r="Y1617">
        <v>315470</v>
      </c>
      <c r="Z1617">
        <v>254066</v>
      </c>
      <c r="AA1617">
        <v>229066</v>
      </c>
      <c r="AB1617" t="s">
        <v>63</v>
      </c>
      <c r="AC1617" s="1">
        <v>37956</v>
      </c>
      <c r="AD1617">
        <v>19000</v>
      </c>
      <c r="AE1617">
        <v>1676</v>
      </c>
      <c r="AF1617">
        <v>596</v>
      </c>
      <c r="AG1617" t="s">
        <v>103</v>
      </c>
      <c r="AH1617" t="s">
        <v>76</v>
      </c>
      <c r="AI1617">
        <v>1</v>
      </c>
      <c r="AJ1617">
        <v>2007</v>
      </c>
      <c r="AK1617">
        <v>4</v>
      </c>
      <c r="AL1617">
        <v>3</v>
      </c>
      <c r="AN1617">
        <v>3497</v>
      </c>
      <c r="AO1617">
        <v>32</v>
      </c>
      <c r="AP1617" t="s">
        <v>63</v>
      </c>
      <c r="AQ1617" t="s">
        <v>66</v>
      </c>
      <c r="AR1617">
        <v>4733</v>
      </c>
      <c r="AW1617" t="s">
        <v>7930</v>
      </c>
      <c r="AY1617" t="s">
        <v>7931</v>
      </c>
      <c r="AZ1617" t="s">
        <v>70</v>
      </c>
    </row>
    <row r="1618" spans="1:52" x14ac:dyDescent="0.3">
      <c r="A1618">
        <v>2866616</v>
      </c>
      <c r="B1618" t="s">
        <v>7932</v>
      </c>
      <c r="C1618" t="str">
        <f t="shared" si="243"/>
        <v>7492</v>
      </c>
      <c r="D1618" t="s">
        <v>53</v>
      </c>
      <c r="E1618" t="str">
        <f>"0000"</f>
        <v>0000</v>
      </c>
      <c r="F1618" t="s">
        <v>108</v>
      </c>
      <c r="G1618" t="str">
        <f>"01"</f>
        <v>01</v>
      </c>
      <c r="H1618" t="s">
        <v>55</v>
      </c>
      <c r="I1618" t="s">
        <v>3086</v>
      </c>
      <c r="J1618" t="s">
        <v>57</v>
      </c>
      <c r="K1618">
        <v>0</v>
      </c>
      <c r="L1618">
        <v>43721</v>
      </c>
      <c r="M1618">
        <v>1</v>
      </c>
      <c r="N1618" t="str">
        <f>"0000"</f>
        <v>0000</v>
      </c>
      <c r="O1618">
        <v>6413</v>
      </c>
      <c r="P1618" t="s">
        <v>58</v>
      </c>
      <c r="Q1618" t="s">
        <v>2631</v>
      </c>
      <c r="R1618" t="s">
        <v>118</v>
      </c>
      <c r="T1618" t="s">
        <v>61</v>
      </c>
      <c r="V1618" t="s">
        <v>7933</v>
      </c>
      <c r="W1618">
        <v>15060</v>
      </c>
      <c r="X1618">
        <v>15060</v>
      </c>
      <c r="Y1618">
        <v>0</v>
      </c>
      <c r="Z1618">
        <v>15060</v>
      </c>
      <c r="AA1618">
        <v>15060</v>
      </c>
      <c r="AB1618" t="s">
        <v>72</v>
      </c>
      <c r="AC1618" s="1">
        <v>44062</v>
      </c>
      <c r="AD1618">
        <v>26500</v>
      </c>
      <c r="AE1618">
        <v>3086</v>
      </c>
      <c r="AF1618">
        <v>1141</v>
      </c>
      <c r="AG1618" t="s">
        <v>103</v>
      </c>
      <c r="AH1618" t="s">
        <v>76</v>
      </c>
      <c r="AR1618">
        <v>0</v>
      </c>
      <c r="AW1618" t="s">
        <v>7934</v>
      </c>
      <c r="AX1618" t="s">
        <v>7935</v>
      </c>
      <c r="AY1618" t="s">
        <v>7936</v>
      </c>
      <c r="AZ1618" t="s">
        <v>7937</v>
      </c>
    </row>
    <row r="1619" spans="1:52" x14ac:dyDescent="0.3">
      <c r="A1619">
        <v>2866624</v>
      </c>
      <c r="B1619" t="s">
        <v>7938</v>
      </c>
      <c r="C1619" t="str">
        <f t="shared" si="243"/>
        <v>7492</v>
      </c>
      <c r="D1619" t="s">
        <v>53</v>
      </c>
      <c r="E1619" t="str">
        <f>"0100"</f>
        <v>0100</v>
      </c>
      <c r="F1619" t="s">
        <v>54</v>
      </c>
      <c r="G1619" t="str">
        <f>"01"</f>
        <v>01</v>
      </c>
      <c r="H1619" t="s">
        <v>55</v>
      </c>
      <c r="I1619" t="s">
        <v>3086</v>
      </c>
      <c r="J1619" t="s">
        <v>57</v>
      </c>
      <c r="K1619">
        <v>1</v>
      </c>
      <c r="L1619">
        <v>43722</v>
      </c>
      <c r="M1619">
        <v>1</v>
      </c>
      <c r="N1619" t="str">
        <f>"0000"</f>
        <v>0000</v>
      </c>
      <c r="O1619">
        <v>6383</v>
      </c>
      <c r="P1619" t="s">
        <v>58</v>
      </c>
      <c r="Q1619" t="s">
        <v>2631</v>
      </c>
      <c r="R1619" t="s">
        <v>118</v>
      </c>
      <c r="T1619" t="s">
        <v>61</v>
      </c>
      <c r="V1619" t="s">
        <v>7939</v>
      </c>
      <c r="W1619">
        <v>246770</v>
      </c>
      <c r="X1619">
        <v>15060</v>
      </c>
      <c r="Y1619">
        <v>231710</v>
      </c>
      <c r="Z1619">
        <v>197029</v>
      </c>
      <c r="AA1619">
        <v>172029</v>
      </c>
      <c r="AB1619" t="s">
        <v>63</v>
      </c>
      <c r="AC1619" s="1">
        <v>43510</v>
      </c>
      <c r="AD1619">
        <v>315000</v>
      </c>
      <c r="AE1619">
        <v>2958</v>
      </c>
      <c r="AF1619">
        <v>644</v>
      </c>
      <c r="AG1619" t="s">
        <v>64</v>
      </c>
      <c r="AH1619" t="s">
        <v>76</v>
      </c>
      <c r="AI1619">
        <v>1</v>
      </c>
      <c r="AJ1619">
        <v>2018</v>
      </c>
      <c r="AK1619">
        <v>3</v>
      </c>
      <c r="AL1619">
        <v>2</v>
      </c>
      <c r="AN1619">
        <v>2528</v>
      </c>
      <c r="AO1619">
        <v>32</v>
      </c>
      <c r="AP1619" t="s">
        <v>72</v>
      </c>
      <c r="AQ1619" t="s">
        <v>66</v>
      </c>
      <c r="AR1619">
        <v>3553</v>
      </c>
      <c r="AW1619" t="s">
        <v>7940</v>
      </c>
      <c r="AX1619" t="s">
        <v>7941</v>
      </c>
      <c r="AY1619" t="s">
        <v>7942</v>
      </c>
      <c r="AZ1619" t="s">
        <v>70</v>
      </c>
    </row>
    <row r="1620" spans="1:52" x14ac:dyDescent="0.3">
      <c r="A1620">
        <v>2866675</v>
      </c>
      <c r="B1620" t="s">
        <v>7943</v>
      </c>
      <c r="C1620" t="str">
        <f t="shared" si="243"/>
        <v>7492</v>
      </c>
      <c r="D1620" t="s">
        <v>53</v>
      </c>
      <c r="E1620" t="str">
        <f>"0000"</f>
        <v>0000</v>
      </c>
      <c r="F1620" t="s">
        <v>108</v>
      </c>
      <c r="G1620" t="str">
        <f>"01"</f>
        <v>01</v>
      </c>
      <c r="H1620" t="s">
        <v>55</v>
      </c>
      <c r="I1620" t="s">
        <v>3086</v>
      </c>
      <c r="J1620" t="s">
        <v>57</v>
      </c>
      <c r="K1620">
        <v>0</v>
      </c>
      <c r="L1620">
        <v>44000</v>
      </c>
      <c r="M1620">
        <v>1.01</v>
      </c>
      <c r="N1620" t="str">
        <f>"0000"</f>
        <v>0000</v>
      </c>
      <c r="O1620">
        <v>6346</v>
      </c>
      <c r="P1620" t="s">
        <v>58</v>
      </c>
      <c r="Q1620" t="s">
        <v>2631</v>
      </c>
      <c r="R1620" t="s">
        <v>118</v>
      </c>
      <c r="T1620" t="s">
        <v>61</v>
      </c>
      <c r="V1620" t="s">
        <v>7944</v>
      </c>
      <c r="W1620">
        <v>15150</v>
      </c>
      <c r="X1620">
        <v>15150</v>
      </c>
      <c r="Y1620">
        <v>0</v>
      </c>
      <c r="Z1620">
        <v>15150</v>
      </c>
      <c r="AA1620">
        <v>15150</v>
      </c>
      <c r="AB1620" t="s">
        <v>72</v>
      </c>
      <c r="AC1620" s="1">
        <v>36008</v>
      </c>
      <c r="AD1620">
        <v>18500</v>
      </c>
      <c r="AE1620">
        <v>1259</v>
      </c>
      <c r="AF1620">
        <v>1259</v>
      </c>
      <c r="AG1620" t="s">
        <v>103</v>
      </c>
      <c r="AH1620" t="s">
        <v>873</v>
      </c>
      <c r="AR1620">
        <v>0</v>
      </c>
      <c r="AW1620" t="s">
        <v>7945</v>
      </c>
      <c r="AX1620" t="s">
        <v>7946</v>
      </c>
      <c r="AY1620" t="s">
        <v>7947</v>
      </c>
      <c r="AZ1620" t="s">
        <v>7948</v>
      </c>
    </row>
    <row r="1621" spans="1:52" x14ac:dyDescent="0.3">
      <c r="A1621">
        <v>3100482</v>
      </c>
      <c r="B1621" t="s">
        <v>7949</v>
      </c>
      <c r="C1621" t="str">
        <f t="shared" si="243"/>
        <v>7492</v>
      </c>
      <c r="D1621" t="s">
        <v>53</v>
      </c>
      <c r="E1621" t="str">
        <f>"0100"</f>
        <v>0100</v>
      </c>
      <c r="F1621" t="s">
        <v>54</v>
      </c>
      <c r="G1621" t="str">
        <f>"08"</f>
        <v>08</v>
      </c>
      <c r="H1621" t="s">
        <v>55</v>
      </c>
      <c r="I1621" t="s">
        <v>56</v>
      </c>
      <c r="J1621" t="s">
        <v>57</v>
      </c>
      <c r="K1621">
        <v>1</v>
      </c>
      <c r="L1621">
        <v>67500</v>
      </c>
      <c r="M1621">
        <v>1.55</v>
      </c>
      <c r="N1621" t="str">
        <f t="shared" ref="N1621:N1626" si="245">"000X"</f>
        <v>000X</v>
      </c>
      <c r="O1621">
        <v>4985</v>
      </c>
      <c r="P1621" t="s">
        <v>72</v>
      </c>
      <c r="Q1621" t="s">
        <v>613</v>
      </c>
      <c r="R1621" t="s">
        <v>140</v>
      </c>
      <c r="T1621" t="s">
        <v>61</v>
      </c>
      <c r="V1621" t="s">
        <v>7950</v>
      </c>
      <c r="W1621">
        <v>218040</v>
      </c>
      <c r="X1621">
        <v>23240</v>
      </c>
      <c r="Y1621">
        <v>194800</v>
      </c>
      <c r="Z1621">
        <v>218040</v>
      </c>
      <c r="AA1621">
        <v>218040</v>
      </c>
      <c r="AB1621" t="s">
        <v>72</v>
      </c>
      <c r="AC1621" s="1">
        <v>44112</v>
      </c>
      <c r="AD1621">
        <v>270000</v>
      </c>
      <c r="AE1621">
        <v>3098</v>
      </c>
      <c r="AF1621">
        <v>2009</v>
      </c>
      <c r="AG1621" t="s">
        <v>64</v>
      </c>
      <c r="AH1621" t="s">
        <v>76</v>
      </c>
      <c r="AI1621">
        <v>1</v>
      </c>
      <c r="AJ1621">
        <v>1994</v>
      </c>
      <c r="AK1621">
        <v>3</v>
      </c>
      <c r="AL1621">
        <v>2</v>
      </c>
      <c r="AM1621">
        <v>1</v>
      </c>
      <c r="AN1621">
        <v>2001</v>
      </c>
      <c r="AO1621">
        <v>32</v>
      </c>
      <c r="AP1621" t="s">
        <v>63</v>
      </c>
      <c r="AQ1621" t="s">
        <v>66</v>
      </c>
      <c r="AR1621">
        <v>2981</v>
      </c>
      <c r="AW1621" t="s">
        <v>7951</v>
      </c>
      <c r="AX1621" t="s">
        <v>7952</v>
      </c>
      <c r="AY1621" t="s">
        <v>7953</v>
      </c>
      <c r="AZ1621" t="s">
        <v>70</v>
      </c>
    </row>
    <row r="1622" spans="1:52" x14ac:dyDescent="0.3">
      <c r="A1622">
        <v>3216300</v>
      </c>
      <c r="B1622" t="s">
        <v>7954</v>
      </c>
      <c r="C1622" t="str">
        <f t="shared" si="243"/>
        <v>7492</v>
      </c>
      <c r="D1622" t="s">
        <v>53</v>
      </c>
      <c r="E1622" t="str">
        <f>"0100"</f>
        <v>0100</v>
      </c>
      <c r="F1622" t="s">
        <v>54</v>
      </c>
      <c r="G1622" t="str">
        <f>"05"</f>
        <v>05</v>
      </c>
      <c r="H1622" t="s">
        <v>55</v>
      </c>
      <c r="I1622" t="s">
        <v>56</v>
      </c>
      <c r="J1622" t="s">
        <v>57</v>
      </c>
      <c r="K1622">
        <v>1</v>
      </c>
      <c r="L1622">
        <v>51701</v>
      </c>
      <c r="M1622">
        <v>1.19</v>
      </c>
      <c r="N1622" t="str">
        <f t="shared" si="245"/>
        <v>000X</v>
      </c>
      <c r="O1622">
        <v>4436</v>
      </c>
      <c r="P1622" t="s">
        <v>58</v>
      </c>
      <c r="Q1622" t="s">
        <v>2093</v>
      </c>
      <c r="R1622" t="s">
        <v>82</v>
      </c>
      <c r="T1622" t="s">
        <v>61</v>
      </c>
      <c r="V1622" t="s">
        <v>7955</v>
      </c>
      <c r="W1622">
        <v>256410</v>
      </c>
      <c r="X1622">
        <v>17800</v>
      </c>
      <c r="Y1622">
        <v>238610</v>
      </c>
      <c r="Z1622">
        <v>227222</v>
      </c>
      <c r="AA1622">
        <v>202222</v>
      </c>
      <c r="AB1622" t="s">
        <v>63</v>
      </c>
      <c r="AC1622" s="1">
        <v>41883</v>
      </c>
      <c r="AD1622">
        <v>14000</v>
      </c>
      <c r="AE1622">
        <v>2645</v>
      </c>
      <c r="AF1622">
        <v>846</v>
      </c>
      <c r="AG1622" t="s">
        <v>103</v>
      </c>
      <c r="AH1622" t="s">
        <v>76</v>
      </c>
      <c r="AI1622">
        <v>1</v>
      </c>
      <c r="AJ1622">
        <v>2016</v>
      </c>
      <c r="AK1622">
        <v>3</v>
      </c>
      <c r="AL1622">
        <v>2</v>
      </c>
      <c r="AN1622">
        <v>1994</v>
      </c>
      <c r="AO1622">
        <v>32</v>
      </c>
      <c r="AP1622" t="s">
        <v>72</v>
      </c>
      <c r="AQ1622" t="s">
        <v>66</v>
      </c>
      <c r="AR1622">
        <v>2795</v>
      </c>
      <c r="AW1622" t="s">
        <v>7956</v>
      </c>
      <c r="AX1622" t="s">
        <v>7957</v>
      </c>
      <c r="AY1622" t="s">
        <v>7958</v>
      </c>
      <c r="AZ1622" t="s">
        <v>70</v>
      </c>
    </row>
    <row r="1623" spans="1:52" x14ac:dyDescent="0.3">
      <c r="A1623">
        <v>3235657</v>
      </c>
      <c r="B1623" t="s">
        <v>7959</v>
      </c>
      <c r="C1623" t="str">
        <f t="shared" si="243"/>
        <v>7492</v>
      </c>
      <c r="D1623" t="s">
        <v>53</v>
      </c>
      <c r="E1623" t="str">
        <f>"0000"</f>
        <v>0000</v>
      </c>
      <c r="F1623" t="s">
        <v>108</v>
      </c>
      <c r="G1623" t="str">
        <f>"05"</f>
        <v>05</v>
      </c>
      <c r="H1623" t="s">
        <v>55</v>
      </c>
      <c r="I1623" t="s">
        <v>56</v>
      </c>
      <c r="J1623" t="s">
        <v>57</v>
      </c>
      <c r="K1623">
        <v>0</v>
      </c>
      <c r="L1623">
        <v>43748</v>
      </c>
      <c r="M1623">
        <v>1</v>
      </c>
      <c r="N1623" t="str">
        <f t="shared" si="245"/>
        <v>000X</v>
      </c>
      <c r="O1623">
        <v>4328</v>
      </c>
      <c r="P1623" t="s">
        <v>58</v>
      </c>
      <c r="Q1623" t="s">
        <v>265</v>
      </c>
      <c r="R1623" t="s">
        <v>266</v>
      </c>
      <c r="T1623" t="s">
        <v>61</v>
      </c>
      <c r="V1623" t="s">
        <v>7960</v>
      </c>
      <c r="W1623">
        <v>15060</v>
      </c>
      <c r="X1623">
        <v>15060</v>
      </c>
      <c r="Y1623">
        <v>0</v>
      </c>
      <c r="Z1623">
        <v>15060</v>
      </c>
      <c r="AA1623">
        <v>15060</v>
      </c>
      <c r="AB1623" t="s">
        <v>72</v>
      </c>
      <c r="AR1623">
        <v>0</v>
      </c>
      <c r="AW1623" t="s">
        <v>7961</v>
      </c>
      <c r="AY1623" t="s">
        <v>7962</v>
      </c>
      <c r="AZ1623" t="s">
        <v>1078</v>
      </c>
    </row>
    <row r="1624" spans="1:52" x14ac:dyDescent="0.3">
      <c r="A1624">
        <v>3338136</v>
      </c>
      <c r="B1624" t="s">
        <v>7963</v>
      </c>
      <c r="C1624" t="str">
        <f t="shared" si="243"/>
        <v>7492</v>
      </c>
      <c r="D1624" t="s">
        <v>53</v>
      </c>
      <c r="E1624" t="str">
        <f>"0100"</f>
        <v>0100</v>
      </c>
      <c r="F1624" t="s">
        <v>54</v>
      </c>
      <c r="G1624" t="str">
        <f>"32"</f>
        <v>32</v>
      </c>
      <c r="H1624" t="s">
        <v>1645</v>
      </c>
      <c r="I1624" t="s">
        <v>56</v>
      </c>
      <c r="J1624" t="s">
        <v>57</v>
      </c>
      <c r="K1624">
        <v>1</v>
      </c>
      <c r="L1624">
        <v>94221</v>
      </c>
      <c r="M1624">
        <v>2.16</v>
      </c>
      <c r="N1624" t="str">
        <f t="shared" si="245"/>
        <v>000X</v>
      </c>
      <c r="O1624">
        <v>4483</v>
      </c>
      <c r="P1624" t="s">
        <v>58</v>
      </c>
      <c r="Q1624" t="s">
        <v>1900</v>
      </c>
      <c r="R1624" t="s">
        <v>82</v>
      </c>
      <c r="T1624" t="s">
        <v>61</v>
      </c>
      <c r="V1624" t="s">
        <v>7964</v>
      </c>
      <c r="W1624">
        <v>249480</v>
      </c>
      <c r="X1624">
        <v>32480</v>
      </c>
      <c r="Y1624">
        <v>217000</v>
      </c>
      <c r="Z1624">
        <v>204015</v>
      </c>
      <c r="AA1624">
        <v>179015</v>
      </c>
      <c r="AB1624" t="s">
        <v>63</v>
      </c>
      <c r="AI1624">
        <v>1</v>
      </c>
      <c r="AJ1624">
        <v>2004</v>
      </c>
      <c r="AK1624">
        <v>3</v>
      </c>
      <c r="AL1624">
        <v>2</v>
      </c>
      <c r="AN1624">
        <v>2144</v>
      </c>
      <c r="AO1624">
        <v>32</v>
      </c>
      <c r="AP1624" t="s">
        <v>63</v>
      </c>
      <c r="AQ1624" t="s">
        <v>66</v>
      </c>
      <c r="AR1624">
        <v>3431</v>
      </c>
      <c r="AW1624" t="s">
        <v>7965</v>
      </c>
      <c r="AX1624" t="s">
        <v>7966</v>
      </c>
      <c r="AY1624" t="s">
        <v>7967</v>
      </c>
      <c r="AZ1624" t="s">
        <v>70</v>
      </c>
    </row>
    <row r="1625" spans="1:52" x14ac:dyDescent="0.3">
      <c r="A1625">
        <v>3430701</v>
      </c>
      <c r="B1625" t="s">
        <v>7968</v>
      </c>
      <c r="C1625" t="str">
        <f t="shared" si="243"/>
        <v>7492</v>
      </c>
      <c r="D1625" t="s">
        <v>53</v>
      </c>
      <c r="E1625" t="str">
        <f>"0000"</f>
        <v>0000</v>
      </c>
      <c r="F1625" t="s">
        <v>108</v>
      </c>
      <c r="G1625" t="str">
        <f>"08"</f>
        <v>08</v>
      </c>
      <c r="H1625" t="s">
        <v>55</v>
      </c>
      <c r="I1625" t="s">
        <v>56</v>
      </c>
      <c r="J1625" t="s">
        <v>57</v>
      </c>
      <c r="K1625">
        <v>0</v>
      </c>
      <c r="L1625">
        <v>62695</v>
      </c>
      <c r="M1625">
        <v>1.44</v>
      </c>
      <c r="N1625" t="str">
        <f t="shared" si="245"/>
        <v>000X</v>
      </c>
      <c r="O1625">
        <v>4798</v>
      </c>
      <c r="P1625" t="s">
        <v>58</v>
      </c>
      <c r="Q1625" t="s">
        <v>734</v>
      </c>
      <c r="R1625" t="s">
        <v>331</v>
      </c>
      <c r="T1625" t="s">
        <v>61</v>
      </c>
      <c r="V1625" t="s">
        <v>7969</v>
      </c>
      <c r="W1625">
        <v>21590</v>
      </c>
      <c r="X1625">
        <v>21590</v>
      </c>
      <c r="Y1625">
        <v>0</v>
      </c>
      <c r="Z1625">
        <v>21590</v>
      </c>
      <c r="AA1625">
        <v>21590</v>
      </c>
      <c r="AB1625" t="s">
        <v>72</v>
      </c>
      <c r="AC1625" s="1">
        <v>42824</v>
      </c>
      <c r="AD1625">
        <v>19500</v>
      </c>
      <c r="AE1625">
        <v>2820</v>
      </c>
      <c r="AF1625">
        <v>2270</v>
      </c>
      <c r="AG1625" t="s">
        <v>103</v>
      </c>
      <c r="AH1625" t="s">
        <v>76</v>
      </c>
      <c r="AR1625">
        <v>0</v>
      </c>
      <c r="AW1625" t="s">
        <v>7970</v>
      </c>
      <c r="AY1625" t="s">
        <v>7971</v>
      </c>
      <c r="AZ1625" t="s">
        <v>7972</v>
      </c>
    </row>
    <row r="1626" spans="1:52" x14ac:dyDescent="0.3">
      <c r="A1626">
        <v>3444767</v>
      </c>
      <c r="B1626" t="s">
        <v>7973</v>
      </c>
      <c r="C1626" t="str">
        <f t="shared" si="243"/>
        <v>7492</v>
      </c>
      <c r="D1626" t="s">
        <v>53</v>
      </c>
      <c r="E1626" t="str">
        <f t="shared" ref="E1626:E1632" si="246">"0100"</f>
        <v>0100</v>
      </c>
      <c r="F1626" t="s">
        <v>54</v>
      </c>
      <c r="G1626" t="str">
        <f>"08"</f>
        <v>08</v>
      </c>
      <c r="H1626" t="s">
        <v>55</v>
      </c>
      <c r="I1626" t="s">
        <v>56</v>
      </c>
      <c r="J1626" t="s">
        <v>57</v>
      </c>
      <c r="K1626">
        <v>1</v>
      </c>
      <c r="L1626">
        <v>62500</v>
      </c>
      <c r="M1626">
        <v>1.43</v>
      </c>
      <c r="N1626" t="str">
        <f t="shared" si="245"/>
        <v>000X</v>
      </c>
      <c r="O1626">
        <v>4395</v>
      </c>
      <c r="P1626" t="s">
        <v>58</v>
      </c>
      <c r="Q1626" t="s">
        <v>6029</v>
      </c>
      <c r="R1626" t="s">
        <v>82</v>
      </c>
      <c r="T1626" t="s">
        <v>61</v>
      </c>
      <c r="V1626" t="s">
        <v>7974</v>
      </c>
      <c r="W1626">
        <v>261590</v>
      </c>
      <c r="X1626">
        <v>21520</v>
      </c>
      <c r="Y1626">
        <v>240070</v>
      </c>
      <c r="Z1626">
        <v>185929</v>
      </c>
      <c r="AA1626">
        <v>155429</v>
      </c>
      <c r="AB1626" t="s">
        <v>63</v>
      </c>
      <c r="AC1626" s="1">
        <v>40909</v>
      </c>
      <c r="AD1626">
        <v>228000</v>
      </c>
      <c r="AE1626">
        <v>2460</v>
      </c>
      <c r="AF1626">
        <v>2256</v>
      </c>
      <c r="AG1626" t="s">
        <v>64</v>
      </c>
      <c r="AH1626" t="s">
        <v>76</v>
      </c>
      <c r="AI1626">
        <v>1</v>
      </c>
      <c r="AJ1626">
        <v>1995</v>
      </c>
      <c r="AK1626">
        <v>4</v>
      </c>
      <c r="AL1626">
        <v>4</v>
      </c>
      <c r="AN1626">
        <v>2833</v>
      </c>
      <c r="AO1626">
        <v>32</v>
      </c>
      <c r="AP1626" t="s">
        <v>72</v>
      </c>
      <c r="AQ1626" t="s">
        <v>66</v>
      </c>
      <c r="AR1626">
        <v>3882</v>
      </c>
      <c r="AW1626" t="s">
        <v>7975</v>
      </c>
      <c r="AX1626" t="s">
        <v>7976</v>
      </c>
      <c r="AY1626" t="s">
        <v>7977</v>
      </c>
      <c r="AZ1626" t="s">
        <v>70</v>
      </c>
    </row>
    <row r="1627" spans="1:52" x14ac:dyDescent="0.3">
      <c r="A1627">
        <v>3450086</v>
      </c>
      <c r="B1627" t="s">
        <v>7978</v>
      </c>
      <c r="C1627" t="str">
        <f t="shared" si="243"/>
        <v>7492</v>
      </c>
      <c r="D1627" t="s">
        <v>53</v>
      </c>
      <c r="E1627" t="str">
        <f t="shared" si="246"/>
        <v>0100</v>
      </c>
      <c r="F1627" t="s">
        <v>54</v>
      </c>
      <c r="G1627" t="str">
        <f>"01"</f>
        <v>01</v>
      </c>
      <c r="H1627" t="s">
        <v>55</v>
      </c>
      <c r="I1627" t="s">
        <v>3086</v>
      </c>
      <c r="J1627" t="s">
        <v>57</v>
      </c>
      <c r="K1627">
        <v>1</v>
      </c>
      <c r="L1627">
        <v>207033</v>
      </c>
      <c r="M1627">
        <v>4.75</v>
      </c>
      <c r="N1627" t="str">
        <f>"0000"</f>
        <v>0000</v>
      </c>
      <c r="O1627">
        <v>6230</v>
      </c>
      <c r="P1627" t="s">
        <v>58</v>
      </c>
      <c r="Q1627" t="s">
        <v>3127</v>
      </c>
      <c r="R1627" t="s">
        <v>140</v>
      </c>
      <c r="T1627" t="s">
        <v>61</v>
      </c>
      <c r="V1627" t="s">
        <v>7979</v>
      </c>
      <c r="W1627">
        <v>344070</v>
      </c>
      <c r="X1627">
        <v>71290</v>
      </c>
      <c r="Y1627">
        <v>272780</v>
      </c>
      <c r="Z1627">
        <v>321219</v>
      </c>
      <c r="AA1627">
        <v>296219</v>
      </c>
      <c r="AB1627" t="s">
        <v>63</v>
      </c>
      <c r="AC1627" s="1">
        <v>43524</v>
      </c>
      <c r="AD1627">
        <v>392000</v>
      </c>
      <c r="AE1627">
        <v>2959</v>
      </c>
      <c r="AF1627">
        <v>1599</v>
      </c>
      <c r="AG1627" t="s">
        <v>64</v>
      </c>
      <c r="AH1627" t="s">
        <v>76</v>
      </c>
      <c r="AI1627">
        <v>1</v>
      </c>
      <c r="AJ1627">
        <v>1993</v>
      </c>
      <c r="AK1627">
        <v>4</v>
      </c>
      <c r="AL1627">
        <v>3</v>
      </c>
      <c r="AM1627">
        <v>1</v>
      </c>
      <c r="AN1627">
        <v>2885</v>
      </c>
      <c r="AO1627">
        <v>32</v>
      </c>
      <c r="AP1627" t="s">
        <v>63</v>
      </c>
      <c r="AQ1627" t="s">
        <v>66</v>
      </c>
      <c r="AR1627">
        <v>4001</v>
      </c>
      <c r="AW1627" t="s">
        <v>7980</v>
      </c>
      <c r="AX1627" t="s">
        <v>7981</v>
      </c>
      <c r="AY1627" t="s">
        <v>7982</v>
      </c>
      <c r="AZ1627" t="s">
        <v>7983</v>
      </c>
    </row>
    <row r="1628" spans="1:52" x14ac:dyDescent="0.3">
      <c r="A1628">
        <v>3482303</v>
      </c>
      <c r="B1628" t="s">
        <v>7984</v>
      </c>
      <c r="C1628" t="str">
        <f t="shared" si="243"/>
        <v>7492</v>
      </c>
      <c r="D1628" t="s">
        <v>53</v>
      </c>
      <c r="E1628" t="str">
        <f t="shared" si="246"/>
        <v>0100</v>
      </c>
      <c r="F1628" t="s">
        <v>54</v>
      </c>
      <c r="G1628" t="str">
        <f>"07"</f>
        <v>07</v>
      </c>
      <c r="H1628" t="s">
        <v>55</v>
      </c>
      <c r="I1628" t="s">
        <v>56</v>
      </c>
      <c r="J1628" t="s">
        <v>57</v>
      </c>
      <c r="K1628">
        <v>1</v>
      </c>
      <c r="L1628">
        <v>45969</v>
      </c>
      <c r="M1628">
        <v>1.06</v>
      </c>
      <c r="N1628" t="str">
        <f>"0000"</f>
        <v>0000</v>
      </c>
      <c r="O1628">
        <v>4233</v>
      </c>
      <c r="P1628" t="s">
        <v>72</v>
      </c>
      <c r="Q1628" t="s">
        <v>6988</v>
      </c>
      <c r="R1628" t="s">
        <v>140</v>
      </c>
      <c r="T1628" t="s">
        <v>61</v>
      </c>
      <c r="V1628" t="s">
        <v>7985</v>
      </c>
      <c r="W1628">
        <v>173550</v>
      </c>
      <c r="X1628">
        <v>15830</v>
      </c>
      <c r="Y1628">
        <v>157720</v>
      </c>
      <c r="Z1628">
        <v>173550</v>
      </c>
      <c r="AA1628">
        <v>173550</v>
      </c>
      <c r="AB1628" t="s">
        <v>63</v>
      </c>
      <c r="AC1628" s="1">
        <v>44043</v>
      </c>
      <c r="AD1628">
        <v>185000</v>
      </c>
      <c r="AE1628">
        <v>3082</v>
      </c>
      <c r="AF1628">
        <v>190</v>
      </c>
      <c r="AG1628" t="s">
        <v>64</v>
      </c>
      <c r="AH1628" t="s">
        <v>76</v>
      </c>
      <c r="AI1628">
        <v>1</v>
      </c>
      <c r="AJ1628">
        <v>2012</v>
      </c>
      <c r="AK1628">
        <v>3</v>
      </c>
      <c r="AL1628">
        <v>2</v>
      </c>
      <c r="AN1628">
        <v>1654</v>
      </c>
      <c r="AO1628">
        <v>29</v>
      </c>
      <c r="AP1628" t="s">
        <v>72</v>
      </c>
      <c r="AQ1628" t="s">
        <v>66</v>
      </c>
      <c r="AR1628">
        <v>2114</v>
      </c>
      <c r="AW1628" t="s">
        <v>7986</v>
      </c>
      <c r="AX1628" t="s">
        <v>7987</v>
      </c>
      <c r="AY1628" t="s">
        <v>7988</v>
      </c>
      <c r="AZ1628" t="s">
        <v>70</v>
      </c>
    </row>
    <row r="1629" spans="1:52" x14ac:dyDescent="0.3">
      <c r="A1629">
        <v>3493796</v>
      </c>
      <c r="B1629" t="s">
        <v>7989</v>
      </c>
      <c r="C1629" t="str">
        <f t="shared" si="243"/>
        <v>7492</v>
      </c>
      <c r="D1629" t="s">
        <v>53</v>
      </c>
      <c r="E1629" t="str">
        <f t="shared" si="246"/>
        <v>0100</v>
      </c>
      <c r="F1629" t="s">
        <v>54</v>
      </c>
      <c r="G1629" t="str">
        <f>"08"</f>
        <v>08</v>
      </c>
      <c r="H1629" t="s">
        <v>55</v>
      </c>
      <c r="I1629" t="s">
        <v>56</v>
      </c>
      <c r="J1629" t="s">
        <v>57</v>
      </c>
      <c r="K1629">
        <v>1</v>
      </c>
      <c r="L1629">
        <v>135294</v>
      </c>
      <c r="M1629">
        <v>3.11</v>
      </c>
      <c r="N1629" t="str">
        <f>"000X"</f>
        <v>000X</v>
      </c>
      <c r="O1629">
        <v>4023</v>
      </c>
      <c r="P1629" t="s">
        <v>72</v>
      </c>
      <c r="Q1629" t="s">
        <v>4589</v>
      </c>
      <c r="R1629" t="s">
        <v>4590</v>
      </c>
      <c r="T1629" t="s">
        <v>61</v>
      </c>
      <c r="V1629" t="s">
        <v>7990</v>
      </c>
      <c r="W1629">
        <v>493120</v>
      </c>
      <c r="X1629">
        <v>46590</v>
      </c>
      <c r="Y1629">
        <v>446530</v>
      </c>
      <c r="Z1629">
        <v>423151</v>
      </c>
      <c r="AA1629">
        <v>398151</v>
      </c>
      <c r="AB1629" t="s">
        <v>63</v>
      </c>
      <c r="AI1629">
        <v>1</v>
      </c>
      <c r="AJ1629">
        <v>2007</v>
      </c>
      <c r="AK1629">
        <v>3</v>
      </c>
      <c r="AL1629">
        <v>4</v>
      </c>
      <c r="AN1629">
        <v>3331</v>
      </c>
      <c r="AO1629">
        <v>32</v>
      </c>
      <c r="AP1629" t="s">
        <v>63</v>
      </c>
      <c r="AQ1629" t="s">
        <v>66</v>
      </c>
      <c r="AR1629">
        <v>6037</v>
      </c>
      <c r="AW1629" t="s">
        <v>7991</v>
      </c>
      <c r="AY1629" t="s">
        <v>7992</v>
      </c>
      <c r="AZ1629" t="s">
        <v>70</v>
      </c>
    </row>
    <row r="1630" spans="1:52" x14ac:dyDescent="0.3">
      <c r="A1630">
        <v>3503637</v>
      </c>
      <c r="B1630" t="s">
        <v>7993</v>
      </c>
      <c r="C1630" t="str">
        <f t="shared" si="243"/>
        <v>7492</v>
      </c>
      <c r="D1630" t="s">
        <v>53</v>
      </c>
      <c r="E1630" t="str">
        <f t="shared" si="246"/>
        <v>0100</v>
      </c>
      <c r="F1630" t="s">
        <v>54</v>
      </c>
      <c r="G1630" t="str">
        <f>"07"</f>
        <v>07</v>
      </c>
      <c r="H1630" t="s">
        <v>55</v>
      </c>
      <c r="I1630" t="s">
        <v>56</v>
      </c>
      <c r="J1630" t="s">
        <v>57</v>
      </c>
      <c r="K1630">
        <v>1</v>
      </c>
      <c r="L1630">
        <v>109356</v>
      </c>
      <c r="M1630">
        <v>2.5099999999999998</v>
      </c>
      <c r="N1630" t="str">
        <f>"0000"</f>
        <v>0000</v>
      </c>
      <c r="O1630">
        <v>4531</v>
      </c>
      <c r="P1630" t="s">
        <v>72</v>
      </c>
      <c r="Q1630" t="s">
        <v>682</v>
      </c>
      <c r="R1630" t="s">
        <v>140</v>
      </c>
      <c r="T1630" t="s">
        <v>61</v>
      </c>
      <c r="V1630" t="s">
        <v>7994</v>
      </c>
      <c r="W1630">
        <v>285100</v>
      </c>
      <c r="X1630">
        <v>37660</v>
      </c>
      <c r="Y1630">
        <v>247440</v>
      </c>
      <c r="Z1630">
        <v>170093</v>
      </c>
      <c r="AA1630">
        <v>145093</v>
      </c>
      <c r="AB1630" t="s">
        <v>63</v>
      </c>
      <c r="AC1630" s="1">
        <v>41852</v>
      </c>
      <c r="AD1630">
        <v>110000</v>
      </c>
      <c r="AE1630">
        <v>2640</v>
      </c>
      <c r="AF1630">
        <v>2000</v>
      </c>
      <c r="AG1630" t="s">
        <v>64</v>
      </c>
      <c r="AH1630" t="s">
        <v>65</v>
      </c>
      <c r="AI1630">
        <v>1</v>
      </c>
      <c r="AJ1630">
        <v>1981</v>
      </c>
      <c r="AK1630">
        <v>3</v>
      </c>
      <c r="AL1630">
        <v>3</v>
      </c>
      <c r="AN1630">
        <v>2649</v>
      </c>
      <c r="AO1630">
        <v>38</v>
      </c>
      <c r="AP1630" t="s">
        <v>63</v>
      </c>
      <c r="AQ1630" t="s">
        <v>66</v>
      </c>
      <c r="AR1630">
        <v>4339</v>
      </c>
      <c r="AW1630" t="s">
        <v>7995</v>
      </c>
      <c r="AX1630" t="s">
        <v>7996</v>
      </c>
      <c r="AY1630" t="s">
        <v>7997</v>
      </c>
      <c r="AZ1630" t="s">
        <v>70</v>
      </c>
    </row>
    <row r="1631" spans="1:52" x14ac:dyDescent="0.3">
      <c r="A1631">
        <v>3516075</v>
      </c>
      <c r="B1631" t="s">
        <v>7998</v>
      </c>
      <c r="C1631" t="str">
        <f t="shared" si="243"/>
        <v>7492</v>
      </c>
      <c r="D1631" t="s">
        <v>53</v>
      </c>
      <c r="E1631" t="str">
        <f t="shared" si="246"/>
        <v>0100</v>
      </c>
      <c r="F1631" t="s">
        <v>54</v>
      </c>
      <c r="G1631" t="str">
        <f>"07"</f>
        <v>07</v>
      </c>
      <c r="H1631" t="s">
        <v>55</v>
      </c>
      <c r="I1631" t="s">
        <v>56</v>
      </c>
      <c r="J1631" t="s">
        <v>57</v>
      </c>
      <c r="K1631">
        <v>1</v>
      </c>
      <c r="L1631">
        <v>87501</v>
      </c>
      <c r="M1631">
        <v>2.0099999999999998</v>
      </c>
      <c r="N1631" t="str">
        <f>"0000"</f>
        <v>0000</v>
      </c>
      <c r="O1631">
        <v>5501</v>
      </c>
      <c r="P1631" t="s">
        <v>58</v>
      </c>
      <c r="Q1631" t="s">
        <v>265</v>
      </c>
      <c r="R1631" t="s">
        <v>266</v>
      </c>
      <c r="T1631" t="s">
        <v>61</v>
      </c>
      <c r="V1631" t="s">
        <v>7999</v>
      </c>
      <c r="W1631">
        <v>321840</v>
      </c>
      <c r="X1631">
        <v>30140</v>
      </c>
      <c r="Y1631">
        <v>291700</v>
      </c>
      <c r="Z1631">
        <v>274767</v>
      </c>
      <c r="AA1631">
        <v>249767</v>
      </c>
      <c r="AB1631" t="s">
        <v>63</v>
      </c>
      <c r="AC1631" s="1">
        <v>40518</v>
      </c>
      <c r="AD1631">
        <v>195500</v>
      </c>
      <c r="AE1631">
        <v>2391</v>
      </c>
      <c r="AF1631">
        <v>1763</v>
      </c>
      <c r="AG1631" t="s">
        <v>64</v>
      </c>
      <c r="AH1631" t="s">
        <v>76</v>
      </c>
      <c r="AI1631">
        <v>1</v>
      </c>
      <c r="AJ1631">
        <v>1997</v>
      </c>
      <c r="AK1631">
        <v>3</v>
      </c>
      <c r="AL1631">
        <v>2</v>
      </c>
      <c r="AN1631">
        <v>2280</v>
      </c>
      <c r="AO1631">
        <v>32</v>
      </c>
      <c r="AP1631" t="s">
        <v>63</v>
      </c>
      <c r="AQ1631" t="s">
        <v>66</v>
      </c>
      <c r="AR1631">
        <v>3320</v>
      </c>
      <c r="AW1631" t="s">
        <v>8000</v>
      </c>
      <c r="AX1631" t="s">
        <v>8001</v>
      </c>
      <c r="AY1631" t="s">
        <v>8002</v>
      </c>
      <c r="AZ1631" t="s">
        <v>70</v>
      </c>
    </row>
    <row r="1632" spans="1:52" x14ac:dyDescent="0.3">
      <c r="A1632">
        <v>3520904</v>
      </c>
      <c r="B1632" t="s">
        <v>8003</v>
      </c>
      <c r="C1632" t="str">
        <f t="shared" si="243"/>
        <v>7492</v>
      </c>
      <c r="D1632" t="s">
        <v>53</v>
      </c>
      <c r="E1632" t="str">
        <f t="shared" si="246"/>
        <v>0100</v>
      </c>
      <c r="F1632" t="s">
        <v>54</v>
      </c>
      <c r="G1632" t="str">
        <f>"01"</f>
        <v>01</v>
      </c>
      <c r="H1632" t="s">
        <v>55</v>
      </c>
      <c r="I1632" t="s">
        <v>3086</v>
      </c>
      <c r="J1632" t="s">
        <v>57</v>
      </c>
      <c r="K1632">
        <v>1</v>
      </c>
      <c r="L1632">
        <v>181645</v>
      </c>
      <c r="M1632">
        <v>4.17</v>
      </c>
      <c r="N1632" t="str">
        <f>"0000"</f>
        <v>0000</v>
      </c>
      <c r="O1632">
        <v>5926</v>
      </c>
      <c r="P1632" t="s">
        <v>72</v>
      </c>
      <c r="Q1632" t="s">
        <v>3241</v>
      </c>
      <c r="R1632" t="s">
        <v>88</v>
      </c>
      <c r="T1632" t="s">
        <v>61</v>
      </c>
      <c r="V1632" t="s">
        <v>8004</v>
      </c>
      <c r="W1632">
        <v>380130</v>
      </c>
      <c r="X1632">
        <v>62560</v>
      </c>
      <c r="Y1632">
        <v>317570</v>
      </c>
      <c r="Z1632">
        <v>333140</v>
      </c>
      <c r="AA1632">
        <v>308140</v>
      </c>
      <c r="AB1632" t="s">
        <v>63</v>
      </c>
      <c r="AC1632" s="1">
        <v>42349</v>
      </c>
      <c r="AD1632">
        <v>51000</v>
      </c>
      <c r="AE1632">
        <v>2729</v>
      </c>
      <c r="AF1632">
        <v>761</v>
      </c>
      <c r="AG1632" t="s">
        <v>103</v>
      </c>
      <c r="AH1632" t="s">
        <v>76</v>
      </c>
      <c r="AI1632">
        <v>1</v>
      </c>
      <c r="AJ1632">
        <v>2006</v>
      </c>
      <c r="AK1632">
        <v>4</v>
      </c>
      <c r="AL1632">
        <v>2</v>
      </c>
      <c r="AM1632">
        <v>1</v>
      </c>
      <c r="AN1632">
        <v>2892</v>
      </c>
      <c r="AO1632">
        <v>32</v>
      </c>
      <c r="AP1632" t="s">
        <v>63</v>
      </c>
      <c r="AQ1632" t="s">
        <v>66</v>
      </c>
      <c r="AR1632">
        <v>3928</v>
      </c>
      <c r="AW1632" t="s">
        <v>8005</v>
      </c>
      <c r="AX1632" t="s">
        <v>8006</v>
      </c>
      <c r="AY1632" t="s">
        <v>8007</v>
      </c>
      <c r="AZ1632" t="s">
        <v>70</v>
      </c>
    </row>
    <row r="1633" spans="1:52" x14ac:dyDescent="0.3">
      <c r="A1633">
        <v>2826428</v>
      </c>
      <c r="B1633" t="s">
        <v>8008</v>
      </c>
      <c r="C1633" t="str">
        <f t="shared" si="243"/>
        <v>7492</v>
      </c>
      <c r="D1633" t="s">
        <v>53</v>
      </c>
      <c r="E1633" t="str">
        <f>"0000"</f>
        <v>0000</v>
      </c>
      <c r="F1633" t="s">
        <v>108</v>
      </c>
      <c r="G1633" t="str">
        <f>"06"</f>
        <v>06</v>
      </c>
      <c r="H1633" t="s">
        <v>55</v>
      </c>
      <c r="I1633" t="s">
        <v>56</v>
      </c>
      <c r="J1633" t="s">
        <v>57</v>
      </c>
      <c r="K1633">
        <v>0</v>
      </c>
      <c r="L1633">
        <v>50310</v>
      </c>
      <c r="M1633">
        <v>1.1499999999999999</v>
      </c>
      <c r="N1633" t="str">
        <f>"000X"</f>
        <v>000X</v>
      </c>
      <c r="O1633">
        <v>5717</v>
      </c>
      <c r="P1633" t="s">
        <v>58</v>
      </c>
      <c r="Q1633" t="s">
        <v>2618</v>
      </c>
      <c r="R1633" t="s">
        <v>140</v>
      </c>
      <c r="T1633" t="s">
        <v>61</v>
      </c>
      <c r="V1633" t="s">
        <v>8009</v>
      </c>
      <c r="W1633">
        <v>17330</v>
      </c>
      <c r="X1633">
        <v>17330</v>
      </c>
      <c r="Y1633">
        <v>0</v>
      </c>
      <c r="Z1633">
        <v>17330</v>
      </c>
      <c r="AA1633">
        <v>17330</v>
      </c>
      <c r="AB1633" t="s">
        <v>72</v>
      </c>
      <c r="AC1633" s="1">
        <v>36251</v>
      </c>
      <c r="AD1633">
        <v>25000</v>
      </c>
      <c r="AE1633">
        <v>1300</v>
      </c>
      <c r="AF1633">
        <v>79</v>
      </c>
      <c r="AG1633" t="s">
        <v>103</v>
      </c>
      <c r="AH1633" t="s">
        <v>873</v>
      </c>
      <c r="AR1633">
        <v>0</v>
      </c>
      <c r="AW1633" t="s">
        <v>8010</v>
      </c>
      <c r="AX1633" t="s">
        <v>8011</v>
      </c>
      <c r="AY1633" t="s">
        <v>8012</v>
      </c>
      <c r="AZ1633" t="s">
        <v>1044</v>
      </c>
    </row>
    <row r="1634" spans="1:52" x14ac:dyDescent="0.3">
      <c r="A1634">
        <v>2843128</v>
      </c>
      <c r="B1634" t="s">
        <v>8013</v>
      </c>
      <c r="C1634" t="str">
        <f t="shared" si="243"/>
        <v>7492</v>
      </c>
      <c r="D1634" t="s">
        <v>53</v>
      </c>
      <c r="E1634" t="str">
        <f>"0100"</f>
        <v>0100</v>
      </c>
      <c r="F1634" t="s">
        <v>54</v>
      </c>
      <c r="G1634" t="str">
        <f>"07"</f>
        <v>07</v>
      </c>
      <c r="H1634" t="s">
        <v>55</v>
      </c>
      <c r="I1634" t="s">
        <v>56</v>
      </c>
      <c r="J1634" t="s">
        <v>57</v>
      </c>
      <c r="K1634">
        <v>1</v>
      </c>
      <c r="L1634">
        <v>43725</v>
      </c>
      <c r="M1634">
        <v>1</v>
      </c>
      <c r="N1634" t="str">
        <f>"0000"</f>
        <v>0000</v>
      </c>
      <c r="O1634">
        <v>4395</v>
      </c>
      <c r="P1634" t="s">
        <v>72</v>
      </c>
      <c r="Q1634" t="s">
        <v>6988</v>
      </c>
      <c r="R1634" t="s">
        <v>140</v>
      </c>
      <c r="T1634" t="s">
        <v>61</v>
      </c>
      <c r="V1634" t="s">
        <v>8014</v>
      </c>
      <c r="W1634">
        <v>265830</v>
      </c>
      <c r="X1634">
        <v>15060</v>
      </c>
      <c r="Y1634">
        <v>250770</v>
      </c>
      <c r="Z1634">
        <v>259251</v>
      </c>
      <c r="AA1634">
        <v>234251</v>
      </c>
      <c r="AB1634" t="s">
        <v>63</v>
      </c>
      <c r="AC1634" s="1">
        <v>43097</v>
      </c>
      <c r="AD1634">
        <v>329000</v>
      </c>
      <c r="AE1634">
        <v>2871</v>
      </c>
      <c r="AF1634">
        <v>2168</v>
      </c>
      <c r="AG1634" t="s">
        <v>64</v>
      </c>
      <c r="AH1634" t="s">
        <v>76</v>
      </c>
      <c r="AI1634">
        <v>1</v>
      </c>
      <c r="AJ1634">
        <v>1997</v>
      </c>
      <c r="AK1634">
        <v>4</v>
      </c>
      <c r="AL1634">
        <v>2</v>
      </c>
      <c r="AN1634">
        <v>2592</v>
      </c>
      <c r="AO1634">
        <v>32</v>
      </c>
      <c r="AP1634" t="s">
        <v>63</v>
      </c>
      <c r="AQ1634" t="s">
        <v>66</v>
      </c>
      <c r="AR1634">
        <v>3502</v>
      </c>
      <c r="AW1634" t="s">
        <v>8015</v>
      </c>
      <c r="AX1634" t="s">
        <v>8016</v>
      </c>
      <c r="AY1634" t="s">
        <v>8017</v>
      </c>
      <c r="AZ1634" t="s">
        <v>70</v>
      </c>
    </row>
    <row r="1635" spans="1:52" x14ac:dyDescent="0.3">
      <c r="A1635">
        <v>2866225</v>
      </c>
      <c r="B1635" t="s">
        <v>8018</v>
      </c>
      <c r="C1635" t="str">
        <f t="shared" si="243"/>
        <v>7492</v>
      </c>
      <c r="D1635" t="s">
        <v>53</v>
      </c>
      <c r="E1635" t="str">
        <f>"0000"</f>
        <v>0000</v>
      </c>
      <c r="F1635" t="s">
        <v>108</v>
      </c>
      <c r="G1635" t="str">
        <f>"01"</f>
        <v>01</v>
      </c>
      <c r="H1635" t="s">
        <v>55</v>
      </c>
      <c r="I1635" t="s">
        <v>3086</v>
      </c>
      <c r="J1635" t="s">
        <v>57</v>
      </c>
      <c r="K1635">
        <v>0</v>
      </c>
      <c r="L1635">
        <v>43722</v>
      </c>
      <c r="M1635">
        <v>1</v>
      </c>
      <c r="N1635" t="str">
        <f>"0000"</f>
        <v>0000</v>
      </c>
      <c r="O1635">
        <v>6181</v>
      </c>
      <c r="P1635" t="s">
        <v>58</v>
      </c>
      <c r="Q1635" t="s">
        <v>2631</v>
      </c>
      <c r="R1635" t="s">
        <v>118</v>
      </c>
      <c r="T1635" t="s">
        <v>61</v>
      </c>
      <c r="V1635" t="s">
        <v>8019</v>
      </c>
      <c r="W1635">
        <v>15060</v>
      </c>
      <c r="X1635">
        <v>15060</v>
      </c>
      <c r="Y1635">
        <v>0</v>
      </c>
      <c r="Z1635">
        <v>15060</v>
      </c>
      <c r="AA1635">
        <v>15060</v>
      </c>
      <c r="AB1635" t="s">
        <v>72</v>
      </c>
      <c r="AC1635" s="1">
        <v>44202</v>
      </c>
      <c r="AD1635">
        <v>56000</v>
      </c>
      <c r="AE1635">
        <v>3124</v>
      </c>
      <c r="AF1635">
        <v>1295</v>
      </c>
      <c r="AG1635" t="s">
        <v>103</v>
      </c>
      <c r="AH1635" t="s">
        <v>570</v>
      </c>
      <c r="AR1635">
        <v>0</v>
      </c>
      <c r="AW1635" t="s">
        <v>1047</v>
      </c>
      <c r="AY1635" t="s">
        <v>1048</v>
      </c>
      <c r="AZ1635" t="s">
        <v>1049</v>
      </c>
    </row>
    <row r="1636" spans="1:52" x14ac:dyDescent="0.3">
      <c r="A1636">
        <v>2866683</v>
      </c>
      <c r="B1636" t="s">
        <v>8020</v>
      </c>
      <c r="C1636" t="str">
        <f t="shared" si="243"/>
        <v>7492</v>
      </c>
      <c r="D1636" t="s">
        <v>53</v>
      </c>
      <c r="E1636" t="str">
        <f>"0000"</f>
        <v>0000</v>
      </c>
      <c r="F1636" t="s">
        <v>108</v>
      </c>
      <c r="G1636" t="str">
        <f>"01"</f>
        <v>01</v>
      </c>
      <c r="H1636" t="s">
        <v>55</v>
      </c>
      <c r="I1636" t="s">
        <v>3086</v>
      </c>
      <c r="J1636" t="s">
        <v>57</v>
      </c>
      <c r="K1636">
        <v>0</v>
      </c>
      <c r="L1636">
        <v>44000</v>
      </c>
      <c r="M1636">
        <v>1.01</v>
      </c>
      <c r="N1636" t="str">
        <f>"0000"</f>
        <v>0000</v>
      </c>
      <c r="O1636">
        <v>6304</v>
      </c>
      <c r="P1636" t="s">
        <v>58</v>
      </c>
      <c r="Q1636" t="s">
        <v>2631</v>
      </c>
      <c r="R1636" t="s">
        <v>118</v>
      </c>
      <c r="T1636" t="s">
        <v>61</v>
      </c>
      <c r="V1636" t="s">
        <v>8021</v>
      </c>
      <c r="W1636">
        <v>15150</v>
      </c>
      <c r="X1636">
        <v>15150</v>
      </c>
      <c r="Y1636">
        <v>0</v>
      </c>
      <c r="Z1636">
        <v>15150</v>
      </c>
      <c r="AA1636">
        <v>15150</v>
      </c>
      <c r="AB1636" t="s">
        <v>72</v>
      </c>
      <c r="AC1636" s="1">
        <v>39264</v>
      </c>
      <c r="AD1636">
        <v>57000</v>
      </c>
      <c r="AE1636">
        <v>2144</v>
      </c>
      <c r="AF1636">
        <v>666</v>
      </c>
      <c r="AG1636" t="s">
        <v>103</v>
      </c>
      <c r="AH1636" t="s">
        <v>76</v>
      </c>
      <c r="AR1636">
        <v>0</v>
      </c>
      <c r="AW1636" t="s">
        <v>8022</v>
      </c>
      <c r="AY1636" t="s">
        <v>8023</v>
      </c>
      <c r="AZ1636" t="s">
        <v>8024</v>
      </c>
    </row>
    <row r="1637" spans="1:52" x14ac:dyDescent="0.3">
      <c r="A1637">
        <v>2867361</v>
      </c>
      <c r="B1637" t="s">
        <v>8025</v>
      </c>
      <c r="C1637" t="str">
        <f t="shared" si="243"/>
        <v>7492</v>
      </c>
      <c r="D1637" t="s">
        <v>53</v>
      </c>
      <c r="E1637" t="str">
        <f>"0100"</f>
        <v>0100</v>
      </c>
      <c r="F1637" t="s">
        <v>54</v>
      </c>
      <c r="G1637" t="str">
        <f>"05"</f>
        <v>05</v>
      </c>
      <c r="H1637" t="s">
        <v>55</v>
      </c>
      <c r="I1637" t="s">
        <v>56</v>
      </c>
      <c r="J1637" t="s">
        <v>57</v>
      </c>
      <c r="K1637">
        <v>1</v>
      </c>
      <c r="L1637">
        <v>43751</v>
      </c>
      <c r="M1637">
        <v>1</v>
      </c>
      <c r="N1637" t="str">
        <f>"000X"</f>
        <v>000X</v>
      </c>
      <c r="O1637">
        <v>4450</v>
      </c>
      <c r="P1637" t="s">
        <v>58</v>
      </c>
      <c r="Q1637" t="s">
        <v>265</v>
      </c>
      <c r="R1637" t="s">
        <v>266</v>
      </c>
      <c r="T1637" t="s">
        <v>61</v>
      </c>
      <c r="V1637" t="s">
        <v>8026</v>
      </c>
      <c r="W1637">
        <v>221800</v>
      </c>
      <c r="X1637">
        <v>15070</v>
      </c>
      <c r="Y1637">
        <v>206730</v>
      </c>
      <c r="Z1637">
        <v>163197</v>
      </c>
      <c r="AA1637">
        <v>138197</v>
      </c>
      <c r="AB1637" t="s">
        <v>63</v>
      </c>
      <c r="AC1637" s="1">
        <v>38261</v>
      </c>
      <c r="AD1637">
        <v>274900</v>
      </c>
      <c r="AE1637">
        <v>1771</v>
      </c>
      <c r="AF1637">
        <v>376</v>
      </c>
      <c r="AG1637" t="s">
        <v>64</v>
      </c>
      <c r="AH1637" t="s">
        <v>76</v>
      </c>
      <c r="AI1637">
        <v>1</v>
      </c>
      <c r="AJ1637">
        <v>1999</v>
      </c>
      <c r="AK1637">
        <v>3</v>
      </c>
      <c r="AL1637">
        <v>2</v>
      </c>
      <c r="AN1637">
        <v>2037</v>
      </c>
      <c r="AO1637">
        <v>32</v>
      </c>
      <c r="AP1637" t="s">
        <v>63</v>
      </c>
      <c r="AQ1637" t="s">
        <v>66</v>
      </c>
      <c r="AR1637">
        <v>2991</v>
      </c>
      <c r="AW1637" t="s">
        <v>8027</v>
      </c>
      <c r="AX1637" t="s">
        <v>8028</v>
      </c>
      <c r="AY1637" t="s">
        <v>8029</v>
      </c>
      <c r="AZ1637" t="s">
        <v>70</v>
      </c>
    </row>
    <row r="1638" spans="1:52" x14ac:dyDescent="0.3">
      <c r="A1638">
        <v>3276299</v>
      </c>
      <c r="B1638" t="s">
        <v>8030</v>
      </c>
      <c r="C1638" t="str">
        <f t="shared" si="243"/>
        <v>7492</v>
      </c>
      <c r="D1638" t="s">
        <v>53</v>
      </c>
      <c r="E1638" t="str">
        <f>"0100"</f>
        <v>0100</v>
      </c>
      <c r="F1638" t="s">
        <v>54</v>
      </c>
      <c r="G1638" t="str">
        <f>"08"</f>
        <v>08</v>
      </c>
      <c r="H1638" t="s">
        <v>55</v>
      </c>
      <c r="I1638" t="s">
        <v>56</v>
      </c>
      <c r="J1638" t="s">
        <v>57</v>
      </c>
      <c r="K1638">
        <v>1</v>
      </c>
      <c r="L1638">
        <v>125303</v>
      </c>
      <c r="M1638">
        <v>2.88</v>
      </c>
      <c r="N1638" t="str">
        <f>"000X"</f>
        <v>000X</v>
      </c>
      <c r="O1638">
        <v>4684</v>
      </c>
      <c r="P1638" t="s">
        <v>58</v>
      </c>
      <c r="Q1638" t="s">
        <v>619</v>
      </c>
      <c r="R1638" t="s">
        <v>140</v>
      </c>
      <c r="T1638" t="s">
        <v>61</v>
      </c>
      <c r="V1638" t="s">
        <v>8031</v>
      </c>
      <c r="W1638">
        <v>383510</v>
      </c>
      <c r="X1638">
        <v>43140</v>
      </c>
      <c r="Y1638">
        <v>340370</v>
      </c>
      <c r="Z1638">
        <v>308107</v>
      </c>
      <c r="AA1638">
        <v>283107</v>
      </c>
      <c r="AB1638" t="s">
        <v>63</v>
      </c>
      <c r="AI1638">
        <v>1</v>
      </c>
      <c r="AJ1638">
        <v>2002</v>
      </c>
      <c r="AK1638">
        <v>3</v>
      </c>
      <c r="AL1638">
        <v>2</v>
      </c>
      <c r="AM1638">
        <v>1</v>
      </c>
      <c r="AN1638">
        <v>3229</v>
      </c>
      <c r="AO1638">
        <v>32</v>
      </c>
      <c r="AP1638" t="s">
        <v>63</v>
      </c>
      <c r="AQ1638" t="s">
        <v>66</v>
      </c>
      <c r="AR1638">
        <v>4310</v>
      </c>
      <c r="AW1638" t="s">
        <v>8032</v>
      </c>
      <c r="AX1638" t="s">
        <v>8033</v>
      </c>
      <c r="AY1638" t="s">
        <v>8034</v>
      </c>
      <c r="AZ1638" t="s">
        <v>70</v>
      </c>
    </row>
    <row r="1639" spans="1:52" x14ac:dyDescent="0.3">
      <c r="A1639">
        <v>3474007</v>
      </c>
      <c r="B1639" t="s">
        <v>8035</v>
      </c>
      <c r="C1639" t="str">
        <f t="shared" si="243"/>
        <v>7492</v>
      </c>
      <c r="D1639" t="s">
        <v>53</v>
      </c>
      <c r="E1639" t="str">
        <f>"0100"</f>
        <v>0100</v>
      </c>
      <c r="F1639" t="s">
        <v>54</v>
      </c>
      <c r="G1639" t="str">
        <f>"05"</f>
        <v>05</v>
      </c>
      <c r="H1639" t="s">
        <v>55</v>
      </c>
      <c r="I1639" t="s">
        <v>56</v>
      </c>
      <c r="J1639" t="s">
        <v>57</v>
      </c>
      <c r="K1639">
        <v>1</v>
      </c>
      <c r="L1639">
        <v>87500</v>
      </c>
      <c r="M1639">
        <v>2.0099999999999998</v>
      </c>
      <c r="N1639" t="str">
        <f>"000X"</f>
        <v>000X</v>
      </c>
      <c r="O1639">
        <v>5525</v>
      </c>
      <c r="P1639" t="s">
        <v>72</v>
      </c>
      <c r="Q1639" t="s">
        <v>87</v>
      </c>
      <c r="R1639" t="s">
        <v>88</v>
      </c>
      <c r="T1639" t="s">
        <v>61</v>
      </c>
      <c r="V1639" t="s">
        <v>8036</v>
      </c>
      <c r="W1639">
        <v>166690</v>
      </c>
      <c r="X1639">
        <v>30140</v>
      </c>
      <c r="Y1639">
        <v>136550</v>
      </c>
      <c r="Z1639">
        <v>89974</v>
      </c>
      <c r="AA1639">
        <v>64474</v>
      </c>
      <c r="AB1639" t="s">
        <v>63</v>
      </c>
      <c r="AI1639">
        <v>1</v>
      </c>
      <c r="AJ1639">
        <v>1988</v>
      </c>
      <c r="AK1639">
        <v>3</v>
      </c>
      <c r="AL1639">
        <v>2</v>
      </c>
      <c r="AN1639">
        <v>1574</v>
      </c>
      <c r="AO1639">
        <v>32</v>
      </c>
      <c r="AP1639" t="s">
        <v>72</v>
      </c>
      <c r="AQ1639" t="s">
        <v>66</v>
      </c>
      <c r="AR1639">
        <v>2343</v>
      </c>
      <c r="AW1639" t="s">
        <v>8037</v>
      </c>
      <c r="AY1639" t="s">
        <v>8038</v>
      </c>
      <c r="AZ1639" t="s">
        <v>70</v>
      </c>
    </row>
    <row r="1640" spans="1:52" x14ac:dyDescent="0.3">
      <c r="A1640">
        <v>3520245</v>
      </c>
      <c r="B1640" t="s">
        <v>8039</v>
      </c>
      <c r="C1640" t="str">
        <f t="shared" si="243"/>
        <v>7492</v>
      </c>
      <c r="D1640" t="s">
        <v>53</v>
      </c>
      <c r="E1640" t="str">
        <f>"0100"</f>
        <v>0100</v>
      </c>
      <c r="F1640" t="s">
        <v>54</v>
      </c>
      <c r="G1640" t="str">
        <f>"31"</f>
        <v>31</v>
      </c>
      <c r="H1640" t="s">
        <v>1645</v>
      </c>
      <c r="I1640" t="s">
        <v>56</v>
      </c>
      <c r="J1640" t="s">
        <v>6575</v>
      </c>
      <c r="K1640">
        <v>1</v>
      </c>
      <c r="L1640">
        <v>626505</v>
      </c>
      <c r="M1640">
        <v>14.38</v>
      </c>
      <c r="N1640" t="str">
        <f>"000X"</f>
        <v>000X</v>
      </c>
      <c r="O1640">
        <v>5251</v>
      </c>
      <c r="P1640" t="s">
        <v>58</v>
      </c>
      <c r="Q1640" t="s">
        <v>2631</v>
      </c>
      <c r="R1640" t="s">
        <v>118</v>
      </c>
      <c r="T1640" t="s">
        <v>61</v>
      </c>
      <c r="V1640" t="s">
        <v>8040</v>
      </c>
      <c r="W1640">
        <v>392780</v>
      </c>
      <c r="X1640">
        <v>122250</v>
      </c>
      <c r="Y1640">
        <v>270530</v>
      </c>
      <c r="Z1640">
        <v>392780</v>
      </c>
      <c r="AA1640">
        <v>367780</v>
      </c>
      <c r="AB1640" t="s">
        <v>63</v>
      </c>
      <c r="AC1640" s="1">
        <v>43643</v>
      </c>
      <c r="AD1640">
        <v>465000</v>
      </c>
      <c r="AE1640">
        <v>2987</v>
      </c>
      <c r="AF1640">
        <v>967</v>
      </c>
      <c r="AG1640" t="s">
        <v>64</v>
      </c>
      <c r="AH1640" t="s">
        <v>76</v>
      </c>
      <c r="AI1640">
        <v>1</v>
      </c>
      <c r="AJ1640">
        <v>1999</v>
      </c>
      <c r="AK1640">
        <v>4</v>
      </c>
      <c r="AL1640">
        <v>2</v>
      </c>
      <c r="AN1640">
        <v>2584</v>
      </c>
      <c r="AO1640">
        <v>32</v>
      </c>
      <c r="AP1640" t="s">
        <v>63</v>
      </c>
      <c r="AQ1640" t="s">
        <v>66</v>
      </c>
      <c r="AR1640">
        <v>3336</v>
      </c>
      <c r="AW1640" t="s">
        <v>8041</v>
      </c>
      <c r="AY1640" t="s">
        <v>8042</v>
      </c>
      <c r="AZ1640" t="s">
        <v>8043</v>
      </c>
    </row>
    <row r="1641" spans="1:52" x14ac:dyDescent="0.3">
      <c r="A1641">
        <v>3520957</v>
      </c>
      <c r="B1641" t="s">
        <v>8044</v>
      </c>
      <c r="C1641" t="str">
        <f t="shared" si="243"/>
        <v>7492</v>
      </c>
      <c r="D1641" t="s">
        <v>53</v>
      </c>
      <c r="E1641" t="str">
        <f>"0000"</f>
        <v>0000</v>
      </c>
      <c r="F1641" t="s">
        <v>108</v>
      </c>
      <c r="G1641" t="str">
        <f>"07"</f>
        <v>07</v>
      </c>
      <c r="H1641" t="s">
        <v>55</v>
      </c>
      <c r="I1641" t="s">
        <v>56</v>
      </c>
      <c r="J1641" t="s">
        <v>57</v>
      </c>
      <c r="K1641">
        <v>1</v>
      </c>
      <c r="L1641">
        <v>70059</v>
      </c>
      <c r="M1641">
        <v>1.61</v>
      </c>
      <c r="N1641" t="str">
        <f>"0000"</f>
        <v>0000</v>
      </c>
      <c r="O1641">
        <v>5490</v>
      </c>
      <c r="P1641" t="s">
        <v>58</v>
      </c>
      <c r="Q1641" t="s">
        <v>438</v>
      </c>
      <c r="R1641" t="s">
        <v>140</v>
      </c>
      <c r="T1641" t="s">
        <v>61</v>
      </c>
      <c r="V1641" t="s">
        <v>8045</v>
      </c>
      <c r="W1641">
        <v>47690</v>
      </c>
      <c r="X1641">
        <v>24120</v>
      </c>
      <c r="Y1641">
        <v>23570</v>
      </c>
      <c r="Z1641">
        <v>47690</v>
      </c>
      <c r="AA1641">
        <v>47690</v>
      </c>
      <c r="AB1641" t="s">
        <v>72</v>
      </c>
      <c r="AR1641">
        <v>0</v>
      </c>
      <c r="AW1641" t="s">
        <v>7091</v>
      </c>
      <c r="AY1641" t="s">
        <v>7095</v>
      </c>
      <c r="AZ1641" t="s">
        <v>70</v>
      </c>
    </row>
    <row r="1642" spans="1:52" x14ac:dyDescent="0.3">
      <c r="A1642">
        <v>2637790</v>
      </c>
      <c r="B1642" t="s">
        <v>8046</v>
      </c>
      <c r="C1642" t="str">
        <f t="shared" si="243"/>
        <v>7492</v>
      </c>
      <c r="D1642" t="s">
        <v>53</v>
      </c>
      <c r="E1642" t="str">
        <f>"5000"</f>
        <v>5000</v>
      </c>
      <c r="F1642" t="s">
        <v>7916</v>
      </c>
      <c r="G1642" t="str">
        <f>"31"</f>
        <v>31</v>
      </c>
      <c r="H1642" t="s">
        <v>1645</v>
      </c>
      <c r="I1642" t="s">
        <v>56</v>
      </c>
      <c r="J1642" t="s">
        <v>6575</v>
      </c>
      <c r="K1642">
        <v>1</v>
      </c>
      <c r="L1642">
        <v>447368</v>
      </c>
      <c r="M1642">
        <v>10.27</v>
      </c>
      <c r="N1642" t="str">
        <f>"000X"</f>
        <v>000X</v>
      </c>
      <c r="O1642">
        <v>5427</v>
      </c>
      <c r="P1642" t="s">
        <v>58</v>
      </c>
      <c r="Q1642" t="s">
        <v>2631</v>
      </c>
      <c r="R1642" t="s">
        <v>118</v>
      </c>
      <c r="T1642" t="s">
        <v>61</v>
      </c>
      <c r="V1642" t="s">
        <v>8047</v>
      </c>
      <c r="W1642">
        <v>441600</v>
      </c>
      <c r="X1642">
        <v>87300</v>
      </c>
      <c r="Y1642">
        <v>354300</v>
      </c>
      <c r="Z1642">
        <v>385504</v>
      </c>
      <c r="AA1642">
        <v>360504</v>
      </c>
      <c r="AB1642" t="s">
        <v>63</v>
      </c>
      <c r="AC1642" s="1">
        <v>36892</v>
      </c>
      <c r="AD1642">
        <v>45000</v>
      </c>
      <c r="AE1642">
        <v>1402</v>
      </c>
      <c r="AF1642">
        <v>224</v>
      </c>
      <c r="AG1642" t="s">
        <v>103</v>
      </c>
      <c r="AH1642" t="s">
        <v>76</v>
      </c>
      <c r="AI1642">
        <v>1</v>
      </c>
      <c r="AJ1642">
        <v>2003</v>
      </c>
      <c r="AK1642">
        <v>3</v>
      </c>
      <c r="AL1642">
        <v>3</v>
      </c>
      <c r="AN1642">
        <v>3262</v>
      </c>
      <c r="AO1642">
        <v>32</v>
      </c>
      <c r="AP1642" t="s">
        <v>63</v>
      </c>
      <c r="AQ1642" t="s">
        <v>66</v>
      </c>
      <c r="AR1642">
        <v>4736</v>
      </c>
      <c r="AW1642" t="s">
        <v>8048</v>
      </c>
      <c r="AX1642" t="s">
        <v>8049</v>
      </c>
      <c r="AY1642" t="s">
        <v>8050</v>
      </c>
      <c r="AZ1642" t="s">
        <v>70</v>
      </c>
    </row>
    <row r="1643" spans="1:52" x14ac:dyDescent="0.3">
      <c r="A1643">
        <v>2826410</v>
      </c>
      <c r="B1643" t="s">
        <v>8051</v>
      </c>
      <c r="C1643" t="str">
        <f t="shared" si="243"/>
        <v>7492</v>
      </c>
      <c r="D1643" t="s">
        <v>53</v>
      </c>
      <c r="E1643" t="str">
        <f>"0000"</f>
        <v>0000</v>
      </c>
      <c r="F1643" t="s">
        <v>108</v>
      </c>
      <c r="G1643" t="str">
        <f>"06"</f>
        <v>06</v>
      </c>
      <c r="H1643" t="s">
        <v>55</v>
      </c>
      <c r="I1643" t="s">
        <v>56</v>
      </c>
      <c r="J1643" t="s">
        <v>57</v>
      </c>
      <c r="K1643">
        <v>0</v>
      </c>
      <c r="L1643">
        <v>95161</v>
      </c>
      <c r="M1643">
        <v>2.1800000000000002</v>
      </c>
      <c r="N1643" t="str">
        <f>"000X"</f>
        <v>000X</v>
      </c>
      <c r="O1643">
        <v>5677</v>
      </c>
      <c r="P1643" t="s">
        <v>72</v>
      </c>
      <c r="Q1643" t="s">
        <v>2611</v>
      </c>
      <c r="R1643" t="s">
        <v>140</v>
      </c>
      <c r="T1643" t="s">
        <v>61</v>
      </c>
      <c r="V1643" t="s">
        <v>8052</v>
      </c>
      <c r="W1643">
        <v>32770</v>
      </c>
      <c r="X1643">
        <v>32770</v>
      </c>
      <c r="Y1643">
        <v>0</v>
      </c>
      <c r="Z1643">
        <v>32770</v>
      </c>
      <c r="AA1643">
        <v>32770</v>
      </c>
      <c r="AB1643" t="s">
        <v>72</v>
      </c>
      <c r="AC1643" s="1">
        <v>38200</v>
      </c>
      <c r="AD1643">
        <v>85000</v>
      </c>
      <c r="AE1643">
        <v>1752</v>
      </c>
      <c r="AF1643">
        <v>757</v>
      </c>
      <c r="AG1643" t="s">
        <v>103</v>
      </c>
      <c r="AH1643" t="s">
        <v>76</v>
      </c>
      <c r="AR1643">
        <v>0</v>
      </c>
      <c r="AW1643" t="s">
        <v>7016</v>
      </c>
      <c r="AX1643" t="s">
        <v>7017</v>
      </c>
      <c r="AY1643" t="s">
        <v>7018</v>
      </c>
      <c r="AZ1643" t="s">
        <v>7019</v>
      </c>
    </row>
    <row r="1644" spans="1:52" x14ac:dyDescent="0.3">
      <c r="A1644">
        <v>2827386</v>
      </c>
      <c r="B1644" t="s">
        <v>8053</v>
      </c>
      <c r="C1644" t="str">
        <f t="shared" si="243"/>
        <v>7492</v>
      </c>
      <c r="D1644" t="s">
        <v>53</v>
      </c>
      <c r="E1644" t="str">
        <f>"0000"</f>
        <v>0000</v>
      </c>
      <c r="F1644" t="s">
        <v>108</v>
      </c>
      <c r="G1644" t="str">
        <f>"08"</f>
        <v>08</v>
      </c>
      <c r="H1644" t="s">
        <v>55</v>
      </c>
      <c r="I1644" t="s">
        <v>56</v>
      </c>
      <c r="J1644" t="s">
        <v>57</v>
      </c>
      <c r="K1644">
        <v>0</v>
      </c>
      <c r="L1644">
        <v>74187</v>
      </c>
      <c r="M1644">
        <v>1.7</v>
      </c>
      <c r="N1644" t="str">
        <f>"000X"</f>
        <v>000X</v>
      </c>
      <c r="O1644">
        <v>4728</v>
      </c>
      <c r="P1644" t="s">
        <v>58</v>
      </c>
      <c r="Q1644" t="s">
        <v>636</v>
      </c>
      <c r="R1644" t="s">
        <v>140</v>
      </c>
      <c r="T1644" t="s">
        <v>61</v>
      </c>
      <c r="V1644" t="s">
        <v>8054</v>
      </c>
      <c r="W1644">
        <v>25550</v>
      </c>
      <c r="X1644">
        <v>25550</v>
      </c>
      <c r="Y1644">
        <v>0</v>
      </c>
      <c r="Z1644">
        <v>25550</v>
      </c>
      <c r="AA1644">
        <v>25550</v>
      </c>
      <c r="AB1644" t="s">
        <v>72</v>
      </c>
      <c r="AC1644" s="1">
        <v>42185</v>
      </c>
      <c r="AD1644">
        <v>30000</v>
      </c>
      <c r="AE1644">
        <v>2699</v>
      </c>
      <c r="AF1644">
        <v>577</v>
      </c>
      <c r="AG1644" t="s">
        <v>103</v>
      </c>
      <c r="AH1644" t="s">
        <v>76</v>
      </c>
      <c r="AR1644">
        <v>0</v>
      </c>
      <c r="AW1644" t="s">
        <v>6421</v>
      </c>
      <c r="AX1644" t="s">
        <v>6422</v>
      </c>
      <c r="AY1644" t="s">
        <v>6423</v>
      </c>
      <c r="AZ1644" t="s">
        <v>70</v>
      </c>
    </row>
    <row r="1645" spans="1:52" x14ac:dyDescent="0.3">
      <c r="A1645">
        <v>2827459</v>
      </c>
      <c r="B1645" t="s">
        <v>8055</v>
      </c>
      <c r="C1645" t="str">
        <f t="shared" si="243"/>
        <v>7492</v>
      </c>
      <c r="D1645" t="s">
        <v>53</v>
      </c>
      <c r="E1645" t="str">
        <f>"0100"</f>
        <v>0100</v>
      </c>
      <c r="F1645" t="s">
        <v>54</v>
      </c>
      <c r="G1645" t="str">
        <f>"05"</f>
        <v>05</v>
      </c>
      <c r="H1645" t="s">
        <v>55</v>
      </c>
      <c r="I1645" t="s">
        <v>56</v>
      </c>
      <c r="J1645" t="s">
        <v>57</v>
      </c>
      <c r="K1645">
        <v>1</v>
      </c>
      <c r="L1645">
        <v>62502</v>
      </c>
      <c r="M1645">
        <v>1.43</v>
      </c>
      <c r="N1645" t="str">
        <f>"000X"</f>
        <v>000X</v>
      </c>
      <c r="O1645">
        <v>5046</v>
      </c>
      <c r="P1645" t="s">
        <v>72</v>
      </c>
      <c r="Q1645" t="s">
        <v>6132</v>
      </c>
      <c r="R1645" t="s">
        <v>88</v>
      </c>
      <c r="T1645" t="s">
        <v>61</v>
      </c>
      <c r="V1645" t="s">
        <v>8056</v>
      </c>
      <c r="W1645">
        <v>274210</v>
      </c>
      <c r="X1645">
        <v>21520</v>
      </c>
      <c r="Y1645">
        <v>252690</v>
      </c>
      <c r="Z1645">
        <v>233477</v>
      </c>
      <c r="AA1645">
        <v>208477</v>
      </c>
      <c r="AB1645" t="s">
        <v>63</v>
      </c>
      <c r="AC1645" s="1">
        <v>37956</v>
      </c>
      <c r="AD1645">
        <v>30000</v>
      </c>
      <c r="AE1645">
        <v>1673</v>
      </c>
      <c r="AF1645">
        <v>1641</v>
      </c>
      <c r="AG1645" t="s">
        <v>103</v>
      </c>
      <c r="AH1645" t="s">
        <v>76</v>
      </c>
      <c r="AI1645">
        <v>1</v>
      </c>
      <c r="AJ1645">
        <v>2007</v>
      </c>
      <c r="AK1645">
        <v>3</v>
      </c>
      <c r="AL1645">
        <v>2</v>
      </c>
      <c r="AN1645">
        <v>2148</v>
      </c>
      <c r="AO1645">
        <v>32</v>
      </c>
      <c r="AP1645" t="s">
        <v>72</v>
      </c>
      <c r="AQ1645" t="s">
        <v>66</v>
      </c>
      <c r="AR1645">
        <v>3658</v>
      </c>
      <c r="AW1645" t="s">
        <v>8057</v>
      </c>
      <c r="AX1645" t="s">
        <v>8058</v>
      </c>
      <c r="AY1645" t="s">
        <v>8059</v>
      </c>
      <c r="AZ1645" t="s">
        <v>8060</v>
      </c>
    </row>
    <row r="1646" spans="1:52" x14ac:dyDescent="0.3">
      <c r="A1646">
        <v>2827467</v>
      </c>
      <c r="B1646" t="s">
        <v>8061</v>
      </c>
      <c r="C1646" t="str">
        <f t="shared" si="243"/>
        <v>7492</v>
      </c>
      <c r="D1646" t="s">
        <v>53</v>
      </c>
      <c r="E1646" t="str">
        <f>"0000"</f>
        <v>0000</v>
      </c>
      <c r="F1646" t="s">
        <v>108</v>
      </c>
      <c r="G1646" t="str">
        <f>"08"</f>
        <v>08</v>
      </c>
      <c r="H1646" t="s">
        <v>55</v>
      </c>
      <c r="I1646" t="s">
        <v>56</v>
      </c>
      <c r="J1646" t="s">
        <v>57</v>
      </c>
      <c r="K1646">
        <v>0</v>
      </c>
      <c r="L1646">
        <v>62502</v>
      </c>
      <c r="M1646">
        <v>1.43</v>
      </c>
      <c r="N1646" t="str">
        <f>"000X"</f>
        <v>000X</v>
      </c>
      <c r="O1646">
        <v>4996</v>
      </c>
      <c r="P1646" t="s">
        <v>72</v>
      </c>
      <c r="Q1646" t="s">
        <v>6132</v>
      </c>
      <c r="R1646" t="s">
        <v>88</v>
      </c>
      <c r="T1646" t="s">
        <v>61</v>
      </c>
      <c r="V1646" t="s">
        <v>8062</v>
      </c>
      <c r="W1646">
        <v>21520</v>
      </c>
      <c r="X1646">
        <v>21520</v>
      </c>
      <c r="Y1646">
        <v>0</v>
      </c>
      <c r="Z1646">
        <v>21520</v>
      </c>
      <c r="AA1646">
        <v>21520</v>
      </c>
      <c r="AB1646" t="s">
        <v>72</v>
      </c>
      <c r="AC1646" s="1">
        <v>35674</v>
      </c>
      <c r="AD1646">
        <v>19500</v>
      </c>
      <c r="AE1646">
        <v>1206</v>
      </c>
      <c r="AF1646">
        <v>1193</v>
      </c>
      <c r="AG1646" t="s">
        <v>103</v>
      </c>
      <c r="AH1646" t="s">
        <v>873</v>
      </c>
      <c r="AR1646">
        <v>0</v>
      </c>
      <c r="AW1646" t="s">
        <v>8063</v>
      </c>
      <c r="AY1646" t="s">
        <v>8064</v>
      </c>
      <c r="AZ1646" t="s">
        <v>8065</v>
      </c>
    </row>
    <row r="1647" spans="1:52" x14ac:dyDescent="0.3">
      <c r="A1647">
        <v>2865521</v>
      </c>
      <c r="B1647" t="s">
        <v>8066</v>
      </c>
      <c r="C1647" t="str">
        <f t="shared" si="243"/>
        <v>7492</v>
      </c>
      <c r="D1647" t="s">
        <v>53</v>
      </c>
      <c r="E1647" t="str">
        <f>"0000"</f>
        <v>0000</v>
      </c>
      <c r="F1647" t="s">
        <v>108</v>
      </c>
      <c r="G1647" t="str">
        <f>"01"</f>
        <v>01</v>
      </c>
      <c r="H1647" t="s">
        <v>55</v>
      </c>
      <c r="I1647" t="s">
        <v>3086</v>
      </c>
      <c r="J1647" t="s">
        <v>57</v>
      </c>
      <c r="K1647">
        <v>0</v>
      </c>
      <c r="L1647">
        <v>44000</v>
      </c>
      <c r="M1647">
        <v>1.01</v>
      </c>
      <c r="N1647" t="str">
        <f>"0000"</f>
        <v>0000</v>
      </c>
      <c r="O1647">
        <v>6162</v>
      </c>
      <c r="P1647" t="s">
        <v>58</v>
      </c>
      <c r="Q1647" t="s">
        <v>2631</v>
      </c>
      <c r="R1647" t="s">
        <v>118</v>
      </c>
      <c r="T1647" t="s">
        <v>61</v>
      </c>
      <c r="V1647" t="s">
        <v>8067</v>
      </c>
      <c r="W1647">
        <v>15150</v>
      </c>
      <c r="X1647">
        <v>15150</v>
      </c>
      <c r="Y1647">
        <v>0</v>
      </c>
      <c r="Z1647">
        <v>15150</v>
      </c>
      <c r="AA1647">
        <v>15150</v>
      </c>
      <c r="AB1647" t="s">
        <v>72</v>
      </c>
      <c r="AC1647" s="1">
        <v>35947</v>
      </c>
      <c r="AD1647">
        <v>20000</v>
      </c>
      <c r="AE1647">
        <v>1252</v>
      </c>
      <c r="AF1647">
        <v>471</v>
      </c>
      <c r="AG1647" t="s">
        <v>103</v>
      </c>
      <c r="AH1647" t="s">
        <v>873</v>
      </c>
      <c r="AR1647">
        <v>0</v>
      </c>
      <c r="AW1647" t="s">
        <v>8068</v>
      </c>
      <c r="AX1647" t="s">
        <v>8069</v>
      </c>
      <c r="AY1647" t="s">
        <v>8070</v>
      </c>
      <c r="AZ1647" t="s">
        <v>6827</v>
      </c>
    </row>
    <row r="1648" spans="1:52" x14ac:dyDescent="0.3">
      <c r="A1648">
        <v>2866217</v>
      </c>
      <c r="B1648" t="s">
        <v>8071</v>
      </c>
      <c r="C1648" t="str">
        <f t="shared" si="243"/>
        <v>7492</v>
      </c>
      <c r="D1648" t="s">
        <v>53</v>
      </c>
      <c r="E1648" t="str">
        <f>"0000"</f>
        <v>0000</v>
      </c>
      <c r="F1648" t="s">
        <v>108</v>
      </c>
      <c r="G1648" t="str">
        <f>"01"</f>
        <v>01</v>
      </c>
      <c r="H1648" t="s">
        <v>55</v>
      </c>
      <c r="I1648" t="s">
        <v>3086</v>
      </c>
      <c r="J1648" t="s">
        <v>57</v>
      </c>
      <c r="K1648">
        <v>0</v>
      </c>
      <c r="L1648">
        <v>43722</v>
      </c>
      <c r="M1648">
        <v>1</v>
      </c>
      <c r="N1648" t="str">
        <f>"0000"</f>
        <v>0000</v>
      </c>
      <c r="O1648">
        <v>6223</v>
      </c>
      <c r="P1648" t="s">
        <v>58</v>
      </c>
      <c r="Q1648" t="s">
        <v>2631</v>
      </c>
      <c r="R1648" t="s">
        <v>118</v>
      </c>
      <c r="T1648" t="s">
        <v>61</v>
      </c>
      <c r="V1648" t="s">
        <v>8072</v>
      </c>
      <c r="W1648">
        <v>15060</v>
      </c>
      <c r="X1648">
        <v>15060</v>
      </c>
      <c r="Y1648">
        <v>0</v>
      </c>
      <c r="Z1648">
        <v>15060</v>
      </c>
      <c r="AA1648">
        <v>15060</v>
      </c>
      <c r="AB1648" t="s">
        <v>72</v>
      </c>
      <c r="AC1648" s="1">
        <v>44202</v>
      </c>
      <c r="AD1648">
        <v>56000</v>
      </c>
      <c r="AE1648">
        <v>3124</v>
      </c>
      <c r="AF1648">
        <v>1295</v>
      </c>
      <c r="AG1648" t="s">
        <v>103</v>
      </c>
      <c r="AH1648" t="s">
        <v>570</v>
      </c>
      <c r="AR1648">
        <v>0</v>
      </c>
      <c r="AW1648" t="s">
        <v>1047</v>
      </c>
      <c r="AY1648" t="s">
        <v>1048</v>
      </c>
      <c r="AZ1648" t="s">
        <v>1049</v>
      </c>
    </row>
    <row r="1649" spans="1:52" x14ac:dyDescent="0.3">
      <c r="A1649">
        <v>2867388</v>
      </c>
      <c r="B1649" t="s">
        <v>8073</v>
      </c>
      <c r="C1649" t="str">
        <f t="shared" si="243"/>
        <v>7492</v>
      </c>
      <c r="D1649" t="s">
        <v>53</v>
      </c>
      <c r="E1649" t="str">
        <f>"0100"</f>
        <v>0100</v>
      </c>
      <c r="F1649" t="s">
        <v>54</v>
      </c>
      <c r="G1649" t="str">
        <f>"05"</f>
        <v>05</v>
      </c>
      <c r="H1649" t="s">
        <v>55</v>
      </c>
      <c r="I1649" t="s">
        <v>56</v>
      </c>
      <c r="J1649" t="s">
        <v>57</v>
      </c>
      <c r="K1649">
        <v>1</v>
      </c>
      <c r="L1649">
        <v>65653</v>
      </c>
      <c r="M1649">
        <v>1.51</v>
      </c>
      <c r="N1649" t="str">
        <f>"000X"</f>
        <v>000X</v>
      </c>
      <c r="O1649">
        <v>4390</v>
      </c>
      <c r="P1649" t="s">
        <v>58</v>
      </c>
      <c r="Q1649" t="s">
        <v>265</v>
      </c>
      <c r="R1649" t="s">
        <v>266</v>
      </c>
      <c r="T1649" t="s">
        <v>61</v>
      </c>
      <c r="V1649" t="s">
        <v>8074</v>
      </c>
      <c r="W1649">
        <v>423920</v>
      </c>
      <c r="X1649">
        <v>22610</v>
      </c>
      <c r="Y1649">
        <v>401310</v>
      </c>
      <c r="Z1649">
        <v>408736</v>
      </c>
      <c r="AA1649">
        <v>0</v>
      </c>
      <c r="AB1649" t="s">
        <v>63</v>
      </c>
      <c r="AC1649" s="1">
        <v>43221</v>
      </c>
      <c r="AD1649">
        <v>470000</v>
      </c>
      <c r="AE1649">
        <v>2898</v>
      </c>
      <c r="AF1649">
        <v>614</v>
      </c>
      <c r="AG1649" t="s">
        <v>64</v>
      </c>
      <c r="AH1649" t="s">
        <v>76</v>
      </c>
      <c r="AI1649">
        <v>1</v>
      </c>
      <c r="AJ1649">
        <v>1999</v>
      </c>
      <c r="AK1649">
        <v>4</v>
      </c>
      <c r="AL1649">
        <v>4</v>
      </c>
      <c r="AN1649">
        <v>3999</v>
      </c>
      <c r="AO1649">
        <v>32</v>
      </c>
      <c r="AP1649" t="s">
        <v>63</v>
      </c>
      <c r="AQ1649" t="s">
        <v>66</v>
      </c>
      <c r="AR1649">
        <v>5501</v>
      </c>
      <c r="AW1649" t="s">
        <v>8075</v>
      </c>
      <c r="AX1649" t="s">
        <v>8076</v>
      </c>
      <c r="AY1649" t="s">
        <v>8077</v>
      </c>
      <c r="AZ1649" t="s">
        <v>70</v>
      </c>
    </row>
    <row r="1650" spans="1:52" x14ac:dyDescent="0.3">
      <c r="A1650">
        <v>3022629</v>
      </c>
      <c r="B1650" t="s">
        <v>8078</v>
      </c>
      <c r="C1650" t="str">
        <f t="shared" si="243"/>
        <v>7492</v>
      </c>
      <c r="D1650" t="s">
        <v>53</v>
      </c>
      <c r="E1650" t="str">
        <f>"0100"</f>
        <v>0100</v>
      </c>
      <c r="F1650" t="s">
        <v>54</v>
      </c>
      <c r="G1650" t="str">
        <f>"08"</f>
        <v>08</v>
      </c>
      <c r="H1650" t="s">
        <v>55</v>
      </c>
      <c r="I1650" t="s">
        <v>56</v>
      </c>
      <c r="J1650" t="s">
        <v>57</v>
      </c>
      <c r="K1650">
        <v>1</v>
      </c>
      <c r="L1650">
        <v>125000</v>
      </c>
      <c r="M1650">
        <v>2.87</v>
      </c>
      <c r="N1650" t="str">
        <f>"000X"</f>
        <v>000X</v>
      </c>
      <c r="O1650">
        <v>4255</v>
      </c>
      <c r="P1650" t="s">
        <v>58</v>
      </c>
      <c r="Q1650" t="s">
        <v>6029</v>
      </c>
      <c r="R1650" t="s">
        <v>82</v>
      </c>
      <c r="T1650" t="s">
        <v>61</v>
      </c>
      <c r="V1650" t="s">
        <v>8079</v>
      </c>
      <c r="W1650">
        <v>195170</v>
      </c>
      <c r="X1650">
        <v>43040</v>
      </c>
      <c r="Y1650">
        <v>152130</v>
      </c>
      <c r="Z1650">
        <v>143373</v>
      </c>
      <c r="AA1650">
        <v>118373</v>
      </c>
      <c r="AB1650" t="s">
        <v>63</v>
      </c>
      <c r="AI1650">
        <v>1</v>
      </c>
      <c r="AJ1650">
        <v>1998</v>
      </c>
      <c r="AK1650">
        <v>3</v>
      </c>
      <c r="AL1650">
        <v>2</v>
      </c>
      <c r="AN1650">
        <v>1742</v>
      </c>
      <c r="AO1650">
        <v>32</v>
      </c>
      <c r="AP1650" t="s">
        <v>72</v>
      </c>
      <c r="AQ1650" t="s">
        <v>66</v>
      </c>
      <c r="AR1650">
        <v>2500</v>
      </c>
      <c r="AW1650" t="s">
        <v>8080</v>
      </c>
      <c r="AX1650" t="s">
        <v>8081</v>
      </c>
      <c r="AY1650" t="s">
        <v>8082</v>
      </c>
      <c r="AZ1650" t="s">
        <v>70</v>
      </c>
    </row>
    <row r="1651" spans="1:52" x14ac:dyDescent="0.3">
      <c r="A1651">
        <v>3231309</v>
      </c>
      <c r="B1651" t="s">
        <v>8083</v>
      </c>
      <c r="C1651" t="str">
        <f t="shared" si="243"/>
        <v>7492</v>
      </c>
      <c r="D1651" t="s">
        <v>53</v>
      </c>
      <c r="E1651" t="str">
        <f>"0000"</f>
        <v>0000</v>
      </c>
      <c r="F1651" t="s">
        <v>108</v>
      </c>
      <c r="G1651" t="str">
        <f>"05"</f>
        <v>05</v>
      </c>
      <c r="H1651" t="s">
        <v>55</v>
      </c>
      <c r="I1651" t="s">
        <v>56</v>
      </c>
      <c r="J1651" t="s">
        <v>57</v>
      </c>
      <c r="K1651">
        <v>0</v>
      </c>
      <c r="L1651">
        <v>66252</v>
      </c>
      <c r="M1651">
        <v>1.52</v>
      </c>
      <c r="N1651" t="str">
        <f>"000X"</f>
        <v>000X</v>
      </c>
      <c r="O1651">
        <v>5058</v>
      </c>
      <c r="P1651" t="s">
        <v>72</v>
      </c>
      <c r="Q1651" t="s">
        <v>6012</v>
      </c>
      <c r="R1651" t="s">
        <v>140</v>
      </c>
      <c r="T1651" t="s">
        <v>61</v>
      </c>
      <c r="V1651" t="s">
        <v>8084</v>
      </c>
      <c r="W1651">
        <v>22810</v>
      </c>
      <c r="X1651">
        <v>22810</v>
      </c>
      <c r="Y1651">
        <v>0</v>
      </c>
      <c r="Z1651">
        <v>22810</v>
      </c>
      <c r="AA1651">
        <v>22810</v>
      </c>
      <c r="AB1651" t="s">
        <v>72</v>
      </c>
      <c r="AC1651" s="1">
        <v>42790</v>
      </c>
      <c r="AD1651">
        <v>24900</v>
      </c>
      <c r="AE1651">
        <v>2812</v>
      </c>
      <c r="AF1651">
        <v>1637</v>
      </c>
      <c r="AG1651" t="s">
        <v>103</v>
      </c>
      <c r="AH1651" t="s">
        <v>76</v>
      </c>
      <c r="AR1651">
        <v>0</v>
      </c>
      <c r="AW1651" t="s">
        <v>8085</v>
      </c>
      <c r="AY1651" t="s">
        <v>6705</v>
      </c>
      <c r="AZ1651" t="s">
        <v>70</v>
      </c>
    </row>
    <row r="1652" spans="1:52" x14ac:dyDescent="0.3">
      <c r="A1652">
        <v>3320332</v>
      </c>
      <c r="B1652" t="s">
        <v>8086</v>
      </c>
      <c r="C1652" t="str">
        <f t="shared" si="243"/>
        <v>7492</v>
      </c>
      <c r="D1652" t="s">
        <v>53</v>
      </c>
      <c r="E1652" t="str">
        <f>"0100"</f>
        <v>0100</v>
      </c>
      <c r="F1652" t="s">
        <v>54</v>
      </c>
      <c r="G1652" t="str">
        <f>"05"</f>
        <v>05</v>
      </c>
      <c r="H1652" t="s">
        <v>55</v>
      </c>
      <c r="I1652" t="s">
        <v>56</v>
      </c>
      <c r="J1652" t="s">
        <v>57</v>
      </c>
      <c r="K1652">
        <v>1</v>
      </c>
      <c r="L1652">
        <v>89434</v>
      </c>
      <c r="M1652">
        <v>2.0499999999999998</v>
      </c>
      <c r="N1652" t="str">
        <f>"000X"</f>
        <v>000X</v>
      </c>
      <c r="O1652">
        <v>4983</v>
      </c>
      <c r="P1652" t="s">
        <v>58</v>
      </c>
      <c r="Q1652" t="s">
        <v>59</v>
      </c>
      <c r="R1652" t="s">
        <v>60</v>
      </c>
      <c r="T1652" t="s">
        <v>61</v>
      </c>
      <c r="V1652" t="s">
        <v>8087</v>
      </c>
      <c r="W1652">
        <v>245770</v>
      </c>
      <c r="X1652">
        <v>30630</v>
      </c>
      <c r="Y1652">
        <v>215140</v>
      </c>
      <c r="Z1652">
        <v>186489</v>
      </c>
      <c r="AA1652">
        <v>160489</v>
      </c>
      <c r="AB1652" t="s">
        <v>63</v>
      </c>
      <c r="AI1652">
        <v>1</v>
      </c>
      <c r="AJ1652">
        <v>1986</v>
      </c>
      <c r="AK1652">
        <v>3</v>
      </c>
      <c r="AL1652">
        <v>3</v>
      </c>
      <c r="AN1652">
        <v>2302</v>
      </c>
      <c r="AO1652">
        <v>32</v>
      </c>
      <c r="AP1652" t="s">
        <v>63</v>
      </c>
      <c r="AQ1652" t="s">
        <v>66</v>
      </c>
      <c r="AR1652">
        <v>3476</v>
      </c>
      <c r="AW1652" t="s">
        <v>8088</v>
      </c>
      <c r="AX1652" t="s">
        <v>8089</v>
      </c>
      <c r="AY1652" t="s">
        <v>8090</v>
      </c>
      <c r="AZ1652" t="s">
        <v>70</v>
      </c>
    </row>
    <row r="1653" spans="1:52" x14ac:dyDescent="0.3">
      <c r="A1653">
        <v>3325958</v>
      </c>
      <c r="B1653" t="s">
        <v>8091</v>
      </c>
      <c r="C1653" t="str">
        <f t="shared" si="243"/>
        <v>7492</v>
      </c>
      <c r="D1653" t="s">
        <v>53</v>
      </c>
      <c r="E1653" t="str">
        <f>"0100"</f>
        <v>0100</v>
      </c>
      <c r="F1653" t="s">
        <v>54</v>
      </c>
      <c r="G1653" t="str">
        <f>"05"</f>
        <v>05</v>
      </c>
      <c r="H1653" t="s">
        <v>55</v>
      </c>
      <c r="I1653" t="s">
        <v>56</v>
      </c>
      <c r="J1653" t="s">
        <v>57</v>
      </c>
      <c r="K1653">
        <v>1</v>
      </c>
      <c r="L1653">
        <v>88750</v>
      </c>
      <c r="M1653">
        <v>2.04</v>
      </c>
      <c r="N1653" t="str">
        <f>"000X"</f>
        <v>000X</v>
      </c>
      <c r="O1653">
        <v>5983</v>
      </c>
      <c r="P1653" t="s">
        <v>72</v>
      </c>
      <c r="Q1653" t="s">
        <v>1713</v>
      </c>
      <c r="R1653" t="s">
        <v>88</v>
      </c>
      <c r="T1653" t="s">
        <v>61</v>
      </c>
      <c r="V1653" t="s">
        <v>8092</v>
      </c>
      <c r="W1653">
        <v>255780</v>
      </c>
      <c r="X1653">
        <v>30570</v>
      </c>
      <c r="Y1653">
        <v>225210</v>
      </c>
      <c r="Z1653">
        <v>203062</v>
      </c>
      <c r="AA1653">
        <v>177562</v>
      </c>
      <c r="AB1653" t="s">
        <v>63</v>
      </c>
      <c r="AC1653" s="1">
        <v>37931</v>
      </c>
      <c r="AD1653">
        <v>20000</v>
      </c>
      <c r="AE1653">
        <v>1662</v>
      </c>
      <c r="AF1653">
        <v>1483</v>
      </c>
      <c r="AG1653" t="s">
        <v>64</v>
      </c>
      <c r="AH1653" t="s">
        <v>76</v>
      </c>
      <c r="AI1653">
        <v>1</v>
      </c>
      <c r="AJ1653">
        <v>2003</v>
      </c>
      <c r="AK1653">
        <v>4</v>
      </c>
      <c r="AL1653">
        <v>2</v>
      </c>
      <c r="AN1653">
        <v>2358</v>
      </c>
      <c r="AO1653">
        <v>32</v>
      </c>
      <c r="AP1653" t="s">
        <v>63</v>
      </c>
      <c r="AQ1653" t="s">
        <v>66</v>
      </c>
      <c r="AR1653">
        <v>3327</v>
      </c>
      <c r="AW1653" t="s">
        <v>8093</v>
      </c>
      <c r="AX1653" t="s">
        <v>8094</v>
      </c>
      <c r="AY1653" t="s">
        <v>8095</v>
      </c>
      <c r="AZ1653" t="s">
        <v>70</v>
      </c>
    </row>
    <row r="1654" spans="1:52" x14ac:dyDescent="0.3">
      <c r="A1654">
        <v>3379041</v>
      </c>
      <c r="B1654" t="s">
        <v>8096</v>
      </c>
      <c r="C1654" t="str">
        <f t="shared" si="243"/>
        <v>7492</v>
      </c>
      <c r="D1654" t="s">
        <v>53</v>
      </c>
      <c r="E1654" t="str">
        <f>"0000"</f>
        <v>0000</v>
      </c>
      <c r="F1654" t="s">
        <v>108</v>
      </c>
      <c r="G1654" t="str">
        <f>"07"</f>
        <v>07</v>
      </c>
      <c r="H1654" t="s">
        <v>55</v>
      </c>
      <c r="I1654" t="s">
        <v>56</v>
      </c>
      <c r="J1654" t="s">
        <v>57</v>
      </c>
      <c r="K1654">
        <v>0</v>
      </c>
      <c r="L1654">
        <v>47411</v>
      </c>
      <c r="M1654">
        <v>1.0900000000000001</v>
      </c>
      <c r="N1654" t="str">
        <f>"0000"</f>
        <v>0000</v>
      </c>
      <c r="O1654">
        <v>4857</v>
      </c>
      <c r="P1654" t="s">
        <v>72</v>
      </c>
      <c r="Q1654" t="s">
        <v>601</v>
      </c>
      <c r="R1654" t="s">
        <v>140</v>
      </c>
      <c r="T1654" t="s">
        <v>61</v>
      </c>
      <c r="V1654" t="s">
        <v>8097</v>
      </c>
      <c r="W1654">
        <v>16330</v>
      </c>
      <c r="X1654">
        <v>16330</v>
      </c>
      <c r="Y1654">
        <v>0</v>
      </c>
      <c r="Z1654">
        <v>16330</v>
      </c>
      <c r="AA1654">
        <v>16330</v>
      </c>
      <c r="AB1654" t="s">
        <v>72</v>
      </c>
      <c r="AC1654" s="1">
        <v>42758</v>
      </c>
      <c r="AD1654">
        <v>264000</v>
      </c>
      <c r="AE1654">
        <v>2806</v>
      </c>
      <c r="AF1654">
        <v>2252</v>
      </c>
      <c r="AG1654" t="s">
        <v>64</v>
      </c>
      <c r="AH1654" t="s">
        <v>570</v>
      </c>
      <c r="AR1654">
        <v>0</v>
      </c>
      <c r="AW1654" t="s">
        <v>8098</v>
      </c>
      <c r="AX1654" t="s">
        <v>8099</v>
      </c>
      <c r="AY1654" t="s">
        <v>8100</v>
      </c>
      <c r="AZ1654" t="s">
        <v>70</v>
      </c>
    </row>
    <row r="1655" spans="1:52" x14ac:dyDescent="0.3">
      <c r="A1655">
        <v>3430713</v>
      </c>
      <c r="B1655" t="s">
        <v>8101</v>
      </c>
      <c r="C1655" t="str">
        <f t="shared" si="243"/>
        <v>7492</v>
      </c>
      <c r="D1655" t="s">
        <v>53</v>
      </c>
      <c r="E1655" t="str">
        <f>"0000"</f>
        <v>0000</v>
      </c>
      <c r="F1655" t="s">
        <v>108</v>
      </c>
      <c r="G1655" t="str">
        <f>"08"</f>
        <v>08</v>
      </c>
      <c r="H1655" t="s">
        <v>55</v>
      </c>
      <c r="I1655" t="s">
        <v>56</v>
      </c>
      <c r="J1655" t="s">
        <v>57</v>
      </c>
      <c r="K1655">
        <v>0</v>
      </c>
      <c r="L1655">
        <v>64307</v>
      </c>
      <c r="M1655">
        <v>1.48</v>
      </c>
      <c r="N1655" t="str">
        <f>"000X"</f>
        <v>000X</v>
      </c>
      <c r="O1655">
        <v>4701</v>
      </c>
      <c r="P1655" t="s">
        <v>58</v>
      </c>
      <c r="Q1655" t="s">
        <v>636</v>
      </c>
      <c r="R1655" t="s">
        <v>140</v>
      </c>
      <c r="T1655" t="s">
        <v>61</v>
      </c>
      <c r="V1655" t="s">
        <v>8102</v>
      </c>
      <c r="W1655">
        <v>22140</v>
      </c>
      <c r="X1655">
        <v>22140</v>
      </c>
      <c r="Y1655">
        <v>0</v>
      </c>
      <c r="Z1655">
        <v>22140</v>
      </c>
      <c r="AA1655">
        <v>22140</v>
      </c>
      <c r="AB1655" t="s">
        <v>72</v>
      </c>
      <c r="AC1655" s="1">
        <v>43738</v>
      </c>
      <c r="AD1655">
        <v>30000</v>
      </c>
      <c r="AE1655">
        <v>3009</v>
      </c>
      <c r="AF1655">
        <v>2333</v>
      </c>
      <c r="AG1655" t="s">
        <v>103</v>
      </c>
      <c r="AH1655" t="s">
        <v>76</v>
      </c>
      <c r="AR1655">
        <v>0</v>
      </c>
      <c r="AW1655" t="s">
        <v>8103</v>
      </c>
      <c r="AX1655" t="s">
        <v>8104</v>
      </c>
      <c r="AY1655" t="s">
        <v>8105</v>
      </c>
      <c r="AZ1655" t="s">
        <v>1078</v>
      </c>
    </row>
    <row r="1656" spans="1:52" x14ac:dyDescent="0.3">
      <c r="A1656">
        <v>3432736</v>
      </c>
      <c r="B1656" t="s">
        <v>8106</v>
      </c>
      <c r="C1656" t="str">
        <f t="shared" si="243"/>
        <v>7492</v>
      </c>
      <c r="D1656" t="s">
        <v>53</v>
      </c>
      <c r="E1656" t="str">
        <f>"0100"</f>
        <v>0100</v>
      </c>
      <c r="F1656" t="s">
        <v>54</v>
      </c>
      <c r="G1656" t="str">
        <f>"06"</f>
        <v>06</v>
      </c>
      <c r="H1656" t="s">
        <v>55</v>
      </c>
      <c r="I1656" t="s">
        <v>56</v>
      </c>
      <c r="J1656" t="s">
        <v>57</v>
      </c>
      <c r="K1656">
        <v>1</v>
      </c>
      <c r="L1656">
        <v>87506</v>
      </c>
      <c r="M1656">
        <v>2.0099999999999998</v>
      </c>
      <c r="N1656" t="str">
        <f>"000X"</f>
        <v>000X</v>
      </c>
      <c r="O1656">
        <v>5405</v>
      </c>
      <c r="P1656" t="s">
        <v>58</v>
      </c>
      <c r="Q1656" t="s">
        <v>180</v>
      </c>
      <c r="R1656" t="s">
        <v>82</v>
      </c>
      <c r="T1656" t="s">
        <v>61</v>
      </c>
      <c r="V1656" t="s">
        <v>8107</v>
      </c>
      <c r="W1656">
        <v>250680</v>
      </c>
      <c r="X1656">
        <v>30140</v>
      </c>
      <c r="Y1656">
        <v>220540</v>
      </c>
      <c r="Z1656">
        <v>194325</v>
      </c>
      <c r="AA1656">
        <v>169325</v>
      </c>
      <c r="AB1656" t="s">
        <v>63</v>
      </c>
      <c r="AI1656">
        <v>1</v>
      </c>
      <c r="AJ1656">
        <v>1997</v>
      </c>
      <c r="AK1656">
        <v>3</v>
      </c>
      <c r="AL1656">
        <v>2</v>
      </c>
      <c r="AN1656">
        <v>2243</v>
      </c>
      <c r="AO1656">
        <v>32</v>
      </c>
      <c r="AP1656" t="s">
        <v>63</v>
      </c>
      <c r="AQ1656" t="s">
        <v>66</v>
      </c>
      <c r="AR1656">
        <v>3391</v>
      </c>
      <c r="AW1656" t="s">
        <v>8108</v>
      </c>
      <c r="AX1656" t="s">
        <v>8109</v>
      </c>
      <c r="AY1656" t="s">
        <v>8110</v>
      </c>
      <c r="AZ1656" t="s">
        <v>70</v>
      </c>
    </row>
    <row r="1657" spans="1:52" x14ac:dyDescent="0.3">
      <c r="A1657">
        <v>3476435</v>
      </c>
      <c r="B1657" t="s">
        <v>8111</v>
      </c>
      <c r="C1657" t="str">
        <f t="shared" si="243"/>
        <v>7492</v>
      </c>
      <c r="D1657" t="s">
        <v>53</v>
      </c>
      <c r="E1657" t="str">
        <f>"0100"</f>
        <v>0100</v>
      </c>
      <c r="F1657" t="s">
        <v>54</v>
      </c>
      <c r="G1657" t="str">
        <f>"07"</f>
        <v>07</v>
      </c>
      <c r="H1657" t="s">
        <v>55</v>
      </c>
      <c r="I1657" t="s">
        <v>56</v>
      </c>
      <c r="J1657" t="s">
        <v>57</v>
      </c>
      <c r="K1657">
        <v>1</v>
      </c>
      <c r="L1657">
        <v>144350</v>
      </c>
      <c r="M1657">
        <v>3.31</v>
      </c>
      <c r="N1657" t="str">
        <f>"0000"</f>
        <v>0000</v>
      </c>
      <c r="O1657">
        <v>4376</v>
      </c>
      <c r="P1657" t="s">
        <v>72</v>
      </c>
      <c r="Q1657" t="s">
        <v>6988</v>
      </c>
      <c r="R1657" t="s">
        <v>140</v>
      </c>
      <c r="T1657" t="s">
        <v>61</v>
      </c>
      <c r="V1657" t="s">
        <v>8112</v>
      </c>
      <c r="W1657">
        <v>308500</v>
      </c>
      <c r="X1657">
        <v>49710</v>
      </c>
      <c r="Y1657">
        <v>258790</v>
      </c>
      <c r="Z1657">
        <v>274125</v>
      </c>
      <c r="AA1657">
        <v>249125</v>
      </c>
      <c r="AB1657" t="s">
        <v>63</v>
      </c>
      <c r="AI1657">
        <v>1</v>
      </c>
      <c r="AJ1657">
        <v>2004</v>
      </c>
      <c r="AK1657">
        <v>3</v>
      </c>
      <c r="AL1657">
        <v>2</v>
      </c>
      <c r="AN1657">
        <v>1860</v>
      </c>
      <c r="AO1657">
        <v>32</v>
      </c>
      <c r="AP1657" t="s">
        <v>63</v>
      </c>
      <c r="AQ1657" t="s">
        <v>66</v>
      </c>
      <c r="AR1657">
        <v>3619</v>
      </c>
      <c r="AW1657" t="s">
        <v>8113</v>
      </c>
      <c r="AX1657" t="s">
        <v>8114</v>
      </c>
      <c r="AY1657" t="s">
        <v>8115</v>
      </c>
      <c r="AZ1657" t="s">
        <v>70</v>
      </c>
    </row>
    <row r="1658" spans="1:52" x14ac:dyDescent="0.3">
      <c r="A1658">
        <v>3497349</v>
      </c>
      <c r="B1658" t="s">
        <v>8116</v>
      </c>
      <c r="C1658" t="str">
        <f t="shared" si="243"/>
        <v>7492</v>
      </c>
      <c r="D1658" t="s">
        <v>53</v>
      </c>
      <c r="E1658" t="str">
        <f>"8000"</f>
        <v>8000</v>
      </c>
      <c r="F1658" t="s">
        <v>2610</v>
      </c>
      <c r="G1658" t="str">
        <f>"32"</f>
        <v>32</v>
      </c>
      <c r="H1658" t="s">
        <v>1645</v>
      </c>
      <c r="I1658" t="s">
        <v>56</v>
      </c>
      <c r="J1658" t="s">
        <v>8117</v>
      </c>
      <c r="K1658">
        <v>0</v>
      </c>
      <c r="L1658">
        <v>170371</v>
      </c>
      <c r="M1658">
        <v>3.91</v>
      </c>
      <c r="N1658" t="str">
        <f>"000X"</f>
        <v>000X</v>
      </c>
      <c r="P1658" t="s">
        <v>72</v>
      </c>
      <c r="Q1658" t="s">
        <v>643</v>
      </c>
      <c r="R1658" t="s">
        <v>140</v>
      </c>
      <c r="T1658" t="s">
        <v>61</v>
      </c>
      <c r="V1658" t="s">
        <v>8118</v>
      </c>
      <c r="W1658">
        <v>50</v>
      </c>
      <c r="X1658">
        <v>50</v>
      </c>
      <c r="Y1658">
        <v>0</v>
      </c>
      <c r="Z1658">
        <v>50</v>
      </c>
      <c r="AA1658">
        <v>50</v>
      </c>
      <c r="AB1658" t="s">
        <v>63</v>
      </c>
      <c r="AR1658">
        <v>0</v>
      </c>
      <c r="AW1658" t="s">
        <v>2613</v>
      </c>
      <c r="AX1658" t="s">
        <v>2614</v>
      </c>
      <c r="AY1658" t="s">
        <v>6962</v>
      </c>
      <c r="AZ1658" t="s">
        <v>958</v>
      </c>
    </row>
    <row r="1659" spans="1:52" x14ac:dyDescent="0.3">
      <c r="A1659">
        <v>2651831</v>
      </c>
      <c r="B1659" t="s">
        <v>8119</v>
      </c>
      <c r="C1659" t="str">
        <f t="shared" si="243"/>
        <v>7492</v>
      </c>
      <c r="D1659" t="s">
        <v>53</v>
      </c>
      <c r="E1659" t="str">
        <f>"0100"</f>
        <v>0100</v>
      </c>
      <c r="F1659" t="s">
        <v>54</v>
      </c>
      <c r="G1659" t="str">
        <f>"08"</f>
        <v>08</v>
      </c>
      <c r="H1659" t="s">
        <v>55</v>
      </c>
      <c r="I1659" t="s">
        <v>56</v>
      </c>
      <c r="J1659" t="s">
        <v>57</v>
      </c>
      <c r="K1659">
        <v>1</v>
      </c>
      <c r="L1659">
        <v>43732</v>
      </c>
      <c r="M1659">
        <v>1</v>
      </c>
      <c r="N1659" t="str">
        <f>"000X"</f>
        <v>000X</v>
      </c>
      <c r="O1659">
        <v>4832</v>
      </c>
      <c r="P1659" t="s">
        <v>58</v>
      </c>
      <c r="Q1659" t="s">
        <v>619</v>
      </c>
      <c r="R1659" t="s">
        <v>140</v>
      </c>
      <c r="T1659" t="s">
        <v>61</v>
      </c>
      <c r="V1659" t="s">
        <v>8120</v>
      </c>
      <c r="W1659">
        <v>254030</v>
      </c>
      <c r="X1659">
        <v>15060</v>
      </c>
      <c r="Y1659">
        <v>238970</v>
      </c>
      <c r="Z1659">
        <v>205876</v>
      </c>
      <c r="AA1659">
        <v>180876</v>
      </c>
      <c r="AB1659" t="s">
        <v>63</v>
      </c>
      <c r="AC1659" s="1">
        <v>37803</v>
      </c>
      <c r="AD1659">
        <v>19500</v>
      </c>
      <c r="AE1659">
        <v>1621</v>
      </c>
      <c r="AF1659">
        <v>1084</v>
      </c>
      <c r="AG1659" t="s">
        <v>103</v>
      </c>
      <c r="AH1659" t="s">
        <v>76</v>
      </c>
      <c r="AI1659">
        <v>1</v>
      </c>
      <c r="AJ1659">
        <v>2005</v>
      </c>
      <c r="AK1659">
        <v>3</v>
      </c>
      <c r="AL1659">
        <v>2</v>
      </c>
      <c r="AN1659">
        <v>2220</v>
      </c>
      <c r="AO1659">
        <v>32</v>
      </c>
      <c r="AP1659" t="s">
        <v>63</v>
      </c>
      <c r="AQ1659" t="s">
        <v>66</v>
      </c>
      <c r="AR1659">
        <v>3565</v>
      </c>
      <c r="AW1659" t="s">
        <v>8121</v>
      </c>
      <c r="AX1659" t="s">
        <v>8122</v>
      </c>
      <c r="AY1659" t="s">
        <v>8123</v>
      </c>
      <c r="AZ1659" t="s">
        <v>70</v>
      </c>
    </row>
    <row r="1660" spans="1:52" x14ac:dyDescent="0.3">
      <c r="A1660">
        <v>2827394</v>
      </c>
      <c r="B1660" t="s">
        <v>8124</v>
      </c>
      <c r="C1660" t="str">
        <f t="shared" si="243"/>
        <v>7492</v>
      </c>
      <c r="D1660" t="s">
        <v>53</v>
      </c>
      <c r="E1660" t="str">
        <f>"0000"</f>
        <v>0000</v>
      </c>
      <c r="F1660" t="s">
        <v>108</v>
      </c>
      <c r="G1660" t="str">
        <f>"08"</f>
        <v>08</v>
      </c>
      <c r="H1660" t="s">
        <v>55</v>
      </c>
      <c r="I1660" t="s">
        <v>56</v>
      </c>
      <c r="J1660" t="s">
        <v>57</v>
      </c>
      <c r="K1660">
        <v>0</v>
      </c>
      <c r="L1660">
        <v>67525</v>
      </c>
      <c r="M1660">
        <v>1.55</v>
      </c>
      <c r="N1660" t="str">
        <f>"000X"</f>
        <v>000X</v>
      </c>
      <c r="O1660">
        <v>4676</v>
      </c>
      <c r="P1660" t="s">
        <v>58</v>
      </c>
      <c r="Q1660" t="s">
        <v>636</v>
      </c>
      <c r="R1660" t="s">
        <v>140</v>
      </c>
      <c r="T1660" t="s">
        <v>61</v>
      </c>
      <c r="V1660" t="s">
        <v>8125</v>
      </c>
      <c r="W1660">
        <v>23250</v>
      </c>
      <c r="X1660">
        <v>23250</v>
      </c>
      <c r="Y1660">
        <v>0</v>
      </c>
      <c r="Z1660">
        <v>23250</v>
      </c>
      <c r="AA1660">
        <v>23250</v>
      </c>
      <c r="AB1660" t="s">
        <v>72</v>
      </c>
      <c r="AC1660" s="1">
        <v>43775</v>
      </c>
      <c r="AD1660">
        <v>25000</v>
      </c>
      <c r="AE1660">
        <v>3018</v>
      </c>
      <c r="AF1660">
        <v>1137</v>
      </c>
      <c r="AG1660" t="s">
        <v>103</v>
      </c>
      <c r="AH1660" t="s">
        <v>76</v>
      </c>
      <c r="AR1660">
        <v>0</v>
      </c>
      <c r="AW1660" t="s">
        <v>8126</v>
      </c>
      <c r="AY1660" t="s">
        <v>8127</v>
      </c>
      <c r="AZ1660" t="s">
        <v>70</v>
      </c>
    </row>
    <row r="1661" spans="1:52" x14ac:dyDescent="0.3">
      <c r="A1661">
        <v>2846348</v>
      </c>
      <c r="B1661" t="s">
        <v>8128</v>
      </c>
      <c r="C1661" t="str">
        <f t="shared" si="243"/>
        <v>7492</v>
      </c>
      <c r="D1661" t="s">
        <v>53</v>
      </c>
      <c r="E1661" t="str">
        <f>"0000"</f>
        <v>0000</v>
      </c>
      <c r="F1661" t="s">
        <v>108</v>
      </c>
      <c r="G1661" t="str">
        <f>"07"</f>
        <v>07</v>
      </c>
      <c r="H1661" t="s">
        <v>55</v>
      </c>
      <c r="I1661" t="s">
        <v>56</v>
      </c>
      <c r="J1661" t="s">
        <v>57</v>
      </c>
      <c r="K1661">
        <v>0</v>
      </c>
      <c r="L1661">
        <v>62500</v>
      </c>
      <c r="M1661">
        <v>1.43</v>
      </c>
      <c r="N1661" t="str">
        <f>"0000"</f>
        <v>0000</v>
      </c>
      <c r="O1661">
        <v>5448</v>
      </c>
      <c r="P1661" t="s">
        <v>58</v>
      </c>
      <c r="Q1661" t="s">
        <v>265</v>
      </c>
      <c r="R1661" t="s">
        <v>266</v>
      </c>
      <c r="T1661" t="s">
        <v>61</v>
      </c>
      <c r="V1661" t="s">
        <v>8129</v>
      </c>
      <c r="W1661">
        <v>21520</v>
      </c>
      <c r="X1661">
        <v>21520</v>
      </c>
      <c r="Y1661">
        <v>0</v>
      </c>
      <c r="Z1661">
        <v>21520</v>
      </c>
      <c r="AA1661">
        <v>21520</v>
      </c>
      <c r="AB1661" t="s">
        <v>72</v>
      </c>
      <c r="AC1661" s="1">
        <v>37895</v>
      </c>
      <c r="AD1661">
        <v>21000</v>
      </c>
      <c r="AE1661">
        <v>1656</v>
      </c>
      <c r="AF1661">
        <v>381</v>
      </c>
      <c r="AG1661" t="s">
        <v>103</v>
      </c>
      <c r="AH1661" t="s">
        <v>76</v>
      </c>
      <c r="AR1661">
        <v>0</v>
      </c>
      <c r="AW1661" t="s">
        <v>8130</v>
      </c>
      <c r="AY1661" t="s">
        <v>8131</v>
      </c>
      <c r="AZ1661" t="s">
        <v>8132</v>
      </c>
    </row>
    <row r="1662" spans="1:52" x14ac:dyDescent="0.3">
      <c r="A1662">
        <v>2867370</v>
      </c>
      <c r="B1662" t="s">
        <v>8133</v>
      </c>
      <c r="C1662" t="str">
        <f t="shared" si="243"/>
        <v>7492</v>
      </c>
      <c r="D1662" t="s">
        <v>53</v>
      </c>
      <c r="E1662" t="str">
        <f>"0100"</f>
        <v>0100</v>
      </c>
      <c r="F1662" t="s">
        <v>54</v>
      </c>
      <c r="G1662" t="str">
        <f>"05"</f>
        <v>05</v>
      </c>
      <c r="H1662" t="s">
        <v>55</v>
      </c>
      <c r="I1662" t="s">
        <v>56</v>
      </c>
      <c r="J1662" t="s">
        <v>57</v>
      </c>
      <c r="K1662">
        <v>1</v>
      </c>
      <c r="L1662">
        <v>53519</v>
      </c>
      <c r="M1662">
        <v>1.23</v>
      </c>
      <c r="N1662" t="str">
        <f t="shared" ref="N1662:N1667" si="247">"000X"</f>
        <v>000X</v>
      </c>
      <c r="O1662">
        <v>4426</v>
      </c>
      <c r="P1662" t="s">
        <v>58</v>
      </c>
      <c r="Q1662" t="s">
        <v>265</v>
      </c>
      <c r="R1662" t="s">
        <v>266</v>
      </c>
      <c r="T1662" t="s">
        <v>61</v>
      </c>
      <c r="V1662" t="s">
        <v>8134</v>
      </c>
      <c r="W1662">
        <v>253920</v>
      </c>
      <c r="X1662">
        <v>18430</v>
      </c>
      <c r="Y1662">
        <v>235490</v>
      </c>
      <c r="Z1662">
        <v>196003</v>
      </c>
      <c r="AA1662">
        <v>171003</v>
      </c>
      <c r="AB1662" t="s">
        <v>63</v>
      </c>
      <c r="AC1662" s="1">
        <v>37500</v>
      </c>
      <c r="AD1662">
        <v>235000</v>
      </c>
      <c r="AE1662">
        <v>1534</v>
      </c>
      <c r="AF1662">
        <v>126</v>
      </c>
      <c r="AG1662" t="s">
        <v>64</v>
      </c>
      <c r="AH1662" t="s">
        <v>76</v>
      </c>
      <c r="AI1662">
        <v>1</v>
      </c>
      <c r="AJ1662">
        <v>1999</v>
      </c>
      <c r="AK1662">
        <v>3</v>
      </c>
      <c r="AL1662">
        <v>3</v>
      </c>
      <c r="AN1662">
        <v>2484</v>
      </c>
      <c r="AO1662">
        <v>32</v>
      </c>
      <c r="AP1662" t="s">
        <v>63</v>
      </c>
      <c r="AQ1662" t="s">
        <v>66</v>
      </c>
      <c r="AR1662">
        <v>3608</v>
      </c>
      <c r="AW1662" t="s">
        <v>8135</v>
      </c>
      <c r="AX1662" t="s">
        <v>8136</v>
      </c>
      <c r="AY1662" t="s">
        <v>8137</v>
      </c>
      <c r="AZ1662" t="s">
        <v>70</v>
      </c>
    </row>
    <row r="1663" spans="1:52" x14ac:dyDescent="0.3">
      <c r="A1663">
        <v>2867396</v>
      </c>
      <c r="B1663" t="s">
        <v>8138</v>
      </c>
      <c r="C1663" t="str">
        <f t="shared" si="243"/>
        <v>7492</v>
      </c>
      <c r="D1663" t="s">
        <v>53</v>
      </c>
      <c r="E1663" t="str">
        <f>"0100"</f>
        <v>0100</v>
      </c>
      <c r="F1663" t="s">
        <v>54</v>
      </c>
      <c r="G1663" t="str">
        <f>"05"</f>
        <v>05</v>
      </c>
      <c r="H1663" t="s">
        <v>55</v>
      </c>
      <c r="I1663" t="s">
        <v>56</v>
      </c>
      <c r="J1663" t="s">
        <v>57</v>
      </c>
      <c r="K1663">
        <v>1</v>
      </c>
      <c r="L1663">
        <v>51802</v>
      </c>
      <c r="M1663">
        <v>1.19</v>
      </c>
      <c r="N1663" t="str">
        <f t="shared" si="247"/>
        <v>000X</v>
      </c>
      <c r="O1663">
        <v>4354</v>
      </c>
      <c r="P1663" t="s">
        <v>58</v>
      </c>
      <c r="Q1663" t="s">
        <v>265</v>
      </c>
      <c r="R1663" t="s">
        <v>266</v>
      </c>
      <c r="T1663" t="s">
        <v>61</v>
      </c>
      <c r="V1663" t="s">
        <v>8139</v>
      </c>
      <c r="W1663">
        <v>292310</v>
      </c>
      <c r="X1663">
        <v>17840</v>
      </c>
      <c r="Y1663">
        <v>274470</v>
      </c>
      <c r="Z1663">
        <v>246238</v>
      </c>
      <c r="AA1663">
        <v>221238</v>
      </c>
      <c r="AB1663" t="s">
        <v>63</v>
      </c>
      <c r="AC1663" s="1">
        <v>36342</v>
      </c>
      <c r="AD1663">
        <v>225000</v>
      </c>
      <c r="AE1663">
        <v>1317</v>
      </c>
      <c r="AF1663">
        <v>596</v>
      </c>
      <c r="AG1663" t="s">
        <v>64</v>
      </c>
      <c r="AH1663" t="s">
        <v>76</v>
      </c>
      <c r="AI1663">
        <v>1</v>
      </c>
      <c r="AJ1663">
        <v>1999</v>
      </c>
      <c r="AK1663">
        <v>3</v>
      </c>
      <c r="AL1663">
        <v>2</v>
      </c>
      <c r="AN1663">
        <v>2920</v>
      </c>
      <c r="AO1663">
        <v>32</v>
      </c>
      <c r="AP1663" t="s">
        <v>63</v>
      </c>
      <c r="AQ1663" t="s">
        <v>66</v>
      </c>
      <c r="AR1663">
        <v>3949</v>
      </c>
      <c r="AW1663" t="s">
        <v>8140</v>
      </c>
      <c r="AX1663" t="s">
        <v>8141</v>
      </c>
      <c r="AY1663" t="s">
        <v>8142</v>
      </c>
      <c r="AZ1663" t="s">
        <v>70</v>
      </c>
    </row>
    <row r="1664" spans="1:52" x14ac:dyDescent="0.3">
      <c r="A1664">
        <v>3100494</v>
      </c>
      <c r="B1664" t="s">
        <v>8143</v>
      </c>
      <c r="C1664" t="str">
        <f t="shared" si="243"/>
        <v>7492</v>
      </c>
      <c r="D1664" t="s">
        <v>53</v>
      </c>
      <c r="E1664" t="str">
        <f>"0100"</f>
        <v>0100</v>
      </c>
      <c r="F1664" t="s">
        <v>54</v>
      </c>
      <c r="G1664" t="str">
        <f>"05"</f>
        <v>05</v>
      </c>
      <c r="H1664" t="s">
        <v>55</v>
      </c>
      <c r="I1664" t="s">
        <v>56</v>
      </c>
      <c r="J1664" t="s">
        <v>57</v>
      </c>
      <c r="K1664">
        <v>1</v>
      </c>
      <c r="L1664">
        <v>66220</v>
      </c>
      <c r="M1664">
        <v>1.52</v>
      </c>
      <c r="N1664" t="str">
        <f t="shared" si="247"/>
        <v>000X</v>
      </c>
      <c r="O1664">
        <v>5037</v>
      </c>
      <c r="P1664" t="s">
        <v>72</v>
      </c>
      <c r="Q1664" t="s">
        <v>613</v>
      </c>
      <c r="R1664" t="s">
        <v>140</v>
      </c>
      <c r="T1664" t="s">
        <v>61</v>
      </c>
      <c r="V1664" t="s">
        <v>8144</v>
      </c>
      <c r="W1664">
        <v>382400</v>
      </c>
      <c r="X1664">
        <v>22800</v>
      </c>
      <c r="Y1664">
        <v>359600</v>
      </c>
      <c r="Z1664">
        <v>340818</v>
      </c>
      <c r="AA1664">
        <v>315818</v>
      </c>
      <c r="AB1664" t="s">
        <v>63</v>
      </c>
      <c r="AC1664" s="1">
        <v>41760</v>
      </c>
      <c r="AD1664">
        <v>371000</v>
      </c>
      <c r="AE1664">
        <v>2625</v>
      </c>
      <c r="AF1664">
        <v>1438</v>
      </c>
      <c r="AG1664" t="s">
        <v>64</v>
      </c>
      <c r="AH1664" t="s">
        <v>76</v>
      </c>
      <c r="AI1664">
        <v>1</v>
      </c>
      <c r="AJ1664">
        <v>2007</v>
      </c>
      <c r="AK1664">
        <v>4</v>
      </c>
      <c r="AL1664">
        <v>3</v>
      </c>
      <c r="AN1664">
        <v>3535</v>
      </c>
      <c r="AO1664">
        <v>32</v>
      </c>
      <c r="AP1664" t="s">
        <v>63</v>
      </c>
      <c r="AQ1664" t="s">
        <v>66</v>
      </c>
      <c r="AR1664">
        <v>5051</v>
      </c>
      <c r="AW1664" t="s">
        <v>8145</v>
      </c>
      <c r="AX1664" t="s">
        <v>8146</v>
      </c>
      <c r="AY1664" t="s">
        <v>8147</v>
      </c>
      <c r="AZ1664" t="s">
        <v>70</v>
      </c>
    </row>
    <row r="1665" spans="1:52" x14ac:dyDescent="0.3">
      <c r="A1665">
        <v>3151054</v>
      </c>
      <c r="B1665" t="s">
        <v>8148</v>
      </c>
      <c r="C1665" t="str">
        <f t="shared" si="243"/>
        <v>7492</v>
      </c>
      <c r="D1665" t="s">
        <v>53</v>
      </c>
      <c r="E1665" t="str">
        <f>"0100"</f>
        <v>0100</v>
      </c>
      <c r="F1665" t="s">
        <v>54</v>
      </c>
      <c r="G1665" t="str">
        <f>"05"</f>
        <v>05</v>
      </c>
      <c r="H1665" t="s">
        <v>55</v>
      </c>
      <c r="I1665" t="s">
        <v>56</v>
      </c>
      <c r="J1665" t="s">
        <v>57</v>
      </c>
      <c r="K1665">
        <v>1</v>
      </c>
      <c r="L1665">
        <v>87500</v>
      </c>
      <c r="M1665">
        <v>2.0099999999999998</v>
      </c>
      <c r="N1665" t="str">
        <f t="shared" si="247"/>
        <v>000X</v>
      </c>
      <c r="O1665">
        <v>4029</v>
      </c>
      <c r="P1665" t="s">
        <v>58</v>
      </c>
      <c r="Q1665" t="s">
        <v>1627</v>
      </c>
      <c r="R1665" t="s">
        <v>140</v>
      </c>
      <c r="T1665" t="s">
        <v>61</v>
      </c>
      <c r="V1665" t="s">
        <v>8149</v>
      </c>
      <c r="W1665">
        <v>214300</v>
      </c>
      <c r="X1665">
        <v>30140</v>
      </c>
      <c r="Y1665">
        <v>184160</v>
      </c>
      <c r="Z1665">
        <v>165185</v>
      </c>
      <c r="AA1665">
        <v>140185</v>
      </c>
      <c r="AB1665" t="s">
        <v>63</v>
      </c>
      <c r="AC1665" s="1">
        <v>41852</v>
      </c>
      <c r="AD1665">
        <v>194900</v>
      </c>
      <c r="AE1665">
        <v>2637</v>
      </c>
      <c r="AF1665">
        <v>1409</v>
      </c>
      <c r="AG1665" t="s">
        <v>64</v>
      </c>
      <c r="AH1665" t="s">
        <v>76</v>
      </c>
      <c r="AI1665">
        <v>1</v>
      </c>
      <c r="AJ1665">
        <v>1998</v>
      </c>
      <c r="AK1665">
        <v>3</v>
      </c>
      <c r="AL1665">
        <v>2</v>
      </c>
      <c r="AN1665">
        <v>1792</v>
      </c>
      <c r="AO1665">
        <v>32</v>
      </c>
      <c r="AP1665" t="s">
        <v>63</v>
      </c>
      <c r="AQ1665" t="s">
        <v>66</v>
      </c>
      <c r="AR1665">
        <v>2534</v>
      </c>
      <c r="AW1665" t="s">
        <v>8150</v>
      </c>
      <c r="AX1665" t="s">
        <v>8151</v>
      </c>
      <c r="AY1665" t="s">
        <v>8152</v>
      </c>
      <c r="AZ1665" t="s">
        <v>70</v>
      </c>
    </row>
    <row r="1666" spans="1:52" x14ac:dyDescent="0.3">
      <c r="A1666">
        <v>3425616</v>
      </c>
      <c r="B1666" t="s">
        <v>8153</v>
      </c>
      <c r="C1666" t="str">
        <f t="shared" ref="C1666:C1729" si="248">"7492"</f>
        <v>7492</v>
      </c>
      <c r="D1666" t="s">
        <v>53</v>
      </c>
      <c r="E1666" t="str">
        <f>"0100"</f>
        <v>0100</v>
      </c>
      <c r="F1666" t="s">
        <v>54</v>
      </c>
      <c r="G1666" t="str">
        <f>"08"</f>
        <v>08</v>
      </c>
      <c r="H1666" t="s">
        <v>55</v>
      </c>
      <c r="I1666" t="s">
        <v>56</v>
      </c>
      <c r="J1666" t="s">
        <v>57</v>
      </c>
      <c r="K1666">
        <v>1</v>
      </c>
      <c r="L1666">
        <v>65000</v>
      </c>
      <c r="M1666">
        <v>1.49</v>
      </c>
      <c r="N1666" t="str">
        <f t="shared" si="247"/>
        <v>000X</v>
      </c>
      <c r="O1666">
        <v>4186</v>
      </c>
      <c r="P1666" t="s">
        <v>72</v>
      </c>
      <c r="Q1666" t="s">
        <v>5166</v>
      </c>
      <c r="R1666" t="s">
        <v>140</v>
      </c>
      <c r="T1666" t="s">
        <v>61</v>
      </c>
      <c r="V1666" t="s">
        <v>8154</v>
      </c>
      <c r="W1666">
        <v>166740</v>
      </c>
      <c r="X1666">
        <v>22380</v>
      </c>
      <c r="Y1666">
        <v>144360</v>
      </c>
      <c r="Z1666">
        <v>133530</v>
      </c>
      <c r="AA1666">
        <v>108530</v>
      </c>
      <c r="AB1666" t="s">
        <v>63</v>
      </c>
      <c r="AC1666" s="1">
        <v>40299</v>
      </c>
      <c r="AD1666">
        <v>170000</v>
      </c>
      <c r="AE1666">
        <v>2359</v>
      </c>
      <c r="AF1666">
        <v>1109</v>
      </c>
      <c r="AG1666" t="s">
        <v>64</v>
      </c>
      <c r="AH1666" t="s">
        <v>76</v>
      </c>
      <c r="AI1666">
        <v>1</v>
      </c>
      <c r="AJ1666">
        <v>2000</v>
      </c>
      <c r="AK1666">
        <v>3</v>
      </c>
      <c r="AL1666">
        <v>2</v>
      </c>
      <c r="AN1666">
        <v>1629</v>
      </c>
      <c r="AO1666">
        <v>32</v>
      </c>
      <c r="AP1666" t="s">
        <v>72</v>
      </c>
      <c r="AQ1666" t="s">
        <v>66</v>
      </c>
      <c r="AR1666">
        <v>2270</v>
      </c>
      <c r="AW1666" t="s">
        <v>8155</v>
      </c>
      <c r="AX1666" t="s">
        <v>8156</v>
      </c>
      <c r="AY1666" t="s">
        <v>8157</v>
      </c>
      <c r="AZ1666" t="s">
        <v>8158</v>
      </c>
    </row>
    <row r="1667" spans="1:52" x14ac:dyDescent="0.3">
      <c r="A1667">
        <v>3445447</v>
      </c>
      <c r="B1667" t="s">
        <v>8159</v>
      </c>
      <c r="C1667" t="str">
        <f t="shared" si="248"/>
        <v>7492</v>
      </c>
      <c r="D1667" t="s">
        <v>53</v>
      </c>
      <c r="E1667" t="str">
        <f>"0000"</f>
        <v>0000</v>
      </c>
      <c r="F1667" t="s">
        <v>108</v>
      </c>
      <c r="G1667" t="str">
        <f>"05"</f>
        <v>05</v>
      </c>
      <c r="H1667" t="s">
        <v>55</v>
      </c>
      <c r="I1667" t="s">
        <v>56</v>
      </c>
      <c r="J1667" t="s">
        <v>57</v>
      </c>
      <c r="K1667">
        <v>0</v>
      </c>
      <c r="L1667">
        <v>54862</v>
      </c>
      <c r="M1667">
        <v>1.26</v>
      </c>
      <c r="N1667" t="str">
        <f t="shared" si="247"/>
        <v>000X</v>
      </c>
      <c r="O1667">
        <v>5504</v>
      </c>
      <c r="P1667" t="s">
        <v>72</v>
      </c>
      <c r="Q1667" t="s">
        <v>1129</v>
      </c>
      <c r="R1667" t="s">
        <v>88</v>
      </c>
      <c r="T1667" t="s">
        <v>61</v>
      </c>
      <c r="V1667" t="s">
        <v>8160</v>
      </c>
      <c r="W1667">
        <v>18890</v>
      </c>
      <c r="X1667">
        <v>18890</v>
      </c>
      <c r="Y1667">
        <v>0</v>
      </c>
      <c r="Z1667">
        <v>18890</v>
      </c>
      <c r="AA1667">
        <v>18890</v>
      </c>
      <c r="AB1667" t="s">
        <v>72</v>
      </c>
      <c r="AC1667" s="1">
        <v>41275</v>
      </c>
      <c r="AD1667">
        <v>177000</v>
      </c>
      <c r="AE1667">
        <v>2530</v>
      </c>
      <c r="AF1667">
        <v>634</v>
      </c>
      <c r="AG1667" t="s">
        <v>64</v>
      </c>
      <c r="AH1667" t="s">
        <v>570</v>
      </c>
      <c r="AR1667">
        <v>0</v>
      </c>
      <c r="AW1667" t="s">
        <v>8161</v>
      </c>
      <c r="AY1667" t="s">
        <v>8162</v>
      </c>
      <c r="AZ1667" t="s">
        <v>70</v>
      </c>
    </row>
    <row r="1668" spans="1:52" x14ac:dyDescent="0.3">
      <c r="A1668">
        <v>3504968</v>
      </c>
      <c r="B1668" t="s">
        <v>8163</v>
      </c>
      <c r="C1668" t="str">
        <f t="shared" si="248"/>
        <v>7492</v>
      </c>
      <c r="D1668" t="s">
        <v>53</v>
      </c>
      <c r="E1668" t="str">
        <f>"0100"</f>
        <v>0100</v>
      </c>
      <c r="F1668" t="s">
        <v>54</v>
      </c>
      <c r="G1668" t="str">
        <f>"07"</f>
        <v>07</v>
      </c>
      <c r="H1668" t="s">
        <v>55</v>
      </c>
      <c r="I1668" t="s">
        <v>56</v>
      </c>
      <c r="J1668" t="s">
        <v>57</v>
      </c>
      <c r="K1668">
        <v>1</v>
      </c>
      <c r="L1668">
        <v>100594</v>
      </c>
      <c r="M1668">
        <v>2.31</v>
      </c>
      <c r="N1668" t="str">
        <f>"0000"</f>
        <v>0000</v>
      </c>
      <c r="O1668">
        <v>4637</v>
      </c>
      <c r="P1668" t="s">
        <v>72</v>
      </c>
      <c r="Q1668" t="s">
        <v>607</v>
      </c>
      <c r="R1668" t="s">
        <v>140</v>
      </c>
      <c r="T1668" t="s">
        <v>61</v>
      </c>
      <c r="V1668" t="s">
        <v>8164</v>
      </c>
      <c r="W1668">
        <v>247550</v>
      </c>
      <c r="X1668">
        <v>25980</v>
      </c>
      <c r="Y1668">
        <v>221570</v>
      </c>
      <c r="Z1668">
        <v>198431</v>
      </c>
      <c r="AA1668">
        <v>0</v>
      </c>
      <c r="AB1668" t="s">
        <v>63</v>
      </c>
      <c r="AI1668">
        <v>1</v>
      </c>
      <c r="AJ1668">
        <v>2005</v>
      </c>
      <c r="AK1668">
        <v>3</v>
      </c>
      <c r="AL1668">
        <v>2</v>
      </c>
      <c r="AN1668">
        <v>2239</v>
      </c>
      <c r="AO1668">
        <v>32</v>
      </c>
      <c r="AP1668" t="s">
        <v>63</v>
      </c>
      <c r="AQ1668" t="s">
        <v>66</v>
      </c>
      <c r="AR1668">
        <v>2704</v>
      </c>
      <c r="AW1668" t="s">
        <v>8165</v>
      </c>
      <c r="AX1668" t="s">
        <v>8166</v>
      </c>
      <c r="AY1668" t="s">
        <v>8167</v>
      </c>
      <c r="AZ1668" t="s">
        <v>70</v>
      </c>
    </row>
    <row r="1669" spans="1:52" x14ac:dyDescent="0.3">
      <c r="A1669">
        <v>3507582</v>
      </c>
      <c r="B1669" t="s">
        <v>8168</v>
      </c>
      <c r="C1669" t="str">
        <f t="shared" si="248"/>
        <v>7492</v>
      </c>
      <c r="D1669" t="s">
        <v>53</v>
      </c>
      <c r="E1669" t="str">
        <f>"0100"</f>
        <v>0100</v>
      </c>
      <c r="F1669" t="s">
        <v>54</v>
      </c>
      <c r="G1669" t="str">
        <f>"08"</f>
        <v>08</v>
      </c>
      <c r="H1669" t="s">
        <v>55</v>
      </c>
      <c r="I1669" t="s">
        <v>56</v>
      </c>
      <c r="J1669" t="s">
        <v>57</v>
      </c>
      <c r="K1669">
        <v>1</v>
      </c>
      <c r="L1669">
        <v>132143</v>
      </c>
      <c r="M1669">
        <v>3.03</v>
      </c>
      <c r="N1669" t="str">
        <f>"000X"</f>
        <v>000X</v>
      </c>
      <c r="O1669">
        <v>4005</v>
      </c>
      <c r="P1669" t="s">
        <v>72</v>
      </c>
      <c r="Q1669" t="s">
        <v>4589</v>
      </c>
      <c r="R1669" t="s">
        <v>4590</v>
      </c>
      <c r="T1669" t="s">
        <v>61</v>
      </c>
      <c r="V1669" t="s">
        <v>8169</v>
      </c>
      <c r="W1669">
        <v>297440</v>
      </c>
      <c r="X1669">
        <v>45500</v>
      </c>
      <c r="Y1669">
        <v>251940</v>
      </c>
      <c r="Z1669">
        <v>237878</v>
      </c>
      <c r="AA1669">
        <v>212878</v>
      </c>
      <c r="AB1669" t="s">
        <v>63</v>
      </c>
      <c r="AC1669" s="1">
        <v>40067</v>
      </c>
      <c r="AD1669">
        <v>35000</v>
      </c>
      <c r="AE1669">
        <v>2310</v>
      </c>
      <c r="AF1669">
        <v>1407</v>
      </c>
      <c r="AG1669" t="s">
        <v>103</v>
      </c>
      <c r="AH1669" t="s">
        <v>65</v>
      </c>
      <c r="AI1669">
        <v>1</v>
      </c>
      <c r="AJ1669">
        <v>2004</v>
      </c>
      <c r="AK1669">
        <v>3</v>
      </c>
      <c r="AL1669">
        <v>2</v>
      </c>
      <c r="AN1669">
        <v>2559</v>
      </c>
      <c r="AO1669">
        <v>32</v>
      </c>
      <c r="AP1669" t="s">
        <v>63</v>
      </c>
      <c r="AQ1669" t="s">
        <v>66</v>
      </c>
      <c r="AR1669">
        <v>3849</v>
      </c>
      <c r="AW1669" t="s">
        <v>8170</v>
      </c>
      <c r="AX1669" t="s">
        <v>8171</v>
      </c>
      <c r="AY1669" t="s">
        <v>8172</v>
      </c>
      <c r="AZ1669" t="s">
        <v>70</v>
      </c>
    </row>
    <row r="1670" spans="1:52" x14ac:dyDescent="0.3">
      <c r="A1670">
        <v>2843136</v>
      </c>
      <c r="B1670" t="s">
        <v>8173</v>
      </c>
      <c r="C1670" t="str">
        <f t="shared" si="248"/>
        <v>7492</v>
      </c>
      <c r="D1670" t="s">
        <v>53</v>
      </c>
      <c r="E1670" t="str">
        <f>"0100"</f>
        <v>0100</v>
      </c>
      <c r="F1670" t="s">
        <v>54</v>
      </c>
      <c r="G1670" t="str">
        <f>"07"</f>
        <v>07</v>
      </c>
      <c r="H1670" t="s">
        <v>55</v>
      </c>
      <c r="I1670" t="s">
        <v>56</v>
      </c>
      <c r="J1670" t="s">
        <v>57</v>
      </c>
      <c r="K1670">
        <v>1</v>
      </c>
      <c r="L1670">
        <v>44649</v>
      </c>
      <c r="M1670">
        <v>1.03</v>
      </c>
      <c r="N1670" t="str">
        <f>"0000"</f>
        <v>0000</v>
      </c>
      <c r="O1670">
        <v>4394</v>
      </c>
      <c r="P1670" t="s">
        <v>72</v>
      </c>
      <c r="Q1670" t="s">
        <v>682</v>
      </c>
      <c r="R1670" t="s">
        <v>140</v>
      </c>
      <c r="T1670" t="s">
        <v>61</v>
      </c>
      <c r="V1670" t="s">
        <v>8174</v>
      </c>
      <c r="W1670">
        <v>308810</v>
      </c>
      <c r="X1670">
        <v>15380</v>
      </c>
      <c r="Y1670">
        <v>293430</v>
      </c>
      <c r="Z1670">
        <v>292522</v>
      </c>
      <c r="AA1670">
        <v>267522</v>
      </c>
      <c r="AB1670" t="s">
        <v>63</v>
      </c>
      <c r="AC1670" s="1">
        <v>43083</v>
      </c>
      <c r="AD1670">
        <v>377500</v>
      </c>
      <c r="AE1670">
        <v>2869</v>
      </c>
      <c r="AF1670">
        <v>1600</v>
      </c>
      <c r="AG1670" t="s">
        <v>64</v>
      </c>
      <c r="AH1670" t="s">
        <v>76</v>
      </c>
      <c r="AI1670">
        <v>1</v>
      </c>
      <c r="AJ1670">
        <v>2007</v>
      </c>
      <c r="AK1670">
        <v>3</v>
      </c>
      <c r="AL1670">
        <v>3</v>
      </c>
      <c r="AN1670">
        <v>2908</v>
      </c>
      <c r="AO1670">
        <v>32</v>
      </c>
      <c r="AP1670" t="s">
        <v>63</v>
      </c>
      <c r="AQ1670" t="s">
        <v>66</v>
      </c>
      <c r="AR1670">
        <v>4029</v>
      </c>
      <c r="AW1670" t="s">
        <v>7482</v>
      </c>
      <c r="AX1670" t="s">
        <v>8175</v>
      </c>
      <c r="AY1670" t="s">
        <v>8176</v>
      </c>
      <c r="AZ1670" t="s">
        <v>70</v>
      </c>
    </row>
    <row r="1671" spans="1:52" x14ac:dyDescent="0.3">
      <c r="A1671">
        <v>2866861</v>
      </c>
      <c r="B1671" t="s">
        <v>8177</v>
      </c>
      <c r="C1671" t="str">
        <f t="shared" si="248"/>
        <v>7492</v>
      </c>
      <c r="D1671" t="s">
        <v>53</v>
      </c>
      <c r="E1671" t="str">
        <f>"0100"</f>
        <v>0100</v>
      </c>
      <c r="F1671" t="s">
        <v>54</v>
      </c>
      <c r="G1671" t="str">
        <f>"01"</f>
        <v>01</v>
      </c>
      <c r="H1671" t="s">
        <v>55</v>
      </c>
      <c r="I1671" t="s">
        <v>3086</v>
      </c>
      <c r="J1671" t="s">
        <v>57</v>
      </c>
      <c r="K1671">
        <v>1</v>
      </c>
      <c r="L1671">
        <v>44000</v>
      </c>
      <c r="M1671">
        <v>1.01</v>
      </c>
      <c r="N1671" t="str">
        <f>"0000"</f>
        <v>0000</v>
      </c>
      <c r="O1671">
        <v>6268</v>
      </c>
      <c r="P1671" t="s">
        <v>58</v>
      </c>
      <c r="Q1671" t="s">
        <v>3590</v>
      </c>
      <c r="R1671" t="s">
        <v>82</v>
      </c>
      <c r="T1671" t="s">
        <v>61</v>
      </c>
      <c r="V1671" t="s">
        <v>8178</v>
      </c>
      <c r="W1671">
        <v>252820</v>
      </c>
      <c r="X1671">
        <v>15150</v>
      </c>
      <c r="Y1671">
        <v>237670</v>
      </c>
      <c r="Z1671">
        <v>136414</v>
      </c>
      <c r="AA1671">
        <v>111414</v>
      </c>
      <c r="AB1671" t="s">
        <v>63</v>
      </c>
      <c r="AC1671" s="1">
        <v>36039</v>
      </c>
      <c r="AD1671">
        <v>19500</v>
      </c>
      <c r="AE1671">
        <v>1265</v>
      </c>
      <c r="AF1671">
        <v>413</v>
      </c>
      <c r="AG1671" t="s">
        <v>103</v>
      </c>
      <c r="AH1671" t="s">
        <v>873</v>
      </c>
      <c r="AI1671">
        <v>1</v>
      </c>
      <c r="AJ1671">
        <v>2018</v>
      </c>
      <c r="AK1671">
        <v>3</v>
      </c>
      <c r="AL1671">
        <v>2</v>
      </c>
      <c r="AN1671">
        <v>2458</v>
      </c>
      <c r="AO1671">
        <v>32</v>
      </c>
      <c r="AP1671" t="s">
        <v>63</v>
      </c>
      <c r="AQ1671" t="s">
        <v>66</v>
      </c>
      <c r="AR1671">
        <v>3172</v>
      </c>
      <c r="AW1671" t="s">
        <v>8179</v>
      </c>
      <c r="AX1671" t="s">
        <v>8180</v>
      </c>
      <c r="AY1671" t="s">
        <v>8181</v>
      </c>
      <c r="AZ1671" t="s">
        <v>70</v>
      </c>
    </row>
    <row r="1672" spans="1:52" x14ac:dyDescent="0.3">
      <c r="A1672">
        <v>2866870</v>
      </c>
      <c r="B1672" t="s">
        <v>8182</v>
      </c>
      <c r="C1672" t="str">
        <f t="shared" si="248"/>
        <v>7492</v>
      </c>
      <c r="D1672" t="s">
        <v>53</v>
      </c>
      <c r="E1672" t="str">
        <f>"0000"</f>
        <v>0000</v>
      </c>
      <c r="F1672" t="s">
        <v>108</v>
      </c>
      <c r="G1672" t="str">
        <f>"01"</f>
        <v>01</v>
      </c>
      <c r="H1672" t="s">
        <v>55</v>
      </c>
      <c r="I1672" t="s">
        <v>3086</v>
      </c>
      <c r="J1672" t="s">
        <v>57</v>
      </c>
      <c r="K1672">
        <v>0</v>
      </c>
      <c r="L1672">
        <v>44000</v>
      </c>
      <c r="M1672">
        <v>1.01</v>
      </c>
      <c r="N1672" t="str">
        <f>"0000"</f>
        <v>0000</v>
      </c>
      <c r="O1672">
        <v>6230</v>
      </c>
      <c r="P1672" t="s">
        <v>58</v>
      </c>
      <c r="Q1672" t="s">
        <v>3590</v>
      </c>
      <c r="R1672" t="s">
        <v>82</v>
      </c>
      <c r="T1672" t="s">
        <v>61</v>
      </c>
      <c r="V1672" t="s">
        <v>8183</v>
      </c>
      <c r="W1672">
        <v>15150</v>
      </c>
      <c r="X1672">
        <v>15150</v>
      </c>
      <c r="Y1672">
        <v>0</v>
      </c>
      <c r="Z1672">
        <v>15150</v>
      </c>
      <c r="AA1672">
        <v>15150</v>
      </c>
      <c r="AB1672" t="s">
        <v>72</v>
      </c>
      <c r="AC1672" s="1">
        <v>44207</v>
      </c>
      <c r="AD1672">
        <v>315000</v>
      </c>
      <c r="AE1672">
        <v>3127</v>
      </c>
      <c r="AF1672">
        <v>590</v>
      </c>
      <c r="AG1672" t="s">
        <v>64</v>
      </c>
      <c r="AH1672" t="s">
        <v>76</v>
      </c>
      <c r="AR1672">
        <v>0</v>
      </c>
      <c r="AW1672" t="s">
        <v>8184</v>
      </c>
      <c r="AX1672" t="s">
        <v>8185</v>
      </c>
      <c r="AY1672" t="s">
        <v>8186</v>
      </c>
      <c r="AZ1672" t="s">
        <v>70</v>
      </c>
    </row>
    <row r="1673" spans="1:52" x14ac:dyDescent="0.3">
      <c r="A1673">
        <v>3231311</v>
      </c>
      <c r="B1673" t="s">
        <v>8187</v>
      </c>
      <c r="C1673" t="str">
        <f t="shared" si="248"/>
        <v>7492</v>
      </c>
      <c r="D1673" t="s">
        <v>53</v>
      </c>
      <c r="E1673" t="str">
        <f>"0100"</f>
        <v>0100</v>
      </c>
      <c r="F1673" t="s">
        <v>54</v>
      </c>
      <c r="G1673" t="str">
        <f>"08"</f>
        <v>08</v>
      </c>
      <c r="H1673" t="s">
        <v>55</v>
      </c>
      <c r="I1673" t="s">
        <v>56</v>
      </c>
      <c r="J1673" t="s">
        <v>57</v>
      </c>
      <c r="K1673">
        <v>1</v>
      </c>
      <c r="L1673">
        <v>66252</v>
      </c>
      <c r="M1673">
        <v>1.52</v>
      </c>
      <c r="N1673" t="str">
        <f>"000X"</f>
        <v>000X</v>
      </c>
      <c r="O1673">
        <v>5000</v>
      </c>
      <c r="P1673" t="s">
        <v>72</v>
      </c>
      <c r="Q1673" t="s">
        <v>6012</v>
      </c>
      <c r="R1673" t="s">
        <v>140</v>
      </c>
      <c r="T1673" t="s">
        <v>61</v>
      </c>
      <c r="V1673" t="s">
        <v>8188</v>
      </c>
      <c r="W1673">
        <v>248170</v>
      </c>
      <c r="X1673">
        <v>22810</v>
      </c>
      <c r="Y1673">
        <v>225360</v>
      </c>
      <c r="Z1673">
        <v>175041</v>
      </c>
      <c r="AA1673">
        <v>149541</v>
      </c>
      <c r="AB1673" t="s">
        <v>63</v>
      </c>
      <c r="AC1673" s="1">
        <v>44077</v>
      </c>
      <c r="AD1673">
        <v>305000</v>
      </c>
      <c r="AE1673">
        <v>3088</v>
      </c>
      <c r="AF1673">
        <v>2100</v>
      </c>
      <c r="AG1673" t="s">
        <v>64</v>
      </c>
      <c r="AH1673" t="s">
        <v>76</v>
      </c>
      <c r="AI1673">
        <v>1</v>
      </c>
      <c r="AJ1673">
        <v>1990</v>
      </c>
      <c r="AK1673">
        <v>3</v>
      </c>
      <c r="AL1673">
        <v>2</v>
      </c>
      <c r="AM1673">
        <v>1</v>
      </c>
      <c r="AN1673">
        <v>2731</v>
      </c>
      <c r="AO1673">
        <v>32</v>
      </c>
      <c r="AP1673" t="s">
        <v>63</v>
      </c>
      <c r="AQ1673" t="s">
        <v>66</v>
      </c>
      <c r="AR1673">
        <v>3640</v>
      </c>
      <c r="AW1673" t="s">
        <v>8189</v>
      </c>
      <c r="AX1673" t="s">
        <v>8190</v>
      </c>
      <c r="AY1673" t="s">
        <v>8191</v>
      </c>
      <c r="AZ1673" t="s">
        <v>70</v>
      </c>
    </row>
    <row r="1674" spans="1:52" x14ac:dyDescent="0.3">
      <c r="A1674">
        <v>3330352</v>
      </c>
      <c r="B1674" t="s">
        <v>8192</v>
      </c>
      <c r="C1674" t="str">
        <f t="shared" si="248"/>
        <v>7492</v>
      </c>
      <c r="D1674" t="s">
        <v>53</v>
      </c>
      <c r="E1674" t="str">
        <f>"0100"</f>
        <v>0100</v>
      </c>
      <c r="F1674" t="s">
        <v>54</v>
      </c>
      <c r="G1674" t="str">
        <f>"06"</f>
        <v>06</v>
      </c>
      <c r="H1674" t="s">
        <v>55</v>
      </c>
      <c r="I1674" t="s">
        <v>56</v>
      </c>
      <c r="J1674" t="s">
        <v>57</v>
      </c>
      <c r="K1674">
        <v>1</v>
      </c>
      <c r="L1674">
        <v>89717</v>
      </c>
      <c r="M1674">
        <v>2.06</v>
      </c>
      <c r="N1674" t="str">
        <f>"000X"</f>
        <v>000X</v>
      </c>
      <c r="O1674">
        <v>5134</v>
      </c>
      <c r="P1674" t="s">
        <v>72</v>
      </c>
      <c r="Q1674" t="s">
        <v>4094</v>
      </c>
      <c r="R1674" t="s">
        <v>140</v>
      </c>
      <c r="T1674" t="s">
        <v>61</v>
      </c>
      <c r="V1674" t="s">
        <v>8193</v>
      </c>
      <c r="W1674">
        <v>245560</v>
      </c>
      <c r="X1674">
        <v>30900</v>
      </c>
      <c r="Y1674">
        <v>214660</v>
      </c>
      <c r="Z1674">
        <v>204595</v>
      </c>
      <c r="AA1674">
        <v>179595</v>
      </c>
      <c r="AB1674" t="s">
        <v>63</v>
      </c>
      <c r="AC1674" s="1">
        <v>37434</v>
      </c>
      <c r="AD1674">
        <v>11900</v>
      </c>
      <c r="AE1674">
        <v>1516</v>
      </c>
      <c r="AF1674">
        <v>1953</v>
      </c>
      <c r="AG1674" t="s">
        <v>64</v>
      </c>
      <c r="AH1674" t="s">
        <v>76</v>
      </c>
      <c r="AI1674">
        <v>1</v>
      </c>
      <c r="AJ1674">
        <v>2002</v>
      </c>
      <c r="AK1674">
        <v>3</v>
      </c>
      <c r="AL1674">
        <v>2</v>
      </c>
      <c r="AN1674">
        <v>2031</v>
      </c>
      <c r="AO1674">
        <v>32</v>
      </c>
      <c r="AP1674" t="s">
        <v>63</v>
      </c>
      <c r="AQ1674" t="s">
        <v>66</v>
      </c>
      <c r="AR1674">
        <v>3112</v>
      </c>
      <c r="AW1674" t="s">
        <v>8194</v>
      </c>
      <c r="AX1674" t="s">
        <v>8195</v>
      </c>
      <c r="AY1674" t="s">
        <v>8196</v>
      </c>
      <c r="AZ1674" t="s">
        <v>70</v>
      </c>
    </row>
    <row r="1675" spans="1:52" x14ac:dyDescent="0.3">
      <c r="A1675">
        <v>3379039</v>
      </c>
      <c r="B1675" t="s">
        <v>8197</v>
      </c>
      <c r="C1675" t="str">
        <f t="shared" si="248"/>
        <v>7492</v>
      </c>
      <c r="D1675" t="s">
        <v>53</v>
      </c>
      <c r="E1675" t="str">
        <f>"0100"</f>
        <v>0100</v>
      </c>
      <c r="F1675" t="s">
        <v>54</v>
      </c>
      <c r="G1675" t="str">
        <f>"07"</f>
        <v>07</v>
      </c>
      <c r="H1675" t="s">
        <v>55</v>
      </c>
      <c r="I1675" t="s">
        <v>56</v>
      </c>
      <c r="J1675" t="s">
        <v>57</v>
      </c>
      <c r="K1675">
        <v>1</v>
      </c>
      <c r="L1675">
        <v>61403</v>
      </c>
      <c r="M1675">
        <v>1.41</v>
      </c>
      <c r="N1675" t="str">
        <f>"0000"</f>
        <v>0000</v>
      </c>
      <c r="O1675">
        <v>4795</v>
      </c>
      <c r="P1675" t="s">
        <v>72</v>
      </c>
      <c r="Q1675" t="s">
        <v>607</v>
      </c>
      <c r="R1675" t="s">
        <v>140</v>
      </c>
      <c r="T1675" t="s">
        <v>61</v>
      </c>
      <c r="V1675" t="s">
        <v>8097</v>
      </c>
      <c r="W1675">
        <v>246120</v>
      </c>
      <c r="X1675">
        <v>21140</v>
      </c>
      <c r="Y1675">
        <v>224980</v>
      </c>
      <c r="Z1675">
        <v>198606</v>
      </c>
      <c r="AA1675">
        <v>168106</v>
      </c>
      <c r="AB1675" t="s">
        <v>63</v>
      </c>
      <c r="AC1675" s="1">
        <v>42758</v>
      </c>
      <c r="AD1675">
        <v>264000</v>
      </c>
      <c r="AE1675">
        <v>2806</v>
      </c>
      <c r="AF1675">
        <v>2252</v>
      </c>
      <c r="AG1675" t="s">
        <v>64</v>
      </c>
      <c r="AH1675" t="s">
        <v>570</v>
      </c>
      <c r="AI1675">
        <v>1</v>
      </c>
      <c r="AJ1675">
        <v>1990</v>
      </c>
      <c r="AK1675">
        <v>3</v>
      </c>
      <c r="AL1675">
        <v>3</v>
      </c>
      <c r="AN1675">
        <v>2622</v>
      </c>
      <c r="AO1675">
        <v>32</v>
      </c>
      <c r="AP1675" t="s">
        <v>63</v>
      </c>
      <c r="AQ1675" t="s">
        <v>66</v>
      </c>
      <c r="AR1675">
        <v>3760</v>
      </c>
      <c r="AW1675" t="s">
        <v>8098</v>
      </c>
      <c r="AX1675" t="s">
        <v>8099</v>
      </c>
      <c r="AY1675" t="s">
        <v>8100</v>
      </c>
      <c r="AZ1675" t="s">
        <v>70</v>
      </c>
    </row>
    <row r="1676" spans="1:52" x14ac:dyDescent="0.3">
      <c r="A1676">
        <v>3430725</v>
      </c>
      <c r="B1676" t="s">
        <v>8198</v>
      </c>
      <c r="C1676" t="str">
        <f t="shared" si="248"/>
        <v>7492</v>
      </c>
      <c r="D1676" t="s">
        <v>53</v>
      </c>
      <c r="E1676" t="str">
        <f>"0100"</f>
        <v>0100</v>
      </c>
      <c r="F1676" t="s">
        <v>54</v>
      </c>
      <c r="G1676" t="str">
        <f>"08"</f>
        <v>08</v>
      </c>
      <c r="H1676" t="s">
        <v>55</v>
      </c>
      <c r="I1676" t="s">
        <v>56</v>
      </c>
      <c r="J1676" t="s">
        <v>57</v>
      </c>
      <c r="K1676">
        <v>1</v>
      </c>
      <c r="L1676">
        <v>64307</v>
      </c>
      <c r="M1676">
        <v>1.48</v>
      </c>
      <c r="N1676" t="str">
        <f>"000X"</f>
        <v>000X</v>
      </c>
      <c r="O1676">
        <v>4743</v>
      </c>
      <c r="P1676" t="s">
        <v>58</v>
      </c>
      <c r="Q1676" t="s">
        <v>636</v>
      </c>
      <c r="R1676" t="s">
        <v>140</v>
      </c>
      <c r="T1676" t="s">
        <v>61</v>
      </c>
      <c r="V1676" t="s">
        <v>8199</v>
      </c>
      <c r="W1676">
        <v>321520</v>
      </c>
      <c r="X1676">
        <v>22140</v>
      </c>
      <c r="Y1676">
        <v>299380</v>
      </c>
      <c r="Z1676">
        <v>259258</v>
      </c>
      <c r="AA1676">
        <v>234258</v>
      </c>
      <c r="AB1676" t="s">
        <v>63</v>
      </c>
      <c r="AC1676" s="1">
        <v>36206</v>
      </c>
      <c r="AD1676">
        <v>9500</v>
      </c>
      <c r="AE1676">
        <v>1291</v>
      </c>
      <c r="AF1676">
        <v>774</v>
      </c>
      <c r="AG1676" t="s">
        <v>64</v>
      </c>
      <c r="AH1676" t="s">
        <v>76</v>
      </c>
      <c r="AI1676">
        <v>1</v>
      </c>
      <c r="AJ1676">
        <v>2000</v>
      </c>
      <c r="AK1676">
        <v>3</v>
      </c>
      <c r="AL1676">
        <v>2</v>
      </c>
      <c r="AN1676">
        <v>3236</v>
      </c>
      <c r="AO1676">
        <v>32</v>
      </c>
      <c r="AP1676" t="s">
        <v>63</v>
      </c>
      <c r="AQ1676" t="s">
        <v>66</v>
      </c>
      <c r="AR1676">
        <v>4505</v>
      </c>
      <c r="AW1676" t="s">
        <v>8200</v>
      </c>
      <c r="AY1676" t="s">
        <v>8201</v>
      </c>
      <c r="AZ1676" t="s">
        <v>70</v>
      </c>
    </row>
    <row r="1677" spans="1:52" x14ac:dyDescent="0.3">
      <c r="A1677">
        <v>3444779</v>
      </c>
      <c r="B1677" t="s">
        <v>8202</v>
      </c>
      <c r="C1677" t="str">
        <f t="shared" si="248"/>
        <v>7492</v>
      </c>
      <c r="D1677" t="s">
        <v>53</v>
      </c>
      <c r="E1677" t="str">
        <f>"0000"</f>
        <v>0000</v>
      </c>
      <c r="F1677" t="s">
        <v>108</v>
      </c>
      <c r="G1677" t="str">
        <f>"08"</f>
        <v>08</v>
      </c>
      <c r="H1677" t="s">
        <v>55</v>
      </c>
      <c r="I1677" t="s">
        <v>56</v>
      </c>
      <c r="J1677" t="s">
        <v>57</v>
      </c>
      <c r="K1677">
        <v>0</v>
      </c>
      <c r="L1677">
        <v>62500</v>
      </c>
      <c r="M1677">
        <v>1.43</v>
      </c>
      <c r="N1677" t="str">
        <f>"000X"</f>
        <v>000X</v>
      </c>
      <c r="O1677">
        <v>4347</v>
      </c>
      <c r="P1677" t="s">
        <v>58</v>
      </c>
      <c r="Q1677" t="s">
        <v>6029</v>
      </c>
      <c r="R1677" t="s">
        <v>82</v>
      </c>
      <c r="T1677" t="s">
        <v>61</v>
      </c>
      <c r="V1677" t="s">
        <v>8203</v>
      </c>
      <c r="W1677">
        <v>21520</v>
      </c>
      <c r="X1677">
        <v>21520</v>
      </c>
      <c r="Y1677">
        <v>0</v>
      </c>
      <c r="Z1677">
        <v>21520</v>
      </c>
      <c r="AA1677">
        <v>21520</v>
      </c>
      <c r="AB1677" t="s">
        <v>72</v>
      </c>
      <c r="AC1677" s="1">
        <v>40909</v>
      </c>
      <c r="AD1677">
        <v>18000</v>
      </c>
      <c r="AE1677">
        <v>2460</v>
      </c>
      <c r="AF1677">
        <v>2167</v>
      </c>
      <c r="AG1677" t="s">
        <v>103</v>
      </c>
      <c r="AH1677" t="s">
        <v>76</v>
      </c>
      <c r="AR1677">
        <v>0</v>
      </c>
      <c r="AW1677" t="s">
        <v>8204</v>
      </c>
      <c r="AX1677" t="s">
        <v>8205</v>
      </c>
      <c r="AY1677" t="s">
        <v>7977</v>
      </c>
      <c r="AZ1677" t="s">
        <v>70</v>
      </c>
    </row>
    <row r="1678" spans="1:52" x14ac:dyDescent="0.3">
      <c r="A1678">
        <v>3445435</v>
      </c>
      <c r="B1678" t="s">
        <v>8206</v>
      </c>
      <c r="C1678" t="str">
        <f t="shared" si="248"/>
        <v>7492</v>
      </c>
      <c r="D1678" t="s">
        <v>53</v>
      </c>
      <c r="E1678" t="str">
        <f>"0100"</f>
        <v>0100</v>
      </c>
      <c r="F1678" t="s">
        <v>54</v>
      </c>
      <c r="G1678" t="str">
        <f>"05"</f>
        <v>05</v>
      </c>
      <c r="H1678" t="s">
        <v>55</v>
      </c>
      <c r="I1678" t="s">
        <v>56</v>
      </c>
      <c r="J1678" t="s">
        <v>57</v>
      </c>
      <c r="K1678">
        <v>1</v>
      </c>
      <c r="L1678">
        <v>49996</v>
      </c>
      <c r="M1678">
        <v>1.1499999999999999</v>
      </c>
      <c r="N1678" t="str">
        <f>"000X"</f>
        <v>000X</v>
      </c>
      <c r="O1678">
        <v>5538</v>
      </c>
      <c r="P1678" t="s">
        <v>72</v>
      </c>
      <c r="Q1678" t="s">
        <v>1129</v>
      </c>
      <c r="R1678" t="s">
        <v>88</v>
      </c>
      <c r="T1678" t="s">
        <v>61</v>
      </c>
      <c r="V1678" t="s">
        <v>8207</v>
      </c>
      <c r="W1678">
        <v>193940</v>
      </c>
      <c r="X1678">
        <v>17220</v>
      </c>
      <c r="Y1678">
        <v>176720</v>
      </c>
      <c r="Z1678">
        <v>157501</v>
      </c>
      <c r="AA1678">
        <v>132001</v>
      </c>
      <c r="AB1678" t="s">
        <v>63</v>
      </c>
      <c r="AC1678" s="1">
        <v>41275</v>
      </c>
      <c r="AD1678">
        <v>177000</v>
      </c>
      <c r="AE1678">
        <v>2530</v>
      </c>
      <c r="AF1678">
        <v>634</v>
      </c>
      <c r="AG1678" t="s">
        <v>64</v>
      </c>
      <c r="AH1678" t="s">
        <v>570</v>
      </c>
      <c r="AI1678">
        <v>1</v>
      </c>
      <c r="AJ1678">
        <v>1998</v>
      </c>
      <c r="AK1678">
        <v>3</v>
      </c>
      <c r="AL1678">
        <v>2</v>
      </c>
      <c r="AN1678">
        <v>1674</v>
      </c>
      <c r="AO1678">
        <v>32</v>
      </c>
      <c r="AP1678" t="s">
        <v>63</v>
      </c>
      <c r="AQ1678" t="s">
        <v>66</v>
      </c>
      <c r="AR1678">
        <v>2483</v>
      </c>
      <c r="AW1678" t="s">
        <v>8161</v>
      </c>
      <c r="AY1678" t="s">
        <v>8162</v>
      </c>
      <c r="AZ1678" t="s">
        <v>70</v>
      </c>
    </row>
    <row r="1679" spans="1:52" x14ac:dyDescent="0.3">
      <c r="A1679">
        <v>3482290</v>
      </c>
      <c r="B1679" t="s">
        <v>8208</v>
      </c>
      <c r="C1679" t="str">
        <f t="shared" si="248"/>
        <v>7492</v>
      </c>
      <c r="D1679" t="s">
        <v>53</v>
      </c>
      <c r="E1679" t="str">
        <f>"0100"</f>
        <v>0100</v>
      </c>
      <c r="F1679" t="s">
        <v>54</v>
      </c>
      <c r="G1679" t="str">
        <f>"07"</f>
        <v>07</v>
      </c>
      <c r="H1679" t="s">
        <v>55</v>
      </c>
      <c r="I1679" t="s">
        <v>56</v>
      </c>
      <c r="J1679" t="s">
        <v>57</v>
      </c>
      <c r="K1679">
        <v>1</v>
      </c>
      <c r="L1679">
        <v>52045</v>
      </c>
      <c r="M1679">
        <v>1.19</v>
      </c>
      <c r="N1679" t="str">
        <f>"0000"</f>
        <v>0000</v>
      </c>
      <c r="O1679">
        <v>4222</v>
      </c>
      <c r="P1679" t="s">
        <v>72</v>
      </c>
      <c r="Q1679" t="s">
        <v>7065</v>
      </c>
      <c r="R1679" t="s">
        <v>110</v>
      </c>
      <c r="T1679" t="s">
        <v>61</v>
      </c>
      <c r="V1679" t="s">
        <v>8209</v>
      </c>
      <c r="W1679">
        <v>355470</v>
      </c>
      <c r="X1679">
        <v>17920</v>
      </c>
      <c r="Y1679">
        <v>337550</v>
      </c>
      <c r="Z1679">
        <v>314132</v>
      </c>
      <c r="AA1679">
        <v>289132</v>
      </c>
      <c r="AB1679" t="s">
        <v>63</v>
      </c>
      <c r="AI1679">
        <v>1</v>
      </c>
      <c r="AJ1679">
        <v>2006</v>
      </c>
      <c r="AK1679">
        <v>3</v>
      </c>
      <c r="AL1679">
        <v>2</v>
      </c>
      <c r="AN1679">
        <v>3150</v>
      </c>
      <c r="AO1679">
        <v>32</v>
      </c>
      <c r="AP1679" t="s">
        <v>63</v>
      </c>
      <c r="AQ1679" t="s">
        <v>66</v>
      </c>
      <c r="AR1679">
        <v>4214</v>
      </c>
      <c r="AW1679" t="s">
        <v>8210</v>
      </c>
      <c r="AX1679" t="s">
        <v>7987</v>
      </c>
      <c r="AY1679" t="s">
        <v>8211</v>
      </c>
      <c r="AZ1679" t="s">
        <v>8212</v>
      </c>
    </row>
    <row r="1680" spans="1:52" x14ac:dyDescent="0.3">
      <c r="A1680">
        <v>3497337</v>
      </c>
      <c r="B1680" t="s">
        <v>8213</v>
      </c>
      <c r="C1680" t="str">
        <f t="shared" si="248"/>
        <v>7492</v>
      </c>
      <c r="D1680" t="s">
        <v>53</v>
      </c>
      <c r="E1680" t="str">
        <f>"8000"</f>
        <v>8000</v>
      </c>
      <c r="F1680" t="s">
        <v>2610</v>
      </c>
      <c r="G1680" t="str">
        <f>"32"</f>
        <v>32</v>
      </c>
      <c r="H1680" t="s">
        <v>1645</v>
      </c>
      <c r="I1680" t="s">
        <v>56</v>
      </c>
      <c r="J1680" t="s">
        <v>6960</v>
      </c>
      <c r="K1680">
        <v>0</v>
      </c>
      <c r="L1680">
        <v>1826743</v>
      </c>
      <c r="M1680">
        <v>41.94</v>
      </c>
      <c r="N1680" t="str">
        <f>"000X"</f>
        <v>000X</v>
      </c>
      <c r="O1680">
        <v>4041</v>
      </c>
      <c r="P1680" t="s">
        <v>58</v>
      </c>
      <c r="Q1680" t="s">
        <v>1627</v>
      </c>
      <c r="R1680" t="s">
        <v>140</v>
      </c>
      <c r="T1680" t="s">
        <v>61</v>
      </c>
      <c r="V1680" t="s">
        <v>8214</v>
      </c>
      <c r="W1680">
        <v>50</v>
      </c>
      <c r="X1680">
        <v>50</v>
      </c>
      <c r="Y1680">
        <v>0</v>
      </c>
      <c r="Z1680">
        <v>50</v>
      </c>
      <c r="AA1680">
        <v>50</v>
      </c>
      <c r="AB1680" t="s">
        <v>63</v>
      </c>
      <c r="AR1680">
        <v>0</v>
      </c>
      <c r="AW1680" t="s">
        <v>2613</v>
      </c>
      <c r="AX1680" t="s">
        <v>2614</v>
      </c>
      <c r="AY1680" t="s">
        <v>2615</v>
      </c>
      <c r="AZ1680" t="s">
        <v>958</v>
      </c>
    </row>
    <row r="1681" spans="1:52" x14ac:dyDescent="0.3">
      <c r="A1681">
        <v>3497625</v>
      </c>
      <c r="B1681" t="s">
        <v>8215</v>
      </c>
      <c r="C1681" t="str">
        <f t="shared" si="248"/>
        <v>7492</v>
      </c>
      <c r="D1681" t="s">
        <v>53</v>
      </c>
      <c r="E1681" t="str">
        <f>"8000"</f>
        <v>8000</v>
      </c>
      <c r="F1681" t="s">
        <v>2610</v>
      </c>
      <c r="G1681" t="str">
        <f>"07"</f>
        <v>07</v>
      </c>
      <c r="H1681" t="s">
        <v>55</v>
      </c>
      <c r="I1681" t="s">
        <v>56</v>
      </c>
      <c r="J1681" t="s">
        <v>8117</v>
      </c>
      <c r="K1681">
        <v>0</v>
      </c>
      <c r="L1681">
        <v>759762</v>
      </c>
      <c r="M1681">
        <v>17.440000000000001</v>
      </c>
      <c r="N1681" t="str">
        <f>"0000"</f>
        <v>0000</v>
      </c>
      <c r="O1681">
        <v>4221</v>
      </c>
      <c r="P1681" t="s">
        <v>72</v>
      </c>
      <c r="Q1681" t="s">
        <v>7065</v>
      </c>
      <c r="R1681" t="s">
        <v>110</v>
      </c>
      <c r="T1681" t="s">
        <v>61</v>
      </c>
      <c r="V1681" t="s">
        <v>8216</v>
      </c>
      <c r="W1681">
        <v>50</v>
      </c>
      <c r="X1681">
        <v>50</v>
      </c>
      <c r="Y1681">
        <v>0</v>
      </c>
      <c r="Z1681">
        <v>50</v>
      </c>
      <c r="AA1681">
        <v>50</v>
      </c>
      <c r="AB1681" t="s">
        <v>63</v>
      </c>
      <c r="AR1681">
        <v>0</v>
      </c>
      <c r="AW1681" t="s">
        <v>2613</v>
      </c>
      <c r="AX1681" t="s">
        <v>2614</v>
      </c>
      <c r="AY1681" t="s">
        <v>6962</v>
      </c>
      <c r="AZ1681" t="s">
        <v>958</v>
      </c>
    </row>
    <row r="1682" spans="1:52" x14ac:dyDescent="0.3">
      <c r="A1682">
        <v>3516127</v>
      </c>
      <c r="B1682" t="s">
        <v>8217</v>
      </c>
      <c r="C1682" t="str">
        <f t="shared" si="248"/>
        <v>7492</v>
      </c>
      <c r="D1682" t="s">
        <v>53</v>
      </c>
      <c r="E1682" t="str">
        <f>"0100"</f>
        <v>0100</v>
      </c>
      <c r="F1682" t="s">
        <v>54</v>
      </c>
      <c r="G1682" t="str">
        <f>"08"</f>
        <v>08</v>
      </c>
      <c r="H1682" t="s">
        <v>55</v>
      </c>
      <c r="I1682" t="s">
        <v>56</v>
      </c>
      <c r="J1682" t="s">
        <v>57</v>
      </c>
      <c r="K1682">
        <v>1</v>
      </c>
      <c r="L1682">
        <v>96817</v>
      </c>
      <c r="M1682">
        <v>2.2200000000000002</v>
      </c>
      <c r="N1682" t="str">
        <f>"000X"</f>
        <v>000X</v>
      </c>
      <c r="O1682">
        <v>4210</v>
      </c>
      <c r="P1682" t="s">
        <v>58</v>
      </c>
      <c r="Q1682" t="s">
        <v>815</v>
      </c>
      <c r="R1682" t="s">
        <v>140</v>
      </c>
      <c r="T1682" t="s">
        <v>61</v>
      </c>
      <c r="V1682" t="s">
        <v>8218</v>
      </c>
      <c r="W1682">
        <v>263130</v>
      </c>
      <c r="X1682">
        <v>33340</v>
      </c>
      <c r="Y1682">
        <v>229790</v>
      </c>
      <c r="Z1682">
        <v>263130</v>
      </c>
      <c r="AA1682">
        <v>238130</v>
      </c>
      <c r="AB1682" t="s">
        <v>63</v>
      </c>
      <c r="AC1682" s="1">
        <v>42044</v>
      </c>
      <c r="AD1682">
        <v>220000</v>
      </c>
      <c r="AE1682">
        <v>2671</v>
      </c>
      <c r="AF1682">
        <v>726</v>
      </c>
      <c r="AG1682" t="s">
        <v>64</v>
      </c>
      <c r="AH1682" t="s">
        <v>76</v>
      </c>
      <c r="AI1682">
        <v>1</v>
      </c>
      <c r="AJ1682">
        <v>2004</v>
      </c>
      <c r="AK1682">
        <v>2</v>
      </c>
      <c r="AL1682">
        <v>2</v>
      </c>
      <c r="AN1682">
        <v>2596</v>
      </c>
      <c r="AO1682">
        <v>29</v>
      </c>
      <c r="AP1682" t="s">
        <v>72</v>
      </c>
      <c r="AQ1682" t="s">
        <v>66</v>
      </c>
      <c r="AR1682">
        <v>3483</v>
      </c>
      <c r="AW1682" t="s">
        <v>8219</v>
      </c>
      <c r="AX1682" t="s">
        <v>8220</v>
      </c>
      <c r="AY1682" t="s">
        <v>8221</v>
      </c>
      <c r="AZ1682" t="s">
        <v>70</v>
      </c>
    </row>
    <row r="1683" spans="1:52" x14ac:dyDescent="0.3">
      <c r="A1683">
        <v>3520958</v>
      </c>
      <c r="B1683" t="s">
        <v>8222</v>
      </c>
      <c r="C1683" t="str">
        <f t="shared" si="248"/>
        <v>7492</v>
      </c>
      <c r="D1683" t="s">
        <v>53</v>
      </c>
      <c r="E1683" t="str">
        <f>"0100"</f>
        <v>0100</v>
      </c>
      <c r="F1683" t="s">
        <v>54</v>
      </c>
      <c r="G1683" t="str">
        <f>"07"</f>
        <v>07</v>
      </c>
      <c r="H1683" t="s">
        <v>55</v>
      </c>
      <c r="I1683" t="s">
        <v>56</v>
      </c>
      <c r="J1683" t="s">
        <v>57</v>
      </c>
      <c r="K1683">
        <v>1</v>
      </c>
      <c r="L1683">
        <v>62500</v>
      </c>
      <c r="M1683">
        <v>1.43</v>
      </c>
      <c r="N1683" t="str">
        <f>"0000"</f>
        <v>0000</v>
      </c>
      <c r="O1683">
        <v>5490</v>
      </c>
      <c r="P1683" t="s">
        <v>58</v>
      </c>
      <c r="Q1683" t="s">
        <v>438</v>
      </c>
      <c r="R1683" t="s">
        <v>140</v>
      </c>
      <c r="T1683" t="s">
        <v>61</v>
      </c>
      <c r="V1683" t="s">
        <v>8223</v>
      </c>
      <c r="W1683">
        <v>273710</v>
      </c>
      <c r="X1683">
        <v>21520</v>
      </c>
      <c r="Y1683">
        <v>252190</v>
      </c>
      <c r="Z1683">
        <v>211452</v>
      </c>
      <c r="AA1683">
        <v>186452</v>
      </c>
      <c r="AB1683" t="s">
        <v>63</v>
      </c>
      <c r="AI1683">
        <v>1</v>
      </c>
      <c r="AJ1683">
        <v>1993</v>
      </c>
      <c r="AK1683">
        <v>3</v>
      </c>
      <c r="AL1683">
        <v>3</v>
      </c>
      <c r="AN1683">
        <v>2879</v>
      </c>
      <c r="AO1683">
        <v>32</v>
      </c>
      <c r="AP1683" t="s">
        <v>63</v>
      </c>
      <c r="AQ1683" t="s">
        <v>66</v>
      </c>
      <c r="AR1683">
        <v>3991</v>
      </c>
      <c r="AW1683" t="s">
        <v>7091</v>
      </c>
      <c r="AY1683" t="s">
        <v>7095</v>
      </c>
      <c r="AZ1683" t="s">
        <v>70</v>
      </c>
    </row>
    <row r="1684" spans="1:52" x14ac:dyDescent="0.3">
      <c r="A1684">
        <v>2637862</v>
      </c>
      <c r="B1684" t="s">
        <v>8224</v>
      </c>
      <c r="C1684" t="str">
        <f t="shared" si="248"/>
        <v>7492</v>
      </c>
      <c r="D1684" t="s">
        <v>53</v>
      </c>
      <c r="E1684" t="str">
        <f>"0100"</f>
        <v>0100</v>
      </c>
      <c r="F1684" t="s">
        <v>54</v>
      </c>
      <c r="G1684" t="str">
        <f>"06"</f>
        <v>06</v>
      </c>
      <c r="H1684" t="s">
        <v>55</v>
      </c>
      <c r="I1684" t="s">
        <v>56</v>
      </c>
      <c r="J1684" t="s">
        <v>6575</v>
      </c>
      <c r="K1684">
        <v>1</v>
      </c>
      <c r="L1684">
        <v>435977</v>
      </c>
      <c r="M1684">
        <v>10.01</v>
      </c>
      <c r="N1684" t="str">
        <f>"000X"</f>
        <v>000X</v>
      </c>
      <c r="O1684">
        <v>5450</v>
      </c>
      <c r="P1684" t="s">
        <v>58</v>
      </c>
      <c r="Q1684" t="s">
        <v>2631</v>
      </c>
      <c r="R1684" t="s">
        <v>118</v>
      </c>
      <c r="T1684" t="s">
        <v>61</v>
      </c>
      <c r="V1684" t="s">
        <v>8225</v>
      </c>
      <c r="W1684">
        <v>447080</v>
      </c>
      <c r="X1684">
        <v>85070</v>
      </c>
      <c r="Y1684">
        <v>362010</v>
      </c>
      <c r="Z1684">
        <v>447080</v>
      </c>
      <c r="AA1684">
        <v>421580</v>
      </c>
      <c r="AB1684" t="s">
        <v>63</v>
      </c>
      <c r="AC1684" s="1">
        <v>37347</v>
      </c>
      <c r="AD1684">
        <v>56000</v>
      </c>
      <c r="AE1684">
        <v>1496</v>
      </c>
      <c r="AF1684">
        <v>66</v>
      </c>
      <c r="AG1684" t="s">
        <v>103</v>
      </c>
      <c r="AH1684" t="s">
        <v>76</v>
      </c>
      <c r="AI1684">
        <v>1</v>
      </c>
      <c r="AJ1684">
        <v>2005</v>
      </c>
      <c r="AK1684">
        <v>3</v>
      </c>
      <c r="AL1684">
        <v>2</v>
      </c>
      <c r="AN1684">
        <v>2826</v>
      </c>
      <c r="AO1684">
        <v>32</v>
      </c>
      <c r="AP1684" t="s">
        <v>63</v>
      </c>
      <c r="AQ1684" t="s">
        <v>66</v>
      </c>
      <c r="AR1684">
        <v>4638</v>
      </c>
      <c r="AW1684" t="s">
        <v>8226</v>
      </c>
      <c r="AY1684" t="s">
        <v>8227</v>
      </c>
      <c r="AZ1684" t="s">
        <v>70</v>
      </c>
    </row>
    <row r="1685" spans="1:52" x14ac:dyDescent="0.3">
      <c r="A1685">
        <v>2794861</v>
      </c>
      <c r="B1685" t="s">
        <v>8228</v>
      </c>
      <c r="C1685" t="str">
        <f t="shared" si="248"/>
        <v>7492</v>
      </c>
      <c r="D1685" t="s">
        <v>53</v>
      </c>
      <c r="E1685" t="str">
        <f>"0000"</f>
        <v>0000</v>
      </c>
      <c r="F1685" t="s">
        <v>108</v>
      </c>
      <c r="G1685" t="str">
        <f>"06"</f>
        <v>06</v>
      </c>
      <c r="H1685" t="s">
        <v>55</v>
      </c>
      <c r="I1685" t="s">
        <v>56</v>
      </c>
      <c r="J1685" t="s">
        <v>57</v>
      </c>
      <c r="K1685">
        <v>0</v>
      </c>
      <c r="L1685">
        <v>43750</v>
      </c>
      <c r="M1685">
        <v>1</v>
      </c>
      <c r="N1685" t="str">
        <f>"000X"</f>
        <v>000X</v>
      </c>
      <c r="O1685">
        <v>5411</v>
      </c>
      <c r="P1685" t="s">
        <v>58</v>
      </c>
      <c r="Q1685" t="s">
        <v>117</v>
      </c>
      <c r="R1685" t="s">
        <v>118</v>
      </c>
      <c r="T1685" t="s">
        <v>61</v>
      </c>
      <c r="V1685" t="s">
        <v>8229</v>
      </c>
      <c r="W1685">
        <v>15070</v>
      </c>
      <c r="X1685">
        <v>15070</v>
      </c>
      <c r="Y1685">
        <v>0</v>
      </c>
      <c r="Z1685">
        <v>15070</v>
      </c>
      <c r="AA1685">
        <v>15070</v>
      </c>
      <c r="AB1685" t="s">
        <v>72</v>
      </c>
      <c r="AC1685" s="1">
        <v>37288</v>
      </c>
      <c r="AD1685">
        <v>9000</v>
      </c>
      <c r="AE1685">
        <v>1491</v>
      </c>
      <c r="AF1685">
        <v>1761</v>
      </c>
      <c r="AG1685" t="s">
        <v>103</v>
      </c>
      <c r="AH1685" t="s">
        <v>76</v>
      </c>
      <c r="AR1685">
        <v>0</v>
      </c>
      <c r="AW1685" t="s">
        <v>8230</v>
      </c>
      <c r="AY1685" t="s">
        <v>399</v>
      </c>
      <c r="AZ1685" t="s">
        <v>70</v>
      </c>
    </row>
    <row r="1686" spans="1:52" x14ac:dyDescent="0.3">
      <c r="A1686">
        <v>2827378</v>
      </c>
      <c r="B1686" t="s">
        <v>8231</v>
      </c>
      <c r="C1686" t="str">
        <f t="shared" si="248"/>
        <v>7492</v>
      </c>
      <c r="D1686" t="s">
        <v>53</v>
      </c>
      <c r="E1686" t="str">
        <f>"0000"</f>
        <v>0000</v>
      </c>
      <c r="F1686" t="s">
        <v>108</v>
      </c>
      <c r="G1686" t="str">
        <f>"07"</f>
        <v>07</v>
      </c>
      <c r="H1686" t="s">
        <v>55</v>
      </c>
      <c r="I1686" t="s">
        <v>56</v>
      </c>
      <c r="J1686" t="s">
        <v>57</v>
      </c>
      <c r="K1686">
        <v>0</v>
      </c>
      <c r="L1686">
        <v>62499</v>
      </c>
      <c r="M1686">
        <v>1.43</v>
      </c>
      <c r="N1686" t="str">
        <f>"0000"</f>
        <v>0000</v>
      </c>
      <c r="O1686">
        <v>5197</v>
      </c>
      <c r="P1686" t="s">
        <v>58</v>
      </c>
      <c r="Q1686" t="s">
        <v>438</v>
      </c>
      <c r="R1686" t="s">
        <v>140</v>
      </c>
      <c r="T1686" t="s">
        <v>61</v>
      </c>
      <c r="V1686" t="s">
        <v>8232</v>
      </c>
      <c r="W1686">
        <v>21520</v>
      </c>
      <c r="X1686">
        <v>21520</v>
      </c>
      <c r="Y1686">
        <v>0</v>
      </c>
      <c r="Z1686">
        <v>21520</v>
      </c>
      <c r="AA1686">
        <v>21520</v>
      </c>
      <c r="AB1686" t="s">
        <v>72</v>
      </c>
      <c r="AC1686" s="1">
        <v>43495</v>
      </c>
      <c r="AD1686">
        <v>22000</v>
      </c>
      <c r="AE1686">
        <v>2955</v>
      </c>
      <c r="AF1686">
        <v>2349</v>
      </c>
      <c r="AG1686" t="s">
        <v>103</v>
      </c>
      <c r="AH1686" t="s">
        <v>76</v>
      </c>
      <c r="AR1686">
        <v>0</v>
      </c>
      <c r="AW1686" t="s">
        <v>8233</v>
      </c>
      <c r="AY1686" t="s">
        <v>8234</v>
      </c>
      <c r="AZ1686" t="s">
        <v>5071</v>
      </c>
    </row>
    <row r="1687" spans="1:52" x14ac:dyDescent="0.3">
      <c r="A1687">
        <v>2846232</v>
      </c>
      <c r="B1687" t="s">
        <v>8235</v>
      </c>
      <c r="C1687" t="str">
        <f t="shared" si="248"/>
        <v>7492</v>
      </c>
      <c r="D1687" t="s">
        <v>53</v>
      </c>
      <c r="E1687" t="str">
        <f>"0100"</f>
        <v>0100</v>
      </c>
      <c r="F1687" t="s">
        <v>54</v>
      </c>
      <c r="G1687" t="str">
        <f>"08"</f>
        <v>08</v>
      </c>
      <c r="H1687" t="s">
        <v>55</v>
      </c>
      <c r="I1687" t="s">
        <v>56</v>
      </c>
      <c r="J1687" t="s">
        <v>57</v>
      </c>
      <c r="K1687">
        <v>1</v>
      </c>
      <c r="L1687">
        <v>70005</v>
      </c>
      <c r="M1687">
        <v>1.61</v>
      </c>
      <c r="N1687" t="str">
        <f>"000X"</f>
        <v>000X</v>
      </c>
      <c r="O1687">
        <v>4770</v>
      </c>
      <c r="P1687" t="s">
        <v>72</v>
      </c>
      <c r="Q1687" t="s">
        <v>6338</v>
      </c>
      <c r="R1687" t="s">
        <v>88</v>
      </c>
      <c r="T1687" t="s">
        <v>61</v>
      </c>
      <c r="V1687" t="s">
        <v>8236</v>
      </c>
      <c r="W1687">
        <v>307490</v>
      </c>
      <c r="X1687">
        <v>24110</v>
      </c>
      <c r="Y1687">
        <v>283380</v>
      </c>
      <c r="Z1687">
        <v>307490</v>
      </c>
      <c r="AA1687">
        <v>307490</v>
      </c>
      <c r="AB1687" t="s">
        <v>72</v>
      </c>
      <c r="AC1687" s="1">
        <v>42508</v>
      </c>
      <c r="AD1687">
        <v>330000</v>
      </c>
      <c r="AE1687">
        <v>2759</v>
      </c>
      <c r="AF1687">
        <v>698</v>
      </c>
      <c r="AG1687" t="s">
        <v>64</v>
      </c>
      <c r="AH1687" t="s">
        <v>76</v>
      </c>
      <c r="AI1687">
        <v>1</v>
      </c>
      <c r="AJ1687">
        <v>1999</v>
      </c>
      <c r="AK1687">
        <v>4</v>
      </c>
      <c r="AL1687">
        <v>3</v>
      </c>
      <c r="AN1687">
        <v>3111</v>
      </c>
      <c r="AO1687">
        <v>32</v>
      </c>
      <c r="AP1687" t="s">
        <v>63</v>
      </c>
      <c r="AQ1687" t="s">
        <v>66</v>
      </c>
      <c r="AR1687">
        <v>4102</v>
      </c>
      <c r="AW1687" t="s">
        <v>8237</v>
      </c>
      <c r="AX1687" t="s">
        <v>8238</v>
      </c>
      <c r="AY1687" t="s">
        <v>8239</v>
      </c>
      <c r="AZ1687" t="s">
        <v>70</v>
      </c>
    </row>
    <row r="1688" spans="1:52" x14ac:dyDescent="0.3">
      <c r="A1688">
        <v>2846330</v>
      </c>
      <c r="B1688" t="s">
        <v>8240</v>
      </c>
      <c r="C1688" t="str">
        <f t="shared" si="248"/>
        <v>7492</v>
      </c>
      <c r="D1688" t="s">
        <v>53</v>
      </c>
      <c r="E1688" t="str">
        <f>"0100"</f>
        <v>0100</v>
      </c>
      <c r="F1688" t="s">
        <v>54</v>
      </c>
      <c r="G1688" t="str">
        <f>"07"</f>
        <v>07</v>
      </c>
      <c r="H1688" t="s">
        <v>55</v>
      </c>
      <c r="I1688" t="s">
        <v>56</v>
      </c>
      <c r="J1688" t="s">
        <v>57</v>
      </c>
      <c r="K1688">
        <v>1</v>
      </c>
      <c r="L1688">
        <v>62500</v>
      </c>
      <c r="M1688">
        <v>1.43</v>
      </c>
      <c r="N1688" t="str">
        <f>"0000"</f>
        <v>0000</v>
      </c>
      <c r="O1688">
        <v>5472</v>
      </c>
      <c r="P1688" t="s">
        <v>58</v>
      </c>
      <c r="Q1688" t="s">
        <v>265</v>
      </c>
      <c r="R1688" t="s">
        <v>266</v>
      </c>
      <c r="T1688" t="s">
        <v>61</v>
      </c>
      <c r="V1688" t="s">
        <v>8241</v>
      </c>
      <c r="W1688">
        <v>332900</v>
      </c>
      <c r="X1688">
        <v>21520</v>
      </c>
      <c r="Y1688">
        <v>311380</v>
      </c>
      <c r="Z1688">
        <v>255388</v>
      </c>
      <c r="AA1688">
        <v>230388</v>
      </c>
      <c r="AB1688" t="s">
        <v>63</v>
      </c>
      <c r="AC1688" s="1">
        <v>37834</v>
      </c>
      <c r="AD1688">
        <v>17900</v>
      </c>
      <c r="AE1688">
        <v>1639</v>
      </c>
      <c r="AF1688">
        <v>329</v>
      </c>
      <c r="AG1688" t="s">
        <v>103</v>
      </c>
      <c r="AH1688" t="s">
        <v>76</v>
      </c>
      <c r="AI1688">
        <v>1</v>
      </c>
      <c r="AJ1688">
        <v>2006</v>
      </c>
      <c r="AK1688">
        <v>4</v>
      </c>
      <c r="AL1688">
        <v>3</v>
      </c>
      <c r="AN1688">
        <v>3493</v>
      </c>
      <c r="AO1688">
        <v>32</v>
      </c>
      <c r="AP1688" t="s">
        <v>63</v>
      </c>
      <c r="AQ1688" t="s">
        <v>66</v>
      </c>
      <c r="AR1688">
        <v>4743</v>
      </c>
      <c r="AW1688" t="s">
        <v>8242</v>
      </c>
      <c r="AY1688" t="s">
        <v>8243</v>
      </c>
      <c r="AZ1688" t="s">
        <v>70</v>
      </c>
    </row>
    <row r="1689" spans="1:52" x14ac:dyDescent="0.3">
      <c r="A1689">
        <v>2940042</v>
      </c>
      <c r="B1689" t="s">
        <v>8244</v>
      </c>
      <c r="C1689" t="str">
        <f t="shared" si="248"/>
        <v>7492</v>
      </c>
      <c r="D1689" t="s">
        <v>53</v>
      </c>
      <c r="E1689" t="str">
        <f>"0100"</f>
        <v>0100</v>
      </c>
      <c r="F1689" t="s">
        <v>54</v>
      </c>
      <c r="G1689" t="str">
        <f>"06"</f>
        <v>06</v>
      </c>
      <c r="H1689" t="s">
        <v>55</v>
      </c>
      <c r="I1689" t="s">
        <v>56</v>
      </c>
      <c r="J1689" t="s">
        <v>57</v>
      </c>
      <c r="K1689">
        <v>1</v>
      </c>
      <c r="L1689">
        <v>99450</v>
      </c>
      <c r="M1689">
        <v>2.2799999999999998</v>
      </c>
      <c r="N1689" t="str">
        <f>"000X"</f>
        <v>000X</v>
      </c>
      <c r="O1689">
        <v>5601</v>
      </c>
      <c r="P1689" t="s">
        <v>58</v>
      </c>
      <c r="Q1689" t="s">
        <v>2604</v>
      </c>
      <c r="R1689" t="s">
        <v>140</v>
      </c>
      <c r="T1689" t="s">
        <v>61</v>
      </c>
      <c r="V1689" t="s">
        <v>8245</v>
      </c>
      <c r="W1689">
        <v>218630</v>
      </c>
      <c r="X1689">
        <v>34290</v>
      </c>
      <c r="Y1689">
        <v>184340</v>
      </c>
      <c r="Z1689">
        <v>157252</v>
      </c>
      <c r="AA1689">
        <v>131752</v>
      </c>
      <c r="AB1689" t="s">
        <v>63</v>
      </c>
      <c r="AI1689">
        <v>1</v>
      </c>
      <c r="AJ1689">
        <v>1991</v>
      </c>
      <c r="AK1689">
        <v>3</v>
      </c>
      <c r="AL1689">
        <v>2</v>
      </c>
      <c r="AN1689">
        <v>1915</v>
      </c>
      <c r="AO1689">
        <v>32</v>
      </c>
      <c r="AP1689" t="s">
        <v>63</v>
      </c>
      <c r="AQ1689" t="s">
        <v>66</v>
      </c>
      <c r="AR1689">
        <v>2618</v>
      </c>
      <c r="AW1689" t="s">
        <v>1720</v>
      </c>
      <c r="AY1689" t="s">
        <v>1721</v>
      </c>
      <c r="AZ1689" t="s">
        <v>1722</v>
      </c>
    </row>
    <row r="1690" spans="1:52" x14ac:dyDescent="0.3">
      <c r="A1690">
        <v>3509021</v>
      </c>
      <c r="B1690" t="s">
        <v>8246</v>
      </c>
      <c r="C1690" t="str">
        <f t="shared" si="248"/>
        <v>7492</v>
      </c>
      <c r="D1690" t="s">
        <v>53</v>
      </c>
      <c r="E1690" t="str">
        <f>"0100"</f>
        <v>0100</v>
      </c>
      <c r="F1690" t="s">
        <v>54</v>
      </c>
      <c r="G1690" t="str">
        <f>"05"</f>
        <v>05</v>
      </c>
      <c r="H1690" t="s">
        <v>55</v>
      </c>
      <c r="I1690" t="s">
        <v>56</v>
      </c>
      <c r="J1690" t="s">
        <v>57</v>
      </c>
      <c r="K1690">
        <v>1</v>
      </c>
      <c r="L1690">
        <v>148606</v>
      </c>
      <c r="M1690">
        <v>3.41</v>
      </c>
      <c r="N1690" t="str">
        <f>"000X"</f>
        <v>000X</v>
      </c>
      <c r="O1690">
        <v>5506</v>
      </c>
      <c r="P1690" t="s">
        <v>72</v>
      </c>
      <c r="Q1690" t="s">
        <v>1296</v>
      </c>
      <c r="R1690" t="s">
        <v>88</v>
      </c>
      <c r="T1690" t="s">
        <v>61</v>
      </c>
      <c r="V1690" t="s">
        <v>8247</v>
      </c>
      <c r="W1690">
        <v>326820</v>
      </c>
      <c r="X1690">
        <v>51170</v>
      </c>
      <c r="Y1690">
        <v>275650</v>
      </c>
      <c r="Z1690">
        <v>269985</v>
      </c>
      <c r="AA1690">
        <v>244985</v>
      </c>
      <c r="AB1690" t="s">
        <v>63</v>
      </c>
      <c r="AC1690" s="1">
        <v>41739</v>
      </c>
      <c r="AD1690">
        <v>14500</v>
      </c>
      <c r="AE1690">
        <v>2616</v>
      </c>
      <c r="AF1690">
        <v>1765</v>
      </c>
      <c r="AG1690" t="s">
        <v>103</v>
      </c>
      <c r="AH1690" t="s">
        <v>76</v>
      </c>
      <c r="AI1690">
        <v>1</v>
      </c>
      <c r="AJ1690">
        <v>2006</v>
      </c>
      <c r="AK1690">
        <v>3</v>
      </c>
      <c r="AL1690">
        <v>2</v>
      </c>
      <c r="AN1690">
        <v>2862</v>
      </c>
      <c r="AO1690">
        <v>32</v>
      </c>
      <c r="AP1690" t="s">
        <v>63</v>
      </c>
      <c r="AQ1690" t="s">
        <v>66</v>
      </c>
      <c r="AR1690">
        <v>4159</v>
      </c>
      <c r="AW1690" t="s">
        <v>8248</v>
      </c>
      <c r="AX1690" t="s">
        <v>8249</v>
      </c>
      <c r="AY1690" t="s">
        <v>8250</v>
      </c>
      <c r="AZ1690" t="s">
        <v>70</v>
      </c>
    </row>
    <row r="1691" spans="1:52" x14ac:dyDescent="0.3">
      <c r="A1691">
        <v>3516139</v>
      </c>
      <c r="B1691" t="s">
        <v>8251</v>
      </c>
      <c r="C1691" t="str">
        <f t="shared" si="248"/>
        <v>7492</v>
      </c>
      <c r="D1691" t="s">
        <v>53</v>
      </c>
      <c r="E1691" t="str">
        <f>"0000"</f>
        <v>0000</v>
      </c>
      <c r="F1691" t="s">
        <v>108</v>
      </c>
      <c r="G1691" t="str">
        <f>"08"</f>
        <v>08</v>
      </c>
      <c r="H1691" t="s">
        <v>55</v>
      </c>
      <c r="I1691" t="s">
        <v>56</v>
      </c>
      <c r="J1691" t="s">
        <v>57</v>
      </c>
      <c r="K1691">
        <v>1</v>
      </c>
      <c r="L1691">
        <v>66252</v>
      </c>
      <c r="M1691">
        <v>1.52</v>
      </c>
      <c r="N1691" t="str">
        <f>"000X"</f>
        <v>000X</v>
      </c>
      <c r="O1691">
        <v>4798</v>
      </c>
      <c r="P1691" t="s">
        <v>72</v>
      </c>
      <c r="Q1691" t="s">
        <v>6012</v>
      </c>
      <c r="R1691" t="s">
        <v>140</v>
      </c>
      <c r="T1691" t="s">
        <v>61</v>
      </c>
      <c r="V1691" t="s">
        <v>8252</v>
      </c>
      <c r="W1691">
        <v>23810</v>
      </c>
      <c r="X1691">
        <v>22810</v>
      </c>
      <c r="Y1691">
        <v>1000</v>
      </c>
      <c r="Z1691">
        <v>23810</v>
      </c>
      <c r="AA1691">
        <v>23810</v>
      </c>
      <c r="AB1691" t="s">
        <v>72</v>
      </c>
      <c r="AC1691" s="1">
        <v>42513</v>
      </c>
      <c r="AD1691">
        <v>31000</v>
      </c>
      <c r="AE1691">
        <v>2759</v>
      </c>
      <c r="AF1691">
        <v>2151</v>
      </c>
      <c r="AG1691" t="s">
        <v>103</v>
      </c>
      <c r="AH1691" t="s">
        <v>76</v>
      </c>
      <c r="AR1691">
        <v>0</v>
      </c>
      <c r="AW1691" t="s">
        <v>8253</v>
      </c>
      <c r="AX1691" t="s">
        <v>8254</v>
      </c>
      <c r="AY1691" t="s">
        <v>8255</v>
      </c>
      <c r="AZ1691" t="s">
        <v>8256</v>
      </c>
    </row>
    <row r="1692" spans="1:52" x14ac:dyDescent="0.3">
      <c r="A1692">
        <v>2637838</v>
      </c>
      <c r="B1692" t="s">
        <v>8257</v>
      </c>
      <c r="C1692" t="str">
        <f t="shared" si="248"/>
        <v>7492</v>
      </c>
      <c r="D1692" t="s">
        <v>53</v>
      </c>
      <c r="E1692" t="str">
        <f>"0000"</f>
        <v>0000</v>
      </c>
      <c r="F1692" t="s">
        <v>108</v>
      </c>
      <c r="G1692" t="str">
        <f>"06"</f>
        <v>06</v>
      </c>
      <c r="H1692" t="s">
        <v>55</v>
      </c>
      <c r="I1692" t="s">
        <v>56</v>
      </c>
      <c r="J1692" t="s">
        <v>6575</v>
      </c>
      <c r="K1692">
        <v>0</v>
      </c>
      <c r="L1692">
        <v>775179</v>
      </c>
      <c r="M1692">
        <v>17.8</v>
      </c>
      <c r="N1692" t="str">
        <f>"000X"</f>
        <v>000X</v>
      </c>
      <c r="O1692">
        <v>5350</v>
      </c>
      <c r="P1692" t="s">
        <v>58</v>
      </c>
      <c r="Q1692" t="s">
        <v>2631</v>
      </c>
      <c r="R1692" t="s">
        <v>118</v>
      </c>
      <c r="T1692" t="s">
        <v>61</v>
      </c>
      <c r="V1692" t="s">
        <v>8258</v>
      </c>
      <c r="W1692">
        <v>157810</v>
      </c>
      <c r="X1692">
        <v>151260</v>
      </c>
      <c r="Y1692">
        <v>6550</v>
      </c>
      <c r="Z1692">
        <v>157810</v>
      </c>
      <c r="AA1692">
        <v>157810</v>
      </c>
      <c r="AB1692" t="s">
        <v>72</v>
      </c>
      <c r="AC1692" s="1">
        <v>37622</v>
      </c>
      <c r="AD1692">
        <v>95000</v>
      </c>
      <c r="AE1692">
        <v>1569</v>
      </c>
      <c r="AF1692">
        <v>2173</v>
      </c>
      <c r="AG1692" t="s">
        <v>103</v>
      </c>
      <c r="AH1692" t="s">
        <v>76</v>
      </c>
      <c r="AR1692">
        <v>0</v>
      </c>
      <c r="AW1692" t="s">
        <v>7923</v>
      </c>
      <c r="AY1692" t="s">
        <v>7924</v>
      </c>
      <c r="AZ1692" t="s">
        <v>70</v>
      </c>
    </row>
    <row r="1693" spans="1:52" x14ac:dyDescent="0.3">
      <c r="A1693">
        <v>2796278</v>
      </c>
      <c r="B1693" t="s">
        <v>8259</v>
      </c>
      <c r="C1693" t="str">
        <f t="shared" si="248"/>
        <v>7492</v>
      </c>
      <c r="D1693" t="s">
        <v>53</v>
      </c>
      <c r="E1693" t="str">
        <f>"0000"</f>
        <v>0000</v>
      </c>
      <c r="F1693" t="s">
        <v>108</v>
      </c>
      <c r="G1693" t="str">
        <f>"07"</f>
        <v>07</v>
      </c>
      <c r="H1693" t="s">
        <v>55</v>
      </c>
      <c r="I1693" t="s">
        <v>56</v>
      </c>
      <c r="J1693" t="s">
        <v>57</v>
      </c>
      <c r="K1693">
        <v>0</v>
      </c>
      <c r="L1693">
        <v>43750</v>
      </c>
      <c r="M1693">
        <v>1</v>
      </c>
      <c r="N1693" t="str">
        <f>"0000"</f>
        <v>0000</v>
      </c>
      <c r="O1693">
        <v>5517</v>
      </c>
      <c r="P1693" t="s">
        <v>58</v>
      </c>
      <c r="Q1693" t="s">
        <v>265</v>
      </c>
      <c r="R1693" t="s">
        <v>266</v>
      </c>
      <c r="T1693" t="s">
        <v>61</v>
      </c>
      <c r="V1693" t="s">
        <v>8260</v>
      </c>
      <c r="W1693">
        <v>15070</v>
      </c>
      <c r="X1693">
        <v>15070</v>
      </c>
      <c r="Y1693">
        <v>0</v>
      </c>
      <c r="Z1693">
        <v>15070</v>
      </c>
      <c r="AA1693">
        <v>15070</v>
      </c>
      <c r="AB1693" t="s">
        <v>72</v>
      </c>
      <c r="AC1693" s="1">
        <v>42446</v>
      </c>
      <c r="AD1693">
        <v>17000</v>
      </c>
      <c r="AE1693">
        <v>2746</v>
      </c>
      <c r="AF1693">
        <v>1907</v>
      </c>
      <c r="AG1693" t="s">
        <v>103</v>
      </c>
      <c r="AH1693" t="s">
        <v>76</v>
      </c>
      <c r="AR1693">
        <v>0</v>
      </c>
      <c r="AW1693" t="s">
        <v>8000</v>
      </c>
      <c r="AX1693" t="s">
        <v>8261</v>
      </c>
      <c r="AY1693" t="s">
        <v>8262</v>
      </c>
      <c r="AZ1693" t="s">
        <v>70</v>
      </c>
    </row>
    <row r="1694" spans="1:52" x14ac:dyDescent="0.3">
      <c r="A1694">
        <v>2827360</v>
      </c>
      <c r="B1694" t="s">
        <v>8263</v>
      </c>
      <c r="C1694" t="str">
        <f t="shared" si="248"/>
        <v>7492</v>
      </c>
      <c r="D1694" t="s">
        <v>53</v>
      </c>
      <c r="E1694" t="str">
        <f t="shared" ref="E1694:E1700" si="249">"0100"</f>
        <v>0100</v>
      </c>
      <c r="F1694" t="s">
        <v>54</v>
      </c>
      <c r="G1694" t="str">
        <f>"07"</f>
        <v>07</v>
      </c>
      <c r="H1694" t="s">
        <v>55</v>
      </c>
      <c r="I1694" t="s">
        <v>56</v>
      </c>
      <c r="J1694" t="s">
        <v>57</v>
      </c>
      <c r="K1694">
        <v>1</v>
      </c>
      <c r="L1694">
        <v>62500</v>
      </c>
      <c r="M1694">
        <v>1.43</v>
      </c>
      <c r="N1694" t="str">
        <f>"0000"</f>
        <v>0000</v>
      </c>
      <c r="O1694">
        <v>5145</v>
      </c>
      <c r="P1694" t="s">
        <v>58</v>
      </c>
      <c r="Q1694" t="s">
        <v>438</v>
      </c>
      <c r="R1694" t="s">
        <v>140</v>
      </c>
      <c r="T1694" t="s">
        <v>61</v>
      </c>
      <c r="V1694" t="s">
        <v>8264</v>
      </c>
      <c r="W1694">
        <v>209200</v>
      </c>
      <c r="X1694">
        <v>21520</v>
      </c>
      <c r="Y1694">
        <v>187680</v>
      </c>
      <c r="Z1694">
        <v>153560</v>
      </c>
      <c r="AA1694">
        <v>128560</v>
      </c>
      <c r="AB1694" t="s">
        <v>63</v>
      </c>
      <c r="AC1694" s="1">
        <v>35916</v>
      </c>
      <c r="AD1694">
        <v>30000</v>
      </c>
      <c r="AE1694">
        <v>1244</v>
      </c>
      <c r="AF1694">
        <v>1959</v>
      </c>
      <c r="AG1694" t="s">
        <v>103</v>
      </c>
      <c r="AH1694" t="s">
        <v>873</v>
      </c>
      <c r="AI1694">
        <v>1</v>
      </c>
      <c r="AJ1694">
        <v>2000</v>
      </c>
      <c r="AK1694">
        <v>3</v>
      </c>
      <c r="AL1694">
        <v>2</v>
      </c>
      <c r="AM1694">
        <v>1</v>
      </c>
      <c r="AN1694">
        <v>1829</v>
      </c>
      <c r="AO1694">
        <v>32</v>
      </c>
      <c r="AP1694" t="s">
        <v>63</v>
      </c>
      <c r="AQ1694" t="s">
        <v>66</v>
      </c>
      <c r="AR1694">
        <v>2674</v>
      </c>
      <c r="AW1694" t="s">
        <v>8265</v>
      </c>
      <c r="AX1694" t="s">
        <v>8266</v>
      </c>
      <c r="AY1694" t="s">
        <v>8267</v>
      </c>
      <c r="AZ1694" t="s">
        <v>70</v>
      </c>
    </row>
    <row r="1695" spans="1:52" x14ac:dyDescent="0.3">
      <c r="A1695">
        <v>2846747</v>
      </c>
      <c r="B1695" t="s">
        <v>8268</v>
      </c>
      <c r="C1695" t="str">
        <f t="shared" si="248"/>
        <v>7492</v>
      </c>
      <c r="D1695" t="s">
        <v>53</v>
      </c>
      <c r="E1695" t="str">
        <f t="shared" si="249"/>
        <v>0100</v>
      </c>
      <c r="F1695" t="s">
        <v>54</v>
      </c>
      <c r="G1695" t="str">
        <f>"06"</f>
        <v>06</v>
      </c>
      <c r="H1695" t="s">
        <v>55</v>
      </c>
      <c r="I1695" t="s">
        <v>56</v>
      </c>
      <c r="J1695" t="s">
        <v>57</v>
      </c>
      <c r="K1695">
        <v>1</v>
      </c>
      <c r="L1695">
        <v>51080</v>
      </c>
      <c r="M1695">
        <v>1.17</v>
      </c>
      <c r="N1695" t="str">
        <f>"000X"</f>
        <v>000X</v>
      </c>
      <c r="O1695">
        <v>5922</v>
      </c>
      <c r="P1695" t="s">
        <v>72</v>
      </c>
      <c r="Q1695" t="s">
        <v>2624</v>
      </c>
      <c r="R1695" t="s">
        <v>88</v>
      </c>
      <c r="T1695" t="s">
        <v>61</v>
      </c>
      <c r="V1695" t="s">
        <v>8269</v>
      </c>
      <c r="W1695">
        <v>232280</v>
      </c>
      <c r="X1695">
        <v>17590</v>
      </c>
      <c r="Y1695">
        <v>214690</v>
      </c>
      <c r="Z1695">
        <v>184866</v>
      </c>
      <c r="AA1695">
        <v>159866</v>
      </c>
      <c r="AB1695" t="s">
        <v>63</v>
      </c>
      <c r="AC1695" s="1">
        <v>37895</v>
      </c>
      <c r="AD1695">
        <v>16500</v>
      </c>
      <c r="AE1695">
        <v>1653</v>
      </c>
      <c r="AF1695">
        <v>256</v>
      </c>
      <c r="AG1695" t="s">
        <v>103</v>
      </c>
      <c r="AH1695" t="s">
        <v>76</v>
      </c>
      <c r="AI1695">
        <v>1</v>
      </c>
      <c r="AJ1695">
        <v>2005</v>
      </c>
      <c r="AK1695">
        <v>4</v>
      </c>
      <c r="AL1695">
        <v>2</v>
      </c>
      <c r="AN1695">
        <v>2146</v>
      </c>
      <c r="AO1695">
        <v>32</v>
      </c>
      <c r="AP1695" t="s">
        <v>63</v>
      </c>
      <c r="AQ1695" t="s">
        <v>66</v>
      </c>
      <c r="AR1695">
        <v>3124</v>
      </c>
      <c r="AW1695" t="s">
        <v>8270</v>
      </c>
      <c r="AX1695" t="s">
        <v>8271</v>
      </c>
      <c r="AY1695" t="s">
        <v>8272</v>
      </c>
      <c r="AZ1695" t="s">
        <v>8273</v>
      </c>
    </row>
    <row r="1696" spans="1:52" x14ac:dyDescent="0.3">
      <c r="A1696">
        <v>3235669</v>
      </c>
      <c r="B1696" t="s">
        <v>8274</v>
      </c>
      <c r="C1696" t="str">
        <f t="shared" si="248"/>
        <v>7492</v>
      </c>
      <c r="D1696" t="s">
        <v>53</v>
      </c>
      <c r="E1696" t="str">
        <f t="shared" si="249"/>
        <v>0100</v>
      </c>
      <c r="F1696" t="s">
        <v>54</v>
      </c>
      <c r="G1696" t="str">
        <f>"05"</f>
        <v>05</v>
      </c>
      <c r="H1696" t="s">
        <v>55</v>
      </c>
      <c r="I1696" t="s">
        <v>56</v>
      </c>
      <c r="J1696" t="s">
        <v>57</v>
      </c>
      <c r="K1696">
        <v>1</v>
      </c>
      <c r="L1696">
        <v>43748</v>
      </c>
      <c r="M1696">
        <v>1</v>
      </c>
      <c r="N1696" t="str">
        <f>"000X"</f>
        <v>000X</v>
      </c>
      <c r="O1696">
        <v>4294</v>
      </c>
      <c r="P1696" t="s">
        <v>58</v>
      </c>
      <c r="Q1696" t="s">
        <v>265</v>
      </c>
      <c r="R1696" t="s">
        <v>266</v>
      </c>
      <c r="T1696" t="s">
        <v>61</v>
      </c>
      <c r="V1696" t="s">
        <v>8275</v>
      </c>
      <c r="W1696">
        <v>290720</v>
      </c>
      <c r="X1696">
        <v>15060</v>
      </c>
      <c r="Y1696">
        <v>275660</v>
      </c>
      <c r="Z1696">
        <v>269115</v>
      </c>
      <c r="AA1696">
        <v>244115</v>
      </c>
      <c r="AB1696" t="s">
        <v>63</v>
      </c>
      <c r="AC1696" s="1">
        <v>42209</v>
      </c>
      <c r="AD1696">
        <v>291000</v>
      </c>
      <c r="AE1696">
        <v>2703</v>
      </c>
      <c r="AF1696">
        <v>2431</v>
      </c>
      <c r="AG1696" t="s">
        <v>64</v>
      </c>
      <c r="AH1696" t="s">
        <v>76</v>
      </c>
      <c r="AI1696">
        <v>1</v>
      </c>
      <c r="AJ1696">
        <v>2004</v>
      </c>
      <c r="AK1696">
        <v>3</v>
      </c>
      <c r="AL1696">
        <v>2</v>
      </c>
      <c r="AM1696">
        <v>1</v>
      </c>
      <c r="AN1696">
        <v>2469</v>
      </c>
      <c r="AO1696">
        <v>32</v>
      </c>
      <c r="AP1696" t="s">
        <v>63</v>
      </c>
      <c r="AQ1696" t="s">
        <v>66</v>
      </c>
      <c r="AR1696">
        <v>3761</v>
      </c>
      <c r="AW1696" t="s">
        <v>8276</v>
      </c>
      <c r="AX1696" t="s">
        <v>8277</v>
      </c>
      <c r="AY1696" t="s">
        <v>8278</v>
      </c>
      <c r="AZ1696" t="s">
        <v>70</v>
      </c>
    </row>
    <row r="1697" spans="1:52" x14ac:dyDescent="0.3">
      <c r="A1697">
        <v>3235671</v>
      </c>
      <c r="B1697" t="s">
        <v>8279</v>
      </c>
      <c r="C1697" t="str">
        <f t="shared" si="248"/>
        <v>7492</v>
      </c>
      <c r="D1697" t="s">
        <v>53</v>
      </c>
      <c r="E1697" t="str">
        <f t="shared" si="249"/>
        <v>0100</v>
      </c>
      <c r="F1697" t="s">
        <v>54</v>
      </c>
      <c r="G1697" t="str">
        <f>"05"</f>
        <v>05</v>
      </c>
      <c r="H1697" t="s">
        <v>55</v>
      </c>
      <c r="I1697" t="s">
        <v>56</v>
      </c>
      <c r="J1697" t="s">
        <v>57</v>
      </c>
      <c r="K1697">
        <v>1</v>
      </c>
      <c r="L1697">
        <v>43748</v>
      </c>
      <c r="M1697">
        <v>1</v>
      </c>
      <c r="N1697" t="str">
        <f>"000X"</f>
        <v>000X</v>
      </c>
      <c r="O1697">
        <v>4260</v>
      </c>
      <c r="P1697" t="s">
        <v>58</v>
      </c>
      <c r="Q1697" t="s">
        <v>265</v>
      </c>
      <c r="R1697" t="s">
        <v>266</v>
      </c>
      <c r="T1697" t="s">
        <v>61</v>
      </c>
      <c r="V1697" t="s">
        <v>8280</v>
      </c>
      <c r="W1697">
        <v>313090</v>
      </c>
      <c r="X1697">
        <v>15060</v>
      </c>
      <c r="Y1697">
        <v>298030</v>
      </c>
      <c r="Z1697">
        <v>268542</v>
      </c>
      <c r="AA1697">
        <v>243042</v>
      </c>
      <c r="AB1697" t="s">
        <v>63</v>
      </c>
      <c r="AC1697" s="1">
        <v>41275</v>
      </c>
      <c r="AD1697">
        <v>310000</v>
      </c>
      <c r="AE1697">
        <v>2527</v>
      </c>
      <c r="AF1697">
        <v>977</v>
      </c>
      <c r="AG1697" t="s">
        <v>64</v>
      </c>
      <c r="AH1697" t="s">
        <v>76</v>
      </c>
      <c r="AI1697">
        <v>1</v>
      </c>
      <c r="AJ1697">
        <v>2006</v>
      </c>
      <c r="AK1697">
        <v>3</v>
      </c>
      <c r="AL1697">
        <v>2</v>
      </c>
      <c r="AM1697">
        <v>1</v>
      </c>
      <c r="AN1697">
        <v>2841</v>
      </c>
      <c r="AO1697">
        <v>32</v>
      </c>
      <c r="AP1697" t="s">
        <v>63</v>
      </c>
      <c r="AQ1697" t="s">
        <v>66</v>
      </c>
      <c r="AR1697">
        <v>4014</v>
      </c>
      <c r="AW1697" t="s">
        <v>8281</v>
      </c>
      <c r="AX1697" t="s">
        <v>8282</v>
      </c>
      <c r="AY1697" t="s">
        <v>8283</v>
      </c>
      <c r="AZ1697" t="s">
        <v>70</v>
      </c>
    </row>
    <row r="1698" spans="1:52" x14ac:dyDescent="0.3">
      <c r="A1698">
        <v>3319699</v>
      </c>
      <c r="B1698" t="s">
        <v>8284</v>
      </c>
      <c r="C1698" t="str">
        <f t="shared" si="248"/>
        <v>7492</v>
      </c>
      <c r="D1698" t="s">
        <v>53</v>
      </c>
      <c r="E1698" t="str">
        <f t="shared" si="249"/>
        <v>0100</v>
      </c>
      <c r="F1698" t="s">
        <v>54</v>
      </c>
      <c r="G1698" t="str">
        <f>"06"</f>
        <v>06</v>
      </c>
      <c r="H1698" t="s">
        <v>55</v>
      </c>
      <c r="I1698" t="s">
        <v>56</v>
      </c>
      <c r="J1698" t="s">
        <v>57</v>
      </c>
      <c r="K1698">
        <v>1</v>
      </c>
      <c r="L1698">
        <v>202346</v>
      </c>
      <c r="M1698">
        <v>4.6500000000000004</v>
      </c>
      <c r="N1698" t="str">
        <f>"000X"</f>
        <v>000X</v>
      </c>
      <c r="O1698">
        <v>5303</v>
      </c>
      <c r="P1698" t="s">
        <v>72</v>
      </c>
      <c r="Q1698" t="s">
        <v>4094</v>
      </c>
      <c r="R1698" t="s">
        <v>140</v>
      </c>
      <c r="T1698" t="s">
        <v>61</v>
      </c>
      <c r="V1698" t="s">
        <v>8285</v>
      </c>
      <c r="W1698">
        <v>307440</v>
      </c>
      <c r="X1698">
        <v>59140</v>
      </c>
      <c r="Y1698">
        <v>248300</v>
      </c>
      <c r="Z1698">
        <v>295089</v>
      </c>
      <c r="AA1698">
        <v>270089</v>
      </c>
      <c r="AB1698" t="s">
        <v>63</v>
      </c>
      <c r="AC1698" s="1">
        <v>43201</v>
      </c>
      <c r="AD1698">
        <v>289000</v>
      </c>
      <c r="AE1698">
        <v>2895</v>
      </c>
      <c r="AF1698">
        <v>1211</v>
      </c>
      <c r="AG1698" t="s">
        <v>64</v>
      </c>
      <c r="AH1698" t="s">
        <v>76</v>
      </c>
      <c r="AI1698">
        <v>1</v>
      </c>
      <c r="AJ1698">
        <v>2000</v>
      </c>
      <c r="AK1698">
        <v>3</v>
      </c>
      <c r="AL1698">
        <v>2</v>
      </c>
      <c r="AN1698">
        <v>2862</v>
      </c>
      <c r="AO1698">
        <v>32</v>
      </c>
      <c r="AP1698" t="s">
        <v>63</v>
      </c>
      <c r="AQ1698" t="s">
        <v>66</v>
      </c>
      <c r="AR1698">
        <v>3926</v>
      </c>
      <c r="AW1698" t="s">
        <v>8286</v>
      </c>
      <c r="AX1698" t="s">
        <v>8287</v>
      </c>
      <c r="AY1698" t="s">
        <v>8288</v>
      </c>
      <c r="AZ1698" t="s">
        <v>70</v>
      </c>
    </row>
    <row r="1699" spans="1:52" x14ac:dyDescent="0.3">
      <c r="A1699">
        <v>3377993</v>
      </c>
      <c r="B1699" t="s">
        <v>8289</v>
      </c>
      <c r="C1699" t="str">
        <f t="shared" si="248"/>
        <v>7492</v>
      </c>
      <c r="D1699" t="s">
        <v>53</v>
      </c>
      <c r="E1699" t="str">
        <f t="shared" si="249"/>
        <v>0100</v>
      </c>
      <c r="F1699" t="s">
        <v>54</v>
      </c>
      <c r="G1699" t="str">
        <f>"07"</f>
        <v>07</v>
      </c>
      <c r="H1699" t="s">
        <v>55</v>
      </c>
      <c r="I1699" t="s">
        <v>56</v>
      </c>
      <c r="J1699" t="s">
        <v>57</v>
      </c>
      <c r="K1699">
        <v>1</v>
      </c>
      <c r="L1699">
        <v>88812</v>
      </c>
      <c r="M1699">
        <v>2.04</v>
      </c>
      <c r="N1699" t="str">
        <f>"0000"</f>
        <v>0000</v>
      </c>
      <c r="O1699">
        <v>4310</v>
      </c>
      <c r="P1699" t="s">
        <v>72</v>
      </c>
      <c r="Q1699" t="s">
        <v>682</v>
      </c>
      <c r="R1699" t="s">
        <v>140</v>
      </c>
      <c r="T1699" t="s">
        <v>61</v>
      </c>
      <c r="V1699" t="s">
        <v>8290</v>
      </c>
      <c r="W1699">
        <v>301980</v>
      </c>
      <c r="X1699">
        <v>30390</v>
      </c>
      <c r="Y1699">
        <v>271590</v>
      </c>
      <c r="Z1699">
        <v>244863</v>
      </c>
      <c r="AA1699">
        <v>219863</v>
      </c>
      <c r="AB1699" t="s">
        <v>63</v>
      </c>
      <c r="AC1699" s="1">
        <v>39015</v>
      </c>
      <c r="AD1699">
        <v>82000</v>
      </c>
      <c r="AE1699">
        <v>2064</v>
      </c>
      <c r="AF1699">
        <v>1174</v>
      </c>
      <c r="AG1699" t="s">
        <v>103</v>
      </c>
      <c r="AH1699" t="s">
        <v>76</v>
      </c>
      <c r="AI1699">
        <v>1</v>
      </c>
      <c r="AJ1699">
        <v>2004</v>
      </c>
      <c r="AK1699">
        <v>3</v>
      </c>
      <c r="AL1699">
        <v>2</v>
      </c>
      <c r="AN1699">
        <v>2683</v>
      </c>
      <c r="AO1699">
        <v>32</v>
      </c>
      <c r="AP1699" t="s">
        <v>63</v>
      </c>
      <c r="AQ1699" t="s">
        <v>66</v>
      </c>
      <c r="AR1699">
        <v>3984</v>
      </c>
      <c r="AW1699" t="s">
        <v>8291</v>
      </c>
      <c r="AX1699" t="s">
        <v>8292</v>
      </c>
      <c r="AY1699" t="s">
        <v>8293</v>
      </c>
      <c r="AZ1699" t="s">
        <v>70</v>
      </c>
    </row>
    <row r="1700" spans="1:52" x14ac:dyDescent="0.3">
      <c r="A1700">
        <v>3424387</v>
      </c>
      <c r="B1700" t="s">
        <v>8294</v>
      </c>
      <c r="C1700" t="str">
        <f t="shared" si="248"/>
        <v>7492</v>
      </c>
      <c r="D1700" t="s">
        <v>53</v>
      </c>
      <c r="E1700" t="str">
        <f t="shared" si="249"/>
        <v>0100</v>
      </c>
      <c r="F1700" t="s">
        <v>54</v>
      </c>
      <c r="G1700" t="str">
        <f>"07"</f>
        <v>07</v>
      </c>
      <c r="H1700" t="s">
        <v>55</v>
      </c>
      <c r="I1700" t="s">
        <v>56</v>
      </c>
      <c r="J1700" t="s">
        <v>57</v>
      </c>
      <c r="K1700">
        <v>1</v>
      </c>
      <c r="L1700">
        <v>87500</v>
      </c>
      <c r="M1700">
        <v>2.0099999999999998</v>
      </c>
      <c r="N1700" t="str">
        <f>"0000"</f>
        <v>0000</v>
      </c>
      <c r="O1700">
        <v>4167</v>
      </c>
      <c r="P1700" t="s">
        <v>72</v>
      </c>
      <c r="Q1700" t="s">
        <v>6988</v>
      </c>
      <c r="R1700" t="s">
        <v>140</v>
      </c>
      <c r="T1700" t="s">
        <v>61</v>
      </c>
      <c r="V1700" t="s">
        <v>8295</v>
      </c>
      <c r="W1700">
        <v>288340</v>
      </c>
      <c r="X1700">
        <v>30140</v>
      </c>
      <c r="Y1700">
        <v>258200</v>
      </c>
      <c r="Z1700">
        <v>278696</v>
      </c>
      <c r="AA1700">
        <v>0</v>
      </c>
      <c r="AB1700" t="s">
        <v>63</v>
      </c>
      <c r="AC1700" s="1">
        <v>43020</v>
      </c>
      <c r="AD1700">
        <v>350000</v>
      </c>
      <c r="AE1700">
        <v>2857</v>
      </c>
      <c r="AF1700">
        <v>1435</v>
      </c>
      <c r="AG1700" t="s">
        <v>64</v>
      </c>
      <c r="AH1700" t="s">
        <v>76</v>
      </c>
      <c r="AI1700">
        <v>1</v>
      </c>
      <c r="AJ1700">
        <v>2006</v>
      </c>
      <c r="AK1700">
        <v>3</v>
      </c>
      <c r="AL1700">
        <v>2</v>
      </c>
      <c r="AN1700">
        <v>2308</v>
      </c>
      <c r="AO1700">
        <v>32</v>
      </c>
      <c r="AP1700" t="s">
        <v>63</v>
      </c>
      <c r="AQ1700" t="s">
        <v>66</v>
      </c>
      <c r="AR1700">
        <v>3642</v>
      </c>
      <c r="AW1700" t="s">
        <v>8296</v>
      </c>
      <c r="AX1700" t="s">
        <v>8297</v>
      </c>
      <c r="AY1700" t="s">
        <v>8298</v>
      </c>
      <c r="AZ1700" t="s">
        <v>70</v>
      </c>
    </row>
    <row r="1701" spans="1:52" x14ac:dyDescent="0.3">
      <c r="A1701">
        <v>3497637</v>
      </c>
      <c r="B1701" t="s">
        <v>8299</v>
      </c>
      <c r="C1701" t="str">
        <f t="shared" si="248"/>
        <v>7492</v>
      </c>
      <c r="D1701" t="s">
        <v>53</v>
      </c>
      <c r="E1701" t="str">
        <f>"8000"</f>
        <v>8000</v>
      </c>
      <c r="F1701" t="s">
        <v>2610</v>
      </c>
      <c r="G1701" t="str">
        <f>"07"</f>
        <v>07</v>
      </c>
      <c r="H1701" t="s">
        <v>55</v>
      </c>
      <c r="I1701" t="s">
        <v>56</v>
      </c>
      <c r="J1701" t="s">
        <v>8117</v>
      </c>
      <c r="K1701">
        <v>0</v>
      </c>
      <c r="L1701">
        <v>22263</v>
      </c>
      <c r="M1701">
        <v>0.51</v>
      </c>
      <c r="N1701" t="str">
        <f>"0000"</f>
        <v>0000</v>
      </c>
      <c r="P1701" t="s">
        <v>72</v>
      </c>
      <c r="Q1701" t="s">
        <v>613</v>
      </c>
      <c r="R1701" t="s">
        <v>140</v>
      </c>
      <c r="T1701" t="s">
        <v>61</v>
      </c>
      <c r="V1701" t="s">
        <v>8300</v>
      </c>
      <c r="W1701">
        <v>50</v>
      </c>
      <c r="X1701">
        <v>50</v>
      </c>
      <c r="Y1701">
        <v>0</v>
      </c>
      <c r="Z1701">
        <v>50</v>
      </c>
      <c r="AA1701">
        <v>50</v>
      </c>
      <c r="AB1701" t="s">
        <v>63</v>
      </c>
      <c r="AR1701">
        <v>0</v>
      </c>
      <c r="AW1701" t="s">
        <v>2613</v>
      </c>
      <c r="AX1701" t="s">
        <v>2614</v>
      </c>
      <c r="AY1701" t="s">
        <v>6962</v>
      </c>
      <c r="AZ1701" t="s">
        <v>958</v>
      </c>
    </row>
    <row r="1702" spans="1:52" x14ac:dyDescent="0.3">
      <c r="A1702">
        <v>3523322</v>
      </c>
      <c r="B1702" t="s">
        <v>8301</v>
      </c>
      <c r="C1702" t="str">
        <f t="shared" si="248"/>
        <v>7492</v>
      </c>
      <c r="D1702" t="s">
        <v>53</v>
      </c>
      <c r="E1702" t="str">
        <f>"0000"</f>
        <v>0000</v>
      </c>
      <c r="F1702" t="s">
        <v>108</v>
      </c>
      <c r="G1702" t="str">
        <f>"06"</f>
        <v>06</v>
      </c>
      <c r="H1702" t="s">
        <v>55</v>
      </c>
      <c r="I1702" t="s">
        <v>56</v>
      </c>
      <c r="J1702" t="s">
        <v>57</v>
      </c>
      <c r="K1702">
        <v>0</v>
      </c>
      <c r="L1702">
        <v>89999</v>
      </c>
      <c r="M1702">
        <v>2.0699999999999998</v>
      </c>
      <c r="N1702" t="str">
        <f>"000X"</f>
        <v>000X</v>
      </c>
      <c r="O1702">
        <v>5650</v>
      </c>
      <c r="P1702" t="s">
        <v>72</v>
      </c>
      <c r="Q1702" t="s">
        <v>2624</v>
      </c>
      <c r="R1702" t="s">
        <v>88</v>
      </c>
      <c r="T1702" t="s">
        <v>61</v>
      </c>
      <c r="V1702" t="s">
        <v>8302</v>
      </c>
      <c r="W1702">
        <v>30990</v>
      </c>
      <c r="X1702">
        <v>30990</v>
      </c>
      <c r="Y1702">
        <v>0</v>
      </c>
      <c r="Z1702">
        <v>30990</v>
      </c>
      <c r="AA1702">
        <v>30990</v>
      </c>
      <c r="AB1702" t="s">
        <v>72</v>
      </c>
      <c r="AC1702" s="1">
        <v>43138</v>
      </c>
      <c r="AD1702">
        <v>21000</v>
      </c>
      <c r="AE1702">
        <v>2880</v>
      </c>
      <c r="AF1702">
        <v>1676</v>
      </c>
      <c r="AG1702" t="s">
        <v>103</v>
      </c>
      <c r="AH1702" t="s">
        <v>76</v>
      </c>
      <c r="AR1702">
        <v>0</v>
      </c>
      <c r="AW1702" t="s">
        <v>8303</v>
      </c>
      <c r="AX1702" t="s">
        <v>8304</v>
      </c>
      <c r="AY1702" t="s">
        <v>8305</v>
      </c>
      <c r="AZ1702" t="s">
        <v>8306</v>
      </c>
    </row>
    <row r="1703" spans="1:52" x14ac:dyDescent="0.3">
      <c r="A1703">
        <v>3524739</v>
      </c>
      <c r="B1703" t="s">
        <v>8307</v>
      </c>
      <c r="C1703" t="str">
        <f t="shared" si="248"/>
        <v>7492</v>
      </c>
      <c r="D1703" t="s">
        <v>53</v>
      </c>
      <c r="E1703" t="str">
        <f>"0000"</f>
        <v>0000</v>
      </c>
      <c r="F1703" t="s">
        <v>108</v>
      </c>
      <c r="G1703" t="str">
        <f>"05"</f>
        <v>05</v>
      </c>
      <c r="H1703" t="s">
        <v>55</v>
      </c>
      <c r="I1703" t="s">
        <v>56</v>
      </c>
      <c r="J1703" t="s">
        <v>57</v>
      </c>
      <c r="K1703">
        <v>0</v>
      </c>
      <c r="L1703">
        <v>43751</v>
      </c>
      <c r="M1703">
        <v>1</v>
      </c>
      <c r="N1703" t="str">
        <f>"000X"</f>
        <v>000X</v>
      </c>
      <c r="O1703">
        <v>4614</v>
      </c>
      <c r="P1703" t="s">
        <v>58</v>
      </c>
      <c r="Q1703" t="s">
        <v>139</v>
      </c>
      <c r="R1703" t="s">
        <v>140</v>
      </c>
      <c r="T1703" t="s">
        <v>61</v>
      </c>
      <c r="V1703" t="s">
        <v>8308</v>
      </c>
      <c r="AB1703" t="s">
        <v>72</v>
      </c>
      <c r="AC1703" s="1">
        <v>44165</v>
      </c>
      <c r="AD1703">
        <v>23000</v>
      </c>
      <c r="AE1703">
        <v>3120</v>
      </c>
      <c r="AF1703">
        <v>402</v>
      </c>
      <c r="AG1703" t="s">
        <v>103</v>
      </c>
      <c r="AH1703" t="s">
        <v>76</v>
      </c>
      <c r="AR1703">
        <v>0</v>
      </c>
      <c r="AW1703" t="s">
        <v>8309</v>
      </c>
      <c r="AX1703" t="s">
        <v>8310</v>
      </c>
      <c r="AY1703" t="s">
        <v>8311</v>
      </c>
      <c r="AZ1703" t="s">
        <v>5071</v>
      </c>
    </row>
    <row r="1704" spans="1:52" x14ac:dyDescent="0.3">
      <c r="A1704">
        <v>3521482</v>
      </c>
      <c r="B1704" t="s">
        <v>8312</v>
      </c>
      <c r="C1704" t="str">
        <f t="shared" si="248"/>
        <v>7492</v>
      </c>
      <c r="D1704" t="s">
        <v>53</v>
      </c>
      <c r="E1704" t="str">
        <f>"0100"</f>
        <v>0100</v>
      </c>
      <c r="F1704" t="s">
        <v>54</v>
      </c>
      <c r="G1704" t="str">
        <f>"06"</f>
        <v>06</v>
      </c>
      <c r="H1704" t="s">
        <v>55</v>
      </c>
      <c r="I1704" t="s">
        <v>56</v>
      </c>
      <c r="J1704" t="s">
        <v>57</v>
      </c>
      <c r="K1704">
        <v>1</v>
      </c>
      <c r="L1704">
        <v>87500</v>
      </c>
      <c r="M1704">
        <v>2.0099999999999998</v>
      </c>
      <c r="N1704" t="str">
        <f>"000X"</f>
        <v>000X</v>
      </c>
      <c r="O1704">
        <v>5586</v>
      </c>
      <c r="P1704" t="s">
        <v>58</v>
      </c>
      <c r="Q1704" t="s">
        <v>2618</v>
      </c>
      <c r="R1704" t="s">
        <v>140</v>
      </c>
      <c r="T1704" t="s">
        <v>61</v>
      </c>
      <c r="V1704" t="s">
        <v>8313</v>
      </c>
      <c r="W1704">
        <v>262720</v>
      </c>
      <c r="X1704">
        <v>30140</v>
      </c>
      <c r="Y1704">
        <v>232580</v>
      </c>
      <c r="Z1704">
        <v>194114</v>
      </c>
      <c r="AA1704">
        <v>169114</v>
      </c>
      <c r="AB1704" t="s">
        <v>63</v>
      </c>
      <c r="AC1704" s="1">
        <v>42516</v>
      </c>
      <c r="AD1704">
        <v>214000</v>
      </c>
      <c r="AE1704">
        <v>2761</v>
      </c>
      <c r="AF1704">
        <v>1156</v>
      </c>
      <c r="AG1704" t="s">
        <v>64</v>
      </c>
      <c r="AH1704" t="s">
        <v>570</v>
      </c>
      <c r="AI1704">
        <v>1</v>
      </c>
      <c r="AJ1704">
        <v>1999</v>
      </c>
      <c r="AK1704">
        <v>3</v>
      </c>
      <c r="AL1704">
        <v>2</v>
      </c>
      <c r="AN1704">
        <v>2267</v>
      </c>
      <c r="AO1704">
        <v>32</v>
      </c>
      <c r="AP1704" t="s">
        <v>63</v>
      </c>
      <c r="AQ1704" t="s">
        <v>66</v>
      </c>
      <c r="AR1704">
        <v>3168</v>
      </c>
      <c r="AW1704" t="s">
        <v>8314</v>
      </c>
      <c r="AX1704" t="s">
        <v>8315</v>
      </c>
      <c r="AY1704" t="s">
        <v>8316</v>
      </c>
      <c r="AZ1704" t="s">
        <v>70</v>
      </c>
    </row>
    <row r="1705" spans="1:52" x14ac:dyDescent="0.3">
      <c r="A1705">
        <v>3524692</v>
      </c>
      <c r="B1705" t="s">
        <v>8317</v>
      </c>
      <c r="C1705" t="str">
        <f t="shared" si="248"/>
        <v>7492</v>
      </c>
      <c r="D1705" t="s">
        <v>53</v>
      </c>
      <c r="E1705" t="str">
        <f>"5500"</f>
        <v>5500</v>
      </c>
      <c r="F1705" t="s">
        <v>8318</v>
      </c>
      <c r="G1705" t="str">
        <f>"06"</f>
        <v>06</v>
      </c>
      <c r="H1705" t="s">
        <v>55</v>
      </c>
      <c r="I1705" t="s">
        <v>56</v>
      </c>
      <c r="J1705" t="s">
        <v>57</v>
      </c>
      <c r="K1705">
        <v>0</v>
      </c>
      <c r="L1705">
        <v>80694</v>
      </c>
      <c r="M1705">
        <v>1.85</v>
      </c>
      <c r="N1705" t="str">
        <f>"000X"</f>
        <v>000X</v>
      </c>
      <c r="O1705">
        <v>0</v>
      </c>
      <c r="P1705" t="s">
        <v>58</v>
      </c>
      <c r="Q1705" t="s">
        <v>265</v>
      </c>
      <c r="R1705" t="s">
        <v>266</v>
      </c>
      <c r="T1705" t="s">
        <v>61</v>
      </c>
      <c r="V1705" t="s">
        <v>8319</v>
      </c>
      <c r="AB1705" t="s">
        <v>72</v>
      </c>
      <c r="AC1705" s="1">
        <v>40210</v>
      </c>
      <c r="AD1705">
        <v>887800</v>
      </c>
      <c r="AE1705">
        <v>2340</v>
      </c>
      <c r="AF1705">
        <v>534</v>
      </c>
      <c r="AG1705" t="s">
        <v>103</v>
      </c>
      <c r="AH1705" t="s">
        <v>570</v>
      </c>
      <c r="AR1705">
        <v>0</v>
      </c>
      <c r="AW1705" t="s">
        <v>8320</v>
      </c>
      <c r="AY1705" t="s">
        <v>8321</v>
      </c>
      <c r="AZ1705" t="s">
        <v>3154</v>
      </c>
    </row>
    <row r="1706" spans="1:52" x14ac:dyDescent="0.3">
      <c r="A1706">
        <v>3524687</v>
      </c>
      <c r="B1706" t="s">
        <v>8322</v>
      </c>
      <c r="C1706" t="str">
        <f t="shared" si="248"/>
        <v>7492</v>
      </c>
      <c r="D1706" t="s">
        <v>53</v>
      </c>
      <c r="E1706" t="str">
        <f>"5500"</f>
        <v>5500</v>
      </c>
      <c r="F1706" t="s">
        <v>8318</v>
      </c>
      <c r="G1706" t="str">
        <f>"07"</f>
        <v>07</v>
      </c>
      <c r="H1706" t="s">
        <v>55</v>
      </c>
      <c r="I1706" t="s">
        <v>56</v>
      </c>
      <c r="J1706" t="s">
        <v>57</v>
      </c>
      <c r="K1706">
        <v>0</v>
      </c>
      <c r="L1706">
        <v>167759</v>
      </c>
      <c r="M1706">
        <v>3.85</v>
      </c>
      <c r="N1706" t="str">
        <f>"0000"</f>
        <v>0000</v>
      </c>
      <c r="O1706">
        <v>4875</v>
      </c>
      <c r="P1706" t="s">
        <v>72</v>
      </c>
      <c r="Q1706" t="s">
        <v>831</v>
      </c>
      <c r="R1706" t="s">
        <v>140</v>
      </c>
      <c r="T1706" t="s">
        <v>61</v>
      </c>
      <c r="V1706" t="s">
        <v>8323</v>
      </c>
      <c r="AB1706" t="s">
        <v>72</v>
      </c>
      <c r="AC1706" s="1">
        <v>40210</v>
      </c>
      <c r="AD1706">
        <v>887800</v>
      </c>
      <c r="AE1706">
        <v>2340</v>
      </c>
      <c r="AF1706">
        <v>534</v>
      </c>
      <c r="AG1706" t="s">
        <v>103</v>
      </c>
      <c r="AH1706" t="s">
        <v>570</v>
      </c>
      <c r="AR1706">
        <v>0</v>
      </c>
      <c r="AW1706" t="s">
        <v>8320</v>
      </c>
      <c r="AY1706" t="s">
        <v>8321</v>
      </c>
      <c r="AZ1706" t="s">
        <v>3154</v>
      </c>
    </row>
    <row r="1707" spans="1:52" x14ac:dyDescent="0.3">
      <c r="A1707">
        <v>3523321</v>
      </c>
      <c r="B1707" t="s">
        <v>8324</v>
      </c>
      <c r="C1707" t="str">
        <f t="shared" si="248"/>
        <v>7492</v>
      </c>
      <c r="D1707" t="s">
        <v>53</v>
      </c>
      <c r="E1707" t="str">
        <f t="shared" ref="E1707:E1713" si="250">"0100"</f>
        <v>0100</v>
      </c>
      <c r="F1707" t="s">
        <v>54</v>
      </c>
      <c r="G1707" t="str">
        <f>"06"</f>
        <v>06</v>
      </c>
      <c r="H1707" t="s">
        <v>55</v>
      </c>
      <c r="I1707" t="s">
        <v>56</v>
      </c>
      <c r="J1707" t="s">
        <v>57</v>
      </c>
      <c r="K1707">
        <v>1</v>
      </c>
      <c r="L1707">
        <v>89999</v>
      </c>
      <c r="M1707">
        <v>2.0699999999999998</v>
      </c>
      <c r="N1707" t="str">
        <f>"000X"</f>
        <v>000X</v>
      </c>
      <c r="O1707">
        <v>5651</v>
      </c>
      <c r="P1707" t="s">
        <v>72</v>
      </c>
      <c r="Q1707" t="s">
        <v>607</v>
      </c>
      <c r="R1707" t="s">
        <v>140</v>
      </c>
      <c r="T1707" t="s">
        <v>61</v>
      </c>
      <c r="V1707" t="s">
        <v>8302</v>
      </c>
      <c r="W1707">
        <v>293990</v>
      </c>
      <c r="X1707">
        <v>31000</v>
      </c>
      <c r="Y1707">
        <v>262990</v>
      </c>
      <c r="Z1707">
        <v>293990</v>
      </c>
      <c r="AA1707">
        <v>268990</v>
      </c>
      <c r="AB1707" t="s">
        <v>63</v>
      </c>
      <c r="AC1707" s="1">
        <v>43483</v>
      </c>
      <c r="AD1707">
        <v>390000</v>
      </c>
      <c r="AE1707">
        <v>2951</v>
      </c>
      <c r="AF1707">
        <v>1399</v>
      </c>
      <c r="AG1707" t="s">
        <v>64</v>
      </c>
      <c r="AH1707" t="s">
        <v>76</v>
      </c>
      <c r="AI1707">
        <v>1</v>
      </c>
      <c r="AJ1707">
        <v>2004</v>
      </c>
      <c r="AK1707">
        <v>3</v>
      </c>
      <c r="AL1707">
        <v>2</v>
      </c>
      <c r="AN1707">
        <v>2648</v>
      </c>
      <c r="AO1707">
        <v>32</v>
      </c>
      <c r="AP1707" t="s">
        <v>63</v>
      </c>
      <c r="AQ1707" t="s">
        <v>66</v>
      </c>
      <c r="AR1707">
        <v>3619</v>
      </c>
      <c r="AW1707" t="s">
        <v>8325</v>
      </c>
      <c r="AX1707" t="s">
        <v>8326</v>
      </c>
      <c r="AY1707" t="s">
        <v>8327</v>
      </c>
      <c r="AZ1707" t="s">
        <v>70</v>
      </c>
    </row>
    <row r="1708" spans="1:52" x14ac:dyDescent="0.3">
      <c r="A1708">
        <v>3522239</v>
      </c>
      <c r="B1708" t="s">
        <v>8328</v>
      </c>
      <c r="C1708" t="str">
        <f t="shared" si="248"/>
        <v>7492</v>
      </c>
      <c r="D1708" t="s">
        <v>53</v>
      </c>
      <c r="E1708" t="str">
        <f t="shared" si="250"/>
        <v>0100</v>
      </c>
      <c r="F1708" t="s">
        <v>54</v>
      </c>
      <c r="G1708" t="str">
        <f>"07"</f>
        <v>07</v>
      </c>
      <c r="H1708" t="s">
        <v>55</v>
      </c>
      <c r="I1708" t="s">
        <v>56</v>
      </c>
      <c r="J1708" t="s">
        <v>57</v>
      </c>
      <c r="K1708">
        <v>1</v>
      </c>
      <c r="L1708">
        <v>93556</v>
      </c>
      <c r="M1708">
        <v>2.15</v>
      </c>
      <c r="N1708" t="str">
        <f>"0000"</f>
        <v>0000</v>
      </c>
      <c r="O1708">
        <v>5358</v>
      </c>
      <c r="P1708" t="s">
        <v>58</v>
      </c>
      <c r="Q1708" t="s">
        <v>619</v>
      </c>
      <c r="R1708" t="s">
        <v>140</v>
      </c>
      <c r="T1708" t="s">
        <v>61</v>
      </c>
      <c r="V1708" t="s">
        <v>8329</v>
      </c>
      <c r="W1708">
        <v>282780</v>
      </c>
      <c r="X1708">
        <v>32290</v>
      </c>
      <c r="Y1708">
        <v>250490</v>
      </c>
      <c r="Z1708">
        <v>234102</v>
      </c>
      <c r="AA1708">
        <v>209102</v>
      </c>
      <c r="AB1708" t="s">
        <v>63</v>
      </c>
      <c r="AC1708" s="1">
        <v>42846</v>
      </c>
      <c r="AD1708">
        <v>26000</v>
      </c>
      <c r="AE1708">
        <v>2825</v>
      </c>
      <c r="AF1708">
        <v>1662</v>
      </c>
      <c r="AG1708" t="s">
        <v>103</v>
      </c>
      <c r="AH1708" t="s">
        <v>76</v>
      </c>
      <c r="AI1708">
        <v>1</v>
      </c>
      <c r="AJ1708">
        <v>2011</v>
      </c>
      <c r="AK1708">
        <v>3</v>
      </c>
      <c r="AL1708">
        <v>2</v>
      </c>
      <c r="AN1708">
        <v>2492</v>
      </c>
      <c r="AO1708">
        <v>32</v>
      </c>
      <c r="AP1708" t="s">
        <v>72</v>
      </c>
      <c r="AQ1708" t="s">
        <v>66</v>
      </c>
      <c r="AR1708">
        <v>3621</v>
      </c>
      <c r="AW1708" t="s">
        <v>8330</v>
      </c>
      <c r="AX1708" t="s">
        <v>8331</v>
      </c>
      <c r="AY1708" t="s">
        <v>8332</v>
      </c>
      <c r="AZ1708" t="s">
        <v>70</v>
      </c>
    </row>
    <row r="1709" spans="1:52" x14ac:dyDescent="0.3">
      <c r="A1709">
        <v>3524731</v>
      </c>
      <c r="B1709" t="s">
        <v>8333</v>
      </c>
      <c r="C1709" t="str">
        <f t="shared" si="248"/>
        <v>7492</v>
      </c>
      <c r="D1709" t="s">
        <v>53</v>
      </c>
      <c r="E1709" t="str">
        <f t="shared" si="250"/>
        <v>0100</v>
      </c>
      <c r="F1709" t="s">
        <v>54</v>
      </c>
      <c r="G1709" t="str">
        <f>"07"</f>
        <v>07</v>
      </c>
      <c r="H1709" t="s">
        <v>55</v>
      </c>
      <c r="I1709" t="s">
        <v>56</v>
      </c>
      <c r="J1709" t="s">
        <v>57</v>
      </c>
      <c r="K1709">
        <v>1</v>
      </c>
      <c r="L1709">
        <v>164513</v>
      </c>
      <c r="M1709">
        <v>3.78</v>
      </c>
      <c r="N1709" t="str">
        <f>"0000"</f>
        <v>0000</v>
      </c>
      <c r="O1709">
        <v>5332</v>
      </c>
      <c r="P1709" t="s">
        <v>58</v>
      </c>
      <c r="Q1709" t="s">
        <v>625</v>
      </c>
      <c r="R1709" t="s">
        <v>331</v>
      </c>
      <c r="T1709" t="s">
        <v>61</v>
      </c>
      <c r="V1709" t="s">
        <v>8302</v>
      </c>
      <c r="AB1709" t="s">
        <v>63</v>
      </c>
      <c r="AC1709" s="1">
        <v>44112</v>
      </c>
      <c r="AD1709">
        <v>95000</v>
      </c>
      <c r="AE1709">
        <v>3100</v>
      </c>
      <c r="AF1709">
        <v>378</v>
      </c>
      <c r="AG1709" t="s">
        <v>103</v>
      </c>
      <c r="AH1709" t="s">
        <v>76</v>
      </c>
      <c r="AI1709">
        <v>1</v>
      </c>
      <c r="AJ1709">
        <v>2017</v>
      </c>
      <c r="AK1709">
        <v>4</v>
      </c>
      <c r="AL1709">
        <v>3</v>
      </c>
      <c r="AN1709">
        <v>2960</v>
      </c>
      <c r="AO1709">
        <v>32</v>
      </c>
      <c r="AP1709" t="s">
        <v>63</v>
      </c>
      <c r="AQ1709" t="s">
        <v>66</v>
      </c>
      <c r="AR1709">
        <v>4070</v>
      </c>
      <c r="AW1709" t="s">
        <v>8334</v>
      </c>
      <c r="AX1709" t="s">
        <v>8335</v>
      </c>
      <c r="AY1709" t="s">
        <v>8336</v>
      </c>
      <c r="AZ1709" t="s">
        <v>8337</v>
      </c>
    </row>
    <row r="1710" spans="1:52" x14ac:dyDescent="0.3">
      <c r="A1710">
        <v>3524820</v>
      </c>
      <c r="B1710" t="s">
        <v>8338</v>
      </c>
      <c r="C1710" t="str">
        <f t="shared" si="248"/>
        <v>7492</v>
      </c>
      <c r="D1710" t="s">
        <v>53</v>
      </c>
      <c r="E1710" t="str">
        <f t="shared" si="250"/>
        <v>0100</v>
      </c>
      <c r="F1710" t="s">
        <v>54</v>
      </c>
      <c r="G1710" t="str">
        <f>"06"</f>
        <v>06</v>
      </c>
      <c r="H1710" t="s">
        <v>55</v>
      </c>
      <c r="I1710" t="s">
        <v>56</v>
      </c>
      <c r="J1710" t="s">
        <v>57</v>
      </c>
      <c r="K1710">
        <v>1</v>
      </c>
      <c r="L1710">
        <v>87966</v>
      </c>
      <c r="M1710">
        <v>2.02</v>
      </c>
      <c r="N1710" t="str">
        <f>"000X"</f>
        <v>000X</v>
      </c>
      <c r="O1710">
        <v>5309</v>
      </c>
      <c r="P1710" t="s">
        <v>72</v>
      </c>
      <c r="Q1710" t="s">
        <v>831</v>
      </c>
      <c r="R1710" t="s">
        <v>140</v>
      </c>
      <c r="T1710" t="s">
        <v>61</v>
      </c>
      <c r="V1710" t="s">
        <v>8302</v>
      </c>
      <c r="AB1710" t="s">
        <v>63</v>
      </c>
      <c r="AC1710" s="1">
        <v>43937</v>
      </c>
      <c r="AD1710">
        <v>20000</v>
      </c>
      <c r="AE1710">
        <v>3054</v>
      </c>
      <c r="AF1710">
        <v>1717</v>
      </c>
      <c r="AG1710" t="s">
        <v>103</v>
      </c>
      <c r="AH1710" t="s">
        <v>76</v>
      </c>
      <c r="AI1710">
        <v>1</v>
      </c>
      <c r="AJ1710">
        <v>2019</v>
      </c>
      <c r="AK1710">
        <v>3</v>
      </c>
      <c r="AL1710">
        <v>2</v>
      </c>
      <c r="AN1710">
        <v>2390</v>
      </c>
      <c r="AO1710">
        <v>32</v>
      </c>
      <c r="AP1710" t="s">
        <v>63</v>
      </c>
      <c r="AQ1710" t="s">
        <v>66</v>
      </c>
      <c r="AR1710">
        <v>3516</v>
      </c>
      <c r="AW1710" t="s">
        <v>8339</v>
      </c>
      <c r="AX1710" t="s">
        <v>8340</v>
      </c>
      <c r="AY1710" t="s">
        <v>8341</v>
      </c>
      <c r="AZ1710" t="s">
        <v>6383</v>
      </c>
    </row>
    <row r="1711" spans="1:52" x14ac:dyDescent="0.3">
      <c r="A1711">
        <v>3524738</v>
      </c>
      <c r="B1711" t="s">
        <v>8342</v>
      </c>
      <c r="C1711" t="str">
        <f t="shared" si="248"/>
        <v>7492</v>
      </c>
      <c r="D1711" t="s">
        <v>53</v>
      </c>
      <c r="E1711" t="str">
        <f t="shared" si="250"/>
        <v>0100</v>
      </c>
      <c r="F1711" t="s">
        <v>54</v>
      </c>
      <c r="G1711" t="str">
        <f>"05"</f>
        <v>05</v>
      </c>
      <c r="H1711" t="s">
        <v>55</v>
      </c>
      <c r="I1711" t="s">
        <v>56</v>
      </c>
      <c r="J1711" t="s">
        <v>57</v>
      </c>
      <c r="K1711">
        <v>1</v>
      </c>
      <c r="L1711">
        <v>62322</v>
      </c>
      <c r="M1711">
        <v>1.43</v>
      </c>
      <c r="N1711" t="str">
        <f>"000X"</f>
        <v>000X</v>
      </c>
      <c r="O1711">
        <v>4618</v>
      </c>
      <c r="P1711" t="s">
        <v>58</v>
      </c>
      <c r="Q1711" t="s">
        <v>139</v>
      </c>
      <c r="R1711" t="s">
        <v>140</v>
      </c>
      <c r="T1711" t="s">
        <v>61</v>
      </c>
      <c r="V1711" t="s">
        <v>8343</v>
      </c>
      <c r="AB1711" t="s">
        <v>63</v>
      </c>
      <c r="AC1711" s="1">
        <v>34455</v>
      </c>
      <c r="AD1711">
        <v>145000</v>
      </c>
      <c r="AE1711">
        <v>1036</v>
      </c>
      <c r="AF1711">
        <v>1942</v>
      </c>
      <c r="AG1711" t="s">
        <v>64</v>
      </c>
      <c r="AH1711" t="s">
        <v>76</v>
      </c>
      <c r="AI1711">
        <v>1</v>
      </c>
      <c r="AJ1711">
        <v>1987</v>
      </c>
      <c r="AK1711">
        <v>4</v>
      </c>
      <c r="AL1711">
        <v>2</v>
      </c>
      <c r="AN1711">
        <v>2786</v>
      </c>
      <c r="AO1711">
        <v>32</v>
      </c>
      <c r="AP1711" t="s">
        <v>63</v>
      </c>
      <c r="AQ1711" t="s">
        <v>66</v>
      </c>
      <c r="AR1711">
        <v>3578</v>
      </c>
      <c r="AW1711" t="s">
        <v>8344</v>
      </c>
      <c r="AX1711" t="s">
        <v>8310</v>
      </c>
      <c r="AY1711" t="s">
        <v>8345</v>
      </c>
      <c r="AZ1711" t="s">
        <v>8346</v>
      </c>
    </row>
    <row r="1712" spans="1:52" x14ac:dyDescent="0.3">
      <c r="A1712">
        <v>3522458</v>
      </c>
      <c r="B1712" t="s">
        <v>8347</v>
      </c>
      <c r="C1712" t="str">
        <f t="shared" si="248"/>
        <v>7492</v>
      </c>
      <c r="D1712" t="s">
        <v>53</v>
      </c>
      <c r="E1712" t="str">
        <f t="shared" si="250"/>
        <v>0100</v>
      </c>
      <c r="F1712" t="s">
        <v>54</v>
      </c>
      <c r="G1712" t="str">
        <f>"05"</f>
        <v>05</v>
      </c>
      <c r="H1712" t="s">
        <v>55</v>
      </c>
      <c r="I1712" t="s">
        <v>56</v>
      </c>
      <c r="J1712" t="s">
        <v>57</v>
      </c>
      <c r="K1712">
        <v>1</v>
      </c>
      <c r="L1712">
        <v>45000</v>
      </c>
      <c r="M1712">
        <v>1.03</v>
      </c>
      <c r="N1712" t="str">
        <f>"000X"</f>
        <v>000X</v>
      </c>
      <c r="O1712">
        <v>4400</v>
      </c>
      <c r="P1712" t="s">
        <v>58</v>
      </c>
      <c r="Q1712" t="s">
        <v>2093</v>
      </c>
      <c r="R1712" t="s">
        <v>82</v>
      </c>
      <c r="T1712" t="s">
        <v>61</v>
      </c>
      <c r="V1712" t="s">
        <v>8348</v>
      </c>
      <c r="W1712">
        <v>214180</v>
      </c>
      <c r="X1712">
        <v>15500</v>
      </c>
      <c r="Y1712">
        <v>198680</v>
      </c>
      <c r="Z1712">
        <v>199030</v>
      </c>
      <c r="AA1712">
        <v>174030</v>
      </c>
      <c r="AB1712" t="s">
        <v>63</v>
      </c>
      <c r="AC1712" s="1">
        <v>43171</v>
      </c>
      <c r="AD1712">
        <v>258000</v>
      </c>
      <c r="AE1712">
        <v>2886</v>
      </c>
      <c r="AF1712">
        <v>298</v>
      </c>
      <c r="AG1712" t="s">
        <v>64</v>
      </c>
      <c r="AH1712" t="s">
        <v>76</v>
      </c>
      <c r="AI1712">
        <v>1</v>
      </c>
      <c r="AJ1712">
        <v>1994</v>
      </c>
      <c r="AK1712">
        <v>3</v>
      </c>
      <c r="AL1712">
        <v>2</v>
      </c>
      <c r="AN1712">
        <v>1969</v>
      </c>
      <c r="AO1712">
        <v>32</v>
      </c>
      <c r="AP1712" t="s">
        <v>63</v>
      </c>
      <c r="AQ1712" t="s">
        <v>66</v>
      </c>
      <c r="AR1712">
        <v>3154</v>
      </c>
      <c r="AW1712" t="s">
        <v>8349</v>
      </c>
      <c r="AX1712" t="s">
        <v>8350</v>
      </c>
      <c r="AY1712" t="s">
        <v>8351</v>
      </c>
      <c r="AZ1712" t="s">
        <v>70</v>
      </c>
    </row>
    <row r="1713" spans="1:52" x14ac:dyDescent="0.3">
      <c r="A1713">
        <v>3520981</v>
      </c>
      <c r="B1713" t="s">
        <v>8352</v>
      </c>
      <c r="C1713" t="str">
        <f t="shared" si="248"/>
        <v>7492</v>
      </c>
      <c r="D1713" t="s">
        <v>53</v>
      </c>
      <c r="E1713" t="str">
        <f t="shared" si="250"/>
        <v>0100</v>
      </c>
      <c r="F1713" t="s">
        <v>54</v>
      </c>
      <c r="G1713" t="str">
        <f>"05"</f>
        <v>05</v>
      </c>
      <c r="H1713" t="s">
        <v>55</v>
      </c>
      <c r="I1713" t="s">
        <v>56</v>
      </c>
      <c r="J1713" t="s">
        <v>57</v>
      </c>
      <c r="K1713">
        <v>1</v>
      </c>
      <c r="L1713">
        <v>90029</v>
      </c>
      <c r="M1713">
        <v>2.0699999999999998</v>
      </c>
      <c r="N1713" t="str">
        <f>"000X"</f>
        <v>000X</v>
      </c>
      <c r="O1713">
        <v>4688</v>
      </c>
      <c r="P1713" t="s">
        <v>58</v>
      </c>
      <c r="Q1713" t="s">
        <v>139</v>
      </c>
      <c r="R1713" t="s">
        <v>140</v>
      </c>
      <c r="T1713" t="s">
        <v>61</v>
      </c>
      <c r="V1713" t="s">
        <v>8353</v>
      </c>
      <c r="W1713">
        <v>368580</v>
      </c>
      <c r="X1713">
        <v>30990</v>
      </c>
      <c r="Y1713">
        <v>337590</v>
      </c>
      <c r="Z1713">
        <v>337891</v>
      </c>
      <c r="AA1713">
        <v>312891</v>
      </c>
      <c r="AB1713" t="s">
        <v>63</v>
      </c>
      <c r="AC1713" s="1">
        <v>43584</v>
      </c>
      <c r="AD1713">
        <v>430000</v>
      </c>
      <c r="AE1713">
        <v>2972</v>
      </c>
      <c r="AF1713">
        <v>1314</v>
      </c>
      <c r="AG1713" t="s">
        <v>64</v>
      </c>
      <c r="AH1713" t="s">
        <v>76</v>
      </c>
      <c r="AI1713">
        <v>1</v>
      </c>
      <c r="AJ1713">
        <v>2007</v>
      </c>
      <c r="AK1713">
        <v>3</v>
      </c>
      <c r="AL1713">
        <v>3</v>
      </c>
      <c r="AN1713">
        <v>3337</v>
      </c>
      <c r="AO1713">
        <v>32</v>
      </c>
      <c r="AP1713" t="s">
        <v>63</v>
      </c>
      <c r="AQ1713" t="s">
        <v>66</v>
      </c>
      <c r="AR1713">
        <v>5181</v>
      </c>
      <c r="AW1713" t="s">
        <v>8354</v>
      </c>
      <c r="AX1713" t="s">
        <v>8355</v>
      </c>
      <c r="AY1713" t="s">
        <v>8356</v>
      </c>
      <c r="AZ1713" t="s">
        <v>70</v>
      </c>
    </row>
    <row r="1714" spans="1:52" x14ac:dyDescent="0.3">
      <c r="A1714">
        <v>3524686</v>
      </c>
      <c r="B1714" t="s">
        <v>8357</v>
      </c>
      <c r="C1714" t="str">
        <f t="shared" si="248"/>
        <v>7492</v>
      </c>
      <c r="D1714" t="s">
        <v>53</v>
      </c>
      <c r="E1714" t="str">
        <f>"5500"</f>
        <v>5500</v>
      </c>
      <c r="F1714" t="s">
        <v>8318</v>
      </c>
      <c r="G1714" t="str">
        <f>"07"</f>
        <v>07</v>
      </c>
      <c r="H1714" t="s">
        <v>55</v>
      </c>
      <c r="I1714" t="s">
        <v>56</v>
      </c>
      <c r="J1714" t="s">
        <v>57</v>
      </c>
      <c r="K1714">
        <v>0</v>
      </c>
      <c r="L1714">
        <v>94211</v>
      </c>
      <c r="M1714">
        <v>2.16</v>
      </c>
      <c r="N1714" t="str">
        <f>"0000"</f>
        <v>0000</v>
      </c>
      <c r="O1714">
        <v>0</v>
      </c>
      <c r="P1714" t="s">
        <v>72</v>
      </c>
      <c r="Q1714" t="s">
        <v>831</v>
      </c>
      <c r="R1714" t="s">
        <v>140</v>
      </c>
      <c r="T1714" t="s">
        <v>61</v>
      </c>
      <c r="V1714" t="s">
        <v>8358</v>
      </c>
      <c r="AB1714" t="s">
        <v>72</v>
      </c>
      <c r="AC1714" s="1">
        <v>40210</v>
      </c>
      <c r="AD1714">
        <v>887800</v>
      </c>
      <c r="AE1714">
        <v>2340</v>
      </c>
      <c r="AF1714">
        <v>534</v>
      </c>
      <c r="AG1714" t="s">
        <v>103</v>
      </c>
      <c r="AH1714" t="s">
        <v>570</v>
      </c>
      <c r="AR1714">
        <v>0</v>
      </c>
      <c r="AW1714" t="s">
        <v>8320</v>
      </c>
      <c r="AY1714" t="s">
        <v>8321</v>
      </c>
      <c r="AZ1714" t="s">
        <v>3154</v>
      </c>
    </row>
    <row r="1715" spans="1:52" x14ac:dyDescent="0.3">
      <c r="A1715">
        <v>3521241</v>
      </c>
      <c r="B1715" t="s">
        <v>8359</v>
      </c>
      <c r="C1715" t="str">
        <f t="shared" si="248"/>
        <v>7492</v>
      </c>
      <c r="D1715" t="s">
        <v>53</v>
      </c>
      <c r="E1715" t="str">
        <f>"0100"</f>
        <v>0100</v>
      </c>
      <c r="F1715" t="s">
        <v>54</v>
      </c>
      <c r="G1715" t="str">
        <f>"07"</f>
        <v>07</v>
      </c>
      <c r="H1715" t="s">
        <v>55</v>
      </c>
      <c r="I1715" t="s">
        <v>56</v>
      </c>
      <c r="J1715" t="s">
        <v>57</v>
      </c>
      <c r="K1715">
        <v>1</v>
      </c>
      <c r="L1715">
        <v>100636</v>
      </c>
      <c r="M1715">
        <v>2.31</v>
      </c>
      <c r="N1715" t="str">
        <f>"0000"</f>
        <v>0000</v>
      </c>
      <c r="O1715">
        <v>4818</v>
      </c>
      <c r="P1715" t="s">
        <v>72</v>
      </c>
      <c r="Q1715" t="s">
        <v>601</v>
      </c>
      <c r="R1715" t="s">
        <v>140</v>
      </c>
      <c r="T1715" t="s">
        <v>61</v>
      </c>
      <c r="V1715" t="s">
        <v>8360</v>
      </c>
      <c r="W1715">
        <v>239430</v>
      </c>
      <c r="X1715">
        <v>34660</v>
      </c>
      <c r="Y1715">
        <v>204770</v>
      </c>
      <c r="Z1715">
        <v>228527</v>
      </c>
      <c r="AA1715">
        <v>203027</v>
      </c>
      <c r="AB1715" t="s">
        <v>63</v>
      </c>
      <c r="AC1715" s="1">
        <v>42954</v>
      </c>
      <c r="AD1715">
        <v>282000</v>
      </c>
      <c r="AE1715">
        <v>2847</v>
      </c>
      <c r="AF1715">
        <v>489</v>
      </c>
      <c r="AG1715" t="s">
        <v>64</v>
      </c>
      <c r="AH1715" t="s">
        <v>76</v>
      </c>
      <c r="AI1715">
        <v>1</v>
      </c>
      <c r="AJ1715">
        <v>1987</v>
      </c>
      <c r="AK1715">
        <v>3</v>
      </c>
      <c r="AL1715">
        <v>1</v>
      </c>
      <c r="AM1715">
        <v>1</v>
      </c>
      <c r="AN1715">
        <v>1942</v>
      </c>
      <c r="AO1715">
        <v>32</v>
      </c>
      <c r="AP1715" t="s">
        <v>63</v>
      </c>
      <c r="AQ1715" t="s">
        <v>66</v>
      </c>
      <c r="AR1715">
        <v>2694</v>
      </c>
      <c r="AW1715" t="s">
        <v>8361</v>
      </c>
      <c r="AX1715" t="s">
        <v>8362</v>
      </c>
      <c r="AY1715" t="s">
        <v>8363</v>
      </c>
      <c r="AZ1715" t="s">
        <v>70</v>
      </c>
    </row>
    <row r="1716" spans="1:52" x14ac:dyDescent="0.3">
      <c r="A1716">
        <v>3522646</v>
      </c>
      <c r="B1716" t="s">
        <v>8364</v>
      </c>
      <c r="C1716" t="str">
        <f t="shared" si="248"/>
        <v>7492</v>
      </c>
      <c r="D1716" t="s">
        <v>53</v>
      </c>
      <c r="E1716" t="str">
        <f>"0100"</f>
        <v>0100</v>
      </c>
      <c r="F1716" t="s">
        <v>54</v>
      </c>
      <c r="G1716" t="str">
        <f>"05"</f>
        <v>05</v>
      </c>
      <c r="H1716" t="s">
        <v>55</v>
      </c>
      <c r="I1716" t="s">
        <v>56</v>
      </c>
      <c r="J1716" t="s">
        <v>57</v>
      </c>
      <c r="K1716">
        <v>1</v>
      </c>
      <c r="L1716">
        <v>87547</v>
      </c>
      <c r="M1716">
        <v>2.0099999999999998</v>
      </c>
      <c r="N1716" t="str">
        <f>"000X"</f>
        <v>000X</v>
      </c>
      <c r="O1716">
        <v>4985</v>
      </c>
      <c r="P1716" t="s">
        <v>58</v>
      </c>
      <c r="Q1716" t="s">
        <v>2125</v>
      </c>
      <c r="R1716" t="s">
        <v>719</v>
      </c>
      <c r="T1716" t="s">
        <v>61</v>
      </c>
      <c r="V1716" t="s">
        <v>8302</v>
      </c>
      <c r="W1716">
        <v>237560</v>
      </c>
      <c r="X1716">
        <v>30140</v>
      </c>
      <c r="Y1716">
        <v>207420</v>
      </c>
      <c r="Z1716">
        <v>183855</v>
      </c>
      <c r="AA1716">
        <v>158355</v>
      </c>
      <c r="AB1716" t="s">
        <v>63</v>
      </c>
      <c r="AC1716" s="1">
        <v>43130</v>
      </c>
      <c r="AD1716">
        <v>21000</v>
      </c>
      <c r="AE1716">
        <v>2880</v>
      </c>
      <c r="AF1716">
        <v>509</v>
      </c>
      <c r="AG1716" t="s">
        <v>103</v>
      </c>
      <c r="AH1716" t="s">
        <v>2824</v>
      </c>
      <c r="AI1716">
        <v>1</v>
      </c>
      <c r="AJ1716">
        <v>2000</v>
      </c>
      <c r="AK1716">
        <v>3</v>
      </c>
      <c r="AL1716">
        <v>2</v>
      </c>
      <c r="AN1716">
        <v>2303</v>
      </c>
      <c r="AO1716">
        <v>32</v>
      </c>
      <c r="AP1716" t="s">
        <v>72</v>
      </c>
      <c r="AQ1716" t="s">
        <v>66</v>
      </c>
      <c r="AR1716">
        <v>3222</v>
      </c>
      <c r="AW1716" t="s">
        <v>8365</v>
      </c>
      <c r="AX1716" t="s">
        <v>8366</v>
      </c>
      <c r="AY1716" t="s">
        <v>8367</v>
      </c>
      <c r="AZ1716" t="s">
        <v>70</v>
      </c>
    </row>
    <row r="1717" spans="1:52" x14ac:dyDescent="0.3">
      <c r="A1717">
        <v>3524689</v>
      </c>
      <c r="B1717" t="s">
        <v>8368</v>
      </c>
      <c r="C1717" t="str">
        <f t="shared" si="248"/>
        <v>7492</v>
      </c>
      <c r="D1717" t="s">
        <v>53</v>
      </c>
      <c r="E1717" t="str">
        <f>"5500"</f>
        <v>5500</v>
      </c>
      <c r="F1717" t="s">
        <v>8318</v>
      </c>
      <c r="G1717" t="str">
        <f>"07"</f>
        <v>07</v>
      </c>
      <c r="H1717" t="s">
        <v>55</v>
      </c>
      <c r="I1717" t="s">
        <v>56</v>
      </c>
      <c r="J1717" t="s">
        <v>57</v>
      </c>
      <c r="K1717">
        <v>0</v>
      </c>
      <c r="L1717">
        <v>167759</v>
      </c>
      <c r="M1717">
        <v>3.85</v>
      </c>
      <c r="N1717" t="str">
        <f>"0000"</f>
        <v>0000</v>
      </c>
      <c r="O1717">
        <v>0</v>
      </c>
      <c r="P1717" t="s">
        <v>72</v>
      </c>
      <c r="Q1717" t="s">
        <v>831</v>
      </c>
      <c r="R1717" t="s">
        <v>140</v>
      </c>
      <c r="T1717" t="s">
        <v>61</v>
      </c>
      <c r="V1717" t="s">
        <v>8369</v>
      </c>
      <c r="AB1717" t="s">
        <v>72</v>
      </c>
      <c r="AC1717" s="1">
        <v>40210</v>
      </c>
      <c r="AD1717">
        <v>887800</v>
      </c>
      <c r="AE1717">
        <v>2340</v>
      </c>
      <c r="AF1717">
        <v>534</v>
      </c>
      <c r="AG1717" t="s">
        <v>103</v>
      </c>
      <c r="AH1717" t="s">
        <v>570</v>
      </c>
      <c r="AR1717">
        <v>0</v>
      </c>
      <c r="AW1717" t="s">
        <v>8320</v>
      </c>
      <c r="AY1717" t="s">
        <v>8321</v>
      </c>
      <c r="AZ1717" t="s">
        <v>3154</v>
      </c>
    </row>
    <row r="1718" spans="1:52" x14ac:dyDescent="0.3">
      <c r="A1718">
        <v>3522634</v>
      </c>
      <c r="B1718" t="s">
        <v>8370</v>
      </c>
      <c r="C1718" t="str">
        <f t="shared" si="248"/>
        <v>7492</v>
      </c>
      <c r="D1718" t="s">
        <v>53</v>
      </c>
      <c r="E1718" t="str">
        <f>"0100"</f>
        <v>0100</v>
      </c>
      <c r="F1718" t="s">
        <v>54</v>
      </c>
      <c r="G1718" t="str">
        <f>"08"</f>
        <v>08</v>
      </c>
      <c r="H1718" t="s">
        <v>55</v>
      </c>
      <c r="I1718" t="s">
        <v>56</v>
      </c>
      <c r="J1718" t="s">
        <v>57</v>
      </c>
      <c r="K1718">
        <v>1</v>
      </c>
      <c r="L1718">
        <v>65000</v>
      </c>
      <c r="M1718">
        <v>1.49</v>
      </c>
      <c r="N1718" t="str">
        <f t="shared" ref="N1718:N1723" si="251">"000X"</f>
        <v>000X</v>
      </c>
      <c r="O1718">
        <v>4554</v>
      </c>
      <c r="P1718" t="s">
        <v>72</v>
      </c>
      <c r="Q1718" t="s">
        <v>6012</v>
      </c>
      <c r="R1718" t="s">
        <v>140</v>
      </c>
      <c r="T1718" t="s">
        <v>61</v>
      </c>
      <c r="V1718" t="s">
        <v>8371</v>
      </c>
      <c r="W1718">
        <v>22380</v>
      </c>
      <c r="X1718">
        <v>22380</v>
      </c>
      <c r="Y1718">
        <v>0</v>
      </c>
      <c r="Z1718">
        <v>22380</v>
      </c>
      <c r="AA1718">
        <v>22380</v>
      </c>
      <c r="AB1718" t="s">
        <v>63</v>
      </c>
      <c r="AC1718" s="1">
        <v>43180</v>
      </c>
      <c r="AD1718">
        <v>32500</v>
      </c>
      <c r="AE1718">
        <v>2889</v>
      </c>
      <c r="AF1718">
        <v>1601</v>
      </c>
      <c r="AG1718" t="s">
        <v>103</v>
      </c>
      <c r="AH1718" t="s">
        <v>76</v>
      </c>
      <c r="AI1718">
        <v>1</v>
      </c>
      <c r="AJ1718">
        <v>2020</v>
      </c>
      <c r="AK1718">
        <v>3</v>
      </c>
      <c r="AL1718">
        <v>2</v>
      </c>
      <c r="AN1718">
        <v>2534</v>
      </c>
      <c r="AO1718">
        <v>32</v>
      </c>
      <c r="AP1718" t="s">
        <v>63</v>
      </c>
      <c r="AQ1718" t="s">
        <v>66</v>
      </c>
      <c r="AR1718">
        <v>3827</v>
      </c>
      <c r="AW1718" t="s">
        <v>8372</v>
      </c>
      <c r="AX1718" t="s">
        <v>8373</v>
      </c>
      <c r="AY1718" t="s">
        <v>8374</v>
      </c>
      <c r="AZ1718" t="s">
        <v>70</v>
      </c>
    </row>
    <row r="1719" spans="1:52" x14ac:dyDescent="0.3">
      <c r="A1719">
        <v>3521302</v>
      </c>
      <c r="B1719" t="s">
        <v>8375</v>
      </c>
      <c r="C1719" t="str">
        <f t="shared" si="248"/>
        <v>7492</v>
      </c>
      <c r="D1719" t="s">
        <v>53</v>
      </c>
      <c r="E1719" t="str">
        <f>"0100"</f>
        <v>0100</v>
      </c>
      <c r="F1719" t="s">
        <v>54</v>
      </c>
      <c r="G1719" t="str">
        <f>"06"</f>
        <v>06</v>
      </c>
      <c r="H1719" t="s">
        <v>55</v>
      </c>
      <c r="I1719" t="s">
        <v>56</v>
      </c>
      <c r="J1719" t="s">
        <v>6575</v>
      </c>
      <c r="K1719">
        <v>1</v>
      </c>
      <c r="L1719">
        <v>2016784</v>
      </c>
      <c r="M1719">
        <v>46.3</v>
      </c>
      <c r="N1719" t="str">
        <f t="shared" si="251"/>
        <v>000X</v>
      </c>
      <c r="O1719">
        <v>5221</v>
      </c>
      <c r="P1719" t="s">
        <v>58</v>
      </c>
      <c r="Q1719" t="s">
        <v>180</v>
      </c>
      <c r="R1719" t="s">
        <v>82</v>
      </c>
      <c r="T1719" t="s">
        <v>61</v>
      </c>
      <c r="V1719" t="s">
        <v>8376</v>
      </c>
      <c r="W1719">
        <v>838170</v>
      </c>
      <c r="X1719">
        <v>393540</v>
      </c>
      <c r="Y1719">
        <v>444630</v>
      </c>
      <c r="Z1719">
        <v>584365</v>
      </c>
      <c r="AA1719">
        <v>559365</v>
      </c>
      <c r="AB1719" t="s">
        <v>63</v>
      </c>
      <c r="AC1719" s="1">
        <v>34526</v>
      </c>
      <c r="AD1719">
        <v>11600</v>
      </c>
      <c r="AE1719">
        <v>1042</v>
      </c>
      <c r="AF1719">
        <v>59</v>
      </c>
      <c r="AG1719" t="s">
        <v>103</v>
      </c>
      <c r="AH1719" t="s">
        <v>76</v>
      </c>
      <c r="AI1719">
        <v>1</v>
      </c>
      <c r="AJ1719">
        <v>1997</v>
      </c>
      <c r="AK1719">
        <v>5</v>
      </c>
      <c r="AL1719">
        <v>7</v>
      </c>
      <c r="AN1719">
        <v>5245</v>
      </c>
      <c r="AO1719">
        <v>32</v>
      </c>
      <c r="AP1719" t="s">
        <v>72</v>
      </c>
      <c r="AQ1719" t="s">
        <v>66</v>
      </c>
      <c r="AR1719">
        <v>7364</v>
      </c>
      <c r="AW1719" t="s">
        <v>8377</v>
      </c>
      <c r="AX1719" t="s">
        <v>8378</v>
      </c>
      <c r="AY1719" t="s">
        <v>8379</v>
      </c>
      <c r="AZ1719" t="s">
        <v>8380</v>
      </c>
    </row>
    <row r="1720" spans="1:52" x14ac:dyDescent="0.3">
      <c r="A1720">
        <v>3524690</v>
      </c>
      <c r="B1720" t="s">
        <v>8381</v>
      </c>
      <c r="C1720" t="str">
        <f t="shared" si="248"/>
        <v>7492</v>
      </c>
      <c r="D1720" t="s">
        <v>53</v>
      </c>
      <c r="E1720" t="str">
        <f>"5500"</f>
        <v>5500</v>
      </c>
      <c r="F1720" t="s">
        <v>8318</v>
      </c>
      <c r="G1720" t="str">
        <f>"06"</f>
        <v>06</v>
      </c>
      <c r="H1720" t="s">
        <v>55</v>
      </c>
      <c r="I1720" t="s">
        <v>56</v>
      </c>
      <c r="J1720" t="s">
        <v>57</v>
      </c>
      <c r="K1720">
        <v>0</v>
      </c>
      <c r="L1720">
        <v>85912</v>
      </c>
      <c r="M1720">
        <v>1.97</v>
      </c>
      <c r="N1720" t="str">
        <f t="shared" si="251"/>
        <v>000X</v>
      </c>
      <c r="O1720">
        <v>0</v>
      </c>
      <c r="P1720" t="s">
        <v>58</v>
      </c>
      <c r="Q1720" t="s">
        <v>265</v>
      </c>
      <c r="R1720" t="s">
        <v>266</v>
      </c>
      <c r="T1720" t="s">
        <v>61</v>
      </c>
      <c r="V1720" t="s">
        <v>8382</v>
      </c>
      <c r="AB1720" t="s">
        <v>72</v>
      </c>
      <c r="AC1720" s="1">
        <v>40210</v>
      </c>
      <c r="AD1720">
        <v>887800</v>
      </c>
      <c r="AE1720">
        <v>2340</v>
      </c>
      <c r="AF1720">
        <v>534</v>
      </c>
      <c r="AG1720" t="s">
        <v>103</v>
      </c>
      <c r="AH1720" t="s">
        <v>570</v>
      </c>
      <c r="AR1720">
        <v>0</v>
      </c>
      <c r="AW1720" t="s">
        <v>8320</v>
      </c>
      <c r="AY1720" t="s">
        <v>8321</v>
      </c>
      <c r="AZ1720" t="s">
        <v>3154</v>
      </c>
    </row>
    <row r="1721" spans="1:52" x14ac:dyDescent="0.3">
      <c r="A1721">
        <v>3524691</v>
      </c>
      <c r="B1721" t="s">
        <v>8383</v>
      </c>
      <c r="C1721" t="str">
        <f t="shared" si="248"/>
        <v>7492</v>
      </c>
      <c r="D1721" t="s">
        <v>53</v>
      </c>
      <c r="E1721" t="str">
        <f>"5500"</f>
        <v>5500</v>
      </c>
      <c r="F1721" t="s">
        <v>8318</v>
      </c>
      <c r="G1721" t="str">
        <f>"06"</f>
        <v>06</v>
      </c>
      <c r="H1721" t="s">
        <v>55</v>
      </c>
      <c r="I1721" t="s">
        <v>56</v>
      </c>
      <c r="J1721" t="s">
        <v>57</v>
      </c>
      <c r="K1721">
        <v>0</v>
      </c>
      <c r="L1721">
        <v>79316</v>
      </c>
      <c r="M1721">
        <v>1.82</v>
      </c>
      <c r="N1721" t="str">
        <f t="shared" si="251"/>
        <v>000X</v>
      </c>
      <c r="O1721">
        <v>5130</v>
      </c>
      <c r="P1721" t="s">
        <v>58</v>
      </c>
      <c r="Q1721" t="s">
        <v>265</v>
      </c>
      <c r="R1721" t="s">
        <v>266</v>
      </c>
      <c r="T1721" t="s">
        <v>61</v>
      </c>
      <c r="V1721" t="s">
        <v>8384</v>
      </c>
      <c r="AB1721" t="s">
        <v>72</v>
      </c>
      <c r="AC1721" s="1">
        <v>40210</v>
      </c>
      <c r="AD1721">
        <v>887800</v>
      </c>
      <c r="AE1721">
        <v>2340</v>
      </c>
      <c r="AF1721">
        <v>534</v>
      </c>
      <c r="AG1721" t="s">
        <v>103</v>
      </c>
      <c r="AH1721" t="s">
        <v>570</v>
      </c>
      <c r="AR1721">
        <v>0</v>
      </c>
      <c r="AW1721" t="s">
        <v>8320</v>
      </c>
      <c r="AY1721" t="s">
        <v>8321</v>
      </c>
      <c r="AZ1721" t="s">
        <v>3154</v>
      </c>
    </row>
    <row r="1722" spans="1:52" x14ac:dyDescent="0.3">
      <c r="A1722">
        <v>3522440</v>
      </c>
      <c r="B1722" t="s">
        <v>8385</v>
      </c>
      <c r="C1722" t="str">
        <f t="shared" si="248"/>
        <v>7492</v>
      </c>
      <c r="D1722" t="s">
        <v>53</v>
      </c>
      <c r="E1722" t="str">
        <f>"9400"</f>
        <v>9400</v>
      </c>
      <c r="F1722" t="s">
        <v>6520</v>
      </c>
      <c r="G1722" t="str">
        <f>""</f>
        <v/>
      </c>
      <c r="H1722" t="s">
        <v>8386</v>
      </c>
      <c r="I1722" t="s">
        <v>8387</v>
      </c>
      <c r="J1722" t="s">
        <v>8117</v>
      </c>
      <c r="K1722">
        <v>0</v>
      </c>
      <c r="L1722">
        <v>72434</v>
      </c>
      <c r="M1722">
        <v>1.66</v>
      </c>
      <c r="N1722" t="str">
        <f t="shared" si="251"/>
        <v>000X</v>
      </c>
      <c r="O1722">
        <v>0</v>
      </c>
      <c r="P1722" t="s">
        <v>58</v>
      </c>
      <c r="Q1722" t="s">
        <v>2631</v>
      </c>
      <c r="R1722" t="s">
        <v>118</v>
      </c>
      <c r="T1722" t="s">
        <v>61</v>
      </c>
      <c r="V1722" t="s">
        <v>8388</v>
      </c>
      <c r="W1722">
        <v>50</v>
      </c>
      <c r="X1722">
        <v>50</v>
      </c>
      <c r="Y1722">
        <v>0</v>
      </c>
      <c r="Z1722">
        <v>50</v>
      </c>
      <c r="AA1722">
        <v>50</v>
      </c>
      <c r="AB1722" t="s">
        <v>72</v>
      </c>
      <c r="AC1722" s="1">
        <v>34667</v>
      </c>
      <c r="AD1722">
        <v>11200</v>
      </c>
      <c r="AE1722">
        <v>1059</v>
      </c>
      <c r="AF1722">
        <v>561</v>
      </c>
      <c r="AG1722" t="s">
        <v>103</v>
      </c>
      <c r="AH1722" t="s">
        <v>76</v>
      </c>
      <c r="AR1722">
        <v>0</v>
      </c>
      <c r="AW1722" t="s">
        <v>8389</v>
      </c>
      <c r="AY1722" t="s">
        <v>8390</v>
      </c>
      <c r="AZ1722" t="s">
        <v>701</v>
      </c>
    </row>
    <row r="1723" spans="1:52" x14ac:dyDescent="0.3">
      <c r="A1723">
        <v>3522459</v>
      </c>
      <c r="B1723" t="s">
        <v>8391</v>
      </c>
      <c r="C1723" t="str">
        <f t="shared" si="248"/>
        <v>7492</v>
      </c>
      <c r="D1723" t="s">
        <v>53</v>
      </c>
      <c r="E1723" t="str">
        <f>"0000"</f>
        <v>0000</v>
      </c>
      <c r="F1723" t="s">
        <v>108</v>
      </c>
      <c r="G1723" t="str">
        <f>"05"</f>
        <v>05</v>
      </c>
      <c r="H1723" t="s">
        <v>55</v>
      </c>
      <c r="I1723" t="s">
        <v>56</v>
      </c>
      <c r="J1723" t="s">
        <v>57</v>
      </c>
      <c r="K1723">
        <v>0</v>
      </c>
      <c r="L1723">
        <v>45000</v>
      </c>
      <c r="M1723">
        <v>1.03</v>
      </c>
      <c r="N1723" t="str">
        <f t="shared" si="251"/>
        <v>000X</v>
      </c>
      <c r="O1723">
        <v>4362</v>
      </c>
      <c r="P1723" t="s">
        <v>58</v>
      </c>
      <c r="Q1723" t="s">
        <v>2093</v>
      </c>
      <c r="R1723" t="s">
        <v>82</v>
      </c>
      <c r="T1723" t="s">
        <v>61</v>
      </c>
      <c r="V1723" t="s">
        <v>8392</v>
      </c>
      <c r="W1723">
        <v>15500</v>
      </c>
      <c r="X1723">
        <v>15500</v>
      </c>
      <c r="Y1723">
        <v>0</v>
      </c>
      <c r="Z1723">
        <v>15500</v>
      </c>
      <c r="AA1723">
        <v>15500</v>
      </c>
      <c r="AB1723" t="s">
        <v>72</v>
      </c>
      <c r="AC1723" s="1">
        <v>43171</v>
      </c>
      <c r="AD1723">
        <v>20500</v>
      </c>
      <c r="AE1723">
        <v>2887</v>
      </c>
      <c r="AF1723">
        <v>959</v>
      </c>
      <c r="AG1723" t="s">
        <v>103</v>
      </c>
      <c r="AH1723" t="s">
        <v>76</v>
      </c>
      <c r="AR1723">
        <v>0</v>
      </c>
      <c r="AW1723" t="s">
        <v>8393</v>
      </c>
      <c r="AX1723" t="s">
        <v>8394</v>
      </c>
      <c r="AY1723" t="s">
        <v>2181</v>
      </c>
      <c r="AZ1723" t="s">
        <v>70</v>
      </c>
    </row>
    <row r="1724" spans="1:52" x14ac:dyDescent="0.3">
      <c r="A1724">
        <v>3524685</v>
      </c>
      <c r="B1724" t="s">
        <v>8395</v>
      </c>
      <c r="C1724" t="str">
        <f t="shared" si="248"/>
        <v>7492</v>
      </c>
      <c r="D1724" t="s">
        <v>53</v>
      </c>
      <c r="E1724" t="str">
        <f>"5500"</f>
        <v>5500</v>
      </c>
      <c r="F1724" t="s">
        <v>8318</v>
      </c>
      <c r="G1724" t="str">
        <f>"07"</f>
        <v>07</v>
      </c>
      <c r="H1724" t="s">
        <v>55</v>
      </c>
      <c r="I1724" t="s">
        <v>56</v>
      </c>
      <c r="J1724" t="s">
        <v>57</v>
      </c>
      <c r="K1724">
        <v>0</v>
      </c>
      <c r="L1724">
        <v>94345</v>
      </c>
      <c r="M1724">
        <v>2.17</v>
      </c>
      <c r="N1724" t="str">
        <f>"0000"</f>
        <v>0000</v>
      </c>
      <c r="O1724">
        <v>0</v>
      </c>
      <c r="P1724" t="s">
        <v>72</v>
      </c>
      <c r="Q1724" t="s">
        <v>831</v>
      </c>
      <c r="R1724" t="s">
        <v>140</v>
      </c>
      <c r="T1724" t="s">
        <v>61</v>
      </c>
      <c r="V1724" t="s">
        <v>8396</v>
      </c>
      <c r="AB1724" t="s">
        <v>72</v>
      </c>
      <c r="AC1724" s="1">
        <v>40210</v>
      </c>
      <c r="AD1724">
        <v>887800</v>
      </c>
      <c r="AE1724">
        <v>2340</v>
      </c>
      <c r="AF1724">
        <v>534</v>
      </c>
      <c r="AG1724" t="s">
        <v>103</v>
      </c>
      <c r="AH1724" t="s">
        <v>570</v>
      </c>
      <c r="AR1724">
        <v>0</v>
      </c>
      <c r="AW1724" t="s">
        <v>8320</v>
      </c>
      <c r="AY1724" t="s">
        <v>8321</v>
      </c>
      <c r="AZ1724" t="s">
        <v>3154</v>
      </c>
    </row>
    <row r="1725" spans="1:52" x14ac:dyDescent="0.3">
      <c r="A1725">
        <v>3522633</v>
      </c>
      <c r="B1725" t="s">
        <v>8397</v>
      </c>
      <c r="C1725" t="str">
        <f t="shared" si="248"/>
        <v>7492</v>
      </c>
      <c r="D1725" t="s">
        <v>53</v>
      </c>
      <c r="E1725" t="str">
        <f>"0100"</f>
        <v>0100</v>
      </c>
      <c r="F1725" t="s">
        <v>54</v>
      </c>
      <c r="G1725" t="str">
        <f>"08"</f>
        <v>08</v>
      </c>
      <c r="H1725" t="s">
        <v>55</v>
      </c>
      <c r="I1725" t="s">
        <v>56</v>
      </c>
      <c r="J1725" t="s">
        <v>57</v>
      </c>
      <c r="K1725">
        <v>1</v>
      </c>
      <c r="L1725">
        <v>65000</v>
      </c>
      <c r="M1725">
        <v>1.49</v>
      </c>
      <c r="N1725" t="str">
        <f>"000X"</f>
        <v>000X</v>
      </c>
      <c r="O1725">
        <v>4226</v>
      </c>
      <c r="P1725" t="s">
        <v>58</v>
      </c>
      <c r="Q1725" t="s">
        <v>6029</v>
      </c>
      <c r="R1725" t="s">
        <v>82</v>
      </c>
      <c r="T1725" t="s">
        <v>61</v>
      </c>
      <c r="V1725" t="s">
        <v>8398</v>
      </c>
      <c r="W1725">
        <v>236830</v>
      </c>
      <c r="X1725">
        <v>22380</v>
      </c>
      <c r="Y1725">
        <v>214450</v>
      </c>
      <c r="Z1725">
        <v>184167</v>
      </c>
      <c r="AA1725">
        <v>159167</v>
      </c>
      <c r="AB1725" t="s">
        <v>63</v>
      </c>
      <c r="AI1725">
        <v>1</v>
      </c>
      <c r="AJ1725">
        <v>1999</v>
      </c>
      <c r="AK1725">
        <v>3</v>
      </c>
      <c r="AL1725">
        <v>2</v>
      </c>
      <c r="AN1725">
        <v>2242</v>
      </c>
      <c r="AO1725">
        <v>32</v>
      </c>
      <c r="AP1725" t="s">
        <v>63</v>
      </c>
      <c r="AQ1725" t="s">
        <v>66</v>
      </c>
      <c r="AR1725">
        <v>3325</v>
      </c>
      <c r="AW1725" t="s">
        <v>8399</v>
      </c>
      <c r="AX1725" t="s">
        <v>8400</v>
      </c>
      <c r="AY1725" t="s">
        <v>8401</v>
      </c>
      <c r="AZ1725" t="s">
        <v>70</v>
      </c>
    </row>
    <row r="1726" spans="1:52" x14ac:dyDescent="0.3">
      <c r="A1726">
        <v>3524688</v>
      </c>
      <c r="B1726" t="s">
        <v>8402</v>
      </c>
      <c r="C1726" t="str">
        <f t="shared" si="248"/>
        <v>7492</v>
      </c>
      <c r="D1726" t="s">
        <v>53</v>
      </c>
      <c r="E1726" t="str">
        <f>"5500"</f>
        <v>5500</v>
      </c>
      <c r="F1726" t="s">
        <v>8318</v>
      </c>
      <c r="G1726" t="str">
        <f>"07"</f>
        <v>07</v>
      </c>
      <c r="H1726" t="s">
        <v>55</v>
      </c>
      <c r="I1726" t="s">
        <v>56</v>
      </c>
      <c r="J1726" t="s">
        <v>57</v>
      </c>
      <c r="K1726">
        <v>0</v>
      </c>
      <c r="L1726">
        <v>167759</v>
      </c>
      <c r="M1726">
        <v>3.85</v>
      </c>
      <c r="N1726" t="str">
        <f>"0000"</f>
        <v>0000</v>
      </c>
      <c r="O1726">
        <v>0</v>
      </c>
      <c r="P1726" t="s">
        <v>72</v>
      </c>
      <c r="Q1726" t="s">
        <v>831</v>
      </c>
      <c r="R1726" t="s">
        <v>140</v>
      </c>
      <c r="T1726" t="s">
        <v>61</v>
      </c>
      <c r="V1726" t="s">
        <v>8403</v>
      </c>
      <c r="AB1726" t="s">
        <v>72</v>
      </c>
      <c r="AC1726" s="1">
        <v>40210</v>
      </c>
      <c r="AD1726">
        <v>887800</v>
      </c>
      <c r="AE1726">
        <v>2340</v>
      </c>
      <c r="AF1726">
        <v>534</v>
      </c>
      <c r="AG1726" t="s">
        <v>103</v>
      </c>
      <c r="AH1726" t="s">
        <v>570</v>
      </c>
      <c r="AR1726">
        <v>0</v>
      </c>
      <c r="AW1726" t="s">
        <v>8320</v>
      </c>
      <c r="AY1726" t="s">
        <v>8321</v>
      </c>
      <c r="AZ1726" t="s">
        <v>3154</v>
      </c>
    </row>
    <row r="1727" spans="1:52" x14ac:dyDescent="0.3">
      <c r="A1727">
        <v>3521242</v>
      </c>
      <c r="B1727" t="s">
        <v>8404</v>
      </c>
      <c r="C1727" t="str">
        <f t="shared" si="248"/>
        <v>7492</v>
      </c>
      <c r="D1727" t="s">
        <v>53</v>
      </c>
      <c r="E1727" t="str">
        <f>"0100"</f>
        <v>0100</v>
      </c>
      <c r="F1727" t="s">
        <v>54</v>
      </c>
      <c r="G1727" t="str">
        <f>"06"</f>
        <v>06</v>
      </c>
      <c r="H1727" t="s">
        <v>55</v>
      </c>
      <c r="I1727" t="s">
        <v>56</v>
      </c>
      <c r="J1727" t="s">
        <v>57</v>
      </c>
      <c r="K1727">
        <v>1</v>
      </c>
      <c r="L1727">
        <v>101645</v>
      </c>
      <c r="M1727">
        <v>2.33</v>
      </c>
      <c r="N1727" t="str">
        <f>"000X"</f>
        <v>000X</v>
      </c>
      <c r="O1727">
        <v>5922</v>
      </c>
      <c r="P1727" t="s">
        <v>72</v>
      </c>
      <c r="Q1727" t="s">
        <v>607</v>
      </c>
      <c r="R1727" t="s">
        <v>140</v>
      </c>
      <c r="T1727" t="s">
        <v>61</v>
      </c>
      <c r="V1727" t="s">
        <v>8405</v>
      </c>
      <c r="W1727">
        <v>194760</v>
      </c>
      <c r="X1727">
        <v>35010</v>
      </c>
      <c r="Y1727">
        <v>159750</v>
      </c>
      <c r="Z1727">
        <v>194760</v>
      </c>
      <c r="AA1727">
        <v>194760</v>
      </c>
      <c r="AB1727" t="s">
        <v>72</v>
      </c>
      <c r="AC1727" s="1">
        <v>41000</v>
      </c>
      <c r="AD1727">
        <v>21500</v>
      </c>
      <c r="AE1727">
        <v>2474</v>
      </c>
      <c r="AF1727">
        <v>390</v>
      </c>
      <c r="AG1727" t="s">
        <v>103</v>
      </c>
      <c r="AH1727" t="s">
        <v>76</v>
      </c>
      <c r="AI1727">
        <v>1</v>
      </c>
      <c r="AJ1727">
        <v>1997</v>
      </c>
      <c r="AK1727">
        <v>3</v>
      </c>
      <c r="AL1727">
        <v>2</v>
      </c>
      <c r="AN1727">
        <v>1785</v>
      </c>
      <c r="AO1727">
        <v>32</v>
      </c>
      <c r="AP1727" t="s">
        <v>72</v>
      </c>
      <c r="AQ1727" t="s">
        <v>66</v>
      </c>
      <c r="AR1727">
        <v>2808</v>
      </c>
      <c r="AW1727" t="s">
        <v>8406</v>
      </c>
      <c r="AX1727" t="s">
        <v>8407</v>
      </c>
      <c r="AY1727" t="s">
        <v>8408</v>
      </c>
      <c r="AZ1727" t="s">
        <v>8409</v>
      </c>
    </row>
    <row r="1728" spans="1:52" x14ac:dyDescent="0.3">
      <c r="A1728">
        <v>1456886</v>
      </c>
      <c r="B1728" t="s">
        <v>8410</v>
      </c>
      <c r="C1728" t="str">
        <f t="shared" si="248"/>
        <v>7492</v>
      </c>
      <c r="D1728" t="s">
        <v>8411</v>
      </c>
      <c r="E1728" t="str">
        <f>"0100"</f>
        <v>0100</v>
      </c>
      <c r="F1728" t="s">
        <v>54</v>
      </c>
      <c r="G1728" t="str">
        <f>"09"</f>
        <v>09</v>
      </c>
      <c r="H1728" t="s">
        <v>55</v>
      </c>
      <c r="I1728" t="s">
        <v>56</v>
      </c>
      <c r="J1728" t="s">
        <v>57</v>
      </c>
      <c r="K1728">
        <v>1</v>
      </c>
      <c r="L1728">
        <v>46549</v>
      </c>
      <c r="M1728">
        <v>1.07</v>
      </c>
      <c r="N1728" t="str">
        <f t="shared" ref="N1728:N1791" si="252">"000X"</f>
        <v>000X</v>
      </c>
      <c r="O1728">
        <v>3845</v>
      </c>
      <c r="P1728" t="s">
        <v>58</v>
      </c>
      <c r="Q1728" t="s">
        <v>8412</v>
      </c>
      <c r="R1728" t="s">
        <v>4590</v>
      </c>
      <c r="T1728" t="s">
        <v>61</v>
      </c>
      <c r="V1728" t="s">
        <v>8413</v>
      </c>
      <c r="W1728">
        <v>157342</v>
      </c>
      <c r="X1728">
        <v>17100</v>
      </c>
      <c r="Y1728">
        <v>140242</v>
      </c>
      <c r="Z1728">
        <v>157342</v>
      </c>
      <c r="AA1728">
        <v>132342</v>
      </c>
      <c r="AB1728" t="s">
        <v>63</v>
      </c>
      <c r="AC1728" s="1">
        <v>43525</v>
      </c>
      <c r="AD1728">
        <v>170000</v>
      </c>
      <c r="AE1728">
        <v>2960</v>
      </c>
      <c r="AF1728">
        <v>1673</v>
      </c>
      <c r="AG1728" t="s">
        <v>64</v>
      </c>
      <c r="AH1728" t="s">
        <v>76</v>
      </c>
      <c r="AI1728">
        <v>1</v>
      </c>
      <c r="AJ1728">
        <v>1976</v>
      </c>
      <c r="AK1728">
        <v>3</v>
      </c>
      <c r="AL1728">
        <v>2</v>
      </c>
      <c r="AN1728">
        <v>1694</v>
      </c>
      <c r="AO1728">
        <v>32</v>
      </c>
      <c r="AP1728" t="s">
        <v>63</v>
      </c>
      <c r="AQ1728" t="s">
        <v>66</v>
      </c>
      <c r="AR1728">
        <v>2660</v>
      </c>
      <c r="AW1728" t="s">
        <v>8414</v>
      </c>
      <c r="AY1728" t="s">
        <v>8415</v>
      </c>
      <c r="AZ1728" t="s">
        <v>8416</v>
      </c>
    </row>
    <row r="1729" spans="1:52" x14ac:dyDescent="0.3">
      <c r="A1729">
        <v>1456941</v>
      </c>
      <c r="B1729" t="s">
        <v>8417</v>
      </c>
      <c r="C1729" t="str">
        <f t="shared" si="248"/>
        <v>7492</v>
      </c>
      <c r="D1729" t="s">
        <v>8411</v>
      </c>
      <c r="E1729" t="str">
        <f>"0100"</f>
        <v>0100</v>
      </c>
      <c r="F1729" t="s">
        <v>54</v>
      </c>
      <c r="G1729" t="str">
        <f>"04"</f>
        <v>04</v>
      </c>
      <c r="H1729" t="s">
        <v>55</v>
      </c>
      <c r="I1729" t="s">
        <v>56</v>
      </c>
      <c r="J1729" t="s">
        <v>57</v>
      </c>
      <c r="K1729">
        <v>1</v>
      </c>
      <c r="L1729">
        <v>43930</v>
      </c>
      <c r="M1729">
        <v>1.01</v>
      </c>
      <c r="N1729" t="str">
        <f t="shared" si="252"/>
        <v>000X</v>
      </c>
      <c r="O1729">
        <v>3732</v>
      </c>
      <c r="P1729" t="s">
        <v>58</v>
      </c>
      <c r="Q1729" t="s">
        <v>8412</v>
      </c>
      <c r="R1729" t="s">
        <v>4590</v>
      </c>
      <c r="T1729" t="s">
        <v>61</v>
      </c>
      <c r="V1729" t="s">
        <v>8418</v>
      </c>
      <c r="W1729">
        <v>187357</v>
      </c>
      <c r="X1729">
        <v>16140</v>
      </c>
      <c r="Y1729">
        <v>171217</v>
      </c>
      <c r="Z1729">
        <v>187357</v>
      </c>
      <c r="AA1729">
        <v>187357</v>
      </c>
      <c r="AB1729" t="s">
        <v>72</v>
      </c>
      <c r="AC1729" s="1">
        <v>41852</v>
      </c>
      <c r="AD1729">
        <v>98000</v>
      </c>
      <c r="AE1729">
        <v>2638</v>
      </c>
      <c r="AF1729">
        <v>1311</v>
      </c>
      <c r="AG1729" t="s">
        <v>64</v>
      </c>
      <c r="AH1729" t="s">
        <v>65</v>
      </c>
      <c r="AI1729">
        <v>1</v>
      </c>
      <c r="AJ1729">
        <v>1991</v>
      </c>
      <c r="AK1729">
        <v>3</v>
      </c>
      <c r="AL1729">
        <v>2</v>
      </c>
      <c r="AN1729">
        <v>1790</v>
      </c>
      <c r="AO1729">
        <v>32</v>
      </c>
      <c r="AP1729" t="s">
        <v>63</v>
      </c>
      <c r="AQ1729" t="s">
        <v>66</v>
      </c>
      <c r="AR1729">
        <v>2582</v>
      </c>
      <c r="AW1729" t="s">
        <v>8419</v>
      </c>
      <c r="AX1729" t="s">
        <v>8420</v>
      </c>
      <c r="AY1729" t="s">
        <v>8421</v>
      </c>
      <c r="AZ1729" t="s">
        <v>70</v>
      </c>
    </row>
    <row r="1730" spans="1:52" x14ac:dyDescent="0.3">
      <c r="A1730">
        <v>1456975</v>
      </c>
      <c r="B1730" t="s">
        <v>8422</v>
      </c>
      <c r="C1730" t="str">
        <f t="shared" ref="C1730:C1793" si="253">"7492"</f>
        <v>7492</v>
      </c>
      <c r="D1730" t="s">
        <v>8411</v>
      </c>
      <c r="E1730" t="str">
        <f>"0100"</f>
        <v>0100</v>
      </c>
      <c r="F1730" t="s">
        <v>54</v>
      </c>
      <c r="G1730" t="str">
        <f>"04"</f>
        <v>04</v>
      </c>
      <c r="H1730" t="s">
        <v>55</v>
      </c>
      <c r="I1730" t="s">
        <v>56</v>
      </c>
      <c r="J1730" t="s">
        <v>57</v>
      </c>
      <c r="K1730">
        <v>1</v>
      </c>
      <c r="L1730">
        <v>44633</v>
      </c>
      <c r="M1730">
        <v>1.02</v>
      </c>
      <c r="N1730" t="str">
        <f t="shared" si="252"/>
        <v>000X</v>
      </c>
      <c r="O1730">
        <v>3708</v>
      </c>
      <c r="P1730" t="s">
        <v>58</v>
      </c>
      <c r="Q1730" t="s">
        <v>8412</v>
      </c>
      <c r="R1730" t="s">
        <v>4590</v>
      </c>
      <c r="T1730" t="s">
        <v>61</v>
      </c>
      <c r="V1730" t="s">
        <v>8423</v>
      </c>
      <c r="W1730">
        <v>136289</v>
      </c>
      <c r="X1730">
        <v>16390</v>
      </c>
      <c r="Y1730">
        <v>119899</v>
      </c>
      <c r="Z1730">
        <v>95468</v>
      </c>
      <c r="AA1730">
        <v>70468</v>
      </c>
      <c r="AB1730" t="s">
        <v>63</v>
      </c>
      <c r="AC1730" s="1">
        <v>40057</v>
      </c>
      <c r="AD1730">
        <v>152000</v>
      </c>
      <c r="AE1730">
        <v>2311</v>
      </c>
      <c r="AF1730">
        <v>539</v>
      </c>
      <c r="AG1730" t="s">
        <v>64</v>
      </c>
      <c r="AH1730" t="s">
        <v>76</v>
      </c>
      <c r="AI1730">
        <v>1</v>
      </c>
      <c r="AJ1730">
        <v>1988</v>
      </c>
      <c r="AK1730">
        <v>3</v>
      </c>
      <c r="AL1730">
        <v>2</v>
      </c>
      <c r="AN1730">
        <v>1586</v>
      </c>
      <c r="AO1730">
        <v>32</v>
      </c>
      <c r="AP1730" t="s">
        <v>72</v>
      </c>
      <c r="AQ1730" t="s">
        <v>66</v>
      </c>
      <c r="AR1730">
        <v>2346</v>
      </c>
      <c r="AW1730" t="s">
        <v>8424</v>
      </c>
      <c r="AX1730" t="s">
        <v>8425</v>
      </c>
      <c r="AY1730" t="s">
        <v>8426</v>
      </c>
      <c r="AZ1730" t="s">
        <v>70</v>
      </c>
    </row>
    <row r="1731" spans="1:52" x14ac:dyDescent="0.3">
      <c r="A1731">
        <v>1457009</v>
      </c>
      <c r="B1731" t="s">
        <v>8427</v>
      </c>
      <c r="C1731" t="str">
        <f t="shared" si="253"/>
        <v>7492</v>
      </c>
      <c r="D1731" t="s">
        <v>8411</v>
      </c>
      <c r="E1731" t="str">
        <f>"0000"</f>
        <v>0000</v>
      </c>
      <c r="F1731" t="s">
        <v>108</v>
      </c>
      <c r="G1731" t="str">
        <f>"04"</f>
        <v>04</v>
      </c>
      <c r="H1731" t="s">
        <v>55</v>
      </c>
      <c r="I1731" t="s">
        <v>56</v>
      </c>
      <c r="J1731" t="s">
        <v>57</v>
      </c>
      <c r="K1731">
        <v>0</v>
      </c>
      <c r="L1731">
        <v>43631</v>
      </c>
      <c r="M1731">
        <v>1</v>
      </c>
      <c r="N1731" t="str">
        <f t="shared" si="252"/>
        <v>000X</v>
      </c>
      <c r="O1731">
        <v>3838</v>
      </c>
      <c r="P1731" t="s">
        <v>58</v>
      </c>
      <c r="Q1731" t="s">
        <v>8412</v>
      </c>
      <c r="R1731" t="s">
        <v>4590</v>
      </c>
      <c r="T1731" t="s">
        <v>61</v>
      </c>
      <c r="V1731" t="s">
        <v>8428</v>
      </c>
      <c r="W1731">
        <v>16030</v>
      </c>
      <c r="X1731">
        <v>16030</v>
      </c>
      <c r="Y1731">
        <v>0</v>
      </c>
      <c r="Z1731">
        <v>16030</v>
      </c>
      <c r="AA1731">
        <v>16030</v>
      </c>
      <c r="AB1731" t="s">
        <v>72</v>
      </c>
      <c r="AC1731" s="1">
        <v>38169</v>
      </c>
      <c r="AD1731">
        <v>46000</v>
      </c>
      <c r="AE1731">
        <v>1747</v>
      </c>
      <c r="AF1731">
        <v>617</v>
      </c>
      <c r="AG1731" t="s">
        <v>103</v>
      </c>
      <c r="AH1731" t="s">
        <v>221</v>
      </c>
      <c r="AR1731">
        <v>0</v>
      </c>
      <c r="AW1731" t="s">
        <v>8429</v>
      </c>
      <c r="AX1731" t="s">
        <v>8430</v>
      </c>
      <c r="AY1731" t="s">
        <v>8431</v>
      </c>
      <c r="AZ1731" t="s">
        <v>8432</v>
      </c>
    </row>
    <row r="1732" spans="1:52" x14ac:dyDescent="0.3">
      <c r="A1732">
        <v>1457025</v>
      </c>
      <c r="B1732" t="s">
        <v>8433</v>
      </c>
      <c r="C1732" t="str">
        <f t="shared" si="253"/>
        <v>7492</v>
      </c>
      <c r="D1732" t="s">
        <v>8411</v>
      </c>
      <c r="E1732" t="str">
        <f>"0000"</f>
        <v>0000</v>
      </c>
      <c r="F1732" t="s">
        <v>108</v>
      </c>
      <c r="G1732" t="str">
        <f>"04"</f>
        <v>04</v>
      </c>
      <c r="H1732" t="s">
        <v>55</v>
      </c>
      <c r="I1732" t="s">
        <v>56</v>
      </c>
      <c r="J1732" t="s">
        <v>8434</v>
      </c>
      <c r="K1732">
        <v>0</v>
      </c>
      <c r="L1732">
        <v>57826</v>
      </c>
      <c r="M1732">
        <v>1.33</v>
      </c>
      <c r="N1732" t="str">
        <f t="shared" si="252"/>
        <v>000X</v>
      </c>
      <c r="O1732">
        <v>5099</v>
      </c>
      <c r="P1732" t="s">
        <v>72</v>
      </c>
      <c r="Q1732" t="s">
        <v>8435</v>
      </c>
      <c r="R1732" t="s">
        <v>140</v>
      </c>
      <c r="T1732" t="s">
        <v>61</v>
      </c>
      <c r="V1732" t="s">
        <v>8436</v>
      </c>
      <c r="W1732">
        <v>16590</v>
      </c>
      <c r="X1732">
        <v>16590</v>
      </c>
      <c r="Y1732">
        <v>0</v>
      </c>
      <c r="Z1732">
        <v>16590</v>
      </c>
      <c r="AA1732">
        <v>16590</v>
      </c>
      <c r="AB1732" t="s">
        <v>72</v>
      </c>
      <c r="AC1732" s="1">
        <v>38108</v>
      </c>
      <c r="AD1732">
        <v>42500</v>
      </c>
      <c r="AE1732">
        <v>1727</v>
      </c>
      <c r="AF1732">
        <v>162</v>
      </c>
      <c r="AG1732" t="s">
        <v>103</v>
      </c>
      <c r="AH1732" t="s">
        <v>76</v>
      </c>
      <c r="AR1732">
        <v>0</v>
      </c>
      <c r="AW1732" t="s">
        <v>8437</v>
      </c>
      <c r="AX1732" t="s">
        <v>8438</v>
      </c>
      <c r="AY1732" t="s">
        <v>8439</v>
      </c>
      <c r="AZ1732" t="s">
        <v>8440</v>
      </c>
    </row>
    <row r="1733" spans="1:52" x14ac:dyDescent="0.3">
      <c r="A1733">
        <v>1457041</v>
      </c>
      <c r="B1733" t="s">
        <v>8441</v>
      </c>
      <c r="C1733" t="str">
        <f t="shared" si="253"/>
        <v>7492</v>
      </c>
      <c r="D1733" t="s">
        <v>8411</v>
      </c>
      <c r="E1733" t="str">
        <f>"0100"</f>
        <v>0100</v>
      </c>
      <c r="F1733" t="s">
        <v>54</v>
      </c>
      <c r="G1733" t="str">
        <f>"04"</f>
        <v>04</v>
      </c>
      <c r="H1733" t="s">
        <v>55</v>
      </c>
      <c r="I1733" t="s">
        <v>56</v>
      </c>
      <c r="J1733" t="s">
        <v>57</v>
      </c>
      <c r="K1733">
        <v>1</v>
      </c>
      <c r="L1733">
        <v>50745</v>
      </c>
      <c r="M1733">
        <v>1.1599999999999999</v>
      </c>
      <c r="N1733" t="str">
        <f t="shared" si="252"/>
        <v>000X</v>
      </c>
      <c r="O1733">
        <v>3557</v>
      </c>
      <c r="P1733" t="s">
        <v>58</v>
      </c>
      <c r="Q1733" t="s">
        <v>8442</v>
      </c>
      <c r="R1733" t="s">
        <v>719</v>
      </c>
      <c r="T1733" t="s">
        <v>61</v>
      </c>
      <c r="V1733" t="s">
        <v>8443</v>
      </c>
      <c r="W1733">
        <v>220055</v>
      </c>
      <c r="X1733">
        <v>18640</v>
      </c>
      <c r="Y1733">
        <v>201415</v>
      </c>
      <c r="Z1733">
        <v>168238</v>
      </c>
      <c r="AA1733">
        <v>143238</v>
      </c>
      <c r="AB1733" t="s">
        <v>63</v>
      </c>
      <c r="AC1733" s="1">
        <v>35612</v>
      </c>
      <c r="AD1733">
        <v>13500</v>
      </c>
      <c r="AE1733">
        <v>1196</v>
      </c>
      <c r="AF1733">
        <v>1683</v>
      </c>
      <c r="AG1733" t="s">
        <v>103</v>
      </c>
      <c r="AH1733" t="s">
        <v>76</v>
      </c>
      <c r="AI1733">
        <v>1</v>
      </c>
      <c r="AJ1733">
        <v>2000</v>
      </c>
      <c r="AK1733">
        <v>3</v>
      </c>
      <c r="AL1733">
        <v>2</v>
      </c>
      <c r="AN1733">
        <v>2194</v>
      </c>
      <c r="AO1733">
        <v>32</v>
      </c>
      <c r="AP1733" t="s">
        <v>63</v>
      </c>
      <c r="AQ1733" t="s">
        <v>66</v>
      </c>
      <c r="AR1733">
        <v>3023</v>
      </c>
      <c r="AW1733" t="s">
        <v>8444</v>
      </c>
      <c r="AX1733" t="s">
        <v>8445</v>
      </c>
      <c r="AY1733" t="s">
        <v>8446</v>
      </c>
      <c r="AZ1733" t="s">
        <v>8447</v>
      </c>
    </row>
    <row r="1734" spans="1:52" x14ac:dyDescent="0.3">
      <c r="A1734">
        <v>1457076</v>
      </c>
      <c r="B1734" t="s">
        <v>8448</v>
      </c>
      <c r="C1734" t="str">
        <f t="shared" si="253"/>
        <v>7492</v>
      </c>
      <c r="D1734" t="s">
        <v>8411</v>
      </c>
      <c r="E1734" t="str">
        <f>"0100"</f>
        <v>0100</v>
      </c>
      <c r="F1734" t="s">
        <v>54</v>
      </c>
      <c r="G1734" t="str">
        <f t="shared" ref="G1734:G1743" si="254">"09"</f>
        <v>09</v>
      </c>
      <c r="H1734" t="s">
        <v>55</v>
      </c>
      <c r="I1734" t="s">
        <v>56</v>
      </c>
      <c r="J1734" t="s">
        <v>8434</v>
      </c>
      <c r="K1734">
        <v>1</v>
      </c>
      <c r="L1734">
        <v>72338</v>
      </c>
      <c r="M1734">
        <v>1.66</v>
      </c>
      <c r="N1734" t="str">
        <f t="shared" si="252"/>
        <v>000X</v>
      </c>
      <c r="O1734">
        <v>3302</v>
      </c>
      <c r="P1734" t="s">
        <v>58</v>
      </c>
      <c r="Q1734" t="s">
        <v>8442</v>
      </c>
      <c r="R1734" t="s">
        <v>719</v>
      </c>
      <c r="T1734" t="s">
        <v>61</v>
      </c>
      <c r="V1734" t="s">
        <v>8449</v>
      </c>
      <c r="W1734">
        <v>261169</v>
      </c>
      <c r="X1734">
        <v>20760</v>
      </c>
      <c r="Y1734">
        <v>240409</v>
      </c>
      <c r="Z1734">
        <v>261169</v>
      </c>
      <c r="AA1734">
        <v>261169</v>
      </c>
      <c r="AB1734" t="s">
        <v>72</v>
      </c>
      <c r="AC1734" s="1">
        <v>44266</v>
      </c>
      <c r="AD1734">
        <v>245000</v>
      </c>
      <c r="AE1734">
        <v>3144</v>
      </c>
      <c r="AF1734">
        <v>2297</v>
      </c>
      <c r="AG1734" t="s">
        <v>64</v>
      </c>
      <c r="AH1734" t="s">
        <v>76</v>
      </c>
      <c r="AI1734">
        <v>1</v>
      </c>
      <c r="AJ1734">
        <v>1996</v>
      </c>
      <c r="AK1734">
        <v>3</v>
      </c>
      <c r="AL1734">
        <v>2</v>
      </c>
      <c r="AM1734">
        <v>1</v>
      </c>
      <c r="AN1734">
        <v>2632</v>
      </c>
      <c r="AO1734">
        <v>32</v>
      </c>
      <c r="AP1734" t="s">
        <v>72</v>
      </c>
      <c r="AQ1734" t="s">
        <v>66</v>
      </c>
      <c r="AR1734">
        <v>3548</v>
      </c>
      <c r="AW1734" t="s">
        <v>8450</v>
      </c>
      <c r="AX1734" t="s">
        <v>8451</v>
      </c>
      <c r="AY1734" t="s">
        <v>8452</v>
      </c>
      <c r="AZ1734" t="s">
        <v>7200</v>
      </c>
    </row>
    <row r="1735" spans="1:52" x14ac:dyDescent="0.3">
      <c r="A1735">
        <v>1457092</v>
      </c>
      <c r="B1735" t="s">
        <v>8453</v>
      </c>
      <c r="C1735" t="str">
        <f t="shared" si="253"/>
        <v>7492</v>
      </c>
      <c r="D1735" t="s">
        <v>8411</v>
      </c>
      <c r="E1735" t="str">
        <f>"0100"</f>
        <v>0100</v>
      </c>
      <c r="F1735" t="s">
        <v>54</v>
      </c>
      <c r="G1735" t="str">
        <f t="shared" si="254"/>
        <v>09</v>
      </c>
      <c r="H1735" t="s">
        <v>55</v>
      </c>
      <c r="I1735" t="s">
        <v>56</v>
      </c>
      <c r="J1735" t="s">
        <v>57</v>
      </c>
      <c r="K1735">
        <v>1</v>
      </c>
      <c r="L1735">
        <v>43803</v>
      </c>
      <c r="M1735">
        <v>1.01</v>
      </c>
      <c r="N1735" t="str">
        <f t="shared" si="252"/>
        <v>000X</v>
      </c>
      <c r="O1735">
        <v>4683</v>
      </c>
      <c r="P1735" t="s">
        <v>72</v>
      </c>
      <c r="Q1735" t="s">
        <v>8454</v>
      </c>
      <c r="R1735" t="s">
        <v>60</v>
      </c>
      <c r="T1735" t="s">
        <v>61</v>
      </c>
      <c r="V1735" t="s">
        <v>8455</v>
      </c>
      <c r="W1735">
        <v>155573</v>
      </c>
      <c r="X1735">
        <v>16090</v>
      </c>
      <c r="Y1735">
        <v>139483</v>
      </c>
      <c r="Z1735">
        <v>107271</v>
      </c>
      <c r="AA1735">
        <v>82271</v>
      </c>
      <c r="AB1735" t="s">
        <v>63</v>
      </c>
      <c r="AC1735" s="1">
        <v>40057</v>
      </c>
      <c r="AD1735">
        <v>115000</v>
      </c>
      <c r="AE1735">
        <v>2319</v>
      </c>
      <c r="AF1735">
        <v>1192</v>
      </c>
      <c r="AG1735" t="s">
        <v>64</v>
      </c>
      <c r="AH1735" t="s">
        <v>65</v>
      </c>
      <c r="AI1735">
        <v>1</v>
      </c>
      <c r="AJ1735">
        <v>1991</v>
      </c>
      <c r="AK1735">
        <v>3</v>
      </c>
      <c r="AL1735">
        <v>2</v>
      </c>
      <c r="AN1735">
        <v>1579</v>
      </c>
      <c r="AO1735">
        <v>32</v>
      </c>
      <c r="AP1735" t="s">
        <v>72</v>
      </c>
      <c r="AQ1735" t="s">
        <v>66</v>
      </c>
      <c r="AR1735">
        <v>2391</v>
      </c>
      <c r="AW1735" t="s">
        <v>8456</v>
      </c>
      <c r="AY1735" t="s">
        <v>8457</v>
      </c>
      <c r="AZ1735" t="s">
        <v>70</v>
      </c>
    </row>
    <row r="1736" spans="1:52" x14ac:dyDescent="0.3">
      <c r="A1736">
        <v>1457165</v>
      </c>
      <c r="B1736" t="s">
        <v>8458</v>
      </c>
      <c r="C1736" t="str">
        <f t="shared" si="253"/>
        <v>7492</v>
      </c>
      <c r="D1736" t="s">
        <v>8411</v>
      </c>
      <c r="E1736" t="str">
        <f>"0100"</f>
        <v>0100</v>
      </c>
      <c r="F1736" t="s">
        <v>54</v>
      </c>
      <c r="G1736" t="str">
        <f t="shared" si="254"/>
        <v>09</v>
      </c>
      <c r="H1736" t="s">
        <v>55</v>
      </c>
      <c r="I1736" t="s">
        <v>56</v>
      </c>
      <c r="J1736" t="s">
        <v>57</v>
      </c>
      <c r="K1736">
        <v>1</v>
      </c>
      <c r="L1736">
        <v>47753</v>
      </c>
      <c r="M1736">
        <v>1.1000000000000001</v>
      </c>
      <c r="N1736" t="str">
        <f t="shared" si="252"/>
        <v>000X</v>
      </c>
      <c r="O1736">
        <v>3720</v>
      </c>
      <c r="P1736" t="s">
        <v>58</v>
      </c>
      <c r="Q1736" t="s">
        <v>8459</v>
      </c>
      <c r="R1736" t="s">
        <v>4590</v>
      </c>
      <c r="T1736" t="s">
        <v>61</v>
      </c>
      <c r="V1736" t="s">
        <v>8460</v>
      </c>
      <c r="W1736">
        <v>214693</v>
      </c>
      <c r="X1736">
        <v>17540</v>
      </c>
      <c r="Y1736">
        <v>197153</v>
      </c>
      <c r="Z1736">
        <v>214693</v>
      </c>
      <c r="AA1736">
        <v>214693</v>
      </c>
      <c r="AB1736" t="s">
        <v>63</v>
      </c>
      <c r="AC1736" s="1">
        <v>43766</v>
      </c>
      <c r="AD1736">
        <v>275000</v>
      </c>
      <c r="AE1736">
        <v>3014</v>
      </c>
      <c r="AF1736">
        <v>2344</v>
      </c>
      <c r="AG1736" t="s">
        <v>64</v>
      </c>
      <c r="AH1736" t="s">
        <v>76</v>
      </c>
      <c r="AI1736">
        <v>1</v>
      </c>
      <c r="AJ1736">
        <v>2002</v>
      </c>
      <c r="AK1736">
        <v>3</v>
      </c>
      <c r="AL1736">
        <v>2</v>
      </c>
      <c r="AN1736">
        <v>1990</v>
      </c>
      <c r="AO1736">
        <v>32</v>
      </c>
      <c r="AP1736" t="s">
        <v>63</v>
      </c>
      <c r="AQ1736" t="s">
        <v>66</v>
      </c>
      <c r="AR1736">
        <v>2737</v>
      </c>
      <c r="AW1736" t="s">
        <v>8461</v>
      </c>
      <c r="AY1736" t="s">
        <v>8462</v>
      </c>
      <c r="AZ1736" t="s">
        <v>70</v>
      </c>
    </row>
    <row r="1737" spans="1:52" x14ac:dyDescent="0.3">
      <c r="A1737">
        <v>1457297</v>
      </c>
      <c r="B1737" t="s">
        <v>8463</v>
      </c>
      <c r="C1737" t="str">
        <f t="shared" si="253"/>
        <v>7492</v>
      </c>
      <c r="D1737" t="s">
        <v>8411</v>
      </c>
      <c r="E1737" t="str">
        <f>"0100"</f>
        <v>0100</v>
      </c>
      <c r="F1737" t="s">
        <v>54</v>
      </c>
      <c r="G1737" t="str">
        <f t="shared" si="254"/>
        <v>09</v>
      </c>
      <c r="H1737" t="s">
        <v>55</v>
      </c>
      <c r="I1737" t="s">
        <v>56</v>
      </c>
      <c r="J1737" t="s">
        <v>57</v>
      </c>
      <c r="K1737">
        <v>1</v>
      </c>
      <c r="L1737">
        <v>43847</v>
      </c>
      <c r="M1737">
        <v>1.01</v>
      </c>
      <c r="N1737" t="str">
        <f t="shared" si="252"/>
        <v>000X</v>
      </c>
      <c r="O1737">
        <v>3535</v>
      </c>
      <c r="P1737" t="s">
        <v>58</v>
      </c>
      <c r="Q1737" t="s">
        <v>8459</v>
      </c>
      <c r="R1737" t="s">
        <v>4590</v>
      </c>
      <c r="T1737" t="s">
        <v>61</v>
      </c>
      <c r="V1737" t="s">
        <v>8464</v>
      </c>
      <c r="W1737">
        <v>204916</v>
      </c>
      <c r="X1737">
        <v>16110</v>
      </c>
      <c r="Y1737">
        <v>188806</v>
      </c>
      <c r="Z1737">
        <v>143912</v>
      </c>
      <c r="AA1737">
        <v>118912</v>
      </c>
      <c r="AB1737" t="s">
        <v>63</v>
      </c>
      <c r="AC1737" s="1">
        <v>34304</v>
      </c>
      <c r="AD1737">
        <v>42500</v>
      </c>
      <c r="AE1737">
        <v>1013</v>
      </c>
      <c r="AF1737">
        <v>1941</v>
      </c>
      <c r="AG1737" t="s">
        <v>103</v>
      </c>
      <c r="AH1737" t="s">
        <v>391</v>
      </c>
      <c r="AI1737">
        <v>1</v>
      </c>
      <c r="AJ1737">
        <v>1989</v>
      </c>
      <c r="AK1737">
        <v>3</v>
      </c>
      <c r="AL1737">
        <v>2</v>
      </c>
      <c r="AM1737">
        <v>1</v>
      </c>
      <c r="AN1737">
        <v>2534</v>
      </c>
      <c r="AO1737">
        <v>32</v>
      </c>
      <c r="AP1737" t="s">
        <v>72</v>
      </c>
      <c r="AQ1737" t="s">
        <v>66</v>
      </c>
      <c r="AR1737">
        <v>3445</v>
      </c>
      <c r="AW1737" t="s">
        <v>8465</v>
      </c>
      <c r="AY1737" t="s">
        <v>8466</v>
      </c>
      <c r="AZ1737" t="s">
        <v>8467</v>
      </c>
    </row>
    <row r="1738" spans="1:52" x14ac:dyDescent="0.3">
      <c r="A1738">
        <v>1457360</v>
      </c>
      <c r="B1738" t="s">
        <v>8468</v>
      </c>
      <c r="C1738" t="str">
        <f t="shared" si="253"/>
        <v>7492</v>
      </c>
      <c r="D1738" t="s">
        <v>8411</v>
      </c>
      <c r="E1738" t="str">
        <f>"0000"</f>
        <v>0000</v>
      </c>
      <c r="F1738" t="s">
        <v>108</v>
      </c>
      <c r="G1738" t="str">
        <f t="shared" si="254"/>
        <v>09</v>
      </c>
      <c r="H1738" t="s">
        <v>55</v>
      </c>
      <c r="I1738" t="s">
        <v>56</v>
      </c>
      <c r="J1738" t="s">
        <v>57</v>
      </c>
      <c r="K1738">
        <v>0</v>
      </c>
      <c r="L1738">
        <v>43750</v>
      </c>
      <c r="M1738">
        <v>1</v>
      </c>
      <c r="N1738" t="str">
        <f t="shared" si="252"/>
        <v>000X</v>
      </c>
      <c r="O1738">
        <v>3565</v>
      </c>
      <c r="P1738" t="s">
        <v>58</v>
      </c>
      <c r="Q1738" t="s">
        <v>8459</v>
      </c>
      <c r="R1738" t="s">
        <v>4590</v>
      </c>
      <c r="T1738" t="s">
        <v>61</v>
      </c>
      <c r="V1738" t="s">
        <v>8469</v>
      </c>
      <c r="W1738">
        <v>16070</v>
      </c>
      <c r="X1738">
        <v>16070</v>
      </c>
      <c r="Y1738">
        <v>0</v>
      </c>
      <c r="Z1738">
        <v>16070</v>
      </c>
      <c r="AA1738">
        <v>16070</v>
      </c>
      <c r="AB1738" t="s">
        <v>72</v>
      </c>
      <c r="AR1738">
        <v>0</v>
      </c>
      <c r="AW1738" t="s">
        <v>8470</v>
      </c>
      <c r="AX1738" t="s">
        <v>8471</v>
      </c>
      <c r="AY1738" t="s">
        <v>8472</v>
      </c>
      <c r="AZ1738" t="s">
        <v>8473</v>
      </c>
    </row>
    <row r="1739" spans="1:52" x14ac:dyDescent="0.3">
      <c r="A1739">
        <v>1457467</v>
      </c>
      <c r="B1739" t="s">
        <v>8474</v>
      </c>
      <c r="C1739" t="str">
        <f t="shared" si="253"/>
        <v>7492</v>
      </c>
      <c r="D1739" t="s">
        <v>8411</v>
      </c>
      <c r="E1739" t="str">
        <f>"0100"</f>
        <v>0100</v>
      </c>
      <c r="F1739" t="s">
        <v>54</v>
      </c>
      <c r="G1739" t="str">
        <f t="shared" si="254"/>
        <v>09</v>
      </c>
      <c r="H1739" t="s">
        <v>55</v>
      </c>
      <c r="I1739" t="s">
        <v>56</v>
      </c>
      <c r="J1739" t="s">
        <v>57</v>
      </c>
      <c r="K1739">
        <v>1</v>
      </c>
      <c r="L1739">
        <v>47822</v>
      </c>
      <c r="M1739">
        <v>1.1000000000000001</v>
      </c>
      <c r="N1739" t="str">
        <f t="shared" si="252"/>
        <v>000X</v>
      </c>
      <c r="O1739">
        <v>3660</v>
      </c>
      <c r="P1739" t="s">
        <v>58</v>
      </c>
      <c r="Q1739" t="s">
        <v>8459</v>
      </c>
      <c r="R1739" t="s">
        <v>4590</v>
      </c>
      <c r="T1739" t="s">
        <v>61</v>
      </c>
      <c r="V1739" t="s">
        <v>8475</v>
      </c>
      <c r="W1739">
        <v>152011</v>
      </c>
      <c r="X1739">
        <v>17560</v>
      </c>
      <c r="Y1739">
        <v>134451</v>
      </c>
      <c r="Z1739">
        <v>152011</v>
      </c>
      <c r="AA1739">
        <v>152011</v>
      </c>
      <c r="AB1739" t="s">
        <v>72</v>
      </c>
      <c r="AC1739" s="1">
        <v>35400</v>
      </c>
      <c r="AD1739">
        <v>105900</v>
      </c>
      <c r="AE1739">
        <v>1164</v>
      </c>
      <c r="AF1739">
        <v>313</v>
      </c>
      <c r="AG1739" t="s">
        <v>64</v>
      </c>
      <c r="AH1739" t="s">
        <v>76</v>
      </c>
      <c r="AI1739">
        <v>1</v>
      </c>
      <c r="AJ1739">
        <v>1987</v>
      </c>
      <c r="AK1739">
        <v>2</v>
      </c>
      <c r="AL1739">
        <v>2</v>
      </c>
      <c r="AN1739">
        <v>1612</v>
      </c>
      <c r="AO1739">
        <v>32</v>
      </c>
      <c r="AP1739" t="s">
        <v>72</v>
      </c>
      <c r="AQ1739" t="s">
        <v>66</v>
      </c>
      <c r="AR1739">
        <v>2304</v>
      </c>
      <c r="AW1739" t="s">
        <v>8476</v>
      </c>
      <c r="AX1739" t="s">
        <v>8477</v>
      </c>
      <c r="AY1739" t="s">
        <v>8478</v>
      </c>
      <c r="AZ1739" t="s">
        <v>8479</v>
      </c>
    </row>
    <row r="1740" spans="1:52" x14ac:dyDescent="0.3">
      <c r="A1740">
        <v>1457483</v>
      </c>
      <c r="B1740" t="s">
        <v>8480</v>
      </c>
      <c r="C1740" t="str">
        <f t="shared" si="253"/>
        <v>7492</v>
      </c>
      <c r="D1740" t="s">
        <v>8411</v>
      </c>
      <c r="E1740" t="str">
        <f>"0100"</f>
        <v>0100</v>
      </c>
      <c r="F1740" t="s">
        <v>54</v>
      </c>
      <c r="G1740" t="str">
        <f t="shared" si="254"/>
        <v>09</v>
      </c>
      <c r="H1740" t="s">
        <v>55</v>
      </c>
      <c r="I1740" t="s">
        <v>56</v>
      </c>
      <c r="J1740" t="s">
        <v>57</v>
      </c>
      <c r="K1740">
        <v>1</v>
      </c>
      <c r="L1740">
        <v>46098</v>
      </c>
      <c r="M1740">
        <v>1.06</v>
      </c>
      <c r="N1740" t="str">
        <f t="shared" si="252"/>
        <v>000X</v>
      </c>
      <c r="O1740">
        <v>3620</v>
      </c>
      <c r="P1740" t="s">
        <v>58</v>
      </c>
      <c r="Q1740" t="s">
        <v>8459</v>
      </c>
      <c r="R1740" t="s">
        <v>4590</v>
      </c>
      <c r="T1740" t="s">
        <v>61</v>
      </c>
      <c r="V1740" t="s">
        <v>8481</v>
      </c>
      <c r="W1740">
        <v>184226</v>
      </c>
      <c r="X1740">
        <v>16930</v>
      </c>
      <c r="Y1740">
        <v>167296</v>
      </c>
      <c r="Z1740">
        <v>184226</v>
      </c>
      <c r="AA1740">
        <v>184226</v>
      </c>
      <c r="AB1740" t="s">
        <v>72</v>
      </c>
      <c r="AC1740" s="1">
        <v>43278</v>
      </c>
      <c r="AD1740">
        <v>190000</v>
      </c>
      <c r="AE1740">
        <v>2910</v>
      </c>
      <c r="AF1740">
        <v>1197</v>
      </c>
      <c r="AG1740" t="s">
        <v>64</v>
      </c>
      <c r="AH1740" t="s">
        <v>76</v>
      </c>
      <c r="AI1740">
        <v>1</v>
      </c>
      <c r="AJ1740">
        <v>1987</v>
      </c>
      <c r="AK1740">
        <v>2</v>
      </c>
      <c r="AL1740">
        <v>2</v>
      </c>
      <c r="AN1740">
        <v>1952</v>
      </c>
      <c r="AO1740">
        <v>34</v>
      </c>
      <c r="AP1740" t="s">
        <v>72</v>
      </c>
      <c r="AQ1740" t="s">
        <v>66</v>
      </c>
      <c r="AR1740">
        <v>3158</v>
      </c>
      <c r="AW1740" t="s">
        <v>8482</v>
      </c>
      <c r="AX1740" t="s">
        <v>8483</v>
      </c>
      <c r="AY1740" t="s">
        <v>8484</v>
      </c>
      <c r="AZ1740" t="s">
        <v>8485</v>
      </c>
    </row>
    <row r="1741" spans="1:52" x14ac:dyDescent="0.3">
      <c r="A1741">
        <v>1457505</v>
      </c>
      <c r="B1741" t="s">
        <v>8486</v>
      </c>
      <c r="C1741" t="str">
        <f t="shared" si="253"/>
        <v>7492</v>
      </c>
      <c r="D1741" t="s">
        <v>8411</v>
      </c>
      <c r="E1741" t="str">
        <f>"0100"</f>
        <v>0100</v>
      </c>
      <c r="F1741" t="s">
        <v>54</v>
      </c>
      <c r="G1741" t="str">
        <f t="shared" si="254"/>
        <v>09</v>
      </c>
      <c r="H1741" t="s">
        <v>55</v>
      </c>
      <c r="I1741" t="s">
        <v>56</v>
      </c>
      <c r="J1741" t="s">
        <v>57</v>
      </c>
      <c r="K1741">
        <v>1</v>
      </c>
      <c r="L1741">
        <v>52769</v>
      </c>
      <c r="M1741">
        <v>1.21</v>
      </c>
      <c r="N1741" t="str">
        <f t="shared" si="252"/>
        <v>000X</v>
      </c>
      <c r="O1741">
        <v>3600</v>
      </c>
      <c r="P1741" t="s">
        <v>58</v>
      </c>
      <c r="Q1741" t="s">
        <v>8459</v>
      </c>
      <c r="R1741" t="s">
        <v>4590</v>
      </c>
      <c r="T1741" t="s">
        <v>61</v>
      </c>
      <c r="V1741" t="s">
        <v>8487</v>
      </c>
      <c r="W1741">
        <v>208842</v>
      </c>
      <c r="X1741">
        <v>19380</v>
      </c>
      <c r="Y1741">
        <v>189462</v>
      </c>
      <c r="Z1741">
        <v>154813</v>
      </c>
      <c r="AA1741">
        <v>129813</v>
      </c>
      <c r="AB1741" t="s">
        <v>72</v>
      </c>
      <c r="AC1741" s="1">
        <v>44144</v>
      </c>
      <c r="AD1741">
        <v>315000</v>
      </c>
      <c r="AE1741">
        <v>3107</v>
      </c>
      <c r="AF1741">
        <v>2101</v>
      </c>
      <c r="AG1741" t="s">
        <v>64</v>
      </c>
      <c r="AH1741" t="s">
        <v>76</v>
      </c>
      <c r="AI1741">
        <v>1</v>
      </c>
      <c r="AJ1741">
        <v>1996</v>
      </c>
      <c r="AK1741">
        <v>3</v>
      </c>
      <c r="AL1741">
        <v>2</v>
      </c>
      <c r="AN1741">
        <v>2156</v>
      </c>
      <c r="AO1741">
        <v>32</v>
      </c>
      <c r="AP1741" t="s">
        <v>63</v>
      </c>
      <c r="AQ1741" t="s">
        <v>66</v>
      </c>
      <c r="AR1741">
        <v>2789</v>
      </c>
      <c r="AW1741" t="s">
        <v>8488</v>
      </c>
      <c r="AX1741" t="s">
        <v>8489</v>
      </c>
      <c r="AY1741" t="s">
        <v>8490</v>
      </c>
      <c r="AZ1741" t="s">
        <v>70</v>
      </c>
    </row>
    <row r="1742" spans="1:52" x14ac:dyDescent="0.3">
      <c r="A1742">
        <v>1457611</v>
      </c>
      <c r="B1742" t="s">
        <v>8491</v>
      </c>
      <c r="C1742" t="str">
        <f t="shared" si="253"/>
        <v>7492</v>
      </c>
      <c r="D1742" t="s">
        <v>8411</v>
      </c>
      <c r="E1742" t="str">
        <f>"0100"</f>
        <v>0100</v>
      </c>
      <c r="F1742" t="s">
        <v>54</v>
      </c>
      <c r="G1742" t="str">
        <f t="shared" si="254"/>
        <v>09</v>
      </c>
      <c r="H1742" t="s">
        <v>55</v>
      </c>
      <c r="I1742" t="s">
        <v>56</v>
      </c>
      <c r="J1742" t="s">
        <v>57</v>
      </c>
      <c r="K1742">
        <v>1</v>
      </c>
      <c r="L1742">
        <v>43784</v>
      </c>
      <c r="M1742">
        <v>1.01</v>
      </c>
      <c r="N1742" t="str">
        <f t="shared" si="252"/>
        <v>000X</v>
      </c>
      <c r="O1742">
        <v>4470</v>
      </c>
      <c r="P1742" t="s">
        <v>72</v>
      </c>
      <c r="Q1742" t="s">
        <v>8492</v>
      </c>
      <c r="R1742" t="s">
        <v>140</v>
      </c>
      <c r="T1742" t="s">
        <v>61</v>
      </c>
      <c r="V1742" t="s">
        <v>8493</v>
      </c>
      <c r="W1742">
        <v>237895</v>
      </c>
      <c r="X1742">
        <v>16080</v>
      </c>
      <c r="Y1742">
        <v>221815</v>
      </c>
      <c r="Z1742">
        <v>191472</v>
      </c>
      <c r="AA1742">
        <v>166472</v>
      </c>
      <c r="AB1742" t="s">
        <v>63</v>
      </c>
      <c r="AC1742" s="1">
        <v>35278</v>
      </c>
      <c r="AD1742">
        <v>11000</v>
      </c>
      <c r="AE1742">
        <v>1147</v>
      </c>
      <c r="AF1742">
        <v>1546</v>
      </c>
      <c r="AG1742" t="s">
        <v>103</v>
      </c>
      <c r="AH1742" t="s">
        <v>76</v>
      </c>
      <c r="AI1742">
        <v>1</v>
      </c>
      <c r="AJ1742">
        <v>1996</v>
      </c>
      <c r="AK1742">
        <v>3</v>
      </c>
      <c r="AL1742">
        <v>2</v>
      </c>
      <c r="AN1742">
        <v>2193</v>
      </c>
      <c r="AO1742">
        <v>32</v>
      </c>
      <c r="AP1742" t="s">
        <v>63</v>
      </c>
      <c r="AQ1742" t="s">
        <v>66</v>
      </c>
      <c r="AR1742">
        <v>3551</v>
      </c>
      <c r="AW1742" t="s">
        <v>8494</v>
      </c>
      <c r="AX1742" t="s">
        <v>8495</v>
      </c>
      <c r="AY1742" t="s">
        <v>8496</v>
      </c>
      <c r="AZ1742" t="s">
        <v>8497</v>
      </c>
    </row>
    <row r="1743" spans="1:52" x14ac:dyDescent="0.3">
      <c r="A1743">
        <v>1457742</v>
      </c>
      <c r="B1743" t="s">
        <v>8498</v>
      </c>
      <c r="C1743" t="str">
        <f t="shared" si="253"/>
        <v>7492</v>
      </c>
      <c r="D1743" t="s">
        <v>8411</v>
      </c>
      <c r="E1743" t="str">
        <f>"0000"</f>
        <v>0000</v>
      </c>
      <c r="F1743" t="s">
        <v>108</v>
      </c>
      <c r="G1743" t="str">
        <f t="shared" si="254"/>
        <v>09</v>
      </c>
      <c r="H1743" t="s">
        <v>55</v>
      </c>
      <c r="I1743" t="s">
        <v>56</v>
      </c>
      <c r="J1743" t="s">
        <v>57</v>
      </c>
      <c r="K1743">
        <v>0</v>
      </c>
      <c r="L1743">
        <v>46250</v>
      </c>
      <c r="M1743">
        <v>1.06</v>
      </c>
      <c r="N1743" t="str">
        <f t="shared" si="252"/>
        <v>000X</v>
      </c>
      <c r="O1743">
        <v>4464</v>
      </c>
      <c r="P1743" t="s">
        <v>72</v>
      </c>
      <c r="Q1743" t="s">
        <v>8499</v>
      </c>
      <c r="R1743" t="s">
        <v>266</v>
      </c>
      <c r="T1743" t="s">
        <v>61</v>
      </c>
      <c r="V1743" t="s">
        <v>8500</v>
      </c>
      <c r="W1743">
        <v>16990</v>
      </c>
      <c r="X1743">
        <v>16990</v>
      </c>
      <c r="Y1743">
        <v>0</v>
      </c>
      <c r="Z1743">
        <v>16990</v>
      </c>
      <c r="AA1743">
        <v>16990</v>
      </c>
      <c r="AB1743" t="s">
        <v>72</v>
      </c>
      <c r="AC1743" s="1">
        <v>44003</v>
      </c>
      <c r="AD1743">
        <v>23500</v>
      </c>
      <c r="AE1743">
        <v>3075</v>
      </c>
      <c r="AF1743">
        <v>1201</v>
      </c>
      <c r="AG1743" t="s">
        <v>103</v>
      </c>
      <c r="AH1743" t="s">
        <v>76</v>
      </c>
      <c r="AR1743">
        <v>0</v>
      </c>
      <c r="AW1743" t="s">
        <v>4474</v>
      </c>
      <c r="AY1743" t="s">
        <v>4214</v>
      </c>
      <c r="AZ1743" t="s">
        <v>1078</v>
      </c>
    </row>
    <row r="1744" spans="1:52" x14ac:dyDescent="0.3">
      <c r="A1744">
        <v>1457823</v>
      </c>
      <c r="B1744" t="s">
        <v>8501</v>
      </c>
      <c r="C1744" t="str">
        <f t="shared" si="253"/>
        <v>7492</v>
      </c>
      <c r="D1744" t="s">
        <v>8411</v>
      </c>
      <c r="E1744" t="str">
        <f t="shared" ref="E1744:E1749" si="255">"0100"</f>
        <v>0100</v>
      </c>
      <c r="F1744" t="s">
        <v>54</v>
      </c>
      <c r="G1744" t="str">
        <f>"10"</f>
        <v>10</v>
      </c>
      <c r="H1744" t="s">
        <v>55</v>
      </c>
      <c r="I1744" t="s">
        <v>56</v>
      </c>
      <c r="J1744" t="s">
        <v>57</v>
      </c>
      <c r="K1744">
        <v>1</v>
      </c>
      <c r="L1744">
        <v>44089</v>
      </c>
      <c r="M1744">
        <v>1.01</v>
      </c>
      <c r="N1744" t="str">
        <f t="shared" si="252"/>
        <v>000X</v>
      </c>
      <c r="O1744">
        <v>2778</v>
      </c>
      <c r="P1744" t="s">
        <v>58</v>
      </c>
      <c r="Q1744" t="s">
        <v>8502</v>
      </c>
      <c r="R1744" t="s">
        <v>140</v>
      </c>
      <c r="T1744" t="s">
        <v>61</v>
      </c>
      <c r="V1744" t="s">
        <v>8503</v>
      </c>
      <c r="W1744">
        <v>215671</v>
      </c>
      <c r="X1744">
        <v>16190</v>
      </c>
      <c r="Y1744">
        <v>199481</v>
      </c>
      <c r="Z1744">
        <v>158611</v>
      </c>
      <c r="AA1744">
        <v>133611</v>
      </c>
      <c r="AB1744" t="s">
        <v>63</v>
      </c>
      <c r="AC1744" s="1">
        <v>41730</v>
      </c>
      <c r="AD1744">
        <v>195000</v>
      </c>
      <c r="AE1744">
        <v>2619</v>
      </c>
      <c r="AF1744">
        <v>2188</v>
      </c>
      <c r="AG1744" t="s">
        <v>64</v>
      </c>
      <c r="AH1744" t="s">
        <v>76</v>
      </c>
      <c r="AI1744">
        <v>1</v>
      </c>
      <c r="AJ1744">
        <v>1987</v>
      </c>
      <c r="AK1744">
        <v>3</v>
      </c>
      <c r="AL1744">
        <v>2</v>
      </c>
      <c r="AM1744">
        <v>1</v>
      </c>
      <c r="AN1744">
        <v>2781</v>
      </c>
      <c r="AO1744">
        <v>32</v>
      </c>
      <c r="AP1744" t="s">
        <v>63</v>
      </c>
      <c r="AQ1744" t="s">
        <v>66</v>
      </c>
      <c r="AR1744">
        <v>3899</v>
      </c>
      <c r="AW1744" t="s">
        <v>8504</v>
      </c>
      <c r="AX1744" t="s">
        <v>8505</v>
      </c>
      <c r="AY1744" t="s">
        <v>8506</v>
      </c>
      <c r="AZ1744" t="s">
        <v>8507</v>
      </c>
    </row>
    <row r="1745" spans="1:52" x14ac:dyDescent="0.3">
      <c r="A1745">
        <v>1456878</v>
      </c>
      <c r="B1745" t="s">
        <v>8508</v>
      </c>
      <c r="C1745" t="str">
        <f t="shared" si="253"/>
        <v>7492</v>
      </c>
      <c r="D1745" t="s">
        <v>8411</v>
      </c>
      <c r="E1745" t="str">
        <f t="shared" si="255"/>
        <v>0100</v>
      </c>
      <c r="F1745" t="s">
        <v>54</v>
      </c>
      <c r="G1745" t="str">
        <f>"09"</f>
        <v>09</v>
      </c>
      <c r="H1745" t="s">
        <v>55</v>
      </c>
      <c r="I1745" t="s">
        <v>56</v>
      </c>
      <c r="J1745" t="s">
        <v>57</v>
      </c>
      <c r="K1745">
        <v>1</v>
      </c>
      <c r="L1745">
        <v>46672</v>
      </c>
      <c r="M1745">
        <v>1.07</v>
      </c>
      <c r="N1745" t="str">
        <f t="shared" si="252"/>
        <v>000X</v>
      </c>
      <c r="O1745">
        <v>3835</v>
      </c>
      <c r="P1745" t="s">
        <v>58</v>
      </c>
      <c r="Q1745" t="s">
        <v>8412</v>
      </c>
      <c r="R1745" t="s">
        <v>4590</v>
      </c>
      <c r="T1745" t="s">
        <v>61</v>
      </c>
      <c r="V1745" t="s">
        <v>8509</v>
      </c>
      <c r="W1745">
        <v>159104</v>
      </c>
      <c r="X1745">
        <v>17140</v>
      </c>
      <c r="Y1745">
        <v>141964</v>
      </c>
      <c r="Z1745">
        <v>109940</v>
      </c>
      <c r="AA1745">
        <v>84940</v>
      </c>
      <c r="AB1745" t="s">
        <v>63</v>
      </c>
      <c r="AC1745" s="1">
        <v>41061</v>
      </c>
      <c r="AD1745">
        <v>110000</v>
      </c>
      <c r="AE1745">
        <v>2490</v>
      </c>
      <c r="AF1745">
        <v>2193</v>
      </c>
      <c r="AG1745" t="s">
        <v>64</v>
      </c>
      <c r="AH1745" t="s">
        <v>76</v>
      </c>
      <c r="AI1745">
        <v>1</v>
      </c>
      <c r="AJ1745">
        <v>1986</v>
      </c>
      <c r="AK1745">
        <v>3</v>
      </c>
      <c r="AL1745">
        <v>2</v>
      </c>
      <c r="AN1745">
        <v>1742</v>
      </c>
      <c r="AO1745">
        <v>32</v>
      </c>
      <c r="AP1745" t="s">
        <v>72</v>
      </c>
      <c r="AQ1745" t="s">
        <v>66</v>
      </c>
      <c r="AR1745">
        <v>2586</v>
      </c>
      <c r="AW1745" t="s">
        <v>8510</v>
      </c>
      <c r="AX1745" t="s">
        <v>8511</v>
      </c>
      <c r="AY1745" t="s">
        <v>8512</v>
      </c>
      <c r="AZ1745" t="s">
        <v>70</v>
      </c>
    </row>
    <row r="1746" spans="1:52" x14ac:dyDescent="0.3">
      <c r="A1746">
        <v>1456924</v>
      </c>
      <c r="B1746" t="s">
        <v>8513</v>
      </c>
      <c r="C1746" t="str">
        <f t="shared" si="253"/>
        <v>7492</v>
      </c>
      <c r="D1746" t="s">
        <v>8411</v>
      </c>
      <c r="E1746" t="str">
        <f t="shared" si="255"/>
        <v>0100</v>
      </c>
      <c r="F1746" t="s">
        <v>54</v>
      </c>
      <c r="G1746" t="str">
        <f>"04"</f>
        <v>04</v>
      </c>
      <c r="H1746" t="s">
        <v>55</v>
      </c>
      <c r="I1746" t="s">
        <v>56</v>
      </c>
      <c r="J1746" t="s">
        <v>8434</v>
      </c>
      <c r="K1746">
        <v>1</v>
      </c>
      <c r="L1746">
        <v>56249</v>
      </c>
      <c r="M1746">
        <v>1.29</v>
      </c>
      <c r="N1746" t="str">
        <f t="shared" si="252"/>
        <v>000X</v>
      </c>
      <c r="O1746">
        <v>5215</v>
      </c>
      <c r="P1746" t="s">
        <v>72</v>
      </c>
      <c r="Q1746" t="s">
        <v>8514</v>
      </c>
      <c r="R1746" t="s">
        <v>140</v>
      </c>
      <c r="T1746" t="s">
        <v>61</v>
      </c>
      <c r="V1746" t="s">
        <v>8515</v>
      </c>
      <c r="W1746">
        <v>207922</v>
      </c>
      <c r="X1746">
        <v>16140</v>
      </c>
      <c r="Y1746">
        <v>191782</v>
      </c>
      <c r="Z1746">
        <v>180609</v>
      </c>
      <c r="AA1746">
        <v>155609</v>
      </c>
      <c r="AB1746" t="s">
        <v>63</v>
      </c>
      <c r="AC1746" s="1">
        <v>42752</v>
      </c>
      <c r="AD1746">
        <v>180000</v>
      </c>
      <c r="AE1746">
        <v>2805</v>
      </c>
      <c r="AF1746">
        <v>2423</v>
      </c>
      <c r="AG1746" t="s">
        <v>64</v>
      </c>
      <c r="AH1746" t="s">
        <v>76</v>
      </c>
      <c r="AI1746">
        <v>1</v>
      </c>
      <c r="AJ1746">
        <v>1993</v>
      </c>
      <c r="AK1746">
        <v>3</v>
      </c>
      <c r="AL1746">
        <v>2</v>
      </c>
      <c r="AN1746">
        <v>2310</v>
      </c>
      <c r="AO1746">
        <v>32</v>
      </c>
      <c r="AP1746" t="s">
        <v>72</v>
      </c>
      <c r="AQ1746" t="s">
        <v>66</v>
      </c>
      <c r="AR1746">
        <v>3300</v>
      </c>
      <c r="AW1746" t="s">
        <v>8516</v>
      </c>
      <c r="AY1746" t="s">
        <v>8517</v>
      </c>
      <c r="AZ1746" t="s">
        <v>8518</v>
      </c>
    </row>
    <row r="1747" spans="1:52" x14ac:dyDescent="0.3">
      <c r="A1747">
        <v>1457173</v>
      </c>
      <c r="B1747" t="s">
        <v>8519</v>
      </c>
      <c r="C1747" t="str">
        <f t="shared" si="253"/>
        <v>7492</v>
      </c>
      <c r="D1747" t="s">
        <v>8411</v>
      </c>
      <c r="E1747" t="str">
        <f t="shared" si="255"/>
        <v>0100</v>
      </c>
      <c r="F1747" t="s">
        <v>54</v>
      </c>
      <c r="G1747" t="str">
        <f t="shared" ref="G1747:G1754" si="256">"09"</f>
        <v>09</v>
      </c>
      <c r="H1747" t="s">
        <v>55</v>
      </c>
      <c r="I1747" t="s">
        <v>56</v>
      </c>
      <c r="J1747" t="s">
        <v>57</v>
      </c>
      <c r="K1747">
        <v>1</v>
      </c>
      <c r="L1747">
        <v>44135</v>
      </c>
      <c r="M1747">
        <v>1.01</v>
      </c>
      <c r="N1747" t="str">
        <f t="shared" si="252"/>
        <v>000X</v>
      </c>
      <c r="O1747">
        <v>4969</v>
      </c>
      <c r="P1747" t="s">
        <v>72</v>
      </c>
      <c r="Q1747" t="s">
        <v>8435</v>
      </c>
      <c r="R1747" t="s">
        <v>140</v>
      </c>
      <c r="T1747" t="s">
        <v>61</v>
      </c>
      <c r="V1747" t="s">
        <v>8520</v>
      </c>
      <c r="W1747">
        <v>139238</v>
      </c>
      <c r="X1747">
        <v>16210</v>
      </c>
      <c r="Y1747">
        <v>123028</v>
      </c>
      <c r="Z1747">
        <v>112822</v>
      </c>
      <c r="AA1747">
        <v>87822</v>
      </c>
      <c r="AB1747" t="s">
        <v>63</v>
      </c>
      <c r="AC1747" s="1">
        <v>42528</v>
      </c>
      <c r="AD1747">
        <v>113500</v>
      </c>
      <c r="AE1747">
        <v>2763</v>
      </c>
      <c r="AF1747">
        <v>1831</v>
      </c>
      <c r="AG1747" t="s">
        <v>64</v>
      </c>
      <c r="AH1747" t="s">
        <v>76</v>
      </c>
      <c r="AI1747">
        <v>1</v>
      </c>
      <c r="AJ1747">
        <v>1988</v>
      </c>
      <c r="AK1747">
        <v>2</v>
      </c>
      <c r="AL1747">
        <v>2</v>
      </c>
      <c r="AN1747">
        <v>1476</v>
      </c>
      <c r="AO1747">
        <v>32</v>
      </c>
      <c r="AP1747" t="s">
        <v>63</v>
      </c>
      <c r="AQ1747" t="s">
        <v>66</v>
      </c>
      <c r="AR1747">
        <v>2041</v>
      </c>
      <c r="AW1747" t="s">
        <v>8521</v>
      </c>
      <c r="AY1747" t="s">
        <v>8522</v>
      </c>
      <c r="AZ1747" t="s">
        <v>70</v>
      </c>
    </row>
    <row r="1748" spans="1:52" x14ac:dyDescent="0.3">
      <c r="A1748">
        <v>1457246</v>
      </c>
      <c r="B1748" t="s">
        <v>8523</v>
      </c>
      <c r="C1748" t="str">
        <f t="shared" si="253"/>
        <v>7492</v>
      </c>
      <c r="D1748" t="s">
        <v>8411</v>
      </c>
      <c r="E1748" t="str">
        <f t="shared" si="255"/>
        <v>0100</v>
      </c>
      <c r="F1748" t="s">
        <v>54</v>
      </c>
      <c r="G1748" t="str">
        <f t="shared" si="256"/>
        <v>09</v>
      </c>
      <c r="H1748" t="s">
        <v>55</v>
      </c>
      <c r="I1748" t="s">
        <v>56</v>
      </c>
      <c r="J1748" t="s">
        <v>8434</v>
      </c>
      <c r="K1748">
        <v>1</v>
      </c>
      <c r="L1748">
        <v>56602</v>
      </c>
      <c r="M1748">
        <v>1.3</v>
      </c>
      <c r="N1748" t="str">
        <f t="shared" si="252"/>
        <v>000X</v>
      </c>
      <c r="O1748">
        <v>3452</v>
      </c>
      <c r="P1748" t="s">
        <v>58</v>
      </c>
      <c r="Q1748" t="s">
        <v>8442</v>
      </c>
      <c r="R1748" t="s">
        <v>719</v>
      </c>
      <c r="T1748" t="s">
        <v>61</v>
      </c>
      <c r="V1748" t="s">
        <v>8524</v>
      </c>
      <c r="W1748">
        <v>202969</v>
      </c>
      <c r="X1748">
        <v>16240</v>
      </c>
      <c r="Y1748">
        <v>186729</v>
      </c>
      <c r="Z1748">
        <v>136377</v>
      </c>
      <c r="AA1748">
        <v>111377</v>
      </c>
      <c r="AB1748" t="s">
        <v>63</v>
      </c>
      <c r="AC1748" s="1">
        <v>39203</v>
      </c>
      <c r="AD1748">
        <v>12000</v>
      </c>
      <c r="AE1748">
        <v>2128</v>
      </c>
      <c r="AF1748">
        <v>922</v>
      </c>
      <c r="AG1748" t="s">
        <v>64</v>
      </c>
      <c r="AH1748" t="s">
        <v>2824</v>
      </c>
      <c r="AI1748">
        <v>1</v>
      </c>
      <c r="AJ1748">
        <v>1988</v>
      </c>
      <c r="AK1748">
        <v>3</v>
      </c>
      <c r="AL1748">
        <v>2</v>
      </c>
      <c r="AN1748">
        <v>2316</v>
      </c>
      <c r="AO1748">
        <v>32</v>
      </c>
      <c r="AP1748" t="s">
        <v>63</v>
      </c>
      <c r="AQ1748" t="s">
        <v>66</v>
      </c>
      <c r="AR1748">
        <v>3236</v>
      </c>
      <c r="AW1748" t="s">
        <v>8525</v>
      </c>
      <c r="AY1748" t="s">
        <v>8526</v>
      </c>
      <c r="AZ1748" t="s">
        <v>156</v>
      </c>
    </row>
    <row r="1749" spans="1:52" x14ac:dyDescent="0.3">
      <c r="A1749">
        <v>1457408</v>
      </c>
      <c r="B1749" t="s">
        <v>8527</v>
      </c>
      <c r="C1749" t="str">
        <f t="shared" si="253"/>
        <v>7492</v>
      </c>
      <c r="D1749" t="s">
        <v>8411</v>
      </c>
      <c r="E1749" t="str">
        <f t="shared" si="255"/>
        <v>0100</v>
      </c>
      <c r="F1749" t="s">
        <v>54</v>
      </c>
      <c r="G1749" t="str">
        <f t="shared" si="256"/>
        <v>09</v>
      </c>
      <c r="H1749" t="s">
        <v>55</v>
      </c>
      <c r="I1749" t="s">
        <v>56</v>
      </c>
      <c r="J1749" t="s">
        <v>57</v>
      </c>
      <c r="K1749">
        <v>1</v>
      </c>
      <c r="L1749">
        <v>45659</v>
      </c>
      <c r="M1749">
        <v>1.05</v>
      </c>
      <c r="N1749" t="str">
        <f t="shared" si="252"/>
        <v>000X</v>
      </c>
      <c r="O1749">
        <v>3605</v>
      </c>
      <c r="P1749" t="s">
        <v>58</v>
      </c>
      <c r="Q1749" t="s">
        <v>8459</v>
      </c>
      <c r="R1749" t="s">
        <v>4590</v>
      </c>
      <c r="T1749" t="s">
        <v>61</v>
      </c>
      <c r="V1749" t="s">
        <v>8528</v>
      </c>
      <c r="W1749">
        <v>217451</v>
      </c>
      <c r="X1749">
        <v>16770</v>
      </c>
      <c r="Y1749">
        <v>200681</v>
      </c>
      <c r="Z1749">
        <v>161759</v>
      </c>
      <c r="AA1749">
        <v>131759</v>
      </c>
      <c r="AB1749" t="s">
        <v>63</v>
      </c>
      <c r="AC1749" s="1">
        <v>40452</v>
      </c>
      <c r="AD1749">
        <v>190000</v>
      </c>
      <c r="AE1749">
        <v>2382</v>
      </c>
      <c r="AF1749">
        <v>1733</v>
      </c>
      <c r="AG1749" t="s">
        <v>64</v>
      </c>
      <c r="AH1749" t="s">
        <v>76</v>
      </c>
      <c r="AI1749">
        <v>1</v>
      </c>
      <c r="AJ1749">
        <v>1995</v>
      </c>
      <c r="AK1749">
        <v>2</v>
      </c>
      <c r="AL1749">
        <v>2</v>
      </c>
      <c r="AM1749">
        <v>1</v>
      </c>
      <c r="AN1749">
        <v>2079</v>
      </c>
      <c r="AO1749">
        <v>32</v>
      </c>
      <c r="AP1749" t="s">
        <v>63</v>
      </c>
      <c r="AQ1749" t="s">
        <v>66</v>
      </c>
      <c r="AR1749">
        <v>3037</v>
      </c>
      <c r="AW1749" t="s">
        <v>8529</v>
      </c>
      <c r="AX1749" t="s">
        <v>8530</v>
      </c>
      <c r="AY1749" t="s">
        <v>8531</v>
      </c>
      <c r="AZ1749" t="s">
        <v>6383</v>
      </c>
    </row>
    <row r="1750" spans="1:52" x14ac:dyDescent="0.3">
      <c r="A1750">
        <v>1457572</v>
      </c>
      <c r="B1750" t="s">
        <v>8532</v>
      </c>
      <c r="C1750" t="str">
        <f t="shared" si="253"/>
        <v>7492</v>
      </c>
      <c r="D1750" t="s">
        <v>8411</v>
      </c>
      <c r="E1750" t="str">
        <f>"0000"</f>
        <v>0000</v>
      </c>
      <c r="F1750" t="s">
        <v>108</v>
      </c>
      <c r="G1750" t="str">
        <f t="shared" si="256"/>
        <v>09</v>
      </c>
      <c r="H1750" t="s">
        <v>55</v>
      </c>
      <c r="I1750" t="s">
        <v>56</v>
      </c>
      <c r="J1750" t="s">
        <v>57</v>
      </c>
      <c r="K1750">
        <v>0</v>
      </c>
      <c r="L1750">
        <v>43920</v>
      </c>
      <c r="M1750">
        <v>1.01</v>
      </c>
      <c r="N1750" t="str">
        <f t="shared" si="252"/>
        <v>000X</v>
      </c>
      <c r="O1750">
        <v>4614</v>
      </c>
      <c r="P1750" t="s">
        <v>72</v>
      </c>
      <c r="Q1750" t="s">
        <v>8492</v>
      </c>
      <c r="R1750" t="s">
        <v>140</v>
      </c>
      <c r="T1750" t="s">
        <v>61</v>
      </c>
      <c r="V1750" t="s">
        <v>8533</v>
      </c>
      <c r="W1750">
        <v>16130</v>
      </c>
      <c r="X1750">
        <v>16130</v>
      </c>
      <c r="Y1750">
        <v>0</v>
      </c>
      <c r="Z1750">
        <v>16130</v>
      </c>
      <c r="AA1750">
        <v>16130</v>
      </c>
      <c r="AB1750" t="s">
        <v>72</v>
      </c>
      <c r="AC1750" s="1">
        <v>32660</v>
      </c>
      <c r="AD1750">
        <v>10200</v>
      </c>
      <c r="AE1750">
        <v>823</v>
      </c>
      <c r="AF1750">
        <v>363</v>
      </c>
      <c r="AG1750" t="s">
        <v>103</v>
      </c>
      <c r="AH1750" t="s">
        <v>76</v>
      </c>
      <c r="AR1750">
        <v>0</v>
      </c>
      <c r="AW1750" t="s">
        <v>502</v>
      </c>
      <c r="AY1750" t="s">
        <v>503</v>
      </c>
      <c r="AZ1750" t="s">
        <v>504</v>
      </c>
    </row>
    <row r="1751" spans="1:52" x14ac:dyDescent="0.3">
      <c r="A1751">
        <v>1457599</v>
      </c>
      <c r="B1751" t="s">
        <v>8534</v>
      </c>
      <c r="C1751" t="str">
        <f t="shared" si="253"/>
        <v>7492</v>
      </c>
      <c r="D1751" t="s">
        <v>8411</v>
      </c>
      <c r="E1751" t="str">
        <f>"0000"</f>
        <v>0000</v>
      </c>
      <c r="F1751" t="s">
        <v>108</v>
      </c>
      <c r="G1751" t="str">
        <f t="shared" si="256"/>
        <v>09</v>
      </c>
      <c r="H1751" t="s">
        <v>55</v>
      </c>
      <c r="I1751" t="s">
        <v>56</v>
      </c>
      <c r="J1751" t="s">
        <v>57</v>
      </c>
      <c r="K1751">
        <v>0</v>
      </c>
      <c r="L1751">
        <v>43866</v>
      </c>
      <c r="M1751">
        <v>1.01</v>
      </c>
      <c r="N1751" t="str">
        <f t="shared" si="252"/>
        <v>000X</v>
      </c>
      <c r="O1751">
        <v>4576</v>
      </c>
      <c r="P1751" t="s">
        <v>72</v>
      </c>
      <c r="Q1751" t="s">
        <v>8492</v>
      </c>
      <c r="R1751" t="s">
        <v>140</v>
      </c>
      <c r="T1751" t="s">
        <v>61</v>
      </c>
      <c r="V1751" t="s">
        <v>8535</v>
      </c>
      <c r="W1751">
        <v>16110</v>
      </c>
      <c r="X1751">
        <v>16110</v>
      </c>
      <c r="Y1751">
        <v>0</v>
      </c>
      <c r="Z1751">
        <v>16110</v>
      </c>
      <c r="AA1751">
        <v>16110</v>
      </c>
      <c r="AB1751" t="s">
        <v>72</v>
      </c>
      <c r="AR1751">
        <v>0</v>
      </c>
      <c r="AW1751" t="s">
        <v>8536</v>
      </c>
      <c r="AY1751" t="s">
        <v>8537</v>
      </c>
      <c r="AZ1751" t="s">
        <v>8538</v>
      </c>
    </row>
    <row r="1752" spans="1:52" x14ac:dyDescent="0.3">
      <c r="A1752">
        <v>1457653</v>
      </c>
      <c r="B1752" t="s">
        <v>8539</v>
      </c>
      <c r="C1752" t="str">
        <f t="shared" si="253"/>
        <v>7492</v>
      </c>
      <c r="D1752" t="s">
        <v>8411</v>
      </c>
      <c r="E1752" t="str">
        <f>"0000"</f>
        <v>0000</v>
      </c>
      <c r="F1752" t="s">
        <v>108</v>
      </c>
      <c r="G1752" t="str">
        <f t="shared" si="256"/>
        <v>09</v>
      </c>
      <c r="H1752" t="s">
        <v>55</v>
      </c>
      <c r="I1752" t="s">
        <v>56</v>
      </c>
      <c r="J1752" t="s">
        <v>57</v>
      </c>
      <c r="K1752">
        <v>0</v>
      </c>
      <c r="L1752">
        <v>48084</v>
      </c>
      <c r="M1752">
        <v>1.1000000000000001</v>
      </c>
      <c r="N1752" t="str">
        <f t="shared" si="252"/>
        <v>000X</v>
      </c>
      <c r="O1752">
        <v>4626</v>
      </c>
      <c r="P1752" t="s">
        <v>72</v>
      </c>
      <c r="Q1752" t="s">
        <v>8540</v>
      </c>
      <c r="R1752" t="s">
        <v>88</v>
      </c>
      <c r="T1752" t="s">
        <v>61</v>
      </c>
      <c r="V1752" t="s">
        <v>8541</v>
      </c>
      <c r="W1752">
        <v>17660</v>
      </c>
      <c r="X1752">
        <v>17660</v>
      </c>
      <c r="Y1752">
        <v>0</v>
      </c>
      <c r="Z1752">
        <v>17660</v>
      </c>
      <c r="AA1752">
        <v>17660</v>
      </c>
      <c r="AB1752" t="s">
        <v>72</v>
      </c>
      <c r="AR1752">
        <v>0</v>
      </c>
      <c r="AW1752" t="s">
        <v>8542</v>
      </c>
      <c r="AX1752" t="s">
        <v>8543</v>
      </c>
      <c r="AY1752" t="s">
        <v>8544</v>
      </c>
      <c r="AZ1752" t="s">
        <v>8545</v>
      </c>
    </row>
    <row r="1753" spans="1:52" x14ac:dyDescent="0.3">
      <c r="A1753">
        <v>1457718</v>
      </c>
      <c r="B1753" t="s">
        <v>8546</v>
      </c>
      <c r="C1753" t="str">
        <f t="shared" si="253"/>
        <v>7492</v>
      </c>
      <c r="D1753" t="s">
        <v>8411</v>
      </c>
      <c r="E1753" t="str">
        <f>"0100"</f>
        <v>0100</v>
      </c>
      <c r="F1753" t="s">
        <v>54</v>
      </c>
      <c r="G1753" t="str">
        <f t="shared" si="256"/>
        <v>09</v>
      </c>
      <c r="H1753" t="s">
        <v>55</v>
      </c>
      <c r="I1753" t="s">
        <v>56</v>
      </c>
      <c r="J1753" t="s">
        <v>57</v>
      </c>
      <c r="K1753">
        <v>1</v>
      </c>
      <c r="L1753">
        <v>51250</v>
      </c>
      <c r="M1753">
        <v>1.18</v>
      </c>
      <c r="N1753" t="str">
        <f t="shared" si="252"/>
        <v>000X</v>
      </c>
      <c r="O1753">
        <v>4524</v>
      </c>
      <c r="P1753" t="s">
        <v>72</v>
      </c>
      <c r="Q1753" t="s">
        <v>8454</v>
      </c>
      <c r="R1753" t="s">
        <v>60</v>
      </c>
      <c r="T1753" t="s">
        <v>61</v>
      </c>
      <c r="V1753" t="s">
        <v>8547</v>
      </c>
      <c r="W1753">
        <v>311198</v>
      </c>
      <c r="X1753">
        <v>18820</v>
      </c>
      <c r="Y1753">
        <v>292378</v>
      </c>
      <c r="Z1753">
        <v>231928</v>
      </c>
      <c r="AA1753">
        <v>206928</v>
      </c>
      <c r="AB1753" t="s">
        <v>63</v>
      </c>
      <c r="AC1753" s="1">
        <v>37773</v>
      </c>
      <c r="AD1753">
        <v>17000</v>
      </c>
      <c r="AE1753">
        <v>1618</v>
      </c>
      <c r="AF1753">
        <v>1213</v>
      </c>
      <c r="AG1753" t="s">
        <v>103</v>
      </c>
      <c r="AH1753" t="s">
        <v>76</v>
      </c>
      <c r="AI1753">
        <v>1</v>
      </c>
      <c r="AJ1753">
        <v>2005</v>
      </c>
      <c r="AK1753">
        <v>4</v>
      </c>
      <c r="AL1753">
        <v>3</v>
      </c>
      <c r="AN1753">
        <v>3197</v>
      </c>
      <c r="AO1753">
        <v>32</v>
      </c>
      <c r="AP1753" t="s">
        <v>63</v>
      </c>
      <c r="AQ1753" t="s">
        <v>66</v>
      </c>
      <c r="AR1753">
        <v>4322</v>
      </c>
      <c r="AW1753" t="s">
        <v>2739</v>
      </c>
      <c r="AX1753" t="s">
        <v>2740</v>
      </c>
      <c r="AY1753" t="s">
        <v>8548</v>
      </c>
      <c r="AZ1753" t="s">
        <v>70</v>
      </c>
    </row>
    <row r="1754" spans="1:52" x14ac:dyDescent="0.3">
      <c r="A1754">
        <v>1457734</v>
      </c>
      <c r="B1754" t="s">
        <v>8549</v>
      </c>
      <c r="C1754" t="str">
        <f t="shared" si="253"/>
        <v>7492</v>
      </c>
      <c r="D1754" t="s">
        <v>8411</v>
      </c>
      <c r="E1754" t="str">
        <f>"0000"</f>
        <v>0000</v>
      </c>
      <c r="F1754" t="s">
        <v>108</v>
      </c>
      <c r="G1754" t="str">
        <f t="shared" si="256"/>
        <v>09</v>
      </c>
      <c r="H1754" t="s">
        <v>55</v>
      </c>
      <c r="I1754" t="s">
        <v>56</v>
      </c>
      <c r="J1754" t="s">
        <v>57</v>
      </c>
      <c r="K1754">
        <v>0</v>
      </c>
      <c r="L1754">
        <v>43750</v>
      </c>
      <c r="M1754">
        <v>1</v>
      </c>
      <c r="N1754" t="str">
        <f t="shared" si="252"/>
        <v>000X</v>
      </c>
      <c r="O1754">
        <v>4496</v>
      </c>
      <c r="P1754" t="s">
        <v>72</v>
      </c>
      <c r="Q1754" t="s">
        <v>8499</v>
      </c>
      <c r="R1754" t="s">
        <v>266</v>
      </c>
      <c r="T1754" t="s">
        <v>61</v>
      </c>
      <c r="V1754" t="s">
        <v>8550</v>
      </c>
      <c r="W1754">
        <v>16070</v>
      </c>
      <c r="X1754">
        <v>16070</v>
      </c>
      <c r="Y1754">
        <v>0</v>
      </c>
      <c r="Z1754">
        <v>16070</v>
      </c>
      <c r="AA1754">
        <v>16070</v>
      </c>
      <c r="AB1754" t="s">
        <v>72</v>
      </c>
      <c r="AR1754">
        <v>0</v>
      </c>
      <c r="AW1754" t="s">
        <v>8551</v>
      </c>
      <c r="AY1754" t="s">
        <v>8552</v>
      </c>
      <c r="AZ1754" t="s">
        <v>8553</v>
      </c>
    </row>
    <row r="1755" spans="1:52" x14ac:dyDescent="0.3">
      <c r="A1755">
        <v>1456771</v>
      </c>
      <c r="B1755" t="s">
        <v>8554</v>
      </c>
      <c r="C1755" t="str">
        <f t="shared" si="253"/>
        <v>7492</v>
      </c>
      <c r="D1755" t="s">
        <v>8411</v>
      </c>
      <c r="E1755" t="str">
        <f>"0100"</f>
        <v>0100</v>
      </c>
      <c r="F1755" t="s">
        <v>54</v>
      </c>
      <c r="G1755" t="str">
        <f>"04"</f>
        <v>04</v>
      </c>
      <c r="H1755" t="s">
        <v>55</v>
      </c>
      <c r="I1755" t="s">
        <v>56</v>
      </c>
      <c r="J1755" t="s">
        <v>57</v>
      </c>
      <c r="K1755">
        <v>1</v>
      </c>
      <c r="L1755">
        <v>46567</v>
      </c>
      <c r="M1755">
        <v>1.07</v>
      </c>
      <c r="N1755" t="str">
        <f t="shared" si="252"/>
        <v>000X</v>
      </c>
      <c r="O1755">
        <v>5186</v>
      </c>
      <c r="P1755" t="s">
        <v>72</v>
      </c>
      <c r="Q1755" t="s">
        <v>8514</v>
      </c>
      <c r="R1755" t="s">
        <v>140</v>
      </c>
      <c r="T1755" t="s">
        <v>61</v>
      </c>
      <c r="V1755" t="s">
        <v>8555</v>
      </c>
      <c r="W1755">
        <v>17100</v>
      </c>
      <c r="X1755">
        <v>17100</v>
      </c>
      <c r="Y1755">
        <v>0</v>
      </c>
      <c r="Z1755">
        <v>17100</v>
      </c>
      <c r="AA1755">
        <v>17100</v>
      </c>
      <c r="AB1755" t="s">
        <v>63</v>
      </c>
      <c r="AC1755" s="1">
        <v>43300</v>
      </c>
      <c r="AD1755">
        <v>15000</v>
      </c>
      <c r="AE1755">
        <v>2917</v>
      </c>
      <c r="AF1755">
        <v>1038</v>
      </c>
      <c r="AG1755" t="s">
        <v>103</v>
      </c>
      <c r="AH1755" t="s">
        <v>76</v>
      </c>
      <c r="AI1755">
        <v>1</v>
      </c>
      <c r="AJ1755">
        <v>2020</v>
      </c>
      <c r="AK1755">
        <v>4</v>
      </c>
      <c r="AL1755">
        <v>3</v>
      </c>
      <c r="AN1755">
        <v>3204</v>
      </c>
      <c r="AO1755">
        <v>32</v>
      </c>
      <c r="AP1755" t="s">
        <v>63</v>
      </c>
      <c r="AQ1755" t="s">
        <v>66</v>
      </c>
      <c r="AR1755">
        <v>4295</v>
      </c>
      <c r="AW1755" t="s">
        <v>8556</v>
      </c>
      <c r="AX1755" t="s">
        <v>8557</v>
      </c>
      <c r="AY1755" t="s">
        <v>8558</v>
      </c>
      <c r="AZ1755" t="s">
        <v>70</v>
      </c>
    </row>
    <row r="1756" spans="1:52" x14ac:dyDescent="0.3">
      <c r="A1756">
        <v>1456789</v>
      </c>
      <c r="B1756" t="s">
        <v>8559</v>
      </c>
      <c r="C1756" t="str">
        <f t="shared" si="253"/>
        <v>7492</v>
      </c>
      <c r="D1756" t="s">
        <v>8411</v>
      </c>
      <c r="E1756" t="str">
        <f>"0000"</f>
        <v>0000</v>
      </c>
      <c r="F1756" t="s">
        <v>108</v>
      </c>
      <c r="G1756" t="str">
        <f>"04"</f>
        <v>04</v>
      </c>
      <c r="H1756" t="s">
        <v>55</v>
      </c>
      <c r="I1756" t="s">
        <v>56</v>
      </c>
      <c r="J1756" t="s">
        <v>57</v>
      </c>
      <c r="K1756">
        <v>0</v>
      </c>
      <c r="L1756">
        <v>47137</v>
      </c>
      <c r="M1756">
        <v>1.08</v>
      </c>
      <c r="N1756" t="str">
        <f t="shared" si="252"/>
        <v>000X</v>
      </c>
      <c r="O1756">
        <v>3745</v>
      </c>
      <c r="P1756" t="s">
        <v>58</v>
      </c>
      <c r="Q1756" t="s">
        <v>8412</v>
      </c>
      <c r="R1756" t="s">
        <v>4590</v>
      </c>
      <c r="T1756" t="s">
        <v>61</v>
      </c>
      <c r="V1756" t="s">
        <v>8560</v>
      </c>
      <c r="W1756">
        <v>17310</v>
      </c>
      <c r="X1756">
        <v>17310</v>
      </c>
      <c r="Y1756">
        <v>0</v>
      </c>
      <c r="Z1756">
        <v>17310</v>
      </c>
      <c r="AA1756">
        <v>17310</v>
      </c>
      <c r="AB1756" t="s">
        <v>72</v>
      </c>
      <c r="AC1756" s="1">
        <v>40299</v>
      </c>
      <c r="AD1756">
        <v>21000</v>
      </c>
      <c r="AE1756">
        <v>2354</v>
      </c>
      <c r="AF1756">
        <v>498</v>
      </c>
      <c r="AG1756" t="s">
        <v>103</v>
      </c>
      <c r="AH1756" t="s">
        <v>76</v>
      </c>
      <c r="AR1756">
        <v>0</v>
      </c>
      <c r="AW1756" t="s">
        <v>8561</v>
      </c>
      <c r="AX1756" t="s">
        <v>8562</v>
      </c>
      <c r="AY1756" t="s">
        <v>8563</v>
      </c>
      <c r="AZ1756" t="s">
        <v>8564</v>
      </c>
    </row>
    <row r="1757" spans="1:52" x14ac:dyDescent="0.3">
      <c r="A1757">
        <v>1456967</v>
      </c>
      <c r="B1757" t="s">
        <v>8565</v>
      </c>
      <c r="C1757" t="str">
        <f t="shared" si="253"/>
        <v>7492</v>
      </c>
      <c r="D1757" t="s">
        <v>8411</v>
      </c>
      <c r="E1757" t="str">
        <f t="shared" ref="E1757:E1764" si="257">"0100"</f>
        <v>0100</v>
      </c>
      <c r="F1757" t="s">
        <v>54</v>
      </c>
      <c r="G1757" t="str">
        <f>"04"</f>
        <v>04</v>
      </c>
      <c r="H1757" t="s">
        <v>55</v>
      </c>
      <c r="I1757" t="s">
        <v>56</v>
      </c>
      <c r="J1757" t="s">
        <v>57</v>
      </c>
      <c r="K1757">
        <v>1</v>
      </c>
      <c r="L1757">
        <v>44125</v>
      </c>
      <c r="M1757">
        <v>1.01</v>
      </c>
      <c r="N1757" t="str">
        <f t="shared" si="252"/>
        <v>000X</v>
      </c>
      <c r="O1757">
        <v>3712</v>
      </c>
      <c r="P1757" t="s">
        <v>58</v>
      </c>
      <c r="Q1757" t="s">
        <v>8412</v>
      </c>
      <c r="R1757" t="s">
        <v>4590</v>
      </c>
      <c r="T1757" t="s">
        <v>61</v>
      </c>
      <c r="V1757" t="s">
        <v>8566</v>
      </c>
      <c r="W1757">
        <v>217774</v>
      </c>
      <c r="X1757">
        <v>16210</v>
      </c>
      <c r="Y1757">
        <v>201564</v>
      </c>
      <c r="Z1757">
        <v>153271</v>
      </c>
      <c r="AA1757">
        <v>128271</v>
      </c>
      <c r="AB1757" t="s">
        <v>72</v>
      </c>
      <c r="AC1757" s="1">
        <v>44103</v>
      </c>
      <c r="AD1757">
        <v>289900</v>
      </c>
      <c r="AE1757">
        <v>3096</v>
      </c>
      <c r="AF1757">
        <v>1436</v>
      </c>
      <c r="AG1757" t="s">
        <v>64</v>
      </c>
      <c r="AH1757" t="s">
        <v>76</v>
      </c>
      <c r="AI1757">
        <v>1</v>
      </c>
      <c r="AJ1757">
        <v>1988</v>
      </c>
      <c r="AK1757">
        <v>3</v>
      </c>
      <c r="AL1757">
        <v>2</v>
      </c>
      <c r="AM1757">
        <v>1</v>
      </c>
      <c r="AN1757">
        <v>2874</v>
      </c>
      <c r="AO1757">
        <v>32</v>
      </c>
      <c r="AP1757" t="s">
        <v>63</v>
      </c>
      <c r="AQ1757" t="s">
        <v>66</v>
      </c>
      <c r="AR1757">
        <v>4058</v>
      </c>
      <c r="AW1757" t="s">
        <v>8567</v>
      </c>
      <c r="AX1757" t="s">
        <v>8568</v>
      </c>
      <c r="AY1757" t="s">
        <v>8569</v>
      </c>
      <c r="AZ1757" t="s">
        <v>8570</v>
      </c>
    </row>
    <row r="1758" spans="1:52" x14ac:dyDescent="0.3">
      <c r="A1758">
        <v>1457319</v>
      </c>
      <c r="B1758" t="s">
        <v>8571</v>
      </c>
      <c r="C1758" t="str">
        <f t="shared" si="253"/>
        <v>7492</v>
      </c>
      <c r="D1758" t="s">
        <v>8411</v>
      </c>
      <c r="E1758" t="str">
        <f t="shared" si="257"/>
        <v>0100</v>
      </c>
      <c r="F1758" t="s">
        <v>54</v>
      </c>
      <c r="G1758" t="str">
        <f t="shared" ref="G1758:G1769" si="258">"09"</f>
        <v>09</v>
      </c>
      <c r="H1758" t="s">
        <v>55</v>
      </c>
      <c r="I1758" t="s">
        <v>56</v>
      </c>
      <c r="J1758" t="s">
        <v>57</v>
      </c>
      <c r="K1758">
        <v>1</v>
      </c>
      <c r="L1758">
        <v>47862</v>
      </c>
      <c r="M1758">
        <v>1.1000000000000001</v>
      </c>
      <c r="N1758" t="str">
        <f t="shared" si="252"/>
        <v>000X</v>
      </c>
      <c r="O1758">
        <v>4839</v>
      </c>
      <c r="P1758" t="s">
        <v>72</v>
      </c>
      <c r="Q1758" t="s">
        <v>8435</v>
      </c>
      <c r="R1758" t="s">
        <v>140</v>
      </c>
      <c r="T1758" t="s">
        <v>61</v>
      </c>
      <c r="V1758" t="s">
        <v>8572</v>
      </c>
      <c r="W1758">
        <v>184313</v>
      </c>
      <c r="X1758">
        <v>17580</v>
      </c>
      <c r="Y1758">
        <v>166733</v>
      </c>
      <c r="Z1758">
        <v>184313</v>
      </c>
      <c r="AA1758">
        <v>184313</v>
      </c>
      <c r="AB1758" t="s">
        <v>72</v>
      </c>
      <c r="AC1758" s="1">
        <v>43594</v>
      </c>
      <c r="AD1758">
        <v>189000</v>
      </c>
      <c r="AE1758">
        <v>2976</v>
      </c>
      <c r="AF1758">
        <v>936</v>
      </c>
      <c r="AG1758" t="s">
        <v>64</v>
      </c>
      <c r="AH1758" t="s">
        <v>76</v>
      </c>
      <c r="AI1758">
        <v>1</v>
      </c>
      <c r="AJ1758">
        <v>1989</v>
      </c>
      <c r="AK1758">
        <v>3</v>
      </c>
      <c r="AL1758">
        <v>2</v>
      </c>
      <c r="AN1758">
        <v>1934</v>
      </c>
      <c r="AO1758">
        <v>32</v>
      </c>
      <c r="AP1758" t="s">
        <v>63</v>
      </c>
      <c r="AQ1758" t="s">
        <v>66</v>
      </c>
      <c r="AR1758">
        <v>2748</v>
      </c>
      <c r="AW1758" t="s">
        <v>8573</v>
      </c>
      <c r="AX1758" t="s">
        <v>8574</v>
      </c>
      <c r="AY1758" t="s">
        <v>8575</v>
      </c>
      <c r="AZ1758" t="s">
        <v>70</v>
      </c>
    </row>
    <row r="1759" spans="1:52" x14ac:dyDescent="0.3">
      <c r="A1759">
        <v>1457351</v>
      </c>
      <c r="B1759" t="s">
        <v>8576</v>
      </c>
      <c r="C1759" t="str">
        <f t="shared" si="253"/>
        <v>7492</v>
      </c>
      <c r="D1759" t="s">
        <v>8411</v>
      </c>
      <c r="E1759" t="str">
        <f t="shared" si="257"/>
        <v>0100</v>
      </c>
      <c r="F1759" t="s">
        <v>54</v>
      </c>
      <c r="G1759" t="str">
        <f t="shared" si="258"/>
        <v>09</v>
      </c>
      <c r="H1759" t="s">
        <v>55</v>
      </c>
      <c r="I1759" t="s">
        <v>56</v>
      </c>
      <c r="J1759" t="s">
        <v>57</v>
      </c>
      <c r="K1759">
        <v>1</v>
      </c>
      <c r="L1759">
        <v>43616</v>
      </c>
      <c r="M1759">
        <v>1</v>
      </c>
      <c r="N1759" t="str">
        <f t="shared" si="252"/>
        <v>000X</v>
      </c>
      <c r="O1759">
        <v>4828</v>
      </c>
      <c r="P1759" t="s">
        <v>72</v>
      </c>
      <c r="Q1759" t="s">
        <v>8435</v>
      </c>
      <c r="R1759" t="s">
        <v>140</v>
      </c>
      <c r="T1759" t="s">
        <v>61</v>
      </c>
      <c r="V1759" t="s">
        <v>8577</v>
      </c>
      <c r="W1759">
        <v>194430</v>
      </c>
      <c r="X1759">
        <v>16020</v>
      </c>
      <c r="Y1759">
        <v>178410</v>
      </c>
      <c r="Z1759">
        <v>151639</v>
      </c>
      <c r="AA1759">
        <v>0</v>
      </c>
      <c r="AB1759" t="s">
        <v>63</v>
      </c>
      <c r="AC1759" s="1">
        <v>41456</v>
      </c>
      <c r="AD1759">
        <v>124900</v>
      </c>
      <c r="AE1759">
        <v>2571</v>
      </c>
      <c r="AF1759">
        <v>2066</v>
      </c>
      <c r="AG1759" t="s">
        <v>64</v>
      </c>
      <c r="AH1759" t="s">
        <v>65</v>
      </c>
      <c r="AI1759">
        <v>1</v>
      </c>
      <c r="AJ1759">
        <v>1989</v>
      </c>
      <c r="AK1759">
        <v>3</v>
      </c>
      <c r="AL1759">
        <v>2</v>
      </c>
      <c r="AM1759">
        <v>1</v>
      </c>
      <c r="AN1759">
        <v>2118</v>
      </c>
      <c r="AO1759">
        <v>32</v>
      </c>
      <c r="AP1759" t="s">
        <v>63</v>
      </c>
      <c r="AQ1759" t="s">
        <v>66</v>
      </c>
      <c r="AR1759">
        <v>3069</v>
      </c>
      <c r="AW1759" t="s">
        <v>8578</v>
      </c>
      <c r="AX1759" t="s">
        <v>8579</v>
      </c>
      <c r="AY1759" t="s">
        <v>8580</v>
      </c>
      <c r="AZ1759" t="s">
        <v>70</v>
      </c>
    </row>
    <row r="1760" spans="1:52" x14ac:dyDescent="0.3">
      <c r="A1760">
        <v>1457459</v>
      </c>
      <c r="B1760" t="s">
        <v>8581</v>
      </c>
      <c r="C1760" t="str">
        <f t="shared" si="253"/>
        <v>7492</v>
      </c>
      <c r="D1760" t="s">
        <v>8411</v>
      </c>
      <c r="E1760" t="str">
        <f t="shared" si="257"/>
        <v>0100</v>
      </c>
      <c r="F1760" t="s">
        <v>54</v>
      </c>
      <c r="G1760" t="str">
        <f t="shared" si="258"/>
        <v>09</v>
      </c>
      <c r="H1760" t="s">
        <v>55</v>
      </c>
      <c r="I1760" t="s">
        <v>56</v>
      </c>
      <c r="J1760" t="s">
        <v>57</v>
      </c>
      <c r="K1760">
        <v>1</v>
      </c>
      <c r="L1760">
        <v>46262</v>
      </c>
      <c r="M1760">
        <v>1.06</v>
      </c>
      <c r="N1760" t="str">
        <f t="shared" si="252"/>
        <v>000X</v>
      </c>
      <c r="O1760">
        <v>3670</v>
      </c>
      <c r="P1760" t="s">
        <v>58</v>
      </c>
      <c r="Q1760" t="s">
        <v>8459</v>
      </c>
      <c r="R1760" t="s">
        <v>4590</v>
      </c>
      <c r="T1760" t="s">
        <v>61</v>
      </c>
      <c r="V1760" t="s">
        <v>8582</v>
      </c>
      <c r="W1760">
        <v>199337</v>
      </c>
      <c r="X1760">
        <v>16990</v>
      </c>
      <c r="Y1760">
        <v>182347</v>
      </c>
      <c r="Z1760">
        <v>144703</v>
      </c>
      <c r="AA1760">
        <v>119703</v>
      </c>
      <c r="AB1760" t="s">
        <v>63</v>
      </c>
      <c r="AC1760" s="1">
        <v>38626</v>
      </c>
      <c r="AD1760">
        <v>285000</v>
      </c>
      <c r="AE1760">
        <v>1925</v>
      </c>
      <c r="AF1760">
        <v>1733</v>
      </c>
      <c r="AG1760" t="s">
        <v>64</v>
      </c>
      <c r="AH1760" t="s">
        <v>76</v>
      </c>
      <c r="AI1760">
        <v>1</v>
      </c>
      <c r="AJ1760">
        <v>1992</v>
      </c>
      <c r="AK1760">
        <v>3</v>
      </c>
      <c r="AL1760">
        <v>2</v>
      </c>
      <c r="AN1760">
        <v>2080</v>
      </c>
      <c r="AO1760">
        <v>32</v>
      </c>
      <c r="AP1760" t="s">
        <v>63</v>
      </c>
      <c r="AQ1760" t="s">
        <v>66</v>
      </c>
      <c r="AR1760">
        <v>2938</v>
      </c>
      <c r="AW1760" t="s">
        <v>8583</v>
      </c>
      <c r="AX1760" t="s">
        <v>8584</v>
      </c>
      <c r="AY1760" t="s">
        <v>8585</v>
      </c>
      <c r="AZ1760" t="s">
        <v>70</v>
      </c>
    </row>
    <row r="1761" spans="1:52" x14ac:dyDescent="0.3">
      <c r="A1761">
        <v>1457475</v>
      </c>
      <c r="B1761" t="s">
        <v>8586</v>
      </c>
      <c r="C1761" t="str">
        <f t="shared" si="253"/>
        <v>7492</v>
      </c>
      <c r="D1761" t="s">
        <v>8411</v>
      </c>
      <c r="E1761" t="str">
        <f t="shared" si="257"/>
        <v>0100</v>
      </c>
      <c r="F1761" t="s">
        <v>54</v>
      </c>
      <c r="G1761" t="str">
        <f t="shared" si="258"/>
        <v>09</v>
      </c>
      <c r="H1761" t="s">
        <v>55</v>
      </c>
      <c r="I1761" t="s">
        <v>56</v>
      </c>
      <c r="J1761" t="s">
        <v>57</v>
      </c>
      <c r="K1761">
        <v>1</v>
      </c>
      <c r="L1761">
        <v>48352</v>
      </c>
      <c r="M1761">
        <v>1.1100000000000001</v>
      </c>
      <c r="N1761" t="str">
        <f t="shared" si="252"/>
        <v>000X</v>
      </c>
      <c r="O1761">
        <v>3640</v>
      </c>
      <c r="P1761" t="s">
        <v>58</v>
      </c>
      <c r="Q1761" t="s">
        <v>8459</v>
      </c>
      <c r="R1761" t="s">
        <v>4590</v>
      </c>
      <c r="T1761" t="s">
        <v>61</v>
      </c>
      <c r="V1761" t="s">
        <v>8587</v>
      </c>
      <c r="W1761">
        <v>243539</v>
      </c>
      <c r="X1761">
        <v>17760</v>
      </c>
      <c r="Y1761">
        <v>225779</v>
      </c>
      <c r="Z1761">
        <v>169655</v>
      </c>
      <c r="AA1761">
        <v>144655</v>
      </c>
      <c r="AB1761" t="s">
        <v>63</v>
      </c>
      <c r="AC1761" s="1">
        <v>37408</v>
      </c>
      <c r="AD1761">
        <v>200000</v>
      </c>
      <c r="AE1761">
        <v>1515</v>
      </c>
      <c r="AF1761">
        <v>402</v>
      </c>
      <c r="AG1761" t="s">
        <v>64</v>
      </c>
      <c r="AH1761" t="s">
        <v>76</v>
      </c>
      <c r="AI1761">
        <v>1</v>
      </c>
      <c r="AJ1761">
        <v>1996</v>
      </c>
      <c r="AK1761">
        <v>3</v>
      </c>
      <c r="AL1761">
        <v>2</v>
      </c>
      <c r="AN1761">
        <v>2376</v>
      </c>
      <c r="AO1761">
        <v>32</v>
      </c>
      <c r="AP1761" t="s">
        <v>63</v>
      </c>
      <c r="AQ1761" t="s">
        <v>66</v>
      </c>
      <c r="AR1761">
        <v>3218</v>
      </c>
      <c r="AW1761" t="s">
        <v>8588</v>
      </c>
      <c r="AX1761" t="s">
        <v>8589</v>
      </c>
      <c r="AY1761" t="s">
        <v>8590</v>
      </c>
      <c r="AZ1761" t="s">
        <v>70</v>
      </c>
    </row>
    <row r="1762" spans="1:52" x14ac:dyDescent="0.3">
      <c r="A1762">
        <v>1457491</v>
      </c>
      <c r="B1762" t="s">
        <v>8591</v>
      </c>
      <c r="C1762" t="str">
        <f t="shared" si="253"/>
        <v>7492</v>
      </c>
      <c r="D1762" t="s">
        <v>8411</v>
      </c>
      <c r="E1762" t="str">
        <f t="shared" si="257"/>
        <v>0100</v>
      </c>
      <c r="F1762" t="s">
        <v>54</v>
      </c>
      <c r="G1762" t="str">
        <f t="shared" si="258"/>
        <v>09</v>
      </c>
      <c r="H1762" t="s">
        <v>55</v>
      </c>
      <c r="I1762" t="s">
        <v>56</v>
      </c>
      <c r="J1762" t="s">
        <v>8434</v>
      </c>
      <c r="K1762">
        <v>1</v>
      </c>
      <c r="L1762">
        <v>77755</v>
      </c>
      <c r="M1762">
        <v>1.79</v>
      </c>
      <c r="N1762" t="str">
        <f t="shared" si="252"/>
        <v>000X</v>
      </c>
      <c r="O1762">
        <v>3610</v>
      </c>
      <c r="P1762" t="s">
        <v>58</v>
      </c>
      <c r="Q1762" t="s">
        <v>8459</v>
      </c>
      <c r="R1762" t="s">
        <v>4590</v>
      </c>
      <c r="T1762" t="s">
        <v>61</v>
      </c>
      <c r="V1762" t="s">
        <v>8592</v>
      </c>
      <c r="W1762">
        <v>192503</v>
      </c>
      <c r="X1762">
        <v>22310</v>
      </c>
      <c r="Y1762">
        <v>170193</v>
      </c>
      <c r="Z1762">
        <v>133711</v>
      </c>
      <c r="AA1762">
        <v>108211</v>
      </c>
      <c r="AB1762" t="s">
        <v>63</v>
      </c>
      <c r="AC1762" s="1">
        <v>33756</v>
      </c>
      <c r="AD1762">
        <v>18000</v>
      </c>
      <c r="AE1762">
        <v>939</v>
      </c>
      <c r="AF1762">
        <v>1985</v>
      </c>
      <c r="AG1762" t="s">
        <v>103</v>
      </c>
      <c r="AH1762" t="s">
        <v>76</v>
      </c>
      <c r="AI1762">
        <v>1</v>
      </c>
      <c r="AJ1762">
        <v>1992</v>
      </c>
      <c r="AK1762">
        <v>3</v>
      </c>
      <c r="AL1762">
        <v>2</v>
      </c>
      <c r="AN1762">
        <v>2163</v>
      </c>
      <c r="AO1762">
        <v>32</v>
      </c>
      <c r="AP1762" t="s">
        <v>63</v>
      </c>
      <c r="AQ1762" t="s">
        <v>66</v>
      </c>
      <c r="AR1762">
        <v>3032</v>
      </c>
      <c r="AW1762" t="s">
        <v>8593</v>
      </c>
      <c r="AX1762" t="s">
        <v>8465</v>
      </c>
      <c r="AY1762" t="s">
        <v>8594</v>
      </c>
      <c r="AZ1762" t="s">
        <v>70</v>
      </c>
    </row>
    <row r="1763" spans="1:52" x14ac:dyDescent="0.3">
      <c r="A1763">
        <v>1457521</v>
      </c>
      <c r="B1763" t="s">
        <v>8595</v>
      </c>
      <c r="C1763" t="str">
        <f t="shared" si="253"/>
        <v>7492</v>
      </c>
      <c r="D1763" t="s">
        <v>8411</v>
      </c>
      <c r="E1763" t="str">
        <f t="shared" si="257"/>
        <v>0100</v>
      </c>
      <c r="F1763" t="s">
        <v>54</v>
      </c>
      <c r="G1763" t="str">
        <f t="shared" si="258"/>
        <v>09</v>
      </c>
      <c r="H1763" t="s">
        <v>55</v>
      </c>
      <c r="I1763" t="s">
        <v>56</v>
      </c>
      <c r="J1763" t="s">
        <v>57</v>
      </c>
      <c r="K1763">
        <v>1</v>
      </c>
      <c r="L1763">
        <v>48451</v>
      </c>
      <c r="M1763">
        <v>1.1100000000000001</v>
      </c>
      <c r="N1763" t="str">
        <f t="shared" si="252"/>
        <v>000X</v>
      </c>
      <c r="O1763">
        <v>4780</v>
      </c>
      <c r="P1763" t="s">
        <v>72</v>
      </c>
      <c r="Q1763" t="s">
        <v>8540</v>
      </c>
      <c r="R1763" t="s">
        <v>88</v>
      </c>
      <c r="T1763" t="s">
        <v>61</v>
      </c>
      <c r="V1763" t="s">
        <v>8596</v>
      </c>
      <c r="W1763">
        <v>200640</v>
      </c>
      <c r="X1763">
        <v>17800</v>
      </c>
      <c r="Y1763">
        <v>182840</v>
      </c>
      <c r="Z1763">
        <v>145127</v>
      </c>
      <c r="AA1763">
        <v>120127</v>
      </c>
      <c r="AB1763" t="s">
        <v>63</v>
      </c>
      <c r="AC1763" s="1">
        <v>38657</v>
      </c>
      <c r="AD1763">
        <v>249900</v>
      </c>
      <c r="AE1763">
        <v>1946</v>
      </c>
      <c r="AF1763">
        <v>1960</v>
      </c>
      <c r="AG1763" t="s">
        <v>64</v>
      </c>
      <c r="AH1763" t="s">
        <v>76</v>
      </c>
      <c r="AI1763">
        <v>1</v>
      </c>
      <c r="AJ1763">
        <v>1990</v>
      </c>
      <c r="AK1763">
        <v>3</v>
      </c>
      <c r="AL1763">
        <v>2</v>
      </c>
      <c r="AM1763">
        <v>1</v>
      </c>
      <c r="AN1763">
        <v>1909</v>
      </c>
      <c r="AO1763">
        <v>32</v>
      </c>
      <c r="AP1763" t="s">
        <v>63</v>
      </c>
      <c r="AQ1763" t="s">
        <v>66</v>
      </c>
      <c r="AR1763">
        <v>2878</v>
      </c>
      <c r="AW1763" t="s">
        <v>8597</v>
      </c>
      <c r="AX1763" t="s">
        <v>8598</v>
      </c>
      <c r="AY1763" t="s">
        <v>8599</v>
      </c>
      <c r="AZ1763" t="s">
        <v>70</v>
      </c>
    </row>
    <row r="1764" spans="1:52" x14ac:dyDescent="0.3">
      <c r="A1764">
        <v>1457530</v>
      </c>
      <c r="B1764" t="s">
        <v>8600</v>
      </c>
      <c r="C1764" t="str">
        <f t="shared" si="253"/>
        <v>7492</v>
      </c>
      <c r="D1764" t="s">
        <v>8411</v>
      </c>
      <c r="E1764" t="str">
        <f t="shared" si="257"/>
        <v>0100</v>
      </c>
      <c r="F1764" t="s">
        <v>54</v>
      </c>
      <c r="G1764" t="str">
        <f t="shared" si="258"/>
        <v>09</v>
      </c>
      <c r="H1764" t="s">
        <v>55</v>
      </c>
      <c r="I1764" t="s">
        <v>56</v>
      </c>
      <c r="J1764" t="s">
        <v>57</v>
      </c>
      <c r="K1764">
        <v>1</v>
      </c>
      <c r="L1764">
        <v>46256</v>
      </c>
      <c r="M1764">
        <v>1.06</v>
      </c>
      <c r="N1764" t="str">
        <f t="shared" si="252"/>
        <v>000X</v>
      </c>
      <c r="O1764">
        <v>4672</v>
      </c>
      <c r="P1764" t="s">
        <v>72</v>
      </c>
      <c r="Q1764" t="s">
        <v>8492</v>
      </c>
      <c r="R1764" t="s">
        <v>140</v>
      </c>
      <c r="T1764" t="s">
        <v>61</v>
      </c>
      <c r="V1764" t="s">
        <v>8601</v>
      </c>
      <c r="W1764">
        <v>231687</v>
      </c>
      <c r="X1764">
        <v>16990</v>
      </c>
      <c r="Y1764">
        <v>214697</v>
      </c>
      <c r="Z1764">
        <v>231687</v>
      </c>
      <c r="AA1764">
        <v>206687</v>
      </c>
      <c r="AB1764" t="s">
        <v>63</v>
      </c>
      <c r="AC1764" s="1">
        <v>43740</v>
      </c>
      <c r="AD1764">
        <v>260000</v>
      </c>
      <c r="AE1764">
        <v>3009</v>
      </c>
      <c r="AF1764">
        <v>2480</v>
      </c>
      <c r="AG1764" t="s">
        <v>64</v>
      </c>
      <c r="AH1764" t="s">
        <v>76</v>
      </c>
      <c r="AI1764">
        <v>1</v>
      </c>
      <c r="AJ1764">
        <v>1993</v>
      </c>
      <c r="AK1764">
        <v>3</v>
      </c>
      <c r="AL1764">
        <v>2</v>
      </c>
      <c r="AM1764">
        <v>1</v>
      </c>
      <c r="AN1764">
        <v>2214</v>
      </c>
      <c r="AO1764">
        <v>32</v>
      </c>
      <c r="AP1764" t="s">
        <v>63</v>
      </c>
      <c r="AQ1764" t="s">
        <v>66</v>
      </c>
      <c r="AR1764">
        <v>3197</v>
      </c>
      <c r="AW1764" t="s">
        <v>8602</v>
      </c>
      <c r="AX1764" t="s">
        <v>8603</v>
      </c>
      <c r="AY1764" t="s">
        <v>8604</v>
      </c>
      <c r="AZ1764" t="s">
        <v>70</v>
      </c>
    </row>
    <row r="1765" spans="1:52" x14ac:dyDescent="0.3">
      <c r="A1765">
        <v>1457564</v>
      </c>
      <c r="B1765" t="s">
        <v>8605</v>
      </c>
      <c r="C1765" t="str">
        <f t="shared" si="253"/>
        <v>7492</v>
      </c>
      <c r="D1765" t="s">
        <v>8411</v>
      </c>
      <c r="E1765" t="str">
        <f>"0000"</f>
        <v>0000</v>
      </c>
      <c r="F1765" t="s">
        <v>108</v>
      </c>
      <c r="G1765" t="str">
        <f t="shared" si="258"/>
        <v>09</v>
      </c>
      <c r="H1765" t="s">
        <v>55</v>
      </c>
      <c r="I1765" t="s">
        <v>56</v>
      </c>
      <c r="J1765" t="s">
        <v>57</v>
      </c>
      <c r="K1765">
        <v>0</v>
      </c>
      <c r="L1765">
        <v>47924</v>
      </c>
      <c r="M1765">
        <v>1.1000000000000001</v>
      </c>
      <c r="N1765" t="str">
        <f t="shared" si="252"/>
        <v>000X</v>
      </c>
      <c r="O1765">
        <v>4628</v>
      </c>
      <c r="P1765" t="s">
        <v>72</v>
      </c>
      <c r="Q1765" t="s">
        <v>8492</v>
      </c>
      <c r="R1765" t="s">
        <v>140</v>
      </c>
      <c r="T1765" t="s">
        <v>61</v>
      </c>
      <c r="V1765" t="s">
        <v>8606</v>
      </c>
      <c r="W1765">
        <v>17600</v>
      </c>
      <c r="X1765">
        <v>17600</v>
      </c>
      <c r="Y1765">
        <v>0</v>
      </c>
      <c r="Z1765">
        <v>17600</v>
      </c>
      <c r="AA1765">
        <v>17600</v>
      </c>
      <c r="AB1765" t="s">
        <v>72</v>
      </c>
      <c r="AC1765" s="1">
        <v>38261</v>
      </c>
      <c r="AD1765">
        <v>55000</v>
      </c>
      <c r="AE1765">
        <v>1773</v>
      </c>
      <c r="AF1765">
        <v>888</v>
      </c>
      <c r="AG1765" t="s">
        <v>103</v>
      </c>
      <c r="AH1765" t="s">
        <v>76</v>
      </c>
      <c r="AR1765">
        <v>0</v>
      </c>
      <c r="AW1765" t="s">
        <v>8607</v>
      </c>
      <c r="AY1765" t="s">
        <v>5520</v>
      </c>
      <c r="AZ1765" t="s">
        <v>8608</v>
      </c>
    </row>
    <row r="1766" spans="1:52" x14ac:dyDescent="0.3">
      <c r="A1766">
        <v>1457670</v>
      </c>
      <c r="B1766" t="s">
        <v>8609</v>
      </c>
      <c r="C1766" t="str">
        <f t="shared" si="253"/>
        <v>7492</v>
      </c>
      <c r="D1766" t="s">
        <v>8411</v>
      </c>
      <c r="E1766" t="str">
        <f>"0100"</f>
        <v>0100</v>
      </c>
      <c r="F1766" t="s">
        <v>54</v>
      </c>
      <c r="G1766" t="str">
        <f t="shared" si="258"/>
        <v>09</v>
      </c>
      <c r="H1766" t="s">
        <v>55</v>
      </c>
      <c r="I1766" t="s">
        <v>56</v>
      </c>
      <c r="J1766" t="s">
        <v>57</v>
      </c>
      <c r="K1766">
        <v>1</v>
      </c>
      <c r="L1766">
        <v>49986</v>
      </c>
      <c r="M1766">
        <v>1.1499999999999999</v>
      </c>
      <c r="N1766" t="str">
        <f t="shared" si="252"/>
        <v>000X</v>
      </c>
      <c r="O1766">
        <v>4422</v>
      </c>
      <c r="P1766" t="s">
        <v>72</v>
      </c>
      <c r="Q1766" t="s">
        <v>8610</v>
      </c>
      <c r="R1766" t="s">
        <v>74</v>
      </c>
      <c r="T1766" t="s">
        <v>61</v>
      </c>
      <c r="V1766" t="s">
        <v>8611</v>
      </c>
      <c r="W1766">
        <v>345937</v>
      </c>
      <c r="X1766">
        <v>18360</v>
      </c>
      <c r="Y1766">
        <v>327577</v>
      </c>
      <c r="Z1766">
        <v>345937</v>
      </c>
      <c r="AA1766">
        <v>320937</v>
      </c>
      <c r="AB1766" t="s">
        <v>63</v>
      </c>
      <c r="AC1766" s="1">
        <v>43495</v>
      </c>
      <c r="AD1766">
        <v>390000</v>
      </c>
      <c r="AE1766">
        <v>2953</v>
      </c>
      <c r="AF1766">
        <v>1243</v>
      </c>
      <c r="AG1766" t="s">
        <v>64</v>
      </c>
      <c r="AH1766" t="s">
        <v>76</v>
      </c>
      <c r="AI1766">
        <v>1</v>
      </c>
      <c r="AJ1766">
        <v>2007</v>
      </c>
      <c r="AK1766">
        <v>3</v>
      </c>
      <c r="AL1766">
        <v>3</v>
      </c>
      <c r="AN1766">
        <v>2625</v>
      </c>
      <c r="AO1766">
        <v>32</v>
      </c>
      <c r="AP1766" t="s">
        <v>63</v>
      </c>
      <c r="AQ1766" t="s">
        <v>66</v>
      </c>
      <c r="AR1766">
        <v>3779</v>
      </c>
      <c r="AW1766" t="s">
        <v>8612</v>
      </c>
      <c r="AX1766" t="s">
        <v>8613</v>
      </c>
      <c r="AY1766" t="s">
        <v>8614</v>
      </c>
      <c r="AZ1766" t="s">
        <v>70</v>
      </c>
    </row>
    <row r="1767" spans="1:52" x14ac:dyDescent="0.3">
      <c r="A1767">
        <v>1457696</v>
      </c>
      <c r="B1767" t="s">
        <v>8615</v>
      </c>
      <c r="C1767" t="str">
        <f t="shared" si="253"/>
        <v>7492</v>
      </c>
      <c r="D1767" t="s">
        <v>8411</v>
      </c>
      <c r="E1767" t="str">
        <f>"0000"</f>
        <v>0000</v>
      </c>
      <c r="F1767" t="s">
        <v>108</v>
      </c>
      <c r="G1767" t="str">
        <f t="shared" si="258"/>
        <v>09</v>
      </c>
      <c r="H1767" t="s">
        <v>55</v>
      </c>
      <c r="I1767" t="s">
        <v>56</v>
      </c>
      <c r="J1767" t="s">
        <v>57</v>
      </c>
      <c r="K1767">
        <v>0</v>
      </c>
      <c r="L1767">
        <v>50060</v>
      </c>
      <c r="M1767">
        <v>1.1499999999999999</v>
      </c>
      <c r="N1767" t="str">
        <f t="shared" si="252"/>
        <v>000X</v>
      </c>
      <c r="O1767">
        <v>4336</v>
      </c>
      <c r="P1767" t="s">
        <v>72</v>
      </c>
      <c r="Q1767" t="s">
        <v>8610</v>
      </c>
      <c r="R1767" t="s">
        <v>74</v>
      </c>
      <c r="T1767" t="s">
        <v>61</v>
      </c>
      <c r="V1767" t="s">
        <v>8616</v>
      </c>
      <c r="W1767">
        <v>18390</v>
      </c>
      <c r="X1767">
        <v>18390</v>
      </c>
      <c r="Y1767">
        <v>0</v>
      </c>
      <c r="Z1767">
        <v>18390</v>
      </c>
      <c r="AA1767">
        <v>18390</v>
      </c>
      <c r="AB1767" t="s">
        <v>72</v>
      </c>
      <c r="AC1767" s="1">
        <v>43661</v>
      </c>
      <c r="AD1767">
        <v>22000</v>
      </c>
      <c r="AE1767">
        <v>2993</v>
      </c>
      <c r="AF1767">
        <v>75</v>
      </c>
      <c r="AG1767" t="s">
        <v>103</v>
      </c>
      <c r="AH1767" t="s">
        <v>76</v>
      </c>
      <c r="AR1767">
        <v>0</v>
      </c>
      <c r="AW1767" t="s">
        <v>8617</v>
      </c>
      <c r="AX1767" t="s">
        <v>8618</v>
      </c>
      <c r="AY1767" t="s">
        <v>8619</v>
      </c>
      <c r="AZ1767" t="s">
        <v>70</v>
      </c>
    </row>
    <row r="1768" spans="1:52" x14ac:dyDescent="0.3">
      <c r="A1768">
        <v>1457726</v>
      </c>
      <c r="B1768" t="s">
        <v>8620</v>
      </c>
      <c r="C1768" t="str">
        <f t="shared" si="253"/>
        <v>7492</v>
      </c>
      <c r="D1768" t="s">
        <v>8411</v>
      </c>
      <c r="E1768" t="str">
        <f t="shared" ref="E1768:E1798" si="259">"0100"</f>
        <v>0100</v>
      </c>
      <c r="F1768" t="s">
        <v>54</v>
      </c>
      <c r="G1768" t="str">
        <f t="shared" si="258"/>
        <v>09</v>
      </c>
      <c r="H1768" t="s">
        <v>55</v>
      </c>
      <c r="I1768" t="s">
        <v>56</v>
      </c>
      <c r="J1768" t="s">
        <v>57</v>
      </c>
      <c r="K1768">
        <v>1</v>
      </c>
      <c r="L1768">
        <v>43750</v>
      </c>
      <c r="M1768">
        <v>1</v>
      </c>
      <c r="N1768" t="str">
        <f t="shared" si="252"/>
        <v>000X</v>
      </c>
      <c r="O1768">
        <v>4570</v>
      </c>
      <c r="P1768" t="s">
        <v>72</v>
      </c>
      <c r="Q1768" t="s">
        <v>8499</v>
      </c>
      <c r="R1768" t="s">
        <v>266</v>
      </c>
      <c r="T1768" t="s">
        <v>61</v>
      </c>
      <c r="V1768" t="s">
        <v>8621</v>
      </c>
      <c r="W1768">
        <v>226391</v>
      </c>
      <c r="X1768">
        <v>16070</v>
      </c>
      <c r="Y1768">
        <v>210321</v>
      </c>
      <c r="Z1768">
        <v>226391</v>
      </c>
      <c r="AA1768">
        <v>226391</v>
      </c>
      <c r="AB1768" t="s">
        <v>72</v>
      </c>
      <c r="AC1768" s="1">
        <v>41306</v>
      </c>
      <c r="AD1768">
        <v>189000</v>
      </c>
      <c r="AE1768">
        <v>2533</v>
      </c>
      <c r="AF1768">
        <v>1232</v>
      </c>
      <c r="AG1768" t="s">
        <v>64</v>
      </c>
      <c r="AH1768" t="s">
        <v>76</v>
      </c>
      <c r="AI1768">
        <v>1</v>
      </c>
      <c r="AJ1768">
        <v>1991</v>
      </c>
      <c r="AK1768">
        <v>3</v>
      </c>
      <c r="AL1768">
        <v>2</v>
      </c>
      <c r="AN1768">
        <v>2319</v>
      </c>
      <c r="AO1768">
        <v>32</v>
      </c>
      <c r="AP1768" t="s">
        <v>63</v>
      </c>
      <c r="AQ1768" t="s">
        <v>66</v>
      </c>
      <c r="AR1768">
        <v>2857</v>
      </c>
      <c r="AW1768" t="s">
        <v>8622</v>
      </c>
      <c r="AY1768" t="s">
        <v>8623</v>
      </c>
      <c r="AZ1768" t="s">
        <v>70</v>
      </c>
    </row>
    <row r="1769" spans="1:52" x14ac:dyDescent="0.3">
      <c r="A1769">
        <v>1457815</v>
      </c>
      <c r="B1769" t="s">
        <v>8624</v>
      </c>
      <c r="C1769" t="str">
        <f t="shared" si="253"/>
        <v>7492</v>
      </c>
      <c r="D1769" t="s">
        <v>8411</v>
      </c>
      <c r="E1769" t="str">
        <f t="shared" si="259"/>
        <v>0100</v>
      </c>
      <c r="F1769" t="s">
        <v>54</v>
      </c>
      <c r="G1769" t="str">
        <f t="shared" si="258"/>
        <v>09</v>
      </c>
      <c r="H1769" t="s">
        <v>55</v>
      </c>
      <c r="I1769" t="s">
        <v>56</v>
      </c>
      <c r="J1769" t="s">
        <v>57</v>
      </c>
      <c r="K1769">
        <v>1</v>
      </c>
      <c r="L1769">
        <v>46008</v>
      </c>
      <c r="M1769">
        <v>1.06</v>
      </c>
      <c r="N1769" t="str">
        <f t="shared" si="252"/>
        <v>000X</v>
      </c>
      <c r="O1769">
        <v>3050</v>
      </c>
      <c r="P1769" t="s">
        <v>58</v>
      </c>
      <c r="Q1769" t="s">
        <v>8625</v>
      </c>
      <c r="R1769" t="s">
        <v>118</v>
      </c>
      <c r="T1769" t="s">
        <v>61</v>
      </c>
      <c r="V1769" t="s">
        <v>8626</v>
      </c>
      <c r="W1769">
        <v>293450</v>
      </c>
      <c r="X1769">
        <v>16900</v>
      </c>
      <c r="Y1769">
        <v>276550</v>
      </c>
      <c r="Z1769">
        <v>246594</v>
      </c>
      <c r="AA1769">
        <v>216594</v>
      </c>
      <c r="AB1769" t="s">
        <v>63</v>
      </c>
      <c r="AC1769" s="1">
        <v>38412</v>
      </c>
      <c r="AD1769">
        <v>69900</v>
      </c>
      <c r="AE1769">
        <v>1844</v>
      </c>
      <c r="AF1769">
        <v>1903</v>
      </c>
      <c r="AG1769" t="s">
        <v>103</v>
      </c>
      <c r="AH1769" t="s">
        <v>76</v>
      </c>
      <c r="AI1769">
        <v>1</v>
      </c>
      <c r="AJ1769">
        <v>2007</v>
      </c>
      <c r="AK1769">
        <v>3</v>
      </c>
      <c r="AL1769">
        <v>3</v>
      </c>
      <c r="AN1769">
        <v>2528</v>
      </c>
      <c r="AO1769">
        <v>32</v>
      </c>
      <c r="AP1769" t="s">
        <v>63</v>
      </c>
      <c r="AQ1769" t="s">
        <v>66</v>
      </c>
      <c r="AR1769">
        <v>3699</v>
      </c>
      <c r="AW1769" t="s">
        <v>8627</v>
      </c>
      <c r="AX1769" t="s">
        <v>8628</v>
      </c>
      <c r="AY1769" t="s">
        <v>8629</v>
      </c>
      <c r="AZ1769" t="s">
        <v>70</v>
      </c>
    </row>
    <row r="1770" spans="1:52" x14ac:dyDescent="0.3">
      <c r="A1770">
        <v>1456801</v>
      </c>
      <c r="B1770" t="s">
        <v>8630</v>
      </c>
      <c r="C1770" t="str">
        <f t="shared" si="253"/>
        <v>7492</v>
      </c>
      <c r="D1770" t="s">
        <v>8411</v>
      </c>
      <c r="E1770" t="str">
        <f t="shared" si="259"/>
        <v>0100</v>
      </c>
      <c r="F1770" t="s">
        <v>54</v>
      </c>
      <c r="G1770" t="str">
        <f>"04"</f>
        <v>04</v>
      </c>
      <c r="H1770" t="s">
        <v>55</v>
      </c>
      <c r="I1770" t="s">
        <v>56</v>
      </c>
      <c r="J1770" t="s">
        <v>8434</v>
      </c>
      <c r="K1770">
        <v>1</v>
      </c>
      <c r="L1770">
        <v>78157</v>
      </c>
      <c r="M1770">
        <v>1.79</v>
      </c>
      <c r="N1770" t="str">
        <f t="shared" si="252"/>
        <v>000X</v>
      </c>
      <c r="O1770">
        <v>3765</v>
      </c>
      <c r="P1770" t="s">
        <v>58</v>
      </c>
      <c r="Q1770" t="s">
        <v>8412</v>
      </c>
      <c r="R1770" t="s">
        <v>4590</v>
      </c>
      <c r="T1770" t="s">
        <v>61</v>
      </c>
      <c r="V1770" t="s">
        <v>8631</v>
      </c>
      <c r="W1770">
        <v>179897</v>
      </c>
      <c r="X1770">
        <v>22430</v>
      </c>
      <c r="Y1770">
        <v>157467</v>
      </c>
      <c r="Z1770">
        <v>179897</v>
      </c>
      <c r="AA1770">
        <v>179897</v>
      </c>
      <c r="AB1770" t="s">
        <v>72</v>
      </c>
      <c r="AC1770" s="1">
        <v>32933</v>
      </c>
      <c r="AD1770">
        <v>12500</v>
      </c>
      <c r="AE1770">
        <v>849</v>
      </c>
      <c r="AF1770">
        <v>391</v>
      </c>
      <c r="AG1770" t="s">
        <v>103</v>
      </c>
      <c r="AH1770" t="s">
        <v>515</v>
      </c>
      <c r="AI1770">
        <v>1</v>
      </c>
      <c r="AJ1770">
        <v>1990</v>
      </c>
      <c r="AK1770">
        <v>3</v>
      </c>
      <c r="AL1770">
        <v>2</v>
      </c>
      <c r="AN1770">
        <v>1623</v>
      </c>
      <c r="AO1770">
        <v>32</v>
      </c>
      <c r="AP1770" t="s">
        <v>63</v>
      </c>
      <c r="AQ1770" t="s">
        <v>66</v>
      </c>
      <c r="AR1770">
        <v>2508</v>
      </c>
      <c r="AW1770" t="s">
        <v>8632</v>
      </c>
      <c r="AX1770" t="s">
        <v>8633</v>
      </c>
      <c r="AY1770" t="s">
        <v>8634</v>
      </c>
      <c r="AZ1770" t="s">
        <v>8635</v>
      </c>
    </row>
    <row r="1771" spans="1:52" x14ac:dyDescent="0.3">
      <c r="A1771">
        <v>1457050</v>
      </c>
      <c r="B1771" t="s">
        <v>8636</v>
      </c>
      <c r="C1771" t="str">
        <f t="shared" si="253"/>
        <v>7492</v>
      </c>
      <c r="D1771" t="s">
        <v>8411</v>
      </c>
      <c r="E1771" t="str">
        <f t="shared" si="259"/>
        <v>0100</v>
      </c>
      <c r="F1771" t="s">
        <v>54</v>
      </c>
      <c r="G1771" t="str">
        <f>"04"</f>
        <v>04</v>
      </c>
      <c r="H1771" t="s">
        <v>55</v>
      </c>
      <c r="I1771" t="s">
        <v>56</v>
      </c>
      <c r="J1771" t="s">
        <v>57</v>
      </c>
      <c r="K1771">
        <v>1</v>
      </c>
      <c r="L1771">
        <v>43743</v>
      </c>
      <c r="M1771">
        <v>1</v>
      </c>
      <c r="N1771" t="str">
        <f t="shared" si="252"/>
        <v>000X</v>
      </c>
      <c r="O1771">
        <v>5081</v>
      </c>
      <c r="P1771" t="s">
        <v>72</v>
      </c>
      <c r="Q1771" t="s">
        <v>8637</v>
      </c>
      <c r="R1771" t="s">
        <v>88</v>
      </c>
      <c r="T1771" t="s">
        <v>61</v>
      </c>
      <c r="V1771" t="s">
        <v>8638</v>
      </c>
      <c r="W1771">
        <v>220826</v>
      </c>
      <c r="X1771">
        <v>16070</v>
      </c>
      <c r="Y1771">
        <v>204756</v>
      </c>
      <c r="Z1771">
        <v>179093</v>
      </c>
      <c r="AA1771">
        <v>154093</v>
      </c>
      <c r="AB1771" t="s">
        <v>63</v>
      </c>
      <c r="AC1771" s="1">
        <v>42116</v>
      </c>
      <c r="AD1771">
        <v>179000</v>
      </c>
      <c r="AE1771">
        <v>2691</v>
      </c>
      <c r="AF1771">
        <v>1361</v>
      </c>
      <c r="AG1771" t="s">
        <v>64</v>
      </c>
      <c r="AH1771" t="s">
        <v>76</v>
      </c>
      <c r="AI1771">
        <v>1</v>
      </c>
      <c r="AJ1771">
        <v>1999</v>
      </c>
      <c r="AK1771">
        <v>3</v>
      </c>
      <c r="AL1771">
        <v>2</v>
      </c>
      <c r="AN1771">
        <v>2019</v>
      </c>
      <c r="AO1771">
        <v>32</v>
      </c>
      <c r="AP1771" t="s">
        <v>63</v>
      </c>
      <c r="AQ1771" t="s">
        <v>66</v>
      </c>
      <c r="AR1771">
        <v>3076</v>
      </c>
      <c r="AW1771" t="s">
        <v>8639</v>
      </c>
      <c r="AX1771" t="s">
        <v>8640</v>
      </c>
      <c r="AY1771" t="s">
        <v>8641</v>
      </c>
      <c r="AZ1771" t="s">
        <v>70</v>
      </c>
    </row>
    <row r="1772" spans="1:52" x14ac:dyDescent="0.3">
      <c r="A1772">
        <v>1457254</v>
      </c>
      <c r="B1772" t="s">
        <v>8642</v>
      </c>
      <c r="C1772" t="str">
        <f t="shared" si="253"/>
        <v>7492</v>
      </c>
      <c r="D1772" t="s">
        <v>8411</v>
      </c>
      <c r="E1772" t="str">
        <f t="shared" si="259"/>
        <v>0100</v>
      </c>
      <c r="F1772" t="s">
        <v>54</v>
      </c>
      <c r="G1772" t="str">
        <f t="shared" ref="G1772:G1777" si="260">"09"</f>
        <v>09</v>
      </c>
      <c r="H1772" t="s">
        <v>55</v>
      </c>
      <c r="I1772" t="s">
        <v>56</v>
      </c>
      <c r="J1772" t="s">
        <v>8434</v>
      </c>
      <c r="K1772">
        <v>1</v>
      </c>
      <c r="L1772">
        <v>54898</v>
      </c>
      <c r="M1772">
        <v>1.26</v>
      </c>
      <c r="N1772" t="str">
        <f t="shared" si="252"/>
        <v>000X</v>
      </c>
      <c r="O1772">
        <v>4900</v>
      </c>
      <c r="P1772" t="s">
        <v>72</v>
      </c>
      <c r="Q1772" t="s">
        <v>8610</v>
      </c>
      <c r="R1772" t="s">
        <v>74</v>
      </c>
      <c r="T1772" t="s">
        <v>61</v>
      </c>
      <c r="V1772" t="s">
        <v>8643</v>
      </c>
      <c r="W1772">
        <v>131433</v>
      </c>
      <c r="X1772">
        <v>15750</v>
      </c>
      <c r="Y1772">
        <v>115683</v>
      </c>
      <c r="Z1772">
        <v>96918</v>
      </c>
      <c r="AA1772">
        <v>71918</v>
      </c>
      <c r="AB1772" t="s">
        <v>63</v>
      </c>
      <c r="AC1772" s="1">
        <v>39508</v>
      </c>
      <c r="AD1772">
        <v>160000</v>
      </c>
      <c r="AE1772">
        <v>2206</v>
      </c>
      <c r="AF1772">
        <v>856</v>
      </c>
      <c r="AG1772" t="s">
        <v>64</v>
      </c>
      <c r="AH1772" t="s">
        <v>76</v>
      </c>
      <c r="AI1772">
        <v>1</v>
      </c>
      <c r="AJ1772">
        <v>1975</v>
      </c>
      <c r="AK1772">
        <v>3</v>
      </c>
      <c r="AL1772">
        <v>1</v>
      </c>
      <c r="AM1772">
        <v>1</v>
      </c>
      <c r="AN1772">
        <v>1278</v>
      </c>
      <c r="AO1772">
        <v>36</v>
      </c>
      <c r="AP1772" t="s">
        <v>63</v>
      </c>
      <c r="AQ1772" t="s">
        <v>66</v>
      </c>
      <c r="AR1772">
        <v>2211</v>
      </c>
      <c r="AW1772" t="s">
        <v>8644</v>
      </c>
      <c r="AX1772" t="s">
        <v>8645</v>
      </c>
      <c r="AY1772" t="s">
        <v>8646</v>
      </c>
      <c r="AZ1772" t="s">
        <v>70</v>
      </c>
    </row>
    <row r="1773" spans="1:52" x14ac:dyDescent="0.3">
      <c r="A1773">
        <v>1457556</v>
      </c>
      <c r="B1773" t="s">
        <v>8647</v>
      </c>
      <c r="C1773" t="str">
        <f t="shared" si="253"/>
        <v>7492</v>
      </c>
      <c r="D1773" t="s">
        <v>8411</v>
      </c>
      <c r="E1773" t="str">
        <f t="shared" si="259"/>
        <v>0100</v>
      </c>
      <c r="F1773" t="s">
        <v>54</v>
      </c>
      <c r="G1773" t="str">
        <f t="shared" si="260"/>
        <v>09</v>
      </c>
      <c r="H1773" t="s">
        <v>55</v>
      </c>
      <c r="I1773" t="s">
        <v>56</v>
      </c>
      <c r="J1773" t="s">
        <v>8434</v>
      </c>
      <c r="K1773">
        <v>1</v>
      </c>
      <c r="L1773">
        <v>75002</v>
      </c>
      <c r="M1773">
        <v>1.72</v>
      </c>
      <c r="N1773" t="str">
        <f t="shared" si="252"/>
        <v>000X</v>
      </c>
      <c r="O1773">
        <v>4642</v>
      </c>
      <c r="P1773" t="s">
        <v>72</v>
      </c>
      <c r="Q1773" t="s">
        <v>8492</v>
      </c>
      <c r="R1773" t="s">
        <v>140</v>
      </c>
      <c r="T1773" t="s">
        <v>61</v>
      </c>
      <c r="V1773" t="s">
        <v>8648</v>
      </c>
      <c r="W1773">
        <v>215519</v>
      </c>
      <c r="X1773">
        <v>21520</v>
      </c>
      <c r="Y1773">
        <v>193999</v>
      </c>
      <c r="Z1773">
        <v>177334</v>
      </c>
      <c r="AA1773">
        <v>152334</v>
      </c>
      <c r="AB1773" t="s">
        <v>63</v>
      </c>
      <c r="AC1773" s="1">
        <v>42646</v>
      </c>
      <c r="AD1773">
        <v>222000</v>
      </c>
      <c r="AE1773">
        <v>2786</v>
      </c>
      <c r="AF1773">
        <v>1733</v>
      </c>
      <c r="AG1773" t="s">
        <v>64</v>
      </c>
      <c r="AH1773" t="s">
        <v>76</v>
      </c>
      <c r="AI1773">
        <v>1</v>
      </c>
      <c r="AJ1773">
        <v>1990</v>
      </c>
      <c r="AK1773">
        <v>3</v>
      </c>
      <c r="AL1773">
        <v>2</v>
      </c>
      <c r="AM1773">
        <v>1</v>
      </c>
      <c r="AN1773">
        <v>2142</v>
      </c>
      <c r="AO1773">
        <v>32</v>
      </c>
      <c r="AP1773" t="s">
        <v>63</v>
      </c>
      <c r="AQ1773" t="s">
        <v>66</v>
      </c>
      <c r="AR1773">
        <v>2884</v>
      </c>
      <c r="AW1773" t="s">
        <v>8649</v>
      </c>
      <c r="AX1773" t="s">
        <v>8650</v>
      </c>
      <c r="AY1773" t="s">
        <v>8651</v>
      </c>
      <c r="AZ1773" t="s">
        <v>70</v>
      </c>
    </row>
    <row r="1774" spans="1:52" x14ac:dyDescent="0.3">
      <c r="A1774">
        <v>1457581</v>
      </c>
      <c r="B1774" t="s">
        <v>8652</v>
      </c>
      <c r="C1774" t="str">
        <f t="shared" si="253"/>
        <v>7492</v>
      </c>
      <c r="D1774" t="s">
        <v>8411</v>
      </c>
      <c r="E1774" t="str">
        <f t="shared" si="259"/>
        <v>0100</v>
      </c>
      <c r="F1774" t="s">
        <v>54</v>
      </c>
      <c r="G1774" t="str">
        <f t="shared" si="260"/>
        <v>09</v>
      </c>
      <c r="H1774" t="s">
        <v>55</v>
      </c>
      <c r="I1774" t="s">
        <v>56</v>
      </c>
      <c r="J1774" t="s">
        <v>57</v>
      </c>
      <c r="K1774">
        <v>1</v>
      </c>
      <c r="L1774">
        <v>43893</v>
      </c>
      <c r="M1774">
        <v>1.01</v>
      </c>
      <c r="N1774" t="str">
        <f t="shared" si="252"/>
        <v>000X</v>
      </c>
      <c r="O1774">
        <v>4600</v>
      </c>
      <c r="P1774" t="s">
        <v>72</v>
      </c>
      <c r="Q1774" t="s">
        <v>8492</v>
      </c>
      <c r="R1774" t="s">
        <v>140</v>
      </c>
      <c r="T1774" t="s">
        <v>61</v>
      </c>
      <c r="V1774" t="s">
        <v>8653</v>
      </c>
      <c r="W1774">
        <v>227572</v>
      </c>
      <c r="X1774">
        <v>16120</v>
      </c>
      <c r="Y1774">
        <v>211452</v>
      </c>
      <c r="Z1774">
        <v>227572</v>
      </c>
      <c r="AA1774">
        <v>227572</v>
      </c>
      <c r="AB1774" t="s">
        <v>72</v>
      </c>
      <c r="AC1774" s="1">
        <v>41365</v>
      </c>
      <c r="AD1774">
        <v>228000</v>
      </c>
      <c r="AE1774">
        <v>2549</v>
      </c>
      <c r="AF1774">
        <v>153</v>
      </c>
      <c r="AG1774" t="s">
        <v>64</v>
      </c>
      <c r="AH1774" t="s">
        <v>76</v>
      </c>
      <c r="AI1774">
        <v>1</v>
      </c>
      <c r="AJ1774">
        <v>1995</v>
      </c>
      <c r="AK1774">
        <v>3</v>
      </c>
      <c r="AL1774">
        <v>2</v>
      </c>
      <c r="AN1774">
        <v>2280</v>
      </c>
      <c r="AO1774">
        <v>32</v>
      </c>
      <c r="AP1774" t="s">
        <v>63</v>
      </c>
      <c r="AQ1774" t="s">
        <v>66</v>
      </c>
      <c r="AR1774">
        <v>3265</v>
      </c>
      <c r="AW1774" t="s">
        <v>8654</v>
      </c>
      <c r="AX1774" t="s">
        <v>8655</v>
      </c>
      <c r="AY1774" t="s">
        <v>8656</v>
      </c>
      <c r="AZ1774" t="s">
        <v>70</v>
      </c>
    </row>
    <row r="1775" spans="1:52" x14ac:dyDescent="0.3">
      <c r="A1775">
        <v>1457602</v>
      </c>
      <c r="B1775" t="s">
        <v>8657</v>
      </c>
      <c r="C1775" t="str">
        <f t="shared" si="253"/>
        <v>7492</v>
      </c>
      <c r="D1775" t="s">
        <v>8411</v>
      </c>
      <c r="E1775" t="str">
        <f t="shared" si="259"/>
        <v>0100</v>
      </c>
      <c r="F1775" t="s">
        <v>54</v>
      </c>
      <c r="G1775" t="str">
        <f t="shared" si="260"/>
        <v>09</v>
      </c>
      <c r="H1775" t="s">
        <v>55</v>
      </c>
      <c r="I1775" t="s">
        <v>56</v>
      </c>
      <c r="J1775" t="s">
        <v>57</v>
      </c>
      <c r="K1775">
        <v>1</v>
      </c>
      <c r="L1775">
        <v>43811</v>
      </c>
      <c r="M1775">
        <v>1.01</v>
      </c>
      <c r="N1775" t="str">
        <f t="shared" si="252"/>
        <v>000X</v>
      </c>
      <c r="O1775">
        <v>4502</v>
      </c>
      <c r="P1775" t="s">
        <v>72</v>
      </c>
      <c r="Q1775" t="s">
        <v>8492</v>
      </c>
      <c r="R1775" t="s">
        <v>140</v>
      </c>
      <c r="T1775" t="s">
        <v>61</v>
      </c>
      <c r="V1775" t="s">
        <v>8658</v>
      </c>
      <c r="W1775">
        <v>282381</v>
      </c>
      <c r="X1775">
        <v>16090</v>
      </c>
      <c r="Y1775">
        <v>266291</v>
      </c>
      <c r="Z1775">
        <v>229698</v>
      </c>
      <c r="AA1775">
        <v>199198</v>
      </c>
      <c r="AB1775" t="s">
        <v>63</v>
      </c>
      <c r="AC1775" s="1">
        <v>42648</v>
      </c>
      <c r="AD1775">
        <v>365000</v>
      </c>
      <c r="AE1775">
        <v>2786</v>
      </c>
      <c r="AF1775">
        <v>1753</v>
      </c>
      <c r="AG1775" t="s">
        <v>64</v>
      </c>
      <c r="AH1775" t="s">
        <v>76</v>
      </c>
      <c r="AI1775">
        <v>1</v>
      </c>
      <c r="AJ1775">
        <v>2010</v>
      </c>
      <c r="AK1775">
        <v>3</v>
      </c>
      <c r="AL1775">
        <v>2</v>
      </c>
      <c r="AM1775">
        <v>1</v>
      </c>
      <c r="AN1775">
        <v>2574</v>
      </c>
      <c r="AO1775">
        <v>32</v>
      </c>
      <c r="AP1775" t="s">
        <v>63</v>
      </c>
      <c r="AQ1775" t="s">
        <v>66</v>
      </c>
      <c r="AR1775">
        <v>3686</v>
      </c>
      <c r="AW1775" t="s">
        <v>8659</v>
      </c>
      <c r="AY1775" t="s">
        <v>8660</v>
      </c>
      <c r="AZ1775" t="s">
        <v>70</v>
      </c>
    </row>
    <row r="1776" spans="1:52" x14ac:dyDescent="0.3">
      <c r="A1776">
        <v>1457629</v>
      </c>
      <c r="B1776" t="s">
        <v>8661</v>
      </c>
      <c r="C1776" t="str">
        <f t="shared" si="253"/>
        <v>7492</v>
      </c>
      <c r="D1776" t="s">
        <v>8411</v>
      </c>
      <c r="E1776" t="str">
        <f t="shared" si="259"/>
        <v>0100</v>
      </c>
      <c r="F1776" t="s">
        <v>54</v>
      </c>
      <c r="G1776" t="str">
        <f t="shared" si="260"/>
        <v>09</v>
      </c>
      <c r="H1776" t="s">
        <v>55</v>
      </c>
      <c r="I1776" t="s">
        <v>56</v>
      </c>
      <c r="J1776" t="s">
        <v>57</v>
      </c>
      <c r="K1776">
        <v>1</v>
      </c>
      <c r="L1776">
        <v>43729</v>
      </c>
      <c r="M1776">
        <v>1</v>
      </c>
      <c r="N1776" t="str">
        <f t="shared" si="252"/>
        <v>000X</v>
      </c>
      <c r="O1776">
        <v>4404</v>
      </c>
      <c r="P1776" t="s">
        <v>72</v>
      </c>
      <c r="Q1776" t="s">
        <v>8492</v>
      </c>
      <c r="R1776" t="s">
        <v>140</v>
      </c>
      <c r="T1776" t="s">
        <v>61</v>
      </c>
      <c r="V1776" t="s">
        <v>8662</v>
      </c>
      <c r="W1776">
        <v>254513</v>
      </c>
      <c r="X1776">
        <v>16060</v>
      </c>
      <c r="Y1776">
        <v>238453</v>
      </c>
      <c r="Z1776">
        <v>212707</v>
      </c>
      <c r="AA1776">
        <v>187207</v>
      </c>
      <c r="AB1776" t="s">
        <v>63</v>
      </c>
      <c r="AC1776" s="1">
        <v>41395</v>
      </c>
      <c r="AD1776">
        <v>18500</v>
      </c>
      <c r="AE1776">
        <v>2553</v>
      </c>
      <c r="AF1776">
        <v>1692</v>
      </c>
      <c r="AG1776" t="s">
        <v>103</v>
      </c>
      <c r="AH1776" t="s">
        <v>76</v>
      </c>
      <c r="AI1776">
        <v>1</v>
      </c>
      <c r="AJ1776">
        <v>2015</v>
      </c>
      <c r="AK1776">
        <v>3</v>
      </c>
      <c r="AL1776">
        <v>2</v>
      </c>
      <c r="AN1776">
        <v>2264</v>
      </c>
      <c r="AO1776">
        <v>32</v>
      </c>
      <c r="AP1776" t="s">
        <v>72</v>
      </c>
      <c r="AQ1776" t="s">
        <v>66</v>
      </c>
      <c r="AR1776">
        <v>3490</v>
      </c>
      <c r="AW1776" t="s">
        <v>8663</v>
      </c>
      <c r="AX1776" t="s">
        <v>8664</v>
      </c>
      <c r="AY1776" t="s">
        <v>8665</v>
      </c>
      <c r="AZ1776" t="s">
        <v>70</v>
      </c>
    </row>
    <row r="1777" spans="1:52" x14ac:dyDescent="0.3">
      <c r="A1777">
        <v>1457637</v>
      </c>
      <c r="B1777" t="s">
        <v>8666</v>
      </c>
      <c r="C1777" t="str">
        <f t="shared" si="253"/>
        <v>7492</v>
      </c>
      <c r="D1777" t="s">
        <v>8411</v>
      </c>
      <c r="E1777" t="str">
        <f t="shared" si="259"/>
        <v>0100</v>
      </c>
      <c r="F1777" t="s">
        <v>54</v>
      </c>
      <c r="G1777" t="str">
        <f t="shared" si="260"/>
        <v>09</v>
      </c>
      <c r="H1777" t="s">
        <v>55</v>
      </c>
      <c r="I1777" t="s">
        <v>56</v>
      </c>
      <c r="J1777" t="s">
        <v>57</v>
      </c>
      <c r="K1777">
        <v>1</v>
      </c>
      <c r="L1777">
        <v>46198</v>
      </c>
      <c r="M1777">
        <v>1.06</v>
      </c>
      <c r="N1777" t="str">
        <f t="shared" si="252"/>
        <v>000X</v>
      </c>
      <c r="O1777">
        <v>4358</v>
      </c>
      <c r="P1777" t="s">
        <v>72</v>
      </c>
      <c r="Q1777" t="s">
        <v>8492</v>
      </c>
      <c r="R1777" t="s">
        <v>140</v>
      </c>
      <c r="T1777" t="s">
        <v>61</v>
      </c>
      <c r="V1777" t="s">
        <v>8667</v>
      </c>
      <c r="W1777">
        <v>241783</v>
      </c>
      <c r="X1777">
        <v>16970</v>
      </c>
      <c r="Y1777">
        <v>224813</v>
      </c>
      <c r="Z1777">
        <v>179323</v>
      </c>
      <c r="AA1777">
        <v>153823</v>
      </c>
      <c r="AB1777" t="s">
        <v>63</v>
      </c>
      <c r="AC1777" s="1">
        <v>32264</v>
      </c>
      <c r="AD1777">
        <v>12000</v>
      </c>
      <c r="AE1777">
        <v>784</v>
      </c>
      <c r="AF1777">
        <v>1237</v>
      </c>
      <c r="AG1777" t="s">
        <v>103</v>
      </c>
      <c r="AH1777" t="s">
        <v>76</v>
      </c>
      <c r="AI1777">
        <v>1</v>
      </c>
      <c r="AJ1777">
        <v>1994</v>
      </c>
      <c r="AK1777">
        <v>3</v>
      </c>
      <c r="AL1777">
        <v>2</v>
      </c>
      <c r="AN1777">
        <v>2627</v>
      </c>
      <c r="AO1777">
        <v>32</v>
      </c>
      <c r="AP1777" t="s">
        <v>63</v>
      </c>
      <c r="AQ1777" t="s">
        <v>66</v>
      </c>
      <c r="AR1777">
        <v>3890</v>
      </c>
      <c r="AW1777" t="s">
        <v>8668</v>
      </c>
      <c r="AY1777" t="s">
        <v>8669</v>
      </c>
      <c r="AZ1777" t="s">
        <v>70</v>
      </c>
    </row>
    <row r="1778" spans="1:52" x14ac:dyDescent="0.3">
      <c r="A1778">
        <v>1456827</v>
      </c>
      <c r="B1778" t="s">
        <v>8670</v>
      </c>
      <c r="C1778" t="str">
        <f t="shared" si="253"/>
        <v>7492</v>
      </c>
      <c r="D1778" t="s">
        <v>8411</v>
      </c>
      <c r="E1778" t="str">
        <f t="shared" si="259"/>
        <v>0100</v>
      </c>
      <c r="F1778" t="s">
        <v>54</v>
      </c>
      <c r="G1778" t="str">
        <f>"04"</f>
        <v>04</v>
      </c>
      <c r="H1778" t="s">
        <v>55</v>
      </c>
      <c r="I1778" t="s">
        <v>56</v>
      </c>
      <c r="J1778" t="s">
        <v>57</v>
      </c>
      <c r="K1778">
        <v>1</v>
      </c>
      <c r="L1778">
        <v>46479</v>
      </c>
      <c r="M1778">
        <v>1.07</v>
      </c>
      <c r="N1778" t="str">
        <f t="shared" si="252"/>
        <v>000X</v>
      </c>
      <c r="O1778">
        <v>3785</v>
      </c>
      <c r="P1778" t="s">
        <v>58</v>
      </c>
      <c r="Q1778" t="s">
        <v>8412</v>
      </c>
      <c r="R1778" t="s">
        <v>4590</v>
      </c>
      <c r="T1778" t="s">
        <v>61</v>
      </c>
      <c r="V1778" t="s">
        <v>8671</v>
      </c>
      <c r="W1778">
        <v>157576</v>
      </c>
      <c r="X1778">
        <v>17070</v>
      </c>
      <c r="Y1778">
        <v>140506</v>
      </c>
      <c r="Z1778">
        <v>102951</v>
      </c>
      <c r="AA1778">
        <v>77951</v>
      </c>
      <c r="AB1778" t="s">
        <v>63</v>
      </c>
      <c r="AC1778" s="1">
        <v>32051</v>
      </c>
      <c r="AD1778">
        <v>55000</v>
      </c>
      <c r="AE1778">
        <v>757</v>
      </c>
      <c r="AF1778">
        <v>517</v>
      </c>
      <c r="AG1778" t="s">
        <v>64</v>
      </c>
      <c r="AH1778" t="s">
        <v>76</v>
      </c>
      <c r="AI1778">
        <v>1</v>
      </c>
      <c r="AJ1778">
        <v>1974</v>
      </c>
      <c r="AK1778">
        <v>3</v>
      </c>
      <c r="AL1778">
        <v>2</v>
      </c>
      <c r="AM1778">
        <v>1</v>
      </c>
      <c r="AN1778">
        <v>1965</v>
      </c>
      <c r="AO1778">
        <v>38</v>
      </c>
      <c r="AP1778" t="s">
        <v>63</v>
      </c>
      <c r="AQ1778" t="s">
        <v>66</v>
      </c>
      <c r="AR1778">
        <v>2370</v>
      </c>
      <c r="AW1778" t="s">
        <v>8672</v>
      </c>
      <c r="AY1778" t="s">
        <v>8673</v>
      </c>
      <c r="AZ1778" t="s">
        <v>8674</v>
      </c>
    </row>
    <row r="1779" spans="1:52" x14ac:dyDescent="0.3">
      <c r="A1779">
        <v>1457157</v>
      </c>
      <c r="B1779" t="s">
        <v>8675</v>
      </c>
      <c r="C1779" t="str">
        <f t="shared" si="253"/>
        <v>7492</v>
      </c>
      <c r="D1779" t="s">
        <v>8411</v>
      </c>
      <c r="E1779" t="str">
        <f t="shared" si="259"/>
        <v>0100</v>
      </c>
      <c r="F1779" t="s">
        <v>54</v>
      </c>
      <c r="G1779" t="str">
        <f>"09"</f>
        <v>09</v>
      </c>
      <c r="H1779" t="s">
        <v>55</v>
      </c>
      <c r="I1779" t="s">
        <v>56</v>
      </c>
      <c r="J1779" t="s">
        <v>57</v>
      </c>
      <c r="K1779">
        <v>1</v>
      </c>
      <c r="L1779">
        <v>50635</v>
      </c>
      <c r="M1779">
        <v>1.1599999999999999</v>
      </c>
      <c r="N1779" t="str">
        <f t="shared" si="252"/>
        <v>000X</v>
      </c>
      <c r="O1779">
        <v>3730</v>
      </c>
      <c r="P1779" t="s">
        <v>58</v>
      </c>
      <c r="Q1779" t="s">
        <v>8459</v>
      </c>
      <c r="R1779" t="s">
        <v>4590</v>
      </c>
      <c r="T1779" t="s">
        <v>61</v>
      </c>
      <c r="V1779" t="s">
        <v>8676</v>
      </c>
      <c r="W1779">
        <v>233366</v>
      </c>
      <c r="X1779">
        <v>18600</v>
      </c>
      <c r="Y1779">
        <v>214766</v>
      </c>
      <c r="Z1779">
        <v>184732</v>
      </c>
      <c r="AA1779">
        <v>159732</v>
      </c>
      <c r="AB1779" t="s">
        <v>63</v>
      </c>
      <c r="AC1779" s="1">
        <v>38443</v>
      </c>
      <c r="AD1779">
        <v>259000</v>
      </c>
      <c r="AE1779">
        <v>1848</v>
      </c>
      <c r="AF1779">
        <v>2214</v>
      </c>
      <c r="AG1779" t="s">
        <v>64</v>
      </c>
      <c r="AH1779" t="s">
        <v>76</v>
      </c>
      <c r="AI1779">
        <v>1</v>
      </c>
      <c r="AJ1779">
        <v>2005</v>
      </c>
      <c r="AK1779">
        <v>3</v>
      </c>
      <c r="AL1779">
        <v>2</v>
      </c>
      <c r="AN1779">
        <v>1955</v>
      </c>
      <c r="AO1779">
        <v>32</v>
      </c>
      <c r="AP1779" t="s">
        <v>63</v>
      </c>
      <c r="AQ1779" t="s">
        <v>66</v>
      </c>
      <c r="AR1779">
        <v>3074</v>
      </c>
      <c r="AW1779" t="s">
        <v>8677</v>
      </c>
      <c r="AX1779" t="s">
        <v>8678</v>
      </c>
      <c r="AY1779" t="s">
        <v>8679</v>
      </c>
      <c r="AZ1779" t="s">
        <v>70</v>
      </c>
    </row>
    <row r="1780" spans="1:52" x14ac:dyDescent="0.3">
      <c r="A1780">
        <v>1457289</v>
      </c>
      <c r="B1780" t="s">
        <v>8680</v>
      </c>
      <c r="C1780" t="str">
        <f t="shared" si="253"/>
        <v>7492</v>
      </c>
      <c r="D1780" t="s">
        <v>8411</v>
      </c>
      <c r="E1780" t="str">
        <f t="shared" si="259"/>
        <v>0100</v>
      </c>
      <c r="F1780" t="s">
        <v>54</v>
      </c>
      <c r="G1780" t="str">
        <f>"09"</f>
        <v>09</v>
      </c>
      <c r="H1780" t="s">
        <v>55</v>
      </c>
      <c r="I1780" t="s">
        <v>56</v>
      </c>
      <c r="J1780" t="s">
        <v>57</v>
      </c>
      <c r="K1780">
        <v>1</v>
      </c>
      <c r="L1780">
        <v>46074</v>
      </c>
      <c r="M1780">
        <v>1.06</v>
      </c>
      <c r="N1780" t="str">
        <f t="shared" si="252"/>
        <v>000X</v>
      </c>
      <c r="O1780">
        <v>3725</v>
      </c>
      <c r="P1780" t="s">
        <v>58</v>
      </c>
      <c r="Q1780" t="s">
        <v>8459</v>
      </c>
      <c r="R1780" t="s">
        <v>4590</v>
      </c>
      <c r="T1780" t="s">
        <v>61</v>
      </c>
      <c r="V1780" t="s">
        <v>8681</v>
      </c>
      <c r="W1780">
        <v>298754</v>
      </c>
      <c r="X1780">
        <v>16920</v>
      </c>
      <c r="Y1780">
        <v>281834</v>
      </c>
      <c r="Z1780">
        <v>249244</v>
      </c>
      <c r="AA1780">
        <v>224244</v>
      </c>
      <c r="AB1780" t="s">
        <v>63</v>
      </c>
      <c r="AC1780" s="1">
        <v>38412</v>
      </c>
      <c r="AD1780">
        <v>70000</v>
      </c>
      <c r="AE1780">
        <v>1828</v>
      </c>
      <c r="AF1780">
        <v>199</v>
      </c>
      <c r="AG1780" t="s">
        <v>103</v>
      </c>
      <c r="AH1780" t="s">
        <v>76</v>
      </c>
      <c r="AI1780">
        <v>1</v>
      </c>
      <c r="AJ1780">
        <v>2006</v>
      </c>
      <c r="AK1780">
        <v>3</v>
      </c>
      <c r="AL1780">
        <v>3</v>
      </c>
      <c r="AN1780">
        <v>2649</v>
      </c>
      <c r="AO1780">
        <v>32</v>
      </c>
      <c r="AP1780" t="s">
        <v>63</v>
      </c>
      <c r="AQ1780" t="s">
        <v>66</v>
      </c>
      <c r="AR1780">
        <v>3901</v>
      </c>
      <c r="AW1780" t="s">
        <v>8682</v>
      </c>
      <c r="AX1780" t="s">
        <v>8683</v>
      </c>
      <c r="AY1780" t="s">
        <v>8684</v>
      </c>
      <c r="AZ1780" t="s">
        <v>70</v>
      </c>
    </row>
    <row r="1781" spans="1:52" x14ac:dyDescent="0.3">
      <c r="A1781">
        <v>1457513</v>
      </c>
      <c r="B1781" t="s">
        <v>8685</v>
      </c>
      <c r="C1781" t="str">
        <f t="shared" si="253"/>
        <v>7492</v>
      </c>
      <c r="D1781" t="s">
        <v>8411</v>
      </c>
      <c r="E1781" t="str">
        <f t="shared" si="259"/>
        <v>0100</v>
      </c>
      <c r="F1781" t="s">
        <v>54</v>
      </c>
      <c r="G1781" t="str">
        <f>"09"</f>
        <v>09</v>
      </c>
      <c r="H1781" t="s">
        <v>55</v>
      </c>
      <c r="I1781" t="s">
        <v>56</v>
      </c>
      <c r="J1781" t="s">
        <v>57</v>
      </c>
      <c r="K1781">
        <v>1</v>
      </c>
      <c r="L1781">
        <v>46238</v>
      </c>
      <c r="M1781">
        <v>1.06</v>
      </c>
      <c r="N1781" t="str">
        <f t="shared" si="252"/>
        <v>000X</v>
      </c>
      <c r="O1781">
        <v>3590</v>
      </c>
      <c r="P1781" t="s">
        <v>58</v>
      </c>
      <c r="Q1781" t="s">
        <v>8459</v>
      </c>
      <c r="R1781" t="s">
        <v>4590</v>
      </c>
      <c r="T1781" t="s">
        <v>61</v>
      </c>
      <c r="V1781" t="s">
        <v>8686</v>
      </c>
      <c r="W1781">
        <v>210390</v>
      </c>
      <c r="X1781">
        <v>16980</v>
      </c>
      <c r="Y1781">
        <v>193410</v>
      </c>
      <c r="Z1781">
        <v>148949</v>
      </c>
      <c r="AA1781">
        <v>123449</v>
      </c>
      <c r="AB1781" t="s">
        <v>63</v>
      </c>
      <c r="AC1781" s="1">
        <v>36130</v>
      </c>
      <c r="AD1781">
        <v>10000</v>
      </c>
      <c r="AE1781">
        <v>1282</v>
      </c>
      <c r="AF1781">
        <v>466</v>
      </c>
      <c r="AG1781" t="s">
        <v>103</v>
      </c>
      <c r="AH1781" t="s">
        <v>76</v>
      </c>
      <c r="AI1781">
        <v>1</v>
      </c>
      <c r="AJ1781">
        <v>1999</v>
      </c>
      <c r="AK1781">
        <v>4</v>
      </c>
      <c r="AL1781">
        <v>2</v>
      </c>
      <c r="AN1781">
        <v>2412</v>
      </c>
      <c r="AO1781">
        <v>32</v>
      </c>
      <c r="AP1781" t="s">
        <v>72</v>
      </c>
      <c r="AQ1781" t="s">
        <v>66</v>
      </c>
      <c r="AR1781">
        <v>3417</v>
      </c>
      <c r="AW1781" t="s">
        <v>8687</v>
      </c>
      <c r="AX1781" t="s">
        <v>8687</v>
      </c>
      <c r="AY1781" t="s">
        <v>8688</v>
      </c>
      <c r="AZ1781" t="s">
        <v>70</v>
      </c>
    </row>
    <row r="1782" spans="1:52" x14ac:dyDescent="0.3">
      <c r="A1782">
        <v>1457700</v>
      </c>
      <c r="B1782" t="s">
        <v>8689</v>
      </c>
      <c r="C1782" t="str">
        <f t="shared" si="253"/>
        <v>7492</v>
      </c>
      <c r="D1782" t="s">
        <v>8411</v>
      </c>
      <c r="E1782" t="str">
        <f t="shared" si="259"/>
        <v>0100</v>
      </c>
      <c r="F1782" t="s">
        <v>54</v>
      </c>
      <c r="G1782" t="str">
        <f>"09"</f>
        <v>09</v>
      </c>
      <c r="H1782" t="s">
        <v>55</v>
      </c>
      <c r="I1782" t="s">
        <v>56</v>
      </c>
      <c r="J1782" t="s">
        <v>8434</v>
      </c>
      <c r="K1782">
        <v>1</v>
      </c>
      <c r="L1782">
        <v>54454</v>
      </c>
      <c r="M1782">
        <v>1.25</v>
      </c>
      <c r="N1782" t="str">
        <f t="shared" si="252"/>
        <v>000X</v>
      </c>
      <c r="O1782">
        <v>4278</v>
      </c>
      <c r="P1782" t="s">
        <v>72</v>
      </c>
      <c r="Q1782" t="s">
        <v>8610</v>
      </c>
      <c r="R1782" t="s">
        <v>74</v>
      </c>
      <c r="T1782" t="s">
        <v>61</v>
      </c>
      <c r="V1782" t="s">
        <v>8690</v>
      </c>
      <c r="W1782">
        <v>209797</v>
      </c>
      <c r="X1782">
        <v>15630</v>
      </c>
      <c r="Y1782">
        <v>194167</v>
      </c>
      <c r="Z1782">
        <v>209797</v>
      </c>
      <c r="AA1782">
        <v>209797</v>
      </c>
      <c r="AB1782" t="s">
        <v>72</v>
      </c>
      <c r="AC1782" s="1">
        <v>44223</v>
      </c>
      <c r="AD1782">
        <v>289000</v>
      </c>
      <c r="AE1782">
        <v>3131</v>
      </c>
      <c r="AF1782">
        <v>1523</v>
      </c>
      <c r="AG1782" t="s">
        <v>64</v>
      </c>
      <c r="AH1782" t="s">
        <v>76</v>
      </c>
      <c r="AI1782">
        <v>1</v>
      </c>
      <c r="AJ1782">
        <v>1996</v>
      </c>
      <c r="AK1782">
        <v>3</v>
      </c>
      <c r="AL1782">
        <v>2</v>
      </c>
      <c r="AN1782">
        <v>2039</v>
      </c>
      <c r="AO1782">
        <v>32</v>
      </c>
      <c r="AP1782" t="s">
        <v>63</v>
      </c>
      <c r="AQ1782" t="s">
        <v>66</v>
      </c>
      <c r="AR1782">
        <v>2838</v>
      </c>
      <c r="AW1782" t="s">
        <v>8691</v>
      </c>
      <c r="AX1782" t="s">
        <v>8692</v>
      </c>
      <c r="AY1782" t="s">
        <v>8693</v>
      </c>
      <c r="AZ1782" t="s">
        <v>70</v>
      </c>
    </row>
    <row r="1783" spans="1:52" x14ac:dyDescent="0.3">
      <c r="A1783">
        <v>1457831</v>
      </c>
      <c r="B1783" t="s">
        <v>8694</v>
      </c>
      <c r="C1783" t="str">
        <f t="shared" si="253"/>
        <v>7492</v>
      </c>
      <c r="D1783" t="s">
        <v>8411</v>
      </c>
      <c r="E1783" t="str">
        <f t="shared" si="259"/>
        <v>0100</v>
      </c>
      <c r="F1783" t="s">
        <v>54</v>
      </c>
      <c r="G1783" t="str">
        <f>"10"</f>
        <v>10</v>
      </c>
      <c r="H1783" t="s">
        <v>55</v>
      </c>
      <c r="I1783" t="s">
        <v>56</v>
      </c>
      <c r="J1783" t="s">
        <v>57</v>
      </c>
      <c r="K1783">
        <v>1</v>
      </c>
      <c r="L1783">
        <v>43869</v>
      </c>
      <c r="M1783">
        <v>1.01</v>
      </c>
      <c r="N1783" t="str">
        <f t="shared" si="252"/>
        <v>000X</v>
      </c>
      <c r="O1783">
        <v>2754</v>
      </c>
      <c r="P1783" t="s">
        <v>58</v>
      </c>
      <c r="Q1783" t="s">
        <v>8502</v>
      </c>
      <c r="R1783" t="s">
        <v>140</v>
      </c>
      <c r="T1783" t="s">
        <v>61</v>
      </c>
      <c r="V1783" t="s">
        <v>8695</v>
      </c>
      <c r="W1783">
        <v>221241</v>
      </c>
      <c r="X1783">
        <v>16110</v>
      </c>
      <c r="Y1783">
        <v>205131</v>
      </c>
      <c r="Z1783">
        <v>171743</v>
      </c>
      <c r="AA1783">
        <v>146743</v>
      </c>
      <c r="AB1783" t="s">
        <v>63</v>
      </c>
      <c r="AC1783" s="1">
        <v>41671</v>
      </c>
      <c r="AD1783">
        <v>172500</v>
      </c>
      <c r="AE1783">
        <v>2608</v>
      </c>
      <c r="AF1783">
        <v>1618</v>
      </c>
      <c r="AG1783" t="s">
        <v>64</v>
      </c>
      <c r="AH1783" t="s">
        <v>65</v>
      </c>
      <c r="AI1783">
        <v>1</v>
      </c>
      <c r="AJ1783">
        <v>1996</v>
      </c>
      <c r="AK1783">
        <v>3</v>
      </c>
      <c r="AL1783">
        <v>2</v>
      </c>
      <c r="AN1783">
        <v>2089</v>
      </c>
      <c r="AO1783">
        <v>32</v>
      </c>
      <c r="AP1783" t="s">
        <v>63</v>
      </c>
      <c r="AQ1783" t="s">
        <v>66</v>
      </c>
      <c r="AR1783">
        <v>3345</v>
      </c>
      <c r="AW1783" t="s">
        <v>8696</v>
      </c>
      <c r="AX1783" t="s">
        <v>8697</v>
      </c>
      <c r="AY1783" t="s">
        <v>8698</v>
      </c>
      <c r="AZ1783" t="s">
        <v>70</v>
      </c>
    </row>
    <row r="1784" spans="1:52" x14ac:dyDescent="0.3">
      <c r="A1784">
        <v>1456932</v>
      </c>
      <c r="B1784" t="s">
        <v>8699</v>
      </c>
      <c r="C1784" t="str">
        <f t="shared" si="253"/>
        <v>7492</v>
      </c>
      <c r="D1784" t="s">
        <v>8411</v>
      </c>
      <c r="E1784" t="str">
        <f t="shared" si="259"/>
        <v>0100</v>
      </c>
      <c r="F1784" t="s">
        <v>54</v>
      </c>
      <c r="G1784" t="str">
        <f>"04"</f>
        <v>04</v>
      </c>
      <c r="H1784" t="s">
        <v>55</v>
      </c>
      <c r="I1784" t="s">
        <v>56</v>
      </c>
      <c r="J1784" t="s">
        <v>57</v>
      </c>
      <c r="K1784">
        <v>1</v>
      </c>
      <c r="L1784">
        <v>43831</v>
      </c>
      <c r="M1784">
        <v>1.01</v>
      </c>
      <c r="N1784" t="str">
        <f t="shared" si="252"/>
        <v>000X</v>
      </c>
      <c r="O1784">
        <v>3742</v>
      </c>
      <c r="P1784" t="s">
        <v>58</v>
      </c>
      <c r="Q1784" t="s">
        <v>8412</v>
      </c>
      <c r="R1784" t="s">
        <v>4590</v>
      </c>
      <c r="T1784" t="s">
        <v>61</v>
      </c>
      <c r="V1784" t="s">
        <v>8700</v>
      </c>
      <c r="W1784">
        <v>94409</v>
      </c>
      <c r="X1784">
        <v>16100</v>
      </c>
      <c r="Y1784">
        <v>78309</v>
      </c>
      <c r="Z1784">
        <v>94409</v>
      </c>
      <c r="AA1784">
        <v>94409</v>
      </c>
      <c r="AB1784" t="s">
        <v>72</v>
      </c>
      <c r="AC1784" s="1">
        <v>42501</v>
      </c>
      <c r="AD1784">
        <v>67400</v>
      </c>
      <c r="AE1784">
        <v>2762</v>
      </c>
      <c r="AF1784">
        <v>2404</v>
      </c>
      <c r="AG1784" t="s">
        <v>64</v>
      </c>
      <c r="AH1784" t="s">
        <v>65</v>
      </c>
      <c r="AI1784">
        <v>1</v>
      </c>
      <c r="AJ1784">
        <v>1974</v>
      </c>
      <c r="AK1784">
        <v>3</v>
      </c>
      <c r="AL1784">
        <v>1</v>
      </c>
      <c r="AM1784">
        <v>1</v>
      </c>
      <c r="AN1784">
        <v>1329</v>
      </c>
      <c r="AO1784">
        <v>36</v>
      </c>
      <c r="AP1784" t="s">
        <v>72</v>
      </c>
      <c r="AQ1784" t="s">
        <v>66</v>
      </c>
      <c r="AR1784">
        <v>1965</v>
      </c>
      <c r="AW1784" t="s">
        <v>8701</v>
      </c>
      <c r="AX1784" t="s">
        <v>8702</v>
      </c>
      <c r="AY1784" t="s">
        <v>8703</v>
      </c>
      <c r="AZ1784" t="s">
        <v>8704</v>
      </c>
    </row>
    <row r="1785" spans="1:52" x14ac:dyDescent="0.3">
      <c r="A1785">
        <v>1456959</v>
      </c>
      <c r="B1785" t="s">
        <v>8705</v>
      </c>
      <c r="C1785" t="str">
        <f t="shared" si="253"/>
        <v>7492</v>
      </c>
      <c r="D1785" t="s">
        <v>8411</v>
      </c>
      <c r="E1785" t="str">
        <f t="shared" si="259"/>
        <v>0100</v>
      </c>
      <c r="F1785" t="s">
        <v>54</v>
      </c>
      <c r="G1785" t="str">
        <f>"04"</f>
        <v>04</v>
      </c>
      <c r="H1785" t="s">
        <v>55</v>
      </c>
      <c r="I1785" t="s">
        <v>56</v>
      </c>
      <c r="J1785" t="s">
        <v>57</v>
      </c>
      <c r="K1785">
        <v>1</v>
      </c>
      <c r="L1785">
        <v>44027</v>
      </c>
      <c r="M1785">
        <v>1.01</v>
      </c>
      <c r="N1785" t="str">
        <f t="shared" si="252"/>
        <v>000X</v>
      </c>
      <c r="O1785">
        <v>3722</v>
      </c>
      <c r="P1785" t="s">
        <v>58</v>
      </c>
      <c r="Q1785" t="s">
        <v>8412</v>
      </c>
      <c r="R1785" t="s">
        <v>4590</v>
      </c>
      <c r="T1785" t="s">
        <v>61</v>
      </c>
      <c r="V1785" t="s">
        <v>8706</v>
      </c>
      <c r="W1785">
        <v>225617</v>
      </c>
      <c r="X1785">
        <v>16170</v>
      </c>
      <c r="Y1785">
        <v>209447</v>
      </c>
      <c r="Z1785">
        <v>196713</v>
      </c>
      <c r="AA1785">
        <v>171713</v>
      </c>
      <c r="AB1785" t="s">
        <v>63</v>
      </c>
      <c r="AC1785" s="1">
        <v>42629</v>
      </c>
      <c r="AD1785">
        <v>178000</v>
      </c>
      <c r="AE1785">
        <v>2784</v>
      </c>
      <c r="AF1785">
        <v>1986</v>
      </c>
      <c r="AG1785" t="s">
        <v>64</v>
      </c>
      <c r="AH1785" t="s">
        <v>76</v>
      </c>
      <c r="AI1785">
        <v>1</v>
      </c>
      <c r="AJ1785">
        <v>2007</v>
      </c>
      <c r="AK1785">
        <v>3</v>
      </c>
      <c r="AL1785">
        <v>2</v>
      </c>
      <c r="AN1785">
        <v>2358</v>
      </c>
      <c r="AO1785">
        <v>32</v>
      </c>
      <c r="AP1785" t="s">
        <v>72</v>
      </c>
      <c r="AQ1785" t="s">
        <v>66</v>
      </c>
      <c r="AR1785">
        <v>3643</v>
      </c>
      <c r="AW1785" t="s">
        <v>8707</v>
      </c>
      <c r="AX1785" t="s">
        <v>8708</v>
      </c>
      <c r="AY1785" t="s">
        <v>8709</v>
      </c>
      <c r="AZ1785" t="s">
        <v>70</v>
      </c>
    </row>
    <row r="1786" spans="1:52" x14ac:dyDescent="0.3">
      <c r="A1786">
        <v>1457084</v>
      </c>
      <c r="B1786" t="s">
        <v>8710</v>
      </c>
      <c r="C1786" t="str">
        <f t="shared" si="253"/>
        <v>7492</v>
      </c>
      <c r="D1786" t="s">
        <v>8411</v>
      </c>
      <c r="E1786" t="str">
        <f t="shared" si="259"/>
        <v>0100</v>
      </c>
      <c r="F1786" t="s">
        <v>54</v>
      </c>
      <c r="G1786" t="str">
        <f t="shared" ref="G1786:G1793" si="261">"09"</f>
        <v>09</v>
      </c>
      <c r="H1786" t="s">
        <v>55</v>
      </c>
      <c r="I1786" t="s">
        <v>56</v>
      </c>
      <c r="J1786" t="s">
        <v>57</v>
      </c>
      <c r="K1786">
        <v>1</v>
      </c>
      <c r="L1786">
        <v>44343</v>
      </c>
      <c r="M1786">
        <v>1.02</v>
      </c>
      <c r="N1786" t="str">
        <f t="shared" si="252"/>
        <v>000X</v>
      </c>
      <c r="O1786">
        <v>4782</v>
      </c>
      <c r="P1786" t="s">
        <v>72</v>
      </c>
      <c r="Q1786" t="s">
        <v>8499</v>
      </c>
      <c r="R1786" t="s">
        <v>266</v>
      </c>
      <c r="T1786" t="s">
        <v>61</v>
      </c>
      <c r="V1786" t="s">
        <v>8711</v>
      </c>
      <c r="W1786">
        <v>81828</v>
      </c>
      <c r="X1786">
        <v>16290</v>
      </c>
      <c r="Y1786">
        <v>65538</v>
      </c>
      <c r="Z1786">
        <v>81828</v>
      </c>
      <c r="AA1786">
        <v>81828</v>
      </c>
      <c r="AB1786" t="s">
        <v>72</v>
      </c>
      <c r="AC1786" s="1">
        <v>36495</v>
      </c>
      <c r="AD1786">
        <v>39000</v>
      </c>
      <c r="AE1786">
        <v>1339</v>
      </c>
      <c r="AF1786">
        <v>360</v>
      </c>
      <c r="AG1786" t="s">
        <v>64</v>
      </c>
      <c r="AH1786" t="s">
        <v>221</v>
      </c>
      <c r="AI1786">
        <v>1</v>
      </c>
      <c r="AJ1786">
        <v>1977</v>
      </c>
      <c r="AK1786">
        <v>3</v>
      </c>
      <c r="AL1786">
        <v>2</v>
      </c>
      <c r="AN1786">
        <v>1176</v>
      </c>
      <c r="AO1786">
        <v>24</v>
      </c>
      <c r="AP1786" t="s">
        <v>72</v>
      </c>
      <c r="AQ1786" t="s">
        <v>66</v>
      </c>
      <c r="AR1786">
        <v>1512</v>
      </c>
      <c r="AW1786" t="s">
        <v>8712</v>
      </c>
      <c r="AX1786" t="s">
        <v>8713</v>
      </c>
      <c r="AY1786" t="s">
        <v>8714</v>
      </c>
      <c r="AZ1786" t="s">
        <v>70</v>
      </c>
    </row>
    <row r="1787" spans="1:52" x14ac:dyDescent="0.3">
      <c r="A1787">
        <v>1457114</v>
      </c>
      <c r="B1787" t="s">
        <v>8715</v>
      </c>
      <c r="C1787" t="str">
        <f t="shared" si="253"/>
        <v>7492</v>
      </c>
      <c r="D1787" t="s">
        <v>8411</v>
      </c>
      <c r="E1787" t="str">
        <f t="shared" si="259"/>
        <v>0100</v>
      </c>
      <c r="F1787" t="s">
        <v>54</v>
      </c>
      <c r="G1787" t="str">
        <f t="shared" si="261"/>
        <v>09</v>
      </c>
      <c r="H1787" t="s">
        <v>55</v>
      </c>
      <c r="I1787" t="s">
        <v>56</v>
      </c>
      <c r="J1787" t="s">
        <v>57</v>
      </c>
      <c r="K1787">
        <v>1</v>
      </c>
      <c r="L1787">
        <v>43866</v>
      </c>
      <c r="M1787">
        <v>1.01</v>
      </c>
      <c r="N1787" t="str">
        <f t="shared" si="252"/>
        <v>000X</v>
      </c>
      <c r="O1787">
        <v>4682</v>
      </c>
      <c r="P1787" t="s">
        <v>72</v>
      </c>
      <c r="Q1787" t="s">
        <v>8454</v>
      </c>
      <c r="R1787" t="s">
        <v>60</v>
      </c>
      <c r="T1787" t="s">
        <v>61</v>
      </c>
      <c r="V1787" t="s">
        <v>8716</v>
      </c>
      <c r="W1787">
        <v>222365</v>
      </c>
      <c r="X1787">
        <v>16110</v>
      </c>
      <c r="Y1787">
        <v>206255</v>
      </c>
      <c r="Z1787">
        <v>161520</v>
      </c>
      <c r="AA1787">
        <v>136520</v>
      </c>
      <c r="AB1787" t="s">
        <v>63</v>
      </c>
      <c r="AC1787" s="1">
        <v>37043</v>
      </c>
      <c r="AD1787">
        <v>175000</v>
      </c>
      <c r="AE1787">
        <v>1437</v>
      </c>
      <c r="AF1787">
        <v>51</v>
      </c>
      <c r="AG1787" t="s">
        <v>64</v>
      </c>
      <c r="AH1787" t="s">
        <v>76</v>
      </c>
      <c r="AI1787">
        <v>1</v>
      </c>
      <c r="AJ1787">
        <v>2001</v>
      </c>
      <c r="AK1787">
        <v>3</v>
      </c>
      <c r="AL1787">
        <v>2</v>
      </c>
      <c r="AN1787">
        <v>2129</v>
      </c>
      <c r="AO1787">
        <v>32</v>
      </c>
      <c r="AP1787" t="s">
        <v>63</v>
      </c>
      <c r="AQ1787" t="s">
        <v>66</v>
      </c>
      <c r="AR1787">
        <v>3058</v>
      </c>
      <c r="AW1787" t="s">
        <v>8717</v>
      </c>
      <c r="AY1787" t="s">
        <v>8718</v>
      </c>
      <c r="AZ1787" t="s">
        <v>70</v>
      </c>
    </row>
    <row r="1788" spans="1:52" x14ac:dyDescent="0.3">
      <c r="A1788">
        <v>1457378</v>
      </c>
      <c r="B1788" t="s">
        <v>8719</v>
      </c>
      <c r="C1788" t="str">
        <f t="shared" si="253"/>
        <v>7492</v>
      </c>
      <c r="D1788" t="s">
        <v>8411</v>
      </c>
      <c r="E1788" t="str">
        <f t="shared" si="259"/>
        <v>0100</v>
      </c>
      <c r="F1788" t="s">
        <v>54</v>
      </c>
      <c r="G1788" t="str">
        <f t="shared" si="261"/>
        <v>09</v>
      </c>
      <c r="H1788" t="s">
        <v>55</v>
      </c>
      <c r="I1788" t="s">
        <v>56</v>
      </c>
      <c r="J1788" t="s">
        <v>57</v>
      </c>
      <c r="K1788">
        <v>1</v>
      </c>
      <c r="L1788">
        <v>43750</v>
      </c>
      <c r="M1788">
        <v>1</v>
      </c>
      <c r="N1788" t="str">
        <f t="shared" si="252"/>
        <v>000X</v>
      </c>
      <c r="O1788">
        <v>3575</v>
      </c>
      <c r="P1788" t="s">
        <v>58</v>
      </c>
      <c r="Q1788" t="s">
        <v>8459</v>
      </c>
      <c r="R1788" t="s">
        <v>4590</v>
      </c>
      <c r="T1788" t="s">
        <v>61</v>
      </c>
      <c r="V1788" t="s">
        <v>8720</v>
      </c>
      <c r="W1788">
        <v>262377</v>
      </c>
      <c r="X1788">
        <v>16070</v>
      </c>
      <c r="Y1788">
        <v>246307</v>
      </c>
      <c r="Z1788">
        <v>173012</v>
      </c>
      <c r="AA1788">
        <v>148012</v>
      </c>
      <c r="AB1788" t="s">
        <v>63</v>
      </c>
      <c r="AC1788" s="1">
        <v>43160</v>
      </c>
      <c r="AD1788">
        <v>358500</v>
      </c>
      <c r="AE1788">
        <v>2886</v>
      </c>
      <c r="AF1788">
        <v>45</v>
      </c>
      <c r="AG1788" t="s">
        <v>64</v>
      </c>
      <c r="AH1788" t="s">
        <v>76</v>
      </c>
      <c r="AI1788">
        <v>1</v>
      </c>
      <c r="AJ1788">
        <v>2018</v>
      </c>
      <c r="AK1788">
        <v>3</v>
      </c>
      <c r="AL1788">
        <v>3</v>
      </c>
      <c r="AN1788">
        <v>2245</v>
      </c>
      <c r="AO1788">
        <v>32</v>
      </c>
      <c r="AP1788" t="s">
        <v>72</v>
      </c>
      <c r="AQ1788" t="s">
        <v>66</v>
      </c>
      <c r="AR1788">
        <v>3298</v>
      </c>
      <c r="AW1788" t="s">
        <v>8721</v>
      </c>
      <c r="AX1788" t="s">
        <v>8722</v>
      </c>
      <c r="AY1788" t="s">
        <v>8723</v>
      </c>
      <c r="AZ1788" t="s">
        <v>8724</v>
      </c>
    </row>
    <row r="1789" spans="1:52" x14ac:dyDescent="0.3">
      <c r="A1789">
        <v>1457386</v>
      </c>
      <c r="B1789" t="s">
        <v>8725</v>
      </c>
      <c r="C1789" t="str">
        <f t="shared" si="253"/>
        <v>7492</v>
      </c>
      <c r="D1789" t="s">
        <v>8411</v>
      </c>
      <c r="E1789" t="str">
        <f t="shared" si="259"/>
        <v>0100</v>
      </c>
      <c r="F1789" t="s">
        <v>54</v>
      </c>
      <c r="G1789" t="str">
        <f t="shared" si="261"/>
        <v>09</v>
      </c>
      <c r="H1789" t="s">
        <v>55</v>
      </c>
      <c r="I1789" t="s">
        <v>56</v>
      </c>
      <c r="J1789" t="s">
        <v>57</v>
      </c>
      <c r="K1789">
        <v>1</v>
      </c>
      <c r="L1789">
        <v>43750</v>
      </c>
      <c r="M1789">
        <v>1</v>
      </c>
      <c r="N1789" t="str">
        <f t="shared" si="252"/>
        <v>000X</v>
      </c>
      <c r="O1789">
        <v>3579</v>
      </c>
      <c r="P1789" t="s">
        <v>58</v>
      </c>
      <c r="Q1789" t="s">
        <v>8459</v>
      </c>
      <c r="R1789" t="s">
        <v>4590</v>
      </c>
      <c r="T1789" t="s">
        <v>61</v>
      </c>
      <c r="V1789" t="s">
        <v>8726</v>
      </c>
      <c r="W1789">
        <v>194986</v>
      </c>
      <c r="X1789">
        <v>16070</v>
      </c>
      <c r="Y1789">
        <v>178916</v>
      </c>
      <c r="Z1789">
        <v>144179</v>
      </c>
      <c r="AA1789">
        <v>119179</v>
      </c>
      <c r="AB1789" t="s">
        <v>63</v>
      </c>
      <c r="AC1789" s="1">
        <v>41334</v>
      </c>
      <c r="AD1789">
        <v>145000</v>
      </c>
      <c r="AE1789">
        <v>2540</v>
      </c>
      <c r="AF1789">
        <v>1520</v>
      </c>
      <c r="AG1789" t="s">
        <v>64</v>
      </c>
      <c r="AH1789" t="s">
        <v>76</v>
      </c>
      <c r="AI1789">
        <v>1</v>
      </c>
      <c r="AJ1789">
        <v>1990</v>
      </c>
      <c r="AK1789">
        <v>3</v>
      </c>
      <c r="AL1789">
        <v>2</v>
      </c>
      <c r="AN1789">
        <v>1661</v>
      </c>
      <c r="AO1789">
        <v>32</v>
      </c>
      <c r="AP1789" t="s">
        <v>72</v>
      </c>
      <c r="AQ1789" t="s">
        <v>66</v>
      </c>
      <c r="AR1789">
        <v>2726</v>
      </c>
      <c r="AW1789" t="s">
        <v>8727</v>
      </c>
      <c r="AX1789" t="s">
        <v>8728</v>
      </c>
      <c r="AY1789" t="s">
        <v>8729</v>
      </c>
      <c r="AZ1789" t="s">
        <v>70</v>
      </c>
    </row>
    <row r="1790" spans="1:52" x14ac:dyDescent="0.3">
      <c r="A1790">
        <v>1457432</v>
      </c>
      <c r="B1790" t="s">
        <v>8730</v>
      </c>
      <c r="C1790" t="str">
        <f t="shared" si="253"/>
        <v>7492</v>
      </c>
      <c r="D1790" t="s">
        <v>8411</v>
      </c>
      <c r="E1790" t="str">
        <f t="shared" si="259"/>
        <v>0100</v>
      </c>
      <c r="F1790" t="s">
        <v>54</v>
      </c>
      <c r="G1790" t="str">
        <f t="shared" si="261"/>
        <v>09</v>
      </c>
      <c r="H1790" t="s">
        <v>55</v>
      </c>
      <c r="I1790" t="s">
        <v>56</v>
      </c>
      <c r="J1790" t="s">
        <v>57</v>
      </c>
      <c r="K1790">
        <v>1</v>
      </c>
      <c r="L1790">
        <v>46262</v>
      </c>
      <c r="M1790">
        <v>1.06</v>
      </c>
      <c r="N1790" t="str">
        <f t="shared" si="252"/>
        <v>000X</v>
      </c>
      <c r="O1790">
        <v>3690</v>
      </c>
      <c r="P1790" t="s">
        <v>58</v>
      </c>
      <c r="Q1790" t="s">
        <v>8459</v>
      </c>
      <c r="R1790" t="s">
        <v>4590</v>
      </c>
      <c r="T1790" t="s">
        <v>61</v>
      </c>
      <c r="V1790" t="s">
        <v>8731</v>
      </c>
      <c r="W1790">
        <v>196140</v>
      </c>
      <c r="X1790">
        <v>16990</v>
      </c>
      <c r="Y1790">
        <v>179150</v>
      </c>
      <c r="Z1790">
        <v>145311</v>
      </c>
      <c r="AA1790">
        <v>120311</v>
      </c>
      <c r="AB1790" t="s">
        <v>63</v>
      </c>
      <c r="AC1790" s="1">
        <v>38626</v>
      </c>
      <c r="AD1790">
        <v>265500</v>
      </c>
      <c r="AE1790">
        <v>1934</v>
      </c>
      <c r="AF1790">
        <v>1842</v>
      </c>
      <c r="AG1790" t="s">
        <v>64</v>
      </c>
      <c r="AH1790" t="s">
        <v>76</v>
      </c>
      <c r="AI1790">
        <v>1</v>
      </c>
      <c r="AJ1790">
        <v>1997</v>
      </c>
      <c r="AK1790">
        <v>3</v>
      </c>
      <c r="AL1790">
        <v>2</v>
      </c>
      <c r="AN1790">
        <v>1735</v>
      </c>
      <c r="AO1790">
        <v>32</v>
      </c>
      <c r="AP1790" t="s">
        <v>63</v>
      </c>
      <c r="AQ1790" t="s">
        <v>66</v>
      </c>
      <c r="AR1790">
        <v>2634</v>
      </c>
      <c r="AW1790" t="s">
        <v>8732</v>
      </c>
      <c r="AX1790" t="s">
        <v>8733</v>
      </c>
      <c r="AY1790" t="s">
        <v>8734</v>
      </c>
      <c r="AZ1790" t="s">
        <v>70</v>
      </c>
    </row>
    <row r="1791" spans="1:52" x14ac:dyDescent="0.3">
      <c r="A1791">
        <v>1457645</v>
      </c>
      <c r="B1791" t="s">
        <v>8735</v>
      </c>
      <c r="C1791" t="str">
        <f t="shared" si="253"/>
        <v>7492</v>
      </c>
      <c r="D1791" t="s">
        <v>8411</v>
      </c>
      <c r="E1791" t="str">
        <f t="shared" si="259"/>
        <v>0100</v>
      </c>
      <c r="F1791" t="s">
        <v>54</v>
      </c>
      <c r="G1791" t="str">
        <f t="shared" si="261"/>
        <v>09</v>
      </c>
      <c r="H1791" t="s">
        <v>55</v>
      </c>
      <c r="I1791" t="s">
        <v>56</v>
      </c>
      <c r="J1791" t="s">
        <v>57</v>
      </c>
      <c r="K1791">
        <v>1</v>
      </c>
      <c r="L1791">
        <v>46406</v>
      </c>
      <c r="M1791">
        <v>1.07</v>
      </c>
      <c r="N1791" t="str">
        <f t="shared" si="252"/>
        <v>000X</v>
      </c>
      <c r="O1791">
        <v>4298</v>
      </c>
      <c r="P1791" t="s">
        <v>72</v>
      </c>
      <c r="Q1791" t="s">
        <v>8492</v>
      </c>
      <c r="R1791" t="s">
        <v>140</v>
      </c>
      <c r="T1791" t="s">
        <v>61</v>
      </c>
      <c r="V1791" t="s">
        <v>8736</v>
      </c>
      <c r="W1791">
        <v>266655</v>
      </c>
      <c r="X1791">
        <v>17040</v>
      </c>
      <c r="Y1791">
        <v>249615</v>
      </c>
      <c r="Z1791">
        <v>211206</v>
      </c>
      <c r="AA1791">
        <v>185706</v>
      </c>
      <c r="AB1791" t="s">
        <v>63</v>
      </c>
      <c r="AC1791" s="1">
        <v>38261</v>
      </c>
      <c r="AD1791">
        <v>280000</v>
      </c>
      <c r="AE1791">
        <v>1810</v>
      </c>
      <c r="AF1791">
        <v>2028</v>
      </c>
      <c r="AG1791" t="s">
        <v>64</v>
      </c>
      <c r="AH1791" t="s">
        <v>76</v>
      </c>
      <c r="AI1791">
        <v>1</v>
      </c>
      <c r="AJ1791">
        <v>2002</v>
      </c>
      <c r="AK1791">
        <v>3</v>
      </c>
      <c r="AL1791">
        <v>3</v>
      </c>
      <c r="AN1791">
        <v>2517</v>
      </c>
      <c r="AO1791">
        <v>32</v>
      </c>
      <c r="AP1791" t="s">
        <v>63</v>
      </c>
      <c r="AQ1791" t="s">
        <v>66</v>
      </c>
      <c r="AR1791">
        <v>3809</v>
      </c>
      <c r="AW1791" t="s">
        <v>8737</v>
      </c>
      <c r="AY1791" t="s">
        <v>8738</v>
      </c>
      <c r="AZ1791" t="s">
        <v>70</v>
      </c>
    </row>
    <row r="1792" spans="1:52" x14ac:dyDescent="0.3">
      <c r="A1792">
        <v>1457751</v>
      </c>
      <c r="B1792" t="s">
        <v>8739</v>
      </c>
      <c r="C1792" t="str">
        <f t="shared" si="253"/>
        <v>7492</v>
      </c>
      <c r="D1792" t="s">
        <v>8411</v>
      </c>
      <c r="E1792" t="str">
        <f t="shared" si="259"/>
        <v>0100</v>
      </c>
      <c r="F1792" t="s">
        <v>54</v>
      </c>
      <c r="G1792" t="str">
        <f t="shared" si="261"/>
        <v>09</v>
      </c>
      <c r="H1792" t="s">
        <v>55</v>
      </c>
      <c r="I1792" t="s">
        <v>56</v>
      </c>
      <c r="J1792" t="s">
        <v>57</v>
      </c>
      <c r="K1792">
        <v>1</v>
      </c>
      <c r="L1792">
        <v>43750</v>
      </c>
      <c r="M1792">
        <v>1</v>
      </c>
      <c r="N1792" t="str">
        <f t="shared" ref="N1792:N1855" si="262">"000X"</f>
        <v>000X</v>
      </c>
      <c r="O1792">
        <v>4432</v>
      </c>
      <c r="P1792" t="s">
        <v>72</v>
      </c>
      <c r="Q1792" t="s">
        <v>8499</v>
      </c>
      <c r="R1792" t="s">
        <v>266</v>
      </c>
      <c r="T1792" t="s">
        <v>61</v>
      </c>
      <c r="V1792" t="s">
        <v>8740</v>
      </c>
      <c r="W1792">
        <v>198840</v>
      </c>
      <c r="X1792">
        <v>16070</v>
      </c>
      <c r="Y1792">
        <v>182770</v>
      </c>
      <c r="Z1792">
        <v>150460</v>
      </c>
      <c r="AA1792">
        <v>125460</v>
      </c>
      <c r="AB1792" t="s">
        <v>63</v>
      </c>
      <c r="AC1792" s="1">
        <v>33664</v>
      </c>
      <c r="AD1792">
        <v>11500</v>
      </c>
      <c r="AE1792">
        <v>933</v>
      </c>
      <c r="AF1792">
        <v>86</v>
      </c>
      <c r="AG1792" t="s">
        <v>103</v>
      </c>
      <c r="AH1792" t="s">
        <v>515</v>
      </c>
      <c r="AI1792">
        <v>1</v>
      </c>
      <c r="AJ1792">
        <v>1997</v>
      </c>
      <c r="AK1792">
        <v>3</v>
      </c>
      <c r="AL1792">
        <v>2</v>
      </c>
      <c r="AN1792">
        <v>1809</v>
      </c>
      <c r="AO1792">
        <v>32</v>
      </c>
      <c r="AP1792" t="s">
        <v>63</v>
      </c>
      <c r="AQ1792" t="s">
        <v>66</v>
      </c>
      <c r="AR1792">
        <v>2636</v>
      </c>
      <c r="AW1792" t="s">
        <v>8741</v>
      </c>
      <c r="AX1792" t="s">
        <v>8742</v>
      </c>
      <c r="AY1792" t="s">
        <v>8743</v>
      </c>
      <c r="AZ1792" t="s">
        <v>70</v>
      </c>
    </row>
    <row r="1793" spans="1:52" x14ac:dyDescent="0.3">
      <c r="A1793">
        <v>1457769</v>
      </c>
      <c r="B1793" t="s">
        <v>8744</v>
      </c>
      <c r="C1793" t="str">
        <f t="shared" si="253"/>
        <v>7492</v>
      </c>
      <c r="D1793" t="s">
        <v>8411</v>
      </c>
      <c r="E1793" t="str">
        <f t="shared" si="259"/>
        <v>0100</v>
      </c>
      <c r="F1793" t="s">
        <v>54</v>
      </c>
      <c r="G1793" t="str">
        <f t="shared" si="261"/>
        <v>09</v>
      </c>
      <c r="H1793" t="s">
        <v>55</v>
      </c>
      <c r="I1793" t="s">
        <v>56</v>
      </c>
      <c r="J1793" t="s">
        <v>57</v>
      </c>
      <c r="K1793">
        <v>1</v>
      </c>
      <c r="L1793">
        <v>43750</v>
      </c>
      <c r="M1793">
        <v>1</v>
      </c>
      <c r="N1793" t="str">
        <f t="shared" si="262"/>
        <v>000X</v>
      </c>
      <c r="O1793">
        <v>4400</v>
      </c>
      <c r="P1793" t="s">
        <v>72</v>
      </c>
      <c r="Q1793" t="s">
        <v>8499</v>
      </c>
      <c r="R1793" t="s">
        <v>266</v>
      </c>
      <c r="T1793" t="s">
        <v>61</v>
      </c>
      <c r="V1793" t="s">
        <v>8745</v>
      </c>
      <c r="W1793">
        <v>182083</v>
      </c>
      <c r="X1793">
        <v>16070</v>
      </c>
      <c r="Y1793">
        <v>166013</v>
      </c>
      <c r="Z1793">
        <v>129323</v>
      </c>
      <c r="AA1793">
        <v>104323</v>
      </c>
      <c r="AB1793" t="s">
        <v>63</v>
      </c>
      <c r="AC1793" s="1">
        <v>34335</v>
      </c>
      <c r="AD1793">
        <v>94000</v>
      </c>
      <c r="AE1793">
        <v>1015</v>
      </c>
      <c r="AF1793">
        <v>2161</v>
      </c>
      <c r="AG1793" t="s">
        <v>64</v>
      </c>
      <c r="AH1793" t="s">
        <v>65</v>
      </c>
      <c r="AI1793">
        <v>1</v>
      </c>
      <c r="AJ1793">
        <v>1990</v>
      </c>
      <c r="AK1793">
        <v>3</v>
      </c>
      <c r="AL1793">
        <v>2</v>
      </c>
      <c r="AN1793">
        <v>2087</v>
      </c>
      <c r="AO1793">
        <v>32</v>
      </c>
      <c r="AP1793" t="s">
        <v>63</v>
      </c>
      <c r="AQ1793" t="s">
        <v>66</v>
      </c>
      <c r="AR1793">
        <v>2910</v>
      </c>
      <c r="AW1793" t="s">
        <v>8746</v>
      </c>
      <c r="AX1793" t="s">
        <v>8747</v>
      </c>
      <c r="AY1793" t="s">
        <v>8748</v>
      </c>
      <c r="AZ1793" t="s">
        <v>8749</v>
      </c>
    </row>
    <row r="1794" spans="1:52" x14ac:dyDescent="0.3">
      <c r="A1794">
        <v>1456797</v>
      </c>
      <c r="B1794" t="s">
        <v>8750</v>
      </c>
      <c r="C1794" t="str">
        <f t="shared" ref="C1794:C1857" si="263">"7492"</f>
        <v>7492</v>
      </c>
      <c r="D1794" t="s">
        <v>8411</v>
      </c>
      <c r="E1794" t="str">
        <f t="shared" si="259"/>
        <v>0100</v>
      </c>
      <c r="F1794" t="s">
        <v>54</v>
      </c>
      <c r="G1794" t="str">
        <f>"04"</f>
        <v>04</v>
      </c>
      <c r="H1794" t="s">
        <v>55</v>
      </c>
      <c r="I1794" t="s">
        <v>56</v>
      </c>
      <c r="J1794" t="s">
        <v>57</v>
      </c>
      <c r="K1794">
        <v>1</v>
      </c>
      <c r="L1794">
        <v>51862</v>
      </c>
      <c r="M1794">
        <v>1.19</v>
      </c>
      <c r="N1794" t="str">
        <f t="shared" si="262"/>
        <v>000X</v>
      </c>
      <c r="O1794">
        <v>3755</v>
      </c>
      <c r="P1794" t="s">
        <v>58</v>
      </c>
      <c r="Q1794" t="s">
        <v>8412</v>
      </c>
      <c r="R1794" t="s">
        <v>4590</v>
      </c>
      <c r="T1794" t="s">
        <v>61</v>
      </c>
      <c r="V1794" t="s">
        <v>8751</v>
      </c>
      <c r="W1794">
        <v>204634</v>
      </c>
      <c r="X1794">
        <v>19050</v>
      </c>
      <c r="Y1794">
        <v>185584</v>
      </c>
      <c r="Z1794">
        <v>147168</v>
      </c>
      <c r="AA1794">
        <v>122168</v>
      </c>
      <c r="AB1794" t="s">
        <v>63</v>
      </c>
      <c r="AC1794" s="1">
        <v>36982</v>
      </c>
      <c r="AD1794">
        <v>147500</v>
      </c>
      <c r="AE1794">
        <v>1418</v>
      </c>
      <c r="AF1794">
        <v>2123</v>
      </c>
      <c r="AG1794" t="s">
        <v>64</v>
      </c>
      <c r="AH1794" t="s">
        <v>76</v>
      </c>
      <c r="AI1794">
        <v>1</v>
      </c>
      <c r="AJ1794">
        <v>1991</v>
      </c>
      <c r="AK1794">
        <v>3</v>
      </c>
      <c r="AL1794">
        <v>2</v>
      </c>
      <c r="AN1794">
        <v>2095</v>
      </c>
      <c r="AO1794">
        <v>32</v>
      </c>
      <c r="AP1794" t="s">
        <v>63</v>
      </c>
      <c r="AQ1794" t="s">
        <v>66</v>
      </c>
      <c r="AR1794">
        <v>2818</v>
      </c>
      <c r="AW1794" t="s">
        <v>8752</v>
      </c>
      <c r="AX1794" t="s">
        <v>8753</v>
      </c>
      <c r="AY1794" t="s">
        <v>8754</v>
      </c>
      <c r="AZ1794" t="s">
        <v>8674</v>
      </c>
    </row>
    <row r="1795" spans="1:52" x14ac:dyDescent="0.3">
      <c r="A1795">
        <v>1456851</v>
      </c>
      <c r="B1795" t="s">
        <v>8755</v>
      </c>
      <c r="C1795" t="str">
        <f t="shared" si="263"/>
        <v>7492</v>
      </c>
      <c r="D1795" t="s">
        <v>8411</v>
      </c>
      <c r="E1795" t="str">
        <f t="shared" si="259"/>
        <v>0100</v>
      </c>
      <c r="F1795" t="s">
        <v>54</v>
      </c>
      <c r="G1795" t="str">
        <f>"09"</f>
        <v>09</v>
      </c>
      <c r="H1795" t="s">
        <v>55</v>
      </c>
      <c r="I1795" t="s">
        <v>56</v>
      </c>
      <c r="J1795" t="s">
        <v>57</v>
      </c>
      <c r="K1795">
        <v>1</v>
      </c>
      <c r="L1795">
        <v>48453</v>
      </c>
      <c r="M1795">
        <v>1.1100000000000001</v>
      </c>
      <c r="N1795" t="str">
        <f t="shared" si="262"/>
        <v>000X</v>
      </c>
      <c r="O1795">
        <v>3815</v>
      </c>
      <c r="P1795" t="s">
        <v>58</v>
      </c>
      <c r="Q1795" t="s">
        <v>8412</v>
      </c>
      <c r="R1795" t="s">
        <v>4590</v>
      </c>
      <c r="T1795" t="s">
        <v>61</v>
      </c>
      <c r="V1795" t="s">
        <v>8756</v>
      </c>
      <c r="W1795">
        <v>160853</v>
      </c>
      <c r="X1795">
        <v>17800</v>
      </c>
      <c r="Y1795">
        <v>143053</v>
      </c>
      <c r="Z1795">
        <v>160853</v>
      </c>
      <c r="AA1795">
        <v>160853</v>
      </c>
      <c r="AB1795" t="s">
        <v>72</v>
      </c>
      <c r="AC1795" s="1">
        <v>41334</v>
      </c>
      <c r="AD1795">
        <v>132000</v>
      </c>
      <c r="AE1795">
        <v>2544</v>
      </c>
      <c r="AF1795">
        <v>2424</v>
      </c>
      <c r="AG1795" t="s">
        <v>64</v>
      </c>
      <c r="AH1795" t="s">
        <v>76</v>
      </c>
      <c r="AI1795">
        <v>1</v>
      </c>
      <c r="AJ1795">
        <v>1973</v>
      </c>
      <c r="AK1795">
        <v>3</v>
      </c>
      <c r="AL1795">
        <v>2</v>
      </c>
      <c r="AN1795">
        <v>1602</v>
      </c>
      <c r="AO1795">
        <v>6</v>
      </c>
      <c r="AP1795" t="s">
        <v>63</v>
      </c>
      <c r="AQ1795" t="s">
        <v>66</v>
      </c>
      <c r="AR1795">
        <v>3039</v>
      </c>
      <c r="AW1795" t="s">
        <v>8757</v>
      </c>
      <c r="AX1795" t="s">
        <v>8758</v>
      </c>
      <c r="AY1795" t="s">
        <v>8759</v>
      </c>
      <c r="AZ1795" t="s">
        <v>70</v>
      </c>
    </row>
    <row r="1796" spans="1:52" x14ac:dyDescent="0.3">
      <c r="A1796">
        <v>1456983</v>
      </c>
      <c r="B1796" t="s">
        <v>8760</v>
      </c>
      <c r="C1796" t="str">
        <f t="shared" si="263"/>
        <v>7492</v>
      </c>
      <c r="D1796" t="s">
        <v>8411</v>
      </c>
      <c r="E1796" t="str">
        <f t="shared" si="259"/>
        <v>0100</v>
      </c>
      <c r="F1796" t="s">
        <v>54</v>
      </c>
      <c r="G1796" t="str">
        <f>"04"</f>
        <v>04</v>
      </c>
      <c r="H1796" t="s">
        <v>55</v>
      </c>
      <c r="I1796" t="s">
        <v>56</v>
      </c>
      <c r="J1796" t="s">
        <v>57</v>
      </c>
      <c r="K1796">
        <v>1</v>
      </c>
      <c r="L1796">
        <v>43681</v>
      </c>
      <c r="M1796">
        <v>1</v>
      </c>
      <c r="N1796" t="str">
        <f t="shared" si="262"/>
        <v>000X</v>
      </c>
      <c r="O1796">
        <v>3868</v>
      </c>
      <c r="P1796" t="s">
        <v>58</v>
      </c>
      <c r="Q1796" t="s">
        <v>8412</v>
      </c>
      <c r="R1796" t="s">
        <v>4590</v>
      </c>
      <c r="T1796" t="s">
        <v>61</v>
      </c>
      <c r="V1796" t="s">
        <v>8761</v>
      </c>
      <c r="W1796">
        <v>161215</v>
      </c>
      <c r="X1796">
        <v>16040</v>
      </c>
      <c r="Y1796">
        <v>145175</v>
      </c>
      <c r="Z1796">
        <v>117092</v>
      </c>
      <c r="AA1796">
        <v>91592</v>
      </c>
      <c r="AB1796" t="s">
        <v>63</v>
      </c>
      <c r="AC1796" s="1">
        <v>32295</v>
      </c>
      <c r="AD1796">
        <v>12000</v>
      </c>
      <c r="AE1796">
        <v>785</v>
      </c>
      <c r="AF1796">
        <v>1010</v>
      </c>
      <c r="AG1796" t="s">
        <v>103</v>
      </c>
      <c r="AH1796" t="s">
        <v>76</v>
      </c>
      <c r="AI1796">
        <v>1</v>
      </c>
      <c r="AJ1796">
        <v>1989</v>
      </c>
      <c r="AK1796">
        <v>3</v>
      </c>
      <c r="AL1796">
        <v>2</v>
      </c>
      <c r="AN1796">
        <v>1782</v>
      </c>
      <c r="AO1796">
        <v>32</v>
      </c>
      <c r="AP1796" t="s">
        <v>63</v>
      </c>
      <c r="AQ1796" t="s">
        <v>66</v>
      </c>
      <c r="AR1796">
        <v>2376</v>
      </c>
      <c r="AW1796" t="s">
        <v>8762</v>
      </c>
      <c r="AY1796" t="s">
        <v>8763</v>
      </c>
      <c r="AZ1796" t="s">
        <v>8570</v>
      </c>
    </row>
    <row r="1797" spans="1:52" x14ac:dyDescent="0.3">
      <c r="A1797">
        <v>1457017</v>
      </c>
      <c r="B1797" t="s">
        <v>8764</v>
      </c>
      <c r="C1797" t="str">
        <f t="shared" si="263"/>
        <v>7492</v>
      </c>
      <c r="D1797" t="s">
        <v>8411</v>
      </c>
      <c r="E1797" t="str">
        <f t="shared" si="259"/>
        <v>0100</v>
      </c>
      <c r="F1797" t="s">
        <v>54</v>
      </c>
      <c r="G1797" t="str">
        <f>"04"</f>
        <v>04</v>
      </c>
      <c r="H1797" t="s">
        <v>55</v>
      </c>
      <c r="I1797" t="s">
        <v>56</v>
      </c>
      <c r="J1797" t="s">
        <v>57</v>
      </c>
      <c r="K1797">
        <v>1</v>
      </c>
      <c r="L1797">
        <v>43618</v>
      </c>
      <c r="M1797">
        <v>1</v>
      </c>
      <c r="N1797" t="str">
        <f t="shared" si="262"/>
        <v>000X</v>
      </c>
      <c r="O1797">
        <v>3828</v>
      </c>
      <c r="P1797" t="s">
        <v>58</v>
      </c>
      <c r="Q1797" t="s">
        <v>8412</v>
      </c>
      <c r="R1797" t="s">
        <v>4590</v>
      </c>
      <c r="T1797" t="s">
        <v>61</v>
      </c>
      <c r="V1797" t="s">
        <v>8765</v>
      </c>
      <c r="W1797">
        <v>145705</v>
      </c>
      <c r="X1797">
        <v>16020</v>
      </c>
      <c r="Y1797">
        <v>129685</v>
      </c>
      <c r="Z1797">
        <v>96352</v>
      </c>
      <c r="AA1797">
        <v>71352</v>
      </c>
      <c r="AB1797" t="s">
        <v>63</v>
      </c>
      <c r="AC1797" s="1">
        <v>43181</v>
      </c>
      <c r="AD1797">
        <v>135000</v>
      </c>
      <c r="AE1797">
        <v>2890</v>
      </c>
      <c r="AF1797">
        <v>141</v>
      </c>
      <c r="AG1797" t="s">
        <v>64</v>
      </c>
      <c r="AH1797" t="s">
        <v>76</v>
      </c>
      <c r="AI1797">
        <v>1</v>
      </c>
      <c r="AJ1797">
        <v>1974</v>
      </c>
      <c r="AK1797">
        <v>3</v>
      </c>
      <c r="AL1797">
        <v>2</v>
      </c>
      <c r="AM1797">
        <v>1</v>
      </c>
      <c r="AN1797">
        <v>1747</v>
      </c>
      <c r="AO1797">
        <v>36</v>
      </c>
      <c r="AP1797" t="s">
        <v>63</v>
      </c>
      <c r="AQ1797" t="s">
        <v>66</v>
      </c>
      <c r="AR1797">
        <v>2146</v>
      </c>
      <c r="AW1797" t="s">
        <v>8766</v>
      </c>
      <c r="AX1797" t="s">
        <v>8767</v>
      </c>
      <c r="AY1797" t="s">
        <v>8768</v>
      </c>
      <c r="AZ1797" t="s">
        <v>70</v>
      </c>
    </row>
    <row r="1798" spans="1:52" x14ac:dyDescent="0.3">
      <c r="A1798">
        <v>1457122</v>
      </c>
      <c r="B1798" t="s">
        <v>8769</v>
      </c>
      <c r="C1798" t="str">
        <f t="shared" si="263"/>
        <v>7492</v>
      </c>
      <c r="D1798" t="s">
        <v>8411</v>
      </c>
      <c r="E1798" t="str">
        <f t="shared" si="259"/>
        <v>0100</v>
      </c>
      <c r="F1798" t="s">
        <v>54</v>
      </c>
      <c r="G1798" t="str">
        <f t="shared" ref="G1798:G1811" si="264">"09"</f>
        <v>09</v>
      </c>
      <c r="H1798" t="s">
        <v>55</v>
      </c>
      <c r="I1798" t="s">
        <v>56</v>
      </c>
      <c r="J1798" t="s">
        <v>57</v>
      </c>
      <c r="K1798">
        <v>1</v>
      </c>
      <c r="L1798">
        <v>44240</v>
      </c>
      <c r="M1798">
        <v>1.02</v>
      </c>
      <c r="N1798" t="str">
        <f t="shared" si="262"/>
        <v>000X</v>
      </c>
      <c r="O1798">
        <v>3530</v>
      </c>
      <c r="P1798" t="s">
        <v>58</v>
      </c>
      <c r="Q1798" t="s">
        <v>8459</v>
      </c>
      <c r="R1798" t="s">
        <v>4590</v>
      </c>
      <c r="T1798" t="s">
        <v>61</v>
      </c>
      <c r="V1798" t="s">
        <v>8770</v>
      </c>
      <c r="W1798">
        <v>162917</v>
      </c>
      <c r="X1798">
        <v>16250</v>
      </c>
      <c r="Y1798">
        <v>146667</v>
      </c>
      <c r="Z1798">
        <v>130892</v>
      </c>
      <c r="AA1798">
        <v>105892</v>
      </c>
      <c r="AB1798" t="s">
        <v>63</v>
      </c>
      <c r="AC1798" s="1">
        <v>42550</v>
      </c>
      <c r="AD1798">
        <v>145900</v>
      </c>
      <c r="AE1798">
        <v>2789</v>
      </c>
      <c r="AF1798">
        <v>405</v>
      </c>
      <c r="AG1798" t="s">
        <v>64</v>
      </c>
      <c r="AH1798" t="s">
        <v>65</v>
      </c>
      <c r="AI1798">
        <v>1</v>
      </c>
      <c r="AJ1798">
        <v>1992</v>
      </c>
      <c r="AK1798">
        <v>3</v>
      </c>
      <c r="AL1798">
        <v>2</v>
      </c>
      <c r="AN1798">
        <v>1573</v>
      </c>
      <c r="AO1798">
        <v>32</v>
      </c>
      <c r="AP1798" t="s">
        <v>63</v>
      </c>
      <c r="AQ1798" t="s">
        <v>66</v>
      </c>
      <c r="AR1798">
        <v>2513</v>
      </c>
      <c r="AW1798" t="s">
        <v>8771</v>
      </c>
      <c r="AY1798" t="s">
        <v>8772</v>
      </c>
      <c r="AZ1798" t="s">
        <v>70</v>
      </c>
    </row>
    <row r="1799" spans="1:52" x14ac:dyDescent="0.3">
      <c r="A1799">
        <v>1457131</v>
      </c>
      <c r="B1799" t="s">
        <v>8773</v>
      </c>
      <c r="C1799" t="str">
        <f t="shared" si="263"/>
        <v>7492</v>
      </c>
      <c r="D1799" t="s">
        <v>8411</v>
      </c>
      <c r="E1799" t="str">
        <f>"0000"</f>
        <v>0000</v>
      </c>
      <c r="F1799" t="s">
        <v>108</v>
      </c>
      <c r="G1799" t="str">
        <f t="shared" si="264"/>
        <v>09</v>
      </c>
      <c r="H1799" t="s">
        <v>55</v>
      </c>
      <c r="I1799" t="s">
        <v>56</v>
      </c>
      <c r="J1799" t="s">
        <v>57</v>
      </c>
      <c r="K1799">
        <v>0</v>
      </c>
      <c r="L1799">
        <v>47157</v>
      </c>
      <c r="M1799">
        <v>1.08</v>
      </c>
      <c r="N1799" t="str">
        <f t="shared" si="262"/>
        <v>000X</v>
      </c>
      <c r="O1799">
        <v>3500</v>
      </c>
      <c r="P1799" t="s">
        <v>58</v>
      </c>
      <c r="Q1799" t="s">
        <v>8459</v>
      </c>
      <c r="R1799" t="s">
        <v>4590</v>
      </c>
      <c r="T1799" t="s">
        <v>61</v>
      </c>
      <c r="V1799" t="s">
        <v>8774</v>
      </c>
      <c r="W1799">
        <v>17320</v>
      </c>
      <c r="X1799">
        <v>17320</v>
      </c>
      <c r="Y1799">
        <v>0</v>
      </c>
      <c r="Z1799">
        <v>17320</v>
      </c>
      <c r="AA1799">
        <v>17320</v>
      </c>
      <c r="AB1799" t="s">
        <v>72</v>
      </c>
      <c r="AR1799">
        <v>0</v>
      </c>
      <c r="AW1799" t="s">
        <v>8775</v>
      </c>
      <c r="AY1799" t="s">
        <v>8776</v>
      </c>
      <c r="AZ1799" t="s">
        <v>8777</v>
      </c>
    </row>
    <row r="1800" spans="1:52" x14ac:dyDescent="0.3">
      <c r="A1800">
        <v>1457149</v>
      </c>
      <c r="B1800" t="s">
        <v>8778</v>
      </c>
      <c r="C1800" t="str">
        <f t="shared" si="263"/>
        <v>7492</v>
      </c>
      <c r="D1800" t="s">
        <v>8411</v>
      </c>
      <c r="E1800" t="str">
        <f>"0100"</f>
        <v>0100</v>
      </c>
      <c r="F1800" t="s">
        <v>54</v>
      </c>
      <c r="G1800" t="str">
        <f t="shared" si="264"/>
        <v>09</v>
      </c>
      <c r="H1800" t="s">
        <v>55</v>
      </c>
      <c r="I1800" t="s">
        <v>56</v>
      </c>
      <c r="J1800" t="s">
        <v>57</v>
      </c>
      <c r="K1800">
        <v>1</v>
      </c>
      <c r="L1800">
        <v>52954</v>
      </c>
      <c r="M1800">
        <v>1.22</v>
      </c>
      <c r="N1800" t="str">
        <f t="shared" si="262"/>
        <v>000X</v>
      </c>
      <c r="O1800">
        <v>3770</v>
      </c>
      <c r="P1800" t="s">
        <v>58</v>
      </c>
      <c r="Q1800" t="s">
        <v>8459</v>
      </c>
      <c r="R1800" t="s">
        <v>4590</v>
      </c>
      <c r="T1800" t="s">
        <v>61</v>
      </c>
      <c r="V1800" t="s">
        <v>8779</v>
      </c>
      <c r="W1800">
        <v>177761</v>
      </c>
      <c r="X1800">
        <v>19450</v>
      </c>
      <c r="Y1800">
        <v>158311</v>
      </c>
      <c r="Z1800">
        <v>145190</v>
      </c>
      <c r="AA1800">
        <v>119190</v>
      </c>
      <c r="AB1800" t="s">
        <v>63</v>
      </c>
      <c r="AC1800" s="1">
        <v>42851</v>
      </c>
      <c r="AD1800">
        <v>150000</v>
      </c>
      <c r="AE1800">
        <v>2827</v>
      </c>
      <c r="AF1800">
        <v>2443</v>
      </c>
      <c r="AG1800" t="s">
        <v>64</v>
      </c>
      <c r="AH1800" t="s">
        <v>76</v>
      </c>
      <c r="AI1800">
        <v>1</v>
      </c>
      <c r="AJ1800">
        <v>1995</v>
      </c>
      <c r="AK1800">
        <v>3</v>
      </c>
      <c r="AL1800">
        <v>2</v>
      </c>
      <c r="AN1800">
        <v>1909</v>
      </c>
      <c r="AO1800">
        <v>32</v>
      </c>
      <c r="AP1800" t="s">
        <v>72</v>
      </c>
      <c r="AQ1800" t="s">
        <v>66</v>
      </c>
      <c r="AR1800">
        <v>2794</v>
      </c>
      <c r="AW1800" t="s">
        <v>8780</v>
      </c>
      <c r="AX1800" t="s">
        <v>8781</v>
      </c>
      <c r="AY1800" t="s">
        <v>8782</v>
      </c>
      <c r="AZ1800" t="s">
        <v>70</v>
      </c>
    </row>
    <row r="1801" spans="1:52" x14ac:dyDescent="0.3">
      <c r="A1801">
        <v>1457203</v>
      </c>
      <c r="B1801" t="s">
        <v>8783</v>
      </c>
      <c r="C1801" t="str">
        <f t="shared" si="263"/>
        <v>7492</v>
      </c>
      <c r="D1801" t="s">
        <v>8411</v>
      </c>
      <c r="E1801" t="str">
        <f>"0000"</f>
        <v>0000</v>
      </c>
      <c r="F1801" t="s">
        <v>108</v>
      </c>
      <c r="G1801" t="str">
        <f t="shared" si="264"/>
        <v>09</v>
      </c>
      <c r="H1801" t="s">
        <v>55</v>
      </c>
      <c r="I1801" t="s">
        <v>56</v>
      </c>
      <c r="J1801" t="s">
        <v>57</v>
      </c>
      <c r="K1801">
        <v>0</v>
      </c>
      <c r="L1801">
        <v>46343</v>
      </c>
      <c r="M1801">
        <v>1.06</v>
      </c>
      <c r="N1801" t="str">
        <f t="shared" si="262"/>
        <v>000X</v>
      </c>
      <c r="O1801">
        <v>3588</v>
      </c>
      <c r="P1801" t="s">
        <v>58</v>
      </c>
      <c r="Q1801" t="s">
        <v>8442</v>
      </c>
      <c r="R1801" t="s">
        <v>719</v>
      </c>
      <c r="T1801" t="s">
        <v>61</v>
      </c>
      <c r="V1801" t="s">
        <v>8784</v>
      </c>
      <c r="W1801">
        <v>17020</v>
      </c>
      <c r="X1801">
        <v>17020</v>
      </c>
      <c r="Y1801">
        <v>0</v>
      </c>
      <c r="Z1801">
        <v>17020</v>
      </c>
      <c r="AA1801">
        <v>17020</v>
      </c>
      <c r="AB1801" t="s">
        <v>72</v>
      </c>
      <c r="AC1801" s="1">
        <v>35916</v>
      </c>
      <c r="AD1801">
        <v>13500</v>
      </c>
      <c r="AE1801">
        <v>1244</v>
      </c>
      <c r="AF1801">
        <v>771</v>
      </c>
      <c r="AG1801" t="s">
        <v>103</v>
      </c>
      <c r="AH1801" t="s">
        <v>76</v>
      </c>
      <c r="AR1801">
        <v>0</v>
      </c>
      <c r="AW1801" t="s">
        <v>8785</v>
      </c>
      <c r="AY1801" t="s">
        <v>8786</v>
      </c>
      <c r="AZ1801" t="s">
        <v>70</v>
      </c>
    </row>
    <row r="1802" spans="1:52" x14ac:dyDescent="0.3">
      <c r="A1802">
        <v>1457220</v>
      </c>
      <c r="B1802" t="s">
        <v>8787</v>
      </c>
      <c r="C1802" t="str">
        <f t="shared" si="263"/>
        <v>7492</v>
      </c>
      <c r="D1802" t="s">
        <v>8411</v>
      </c>
      <c r="E1802" t="str">
        <f>"0100"</f>
        <v>0100</v>
      </c>
      <c r="F1802" t="s">
        <v>54</v>
      </c>
      <c r="G1802" t="str">
        <f t="shared" si="264"/>
        <v>09</v>
      </c>
      <c r="H1802" t="s">
        <v>55</v>
      </c>
      <c r="I1802" t="s">
        <v>56</v>
      </c>
      <c r="J1802" t="s">
        <v>57</v>
      </c>
      <c r="K1802">
        <v>1</v>
      </c>
      <c r="L1802">
        <v>48324</v>
      </c>
      <c r="M1802">
        <v>1.1100000000000001</v>
      </c>
      <c r="N1802" t="str">
        <f t="shared" si="262"/>
        <v>000X</v>
      </c>
      <c r="O1802">
        <v>3530</v>
      </c>
      <c r="P1802" t="s">
        <v>58</v>
      </c>
      <c r="Q1802" t="s">
        <v>8442</v>
      </c>
      <c r="R1802" t="s">
        <v>719</v>
      </c>
      <c r="T1802" t="s">
        <v>61</v>
      </c>
      <c r="V1802" t="s">
        <v>8788</v>
      </c>
      <c r="W1802">
        <v>197881</v>
      </c>
      <c r="X1802">
        <v>17750</v>
      </c>
      <c r="Y1802">
        <v>180131</v>
      </c>
      <c r="Z1802">
        <v>197881</v>
      </c>
      <c r="AA1802">
        <v>197881</v>
      </c>
      <c r="AB1802" t="s">
        <v>72</v>
      </c>
      <c r="AC1802" s="1">
        <v>43171</v>
      </c>
      <c r="AD1802">
        <v>237000</v>
      </c>
      <c r="AE1802">
        <v>2888</v>
      </c>
      <c r="AF1802">
        <v>296</v>
      </c>
      <c r="AG1802" t="s">
        <v>64</v>
      </c>
      <c r="AH1802" t="s">
        <v>76</v>
      </c>
      <c r="AI1802">
        <v>1</v>
      </c>
      <c r="AJ1802">
        <v>1987</v>
      </c>
      <c r="AK1802">
        <v>3</v>
      </c>
      <c r="AL1802">
        <v>2</v>
      </c>
      <c r="AN1802">
        <v>1908</v>
      </c>
      <c r="AO1802">
        <v>32</v>
      </c>
      <c r="AP1802" t="s">
        <v>63</v>
      </c>
      <c r="AQ1802" t="s">
        <v>66</v>
      </c>
      <c r="AR1802">
        <v>2754</v>
      </c>
      <c r="AW1802" t="s">
        <v>8789</v>
      </c>
      <c r="AX1802" t="s">
        <v>8790</v>
      </c>
      <c r="AY1802" t="s">
        <v>8791</v>
      </c>
      <c r="AZ1802" t="s">
        <v>8792</v>
      </c>
    </row>
    <row r="1803" spans="1:52" x14ac:dyDescent="0.3">
      <c r="A1803">
        <v>1457301</v>
      </c>
      <c r="B1803" t="s">
        <v>8793</v>
      </c>
      <c r="C1803" t="str">
        <f t="shared" si="263"/>
        <v>7492</v>
      </c>
      <c r="D1803" t="s">
        <v>8411</v>
      </c>
      <c r="E1803" t="str">
        <f>"0100"</f>
        <v>0100</v>
      </c>
      <c r="F1803" t="s">
        <v>54</v>
      </c>
      <c r="G1803" t="str">
        <f t="shared" si="264"/>
        <v>09</v>
      </c>
      <c r="H1803" t="s">
        <v>55</v>
      </c>
      <c r="I1803" t="s">
        <v>56</v>
      </c>
      <c r="J1803" t="s">
        <v>57</v>
      </c>
      <c r="K1803">
        <v>1</v>
      </c>
      <c r="L1803">
        <v>46284</v>
      </c>
      <c r="M1803">
        <v>1.06</v>
      </c>
      <c r="N1803" t="str">
        <f t="shared" si="262"/>
        <v>000X</v>
      </c>
      <c r="O1803">
        <v>3545</v>
      </c>
      <c r="P1803" t="s">
        <v>58</v>
      </c>
      <c r="Q1803" t="s">
        <v>8459</v>
      </c>
      <c r="R1803" t="s">
        <v>4590</v>
      </c>
      <c r="T1803" t="s">
        <v>61</v>
      </c>
      <c r="V1803" t="s">
        <v>8794</v>
      </c>
      <c r="W1803">
        <v>300853</v>
      </c>
      <c r="X1803">
        <v>17000</v>
      </c>
      <c r="Y1803">
        <v>283853</v>
      </c>
      <c r="Z1803">
        <v>256941</v>
      </c>
      <c r="AA1803">
        <v>231941</v>
      </c>
      <c r="AB1803" t="s">
        <v>63</v>
      </c>
      <c r="AC1803" s="1">
        <v>38565</v>
      </c>
      <c r="AD1803">
        <v>85000</v>
      </c>
      <c r="AE1803">
        <v>1911</v>
      </c>
      <c r="AF1803">
        <v>2303</v>
      </c>
      <c r="AG1803" t="s">
        <v>103</v>
      </c>
      <c r="AH1803" t="s">
        <v>76</v>
      </c>
      <c r="AI1803">
        <v>1</v>
      </c>
      <c r="AJ1803">
        <v>2007</v>
      </c>
      <c r="AK1803">
        <v>3</v>
      </c>
      <c r="AL1803">
        <v>2</v>
      </c>
      <c r="AN1803">
        <v>2559</v>
      </c>
      <c r="AO1803">
        <v>32</v>
      </c>
      <c r="AP1803" t="s">
        <v>63</v>
      </c>
      <c r="AQ1803" t="s">
        <v>66</v>
      </c>
      <c r="AR1803">
        <v>3985</v>
      </c>
      <c r="AW1803" t="s">
        <v>8795</v>
      </c>
      <c r="AX1803" t="s">
        <v>8796</v>
      </c>
      <c r="AY1803" t="s">
        <v>8797</v>
      </c>
      <c r="AZ1803" t="s">
        <v>70</v>
      </c>
    </row>
    <row r="1804" spans="1:52" x14ac:dyDescent="0.3">
      <c r="A1804">
        <v>1457327</v>
      </c>
      <c r="B1804" t="s">
        <v>8798</v>
      </c>
      <c r="C1804" t="str">
        <f t="shared" si="263"/>
        <v>7492</v>
      </c>
      <c r="D1804" t="s">
        <v>8411</v>
      </c>
      <c r="E1804" t="str">
        <f>"0100"</f>
        <v>0100</v>
      </c>
      <c r="F1804" t="s">
        <v>54</v>
      </c>
      <c r="G1804" t="str">
        <f t="shared" si="264"/>
        <v>09</v>
      </c>
      <c r="H1804" t="s">
        <v>55</v>
      </c>
      <c r="I1804" t="s">
        <v>56</v>
      </c>
      <c r="J1804" t="s">
        <v>57</v>
      </c>
      <c r="K1804">
        <v>1</v>
      </c>
      <c r="L1804">
        <v>45659</v>
      </c>
      <c r="M1804">
        <v>1.05</v>
      </c>
      <c r="N1804" t="str">
        <f t="shared" si="262"/>
        <v>000X</v>
      </c>
      <c r="O1804">
        <v>3665</v>
      </c>
      <c r="P1804" t="s">
        <v>58</v>
      </c>
      <c r="Q1804" t="s">
        <v>8459</v>
      </c>
      <c r="R1804" t="s">
        <v>4590</v>
      </c>
      <c r="T1804" t="s">
        <v>61</v>
      </c>
      <c r="V1804" t="s">
        <v>8799</v>
      </c>
      <c r="W1804">
        <v>185595</v>
      </c>
      <c r="X1804">
        <v>16770</v>
      </c>
      <c r="Y1804">
        <v>168825</v>
      </c>
      <c r="Z1804">
        <v>123647</v>
      </c>
      <c r="AA1804">
        <v>98647</v>
      </c>
      <c r="AB1804" t="s">
        <v>63</v>
      </c>
      <c r="AC1804" s="1">
        <v>35247</v>
      </c>
      <c r="AD1804">
        <v>10500</v>
      </c>
      <c r="AE1804">
        <v>1144</v>
      </c>
      <c r="AF1804">
        <v>952</v>
      </c>
      <c r="AG1804" t="s">
        <v>103</v>
      </c>
      <c r="AH1804" t="s">
        <v>76</v>
      </c>
      <c r="AI1804">
        <v>1</v>
      </c>
      <c r="AJ1804">
        <v>1997</v>
      </c>
      <c r="AK1804">
        <v>3</v>
      </c>
      <c r="AL1804">
        <v>2</v>
      </c>
      <c r="AN1804">
        <v>1830</v>
      </c>
      <c r="AO1804">
        <v>32</v>
      </c>
      <c r="AP1804" t="s">
        <v>72</v>
      </c>
      <c r="AQ1804" t="s">
        <v>66</v>
      </c>
      <c r="AR1804">
        <v>2630</v>
      </c>
      <c r="AW1804" t="s">
        <v>8800</v>
      </c>
      <c r="AX1804" t="s">
        <v>8801</v>
      </c>
      <c r="AY1804" t="s">
        <v>8802</v>
      </c>
      <c r="AZ1804" t="s">
        <v>8724</v>
      </c>
    </row>
    <row r="1805" spans="1:52" x14ac:dyDescent="0.3">
      <c r="A1805">
        <v>1457343</v>
      </c>
      <c r="B1805" t="s">
        <v>8803</v>
      </c>
      <c r="C1805" t="str">
        <f t="shared" si="263"/>
        <v>7492</v>
      </c>
      <c r="D1805" t="s">
        <v>8411</v>
      </c>
      <c r="E1805" t="str">
        <f>"0000"</f>
        <v>0000</v>
      </c>
      <c r="F1805" t="s">
        <v>108</v>
      </c>
      <c r="G1805" t="str">
        <f t="shared" si="264"/>
        <v>09</v>
      </c>
      <c r="H1805" t="s">
        <v>55</v>
      </c>
      <c r="I1805" t="s">
        <v>56</v>
      </c>
      <c r="J1805" t="s">
        <v>57</v>
      </c>
      <c r="K1805">
        <v>0</v>
      </c>
      <c r="L1805">
        <v>43750</v>
      </c>
      <c r="M1805">
        <v>1</v>
      </c>
      <c r="N1805" t="str">
        <f t="shared" si="262"/>
        <v>000X</v>
      </c>
      <c r="O1805">
        <v>3705</v>
      </c>
      <c r="P1805" t="s">
        <v>58</v>
      </c>
      <c r="Q1805" t="s">
        <v>8459</v>
      </c>
      <c r="R1805" t="s">
        <v>4590</v>
      </c>
      <c r="T1805" t="s">
        <v>61</v>
      </c>
      <c r="V1805" t="s">
        <v>8804</v>
      </c>
      <c r="W1805">
        <v>16070</v>
      </c>
      <c r="X1805">
        <v>16070</v>
      </c>
      <c r="Y1805">
        <v>0</v>
      </c>
      <c r="Z1805">
        <v>16070</v>
      </c>
      <c r="AA1805">
        <v>16070</v>
      </c>
      <c r="AB1805" t="s">
        <v>72</v>
      </c>
      <c r="AC1805" s="1">
        <v>38443</v>
      </c>
      <c r="AD1805">
        <v>67500</v>
      </c>
      <c r="AE1805">
        <v>1845</v>
      </c>
      <c r="AF1805">
        <v>68</v>
      </c>
      <c r="AG1805" t="s">
        <v>103</v>
      </c>
      <c r="AH1805" t="s">
        <v>76</v>
      </c>
      <c r="AR1805">
        <v>0</v>
      </c>
      <c r="AW1805" t="s">
        <v>1941</v>
      </c>
      <c r="AY1805" t="s">
        <v>1942</v>
      </c>
      <c r="AZ1805" t="s">
        <v>1943</v>
      </c>
    </row>
    <row r="1806" spans="1:52" x14ac:dyDescent="0.3">
      <c r="A1806">
        <v>1457416</v>
      </c>
      <c r="B1806" t="s">
        <v>8805</v>
      </c>
      <c r="C1806" t="str">
        <f t="shared" si="263"/>
        <v>7492</v>
      </c>
      <c r="D1806" t="s">
        <v>8411</v>
      </c>
      <c r="E1806" t="str">
        <f>"0000"</f>
        <v>0000</v>
      </c>
      <c r="F1806" t="s">
        <v>108</v>
      </c>
      <c r="G1806" t="str">
        <f t="shared" si="264"/>
        <v>09</v>
      </c>
      <c r="H1806" t="s">
        <v>55</v>
      </c>
      <c r="I1806" t="s">
        <v>56</v>
      </c>
      <c r="J1806" t="s">
        <v>57</v>
      </c>
      <c r="K1806">
        <v>0</v>
      </c>
      <c r="L1806">
        <v>46127</v>
      </c>
      <c r="M1806">
        <v>1.06</v>
      </c>
      <c r="N1806" t="str">
        <f t="shared" si="262"/>
        <v>000X</v>
      </c>
      <c r="O1806">
        <v>3710</v>
      </c>
      <c r="P1806" t="s">
        <v>58</v>
      </c>
      <c r="Q1806" t="s">
        <v>8459</v>
      </c>
      <c r="R1806" t="s">
        <v>4590</v>
      </c>
      <c r="T1806" t="s">
        <v>61</v>
      </c>
      <c r="V1806" t="s">
        <v>8806</v>
      </c>
      <c r="W1806">
        <v>16940</v>
      </c>
      <c r="X1806">
        <v>16940</v>
      </c>
      <c r="Y1806">
        <v>0</v>
      </c>
      <c r="Z1806">
        <v>16940</v>
      </c>
      <c r="AA1806">
        <v>16940</v>
      </c>
      <c r="AB1806" t="s">
        <v>72</v>
      </c>
      <c r="AR1806">
        <v>0</v>
      </c>
      <c r="AW1806" t="s">
        <v>8807</v>
      </c>
      <c r="AY1806" t="s">
        <v>8808</v>
      </c>
      <c r="AZ1806" t="s">
        <v>8809</v>
      </c>
    </row>
    <row r="1807" spans="1:52" x14ac:dyDescent="0.3">
      <c r="A1807">
        <v>1457548</v>
      </c>
      <c r="B1807" t="s">
        <v>8810</v>
      </c>
      <c r="C1807" t="str">
        <f t="shared" si="263"/>
        <v>7492</v>
      </c>
      <c r="D1807" t="s">
        <v>8411</v>
      </c>
      <c r="E1807" t="str">
        <f>"0100"</f>
        <v>0100</v>
      </c>
      <c r="F1807" t="s">
        <v>54</v>
      </c>
      <c r="G1807" t="str">
        <f t="shared" si="264"/>
        <v>09</v>
      </c>
      <c r="H1807" t="s">
        <v>55</v>
      </c>
      <c r="I1807" t="s">
        <v>56</v>
      </c>
      <c r="J1807" t="s">
        <v>57</v>
      </c>
      <c r="K1807">
        <v>1</v>
      </c>
      <c r="L1807">
        <v>48254</v>
      </c>
      <c r="M1807">
        <v>1.1100000000000001</v>
      </c>
      <c r="N1807" t="str">
        <f t="shared" si="262"/>
        <v>000X</v>
      </c>
      <c r="O1807">
        <v>4658</v>
      </c>
      <c r="P1807" t="s">
        <v>72</v>
      </c>
      <c r="Q1807" t="s">
        <v>8492</v>
      </c>
      <c r="R1807" t="s">
        <v>140</v>
      </c>
      <c r="T1807" t="s">
        <v>61</v>
      </c>
      <c r="V1807" t="s">
        <v>8811</v>
      </c>
      <c r="W1807">
        <v>254900</v>
      </c>
      <c r="X1807">
        <v>17720</v>
      </c>
      <c r="Y1807">
        <v>237180</v>
      </c>
      <c r="Z1807">
        <v>254900</v>
      </c>
      <c r="AA1807">
        <v>254900</v>
      </c>
      <c r="AB1807" t="s">
        <v>63</v>
      </c>
      <c r="AC1807" s="1">
        <v>43762</v>
      </c>
      <c r="AD1807">
        <v>357500</v>
      </c>
      <c r="AE1807">
        <v>3015</v>
      </c>
      <c r="AF1807">
        <v>1552</v>
      </c>
      <c r="AG1807" t="s">
        <v>64</v>
      </c>
      <c r="AH1807" t="s">
        <v>76</v>
      </c>
      <c r="AI1807">
        <v>1</v>
      </c>
      <c r="AJ1807">
        <v>2004</v>
      </c>
      <c r="AK1807">
        <v>3</v>
      </c>
      <c r="AL1807">
        <v>2</v>
      </c>
      <c r="AN1807">
        <v>2332</v>
      </c>
      <c r="AO1807">
        <v>32</v>
      </c>
      <c r="AP1807" t="s">
        <v>63</v>
      </c>
      <c r="AQ1807" t="s">
        <v>66</v>
      </c>
      <c r="AR1807">
        <v>3098</v>
      </c>
      <c r="AW1807" t="s">
        <v>8812</v>
      </c>
      <c r="AY1807" t="s">
        <v>8813</v>
      </c>
      <c r="AZ1807" t="s">
        <v>70</v>
      </c>
    </row>
    <row r="1808" spans="1:52" x14ac:dyDescent="0.3">
      <c r="A1808">
        <v>1457661</v>
      </c>
      <c r="B1808" t="s">
        <v>8814</v>
      </c>
      <c r="C1808" t="str">
        <f t="shared" si="263"/>
        <v>7492</v>
      </c>
      <c r="D1808" t="s">
        <v>8411</v>
      </c>
      <c r="E1808" t="str">
        <f>"0100"</f>
        <v>0100</v>
      </c>
      <c r="F1808" t="s">
        <v>54</v>
      </c>
      <c r="G1808" t="str">
        <f t="shared" si="264"/>
        <v>09</v>
      </c>
      <c r="H1808" t="s">
        <v>55</v>
      </c>
      <c r="I1808" t="s">
        <v>56</v>
      </c>
      <c r="J1808" t="s">
        <v>57</v>
      </c>
      <c r="K1808">
        <v>1</v>
      </c>
      <c r="L1808">
        <v>46277</v>
      </c>
      <c r="M1808">
        <v>1.06</v>
      </c>
      <c r="N1808" t="str">
        <f t="shared" si="262"/>
        <v>000X</v>
      </c>
      <c r="O1808">
        <v>4589</v>
      </c>
      <c r="P1808" t="s">
        <v>72</v>
      </c>
      <c r="Q1808" t="s">
        <v>8492</v>
      </c>
      <c r="R1808" t="s">
        <v>140</v>
      </c>
      <c r="T1808" t="s">
        <v>61</v>
      </c>
      <c r="V1808" t="s">
        <v>8815</v>
      </c>
      <c r="W1808">
        <v>164542</v>
      </c>
      <c r="X1808">
        <v>17000</v>
      </c>
      <c r="Y1808">
        <v>147542</v>
      </c>
      <c r="Z1808">
        <v>164542</v>
      </c>
      <c r="AA1808">
        <v>164542</v>
      </c>
      <c r="AB1808" t="s">
        <v>72</v>
      </c>
      <c r="AC1808" s="1">
        <v>35765</v>
      </c>
      <c r="AD1808">
        <v>119000</v>
      </c>
      <c r="AE1808">
        <v>1220</v>
      </c>
      <c r="AF1808">
        <v>1457</v>
      </c>
      <c r="AG1808" t="s">
        <v>64</v>
      </c>
      <c r="AH1808" t="s">
        <v>76</v>
      </c>
      <c r="AI1808">
        <v>1</v>
      </c>
      <c r="AJ1808">
        <v>1991</v>
      </c>
      <c r="AK1808">
        <v>3</v>
      </c>
      <c r="AL1808">
        <v>2</v>
      </c>
      <c r="AN1808">
        <v>1746</v>
      </c>
      <c r="AO1808">
        <v>32</v>
      </c>
      <c r="AP1808" t="s">
        <v>63</v>
      </c>
      <c r="AQ1808" t="s">
        <v>66</v>
      </c>
      <c r="AR1808">
        <v>2507</v>
      </c>
      <c r="AW1808" t="s">
        <v>8816</v>
      </c>
      <c r="AY1808" t="s">
        <v>8817</v>
      </c>
      <c r="AZ1808" t="s">
        <v>8818</v>
      </c>
    </row>
    <row r="1809" spans="1:52" x14ac:dyDescent="0.3">
      <c r="A1809">
        <v>1457688</v>
      </c>
      <c r="B1809" t="s">
        <v>8819</v>
      </c>
      <c r="C1809" t="str">
        <f t="shared" si="263"/>
        <v>7492</v>
      </c>
      <c r="D1809" t="s">
        <v>8411</v>
      </c>
      <c r="E1809" t="str">
        <f>"0100"</f>
        <v>0100</v>
      </c>
      <c r="F1809" t="s">
        <v>54</v>
      </c>
      <c r="G1809" t="str">
        <f t="shared" si="264"/>
        <v>09</v>
      </c>
      <c r="H1809" t="s">
        <v>55</v>
      </c>
      <c r="I1809" t="s">
        <v>56</v>
      </c>
      <c r="J1809" t="s">
        <v>57</v>
      </c>
      <c r="K1809">
        <v>1</v>
      </c>
      <c r="L1809">
        <v>50091</v>
      </c>
      <c r="M1809">
        <v>1.1499999999999999</v>
      </c>
      <c r="N1809" t="str">
        <f t="shared" si="262"/>
        <v>000X</v>
      </c>
      <c r="O1809">
        <v>4380</v>
      </c>
      <c r="P1809" t="s">
        <v>72</v>
      </c>
      <c r="Q1809" t="s">
        <v>8610</v>
      </c>
      <c r="R1809" t="s">
        <v>74</v>
      </c>
      <c r="T1809" t="s">
        <v>61</v>
      </c>
      <c r="V1809" t="s">
        <v>8820</v>
      </c>
      <c r="W1809">
        <v>210185</v>
      </c>
      <c r="X1809">
        <v>18400</v>
      </c>
      <c r="Y1809">
        <v>191785</v>
      </c>
      <c r="Z1809">
        <v>158027</v>
      </c>
      <c r="AA1809">
        <v>133027</v>
      </c>
      <c r="AB1809" t="s">
        <v>63</v>
      </c>
      <c r="AC1809" s="1">
        <v>41122</v>
      </c>
      <c r="AD1809">
        <v>163000</v>
      </c>
      <c r="AE1809">
        <v>2499</v>
      </c>
      <c r="AF1809">
        <v>1829</v>
      </c>
      <c r="AG1809" t="s">
        <v>64</v>
      </c>
      <c r="AH1809" t="s">
        <v>76</v>
      </c>
      <c r="AI1809">
        <v>1</v>
      </c>
      <c r="AJ1809">
        <v>1992</v>
      </c>
      <c r="AK1809">
        <v>3</v>
      </c>
      <c r="AL1809">
        <v>2</v>
      </c>
      <c r="AN1809">
        <v>2051</v>
      </c>
      <c r="AO1809">
        <v>32</v>
      </c>
      <c r="AP1809" t="s">
        <v>63</v>
      </c>
      <c r="AQ1809" t="s">
        <v>66</v>
      </c>
      <c r="AR1809">
        <v>3018</v>
      </c>
      <c r="AW1809" t="s">
        <v>8821</v>
      </c>
      <c r="AX1809" t="s">
        <v>8822</v>
      </c>
      <c r="AY1809" t="s">
        <v>8619</v>
      </c>
      <c r="AZ1809" t="s">
        <v>70</v>
      </c>
    </row>
    <row r="1810" spans="1:52" x14ac:dyDescent="0.3">
      <c r="A1810">
        <v>1457777</v>
      </c>
      <c r="B1810" t="s">
        <v>8823</v>
      </c>
      <c r="C1810" t="str">
        <f t="shared" si="263"/>
        <v>7492</v>
      </c>
      <c r="D1810" t="s">
        <v>8411</v>
      </c>
      <c r="E1810" t="str">
        <f>"0000"</f>
        <v>0000</v>
      </c>
      <c r="F1810" t="s">
        <v>108</v>
      </c>
      <c r="G1810" t="str">
        <f t="shared" si="264"/>
        <v>09</v>
      </c>
      <c r="H1810" t="s">
        <v>55</v>
      </c>
      <c r="I1810" t="s">
        <v>56</v>
      </c>
      <c r="J1810" t="s">
        <v>57</v>
      </c>
      <c r="K1810">
        <v>0</v>
      </c>
      <c r="L1810">
        <v>43805</v>
      </c>
      <c r="M1810">
        <v>1.01</v>
      </c>
      <c r="N1810" t="str">
        <f t="shared" si="262"/>
        <v>000X</v>
      </c>
      <c r="O1810">
        <v>4341</v>
      </c>
      <c r="P1810" t="s">
        <v>72</v>
      </c>
      <c r="Q1810" t="s">
        <v>8454</v>
      </c>
      <c r="R1810" t="s">
        <v>60</v>
      </c>
      <c r="T1810" t="s">
        <v>61</v>
      </c>
      <c r="V1810" t="s">
        <v>8824</v>
      </c>
      <c r="W1810">
        <v>16090</v>
      </c>
      <c r="X1810">
        <v>16090</v>
      </c>
      <c r="Y1810">
        <v>0</v>
      </c>
      <c r="Z1810">
        <v>16090</v>
      </c>
      <c r="AA1810">
        <v>16090</v>
      </c>
      <c r="AB1810" t="s">
        <v>72</v>
      </c>
      <c r="AC1810" s="1">
        <v>38565</v>
      </c>
      <c r="AD1810">
        <v>89900</v>
      </c>
      <c r="AE1810">
        <v>1895</v>
      </c>
      <c r="AF1810">
        <v>1015</v>
      </c>
      <c r="AG1810" t="s">
        <v>103</v>
      </c>
      <c r="AH1810" t="s">
        <v>76</v>
      </c>
      <c r="AR1810">
        <v>0</v>
      </c>
      <c r="AW1810" t="s">
        <v>8825</v>
      </c>
      <c r="AX1810" t="s">
        <v>8826</v>
      </c>
      <c r="AY1810" t="s">
        <v>8827</v>
      </c>
      <c r="AZ1810" t="s">
        <v>3154</v>
      </c>
    </row>
    <row r="1811" spans="1:52" x14ac:dyDescent="0.3">
      <c r="A1811">
        <v>1457793</v>
      </c>
      <c r="B1811" t="s">
        <v>8828</v>
      </c>
      <c r="C1811" t="str">
        <f t="shared" si="263"/>
        <v>7492</v>
      </c>
      <c r="D1811" t="s">
        <v>8411</v>
      </c>
      <c r="E1811" t="str">
        <f>"0100"</f>
        <v>0100</v>
      </c>
      <c r="F1811" t="s">
        <v>54</v>
      </c>
      <c r="G1811" t="str">
        <f t="shared" si="264"/>
        <v>09</v>
      </c>
      <c r="H1811" t="s">
        <v>55</v>
      </c>
      <c r="I1811" t="s">
        <v>56</v>
      </c>
      <c r="J1811" t="s">
        <v>57</v>
      </c>
      <c r="K1811">
        <v>1</v>
      </c>
      <c r="L1811">
        <v>43750</v>
      </c>
      <c r="M1811">
        <v>1</v>
      </c>
      <c r="N1811" t="str">
        <f t="shared" si="262"/>
        <v>000X</v>
      </c>
      <c r="O1811">
        <v>4499</v>
      </c>
      <c r="P1811" t="s">
        <v>72</v>
      </c>
      <c r="Q1811" t="s">
        <v>8454</v>
      </c>
      <c r="R1811" t="s">
        <v>60</v>
      </c>
      <c r="T1811" t="s">
        <v>61</v>
      </c>
      <c r="V1811" t="s">
        <v>8829</v>
      </c>
      <c r="W1811">
        <v>295660</v>
      </c>
      <c r="X1811">
        <v>16070</v>
      </c>
      <c r="Y1811">
        <v>279590</v>
      </c>
      <c r="Z1811">
        <v>295660</v>
      </c>
      <c r="AA1811">
        <v>270660</v>
      </c>
      <c r="AB1811" t="s">
        <v>63</v>
      </c>
      <c r="AC1811" s="1">
        <v>43530</v>
      </c>
      <c r="AD1811">
        <v>335500</v>
      </c>
      <c r="AE1811">
        <v>2960</v>
      </c>
      <c r="AF1811">
        <v>1388</v>
      </c>
      <c r="AG1811" t="s">
        <v>64</v>
      </c>
      <c r="AH1811" t="s">
        <v>76</v>
      </c>
      <c r="AI1811">
        <v>1</v>
      </c>
      <c r="AJ1811">
        <v>1997</v>
      </c>
      <c r="AK1811">
        <v>4</v>
      </c>
      <c r="AL1811">
        <v>3</v>
      </c>
      <c r="AM1811">
        <v>1</v>
      </c>
      <c r="AN1811">
        <v>3155</v>
      </c>
      <c r="AO1811">
        <v>32</v>
      </c>
      <c r="AP1811" t="s">
        <v>63</v>
      </c>
      <c r="AQ1811" t="s">
        <v>66</v>
      </c>
      <c r="AR1811">
        <v>3922</v>
      </c>
      <c r="AW1811" t="s">
        <v>8830</v>
      </c>
      <c r="AY1811" t="s">
        <v>8831</v>
      </c>
      <c r="AZ1811" t="s">
        <v>70</v>
      </c>
    </row>
    <row r="1812" spans="1:52" x14ac:dyDescent="0.3">
      <c r="A1812">
        <v>1456819</v>
      </c>
      <c r="B1812" t="s">
        <v>8832</v>
      </c>
      <c r="C1812" t="str">
        <f t="shared" si="263"/>
        <v>7492</v>
      </c>
      <c r="D1812" t="s">
        <v>8411</v>
      </c>
      <c r="E1812" t="str">
        <f>"0100"</f>
        <v>0100</v>
      </c>
      <c r="F1812" t="s">
        <v>54</v>
      </c>
      <c r="G1812" t="str">
        <f>"04"</f>
        <v>04</v>
      </c>
      <c r="H1812" t="s">
        <v>55</v>
      </c>
      <c r="I1812" t="s">
        <v>56</v>
      </c>
      <c r="J1812" t="s">
        <v>57</v>
      </c>
      <c r="K1812">
        <v>1</v>
      </c>
      <c r="L1812">
        <v>48885</v>
      </c>
      <c r="M1812">
        <v>1.1200000000000001</v>
      </c>
      <c r="N1812" t="str">
        <f t="shared" si="262"/>
        <v>000X</v>
      </c>
      <c r="O1812">
        <v>3775</v>
      </c>
      <c r="P1812" t="s">
        <v>58</v>
      </c>
      <c r="Q1812" t="s">
        <v>8412</v>
      </c>
      <c r="R1812" t="s">
        <v>4590</v>
      </c>
      <c r="T1812" t="s">
        <v>61</v>
      </c>
      <c r="V1812" t="s">
        <v>8833</v>
      </c>
      <c r="W1812">
        <v>212832</v>
      </c>
      <c r="X1812">
        <v>17960</v>
      </c>
      <c r="Y1812">
        <v>194872</v>
      </c>
      <c r="Z1812">
        <v>212832</v>
      </c>
      <c r="AA1812">
        <v>187832</v>
      </c>
      <c r="AB1812" t="s">
        <v>63</v>
      </c>
      <c r="AC1812" s="1">
        <v>43638</v>
      </c>
      <c r="AD1812">
        <v>294000</v>
      </c>
      <c r="AE1812">
        <v>2986</v>
      </c>
      <c r="AF1812">
        <v>2184</v>
      </c>
      <c r="AG1812" t="s">
        <v>64</v>
      </c>
      <c r="AH1812" t="s">
        <v>76</v>
      </c>
      <c r="AI1812">
        <v>1</v>
      </c>
      <c r="AJ1812">
        <v>2018</v>
      </c>
      <c r="AK1812">
        <v>4</v>
      </c>
      <c r="AL1812">
        <v>2</v>
      </c>
      <c r="AN1812">
        <v>2033</v>
      </c>
      <c r="AO1812">
        <v>32</v>
      </c>
      <c r="AP1812" t="s">
        <v>72</v>
      </c>
      <c r="AQ1812" t="s">
        <v>66</v>
      </c>
      <c r="AR1812">
        <v>2968</v>
      </c>
      <c r="AW1812" t="s">
        <v>8834</v>
      </c>
      <c r="AY1812" t="s">
        <v>8835</v>
      </c>
      <c r="AZ1812" t="s">
        <v>70</v>
      </c>
    </row>
    <row r="1813" spans="1:52" x14ac:dyDescent="0.3">
      <c r="A1813">
        <v>1456835</v>
      </c>
      <c r="B1813" t="s">
        <v>8836</v>
      </c>
      <c r="C1813" t="str">
        <f t="shared" si="263"/>
        <v>7492</v>
      </c>
      <c r="D1813" t="s">
        <v>8411</v>
      </c>
      <c r="E1813" t="str">
        <f>"0100"</f>
        <v>0100</v>
      </c>
      <c r="F1813" t="s">
        <v>54</v>
      </c>
      <c r="G1813" t="str">
        <f>"04"</f>
        <v>04</v>
      </c>
      <c r="H1813" t="s">
        <v>55</v>
      </c>
      <c r="I1813" t="s">
        <v>56</v>
      </c>
      <c r="J1813" t="s">
        <v>57</v>
      </c>
      <c r="K1813">
        <v>1</v>
      </c>
      <c r="L1813">
        <v>48522</v>
      </c>
      <c r="M1813">
        <v>1.1100000000000001</v>
      </c>
      <c r="N1813" t="str">
        <f t="shared" si="262"/>
        <v>000X</v>
      </c>
      <c r="O1813">
        <v>3795</v>
      </c>
      <c r="P1813" t="s">
        <v>58</v>
      </c>
      <c r="Q1813" t="s">
        <v>8412</v>
      </c>
      <c r="R1813" t="s">
        <v>4590</v>
      </c>
      <c r="T1813" t="s">
        <v>61</v>
      </c>
      <c r="V1813" t="s">
        <v>8837</v>
      </c>
      <c r="W1813">
        <v>229810</v>
      </c>
      <c r="X1813">
        <v>17820</v>
      </c>
      <c r="Y1813">
        <v>211990</v>
      </c>
      <c r="Z1813">
        <v>162732</v>
      </c>
      <c r="AA1813">
        <v>137732</v>
      </c>
      <c r="AB1813" t="s">
        <v>63</v>
      </c>
      <c r="AC1813" s="1">
        <v>35247</v>
      </c>
      <c r="AD1813">
        <v>12500</v>
      </c>
      <c r="AE1813">
        <v>1142</v>
      </c>
      <c r="AF1813">
        <v>1675</v>
      </c>
      <c r="AG1813" t="s">
        <v>103</v>
      </c>
      <c r="AH1813" t="s">
        <v>76</v>
      </c>
      <c r="AI1813">
        <v>1</v>
      </c>
      <c r="AJ1813">
        <v>1997</v>
      </c>
      <c r="AK1813">
        <v>4</v>
      </c>
      <c r="AL1813">
        <v>3</v>
      </c>
      <c r="AN1813">
        <v>2729</v>
      </c>
      <c r="AO1813">
        <v>32</v>
      </c>
      <c r="AP1813" t="s">
        <v>63</v>
      </c>
      <c r="AQ1813" t="s">
        <v>66</v>
      </c>
      <c r="AR1813">
        <v>3439</v>
      </c>
      <c r="AW1813" t="s">
        <v>8838</v>
      </c>
      <c r="AX1813" t="s">
        <v>8839</v>
      </c>
      <c r="AY1813" t="s">
        <v>8840</v>
      </c>
      <c r="AZ1813" t="s">
        <v>70</v>
      </c>
    </row>
    <row r="1814" spans="1:52" x14ac:dyDescent="0.3">
      <c r="A1814">
        <v>1456843</v>
      </c>
      <c r="B1814" t="s">
        <v>8841</v>
      </c>
      <c r="C1814" t="str">
        <f t="shared" si="263"/>
        <v>7492</v>
      </c>
      <c r="D1814" t="s">
        <v>8411</v>
      </c>
      <c r="E1814" t="str">
        <f>"0000"</f>
        <v>0000</v>
      </c>
      <c r="F1814" t="s">
        <v>108</v>
      </c>
      <c r="G1814" t="str">
        <f>"04"</f>
        <v>04</v>
      </c>
      <c r="H1814" t="s">
        <v>55</v>
      </c>
      <c r="I1814" t="s">
        <v>56</v>
      </c>
      <c r="J1814" t="s">
        <v>8434</v>
      </c>
      <c r="K1814">
        <v>0</v>
      </c>
      <c r="L1814">
        <v>75693</v>
      </c>
      <c r="M1814">
        <v>1.74</v>
      </c>
      <c r="N1814" t="str">
        <f t="shared" si="262"/>
        <v>000X</v>
      </c>
      <c r="O1814">
        <v>3805</v>
      </c>
      <c r="P1814" t="s">
        <v>58</v>
      </c>
      <c r="Q1814" t="s">
        <v>8412</v>
      </c>
      <c r="R1814" t="s">
        <v>4590</v>
      </c>
      <c r="T1814" t="s">
        <v>61</v>
      </c>
      <c r="V1814" t="s">
        <v>8842</v>
      </c>
      <c r="W1814">
        <v>21720</v>
      </c>
      <c r="X1814">
        <v>21720</v>
      </c>
      <c r="Y1814">
        <v>0</v>
      </c>
      <c r="Z1814">
        <v>21720</v>
      </c>
      <c r="AA1814">
        <v>21720</v>
      </c>
      <c r="AB1814" t="s">
        <v>72</v>
      </c>
      <c r="AR1814">
        <v>0</v>
      </c>
      <c r="AW1814" t="s">
        <v>8843</v>
      </c>
      <c r="AX1814" t="s">
        <v>8844</v>
      </c>
      <c r="AY1814" t="s">
        <v>8845</v>
      </c>
      <c r="AZ1814" t="s">
        <v>8846</v>
      </c>
    </row>
    <row r="1815" spans="1:52" x14ac:dyDescent="0.3">
      <c r="A1815">
        <v>1456860</v>
      </c>
      <c r="B1815" t="s">
        <v>8847</v>
      </c>
      <c r="C1815" t="str">
        <f t="shared" si="263"/>
        <v>7492</v>
      </c>
      <c r="D1815" t="s">
        <v>8411</v>
      </c>
      <c r="E1815" t="str">
        <f>"0100"</f>
        <v>0100</v>
      </c>
      <c r="F1815" t="s">
        <v>54</v>
      </c>
      <c r="G1815" t="str">
        <f>"09"</f>
        <v>09</v>
      </c>
      <c r="H1815" t="s">
        <v>55</v>
      </c>
      <c r="I1815" t="s">
        <v>56</v>
      </c>
      <c r="J1815" t="s">
        <v>57</v>
      </c>
      <c r="K1815">
        <v>1</v>
      </c>
      <c r="L1815">
        <v>46793</v>
      </c>
      <c r="M1815">
        <v>1.07</v>
      </c>
      <c r="N1815" t="str">
        <f t="shared" si="262"/>
        <v>000X</v>
      </c>
      <c r="O1815">
        <v>3825</v>
      </c>
      <c r="P1815" t="s">
        <v>58</v>
      </c>
      <c r="Q1815" t="s">
        <v>8412</v>
      </c>
      <c r="R1815" t="s">
        <v>4590</v>
      </c>
      <c r="T1815" t="s">
        <v>61</v>
      </c>
      <c r="V1815" t="s">
        <v>8848</v>
      </c>
      <c r="W1815">
        <v>161069</v>
      </c>
      <c r="X1815">
        <v>17190</v>
      </c>
      <c r="Y1815">
        <v>143879</v>
      </c>
      <c r="Z1815">
        <v>110916</v>
      </c>
      <c r="AA1815">
        <v>85416</v>
      </c>
      <c r="AB1815" t="s">
        <v>63</v>
      </c>
      <c r="AC1815" s="1">
        <v>34516</v>
      </c>
      <c r="AD1815">
        <v>12000</v>
      </c>
      <c r="AE1815">
        <v>1043</v>
      </c>
      <c r="AF1815">
        <v>1426</v>
      </c>
      <c r="AG1815" t="s">
        <v>103</v>
      </c>
      <c r="AH1815" t="s">
        <v>76</v>
      </c>
      <c r="AI1815">
        <v>1</v>
      </c>
      <c r="AJ1815">
        <v>1995</v>
      </c>
      <c r="AK1815">
        <v>3</v>
      </c>
      <c r="AL1815">
        <v>2</v>
      </c>
      <c r="AN1815">
        <v>1508</v>
      </c>
      <c r="AO1815">
        <v>32</v>
      </c>
      <c r="AP1815" t="s">
        <v>72</v>
      </c>
      <c r="AQ1815" t="s">
        <v>66</v>
      </c>
      <c r="AR1815">
        <v>2471</v>
      </c>
      <c r="AW1815" t="s">
        <v>8849</v>
      </c>
      <c r="AY1815" t="s">
        <v>8850</v>
      </c>
      <c r="AZ1815" t="s">
        <v>70</v>
      </c>
    </row>
    <row r="1816" spans="1:52" x14ac:dyDescent="0.3">
      <c r="A1816">
        <v>1456908</v>
      </c>
      <c r="B1816" t="s">
        <v>8851</v>
      </c>
      <c r="C1816" t="str">
        <f t="shared" si="263"/>
        <v>7492</v>
      </c>
      <c r="D1816" t="s">
        <v>8411</v>
      </c>
      <c r="E1816" t="str">
        <f>"0100"</f>
        <v>0100</v>
      </c>
      <c r="F1816" t="s">
        <v>54</v>
      </c>
      <c r="G1816" t="str">
        <f>"04"</f>
        <v>04</v>
      </c>
      <c r="H1816" t="s">
        <v>55</v>
      </c>
      <c r="I1816" t="s">
        <v>56</v>
      </c>
      <c r="J1816" t="s">
        <v>57</v>
      </c>
      <c r="K1816">
        <v>1</v>
      </c>
      <c r="L1816">
        <v>43983</v>
      </c>
      <c r="M1816">
        <v>1.01</v>
      </c>
      <c r="N1816" t="str">
        <f t="shared" si="262"/>
        <v>000X</v>
      </c>
      <c r="O1816">
        <v>5180</v>
      </c>
      <c r="P1816" t="s">
        <v>72</v>
      </c>
      <c r="Q1816" t="s">
        <v>8435</v>
      </c>
      <c r="R1816" t="s">
        <v>140</v>
      </c>
      <c r="T1816" t="s">
        <v>61</v>
      </c>
      <c r="V1816" t="s">
        <v>8852</v>
      </c>
      <c r="W1816">
        <v>169374</v>
      </c>
      <c r="X1816">
        <v>16160</v>
      </c>
      <c r="Y1816">
        <v>153214</v>
      </c>
      <c r="Z1816">
        <v>120293</v>
      </c>
      <c r="AA1816">
        <v>95293</v>
      </c>
      <c r="AB1816" t="s">
        <v>63</v>
      </c>
      <c r="AC1816" s="1">
        <v>42122</v>
      </c>
      <c r="AD1816">
        <v>87214</v>
      </c>
      <c r="AE1816">
        <v>2689</v>
      </c>
      <c r="AF1816">
        <v>720</v>
      </c>
      <c r="AG1816" t="s">
        <v>64</v>
      </c>
      <c r="AH1816" t="s">
        <v>65</v>
      </c>
      <c r="AI1816">
        <v>1</v>
      </c>
      <c r="AJ1816">
        <v>1985</v>
      </c>
      <c r="AK1816">
        <v>3</v>
      </c>
      <c r="AL1816">
        <v>2</v>
      </c>
      <c r="AN1816">
        <v>1944</v>
      </c>
      <c r="AO1816">
        <v>32</v>
      </c>
      <c r="AP1816" t="s">
        <v>63</v>
      </c>
      <c r="AQ1816" t="s">
        <v>66</v>
      </c>
      <c r="AR1816">
        <v>1992</v>
      </c>
      <c r="AW1816" t="s">
        <v>8853</v>
      </c>
      <c r="AY1816" t="s">
        <v>8854</v>
      </c>
      <c r="AZ1816" t="s">
        <v>70</v>
      </c>
    </row>
    <row r="1817" spans="1:52" x14ac:dyDescent="0.3">
      <c r="A1817">
        <v>1456916</v>
      </c>
      <c r="B1817" t="s">
        <v>8855</v>
      </c>
      <c r="C1817" t="str">
        <f t="shared" si="263"/>
        <v>7492</v>
      </c>
      <c r="D1817" t="s">
        <v>8411</v>
      </c>
      <c r="E1817" t="str">
        <f>"0100"</f>
        <v>0100</v>
      </c>
      <c r="F1817" t="s">
        <v>54</v>
      </c>
      <c r="G1817" t="str">
        <f>"04"</f>
        <v>04</v>
      </c>
      <c r="H1817" t="s">
        <v>55</v>
      </c>
      <c r="I1817" t="s">
        <v>56</v>
      </c>
      <c r="J1817" t="s">
        <v>57</v>
      </c>
      <c r="K1817">
        <v>1</v>
      </c>
      <c r="L1817">
        <v>52181</v>
      </c>
      <c r="M1817">
        <v>1.2</v>
      </c>
      <c r="N1817" t="str">
        <f t="shared" si="262"/>
        <v>000X</v>
      </c>
      <c r="O1817">
        <v>3705</v>
      </c>
      <c r="P1817" t="s">
        <v>58</v>
      </c>
      <c r="Q1817" t="s">
        <v>8412</v>
      </c>
      <c r="R1817" t="s">
        <v>4590</v>
      </c>
      <c r="T1817" t="s">
        <v>61</v>
      </c>
      <c r="V1817" t="s">
        <v>8856</v>
      </c>
      <c r="W1817">
        <v>154633</v>
      </c>
      <c r="X1817">
        <v>19170</v>
      </c>
      <c r="Y1817">
        <v>135463</v>
      </c>
      <c r="Z1817">
        <v>154633</v>
      </c>
      <c r="AA1817">
        <v>129633</v>
      </c>
      <c r="AB1817" t="s">
        <v>63</v>
      </c>
      <c r="AC1817" s="1">
        <v>35278</v>
      </c>
      <c r="AD1817">
        <v>66000</v>
      </c>
      <c r="AE1817">
        <v>1145</v>
      </c>
      <c r="AF1817">
        <v>1245</v>
      </c>
      <c r="AG1817" t="s">
        <v>64</v>
      </c>
      <c r="AH1817" t="s">
        <v>76</v>
      </c>
      <c r="AI1817">
        <v>1</v>
      </c>
      <c r="AJ1817">
        <v>1977</v>
      </c>
      <c r="AK1817">
        <v>3</v>
      </c>
      <c r="AL1817">
        <v>2</v>
      </c>
      <c r="AN1817">
        <v>1941</v>
      </c>
      <c r="AO1817">
        <v>32</v>
      </c>
      <c r="AP1817" t="s">
        <v>72</v>
      </c>
      <c r="AQ1817" t="s">
        <v>66</v>
      </c>
      <c r="AR1817">
        <v>2497</v>
      </c>
      <c r="AW1817" t="s">
        <v>8857</v>
      </c>
      <c r="AX1817" t="s">
        <v>2712</v>
      </c>
      <c r="AY1817" t="s">
        <v>8858</v>
      </c>
      <c r="AZ1817" t="s">
        <v>70</v>
      </c>
    </row>
    <row r="1818" spans="1:52" x14ac:dyDescent="0.3">
      <c r="A1818">
        <v>1457033</v>
      </c>
      <c r="B1818" t="s">
        <v>8859</v>
      </c>
      <c r="C1818" t="str">
        <f t="shared" si="263"/>
        <v>7492</v>
      </c>
      <c r="D1818" t="s">
        <v>8411</v>
      </c>
      <c r="E1818" t="str">
        <f>"0000"</f>
        <v>0000</v>
      </c>
      <c r="F1818" t="s">
        <v>108</v>
      </c>
      <c r="G1818" t="str">
        <f>"04"</f>
        <v>04</v>
      </c>
      <c r="H1818" t="s">
        <v>55</v>
      </c>
      <c r="I1818" t="s">
        <v>56</v>
      </c>
      <c r="J1818" t="s">
        <v>57</v>
      </c>
      <c r="K1818">
        <v>0</v>
      </c>
      <c r="L1818">
        <v>53833</v>
      </c>
      <c r="M1818">
        <v>1.24</v>
      </c>
      <c r="N1818" t="str">
        <f t="shared" si="262"/>
        <v>000X</v>
      </c>
      <c r="O1818">
        <v>5175</v>
      </c>
      <c r="P1818" t="s">
        <v>72</v>
      </c>
      <c r="Q1818" t="s">
        <v>8435</v>
      </c>
      <c r="R1818" t="s">
        <v>140</v>
      </c>
      <c r="T1818" t="s">
        <v>61</v>
      </c>
      <c r="V1818" t="s">
        <v>8860</v>
      </c>
      <c r="W1818">
        <v>19770</v>
      </c>
      <c r="X1818">
        <v>19770</v>
      </c>
      <c r="Y1818">
        <v>0</v>
      </c>
      <c r="Z1818">
        <v>19770</v>
      </c>
      <c r="AA1818">
        <v>19770</v>
      </c>
      <c r="AB1818" t="s">
        <v>72</v>
      </c>
      <c r="AR1818">
        <v>0</v>
      </c>
      <c r="AW1818" t="s">
        <v>8861</v>
      </c>
      <c r="AX1818" t="s">
        <v>8862</v>
      </c>
      <c r="AY1818" t="s">
        <v>8863</v>
      </c>
      <c r="AZ1818" t="s">
        <v>8864</v>
      </c>
    </row>
    <row r="1819" spans="1:52" x14ac:dyDescent="0.3">
      <c r="A1819">
        <v>1457106</v>
      </c>
      <c r="B1819" t="s">
        <v>8865</v>
      </c>
      <c r="C1819" t="str">
        <f t="shared" si="263"/>
        <v>7492</v>
      </c>
      <c r="D1819" t="s">
        <v>8411</v>
      </c>
      <c r="E1819" t="str">
        <f>"0100"</f>
        <v>0100</v>
      </c>
      <c r="F1819" t="s">
        <v>54</v>
      </c>
      <c r="G1819" t="str">
        <f>"09"</f>
        <v>09</v>
      </c>
      <c r="H1819" t="s">
        <v>55</v>
      </c>
      <c r="I1819" t="s">
        <v>56</v>
      </c>
      <c r="J1819" t="s">
        <v>57</v>
      </c>
      <c r="K1819">
        <v>1</v>
      </c>
      <c r="L1819">
        <v>43803</v>
      </c>
      <c r="M1819">
        <v>1.01</v>
      </c>
      <c r="N1819" t="str">
        <f t="shared" si="262"/>
        <v>000X</v>
      </c>
      <c r="O1819">
        <v>4719</v>
      </c>
      <c r="P1819" t="s">
        <v>72</v>
      </c>
      <c r="Q1819" t="s">
        <v>8454</v>
      </c>
      <c r="R1819" t="s">
        <v>60</v>
      </c>
      <c r="T1819" t="s">
        <v>61</v>
      </c>
      <c r="V1819" t="s">
        <v>8866</v>
      </c>
      <c r="W1819">
        <v>181959</v>
      </c>
      <c r="X1819">
        <v>16090</v>
      </c>
      <c r="Y1819">
        <v>165869</v>
      </c>
      <c r="Z1819">
        <v>135849</v>
      </c>
      <c r="AA1819">
        <v>110849</v>
      </c>
      <c r="AB1819" t="s">
        <v>63</v>
      </c>
      <c r="AC1819" s="1">
        <v>42277</v>
      </c>
      <c r="AD1819">
        <v>185000</v>
      </c>
      <c r="AE1819">
        <v>2716</v>
      </c>
      <c r="AF1819">
        <v>1692</v>
      </c>
      <c r="AG1819" t="s">
        <v>64</v>
      </c>
      <c r="AH1819" t="s">
        <v>76</v>
      </c>
      <c r="AI1819">
        <v>1</v>
      </c>
      <c r="AJ1819">
        <v>1991</v>
      </c>
      <c r="AK1819">
        <v>3</v>
      </c>
      <c r="AL1819">
        <v>2</v>
      </c>
      <c r="AN1819">
        <v>1802</v>
      </c>
      <c r="AO1819">
        <v>32</v>
      </c>
      <c r="AP1819" t="s">
        <v>63</v>
      </c>
      <c r="AQ1819" t="s">
        <v>66</v>
      </c>
      <c r="AR1819">
        <v>2729</v>
      </c>
      <c r="AW1819" t="s">
        <v>8867</v>
      </c>
      <c r="AX1819" t="s">
        <v>8868</v>
      </c>
      <c r="AY1819" t="s">
        <v>8869</v>
      </c>
      <c r="AZ1819" t="s">
        <v>8870</v>
      </c>
    </row>
    <row r="1820" spans="1:52" x14ac:dyDescent="0.3">
      <c r="A1820">
        <v>1457181</v>
      </c>
      <c r="B1820" t="s">
        <v>8871</v>
      </c>
      <c r="C1820" t="str">
        <f t="shared" si="263"/>
        <v>7492</v>
      </c>
      <c r="D1820" t="s">
        <v>8411</v>
      </c>
      <c r="E1820" t="str">
        <f>"0100"</f>
        <v>0100</v>
      </c>
      <c r="F1820" t="s">
        <v>54</v>
      </c>
      <c r="G1820" t="str">
        <f>"04"</f>
        <v>04</v>
      </c>
      <c r="H1820" t="s">
        <v>55</v>
      </c>
      <c r="I1820" t="s">
        <v>56</v>
      </c>
      <c r="J1820" t="s">
        <v>57</v>
      </c>
      <c r="K1820">
        <v>1</v>
      </c>
      <c r="L1820">
        <v>45103</v>
      </c>
      <c r="M1820">
        <v>1.04</v>
      </c>
      <c r="N1820" t="str">
        <f t="shared" si="262"/>
        <v>000X</v>
      </c>
      <c r="O1820">
        <v>5005</v>
      </c>
      <c r="P1820" t="s">
        <v>72</v>
      </c>
      <c r="Q1820" t="s">
        <v>8435</v>
      </c>
      <c r="R1820" t="s">
        <v>140</v>
      </c>
      <c r="T1820" t="s">
        <v>61</v>
      </c>
      <c r="V1820" t="s">
        <v>8872</v>
      </c>
      <c r="W1820">
        <v>244960</v>
      </c>
      <c r="X1820">
        <v>16570</v>
      </c>
      <c r="Y1820">
        <v>228390</v>
      </c>
      <c r="Z1820">
        <v>190608</v>
      </c>
      <c r="AA1820">
        <v>160608</v>
      </c>
      <c r="AB1820" t="s">
        <v>63</v>
      </c>
      <c r="AC1820" s="1">
        <v>41913</v>
      </c>
      <c r="AD1820">
        <v>178900</v>
      </c>
      <c r="AE1820">
        <v>2651</v>
      </c>
      <c r="AF1820">
        <v>179</v>
      </c>
      <c r="AG1820" t="s">
        <v>64</v>
      </c>
      <c r="AH1820" t="s">
        <v>65</v>
      </c>
      <c r="AI1820">
        <v>1</v>
      </c>
      <c r="AJ1820">
        <v>1999</v>
      </c>
      <c r="AK1820">
        <v>3</v>
      </c>
      <c r="AL1820">
        <v>3</v>
      </c>
      <c r="AN1820">
        <v>2198</v>
      </c>
      <c r="AO1820">
        <v>32</v>
      </c>
      <c r="AP1820" t="s">
        <v>63</v>
      </c>
      <c r="AQ1820" t="s">
        <v>66</v>
      </c>
      <c r="AR1820">
        <v>3004</v>
      </c>
      <c r="AW1820" t="s">
        <v>8873</v>
      </c>
      <c r="AX1820" t="s">
        <v>8874</v>
      </c>
      <c r="AY1820" t="s">
        <v>8875</v>
      </c>
      <c r="AZ1820" t="s">
        <v>70</v>
      </c>
    </row>
    <row r="1821" spans="1:52" x14ac:dyDescent="0.3">
      <c r="A1821">
        <v>1457190</v>
      </c>
      <c r="B1821" t="s">
        <v>8876</v>
      </c>
      <c r="C1821" t="str">
        <f t="shared" si="263"/>
        <v>7492</v>
      </c>
      <c r="D1821" t="s">
        <v>8411</v>
      </c>
      <c r="E1821" t="str">
        <f>"0100"</f>
        <v>0100</v>
      </c>
      <c r="F1821" t="s">
        <v>54</v>
      </c>
      <c r="G1821" t="str">
        <f t="shared" ref="G1821:G1829" si="265">"09"</f>
        <v>09</v>
      </c>
      <c r="H1821" t="s">
        <v>55</v>
      </c>
      <c r="I1821" t="s">
        <v>56</v>
      </c>
      <c r="J1821" t="s">
        <v>57</v>
      </c>
      <c r="K1821">
        <v>1</v>
      </c>
      <c r="L1821">
        <v>50918</v>
      </c>
      <c r="M1821">
        <v>1.17</v>
      </c>
      <c r="N1821" t="str">
        <f t="shared" si="262"/>
        <v>000X</v>
      </c>
      <c r="O1821">
        <v>3620</v>
      </c>
      <c r="P1821" t="s">
        <v>58</v>
      </c>
      <c r="Q1821" t="s">
        <v>8442</v>
      </c>
      <c r="R1821" t="s">
        <v>719</v>
      </c>
      <c r="T1821" t="s">
        <v>61</v>
      </c>
      <c r="V1821" t="s">
        <v>8877</v>
      </c>
      <c r="W1821">
        <v>193358</v>
      </c>
      <c r="X1821">
        <v>18700</v>
      </c>
      <c r="Y1821">
        <v>174658</v>
      </c>
      <c r="Z1821">
        <v>138380</v>
      </c>
      <c r="AA1821">
        <v>113380</v>
      </c>
      <c r="AB1821" t="s">
        <v>63</v>
      </c>
      <c r="AC1821" s="1">
        <v>33970</v>
      </c>
      <c r="AD1821">
        <v>14000</v>
      </c>
      <c r="AE1821">
        <v>967</v>
      </c>
      <c r="AF1821">
        <v>1458</v>
      </c>
      <c r="AG1821" t="s">
        <v>103</v>
      </c>
      <c r="AH1821" t="s">
        <v>76</v>
      </c>
      <c r="AI1821">
        <v>1</v>
      </c>
      <c r="AJ1821">
        <v>1993</v>
      </c>
      <c r="AK1821">
        <v>3</v>
      </c>
      <c r="AL1821">
        <v>2</v>
      </c>
      <c r="AN1821">
        <v>2023</v>
      </c>
      <c r="AO1821">
        <v>32</v>
      </c>
      <c r="AP1821" t="s">
        <v>63</v>
      </c>
      <c r="AQ1821" t="s">
        <v>66</v>
      </c>
      <c r="AR1821">
        <v>3083</v>
      </c>
      <c r="AW1821" t="s">
        <v>8878</v>
      </c>
      <c r="AY1821" t="s">
        <v>8786</v>
      </c>
      <c r="AZ1821" t="s">
        <v>156</v>
      </c>
    </row>
    <row r="1822" spans="1:52" x14ac:dyDescent="0.3">
      <c r="A1822">
        <v>1457211</v>
      </c>
      <c r="B1822" t="s">
        <v>8879</v>
      </c>
      <c r="C1822" t="str">
        <f t="shared" si="263"/>
        <v>7492</v>
      </c>
      <c r="D1822" t="s">
        <v>8411</v>
      </c>
      <c r="E1822" t="str">
        <f>"0000"</f>
        <v>0000</v>
      </c>
      <c r="F1822" t="s">
        <v>108</v>
      </c>
      <c r="G1822" t="str">
        <f t="shared" si="265"/>
        <v>09</v>
      </c>
      <c r="H1822" t="s">
        <v>55</v>
      </c>
      <c r="I1822" t="s">
        <v>56</v>
      </c>
      <c r="J1822" t="s">
        <v>57</v>
      </c>
      <c r="K1822">
        <v>0</v>
      </c>
      <c r="L1822">
        <v>46787</v>
      </c>
      <c r="M1822">
        <v>1.07</v>
      </c>
      <c r="N1822" t="str">
        <f t="shared" si="262"/>
        <v>000X</v>
      </c>
      <c r="O1822">
        <v>3556</v>
      </c>
      <c r="P1822" t="s">
        <v>58</v>
      </c>
      <c r="Q1822" t="s">
        <v>8442</v>
      </c>
      <c r="R1822" t="s">
        <v>719</v>
      </c>
      <c r="T1822" t="s">
        <v>61</v>
      </c>
      <c r="V1822" t="s">
        <v>8880</v>
      </c>
      <c r="W1822">
        <v>17190</v>
      </c>
      <c r="X1822">
        <v>17190</v>
      </c>
      <c r="Y1822">
        <v>0</v>
      </c>
      <c r="Z1822">
        <v>17190</v>
      </c>
      <c r="AA1822">
        <v>17190</v>
      </c>
      <c r="AB1822" t="s">
        <v>72</v>
      </c>
      <c r="AC1822" s="1">
        <v>43192</v>
      </c>
      <c r="AD1822">
        <v>23500</v>
      </c>
      <c r="AE1822">
        <v>2892</v>
      </c>
      <c r="AF1822">
        <v>1934</v>
      </c>
      <c r="AG1822" t="s">
        <v>103</v>
      </c>
      <c r="AH1822" t="s">
        <v>76</v>
      </c>
      <c r="AR1822">
        <v>0</v>
      </c>
      <c r="AW1822" t="s">
        <v>8881</v>
      </c>
      <c r="AX1822" t="s">
        <v>8882</v>
      </c>
      <c r="AY1822" t="s">
        <v>8883</v>
      </c>
      <c r="AZ1822" t="s">
        <v>8884</v>
      </c>
    </row>
    <row r="1823" spans="1:52" x14ac:dyDescent="0.3">
      <c r="A1823">
        <v>1457238</v>
      </c>
      <c r="B1823" t="s">
        <v>8885</v>
      </c>
      <c r="C1823" t="str">
        <f t="shared" si="263"/>
        <v>7492</v>
      </c>
      <c r="D1823" t="s">
        <v>8411</v>
      </c>
      <c r="E1823" t="str">
        <f>"0100"</f>
        <v>0100</v>
      </c>
      <c r="F1823" t="s">
        <v>54</v>
      </c>
      <c r="G1823" t="str">
        <f t="shared" si="265"/>
        <v>09</v>
      </c>
      <c r="H1823" t="s">
        <v>55</v>
      </c>
      <c r="I1823" t="s">
        <v>56</v>
      </c>
      <c r="J1823" t="s">
        <v>57</v>
      </c>
      <c r="K1823">
        <v>1</v>
      </c>
      <c r="L1823">
        <v>49576</v>
      </c>
      <c r="M1823">
        <v>1.1399999999999999</v>
      </c>
      <c r="N1823" t="str">
        <f t="shared" si="262"/>
        <v>000X</v>
      </c>
      <c r="O1823">
        <v>3498</v>
      </c>
      <c r="P1823" t="s">
        <v>58</v>
      </c>
      <c r="Q1823" t="s">
        <v>8442</v>
      </c>
      <c r="R1823" t="s">
        <v>719</v>
      </c>
      <c r="T1823" t="s">
        <v>61</v>
      </c>
      <c r="V1823" t="s">
        <v>8886</v>
      </c>
      <c r="W1823">
        <v>179540</v>
      </c>
      <c r="X1823">
        <v>18210</v>
      </c>
      <c r="Y1823">
        <v>161330</v>
      </c>
      <c r="Z1823">
        <v>124277</v>
      </c>
      <c r="AA1823">
        <v>99277</v>
      </c>
      <c r="AB1823" t="s">
        <v>63</v>
      </c>
      <c r="AC1823" s="1">
        <v>36342</v>
      </c>
      <c r="AD1823">
        <v>95100</v>
      </c>
      <c r="AE1823">
        <v>1318</v>
      </c>
      <c r="AF1823">
        <v>1722</v>
      </c>
      <c r="AG1823" t="s">
        <v>64</v>
      </c>
      <c r="AH1823" t="s">
        <v>76</v>
      </c>
      <c r="AI1823">
        <v>1</v>
      </c>
      <c r="AJ1823">
        <v>1987</v>
      </c>
      <c r="AK1823">
        <v>3</v>
      </c>
      <c r="AL1823">
        <v>2</v>
      </c>
      <c r="AN1823">
        <v>2116</v>
      </c>
      <c r="AO1823">
        <v>32</v>
      </c>
      <c r="AP1823" t="s">
        <v>72</v>
      </c>
      <c r="AQ1823" t="s">
        <v>66</v>
      </c>
      <c r="AR1823">
        <v>3148</v>
      </c>
      <c r="AW1823" t="s">
        <v>8887</v>
      </c>
      <c r="AX1823" t="s">
        <v>8888</v>
      </c>
      <c r="AY1823" t="s">
        <v>8889</v>
      </c>
      <c r="AZ1823" t="s">
        <v>156</v>
      </c>
    </row>
    <row r="1824" spans="1:52" x14ac:dyDescent="0.3">
      <c r="A1824">
        <v>1457271</v>
      </c>
      <c r="B1824" t="s">
        <v>8890</v>
      </c>
      <c r="C1824" t="str">
        <f t="shared" si="263"/>
        <v>7492</v>
      </c>
      <c r="D1824" t="s">
        <v>8411</v>
      </c>
      <c r="E1824" t="str">
        <f>"0000"</f>
        <v>0000</v>
      </c>
      <c r="F1824" t="s">
        <v>108</v>
      </c>
      <c r="G1824" t="str">
        <f t="shared" si="265"/>
        <v>09</v>
      </c>
      <c r="H1824" t="s">
        <v>55</v>
      </c>
      <c r="I1824" t="s">
        <v>56</v>
      </c>
      <c r="J1824" t="s">
        <v>57</v>
      </c>
      <c r="K1824">
        <v>0</v>
      </c>
      <c r="L1824">
        <v>45870</v>
      </c>
      <c r="M1824">
        <v>1.05</v>
      </c>
      <c r="N1824" t="str">
        <f t="shared" si="262"/>
        <v>000X</v>
      </c>
      <c r="O1824">
        <v>3715</v>
      </c>
      <c r="P1824" t="s">
        <v>58</v>
      </c>
      <c r="Q1824" t="s">
        <v>8459</v>
      </c>
      <c r="R1824" t="s">
        <v>4590</v>
      </c>
      <c r="T1824" t="s">
        <v>61</v>
      </c>
      <c r="V1824" t="s">
        <v>8891</v>
      </c>
      <c r="W1824">
        <v>16850</v>
      </c>
      <c r="X1824">
        <v>16850</v>
      </c>
      <c r="Y1824">
        <v>0</v>
      </c>
      <c r="Z1824">
        <v>16850</v>
      </c>
      <c r="AA1824">
        <v>16850</v>
      </c>
      <c r="AB1824" t="s">
        <v>72</v>
      </c>
      <c r="AR1824">
        <v>0</v>
      </c>
      <c r="AW1824" t="s">
        <v>8892</v>
      </c>
      <c r="AY1824" t="s">
        <v>8893</v>
      </c>
      <c r="AZ1824" t="s">
        <v>8894</v>
      </c>
    </row>
    <row r="1825" spans="1:52" x14ac:dyDescent="0.3">
      <c r="A1825">
        <v>1457424</v>
      </c>
      <c r="B1825" t="s">
        <v>8895</v>
      </c>
      <c r="C1825" t="str">
        <f t="shared" si="263"/>
        <v>7492</v>
      </c>
      <c r="D1825" t="s">
        <v>8411</v>
      </c>
      <c r="E1825" t="str">
        <f>"0100"</f>
        <v>0100</v>
      </c>
      <c r="F1825" t="s">
        <v>54</v>
      </c>
      <c r="G1825" t="str">
        <f t="shared" si="265"/>
        <v>09</v>
      </c>
      <c r="H1825" t="s">
        <v>55</v>
      </c>
      <c r="I1825" t="s">
        <v>56</v>
      </c>
      <c r="J1825" t="s">
        <v>57</v>
      </c>
      <c r="K1825">
        <v>1</v>
      </c>
      <c r="L1825">
        <v>46262</v>
      </c>
      <c r="M1825">
        <v>1.06</v>
      </c>
      <c r="N1825" t="str">
        <f t="shared" si="262"/>
        <v>000X</v>
      </c>
      <c r="O1825">
        <v>3700</v>
      </c>
      <c r="P1825" t="s">
        <v>58</v>
      </c>
      <c r="Q1825" t="s">
        <v>8459</v>
      </c>
      <c r="R1825" t="s">
        <v>4590</v>
      </c>
      <c r="T1825" t="s">
        <v>61</v>
      </c>
      <c r="V1825" t="s">
        <v>8896</v>
      </c>
      <c r="W1825">
        <v>200634</v>
      </c>
      <c r="X1825">
        <v>16990</v>
      </c>
      <c r="Y1825">
        <v>183644</v>
      </c>
      <c r="Z1825">
        <v>200634</v>
      </c>
      <c r="AA1825">
        <v>200634</v>
      </c>
      <c r="AB1825" t="s">
        <v>72</v>
      </c>
      <c r="AC1825" s="1">
        <v>39387</v>
      </c>
      <c r="AD1825">
        <v>273000</v>
      </c>
      <c r="AE1825">
        <v>2179</v>
      </c>
      <c r="AF1825">
        <v>1155</v>
      </c>
      <c r="AG1825" t="s">
        <v>64</v>
      </c>
      <c r="AH1825" t="s">
        <v>76</v>
      </c>
      <c r="AI1825">
        <v>1</v>
      </c>
      <c r="AJ1825">
        <v>2004</v>
      </c>
      <c r="AK1825">
        <v>3</v>
      </c>
      <c r="AL1825">
        <v>2</v>
      </c>
      <c r="AN1825">
        <v>1767</v>
      </c>
      <c r="AO1825">
        <v>32</v>
      </c>
      <c r="AP1825" t="s">
        <v>63</v>
      </c>
      <c r="AQ1825" t="s">
        <v>66</v>
      </c>
      <c r="AR1825">
        <v>2594</v>
      </c>
      <c r="AW1825" t="s">
        <v>8897</v>
      </c>
      <c r="AY1825" t="s">
        <v>8898</v>
      </c>
      <c r="AZ1825" t="s">
        <v>8899</v>
      </c>
    </row>
    <row r="1826" spans="1:52" x14ac:dyDescent="0.3">
      <c r="A1826">
        <v>1457441</v>
      </c>
      <c r="B1826" t="s">
        <v>8900</v>
      </c>
      <c r="C1826" t="str">
        <f t="shared" si="263"/>
        <v>7492</v>
      </c>
      <c r="D1826" t="s">
        <v>8411</v>
      </c>
      <c r="E1826" t="str">
        <f>"0000"</f>
        <v>0000</v>
      </c>
      <c r="F1826" t="s">
        <v>108</v>
      </c>
      <c r="G1826" t="str">
        <f t="shared" si="265"/>
        <v>09</v>
      </c>
      <c r="H1826" t="s">
        <v>55</v>
      </c>
      <c r="I1826" t="s">
        <v>56</v>
      </c>
      <c r="J1826" t="s">
        <v>57</v>
      </c>
      <c r="K1826">
        <v>0</v>
      </c>
      <c r="L1826">
        <v>46262</v>
      </c>
      <c r="M1826">
        <v>1.06</v>
      </c>
      <c r="N1826" t="str">
        <f t="shared" si="262"/>
        <v>000X</v>
      </c>
      <c r="O1826">
        <v>3680</v>
      </c>
      <c r="P1826" t="s">
        <v>58</v>
      </c>
      <c r="Q1826" t="s">
        <v>8459</v>
      </c>
      <c r="R1826" t="s">
        <v>4590</v>
      </c>
      <c r="T1826" t="s">
        <v>61</v>
      </c>
      <c r="V1826" t="s">
        <v>8901</v>
      </c>
      <c r="W1826">
        <v>16990</v>
      </c>
      <c r="X1826">
        <v>16990</v>
      </c>
      <c r="Y1826">
        <v>0</v>
      </c>
      <c r="Z1826">
        <v>16990</v>
      </c>
      <c r="AA1826">
        <v>16990</v>
      </c>
      <c r="AB1826" t="s">
        <v>72</v>
      </c>
      <c r="AC1826" s="1">
        <v>42928</v>
      </c>
      <c r="AD1826">
        <v>21000</v>
      </c>
      <c r="AE1826">
        <v>2842</v>
      </c>
      <c r="AF1826">
        <v>278</v>
      </c>
      <c r="AG1826" t="s">
        <v>103</v>
      </c>
      <c r="AH1826" t="s">
        <v>76</v>
      </c>
      <c r="AR1826">
        <v>0</v>
      </c>
      <c r="AW1826" t="s">
        <v>8583</v>
      </c>
      <c r="AX1826" t="s">
        <v>8584</v>
      </c>
      <c r="AY1826" t="s">
        <v>8902</v>
      </c>
      <c r="AZ1826" t="s">
        <v>70</v>
      </c>
    </row>
    <row r="1827" spans="1:52" x14ac:dyDescent="0.3">
      <c r="A1827">
        <v>1457785</v>
      </c>
      <c r="B1827" t="s">
        <v>8903</v>
      </c>
      <c r="C1827" t="str">
        <f t="shared" si="263"/>
        <v>7492</v>
      </c>
      <c r="D1827" t="s">
        <v>8411</v>
      </c>
      <c r="E1827" t="str">
        <f>"0000"</f>
        <v>0000</v>
      </c>
      <c r="F1827" t="s">
        <v>108</v>
      </c>
      <c r="G1827" t="str">
        <f t="shared" si="265"/>
        <v>09</v>
      </c>
      <c r="H1827" t="s">
        <v>55</v>
      </c>
      <c r="I1827" t="s">
        <v>56</v>
      </c>
      <c r="J1827" t="s">
        <v>57</v>
      </c>
      <c r="K1827">
        <v>0</v>
      </c>
      <c r="L1827">
        <v>43750</v>
      </c>
      <c r="M1827">
        <v>1</v>
      </c>
      <c r="N1827" t="str">
        <f t="shared" si="262"/>
        <v>000X</v>
      </c>
      <c r="O1827">
        <v>4435</v>
      </c>
      <c r="P1827" t="s">
        <v>72</v>
      </c>
      <c r="Q1827" t="s">
        <v>8454</v>
      </c>
      <c r="R1827" t="s">
        <v>60</v>
      </c>
      <c r="T1827" t="s">
        <v>61</v>
      </c>
      <c r="V1827" t="s">
        <v>8904</v>
      </c>
      <c r="W1827">
        <v>16070</v>
      </c>
      <c r="X1827">
        <v>16070</v>
      </c>
      <c r="Y1827">
        <v>0</v>
      </c>
      <c r="Z1827">
        <v>16070</v>
      </c>
      <c r="AA1827">
        <v>16070</v>
      </c>
      <c r="AB1827" t="s">
        <v>72</v>
      </c>
      <c r="AC1827" s="1">
        <v>40634</v>
      </c>
      <c r="AD1827">
        <v>10800</v>
      </c>
      <c r="AE1827">
        <v>2416</v>
      </c>
      <c r="AF1827">
        <v>1399</v>
      </c>
      <c r="AG1827" t="s">
        <v>103</v>
      </c>
      <c r="AH1827" t="s">
        <v>65</v>
      </c>
      <c r="AR1827">
        <v>0</v>
      </c>
      <c r="AW1827" t="s">
        <v>8905</v>
      </c>
      <c r="AY1827" t="s">
        <v>8906</v>
      </c>
      <c r="AZ1827" t="s">
        <v>70</v>
      </c>
    </row>
    <row r="1828" spans="1:52" x14ac:dyDescent="0.3">
      <c r="A1828">
        <v>1457840</v>
      </c>
      <c r="B1828" t="s">
        <v>8907</v>
      </c>
      <c r="C1828" t="str">
        <f t="shared" si="263"/>
        <v>7492</v>
      </c>
      <c r="D1828" t="s">
        <v>8411</v>
      </c>
      <c r="E1828" t="str">
        <f>"0000"</f>
        <v>0000</v>
      </c>
      <c r="F1828" t="s">
        <v>108</v>
      </c>
      <c r="G1828" t="str">
        <f t="shared" si="265"/>
        <v>09</v>
      </c>
      <c r="H1828" t="s">
        <v>55</v>
      </c>
      <c r="I1828" t="s">
        <v>56</v>
      </c>
      <c r="J1828" t="s">
        <v>57</v>
      </c>
      <c r="K1828">
        <v>0</v>
      </c>
      <c r="L1828">
        <v>43658</v>
      </c>
      <c r="M1828">
        <v>1</v>
      </c>
      <c r="N1828" t="str">
        <f t="shared" si="262"/>
        <v>000X</v>
      </c>
      <c r="O1828">
        <v>4537</v>
      </c>
      <c r="P1828" t="s">
        <v>72</v>
      </c>
      <c r="Q1828" t="s">
        <v>8908</v>
      </c>
      <c r="R1828" t="s">
        <v>140</v>
      </c>
      <c r="T1828" t="s">
        <v>61</v>
      </c>
      <c r="V1828" t="s">
        <v>8909</v>
      </c>
      <c r="W1828">
        <v>16040</v>
      </c>
      <c r="X1828">
        <v>16040</v>
      </c>
      <c r="Y1828">
        <v>0</v>
      </c>
      <c r="Z1828">
        <v>16040</v>
      </c>
      <c r="AA1828">
        <v>16040</v>
      </c>
      <c r="AB1828" t="s">
        <v>72</v>
      </c>
      <c r="AC1828" s="1">
        <v>36251</v>
      </c>
      <c r="AD1828">
        <v>10000</v>
      </c>
      <c r="AE1828">
        <v>1303</v>
      </c>
      <c r="AF1828">
        <v>280</v>
      </c>
      <c r="AG1828" t="s">
        <v>103</v>
      </c>
      <c r="AH1828" t="s">
        <v>76</v>
      </c>
      <c r="AR1828">
        <v>0</v>
      </c>
      <c r="AW1828" t="s">
        <v>8910</v>
      </c>
      <c r="AX1828" t="s">
        <v>8911</v>
      </c>
      <c r="AY1828" t="s">
        <v>8912</v>
      </c>
      <c r="AZ1828" t="s">
        <v>70</v>
      </c>
    </row>
    <row r="1829" spans="1:52" x14ac:dyDescent="0.3">
      <c r="A1829">
        <v>1457891</v>
      </c>
      <c r="B1829" t="s">
        <v>8913</v>
      </c>
      <c r="C1829" t="str">
        <f t="shared" si="263"/>
        <v>7492</v>
      </c>
      <c r="D1829" t="s">
        <v>8411</v>
      </c>
      <c r="E1829" t="str">
        <f t="shared" ref="E1829:E1838" si="266">"0100"</f>
        <v>0100</v>
      </c>
      <c r="F1829" t="s">
        <v>54</v>
      </c>
      <c r="G1829" t="str">
        <f t="shared" si="265"/>
        <v>09</v>
      </c>
      <c r="H1829" t="s">
        <v>55</v>
      </c>
      <c r="I1829" t="s">
        <v>56</v>
      </c>
      <c r="J1829" t="s">
        <v>57</v>
      </c>
      <c r="K1829">
        <v>1</v>
      </c>
      <c r="L1829">
        <v>53019</v>
      </c>
      <c r="M1829">
        <v>1.22</v>
      </c>
      <c r="N1829" t="str">
        <f t="shared" si="262"/>
        <v>000X</v>
      </c>
      <c r="O1829">
        <v>4664</v>
      </c>
      <c r="P1829" t="s">
        <v>72</v>
      </c>
      <c r="Q1829" t="s">
        <v>8908</v>
      </c>
      <c r="R1829" t="s">
        <v>140</v>
      </c>
      <c r="T1829" t="s">
        <v>61</v>
      </c>
      <c r="V1829" t="s">
        <v>8914</v>
      </c>
      <c r="W1829">
        <v>189062</v>
      </c>
      <c r="X1829">
        <v>19470</v>
      </c>
      <c r="Y1829">
        <v>169592</v>
      </c>
      <c r="Z1829">
        <v>124530</v>
      </c>
      <c r="AA1829">
        <v>99530</v>
      </c>
      <c r="AB1829" t="s">
        <v>63</v>
      </c>
      <c r="AC1829" s="1">
        <v>36831</v>
      </c>
      <c r="AD1829">
        <v>123000</v>
      </c>
      <c r="AE1829">
        <v>1393</v>
      </c>
      <c r="AF1829">
        <v>1658</v>
      </c>
      <c r="AG1829" t="s">
        <v>64</v>
      </c>
      <c r="AH1829" t="s">
        <v>76</v>
      </c>
      <c r="AI1829">
        <v>1</v>
      </c>
      <c r="AJ1829">
        <v>1995</v>
      </c>
      <c r="AK1829">
        <v>3</v>
      </c>
      <c r="AL1829">
        <v>2</v>
      </c>
      <c r="AN1829">
        <v>1686</v>
      </c>
      <c r="AO1829">
        <v>32</v>
      </c>
      <c r="AP1829" t="s">
        <v>63</v>
      </c>
      <c r="AQ1829" t="s">
        <v>66</v>
      </c>
      <c r="AR1829">
        <v>2415</v>
      </c>
      <c r="AW1829" t="s">
        <v>8915</v>
      </c>
      <c r="AX1829" t="s">
        <v>8916</v>
      </c>
      <c r="AY1829" t="s">
        <v>8917</v>
      </c>
      <c r="AZ1829" t="s">
        <v>70</v>
      </c>
    </row>
    <row r="1830" spans="1:52" x14ac:dyDescent="0.3">
      <c r="A1830">
        <v>1457963</v>
      </c>
      <c r="B1830" t="s">
        <v>8918</v>
      </c>
      <c r="C1830" t="str">
        <f t="shared" si="263"/>
        <v>7492</v>
      </c>
      <c r="D1830" t="s">
        <v>8411</v>
      </c>
      <c r="E1830" t="str">
        <f t="shared" si="266"/>
        <v>0100</v>
      </c>
      <c r="F1830" t="s">
        <v>54</v>
      </c>
      <c r="G1830" t="str">
        <f t="shared" ref="G1830:G1837" si="267">"10"</f>
        <v>10</v>
      </c>
      <c r="H1830" t="s">
        <v>55</v>
      </c>
      <c r="I1830" t="s">
        <v>56</v>
      </c>
      <c r="J1830" t="s">
        <v>57</v>
      </c>
      <c r="K1830">
        <v>1</v>
      </c>
      <c r="L1830">
        <v>48701</v>
      </c>
      <c r="M1830">
        <v>1.1200000000000001</v>
      </c>
      <c r="N1830" t="str">
        <f t="shared" si="262"/>
        <v>000X</v>
      </c>
      <c r="O1830">
        <v>4458</v>
      </c>
      <c r="P1830" t="s">
        <v>72</v>
      </c>
      <c r="Q1830" t="s">
        <v>8919</v>
      </c>
      <c r="R1830" t="s">
        <v>140</v>
      </c>
      <c r="T1830" t="s">
        <v>61</v>
      </c>
      <c r="V1830" t="s">
        <v>8920</v>
      </c>
      <c r="W1830">
        <v>181323</v>
      </c>
      <c r="X1830">
        <v>17890</v>
      </c>
      <c r="Y1830">
        <v>163433</v>
      </c>
      <c r="Z1830">
        <v>145648</v>
      </c>
      <c r="AA1830">
        <v>115648</v>
      </c>
      <c r="AB1830" t="s">
        <v>63</v>
      </c>
      <c r="AC1830" s="1">
        <v>42093</v>
      </c>
      <c r="AD1830">
        <v>175000</v>
      </c>
      <c r="AE1830">
        <v>2680</v>
      </c>
      <c r="AF1830">
        <v>582</v>
      </c>
      <c r="AG1830" t="s">
        <v>64</v>
      </c>
      <c r="AH1830" t="s">
        <v>76</v>
      </c>
      <c r="AI1830">
        <v>1</v>
      </c>
      <c r="AJ1830">
        <v>1995</v>
      </c>
      <c r="AK1830">
        <v>3</v>
      </c>
      <c r="AL1830">
        <v>2</v>
      </c>
      <c r="AN1830">
        <v>1451</v>
      </c>
      <c r="AO1830">
        <v>32</v>
      </c>
      <c r="AP1830" t="s">
        <v>63</v>
      </c>
      <c r="AQ1830" t="s">
        <v>66</v>
      </c>
      <c r="AR1830">
        <v>2152</v>
      </c>
      <c r="AW1830" t="s">
        <v>8921</v>
      </c>
      <c r="AY1830" t="s">
        <v>8922</v>
      </c>
      <c r="AZ1830" t="s">
        <v>70</v>
      </c>
    </row>
    <row r="1831" spans="1:52" x14ac:dyDescent="0.3">
      <c r="A1831">
        <v>1457971</v>
      </c>
      <c r="B1831" t="s">
        <v>8923</v>
      </c>
      <c r="C1831" t="str">
        <f t="shared" si="263"/>
        <v>7492</v>
      </c>
      <c r="D1831" t="s">
        <v>8411</v>
      </c>
      <c r="E1831" t="str">
        <f t="shared" si="266"/>
        <v>0100</v>
      </c>
      <c r="F1831" t="s">
        <v>54</v>
      </c>
      <c r="G1831" t="str">
        <f t="shared" si="267"/>
        <v>10</v>
      </c>
      <c r="H1831" t="s">
        <v>55</v>
      </c>
      <c r="I1831" t="s">
        <v>56</v>
      </c>
      <c r="J1831" t="s">
        <v>8434</v>
      </c>
      <c r="K1831">
        <v>1</v>
      </c>
      <c r="L1831">
        <v>55121</v>
      </c>
      <c r="M1831">
        <v>1.27</v>
      </c>
      <c r="N1831" t="str">
        <f t="shared" si="262"/>
        <v>000X</v>
      </c>
      <c r="O1831">
        <v>4446</v>
      </c>
      <c r="P1831" t="s">
        <v>72</v>
      </c>
      <c r="Q1831" t="s">
        <v>8919</v>
      </c>
      <c r="R1831" t="s">
        <v>140</v>
      </c>
      <c r="T1831" t="s">
        <v>61</v>
      </c>
      <c r="V1831" t="s">
        <v>8924</v>
      </c>
      <c r="W1831">
        <v>257004</v>
      </c>
      <c r="X1831">
        <v>15820</v>
      </c>
      <c r="Y1831">
        <v>241184</v>
      </c>
      <c r="Z1831">
        <v>198504</v>
      </c>
      <c r="AA1831">
        <v>173504</v>
      </c>
      <c r="AB1831" t="s">
        <v>63</v>
      </c>
      <c r="AC1831" s="1">
        <v>38018</v>
      </c>
      <c r="AD1831">
        <v>14500</v>
      </c>
      <c r="AE1831">
        <v>1686</v>
      </c>
      <c r="AF1831">
        <v>913</v>
      </c>
      <c r="AG1831" t="s">
        <v>103</v>
      </c>
      <c r="AH1831" t="s">
        <v>391</v>
      </c>
      <c r="AI1831">
        <v>1</v>
      </c>
      <c r="AJ1831">
        <v>2005</v>
      </c>
      <c r="AK1831">
        <v>4</v>
      </c>
      <c r="AL1831">
        <v>3</v>
      </c>
      <c r="AN1831">
        <v>2442</v>
      </c>
      <c r="AO1831">
        <v>32</v>
      </c>
      <c r="AP1831" t="s">
        <v>63</v>
      </c>
      <c r="AQ1831" t="s">
        <v>66</v>
      </c>
      <c r="AR1831">
        <v>3431</v>
      </c>
      <c r="AW1831" t="s">
        <v>8925</v>
      </c>
      <c r="AX1831" t="s">
        <v>8926</v>
      </c>
      <c r="AY1831" t="s">
        <v>8927</v>
      </c>
      <c r="AZ1831" t="s">
        <v>70</v>
      </c>
    </row>
    <row r="1832" spans="1:52" x14ac:dyDescent="0.3">
      <c r="A1832">
        <v>1458056</v>
      </c>
      <c r="B1832" t="s">
        <v>8928</v>
      </c>
      <c r="C1832" t="str">
        <f t="shared" si="263"/>
        <v>7492</v>
      </c>
      <c r="D1832" t="s">
        <v>8411</v>
      </c>
      <c r="E1832" t="str">
        <f t="shared" si="266"/>
        <v>0100</v>
      </c>
      <c r="F1832" t="s">
        <v>54</v>
      </c>
      <c r="G1832" t="str">
        <f t="shared" si="267"/>
        <v>10</v>
      </c>
      <c r="H1832" t="s">
        <v>55</v>
      </c>
      <c r="I1832" t="s">
        <v>56</v>
      </c>
      <c r="J1832" t="s">
        <v>57</v>
      </c>
      <c r="K1832">
        <v>1</v>
      </c>
      <c r="L1832">
        <v>53328</v>
      </c>
      <c r="M1832">
        <v>1.22</v>
      </c>
      <c r="N1832" t="str">
        <f t="shared" si="262"/>
        <v>000X</v>
      </c>
      <c r="O1832">
        <v>2770</v>
      </c>
      <c r="P1832" t="s">
        <v>58</v>
      </c>
      <c r="Q1832" t="s">
        <v>8929</v>
      </c>
      <c r="R1832" t="s">
        <v>140</v>
      </c>
      <c r="T1832" t="s">
        <v>61</v>
      </c>
      <c r="V1832" t="s">
        <v>8930</v>
      </c>
      <c r="W1832">
        <v>208132</v>
      </c>
      <c r="X1832">
        <v>19590</v>
      </c>
      <c r="Y1832">
        <v>188542</v>
      </c>
      <c r="Z1832">
        <v>188796</v>
      </c>
      <c r="AA1832">
        <v>158796</v>
      </c>
      <c r="AB1832" t="s">
        <v>63</v>
      </c>
      <c r="AC1832" s="1">
        <v>42905</v>
      </c>
      <c r="AD1832">
        <v>235000</v>
      </c>
      <c r="AE1832">
        <v>2840</v>
      </c>
      <c r="AF1832">
        <v>2054</v>
      </c>
      <c r="AG1832" t="s">
        <v>64</v>
      </c>
      <c r="AH1832" t="s">
        <v>76</v>
      </c>
      <c r="AI1832">
        <v>2</v>
      </c>
      <c r="AJ1832">
        <v>1985</v>
      </c>
      <c r="AK1832">
        <v>4</v>
      </c>
      <c r="AL1832">
        <v>2</v>
      </c>
      <c r="AM1832">
        <v>2</v>
      </c>
      <c r="AN1832">
        <v>2234</v>
      </c>
      <c r="AO1832">
        <v>36</v>
      </c>
      <c r="AP1832" t="s">
        <v>72</v>
      </c>
      <c r="AQ1832" t="s">
        <v>66</v>
      </c>
      <c r="AR1832">
        <v>2786</v>
      </c>
      <c r="AW1832" t="s">
        <v>8931</v>
      </c>
      <c r="AY1832" t="s">
        <v>8932</v>
      </c>
      <c r="AZ1832" t="s">
        <v>70</v>
      </c>
    </row>
    <row r="1833" spans="1:52" x14ac:dyDescent="0.3">
      <c r="A1833">
        <v>1458072</v>
      </c>
      <c r="B1833" t="s">
        <v>8933</v>
      </c>
      <c r="C1833" t="str">
        <f t="shared" si="263"/>
        <v>7492</v>
      </c>
      <c r="D1833" t="s">
        <v>8411</v>
      </c>
      <c r="E1833" t="str">
        <f t="shared" si="266"/>
        <v>0100</v>
      </c>
      <c r="F1833" t="s">
        <v>54</v>
      </c>
      <c r="G1833" t="str">
        <f t="shared" si="267"/>
        <v>10</v>
      </c>
      <c r="H1833" t="s">
        <v>55</v>
      </c>
      <c r="I1833" t="s">
        <v>56</v>
      </c>
      <c r="J1833" t="s">
        <v>57</v>
      </c>
      <c r="K1833">
        <v>1</v>
      </c>
      <c r="L1833">
        <v>43681</v>
      </c>
      <c r="M1833">
        <v>1</v>
      </c>
      <c r="N1833" t="str">
        <f t="shared" si="262"/>
        <v>000X</v>
      </c>
      <c r="O1833">
        <v>4435</v>
      </c>
      <c r="P1833" t="s">
        <v>72</v>
      </c>
      <c r="Q1833" t="s">
        <v>8934</v>
      </c>
      <c r="R1833" t="s">
        <v>74</v>
      </c>
      <c r="T1833" t="s">
        <v>61</v>
      </c>
      <c r="V1833" t="s">
        <v>8935</v>
      </c>
      <c r="W1833">
        <v>169717</v>
      </c>
      <c r="X1833">
        <v>16040</v>
      </c>
      <c r="Y1833">
        <v>153677</v>
      </c>
      <c r="Z1833">
        <v>104002</v>
      </c>
      <c r="AA1833">
        <v>79002</v>
      </c>
      <c r="AB1833" t="s">
        <v>63</v>
      </c>
      <c r="AC1833" s="1">
        <v>41988</v>
      </c>
      <c r="AD1833">
        <v>153000</v>
      </c>
      <c r="AE1833">
        <v>2661</v>
      </c>
      <c r="AF1833">
        <v>1260</v>
      </c>
      <c r="AG1833" t="s">
        <v>64</v>
      </c>
      <c r="AH1833" t="s">
        <v>76</v>
      </c>
      <c r="AI1833">
        <v>1</v>
      </c>
      <c r="AJ1833">
        <v>1989</v>
      </c>
      <c r="AK1833">
        <v>3</v>
      </c>
      <c r="AL1833">
        <v>2</v>
      </c>
      <c r="AN1833">
        <v>1981</v>
      </c>
      <c r="AO1833">
        <v>32</v>
      </c>
      <c r="AP1833" t="s">
        <v>63</v>
      </c>
      <c r="AQ1833" t="s">
        <v>66</v>
      </c>
      <c r="AR1833">
        <v>2632</v>
      </c>
      <c r="AW1833" t="s">
        <v>8936</v>
      </c>
      <c r="AX1833" t="s">
        <v>8937</v>
      </c>
      <c r="AY1833" t="s">
        <v>8938</v>
      </c>
      <c r="AZ1833" t="s">
        <v>70</v>
      </c>
    </row>
    <row r="1834" spans="1:52" x14ac:dyDescent="0.3">
      <c r="A1834">
        <v>1458315</v>
      </c>
      <c r="B1834" t="s">
        <v>8939</v>
      </c>
      <c r="C1834" t="str">
        <f t="shared" si="263"/>
        <v>7492</v>
      </c>
      <c r="D1834" t="s">
        <v>8411</v>
      </c>
      <c r="E1834" t="str">
        <f t="shared" si="266"/>
        <v>0100</v>
      </c>
      <c r="F1834" t="s">
        <v>54</v>
      </c>
      <c r="G1834" t="str">
        <f t="shared" si="267"/>
        <v>10</v>
      </c>
      <c r="H1834" t="s">
        <v>55</v>
      </c>
      <c r="I1834" t="s">
        <v>56</v>
      </c>
      <c r="J1834" t="s">
        <v>57</v>
      </c>
      <c r="K1834">
        <v>1</v>
      </c>
      <c r="L1834">
        <v>43835</v>
      </c>
      <c r="M1834">
        <v>1.01</v>
      </c>
      <c r="N1834" t="str">
        <f t="shared" si="262"/>
        <v>000X</v>
      </c>
      <c r="O1834">
        <v>2844</v>
      </c>
      <c r="P1834" t="s">
        <v>58</v>
      </c>
      <c r="Q1834" t="s">
        <v>8940</v>
      </c>
      <c r="R1834" t="s">
        <v>140</v>
      </c>
      <c r="T1834" t="s">
        <v>61</v>
      </c>
      <c r="V1834" t="s">
        <v>8941</v>
      </c>
      <c r="W1834">
        <v>260945</v>
      </c>
      <c r="X1834">
        <v>16100</v>
      </c>
      <c r="Y1834">
        <v>244845</v>
      </c>
      <c r="Z1834">
        <v>197623</v>
      </c>
      <c r="AA1834">
        <v>172623</v>
      </c>
      <c r="AB1834" t="s">
        <v>63</v>
      </c>
      <c r="AC1834" s="1">
        <v>37347</v>
      </c>
      <c r="AD1834">
        <v>165900</v>
      </c>
      <c r="AE1834">
        <v>1501</v>
      </c>
      <c r="AF1834">
        <v>2274</v>
      </c>
      <c r="AG1834" t="s">
        <v>64</v>
      </c>
      <c r="AH1834" t="s">
        <v>76</v>
      </c>
      <c r="AI1834">
        <v>1</v>
      </c>
      <c r="AJ1834">
        <v>1999</v>
      </c>
      <c r="AK1834">
        <v>4</v>
      </c>
      <c r="AL1834">
        <v>3</v>
      </c>
      <c r="AN1834">
        <v>2489</v>
      </c>
      <c r="AO1834">
        <v>32</v>
      </c>
      <c r="AP1834" t="s">
        <v>72</v>
      </c>
      <c r="AQ1834" t="s">
        <v>66</v>
      </c>
      <c r="AR1834">
        <v>3643</v>
      </c>
      <c r="AW1834" t="s">
        <v>8942</v>
      </c>
      <c r="AX1834" t="s">
        <v>8943</v>
      </c>
      <c r="AY1834" t="s">
        <v>8944</v>
      </c>
      <c r="AZ1834" t="s">
        <v>70</v>
      </c>
    </row>
    <row r="1835" spans="1:52" x14ac:dyDescent="0.3">
      <c r="A1835">
        <v>1458447</v>
      </c>
      <c r="B1835" t="s">
        <v>8945</v>
      </c>
      <c r="C1835" t="str">
        <f t="shared" si="263"/>
        <v>7492</v>
      </c>
      <c r="D1835" t="s">
        <v>8411</v>
      </c>
      <c r="E1835" t="str">
        <f t="shared" si="266"/>
        <v>0100</v>
      </c>
      <c r="F1835" t="s">
        <v>54</v>
      </c>
      <c r="G1835" t="str">
        <f t="shared" si="267"/>
        <v>10</v>
      </c>
      <c r="H1835" t="s">
        <v>55</v>
      </c>
      <c r="I1835" t="s">
        <v>56</v>
      </c>
      <c r="J1835" t="s">
        <v>57</v>
      </c>
      <c r="K1835">
        <v>1</v>
      </c>
      <c r="L1835">
        <v>48480</v>
      </c>
      <c r="M1835">
        <v>1.1100000000000001</v>
      </c>
      <c r="N1835" t="str">
        <f t="shared" si="262"/>
        <v>000X</v>
      </c>
      <c r="O1835">
        <v>2093</v>
      </c>
      <c r="P1835" t="s">
        <v>58</v>
      </c>
      <c r="Q1835" t="s">
        <v>8946</v>
      </c>
      <c r="R1835" t="s">
        <v>331</v>
      </c>
      <c r="T1835" t="s">
        <v>61</v>
      </c>
      <c r="V1835" t="s">
        <v>8947</v>
      </c>
      <c r="W1835">
        <v>152430</v>
      </c>
      <c r="X1835">
        <v>17810</v>
      </c>
      <c r="Y1835">
        <v>134620</v>
      </c>
      <c r="Z1835">
        <v>105600</v>
      </c>
      <c r="AA1835">
        <v>75600</v>
      </c>
      <c r="AB1835" t="s">
        <v>72</v>
      </c>
      <c r="AC1835" s="1">
        <v>44201</v>
      </c>
      <c r="AD1835">
        <v>200000</v>
      </c>
      <c r="AE1835">
        <v>3127</v>
      </c>
      <c r="AF1835">
        <v>708</v>
      </c>
      <c r="AG1835" t="s">
        <v>64</v>
      </c>
      <c r="AH1835" t="s">
        <v>1821</v>
      </c>
      <c r="AI1835">
        <v>1</v>
      </c>
      <c r="AJ1835">
        <v>1985</v>
      </c>
      <c r="AK1835">
        <v>3</v>
      </c>
      <c r="AL1835">
        <v>2</v>
      </c>
      <c r="AN1835">
        <v>1842</v>
      </c>
      <c r="AO1835">
        <v>32</v>
      </c>
      <c r="AP1835" t="s">
        <v>72</v>
      </c>
      <c r="AQ1835" t="s">
        <v>66</v>
      </c>
      <c r="AR1835">
        <v>2616</v>
      </c>
      <c r="AW1835" t="s">
        <v>8948</v>
      </c>
      <c r="AX1835" t="s">
        <v>8949</v>
      </c>
      <c r="AY1835" t="s">
        <v>8950</v>
      </c>
      <c r="AZ1835" t="s">
        <v>8951</v>
      </c>
    </row>
    <row r="1836" spans="1:52" x14ac:dyDescent="0.3">
      <c r="A1836">
        <v>1458455</v>
      </c>
      <c r="B1836" t="s">
        <v>8952</v>
      </c>
      <c r="C1836" t="str">
        <f t="shared" si="263"/>
        <v>7492</v>
      </c>
      <c r="D1836" t="s">
        <v>8411</v>
      </c>
      <c r="E1836" t="str">
        <f t="shared" si="266"/>
        <v>0100</v>
      </c>
      <c r="F1836" t="s">
        <v>54</v>
      </c>
      <c r="G1836" t="str">
        <f t="shared" si="267"/>
        <v>10</v>
      </c>
      <c r="H1836" t="s">
        <v>55</v>
      </c>
      <c r="I1836" t="s">
        <v>56</v>
      </c>
      <c r="J1836" t="s">
        <v>57</v>
      </c>
      <c r="K1836">
        <v>1</v>
      </c>
      <c r="L1836">
        <v>48723</v>
      </c>
      <c r="M1836">
        <v>1.1200000000000001</v>
      </c>
      <c r="N1836" t="str">
        <f t="shared" si="262"/>
        <v>000X</v>
      </c>
      <c r="O1836">
        <v>2147</v>
      </c>
      <c r="P1836" t="s">
        <v>58</v>
      </c>
      <c r="Q1836" t="s">
        <v>8940</v>
      </c>
      <c r="R1836" t="s">
        <v>140</v>
      </c>
      <c r="T1836" t="s">
        <v>61</v>
      </c>
      <c r="V1836" t="s">
        <v>8953</v>
      </c>
      <c r="W1836">
        <v>198708</v>
      </c>
      <c r="X1836">
        <v>17900</v>
      </c>
      <c r="Y1836">
        <v>180808</v>
      </c>
      <c r="Z1836">
        <v>143396</v>
      </c>
      <c r="AA1836">
        <v>117896</v>
      </c>
      <c r="AB1836" t="s">
        <v>63</v>
      </c>
      <c r="AC1836" s="1">
        <v>34973</v>
      </c>
      <c r="AD1836">
        <v>8400</v>
      </c>
      <c r="AE1836">
        <v>1104</v>
      </c>
      <c r="AF1836">
        <v>2118</v>
      </c>
      <c r="AG1836" t="s">
        <v>103</v>
      </c>
      <c r="AH1836" t="s">
        <v>76</v>
      </c>
      <c r="AI1836">
        <v>1</v>
      </c>
      <c r="AJ1836">
        <v>1996</v>
      </c>
      <c r="AK1836">
        <v>3</v>
      </c>
      <c r="AL1836">
        <v>2</v>
      </c>
      <c r="AN1836">
        <v>1887</v>
      </c>
      <c r="AO1836">
        <v>32</v>
      </c>
      <c r="AP1836" t="s">
        <v>63</v>
      </c>
      <c r="AQ1836" t="s">
        <v>66</v>
      </c>
      <c r="AR1836">
        <v>2800</v>
      </c>
      <c r="AW1836" t="s">
        <v>8954</v>
      </c>
      <c r="AX1836" t="s">
        <v>8955</v>
      </c>
      <c r="AY1836" t="s">
        <v>8956</v>
      </c>
      <c r="AZ1836" t="s">
        <v>70</v>
      </c>
    </row>
    <row r="1837" spans="1:52" x14ac:dyDescent="0.3">
      <c r="A1837">
        <v>1458498</v>
      </c>
      <c r="B1837" t="s">
        <v>8957</v>
      </c>
      <c r="C1837" t="str">
        <f t="shared" si="263"/>
        <v>7492</v>
      </c>
      <c r="D1837" t="s">
        <v>8411</v>
      </c>
      <c r="E1837" t="str">
        <f t="shared" si="266"/>
        <v>0100</v>
      </c>
      <c r="F1837" t="s">
        <v>54</v>
      </c>
      <c r="G1837" t="str">
        <f t="shared" si="267"/>
        <v>10</v>
      </c>
      <c r="H1837" t="s">
        <v>55</v>
      </c>
      <c r="I1837" t="s">
        <v>56</v>
      </c>
      <c r="J1837" t="s">
        <v>57</v>
      </c>
      <c r="K1837">
        <v>1</v>
      </c>
      <c r="L1837">
        <v>50021</v>
      </c>
      <c r="M1837">
        <v>1.1499999999999999</v>
      </c>
      <c r="N1837" t="str">
        <f t="shared" si="262"/>
        <v>000X</v>
      </c>
      <c r="O1837">
        <v>2195</v>
      </c>
      <c r="P1837" t="s">
        <v>58</v>
      </c>
      <c r="Q1837" t="s">
        <v>8958</v>
      </c>
      <c r="R1837" t="s">
        <v>140</v>
      </c>
      <c r="T1837" t="s">
        <v>61</v>
      </c>
      <c r="V1837" t="s">
        <v>8959</v>
      </c>
      <c r="W1837">
        <v>240322</v>
      </c>
      <c r="X1837">
        <v>18370</v>
      </c>
      <c r="Y1837">
        <v>221952</v>
      </c>
      <c r="Z1837">
        <v>240322</v>
      </c>
      <c r="AA1837">
        <v>240322</v>
      </c>
      <c r="AB1837" t="s">
        <v>72</v>
      </c>
      <c r="AC1837" s="1">
        <v>42086</v>
      </c>
      <c r="AD1837">
        <v>223000</v>
      </c>
      <c r="AE1837">
        <v>2679</v>
      </c>
      <c r="AF1837">
        <v>1059</v>
      </c>
      <c r="AG1837" t="s">
        <v>64</v>
      </c>
      <c r="AH1837" t="s">
        <v>76</v>
      </c>
      <c r="AI1837">
        <v>1</v>
      </c>
      <c r="AJ1837">
        <v>2001</v>
      </c>
      <c r="AK1837">
        <v>3</v>
      </c>
      <c r="AL1837">
        <v>2</v>
      </c>
      <c r="AN1837">
        <v>2609</v>
      </c>
      <c r="AO1837">
        <v>29</v>
      </c>
      <c r="AP1837" t="s">
        <v>72</v>
      </c>
      <c r="AQ1837" t="s">
        <v>66</v>
      </c>
      <c r="AR1837">
        <v>3744</v>
      </c>
      <c r="AW1837" t="s">
        <v>8960</v>
      </c>
      <c r="AX1837" t="s">
        <v>8961</v>
      </c>
      <c r="AY1837" t="s">
        <v>8962</v>
      </c>
      <c r="AZ1837" t="s">
        <v>8963</v>
      </c>
    </row>
    <row r="1838" spans="1:52" x14ac:dyDescent="0.3">
      <c r="A1838">
        <v>1458528</v>
      </c>
      <c r="B1838" t="s">
        <v>8964</v>
      </c>
      <c r="C1838" t="str">
        <f t="shared" si="263"/>
        <v>7492</v>
      </c>
      <c r="D1838" t="s">
        <v>8411</v>
      </c>
      <c r="E1838" t="str">
        <f t="shared" si="266"/>
        <v>0100</v>
      </c>
      <c r="F1838" t="s">
        <v>54</v>
      </c>
      <c r="G1838" t="str">
        <f>"11"</f>
        <v>11</v>
      </c>
      <c r="H1838" t="s">
        <v>55</v>
      </c>
      <c r="I1838" t="s">
        <v>56</v>
      </c>
      <c r="J1838" t="s">
        <v>57</v>
      </c>
      <c r="K1838">
        <v>1</v>
      </c>
      <c r="L1838">
        <v>47218</v>
      </c>
      <c r="M1838">
        <v>1.08</v>
      </c>
      <c r="N1838" t="str">
        <f t="shared" si="262"/>
        <v>000X</v>
      </c>
      <c r="O1838">
        <v>4656</v>
      </c>
      <c r="P1838" t="s">
        <v>72</v>
      </c>
      <c r="Q1838" t="s">
        <v>8965</v>
      </c>
      <c r="R1838" t="s">
        <v>140</v>
      </c>
      <c r="T1838" t="s">
        <v>61</v>
      </c>
      <c r="V1838" t="s">
        <v>8966</v>
      </c>
      <c r="W1838">
        <v>255660</v>
      </c>
      <c r="X1838">
        <v>17340</v>
      </c>
      <c r="Y1838">
        <v>238320</v>
      </c>
      <c r="Z1838">
        <v>188696</v>
      </c>
      <c r="AA1838">
        <v>163196</v>
      </c>
      <c r="AB1838" t="s">
        <v>72</v>
      </c>
      <c r="AC1838" s="1">
        <v>41275</v>
      </c>
      <c r="AD1838">
        <v>196900</v>
      </c>
      <c r="AE1838">
        <v>2528</v>
      </c>
      <c r="AF1838">
        <v>738</v>
      </c>
      <c r="AG1838" t="s">
        <v>64</v>
      </c>
      <c r="AH1838" t="s">
        <v>65</v>
      </c>
      <c r="AI1838">
        <v>1</v>
      </c>
      <c r="AJ1838">
        <v>2000</v>
      </c>
      <c r="AK1838">
        <v>3</v>
      </c>
      <c r="AL1838">
        <v>3</v>
      </c>
      <c r="AN1838">
        <v>2771</v>
      </c>
      <c r="AO1838">
        <v>32</v>
      </c>
      <c r="AP1838" t="s">
        <v>63</v>
      </c>
      <c r="AQ1838" t="s">
        <v>66</v>
      </c>
      <c r="AR1838">
        <v>3705</v>
      </c>
      <c r="AW1838" t="s">
        <v>8967</v>
      </c>
      <c r="AY1838" t="s">
        <v>8968</v>
      </c>
      <c r="AZ1838" t="s">
        <v>8969</v>
      </c>
    </row>
    <row r="1839" spans="1:52" x14ac:dyDescent="0.3">
      <c r="A1839">
        <v>1458633</v>
      </c>
      <c r="B1839" t="s">
        <v>8970</v>
      </c>
      <c r="C1839" t="str">
        <f t="shared" si="263"/>
        <v>7492</v>
      </c>
      <c r="D1839" t="s">
        <v>8411</v>
      </c>
      <c r="E1839" t="str">
        <f>"0000"</f>
        <v>0000</v>
      </c>
      <c r="F1839" t="s">
        <v>108</v>
      </c>
      <c r="G1839" t="str">
        <f>"11"</f>
        <v>11</v>
      </c>
      <c r="H1839" t="s">
        <v>55</v>
      </c>
      <c r="I1839" t="s">
        <v>56</v>
      </c>
      <c r="J1839" t="s">
        <v>57</v>
      </c>
      <c r="K1839">
        <v>0</v>
      </c>
      <c r="L1839">
        <v>49131</v>
      </c>
      <c r="M1839">
        <v>1.1299999999999999</v>
      </c>
      <c r="N1839" t="str">
        <f t="shared" si="262"/>
        <v>000X</v>
      </c>
      <c r="O1839">
        <v>4936</v>
      </c>
      <c r="P1839" t="s">
        <v>72</v>
      </c>
      <c r="Q1839" t="s">
        <v>8971</v>
      </c>
      <c r="R1839" t="s">
        <v>60</v>
      </c>
      <c r="T1839" t="s">
        <v>61</v>
      </c>
      <c r="V1839" t="s">
        <v>8972</v>
      </c>
      <c r="W1839">
        <v>18050</v>
      </c>
      <c r="X1839">
        <v>18050</v>
      </c>
      <c r="Y1839">
        <v>0</v>
      </c>
      <c r="Z1839">
        <v>18050</v>
      </c>
      <c r="AA1839">
        <v>18050</v>
      </c>
      <c r="AB1839" t="s">
        <v>72</v>
      </c>
      <c r="AC1839" s="1">
        <v>34669</v>
      </c>
      <c r="AD1839">
        <v>15000</v>
      </c>
      <c r="AE1839">
        <v>1063</v>
      </c>
      <c r="AF1839">
        <v>2029</v>
      </c>
      <c r="AG1839" t="s">
        <v>103</v>
      </c>
      <c r="AH1839" t="s">
        <v>76</v>
      </c>
      <c r="AR1839">
        <v>0</v>
      </c>
      <c r="AW1839" t="s">
        <v>8973</v>
      </c>
      <c r="AX1839" t="s">
        <v>8974</v>
      </c>
      <c r="AY1839" t="s">
        <v>8975</v>
      </c>
      <c r="AZ1839" t="s">
        <v>8976</v>
      </c>
    </row>
    <row r="1840" spans="1:52" x14ac:dyDescent="0.3">
      <c r="A1840">
        <v>1458650</v>
      </c>
      <c r="B1840" t="s">
        <v>8977</v>
      </c>
      <c r="C1840" t="str">
        <f t="shared" si="263"/>
        <v>7492</v>
      </c>
      <c r="D1840" t="s">
        <v>8411</v>
      </c>
      <c r="E1840" t="str">
        <f>"0100"</f>
        <v>0100</v>
      </c>
      <c r="F1840" t="s">
        <v>54</v>
      </c>
      <c r="G1840" t="str">
        <f>"11"</f>
        <v>11</v>
      </c>
      <c r="H1840" t="s">
        <v>55</v>
      </c>
      <c r="I1840" t="s">
        <v>56</v>
      </c>
      <c r="J1840" t="s">
        <v>57</v>
      </c>
      <c r="K1840">
        <v>1</v>
      </c>
      <c r="L1840">
        <v>45015</v>
      </c>
      <c r="M1840">
        <v>1.03</v>
      </c>
      <c r="N1840" t="str">
        <f t="shared" si="262"/>
        <v>000X</v>
      </c>
      <c r="O1840">
        <v>4762</v>
      </c>
      <c r="P1840" t="s">
        <v>72</v>
      </c>
      <c r="Q1840" t="s">
        <v>8978</v>
      </c>
      <c r="R1840" t="s">
        <v>364</v>
      </c>
      <c r="T1840" t="s">
        <v>61</v>
      </c>
      <c r="V1840" t="s">
        <v>8979</v>
      </c>
      <c r="W1840">
        <v>252960</v>
      </c>
      <c r="X1840">
        <v>16530</v>
      </c>
      <c r="Y1840">
        <v>236430</v>
      </c>
      <c r="Z1840">
        <v>189468</v>
      </c>
      <c r="AA1840">
        <v>164468</v>
      </c>
      <c r="AB1840" t="s">
        <v>63</v>
      </c>
      <c r="AC1840" s="1">
        <v>35704</v>
      </c>
      <c r="AD1840">
        <v>12300</v>
      </c>
      <c r="AE1840">
        <v>1211</v>
      </c>
      <c r="AF1840">
        <v>1759</v>
      </c>
      <c r="AG1840" t="s">
        <v>103</v>
      </c>
      <c r="AH1840" t="s">
        <v>76</v>
      </c>
      <c r="AI1840">
        <v>1</v>
      </c>
      <c r="AJ1840">
        <v>1999</v>
      </c>
      <c r="AK1840">
        <v>4</v>
      </c>
      <c r="AL1840">
        <v>2</v>
      </c>
      <c r="AM1840">
        <v>1</v>
      </c>
      <c r="AN1840">
        <v>2690</v>
      </c>
      <c r="AO1840">
        <v>32</v>
      </c>
      <c r="AP1840" t="s">
        <v>63</v>
      </c>
      <c r="AQ1840" t="s">
        <v>66</v>
      </c>
      <c r="AR1840">
        <v>3670</v>
      </c>
      <c r="AW1840" t="s">
        <v>8980</v>
      </c>
      <c r="AX1840" t="s">
        <v>8981</v>
      </c>
      <c r="AY1840" t="s">
        <v>8982</v>
      </c>
      <c r="AZ1840" t="s">
        <v>70</v>
      </c>
    </row>
    <row r="1841" spans="1:52" x14ac:dyDescent="0.3">
      <c r="A1841">
        <v>1458684</v>
      </c>
      <c r="B1841" t="s">
        <v>8983</v>
      </c>
      <c r="C1841" t="str">
        <f t="shared" si="263"/>
        <v>7492</v>
      </c>
      <c r="D1841" t="s">
        <v>8411</v>
      </c>
      <c r="E1841" t="str">
        <f>"0000"</f>
        <v>0000</v>
      </c>
      <c r="F1841" t="s">
        <v>108</v>
      </c>
      <c r="G1841" t="str">
        <f>"11"</f>
        <v>11</v>
      </c>
      <c r="H1841" t="s">
        <v>55</v>
      </c>
      <c r="I1841" t="s">
        <v>56</v>
      </c>
      <c r="J1841" t="s">
        <v>8434</v>
      </c>
      <c r="K1841">
        <v>0</v>
      </c>
      <c r="L1841">
        <v>55333</v>
      </c>
      <c r="M1841">
        <v>1.27</v>
      </c>
      <c r="N1841" t="str">
        <f t="shared" si="262"/>
        <v>000X</v>
      </c>
      <c r="O1841">
        <v>4981</v>
      </c>
      <c r="P1841" t="s">
        <v>72</v>
      </c>
      <c r="Q1841" t="s">
        <v>8971</v>
      </c>
      <c r="R1841" t="s">
        <v>60</v>
      </c>
      <c r="T1841" t="s">
        <v>61</v>
      </c>
      <c r="V1841" t="s">
        <v>8984</v>
      </c>
      <c r="W1841">
        <v>15880</v>
      </c>
      <c r="X1841">
        <v>15880</v>
      </c>
      <c r="Y1841">
        <v>0</v>
      </c>
      <c r="Z1841">
        <v>15880</v>
      </c>
      <c r="AA1841">
        <v>15880</v>
      </c>
      <c r="AB1841" t="s">
        <v>72</v>
      </c>
      <c r="AC1841" s="1">
        <v>38626</v>
      </c>
      <c r="AD1841">
        <v>80000</v>
      </c>
      <c r="AE1841">
        <v>1932</v>
      </c>
      <c r="AF1841">
        <v>291</v>
      </c>
      <c r="AG1841" t="s">
        <v>103</v>
      </c>
      <c r="AH1841" t="s">
        <v>76</v>
      </c>
      <c r="AR1841">
        <v>0</v>
      </c>
      <c r="AW1841" t="s">
        <v>8985</v>
      </c>
      <c r="AY1841" t="s">
        <v>8986</v>
      </c>
      <c r="AZ1841" t="s">
        <v>8987</v>
      </c>
    </row>
    <row r="1842" spans="1:52" x14ac:dyDescent="0.3">
      <c r="A1842">
        <v>1459001</v>
      </c>
      <c r="B1842" t="s">
        <v>8988</v>
      </c>
      <c r="C1842" t="str">
        <f t="shared" si="263"/>
        <v>7492</v>
      </c>
      <c r="D1842" t="s">
        <v>8411</v>
      </c>
      <c r="E1842" t="str">
        <f>"5500"</f>
        <v>5500</v>
      </c>
      <c r="F1842" t="s">
        <v>8318</v>
      </c>
      <c r="G1842" t="str">
        <f>"10"</f>
        <v>10</v>
      </c>
      <c r="H1842" t="s">
        <v>55</v>
      </c>
      <c r="I1842" t="s">
        <v>56</v>
      </c>
      <c r="J1842" t="s">
        <v>6575</v>
      </c>
      <c r="K1842">
        <v>0</v>
      </c>
      <c r="L1842">
        <v>264292</v>
      </c>
      <c r="M1842">
        <v>6.07</v>
      </c>
      <c r="N1842" t="str">
        <f t="shared" si="262"/>
        <v>000X</v>
      </c>
      <c r="O1842">
        <v>4100</v>
      </c>
      <c r="P1842" t="s">
        <v>72</v>
      </c>
      <c r="Q1842" t="s">
        <v>8989</v>
      </c>
      <c r="R1842" t="s">
        <v>140</v>
      </c>
      <c r="T1842" t="s">
        <v>61</v>
      </c>
      <c r="V1842" t="s">
        <v>8990</v>
      </c>
      <c r="W1842">
        <v>51570</v>
      </c>
      <c r="X1842">
        <v>51570</v>
      </c>
      <c r="Y1842">
        <v>0</v>
      </c>
      <c r="Z1842">
        <v>1456</v>
      </c>
      <c r="AA1842">
        <v>1456</v>
      </c>
      <c r="AB1842" t="s">
        <v>72</v>
      </c>
      <c r="AC1842" s="1">
        <v>37226</v>
      </c>
      <c r="AD1842">
        <v>805000</v>
      </c>
      <c r="AE1842">
        <v>1476</v>
      </c>
      <c r="AF1842">
        <v>762</v>
      </c>
      <c r="AG1842" t="s">
        <v>103</v>
      </c>
      <c r="AH1842" t="s">
        <v>570</v>
      </c>
      <c r="AR1842">
        <v>0</v>
      </c>
      <c r="AW1842" t="s">
        <v>8991</v>
      </c>
      <c r="AX1842" t="s">
        <v>8992</v>
      </c>
      <c r="AY1842" t="s">
        <v>8993</v>
      </c>
      <c r="AZ1842" t="s">
        <v>8994</v>
      </c>
    </row>
    <row r="1843" spans="1:52" x14ac:dyDescent="0.3">
      <c r="A1843">
        <v>1904234</v>
      </c>
      <c r="B1843" t="s">
        <v>8995</v>
      </c>
      <c r="C1843" t="str">
        <f t="shared" si="263"/>
        <v>7492</v>
      </c>
      <c r="D1843" t="s">
        <v>8411</v>
      </c>
      <c r="E1843" t="str">
        <f>"0100"</f>
        <v>0100</v>
      </c>
      <c r="F1843" t="s">
        <v>54</v>
      </c>
      <c r="G1843" t="str">
        <f>"11"</f>
        <v>11</v>
      </c>
      <c r="H1843" t="s">
        <v>55</v>
      </c>
      <c r="I1843" t="s">
        <v>56</v>
      </c>
      <c r="J1843" t="s">
        <v>57</v>
      </c>
      <c r="K1843">
        <v>1</v>
      </c>
      <c r="L1843">
        <v>48671</v>
      </c>
      <c r="M1843">
        <v>1.1200000000000001</v>
      </c>
      <c r="N1843" t="str">
        <f t="shared" si="262"/>
        <v>000X</v>
      </c>
      <c r="O1843">
        <v>4797</v>
      </c>
      <c r="P1843" t="s">
        <v>72</v>
      </c>
      <c r="Q1843" t="s">
        <v>8965</v>
      </c>
      <c r="R1843" t="s">
        <v>140</v>
      </c>
      <c r="T1843" t="s">
        <v>61</v>
      </c>
      <c r="V1843" t="s">
        <v>8996</v>
      </c>
      <c r="W1843">
        <v>218781</v>
      </c>
      <c r="X1843">
        <v>17880</v>
      </c>
      <c r="Y1843">
        <v>200901</v>
      </c>
      <c r="Z1843">
        <v>170199</v>
      </c>
      <c r="AA1843">
        <v>145199</v>
      </c>
      <c r="AB1843" t="s">
        <v>63</v>
      </c>
      <c r="AC1843" s="1">
        <v>38473</v>
      </c>
      <c r="AD1843">
        <v>283000</v>
      </c>
      <c r="AE1843">
        <v>1849</v>
      </c>
      <c r="AF1843">
        <v>1808</v>
      </c>
      <c r="AG1843" t="s">
        <v>64</v>
      </c>
      <c r="AH1843" t="s">
        <v>76</v>
      </c>
      <c r="AI1843">
        <v>1</v>
      </c>
      <c r="AJ1843">
        <v>1994</v>
      </c>
      <c r="AK1843">
        <v>3</v>
      </c>
      <c r="AL1843">
        <v>2</v>
      </c>
      <c r="AN1843">
        <v>2172</v>
      </c>
      <c r="AO1843">
        <v>32</v>
      </c>
      <c r="AP1843" t="s">
        <v>63</v>
      </c>
      <c r="AQ1843" t="s">
        <v>66</v>
      </c>
      <c r="AR1843">
        <v>3292</v>
      </c>
      <c r="AW1843" t="s">
        <v>8997</v>
      </c>
      <c r="AX1843" t="s">
        <v>8998</v>
      </c>
      <c r="AY1843" t="s">
        <v>8999</v>
      </c>
      <c r="AZ1843" t="s">
        <v>9000</v>
      </c>
    </row>
    <row r="1844" spans="1:52" x14ac:dyDescent="0.3">
      <c r="A1844">
        <v>1943086</v>
      </c>
      <c r="B1844" t="s">
        <v>9001</v>
      </c>
      <c r="C1844" t="str">
        <f t="shared" si="263"/>
        <v>7492</v>
      </c>
      <c r="D1844" t="s">
        <v>8411</v>
      </c>
      <c r="E1844" t="str">
        <f>"0000"</f>
        <v>0000</v>
      </c>
      <c r="F1844" t="s">
        <v>108</v>
      </c>
      <c r="G1844" t="str">
        <f>"09"</f>
        <v>09</v>
      </c>
      <c r="H1844" t="s">
        <v>55</v>
      </c>
      <c r="I1844" t="s">
        <v>56</v>
      </c>
      <c r="J1844" t="s">
        <v>57</v>
      </c>
      <c r="K1844">
        <v>0</v>
      </c>
      <c r="L1844">
        <v>43757</v>
      </c>
      <c r="M1844">
        <v>1</v>
      </c>
      <c r="N1844" t="str">
        <f t="shared" si="262"/>
        <v>000X</v>
      </c>
      <c r="O1844">
        <v>4436</v>
      </c>
      <c r="P1844" t="s">
        <v>72</v>
      </c>
      <c r="Q1844" t="s">
        <v>8492</v>
      </c>
      <c r="R1844" t="s">
        <v>140</v>
      </c>
      <c r="T1844" t="s">
        <v>61</v>
      </c>
      <c r="V1844" t="s">
        <v>9002</v>
      </c>
      <c r="W1844">
        <v>16070</v>
      </c>
      <c r="X1844">
        <v>16070</v>
      </c>
      <c r="Y1844">
        <v>0</v>
      </c>
      <c r="Z1844">
        <v>16070</v>
      </c>
      <c r="AA1844">
        <v>16070</v>
      </c>
      <c r="AB1844" t="s">
        <v>72</v>
      </c>
      <c r="AC1844" s="1">
        <v>39569</v>
      </c>
      <c r="AD1844">
        <v>47000</v>
      </c>
      <c r="AE1844">
        <v>2219</v>
      </c>
      <c r="AF1844">
        <v>796</v>
      </c>
      <c r="AG1844" t="s">
        <v>103</v>
      </c>
      <c r="AH1844" t="s">
        <v>76</v>
      </c>
      <c r="AR1844">
        <v>0</v>
      </c>
      <c r="AW1844" t="s">
        <v>9003</v>
      </c>
      <c r="AX1844" t="s">
        <v>9004</v>
      </c>
      <c r="AY1844" t="s">
        <v>9005</v>
      </c>
      <c r="AZ1844" t="s">
        <v>9006</v>
      </c>
    </row>
    <row r="1845" spans="1:52" x14ac:dyDescent="0.3">
      <c r="A1845">
        <v>1943094</v>
      </c>
      <c r="B1845" t="s">
        <v>9007</v>
      </c>
      <c r="C1845" t="str">
        <f t="shared" si="263"/>
        <v>7492</v>
      </c>
      <c r="D1845" t="s">
        <v>8411</v>
      </c>
      <c r="E1845" t="str">
        <f>"0000"</f>
        <v>0000</v>
      </c>
      <c r="F1845" t="s">
        <v>108</v>
      </c>
      <c r="G1845" t="str">
        <f>"09"</f>
        <v>09</v>
      </c>
      <c r="H1845" t="s">
        <v>55</v>
      </c>
      <c r="I1845" t="s">
        <v>56</v>
      </c>
      <c r="J1845" t="s">
        <v>57</v>
      </c>
      <c r="K1845">
        <v>0</v>
      </c>
      <c r="L1845">
        <v>47960</v>
      </c>
      <c r="M1845">
        <v>1.1000000000000001</v>
      </c>
      <c r="N1845" t="str">
        <f t="shared" si="262"/>
        <v>000X</v>
      </c>
      <c r="O1845">
        <v>4668</v>
      </c>
      <c r="P1845" t="s">
        <v>72</v>
      </c>
      <c r="Q1845" t="s">
        <v>8540</v>
      </c>
      <c r="R1845" t="s">
        <v>88</v>
      </c>
      <c r="T1845" t="s">
        <v>61</v>
      </c>
      <c r="V1845" t="s">
        <v>9008</v>
      </c>
      <c r="W1845">
        <v>17620</v>
      </c>
      <c r="X1845">
        <v>17620</v>
      </c>
      <c r="Y1845">
        <v>0</v>
      </c>
      <c r="Z1845">
        <v>17620</v>
      </c>
      <c r="AA1845">
        <v>17620</v>
      </c>
      <c r="AB1845" t="s">
        <v>72</v>
      </c>
      <c r="AC1845" s="1">
        <v>28946</v>
      </c>
      <c r="AD1845">
        <v>10407</v>
      </c>
      <c r="AE1845">
        <v>536</v>
      </c>
      <c r="AF1845">
        <v>679</v>
      </c>
      <c r="AG1845" t="s">
        <v>103</v>
      </c>
      <c r="AH1845" t="s">
        <v>873</v>
      </c>
      <c r="AR1845">
        <v>0</v>
      </c>
      <c r="AW1845" t="s">
        <v>9009</v>
      </c>
      <c r="AY1845" t="s">
        <v>9010</v>
      </c>
      <c r="AZ1845" t="s">
        <v>1482</v>
      </c>
    </row>
    <row r="1846" spans="1:52" x14ac:dyDescent="0.3">
      <c r="A1846">
        <v>1943116</v>
      </c>
      <c r="B1846" t="s">
        <v>9011</v>
      </c>
      <c r="C1846" t="str">
        <f t="shared" si="263"/>
        <v>7492</v>
      </c>
      <c r="D1846" t="s">
        <v>8411</v>
      </c>
      <c r="E1846" t="str">
        <f>"0100"</f>
        <v>0100</v>
      </c>
      <c r="F1846" t="s">
        <v>54</v>
      </c>
      <c r="G1846" t="str">
        <f>"09"</f>
        <v>09</v>
      </c>
      <c r="H1846" t="s">
        <v>55</v>
      </c>
      <c r="I1846" t="s">
        <v>56</v>
      </c>
      <c r="J1846" t="s">
        <v>57</v>
      </c>
      <c r="K1846">
        <v>1</v>
      </c>
      <c r="L1846">
        <v>43750</v>
      </c>
      <c r="M1846">
        <v>1</v>
      </c>
      <c r="N1846" t="str">
        <f t="shared" si="262"/>
        <v>000X</v>
      </c>
      <c r="O1846">
        <v>4330</v>
      </c>
      <c r="P1846" t="s">
        <v>72</v>
      </c>
      <c r="Q1846" t="s">
        <v>8499</v>
      </c>
      <c r="R1846" t="s">
        <v>266</v>
      </c>
      <c r="T1846" t="s">
        <v>61</v>
      </c>
      <c r="V1846" t="s">
        <v>9012</v>
      </c>
      <c r="W1846">
        <v>213025</v>
      </c>
      <c r="X1846">
        <v>16070</v>
      </c>
      <c r="Y1846">
        <v>196955</v>
      </c>
      <c r="Z1846">
        <v>155891</v>
      </c>
      <c r="AA1846">
        <v>130891</v>
      </c>
      <c r="AB1846" t="s">
        <v>63</v>
      </c>
      <c r="AC1846" s="1">
        <v>38657</v>
      </c>
      <c r="AD1846">
        <v>280000</v>
      </c>
      <c r="AE1846">
        <v>1937</v>
      </c>
      <c r="AF1846">
        <v>866</v>
      </c>
      <c r="AG1846" t="s">
        <v>64</v>
      </c>
      <c r="AH1846" t="s">
        <v>76</v>
      </c>
      <c r="AI1846">
        <v>1</v>
      </c>
      <c r="AJ1846">
        <v>1991</v>
      </c>
      <c r="AK1846">
        <v>3</v>
      </c>
      <c r="AL1846">
        <v>2</v>
      </c>
      <c r="AN1846">
        <v>1921</v>
      </c>
      <c r="AO1846">
        <v>32</v>
      </c>
      <c r="AP1846" t="s">
        <v>63</v>
      </c>
      <c r="AQ1846" t="s">
        <v>66</v>
      </c>
      <c r="AR1846">
        <v>2945</v>
      </c>
      <c r="AW1846" t="s">
        <v>9013</v>
      </c>
      <c r="AX1846" t="s">
        <v>9014</v>
      </c>
      <c r="AY1846" t="s">
        <v>9015</v>
      </c>
      <c r="AZ1846" t="s">
        <v>70</v>
      </c>
    </row>
    <row r="1847" spans="1:52" x14ac:dyDescent="0.3">
      <c r="A1847">
        <v>1457904</v>
      </c>
      <c r="B1847" t="s">
        <v>9016</v>
      </c>
      <c r="C1847" t="str">
        <f t="shared" si="263"/>
        <v>7492</v>
      </c>
      <c r="D1847" t="s">
        <v>8411</v>
      </c>
      <c r="E1847" t="str">
        <f>"0100"</f>
        <v>0100</v>
      </c>
      <c r="F1847" t="s">
        <v>54</v>
      </c>
      <c r="G1847" t="str">
        <f>"10"</f>
        <v>10</v>
      </c>
      <c r="H1847" t="s">
        <v>55</v>
      </c>
      <c r="I1847" t="s">
        <v>56</v>
      </c>
      <c r="J1847" t="s">
        <v>57</v>
      </c>
      <c r="K1847">
        <v>1</v>
      </c>
      <c r="L1847">
        <v>48643</v>
      </c>
      <c r="M1847">
        <v>1.1200000000000001</v>
      </c>
      <c r="N1847" t="str">
        <f t="shared" si="262"/>
        <v>000X</v>
      </c>
      <c r="O1847">
        <v>2935</v>
      </c>
      <c r="P1847" t="s">
        <v>58</v>
      </c>
      <c r="Q1847" t="s">
        <v>8625</v>
      </c>
      <c r="R1847" t="s">
        <v>118</v>
      </c>
      <c r="T1847" t="s">
        <v>61</v>
      </c>
      <c r="V1847" t="s">
        <v>9017</v>
      </c>
      <c r="W1847">
        <v>231402</v>
      </c>
      <c r="X1847">
        <v>17870</v>
      </c>
      <c r="Y1847">
        <v>213532</v>
      </c>
      <c r="Z1847">
        <v>174888</v>
      </c>
      <c r="AA1847">
        <v>149888</v>
      </c>
      <c r="AB1847" t="s">
        <v>63</v>
      </c>
      <c r="AC1847" s="1">
        <v>37561</v>
      </c>
      <c r="AD1847">
        <v>15000</v>
      </c>
      <c r="AE1847">
        <v>1553</v>
      </c>
      <c r="AF1847">
        <v>1120</v>
      </c>
      <c r="AG1847" t="s">
        <v>103</v>
      </c>
      <c r="AH1847" t="s">
        <v>76</v>
      </c>
      <c r="AI1847">
        <v>1</v>
      </c>
      <c r="AJ1847">
        <v>2004</v>
      </c>
      <c r="AK1847">
        <v>3</v>
      </c>
      <c r="AL1847">
        <v>2</v>
      </c>
      <c r="AN1847">
        <v>2197</v>
      </c>
      <c r="AO1847">
        <v>32</v>
      </c>
      <c r="AP1847" t="s">
        <v>63</v>
      </c>
      <c r="AQ1847" t="s">
        <v>66</v>
      </c>
      <c r="AR1847">
        <v>3116</v>
      </c>
      <c r="AW1847" t="s">
        <v>9018</v>
      </c>
      <c r="AX1847" t="s">
        <v>9019</v>
      </c>
      <c r="AY1847" t="s">
        <v>9020</v>
      </c>
      <c r="AZ1847" t="s">
        <v>70</v>
      </c>
    </row>
    <row r="1848" spans="1:52" x14ac:dyDescent="0.3">
      <c r="A1848">
        <v>1457939</v>
      </c>
      <c r="B1848" t="s">
        <v>9021</v>
      </c>
      <c r="C1848" t="str">
        <f t="shared" si="263"/>
        <v>7492</v>
      </c>
      <c r="D1848" t="s">
        <v>8411</v>
      </c>
      <c r="E1848" t="str">
        <f>"0000"</f>
        <v>0000</v>
      </c>
      <c r="F1848" t="s">
        <v>108</v>
      </c>
      <c r="G1848" t="str">
        <f>"09"</f>
        <v>09</v>
      </c>
      <c r="H1848" t="s">
        <v>55</v>
      </c>
      <c r="I1848" t="s">
        <v>56</v>
      </c>
      <c r="J1848" t="s">
        <v>8434</v>
      </c>
      <c r="K1848">
        <v>0</v>
      </c>
      <c r="L1848">
        <v>60947</v>
      </c>
      <c r="M1848">
        <v>1.4</v>
      </c>
      <c r="N1848" t="str">
        <f t="shared" si="262"/>
        <v>000X</v>
      </c>
      <c r="O1848">
        <v>4623</v>
      </c>
      <c r="P1848" t="s">
        <v>72</v>
      </c>
      <c r="Q1848" t="s">
        <v>8908</v>
      </c>
      <c r="R1848" t="s">
        <v>140</v>
      </c>
      <c r="T1848" t="s">
        <v>61</v>
      </c>
      <c r="V1848" t="s">
        <v>9022</v>
      </c>
      <c r="W1848">
        <v>17490</v>
      </c>
      <c r="X1848">
        <v>17490</v>
      </c>
      <c r="Y1848">
        <v>0</v>
      </c>
      <c r="Z1848">
        <v>17490</v>
      </c>
      <c r="AA1848">
        <v>17490</v>
      </c>
      <c r="AB1848" t="s">
        <v>72</v>
      </c>
      <c r="AC1848" s="1">
        <v>40026</v>
      </c>
      <c r="AD1848">
        <v>24900</v>
      </c>
      <c r="AE1848">
        <v>2308</v>
      </c>
      <c r="AF1848">
        <v>1237</v>
      </c>
      <c r="AG1848" t="s">
        <v>103</v>
      </c>
      <c r="AH1848" t="s">
        <v>65</v>
      </c>
      <c r="AR1848">
        <v>0</v>
      </c>
      <c r="AW1848" t="s">
        <v>3352</v>
      </c>
      <c r="AY1848" t="s">
        <v>3353</v>
      </c>
      <c r="AZ1848" t="s">
        <v>70</v>
      </c>
    </row>
    <row r="1849" spans="1:52" x14ac:dyDescent="0.3">
      <c r="A1849">
        <v>1458102</v>
      </c>
      <c r="B1849" t="s">
        <v>9023</v>
      </c>
      <c r="C1849" t="str">
        <f t="shared" si="263"/>
        <v>7492</v>
      </c>
      <c r="D1849" t="s">
        <v>8411</v>
      </c>
      <c r="E1849" t="str">
        <f>"0100"</f>
        <v>0100</v>
      </c>
      <c r="F1849" t="s">
        <v>54</v>
      </c>
      <c r="G1849" t="str">
        <f>"11"</f>
        <v>11</v>
      </c>
      <c r="H1849" t="s">
        <v>55</v>
      </c>
      <c r="I1849" t="s">
        <v>56</v>
      </c>
      <c r="J1849" t="s">
        <v>57</v>
      </c>
      <c r="K1849">
        <v>1</v>
      </c>
      <c r="L1849">
        <v>43750</v>
      </c>
      <c r="M1849">
        <v>1</v>
      </c>
      <c r="N1849" t="str">
        <f t="shared" si="262"/>
        <v>000X</v>
      </c>
      <c r="O1849">
        <v>2002</v>
      </c>
      <c r="P1849" t="s">
        <v>58</v>
      </c>
      <c r="Q1849" t="s">
        <v>9024</v>
      </c>
      <c r="R1849" t="s">
        <v>140</v>
      </c>
      <c r="T1849" t="s">
        <v>61</v>
      </c>
      <c r="V1849" t="s">
        <v>9025</v>
      </c>
      <c r="W1849">
        <v>157308</v>
      </c>
      <c r="X1849">
        <v>16070</v>
      </c>
      <c r="Y1849">
        <v>141238</v>
      </c>
      <c r="Z1849">
        <v>114220</v>
      </c>
      <c r="AA1849">
        <v>89220</v>
      </c>
      <c r="AB1849" t="s">
        <v>63</v>
      </c>
      <c r="AC1849" s="1">
        <v>38687</v>
      </c>
      <c r="AD1849">
        <v>219000</v>
      </c>
      <c r="AE1849">
        <v>1969</v>
      </c>
      <c r="AF1849">
        <v>667</v>
      </c>
      <c r="AG1849" t="s">
        <v>64</v>
      </c>
      <c r="AH1849" t="s">
        <v>76</v>
      </c>
      <c r="AI1849">
        <v>1</v>
      </c>
      <c r="AJ1849">
        <v>1988</v>
      </c>
      <c r="AK1849">
        <v>3</v>
      </c>
      <c r="AL1849">
        <v>2</v>
      </c>
      <c r="AN1849">
        <v>1860</v>
      </c>
      <c r="AO1849">
        <v>32</v>
      </c>
      <c r="AP1849" t="s">
        <v>63</v>
      </c>
      <c r="AQ1849" t="s">
        <v>66</v>
      </c>
      <c r="AR1849">
        <v>2420</v>
      </c>
      <c r="AW1849" t="s">
        <v>9026</v>
      </c>
      <c r="AX1849" t="s">
        <v>9027</v>
      </c>
      <c r="AY1849" t="s">
        <v>9028</v>
      </c>
      <c r="AZ1849" t="s">
        <v>70</v>
      </c>
    </row>
    <row r="1850" spans="1:52" x14ac:dyDescent="0.3">
      <c r="A1850">
        <v>1458111</v>
      </c>
      <c r="B1850" t="s">
        <v>9029</v>
      </c>
      <c r="C1850" t="str">
        <f t="shared" si="263"/>
        <v>7492</v>
      </c>
      <c r="D1850" t="s">
        <v>8411</v>
      </c>
      <c r="E1850" t="str">
        <f>"0100"</f>
        <v>0100</v>
      </c>
      <c r="F1850" t="s">
        <v>54</v>
      </c>
      <c r="G1850" t="str">
        <f t="shared" ref="G1850:G1857" si="268">"10"</f>
        <v>10</v>
      </c>
      <c r="H1850" t="s">
        <v>55</v>
      </c>
      <c r="I1850" t="s">
        <v>56</v>
      </c>
      <c r="J1850" t="s">
        <v>57</v>
      </c>
      <c r="K1850">
        <v>1</v>
      </c>
      <c r="L1850">
        <v>43872</v>
      </c>
      <c r="M1850">
        <v>1.01</v>
      </c>
      <c r="N1850" t="str">
        <f t="shared" si="262"/>
        <v>000X</v>
      </c>
      <c r="O1850">
        <v>2197</v>
      </c>
      <c r="P1850" t="s">
        <v>58</v>
      </c>
      <c r="Q1850" t="s">
        <v>9024</v>
      </c>
      <c r="R1850" t="s">
        <v>140</v>
      </c>
      <c r="T1850" t="s">
        <v>61</v>
      </c>
      <c r="V1850" t="s">
        <v>9030</v>
      </c>
      <c r="W1850">
        <v>168056</v>
      </c>
      <c r="X1850">
        <v>16120</v>
      </c>
      <c r="Y1850">
        <v>151936</v>
      </c>
      <c r="Z1850">
        <v>120574</v>
      </c>
      <c r="AA1850">
        <v>95574</v>
      </c>
      <c r="AB1850" t="s">
        <v>63</v>
      </c>
      <c r="AC1850" s="1">
        <v>38626</v>
      </c>
      <c r="AD1850">
        <v>205000</v>
      </c>
      <c r="AE1850">
        <v>1930</v>
      </c>
      <c r="AF1850">
        <v>203</v>
      </c>
      <c r="AG1850" t="s">
        <v>64</v>
      </c>
      <c r="AH1850" t="s">
        <v>76</v>
      </c>
      <c r="AI1850">
        <v>1</v>
      </c>
      <c r="AJ1850">
        <v>1999</v>
      </c>
      <c r="AK1850">
        <v>3</v>
      </c>
      <c r="AL1850">
        <v>2</v>
      </c>
      <c r="AN1850">
        <v>1496</v>
      </c>
      <c r="AO1850">
        <v>32</v>
      </c>
      <c r="AP1850" t="s">
        <v>72</v>
      </c>
      <c r="AQ1850" t="s">
        <v>66</v>
      </c>
      <c r="AR1850">
        <v>2049</v>
      </c>
      <c r="AW1850" t="s">
        <v>9031</v>
      </c>
      <c r="AX1850" t="s">
        <v>9032</v>
      </c>
      <c r="AY1850" t="s">
        <v>9033</v>
      </c>
      <c r="AZ1850" t="s">
        <v>70</v>
      </c>
    </row>
    <row r="1851" spans="1:52" x14ac:dyDescent="0.3">
      <c r="A1851">
        <v>1458137</v>
      </c>
      <c r="B1851" t="s">
        <v>9034</v>
      </c>
      <c r="C1851" t="str">
        <f t="shared" si="263"/>
        <v>7492</v>
      </c>
      <c r="D1851" t="s">
        <v>8411</v>
      </c>
      <c r="E1851" t="str">
        <f>"0000"</f>
        <v>0000</v>
      </c>
      <c r="F1851" t="s">
        <v>108</v>
      </c>
      <c r="G1851" t="str">
        <f t="shared" si="268"/>
        <v>10</v>
      </c>
      <c r="H1851" t="s">
        <v>55</v>
      </c>
      <c r="I1851" t="s">
        <v>56</v>
      </c>
      <c r="J1851" t="s">
        <v>8434</v>
      </c>
      <c r="K1851">
        <v>0</v>
      </c>
      <c r="L1851">
        <v>55820</v>
      </c>
      <c r="M1851">
        <v>1.28</v>
      </c>
      <c r="N1851" t="str">
        <f t="shared" si="262"/>
        <v>000X</v>
      </c>
      <c r="O1851">
        <v>4547</v>
      </c>
      <c r="P1851" t="s">
        <v>72</v>
      </c>
      <c r="Q1851" t="s">
        <v>9035</v>
      </c>
      <c r="R1851" t="s">
        <v>140</v>
      </c>
      <c r="T1851" t="s">
        <v>61</v>
      </c>
      <c r="V1851" t="s">
        <v>9036</v>
      </c>
      <c r="W1851">
        <v>16020</v>
      </c>
      <c r="X1851">
        <v>16020</v>
      </c>
      <c r="Y1851">
        <v>0</v>
      </c>
      <c r="Z1851">
        <v>16020</v>
      </c>
      <c r="AA1851">
        <v>16020</v>
      </c>
      <c r="AB1851" t="s">
        <v>72</v>
      </c>
      <c r="AR1851">
        <v>0</v>
      </c>
      <c r="AW1851" t="s">
        <v>9037</v>
      </c>
      <c r="AY1851" t="s">
        <v>9038</v>
      </c>
      <c r="AZ1851" t="s">
        <v>9039</v>
      </c>
    </row>
    <row r="1852" spans="1:52" x14ac:dyDescent="0.3">
      <c r="A1852">
        <v>1458145</v>
      </c>
      <c r="B1852" t="s">
        <v>9040</v>
      </c>
      <c r="C1852" t="str">
        <f t="shared" si="263"/>
        <v>7492</v>
      </c>
      <c r="D1852" t="s">
        <v>8411</v>
      </c>
      <c r="E1852" t="str">
        <f t="shared" ref="E1852:E1859" si="269">"0100"</f>
        <v>0100</v>
      </c>
      <c r="F1852" t="s">
        <v>54</v>
      </c>
      <c r="G1852" t="str">
        <f t="shared" si="268"/>
        <v>10</v>
      </c>
      <c r="H1852" t="s">
        <v>55</v>
      </c>
      <c r="I1852" t="s">
        <v>56</v>
      </c>
      <c r="J1852" t="s">
        <v>8434</v>
      </c>
      <c r="K1852">
        <v>1</v>
      </c>
      <c r="L1852">
        <v>54574</v>
      </c>
      <c r="M1852">
        <v>1.25</v>
      </c>
      <c r="N1852" t="str">
        <f t="shared" si="262"/>
        <v>000X</v>
      </c>
      <c r="O1852">
        <v>2320</v>
      </c>
      <c r="P1852" t="s">
        <v>58</v>
      </c>
      <c r="Q1852" t="s">
        <v>8946</v>
      </c>
      <c r="R1852" t="s">
        <v>331</v>
      </c>
      <c r="T1852" t="s">
        <v>61</v>
      </c>
      <c r="V1852" t="s">
        <v>9041</v>
      </c>
      <c r="W1852">
        <v>166366</v>
      </c>
      <c r="X1852">
        <v>15660</v>
      </c>
      <c r="Y1852">
        <v>150706</v>
      </c>
      <c r="Z1852">
        <v>120904</v>
      </c>
      <c r="AA1852">
        <v>95904</v>
      </c>
      <c r="AB1852" t="s">
        <v>63</v>
      </c>
      <c r="AC1852" s="1">
        <v>37987</v>
      </c>
      <c r="AD1852">
        <v>139500</v>
      </c>
      <c r="AE1852">
        <v>1684</v>
      </c>
      <c r="AF1852">
        <v>2115</v>
      </c>
      <c r="AG1852" t="s">
        <v>64</v>
      </c>
      <c r="AH1852" t="s">
        <v>76</v>
      </c>
      <c r="AI1852">
        <v>1</v>
      </c>
      <c r="AJ1852">
        <v>1996</v>
      </c>
      <c r="AK1852">
        <v>3</v>
      </c>
      <c r="AL1852">
        <v>2</v>
      </c>
      <c r="AN1852">
        <v>1592</v>
      </c>
      <c r="AO1852">
        <v>32</v>
      </c>
      <c r="AP1852" t="s">
        <v>72</v>
      </c>
      <c r="AQ1852" t="s">
        <v>66</v>
      </c>
      <c r="AR1852">
        <v>2312</v>
      </c>
      <c r="AW1852" t="s">
        <v>9042</v>
      </c>
      <c r="AY1852" t="s">
        <v>9043</v>
      </c>
      <c r="AZ1852" t="s">
        <v>9044</v>
      </c>
    </row>
    <row r="1853" spans="1:52" x14ac:dyDescent="0.3">
      <c r="A1853">
        <v>1458161</v>
      </c>
      <c r="B1853" t="s">
        <v>9045</v>
      </c>
      <c r="C1853" t="str">
        <f t="shared" si="263"/>
        <v>7492</v>
      </c>
      <c r="D1853" t="s">
        <v>8411</v>
      </c>
      <c r="E1853" t="str">
        <f t="shared" si="269"/>
        <v>0100</v>
      </c>
      <c r="F1853" t="s">
        <v>54</v>
      </c>
      <c r="G1853" t="str">
        <f t="shared" si="268"/>
        <v>10</v>
      </c>
      <c r="H1853" t="s">
        <v>55</v>
      </c>
      <c r="I1853" t="s">
        <v>56</v>
      </c>
      <c r="J1853" t="s">
        <v>57</v>
      </c>
      <c r="K1853">
        <v>1</v>
      </c>
      <c r="L1853">
        <v>43265</v>
      </c>
      <c r="M1853">
        <v>0.99</v>
      </c>
      <c r="N1853" t="str">
        <f t="shared" si="262"/>
        <v>000X</v>
      </c>
      <c r="O1853">
        <v>2752</v>
      </c>
      <c r="P1853" t="s">
        <v>58</v>
      </c>
      <c r="Q1853" t="s">
        <v>8625</v>
      </c>
      <c r="R1853" t="s">
        <v>118</v>
      </c>
      <c r="T1853" t="s">
        <v>61</v>
      </c>
      <c r="V1853" t="s">
        <v>9046</v>
      </c>
      <c r="W1853">
        <v>195068</v>
      </c>
      <c r="X1853">
        <v>15890</v>
      </c>
      <c r="Y1853">
        <v>179178</v>
      </c>
      <c r="Z1853">
        <v>151978</v>
      </c>
      <c r="AA1853">
        <v>126978</v>
      </c>
      <c r="AB1853" t="s">
        <v>63</v>
      </c>
      <c r="AC1853" s="1">
        <v>39114</v>
      </c>
      <c r="AD1853">
        <v>245000</v>
      </c>
      <c r="AE1853">
        <v>2095</v>
      </c>
      <c r="AF1853">
        <v>1270</v>
      </c>
      <c r="AG1853" t="s">
        <v>64</v>
      </c>
      <c r="AH1853" t="s">
        <v>76</v>
      </c>
      <c r="AI1853">
        <v>1</v>
      </c>
      <c r="AJ1853">
        <v>1989</v>
      </c>
      <c r="AK1853">
        <v>3</v>
      </c>
      <c r="AL1853">
        <v>2</v>
      </c>
      <c r="AN1853">
        <v>1680</v>
      </c>
      <c r="AO1853">
        <v>34</v>
      </c>
      <c r="AP1853" t="s">
        <v>63</v>
      </c>
      <c r="AQ1853" t="s">
        <v>66</v>
      </c>
      <c r="AR1853">
        <v>2742</v>
      </c>
      <c r="AW1853" t="s">
        <v>9047</v>
      </c>
      <c r="AY1853" t="s">
        <v>9048</v>
      </c>
      <c r="AZ1853" t="s">
        <v>70</v>
      </c>
    </row>
    <row r="1854" spans="1:52" x14ac:dyDescent="0.3">
      <c r="A1854">
        <v>1458170</v>
      </c>
      <c r="B1854" t="s">
        <v>9049</v>
      </c>
      <c r="C1854" t="str">
        <f t="shared" si="263"/>
        <v>7492</v>
      </c>
      <c r="D1854" t="s">
        <v>8411</v>
      </c>
      <c r="E1854" t="str">
        <f t="shared" si="269"/>
        <v>0100</v>
      </c>
      <c r="F1854" t="s">
        <v>54</v>
      </c>
      <c r="G1854" t="str">
        <f t="shared" si="268"/>
        <v>10</v>
      </c>
      <c r="H1854" t="s">
        <v>55</v>
      </c>
      <c r="I1854" t="s">
        <v>56</v>
      </c>
      <c r="J1854" t="s">
        <v>57</v>
      </c>
      <c r="K1854">
        <v>1</v>
      </c>
      <c r="L1854">
        <v>50856</v>
      </c>
      <c r="M1854">
        <v>1.17</v>
      </c>
      <c r="N1854" t="str">
        <f t="shared" si="262"/>
        <v>000X</v>
      </c>
      <c r="O1854">
        <v>2373</v>
      </c>
      <c r="P1854" t="s">
        <v>58</v>
      </c>
      <c r="Q1854" t="s">
        <v>8929</v>
      </c>
      <c r="R1854" t="s">
        <v>140</v>
      </c>
      <c r="T1854" t="s">
        <v>61</v>
      </c>
      <c r="V1854" t="s">
        <v>9050</v>
      </c>
      <c r="W1854">
        <v>203176</v>
      </c>
      <c r="X1854">
        <v>18680</v>
      </c>
      <c r="Y1854">
        <v>184496</v>
      </c>
      <c r="Z1854">
        <v>168278</v>
      </c>
      <c r="AA1854">
        <v>143278</v>
      </c>
      <c r="AB1854" t="s">
        <v>63</v>
      </c>
      <c r="AC1854" s="1">
        <v>42690</v>
      </c>
      <c r="AD1854">
        <v>215000</v>
      </c>
      <c r="AE1854">
        <v>2796</v>
      </c>
      <c r="AF1854">
        <v>2042</v>
      </c>
      <c r="AG1854" t="s">
        <v>64</v>
      </c>
      <c r="AH1854" t="s">
        <v>76</v>
      </c>
      <c r="AI1854">
        <v>1</v>
      </c>
      <c r="AJ1854">
        <v>1989</v>
      </c>
      <c r="AK1854">
        <v>3</v>
      </c>
      <c r="AL1854">
        <v>2</v>
      </c>
      <c r="AN1854">
        <v>2022</v>
      </c>
      <c r="AO1854">
        <v>32</v>
      </c>
      <c r="AP1854" t="s">
        <v>63</v>
      </c>
      <c r="AQ1854" t="s">
        <v>66</v>
      </c>
      <c r="AR1854">
        <v>2849</v>
      </c>
      <c r="AW1854" t="s">
        <v>9051</v>
      </c>
      <c r="AX1854" t="s">
        <v>9052</v>
      </c>
      <c r="AY1854" t="s">
        <v>9053</v>
      </c>
      <c r="AZ1854" t="s">
        <v>9054</v>
      </c>
    </row>
    <row r="1855" spans="1:52" x14ac:dyDescent="0.3">
      <c r="A1855">
        <v>1458277</v>
      </c>
      <c r="B1855" t="s">
        <v>9055</v>
      </c>
      <c r="C1855" t="str">
        <f t="shared" si="263"/>
        <v>7492</v>
      </c>
      <c r="D1855" t="s">
        <v>8411</v>
      </c>
      <c r="E1855" t="str">
        <f t="shared" si="269"/>
        <v>0100</v>
      </c>
      <c r="F1855" t="s">
        <v>54</v>
      </c>
      <c r="G1855" t="str">
        <f t="shared" si="268"/>
        <v>10</v>
      </c>
      <c r="H1855" t="s">
        <v>55</v>
      </c>
      <c r="I1855" t="s">
        <v>56</v>
      </c>
      <c r="J1855" t="s">
        <v>57</v>
      </c>
      <c r="K1855">
        <v>1</v>
      </c>
      <c r="L1855">
        <v>49958</v>
      </c>
      <c r="M1855">
        <v>1.1499999999999999</v>
      </c>
      <c r="N1855" t="str">
        <f t="shared" si="262"/>
        <v>000X</v>
      </c>
      <c r="O1855">
        <v>2489</v>
      </c>
      <c r="P1855" t="s">
        <v>58</v>
      </c>
      <c r="Q1855" t="s">
        <v>9056</v>
      </c>
      <c r="R1855" t="s">
        <v>140</v>
      </c>
      <c r="T1855" t="s">
        <v>61</v>
      </c>
      <c r="V1855" t="s">
        <v>9057</v>
      </c>
      <c r="W1855">
        <v>273507</v>
      </c>
      <c r="X1855">
        <v>18350</v>
      </c>
      <c r="Y1855">
        <v>255157</v>
      </c>
      <c r="Z1855">
        <v>214498</v>
      </c>
      <c r="AA1855">
        <v>189498</v>
      </c>
      <c r="AB1855" t="s">
        <v>63</v>
      </c>
      <c r="AC1855" s="1">
        <v>39417</v>
      </c>
      <c r="AD1855">
        <v>366900</v>
      </c>
      <c r="AE1855">
        <v>2182</v>
      </c>
      <c r="AF1855">
        <v>2409</v>
      </c>
      <c r="AG1855" t="s">
        <v>64</v>
      </c>
      <c r="AH1855" t="s">
        <v>76</v>
      </c>
      <c r="AI1855">
        <v>1</v>
      </c>
      <c r="AJ1855">
        <v>2003</v>
      </c>
      <c r="AK1855">
        <v>3</v>
      </c>
      <c r="AL1855">
        <v>2</v>
      </c>
      <c r="AN1855">
        <v>2636</v>
      </c>
      <c r="AO1855">
        <v>32</v>
      </c>
      <c r="AP1855" t="s">
        <v>63</v>
      </c>
      <c r="AQ1855" t="s">
        <v>66</v>
      </c>
      <c r="AR1855">
        <v>3646</v>
      </c>
      <c r="AW1855" t="s">
        <v>9058</v>
      </c>
      <c r="AX1855" t="s">
        <v>9059</v>
      </c>
      <c r="AY1855" t="s">
        <v>9060</v>
      </c>
      <c r="AZ1855" t="s">
        <v>70</v>
      </c>
    </row>
    <row r="1856" spans="1:52" x14ac:dyDescent="0.3">
      <c r="A1856">
        <v>1458391</v>
      </c>
      <c r="B1856" t="s">
        <v>9061</v>
      </c>
      <c r="C1856" t="str">
        <f t="shared" si="263"/>
        <v>7492</v>
      </c>
      <c r="D1856" t="s">
        <v>8411</v>
      </c>
      <c r="E1856" t="str">
        <f t="shared" si="269"/>
        <v>0100</v>
      </c>
      <c r="F1856" t="s">
        <v>54</v>
      </c>
      <c r="G1856" t="str">
        <f t="shared" si="268"/>
        <v>10</v>
      </c>
      <c r="H1856" t="s">
        <v>55</v>
      </c>
      <c r="I1856" t="s">
        <v>56</v>
      </c>
      <c r="J1856" t="s">
        <v>57</v>
      </c>
      <c r="K1856">
        <v>1</v>
      </c>
      <c r="L1856">
        <v>46843</v>
      </c>
      <c r="M1856">
        <v>1.08</v>
      </c>
      <c r="N1856" t="str">
        <f t="shared" ref="N1856:N1897" si="270">"000X"</f>
        <v>000X</v>
      </c>
      <c r="O1856">
        <v>2541</v>
      </c>
      <c r="P1856" t="s">
        <v>58</v>
      </c>
      <c r="Q1856" t="s">
        <v>8940</v>
      </c>
      <c r="R1856" t="s">
        <v>140</v>
      </c>
      <c r="T1856" t="s">
        <v>61</v>
      </c>
      <c r="V1856" t="s">
        <v>9062</v>
      </c>
      <c r="W1856">
        <v>210862</v>
      </c>
      <c r="X1856">
        <v>17210</v>
      </c>
      <c r="Y1856">
        <v>193652</v>
      </c>
      <c r="Z1856">
        <v>149620</v>
      </c>
      <c r="AA1856">
        <v>124120</v>
      </c>
      <c r="AB1856" t="s">
        <v>63</v>
      </c>
      <c r="AC1856" s="1">
        <v>36951</v>
      </c>
      <c r="AD1856">
        <v>143000</v>
      </c>
      <c r="AE1856">
        <v>1417</v>
      </c>
      <c r="AF1856">
        <v>1137</v>
      </c>
      <c r="AG1856" t="s">
        <v>64</v>
      </c>
      <c r="AH1856" t="s">
        <v>76</v>
      </c>
      <c r="AI1856">
        <v>1</v>
      </c>
      <c r="AJ1856">
        <v>1996</v>
      </c>
      <c r="AK1856">
        <v>3</v>
      </c>
      <c r="AL1856">
        <v>2</v>
      </c>
      <c r="AN1856">
        <v>2257</v>
      </c>
      <c r="AO1856">
        <v>32</v>
      </c>
      <c r="AP1856" t="s">
        <v>72</v>
      </c>
      <c r="AQ1856" t="s">
        <v>66</v>
      </c>
      <c r="AR1856">
        <v>3203</v>
      </c>
      <c r="AW1856" t="s">
        <v>9063</v>
      </c>
      <c r="AY1856" t="s">
        <v>9064</v>
      </c>
      <c r="AZ1856" t="s">
        <v>70</v>
      </c>
    </row>
    <row r="1857" spans="1:52" x14ac:dyDescent="0.3">
      <c r="A1857">
        <v>1458412</v>
      </c>
      <c r="B1857" t="s">
        <v>9065</v>
      </c>
      <c r="C1857" t="str">
        <f t="shared" si="263"/>
        <v>7492</v>
      </c>
      <c r="D1857" t="s">
        <v>8411</v>
      </c>
      <c r="E1857" t="str">
        <f t="shared" si="269"/>
        <v>0100</v>
      </c>
      <c r="F1857" t="s">
        <v>54</v>
      </c>
      <c r="G1857" t="str">
        <f t="shared" si="268"/>
        <v>10</v>
      </c>
      <c r="H1857" t="s">
        <v>55</v>
      </c>
      <c r="I1857" t="s">
        <v>56</v>
      </c>
      <c r="J1857" t="s">
        <v>57</v>
      </c>
      <c r="K1857">
        <v>1</v>
      </c>
      <c r="L1857">
        <v>47530</v>
      </c>
      <c r="M1857">
        <v>1.0900000000000001</v>
      </c>
      <c r="N1857" t="str">
        <f t="shared" si="270"/>
        <v>000X</v>
      </c>
      <c r="O1857">
        <v>2605</v>
      </c>
      <c r="P1857" t="s">
        <v>58</v>
      </c>
      <c r="Q1857" t="s">
        <v>8940</v>
      </c>
      <c r="R1857" t="s">
        <v>140</v>
      </c>
      <c r="T1857" t="s">
        <v>61</v>
      </c>
      <c r="V1857" t="s">
        <v>9066</v>
      </c>
      <c r="W1857">
        <v>209890</v>
      </c>
      <c r="X1857">
        <v>17460</v>
      </c>
      <c r="Y1857">
        <v>192430</v>
      </c>
      <c r="Z1857">
        <v>171021</v>
      </c>
      <c r="AA1857">
        <v>146021</v>
      </c>
      <c r="AB1857" t="s">
        <v>63</v>
      </c>
      <c r="AC1857" s="1">
        <v>43363</v>
      </c>
      <c r="AD1857">
        <v>170000</v>
      </c>
      <c r="AE1857">
        <v>2931</v>
      </c>
      <c r="AF1857">
        <v>937</v>
      </c>
      <c r="AG1857" t="s">
        <v>64</v>
      </c>
      <c r="AH1857" t="s">
        <v>1821</v>
      </c>
      <c r="AI1857">
        <v>1</v>
      </c>
      <c r="AJ1857">
        <v>1990</v>
      </c>
      <c r="AK1857">
        <v>3</v>
      </c>
      <c r="AL1857">
        <v>2</v>
      </c>
      <c r="AN1857">
        <v>1848</v>
      </c>
      <c r="AO1857">
        <v>32</v>
      </c>
      <c r="AP1857" t="s">
        <v>63</v>
      </c>
      <c r="AQ1857" t="s">
        <v>66</v>
      </c>
      <c r="AR1857">
        <v>2874</v>
      </c>
      <c r="AW1857" t="s">
        <v>9067</v>
      </c>
      <c r="AX1857" t="s">
        <v>9068</v>
      </c>
      <c r="AY1857" t="s">
        <v>9069</v>
      </c>
      <c r="AZ1857" t="s">
        <v>70</v>
      </c>
    </row>
    <row r="1858" spans="1:52" x14ac:dyDescent="0.3">
      <c r="A1858">
        <v>1458587</v>
      </c>
      <c r="B1858" t="s">
        <v>9070</v>
      </c>
      <c r="C1858" t="str">
        <f t="shared" ref="C1858:C1921" si="271">"7492"</f>
        <v>7492</v>
      </c>
      <c r="D1858" t="s">
        <v>8411</v>
      </c>
      <c r="E1858" t="str">
        <f t="shared" si="269"/>
        <v>0100</v>
      </c>
      <c r="F1858" t="s">
        <v>54</v>
      </c>
      <c r="G1858" t="str">
        <f>"11"</f>
        <v>11</v>
      </c>
      <c r="H1858" t="s">
        <v>55</v>
      </c>
      <c r="I1858" t="s">
        <v>56</v>
      </c>
      <c r="J1858" t="s">
        <v>57</v>
      </c>
      <c r="K1858">
        <v>1</v>
      </c>
      <c r="L1858">
        <v>50035</v>
      </c>
      <c r="M1858">
        <v>1.1499999999999999</v>
      </c>
      <c r="N1858" t="str">
        <f t="shared" si="270"/>
        <v>000X</v>
      </c>
      <c r="O1858">
        <v>4761</v>
      </c>
      <c r="P1858" t="s">
        <v>72</v>
      </c>
      <c r="Q1858" t="s">
        <v>9071</v>
      </c>
      <c r="R1858" t="s">
        <v>364</v>
      </c>
      <c r="T1858" t="s">
        <v>61</v>
      </c>
      <c r="V1858" t="s">
        <v>9072</v>
      </c>
      <c r="W1858">
        <v>345002</v>
      </c>
      <c r="X1858">
        <v>18380</v>
      </c>
      <c r="Y1858">
        <v>326622</v>
      </c>
      <c r="Z1858">
        <v>254012</v>
      </c>
      <c r="AA1858">
        <v>229012</v>
      </c>
      <c r="AB1858" t="s">
        <v>63</v>
      </c>
      <c r="AC1858" s="1">
        <v>34578</v>
      </c>
      <c r="AD1858">
        <v>168000</v>
      </c>
      <c r="AE1858">
        <v>1050</v>
      </c>
      <c r="AF1858">
        <v>595</v>
      </c>
      <c r="AG1858" t="s">
        <v>64</v>
      </c>
      <c r="AH1858" t="s">
        <v>221</v>
      </c>
      <c r="AI1858">
        <v>1</v>
      </c>
      <c r="AJ1858">
        <v>1989</v>
      </c>
      <c r="AK1858">
        <v>3</v>
      </c>
      <c r="AL1858">
        <v>2</v>
      </c>
      <c r="AN1858">
        <v>3779</v>
      </c>
      <c r="AO1858">
        <v>32</v>
      </c>
      <c r="AP1858" t="s">
        <v>63</v>
      </c>
      <c r="AQ1858" t="s">
        <v>66</v>
      </c>
      <c r="AR1858">
        <v>5760</v>
      </c>
      <c r="AW1858" t="s">
        <v>9073</v>
      </c>
      <c r="AX1858" t="s">
        <v>9074</v>
      </c>
      <c r="AY1858" t="s">
        <v>9075</v>
      </c>
      <c r="AZ1858" t="s">
        <v>9076</v>
      </c>
    </row>
    <row r="1859" spans="1:52" x14ac:dyDescent="0.3">
      <c r="A1859">
        <v>1943124</v>
      </c>
      <c r="B1859" t="s">
        <v>9077</v>
      </c>
      <c r="C1859" t="str">
        <f t="shared" si="271"/>
        <v>7492</v>
      </c>
      <c r="D1859" t="s">
        <v>8411</v>
      </c>
      <c r="E1859" t="str">
        <f t="shared" si="269"/>
        <v>0100</v>
      </c>
      <c r="F1859" t="s">
        <v>54</v>
      </c>
      <c r="G1859" t="str">
        <f>"09"</f>
        <v>09</v>
      </c>
      <c r="H1859" t="s">
        <v>55</v>
      </c>
      <c r="I1859" t="s">
        <v>56</v>
      </c>
      <c r="J1859" t="s">
        <v>57</v>
      </c>
      <c r="K1859">
        <v>1</v>
      </c>
      <c r="L1859">
        <v>43750</v>
      </c>
      <c r="M1859">
        <v>1</v>
      </c>
      <c r="N1859" t="str">
        <f t="shared" si="270"/>
        <v>000X</v>
      </c>
      <c r="O1859">
        <v>4467</v>
      </c>
      <c r="P1859" t="s">
        <v>72</v>
      </c>
      <c r="Q1859" t="s">
        <v>8454</v>
      </c>
      <c r="R1859" t="s">
        <v>60</v>
      </c>
      <c r="T1859" t="s">
        <v>61</v>
      </c>
      <c r="V1859" t="s">
        <v>9078</v>
      </c>
      <c r="W1859">
        <v>223449</v>
      </c>
      <c r="X1859">
        <v>16070</v>
      </c>
      <c r="Y1859">
        <v>207379</v>
      </c>
      <c r="Z1859">
        <v>166515</v>
      </c>
      <c r="AA1859">
        <v>141515</v>
      </c>
      <c r="AB1859" t="s">
        <v>63</v>
      </c>
      <c r="AC1859" s="1">
        <v>31929</v>
      </c>
      <c r="AD1859">
        <v>9500</v>
      </c>
      <c r="AE1859">
        <v>746</v>
      </c>
      <c r="AF1859">
        <v>1786</v>
      </c>
      <c r="AG1859" t="s">
        <v>103</v>
      </c>
      <c r="AH1859" t="s">
        <v>76</v>
      </c>
      <c r="AI1859">
        <v>1</v>
      </c>
      <c r="AJ1859">
        <v>1994</v>
      </c>
      <c r="AK1859">
        <v>3</v>
      </c>
      <c r="AL1859">
        <v>2</v>
      </c>
      <c r="AN1859">
        <v>2518</v>
      </c>
      <c r="AO1859">
        <v>32</v>
      </c>
      <c r="AP1859" t="s">
        <v>63</v>
      </c>
      <c r="AQ1859" t="s">
        <v>66</v>
      </c>
      <c r="AR1859">
        <v>3343</v>
      </c>
      <c r="AW1859" t="s">
        <v>9079</v>
      </c>
      <c r="AY1859" t="s">
        <v>9080</v>
      </c>
      <c r="AZ1859" t="s">
        <v>70</v>
      </c>
    </row>
    <row r="1860" spans="1:52" x14ac:dyDescent="0.3">
      <c r="A1860">
        <v>1457866</v>
      </c>
      <c r="B1860" t="s">
        <v>9081</v>
      </c>
      <c r="C1860" t="str">
        <f t="shared" si="271"/>
        <v>7492</v>
      </c>
      <c r="D1860" t="s">
        <v>8411</v>
      </c>
      <c r="E1860" t="str">
        <f>"0000"</f>
        <v>0000</v>
      </c>
      <c r="F1860" t="s">
        <v>108</v>
      </c>
      <c r="G1860" t="str">
        <f>"09"</f>
        <v>09</v>
      </c>
      <c r="H1860" t="s">
        <v>55</v>
      </c>
      <c r="I1860" t="s">
        <v>56</v>
      </c>
      <c r="J1860" t="s">
        <v>57</v>
      </c>
      <c r="K1860">
        <v>0</v>
      </c>
      <c r="L1860">
        <v>45327</v>
      </c>
      <c r="M1860">
        <v>1.04</v>
      </c>
      <c r="N1860" t="str">
        <f t="shared" si="270"/>
        <v>000X</v>
      </c>
      <c r="O1860">
        <v>4601</v>
      </c>
      <c r="P1860" t="s">
        <v>72</v>
      </c>
      <c r="Q1860" t="s">
        <v>8908</v>
      </c>
      <c r="R1860" t="s">
        <v>140</v>
      </c>
      <c r="T1860" t="s">
        <v>61</v>
      </c>
      <c r="V1860" t="s">
        <v>9082</v>
      </c>
      <c r="W1860">
        <v>16650</v>
      </c>
      <c r="X1860">
        <v>16650</v>
      </c>
      <c r="Y1860">
        <v>0</v>
      </c>
      <c r="Z1860">
        <v>16650</v>
      </c>
      <c r="AA1860">
        <v>16650</v>
      </c>
      <c r="AB1860" t="s">
        <v>72</v>
      </c>
      <c r="AC1860" s="1">
        <v>40634</v>
      </c>
      <c r="AD1860">
        <v>22500</v>
      </c>
      <c r="AE1860">
        <v>2413</v>
      </c>
      <c r="AF1860">
        <v>404</v>
      </c>
      <c r="AG1860" t="s">
        <v>103</v>
      </c>
      <c r="AH1860" t="s">
        <v>76</v>
      </c>
      <c r="AR1860">
        <v>0</v>
      </c>
      <c r="AW1860" t="s">
        <v>6305</v>
      </c>
      <c r="AX1860" t="s">
        <v>6306</v>
      </c>
      <c r="AY1860" t="s">
        <v>9083</v>
      </c>
      <c r="AZ1860" t="s">
        <v>70</v>
      </c>
    </row>
    <row r="1861" spans="1:52" x14ac:dyDescent="0.3">
      <c r="A1861">
        <v>1458064</v>
      </c>
      <c r="B1861" t="s">
        <v>9084</v>
      </c>
      <c r="C1861" t="str">
        <f t="shared" si="271"/>
        <v>7492</v>
      </c>
      <c r="D1861" t="s">
        <v>8411</v>
      </c>
      <c r="E1861" t="str">
        <f>"0100"</f>
        <v>0100</v>
      </c>
      <c r="F1861" t="s">
        <v>54</v>
      </c>
      <c r="G1861" t="str">
        <f>"10"</f>
        <v>10</v>
      </c>
      <c r="H1861" t="s">
        <v>55</v>
      </c>
      <c r="I1861" t="s">
        <v>56</v>
      </c>
      <c r="J1861" t="s">
        <v>57</v>
      </c>
      <c r="K1861">
        <v>1</v>
      </c>
      <c r="L1861">
        <v>45303</v>
      </c>
      <c r="M1861">
        <v>1.04</v>
      </c>
      <c r="N1861" t="str">
        <f t="shared" si="270"/>
        <v>000X</v>
      </c>
      <c r="O1861">
        <v>4540</v>
      </c>
      <c r="P1861" t="s">
        <v>72</v>
      </c>
      <c r="Q1861" t="s">
        <v>9035</v>
      </c>
      <c r="R1861" t="s">
        <v>140</v>
      </c>
      <c r="T1861" t="s">
        <v>61</v>
      </c>
      <c r="V1861" t="s">
        <v>9085</v>
      </c>
      <c r="W1861">
        <v>217915</v>
      </c>
      <c r="X1861">
        <v>16640</v>
      </c>
      <c r="Y1861">
        <v>201275</v>
      </c>
      <c r="Z1861">
        <v>169905</v>
      </c>
      <c r="AA1861">
        <v>144905</v>
      </c>
      <c r="AB1861" t="s">
        <v>63</v>
      </c>
      <c r="AC1861" s="1">
        <v>38596</v>
      </c>
      <c r="AD1861">
        <v>42500</v>
      </c>
      <c r="AE1861">
        <v>1918</v>
      </c>
      <c r="AF1861">
        <v>1329</v>
      </c>
      <c r="AG1861" t="s">
        <v>64</v>
      </c>
      <c r="AH1861" t="s">
        <v>515</v>
      </c>
      <c r="AI1861">
        <v>1</v>
      </c>
      <c r="AJ1861">
        <v>2004</v>
      </c>
      <c r="AK1861">
        <v>3</v>
      </c>
      <c r="AL1861">
        <v>2</v>
      </c>
      <c r="AN1861">
        <v>1994</v>
      </c>
      <c r="AO1861">
        <v>32</v>
      </c>
      <c r="AP1861" t="s">
        <v>63</v>
      </c>
      <c r="AQ1861" t="s">
        <v>66</v>
      </c>
      <c r="AR1861">
        <v>2871</v>
      </c>
      <c r="AW1861" t="s">
        <v>9086</v>
      </c>
      <c r="AX1861" t="s">
        <v>9087</v>
      </c>
      <c r="AY1861" t="s">
        <v>9088</v>
      </c>
      <c r="AZ1861" t="s">
        <v>70</v>
      </c>
    </row>
    <row r="1862" spans="1:52" x14ac:dyDescent="0.3">
      <c r="A1862">
        <v>1458188</v>
      </c>
      <c r="B1862" t="s">
        <v>9089</v>
      </c>
      <c r="C1862" t="str">
        <f t="shared" si="271"/>
        <v>7492</v>
      </c>
      <c r="D1862" t="s">
        <v>8411</v>
      </c>
      <c r="E1862" t="str">
        <f>"0100"</f>
        <v>0100</v>
      </c>
      <c r="F1862" t="s">
        <v>54</v>
      </c>
      <c r="G1862" t="str">
        <f>"10"</f>
        <v>10</v>
      </c>
      <c r="H1862" t="s">
        <v>55</v>
      </c>
      <c r="I1862" t="s">
        <v>56</v>
      </c>
      <c r="J1862" t="s">
        <v>57</v>
      </c>
      <c r="K1862">
        <v>1</v>
      </c>
      <c r="L1862">
        <v>46244</v>
      </c>
      <c r="M1862">
        <v>1.06</v>
      </c>
      <c r="N1862" t="str">
        <f t="shared" si="270"/>
        <v>000X</v>
      </c>
      <c r="O1862">
        <v>2529</v>
      </c>
      <c r="P1862" t="s">
        <v>58</v>
      </c>
      <c r="Q1862" t="s">
        <v>8929</v>
      </c>
      <c r="R1862" t="s">
        <v>140</v>
      </c>
      <c r="T1862" t="s">
        <v>61</v>
      </c>
      <c r="V1862" t="s">
        <v>9090</v>
      </c>
      <c r="W1862">
        <v>263541</v>
      </c>
      <c r="X1862">
        <v>16990</v>
      </c>
      <c r="Y1862">
        <v>246551</v>
      </c>
      <c r="Z1862">
        <v>241992</v>
      </c>
      <c r="AA1862">
        <v>216992</v>
      </c>
      <c r="AB1862" t="s">
        <v>63</v>
      </c>
      <c r="AC1862" s="1">
        <v>43052</v>
      </c>
      <c r="AD1862">
        <v>300000</v>
      </c>
      <c r="AE1862">
        <v>2866</v>
      </c>
      <c r="AF1862">
        <v>405</v>
      </c>
      <c r="AG1862" t="s">
        <v>64</v>
      </c>
      <c r="AH1862" t="s">
        <v>76</v>
      </c>
      <c r="AI1862">
        <v>1</v>
      </c>
      <c r="AJ1862">
        <v>2005</v>
      </c>
      <c r="AK1862">
        <v>3</v>
      </c>
      <c r="AL1862">
        <v>2</v>
      </c>
      <c r="AN1862">
        <v>2278</v>
      </c>
      <c r="AO1862">
        <v>32</v>
      </c>
      <c r="AP1862" t="s">
        <v>63</v>
      </c>
      <c r="AQ1862" t="s">
        <v>66</v>
      </c>
      <c r="AR1862">
        <v>3327</v>
      </c>
      <c r="AW1862" t="s">
        <v>9091</v>
      </c>
      <c r="AX1862" t="s">
        <v>9092</v>
      </c>
      <c r="AY1862" t="s">
        <v>9093</v>
      </c>
      <c r="AZ1862" t="s">
        <v>70</v>
      </c>
    </row>
    <row r="1863" spans="1:52" x14ac:dyDescent="0.3">
      <c r="A1863">
        <v>1458234</v>
      </c>
      <c r="B1863" t="s">
        <v>9094</v>
      </c>
      <c r="C1863" t="str">
        <f t="shared" si="271"/>
        <v>7492</v>
      </c>
      <c r="D1863" t="s">
        <v>8411</v>
      </c>
      <c r="E1863" t="str">
        <f>"0100"</f>
        <v>0100</v>
      </c>
      <c r="F1863" t="s">
        <v>54</v>
      </c>
      <c r="G1863" t="str">
        <f>"10"</f>
        <v>10</v>
      </c>
      <c r="H1863" t="s">
        <v>55</v>
      </c>
      <c r="I1863" t="s">
        <v>56</v>
      </c>
      <c r="J1863" t="s">
        <v>57</v>
      </c>
      <c r="K1863">
        <v>1</v>
      </c>
      <c r="L1863">
        <v>46205</v>
      </c>
      <c r="M1863">
        <v>1.06</v>
      </c>
      <c r="N1863" t="str">
        <f t="shared" si="270"/>
        <v>000X</v>
      </c>
      <c r="O1863">
        <v>2719</v>
      </c>
      <c r="P1863" t="s">
        <v>58</v>
      </c>
      <c r="Q1863" t="s">
        <v>8929</v>
      </c>
      <c r="R1863" t="s">
        <v>140</v>
      </c>
      <c r="T1863" t="s">
        <v>61</v>
      </c>
      <c r="V1863" t="s">
        <v>9095</v>
      </c>
      <c r="W1863">
        <v>194645</v>
      </c>
      <c r="X1863">
        <v>16970</v>
      </c>
      <c r="Y1863">
        <v>177675</v>
      </c>
      <c r="Z1863">
        <v>141420</v>
      </c>
      <c r="AA1863">
        <v>116420</v>
      </c>
      <c r="AB1863" t="s">
        <v>63</v>
      </c>
      <c r="AC1863" s="1">
        <v>42230</v>
      </c>
      <c r="AD1863">
        <v>155000</v>
      </c>
      <c r="AE1863">
        <v>2709</v>
      </c>
      <c r="AF1863">
        <v>457</v>
      </c>
      <c r="AG1863" t="s">
        <v>64</v>
      </c>
      <c r="AH1863" t="s">
        <v>76</v>
      </c>
      <c r="AI1863">
        <v>1</v>
      </c>
      <c r="AJ1863">
        <v>1991</v>
      </c>
      <c r="AK1863">
        <v>3</v>
      </c>
      <c r="AL1863">
        <v>2</v>
      </c>
      <c r="AN1863">
        <v>2267</v>
      </c>
      <c r="AO1863">
        <v>32</v>
      </c>
      <c r="AP1863" t="s">
        <v>72</v>
      </c>
      <c r="AQ1863" t="s">
        <v>66</v>
      </c>
      <c r="AR1863">
        <v>3039</v>
      </c>
      <c r="AW1863" t="s">
        <v>9096</v>
      </c>
      <c r="AX1863" t="s">
        <v>9097</v>
      </c>
      <c r="AY1863" t="s">
        <v>9098</v>
      </c>
      <c r="AZ1863" t="s">
        <v>9099</v>
      </c>
    </row>
    <row r="1864" spans="1:52" x14ac:dyDescent="0.3">
      <c r="A1864">
        <v>1458293</v>
      </c>
      <c r="B1864" t="s">
        <v>9100</v>
      </c>
      <c r="C1864" t="str">
        <f t="shared" si="271"/>
        <v>7492</v>
      </c>
      <c r="D1864" t="s">
        <v>8411</v>
      </c>
      <c r="E1864" t="str">
        <f>"0100"</f>
        <v>0100</v>
      </c>
      <c r="F1864" t="s">
        <v>54</v>
      </c>
      <c r="G1864" t="str">
        <f>"10"</f>
        <v>10</v>
      </c>
      <c r="H1864" t="s">
        <v>55</v>
      </c>
      <c r="I1864" t="s">
        <v>56</v>
      </c>
      <c r="J1864" t="s">
        <v>8434</v>
      </c>
      <c r="K1864">
        <v>1</v>
      </c>
      <c r="L1864">
        <v>57607</v>
      </c>
      <c r="M1864">
        <v>1.32</v>
      </c>
      <c r="N1864" t="str">
        <f t="shared" si="270"/>
        <v>000X</v>
      </c>
      <c r="O1864">
        <v>2564</v>
      </c>
      <c r="P1864" t="s">
        <v>58</v>
      </c>
      <c r="Q1864" t="s">
        <v>8940</v>
      </c>
      <c r="R1864" t="s">
        <v>140</v>
      </c>
      <c r="T1864" t="s">
        <v>61</v>
      </c>
      <c r="V1864" t="s">
        <v>9101</v>
      </c>
      <c r="W1864">
        <v>192148</v>
      </c>
      <c r="X1864">
        <v>16530</v>
      </c>
      <c r="Y1864">
        <v>175618</v>
      </c>
      <c r="Z1864">
        <v>145392</v>
      </c>
      <c r="AA1864">
        <v>120392</v>
      </c>
      <c r="AB1864" t="s">
        <v>63</v>
      </c>
      <c r="AC1864" s="1">
        <v>44265</v>
      </c>
      <c r="AD1864">
        <v>279900</v>
      </c>
      <c r="AE1864">
        <v>3145</v>
      </c>
      <c r="AF1864">
        <v>1627</v>
      </c>
      <c r="AG1864" t="s">
        <v>64</v>
      </c>
      <c r="AH1864" t="s">
        <v>76</v>
      </c>
      <c r="AI1864">
        <v>1</v>
      </c>
      <c r="AJ1864">
        <v>1991</v>
      </c>
      <c r="AK1864">
        <v>3</v>
      </c>
      <c r="AL1864">
        <v>2</v>
      </c>
      <c r="AN1864">
        <v>1931</v>
      </c>
      <c r="AO1864">
        <v>32</v>
      </c>
      <c r="AP1864" t="s">
        <v>63</v>
      </c>
      <c r="AQ1864" t="s">
        <v>66</v>
      </c>
      <c r="AR1864">
        <v>2815</v>
      </c>
      <c r="AW1864" t="s">
        <v>9102</v>
      </c>
      <c r="AX1864" t="s">
        <v>9103</v>
      </c>
      <c r="AY1864" t="s">
        <v>9104</v>
      </c>
      <c r="AZ1864" t="s">
        <v>4136</v>
      </c>
    </row>
    <row r="1865" spans="1:52" x14ac:dyDescent="0.3">
      <c r="A1865">
        <v>1458382</v>
      </c>
      <c r="B1865" t="s">
        <v>9105</v>
      </c>
      <c r="C1865" t="str">
        <f t="shared" si="271"/>
        <v>7492</v>
      </c>
      <c r="D1865" t="s">
        <v>8411</v>
      </c>
      <c r="E1865" t="str">
        <f>"0000"</f>
        <v>0000</v>
      </c>
      <c r="F1865" t="s">
        <v>108</v>
      </c>
      <c r="G1865" t="str">
        <f>"03"</f>
        <v>03</v>
      </c>
      <c r="H1865" t="s">
        <v>55</v>
      </c>
      <c r="I1865" t="s">
        <v>56</v>
      </c>
      <c r="J1865" t="s">
        <v>57</v>
      </c>
      <c r="K1865">
        <v>0</v>
      </c>
      <c r="L1865">
        <v>47957</v>
      </c>
      <c r="M1865">
        <v>1.1000000000000001</v>
      </c>
      <c r="N1865" t="str">
        <f t="shared" si="270"/>
        <v>000X</v>
      </c>
      <c r="O1865">
        <v>5035</v>
      </c>
      <c r="P1865" t="s">
        <v>72</v>
      </c>
      <c r="Q1865" t="s">
        <v>8919</v>
      </c>
      <c r="R1865" t="s">
        <v>140</v>
      </c>
      <c r="T1865" t="s">
        <v>61</v>
      </c>
      <c r="V1865" t="s">
        <v>9106</v>
      </c>
      <c r="W1865">
        <v>17610</v>
      </c>
      <c r="X1865">
        <v>17610</v>
      </c>
      <c r="Y1865">
        <v>0</v>
      </c>
      <c r="Z1865">
        <v>17610</v>
      </c>
      <c r="AA1865">
        <v>17610</v>
      </c>
      <c r="AB1865" t="s">
        <v>72</v>
      </c>
      <c r="AC1865" s="1">
        <v>38473</v>
      </c>
      <c r="AD1865">
        <v>88000</v>
      </c>
      <c r="AE1865">
        <v>1865</v>
      </c>
      <c r="AF1865">
        <v>2333</v>
      </c>
      <c r="AG1865" t="s">
        <v>103</v>
      </c>
      <c r="AH1865" t="s">
        <v>76</v>
      </c>
      <c r="AR1865">
        <v>0</v>
      </c>
      <c r="AW1865" t="s">
        <v>5612</v>
      </c>
      <c r="AY1865" t="s">
        <v>9107</v>
      </c>
      <c r="AZ1865" t="s">
        <v>9108</v>
      </c>
    </row>
    <row r="1866" spans="1:52" x14ac:dyDescent="0.3">
      <c r="A1866">
        <v>1458609</v>
      </c>
      <c r="B1866" t="s">
        <v>9109</v>
      </c>
      <c r="C1866" t="str">
        <f t="shared" si="271"/>
        <v>7492</v>
      </c>
      <c r="D1866" t="s">
        <v>8411</v>
      </c>
      <c r="E1866" t="str">
        <f>"0100"</f>
        <v>0100</v>
      </c>
      <c r="F1866" t="s">
        <v>54</v>
      </c>
      <c r="G1866" t="str">
        <f>"11"</f>
        <v>11</v>
      </c>
      <c r="H1866" t="s">
        <v>55</v>
      </c>
      <c r="I1866" t="s">
        <v>56</v>
      </c>
      <c r="J1866" t="s">
        <v>8434</v>
      </c>
      <c r="K1866">
        <v>1</v>
      </c>
      <c r="L1866">
        <v>63320</v>
      </c>
      <c r="M1866">
        <v>1.45</v>
      </c>
      <c r="N1866" t="str">
        <f t="shared" si="270"/>
        <v>000X</v>
      </c>
      <c r="O1866">
        <v>4761</v>
      </c>
      <c r="P1866" t="s">
        <v>72</v>
      </c>
      <c r="Q1866" t="s">
        <v>8978</v>
      </c>
      <c r="R1866" t="s">
        <v>364</v>
      </c>
      <c r="T1866" t="s">
        <v>61</v>
      </c>
      <c r="V1866" t="s">
        <v>9110</v>
      </c>
      <c r="W1866">
        <v>238875</v>
      </c>
      <c r="X1866">
        <v>18170</v>
      </c>
      <c r="Y1866">
        <v>220705</v>
      </c>
      <c r="Z1866">
        <v>189473</v>
      </c>
      <c r="AA1866">
        <v>164473</v>
      </c>
      <c r="AB1866" t="s">
        <v>63</v>
      </c>
      <c r="AC1866" s="1">
        <v>42718</v>
      </c>
      <c r="AD1866">
        <v>270000</v>
      </c>
      <c r="AE1866">
        <v>2800</v>
      </c>
      <c r="AF1866">
        <v>2399</v>
      </c>
      <c r="AG1866" t="s">
        <v>64</v>
      </c>
      <c r="AH1866" t="s">
        <v>76</v>
      </c>
      <c r="AI1866">
        <v>1</v>
      </c>
      <c r="AJ1866">
        <v>1995</v>
      </c>
      <c r="AK1866">
        <v>4</v>
      </c>
      <c r="AL1866">
        <v>3</v>
      </c>
      <c r="AN1866">
        <v>2348</v>
      </c>
      <c r="AO1866">
        <v>32</v>
      </c>
      <c r="AP1866" t="s">
        <v>63</v>
      </c>
      <c r="AQ1866" t="s">
        <v>66</v>
      </c>
      <c r="AR1866">
        <v>3324</v>
      </c>
      <c r="AW1866" t="s">
        <v>9111</v>
      </c>
      <c r="AY1866" t="s">
        <v>9112</v>
      </c>
      <c r="AZ1866" t="s">
        <v>70</v>
      </c>
    </row>
    <row r="1867" spans="1:52" x14ac:dyDescent="0.3">
      <c r="A1867">
        <v>1458625</v>
      </c>
      <c r="B1867" t="s">
        <v>9113</v>
      </c>
      <c r="C1867" t="str">
        <f t="shared" si="271"/>
        <v>7492</v>
      </c>
      <c r="D1867" t="s">
        <v>8411</v>
      </c>
      <c r="E1867" t="str">
        <f>"0000"</f>
        <v>0000</v>
      </c>
      <c r="F1867" t="s">
        <v>108</v>
      </c>
      <c r="G1867" t="str">
        <f>"11"</f>
        <v>11</v>
      </c>
      <c r="H1867" t="s">
        <v>55</v>
      </c>
      <c r="I1867" t="s">
        <v>56</v>
      </c>
      <c r="J1867" t="s">
        <v>8434</v>
      </c>
      <c r="K1867">
        <v>0</v>
      </c>
      <c r="L1867">
        <v>67133</v>
      </c>
      <c r="M1867">
        <v>1.54</v>
      </c>
      <c r="N1867" t="str">
        <f t="shared" si="270"/>
        <v>000X</v>
      </c>
      <c r="O1867">
        <v>4902</v>
      </c>
      <c r="P1867" t="s">
        <v>72</v>
      </c>
      <c r="Q1867" t="s">
        <v>8971</v>
      </c>
      <c r="R1867" t="s">
        <v>60</v>
      </c>
      <c r="T1867" t="s">
        <v>61</v>
      </c>
      <c r="V1867" t="s">
        <v>9114</v>
      </c>
      <c r="W1867">
        <v>19270</v>
      </c>
      <c r="X1867">
        <v>19270</v>
      </c>
      <c r="Y1867">
        <v>0</v>
      </c>
      <c r="Z1867">
        <v>19270</v>
      </c>
      <c r="AA1867">
        <v>19270</v>
      </c>
      <c r="AB1867" t="s">
        <v>72</v>
      </c>
      <c r="AC1867" s="1">
        <v>44267</v>
      </c>
      <c r="AD1867">
        <v>42000</v>
      </c>
      <c r="AE1867">
        <v>3144</v>
      </c>
      <c r="AF1867">
        <v>868</v>
      </c>
      <c r="AG1867" t="s">
        <v>103</v>
      </c>
      <c r="AH1867" t="s">
        <v>76</v>
      </c>
      <c r="AR1867">
        <v>0</v>
      </c>
      <c r="AW1867" t="s">
        <v>9115</v>
      </c>
      <c r="AX1867" t="s">
        <v>9116</v>
      </c>
      <c r="AY1867" t="s">
        <v>9117</v>
      </c>
      <c r="AZ1867" t="s">
        <v>9118</v>
      </c>
    </row>
    <row r="1868" spans="1:52" x14ac:dyDescent="0.3">
      <c r="A1868">
        <v>1457921</v>
      </c>
      <c r="B1868" t="s">
        <v>9119</v>
      </c>
      <c r="C1868" t="str">
        <f t="shared" si="271"/>
        <v>7492</v>
      </c>
      <c r="D1868" t="s">
        <v>8411</v>
      </c>
      <c r="E1868" t="str">
        <f>"0100"</f>
        <v>0100</v>
      </c>
      <c r="F1868" t="s">
        <v>54</v>
      </c>
      <c r="G1868" t="str">
        <f>"09"</f>
        <v>09</v>
      </c>
      <c r="H1868" t="s">
        <v>55</v>
      </c>
      <c r="I1868" t="s">
        <v>56</v>
      </c>
      <c r="J1868" t="s">
        <v>8434</v>
      </c>
      <c r="K1868">
        <v>1</v>
      </c>
      <c r="L1868">
        <v>60927</v>
      </c>
      <c r="M1868">
        <v>1.4</v>
      </c>
      <c r="N1868" t="str">
        <f t="shared" si="270"/>
        <v>000X</v>
      </c>
      <c r="O1868">
        <v>2952</v>
      </c>
      <c r="P1868" t="s">
        <v>58</v>
      </c>
      <c r="Q1868" t="s">
        <v>8502</v>
      </c>
      <c r="R1868" t="s">
        <v>140</v>
      </c>
      <c r="T1868" t="s">
        <v>61</v>
      </c>
      <c r="V1868" t="s">
        <v>9120</v>
      </c>
      <c r="W1868">
        <v>164941</v>
      </c>
      <c r="X1868">
        <v>17480</v>
      </c>
      <c r="Y1868">
        <v>147461</v>
      </c>
      <c r="Z1868">
        <v>115865</v>
      </c>
      <c r="AA1868">
        <v>90865</v>
      </c>
      <c r="AB1868" t="s">
        <v>63</v>
      </c>
      <c r="AC1868" s="1">
        <v>36892</v>
      </c>
      <c r="AD1868">
        <v>102100</v>
      </c>
      <c r="AE1868">
        <v>1414</v>
      </c>
      <c r="AF1868">
        <v>367</v>
      </c>
      <c r="AG1868" t="s">
        <v>64</v>
      </c>
      <c r="AH1868" t="s">
        <v>76</v>
      </c>
      <c r="AI1868">
        <v>1</v>
      </c>
      <c r="AJ1868">
        <v>1996</v>
      </c>
      <c r="AK1868">
        <v>3</v>
      </c>
      <c r="AL1868">
        <v>2</v>
      </c>
      <c r="AN1868">
        <v>1777</v>
      </c>
      <c r="AO1868">
        <v>29</v>
      </c>
      <c r="AP1868" t="s">
        <v>72</v>
      </c>
      <c r="AQ1868" t="s">
        <v>66</v>
      </c>
      <c r="AR1868">
        <v>2830</v>
      </c>
      <c r="AW1868" t="s">
        <v>9121</v>
      </c>
      <c r="AX1868" t="s">
        <v>9122</v>
      </c>
      <c r="AY1868" t="s">
        <v>9123</v>
      </c>
      <c r="AZ1868" t="s">
        <v>1078</v>
      </c>
    </row>
    <row r="1869" spans="1:52" x14ac:dyDescent="0.3">
      <c r="A1869">
        <v>1458005</v>
      </c>
      <c r="B1869" t="s">
        <v>9124</v>
      </c>
      <c r="C1869" t="str">
        <f t="shared" si="271"/>
        <v>7492</v>
      </c>
      <c r="D1869" t="s">
        <v>8411</v>
      </c>
      <c r="E1869" t="str">
        <f>"0100"</f>
        <v>0100</v>
      </c>
      <c r="F1869" t="s">
        <v>54</v>
      </c>
      <c r="G1869" t="str">
        <f t="shared" ref="G1869:G1874" si="272">"10"</f>
        <v>10</v>
      </c>
      <c r="H1869" t="s">
        <v>55</v>
      </c>
      <c r="I1869" t="s">
        <v>56</v>
      </c>
      <c r="J1869" t="s">
        <v>57</v>
      </c>
      <c r="K1869">
        <v>1</v>
      </c>
      <c r="L1869">
        <v>46403</v>
      </c>
      <c r="M1869">
        <v>1.07</v>
      </c>
      <c r="N1869" t="str">
        <f t="shared" si="270"/>
        <v>000X</v>
      </c>
      <c r="O1869">
        <v>2809</v>
      </c>
      <c r="P1869" t="s">
        <v>58</v>
      </c>
      <c r="Q1869" t="s">
        <v>8502</v>
      </c>
      <c r="R1869" t="s">
        <v>140</v>
      </c>
      <c r="T1869" t="s">
        <v>61</v>
      </c>
      <c r="V1869" t="s">
        <v>9125</v>
      </c>
      <c r="W1869">
        <v>223652</v>
      </c>
      <c r="X1869">
        <v>17040</v>
      </c>
      <c r="Y1869">
        <v>206612</v>
      </c>
      <c r="Z1869">
        <v>163029</v>
      </c>
      <c r="AA1869">
        <v>138029</v>
      </c>
      <c r="AB1869" t="s">
        <v>63</v>
      </c>
      <c r="AC1869" s="1">
        <v>37712</v>
      </c>
      <c r="AD1869">
        <v>16000</v>
      </c>
      <c r="AE1869">
        <v>1595</v>
      </c>
      <c r="AF1869">
        <v>40</v>
      </c>
      <c r="AG1869" t="s">
        <v>103</v>
      </c>
      <c r="AH1869" t="s">
        <v>76</v>
      </c>
      <c r="AI1869">
        <v>1</v>
      </c>
      <c r="AJ1869">
        <v>2004</v>
      </c>
      <c r="AK1869">
        <v>3</v>
      </c>
      <c r="AL1869">
        <v>2</v>
      </c>
      <c r="AN1869">
        <v>2245</v>
      </c>
      <c r="AO1869">
        <v>32</v>
      </c>
      <c r="AP1869" t="s">
        <v>72</v>
      </c>
      <c r="AQ1869" t="s">
        <v>66</v>
      </c>
      <c r="AR1869">
        <v>3102</v>
      </c>
      <c r="AW1869" t="s">
        <v>9126</v>
      </c>
      <c r="AX1869" t="s">
        <v>9127</v>
      </c>
      <c r="AY1869" t="s">
        <v>9128</v>
      </c>
      <c r="AZ1869" t="s">
        <v>70</v>
      </c>
    </row>
    <row r="1870" spans="1:52" x14ac:dyDescent="0.3">
      <c r="A1870">
        <v>1458013</v>
      </c>
      <c r="B1870" t="s">
        <v>9129</v>
      </c>
      <c r="C1870" t="str">
        <f t="shared" si="271"/>
        <v>7492</v>
      </c>
      <c r="D1870" t="s">
        <v>8411</v>
      </c>
      <c r="E1870" t="str">
        <f>"0100"</f>
        <v>0100</v>
      </c>
      <c r="F1870" t="s">
        <v>54</v>
      </c>
      <c r="G1870" t="str">
        <f t="shared" si="272"/>
        <v>10</v>
      </c>
      <c r="H1870" t="s">
        <v>55</v>
      </c>
      <c r="I1870" t="s">
        <v>56</v>
      </c>
      <c r="J1870" t="s">
        <v>57</v>
      </c>
      <c r="K1870">
        <v>1</v>
      </c>
      <c r="L1870">
        <v>46545</v>
      </c>
      <c r="M1870">
        <v>1.07</v>
      </c>
      <c r="N1870" t="str">
        <f t="shared" si="270"/>
        <v>000X</v>
      </c>
      <c r="O1870">
        <v>2845</v>
      </c>
      <c r="P1870" t="s">
        <v>58</v>
      </c>
      <c r="Q1870" t="s">
        <v>8502</v>
      </c>
      <c r="R1870" t="s">
        <v>140</v>
      </c>
      <c r="T1870" t="s">
        <v>61</v>
      </c>
      <c r="V1870" t="s">
        <v>9130</v>
      </c>
      <c r="W1870">
        <v>239618</v>
      </c>
      <c r="X1870">
        <v>17100</v>
      </c>
      <c r="Y1870">
        <v>222518</v>
      </c>
      <c r="Z1870">
        <v>174006</v>
      </c>
      <c r="AA1870">
        <v>149006</v>
      </c>
      <c r="AB1870" t="s">
        <v>63</v>
      </c>
      <c r="AC1870" s="1">
        <v>35704</v>
      </c>
      <c r="AD1870">
        <v>12000</v>
      </c>
      <c r="AE1870">
        <v>1213</v>
      </c>
      <c r="AF1870">
        <v>710</v>
      </c>
      <c r="AG1870" t="s">
        <v>103</v>
      </c>
      <c r="AH1870" t="s">
        <v>76</v>
      </c>
      <c r="AI1870">
        <v>1</v>
      </c>
      <c r="AJ1870">
        <v>1998</v>
      </c>
      <c r="AK1870">
        <v>3</v>
      </c>
      <c r="AL1870">
        <v>2</v>
      </c>
      <c r="AN1870">
        <v>2104</v>
      </c>
      <c r="AO1870">
        <v>32</v>
      </c>
      <c r="AP1870" t="s">
        <v>72</v>
      </c>
      <c r="AQ1870" t="s">
        <v>66</v>
      </c>
      <c r="AR1870">
        <v>3955</v>
      </c>
      <c r="AW1870" t="s">
        <v>9131</v>
      </c>
      <c r="AX1870" t="s">
        <v>9132</v>
      </c>
      <c r="AY1870" t="s">
        <v>9133</v>
      </c>
      <c r="AZ1870" t="s">
        <v>70</v>
      </c>
    </row>
    <row r="1871" spans="1:52" x14ac:dyDescent="0.3">
      <c r="A1871">
        <v>1458251</v>
      </c>
      <c r="B1871" t="s">
        <v>9134</v>
      </c>
      <c r="C1871" t="str">
        <f t="shared" si="271"/>
        <v>7492</v>
      </c>
      <c r="D1871" t="s">
        <v>8411</v>
      </c>
      <c r="E1871" t="str">
        <f>"0100"</f>
        <v>0100</v>
      </c>
      <c r="F1871" t="s">
        <v>54</v>
      </c>
      <c r="G1871" t="str">
        <f t="shared" si="272"/>
        <v>10</v>
      </c>
      <c r="H1871" t="s">
        <v>55</v>
      </c>
      <c r="I1871" t="s">
        <v>56</v>
      </c>
      <c r="J1871" t="s">
        <v>57</v>
      </c>
      <c r="K1871">
        <v>1</v>
      </c>
      <c r="L1871">
        <v>46527</v>
      </c>
      <c r="M1871">
        <v>1.07</v>
      </c>
      <c r="N1871" t="str">
        <f t="shared" si="270"/>
        <v>000X</v>
      </c>
      <c r="O1871">
        <v>2549</v>
      </c>
      <c r="P1871" t="s">
        <v>58</v>
      </c>
      <c r="Q1871" t="s">
        <v>8625</v>
      </c>
      <c r="R1871" t="s">
        <v>118</v>
      </c>
      <c r="T1871" t="s">
        <v>61</v>
      </c>
      <c r="V1871" t="s">
        <v>9135</v>
      </c>
      <c r="W1871">
        <v>167146</v>
      </c>
      <c r="X1871">
        <v>17090</v>
      </c>
      <c r="Y1871">
        <v>150056</v>
      </c>
      <c r="Z1871">
        <v>129924</v>
      </c>
      <c r="AA1871">
        <v>104924</v>
      </c>
      <c r="AB1871" t="s">
        <v>63</v>
      </c>
      <c r="AC1871" s="1">
        <v>42144</v>
      </c>
      <c r="AD1871">
        <v>175000</v>
      </c>
      <c r="AE1871">
        <v>2690</v>
      </c>
      <c r="AF1871">
        <v>1491</v>
      </c>
      <c r="AG1871" t="s">
        <v>64</v>
      </c>
      <c r="AH1871" t="s">
        <v>76</v>
      </c>
      <c r="AI1871">
        <v>1</v>
      </c>
      <c r="AJ1871">
        <v>1995</v>
      </c>
      <c r="AK1871">
        <v>3</v>
      </c>
      <c r="AL1871">
        <v>2</v>
      </c>
      <c r="AN1871">
        <v>1568</v>
      </c>
      <c r="AO1871">
        <v>32</v>
      </c>
      <c r="AP1871" t="s">
        <v>63</v>
      </c>
      <c r="AQ1871" t="s">
        <v>66</v>
      </c>
      <c r="AR1871">
        <v>2294</v>
      </c>
      <c r="AW1871" t="s">
        <v>9136</v>
      </c>
      <c r="AX1871" t="s">
        <v>9137</v>
      </c>
      <c r="AY1871" t="s">
        <v>9138</v>
      </c>
      <c r="AZ1871" t="s">
        <v>70</v>
      </c>
    </row>
    <row r="1872" spans="1:52" x14ac:dyDescent="0.3">
      <c r="A1872">
        <v>1458340</v>
      </c>
      <c r="B1872" t="s">
        <v>9139</v>
      </c>
      <c r="C1872" t="str">
        <f t="shared" si="271"/>
        <v>7492</v>
      </c>
      <c r="D1872" t="s">
        <v>8411</v>
      </c>
      <c r="E1872" t="str">
        <f>"0100"</f>
        <v>0100</v>
      </c>
      <c r="F1872" t="s">
        <v>54</v>
      </c>
      <c r="G1872" t="str">
        <f t="shared" si="272"/>
        <v>10</v>
      </c>
      <c r="H1872" t="s">
        <v>55</v>
      </c>
      <c r="I1872" t="s">
        <v>56</v>
      </c>
      <c r="J1872" t="s">
        <v>57</v>
      </c>
      <c r="K1872">
        <v>1</v>
      </c>
      <c r="L1872">
        <v>46229</v>
      </c>
      <c r="M1872">
        <v>1.06</v>
      </c>
      <c r="N1872" t="str">
        <f t="shared" si="270"/>
        <v>000X</v>
      </c>
      <c r="O1872">
        <v>2833</v>
      </c>
      <c r="P1872" t="s">
        <v>58</v>
      </c>
      <c r="Q1872" t="s">
        <v>8940</v>
      </c>
      <c r="R1872" t="s">
        <v>140</v>
      </c>
      <c r="T1872" t="s">
        <v>61</v>
      </c>
      <c r="V1872" t="s">
        <v>9140</v>
      </c>
      <c r="W1872">
        <v>146974</v>
      </c>
      <c r="X1872">
        <v>16980</v>
      </c>
      <c r="Y1872">
        <v>129994</v>
      </c>
      <c r="Z1872">
        <v>103921</v>
      </c>
      <c r="AA1872">
        <v>78921</v>
      </c>
      <c r="AB1872" t="s">
        <v>63</v>
      </c>
      <c r="AC1872" s="1">
        <v>36069</v>
      </c>
      <c r="AD1872">
        <v>12900</v>
      </c>
      <c r="AE1872">
        <v>1269</v>
      </c>
      <c r="AF1872">
        <v>241</v>
      </c>
      <c r="AG1872" t="s">
        <v>103</v>
      </c>
      <c r="AH1872" t="s">
        <v>76</v>
      </c>
      <c r="AI1872">
        <v>1</v>
      </c>
      <c r="AJ1872">
        <v>1999</v>
      </c>
      <c r="AK1872">
        <v>3</v>
      </c>
      <c r="AL1872">
        <v>2</v>
      </c>
      <c r="AN1872">
        <v>1502</v>
      </c>
      <c r="AO1872">
        <v>32</v>
      </c>
      <c r="AP1872" t="s">
        <v>72</v>
      </c>
      <c r="AQ1872" t="s">
        <v>66</v>
      </c>
      <c r="AR1872">
        <v>2117</v>
      </c>
      <c r="AW1872" t="s">
        <v>9141</v>
      </c>
      <c r="AX1872" t="s">
        <v>9142</v>
      </c>
      <c r="AY1872" t="s">
        <v>9143</v>
      </c>
      <c r="AZ1872" t="s">
        <v>70</v>
      </c>
    </row>
    <row r="1873" spans="1:52" x14ac:dyDescent="0.3">
      <c r="A1873">
        <v>1458463</v>
      </c>
      <c r="B1873" t="s">
        <v>9144</v>
      </c>
      <c r="C1873" t="str">
        <f t="shared" si="271"/>
        <v>7492</v>
      </c>
      <c r="D1873" t="s">
        <v>8411</v>
      </c>
      <c r="E1873" t="str">
        <f>"0000"</f>
        <v>0000</v>
      </c>
      <c r="F1873" t="s">
        <v>108</v>
      </c>
      <c r="G1873" t="str">
        <f t="shared" si="272"/>
        <v>10</v>
      </c>
      <c r="H1873" t="s">
        <v>55</v>
      </c>
      <c r="I1873" t="s">
        <v>56</v>
      </c>
      <c r="J1873" t="s">
        <v>8434</v>
      </c>
      <c r="K1873">
        <v>0</v>
      </c>
      <c r="L1873">
        <v>61319</v>
      </c>
      <c r="M1873">
        <v>1.41</v>
      </c>
      <c r="N1873" t="str">
        <f t="shared" si="270"/>
        <v>000X</v>
      </c>
      <c r="O1873">
        <v>2167</v>
      </c>
      <c r="P1873" t="s">
        <v>58</v>
      </c>
      <c r="Q1873" t="s">
        <v>8940</v>
      </c>
      <c r="R1873" t="s">
        <v>140</v>
      </c>
      <c r="T1873" t="s">
        <v>61</v>
      </c>
      <c r="V1873" t="s">
        <v>9145</v>
      </c>
      <c r="W1873">
        <v>17600</v>
      </c>
      <c r="X1873">
        <v>17600</v>
      </c>
      <c r="Y1873">
        <v>0</v>
      </c>
      <c r="Z1873">
        <v>17600</v>
      </c>
      <c r="AA1873">
        <v>17600</v>
      </c>
      <c r="AB1873" t="s">
        <v>72</v>
      </c>
      <c r="AR1873">
        <v>0</v>
      </c>
      <c r="AW1873" t="s">
        <v>9146</v>
      </c>
      <c r="AX1873" t="s">
        <v>9147</v>
      </c>
      <c r="AY1873" t="s">
        <v>9148</v>
      </c>
      <c r="AZ1873" t="s">
        <v>9149</v>
      </c>
    </row>
    <row r="1874" spans="1:52" x14ac:dyDescent="0.3">
      <c r="A1874">
        <v>1458480</v>
      </c>
      <c r="B1874" t="s">
        <v>9150</v>
      </c>
      <c r="C1874" t="str">
        <f t="shared" si="271"/>
        <v>7492</v>
      </c>
      <c r="D1874" t="s">
        <v>8411</v>
      </c>
      <c r="E1874" t="str">
        <f>"0100"</f>
        <v>0100</v>
      </c>
      <c r="F1874" t="s">
        <v>54</v>
      </c>
      <c r="G1874" t="str">
        <f t="shared" si="272"/>
        <v>10</v>
      </c>
      <c r="H1874" t="s">
        <v>55</v>
      </c>
      <c r="I1874" t="s">
        <v>56</v>
      </c>
      <c r="J1874" t="s">
        <v>57</v>
      </c>
      <c r="K1874">
        <v>1</v>
      </c>
      <c r="L1874">
        <v>48683</v>
      </c>
      <c r="M1874">
        <v>1.1200000000000001</v>
      </c>
      <c r="N1874" t="str">
        <f t="shared" si="270"/>
        <v>000X</v>
      </c>
      <c r="O1874">
        <v>2027</v>
      </c>
      <c r="P1874" t="s">
        <v>58</v>
      </c>
      <c r="Q1874" t="s">
        <v>8958</v>
      </c>
      <c r="R1874" t="s">
        <v>140</v>
      </c>
      <c r="T1874" t="s">
        <v>61</v>
      </c>
      <c r="V1874" t="s">
        <v>9151</v>
      </c>
      <c r="W1874">
        <v>144835</v>
      </c>
      <c r="X1874">
        <v>17880</v>
      </c>
      <c r="Y1874">
        <v>126955</v>
      </c>
      <c r="Z1874">
        <v>101494</v>
      </c>
      <c r="AA1874">
        <v>76494</v>
      </c>
      <c r="AB1874" t="s">
        <v>63</v>
      </c>
      <c r="AC1874" s="1">
        <v>31503</v>
      </c>
      <c r="AD1874">
        <v>12000</v>
      </c>
      <c r="AE1874">
        <v>699</v>
      </c>
      <c r="AF1874">
        <v>1816</v>
      </c>
      <c r="AG1874" t="s">
        <v>103</v>
      </c>
      <c r="AH1874" t="s">
        <v>221</v>
      </c>
      <c r="AI1874">
        <v>1</v>
      </c>
      <c r="AJ1874">
        <v>1987</v>
      </c>
      <c r="AK1874">
        <v>3</v>
      </c>
      <c r="AL1874">
        <v>2</v>
      </c>
      <c r="AN1874">
        <v>1600</v>
      </c>
      <c r="AO1874">
        <v>32</v>
      </c>
      <c r="AP1874" t="s">
        <v>72</v>
      </c>
      <c r="AQ1874" t="s">
        <v>66</v>
      </c>
      <c r="AR1874">
        <v>2511</v>
      </c>
      <c r="AW1874" t="s">
        <v>9152</v>
      </c>
      <c r="AY1874" t="s">
        <v>9153</v>
      </c>
      <c r="AZ1874" t="s">
        <v>70</v>
      </c>
    </row>
    <row r="1875" spans="1:52" x14ac:dyDescent="0.3">
      <c r="A1875">
        <v>1458692</v>
      </c>
      <c r="B1875" t="s">
        <v>9154</v>
      </c>
      <c r="C1875" t="str">
        <f t="shared" si="271"/>
        <v>7492</v>
      </c>
      <c r="D1875" t="s">
        <v>8411</v>
      </c>
      <c r="E1875" t="str">
        <f>"0100"</f>
        <v>0100</v>
      </c>
      <c r="F1875" t="s">
        <v>54</v>
      </c>
      <c r="G1875" t="str">
        <f>"11"</f>
        <v>11</v>
      </c>
      <c r="H1875" t="s">
        <v>55</v>
      </c>
      <c r="I1875" t="s">
        <v>56</v>
      </c>
      <c r="J1875" t="s">
        <v>57</v>
      </c>
      <c r="K1875">
        <v>1</v>
      </c>
      <c r="L1875">
        <v>49366</v>
      </c>
      <c r="M1875">
        <v>1.1299999999999999</v>
      </c>
      <c r="N1875" t="str">
        <f t="shared" si="270"/>
        <v>000X</v>
      </c>
      <c r="O1875">
        <v>4941</v>
      </c>
      <c r="P1875" t="s">
        <v>72</v>
      </c>
      <c r="Q1875" t="s">
        <v>8971</v>
      </c>
      <c r="R1875" t="s">
        <v>60</v>
      </c>
      <c r="T1875" t="s">
        <v>61</v>
      </c>
      <c r="V1875" t="s">
        <v>9155</v>
      </c>
      <c r="W1875">
        <v>209926</v>
      </c>
      <c r="X1875">
        <v>18130</v>
      </c>
      <c r="Y1875">
        <v>191796</v>
      </c>
      <c r="Z1875">
        <v>98491</v>
      </c>
      <c r="AA1875">
        <v>72991</v>
      </c>
      <c r="AB1875" t="s">
        <v>63</v>
      </c>
      <c r="AC1875" s="1">
        <v>39022</v>
      </c>
      <c r="AD1875">
        <v>300000</v>
      </c>
      <c r="AE1875">
        <v>2074</v>
      </c>
      <c r="AF1875">
        <v>2083</v>
      </c>
      <c r="AG1875" t="s">
        <v>64</v>
      </c>
      <c r="AH1875" t="s">
        <v>76</v>
      </c>
      <c r="AI1875">
        <v>1</v>
      </c>
      <c r="AJ1875">
        <v>1981</v>
      </c>
      <c r="AK1875">
        <v>3</v>
      </c>
      <c r="AL1875">
        <v>2</v>
      </c>
      <c r="AN1875">
        <v>2871</v>
      </c>
      <c r="AO1875">
        <v>32</v>
      </c>
      <c r="AP1875" t="s">
        <v>63</v>
      </c>
      <c r="AQ1875" t="s">
        <v>66</v>
      </c>
      <c r="AR1875">
        <v>3465</v>
      </c>
      <c r="AW1875" t="s">
        <v>9156</v>
      </c>
      <c r="AY1875" t="s">
        <v>9157</v>
      </c>
      <c r="AZ1875" t="s">
        <v>9158</v>
      </c>
    </row>
    <row r="1876" spans="1:52" x14ac:dyDescent="0.3">
      <c r="A1876">
        <v>1458706</v>
      </c>
      <c r="B1876" t="s">
        <v>9159</v>
      </c>
      <c r="C1876" t="str">
        <f t="shared" si="271"/>
        <v>7492</v>
      </c>
      <c r="D1876" t="s">
        <v>8411</v>
      </c>
      <c r="E1876" t="str">
        <f>"0000"</f>
        <v>0000</v>
      </c>
      <c r="F1876" t="s">
        <v>108</v>
      </c>
      <c r="G1876" t="str">
        <f>"11"</f>
        <v>11</v>
      </c>
      <c r="H1876" t="s">
        <v>55</v>
      </c>
      <c r="I1876" t="s">
        <v>56</v>
      </c>
      <c r="J1876" t="s">
        <v>57</v>
      </c>
      <c r="K1876">
        <v>0</v>
      </c>
      <c r="L1876">
        <v>46340</v>
      </c>
      <c r="M1876">
        <v>1.06</v>
      </c>
      <c r="N1876" t="str">
        <f t="shared" si="270"/>
        <v>000X</v>
      </c>
      <c r="O1876">
        <v>4921</v>
      </c>
      <c r="P1876" t="s">
        <v>72</v>
      </c>
      <c r="Q1876" t="s">
        <v>8971</v>
      </c>
      <c r="R1876" t="s">
        <v>60</v>
      </c>
      <c r="T1876" t="s">
        <v>61</v>
      </c>
      <c r="V1876" t="s">
        <v>9160</v>
      </c>
      <c r="W1876">
        <v>17020</v>
      </c>
      <c r="X1876">
        <v>17020</v>
      </c>
      <c r="Y1876">
        <v>0</v>
      </c>
      <c r="Z1876">
        <v>17020</v>
      </c>
      <c r="AA1876">
        <v>17020</v>
      </c>
      <c r="AB1876" t="s">
        <v>72</v>
      </c>
      <c r="AC1876" s="1">
        <v>43785</v>
      </c>
      <c r="AD1876">
        <v>22000</v>
      </c>
      <c r="AE1876">
        <v>3019</v>
      </c>
      <c r="AF1876">
        <v>1233</v>
      </c>
      <c r="AG1876" t="s">
        <v>103</v>
      </c>
      <c r="AH1876" t="s">
        <v>391</v>
      </c>
      <c r="AR1876">
        <v>0</v>
      </c>
      <c r="AW1876" t="s">
        <v>9161</v>
      </c>
      <c r="AY1876" t="s">
        <v>9162</v>
      </c>
      <c r="AZ1876" t="s">
        <v>9163</v>
      </c>
    </row>
    <row r="1877" spans="1:52" x14ac:dyDescent="0.3">
      <c r="A1877">
        <v>1457912</v>
      </c>
      <c r="B1877" t="s">
        <v>9164</v>
      </c>
      <c r="C1877" t="str">
        <f t="shared" si="271"/>
        <v>7492</v>
      </c>
      <c r="D1877" t="s">
        <v>8411</v>
      </c>
      <c r="E1877" t="str">
        <f t="shared" ref="E1877:E1888" si="273">"0100"</f>
        <v>0100</v>
      </c>
      <c r="F1877" t="s">
        <v>54</v>
      </c>
      <c r="G1877" t="str">
        <f>"09"</f>
        <v>09</v>
      </c>
      <c r="H1877" t="s">
        <v>55</v>
      </c>
      <c r="I1877" t="s">
        <v>56</v>
      </c>
      <c r="J1877" t="s">
        <v>8434</v>
      </c>
      <c r="K1877">
        <v>1</v>
      </c>
      <c r="L1877">
        <v>60897</v>
      </c>
      <c r="M1877">
        <v>1.4</v>
      </c>
      <c r="N1877" t="str">
        <f t="shared" si="270"/>
        <v>000X</v>
      </c>
      <c r="O1877">
        <v>2958</v>
      </c>
      <c r="P1877" t="s">
        <v>58</v>
      </c>
      <c r="Q1877" t="s">
        <v>8502</v>
      </c>
      <c r="R1877" t="s">
        <v>140</v>
      </c>
      <c r="T1877" t="s">
        <v>61</v>
      </c>
      <c r="V1877" t="s">
        <v>9165</v>
      </c>
      <c r="W1877">
        <v>221137</v>
      </c>
      <c r="X1877">
        <v>17480</v>
      </c>
      <c r="Y1877">
        <v>203657</v>
      </c>
      <c r="Z1877">
        <v>146710</v>
      </c>
      <c r="AA1877">
        <v>121710</v>
      </c>
      <c r="AB1877" t="s">
        <v>63</v>
      </c>
      <c r="AC1877" s="1">
        <v>34912</v>
      </c>
      <c r="AD1877">
        <v>10900</v>
      </c>
      <c r="AE1877">
        <v>1092</v>
      </c>
      <c r="AF1877">
        <v>1013</v>
      </c>
      <c r="AG1877" t="s">
        <v>103</v>
      </c>
      <c r="AH1877" t="s">
        <v>76</v>
      </c>
      <c r="AI1877">
        <v>1</v>
      </c>
      <c r="AJ1877">
        <v>1995</v>
      </c>
      <c r="AK1877">
        <v>3</v>
      </c>
      <c r="AL1877">
        <v>2</v>
      </c>
      <c r="AN1877">
        <v>2223</v>
      </c>
      <c r="AO1877">
        <v>32</v>
      </c>
      <c r="AP1877" t="s">
        <v>63</v>
      </c>
      <c r="AQ1877" t="s">
        <v>66</v>
      </c>
      <c r="AR1877">
        <v>3383</v>
      </c>
      <c r="AW1877" t="s">
        <v>9166</v>
      </c>
      <c r="AX1877" t="s">
        <v>9167</v>
      </c>
      <c r="AY1877" t="s">
        <v>9168</v>
      </c>
      <c r="AZ1877" t="s">
        <v>70</v>
      </c>
    </row>
    <row r="1878" spans="1:52" x14ac:dyDescent="0.3">
      <c r="A1878">
        <v>1457947</v>
      </c>
      <c r="B1878" t="s">
        <v>9169</v>
      </c>
      <c r="C1878" t="str">
        <f t="shared" si="271"/>
        <v>7492</v>
      </c>
      <c r="D1878" t="s">
        <v>8411</v>
      </c>
      <c r="E1878" t="str">
        <f t="shared" si="273"/>
        <v>0100</v>
      </c>
      <c r="F1878" t="s">
        <v>54</v>
      </c>
      <c r="G1878" t="str">
        <f>"09"</f>
        <v>09</v>
      </c>
      <c r="H1878" t="s">
        <v>55</v>
      </c>
      <c r="I1878" t="s">
        <v>56</v>
      </c>
      <c r="J1878" t="s">
        <v>8434</v>
      </c>
      <c r="K1878">
        <v>1</v>
      </c>
      <c r="L1878">
        <v>54871</v>
      </c>
      <c r="M1878">
        <v>1.26</v>
      </c>
      <c r="N1878" t="str">
        <f t="shared" si="270"/>
        <v>000X</v>
      </c>
      <c r="O1878">
        <v>4675</v>
      </c>
      <c r="P1878" t="s">
        <v>72</v>
      </c>
      <c r="Q1878" t="s">
        <v>8908</v>
      </c>
      <c r="R1878" t="s">
        <v>140</v>
      </c>
      <c r="T1878" t="s">
        <v>61</v>
      </c>
      <c r="V1878" t="s">
        <v>9170</v>
      </c>
      <c r="W1878">
        <v>348238</v>
      </c>
      <c r="X1878">
        <v>15750</v>
      </c>
      <c r="Y1878">
        <v>332488</v>
      </c>
      <c r="Z1878">
        <v>271325</v>
      </c>
      <c r="AA1878">
        <v>246325</v>
      </c>
      <c r="AB1878" t="s">
        <v>63</v>
      </c>
      <c r="AC1878" s="1">
        <v>41365</v>
      </c>
      <c r="AD1878">
        <v>272000</v>
      </c>
      <c r="AE1878">
        <v>2552</v>
      </c>
      <c r="AF1878">
        <v>368</v>
      </c>
      <c r="AG1878" t="s">
        <v>64</v>
      </c>
      <c r="AH1878" t="s">
        <v>76</v>
      </c>
      <c r="AI1878">
        <v>1</v>
      </c>
      <c r="AJ1878">
        <v>2007</v>
      </c>
      <c r="AK1878">
        <v>4</v>
      </c>
      <c r="AL1878">
        <v>3</v>
      </c>
      <c r="AN1878">
        <v>3487</v>
      </c>
      <c r="AO1878">
        <v>32</v>
      </c>
      <c r="AP1878" t="s">
        <v>63</v>
      </c>
      <c r="AQ1878" t="s">
        <v>66</v>
      </c>
      <c r="AR1878">
        <v>4728</v>
      </c>
      <c r="AW1878" t="s">
        <v>9171</v>
      </c>
      <c r="AX1878" t="s">
        <v>9172</v>
      </c>
      <c r="AY1878" t="s">
        <v>9173</v>
      </c>
      <c r="AZ1878" t="s">
        <v>70</v>
      </c>
    </row>
    <row r="1879" spans="1:52" x14ac:dyDescent="0.3">
      <c r="A1879">
        <v>1457980</v>
      </c>
      <c r="B1879" t="s">
        <v>9174</v>
      </c>
      <c r="C1879" t="str">
        <f t="shared" si="271"/>
        <v>7492</v>
      </c>
      <c r="D1879" t="s">
        <v>8411</v>
      </c>
      <c r="E1879" t="str">
        <f t="shared" si="273"/>
        <v>0100</v>
      </c>
      <c r="F1879" t="s">
        <v>54</v>
      </c>
      <c r="G1879" t="str">
        <f t="shared" ref="G1879:G1884" si="274">"10"</f>
        <v>10</v>
      </c>
      <c r="H1879" t="s">
        <v>55</v>
      </c>
      <c r="I1879" t="s">
        <v>56</v>
      </c>
      <c r="J1879" t="s">
        <v>57</v>
      </c>
      <c r="K1879">
        <v>1</v>
      </c>
      <c r="L1879">
        <v>42811</v>
      </c>
      <c r="M1879">
        <v>0.98</v>
      </c>
      <c r="N1879" t="str">
        <f t="shared" si="270"/>
        <v>000X</v>
      </c>
      <c r="O1879">
        <v>2763</v>
      </c>
      <c r="P1879" t="s">
        <v>58</v>
      </c>
      <c r="Q1879" t="s">
        <v>8502</v>
      </c>
      <c r="R1879" t="s">
        <v>140</v>
      </c>
      <c r="T1879" t="s">
        <v>61</v>
      </c>
      <c r="V1879" t="s">
        <v>9175</v>
      </c>
      <c r="W1879">
        <v>234202</v>
      </c>
      <c r="X1879">
        <v>15720</v>
      </c>
      <c r="Y1879">
        <v>218482</v>
      </c>
      <c r="Z1879">
        <v>229061</v>
      </c>
      <c r="AA1879">
        <v>204061</v>
      </c>
      <c r="AB1879" t="s">
        <v>63</v>
      </c>
      <c r="AC1879" s="1">
        <v>43244</v>
      </c>
      <c r="AD1879">
        <v>265000</v>
      </c>
      <c r="AE1879">
        <v>2903</v>
      </c>
      <c r="AF1879">
        <v>1475</v>
      </c>
      <c r="AG1879" t="s">
        <v>64</v>
      </c>
      <c r="AH1879" t="s">
        <v>76</v>
      </c>
      <c r="AI1879">
        <v>1</v>
      </c>
      <c r="AJ1879">
        <v>2001</v>
      </c>
      <c r="AK1879">
        <v>3</v>
      </c>
      <c r="AL1879">
        <v>2</v>
      </c>
      <c r="AN1879">
        <v>2186</v>
      </c>
      <c r="AO1879">
        <v>32</v>
      </c>
      <c r="AP1879" t="s">
        <v>63</v>
      </c>
      <c r="AQ1879" t="s">
        <v>66</v>
      </c>
      <c r="AR1879">
        <v>3180</v>
      </c>
      <c r="AW1879" t="s">
        <v>9176</v>
      </c>
      <c r="AX1879" t="s">
        <v>9177</v>
      </c>
      <c r="AY1879" t="s">
        <v>9178</v>
      </c>
      <c r="AZ1879" t="s">
        <v>70</v>
      </c>
    </row>
    <row r="1880" spans="1:52" x14ac:dyDescent="0.3">
      <c r="A1880">
        <v>1458048</v>
      </c>
      <c r="B1880" t="s">
        <v>9179</v>
      </c>
      <c r="C1880" t="str">
        <f t="shared" si="271"/>
        <v>7492</v>
      </c>
      <c r="D1880" t="s">
        <v>8411</v>
      </c>
      <c r="E1880" t="str">
        <f t="shared" si="273"/>
        <v>0100</v>
      </c>
      <c r="F1880" t="s">
        <v>54</v>
      </c>
      <c r="G1880" t="str">
        <f t="shared" si="274"/>
        <v>10</v>
      </c>
      <c r="H1880" t="s">
        <v>55</v>
      </c>
      <c r="I1880" t="s">
        <v>56</v>
      </c>
      <c r="J1880" t="s">
        <v>57</v>
      </c>
      <c r="K1880">
        <v>1</v>
      </c>
      <c r="L1880">
        <v>46250</v>
      </c>
      <c r="M1880">
        <v>1.06</v>
      </c>
      <c r="N1880" t="str">
        <f t="shared" si="270"/>
        <v>000X</v>
      </c>
      <c r="O1880">
        <v>2931</v>
      </c>
      <c r="P1880" t="s">
        <v>58</v>
      </c>
      <c r="Q1880" t="s">
        <v>8502</v>
      </c>
      <c r="R1880" t="s">
        <v>140</v>
      </c>
      <c r="T1880" t="s">
        <v>61</v>
      </c>
      <c r="V1880" t="s">
        <v>9180</v>
      </c>
      <c r="W1880">
        <v>157294</v>
      </c>
      <c r="X1880">
        <v>16990</v>
      </c>
      <c r="Y1880">
        <v>140304</v>
      </c>
      <c r="Z1880">
        <v>157294</v>
      </c>
      <c r="AA1880">
        <v>157294</v>
      </c>
      <c r="AB1880" t="s">
        <v>63</v>
      </c>
      <c r="AC1880" s="1">
        <v>44041</v>
      </c>
      <c r="AD1880">
        <v>189500</v>
      </c>
      <c r="AE1880">
        <v>3087</v>
      </c>
      <c r="AF1880">
        <v>1854</v>
      </c>
      <c r="AG1880" t="s">
        <v>64</v>
      </c>
      <c r="AH1880" t="s">
        <v>76</v>
      </c>
      <c r="AI1880">
        <v>1</v>
      </c>
      <c r="AJ1880">
        <v>1992</v>
      </c>
      <c r="AK1880">
        <v>3</v>
      </c>
      <c r="AL1880">
        <v>2</v>
      </c>
      <c r="AN1880">
        <v>1447</v>
      </c>
      <c r="AO1880">
        <v>32</v>
      </c>
      <c r="AP1880" t="s">
        <v>72</v>
      </c>
      <c r="AQ1880" t="s">
        <v>66</v>
      </c>
      <c r="AR1880">
        <v>1987</v>
      </c>
      <c r="AW1880" t="s">
        <v>9181</v>
      </c>
      <c r="AX1880" t="s">
        <v>9182</v>
      </c>
      <c r="AY1880" t="s">
        <v>9183</v>
      </c>
      <c r="AZ1880" t="s">
        <v>70</v>
      </c>
    </row>
    <row r="1881" spans="1:52" x14ac:dyDescent="0.3">
      <c r="A1881">
        <v>1458218</v>
      </c>
      <c r="B1881" t="s">
        <v>9184</v>
      </c>
      <c r="C1881" t="str">
        <f t="shared" si="271"/>
        <v>7492</v>
      </c>
      <c r="D1881" t="s">
        <v>8411</v>
      </c>
      <c r="E1881" t="str">
        <f t="shared" si="273"/>
        <v>0100</v>
      </c>
      <c r="F1881" t="s">
        <v>54</v>
      </c>
      <c r="G1881" t="str">
        <f t="shared" si="274"/>
        <v>10</v>
      </c>
      <c r="H1881" t="s">
        <v>55</v>
      </c>
      <c r="I1881" t="s">
        <v>56</v>
      </c>
      <c r="J1881" t="s">
        <v>57</v>
      </c>
      <c r="K1881">
        <v>1</v>
      </c>
      <c r="L1881">
        <v>46221</v>
      </c>
      <c r="M1881">
        <v>1.06</v>
      </c>
      <c r="N1881" t="str">
        <f t="shared" si="270"/>
        <v>000X</v>
      </c>
      <c r="O1881">
        <v>2663</v>
      </c>
      <c r="P1881" t="s">
        <v>58</v>
      </c>
      <c r="Q1881" t="s">
        <v>8929</v>
      </c>
      <c r="R1881" t="s">
        <v>140</v>
      </c>
      <c r="T1881" t="s">
        <v>61</v>
      </c>
      <c r="V1881" t="s">
        <v>9185</v>
      </c>
      <c r="W1881">
        <v>277792</v>
      </c>
      <c r="X1881">
        <v>16980</v>
      </c>
      <c r="Y1881">
        <v>260812</v>
      </c>
      <c r="Z1881">
        <v>277792</v>
      </c>
      <c r="AA1881">
        <v>277792</v>
      </c>
      <c r="AB1881" t="s">
        <v>63</v>
      </c>
      <c r="AC1881" s="1">
        <v>43693</v>
      </c>
      <c r="AD1881">
        <v>369900</v>
      </c>
      <c r="AE1881">
        <v>2998</v>
      </c>
      <c r="AF1881">
        <v>887</v>
      </c>
      <c r="AG1881" t="s">
        <v>64</v>
      </c>
      <c r="AH1881" t="s">
        <v>76</v>
      </c>
      <c r="AI1881">
        <v>1</v>
      </c>
      <c r="AJ1881">
        <v>2005</v>
      </c>
      <c r="AK1881">
        <v>4</v>
      </c>
      <c r="AL1881">
        <v>3</v>
      </c>
      <c r="AN1881">
        <v>2905</v>
      </c>
      <c r="AO1881">
        <v>32</v>
      </c>
      <c r="AP1881" t="s">
        <v>63</v>
      </c>
      <c r="AQ1881" t="s">
        <v>66</v>
      </c>
      <c r="AR1881">
        <v>4037</v>
      </c>
      <c r="AW1881" t="s">
        <v>9186</v>
      </c>
      <c r="AX1881" t="s">
        <v>9187</v>
      </c>
      <c r="AY1881" t="s">
        <v>9188</v>
      </c>
      <c r="AZ1881" t="s">
        <v>9189</v>
      </c>
    </row>
    <row r="1882" spans="1:52" x14ac:dyDescent="0.3">
      <c r="A1882">
        <v>1458331</v>
      </c>
      <c r="B1882" t="s">
        <v>9190</v>
      </c>
      <c r="C1882" t="str">
        <f t="shared" si="271"/>
        <v>7492</v>
      </c>
      <c r="D1882" t="s">
        <v>8411</v>
      </c>
      <c r="E1882" t="str">
        <f t="shared" si="273"/>
        <v>0100</v>
      </c>
      <c r="F1882" t="s">
        <v>54</v>
      </c>
      <c r="G1882" t="str">
        <f t="shared" si="274"/>
        <v>10</v>
      </c>
      <c r="H1882" t="s">
        <v>55</v>
      </c>
      <c r="I1882" t="s">
        <v>56</v>
      </c>
      <c r="J1882" t="s">
        <v>57</v>
      </c>
      <c r="K1882">
        <v>1</v>
      </c>
      <c r="L1882">
        <v>43864</v>
      </c>
      <c r="M1882">
        <v>1.01</v>
      </c>
      <c r="N1882" t="str">
        <f t="shared" si="270"/>
        <v>000X</v>
      </c>
      <c r="O1882">
        <v>2743</v>
      </c>
      <c r="P1882" t="s">
        <v>58</v>
      </c>
      <c r="Q1882" t="s">
        <v>8940</v>
      </c>
      <c r="R1882" t="s">
        <v>140</v>
      </c>
      <c r="T1882" t="s">
        <v>61</v>
      </c>
      <c r="V1882" t="s">
        <v>9191</v>
      </c>
      <c r="W1882">
        <v>295078</v>
      </c>
      <c r="X1882">
        <v>16110</v>
      </c>
      <c r="Y1882">
        <v>278968</v>
      </c>
      <c r="Z1882">
        <v>263656</v>
      </c>
      <c r="AA1882">
        <v>238656</v>
      </c>
      <c r="AB1882" t="s">
        <v>63</v>
      </c>
      <c r="AC1882" s="1">
        <v>42635</v>
      </c>
      <c r="AD1882">
        <v>13000</v>
      </c>
      <c r="AE1882">
        <v>2785</v>
      </c>
      <c r="AF1882">
        <v>34</v>
      </c>
      <c r="AG1882" t="s">
        <v>103</v>
      </c>
      <c r="AH1882" t="s">
        <v>1821</v>
      </c>
      <c r="AI1882">
        <v>1</v>
      </c>
      <c r="AJ1882">
        <v>2019</v>
      </c>
      <c r="AK1882">
        <v>3</v>
      </c>
      <c r="AL1882">
        <v>3</v>
      </c>
      <c r="AN1882">
        <v>2473</v>
      </c>
      <c r="AO1882">
        <v>32</v>
      </c>
      <c r="AP1882" t="s">
        <v>63</v>
      </c>
      <c r="AQ1882" t="s">
        <v>66</v>
      </c>
      <c r="AR1882">
        <v>3809</v>
      </c>
      <c r="AW1882" t="s">
        <v>9192</v>
      </c>
      <c r="AX1882" t="s">
        <v>9193</v>
      </c>
      <c r="AY1882" t="s">
        <v>9194</v>
      </c>
      <c r="AZ1882" t="s">
        <v>70</v>
      </c>
    </row>
    <row r="1883" spans="1:52" x14ac:dyDescent="0.3">
      <c r="A1883">
        <v>1458471</v>
      </c>
      <c r="B1883" t="s">
        <v>9195</v>
      </c>
      <c r="C1883" t="str">
        <f t="shared" si="271"/>
        <v>7492</v>
      </c>
      <c r="D1883" t="s">
        <v>8411</v>
      </c>
      <c r="E1883" t="str">
        <f t="shared" si="273"/>
        <v>0100</v>
      </c>
      <c r="F1883" t="s">
        <v>54</v>
      </c>
      <c r="G1883" t="str">
        <f t="shared" si="274"/>
        <v>10</v>
      </c>
      <c r="H1883" t="s">
        <v>55</v>
      </c>
      <c r="I1883" t="s">
        <v>56</v>
      </c>
      <c r="J1883" t="s">
        <v>57</v>
      </c>
      <c r="K1883">
        <v>1</v>
      </c>
      <c r="L1883">
        <v>46628</v>
      </c>
      <c r="M1883">
        <v>1.07</v>
      </c>
      <c r="N1883" t="str">
        <f t="shared" si="270"/>
        <v>000X</v>
      </c>
      <c r="O1883">
        <v>2140</v>
      </c>
      <c r="P1883" t="s">
        <v>58</v>
      </c>
      <c r="Q1883" t="s">
        <v>8946</v>
      </c>
      <c r="R1883" t="s">
        <v>331</v>
      </c>
      <c r="T1883" t="s">
        <v>61</v>
      </c>
      <c r="V1883" t="s">
        <v>9196</v>
      </c>
      <c r="W1883">
        <v>146892</v>
      </c>
      <c r="X1883">
        <v>17130</v>
      </c>
      <c r="Y1883">
        <v>129762</v>
      </c>
      <c r="Z1883">
        <v>112532</v>
      </c>
      <c r="AA1883">
        <v>87532</v>
      </c>
      <c r="AB1883" t="s">
        <v>63</v>
      </c>
      <c r="AC1883" s="1">
        <v>37622</v>
      </c>
      <c r="AD1883">
        <v>121000</v>
      </c>
      <c r="AE1883">
        <v>1567</v>
      </c>
      <c r="AF1883">
        <v>150</v>
      </c>
      <c r="AG1883" t="s">
        <v>64</v>
      </c>
      <c r="AH1883" t="s">
        <v>76</v>
      </c>
      <c r="AI1883">
        <v>1</v>
      </c>
      <c r="AJ1883">
        <v>1988</v>
      </c>
      <c r="AK1883">
        <v>2</v>
      </c>
      <c r="AL1883">
        <v>2</v>
      </c>
      <c r="AN1883">
        <v>1266</v>
      </c>
      <c r="AO1883">
        <v>32</v>
      </c>
      <c r="AP1883" t="s">
        <v>63</v>
      </c>
      <c r="AQ1883" t="s">
        <v>66</v>
      </c>
      <c r="AR1883">
        <v>2326</v>
      </c>
      <c r="AW1883" t="s">
        <v>9197</v>
      </c>
      <c r="AY1883" t="s">
        <v>9198</v>
      </c>
      <c r="AZ1883" t="s">
        <v>70</v>
      </c>
    </row>
    <row r="1884" spans="1:52" x14ac:dyDescent="0.3">
      <c r="A1884">
        <v>1458501</v>
      </c>
      <c r="B1884" t="s">
        <v>9199</v>
      </c>
      <c r="C1884" t="str">
        <f t="shared" si="271"/>
        <v>7492</v>
      </c>
      <c r="D1884" t="s">
        <v>8411</v>
      </c>
      <c r="E1884" t="str">
        <f t="shared" si="273"/>
        <v>0100</v>
      </c>
      <c r="F1884" t="s">
        <v>54</v>
      </c>
      <c r="G1884" t="str">
        <f t="shared" si="274"/>
        <v>10</v>
      </c>
      <c r="H1884" t="s">
        <v>55</v>
      </c>
      <c r="I1884" t="s">
        <v>56</v>
      </c>
      <c r="J1884" t="s">
        <v>57</v>
      </c>
      <c r="K1884">
        <v>1</v>
      </c>
      <c r="L1884">
        <v>48659</v>
      </c>
      <c r="M1884">
        <v>1.1200000000000001</v>
      </c>
      <c r="N1884" t="str">
        <f t="shared" si="270"/>
        <v>000X</v>
      </c>
      <c r="O1884">
        <v>2136</v>
      </c>
      <c r="P1884" t="s">
        <v>58</v>
      </c>
      <c r="Q1884" t="s">
        <v>8958</v>
      </c>
      <c r="R1884" t="s">
        <v>140</v>
      </c>
      <c r="T1884" t="s">
        <v>61</v>
      </c>
      <c r="V1884" t="s">
        <v>9200</v>
      </c>
      <c r="W1884">
        <v>261724</v>
      </c>
      <c r="X1884">
        <v>17870</v>
      </c>
      <c r="Y1884">
        <v>243854</v>
      </c>
      <c r="Z1884">
        <v>188020</v>
      </c>
      <c r="AA1884">
        <v>163020</v>
      </c>
      <c r="AB1884" t="s">
        <v>63</v>
      </c>
      <c r="AC1884" s="1">
        <v>38047</v>
      </c>
      <c r="AD1884">
        <v>25000</v>
      </c>
      <c r="AE1884">
        <v>1700</v>
      </c>
      <c r="AF1884">
        <v>385</v>
      </c>
      <c r="AG1884" t="s">
        <v>103</v>
      </c>
      <c r="AH1884" t="s">
        <v>76</v>
      </c>
      <c r="AI1884">
        <v>1</v>
      </c>
      <c r="AJ1884">
        <v>2005</v>
      </c>
      <c r="AK1884">
        <v>4</v>
      </c>
      <c r="AL1884">
        <v>3</v>
      </c>
      <c r="AN1884">
        <v>2854</v>
      </c>
      <c r="AO1884">
        <v>32</v>
      </c>
      <c r="AP1884" t="s">
        <v>63</v>
      </c>
      <c r="AQ1884" t="s">
        <v>66</v>
      </c>
      <c r="AR1884">
        <v>3850</v>
      </c>
      <c r="AW1884" t="s">
        <v>9201</v>
      </c>
      <c r="AY1884" t="s">
        <v>9202</v>
      </c>
      <c r="AZ1884" t="s">
        <v>70</v>
      </c>
    </row>
    <row r="1885" spans="1:52" x14ac:dyDescent="0.3">
      <c r="A1885">
        <v>1458595</v>
      </c>
      <c r="B1885" t="s">
        <v>9203</v>
      </c>
      <c r="C1885" t="str">
        <f t="shared" si="271"/>
        <v>7492</v>
      </c>
      <c r="D1885" t="s">
        <v>8411</v>
      </c>
      <c r="E1885" t="str">
        <f t="shared" si="273"/>
        <v>0100</v>
      </c>
      <c r="F1885" t="s">
        <v>54</v>
      </c>
      <c r="G1885" t="str">
        <f>"11"</f>
        <v>11</v>
      </c>
      <c r="H1885" t="s">
        <v>55</v>
      </c>
      <c r="I1885" t="s">
        <v>56</v>
      </c>
      <c r="J1885" t="s">
        <v>57</v>
      </c>
      <c r="K1885">
        <v>1</v>
      </c>
      <c r="L1885">
        <v>48696</v>
      </c>
      <c r="M1885">
        <v>1.1200000000000001</v>
      </c>
      <c r="N1885" t="str">
        <f t="shared" si="270"/>
        <v>000X</v>
      </c>
      <c r="O1885">
        <v>4661</v>
      </c>
      <c r="P1885" t="s">
        <v>72</v>
      </c>
      <c r="Q1885" t="s">
        <v>8971</v>
      </c>
      <c r="R1885" t="s">
        <v>60</v>
      </c>
      <c r="T1885" t="s">
        <v>61</v>
      </c>
      <c r="V1885" t="s">
        <v>9204</v>
      </c>
      <c r="W1885">
        <v>201080</v>
      </c>
      <c r="X1885">
        <v>17890</v>
      </c>
      <c r="Y1885">
        <v>183190</v>
      </c>
      <c r="Z1885">
        <v>201080</v>
      </c>
      <c r="AA1885">
        <v>176080</v>
      </c>
      <c r="AB1885" t="s">
        <v>63</v>
      </c>
      <c r="AC1885" s="1">
        <v>41730</v>
      </c>
      <c r="AD1885">
        <v>148000</v>
      </c>
      <c r="AE1885">
        <v>2619</v>
      </c>
      <c r="AF1885">
        <v>1024</v>
      </c>
      <c r="AG1885" t="s">
        <v>64</v>
      </c>
      <c r="AH1885" t="s">
        <v>76</v>
      </c>
      <c r="AI1885">
        <v>1</v>
      </c>
      <c r="AJ1885">
        <v>2003</v>
      </c>
      <c r="AK1885">
        <v>3</v>
      </c>
      <c r="AL1885">
        <v>2</v>
      </c>
      <c r="AN1885">
        <v>1868</v>
      </c>
      <c r="AO1885">
        <v>32</v>
      </c>
      <c r="AP1885" t="s">
        <v>72</v>
      </c>
      <c r="AQ1885" t="s">
        <v>66</v>
      </c>
      <c r="AR1885">
        <v>2828</v>
      </c>
      <c r="AW1885" t="s">
        <v>9205</v>
      </c>
      <c r="AX1885" t="s">
        <v>9206</v>
      </c>
      <c r="AY1885" t="s">
        <v>9207</v>
      </c>
      <c r="AZ1885" t="s">
        <v>70</v>
      </c>
    </row>
    <row r="1886" spans="1:52" x14ac:dyDescent="0.3">
      <c r="A1886">
        <v>1938201</v>
      </c>
      <c r="B1886" t="s">
        <v>9208</v>
      </c>
      <c r="C1886" t="str">
        <f t="shared" si="271"/>
        <v>7492</v>
      </c>
      <c r="D1886" t="s">
        <v>8411</v>
      </c>
      <c r="E1886" t="str">
        <f t="shared" si="273"/>
        <v>0100</v>
      </c>
      <c r="F1886" t="s">
        <v>54</v>
      </c>
      <c r="G1886" t="str">
        <f>"09"</f>
        <v>09</v>
      </c>
      <c r="H1886" t="s">
        <v>55</v>
      </c>
      <c r="I1886" t="s">
        <v>56</v>
      </c>
      <c r="J1886" t="s">
        <v>57</v>
      </c>
      <c r="K1886">
        <v>1</v>
      </c>
      <c r="L1886">
        <v>48812</v>
      </c>
      <c r="M1886">
        <v>1.1200000000000001</v>
      </c>
      <c r="N1886" t="str">
        <f t="shared" si="270"/>
        <v>000X</v>
      </c>
      <c r="O1886">
        <v>4483</v>
      </c>
      <c r="P1886" t="s">
        <v>72</v>
      </c>
      <c r="Q1886" t="s">
        <v>8492</v>
      </c>
      <c r="R1886" t="s">
        <v>140</v>
      </c>
      <c r="T1886" t="s">
        <v>61</v>
      </c>
      <c r="V1886" t="s">
        <v>9209</v>
      </c>
      <c r="W1886">
        <v>259945</v>
      </c>
      <c r="X1886">
        <v>17930</v>
      </c>
      <c r="Y1886">
        <v>242015</v>
      </c>
      <c r="Z1886">
        <v>196595</v>
      </c>
      <c r="AA1886">
        <v>171595</v>
      </c>
      <c r="AB1886" t="s">
        <v>63</v>
      </c>
      <c r="AC1886" s="1">
        <v>35827</v>
      </c>
      <c r="AD1886">
        <v>15000</v>
      </c>
      <c r="AE1886">
        <v>1231</v>
      </c>
      <c r="AF1886">
        <v>788</v>
      </c>
      <c r="AG1886" t="s">
        <v>103</v>
      </c>
      <c r="AH1886" t="s">
        <v>76</v>
      </c>
      <c r="AI1886">
        <v>1</v>
      </c>
      <c r="AJ1886">
        <v>1999</v>
      </c>
      <c r="AK1886">
        <v>4</v>
      </c>
      <c r="AL1886">
        <v>3</v>
      </c>
      <c r="AN1886">
        <v>2784</v>
      </c>
      <c r="AO1886">
        <v>32</v>
      </c>
      <c r="AP1886" t="s">
        <v>63</v>
      </c>
      <c r="AQ1886" t="s">
        <v>66</v>
      </c>
      <c r="AR1886">
        <v>3672</v>
      </c>
      <c r="AW1886" t="s">
        <v>9210</v>
      </c>
      <c r="AX1886" t="s">
        <v>9211</v>
      </c>
      <c r="AY1886" t="s">
        <v>9212</v>
      </c>
      <c r="AZ1886" t="s">
        <v>9213</v>
      </c>
    </row>
    <row r="1887" spans="1:52" x14ac:dyDescent="0.3">
      <c r="A1887">
        <v>1943108</v>
      </c>
      <c r="B1887" t="s">
        <v>9214</v>
      </c>
      <c r="C1887" t="str">
        <f t="shared" si="271"/>
        <v>7492</v>
      </c>
      <c r="D1887" t="s">
        <v>8411</v>
      </c>
      <c r="E1887" t="str">
        <f t="shared" si="273"/>
        <v>0100</v>
      </c>
      <c r="F1887" t="s">
        <v>54</v>
      </c>
      <c r="G1887" t="str">
        <f>"09"</f>
        <v>09</v>
      </c>
      <c r="H1887" t="s">
        <v>55</v>
      </c>
      <c r="I1887" t="s">
        <v>56</v>
      </c>
      <c r="J1887" t="s">
        <v>57</v>
      </c>
      <c r="K1887">
        <v>1</v>
      </c>
      <c r="L1887">
        <v>46299</v>
      </c>
      <c r="M1887">
        <v>1.06</v>
      </c>
      <c r="N1887" t="str">
        <f t="shared" si="270"/>
        <v>000X</v>
      </c>
      <c r="O1887">
        <v>4535</v>
      </c>
      <c r="P1887" t="s">
        <v>72</v>
      </c>
      <c r="Q1887" t="s">
        <v>8492</v>
      </c>
      <c r="R1887" t="s">
        <v>140</v>
      </c>
      <c r="T1887" t="s">
        <v>61</v>
      </c>
      <c r="V1887" t="s">
        <v>9215</v>
      </c>
      <c r="W1887">
        <v>237930</v>
      </c>
      <c r="X1887">
        <v>17010</v>
      </c>
      <c r="Y1887">
        <v>220920</v>
      </c>
      <c r="Z1887">
        <v>181846</v>
      </c>
      <c r="AA1887">
        <v>156846</v>
      </c>
      <c r="AB1887" t="s">
        <v>63</v>
      </c>
      <c r="AC1887" s="1">
        <v>35947</v>
      </c>
      <c r="AD1887">
        <v>12000</v>
      </c>
      <c r="AE1887">
        <v>1251</v>
      </c>
      <c r="AF1887">
        <v>378</v>
      </c>
      <c r="AG1887" t="s">
        <v>103</v>
      </c>
      <c r="AH1887" t="s">
        <v>76</v>
      </c>
      <c r="AI1887">
        <v>1</v>
      </c>
      <c r="AJ1887">
        <v>1999</v>
      </c>
      <c r="AK1887">
        <v>3</v>
      </c>
      <c r="AL1887">
        <v>2</v>
      </c>
      <c r="AN1887">
        <v>2368</v>
      </c>
      <c r="AO1887">
        <v>32</v>
      </c>
      <c r="AP1887" t="s">
        <v>63</v>
      </c>
      <c r="AQ1887" t="s">
        <v>66</v>
      </c>
      <c r="AR1887">
        <v>3455</v>
      </c>
      <c r="AW1887" t="s">
        <v>8712</v>
      </c>
      <c r="AX1887" t="s">
        <v>8713</v>
      </c>
      <c r="AY1887" t="s">
        <v>8714</v>
      </c>
      <c r="AZ1887" t="s">
        <v>70</v>
      </c>
    </row>
    <row r="1888" spans="1:52" x14ac:dyDescent="0.3">
      <c r="A1888">
        <v>1457874</v>
      </c>
      <c r="B1888" t="s">
        <v>9216</v>
      </c>
      <c r="C1888" t="str">
        <f t="shared" si="271"/>
        <v>7492</v>
      </c>
      <c r="D1888" t="s">
        <v>8411</v>
      </c>
      <c r="E1888" t="str">
        <f t="shared" si="273"/>
        <v>0100</v>
      </c>
      <c r="F1888" t="s">
        <v>54</v>
      </c>
      <c r="G1888" t="str">
        <f>"09"</f>
        <v>09</v>
      </c>
      <c r="H1888" t="s">
        <v>55</v>
      </c>
      <c r="I1888" t="s">
        <v>56</v>
      </c>
      <c r="J1888" t="s">
        <v>57</v>
      </c>
      <c r="K1888">
        <v>1</v>
      </c>
      <c r="L1888">
        <v>46103</v>
      </c>
      <c r="M1888">
        <v>1.06</v>
      </c>
      <c r="N1888" t="str">
        <f t="shared" si="270"/>
        <v>000X</v>
      </c>
      <c r="O1888">
        <v>4332</v>
      </c>
      <c r="P1888" t="s">
        <v>72</v>
      </c>
      <c r="Q1888" t="s">
        <v>8908</v>
      </c>
      <c r="R1888" t="s">
        <v>140</v>
      </c>
      <c r="T1888" t="s">
        <v>61</v>
      </c>
      <c r="V1888" t="s">
        <v>9217</v>
      </c>
      <c r="W1888">
        <v>263015</v>
      </c>
      <c r="X1888">
        <v>16930</v>
      </c>
      <c r="Y1888">
        <v>246085</v>
      </c>
      <c r="Z1888">
        <v>263015</v>
      </c>
      <c r="AA1888">
        <v>263015</v>
      </c>
      <c r="AB1888" t="s">
        <v>72</v>
      </c>
      <c r="AC1888" s="1">
        <v>42474</v>
      </c>
      <c r="AD1888">
        <v>276500</v>
      </c>
      <c r="AE1888">
        <v>2752</v>
      </c>
      <c r="AF1888">
        <v>377</v>
      </c>
      <c r="AG1888" t="s">
        <v>64</v>
      </c>
      <c r="AH1888" t="s">
        <v>76</v>
      </c>
      <c r="AI1888">
        <v>1</v>
      </c>
      <c r="AJ1888">
        <v>2006</v>
      </c>
      <c r="AK1888">
        <v>3</v>
      </c>
      <c r="AL1888">
        <v>2</v>
      </c>
      <c r="AN1888">
        <v>2231</v>
      </c>
      <c r="AO1888">
        <v>32</v>
      </c>
      <c r="AP1888" t="s">
        <v>63</v>
      </c>
      <c r="AQ1888" t="s">
        <v>66</v>
      </c>
      <c r="AR1888">
        <v>3951</v>
      </c>
      <c r="AW1888" t="s">
        <v>9218</v>
      </c>
      <c r="AX1888" t="s">
        <v>9219</v>
      </c>
      <c r="AY1888" t="s">
        <v>9220</v>
      </c>
      <c r="AZ1888" t="s">
        <v>9221</v>
      </c>
    </row>
    <row r="1889" spans="1:52" x14ac:dyDescent="0.3">
      <c r="A1889">
        <v>1457882</v>
      </c>
      <c r="B1889" t="s">
        <v>9222</v>
      </c>
      <c r="C1889" t="str">
        <f t="shared" si="271"/>
        <v>7492</v>
      </c>
      <c r="D1889" t="s">
        <v>8411</v>
      </c>
      <c r="E1889" t="str">
        <f>"0000"</f>
        <v>0000</v>
      </c>
      <c r="F1889" t="s">
        <v>108</v>
      </c>
      <c r="G1889" t="str">
        <f>"09"</f>
        <v>09</v>
      </c>
      <c r="H1889" t="s">
        <v>55</v>
      </c>
      <c r="I1889" t="s">
        <v>56</v>
      </c>
      <c r="J1889" t="s">
        <v>57</v>
      </c>
      <c r="K1889">
        <v>0</v>
      </c>
      <c r="L1889">
        <v>45962</v>
      </c>
      <c r="M1889">
        <v>1.06</v>
      </c>
      <c r="N1889" t="str">
        <f t="shared" si="270"/>
        <v>000X</v>
      </c>
      <c r="O1889">
        <v>4300</v>
      </c>
      <c r="P1889" t="s">
        <v>72</v>
      </c>
      <c r="Q1889" t="s">
        <v>8908</v>
      </c>
      <c r="R1889" t="s">
        <v>140</v>
      </c>
      <c r="T1889" t="s">
        <v>61</v>
      </c>
      <c r="V1889" t="s">
        <v>9223</v>
      </c>
      <c r="W1889">
        <v>16880</v>
      </c>
      <c r="X1889">
        <v>16880</v>
      </c>
      <c r="Y1889">
        <v>0</v>
      </c>
      <c r="Z1889">
        <v>16880</v>
      </c>
      <c r="AA1889">
        <v>16880</v>
      </c>
      <c r="AB1889" t="s">
        <v>72</v>
      </c>
      <c r="AR1889">
        <v>0</v>
      </c>
      <c r="AW1889" t="s">
        <v>9224</v>
      </c>
      <c r="AY1889" t="s">
        <v>9225</v>
      </c>
      <c r="AZ1889" t="s">
        <v>9226</v>
      </c>
    </row>
    <row r="1890" spans="1:52" x14ac:dyDescent="0.3">
      <c r="A1890">
        <v>1458129</v>
      </c>
      <c r="B1890" t="s">
        <v>9227</v>
      </c>
      <c r="C1890" t="str">
        <f t="shared" si="271"/>
        <v>7492</v>
      </c>
      <c r="D1890" t="s">
        <v>8411</v>
      </c>
      <c r="E1890" t="str">
        <f>"0100"</f>
        <v>0100</v>
      </c>
      <c r="F1890" t="s">
        <v>54</v>
      </c>
      <c r="G1890" t="str">
        <f>"10"</f>
        <v>10</v>
      </c>
      <c r="H1890" t="s">
        <v>55</v>
      </c>
      <c r="I1890" t="s">
        <v>56</v>
      </c>
      <c r="J1890" t="s">
        <v>57</v>
      </c>
      <c r="K1890">
        <v>1</v>
      </c>
      <c r="L1890">
        <v>44181</v>
      </c>
      <c r="M1890">
        <v>1.01</v>
      </c>
      <c r="N1890" t="str">
        <f t="shared" si="270"/>
        <v>000X</v>
      </c>
      <c r="O1890">
        <v>4455</v>
      </c>
      <c r="P1890" t="s">
        <v>72</v>
      </c>
      <c r="Q1890" t="s">
        <v>9035</v>
      </c>
      <c r="R1890" t="s">
        <v>140</v>
      </c>
      <c r="T1890" t="s">
        <v>61</v>
      </c>
      <c r="V1890" t="s">
        <v>9228</v>
      </c>
      <c r="W1890">
        <v>164923</v>
      </c>
      <c r="X1890">
        <v>16230</v>
      </c>
      <c r="Y1890">
        <v>148693</v>
      </c>
      <c r="Z1890">
        <v>131942</v>
      </c>
      <c r="AA1890">
        <v>0</v>
      </c>
      <c r="AB1890" t="s">
        <v>63</v>
      </c>
      <c r="AC1890" s="1">
        <v>35674</v>
      </c>
      <c r="AD1890">
        <v>8000</v>
      </c>
      <c r="AE1890">
        <v>1205</v>
      </c>
      <c r="AF1890">
        <v>1342</v>
      </c>
      <c r="AG1890" t="s">
        <v>103</v>
      </c>
      <c r="AH1890" t="s">
        <v>76</v>
      </c>
      <c r="AI1890">
        <v>1</v>
      </c>
      <c r="AJ1890">
        <v>1998</v>
      </c>
      <c r="AK1890">
        <v>3</v>
      </c>
      <c r="AL1890">
        <v>2</v>
      </c>
      <c r="AN1890">
        <v>1359</v>
      </c>
      <c r="AO1890">
        <v>32</v>
      </c>
      <c r="AP1890" t="s">
        <v>63</v>
      </c>
      <c r="AQ1890" t="s">
        <v>66</v>
      </c>
      <c r="AR1890">
        <v>2595</v>
      </c>
      <c r="AW1890" t="s">
        <v>9229</v>
      </c>
      <c r="AX1890" t="s">
        <v>9230</v>
      </c>
      <c r="AY1890" t="s">
        <v>9231</v>
      </c>
      <c r="AZ1890" t="s">
        <v>70</v>
      </c>
    </row>
    <row r="1891" spans="1:52" x14ac:dyDescent="0.3">
      <c r="A1891">
        <v>1458323</v>
      </c>
      <c r="B1891" t="s">
        <v>9232</v>
      </c>
      <c r="C1891" t="str">
        <f t="shared" si="271"/>
        <v>7492</v>
      </c>
      <c r="D1891" t="s">
        <v>8411</v>
      </c>
      <c r="E1891" t="str">
        <f>"0100"</f>
        <v>0100</v>
      </c>
      <c r="F1891" t="s">
        <v>54</v>
      </c>
      <c r="G1891" t="str">
        <f>"10"</f>
        <v>10</v>
      </c>
      <c r="H1891" t="s">
        <v>55</v>
      </c>
      <c r="I1891" t="s">
        <v>56</v>
      </c>
      <c r="J1891" t="s">
        <v>57</v>
      </c>
      <c r="K1891">
        <v>1</v>
      </c>
      <c r="L1891">
        <v>44151</v>
      </c>
      <c r="M1891">
        <v>1.01</v>
      </c>
      <c r="N1891" t="str">
        <f t="shared" si="270"/>
        <v>000X</v>
      </c>
      <c r="O1891">
        <v>2834</v>
      </c>
      <c r="P1891" t="s">
        <v>58</v>
      </c>
      <c r="Q1891" t="s">
        <v>8940</v>
      </c>
      <c r="R1891" t="s">
        <v>140</v>
      </c>
      <c r="T1891" t="s">
        <v>61</v>
      </c>
      <c r="V1891" t="s">
        <v>9233</v>
      </c>
      <c r="W1891">
        <v>221273</v>
      </c>
      <c r="X1891">
        <v>16220</v>
      </c>
      <c r="Y1891">
        <v>205053</v>
      </c>
      <c r="Z1891">
        <v>181947</v>
      </c>
      <c r="AA1891">
        <v>156947</v>
      </c>
      <c r="AB1891" t="s">
        <v>63</v>
      </c>
      <c r="AC1891" s="1">
        <v>36617</v>
      </c>
      <c r="AD1891">
        <v>160000</v>
      </c>
      <c r="AE1891">
        <v>1360</v>
      </c>
      <c r="AF1891">
        <v>2350</v>
      </c>
      <c r="AG1891" t="s">
        <v>64</v>
      </c>
      <c r="AH1891" t="s">
        <v>76</v>
      </c>
      <c r="AI1891">
        <v>1</v>
      </c>
      <c r="AJ1891">
        <v>1997</v>
      </c>
      <c r="AK1891">
        <v>3</v>
      </c>
      <c r="AL1891">
        <v>2</v>
      </c>
      <c r="AN1891">
        <v>1763</v>
      </c>
      <c r="AO1891">
        <v>32</v>
      </c>
      <c r="AP1891" t="s">
        <v>63</v>
      </c>
      <c r="AQ1891" t="s">
        <v>66</v>
      </c>
      <c r="AR1891">
        <v>2655</v>
      </c>
      <c r="AW1891" t="s">
        <v>9234</v>
      </c>
      <c r="AX1891" t="s">
        <v>9235</v>
      </c>
      <c r="AY1891" t="s">
        <v>9236</v>
      </c>
      <c r="AZ1891" t="s">
        <v>70</v>
      </c>
    </row>
    <row r="1892" spans="1:52" x14ac:dyDescent="0.3">
      <c r="A1892">
        <v>1458358</v>
      </c>
      <c r="B1892" t="s">
        <v>9237</v>
      </c>
      <c r="C1892" t="str">
        <f t="shared" si="271"/>
        <v>7492</v>
      </c>
      <c r="D1892" t="s">
        <v>8411</v>
      </c>
      <c r="E1892" t="str">
        <f>"0100"</f>
        <v>0100</v>
      </c>
      <c r="F1892" t="s">
        <v>54</v>
      </c>
      <c r="G1892" t="str">
        <f>"10"</f>
        <v>10</v>
      </c>
      <c r="H1892" t="s">
        <v>55</v>
      </c>
      <c r="I1892" t="s">
        <v>56</v>
      </c>
      <c r="J1892" t="s">
        <v>57</v>
      </c>
      <c r="K1892">
        <v>1</v>
      </c>
      <c r="L1892">
        <v>43906</v>
      </c>
      <c r="M1892">
        <v>1.01</v>
      </c>
      <c r="N1892" t="str">
        <f t="shared" si="270"/>
        <v>000X</v>
      </c>
      <c r="O1892">
        <v>4817</v>
      </c>
      <c r="P1892" t="s">
        <v>72</v>
      </c>
      <c r="Q1892" t="s">
        <v>8919</v>
      </c>
      <c r="R1892" t="s">
        <v>140</v>
      </c>
      <c r="T1892" t="s">
        <v>61</v>
      </c>
      <c r="V1892" t="s">
        <v>9238</v>
      </c>
      <c r="W1892">
        <v>222205</v>
      </c>
      <c r="X1892">
        <v>16130</v>
      </c>
      <c r="Y1892">
        <v>206075</v>
      </c>
      <c r="Z1892">
        <v>160447</v>
      </c>
      <c r="AA1892">
        <v>135447</v>
      </c>
      <c r="AB1892" t="s">
        <v>63</v>
      </c>
      <c r="AC1892" s="1">
        <v>35827</v>
      </c>
      <c r="AD1892">
        <v>12500</v>
      </c>
      <c r="AE1892">
        <v>1228</v>
      </c>
      <c r="AF1892">
        <v>1915</v>
      </c>
      <c r="AG1892" t="s">
        <v>103</v>
      </c>
      <c r="AH1892" t="s">
        <v>76</v>
      </c>
      <c r="AI1892">
        <v>1</v>
      </c>
      <c r="AJ1892">
        <v>2000</v>
      </c>
      <c r="AK1892">
        <v>3</v>
      </c>
      <c r="AL1892">
        <v>2</v>
      </c>
      <c r="AN1892">
        <v>2043</v>
      </c>
      <c r="AO1892">
        <v>32</v>
      </c>
      <c r="AP1892" t="s">
        <v>63</v>
      </c>
      <c r="AQ1892" t="s">
        <v>66</v>
      </c>
      <c r="AR1892">
        <v>2918</v>
      </c>
      <c r="AW1892" t="s">
        <v>9239</v>
      </c>
      <c r="AY1892" t="s">
        <v>9240</v>
      </c>
      <c r="AZ1892" t="s">
        <v>70</v>
      </c>
    </row>
    <row r="1893" spans="1:52" x14ac:dyDescent="0.3">
      <c r="A1893">
        <v>1458579</v>
      </c>
      <c r="B1893" t="s">
        <v>9241</v>
      </c>
      <c r="C1893" t="str">
        <f t="shared" si="271"/>
        <v>7492</v>
      </c>
      <c r="D1893" t="s">
        <v>8411</v>
      </c>
      <c r="E1893" t="str">
        <f>"0000"</f>
        <v>0000</v>
      </c>
      <c r="F1893" t="s">
        <v>108</v>
      </c>
      <c r="G1893" t="str">
        <f>"11"</f>
        <v>11</v>
      </c>
      <c r="H1893" t="s">
        <v>55</v>
      </c>
      <c r="I1893" t="s">
        <v>56</v>
      </c>
      <c r="J1893" t="s">
        <v>57</v>
      </c>
      <c r="K1893">
        <v>0</v>
      </c>
      <c r="L1893">
        <v>49279</v>
      </c>
      <c r="M1893">
        <v>1.1299999999999999</v>
      </c>
      <c r="N1893" t="str">
        <f t="shared" si="270"/>
        <v>000X</v>
      </c>
      <c r="O1893">
        <v>4571</v>
      </c>
      <c r="P1893" t="s">
        <v>72</v>
      </c>
      <c r="Q1893" t="s">
        <v>9242</v>
      </c>
      <c r="R1893" t="s">
        <v>60</v>
      </c>
      <c r="T1893" t="s">
        <v>61</v>
      </c>
      <c r="V1893" t="s">
        <v>9243</v>
      </c>
      <c r="W1893">
        <v>18100</v>
      </c>
      <c r="X1893">
        <v>18100</v>
      </c>
      <c r="Y1893">
        <v>0</v>
      </c>
      <c r="Z1893">
        <v>18100</v>
      </c>
      <c r="AA1893">
        <v>18100</v>
      </c>
      <c r="AB1893" t="s">
        <v>72</v>
      </c>
      <c r="AR1893">
        <v>0</v>
      </c>
      <c r="AW1893" t="s">
        <v>9244</v>
      </c>
      <c r="AY1893" t="s">
        <v>9245</v>
      </c>
      <c r="AZ1893" t="s">
        <v>9246</v>
      </c>
    </row>
    <row r="1894" spans="1:52" x14ac:dyDescent="0.3">
      <c r="A1894">
        <v>1458668</v>
      </c>
      <c r="B1894" t="s">
        <v>9247</v>
      </c>
      <c r="C1894" t="str">
        <f t="shared" si="271"/>
        <v>7492</v>
      </c>
      <c r="D1894" t="s">
        <v>8411</v>
      </c>
      <c r="E1894" t="str">
        <f>"0000"</f>
        <v>0000</v>
      </c>
      <c r="F1894" t="s">
        <v>108</v>
      </c>
      <c r="G1894" t="str">
        <f>"11"</f>
        <v>11</v>
      </c>
      <c r="H1894" t="s">
        <v>55</v>
      </c>
      <c r="I1894" t="s">
        <v>56</v>
      </c>
      <c r="J1894" t="s">
        <v>57</v>
      </c>
      <c r="K1894">
        <v>0</v>
      </c>
      <c r="L1894">
        <v>45982</v>
      </c>
      <c r="M1894">
        <v>1.06</v>
      </c>
      <c r="N1894" t="str">
        <f t="shared" si="270"/>
        <v>000X</v>
      </c>
      <c r="O1894">
        <v>4830</v>
      </c>
      <c r="P1894" t="s">
        <v>72</v>
      </c>
      <c r="Q1894" t="s">
        <v>8971</v>
      </c>
      <c r="R1894" t="s">
        <v>60</v>
      </c>
      <c r="T1894" t="s">
        <v>61</v>
      </c>
      <c r="V1894" t="s">
        <v>9248</v>
      </c>
      <c r="W1894">
        <v>16890</v>
      </c>
      <c r="X1894">
        <v>16890</v>
      </c>
      <c r="Y1894">
        <v>0</v>
      </c>
      <c r="Z1894">
        <v>16890</v>
      </c>
      <c r="AA1894">
        <v>16890</v>
      </c>
      <c r="AB1894" t="s">
        <v>72</v>
      </c>
      <c r="AC1894" s="1">
        <v>37803</v>
      </c>
      <c r="AD1894">
        <v>15500</v>
      </c>
      <c r="AE1894">
        <v>1628</v>
      </c>
      <c r="AF1894">
        <v>690</v>
      </c>
      <c r="AG1894" t="s">
        <v>103</v>
      </c>
      <c r="AH1894" t="s">
        <v>76</v>
      </c>
      <c r="AR1894">
        <v>0</v>
      </c>
      <c r="AW1894" t="s">
        <v>9249</v>
      </c>
      <c r="AY1894" t="s">
        <v>9250</v>
      </c>
      <c r="AZ1894" t="s">
        <v>9251</v>
      </c>
    </row>
    <row r="1895" spans="1:52" x14ac:dyDescent="0.3">
      <c r="A1895">
        <v>1458714</v>
      </c>
      <c r="B1895" t="s">
        <v>9252</v>
      </c>
      <c r="C1895" t="str">
        <f t="shared" si="271"/>
        <v>7492</v>
      </c>
      <c r="D1895" t="s">
        <v>8411</v>
      </c>
      <c r="E1895" t="str">
        <f>"0100"</f>
        <v>0100</v>
      </c>
      <c r="F1895" t="s">
        <v>54</v>
      </c>
      <c r="G1895" t="str">
        <f>"11"</f>
        <v>11</v>
      </c>
      <c r="H1895" t="s">
        <v>55</v>
      </c>
      <c r="I1895" t="s">
        <v>56</v>
      </c>
      <c r="J1895" t="s">
        <v>8434</v>
      </c>
      <c r="K1895">
        <v>1</v>
      </c>
      <c r="L1895">
        <v>94950</v>
      </c>
      <c r="M1895">
        <v>2.1800000000000002</v>
      </c>
      <c r="N1895" t="str">
        <f t="shared" si="270"/>
        <v>000X</v>
      </c>
      <c r="O1895">
        <v>4901</v>
      </c>
      <c r="P1895" t="s">
        <v>72</v>
      </c>
      <c r="Q1895" t="s">
        <v>8971</v>
      </c>
      <c r="R1895" t="s">
        <v>60</v>
      </c>
      <c r="T1895" t="s">
        <v>61</v>
      </c>
      <c r="V1895" t="s">
        <v>9253</v>
      </c>
      <c r="W1895">
        <v>199420</v>
      </c>
      <c r="X1895">
        <v>27250</v>
      </c>
      <c r="Y1895">
        <v>172170</v>
      </c>
      <c r="Z1895">
        <v>148970</v>
      </c>
      <c r="AA1895">
        <v>123470</v>
      </c>
      <c r="AB1895" t="s">
        <v>72</v>
      </c>
      <c r="AC1895" s="1">
        <v>44277</v>
      </c>
      <c r="AD1895">
        <v>295000</v>
      </c>
      <c r="AE1895">
        <v>3148</v>
      </c>
      <c r="AF1895">
        <v>417</v>
      </c>
      <c r="AG1895" t="s">
        <v>64</v>
      </c>
      <c r="AH1895" t="s">
        <v>76</v>
      </c>
      <c r="AI1895">
        <v>1</v>
      </c>
      <c r="AJ1895">
        <v>2003</v>
      </c>
      <c r="AK1895">
        <v>3</v>
      </c>
      <c r="AL1895">
        <v>2</v>
      </c>
      <c r="AN1895">
        <v>1602</v>
      </c>
      <c r="AO1895">
        <v>32</v>
      </c>
      <c r="AP1895" t="s">
        <v>72</v>
      </c>
      <c r="AQ1895" t="s">
        <v>66</v>
      </c>
      <c r="AR1895">
        <v>2426</v>
      </c>
      <c r="AW1895" t="s">
        <v>9254</v>
      </c>
      <c r="AY1895" t="s">
        <v>9255</v>
      </c>
      <c r="AZ1895" t="s">
        <v>9256</v>
      </c>
    </row>
    <row r="1896" spans="1:52" x14ac:dyDescent="0.3">
      <c r="A1896">
        <v>1458749</v>
      </c>
      <c r="B1896" t="s">
        <v>9257</v>
      </c>
      <c r="C1896" t="str">
        <f t="shared" si="271"/>
        <v>7492</v>
      </c>
      <c r="D1896" t="s">
        <v>8411</v>
      </c>
      <c r="E1896" t="str">
        <f>"0100"</f>
        <v>0100</v>
      </c>
      <c r="F1896" t="s">
        <v>54</v>
      </c>
      <c r="G1896" t="str">
        <f>"10"</f>
        <v>10</v>
      </c>
      <c r="H1896" t="s">
        <v>55</v>
      </c>
      <c r="I1896" t="s">
        <v>56</v>
      </c>
      <c r="J1896" t="s">
        <v>57</v>
      </c>
      <c r="K1896">
        <v>1</v>
      </c>
      <c r="L1896">
        <v>48838</v>
      </c>
      <c r="M1896">
        <v>1.1200000000000001</v>
      </c>
      <c r="N1896" t="str">
        <f t="shared" si="270"/>
        <v>000X</v>
      </c>
      <c r="O1896">
        <v>4851</v>
      </c>
      <c r="P1896" t="s">
        <v>72</v>
      </c>
      <c r="Q1896" t="s">
        <v>8965</v>
      </c>
      <c r="R1896" t="s">
        <v>140</v>
      </c>
      <c r="T1896" t="s">
        <v>61</v>
      </c>
      <c r="V1896" t="s">
        <v>9258</v>
      </c>
      <c r="W1896">
        <v>242853</v>
      </c>
      <c r="X1896">
        <v>17940</v>
      </c>
      <c r="Y1896">
        <v>224913</v>
      </c>
      <c r="Z1896">
        <v>242853</v>
      </c>
      <c r="AA1896">
        <v>217853</v>
      </c>
      <c r="AB1896" t="s">
        <v>63</v>
      </c>
      <c r="AC1896" s="1">
        <v>43518</v>
      </c>
      <c r="AD1896">
        <v>325000</v>
      </c>
      <c r="AE1896">
        <v>2958</v>
      </c>
      <c r="AF1896">
        <v>1711</v>
      </c>
      <c r="AG1896" t="s">
        <v>64</v>
      </c>
      <c r="AH1896" t="s">
        <v>76</v>
      </c>
      <c r="AI1896">
        <v>1</v>
      </c>
      <c r="AJ1896">
        <v>2019</v>
      </c>
      <c r="AK1896">
        <v>3</v>
      </c>
      <c r="AL1896">
        <v>2</v>
      </c>
      <c r="AN1896">
        <v>1982</v>
      </c>
      <c r="AO1896">
        <v>32</v>
      </c>
      <c r="AP1896" t="s">
        <v>63</v>
      </c>
      <c r="AQ1896" t="s">
        <v>66</v>
      </c>
      <c r="AR1896">
        <v>2684</v>
      </c>
      <c r="AW1896" t="s">
        <v>9259</v>
      </c>
      <c r="AX1896" t="s">
        <v>9260</v>
      </c>
      <c r="AY1896" t="s">
        <v>9261</v>
      </c>
      <c r="AZ1896" t="s">
        <v>70</v>
      </c>
    </row>
    <row r="1897" spans="1:52" x14ac:dyDescent="0.3">
      <c r="A1897">
        <v>1458757</v>
      </c>
      <c r="B1897" t="s">
        <v>9262</v>
      </c>
      <c r="C1897" t="str">
        <f t="shared" si="271"/>
        <v>7492</v>
      </c>
      <c r="D1897" t="s">
        <v>8411</v>
      </c>
      <c r="E1897" t="str">
        <f>"0000"</f>
        <v>0000</v>
      </c>
      <c r="F1897" t="s">
        <v>108</v>
      </c>
      <c r="G1897" t="str">
        <f>"10"</f>
        <v>10</v>
      </c>
      <c r="H1897" t="s">
        <v>55</v>
      </c>
      <c r="I1897" t="s">
        <v>56</v>
      </c>
      <c r="J1897" t="s">
        <v>57</v>
      </c>
      <c r="K1897">
        <v>0</v>
      </c>
      <c r="L1897">
        <v>53281</v>
      </c>
      <c r="M1897">
        <v>1.22</v>
      </c>
      <c r="N1897" t="str">
        <f t="shared" si="270"/>
        <v>000X</v>
      </c>
      <c r="O1897">
        <v>4865</v>
      </c>
      <c r="P1897" t="s">
        <v>72</v>
      </c>
      <c r="Q1897" t="s">
        <v>8965</v>
      </c>
      <c r="R1897" t="s">
        <v>140</v>
      </c>
      <c r="T1897" t="s">
        <v>61</v>
      </c>
      <c r="V1897" t="s">
        <v>9263</v>
      </c>
      <c r="W1897">
        <v>19570</v>
      </c>
      <c r="X1897">
        <v>19570</v>
      </c>
      <c r="Y1897">
        <v>0</v>
      </c>
      <c r="Z1897">
        <v>19570</v>
      </c>
      <c r="AA1897">
        <v>19570</v>
      </c>
      <c r="AB1897" t="s">
        <v>72</v>
      </c>
      <c r="AR1897">
        <v>0</v>
      </c>
      <c r="AW1897" t="s">
        <v>9264</v>
      </c>
      <c r="AY1897" t="s">
        <v>9265</v>
      </c>
      <c r="AZ1897" t="s">
        <v>9266</v>
      </c>
    </row>
    <row r="1898" spans="1:52" x14ac:dyDescent="0.3">
      <c r="A1898">
        <v>1489091</v>
      </c>
      <c r="B1898" t="s">
        <v>9267</v>
      </c>
      <c r="C1898" t="str">
        <f t="shared" si="271"/>
        <v>7492</v>
      </c>
      <c r="D1898" t="s">
        <v>8411</v>
      </c>
      <c r="E1898" t="str">
        <f>"0100"</f>
        <v>0100</v>
      </c>
      <c r="F1898" t="s">
        <v>54</v>
      </c>
      <c r="G1898" t="str">
        <f>"15"</f>
        <v>15</v>
      </c>
      <c r="H1898" t="s">
        <v>55</v>
      </c>
      <c r="I1898" t="s">
        <v>56</v>
      </c>
      <c r="J1898" t="s">
        <v>6575</v>
      </c>
      <c r="K1898">
        <v>1</v>
      </c>
      <c r="L1898">
        <v>1771411</v>
      </c>
      <c r="M1898">
        <v>40.67</v>
      </c>
      <c r="N1898" t="str">
        <f>"000B"</f>
        <v>000B</v>
      </c>
      <c r="O1898">
        <v>3908</v>
      </c>
      <c r="P1898" t="s">
        <v>72</v>
      </c>
      <c r="Q1898" t="s">
        <v>9268</v>
      </c>
      <c r="R1898" t="s">
        <v>9269</v>
      </c>
      <c r="T1898" t="s">
        <v>61</v>
      </c>
      <c r="V1898" t="s">
        <v>9270</v>
      </c>
      <c r="W1898">
        <v>467133</v>
      </c>
      <c r="X1898">
        <v>241090</v>
      </c>
      <c r="Y1898">
        <v>226043</v>
      </c>
      <c r="Z1898">
        <v>373979</v>
      </c>
      <c r="AA1898">
        <v>348479</v>
      </c>
      <c r="AB1898" t="s">
        <v>63</v>
      </c>
      <c r="AI1898">
        <v>1</v>
      </c>
      <c r="AJ1898">
        <v>1986</v>
      </c>
      <c r="AK1898">
        <v>3</v>
      </c>
      <c r="AL1898">
        <v>3</v>
      </c>
      <c r="AM1898">
        <v>1</v>
      </c>
      <c r="AN1898">
        <v>3230</v>
      </c>
      <c r="AO1898">
        <v>32</v>
      </c>
      <c r="AP1898" t="s">
        <v>72</v>
      </c>
      <c r="AQ1898" t="s">
        <v>66</v>
      </c>
      <c r="AR1898">
        <v>4722</v>
      </c>
      <c r="AW1898" t="s">
        <v>9271</v>
      </c>
      <c r="AY1898" t="s">
        <v>9272</v>
      </c>
      <c r="AZ1898" t="s">
        <v>9273</v>
      </c>
    </row>
    <row r="1899" spans="1:52" x14ac:dyDescent="0.3">
      <c r="A1899">
        <v>1938228</v>
      </c>
      <c r="B1899" t="s">
        <v>9274</v>
      </c>
      <c r="C1899" t="str">
        <f t="shared" si="271"/>
        <v>7492</v>
      </c>
      <c r="D1899" t="s">
        <v>8411</v>
      </c>
      <c r="E1899" t="str">
        <f>"0000"</f>
        <v>0000</v>
      </c>
      <c r="F1899" t="s">
        <v>108</v>
      </c>
      <c r="G1899" t="str">
        <f>"09"</f>
        <v>09</v>
      </c>
      <c r="H1899" t="s">
        <v>55</v>
      </c>
      <c r="I1899" t="s">
        <v>56</v>
      </c>
      <c r="J1899" t="s">
        <v>57</v>
      </c>
      <c r="K1899">
        <v>0</v>
      </c>
      <c r="L1899">
        <v>45665</v>
      </c>
      <c r="M1899">
        <v>1.05</v>
      </c>
      <c r="N1899" t="str">
        <f t="shared" ref="N1899:N1962" si="275">"000X"</f>
        <v>000X</v>
      </c>
      <c r="O1899">
        <v>4643</v>
      </c>
      <c r="P1899" t="s">
        <v>72</v>
      </c>
      <c r="Q1899" t="s">
        <v>8492</v>
      </c>
      <c r="R1899" t="s">
        <v>140</v>
      </c>
      <c r="T1899" t="s">
        <v>61</v>
      </c>
      <c r="V1899" t="s">
        <v>9275</v>
      </c>
      <c r="W1899">
        <v>16770</v>
      </c>
      <c r="X1899">
        <v>16770</v>
      </c>
      <c r="Y1899">
        <v>0</v>
      </c>
      <c r="Z1899">
        <v>16770</v>
      </c>
      <c r="AA1899">
        <v>16770</v>
      </c>
      <c r="AB1899" t="s">
        <v>72</v>
      </c>
      <c r="AC1899" s="1">
        <v>28915</v>
      </c>
      <c r="AD1899">
        <v>10400</v>
      </c>
      <c r="AE1899">
        <v>534</v>
      </c>
      <c r="AF1899">
        <v>809</v>
      </c>
      <c r="AG1899" t="s">
        <v>103</v>
      </c>
      <c r="AH1899" t="s">
        <v>873</v>
      </c>
      <c r="AR1899">
        <v>0</v>
      </c>
      <c r="AW1899" t="s">
        <v>9276</v>
      </c>
      <c r="AY1899" t="s">
        <v>9277</v>
      </c>
      <c r="AZ1899" t="s">
        <v>9278</v>
      </c>
    </row>
    <row r="1900" spans="1:52" x14ac:dyDescent="0.3">
      <c r="A1900">
        <v>1457858</v>
      </c>
      <c r="B1900" t="s">
        <v>9279</v>
      </c>
      <c r="C1900" t="str">
        <f t="shared" si="271"/>
        <v>7492</v>
      </c>
      <c r="D1900" t="s">
        <v>8411</v>
      </c>
      <c r="E1900" t="str">
        <f t="shared" ref="E1900:E1907" si="276">"0100"</f>
        <v>0100</v>
      </c>
      <c r="F1900" t="s">
        <v>54</v>
      </c>
      <c r="G1900" t="str">
        <f>"09"</f>
        <v>09</v>
      </c>
      <c r="H1900" t="s">
        <v>55</v>
      </c>
      <c r="I1900" t="s">
        <v>56</v>
      </c>
      <c r="J1900" t="s">
        <v>57</v>
      </c>
      <c r="K1900">
        <v>1</v>
      </c>
      <c r="L1900">
        <v>43634</v>
      </c>
      <c r="M1900">
        <v>1</v>
      </c>
      <c r="N1900" t="str">
        <f t="shared" si="275"/>
        <v>000X</v>
      </c>
      <c r="O1900">
        <v>4565</v>
      </c>
      <c r="P1900" t="s">
        <v>72</v>
      </c>
      <c r="Q1900" t="s">
        <v>8908</v>
      </c>
      <c r="R1900" t="s">
        <v>140</v>
      </c>
      <c r="T1900" t="s">
        <v>61</v>
      </c>
      <c r="V1900" t="s">
        <v>9280</v>
      </c>
      <c r="W1900">
        <v>124696</v>
      </c>
      <c r="X1900">
        <v>16030</v>
      </c>
      <c r="Y1900">
        <v>108666</v>
      </c>
      <c r="Z1900">
        <v>86711</v>
      </c>
      <c r="AA1900">
        <v>61211</v>
      </c>
      <c r="AB1900" t="s">
        <v>63</v>
      </c>
      <c r="AC1900" s="1">
        <v>35551</v>
      </c>
      <c r="AD1900">
        <v>86000</v>
      </c>
      <c r="AE1900">
        <v>1187</v>
      </c>
      <c r="AF1900">
        <v>1701</v>
      </c>
      <c r="AG1900" t="s">
        <v>64</v>
      </c>
      <c r="AH1900" t="s">
        <v>76</v>
      </c>
      <c r="AI1900">
        <v>1</v>
      </c>
      <c r="AJ1900">
        <v>1987</v>
      </c>
      <c r="AK1900">
        <v>2</v>
      </c>
      <c r="AL1900">
        <v>2</v>
      </c>
      <c r="AN1900">
        <v>1319</v>
      </c>
      <c r="AO1900">
        <v>32</v>
      </c>
      <c r="AP1900" t="s">
        <v>72</v>
      </c>
      <c r="AQ1900" t="s">
        <v>66</v>
      </c>
      <c r="AR1900">
        <v>1987</v>
      </c>
      <c r="AW1900" t="s">
        <v>9281</v>
      </c>
      <c r="AX1900" t="s">
        <v>9122</v>
      </c>
      <c r="AY1900" t="s">
        <v>8912</v>
      </c>
      <c r="AZ1900" t="s">
        <v>70</v>
      </c>
    </row>
    <row r="1901" spans="1:52" x14ac:dyDescent="0.3">
      <c r="A1901">
        <v>1457998</v>
      </c>
      <c r="B1901" t="s">
        <v>9282</v>
      </c>
      <c r="C1901" t="str">
        <f t="shared" si="271"/>
        <v>7492</v>
      </c>
      <c r="D1901" t="s">
        <v>8411</v>
      </c>
      <c r="E1901" t="str">
        <f t="shared" si="276"/>
        <v>0100</v>
      </c>
      <c r="F1901" t="s">
        <v>54</v>
      </c>
      <c r="G1901" t="str">
        <f t="shared" ref="G1901:G1906" si="277">"10"</f>
        <v>10</v>
      </c>
      <c r="H1901" t="s">
        <v>55</v>
      </c>
      <c r="I1901" t="s">
        <v>56</v>
      </c>
      <c r="J1901" t="s">
        <v>57</v>
      </c>
      <c r="K1901">
        <v>1</v>
      </c>
      <c r="L1901">
        <v>46181</v>
      </c>
      <c r="M1901">
        <v>1.06</v>
      </c>
      <c r="N1901" t="str">
        <f t="shared" si="275"/>
        <v>000X</v>
      </c>
      <c r="O1901">
        <v>2771</v>
      </c>
      <c r="P1901" t="s">
        <v>58</v>
      </c>
      <c r="Q1901" t="s">
        <v>8502</v>
      </c>
      <c r="R1901" t="s">
        <v>140</v>
      </c>
      <c r="T1901" t="s">
        <v>61</v>
      </c>
      <c r="V1901" t="s">
        <v>9283</v>
      </c>
      <c r="W1901">
        <v>152730</v>
      </c>
      <c r="X1901">
        <v>16960</v>
      </c>
      <c r="Y1901">
        <v>135770</v>
      </c>
      <c r="Z1901">
        <v>111117</v>
      </c>
      <c r="AA1901">
        <v>86117</v>
      </c>
      <c r="AB1901" t="s">
        <v>63</v>
      </c>
      <c r="AC1901" s="1">
        <v>38626</v>
      </c>
      <c r="AD1901">
        <v>20000</v>
      </c>
      <c r="AE1901">
        <v>1930</v>
      </c>
      <c r="AF1901">
        <v>134</v>
      </c>
      <c r="AG1901" t="s">
        <v>64</v>
      </c>
      <c r="AH1901" t="s">
        <v>515</v>
      </c>
      <c r="AI1901">
        <v>1</v>
      </c>
      <c r="AJ1901">
        <v>1987</v>
      </c>
      <c r="AK1901">
        <v>3</v>
      </c>
      <c r="AL1901">
        <v>2</v>
      </c>
      <c r="AN1901">
        <v>1700</v>
      </c>
      <c r="AO1901">
        <v>32</v>
      </c>
      <c r="AP1901" t="s">
        <v>63</v>
      </c>
      <c r="AQ1901" t="s">
        <v>66</v>
      </c>
      <c r="AR1901">
        <v>2200</v>
      </c>
      <c r="AW1901" t="s">
        <v>9284</v>
      </c>
      <c r="AX1901" t="s">
        <v>9284</v>
      </c>
      <c r="AY1901" t="s">
        <v>9285</v>
      </c>
      <c r="AZ1901" t="s">
        <v>70</v>
      </c>
    </row>
    <row r="1902" spans="1:52" x14ac:dyDescent="0.3">
      <c r="A1902">
        <v>1458021</v>
      </c>
      <c r="B1902" t="s">
        <v>9286</v>
      </c>
      <c r="C1902" t="str">
        <f t="shared" si="271"/>
        <v>7492</v>
      </c>
      <c r="D1902" t="s">
        <v>8411</v>
      </c>
      <c r="E1902" t="str">
        <f t="shared" si="276"/>
        <v>0100</v>
      </c>
      <c r="F1902" t="s">
        <v>54</v>
      </c>
      <c r="G1902" t="str">
        <f t="shared" si="277"/>
        <v>10</v>
      </c>
      <c r="H1902" t="s">
        <v>55</v>
      </c>
      <c r="I1902" t="s">
        <v>56</v>
      </c>
      <c r="J1902" t="s">
        <v>57</v>
      </c>
      <c r="K1902">
        <v>1</v>
      </c>
      <c r="L1902">
        <v>46605</v>
      </c>
      <c r="M1902">
        <v>1.07</v>
      </c>
      <c r="N1902" t="str">
        <f t="shared" si="275"/>
        <v>000X</v>
      </c>
      <c r="O1902">
        <v>2861</v>
      </c>
      <c r="P1902" t="s">
        <v>58</v>
      </c>
      <c r="Q1902" t="s">
        <v>8502</v>
      </c>
      <c r="R1902" t="s">
        <v>140</v>
      </c>
      <c r="T1902" t="s">
        <v>61</v>
      </c>
      <c r="V1902" t="s">
        <v>9287</v>
      </c>
      <c r="W1902">
        <v>178791</v>
      </c>
      <c r="X1902">
        <v>17120</v>
      </c>
      <c r="Y1902">
        <v>161671</v>
      </c>
      <c r="Z1902">
        <v>140163</v>
      </c>
      <c r="AA1902">
        <v>114663</v>
      </c>
      <c r="AB1902" t="s">
        <v>63</v>
      </c>
      <c r="AC1902" s="1">
        <v>41913</v>
      </c>
      <c r="AD1902">
        <v>134000</v>
      </c>
      <c r="AE1902">
        <v>2651</v>
      </c>
      <c r="AF1902">
        <v>2057</v>
      </c>
      <c r="AG1902" t="s">
        <v>64</v>
      </c>
      <c r="AH1902" t="s">
        <v>76</v>
      </c>
      <c r="AI1902">
        <v>1</v>
      </c>
      <c r="AJ1902">
        <v>1989</v>
      </c>
      <c r="AK1902">
        <v>3</v>
      </c>
      <c r="AL1902">
        <v>2</v>
      </c>
      <c r="AN1902">
        <v>1982</v>
      </c>
      <c r="AO1902">
        <v>32</v>
      </c>
      <c r="AP1902" t="s">
        <v>72</v>
      </c>
      <c r="AQ1902" t="s">
        <v>66</v>
      </c>
      <c r="AR1902">
        <v>2552</v>
      </c>
      <c r="AW1902" t="s">
        <v>9288</v>
      </c>
      <c r="AX1902" t="s">
        <v>9289</v>
      </c>
      <c r="AY1902" t="s">
        <v>9290</v>
      </c>
      <c r="AZ1902" t="s">
        <v>9291</v>
      </c>
    </row>
    <row r="1903" spans="1:52" x14ac:dyDescent="0.3">
      <c r="A1903">
        <v>1458226</v>
      </c>
      <c r="B1903" t="s">
        <v>9292</v>
      </c>
      <c r="C1903" t="str">
        <f t="shared" si="271"/>
        <v>7492</v>
      </c>
      <c r="D1903" t="s">
        <v>8411</v>
      </c>
      <c r="E1903" t="str">
        <f t="shared" si="276"/>
        <v>0100</v>
      </c>
      <c r="F1903" t="s">
        <v>54</v>
      </c>
      <c r="G1903" t="str">
        <f t="shared" si="277"/>
        <v>10</v>
      </c>
      <c r="H1903" t="s">
        <v>55</v>
      </c>
      <c r="I1903" t="s">
        <v>56</v>
      </c>
      <c r="J1903" t="s">
        <v>57</v>
      </c>
      <c r="K1903">
        <v>1</v>
      </c>
      <c r="L1903">
        <v>46213</v>
      </c>
      <c r="M1903">
        <v>1.06</v>
      </c>
      <c r="N1903" t="str">
        <f t="shared" si="275"/>
        <v>000X</v>
      </c>
      <c r="O1903">
        <v>2685</v>
      </c>
      <c r="P1903" t="s">
        <v>58</v>
      </c>
      <c r="Q1903" t="s">
        <v>8929</v>
      </c>
      <c r="R1903" t="s">
        <v>140</v>
      </c>
      <c r="T1903" t="s">
        <v>61</v>
      </c>
      <c r="V1903" t="s">
        <v>9293</v>
      </c>
      <c r="W1903">
        <v>212165</v>
      </c>
      <c r="X1903">
        <v>16970</v>
      </c>
      <c r="Y1903">
        <v>195195</v>
      </c>
      <c r="Z1903">
        <v>212165</v>
      </c>
      <c r="AA1903">
        <v>212165</v>
      </c>
      <c r="AB1903" t="s">
        <v>72</v>
      </c>
      <c r="AC1903" s="1">
        <v>43553</v>
      </c>
      <c r="AD1903">
        <v>223400</v>
      </c>
      <c r="AE1903">
        <v>2966</v>
      </c>
      <c r="AF1903">
        <v>23</v>
      </c>
      <c r="AG1903" t="s">
        <v>64</v>
      </c>
      <c r="AH1903" t="s">
        <v>76</v>
      </c>
      <c r="AI1903">
        <v>1</v>
      </c>
      <c r="AJ1903">
        <v>1998</v>
      </c>
      <c r="AK1903">
        <v>3</v>
      </c>
      <c r="AL1903">
        <v>2</v>
      </c>
      <c r="AN1903">
        <v>2012</v>
      </c>
      <c r="AO1903">
        <v>32</v>
      </c>
      <c r="AP1903" t="s">
        <v>63</v>
      </c>
      <c r="AQ1903" t="s">
        <v>66</v>
      </c>
      <c r="AR1903">
        <v>2787</v>
      </c>
      <c r="AW1903" t="s">
        <v>9294</v>
      </c>
      <c r="AY1903" t="s">
        <v>9295</v>
      </c>
      <c r="AZ1903" t="s">
        <v>70</v>
      </c>
    </row>
    <row r="1904" spans="1:52" x14ac:dyDescent="0.3">
      <c r="A1904">
        <v>1458242</v>
      </c>
      <c r="B1904" t="s">
        <v>9296</v>
      </c>
      <c r="C1904" t="str">
        <f t="shared" si="271"/>
        <v>7492</v>
      </c>
      <c r="D1904" t="s">
        <v>8411</v>
      </c>
      <c r="E1904" t="str">
        <f t="shared" si="276"/>
        <v>0100</v>
      </c>
      <c r="F1904" t="s">
        <v>54</v>
      </c>
      <c r="G1904" t="str">
        <f t="shared" si="277"/>
        <v>10</v>
      </c>
      <c r="H1904" t="s">
        <v>55</v>
      </c>
      <c r="I1904" t="s">
        <v>56</v>
      </c>
      <c r="J1904" t="s">
        <v>57</v>
      </c>
      <c r="K1904">
        <v>1</v>
      </c>
      <c r="L1904">
        <v>46197</v>
      </c>
      <c r="M1904">
        <v>1.06</v>
      </c>
      <c r="N1904" t="str">
        <f t="shared" si="275"/>
        <v>000X</v>
      </c>
      <c r="O1904">
        <v>2743</v>
      </c>
      <c r="P1904" t="s">
        <v>58</v>
      </c>
      <c r="Q1904" t="s">
        <v>8929</v>
      </c>
      <c r="R1904" t="s">
        <v>140</v>
      </c>
      <c r="T1904" t="s">
        <v>61</v>
      </c>
      <c r="V1904" t="s">
        <v>9297</v>
      </c>
      <c r="W1904">
        <v>157457</v>
      </c>
      <c r="X1904">
        <v>16970</v>
      </c>
      <c r="Y1904">
        <v>140487</v>
      </c>
      <c r="Z1904">
        <v>112609</v>
      </c>
      <c r="AA1904">
        <v>87609</v>
      </c>
      <c r="AB1904" t="s">
        <v>63</v>
      </c>
      <c r="AC1904" s="1">
        <v>41548</v>
      </c>
      <c r="AD1904">
        <v>102500</v>
      </c>
      <c r="AE1904">
        <v>2588</v>
      </c>
      <c r="AF1904">
        <v>94</v>
      </c>
      <c r="AG1904" t="s">
        <v>64</v>
      </c>
      <c r="AH1904" t="s">
        <v>76</v>
      </c>
      <c r="AI1904">
        <v>1</v>
      </c>
      <c r="AJ1904">
        <v>1989</v>
      </c>
      <c r="AK1904">
        <v>2</v>
      </c>
      <c r="AL1904">
        <v>2</v>
      </c>
      <c r="AM1904">
        <v>1</v>
      </c>
      <c r="AN1904">
        <v>1758</v>
      </c>
      <c r="AO1904">
        <v>32</v>
      </c>
      <c r="AP1904" t="s">
        <v>72</v>
      </c>
      <c r="AQ1904" t="s">
        <v>66</v>
      </c>
      <c r="AR1904">
        <v>2709</v>
      </c>
      <c r="AW1904" t="s">
        <v>9298</v>
      </c>
      <c r="AX1904" t="s">
        <v>9299</v>
      </c>
      <c r="AY1904" t="s">
        <v>9300</v>
      </c>
      <c r="AZ1904" t="s">
        <v>70</v>
      </c>
    </row>
    <row r="1905" spans="1:52" x14ac:dyDescent="0.3">
      <c r="A1905">
        <v>1458285</v>
      </c>
      <c r="B1905" t="s">
        <v>9301</v>
      </c>
      <c r="C1905" t="str">
        <f t="shared" si="271"/>
        <v>7492</v>
      </c>
      <c r="D1905" t="s">
        <v>8411</v>
      </c>
      <c r="E1905" t="str">
        <f t="shared" si="276"/>
        <v>0100</v>
      </c>
      <c r="F1905" t="s">
        <v>54</v>
      </c>
      <c r="G1905" t="str">
        <f t="shared" si="277"/>
        <v>10</v>
      </c>
      <c r="H1905" t="s">
        <v>55</v>
      </c>
      <c r="I1905" t="s">
        <v>56</v>
      </c>
      <c r="J1905" t="s">
        <v>8434</v>
      </c>
      <c r="K1905">
        <v>1</v>
      </c>
      <c r="L1905">
        <v>58054</v>
      </c>
      <c r="M1905">
        <v>1.33</v>
      </c>
      <c r="N1905" t="str">
        <f t="shared" si="275"/>
        <v>000X</v>
      </c>
      <c r="O1905">
        <v>4821</v>
      </c>
      <c r="P1905" t="s">
        <v>72</v>
      </c>
      <c r="Q1905" t="s">
        <v>9302</v>
      </c>
      <c r="R1905" t="s">
        <v>110</v>
      </c>
      <c r="T1905" t="s">
        <v>61</v>
      </c>
      <c r="V1905" t="s">
        <v>9303</v>
      </c>
      <c r="W1905">
        <v>221846</v>
      </c>
      <c r="X1905">
        <v>16650</v>
      </c>
      <c r="Y1905">
        <v>205196</v>
      </c>
      <c r="Z1905">
        <v>167546</v>
      </c>
      <c r="AA1905">
        <v>142546</v>
      </c>
      <c r="AB1905" t="s">
        <v>72</v>
      </c>
      <c r="AC1905" s="1">
        <v>44203</v>
      </c>
      <c r="AD1905">
        <v>275000</v>
      </c>
      <c r="AE1905">
        <v>3127</v>
      </c>
      <c r="AF1905">
        <v>1016</v>
      </c>
      <c r="AG1905" t="s">
        <v>64</v>
      </c>
      <c r="AH1905" t="s">
        <v>76</v>
      </c>
      <c r="AI1905">
        <v>1</v>
      </c>
      <c r="AJ1905">
        <v>2005</v>
      </c>
      <c r="AK1905">
        <v>3</v>
      </c>
      <c r="AL1905">
        <v>2</v>
      </c>
      <c r="AN1905">
        <v>2096</v>
      </c>
      <c r="AO1905">
        <v>32</v>
      </c>
      <c r="AP1905" t="s">
        <v>72</v>
      </c>
      <c r="AQ1905" t="s">
        <v>66</v>
      </c>
      <c r="AR1905">
        <v>3314</v>
      </c>
      <c r="AW1905" t="s">
        <v>9304</v>
      </c>
      <c r="AX1905" t="s">
        <v>9305</v>
      </c>
      <c r="AY1905" t="s">
        <v>9306</v>
      </c>
      <c r="AZ1905" t="s">
        <v>70</v>
      </c>
    </row>
    <row r="1906" spans="1:52" x14ac:dyDescent="0.3">
      <c r="A1906">
        <v>1458366</v>
      </c>
      <c r="B1906" t="s">
        <v>9307</v>
      </c>
      <c r="C1906" t="str">
        <f t="shared" si="271"/>
        <v>7492</v>
      </c>
      <c r="D1906" t="s">
        <v>8411</v>
      </c>
      <c r="E1906" t="str">
        <f t="shared" si="276"/>
        <v>0100</v>
      </c>
      <c r="F1906" t="s">
        <v>54</v>
      </c>
      <c r="G1906" t="str">
        <f t="shared" si="277"/>
        <v>10</v>
      </c>
      <c r="H1906" t="s">
        <v>55</v>
      </c>
      <c r="I1906" t="s">
        <v>56</v>
      </c>
      <c r="J1906" t="s">
        <v>57</v>
      </c>
      <c r="K1906">
        <v>1</v>
      </c>
      <c r="L1906">
        <v>46435</v>
      </c>
      <c r="M1906">
        <v>1.07</v>
      </c>
      <c r="N1906" t="str">
        <f t="shared" si="275"/>
        <v>000X</v>
      </c>
      <c r="O1906">
        <v>4851</v>
      </c>
      <c r="P1906" t="s">
        <v>72</v>
      </c>
      <c r="Q1906" t="s">
        <v>8919</v>
      </c>
      <c r="R1906" t="s">
        <v>140</v>
      </c>
      <c r="T1906" t="s">
        <v>61</v>
      </c>
      <c r="V1906" t="s">
        <v>9308</v>
      </c>
      <c r="W1906">
        <v>208501</v>
      </c>
      <c r="X1906">
        <v>17060</v>
      </c>
      <c r="Y1906">
        <v>191441</v>
      </c>
      <c r="Z1906">
        <v>166800</v>
      </c>
      <c r="AA1906">
        <v>141800</v>
      </c>
      <c r="AB1906" t="s">
        <v>63</v>
      </c>
      <c r="AC1906" s="1">
        <v>42304</v>
      </c>
      <c r="AD1906">
        <v>220000</v>
      </c>
      <c r="AE1906">
        <v>2720</v>
      </c>
      <c r="AF1906">
        <v>2437</v>
      </c>
      <c r="AG1906" t="s">
        <v>64</v>
      </c>
      <c r="AH1906" t="s">
        <v>76</v>
      </c>
      <c r="AI1906">
        <v>1</v>
      </c>
      <c r="AJ1906">
        <v>1996</v>
      </c>
      <c r="AK1906">
        <v>3</v>
      </c>
      <c r="AL1906">
        <v>2</v>
      </c>
      <c r="AM1906">
        <v>1</v>
      </c>
      <c r="AN1906">
        <v>1839</v>
      </c>
      <c r="AO1906">
        <v>32</v>
      </c>
      <c r="AP1906" t="s">
        <v>63</v>
      </c>
      <c r="AQ1906" t="s">
        <v>66</v>
      </c>
      <c r="AR1906">
        <v>2677</v>
      </c>
      <c r="AW1906" t="s">
        <v>9309</v>
      </c>
      <c r="AX1906" t="s">
        <v>9310</v>
      </c>
      <c r="AY1906" t="s">
        <v>9311</v>
      </c>
      <c r="AZ1906" t="s">
        <v>70</v>
      </c>
    </row>
    <row r="1907" spans="1:52" x14ac:dyDescent="0.3">
      <c r="A1907">
        <v>1458544</v>
      </c>
      <c r="B1907" t="s">
        <v>9312</v>
      </c>
      <c r="C1907" t="str">
        <f t="shared" si="271"/>
        <v>7492</v>
      </c>
      <c r="D1907" t="s">
        <v>8411</v>
      </c>
      <c r="E1907" t="str">
        <f t="shared" si="276"/>
        <v>0100</v>
      </c>
      <c r="F1907" t="s">
        <v>54</v>
      </c>
      <c r="G1907" t="str">
        <f>"11"</f>
        <v>11</v>
      </c>
      <c r="H1907" t="s">
        <v>55</v>
      </c>
      <c r="I1907" t="s">
        <v>56</v>
      </c>
      <c r="J1907" t="s">
        <v>57</v>
      </c>
      <c r="K1907">
        <v>1</v>
      </c>
      <c r="L1907">
        <v>48178</v>
      </c>
      <c r="M1907">
        <v>1.1100000000000001</v>
      </c>
      <c r="N1907" t="str">
        <f t="shared" si="275"/>
        <v>000X</v>
      </c>
      <c r="O1907">
        <v>1843</v>
      </c>
      <c r="P1907" t="s">
        <v>58</v>
      </c>
      <c r="Q1907" t="s">
        <v>9024</v>
      </c>
      <c r="R1907" t="s">
        <v>140</v>
      </c>
      <c r="T1907" t="s">
        <v>61</v>
      </c>
      <c r="V1907" t="s">
        <v>9313</v>
      </c>
      <c r="W1907">
        <v>203774</v>
      </c>
      <c r="X1907">
        <v>17700</v>
      </c>
      <c r="Y1907">
        <v>186074</v>
      </c>
      <c r="Z1907">
        <v>147145</v>
      </c>
      <c r="AA1907">
        <v>122145</v>
      </c>
      <c r="AB1907" t="s">
        <v>63</v>
      </c>
      <c r="AC1907" s="1">
        <v>37561</v>
      </c>
      <c r="AD1907">
        <v>15500</v>
      </c>
      <c r="AE1907">
        <v>1549</v>
      </c>
      <c r="AF1907">
        <v>1000</v>
      </c>
      <c r="AG1907" t="s">
        <v>103</v>
      </c>
      <c r="AH1907" t="s">
        <v>76</v>
      </c>
      <c r="AI1907">
        <v>1</v>
      </c>
      <c r="AJ1907">
        <v>2003</v>
      </c>
      <c r="AK1907">
        <v>3</v>
      </c>
      <c r="AL1907">
        <v>2</v>
      </c>
      <c r="AN1907">
        <v>2004</v>
      </c>
      <c r="AO1907">
        <v>32</v>
      </c>
      <c r="AP1907" t="s">
        <v>72</v>
      </c>
      <c r="AQ1907" t="s">
        <v>66</v>
      </c>
      <c r="AR1907">
        <v>2902</v>
      </c>
      <c r="AW1907" t="s">
        <v>9314</v>
      </c>
      <c r="AX1907" t="s">
        <v>9315</v>
      </c>
      <c r="AY1907" t="s">
        <v>9316</v>
      </c>
      <c r="AZ1907" t="s">
        <v>70</v>
      </c>
    </row>
    <row r="1908" spans="1:52" x14ac:dyDescent="0.3">
      <c r="A1908">
        <v>1458552</v>
      </c>
      <c r="B1908" t="s">
        <v>9317</v>
      </c>
      <c r="C1908" t="str">
        <f t="shared" si="271"/>
        <v>7492</v>
      </c>
      <c r="D1908" t="s">
        <v>8411</v>
      </c>
      <c r="E1908" t="str">
        <f>"0000"</f>
        <v>0000</v>
      </c>
      <c r="F1908" t="s">
        <v>108</v>
      </c>
      <c r="G1908" t="str">
        <f>"11"</f>
        <v>11</v>
      </c>
      <c r="H1908" t="s">
        <v>55</v>
      </c>
      <c r="I1908" t="s">
        <v>56</v>
      </c>
      <c r="J1908" t="s">
        <v>57</v>
      </c>
      <c r="K1908">
        <v>0</v>
      </c>
      <c r="L1908">
        <v>46081</v>
      </c>
      <c r="M1908">
        <v>1.06</v>
      </c>
      <c r="N1908" t="str">
        <f t="shared" si="275"/>
        <v>000X</v>
      </c>
      <c r="O1908">
        <v>4414</v>
      </c>
      <c r="P1908" t="s">
        <v>72</v>
      </c>
      <c r="Q1908" t="s">
        <v>8965</v>
      </c>
      <c r="R1908" t="s">
        <v>140</v>
      </c>
      <c r="T1908" t="s">
        <v>61</v>
      </c>
      <c r="V1908" t="s">
        <v>9318</v>
      </c>
      <c r="W1908">
        <v>16930</v>
      </c>
      <c r="X1908">
        <v>16930</v>
      </c>
      <c r="Y1908">
        <v>0</v>
      </c>
      <c r="Z1908">
        <v>16930</v>
      </c>
      <c r="AA1908">
        <v>16930</v>
      </c>
      <c r="AB1908" t="s">
        <v>72</v>
      </c>
      <c r="AC1908" s="1">
        <v>44132</v>
      </c>
      <c r="AD1908">
        <v>23500</v>
      </c>
      <c r="AE1908">
        <v>3105</v>
      </c>
      <c r="AF1908">
        <v>33</v>
      </c>
      <c r="AG1908" t="s">
        <v>103</v>
      </c>
      <c r="AH1908" t="s">
        <v>76</v>
      </c>
      <c r="AR1908">
        <v>0</v>
      </c>
      <c r="AW1908" t="s">
        <v>9319</v>
      </c>
      <c r="AY1908" t="s">
        <v>9320</v>
      </c>
      <c r="AZ1908" t="s">
        <v>1059</v>
      </c>
    </row>
    <row r="1909" spans="1:52" x14ac:dyDescent="0.3">
      <c r="A1909">
        <v>1458617</v>
      </c>
      <c r="B1909" t="s">
        <v>9321</v>
      </c>
      <c r="C1909" t="str">
        <f t="shared" si="271"/>
        <v>7492</v>
      </c>
      <c r="D1909" t="s">
        <v>8411</v>
      </c>
      <c r="E1909" t="str">
        <f>"0100"</f>
        <v>0100</v>
      </c>
      <c r="F1909" t="s">
        <v>54</v>
      </c>
      <c r="G1909" t="str">
        <f>"11"</f>
        <v>11</v>
      </c>
      <c r="H1909" t="s">
        <v>55</v>
      </c>
      <c r="I1909" t="s">
        <v>56</v>
      </c>
      <c r="J1909" t="s">
        <v>57</v>
      </c>
      <c r="K1909">
        <v>1</v>
      </c>
      <c r="L1909">
        <v>54225</v>
      </c>
      <c r="M1909">
        <v>1.24</v>
      </c>
      <c r="N1909" t="str">
        <f t="shared" si="275"/>
        <v>000X</v>
      </c>
      <c r="O1909">
        <v>4787</v>
      </c>
      <c r="P1909" t="s">
        <v>72</v>
      </c>
      <c r="Q1909" t="s">
        <v>8978</v>
      </c>
      <c r="R1909" t="s">
        <v>364</v>
      </c>
      <c r="T1909" t="s">
        <v>61</v>
      </c>
      <c r="V1909" t="s">
        <v>9322</v>
      </c>
      <c r="W1909">
        <v>312425</v>
      </c>
      <c r="X1909">
        <v>19920</v>
      </c>
      <c r="Y1909">
        <v>292505</v>
      </c>
      <c r="Z1909">
        <v>240868</v>
      </c>
      <c r="AA1909">
        <v>215868</v>
      </c>
      <c r="AB1909" t="s">
        <v>63</v>
      </c>
      <c r="AC1909" s="1">
        <v>34213</v>
      </c>
      <c r="AD1909">
        <v>187500</v>
      </c>
      <c r="AE1909">
        <v>999</v>
      </c>
      <c r="AF1909">
        <v>607</v>
      </c>
      <c r="AG1909" t="s">
        <v>64</v>
      </c>
      <c r="AH1909" t="s">
        <v>76</v>
      </c>
      <c r="AI1909">
        <v>1</v>
      </c>
      <c r="AJ1909">
        <v>1989</v>
      </c>
      <c r="AK1909">
        <v>4</v>
      </c>
      <c r="AL1909">
        <v>3</v>
      </c>
      <c r="AM1909">
        <v>1</v>
      </c>
      <c r="AN1909">
        <v>3436</v>
      </c>
      <c r="AO1909">
        <v>32</v>
      </c>
      <c r="AP1909" t="s">
        <v>63</v>
      </c>
      <c r="AQ1909" t="s">
        <v>66</v>
      </c>
      <c r="AR1909">
        <v>4840</v>
      </c>
      <c r="AW1909" t="s">
        <v>9323</v>
      </c>
      <c r="AX1909" t="s">
        <v>9324</v>
      </c>
      <c r="AY1909" t="s">
        <v>9325</v>
      </c>
      <c r="AZ1909" t="s">
        <v>9326</v>
      </c>
    </row>
    <row r="1910" spans="1:52" x14ac:dyDescent="0.3">
      <c r="A1910">
        <v>1458731</v>
      </c>
      <c r="B1910" t="s">
        <v>9327</v>
      </c>
      <c r="C1910" t="str">
        <f t="shared" si="271"/>
        <v>7492</v>
      </c>
      <c r="D1910" t="s">
        <v>8411</v>
      </c>
      <c r="E1910" t="str">
        <f>"0100"</f>
        <v>0100</v>
      </c>
      <c r="F1910" t="s">
        <v>54</v>
      </c>
      <c r="G1910" t="str">
        <f>"11"</f>
        <v>11</v>
      </c>
      <c r="H1910" t="s">
        <v>55</v>
      </c>
      <c r="I1910" t="s">
        <v>56</v>
      </c>
      <c r="J1910" t="s">
        <v>57</v>
      </c>
      <c r="K1910">
        <v>1</v>
      </c>
      <c r="L1910">
        <v>51825</v>
      </c>
      <c r="M1910">
        <v>1.19</v>
      </c>
      <c r="N1910" t="str">
        <f t="shared" si="275"/>
        <v>000X</v>
      </c>
      <c r="O1910">
        <v>4761</v>
      </c>
      <c r="P1910" t="s">
        <v>72</v>
      </c>
      <c r="Q1910" t="s">
        <v>8965</v>
      </c>
      <c r="R1910" t="s">
        <v>140</v>
      </c>
      <c r="T1910" t="s">
        <v>61</v>
      </c>
      <c r="V1910" t="s">
        <v>9328</v>
      </c>
      <c r="W1910">
        <v>213663</v>
      </c>
      <c r="X1910">
        <v>19040</v>
      </c>
      <c r="Y1910">
        <v>194623</v>
      </c>
      <c r="Z1910">
        <v>182135</v>
      </c>
      <c r="AA1910">
        <v>157135</v>
      </c>
      <c r="AB1910" t="s">
        <v>63</v>
      </c>
      <c r="AC1910" s="1">
        <v>43055</v>
      </c>
      <c r="AD1910">
        <v>228500</v>
      </c>
      <c r="AE1910">
        <v>2864</v>
      </c>
      <c r="AF1910">
        <v>1627</v>
      </c>
      <c r="AG1910" t="s">
        <v>64</v>
      </c>
      <c r="AH1910" t="s">
        <v>76</v>
      </c>
      <c r="AI1910">
        <v>1</v>
      </c>
      <c r="AJ1910">
        <v>1989</v>
      </c>
      <c r="AK1910">
        <v>3</v>
      </c>
      <c r="AL1910">
        <v>3</v>
      </c>
      <c r="AN1910">
        <v>2278</v>
      </c>
      <c r="AO1910">
        <v>32</v>
      </c>
      <c r="AP1910" t="s">
        <v>63</v>
      </c>
      <c r="AQ1910" t="s">
        <v>66</v>
      </c>
      <c r="AR1910">
        <v>3434</v>
      </c>
      <c r="AW1910" t="s">
        <v>9329</v>
      </c>
      <c r="AX1910" t="s">
        <v>9330</v>
      </c>
      <c r="AY1910" t="s">
        <v>9331</v>
      </c>
      <c r="AZ1910" t="s">
        <v>70</v>
      </c>
    </row>
    <row r="1911" spans="1:52" x14ac:dyDescent="0.3">
      <c r="A1911">
        <v>1938198</v>
      </c>
      <c r="B1911" t="s">
        <v>9332</v>
      </c>
      <c r="C1911" t="str">
        <f t="shared" si="271"/>
        <v>7492</v>
      </c>
      <c r="D1911" t="s">
        <v>8411</v>
      </c>
      <c r="E1911" t="str">
        <f>"0100"</f>
        <v>0100</v>
      </c>
      <c r="F1911" t="s">
        <v>54</v>
      </c>
      <c r="G1911" t="str">
        <f>"09"</f>
        <v>09</v>
      </c>
      <c r="H1911" t="s">
        <v>55</v>
      </c>
      <c r="I1911" t="s">
        <v>56</v>
      </c>
      <c r="J1911" t="s">
        <v>57</v>
      </c>
      <c r="K1911">
        <v>1</v>
      </c>
      <c r="L1911">
        <v>52469</v>
      </c>
      <c r="M1911">
        <v>1.2</v>
      </c>
      <c r="N1911" t="str">
        <f t="shared" si="275"/>
        <v>000X</v>
      </c>
      <c r="O1911">
        <v>3750</v>
      </c>
      <c r="P1911" t="s">
        <v>58</v>
      </c>
      <c r="Q1911" t="s">
        <v>8459</v>
      </c>
      <c r="R1911" t="s">
        <v>4590</v>
      </c>
      <c r="T1911" t="s">
        <v>61</v>
      </c>
      <c r="V1911" t="s">
        <v>9333</v>
      </c>
      <c r="W1911">
        <v>229345</v>
      </c>
      <c r="X1911">
        <v>19270</v>
      </c>
      <c r="Y1911">
        <v>210075</v>
      </c>
      <c r="Z1911">
        <v>117641</v>
      </c>
      <c r="AA1911">
        <v>92641</v>
      </c>
      <c r="AB1911" t="s">
        <v>63</v>
      </c>
      <c r="AC1911" s="1">
        <v>40118</v>
      </c>
      <c r="AD1911">
        <v>235000</v>
      </c>
      <c r="AE1911">
        <v>2324</v>
      </c>
      <c r="AF1911">
        <v>1360</v>
      </c>
      <c r="AG1911" t="s">
        <v>64</v>
      </c>
      <c r="AH1911" t="s">
        <v>76</v>
      </c>
      <c r="AI1911">
        <v>1</v>
      </c>
      <c r="AJ1911">
        <v>2003</v>
      </c>
      <c r="AK1911">
        <v>3</v>
      </c>
      <c r="AL1911">
        <v>2</v>
      </c>
      <c r="AN1911">
        <v>2120</v>
      </c>
      <c r="AO1911">
        <v>32</v>
      </c>
      <c r="AP1911" t="s">
        <v>72</v>
      </c>
      <c r="AQ1911" t="s">
        <v>66</v>
      </c>
      <c r="AR1911">
        <v>2969</v>
      </c>
      <c r="AW1911" t="s">
        <v>9334</v>
      </c>
      <c r="AX1911" t="s">
        <v>9335</v>
      </c>
      <c r="AY1911" t="s">
        <v>9336</v>
      </c>
      <c r="AZ1911" t="s">
        <v>70</v>
      </c>
    </row>
    <row r="1912" spans="1:52" x14ac:dyDescent="0.3">
      <c r="A1912">
        <v>1457955</v>
      </c>
      <c r="B1912" t="s">
        <v>9337</v>
      </c>
      <c r="C1912" t="str">
        <f t="shared" si="271"/>
        <v>7492</v>
      </c>
      <c r="D1912" t="s">
        <v>8411</v>
      </c>
      <c r="E1912" t="str">
        <f>"0000"</f>
        <v>0000</v>
      </c>
      <c r="F1912" t="s">
        <v>108</v>
      </c>
      <c r="G1912" t="str">
        <f t="shared" ref="G1912:G1921" si="278">"10"</f>
        <v>10</v>
      </c>
      <c r="H1912" t="s">
        <v>55</v>
      </c>
      <c r="I1912" t="s">
        <v>56</v>
      </c>
      <c r="J1912" t="s">
        <v>57</v>
      </c>
      <c r="K1912">
        <v>0</v>
      </c>
      <c r="L1912">
        <v>43750</v>
      </c>
      <c r="M1912">
        <v>1</v>
      </c>
      <c r="N1912" t="str">
        <f t="shared" si="275"/>
        <v>000X</v>
      </c>
      <c r="O1912">
        <v>4580</v>
      </c>
      <c r="P1912" t="s">
        <v>72</v>
      </c>
      <c r="Q1912" t="s">
        <v>8919</v>
      </c>
      <c r="R1912" t="s">
        <v>140</v>
      </c>
      <c r="T1912" t="s">
        <v>61</v>
      </c>
      <c r="V1912" t="s">
        <v>9338</v>
      </c>
      <c r="W1912">
        <v>16070</v>
      </c>
      <c r="X1912">
        <v>16070</v>
      </c>
      <c r="Y1912">
        <v>0</v>
      </c>
      <c r="Z1912">
        <v>16070</v>
      </c>
      <c r="AA1912">
        <v>16070</v>
      </c>
      <c r="AB1912" t="s">
        <v>72</v>
      </c>
      <c r="AR1912">
        <v>0</v>
      </c>
      <c r="AW1912" t="s">
        <v>9339</v>
      </c>
      <c r="AX1912" t="s">
        <v>9340</v>
      </c>
      <c r="AY1912" t="s">
        <v>9341</v>
      </c>
      <c r="AZ1912" t="s">
        <v>9342</v>
      </c>
    </row>
    <row r="1913" spans="1:52" x14ac:dyDescent="0.3">
      <c r="A1913">
        <v>1458081</v>
      </c>
      <c r="B1913" t="s">
        <v>9343</v>
      </c>
      <c r="C1913" t="str">
        <f t="shared" si="271"/>
        <v>7492</v>
      </c>
      <c r="D1913" t="s">
        <v>8411</v>
      </c>
      <c r="E1913" t="str">
        <f t="shared" ref="E1913:E1919" si="279">"0100"</f>
        <v>0100</v>
      </c>
      <c r="F1913" t="s">
        <v>54</v>
      </c>
      <c r="G1913" t="str">
        <f t="shared" si="278"/>
        <v>10</v>
      </c>
      <c r="H1913" t="s">
        <v>55</v>
      </c>
      <c r="I1913" t="s">
        <v>56</v>
      </c>
      <c r="J1913" t="s">
        <v>57</v>
      </c>
      <c r="K1913">
        <v>1</v>
      </c>
      <c r="L1913">
        <v>43681</v>
      </c>
      <c r="M1913">
        <v>1</v>
      </c>
      <c r="N1913" t="str">
        <f t="shared" si="275"/>
        <v>000X</v>
      </c>
      <c r="O1913">
        <v>4467</v>
      </c>
      <c r="P1913" t="s">
        <v>72</v>
      </c>
      <c r="Q1913" t="s">
        <v>8934</v>
      </c>
      <c r="R1913" t="s">
        <v>74</v>
      </c>
      <c r="T1913" t="s">
        <v>61</v>
      </c>
      <c r="V1913" t="s">
        <v>9344</v>
      </c>
      <c r="W1913">
        <v>226119</v>
      </c>
      <c r="X1913">
        <v>16040</v>
      </c>
      <c r="Y1913">
        <v>210079</v>
      </c>
      <c r="Z1913">
        <v>226119</v>
      </c>
      <c r="AA1913">
        <v>226119</v>
      </c>
      <c r="AB1913" t="s">
        <v>72</v>
      </c>
      <c r="AC1913" s="1">
        <v>43206</v>
      </c>
      <c r="AD1913">
        <v>245500</v>
      </c>
      <c r="AE1913">
        <v>2893</v>
      </c>
      <c r="AF1913">
        <v>2448</v>
      </c>
      <c r="AG1913" t="s">
        <v>64</v>
      </c>
      <c r="AH1913" t="s">
        <v>76</v>
      </c>
      <c r="AI1913">
        <v>1</v>
      </c>
      <c r="AJ1913">
        <v>1996</v>
      </c>
      <c r="AK1913">
        <v>3</v>
      </c>
      <c r="AL1913">
        <v>2</v>
      </c>
      <c r="AN1913">
        <v>2366</v>
      </c>
      <c r="AO1913">
        <v>32</v>
      </c>
      <c r="AP1913" t="s">
        <v>72</v>
      </c>
      <c r="AQ1913" t="s">
        <v>66</v>
      </c>
      <c r="AR1913">
        <v>3132</v>
      </c>
      <c r="AW1913" t="s">
        <v>9345</v>
      </c>
      <c r="AX1913" t="s">
        <v>9346</v>
      </c>
      <c r="AY1913" t="s">
        <v>9347</v>
      </c>
      <c r="AZ1913" t="s">
        <v>70</v>
      </c>
    </row>
    <row r="1914" spans="1:52" x14ac:dyDescent="0.3">
      <c r="A1914">
        <v>1458153</v>
      </c>
      <c r="B1914" t="s">
        <v>9348</v>
      </c>
      <c r="C1914" t="str">
        <f t="shared" si="271"/>
        <v>7492</v>
      </c>
      <c r="D1914" t="s">
        <v>8411</v>
      </c>
      <c r="E1914" t="str">
        <f t="shared" si="279"/>
        <v>0100</v>
      </c>
      <c r="F1914" t="s">
        <v>54</v>
      </c>
      <c r="G1914" t="str">
        <f t="shared" si="278"/>
        <v>10</v>
      </c>
      <c r="H1914" t="s">
        <v>55</v>
      </c>
      <c r="I1914" t="s">
        <v>56</v>
      </c>
      <c r="J1914" t="s">
        <v>57</v>
      </c>
      <c r="K1914">
        <v>1</v>
      </c>
      <c r="L1914">
        <v>45571</v>
      </c>
      <c r="M1914">
        <v>1.05</v>
      </c>
      <c r="N1914" t="str">
        <f t="shared" si="275"/>
        <v>000X</v>
      </c>
      <c r="O1914">
        <v>2788</v>
      </c>
      <c r="P1914" t="s">
        <v>58</v>
      </c>
      <c r="Q1914" t="s">
        <v>8625</v>
      </c>
      <c r="R1914" t="s">
        <v>118</v>
      </c>
      <c r="T1914" t="s">
        <v>61</v>
      </c>
      <c r="V1914" t="s">
        <v>9349</v>
      </c>
      <c r="W1914">
        <v>176572</v>
      </c>
      <c r="X1914">
        <v>16740</v>
      </c>
      <c r="Y1914">
        <v>159832</v>
      </c>
      <c r="Z1914">
        <v>117264</v>
      </c>
      <c r="AA1914">
        <v>91764</v>
      </c>
      <c r="AB1914" t="s">
        <v>63</v>
      </c>
      <c r="AC1914" s="1">
        <v>32295</v>
      </c>
      <c r="AD1914">
        <v>11000</v>
      </c>
      <c r="AE1914">
        <v>786</v>
      </c>
      <c r="AF1914">
        <v>1112</v>
      </c>
      <c r="AG1914" t="s">
        <v>103</v>
      </c>
      <c r="AH1914" t="s">
        <v>76</v>
      </c>
      <c r="AI1914">
        <v>1</v>
      </c>
      <c r="AJ1914">
        <v>1988</v>
      </c>
      <c r="AK1914">
        <v>3</v>
      </c>
      <c r="AL1914">
        <v>2</v>
      </c>
      <c r="AN1914">
        <v>1963</v>
      </c>
      <c r="AO1914">
        <v>32</v>
      </c>
      <c r="AP1914" t="s">
        <v>72</v>
      </c>
      <c r="AQ1914" t="s">
        <v>66</v>
      </c>
      <c r="AR1914">
        <v>2633</v>
      </c>
      <c r="AW1914" t="s">
        <v>9350</v>
      </c>
      <c r="AY1914" t="s">
        <v>9351</v>
      </c>
      <c r="AZ1914" t="s">
        <v>9352</v>
      </c>
    </row>
    <row r="1915" spans="1:52" x14ac:dyDescent="0.3">
      <c r="A1915">
        <v>1458307</v>
      </c>
      <c r="B1915" t="s">
        <v>9353</v>
      </c>
      <c r="C1915" t="str">
        <f t="shared" si="271"/>
        <v>7492</v>
      </c>
      <c r="D1915" t="s">
        <v>8411</v>
      </c>
      <c r="E1915" t="str">
        <f t="shared" si="279"/>
        <v>0100</v>
      </c>
      <c r="F1915" t="s">
        <v>54</v>
      </c>
      <c r="G1915" t="str">
        <f t="shared" si="278"/>
        <v>10</v>
      </c>
      <c r="H1915" t="s">
        <v>55</v>
      </c>
      <c r="I1915" t="s">
        <v>56</v>
      </c>
      <c r="J1915" t="s">
        <v>57</v>
      </c>
      <c r="K1915">
        <v>1</v>
      </c>
      <c r="L1915">
        <v>43835</v>
      </c>
      <c r="M1915">
        <v>1.01</v>
      </c>
      <c r="N1915" t="str">
        <f t="shared" si="275"/>
        <v>000X</v>
      </c>
      <c r="O1915">
        <v>2868</v>
      </c>
      <c r="P1915" t="s">
        <v>58</v>
      </c>
      <c r="Q1915" t="s">
        <v>8940</v>
      </c>
      <c r="R1915" t="s">
        <v>140</v>
      </c>
      <c r="T1915" t="s">
        <v>61</v>
      </c>
      <c r="V1915" t="s">
        <v>9354</v>
      </c>
      <c r="W1915">
        <v>222093</v>
      </c>
      <c r="X1915">
        <v>16100</v>
      </c>
      <c r="Y1915">
        <v>205993</v>
      </c>
      <c r="Z1915">
        <v>163978</v>
      </c>
      <c r="AA1915">
        <v>138978</v>
      </c>
      <c r="AB1915" t="s">
        <v>63</v>
      </c>
      <c r="AC1915" s="1">
        <v>41334</v>
      </c>
      <c r="AD1915">
        <v>135000</v>
      </c>
      <c r="AE1915">
        <v>2545</v>
      </c>
      <c r="AF1915">
        <v>1723</v>
      </c>
      <c r="AG1915" t="s">
        <v>64</v>
      </c>
      <c r="AH1915" t="s">
        <v>76</v>
      </c>
      <c r="AI1915">
        <v>1</v>
      </c>
      <c r="AJ1915">
        <v>2001</v>
      </c>
      <c r="AK1915">
        <v>3</v>
      </c>
      <c r="AL1915">
        <v>2</v>
      </c>
      <c r="AN1915">
        <v>2193</v>
      </c>
      <c r="AO1915">
        <v>32</v>
      </c>
      <c r="AP1915" t="s">
        <v>63</v>
      </c>
      <c r="AQ1915" t="s">
        <v>66</v>
      </c>
      <c r="AR1915">
        <v>3150</v>
      </c>
      <c r="AW1915" t="s">
        <v>9355</v>
      </c>
      <c r="AY1915" t="s">
        <v>9356</v>
      </c>
      <c r="AZ1915" t="s">
        <v>9357</v>
      </c>
    </row>
    <row r="1916" spans="1:52" x14ac:dyDescent="0.3">
      <c r="A1916">
        <v>1458374</v>
      </c>
      <c r="B1916" t="s">
        <v>9358</v>
      </c>
      <c r="C1916" t="str">
        <f t="shared" si="271"/>
        <v>7492</v>
      </c>
      <c r="D1916" t="s">
        <v>8411</v>
      </c>
      <c r="E1916" t="str">
        <f t="shared" si="279"/>
        <v>0100</v>
      </c>
      <c r="F1916" t="s">
        <v>54</v>
      </c>
      <c r="G1916" t="str">
        <f t="shared" si="278"/>
        <v>10</v>
      </c>
      <c r="H1916" t="s">
        <v>55</v>
      </c>
      <c r="I1916" t="s">
        <v>56</v>
      </c>
      <c r="J1916" t="s">
        <v>57</v>
      </c>
      <c r="K1916">
        <v>1</v>
      </c>
      <c r="L1916">
        <v>43963</v>
      </c>
      <c r="M1916">
        <v>1.01</v>
      </c>
      <c r="N1916" t="str">
        <f t="shared" si="275"/>
        <v>000X</v>
      </c>
      <c r="O1916">
        <v>4919</v>
      </c>
      <c r="P1916" t="s">
        <v>72</v>
      </c>
      <c r="Q1916" t="s">
        <v>8919</v>
      </c>
      <c r="R1916" t="s">
        <v>140</v>
      </c>
      <c r="T1916" t="s">
        <v>61</v>
      </c>
      <c r="V1916" t="s">
        <v>9359</v>
      </c>
      <c r="W1916">
        <v>211043</v>
      </c>
      <c r="X1916">
        <v>16150</v>
      </c>
      <c r="Y1916">
        <v>194893</v>
      </c>
      <c r="Z1916">
        <v>211043</v>
      </c>
      <c r="AA1916">
        <v>211043</v>
      </c>
      <c r="AB1916" t="s">
        <v>72</v>
      </c>
      <c r="AC1916" s="1">
        <v>42544</v>
      </c>
      <c r="AD1916">
        <v>225000</v>
      </c>
      <c r="AE1916">
        <v>2767</v>
      </c>
      <c r="AF1916">
        <v>2374</v>
      </c>
      <c r="AG1916" t="s">
        <v>64</v>
      </c>
      <c r="AH1916" t="s">
        <v>76</v>
      </c>
      <c r="AI1916">
        <v>1</v>
      </c>
      <c r="AJ1916">
        <v>1994</v>
      </c>
      <c r="AK1916">
        <v>3</v>
      </c>
      <c r="AL1916">
        <v>2</v>
      </c>
      <c r="AN1916">
        <v>2072</v>
      </c>
      <c r="AO1916">
        <v>32</v>
      </c>
      <c r="AP1916" t="s">
        <v>63</v>
      </c>
      <c r="AQ1916" t="s">
        <v>66</v>
      </c>
      <c r="AR1916">
        <v>2815</v>
      </c>
      <c r="AW1916" t="s">
        <v>9360</v>
      </c>
      <c r="AY1916" t="s">
        <v>9361</v>
      </c>
      <c r="AZ1916" t="s">
        <v>9362</v>
      </c>
    </row>
    <row r="1917" spans="1:52" x14ac:dyDescent="0.3">
      <c r="A1917">
        <v>1458404</v>
      </c>
      <c r="B1917" t="s">
        <v>9363</v>
      </c>
      <c r="C1917" t="str">
        <f t="shared" si="271"/>
        <v>7492</v>
      </c>
      <c r="D1917" t="s">
        <v>8411</v>
      </c>
      <c r="E1917" t="str">
        <f t="shared" si="279"/>
        <v>0100</v>
      </c>
      <c r="F1917" t="s">
        <v>54</v>
      </c>
      <c r="G1917" t="str">
        <f t="shared" si="278"/>
        <v>10</v>
      </c>
      <c r="H1917" t="s">
        <v>55</v>
      </c>
      <c r="I1917" t="s">
        <v>56</v>
      </c>
      <c r="J1917" t="s">
        <v>57</v>
      </c>
      <c r="K1917">
        <v>1</v>
      </c>
      <c r="L1917">
        <v>46454</v>
      </c>
      <c r="M1917">
        <v>1.07</v>
      </c>
      <c r="N1917" t="str">
        <f t="shared" si="275"/>
        <v>000X</v>
      </c>
      <c r="O1917">
        <v>2573</v>
      </c>
      <c r="P1917" t="s">
        <v>58</v>
      </c>
      <c r="Q1917" t="s">
        <v>8940</v>
      </c>
      <c r="R1917" t="s">
        <v>140</v>
      </c>
      <c r="T1917" t="s">
        <v>61</v>
      </c>
      <c r="V1917" t="s">
        <v>9364</v>
      </c>
      <c r="W1917">
        <v>239709</v>
      </c>
      <c r="X1917">
        <v>17060</v>
      </c>
      <c r="Y1917">
        <v>222649</v>
      </c>
      <c r="Z1917">
        <v>235138</v>
      </c>
      <c r="AA1917">
        <v>210138</v>
      </c>
      <c r="AB1917" t="s">
        <v>63</v>
      </c>
      <c r="AC1917" s="1">
        <v>43181</v>
      </c>
      <c r="AD1917">
        <v>269000</v>
      </c>
      <c r="AE1917">
        <v>2888</v>
      </c>
      <c r="AF1917">
        <v>1986</v>
      </c>
      <c r="AG1917" t="s">
        <v>64</v>
      </c>
      <c r="AH1917" t="s">
        <v>76</v>
      </c>
      <c r="AI1917">
        <v>1</v>
      </c>
      <c r="AJ1917">
        <v>1997</v>
      </c>
      <c r="AK1917">
        <v>3</v>
      </c>
      <c r="AL1917">
        <v>2</v>
      </c>
      <c r="AM1917">
        <v>1</v>
      </c>
      <c r="AN1917">
        <v>2421</v>
      </c>
      <c r="AO1917">
        <v>32</v>
      </c>
      <c r="AP1917" t="s">
        <v>72</v>
      </c>
      <c r="AQ1917" t="s">
        <v>66</v>
      </c>
      <c r="AR1917">
        <v>3547</v>
      </c>
      <c r="AW1917" t="s">
        <v>9365</v>
      </c>
      <c r="AX1917" t="s">
        <v>9366</v>
      </c>
      <c r="AY1917" t="s">
        <v>9367</v>
      </c>
      <c r="AZ1917" t="s">
        <v>70</v>
      </c>
    </row>
    <row r="1918" spans="1:52" x14ac:dyDescent="0.3">
      <c r="A1918">
        <v>1458421</v>
      </c>
      <c r="B1918" t="s">
        <v>9368</v>
      </c>
      <c r="C1918" t="str">
        <f t="shared" si="271"/>
        <v>7492</v>
      </c>
      <c r="D1918" t="s">
        <v>8411</v>
      </c>
      <c r="E1918" t="str">
        <f t="shared" si="279"/>
        <v>0100</v>
      </c>
      <c r="F1918" t="s">
        <v>54</v>
      </c>
      <c r="G1918" t="str">
        <f t="shared" si="278"/>
        <v>10</v>
      </c>
      <c r="H1918" t="s">
        <v>55</v>
      </c>
      <c r="I1918" t="s">
        <v>56</v>
      </c>
      <c r="J1918" t="s">
        <v>8434</v>
      </c>
      <c r="K1918">
        <v>1</v>
      </c>
      <c r="L1918">
        <v>67584</v>
      </c>
      <c r="M1918">
        <v>1.55</v>
      </c>
      <c r="N1918" t="str">
        <f t="shared" si="275"/>
        <v>000X</v>
      </c>
      <c r="O1918">
        <v>4946</v>
      </c>
      <c r="P1918" t="s">
        <v>72</v>
      </c>
      <c r="Q1918" t="s">
        <v>8965</v>
      </c>
      <c r="R1918" t="s">
        <v>140</v>
      </c>
      <c r="T1918" t="s">
        <v>61</v>
      </c>
      <c r="V1918" t="s">
        <v>9369</v>
      </c>
      <c r="W1918">
        <v>398858</v>
      </c>
      <c r="X1918">
        <v>19390</v>
      </c>
      <c r="Y1918">
        <v>379468</v>
      </c>
      <c r="Z1918">
        <v>334129</v>
      </c>
      <c r="AA1918">
        <v>308629</v>
      </c>
      <c r="AB1918" t="s">
        <v>63</v>
      </c>
      <c r="AC1918" s="1">
        <v>32994</v>
      </c>
      <c r="AD1918">
        <v>12000</v>
      </c>
      <c r="AE1918">
        <v>855</v>
      </c>
      <c r="AF1918">
        <v>2114</v>
      </c>
      <c r="AG1918" t="s">
        <v>103</v>
      </c>
      <c r="AH1918" t="s">
        <v>76</v>
      </c>
      <c r="AI1918">
        <v>2</v>
      </c>
      <c r="AJ1918">
        <v>2007</v>
      </c>
      <c r="AK1918">
        <v>3</v>
      </c>
      <c r="AL1918">
        <v>4</v>
      </c>
      <c r="AN1918">
        <v>3788</v>
      </c>
      <c r="AO1918">
        <v>32</v>
      </c>
      <c r="AP1918" t="s">
        <v>63</v>
      </c>
      <c r="AQ1918" t="s">
        <v>66</v>
      </c>
      <c r="AR1918">
        <v>5465</v>
      </c>
      <c r="AW1918" t="s">
        <v>9370</v>
      </c>
      <c r="AX1918" t="s">
        <v>9371</v>
      </c>
      <c r="AY1918" t="s">
        <v>9372</v>
      </c>
      <c r="AZ1918" t="s">
        <v>70</v>
      </c>
    </row>
    <row r="1919" spans="1:52" x14ac:dyDescent="0.3">
      <c r="A1919">
        <v>1458439</v>
      </c>
      <c r="B1919" t="s">
        <v>9373</v>
      </c>
      <c r="C1919" t="str">
        <f t="shared" si="271"/>
        <v>7492</v>
      </c>
      <c r="D1919" t="s">
        <v>8411</v>
      </c>
      <c r="E1919" t="str">
        <f t="shared" si="279"/>
        <v>0100</v>
      </c>
      <c r="F1919" t="s">
        <v>54</v>
      </c>
      <c r="G1919" t="str">
        <f t="shared" si="278"/>
        <v>10</v>
      </c>
      <c r="H1919" t="s">
        <v>55</v>
      </c>
      <c r="I1919" t="s">
        <v>56</v>
      </c>
      <c r="J1919" t="s">
        <v>57</v>
      </c>
      <c r="K1919">
        <v>1</v>
      </c>
      <c r="L1919">
        <v>53873</v>
      </c>
      <c r="M1919">
        <v>1.24</v>
      </c>
      <c r="N1919" t="str">
        <f t="shared" si="275"/>
        <v>000X</v>
      </c>
      <c r="O1919">
        <v>4900</v>
      </c>
      <c r="P1919" t="s">
        <v>72</v>
      </c>
      <c r="Q1919" t="s">
        <v>8965</v>
      </c>
      <c r="R1919" t="s">
        <v>140</v>
      </c>
      <c r="T1919" t="s">
        <v>61</v>
      </c>
      <c r="V1919" t="s">
        <v>9374</v>
      </c>
      <c r="W1919">
        <v>199172</v>
      </c>
      <c r="X1919">
        <v>19790</v>
      </c>
      <c r="Y1919">
        <v>179382</v>
      </c>
      <c r="Z1919">
        <v>148739</v>
      </c>
      <c r="AA1919">
        <v>123739</v>
      </c>
      <c r="AB1919" t="s">
        <v>63</v>
      </c>
      <c r="AC1919" s="1">
        <v>35947</v>
      </c>
      <c r="AD1919">
        <v>139000</v>
      </c>
      <c r="AE1919">
        <v>1251</v>
      </c>
      <c r="AF1919">
        <v>1544</v>
      </c>
      <c r="AG1919" t="s">
        <v>64</v>
      </c>
      <c r="AH1919" t="s">
        <v>76</v>
      </c>
      <c r="AI1919">
        <v>1</v>
      </c>
      <c r="AJ1919">
        <v>1998</v>
      </c>
      <c r="AK1919">
        <v>3</v>
      </c>
      <c r="AL1919">
        <v>2</v>
      </c>
      <c r="AN1919">
        <v>1840</v>
      </c>
      <c r="AO1919">
        <v>32</v>
      </c>
      <c r="AP1919" t="s">
        <v>63</v>
      </c>
      <c r="AQ1919" t="s">
        <v>66</v>
      </c>
      <c r="AR1919">
        <v>2671</v>
      </c>
      <c r="AW1919" t="s">
        <v>9375</v>
      </c>
      <c r="AX1919" t="s">
        <v>9376</v>
      </c>
      <c r="AY1919" t="s">
        <v>9377</v>
      </c>
      <c r="AZ1919" t="s">
        <v>70</v>
      </c>
    </row>
    <row r="1920" spans="1:52" x14ac:dyDescent="0.3">
      <c r="A1920">
        <v>1458510</v>
      </c>
      <c r="B1920" t="s">
        <v>9378</v>
      </c>
      <c r="C1920" t="str">
        <f t="shared" si="271"/>
        <v>7492</v>
      </c>
      <c r="D1920" t="s">
        <v>8411</v>
      </c>
      <c r="E1920" t="str">
        <f>"0000"</f>
        <v>0000</v>
      </c>
      <c r="F1920" t="s">
        <v>108</v>
      </c>
      <c r="G1920" t="str">
        <f t="shared" si="278"/>
        <v>10</v>
      </c>
      <c r="H1920" t="s">
        <v>55</v>
      </c>
      <c r="I1920" t="s">
        <v>56</v>
      </c>
      <c r="J1920" t="s">
        <v>57</v>
      </c>
      <c r="K1920">
        <v>0</v>
      </c>
      <c r="L1920">
        <v>43579</v>
      </c>
      <c r="M1920">
        <v>1</v>
      </c>
      <c r="N1920" t="str">
        <f t="shared" si="275"/>
        <v>000X</v>
      </c>
      <c r="O1920">
        <v>2020</v>
      </c>
      <c r="P1920" t="s">
        <v>58</v>
      </c>
      <c r="Q1920" t="s">
        <v>8958</v>
      </c>
      <c r="R1920" t="s">
        <v>140</v>
      </c>
      <c r="T1920" t="s">
        <v>61</v>
      </c>
      <c r="V1920" t="s">
        <v>9379</v>
      </c>
      <c r="W1920">
        <v>16010</v>
      </c>
      <c r="X1920">
        <v>16010</v>
      </c>
      <c r="Y1920">
        <v>0</v>
      </c>
      <c r="Z1920">
        <v>16010</v>
      </c>
      <c r="AA1920">
        <v>16010</v>
      </c>
      <c r="AB1920" t="s">
        <v>72</v>
      </c>
      <c r="AC1920" s="1">
        <v>39173</v>
      </c>
      <c r="AD1920">
        <v>59000</v>
      </c>
      <c r="AE1920">
        <v>2121</v>
      </c>
      <c r="AF1920">
        <v>1444</v>
      </c>
      <c r="AG1920" t="s">
        <v>103</v>
      </c>
      <c r="AH1920" t="s">
        <v>76</v>
      </c>
      <c r="AR1920">
        <v>0</v>
      </c>
      <c r="AW1920" t="s">
        <v>9380</v>
      </c>
      <c r="AY1920" t="s">
        <v>9381</v>
      </c>
      <c r="AZ1920" t="s">
        <v>9382</v>
      </c>
    </row>
    <row r="1921" spans="1:52" x14ac:dyDescent="0.3">
      <c r="A1921">
        <v>1458536</v>
      </c>
      <c r="B1921" t="s">
        <v>9383</v>
      </c>
      <c r="C1921" t="str">
        <f t="shared" si="271"/>
        <v>7492</v>
      </c>
      <c r="D1921" t="s">
        <v>8411</v>
      </c>
      <c r="E1921" t="str">
        <f>"0100"</f>
        <v>0100</v>
      </c>
      <c r="F1921" t="s">
        <v>54</v>
      </c>
      <c r="G1921" t="str">
        <f t="shared" si="278"/>
        <v>10</v>
      </c>
      <c r="H1921" t="s">
        <v>55</v>
      </c>
      <c r="I1921" t="s">
        <v>56</v>
      </c>
      <c r="J1921" t="s">
        <v>57</v>
      </c>
      <c r="K1921">
        <v>1</v>
      </c>
      <c r="L1921">
        <v>45873</v>
      </c>
      <c r="M1921">
        <v>1.05</v>
      </c>
      <c r="N1921" t="str">
        <f t="shared" si="275"/>
        <v>000X</v>
      </c>
      <c r="O1921">
        <v>2049</v>
      </c>
      <c r="P1921" t="s">
        <v>58</v>
      </c>
      <c r="Q1921" t="s">
        <v>9384</v>
      </c>
      <c r="R1921" t="s">
        <v>140</v>
      </c>
      <c r="T1921" t="s">
        <v>61</v>
      </c>
      <c r="V1921" t="s">
        <v>9385</v>
      </c>
      <c r="W1921">
        <v>211371</v>
      </c>
      <c r="X1921">
        <v>16850</v>
      </c>
      <c r="Y1921">
        <v>194521</v>
      </c>
      <c r="Z1921">
        <v>166924</v>
      </c>
      <c r="AA1921">
        <v>141924</v>
      </c>
      <c r="AB1921" t="s">
        <v>63</v>
      </c>
      <c r="AC1921" s="1">
        <v>42276</v>
      </c>
      <c r="AD1921">
        <v>158000</v>
      </c>
      <c r="AE1921">
        <v>2715</v>
      </c>
      <c r="AF1921">
        <v>2475</v>
      </c>
      <c r="AG1921" t="s">
        <v>64</v>
      </c>
      <c r="AH1921" t="s">
        <v>65</v>
      </c>
      <c r="AI1921">
        <v>2</v>
      </c>
      <c r="AJ1921">
        <v>1992</v>
      </c>
      <c r="AK1921">
        <v>3</v>
      </c>
      <c r="AL1921">
        <v>2</v>
      </c>
      <c r="AN1921">
        <v>2619</v>
      </c>
      <c r="AO1921">
        <v>29</v>
      </c>
      <c r="AP1921" t="s">
        <v>72</v>
      </c>
      <c r="AQ1921" t="s">
        <v>66</v>
      </c>
      <c r="AR1921">
        <v>3668</v>
      </c>
      <c r="AW1921" t="s">
        <v>9386</v>
      </c>
      <c r="AX1921" t="s">
        <v>9387</v>
      </c>
      <c r="AY1921" t="s">
        <v>9388</v>
      </c>
      <c r="AZ1921" t="s">
        <v>70</v>
      </c>
    </row>
    <row r="1922" spans="1:52" x14ac:dyDescent="0.3">
      <c r="A1922">
        <v>1458561</v>
      </c>
      <c r="B1922" t="s">
        <v>9389</v>
      </c>
      <c r="C1922" t="str">
        <f t="shared" ref="C1922:C1985" si="280">"7492"</f>
        <v>7492</v>
      </c>
      <c r="D1922" t="s">
        <v>8411</v>
      </c>
      <c r="E1922" t="str">
        <f>"0100"</f>
        <v>0100</v>
      </c>
      <c r="F1922" t="s">
        <v>54</v>
      </c>
      <c r="G1922" t="str">
        <f>"11"</f>
        <v>11</v>
      </c>
      <c r="H1922" t="s">
        <v>55</v>
      </c>
      <c r="I1922" t="s">
        <v>56</v>
      </c>
      <c r="J1922" t="s">
        <v>8434</v>
      </c>
      <c r="K1922">
        <v>1</v>
      </c>
      <c r="L1922">
        <v>58062</v>
      </c>
      <c r="M1922">
        <v>1.33</v>
      </c>
      <c r="N1922" t="str">
        <f t="shared" si="275"/>
        <v>000X</v>
      </c>
      <c r="O1922">
        <v>4631</v>
      </c>
      <c r="P1922" t="s">
        <v>72</v>
      </c>
      <c r="Q1922" t="s">
        <v>9242</v>
      </c>
      <c r="R1922" t="s">
        <v>60</v>
      </c>
      <c r="T1922" t="s">
        <v>61</v>
      </c>
      <c r="V1922" t="s">
        <v>9390</v>
      </c>
      <c r="W1922">
        <v>229490</v>
      </c>
      <c r="X1922">
        <v>16660</v>
      </c>
      <c r="Y1922">
        <v>212830</v>
      </c>
      <c r="Z1922">
        <v>229490</v>
      </c>
      <c r="AA1922">
        <v>229490</v>
      </c>
      <c r="AB1922" t="s">
        <v>63</v>
      </c>
      <c r="AC1922" s="1">
        <v>44001</v>
      </c>
      <c r="AD1922">
        <v>290000</v>
      </c>
      <c r="AE1922">
        <v>3070</v>
      </c>
      <c r="AF1922">
        <v>433</v>
      </c>
      <c r="AG1922" t="s">
        <v>64</v>
      </c>
      <c r="AH1922" t="s">
        <v>76</v>
      </c>
      <c r="AI1922">
        <v>1</v>
      </c>
      <c r="AJ1922">
        <v>2019</v>
      </c>
      <c r="AK1922">
        <v>3</v>
      </c>
      <c r="AL1922">
        <v>2</v>
      </c>
      <c r="AN1922">
        <v>2023</v>
      </c>
      <c r="AO1922">
        <v>32</v>
      </c>
      <c r="AP1922" t="s">
        <v>72</v>
      </c>
      <c r="AQ1922" t="s">
        <v>66</v>
      </c>
      <c r="AR1922">
        <v>2815</v>
      </c>
      <c r="AW1922" t="s">
        <v>9391</v>
      </c>
      <c r="AX1922" t="s">
        <v>9392</v>
      </c>
      <c r="AY1922" t="s">
        <v>9393</v>
      </c>
      <c r="AZ1922" t="s">
        <v>70</v>
      </c>
    </row>
    <row r="1923" spans="1:52" x14ac:dyDescent="0.3">
      <c r="A1923">
        <v>1458641</v>
      </c>
      <c r="B1923" t="s">
        <v>9394</v>
      </c>
      <c r="C1923" t="str">
        <f t="shared" si="280"/>
        <v>7492</v>
      </c>
      <c r="D1923" t="s">
        <v>8411</v>
      </c>
      <c r="E1923" t="str">
        <f>"0100"</f>
        <v>0100</v>
      </c>
      <c r="F1923" t="s">
        <v>54</v>
      </c>
      <c r="G1923" t="str">
        <f>"11"</f>
        <v>11</v>
      </c>
      <c r="H1923" t="s">
        <v>55</v>
      </c>
      <c r="I1923" t="s">
        <v>56</v>
      </c>
      <c r="J1923" t="s">
        <v>57</v>
      </c>
      <c r="K1923">
        <v>1</v>
      </c>
      <c r="L1923">
        <v>44956</v>
      </c>
      <c r="M1923">
        <v>1.03</v>
      </c>
      <c r="N1923" t="str">
        <f t="shared" si="275"/>
        <v>000X</v>
      </c>
      <c r="O1923">
        <v>4802</v>
      </c>
      <c r="P1923" t="s">
        <v>72</v>
      </c>
      <c r="Q1923" t="s">
        <v>8978</v>
      </c>
      <c r="R1923" t="s">
        <v>364</v>
      </c>
      <c r="T1923" t="s">
        <v>61</v>
      </c>
      <c r="V1923" t="s">
        <v>9395</v>
      </c>
      <c r="W1923">
        <v>214484</v>
      </c>
      <c r="X1923">
        <v>16510</v>
      </c>
      <c r="Y1923">
        <v>197974</v>
      </c>
      <c r="Z1923">
        <v>148032</v>
      </c>
      <c r="AA1923">
        <v>123032</v>
      </c>
      <c r="AB1923" t="s">
        <v>63</v>
      </c>
      <c r="AC1923" s="1">
        <v>34943</v>
      </c>
      <c r="AD1923">
        <v>11000</v>
      </c>
      <c r="AE1923">
        <v>1098</v>
      </c>
      <c r="AF1923">
        <v>2048</v>
      </c>
      <c r="AG1923" t="s">
        <v>103</v>
      </c>
      <c r="AH1923" t="s">
        <v>76</v>
      </c>
      <c r="AI1923">
        <v>1</v>
      </c>
      <c r="AJ1923">
        <v>1996</v>
      </c>
      <c r="AK1923">
        <v>3</v>
      </c>
      <c r="AL1923">
        <v>2</v>
      </c>
      <c r="AN1923">
        <v>2394</v>
      </c>
      <c r="AO1923">
        <v>32</v>
      </c>
      <c r="AP1923" t="s">
        <v>72</v>
      </c>
      <c r="AQ1923" t="s">
        <v>66</v>
      </c>
      <c r="AR1923">
        <v>3336</v>
      </c>
      <c r="AW1923" t="s">
        <v>9396</v>
      </c>
      <c r="AX1923" t="s">
        <v>9397</v>
      </c>
      <c r="AY1923" t="s">
        <v>9398</v>
      </c>
      <c r="AZ1923" t="s">
        <v>70</v>
      </c>
    </row>
    <row r="1924" spans="1:52" x14ac:dyDescent="0.3">
      <c r="A1924">
        <v>1458676</v>
      </c>
      <c r="B1924" t="s">
        <v>9399</v>
      </c>
      <c r="C1924" t="str">
        <f t="shared" si="280"/>
        <v>7492</v>
      </c>
      <c r="D1924" t="s">
        <v>8411</v>
      </c>
      <c r="E1924" t="str">
        <f>"0100"</f>
        <v>0100</v>
      </c>
      <c r="F1924" t="s">
        <v>54</v>
      </c>
      <c r="G1924" t="str">
        <f>"11"</f>
        <v>11</v>
      </c>
      <c r="H1924" t="s">
        <v>55</v>
      </c>
      <c r="I1924" t="s">
        <v>56</v>
      </c>
      <c r="J1924" t="s">
        <v>57</v>
      </c>
      <c r="K1924">
        <v>1</v>
      </c>
      <c r="L1924">
        <v>46750</v>
      </c>
      <c r="M1924">
        <v>1.07</v>
      </c>
      <c r="N1924" t="str">
        <f t="shared" si="275"/>
        <v>000X</v>
      </c>
      <c r="O1924">
        <v>4826</v>
      </c>
      <c r="P1924" t="s">
        <v>72</v>
      </c>
      <c r="Q1924" t="s">
        <v>9071</v>
      </c>
      <c r="R1924" t="s">
        <v>364</v>
      </c>
      <c r="T1924" t="s">
        <v>61</v>
      </c>
      <c r="V1924" t="s">
        <v>9400</v>
      </c>
      <c r="W1924">
        <v>192946</v>
      </c>
      <c r="X1924">
        <v>17170</v>
      </c>
      <c r="Y1924">
        <v>175776</v>
      </c>
      <c r="Z1924">
        <v>143396</v>
      </c>
      <c r="AA1924">
        <v>118396</v>
      </c>
      <c r="AB1924" t="s">
        <v>63</v>
      </c>
      <c r="AC1924" s="1">
        <v>40057</v>
      </c>
      <c r="AD1924">
        <v>168000</v>
      </c>
      <c r="AE1924">
        <v>2315</v>
      </c>
      <c r="AF1924">
        <v>1355</v>
      </c>
      <c r="AG1924" t="s">
        <v>64</v>
      </c>
      <c r="AH1924" t="s">
        <v>76</v>
      </c>
      <c r="AI1924">
        <v>1</v>
      </c>
      <c r="AJ1924">
        <v>1986</v>
      </c>
      <c r="AK1924">
        <v>3</v>
      </c>
      <c r="AL1924">
        <v>2</v>
      </c>
      <c r="AM1924">
        <v>1</v>
      </c>
      <c r="AN1924">
        <v>2128</v>
      </c>
      <c r="AO1924">
        <v>32</v>
      </c>
      <c r="AP1924" t="s">
        <v>63</v>
      </c>
      <c r="AQ1924" t="s">
        <v>66</v>
      </c>
      <c r="AR1924">
        <v>3210</v>
      </c>
      <c r="AW1924" t="s">
        <v>9401</v>
      </c>
      <c r="AY1924" t="s">
        <v>9402</v>
      </c>
      <c r="AZ1924" t="s">
        <v>70</v>
      </c>
    </row>
    <row r="1925" spans="1:52" x14ac:dyDescent="0.3">
      <c r="A1925">
        <v>1458722</v>
      </c>
      <c r="B1925" t="s">
        <v>9403</v>
      </c>
      <c r="C1925" t="str">
        <f t="shared" si="280"/>
        <v>7492</v>
      </c>
      <c r="D1925" t="s">
        <v>8411</v>
      </c>
      <c r="E1925" t="str">
        <f>"0100"</f>
        <v>0100</v>
      </c>
      <c r="F1925" t="s">
        <v>54</v>
      </c>
      <c r="G1925" t="str">
        <f>"11"</f>
        <v>11</v>
      </c>
      <c r="H1925" t="s">
        <v>55</v>
      </c>
      <c r="I1925" t="s">
        <v>56</v>
      </c>
      <c r="J1925" t="s">
        <v>57</v>
      </c>
      <c r="K1925">
        <v>1</v>
      </c>
      <c r="L1925">
        <v>49907</v>
      </c>
      <c r="M1925">
        <v>1.1499999999999999</v>
      </c>
      <c r="N1925" t="str">
        <f t="shared" si="275"/>
        <v>000X</v>
      </c>
      <c r="O1925">
        <v>1905</v>
      </c>
      <c r="P1925" t="s">
        <v>58</v>
      </c>
      <c r="Q1925" t="s">
        <v>8958</v>
      </c>
      <c r="R1925" t="s">
        <v>140</v>
      </c>
      <c r="T1925" t="s">
        <v>61</v>
      </c>
      <c r="V1925" t="s">
        <v>9404</v>
      </c>
      <c r="W1925">
        <v>192061</v>
      </c>
      <c r="X1925">
        <v>18330</v>
      </c>
      <c r="Y1925">
        <v>173731</v>
      </c>
      <c r="Z1925">
        <v>134417</v>
      </c>
      <c r="AA1925">
        <v>0</v>
      </c>
      <c r="AB1925" t="s">
        <v>63</v>
      </c>
      <c r="AC1925" s="1">
        <v>36800</v>
      </c>
      <c r="AD1925">
        <v>140000</v>
      </c>
      <c r="AE1925">
        <v>1388</v>
      </c>
      <c r="AF1925">
        <v>777</v>
      </c>
      <c r="AG1925" t="s">
        <v>64</v>
      </c>
      <c r="AH1925" t="s">
        <v>76</v>
      </c>
      <c r="AI1925">
        <v>1</v>
      </c>
      <c r="AJ1925">
        <v>1990</v>
      </c>
      <c r="AK1925">
        <v>3</v>
      </c>
      <c r="AL1925">
        <v>2</v>
      </c>
      <c r="AN1925">
        <v>2084</v>
      </c>
      <c r="AO1925">
        <v>32</v>
      </c>
      <c r="AP1925" t="s">
        <v>63</v>
      </c>
      <c r="AQ1925" t="s">
        <v>66</v>
      </c>
      <c r="AR1925">
        <v>2950</v>
      </c>
      <c r="AW1925" t="s">
        <v>9405</v>
      </c>
      <c r="AY1925" t="s">
        <v>9406</v>
      </c>
      <c r="AZ1925" t="s">
        <v>9407</v>
      </c>
    </row>
    <row r="1926" spans="1:52" x14ac:dyDescent="0.3">
      <c r="A1926">
        <v>1458994</v>
      </c>
      <c r="B1926" t="s">
        <v>9408</v>
      </c>
      <c r="C1926" t="str">
        <f t="shared" si="280"/>
        <v>7492</v>
      </c>
      <c r="D1926" t="s">
        <v>8411</v>
      </c>
      <c r="E1926" t="str">
        <f>"5500"</f>
        <v>5500</v>
      </c>
      <c r="F1926" t="s">
        <v>8318</v>
      </c>
      <c r="G1926" t="str">
        <f>"10"</f>
        <v>10</v>
      </c>
      <c r="H1926" t="s">
        <v>55</v>
      </c>
      <c r="I1926" t="s">
        <v>56</v>
      </c>
      <c r="J1926" t="s">
        <v>6575</v>
      </c>
      <c r="K1926">
        <v>0</v>
      </c>
      <c r="L1926">
        <v>435653</v>
      </c>
      <c r="M1926">
        <v>10</v>
      </c>
      <c r="N1926" t="str">
        <f t="shared" si="275"/>
        <v>000X</v>
      </c>
      <c r="O1926">
        <v>0</v>
      </c>
      <c r="P1926" t="s">
        <v>72</v>
      </c>
      <c r="Q1926" t="s">
        <v>8989</v>
      </c>
      <c r="R1926" t="s">
        <v>140</v>
      </c>
      <c r="T1926" t="s">
        <v>61</v>
      </c>
      <c r="V1926" t="s">
        <v>9409</v>
      </c>
      <c r="W1926">
        <v>85010</v>
      </c>
      <c r="X1926">
        <v>85010</v>
      </c>
      <c r="Y1926">
        <v>0</v>
      </c>
      <c r="Z1926">
        <v>2400</v>
      </c>
      <c r="AA1926">
        <v>2400</v>
      </c>
      <c r="AB1926" t="s">
        <v>72</v>
      </c>
      <c r="AC1926" s="1">
        <v>37226</v>
      </c>
      <c r="AD1926">
        <v>805000</v>
      </c>
      <c r="AE1926">
        <v>1476</v>
      </c>
      <c r="AF1926">
        <v>762</v>
      </c>
      <c r="AG1926" t="s">
        <v>103</v>
      </c>
      <c r="AH1926" t="s">
        <v>570</v>
      </c>
      <c r="AR1926">
        <v>0</v>
      </c>
      <c r="AW1926" t="s">
        <v>8991</v>
      </c>
      <c r="AX1926" t="s">
        <v>8992</v>
      </c>
      <c r="AY1926" t="s">
        <v>8993</v>
      </c>
      <c r="AZ1926" t="s">
        <v>8994</v>
      </c>
    </row>
    <row r="1927" spans="1:52" x14ac:dyDescent="0.3">
      <c r="A1927">
        <v>1938210</v>
      </c>
      <c r="B1927" t="s">
        <v>9410</v>
      </c>
      <c r="C1927" t="str">
        <f t="shared" si="280"/>
        <v>7492</v>
      </c>
      <c r="D1927" t="s">
        <v>8411</v>
      </c>
      <c r="E1927" t="str">
        <f>"0100"</f>
        <v>0100</v>
      </c>
      <c r="F1927" t="s">
        <v>54</v>
      </c>
      <c r="G1927" t="str">
        <f>"09"</f>
        <v>09</v>
      </c>
      <c r="H1927" t="s">
        <v>55</v>
      </c>
      <c r="I1927" t="s">
        <v>56</v>
      </c>
      <c r="J1927" t="s">
        <v>57</v>
      </c>
      <c r="K1927">
        <v>1</v>
      </c>
      <c r="L1927">
        <v>48767</v>
      </c>
      <c r="M1927">
        <v>1.1200000000000001</v>
      </c>
      <c r="N1927" t="str">
        <f t="shared" si="275"/>
        <v>000X</v>
      </c>
      <c r="O1927">
        <v>4609</v>
      </c>
      <c r="P1927" t="s">
        <v>72</v>
      </c>
      <c r="Q1927" t="s">
        <v>8492</v>
      </c>
      <c r="R1927" t="s">
        <v>140</v>
      </c>
      <c r="T1927" t="s">
        <v>61</v>
      </c>
      <c r="V1927" t="s">
        <v>9411</v>
      </c>
      <c r="W1927">
        <v>218359</v>
      </c>
      <c r="X1927">
        <v>17910</v>
      </c>
      <c r="Y1927">
        <v>200449</v>
      </c>
      <c r="Z1927">
        <v>140283</v>
      </c>
      <c r="AA1927">
        <v>115283</v>
      </c>
      <c r="AB1927" t="s">
        <v>63</v>
      </c>
      <c r="AC1927" s="1">
        <v>33239</v>
      </c>
      <c r="AD1927">
        <v>13500</v>
      </c>
      <c r="AE1927">
        <v>882</v>
      </c>
      <c r="AF1927">
        <v>201</v>
      </c>
      <c r="AG1927" t="s">
        <v>103</v>
      </c>
      <c r="AH1927" t="s">
        <v>76</v>
      </c>
      <c r="AI1927">
        <v>2</v>
      </c>
      <c r="AJ1927">
        <v>1991</v>
      </c>
      <c r="AK1927">
        <v>3</v>
      </c>
      <c r="AL1927">
        <v>3</v>
      </c>
      <c r="AN1927">
        <v>2704</v>
      </c>
      <c r="AO1927">
        <v>32</v>
      </c>
      <c r="AP1927" t="s">
        <v>72</v>
      </c>
      <c r="AQ1927" t="s">
        <v>66</v>
      </c>
      <c r="AR1927">
        <v>3188</v>
      </c>
      <c r="AW1927" t="s">
        <v>9412</v>
      </c>
      <c r="AX1927" t="s">
        <v>9413</v>
      </c>
      <c r="AY1927" t="s">
        <v>9414</v>
      </c>
      <c r="AZ1927" t="s">
        <v>70</v>
      </c>
    </row>
    <row r="1928" spans="1:52" x14ac:dyDescent="0.3">
      <c r="A1928">
        <v>1943132</v>
      </c>
      <c r="B1928" t="s">
        <v>9415</v>
      </c>
      <c r="C1928" t="str">
        <f t="shared" si="280"/>
        <v>7492</v>
      </c>
      <c r="D1928" t="s">
        <v>8411</v>
      </c>
      <c r="E1928" t="str">
        <f>"0100"</f>
        <v>0100</v>
      </c>
      <c r="F1928" t="s">
        <v>54</v>
      </c>
      <c r="G1928" t="str">
        <f>"09"</f>
        <v>09</v>
      </c>
      <c r="H1928" t="s">
        <v>55</v>
      </c>
      <c r="I1928" t="s">
        <v>56</v>
      </c>
      <c r="J1928" t="s">
        <v>57</v>
      </c>
      <c r="K1928">
        <v>1</v>
      </c>
      <c r="L1928">
        <v>46250</v>
      </c>
      <c r="M1928">
        <v>1.06</v>
      </c>
      <c r="N1928" t="str">
        <f t="shared" si="275"/>
        <v>000X</v>
      </c>
      <c r="O1928">
        <v>3504</v>
      </c>
      <c r="P1928" t="s">
        <v>58</v>
      </c>
      <c r="Q1928" t="s">
        <v>4583</v>
      </c>
      <c r="R1928" t="s">
        <v>266</v>
      </c>
      <c r="T1928" t="s">
        <v>61</v>
      </c>
      <c r="V1928" t="s">
        <v>9416</v>
      </c>
      <c r="W1928">
        <v>259721</v>
      </c>
      <c r="X1928">
        <v>16990</v>
      </c>
      <c r="Y1928">
        <v>242731</v>
      </c>
      <c r="Z1928">
        <v>178461</v>
      </c>
      <c r="AA1928">
        <v>152961</v>
      </c>
      <c r="AB1928" t="s">
        <v>63</v>
      </c>
      <c r="AC1928" s="1">
        <v>44140</v>
      </c>
      <c r="AD1928">
        <v>340000</v>
      </c>
      <c r="AE1928">
        <v>3106</v>
      </c>
      <c r="AF1928">
        <v>2340</v>
      </c>
      <c r="AG1928" t="s">
        <v>64</v>
      </c>
      <c r="AH1928" t="s">
        <v>76</v>
      </c>
      <c r="AI1928">
        <v>1</v>
      </c>
      <c r="AJ1928">
        <v>1992</v>
      </c>
      <c r="AK1928">
        <v>3</v>
      </c>
      <c r="AL1928">
        <v>2</v>
      </c>
      <c r="AN1928">
        <v>2739</v>
      </c>
      <c r="AO1928">
        <v>32</v>
      </c>
      <c r="AP1928" t="s">
        <v>63</v>
      </c>
      <c r="AQ1928" t="s">
        <v>66</v>
      </c>
      <c r="AR1928">
        <v>3922</v>
      </c>
      <c r="AW1928" t="s">
        <v>9417</v>
      </c>
      <c r="AX1928" t="s">
        <v>9418</v>
      </c>
      <c r="AY1928" t="s">
        <v>9419</v>
      </c>
      <c r="AZ1928" t="s">
        <v>70</v>
      </c>
    </row>
    <row r="1929" spans="1:52" x14ac:dyDescent="0.3">
      <c r="A1929">
        <v>1945917</v>
      </c>
      <c r="B1929" t="s">
        <v>9420</v>
      </c>
      <c r="C1929" t="str">
        <f t="shared" si="280"/>
        <v>7492</v>
      </c>
      <c r="D1929" t="s">
        <v>8411</v>
      </c>
      <c r="E1929" t="str">
        <f>"0100"</f>
        <v>0100</v>
      </c>
      <c r="F1929" t="s">
        <v>54</v>
      </c>
      <c r="G1929" t="str">
        <f>"09"</f>
        <v>09</v>
      </c>
      <c r="H1929" t="s">
        <v>55</v>
      </c>
      <c r="I1929" t="s">
        <v>56</v>
      </c>
      <c r="J1929" t="s">
        <v>57</v>
      </c>
      <c r="K1929">
        <v>1</v>
      </c>
      <c r="L1929">
        <v>46250</v>
      </c>
      <c r="M1929">
        <v>1.06</v>
      </c>
      <c r="N1929" t="str">
        <f t="shared" si="275"/>
        <v>000X</v>
      </c>
      <c r="O1929">
        <v>3580</v>
      </c>
      <c r="P1929" t="s">
        <v>58</v>
      </c>
      <c r="Q1929" t="s">
        <v>4583</v>
      </c>
      <c r="R1929" t="s">
        <v>266</v>
      </c>
      <c r="T1929" t="s">
        <v>61</v>
      </c>
      <c r="V1929" t="s">
        <v>9421</v>
      </c>
      <c r="W1929">
        <v>205477</v>
      </c>
      <c r="X1929">
        <v>16990</v>
      </c>
      <c r="Y1929">
        <v>188487</v>
      </c>
      <c r="Z1929">
        <v>148983</v>
      </c>
      <c r="AA1929">
        <v>123483</v>
      </c>
      <c r="AB1929" t="s">
        <v>63</v>
      </c>
      <c r="AC1929" s="1">
        <v>34881</v>
      </c>
      <c r="AD1929">
        <v>9900</v>
      </c>
      <c r="AE1929">
        <v>1090</v>
      </c>
      <c r="AF1929">
        <v>1260</v>
      </c>
      <c r="AG1929" t="s">
        <v>103</v>
      </c>
      <c r="AH1929" t="s">
        <v>76</v>
      </c>
      <c r="AI1929">
        <v>1</v>
      </c>
      <c r="AJ1929">
        <v>1996</v>
      </c>
      <c r="AK1929">
        <v>3</v>
      </c>
      <c r="AL1929">
        <v>2</v>
      </c>
      <c r="AM1929">
        <v>1</v>
      </c>
      <c r="AN1929">
        <v>2034</v>
      </c>
      <c r="AO1929">
        <v>32</v>
      </c>
      <c r="AP1929" t="s">
        <v>63</v>
      </c>
      <c r="AQ1929" t="s">
        <v>66</v>
      </c>
      <c r="AR1929">
        <v>2694</v>
      </c>
      <c r="AW1929" t="s">
        <v>9422</v>
      </c>
      <c r="AY1929" t="s">
        <v>9423</v>
      </c>
      <c r="AZ1929" t="s">
        <v>70</v>
      </c>
    </row>
    <row r="1930" spans="1:52" x14ac:dyDescent="0.3">
      <c r="A1930">
        <v>1945984</v>
      </c>
      <c r="B1930" t="s">
        <v>9424</v>
      </c>
      <c r="C1930" t="str">
        <f t="shared" si="280"/>
        <v>7492</v>
      </c>
      <c r="D1930" t="s">
        <v>8411</v>
      </c>
      <c r="E1930" t="str">
        <f>"0100"</f>
        <v>0100</v>
      </c>
      <c r="F1930" t="s">
        <v>54</v>
      </c>
      <c r="G1930" t="str">
        <f>"11"</f>
        <v>11</v>
      </c>
      <c r="H1930" t="s">
        <v>55</v>
      </c>
      <c r="I1930" t="s">
        <v>56</v>
      </c>
      <c r="J1930" t="s">
        <v>57</v>
      </c>
      <c r="K1930">
        <v>1</v>
      </c>
      <c r="L1930">
        <v>44526</v>
      </c>
      <c r="M1930">
        <v>1.02</v>
      </c>
      <c r="N1930" t="str">
        <f t="shared" si="275"/>
        <v>000X</v>
      </c>
      <c r="O1930">
        <v>1852</v>
      </c>
      <c r="P1930" t="s">
        <v>58</v>
      </c>
      <c r="Q1930" t="s">
        <v>9024</v>
      </c>
      <c r="R1930" t="s">
        <v>140</v>
      </c>
      <c r="T1930" t="s">
        <v>61</v>
      </c>
      <c r="V1930" t="s">
        <v>9425</v>
      </c>
      <c r="W1930">
        <v>211594</v>
      </c>
      <c r="X1930">
        <v>16360</v>
      </c>
      <c r="Y1930">
        <v>195234</v>
      </c>
      <c r="Z1930">
        <v>167605</v>
      </c>
      <c r="AA1930">
        <v>142605</v>
      </c>
      <c r="AB1930" t="s">
        <v>63</v>
      </c>
      <c r="AC1930" s="1">
        <v>41991</v>
      </c>
      <c r="AD1930">
        <v>185000</v>
      </c>
      <c r="AE1930">
        <v>2662</v>
      </c>
      <c r="AF1930">
        <v>1278</v>
      </c>
      <c r="AG1930" t="s">
        <v>64</v>
      </c>
      <c r="AH1930" t="s">
        <v>76</v>
      </c>
      <c r="AI1930">
        <v>1</v>
      </c>
      <c r="AJ1930">
        <v>1997</v>
      </c>
      <c r="AK1930">
        <v>3</v>
      </c>
      <c r="AL1930">
        <v>2</v>
      </c>
      <c r="AN1930">
        <v>2097</v>
      </c>
      <c r="AO1930">
        <v>32</v>
      </c>
      <c r="AP1930" t="s">
        <v>63</v>
      </c>
      <c r="AQ1930" t="s">
        <v>66</v>
      </c>
      <c r="AR1930">
        <v>3062</v>
      </c>
      <c r="AW1930" t="s">
        <v>9426</v>
      </c>
      <c r="AX1930" t="s">
        <v>9427</v>
      </c>
      <c r="AY1930" t="s">
        <v>9428</v>
      </c>
      <c r="AZ1930" t="s">
        <v>70</v>
      </c>
    </row>
    <row r="1931" spans="1:52" x14ac:dyDescent="0.3">
      <c r="A1931">
        <v>1947871</v>
      </c>
      <c r="B1931" t="s">
        <v>9429</v>
      </c>
      <c r="C1931" t="str">
        <f t="shared" si="280"/>
        <v>7492</v>
      </c>
      <c r="D1931" t="s">
        <v>8411</v>
      </c>
      <c r="E1931" t="str">
        <f>"0000"</f>
        <v>0000</v>
      </c>
      <c r="F1931" t="s">
        <v>108</v>
      </c>
      <c r="G1931" t="str">
        <f>"10"</f>
        <v>10</v>
      </c>
      <c r="H1931" t="s">
        <v>55</v>
      </c>
      <c r="I1931" t="s">
        <v>56</v>
      </c>
      <c r="J1931" t="s">
        <v>57</v>
      </c>
      <c r="K1931">
        <v>0</v>
      </c>
      <c r="L1931">
        <v>46112</v>
      </c>
      <c r="M1931">
        <v>1.06</v>
      </c>
      <c r="N1931" t="str">
        <f t="shared" si="275"/>
        <v>000X</v>
      </c>
      <c r="O1931">
        <v>2883</v>
      </c>
      <c r="P1931" t="s">
        <v>58</v>
      </c>
      <c r="Q1931" t="s">
        <v>8940</v>
      </c>
      <c r="R1931" t="s">
        <v>140</v>
      </c>
      <c r="T1931" t="s">
        <v>61</v>
      </c>
      <c r="V1931" t="s">
        <v>9430</v>
      </c>
      <c r="W1931">
        <v>16940</v>
      </c>
      <c r="X1931">
        <v>16940</v>
      </c>
      <c r="Y1931">
        <v>0</v>
      </c>
      <c r="Z1931">
        <v>16940</v>
      </c>
      <c r="AA1931">
        <v>16940</v>
      </c>
      <c r="AB1931" t="s">
        <v>72</v>
      </c>
      <c r="AC1931" s="1">
        <v>38565</v>
      </c>
      <c r="AD1931">
        <v>88000</v>
      </c>
      <c r="AE1931">
        <v>1906</v>
      </c>
      <c r="AF1931">
        <v>426</v>
      </c>
      <c r="AG1931" t="s">
        <v>103</v>
      </c>
      <c r="AH1931" t="s">
        <v>76</v>
      </c>
      <c r="AR1931">
        <v>0</v>
      </c>
      <c r="AW1931" t="s">
        <v>9431</v>
      </c>
      <c r="AY1931" t="s">
        <v>9432</v>
      </c>
      <c r="AZ1931" t="s">
        <v>1487</v>
      </c>
    </row>
    <row r="1932" spans="1:52" x14ac:dyDescent="0.3">
      <c r="A1932">
        <v>2133601</v>
      </c>
      <c r="B1932" t="s">
        <v>9433</v>
      </c>
      <c r="C1932" t="str">
        <f t="shared" si="280"/>
        <v>7492</v>
      </c>
      <c r="D1932" t="s">
        <v>8411</v>
      </c>
      <c r="E1932" t="str">
        <f>"0000"</f>
        <v>0000</v>
      </c>
      <c r="F1932" t="s">
        <v>108</v>
      </c>
      <c r="G1932" t="str">
        <f>"11"</f>
        <v>11</v>
      </c>
      <c r="H1932" t="s">
        <v>55</v>
      </c>
      <c r="I1932" t="s">
        <v>56</v>
      </c>
      <c r="J1932" t="s">
        <v>57</v>
      </c>
      <c r="K1932">
        <v>0</v>
      </c>
      <c r="L1932">
        <v>46250</v>
      </c>
      <c r="M1932">
        <v>1.06</v>
      </c>
      <c r="N1932" t="str">
        <f t="shared" si="275"/>
        <v>000X</v>
      </c>
      <c r="O1932">
        <v>5000</v>
      </c>
      <c r="P1932" t="s">
        <v>72</v>
      </c>
      <c r="Q1932" t="s">
        <v>9434</v>
      </c>
      <c r="R1932" t="s">
        <v>140</v>
      </c>
      <c r="T1932" t="s">
        <v>61</v>
      </c>
      <c r="V1932" t="s">
        <v>9435</v>
      </c>
      <c r="W1932">
        <v>16990</v>
      </c>
      <c r="X1932">
        <v>16990</v>
      </c>
      <c r="Y1932">
        <v>0</v>
      </c>
      <c r="Z1932">
        <v>16990</v>
      </c>
      <c r="AA1932">
        <v>16990</v>
      </c>
      <c r="AB1932" t="s">
        <v>72</v>
      </c>
      <c r="AC1932" s="1">
        <v>43217</v>
      </c>
      <c r="AD1932">
        <v>34000</v>
      </c>
      <c r="AE1932">
        <v>2897</v>
      </c>
      <c r="AF1932">
        <v>593</v>
      </c>
      <c r="AG1932" t="s">
        <v>103</v>
      </c>
      <c r="AH1932" t="s">
        <v>570</v>
      </c>
      <c r="AR1932">
        <v>0</v>
      </c>
      <c r="AW1932" t="s">
        <v>147</v>
      </c>
      <c r="AY1932" t="s">
        <v>149</v>
      </c>
      <c r="AZ1932" t="s">
        <v>150</v>
      </c>
    </row>
    <row r="1933" spans="1:52" x14ac:dyDescent="0.3">
      <c r="A1933">
        <v>2133911</v>
      </c>
      <c r="B1933" t="s">
        <v>9436</v>
      </c>
      <c r="C1933" t="str">
        <f t="shared" si="280"/>
        <v>7492</v>
      </c>
      <c r="D1933" t="s">
        <v>8411</v>
      </c>
      <c r="E1933" t="str">
        <f>"0000"</f>
        <v>0000</v>
      </c>
      <c r="F1933" t="s">
        <v>108</v>
      </c>
      <c r="G1933" t="str">
        <f>"11"</f>
        <v>11</v>
      </c>
      <c r="H1933" t="s">
        <v>55</v>
      </c>
      <c r="I1933" t="s">
        <v>56</v>
      </c>
      <c r="J1933" t="s">
        <v>57</v>
      </c>
      <c r="K1933">
        <v>0</v>
      </c>
      <c r="L1933">
        <v>43760</v>
      </c>
      <c r="M1933">
        <v>1</v>
      </c>
      <c r="N1933" t="str">
        <f t="shared" si="275"/>
        <v>000X</v>
      </c>
      <c r="O1933">
        <v>4845</v>
      </c>
      <c r="P1933" t="s">
        <v>72</v>
      </c>
      <c r="Q1933" t="s">
        <v>9437</v>
      </c>
      <c r="R1933" t="s">
        <v>140</v>
      </c>
      <c r="T1933" t="s">
        <v>61</v>
      </c>
      <c r="V1933" t="s">
        <v>9438</v>
      </c>
      <c r="W1933">
        <v>16070</v>
      </c>
      <c r="X1933">
        <v>16070</v>
      </c>
      <c r="Y1933">
        <v>0</v>
      </c>
      <c r="Z1933">
        <v>16070</v>
      </c>
      <c r="AA1933">
        <v>16070</v>
      </c>
      <c r="AB1933" t="s">
        <v>72</v>
      </c>
      <c r="AC1933" s="1">
        <v>43790</v>
      </c>
      <c r="AD1933">
        <v>20000</v>
      </c>
      <c r="AE1933">
        <v>3020</v>
      </c>
      <c r="AF1933">
        <v>2157</v>
      </c>
      <c r="AG1933" t="s">
        <v>103</v>
      </c>
      <c r="AH1933" t="s">
        <v>76</v>
      </c>
      <c r="AR1933">
        <v>0</v>
      </c>
      <c r="AW1933" t="s">
        <v>9439</v>
      </c>
      <c r="AX1933" t="s">
        <v>9440</v>
      </c>
      <c r="AY1933" t="s">
        <v>9441</v>
      </c>
      <c r="AZ1933" t="s">
        <v>9442</v>
      </c>
    </row>
    <row r="1934" spans="1:52" x14ac:dyDescent="0.3">
      <c r="A1934">
        <v>2134372</v>
      </c>
      <c r="B1934" t="s">
        <v>9443</v>
      </c>
      <c r="C1934" t="str">
        <f t="shared" si="280"/>
        <v>7492</v>
      </c>
      <c r="D1934" t="s">
        <v>8411</v>
      </c>
      <c r="E1934" t="str">
        <f>"0100"</f>
        <v>0100</v>
      </c>
      <c r="F1934" t="s">
        <v>54</v>
      </c>
      <c r="G1934" t="str">
        <f>"02"</f>
        <v>02</v>
      </c>
      <c r="H1934" t="s">
        <v>55</v>
      </c>
      <c r="I1934" t="s">
        <v>56</v>
      </c>
      <c r="J1934" t="s">
        <v>57</v>
      </c>
      <c r="K1934">
        <v>1</v>
      </c>
      <c r="L1934">
        <v>45759</v>
      </c>
      <c r="M1934">
        <v>1.05</v>
      </c>
      <c r="N1934" t="str">
        <f t="shared" si="275"/>
        <v>000X</v>
      </c>
      <c r="O1934">
        <v>4990</v>
      </c>
      <c r="P1934" t="s">
        <v>72</v>
      </c>
      <c r="Q1934" t="s">
        <v>9444</v>
      </c>
      <c r="R1934" t="s">
        <v>140</v>
      </c>
      <c r="T1934" t="s">
        <v>61</v>
      </c>
      <c r="V1934" t="s">
        <v>9445</v>
      </c>
      <c r="W1934">
        <v>224574</v>
      </c>
      <c r="X1934">
        <v>16810</v>
      </c>
      <c r="Y1934">
        <v>207764</v>
      </c>
      <c r="Z1934">
        <v>165082</v>
      </c>
      <c r="AA1934">
        <v>140082</v>
      </c>
      <c r="AB1934" t="s">
        <v>63</v>
      </c>
      <c r="AI1934">
        <v>1</v>
      </c>
      <c r="AJ1934">
        <v>1998</v>
      </c>
      <c r="AK1934">
        <v>3</v>
      </c>
      <c r="AL1934">
        <v>3</v>
      </c>
      <c r="AN1934">
        <v>2164</v>
      </c>
      <c r="AO1934">
        <v>32</v>
      </c>
      <c r="AP1934" t="s">
        <v>63</v>
      </c>
      <c r="AQ1934" t="s">
        <v>66</v>
      </c>
      <c r="AR1934">
        <v>3220</v>
      </c>
      <c r="AW1934" t="s">
        <v>9446</v>
      </c>
      <c r="AX1934" t="s">
        <v>9447</v>
      </c>
      <c r="AY1934" t="s">
        <v>9448</v>
      </c>
      <c r="AZ1934" t="s">
        <v>70</v>
      </c>
    </row>
    <row r="1935" spans="1:52" x14ac:dyDescent="0.3">
      <c r="A1935">
        <v>2134402</v>
      </c>
      <c r="B1935" t="s">
        <v>9449</v>
      </c>
      <c r="C1935" t="str">
        <f t="shared" si="280"/>
        <v>7492</v>
      </c>
      <c r="D1935" t="s">
        <v>8411</v>
      </c>
      <c r="E1935" t="str">
        <f>"0000"</f>
        <v>0000</v>
      </c>
      <c r="F1935" t="s">
        <v>108</v>
      </c>
      <c r="G1935" t="str">
        <f>"02"</f>
        <v>02</v>
      </c>
      <c r="H1935" t="s">
        <v>55</v>
      </c>
      <c r="I1935" t="s">
        <v>56</v>
      </c>
      <c r="J1935" t="s">
        <v>57</v>
      </c>
      <c r="K1935">
        <v>0</v>
      </c>
      <c r="L1935">
        <v>44156</v>
      </c>
      <c r="M1935">
        <v>1.01</v>
      </c>
      <c r="N1935" t="str">
        <f t="shared" si="275"/>
        <v>000X</v>
      </c>
      <c r="O1935">
        <v>5005</v>
      </c>
      <c r="P1935" t="s">
        <v>72</v>
      </c>
      <c r="Q1935" t="s">
        <v>9434</v>
      </c>
      <c r="R1935" t="s">
        <v>140</v>
      </c>
      <c r="T1935" t="s">
        <v>61</v>
      </c>
      <c r="V1935" t="s">
        <v>9450</v>
      </c>
      <c r="W1935">
        <v>16220</v>
      </c>
      <c r="X1935">
        <v>16220</v>
      </c>
      <c r="Y1935">
        <v>0</v>
      </c>
      <c r="Z1935">
        <v>16220</v>
      </c>
      <c r="AA1935">
        <v>16220</v>
      </c>
      <c r="AB1935" t="s">
        <v>72</v>
      </c>
      <c r="AC1935" s="1">
        <v>35096</v>
      </c>
      <c r="AD1935">
        <v>14400</v>
      </c>
      <c r="AE1935">
        <v>1120</v>
      </c>
      <c r="AF1935">
        <v>1757</v>
      </c>
      <c r="AG1935" t="s">
        <v>103</v>
      </c>
      <c r="AH1935" t="s">
        <v>221</v>
      </c>
      <c r="AR1935">
        <v>0</v>
      </c>
      <c r="AW1935" t="s">
        <v>9451</v>
      </c>
      <c r="AX1935" t="s">
        <v>9452</v>
      </c>
      <c r="AY1935" t="s">
        <v>9453</v>
      </c>
      <c r="AZ1935" t="s">
        <v>9454</v>
      </c>
    </row>
    <row r="1936" spans="1:52" x14ac:dyDescent="0.3">
      <c r="A1936">
        <v>2134496</v>
      </c>
      <c r="B1936" t="s">
        <v>9455</v>
      </c>
      <c r="C1936" t="str">
        <f t="shared" si="280"/>
        <v>7492</v>
      </c>
      <c r="D1936" t="s">
        <v>8411</v>
      </c>
      <c r="E1936" t="str">
        <f>"0000"</f>
        <v>0000</v>
      </c>
      <c r="F1936" t="s">
        <v>108</v>
      </c>
      <c r="G1936" t="str">
        <f>"02"</f>
        <v>02</v>
      </c>
      <c r="H1936" t="s">
        <v>55</v>
      </c>
      <c r="I1936" t="s">
        <v>56</v>
      </c>
      <c r="J1936" t="s">
        <v>8434</v>
      </c>
      <c r="K1936">
        <v>0</v>
      </c>
      <c r="L1936">
        <v>63408</v>
      </c>
      <c r="M1936">
        <v>1.46</v>
      </c>
      <c r="N1936" t="str">
        <f t="shared" si="275"/>
        <v>000X</v>
      </c>
      <c r="O1936">
        <v>5137</v>
      </c>
      <c r="P1936" t="s">
        <v>72</v>
      </c>
      <c r="Q1936" t="s">
        <v>9434</v>
      </c>
      <c r="R1936" t="s">
        <v>140</v>
      </c>
      <c r="T1936" t="s">
        <v>61</v>
      </c>
      <c r="V1936" t="s">
        <v>9456</v>
      </c>
      <c r="W1936">
        <v>18200</v>
      </c>
      <c r="X1936">
        <v>18200</v>
      </c>
      <c r="Y1936">
        <v>0</v>
      </c>
      <c r="Z1936">
        <v>18200</v>
      </c>
      <c r="AA1936">
        <v>18200</v>
      </c>
      <c r="AB1936" t="s">
        <v>72</v>
      </c>
      <c r="AC1936" s="1">
        <v>34700</v>
      </c>
      <c r="AD1936">
        <v>28700</v>
      </c>
      <c r="AE1936">
        <v>1067</v>
      </c>
      <c r="AF1936">
        <v>1422</v>
      </c>
      <c r="AG1936" t="s">
        <v>103</v>
      </c>
      <c r="AH1936" t="s">
        <v>873</v>
      </c>
      <c r="AR1936">
        <v>0</v>
      </c>
      <c r="AW1936" t="s">
        <v>9457</v>
      </c>
      <c r="AY1936" t="s">
        <v>9458</v>
      </c>
      <c r="AZ1936" t="s">
        <v>9459</v>
      </c>
    </row>
    <row r="1937" spans="1:52" x14ac:dyDescent="0.3">
      <c r="A1937">
        <v>2135018</v>
      </c>
      <c r="B1937" t="s">
        <v>9460</v>
      </c>
      <c r="C1937" t="str">
        <f t="shared" si="280"/>
        <v>7492</v>
      </c>
      <c r="D1937" t="s">
        <v>8411</v>
      </c>
      <c r="E1937" t="str">
        <f>"0000"</f>
        <v>0000</v>
      </c>
      <c r="F1937" t="s">
        <v>108</v>
      </c>
      <c r="G1937" t="str">
        <f>"02"</f>
        <v>02</v>
      </c>
      <c r="H1937" t="s">
        <v>55</v>
      </c>
      <c r="I1937" t="s">
        <v>56</v>
      </c>
      <c r="J1937" t="s">
        <v>8434</v>
      </c>
      <c r="K1937">
        <v>0</v>
      </c>
      <c r="L1937">
        <v>65081</v>
      </c>
      <c r="M1937">
        <v>1.49</v>
      </c>
      <c r="N1937" t="str">
        <f t="shared" si="275"/>
        <v>000X</v>
      </c>
      <c r="O1937">
        <v>5095</v>
      </c>
      <c r="P1937" t="s">
        <v>72</v>
      </c>
      <c r="Q1937" t="s">
        <v>9461</v>
      </c>
      <c r="R1937" t="s">
        <v>140</v>
      </c>
      <c r="T1937" t="s">
        <v>61</v>
      </c>
      <c r="V1937" t="s">
        <v>9462</v>
      </c>
      <c r="W1937">
        <v>18680</v>
      </c>
      <c r="X1937">
        <v>18680</v>
      </c>
      <c r="Y1937">
        <v>0</v>
      </c>
      <c r="Z1937">
        <v>18680</v>
      </c>
      <c r="AA1937">
        <v>18680</v>
      </c>
      <c r="AB1937" t="s">
        <v>72</v>
      </c>
      <c r="AC1937" s="1">
        <v>44110</v>
      </c>
      <c r="AD1937">
        <v>28000</v>
      </c>
      <c r="AE1937">
        <v>3099</v>
      </c>
      <c r="AF1937">
        <v>530</v>
      </c>
      <c r="AG1937" t="s">
        <v>103</v>
      </c>
      <c r="AH1937" t="s">
        <v>76</v>
      </c>
      <c r="AR1937">
        <v>0</v>
      </c>
      <c r="AW1937" t="s">
        <v>1047</v>
      </c>
      <c r="AX1937" t="s">
        <v>9463</v>
      </c>
      <c r="AY1937" t="s">
        <v>1048</v>
      </c>
      <c r="AZ1937" t="s">
        <v>1049</v>
      </c>
    </row>
    <row r="1938" spans="1:52" x14ac:dyDescent="0.3">
      <c r="A1938">
        <v>2135204</v>
      </c>
      <c r="B1938" t="s">
        <v>9464</v>
      </c>
      <c r="C1938" t="str">
        <f t="shared" si="280"/>
        <v>7492</v>
      </c>
      <c r="D1938" t="s">
        <v>8411</v>
      </c>
      <c r="E1938" t="str">
        <f>"0100"</f>
        <v>0100</v>
      </c>
      <c r="F1938" t="s">
        <v>54</v>
      </c>
      <c r="G1938" t="str">
        <f>"02"</f>
        <v>02</v>
      </c>
      <c r="H1938" t="s">
        <v>55</v>
      </c>
      <c r="I1938" t="s">
        <v>56</v>
      </c>
      <c r="J1938" t="s">
        <v>57</v>
      </c>
      <c r="K1938">
        <v>1</v>
      </c>
      <c r="L1938">
        <v>49294</v>
      </c>
      <c r="M1938">
        <v>1.1299999999999999</v>
      </c>
      <c r="N1938" t="str">
        <f t="shared" si="275"/>
        <v>000X</v>
      </c>
      <c r="O1938">
        <v>5222</v>
      </c>
      <c r="P1938" t="s">
        <v>72</v>
      </c>
      <c r="Q1938" t="s">
        <v>9465</v>
      </c>
      <c r="R1938" t="s">
        <v>110</v>
      </c>
      <c r="T1938" t="s">
        <v>61</v>
      </c>
      <c r="V1938" t="s">
        <v>9466</v>
      </c>
      <c r="W1938">
        <v>243474</v>
      </c>
      <c r="X1938">
        <v>18110</v>
      </c>
      <c r="Y1938">
        <v>225364</v>
      </c>
      <c r="Z1938">
        <v>184946</v>
      </c>
      <c r="AA1938">
        <v>159946</v>
      </c>
      <c r="AB1938" t="s">
        <v>63</v>
      </c>
      <c r="AC1938" s="1">
        <v>36800</v>
      </c>
      <c r="AD1938">
        <v>13500</v>
      </c>
      <c r="AE1938">
        <v>1390</v>
      </c>
      <c r="AF1938">
        <v>1370</v>
      </c>
      <c r="AG1938" t="s">
        <v>103</v>
      </c>
      <c r="AH1938" t="s">
        <v>76</v>
      </c>
      <c r="AI1938">
        <v>1</v>
      </c>
      <c r="AJ1938">
        <v>2003</v>
      </c>
      <c r="AK1938">
        <v>3</v>
      </c>
      <c r="AL1938">
        <v>2</v>
      </c>
      <c r="AN1938">
        <v>2341</v>
      </c>
      <c r="AO1938">
        <v>32</v>
      </c>
      <c r="AP1938" t="s">
        <v>63</v>
      </c>
      <c r="AQ1938" t="s">
        <v>66</v>
      </c>
      <c r="AR1938">
        <v>3356</v>
      </c>
      <c r="AW1938" t="s">
        <v>9467</v>
      </c>
      <c r="AX1938" t="s">
        <v>9468</v>
      </c>
      <c r="AY1938" t="s">
        <v>9469</v>
      </c>
      <c r="AZ1938" t="s">
        <v>70</v>
      </c>
    </row>
    <row r="1939" spans="1:52" x14ac:dyDescent="0.3">
      <c r="A1939">
        <v>1945933</v>
      </c>
      <c r="B1939" t="s">
        <v>9470</v>
      </c>
      <c r="C1939" t="str">
        <f t="shared" si="280"/>
        <v>7492</v>
      </c>
      <c r="D1939" t="s">
        <v>8411</v>
      </c>
      <c r="E1939" t="str">
        <f>"0100"</f>
        <v>0100</v>
      </c>
      <c r="F1939" t="s">
        <v>54</v>
      </c>
      <c r="G1939" t="str">
        <f>"10"</f>
        <v>10</v>
      </c>
      <c r="H1939" t="s">
        <v>55</v>
      </c>
      <c r="I1939" t="s">
        <v>56</v>
      </c>
      <c r="J1939" t="s">
        <v>57</v>
      </c>
      <c r="K1939">
        <v>1</v>
      </c>
      <c r="L1939">
        <v>43281</v>
      </c>
      <c r="M1939">
        <v>0.99</v>
      </c>
      <c r="N1939" t="str">
        <f t="shared" si="275"/>
        <v>000X</v>
      </c>
      <c r="O1939">
        <v>2491</v>
      </c>
      <c r="P1939" t="s">
        <v>58</v>
      </c>
      <c r="Q1939" t="s">
        <v>9471</v>
      </c>
      <c r="R1939" t="s">
        <v>140</v>
      </c>
      <c r="T1939" t="s">
        <v>61</v>
      </c>
      <c r="V1939" t="s">
        <v>9472</v>
      </c>
      <c r="W1939">
        <v>182571</v>
      </c>
      <c r="X1939">
        <v>15900</v>
      </c>
      <c r="Y1939">
        <v>166671</v>
      </c>
      <c r="Z1939">
        <v>131506</v>
      </c>
      <c r="AA1939">
        <v>106506</v>
      </c>
      <c r="AB1939" t="s">
        <v>63</v>
      </c>
      <c r="AC1939" s="1">
        <v>37347</v>
      </c>
      <c r="AD1939">
        <v>134900</v>
      </c>
      <c r="AE1939">
        <v>1499</v>
      </c>
      <c r="AF1939">
        <v>338</v>
      </c>
      <c r="AG1939" t="s">
        <v>64</v>
      </c>
      <c r="AH1939" t="s">
        <v>76</v>
      </c>
      <c r="AI1939">
        <v>1</v>
      </c>
      <c r="AJ1939">
        <v>1994</v>
      </c>
      <c r="AK1939">
        <v>3</v>
      </c>
      <c r="AL1939">
        <v>2</v>
      </c>
      <c r="AN1939">
        <v>1809</v>
      </c>
      <c r="AO1939">
        <v>32</v>
      </c>
      <c r="AP1939" t="s">
        <v>72</v>
      </c>
      <c r="AQ1939" t="s">
        <v>66</v>
      </c>
      <c r="AR1939">
        <v>2805</v>
      </c>
      <c r="AW1939" t="s">
        <v>9473</v>
      </c>
      <c r="AY1939" t="s">
        <v>9474</v>
      </c>
      <c r="AZ1939" t="s">
        <v>70</v>
      </c>
    </row>
    <row r="1940" spans="1:52" x14ac:dyDescent="0.3">
      <c r="A1940">
        <v>1947707</v>
      </c>
      <c r="B1940" t="s">
        <v>9475</v>
      </c>
      <c r="C1940" t="str">
        <f t="shared" si="280"/>
        <v>7492</v>
      </c>
      <c r="D1940" t="s">
        <v>8411</v>
      </c>
      <c r="E1940" t="str">
        <f>"0100"</f>
        <v>0100</v>
      </c>
      <c r="F1940" t="s">
        <v>54</v>
      </c>
      <c r="G1940" t="str">
        <f>"04"</f>
        <v>04</v>
      </c>
      <c r="H1940" t="s">
        <v>55</v>
      </c>
      <c r="I1940" t="s">
        <v>56</v>
      </c>
      <c r="J1940" t="s">
        <v>57</v>
      </c>
      <c r="K1940">
        <v>1</v>
      </c>
      <c r="L1940">
        <v>44602</v>
      </c>
      <c r="M1940">
        <v>1.02</v>
      </c>
      <c r="N1940" t="str">
        <f t="shared" si="275"/>
        <v>000X</v>
      </c>
      <c r="O1940">
        <v>3838</v>
      </c>
      <c r="P1940" t="s">
        <v>58</v>
      </c>
      <c r="Q1940" t="s">
        <v>265</v>
      </c>
      <c r="R1940" t="s">
        <v>266</v>
      </c>
      <c r="T1940" t="s">
        <v>61</v>
      </c>
      <c r="V1940" t="s">
        <v>9476</v>
      </c>
      <c r="W1940">
        <v>277879</v>
      </c>
      <c r="X1940">
        <v>16380</v>
      </c>
      <c r="Y1940">
        <v>261499</v>
      </c>
      <c r="Z1940">
        <v>223183</v>
      </c>
      <c r="AA1940">
        <v>198183</v>
      </c>
      <c r="AB1940" t="s">
        <v>63</v>
      </c>
      <c r="AC1940" s="1">
        <v>42948</v>
      </c>
      <c r="AD1940">
        <v>234900</v>
      </c>
      <c r="AE1940">
        <v>2845</v>
      </c>
      <c r="AF1940">
        <v>574</v>
      </c>
      <c r="AG1940" t="s">
        <v>64</v>
      </c>
      <c r="AH1940" t="s">
        <v>76</v>
      </c>
      <c r="AI1940">
        <v>1</v>
      </c>
      <c r="AJ1940">
        <v>1998</v>
      </c>
      <c r="AK1940">
        <v>3</v>
      </c>
      <c r="AL1940">
        <v>2</v>
      </c>
      <c r="AN1940">
        <v>2626</v>
      </c>
      <c r="AO1940">
        <v>32</v>
      </c>
      <c r="AP1940" t="s">
        <v>63</v>
      </c>
      <c r="AQ1940" t="s">
        <v>66</v>
      </c>
      <c r="AR1940">
        <v>3560</v>
      </c>
      <c r="AW1940" t="s">
        <v>9477</v>
      </c>
      <c r="AX1940" t="s">
        <v>9478</v>
      </c>
      <c r="AY1940" t="s">
        <v>9479</v>
      </c>
      <c r="AZ1940" t="s">
        <v>70</v>
      </c>
    </row>
    <row r="1941" spans="1:52" x14ac:dyDescent="0.3">
      <c r="A1941">
        <v>1947758</v>
      </c>
      <c r="B1941" t="s">
        <v>9480</v>
      </c>
      <c r="C1941" t="str">
        <f t="shared" si="280"/>
        <v>7492</v>
      </c>
      <c r="D1941" t="s">
        <v>8411</v>
      </c>
      <c r="E1941" t="str">
        <f>"0100"</f>
        <v>0100</v>
      </c>
      <c r="F1941" t="s">
        <v>54</v>
      </c>
      <c r="G1941" t="str">
        <f>"09"</f>
        <v>09</v>
      </c>
      <c r="H1941" t="s">
        <v>55</v>
      </c>
      <c r="I1941" t="s">
        <v>56</v>
      </c>
      <c r="J1941" t="s">
        <v>57</v>
      </c>
      <c r="K1941">
        <v>1</v>
      </c>
      <c r="L1941">
        <v>53930</v>
      </c>
      <c r="M1941">
        <v>1.24</v>
      </c>
      <c r="N1941" t="str">
        <f t="shared" si="275"/>
        <v>000X</v>
      </c>
      <c r="O1941">
        <v>3740</v>
      </c>
      <c r="P1941" t="s">
        <v>58</v>
      </c>
      <c r="Q1941" t="s">
        <v>8459</v>
      </c>
      <c r="R1941" t="s">
        <v>4590</v>
      </c>
      <c r="T1941" t="s">
        <v>61</v>
      </c>
      <c r="V1941" t="s">
        <v>9481</v>
      </c>
      <c r="W1941">
        <v>145561</v>
      </c>
      <c r="X1941">
        <v>19810</v>
      </c>
      <c r="Y1941">
        <v>125751</v>
      </c>
      <c r="Z1941">
        <v>115741</v>
      </c>
      <c r="AA1941">
        <v>90741</v>
      </c>
      <c r="AB1941" t="s">
        <v>63</v>
      </c>
      <c r="AC1941" s="1">
        <v>42474</v>
      </c>
      <c r="AD1941">
        <v>165000</v>
      </c>
      <c r="AE1941">
        <v>2752</v>
      </c>
      <c r="AF1941">
        <v>2184</v>
      </c>
      <c r="AG1941" t="s">
        <v>64</v>
      </c>
      <c r="AH1941" t="s">
        <v>76</v>
      </c>
      <c r="AI1941">
        <v>1</v>
      </c>
      <c r="AJ1941">
        <v>1984</v>
      </c>
      <c r="AK1941">
        <v>3</v>
      </c>
      <c r="AL1941">
        <v>2</v>
      </c>
      <c r="AN1941">
        <v>1688</v>
      </c>
      <c r="AO1941">
        <v>32</v>
      </c>
      <c r="AP1941" t="s">
        <v>72</v>
      </c>
      <c r="AQ1941" t="s">
        <v>66</v>
      </c>
      <c r="AR1941">
        <v>2291</v>
      </c>
      <c r="AW1941" t="s">
        <v>9482</v>
      </c>
      <c r="AX1941" t="s">
        <v>9483</v>
      </c>
      <c r="AY1941" t="s">
        <v>9484</v>
      </c>
      <c r="AZ1941" t="s">
        <v>70</v>
      </c>
    </row>
    <row r="1942" spans="1:52" x14ac:dyDescent="0.3">
      <c r="A1942">
        <v>1947766</v>
      </c>
      <c r="B1942" t="s">
        <v>9485</v>
      </c>
      <c r="C1942" t="str">
        <f t="shared" si="280"/>
        <v>7492</v>
      </c>
      <c r="D1942" t="s">
        <v>8411</v>
      </c>
      <c r="E1942" t="str">
        <f>"0100"</f>
        <v>0100</v>
      </c>
      <c r="F1942" t="s">
        <v>54</v>
      </c>
      <c r="G1942" t="str">
        <f>"09"</f>
        <v>09</v>
      </c>
      <c r="H1942" t="s">
        <v>55</v>
      </c>
      <c r="I1942" t="s">
        <v>56</v>
      </c>
      <c r="J1942" t="s">
        <v>8434</v>
      </c>
      <c r="K1942">
        <v>1</v>
      </c>
      <c r="L1942">
        <v>75065</v>
      </c>
      <c r="M1942">
        <v>1.72</v>
      </c>
      <c r="N1942" t="str">
        <f t="shared" si="275"/>
        <v>000X</v>
      </c>
      <c r="O1942">
        <v>3650</v>
      </c>
      <c r="P1942" t="s">
        <v>58</v>
      </c>
      <c r="Q1942" t="s">
        <v>8459</v>
      </c>
      <c r="R1942" t="s">
        <v>4590</v>
      </c>
      <c r="T1942" t="s">
        <v>61</v>
      </c>
      <c r="V1942" t="s">
        <v>9486</v>
      </c>
      <c r="W1942">
        <v>225904</v>
      </c>
      <c r="X1942">
        <v>21540</v>
      </c>
      <c r="Y1942">
        <v>204364</v>
      </c>
      <c r="Z1942">
        <v>173793</v>
      </c>
      <c r="AA1942">
        <v>148793</v>
      </c>
      <c r="AB1942" t="s">
        <v>63</v>
      </c>
      <c r="AC1942" s="1">
        <v>38353</v>
      </c>
      <c r="AD1942">
        <v>240000</v>
      </c>
      <c r="AE1942">
        <v>1809</v>
      </c>
      <c r="AF1942">
        <v>856</v>
      </c>
      <c r="AG1942" t="s">
        <v>64</v>
      </c>
      <c r="AH1942" t="s">
        <v>76</v>
      </c>
      <c r="AI1942">
        <v>1</v>
      </c>
      <c r="AJ1942">
        <v>1994</v>
      </c>
      <c r="AK1942">
        <v>3</v>
      </c>
      <c r="AL1942">
        <v>2</v>
      </c>
      <c r="AN1942">
        <v>2202</v>
      </c>
      <c r="AO1942">
        <v>32</v>
      </c>
      <c r="AP1942" t="s">
        <v>63</v>
      </c>
      <c r="AQ1942" t="s">
        <v>66</v>
      </c>
      <c r="AR1942">
        <v>3369</v>
      </c>
      <c r="AW1942" t="s">
        <v>9487</v>
      </c>
      <c r="AX1942" t="s">
        <v>9488</v>
      </c>
      <c r="AY1942" t="s">
        <v>9489</v>
      </c>
      <c r="AZ1942" t="s">
        <v>9490</v>
      </c>
    </row>
    <row r="1943" spans="1:52" x14ac:dyDescent="0.3">
      <c r="A1943">
        <v>1947855</v>
      </c>
      <c r="B1943" t="s">
        <v>9491</v>
      </c>
      <c r="C1943" t="str">
        <f t="shared" si="280"/>
        <v>7492</v>
      </c>
      <c r="D1943" t="s">
        <v>8411</v>
      </c>
      <c r="E1943" t="str">
        <f>"0000"</f>
        <v>0000</v>
      </c>
      <c r="F1943" t="s">
        <v>108</v>
      </c>
      <c r="G1943" t="str">
        <f>"10"</f>
        <v>10</v>
      </c>
      <c r="H1943" t="s">
        <v>55</v>
      </c>
      <c r="I1943" t="s">
        <v>56</v>
      </c>
      <c r="J1943" t="s">
        <v>57</v>
      </c>
      <c r="K1943">
        <v>0</v>
      </c>
      <c r="L1943">
        <v>46250</v>
      </c>
      <c r="M1943">
        <v>1.06</v>
      </c>
      <c r="N1943" t="str">
        <f t="shared" si="275"/>
        <v>000X</v>
      </c>
      <c r="O1943">
        <v>2941</v>
      </c>
      <c r="P1943" t="s">
        <v>58</v>
      </c>
      <c r="Q1943" t="s">
        <v>8502</v>
      </c>
      <c r="R1943" t="s">
        <v>140</v>
      </c>
      <c r="T1943" t="s">
        <v>61</v>
      </c>
      <c r="V1943" t="s">
        <v>9492</v>
      </c>
      <c r="W1943">
        <v>16990</v>
      </c>
      <c r="X1943">
        <v>16990</v>
      </c>
      <c r="Y1943">
        <v>0</v>
      </c>
      <c r="Z1943">
        <v>16990</v>
      </c>
      <c r="AA1943">
        <v>16990</v>
      </c>
      <c r="AB1943" t="s">
        <v>72</v>
      </c>
      <c r="AC1943" s="1">
        <v>36923</v>
      </c>
      <c r="AD1943">
        <v>8000</v>
      </c>
      <c r="AE1943">
        <v>1412</v>
      </c>
      <c r="AF1943">
        <v>812</v>
      </c>
      <c r="AG1943" t="s">
        <v>103</v>
      </c>
      <c r="AH1943" t="s">
        <v>76</v>
      </c>
      <c r="AR1943">
        <v>0</v>
      </c>
      <c r="AW1943" t="s">
        <v>9493</v>
      </c>
      <c r="AY1943" t="s">
        <v>503</v>
      </c>
      <c r="AZ1943" t="s">
        <v>504</v>
      </c>
    </row>
    <row r="1944" spans="1:52" x14ac:dyDescent="0.3">
      <c r="A1944">
        <v>2133384</v>
      </c>
      <c r="B1944" t="s">
        <v>9494</v>
      </c>
      <c r="C1944" t="str">
        <f t="shared" si="280"/>
        <v>7492</v>
      </c>
      <c r="D1944" t="s">
        <v>8411</v>
      </c>
      <c r="E1944" t="str">
        <f>"0000"</f>
        <v>0000</v>
      </c>
      <c r="F1944" t="s">
        <v>108</v>
      </c>
      <c r="G1944" t="str">
        <f>"11"</f>
        <v>11</v>
      </c>
      <c r="H1944" t="s">
        <v>55</v>
      </c>
      <c r="I1944" t="s">
        <v>56</v>
      </c>
      <c r="J1944" t="s">
        <v>57</v>
      </c>
      <c r="K1944">
        <v>0</v>
      </c>
      <c r="L1944">
        <v>43709</v>
      </c>
      <c r="M1944">
        <v>1</v>
      </c>
      <c r="N1944" t="str">
        <f t="shared" si="275"/>
        <v>000X</v>
      </c>
      <c r="O1944">
        <v>4934</v>
      </c>
      <c r="P1944" t="s">
        <v>72</v>
      </c>
      <c r="Q1944" t="s">
        <v>9437</v>
      </c>
      <c r="R1944" t="s">
        <v>140</v>
      </c>
      <c r="T1944" t="s">
        <v>61</v>
      </c>
      <c r="V1944" t="s">
        <v>9495</v>
      </c>
      <c r="W1944">
        <v>16050</v>
      </c>
      <c r="X1944">
        <v>16050</v>
      </c>
      <c r="Y1944">
        <v>0</v>
      </c>
      <c r="Z1944">
        <v>16050</v>
      </c>
      <c r="AA1944">
        <v>16050</v>
      </c>
      <c r="AB1944" t="s">
        <v>72</v>
      </c>
      <c r="AC1944" s="1">
        <v>36982</v>
      </c>
      <c r="AD1944">
        <v>11000</v>
      </c>
      <c r="AE1944">
        <v>1426</v>
      </c>
      <c r="AF1944">
        <v>1878</v>
      </c>
      <c r="AG1944" t="s">
        <v>103</v>
      </c>
      <c r="AH1944" t="s">
        <v>76</v>
      </c>
      <c r="AR1944">
        <v>0</v>
      </c>
      <c r="AW1944" t="s">
        <v>9496</v>
      </c>
      <c r="AX1944" t="s">
        <v>9497</v>
      </c>
      <c r="AY1944" t="s">
        <v>9498</v>
      </c>
      <c r="AZ1944" t="s">
        <v>9499</v>
      </c>
    </row>
    <row r="1945" spans="1:52" x14ac:dyDescent="0.3">
      <c r="A1945">
        <v>2133724</v>
      </c>
      <c r="B1945" t="s">
        <v>9500</v>
      </c>
      <c r="C1945" t="str">
        <f t="shared" si="280"/>
        <v>7492</v>
      </c>
      <c r="D1945" t="s">
        <v>8411</v>
      </c>
      <c r="E1945" t="str">
        <f>"0000"</f>
        <v>0000</v>
      </c>
      <c r="F1945" t="s">
        <v>108</v>
      </c>
      <c r="G1945" t="str">
        <f>"11"</f>
        <v>11</v>
      </c>
      <c r="H1945" t="s">
        <v>55</v>
      </c>
      <c r="I1945" t="s">
        <v>56</v>
      </c>
      <c r="J1945" t="s">
        <v>57</v>
      </c>
      <c r="K1945">
        <v>0</v>
      </c>
      <c r="L1945">
        <v>46250</v>
      </c>
      <c r="M1945">
        <v>1.06</v>
      </c>
      <c r="N1945" t="str">
        <f t="shared" si="275"/>
        <v>000X</v>
      </c>
      <c r="O1945">
        <v>4960</v>
      </c>
      <c r="P1945" t="s">
        <v>72</v>
      </c>
      <c r="Q1945" t="s">
        <v>9434</v>
      </c>
      <c r="R1945" t="s">
        <v>140</v>
      </c>
      <c r="T1945" t="s">
        <v>61</v>
      </c>
      <c r="V1945" t="s">
        <v>9501</v>
      </c>
      <c r="W1945">
        <v>16990</v>
      </c>
      <c r="X1945">
        <v>16990</v>
      </c>
      <c r="Y1945">
        <v>0</v>
      </c>
      <c r="Z1945">
        <v>16990</v>
      </c>
      <c r="AA1945">
        <v>16990</v>
      </c>
      <c r="AB1945" t="s">
        <v>72</v>
      </c>
      <c r="AC1945" s="1">
        <v>44139</v>
      </c>
      <c r="AD1945">
        <v>23500</v>
      </c>
      <c r="AE1945">
        <v>3108</v>
      </c>
      <c r="AF1945">
        <v>1115</v>
      </c>
      <c r="AG1945" t="s">
        <v>103</v>
      </c>
      <c r="AH1945" t="s">
        <v>76</v>
      </c>
      <c r="AR1945">
        <v>0</v>
      </c>
      <c r="AW1945" t="s">
        <v>9502</v>
      </c>
      <c r="AX1945" t="s">
        <v>9503</v>
      </c>
      <c r="AY1945" t="s">
        <v>9504</v>
      </c>
      <c r="AZ1945" t="s">
        <v>70</v>
      </c>
    </row>
    <row r="1946" spans="1:52" x14ac:dyDescent="0.3">
      <c r="A1946">
        <v>2133945</v>
      </c>
      <c r="B1946" t="s">
        <v>9505</v>
      </c>
      <c r="C1946" t="str">
        <f t="shared" si="280"/>
        <v>7492</v>
      </c>
      <c r="D1946" t="s">
        <v>8411</v>
      </c>
      <c r="E1946" t="str">
        <f>"0100"</f>
        <v>0100</v>
      </c>
      <c r="F1946" t="s">
        <v>54</v>
      </c>
      <c r="G1946" t="str">
        <f>"11"</f>
        <v>11</v>
      </c>
      <c r="H1946" t="s">
        <v>55</v>
      </c>
      <c r="I1946" t="s">
        <v>56</v>
      </c>
      <c r="J1946" t="s">
        <v>57</v>
      </c>
      <c r="K1946">
        <v>1</v>
      </c>
      <c r="L1946">
        <v>43760</v>
      </c>
      <c r="M1946">
        <v>1</v>
      </c>
      <c r="N1946" t="str">
        <f t="shared" si="275"/>
        <v>000X</v>
      </c>
      <c r="O1946">
        <v>4871</v>
      </c>
      <c r="P1946" t="s">
        <v>72</v>
      </c>
      <c r="Q1946" t="s">
        <v>9437</v>
      </c>
      <c r="R1946" t="s">
        <v>140</v>
      </c>
      <c r="T1946" t="s">
        <v>61</v>
      </c>
      <c r="V1946" t="s">
        <v>9506</v>
      </c>
      <c r="W1946">
        <v>152280</v>
      </c>
      <c r="X1946">
        <v>16070</v>
      </c>
      <c r="Y1946">
        <v>136210</v>
      </c>
      <c r="Z1946">
        <v>152280</v>
      </c>
      <c r="AA1946">
        <v>152280</v>
      </c>
      <c r="AB1946" t="s">
        <v>72</v>
      </c>
      <c r="AC1946" s="1">
        <v>32325</v>
      </c>
      <c r="AD1946">
        <v>23800</v>
      </c>
      <c r="AE1946">
        <v>784</v>
      </c>
      <c r="AF1946">
        <v>1961</v>
      </c>
      <c r="AG1946" t="s">
        <v>103</v>
      </c>
      <c r="AH1946" t="s">
        <v>221</v>
      </c>
      <c r="AI1946">
        <v>1</v>
      </c>
      <c r="AJ1946">
        <v>1988</v>
      </c>
      <c r="AK1946">
        <v>3</v>
      </c>
      <c r="AL1946">
        <v>2</v>
      </c>
      <c r="AN1946">
        <v>1578</v>
      </c>
      <c r="AO1946">
        <v>32</v>
      </c>
      <c r="AP1946" t="s">
        <v>63</v>
      </c>
      <c r="AQ1946" t="s">
        <v>66</v>
      </c>
      <c r="AR1946">
        <v>2558</v>
      </c>
      <c r="AW1946" t="s">
        <v>9507</v>
      </c>
      <c r="AX1946" t="s">
        <v>9508</v>
      </c>
      <c r="AY1946" t="s">
        <v>9509</v>
      </c>
      <c r="AZ1946" t="s">
        <v>9510</v>
      </c>
    </row>
    <row r="1947" spans="1:52" x14ac:dyDescent="0.3">
      <c r="A1947">
        <v>2134020</v>
      </c>
      <c r="B1947" t="s">
        <v>9511</v>
      </c>
      <c r="C1947" t="str">
        <f t="shared" si="280"/>
        <v>7492</v>
      </c>
      <c r="D1947" t="s">
        <v>8411</v>
      </c>
      <c r="E1947" t="str">
        <f>"0100"</f>
        <v>0100</v>
      </c>
      <c r="F1947" t="s">
        <v>54</v>
      </c>
      <c r="G1947" t="str">
        <f>"11"</f>
        <v>11</v>
      </c>
      <c r="H1947" t="s">
        <v>55</v>
      </c>
      <c r="I1947" t="s">
        <v>56</v>
      </c>
      <c r="J1947" t="s">
        <v>57</v>
      </c>
      <c r="K1947">
        <v>1</v>
      </c>
      <c r="L1947">
        <v>43760</v>
      </c>
      <c r="M1947">
        <v>1</v>
      </c>
      <c r="N1947" t="str">
        <f t="shared" si="275"/>
        <v>000X</v>
      </c>
      <c r="O1947">
        <v>4889</v>
      </c>
      <c r="P1947" t="s">
        <v>72</v>
      </c>
      <c r="Q1947" t="s">
        <v>9437</v>
      </c>
      <c r="R1947" t="s">
        <v>140</v>
      </c>
      <c r="T1947" t="s">
        <v>61</v>
      </c>
      <c r="V1947" t="s">
        <v>9512</v>
      </c>
      <c r="W1947">
        <v>161255</v>
      </c>
      <c r="X1947">
        <v>16070</v>
      </c>
      <c r="Y1947">
        <v>145185</v>
      </c>
      <c r="Z1947">
        <v>112147</v>
      </c>
      <c r="AA1947">
        <v>87147</v>
      </c>
      <c r="AB1947" t="s">
        <v>63</v>
      </c>
      <c r="AC1947" s="1">
        <v>41244</v>
      </c>
      <c r="AD1947">
        <v>136000</v>
      </c>
      <c r="AE1947">
        <v>2523</v>
      </c>
      <c r="AF1947">
        <v>1194</v>
      </c>
      <c r="AG1947" t="s">
        <v>64</v>
      </c>
      <c r="AH1947" t="s">
        <v>76</v>
      </c>
      <c r="AI1947">
        <v>1</v>
      </c>
      <c r="AJ1947">
        <v>2002</v>
      </c>
      <c r="AK1947">
        <v>3</v>
      </c>
      <c r="AL1947">
        <v>2</v>
      </c>
      <c r="AN1947">
        <v>1631</v>
      </c>
      <c r="AO1947">
        <v>32</v>
      </c>
      <c r="AP1947" t="s">
        <v>72</v>
      </c>
      <c r="AQ1947" t="s">
        <v>66</v>
      </c>
      <c r="AR1947">
        <v>2307</v>
      </c>
      <c r="AW1947" t="s">
        <v>9513</v>
      </c>
      <c r="AX1947" t="s">
        <v>9514</v>
      </c>
      <c r="AY1947" t="s">
        <v>9515</v>
      </c>
      <c r="AZ1947" t="s">
        <v>70</v>
      </c>
    </row>
    <row r="1948" spans="1:52" x14ac:dyDescent="0.3">
      <c r="A1948">
        <v>2134356</v>
      </c>
      <c r="B1948" t="s">
        <v>9516</v>
      </c>
      <c r="C1948" t="str">
        <f t="shared" si="280"/>
        <v>7492</v>
      </c>
      <c r="D1948" t="s">
        <v>8411</v>
      </c>
      <c r="E1948" t="str">
        <f>"0100"</f>
        <v>0100</v>
      </c>
      <c r="F1948" t="s">
        <v>54</v>
      </c>
      <c r="G1948" t="str">
        <f>"02"</f>
        <v>02</v>
      </c>
      <c r="H1948" t="s">
        <v>55</v>
      </c>
      <c r="I1948" t="s">
        <v>56</v>
      </c>
      <c r="J1948" t="s">
        <v>57</v>
      </c>
      <c r="K1948">
        <v>1</v>
      </c>
      <c r="L1948">
        <v>44585</v>
      </c>
      <c r="M1948">
        <v>1.02</v>
      </c>
      <c r="N1948" t="str">
        <f t="shared" si="275"/>
        <v>000X</v>
      </c>
      <c r="O1948">
        <v>5070</v>
      </c>
      <c r="P1948" t="s">
        <v>72</v>
      </c>
      <c r="Q1948" t="s">
        <v>9444</v>
      </c>
      <c r="R1948" t="s">
        <v>140</v>
      </c>
      <c r="T1948" t="s">
        <v>61</v>
      </c>
      <c r="V1948" t="s">
        <v>9517</v>
      </c>
      <c r="W1948">
        <v>176861</v>
      </c>
      <c r="X1948">
        <v>16380</v>
      </c>
      <c r="Y1948">
        <v>160481</v>
      </c>
      <c r="Z1948">
        <v>176861</v>
      </c>
      <c r="AA1948">
        <v>176861</v>
      </c>
      <c r="AB1948" t="s">
        <v>72</v>
      </c>
      <c r="AC1948" s="1">
        <v>43473</v>
      </c>
      <c r="AD1948">
        <v>209500</v>
      </c>
      <c r="AE1948">
        <v>2949</v>
      </c>
      <c r="AF1948">
        <v>2423</v>
      </c>
      <c r="AG1948" t="s">
        <v>64</v>
      </c>
      <c r="AH1948" t="s">
        <v>76</v>
      </c>
      <c r="AI1948">
        <v>1</v>
      </c>
      <c r="AJ1948">
        <v>1995</v>
      </c>
      <c r="AK1948">
        <v>3</v>
      </c>
      <c r="AL1948">
        <v>2</v>
      </c>
      <c r="AN1948">
        <v>1743</v>
      </c>
      <c r="AO1948">
        <v>32</v>
      </c>
      <c r="AP1948" t="s">
        <v>63</v>
      </c>
      <c r="AQ1948" t="s">
        <v>66</v>
      </c>
      <c r="AR1948">
        <v>2645</v>
      </c>
      <c r="AW1948" t="s">
        <v>598</v>
      </c>
      <c r="AY1948" t="s">
        <v>599</v>
      </c>
      <c r="AZ1948" t="s">
        <v>70</v>
      </c>
    </row>
    <row r="1949" spans="1:52" x14ac:dyDescent="0.3">
      <c r="A1949">
        <v>2134691</v>
      </c>
      <c r="B1949" t="s">
        <v>9518</v>
      </c>
      <c r="C1949" t="str">
        <f t="shared" si="280"/>
        <v>7492</v>
      </c>
      <c r="D1949" t="s">
        <v>8411</v>
      </c>
      <c r="E1949" t="str">
        <f>"0100"</f>
        <v>0100</v>
      </c>
      <c r="F1949" t="s">
        <v>54</v>
      </c>
      <c r="G1949" t="str">
        <f>"01"</f>
        <v>01</v>
      </c>
      <c r="H1949" t="s">
        <v>55</v>
      </c>
      <c r="I1949" t="s">
        <v>56</v>
      </c>
      <c r="J1949" t="s">
        <v>8434</v>
      </c>
      <c r="K1949">
        <v>1</v>
      </c>
      <c r="L1949">
        <v>75838</v>
      </c>
      <c r="M1949">
        <v>1.74</v>
      </c>
      <c r="N1949" t="str">
        <f t="shared" si="275"/>
        <v>000X</v>
      </c>
      <c r="O1949">
        <v>5015</v>
      </c>
      <c r="P1949" t="s">
        <v>72</v>
      </c>
      <c r="Q1949" t="s">
        <v>9465</v>
      </c>
      <c r="R1949" t="s">
        <v>110</v>
      </c>
      <c r="T1949" t="s">
        <v>61</v>
      </c>
      <c r="V1949" t="s">
        <v>9519</v>
      </c>
      <c r="W1949">
        <v>170473</v>
      </c>
      <c r="X1949">
        <v>21760</v>
      </c>
      <c r="Y1949">
        <v>148713</v>
      </c>
      <c r="Z1949">
        <v>170473</v>
      </c>
      <c r="AA1949">
        <v>170473</v>
      </c>
      <c r="AB1949" t="s">
        <v>72</v>
      </c>
      <c r="AC1949" s="1">
        <v>41978</v>
      </c>
      <c r="AD1949">
        <v>135000</v>
      </c>
      <c r="AE1949">
        <v>2659</v>
      </c>
      <c r="AF1949">
        <v>1042</v>
      </c>
      <c r="AG1949" t="s">
        <v>64</v>
      </c>
      <c r="AH1949" t="s">
        <v>76</v>
      </c>
      <c r="AI1949">
        <v>1</v>
      </c>
      <c r="AJ1949">
        <v>1989</v>
      </c>
      <c r="AK1949">
        <v>2</v>
      </c>
      <c r="AL1949">
        <v>2</v>
      </c>
      <c r="AN1949">
        <v>1802</v>
      </c>
      <c r="AO1949">
        <v>32</v>
      </c>
      <c r="AP1949" t="s">
        <v>63</v>
      </c>
      <c r="AQ1949" t="s">
        <v>66</v>
      </c>
      <c r="AR1949">
        <v>2583</v>
      </c>
      <c r="AW1949" t="s">
        <v>9520</v>
      </c>
      <c r="AX1949" t="s">
        <v>9521</v>
      </c>
      <c r="AY1949" t="s">
        <v>9522</v>
      </c>
      <c r="AZ1949" t="s">
        <v>9523</v>
      </c>
    </row>
    <row r="1950" spans="1:52" x14ac:dyDescent="0.3">
      <c r="A1950">
        <v>2135174</v>
      </c>
      <c r="B1950" t="s">
        <v>9524</v>
      </c>
      <c r="C1950" t="str">
        <f t="shared" si="280"/>
        <v>7492</v>
      </c>
      <c r="D1950" t="s">
        <v>8411</v>
      </c>
      <c r="E1950" t="str">
        <f>"7000"</f>
        <v>7000</v>
      </c>
      <c r="F1950" t="s">
        <v>9525</v>
      </c>
      <c r="G1950" t="str">
        <f>"11"</f>
        <v>11</v>
      </c>
      <c r="H1950" t="s">
        <v>55</v>
      </c>
      <c r="I1950" t="s">
        <v>56</v>
      </c>
      <c r="J1950" t="s">
        <v>8434</v>
      </c>
      <c r="K1950">
        <v>0</v>
      </c>
      <c r="L1950">
        <v>58110</v>
      </c>
      <c r="M1950">
        <v>1.33</v>
      </c>
      <c r="N1950" t="str">
        <f t="shared" si="275"/>
        <v>000X</v>
      </c>
      <c r="O1950">
        <v>4939</v>
      </c>
      <c r="P1950" t="s">
        <v>72</v>
      </c>
      <c r="Q1950" t="s">
        <v>9434</v>
      </c>
      <c r="R1950" t="s">
        <v>140</v>
      </c>
      <c r="T1950" t="s">
        <v>61</v>
      </c>
      <c r="V1950" t="s">
        <v>9526</v>
      </c>
      <c r="W1950">
        <v>16680</v>
      </c>
      <c r="X1950">
        <v>16680</v>
      </c>
      <c r="Y1950">
        <v>0</v>
      </c>
      <c r="Z1950">
        <v>16680</v>
      </c>
      <c r="AA1950">
        <v>16680</v>
      </c>
      <c r="AB1950" t="s">
        <v>63</v>
      </c>
      <c r="AC1950" s="1">
        <v>39965</v>
      </c>
      <c r="AD1950">
        <v>30000</v>
      </c>
      <c r="AE1950">
        <v>2295</v>
      </c>
      <c r="AF1950">
        <v>387</v>
      </c>
      <c r="AG1950" t="s">
        <v>103</v>
      </c>
      <c r="AH1950" t="s">
        <v>65</v>
      </c>
      <c r="AR1950">
        <v>0</v>
      </c>
      <c r="AW1950" t="s">
        <v>9527</v>
      </c>
      <c r="AX1950" t="s">
        <v>9528</v>
      </c>
      <c r="AY1950" t="s">
        <v>9529</v>
      </c>
      <c r="AZ1950" t="s">
        <v>70</v>
      </c>
    </row>
    <row r="1951" spans="1:52" x14ac:dyDescent="0.3">
      <c r="A1951">
        <v>2135301</v>
      </c>
      <c r="B1951" t="s">
        <v>9530</v>
      </c>
      <c r="C1951" t="str">
        <f t="shared" si="280"/>
        <v>7492</v>
      </c>
      <c r="D1951" t="s">
        <v>8411</v>
      </c>
      <c r="E1951" t="str">
        <f>"0100"</f>
        <v>0100</v>
      </c>
      <c r="F1951" t="s">
        <v>54</v>
      </c>
      <c r="G1951" t="str">
        <f>"02"</f>
        <v>02</v>
      </c>
      <c r="H1951" t="s">
        <v>55</v>
      </c>
      <c r="I1951" t="s">
        <v>56</v>
      </c>
      <c r="J1951" t="s">
        <v>57</v>
      </c>
      <c r="K1951">
        <v>1</v>
      </c>
      <c r="L1951">
        <v>46427</v>
      </c>
      <c r="M1951">
        <v>1.07</v>
      </c>
      <c r="N1951" t="str">
        <f t="shared" si="275"/>
        <v>000X</v>
      </c>
      <c r="O1951">
        <v>5090</v>
      </c>
      <c r="P1951" t="s">
        <v>72</v>
      </c>
      <c r="Q1951" t="s">
        <v>9461</v>
      </c>
      <c r="R1951" t="s">
        <v>140</v>
      </c>
      <c r="T1951" t="s">
        <v>61</v>
      </c>
      <c r="V1951" t="s">
        <v>9531</v>
      </c>
      <c r="W1951">
        <v>195201</v>
      </c>
      <c r="X1951">
        <v>17050</v>
      </c>
      <c r="Y1951">
        <v>178151</v>
      </c>
      <c r="Z1951">
        <v>167501</v>
      </c>
      <c r="AA1951">
        <v>142501</v>
      </c>
      <c r="AB1951" t="s">
        <v>63</v>
      </c>
      <c r="AC1951" s="1">
        <v>43949</v>
      </c>
      <c r="AD1951">
        <v>240000</v>
      </c>
      <c r="AE1951">
        <v>3058</v>
      </c>
      <c r="AF1951">
        <v>1807</v>
      </c>
      <c r="AG1951" t="s">
        <v>64</v>
      </c>
      <c r="AH1951" t="s">
        <v>76</v>
      </c>
      <c r="AI1951">
        <v>1</v>
      </c>
      <c r="AJ1951">
        <v>2017</v>
      </c>
      <c r="AK1951">
        <v>3</v>
      </c>
      <c r="AL1951">
        <v>2</v>
      </c>
      <c r="AN1951">
        <v>1826</v>
      </c>
      <c r="AO1951">
        <v>32</v>
      </c>
      <c r="AP1951" t="s">
        <v>72</v>
      </c>
      <c r="AQ1951" t="s">
        <v>66</v>
      </c>
      <c r="AR1951">
        <v>2564</v>
      </c>
      <c r="AW1951" t="s">
        <v>9532</v>
      </c>
      <c r="AY1951" t="s">
        <v>9533</v>
      </c>
      <c r="AZ1951" t="s">
        <v>70</v>
      </c>
    </row>
    <row r="1952" spans="1:52" x14ac:dyDescent="0.3">
      <c r="A1952">
        <v>1943141</v>
      </c>
      <c r="B1952" t="s">
        <v>9534</v>
      </c>
      <c r="C1952" t="str">
        <f t="shared" si="280"/>
        <v>7492</v>
      </c>
      <c r="D1952" t="s">
        <v>8411</v>
      </c>
      <c r="E1952" t="str">
        <f>"0100"</f>
        <v>0100</v>
      </c>
      <c r="F1952" t="s">
        <v>54</v>
      </c>
      <c r="G1952" t="str">
        <f>"09"</f>
        <v>09</v>
      </c>
      <c r="H1952" t="s">
        <v>55</v>
      </c>
      <c r="I1952" t="s">
        <v>56</v>
      </c>
      <c r="J1952" t="s">
        <v>57</v>
      </c>
      <c r="K1952">
        <v>1</v>
      </c>
      <c r="L1952">
        <v>46938</v>
      </c>
      <c r="M1952">
        <v>1.08</v>
      </c>
      <c r="N1952" t="str">
        <f t="shared" si="275"/>
        <v>000X</v>
      </c>
      <c r="O1952">
        <v>4244</v>
      </c>
      <c r="P1952" t="s">
        <v>72</v>
      </c>
      <c r="Q1952" t="s">
        <v>8610</v>
      </c>
      <c r="R1952" t="s">
        <v>74</v>
      </c>
      <c r="T1952" t="s">
        <v>61</v>
      </c>
      <c r="V1952" t="s">
        <v>9535</v>
      </c>
      <c r="W1952">
        <v>266171</v>
      </c>
      <c r="X1952">
        <v>17240</v>
      </c>
      <c r="Y1952">
        <v>248931</v>
      </c>
      <c r="Z1952">
        <v>266171</v>
      </c>
      <c r="AA1952">
        <v>266171</v>
      </c>
      <c r="AB1952" t="s">
        <v>72</v>
      </c>
      <c r="AC1952" s="1">
        <v>37895</v>
      </c>
      <c r="AD1952">
        <v>220000</v>
      </c>
      <c r="AE1952">
        <v>1652</v>
      </c>
      <c r="AF1952">
        <v>1207</v>
      </c>
      <c r="AG1952" t="s">
        <v>64</v>
      </c>
      <c r="AH1952" t="s">
        <v>76</v>
      </c>
      <c r="AI1952">
        <v>1</v>
      </c>
      <c r="AJ1952">
        <v>1997</v>
      </c>
      <c r="AK1952">
        <v>3</v>
      </c>
      <c r="AL1952">
        <v>2</v>
      </c>
      <c r="AN1952">
        <v>2517</v>
      </c>
      <c r="AO1952">
        <v>32</v>
      </c>
      <c r="AP1952" t="s">
        <v>63</v>
      </c>
      <c r="AQ1952" t="s">
        <v>66</v>
      </c>
      <c r="AR1952">
        <v>3609</v>
      </c>
      <c r="AW1952" t="s">
        <v>9536</v>
      </c>
      <c r="AX1952" t="s">
        <v>9537</v>
      </c>
      <c r="AY1952" t="s">
        <v>9538</v>
      </c>
      <c r="AZ1952" t="s">
        <v>9539</v>
      </c>
    </row>
    <row r="1953" spans="1:52" x14ac:dyDescent="0.3">
      <c r="A1953">
        <v>1943191</v>
      </c>
      <c r="B1953" t="s">
        <v>9540</v>
      </c>
      <c r="C1953" t="str">
        <f t="shared" si="280"/>
        <v>7492</v>
      </c>
      <c r="D1953" t="s">
        <v>8411</v>
      </c>
      <c r="E1953" t="str">
        <f>"0000"</f>
        <v>0000</v>
      </c>
      <c r="F1953" t="s">
        <v>108</v>
      </c>
      <c r="G1953" t="str">
        <f>"09"</f>
        <v>09</v>
      </c>
      <c r="H1953" t="s">
        <v>55</v>
      </c>
      <c r="I1953" t="s">
        <v>56</v>
      </c>
      <c r="J1953" t="s">
        <v>57</v>
      </c>
      <c r="K1953">
        <v>0</v>
      </c>
      <c r="L1953">
        <v>43667</v>
      </c>
      <c r="M1953">
        <v>1</v>
      </c>
      <c r="N1953" t="str">
        <f t="shared" si="275"/>
        <v>000X</v>
      </c>
      <c r="O1953">
        <v>4399</v>
      </c>
      <c r="P1953" t="s">
        <v>72</v>
      </c>
      <c r="Q1953" t="s">
        <v>8499</v>
      </c>
      <c r="R1953" t="s">
        <v>266</v>
      </c>
      <c r="T1953" t="s">
        <v>61</v>
      </c>
      <c r="V1953" t="s">
        <v>9541</v>
      </c>
      <c r="W1953">
        <v>16040</v>
      </c>
      <c r="X1953">
        <v>16040</v>
      </c>
      <c r="Y1953">
        <v>0</v>
      </c>
      <c r="Z1953">
        <v>16040</v>
      </c>
      <c r="AA1953">
        <v>16040</v>
      </c>
      <c r="AB1953" t="s">
        <v>72</v>
      </c>
      <c r="AC1953" s="1">
        <v>43392</v>
      </c>
      <c r="AD1953">
        <v>23500</v>
      </c>
      <c r="AE1953">
        <v>2936</v>
      </c>
      <c r="AF1953">
        <v>474</v>
      </c>
      <c r="AG1953" t="s">
        <v>103</v>
      </c>
      <c r="AH1953" t="s">
        <v>76</v>
      </c>
      <c r="AR1953">
        <v>0</v>
      </c>
      <c r="AW1953" t="s">
        <v>9542</v>
      </c>
      <c r="AX1953" t="s">
        <v>9543</v>
      </c>
      <c r="AY1953" t="s">
        <v>9544</v>
      </c>
      <c r="AZ1953" t="s">
        <v>70</v>
      </c>
    </row>
    <row r="1954" spans="1:52" x14ac:dyDescent="0.3">
      <c r="A1954">
        <v>1943230</v>
      </c>
      <c r="B1954" t="s">
        <v>9545</v>
      </c>
      <c r="C1954" t="str">
        <f t="shared" si="280"/>
        <v>7492</v>
      </c>
      <c r="D1954" t="s">
        <v>8411</v>
      </c>
      <c r="E1954" t="str">
        <f>"0100"</f>
        <v>0100</v>
      </c>
      <c r="F1954" t="s">
        <v>54</v>
      </c>
      <c r="G1954" t="str">
        <f>"10"</f>
        <v>10</v>
      </c>
      <c r="H1954" t="s">
        <v>55</v>
      </c>
      <c r="I1954" t="s">
        <v>56</v>
      </c>
      <c r="J1954" t="s">
        <v>57</v>
      </c>
      <c r="K1954">
        <v>1</v>
      </c>
      <c r="L1954">
        <v>43750</v>
      </c>
      <c r="M1954">
        <v>1</v>
      </c>
      <c r="N1954" t="str">
        <f t="shared" si="275"/>
        <v>000X</v>
      </c>
      <c r="O1954">
        <v>4454</v>
      </c>
      <c r="P1954" t="s">
        <v>72</v>
      </c>
      <c r="Q1954" t="s">
        <v>9035</v>
      </c>
      <c r="R1954" t="s">
        <v>140</v>
      </c>
      <c r="T1954" t="s">
        <v>61</v>
      </c>
      <c r="V1954" t="s">
        <v>9546</v>
      </c>
      <c r="W1954">
        <v>190677</v>
      </c>
      <c r="X1954">
        <v>16070</v>
      </c>
      <c r="Y1954">
        <v>174607</v>
      </c>
      <c r="Z1954">
        <v>140621</v>
      </c>
      <c r="AA1954">
        <v>115621</v>
      </c>
      <c r="AB1954" t="s">
        <v>63</v>
      </c>
      <c r="AC1954" s="1">
        <v>38808</v>
      </c>
      <c r="AD1954">
        <v>255000</v>
      </c>
      <c r="AE1954">
        <v>2004</v>
      </c>
      <c r="AF1954">
        <v>381</v>
      </c>
      <c r="AG1954" t="s">
        <v>64</v>
      </c>
      <c r="AH1954" t="s">
        <v>76</v>
      </c>
      <c r="AI1954">
        <v>1</v>
      </c>
      <c r="AJ1954">
        <v>1991</v>
      </c>
      <c r="AK1954">
        <v>3</v>
      </c>
      <c r="AL1954">
        <v>2</v>
      </c>
      <c r="AM1954">
        <v>1</v>
      </c>
      <c r="AN1954">
        <v>1889</v>
      </c>
      <c r="AO1954">
        <v>32</v>
      </c>
      <c r="AP1954" t="s">
        <v>63</v>
      </c>
      <c r="AQ1954" t="s">
        <v>66</v>
      </c>
      <c r="AR1954">
        <v>2741</v>
      </c>
      <c r="AW1954" t="s">
        <v>9547</v>
      </c>
      <c r="AX1954" t="s">
        <v>9548</v>
      </c>
      <c r="AY1954" t="s">
        <v>9549</v>
      </c>
      <c r="AZ1954" t="s">
        <v>9550</v>
      </c>
    </row>
    <row r="1955" spans="1:52" x14ac:dyDescent="0.3">
      <c r="A1955">
        <v>1945879</v>
      </c>
      <c r="B1955" t="s">
        <v>9551</v>
      </c>
      <c r="C1955" t="str">
        <f t="shared" si="280"/>
        <v>7492</v>
      </c>
      <c r="D1955" t="s">
        <v>8411</v>
      </c>
      <c r="E1955" t="str">
        <f>"0000"</f>
        <v>0000</v>
      </c>
      <c r="F1955" t="s">
        <v>108</v>
      </c>
      <c r="G1955" t="str">
        <f>"09"</f>
        <v>09</v>
      </c>
      <c r="H1955" t="s">
        <v>55</v>
      </c>
      <c r="I1955" t="s">
        <v>56</v>
      </c>
      <c r="J1955" t="s">
        <v>57</v>
      </c>
      <c r="K1955">
        <v>0</v>
      </c>
      <c r="L1955">
        <v>46250</v>
      </c>
      <c r="M1955">
        <v>1.06</v>
      </c>
      <c r="N1955" t="str">
        <f t="shared" si="275"/>
        <v>000X</v>
      </c>
      <c r="O1955">
        <v>4538</v>
      </c>
      <c r="P1955" t="s">
        <v>72</v>
      </c>
      <c r="Q1955" t="s">
        <v>8499</v>
      </c>
      <c r="R1955" t="s">
        <v>266</v>
      </c>
      <c r="T1955" t="s">
        <v>61</v>
      </c>
      <c r="V1955" t="s">
        <v>9552</v>
      </c>
      <c r="W1955">
        <v>16990</v>
      </c>
      <c r="X1955">
        <v>16990</v>
      </c>
      <c r="Y1955">
        <v>0</v>
      </c>
      <c r="Z1955">
        <v>16990</v>
      </c>
      <c r="AA1955">
        <v>16990</v>
      </c>
      <c r="AB1955" t="s">
        <v>72</v>
      </c>
      <c r="AC1955" s="1">
        <v>41426</v>
      </c>
      <c r="AD1955">
        <v>15000</v>
      </c>
      <c r="AE1955">
        <v>2564</v>
      </c>
      <c r="AF1955">
        <v>1097</v>
      </c>
      <c r="AG1955" t="s">
        <v>103</v>
      </c>
      <c r="AH1955" t="s">
        <v>76</v>
      </c>
      <c r="AR1955">
        <v>0</v>
      </c>
      <c r="AW1955" t="s">
        <v>9553</v>
      </c>
      <c r="AY1955" t="s">
        <v>9554</v>
      </c>
      <c r="AZ1955" t="s">
        <v>2129</v>
      </c>
    </row>
    <row r="1956" spans="1:52" x14ac:dyDescent="0.3">
      <c r="A1956">
        <v>1946051</v>
      </c>
      <c r="B1956" t="s">
        <v>9555</v>
      </c>
      <c r="C1956" t="str">
        <f t="shared" si="280"/>
        <v>7492</v>
      </c>
      <c r="D1956" t="s">
        <v>8411</v>
      </c>
      <c r="E1956" t="str">
        <f>"0100"</f>
        <v>0100</v>
      </c>
      <c r="F1956" t="s">
        <v>54</v>
      </c>
      <c r="G1956" t="str">
        <f>"11"</f>
        <v>11</v>
      </c>
      <c r="H1956" t="s">
        <v>55</v>
      </c>
      <c r="I1956" t="s">
        <v>56</v>
      </c>
      <c r="J1956" t="s">
        <v>57</v>
      </c>
      <c r="K1956">
        <v>1</v>
      </c>
      <c r="L1956">
        <v>50639</v>
      </c>
      <c r="M1956">
        <v>1.1599999999999999</v>
      </c>
      <c r="N1956" t="str">
        <f t="shared" si="275"/>
        <v>000X</v>
      </c>
      <c r="O1956">
        <v>4802</v>
      </c>
      <c r="P1956" t="s">
        <v>72</v>
      </c>
      <c r="Q1956" t="s">
        <v>8971</v>
      </c>
      <c r="R1956" t="s">
        <v>60</v>
      </c>
      <c r="T1956" t="s">
        <v>61</v>
      </c>
      <c r="V1956" t="s">
        <v>9556</v>
      </c>
      <c r="W1956">
        <v>342751</v>
      </c>
      <c r="X1956">
        <v>18600</v>
      </c>
      <c r="Y1956">
        <v>324151</v>
      </c>
      <c r="Z1956">
        <v>258690</v>
      </c>
      <c r="AA1956">
        <v>0</v>
      </c>
      <c r="AB1956" t="s">
        <v>63</v>
      </c>
      <c r="AC1956" s="1">
        <v>44284</v>
      </c>
      <c r="AD1956">
        <v>430000</v>
      </c>
      <c r="AE1956">
        <v>3150</v>
      </c>
      <c r="AF1956">
        <v>635</v>
      </c>
      <c r="AG1956" t="s">
        <v>64</v>
      </c>
      <c r="AH1956" t="s">
        <v>76</v>
      </c>
      <c r="AI1956">
        <v>2</v>
      </c>
      <c r="AJ1956">
        <v>2005</v>
      </c>
      <c r="AK1956">
        <v>4</v>
      </c>
      <c r="AL1956">
        <v>5</v>
      </c>
      <c r="AN1956">
        <v>4102</v>
      </c>
      <c r="AO1956">
        <v>32</v>
      </c>
      <c r="AP1956" t="s">
        <v>63</v>
      </c>
      <c r="AQ1956" t="s">
        <v>66</v>
      </c>
      <c r="AR1956">
        <v>5067</v>
      </c>
      <c r="AW1956" t="s">
        <v>9557</v>
      </c>
      <c r="AX1956" t="s">
        <v>9558</v>
      </c>
      <c r="AY1956" t="s">
        <v>9559</v>
      </c>
      <c r="AZ1956" t="s">
        <v>9560</v>
      </c>
    </row>
    <row r="1957" spans="1:52" x14ac:dyDescent="0.3">
      <c r="A1957">
        <v>1947731</v>
      </c>
      <c r="B1957" t="s">
        <v>9561</v>
      </c>
      <c r="C1957" t="str">
        <f t="shared" si="280"/>
        <v>7492</v>
      </c>
      <c r="D1957" t="s">
        <v>8411</v>
      </c>
      <c r="E1957" t="str">
        <f>"0000"</f>
        <v>0000</v>
      </c>
      <c r="F1957" t="s">
        <v>108</v>
      </c>
      <c r="G1957" t="str">
        <f>"04"</f>
        <v>04</v>
      </c>
      <c r="H1957" t="s">
        <v>55</v>
      </c>
      <c r="I1957" t="s">
        <v>56</v>
      </c>
      <c r="J1957" t="s">
        <v>57</v>
      </c>
      <c r="K1957">
        <v>0</v>
      </c>
      <c r="L1957">
        <v>43746</v>
      </c>
      <c r="M1957">
        <v>1</v>
      </c>
      <c r="N1957" t="str">
        <f t="shared" si="275"/>
        <v>000X</v>
      </c>
      <c r="O1957">
        <v>5090</v>
      </c>
      <c r="P1957" t="s">
        <v>72</v>
      </c>
      <c r="Q1957" t="s">
        <v>9562</v>
      </c>
      <c r="R1957" t="s">
        <v>88</v>
      </c>
      <c r="T1957" t="s">
        <v>61</v>
      </c>
      <c r="V1957" t="s">
        <v>9563</v>
      </c>
      <c r="W1957">
        <v>16070</v>
      </c>
      <c r="X1957">
        <v>16070</v>
      </c>
      <c r="Y1957">
        <v>0</v>
      </c>
      <c r="Z1957">
        <v>16070</v>
      </c>
      <c r="AA1957">
        <v>16070</v>
      </c>
      <c r="AB1957" t="s">
        <v>72</v>
      </c>
      <c r="AC1957" s="1">
        <v>32051</v>
      </c>
      <c r="AD1957">
        <v>12000</v>
      </c>
      <c r="AE1957">
        <v>757</v>
      </c>
      <c r="AF1957">
        <v>1261</v>
      </c>
      <c r="AG1957" t="s">
        <v>103</v>
      </c>
      <c r="AH1957" t="s">
        <v>221</v>
      </c>
      <c r="AR1957">
        <v>0</v>
      </c>
      <c r="AW1957" t="s">
        <v>9564</v>
      </c>
      <c r="AY1957" t="s">
        <v>9565</v>
      </c>
      <c r="AZ1957" t="s">
        <v>9566</v>
      </c>
    </row>
    <row r="1958" spans="1:52" x14ac:dyDescent="0.3">
      <c r="A1958">
        <v>2133643</v>
      </c>
      <c r="B1958" t="s">
        <v>9567</v>
      </c>
      <c r="C1958" t="str">
        <f t="shared" si="280"/>
        <v>7492</v>
      </c>
      <c r="D1958" t="s">
        <v>8411</v>
      </c>
      <c r="E1958" t="str">
        <f>"0100"</f>
        <v>0100</v>
      </c>
      <c r="F1958" t="s">
        <v>54</v>
      </c>
      <c r="G1958" t="str">
        <f>"11"</f>
        <v>11</v>
      </c>
      <c r="H1958" t="s">
        <v>55</v>
      </c>
      <c r="I1958" t="s">
        <v>56</v>
      </c>
      <c r="J1958" t="s">
        <v>57</v>
      </c>
      <c r="K1958">
        <v>1</v>
      </c>
      <c r="L1958">
        <v>46250</v>
      </c>
      <c r="M1958">
        <v>1.06</v>
      </c>
      <c r="N1958" t="str">
        <f t="shared" si="275"/>
        <v>000X</v>
      </c>
      <c r="O1958">
        <v>4980</v>
      </c>
      <c r="P1958" t="s">
        <v>72</v>
      </c>
      <c r="Q1958" t="s">
        <v>9434</v>
      </c>
      <c r="R1958" t="s">
        <v>140</v>
      </c>
      <c r="T1958" t="s">
        <v>61</v>
      </c>
      <c r="V1958" t="s">
        <v>9568</v>
      </c>
      <c r="W1958">
        <v>233840</v>
      </c>
      <c r="X1958">
        <v>16990</v>
      </c>
      <c r="Y1958">
        <v>216850</v>
      </c>
      <c r="Z1958">
        <v>146530</v>
      </c>
      <c r="AA1958">
        <v>121530</v>
      </c>
      <c r="AB1958" t="s">
        <v>63</v>
      </c>
      <c r="AC1958" s="1">
        <v>43489</v>
      </c>
      <c r="AD1958">
        <v>319900</v>
      </c>
      <c r="AE1958">
        <v>2954</v>
      </c>
      <c r="AF1958">
        <v>319</v>
      </c>
      <c r="AG1958" t="s">
        <v>64</v>
      </c>
      <c r="AH1958" t="s">
        <v>76</v>
      </c>
      <c r="AI1958">
        <v>1</v>
      </c>
      <c r="AJ1958">
        <v>2018</v>
      </c>
      <c r="AK1958">
        <v>3</v>
      </c>
      <c r="AL1958">
        <v>2</v>
      </c>
      <c r="AN1958">
        <v>2092</v>
      </c>
      <c r="AO1958">
        <v>32</v>
      </c>
      <c r="AP1958" t="s">
        <v>63</v>
      </c>
      <c r="AQ1958" t="s">
        <v>66</v>
      </c>
      <c r="AR1958">
        <v>2859</v>
      </c>
      <c r="AW1958" t="s">
        <v>9569</v>
      </c>
      <c r="AY1958" t="s">
        <v>9570</v>
      </c>
      <c r="AZ1958" t="s">
        <v>70</v>
      </c>
    </row>
    <row r="1959" spans="1:52" x14ac:dyDescent="0.3">
      <c r="A1959">
        <v>2133856</v>
      </c>
      <c r="B1959" t="s">
        <v>9571</v>
      </c>
      <c r="C1959" t="str">
        <f t="shared" si="280"/>
        <v>7492</v>
      </c>
      <c r="D1959" t="s">
        <v>8411</v>
      </c>
      <c r="E1959" t="str">
        <f>"0100"</f>
        <v>0100</v>
      </c>
      <c r="F1959" t="s">
        <v>54</v>
      </c>
      <c r="G1959" t="str">
        <f>"11"</f>
        <v>11</v>
      </c>
      <c r="H1959" t="s">
        <v>55</v>
      </c>
      <c r="I1959" t="s">
        <v>56</v>
      </c>
      <c r="J1959" t="s">
        <v>8434</v>
      </c>
      <c r="K1959">
        <v>1</v>
      </c>
      <c r="L1959">
        <v>55337</v>
      </c>
      <c r="M1959">
        <v>1.27</v>
      </c>
      <c r="N1959" t="str">
        <f t="shared" si="275"/>
        <v>000X</v>
      </c>
      <c r="O1959">
        <v>4890</v>
      </c>
      <c r="P1959" t="s">
        <v>72</v>
      </c>
      <c r="Q1959" t="s">
        <v>9434</v>
      </c>
      <c r="R1959" t="s">
        <v>140</v>
      </c>
      <c r="T1959" t="s">
        <v>61</v>
      </c>
      <c r="V1959" t="s">
        <v>9572</v>
      </c>
      <c r="W1959">
        <v>275845</v>
      </c>
      <c r="X1959">
        <v>15880</v>
      </c>
      <c r="Y1959">
        <v>259965</v>
      </c>
      <c r="Z1959">
        <v>275845</v>
      </c>
      <c r="AA1959">
        <v>275845</v>
      </c>
      <c r="AB1959" t="s">
        <v>63</v>
      </c>
      <c r="AC1959" s="1">
        <v>43556</v>
      </c>
      <c r="AD1959">
        <v>330000</v>
      </c>
      <c r="AE1959">
        <v>2966</v>
      </c>
      <c r="AF1959">
        <v>356</v>
      </c>
      <c r="AG1959" t="s">
        <v>64</v>
      </c>
      <c r="AH1959" t="s">
        <v>76</v>
      </c>
      <c r="AI1959">
        <v>1</v>
      </c>
      <c r="AJ1959">
        <v>2004</v>
      </c>
      <c r="AK1959">
        <v>3</v>
      </c>
      <c r="AL1959">
        <v>3</v>
      </c>
      <c r="AN1959">
        <v>2717</v>
      </c>
      <c r="AO1959">
        <v>32</v>
      </c>
      <c r="AP1959" t="s">
        <v>63</v>
      </c>
      <c r="AQ1959" t="s">
        <v>66</v>
      </c>
      <c r="AR1959">
        <v>4106</v>
      </c>
      <c r="AW1959" t="s">
        <v>9573</v>
      </c>
      <c r="AX1959" t="s">
        <v>9574</v>
      </c>
      <c r="AY1959" t="s">
        <v>9575</v>
      </c>
      <c r="AZ1959" t="s">
        <v>70</v>
      </c>
    </row>
    <row r="1960" spans="1:52" x14ac:dyDescent="0.3">
      <c r="A1960">
        <v>2134127</v>
      </c>
      <c r="B1960" t="s">
        <v>9576</v>
      </c>
      <c r="C1960" t="str">
        <f t="shared" si="280"/>
        <v>7492</v>
      </c>
      <c r="D1960" t="s">
        <v>8411</v>
      </c>
      <c r="E1960" t="str">
        <f>"0000"</f>
        <v>0000</v>
      </c>
      <c r="F1960" t="s">
        <v>108</v>
      </c>
      <c r="G1960" t="str">
        <f>"11"</f>
        <v>11</v>
      </c>
      <c r="H1960" t="s">
        <v>55</v>
      </c>
      <c r="I1960" t="s">
        <v>56</v>
      </c>
      <c r="J1960" t="s">
        <v>57</v>
      </c>
      <c r="K1960">
        <v>0</v>
      </c>
      <c r="L1960">
        <v>44070</v>
      </c>
      <c r="M1960">
        <v>1.01</v>
      </c>
      <c r="N1960" t="str">
        <f t="shared" si="275"/>
        <v>000X</v>
      </c>
      <c r="O1960">
        <v>4951</v>
      </c>
      <c r="P1960" t="s">
        <v>72</v>
      </c>
      <c r="Q1960" t="s">
        <v>9437</v>
      </c>
      <c r="R1960" t="s">
        <v>140</v>
      </c>
      <c r="T1960" t="s">
        <v>61</v>
      </c>
      <c r="V1960" t="s">
        <v>9577</v>
      </c>
      <c r="W1960">
        <v>16190</v>
      </c>
      <c r="X1960">
        <v>16190</v>
      </c>
      <c r="Y1960">
        <v>0</v>
      </c>
      <c r="Z1960">
        <v>16190</v>
      </c>
      <c r="AA1960">
        <v>16190</v>
      </c>
      <c r="AB1960" t="s">
        <v>72</v>
      </c>
      <c r="AC1960" s="1">
        <v>30106</v>
      </c>
      <c r="AD1960">
        <v>10600</v>
      </c>
      <c r="AE1960">
        <v>600</v>
      </c>
      <c r="AF1960">
        <v>38</v>
      </c>
      <c r="AG1960" t="s">
        <v>103</v>
      </c>
      <c r="AH1960" t="s">
        <v>873</v>
      </c>
      <c r="AR1960">
        <v>0</v>
      </c>
      <c r="AW1960" t="s">
        <v>9578</v>
      </c>
      <c r="AY1960" t="s">
        <v>9579</v>
      </c>
      <c r="AZ1960" t="s">
        <v>9580</v>
      </c>
    </row>
    <row r="1961" spans="1:52" x14ac:dyDescent="0.3">
      <c r="A1961">
        <v>2134798</v>
      </c>
      <c r="B1961" t="s">
        <v>9581</v>
      </c>
      <c r="C1961" t="str">
        <f t="shared" si="280"/>
        <v>7492</v>
      </c>
      <c r="D1961" t="s">
        <v>8411</v>
      </c>
      <c r="E1961" t="str">
        <f>"0000"</f>
        <v>0000</v>
      </c>
      <c r="F1961" t="s">
        <v>108</v>
      </c>
      <c r="G1961" t="str">
        <f>"01"</f>
        <v>01</v>
      </c>
      <c r="H1961" t="s">
        <v>55</v>
      </c>
      <c r="I1961" t="s">
        <v>56</v>
      </c>
      <c r="J1961" t="s">
        <v>57</v>
      </c>
      <c r="K1961">
        <v>0</v>
      </c>
      <c r="L1961">
        <v>46395</v>
      </c>
      <c r="M1961">
        <v>1.07</v>
      </c>
      <c r="N1961" t="str">
        <f t="shared" si="275"/>
        <v>000X</v>
      </c>
      <c r="O1961">
        <v>5100</v>
      </c>
      <c r="P1961" t="s">
        <v>72</v>
      </c>
      <c r="Q1961" t="s">
        <v>9465</v>
      </c>
      <c r="R1961" t="s">
        <v>110</v>
      </c>
      <c r="T1961" t="s">
        <v>61</v>
      </c>
      <c r="V1961" t="s">
        <v>9582</v>
      </c>
      <c r="W1961">
        <v>17040</v>
      </c>
      <c r="X1961">
        <v>17040</v>
      </c>
      <c r="Y1961">
        <v>0</v>
      </c>
      <c r="Z1961">
        <v>17040</v>
      </c>
      <c r="AA1961">
        <v>17040</v>
      </c>
      <c r="AB1961" t="s">
        <v>72</v>
      </c>
      <c r="AC1961" s="1">
        <v>35521</v>
      </c>
      <c r="AD1961">
        <v>18500</v>
      </c>
      <c r="AE1961">
        <v>1179</v>
      </c>
      <c r="AF1961">
        <v>2137</v>
      </c>
      <c r="AG1961" t="s">
        <v>103</v>
      </c>
      <c r="AH1961" t="s">
        <v>873</v>
      </c>
      <c r="AR1961">
        <v>0</v>
      </c>
      <c r="AW1961" t="s">
        <v>9583</v>
      </c>
      <c r="AX1961" t="s">
        <v>9584</v>
      </c>
      <c r="AY1961" t="s">
        <v>9585</v>
      </c>
      <c r="AZ1961" t="s">
        <v>9586</v>
      </c>
    </row>
    <row r="1962" spans="1:52" x14ac:dyDescent="0.3">
      <c r="A1962">
        <v>2134801</v>
      </c>
      <c r="B1962" t="s">
        <v>9587</v>
      </c>
      <c r="C1962" t="str">
        <f t="shared" si="280"/>
        <v>7492</v>
      </c>
      <c r="D1962" t="s">
        <v>8411</v>
      </c>
      <c r="E1962" t="str">
        <f>"0000"</f>
        <v>0000</v>
      </c>
      <c r="F1962" t="s">
        <v>108</v>
      </c>
      <c r="G1962" t="str">
        <f t="shared" ref="G1962:G1967" si="281">"02"</f>
        <v>02</v>
      </c>
      <c r="H1962" t="s">
        <v>55</v>
      </c>
      <c r="I1962" t="s">
        <v>56</v>
      </c>
      <c r="J1962" t="s">
        <v>57</v>
      </c>
      <c r="K1962">
        <v>0</v>
      </c>
      <c r="L1962">
        <v>46520</v>
      </c>
      <c r="M1962">
        <v>1.07</v>
      </c>
      <c r="N1962" t="str">
        <f t="shared" si="275"/>
        <v>000X</v>
      </c>
      <c r="O1962">
        <v>5120</v>
      </c>
      <c r="P1962" t="s">
        <v>72</v>
      </c>
      <c r="Q1962" t="s">
        <v>9465</v>
      </c>
      <c r="R1962" t="s">
        <v>110</v>
      </c>
      <c r="T1962" t="s">
        <v>61</v>
      </c>
      <c r="V1962" t="s">
        <v>9588</v>
      </c>
      <c r="W1962">
        <v>17090</v>
      </c>
      <c r="X1962">
        <v>17090</v>
      </c>
      <c r="Y1962">
        <v>0</v>
      </c>
      <c r="Z1962">
        <v>17090</v>
      </c>
      <c r="AA1962">
        <v>17090</v>
      </c>
      <c r="AB1962" t="s">
        <v>72</v>
      </c>
      <c r="AC1962" s="1">
        <v>34547</v>
      </c>
      <c r="AD1962">
        <v>20000</v>
      </c>
      <c r="AE1962">
        <v>1046</v>
      </c>
      <c r="AF1962">
        <v>635</v>
      </c>
      <c r="AG1962" t="s">
        <v>103</v>
      </c>
      <c r="AH1962" t="s">
        <v>873</v>
      </c>
      <c r="AR1962">
        <v>0</v>
      </c>
      <c r="AW1962" t="s">
        <v>9589</v>
      </c>
      <c r="AX1962" t="s">
        <v>9590</v>
      </c>
      <c r="AY1962" t="s">
        <v>9591</v>
      </c>
      <c r="AZ1962" t="s">
        <v>9592</v>
      </c>
    </row>
    <row r="1963" spans="1:52" x14ac:dyDescent="0.3">
      <c r="A1963">
        <v>2134925</v>
      </c>
      <c r="B1963" t="s">
        <v>9593</v>
      </c>
      <c r="C1963" t="str">
        <f t="shared" si="280"/>
        <v>7492</v>
      </c>
      <c r="D1963" t="s">
        <v>8411</v>
      </c>
      <c r="E1963" t="str">
        <f>"0100"</f>
        <v>0100</v>
      </c>
      <c r="F1963" t="s">
        <v>54</v>
      </c>
      <c r="G1963" t="str">
        <f t="shared" si="281"/>
        <v>02</v>
      </c>
      <c r="H1963" t="s">
        <v>55</v>
      </c>
      <c r="I1963" t="s">
        <v>56</v>
      </c>
      <c r="J1963" t="s">
        <v>8434</v>
      </c>
      <c r="K1963">
        <v>1</v>
      </c>
      <c r="L1963">
        <v>54323</v>
      </c>
      <c r="M1963">
        <v>1.25</v>
      </c>
      <c r="N1963" t="str">
        <f t="shared" ref="N1963:N2026" si="282">"000X"</f>
        <v>000X</v>
      </c>
      <c r="O1963">
        <v>5200</v>
      </c>
      <c r="P1963" t="s">
        <v>72</v>
      </c>
      <c r="Q1963" t="s">
        <v>9465</v>
      </c>
      <c r="R1963" t="s">
        <v>110</v>
      </c>
      <c r="T1963" t="s">
        <v>61</v>
      </c>
      <c r="V1963" t="s">
        <v>9594</v>
      </c>
      <c r="W1963">
        <v>172094</v>
      </c>
      <c r="X1963">
        <v>15590</v>
      </c>
      <c r="Y1963">
        <v>156504</v>
      </c>
      <c r="Z1963">
        <v>120326</v>
      </c>
      <c r="AA1963">
        <v>95326</v>
      </c>
      <c r="AB1963" t="s">
        <v>63</v>
      </c>
      <c r="AC1963" s="1">
        <v>43266</v>
      </c>
      <c r="AD1963">
        <v>236900</v>
      </c>
      <c r="AE1963">
        <v>2907</v>
      </c>
      <c r="AF1963">
        <v>2341</v>
      </c>
      <c r="AG1963" t="s">
        <v>64</v>
      </c>
      <c r="AH1963" t="s">
        <v>76</v>
      </c>
      <c r="AI1963">
        <v>1</v>
      </c>
      <c r="AJ1963">
        <v>2018</v>
      </c>
      <c r="AK1963">
        <v>3</v>
      </c>
      <c r="AL1963">
        <v>2</v>
      </c>
      <c r="AN1963">
        <v>1738</v>
      </c>
      <c r="AO1963">
        <v>32</v>
      </c>
      <c r="AP1963" t="s">
        <v>72</v>
      </c>
      <c r="AQ1963" t="s">
        <v>66</v>
      </c>
      <c r="AR1963">
        <v>2456</v>
      </c>
      <c r="AW1963" t="s">
        <v>9595</v>
      </c>
      <c r="AX1963" t="s">
        <v>9596</v>
      </c>
      <c r="AY1963" t="s">
        <v>9597</v>
      </c>
      <c r="AZ1963" t="s">
        <v>70</v>
      </c>
    </row>
    <row r="1964" spans="1:52" x14ac:dyDescent="0.3">
      <c r="A1964">
        <v>2134941</v>
      </c>
      <c r="B1964" t="s">
        <v>9598</v>
      </c>
      <c r="C1964" t="str">
        <f t="shared" si="280"/>
        <v>7492</v>
      </c>
      <c r="D1964" t="s">
        <v>8411</v>
      </c>
      <c r="E1964" t="str">
        <f>"0000"</f>
        <v>0000</v>
      </c>
      <c r="F1964" t="s">
        <v>108</v>
      </c>
      <c r="G1964" t="str">
        <f t="shared" si="281"/>
        <v>02</v>
      </c>
      <c r="H1964" t="s">
        <v>55</v>
      </c>
      <c r="I1964" t="s">
        <v>56</v>
      </c>
      <c r="J1964" t="s">
        <v>57</v>
      </c>
      <c r="K1964">
        <v>0</v>
      </c>
      <c r="L1964">
        <v>45499</v>
      </c>
      <c r="M1964">
        <v>1.04</v>
      </c>
      <c r="N1964" t="str">
        <f t="shared" si="282"/>
        <v>000X</v>
      </c>
      <c r="O1964">
        <v>5175</v>
      </c>
      <c r="P1964" t="s">
        <v>72</v>
      </c>
      <c r="Q1964" t="s">
        <v>9461</v>
      </c>
      <c r="R1964" t="s">
        <v>140</v>
      </c>
      <c r="T1964" t="s">
        <v>61</v>
      </c>
      <c r="V1964" t="s">
        <v>9599</v>
      </c>
      <c r="W1964">
        <v>16710</v>
      </c>
      <c r="X1964">
        <v>16710</v>
      </c>
      <c r="Y1964">
        <v>0</v>
      </c>
      <c r="Z1964">
        <v>16710</v>
      </c>
      <c r="AA1964">
        <v>16710</v>
      </c>
      <c r="AB1964" t="s">
        <v>72</v>
      </c>
      <c r="AC1964" s="1">
        <v>34486</v>
      </c>
      <c r="AD1964">
        <v>19930</v>
      </c>
      <c r="AE1964">
        <v>1037</v>
      </c>
      <c r="AF1964">
        <v>1751</v>
      </c>
      <c r="AG1964" t="s">
        <v>103</v>
      </c>
      <c r="AH1964" t="s">
        <v>873</v>
      </c>
      <c r="AR1964">
        <v>0</v>
      </c>
      <c r="AW1964" t="s">
        <v>9600</v>
      </c>
      <c r="AX1964" t="s">
        <v>9601</v>
      </c>
      <c r="AY1964" t="s">
        <v>9602</v>
      </c>
      <c r="AZ1964" t="s">
        <v>9603</v>
      </c>
    </row>
    <row r="1965" spans="1:52" x14ac:dyDescent="0.3">
      <c r="A1965">
        <v>2135042</v>
      </c>
      <c r="B1965" t="s">
        <v>9604</v>
      </c>
      <c r="C1965" t="str">
        <f t="shared" si="280"/>
        <v>7492</v>
      </c>
      <c r="D1965" t="s">
        <v>8411</v>
      </c>
      <c r="E1965" t="str">
        <f>"0000"</f>
        <v>0000</v>
      </c>
      <c r="F1965" t="s">
        <v>108</v>
      </c>
      <c r="G1965" t="str">
        <f t="shared" si="281"/>
        <v>02</v>
      </c>
      <c r="H1965" t="s">
        <v>55</v>
      </c>
      <c r="I1965" t="s">
        <v>56</v>
      </c>
      <c r="J1965" t="s">
        <v>8434</v>
      </c>
      <c r="K1965">
        <v>0</v>
      </c>
      <c r="L1965">
        <v>70777</v>
      </c>
      <c r="M1965">
        <v>1.62</v>
      </c>
      <c r="N1965" t="str">
        <f t="shared" si="282"/>
        <v>000X</v>
      </c>
      <c r="O1965">
        <v>5085</v>
      </c>
      <c r="P1965" t="s">
        <v>72</v>
      </c>
      <c r="Q1965" t="s">
        <v>9461</v>
      </c>
      <c r="R1965" t="s">
        <v>140</v>
      </c>
      <c r="T1965" t="s">
        <v>61</v>
      </c>
      <c r="V1965" t="s">
        <v>9605</v>
      </c>
      <c r="W1965">
        <v>20310</v>
      </c>
      <c r="X1965">
        <v>20310</v>
      </c>
      <c r="Y1965">
        <v>0</v>
      </c>
      <c r="Z1965">
        <v>20310</v>
      </c>
      <c r="AA1965">
        <v>20310</v>
      </c>
      <c r="AB1965" t="s">
        <v>72</v>
      </c>
      <c r="AC1965" s="1">
        <v>42055</v>
      </c>
      <c r="AD1965">
        <v>20000</v>
      </c>
      <c r="AE1965">
        <v>2673</v>
      </c>
      <c r="AF1965">
        <v>2333</v>
      </c>
      <c r="AG1965" t="s">
        <v>103</v>
      </c>
      <c r="AH1965" t="s">
        <v>76</v>
      </c>
      <c r="AR1965">
        <v>0</v>
      </c>
      <c r="AW1965" t="s">
        <v>9606</v>
      </c>
      <c r="AX1965" t="s">
        <v>9607</v>
      </c>
      <c r="AY1965" t="s">
        <v>9608</v>
      </c>
      <c r="AZ1965" t="s">
        <v>9609</v>
      </c>
    </row>
    <row r="1966" spans="1:52" x14ac:dyDescent="0.3">
      <c r="A1966">
        <v>2135069</v>
      </c>
      <c r="B1966" t="s">
        <v>9610</v>
      </c>
      <c r="C1966" t="str">
        <f t="shared" si="280"/>
        <v>7492</v>
      </c>
      <c r="D1966" t="s">
        <v>8411</v>
      </c>
      <c r="E1966" t="str">
        <f>"0000"</f>
        <v>0000</v>
      </c>
      <c r="F1966" t="s">
        <v>108</v>
      </c>
      <c r="G1966" t="str">
        <f t="shared" si="281"/>
        <v>02</v>
      </c>
      <c r="H1966" t="s">
        <v>55</v>
      </c>
      <c r="I1966" t="s">
        <v>56</v>
      </c>
      <c r="J1966" t="s">
        <v>57</v>
      </c>
      <c r="K1966">
        <v>0</v>
      </c>
      <c r="L1966">
        <v>47632</v>
      </c>
      <c r="M1966">
        <v>1.0900000000000001</v>
      </c>
      <c r="N1966" t="str">
        <f t="shared" si="282"/>
        <v>000X</v>
      </c>
      <c r="O1966">
        <v>5075</v>
      </c>
      <c r="P1966" t="s">
        <v>72</v>
      </c>
      <c r="Q1966" t="s">
        <v>9461</v>
      </c>
      <c r="R1966" t="s">
        <v>140</v>
      </c>
      <c r="T1966" t="s">
        <v>61</v>
      </c>
      <c r="V1966" t="s">
        <v>9611</v>
      </c>
      <c r="W1966">
        <v>17500</v>
      </c>
      <c r="X1966">
        <v>17500</v>
      </c>
      <c r="Y1966">
        <v>0</v>
      </c>
      <c r="Z1966">
        <v>17500</v>
      </c>
      <c r="AA1966">
        <v>17500</v>
      </c>
      <c r="AB1966" t="s">
        <v>72</v>
      </c>
      <c r="AC1966" s="1">
        <v>32690</v>
      </c>
      <c r="AD1966">
        <v>21500</v>
      </c>
      <c r="AE1966">
        <v>824</v>
      </c>
      <c r="AF1966">
        <v>1616</v>
      </c>
      <c r="AG1966" t="s">
        <v>103</v>
      </c>
      <c r="AH1966" t="s">
        <v>221</v>
      </c>
      <c r="AR1966">
        <v>0</v>
      </c>
      <c r="AW1966" t="s">
        <v>9612</v>
      </c>
      <c r="AY1966" t="s">
        <v>9613</v>
      </c>
      <c r="AZ1966" t="s">
        <v>9614</v>
      </c>
    </row>
    <row r="1967" spans="1:52" x14ac:dyDescent="0.3">
      <c r="A1967">
        <v>2135131</v>
      </c>
      <c r="B1967" t="s">
        <v>9615</v>
      </c>
      <c r="C1967" t="str">
        <f t="shared" si="280"/>
        <v>7492</v>
      </c>
      <c r="D1967" t="s">
        <v>8411</v>
      </c>
      <c r="E1967" t="str">
        <f>"0100"</f>
        <v>0100</v>
      </c>
      <c r="F1967" t="s">
        <v>54</v>
      </c>
      <c r="G1967" t="str">
        <f t="shared" si="281"/>
        <v>02</v>
      </c>
      <c r="H1967" t="s">
        <v>55</v>
      </c>
      <c r="I1967" t="s">
        <v>56</v>
      </c>
      <c r="J1967" t="s">
        <v>57</v>
      </c>
      <c r="K1967">
        <v>1</v>
      </c>
      <c r="L1967">
        <v>52433</v>
      </c>
      <c r="M1967">
        <v>1.2</v>
      </c>
      <c r="N1967" t="str">
        <f t="shared" si="282"/>
        <v>000X</v>
      </c>
      <c r="O1967">
        <v>5055</v>
      </c>
      <c r="P1967" t="s">
        <v>72</v>
      </c>
      <c r="Q1967" t="s">
        <v>9461</v>
      </c>
      <c r="R1967" t="s">
        <v>140</v>
      </c>
      <c r="T1967" t="s">
        <v>61</v>
      </c>
      <c r="V1967" t="s">
        <v>9616</v>
      </c>
      <c r="W1967">
        <v>363552</v>
      </c>
      <c r="X1967">
        <v>19260</v>
      </c>
      <c r="Y1967">
        <v>344292</v>
      </c>
      <c r="Z1967">
        <v>363552</v>
      </c>
      <c r="AA1967">
        <v>0</v>
      </c>
      <c r="AB1967" t="s">
        <v>63</v>
      </c>
      <c r="AC1967" s="1">
        <v>42397</v>
      </c>
      <c r="AD1967">
        <v>17000</v>
      </c>
      <c r="AE1967">
        <v>2739</v>
      </c>
      <c r="AF1967">
        <v>521</v>
      </c>
      <c r="AG1967" t="s">
        <v>103</v>
      </c>
      <c r="AH1967" t="s">
        <v>76</v>
      </c>
      <c r="AI1967">
        <v>1</v>
      </c>
      <c r="AJ1967">
        <v>2018</v>
      </c>
      <c r="AK1967">
        <v>3</v>
      </c>
      <c r="AL1967">
        <v>2</v>
      </c>
      <c r="AN1967">
        <v>3598</v>
      </c>
      <c r="AO1967">
        <v>32</v>
      </c>
      <c r="AP1967" t="s">
        <v>63</v>
      </c>
      <c r="AQ1967" t="s">
        <v>66</v>
      </c>
      <c r="AR1967">
        <v>4596</v>
      </c>
      <c r="AW1967" t="s">
        <v>9617</v>
      </c>
      <c r="AX1967" t="s">
        <v>9618</v>
      </c>
      <c r="AY1967" t="s">
        <v>9619</v>
      </c>
      <c r="AZ1967" t="s">
        <v>70</v>
      </c>
    </row>
    <row r="1968" spans="1:52" x14ac:dyDescent="0.3">
      <c r="A1968">
        <v>2135158</v>
      </c>
      <c r="B1968" t="s">
        <v>9620</v>
      </c>
      <c r="C1968" t="str">
        <f t="shared" si="280"/>
        <v>7492</v>
      </c>
      <c r="D1968" t="s">
        <v>8411</v>
      </c>
      <c r="E1968" t="str">
        <f>"0100"</f>
        <v>0100</v>
      </c>
      <c r="F1968" t="s">
        <v>54</v>
      </c>
      <c r="G1968" t="str">
        <f>"11"</f>
        <v>11</v>
      </c>
      <c r="H1968" t="s">
        <v>55</v>
      </c>
      <c r="I1968" t="s">
        <v>56</v>
      </c>
      <c r="J1968" t="s">
        <v>8434</v>
      </c>
      <c r="K1968">
        <v>1</v>
      </c>
      <c r="L1968">
        <v>58112</v>
      </c>
      <c r="M1968">
        <v>1.33</v>
      </c>
      <c r="N1968" t="str">
        <f t="shared" si="282"/>
        <v>000X</v>
      </c>
      <c r="O1968">
        <v>4961</v>
      </c>
      <c r="P1968" t="s">
        <v>72</v>
      </c>
      <c r="Q1968" t="s">
        <v>9434</v>
      </c>
      <c r="R1968" t="s">
        <v>140</v>
      </c>
      <c r="T1968" t="s">
        <v>61</v>
      </c>
      <c r="V1968" t="s">
        <v>9621</v>
      </c>
      <c r="W1968">
        <v>287082</v>
      </c>
      <c r="X1968">
        <v>16680</v>
      </c>
      <c r="Y1968">
        <v>270402</v>
      </c>
      <c r="Z1968">
        <v>287082</v>
      </c>
      <c r="AA1968">
        <v>287082</v>
      </c>
      <c r="AB1968" t="s">
        <v>63</v>
      </c>
      <c r="AC1968" s="1">
        <v>34486</v>
      </c>
      <c r="AD1968">
        <v>22780</v>
      </c>
      <c r="AE1968">
        <v>1038</v>
      </c>
      <c r="AF1968">
        <v>1083</v>
      </c>
      <c r="AG1968" t="s">
        <v>103</v>
      </c>
      <c r="AH1968" t="s">
        <v>873</v>
      </c>
      <c r="AI1968">
        <v>1</v>
      </c>
      <c r="AJ1968">
        <v>2008</v>
      </c>
      <c r="AK1968">
        <v>3</v>
      </c>
      <c r="AL1968">
        <v>2</v>
      </c>
      <c r="AN1968">
        <v>2668</v>
      </c>
      <c r="AO1968">
        <v>32</v>
      </c>
      <c r="AP1968" t="s">
        <v>63</v>
      </c>
      <c r="AQ1968" t="s">
        <v>66</v>
      </c>
      <c r="AR1968">
        <v>3862</v>
      </c>
      <c r="AW1968" t="s">
        <v>9622</v>
      </c>
      <c r="AX1968" t="s">
        <v>9623</v>
      </c>
      <c r="AY1968" t="s">
        <v>9624</v>
      </c>
      <c r="AZ1968" t="s">
        <v>70</v>
      </c>
    </row>
    <row r="1969" spans="1:52" x14ac:dyDescent="0.3">
      <c r="A1969">
        <v>1943213</v>
      </c>
      <c r="B1969" t="s">
        <v>9625</v>
      </c>
      <c r="C1969" t="str">
        <f t="shared" si="280"/>
        <v>7492</v>
      </c>
      <c r="D1969" t="s">
        <v>8411</v>
      </c>
      <c r="E1969" t="str">
        <f>"0100"</f>
        <v>0100</v>
      </c>
      <c r="F1969" t="s">
        <v>54</v>
      </c>
      <c r="G1969" t="str">
        <f>"10"</f>
        <v>10</v>
      </c>
      <c r="H1969" t="s">
        <v>55</v>
      </c>
      <c r="I1969" t="s">
        <v>56</v>
      </c>
      <c r="J1969" t="s">
        <v>57</v>
      </c>
      <c r="K1969">
        <v>1</v>
      </c>
      <c r="L1969">
        <v>43312</v>
      </c>
      <c r="M1969">
        <v>0.99</v>
      </c>
      <c r="N1969" t="str">
        <f t="shared" si="282"/>
        <v>000X</v>
      </c>
      <c r="O1969">
        <v>2905</v>
      </c>
      <c r="P1969" t="s">
        <v>58</v>
      </c>
      <c r="Q1969" t="s">
        <v>8502</v>
      </c>
      <c r="R1969" t="s">
        <v>140</v>
      </c>
      <c r="T1969" t="s">
        <v>61</v>
      </c>
      <c r="V1969" t="s">
        <v>9626</v>
      </c>
      <c r="W1969">
        <v>228864</v>
      </c>
      <c r="X1969">
        <v>15910</v>
      </c>
      <c r="Y1969">
        <v>212954</v>
      </c>
      <c r="Z1969">
        <v>228864</v>
      </c>
      <c r="AA1969">
        <v>228864</v>
      </c>
      <c r="AB1969" t="s">
        <v>72</v>
      </c>
      <c r="AC1969" s="1">
        <v>43104</v>
      </c>
      <c r="AD1969">
        <v>277000</v>
      </c>
      <c r="AE1969">
        <v>2875</v>
      </c>
      <c r="AF1969">
        <v>1923</v>
      </c>
      <c r="AG1969" t="s">
        <v>64</v>
      </c>
      <c r="AH1969" t="s">
        <v>65</v>
      </c>
      <c r="AI1969">
        <v>1</v>
      </c>
      <c r="AJ1969">
        <v>2002</v>
      </c>
      <c r="AK1969">
        <v>3</v>
      </c>
      <c r="AL1969">
        <v>2</v>
      </c>
      <c r="AN1969">
        <v>2138</v>
      </c>
      <c r="AO1969">
        <v>32</v>
      </c>
      <c r="AP1969" t="s">
        <v>63</v>
      </c>
      <c r="AQ1969" t="s">
        <v>66</v>
      </c>
      <c r="AR1969">
        <v>3295</v>
      </c>
      <c r="AW1969" t="s">
        <v>9627</v>
      </c>
      <c r="AX1969" t="s">
        <v>9628</v>
      </c>
      <c r="AY1969" t="s">
        <v>9629</v>
      </c>
      <c r="AZ1969" t="s">
        <v>70</v>
      </c>
    </row>
    <row r="1970" spans="1:52" x14ac:dyDescent="0.3">
      <c r="A1970">
        <v>1943264</v>
      </c>
      <c r="B1970" t="s">
        <v>9630</v>
      </c>
      <c r="C1970" t="str">
        <f t="shared" si="280"/>
        <v>7492</v>
      </c>
      <c r="D1970" t="s">
        <v>8411</v>
      </c>
      <c r="E1970" t="str">
        <f>"0000"</f>
        <v>0000</v>
      </c>
      <c r="F1970" t="s">
        <v>108</v>
      </c>
      <c r="G1970" t="str">
        <f>"10"</f>
        <v>10</v>
      </c>
      <c r="H1970" t="s">
        <v>55</v>
      </c>
      <c r="I1970" t="s">
        <v>56</v>
      </c>
      <c r="J1970" t="s">
        <v>57</v>
      </c>
      <c r="K1970">
        <v>0</v>
      </c>
      <c r="L1970">
        <v>44876</v>
      </c>
      <c r="M1970">
        <v>1.03</v>
      </c>
      <c r="N1970" t="str">
        <f t="shared" si="282"/>
        <v>000X</v>
      </c>
      <c r="O1970">
        <v>4571</v>
      </c>
      <c r="P1970" t="s">
        <v>72</v>
      </c>
      <c r="Q1970" t="s">
        <v>9035</v>
      </c>
      <c r="R1970" t="s">
        <v>140</v>
      </c>
      <c r="T1970" t="s">
        <v>61</v>
      </c>
      <c r="V1970" t="s">
        <v>9631</v>
      </c>
      <c r="W1970">
        <v>16480</v>
      </c>
      <c r="X1970">
        <v>16480</v>
      </c>
      <c r="Y1970">
        <v>0</v>
      </c>
      <c r="Z1970">
        <v>16480</v>
      </c>
      <c r="AA1970">
        <v>16480</v>
      </c>
      <c r="AB1970" t="s">
        <v>72</v>
      </c>
      <c r="AC1970" s="1">
        <v>32964</v>
      </c>
      <c r="AD1970">
        <v>7900</v>
      </c>
      <c r="AE1970">
        <v>850</v>
      </c>
      <c r="AF1970">
        <v>2028</v>
      </c>
      <c r="AG1970" t="s">
        <v>103</v>
      </c>
      <c r="AH1970" t="s">
        <v>76</v>
      </c>
      <c r="AR1970">
        <v>0</v>
      </c>
      <c r="AW1970" t="s">
        <v>9632</v>
      </c>
      <c r="AX1970" t="s">
        <v>9633</v>
      </c>
      <c r="AY1970" t="s">
        <v>9634</v>
      </c>
      <c r="AZ1970" t="s">
        <v>9635</v>
      </c>
    </row>
    <row r="1971" spans="1:52" x14ac:dyDescent="0.3">
      <c r="A1971">
        <v>1947715</v>
      </c>
      <c r="B1971" t="s">
        <v>9636</v>
      </c>
      <c r="C1971" t="str">
        <f t="shared" si="280"/>
        <v>7492</v>
      </c>
      <c r="D1971" t="s">
        <v>8411</v>
      </c>
      <c r="E1971" t="str">
        <f>"0100"</f>
        <v>0100</v>
      </c>
      <c r="F1971" t="s">
        <v>54</v>
      </c>
      <c r="G1971" t="str">
        <f>"04"</f>
        <v>04</v>
      </c>
      <c r="H1971" t="s">
        <v>55</v>
      </c>
      <c r="I1971" t="s">
        <v>56</v>
      </c>
      <c r="J1971" t="s">
        <v>57</v>
      </c>
      <c r="K1971">
        <v>1</v>
      </c>
      <c r="L1971">
        <v>44359</v>
      </c>
      <c r="M1971">
        <v>1.02</v>
      </c>
      <c r="N1971" t="str">
        <f t="shared" si="282"/>
        <v>000X</v>
      </c>
      <c r="O1971">
        <v>3794</v>
      </c>
      <c r="P1971" t="s">
        <v>58</v>
      </c>
      <c r="Q1971" t="s">
        <v>265</v>
      </c>
      <c r="R1971" t="s">
        <v>266</v>
      </c>
      <c r="T1971" t="s">
        <v>61</v>
      </c>
      <c r="V1971" t="s">
        <v>9637</v>
      </c>
      <c r="W1971">
        <v>246634</v>
      </c>
      <c r="X1971">
        <v>16290</v>
      </c>
      <c r="Y1971">
        <v>230344</v>
      </c>
      <c r="Z1971">
        <v>222831</v>
      </c>
      <c r="AA1971">
        <v>197831</v>
      </c>
      <c r="AB1971" t="s">
        <v>63</v>
      </c>
      <c r="AC1971" s="1">
        <v>42886</v>
      </c>
      <c r="AD1971">
        <v>279000</v>
      </c>
      <c r="AE1971">
        <v>2832</v>
      </c>
      <c r="AF1971">
        <v>614</v>
      </c>
      <c r="AG1971" t="s">
        <v>64</v>
      </c>
      <c r="AH1971" t="s">
        <v>76</v>
      </c>
      <c r="AI1971">
        <v>1</v>
      </c>
      <c r="AJ1971">
        <v>2000</v>
      </c>
      <c r="AK1971">
        <v>3</v>
      </c>
      <c r="AL1971">
        <v>2</v>
      </c>
      <c r="AN1971">
        <v>2510</v>
      </c>
      <c r="AO1971">
        <v>32</v>
      </c>
      <c r="AP1971" t="s">
        <v>63</v>
      </c>
      <c r="AQ1971" t="s">
        <v>66</v>
      </c>
      <c r="AR1971">
        <v>3405</v>
      </c>
      <c r="AW1971" t="s">
        <v>9638</v>
      </c>
      <c r="AY1971" t="s">
        <v>9639</v>
      </c>
      <c r="AZ1971" t="s">
        <v>70</v>
      </c>
    </row>
    <row r="1972" spans="1:52" x14ac:dyDescent="0.3">
      <c r="A1972">
        <v>2134224</v>
      </c>
      <c r="B1972" t="s">
        <v>9640</v>
      </c>
      <c r="C1972" t="str">
        <f t="shared" si="280"/>
        <v>7492</v>
      </c>
      <c r="D1972" t="s">
        <v>8411</v>
      </c>
      <c r="E1972" t="str">
        <f>"0000"</f>
        <v>0000</v>
      </c>
      <c r="F1972" t="s">
        <v>108</v>
      </c>
      <c r="G1972" t="str">
        <f>"02"</f>
        <v>02</v>
      </c>
      <c r="H1972" t="s">
        <v>55</v>
      </c>
      <c r="I1972" t="s">
        <v>56</v>
      </c>
      <c r="J1972" t="s">
        <v>57</v>
      </c>
      <c r="K1972">
        <v>0</v>
      </c>
      <c r="L1972">
        <v>44312</v>
      </c>
      <c r="M1972">
        <v>1.02</v>
      </c>
      <c r="N1972" t="str">
        <f t="shared" si="282"/>
        <v>000X</v>
      </c>
      <c r="O1972">
        <v>5188</v>
      </c>
      <c r="P1972" t="s">
        <v>72</v>
      </c>
      <c r="Q1972" t="s">
        <v>9444</v>
      </c>
      <c r="R1972" t="s">
        <v>140</v>
      </c>
      <c r="T1972" t="s">
        <v>61</v>
      </c>
      <c r="V1972" t="s">
        <v>9641</v>
      </c>
      <c r="W1972">
        <v>16280</v>
      </c>
      <c r="X1972">
        <v>16280</v>
      </c>
      <c r="Y1972">
        <v>0</v>
      </c>
      <c r="Z1972">
        <v>16280</v>
      </c>
      <c r="AA1972">
        <v>16280</v>
      </c>
      <c r="AB1972" t="s">
        <v>72</v>
      </c>
      <c r="AR1972">
        <v>0</v>
      </c>
      <c r="AW1972" t="s">
        <v>9642</v>
      </c>
      <c r="AX1972" t="s">
        <v>9643</v>
      </c>
      <c r="AY1972" t="s">
        <v>9644</v>
      </c>
      <c r="AZ1972" t="s">
        <v>9645</v>
      </c>
    </row>
    <row r="1973" spans="1:52" x14ac:dyDescent="0.3">
      <c r="A1973">
        <v>2134429</v>
      </c>
      <c r="B1973" t="s">
        <v>9646</v>
      </c>
      <c r="C1973" t="str">
        <f t="shared" si="280"/>
        <v>7492</v>
      </c>
      <c r="D1973" t="s">
        <v>8411</v>
      </c>
      <c r="E1973" t="str">
        <f>"0100"</f>
        <v>0100</v>
      </c>
      <c r="F1973" t="s">
        <v>54</v>
      </c>
      <c r="G1973" t="str">
        <f>"02"</f>
        <v>02</v>
      </c>
      <c r="H1973" t="s">
        <v>55</v>
      </c>
      <c r="I1973" t="s">
        <v>56</v>
      </c>
      <c r="J1973" t="s">
        <v>57</v>
      </c>
      <c r="K1973">
        <v>1</v>
      </c>
      <c r="L1973">
        <v>43955</v>
      </c>
      <c r="M1973">
        <v>1.01</v>
      </c>
      <c r="N1973" t="str">
        <f t="shared" si="282"/>
        <v>000X</v>
      </c>
      <c r="O1973">
        <v>5027</v>
      </c>
      <c r="P1973" t="s">
        <v>72</v>
      </c>
      <c r="Q1973" t="s">
        <v>9434</v>
      </c>
      <c r="R1973" t="s">
        <v>140</v>
      </c>
      <c r="T1973" t="s">
        <v>61</v>
      </c>
      <c r="V1973" t="s">
        <v>9647</v>
      </c>
      <c r="W1973">
        <v>244559</v>
      </c>
      <c r="X1973">
        <v>16150</v>
      </c>
      <c r="Y1973">
        <v>228409</v>
      </c>
      <c r="Z1973">
        <v>190050</v>
      </c>
      <c r="AA1973">
        <v>0</v>
      </c>
      <c r="AB1973" t="s">
        <v>63</v>
      </c>
      <c r="AC1973" s="1">
        <v>38200</v>
      </c>
      <c r="AD1973">
        <v>288000</v>
      </c>
      <c r="AE1973">
        <v>1756</v>
      </c>
      <c r="AF1973">
        <v>470</v>
      </c>
      <c r="AG1973" t="s">
        <v>64</v>
      </c>
      <c r="AH1973" t="s">
        <v>76</v>
      </c>
      <c r="AI1973">
        <v>1</v>
      </c>
      <c r="AJ1973">
        <v>2000</v>
      </c>
      <c r="AK1973">
        <v>3</v>
      </c>
      <c r="AL1973">
        <v>2</v>
      </c>
      <c r="AN1973">
        <v>2500</v>
      </c>
      <c r="AO1973">
        <v>32</v>
      </c>
      <c r="AP1973" t="s">
        <v>72</v>
      </c>
      <c r="AQ1973" t="s">
        <v>66</v>
      </c>
      <c r="AR1973">
        <v>3777</v>
      </c>
      <c r="AW1973" t="s">
        <v>9648</v>
      </c>
      <c r="AX1973" t="s">
        <v>9649</v>
      </c>
      <c r="AY1973" t="s">
        <v>9650</v>
      </c>
      <c r="AZ1973" t="s">
        <v>70</v>
      </c>
    </row>
    <row r="1974" spans="1:52" x14ac:dyDescent="0.3">
      <c r="A1974">
        <v>2134518</v>
      </c>
      <c r="B1974" t="s">
        <v>9651</v>
      </c>
      <c r="C1974" t="str">
        <f t="shared" si="280"/>
        <v>7492</v>
      </c>
      <c r="D1974" t="s">
        <v>8411</v>
      </c>
      <c r="E1974" t="str">
        <f>"0100"</f>
        <v>0100</v>
      </c>
      <c r="F1974" t="s">
        <v>54</v>
      </c>
      <c r="G1974" t="str">
        <f>"02"</f>
        <v>02</v>
      </c>
      <c r="H1974" t="s">
        <v>55</v>
      </c>
      <c r="I1974" t="s">
        <v>56</v>
      </c>
      <c r="J1974" t="s">
        <v>8434</v>
      </c>
      <c r="K1974">
        <v>1</v>
      </c>
      <c r="L1974">
        <v>66799</v>
      </c>
      <c r="M1974">
        <v>1.53</v>
      </c>
      <c r="N1974" t="str">
        <f t="shared" si="282"/>
        <v>000X</v>
      </c>
      <c r="O1974">
        <v>1484</v>
      </c>
      <c r="P1974" t="s">
        <v>58</v>
      </c>
      <c r="Q1974" t="s">
        <v>9652</v>
      </c>
      <c r="R1974" t="s">
        <v>140</v>
      </c>
      <c r="T1974" t="s">
        <v>61</v>
      </c>
      <c r="V1974" t="s">
        <v>9653</v>
      </c>
      <c r="W1974">
        <v>275793</v>
      </c>
      <c r="X1974">
        <v>19170</v>
      </c>
      <c r="Y1974">
        <v>256623</v>
      </c>
      <c r="Z1974">
        <v>206239</v>
      </c>
      <c r="AA1974">
        <v>181239</v>
      </c>
      <c r="AB1974" t="s">
        <v>63</v>
      </c>
      <c r="AC1974" s="1">
        <v>37530</v>
      </c>
      <c r="AD1974">
        <v>220000</v>
      </c>
      <c r="AE1974">
        <v>1549</v>
      </c>
      <c r="AF1974">
        <v>183</v>
      </c>
      <c r="AG1974" t="s">
        <v>64</v>
      </c>
      <c r="AH1974" t="s">
        <v>76</v>
      </c>
      <c r="AI1974">
        <v>1</v>
      </c>
      <c r="AJ1974">
        <v>1990</v>
      </c>
      <c r="AK1974">
        <v>3</v>
      </c>
      <c r="AL1974">
        <v>2</v>
      </c>
      <c r="AN1974">
        <v>2850</v>
      </c>
      <c r="AO1974">
        <v>32</v>
      </c>
      <c r="AP1974" t="s">
        <v>63</v>
      </c>
      <c r="AQ1974" t="s">
        <v>66</v>
      </c>
      <c r="AR1974">
        <v>4877</v>
      </c>
      <c r="AW1974" t="s">
        <v>9654</v>
      </c>
      <c r="AX1974" t="s">
        <v>9655</v>
      </c>
      <c r="AY1974" t="s">
        <v>9656</v>
      </c>
      <c r="AZ1974" t="s">
        <v>70</v>
      </c>
    </row>
    <row r="1975" spans="1:52" x14ac:dyDescent="0.3">
      <c r="A1975">
        <v>2134577</v>
      </c>
      <c r="B1975" t="s">
        <v>9657</v>
      </c>
      <c r="C1975" t="str">
        <f t="shared" si="280"/>
        <v>7492</v>
      </c>
      <c r="D1975" t="s">
        <v>8411</v>
      </c>
      <c r="E1975" t="str">
        <f>"0100"</f>
        <v>0100</v>
      </c>
      <c r="F1975" t="s">
        <v>54</v>
      </c>
      <c r="G1975" t="str">
        <f>"02"</f>
        <v>02</v>
      </c>
      <c r="H1975" t="s">
        <v>55</v>
      </c>
      <c r="I1975" t="s">
        <v>56</v>
      </c>
      <c r="J1975" t="s">
        <v>57</v>
      </c>
      <c r="K1975">
        <v>1</v>
      </c>
      <c r="L1975">
        <v>51182</v>
      </c>
      <c r="M1975">
        <v>1.17</v>
      </c>
      <c r="N1975" t="str">
        <f t="shared" si="282"/>
        <v>000X</v>
      </c>
      <c r="O1975">
        <v>5109</v>
      </c>
      <c r="P1975" t="s">
        <v>72</v>
      </c>
      <c r="Q1975" t="s">
        <v>9465</v>
      </c>
      <c r="R1975" t="s">
        <v>110</v>
      </c>
      <c r="T1975" t="s">
        <v>61</v>
      </c>
      <c r="V1975" t="s">
        <v>9658</v>
      </c>
      <c r="W1975">
        <v>281363</v>
      </c>
      <c r="X1975">
        <v>18800</v>
      </c>
      <c r="Y1975">
        <v>262563</v>
      </c>
      <c r="Z1975">
        <v>256566</v>
      </c>
      <c r="AA1975">
        <v>231566</v>
      </c>
      <c r="AB1975" t="s">
        <v>63</v>
      </c>
      <c r="AC1975" s="1">
        <v>42048</v>
      </c>
      <c r="AD1975">
        <v>255000</v>
      </c>
      <c r="AE1975">
        <v>2671</v>
      </c>
      <c r="AF1975">
        <v>2254</v>
      </c>
      <c r="AG1975" t="s">
        <v>64</v>
      </c>
      <c r="AH1975" t="s">
        <v>76</v>
      </c>
      <c r="AI1975">
        <v>1</v>
      </c>
      <c r="AJ1975">
        <v>2007</v>
      </c>
      <c r="AK1975">
        <v>3</v>
      </c>
      <c r="AL1975">
        <v>2</v>
      </c>
      <c r="AN1975">
        <v>2325</v>
      </c>
      <c r="AO1975">
        <v>32</v>
      </c>
      <c r="AP1975" t="s">
        <v>63</v>
      </c>
      <c r="AQ1975" t="s">
        <v>66</v>
      </c>
      <c r="AR1975">
        <v>3612</v>
      </c>
      <c r="AW1975" t="s">
        <v>9659</v>
      </c>
      <c r="AX1975" t="s">
        <v>9660</v>
      </c>
      <c r="AY1975" t="s">
        <v>9661</v>
      </c>
      <c r="AZ1975" t="s">
        <v>9662</v>
      </c>
    </row>
    <row r="1976" spans="1:52" x14ac:dyDescent="0.3">
      <c r="A1976">
        <v>2134640</v>
      </c>
      <c r="B1976" t="s">
        <v>9663</v>
      </c>
      <c r="C1976" t="str">
        <f t="shared" si="280"/>
        <v>7492</v>
      </c>
      <c r="D1976" t="s">
        <v>8411</v>
      </c>
      <c r="E1976" t="str">
        <f>"0000"</f>
        <v>0000</v>
      </c>
      <c r="F1976" t="s">
        <v>108</v>
      </c>
      <c r="G1976" t="str">
        <f>"01"</f>
        <v>01</v>
      </c>
      <c r="H1976" t="s">
        <v>55</v>
      </c>
      <c r="I1976" t="s">
        <v>56</v>
      </c>
      <c r="J1976" t="s">
        <v>57</v>
      </c>
      <c r="K1976">
        <v>0</v>
      </c>
      <c r="L1976">
        <v>51461</v>
      </c>
      <c r="M1976">
        <v>1.18</v>
      </c>
      <c r="N1976" t="str">
        <f t="shared" si="282"/>
        <v>000X</v>
      </c>
      <c r="O1976">
        <v>5065</v>
      </c>
      <c r="P1976" t="s">
        <v>72</v>
      </c>
      <c r="Q1976" t="s">
        <v>9465</v>
      </c>
      <c r="R1976" t="s">
        <v>110</v>
      </c>
      <c r="T1976" t="s">
        <v>61</v>
      </c>
      <c r="V1976" t="s">
        <v>9664</v>
      </c>
      <c r="W1976">
        <v>18900</v>
      </c>
      <c r="X1976">
        <v>18900</v>
      </c>
      <c r="Y1976">
        <v>0</v>
      </c>
      <c r="Z1976">
        <v>18900</v>
      </c>
      <c r="AA1976">
        <v>18900</v>
      </c>
      <c r="AB1976" t="s">
        <v>72</v>
      </c>
      <c r="AC1976" s="1">
        <v>34516</v>
      </c>
      <c r="AD1976">
        <v>24095</v>
      </c>
      <c r="AE1976">
        <v>1043</v>
      </c>
      <c r="AF1976">
        <v>2190</v>
      </c>
      <c r="AG1976" t="s">
        <v>103</v>
      </c>
      <c r="AH1976" t="s">
        <v>873</v>
      </c>
      <c r="AR1976">
        <v>0</v>
      </c>
      <c r="AW1976" t="s">
        <v>9665</v>
      </c>
      <c r="AY1976" t="s">
        <v>9666</v>
      </c>
      <c r="AZ1976" t="s">
        <v>9667</v>
      </c>
    </row>
    <row r="1977" spans="1:52" x14ac:dyDescent="0.3">
      <c r="A1977">
        <v>2134739</v>
      </c>
      <c r="B1977" t="s">
        <v>9668</v>
      </c>
      <c r="C1977" t="str">
        <f t="shared" si="280"/>
        <v>7492</v>
      </c>
      <c r="D1977" t="s">
        <v>8411</v>
      </c>
      <c r="E1977" t="str">
        <f>"0000"</f>
        <v>0000</v>
      </c>
      <c r="F1977" t="s">
        <v>108</v>
      </c>
      <c r="G1977" t="str">
        <f>"01"</f>
        <v>01</v>
      </c>
      <c r="H1977" t="s">
        <v>55</v>
      </c>
      <c r="I1977" t="s">
        <v>56</v>
      </c>
      <c r="J1977" t="s">
        <v>57</v>
      </c>
      <c r="K1977">
        <v>0</v>
      </c>
      <c r="L1977">
        <v>46241</v>
      </c>
      <c r="M1977">
        <v>1.06</v>
      </c>
      <c r="N1977" t="str">
        <f t="shared" si="282"/>
        <v>000X</v>
      </c>
      <c r="O1977">
        <v>5060</v>
      </c>
      <c r="P1977" t="s">
        <v>72</v>
      </c>
      <c r="Q1977" t="s">
        <v>9465</v>
      </c>
      <c r="R1977" t="s">
        <v>110</v>
      </c>
      <c r="T1977" t="s">
        <v>61</v>
      </c>
      <c r="V1977" t="s">
        <v>9669</v>
      </c>
      <c r="W1977">
        <v>16980</v>
      </c>
      <c r="X1977">
        <v>16980</v>
      </c>
      <c r="Y1977">
        <v>0</v>
      </c>
      <c r="Z1977">
        <v>16980</v>
      </c>
      <c r="AA1977">
        <v>16980</v>
      </c>
      <c r="AB1977" t="s">
        <v>72</v>
      </c>
      <c r="AC1977" s="1">
        <v>43685</v>
      </c>
      <c r="AD1977">
        <v>18000</v>
      </c>
      <c r="AE1977">
        <v>2997</v>
      </c>
      <c r="AF1977">
        <v>106</v>
      </c>
      <c r="AG1977" t="s">
        <v>103</v>
      </c>
      <c r="AH1977" t="s">
        <v>76</v>
      </c>
      <c r="AR1977">
        <v>0</v>
      </c>
      <c r="AW1977" t="s">
        <v>9670</v>
      </c>
      <c r="AX1977" t="s">
        <v>9671</v>
      </c>
      <c r="AY1977" t="s">
        <v>9672</v>
      </c>
      <c r="AZ1977" t="s">
        <v>9673</v>
      </c>
    </row>
    <row r="1978" spans="1:52" x14ac:dyDescent="0.3">
      <c r="A1978">
        <v>2134836</v>
      </c>
      <c r="B1978" t="s">
        <v>9674</v>
      </c>
      <c r="C1978" t="str">
        <f t="shared" si="280"/>
        <v>7492</v>
      </c>
      <c r="D1978" t="s">
        <v>8411</v>
      </c>
      <c r="E1978" t="str">
        <f>"0000"</f>
        <v>0000</v>
      </c>
      <c r="F1978" t="s">
        <v>108</v>
      </c>
      <c r="G1978" t="str">
        <f>"02"</f>
        <v>02</v>
      </c>
      <c r="H1978" t="s">
        <v>55</v>
      </c>
      <c r="I1978" t="s">
        <v>56</v>
      </c>
      <c r="J1978" t="s">
        <v>57</v>
      </c>
      <c r="K1978">
        <v>0</v>
      </c>
      <c r="L1978">
        <v>52093</v>
      </c>
      <c r="M1978">
        <v>1.2</v>
      </c>
      <c r="N1978" t="str">
        <f t="shared" si="282"/>
        <v>000X</v>
      </c>
      <c r="O1978">
        <v>5140</v>
      </c>
      <c r="P1978" t="s">
        <v>72</v>
      </c>
      <c r="Q1978" t="s">
        <v>9465</v>
      </c>
      <c r="R1978" t="s">
        <v>110</v>
      </c>
      <c r="T1978" t="s">
        <v>61</v>
      </c>
      <c r="V1978" t="s">
        <v>9675</v>
      </c>
      <c r="W1978">
        <v>19130</v>
      </c>
      <c r="X1978">
        <v>19130</v>
      </c>
      <c r="Y1978">
        <v>0</v>
      </c>
      <c r="Z1978">
        <v>19130</v>
      </c>
      <c r="AA1978">
        <v>19130</v>
      </c>
      <c r="AB1978" t="s">
        <v>72</v>
      </c>
      <c r="AC1978" s="1">
        <v>35370</v>
      </c>
      <c r="AD1978">
        <v>18500</v>
      </c>
      <c r="AE1978">
        <v>1160</v>
      </c>
      <c r="AF1978">
        <v>1607</v>
      </c>
      <c r="AG1978" t="s">
        <v>103</v>
      </c>
      <c r="AH1978" t="s">
        <v>873</v>
      </c>
      <c r="AR1978">
        <v>0</v>
      </c>
      <c r="AW1978" t="s">
        <v>9676</v>
      </c>
      <c r="AY1978" t="s">
        <v>9677</v>
      </c>
      <c r="AZ1978" t="s">
        <v>9678</v>
      </c>
    </row>
    <row r="1979" spans="1:52" x14ac:dyDescent="0.3">
      <c r="A1979">
        <v>2135255</v>
      </c>
      <c r="B1979" t="s">
        <v>9679</v>
      </c>
      <c r="C1979" t="str">
        <f t="shared" si="280"/>
        <v>7492</v>
      </c>
      <c r="D1979" t="s">
        <v>8411</v>
      </c>
      <c r="E1979" t="str">
        <f>"0100"</f>
        <v>0100</v>
      </c>
      <c r="F1979" t="s">
        <v>54</v>
      </c>
      <c r="G1979" t="str">
        <f>"02"</f>
        <v>02</v>
      </c>
      <c r="H1979" t="s">
        <v>55</v>
      </c>
      <c r="I1979" t="s">
        <v>56</v>
      </c>
      <c r="J1979" t="s">
        <v>8434</v>
      </c>
      <c r="K1979">
        <v>1</v>
      </c>
      <c r="L1979">
        <v>74383</v>
      </c>
      <c r="M1979">
        <v>1.71</v>
      </c>
      <c r="N1979" t="str">
        <f t="shared" si="282"/>
        <v>000X</v>
      </c>
      <c r="O1979">
        <v>5162</v>
      </c>
      <c r="P1979" t="s">
        <v>72</v>
      </c>
      <c r="Q1979" t="s">
        <v>9461</v>
      </c>
      <c r="R1979" t="s">
        <v>140</v>
      </c>
      <c r="T1979" t="s">
        <v>61</v>
      </c>
      <c r="V1979" t="s">
        <v>9680</v>
      </c>
      <c r="W1979">
        <v>21350</v>
      </c>
      <c r="X1979">
        <v>21350</v>
      </c>
      <c r="Y1979">
        <v>0</v>
      </c>
      <c r="Z1979">
        <v>21350</v>
      </c>
      <c r="AA1979">
        <v>21350</v>
      </c>
      <c r="AB1979" t="s">
        <v>63</v>
      </c>
      <c r="AC1979" s="1">
        <v>43367</v>
      </c>
      <c r="AD1979">
        <v>30000</v>
      </c>
      <c r="AE1979">
        <v>2929</v>
      </c>
      <c r="AF1979">
        <v>2153</v>
      </c>
      <c r="AG1979" t="s">
        <v>103</v>
      </c>
      <c r="AH1979" t="s">
        <v>76</v>
      </c>
      <c r="AI1979">
        <v>1</v>
      </c>
      <c r="AJ1979">
        <v>2020</v>
      </c>
      <c r="AK1979">
        <v>5</v>
      </c>
      <c r="AL1979">
        <v>3</v>
      </c>
      <c r="AN1979">
        <v>3931</v>
      </c>
      <c r="AO1979">
        <v>32</v>
      </c>
      <c r="AP1979" t="s">
        <v>72</v>
      </c>
      <c r="AQ1979" t="s">
        <v>66</v>
      </c>
      <c r="AR1979">
        <v>5253</v>
      </c>
      <c r="AW1979" t="s">
        <v>9681</v>
      </c>
      <c r="AX1979" t="s">
        <v>9682</v>
      </c>
      <c r="AY1979" t="s">
        <v>9683</v>
      </c>
      <c r="AZ1979" t="s">
        <v>9684</v>
      </c>
    </row>
    <row r="1980" spans="1:52" x14ac:dyDescent="0.3">
      <c r="A1980">
        <v>2135280</v>
      </c>
      <c r="B1980" t="s">
        <v>9685</v>
      </c>
      <c r="C1980" t="str">
        <f t="shared" si="280"/>
        <v>7492</v>
      </c>
      <c r="D1980" t="s">
        <v>8411</v>
      </c>
      <c r="E1980" t="str">
        <f>"0000"</f>
        <v>0000</v>
      </c>
      <c r="F1980" t="s">
        <v>108</v>
      </c>
      <c r="G1980" t="str">
        <f>"02"</f>
        <v>02</v>
      </c>
      <c r="H1980" t="s">
        <v>55</v>
      </c>
      <c r="I1980" t="s">
        <v>56</v>
      </c>
      <c r="J1980" t="s">
        <v>8434</v>
      </c>
      <c r="K1980">
        <v>0</v>
      </c>
      <c r="L1980">
        <v>88772</v>
      </c>
      <c r="M1980">
        <v>2.04</v>
      </c>
      <c r="N1980" t="str">
        <f t="shared" si="282"/>
        <v>000X</v>
      </c>
      <c r="O1980">
        <v>5120</v>
      </c>
      <c r="P1980" t="s">
        <v>72</v>
      </c>
      <c r="Q1980" t="s">
        <v>9461</v>
      </c>
      <c r="R1980" t="s">
        <v>140</v>
      </c>
      <c r="T1980" t="s">
        <v>61</v>
      </c>
      <c r="V1980" t="s">
        <v>9686</v>
      </c>
      <c r="W1980">
        <v>25470</v>
      </c>
      <c r="X1980">
        <v>25470</v>
      </c>
      <c r="Y1980">
        <v>0</v>
      </c>
      <c r="Z1980">
        <v>25470</v>
      </c>
      <c r="AA1980">
        <v>25470</v>
      </c>
      <c r="AB1980" t="s">
        <v>72</v>
      </c>
      <c r="AC1980" s="1">
        <v>34912</v>
      </c>
      <c r="AD1980">
        <v>17100</v>
      </c>
      <c r="AE1980">
        <v>1095</v>
      </c>
      <c r="AF1980">
        <v>914</v>
      </c>
      <c r="AG1980" t="s">
        <v>103</v>
      </c>
      <c r="AH1980" t="s">
        <v>221</v>
      </c>
      <c r="AR1980">
        <v>0</v>
      </c>
      <c r="AW1980" t="s">
        <v>9687</v>
      </c>
      <c r="AY1980" t="s">
        <v>9688</v>
      </c>
      <c r="AZ1980" t="s">
        <v>9689</v>
      </c>
    </row>
    <row r="1981" spans="1:52" x14ac:dyDescent="0.3">
      <c r="A1981">
        <v>1945801</v>
      </c>
      <c r="B1981" t="s">
        <v>9690</v>
      </c>
      <c r="C1981" t="str">
        <f t="shared" si="280"/>
        <v>7492</v>
      </c>
      <c r="D1981" t="s">
        <v>8411</v>
      </c>
      <c r="E1981" t="str">
        <f>"0100"</f>
        <v>0100</v>
      </c>
      <c r="F1981" t="s">
        <v>54</v>
      </c>
      <c r="G1981" t="str">
        <f>"09"</f>
        <v>09</v>
      </c>
      <c r="H1981" t="s">
        <v>55</v>
      </c>
      <c r="I1981" t="s">
        <v>56</v>
      </c>
      <c r="J1981" t="s">
        <v>57</v>
      </c>
      <c r="K1981">
        <v>1</v>
      </c>
      <c r="L1981">
        <v>48074</v>
      </c>
      <c r="M1981">
        <v>1.1000000000000001</v>
      </c>
      <c r="N1981" t="str">
        <f t="shared" si="282"/>
        <v>000X</v>
      </c>
      <c r="O1981">
        <v>4588</v>
      </c>
      <c r="P1981" t="s">
        <v>72</v>
      </c>
      <c r="Q1981" t="s">
        <v>8540</v>
      </c>
      <c r="R1981" t="s">
        <v>88</v>
      </c>
      <c r="T1981" t="s">
        <v>61</v>
      </c>
      <c r="V1981" t="s">
        <v>9691</v>
      </c>
      <c r="W1981">
        <v>247945</v>
      </c>
      <c r="X1981">
        <v>17660</v>
      </c>
      <c r="Y1981">
        <v>230285</v>
      </c>
      <c r="Z1981">
        <v>184115</v>
      </c>
      <c r="AA1981">
        <v>159115</v>
      </c>
      <c r="AB1981" t="s">
        <v>63</v>
      </c>
      <c r="AC1981" s="1">
        <v>35674</v>
      </c>
      <c r="AD1981">
        <v>10000</v>
      </c>
      <c r="AE1981">
        <v>1204</v>
      </c>
      <c r="AF1981">
        <v>508</v>
      </c>
      <c r="AG1981" t="s">
        <v>103</v>
      </c>
      <c r="AH1981" t="s">
        <v>76</v>
      </c>
      <c r="AI1981">
        <v>1</v>
      </c>
      <c r="AJ1981">
        <v>1998</v>
      </c>
      <c r="AK1981">
        <v>3</v>
      </c>
      <c r="AL1981">
        <v>2</v>
      </c>
      <c r="AN1981">
        <v>2312</v>
      </c>
      <c r="AO1981">
        <v>32</v>
      </c>
      <c r="AP1981" t="s">
        <v>63</v>
      </c>
      <c r="AQ1981" t="s">
        <v>66</v>
      </c>
      <c r="AR1981">
        <v>3692</v>
      </c>
      <c r="AW1981" t="s">
        <v>9692</v>
      </c>
      <c r="AX1981" t="s">
        <v>9693</v>
      </c>
      <c r="AY1981" t="s">
        <v>9694</v>
      </c>
      <c r="AZ1981" t="s">
        <v>70</v>
      </c>
    </row>
    <row r="1982" spans="1:52" x14ac:dyDescent="0.3">
      <c r="A1982">
        <v>1945828</v>
      </c>
      <c r="B1982" t="s">
        <v>9695</v>
      </c>
      <c r="C1982" t="str">
        <f t="shared" si="280"/>
        <v>7492</v>
      </c>
      <c r="D1982" t="s">
        <v>8411</v>
      </c>
      <c r="E1982" t="str">
        <f>"0000"</f>
        <v>0000</v>
      </c>
      <c r="F1982" t="s">
        <v>108</v>
      </c>
      <c r="G1982" t="str">
        <f>"09"</f>
        <v>09</v>
      </c>
      <c r="H1982" t="s">
        <v>55</v>
      </c>
      <c r="I1982" t="s">
        <v>56</v>
      </c>
      <c r="J1982" t="s">
        <v>57</v>
      </c>
      <c r="K1982">
        <v>0</v>
      </c>
      <c r="L1982">
        <v>45099</v>
      </c>
      <c r="M1982">
        <v>1.04</v>
      </c>
      <c r="N1982" t="str">
        <f t="shared" si="282"/>
        <v>000X</v>
      </c>
      <c r="O1982">
        <v>4302</v>
      </c>
      <c r="P1982" t="s">
        <v>72</v>
      </c>
      <c r="Q1982" t="s">
        <v>8540</v>
      </c>
      <c r="R1982" t="s">
        <v>88</v>
      </c>
      <c r="T1982" t="s">
        <v>61</v>
      </c>
      <c r="V1982" t="s">
        <v>9696</v>
      </c>
      <c r="W1982">
        <v>16560</v>
      </c>
      <c r="X1982">
        <v>16560</v>
      </c>
      <c r="Y1982">
        <v>0</v>
      </c>
      <c r="Z1982">
        <v>16560</v>
      </c>
      <c r="AA1982">
        <v>16560</v>
      </c>
      <c r="AB1982" t="s">
        <v>72</v>
      </c>
      <c r="AC1982" s="1">
        <v>29068</v>
      </c>
      <c r="AD1982">
        <v>11000</v>
      </c>
      <c r="AE1982">
        <v>544</v>
      </c>
      <c r="AF1982">
        <v>1236</v>
      </c>
      <c r="AG1982" t="s">
        <v>103</v>
      </c>
      <c r="AH1982" t="s">
        <v>873</v>
      </c>
      <c r="AR1982">
        <v>0</v>
      </c>
      <c r="AW1982" t="s">
        <v>9697</v>
      </c>
      <c r="AX1982" t="s">
        <v>9698</v>
      </c>
      <c r="AY1982" t="s">
        <v>9699</v>
      </c>
      <c r="AZ1982" t="s">
        <v>9700</v>
      </c>
    </row>
    <row r="1983" spans="1:52" x14ac:dyDescent="0.3">
      <c r="A1983">
        <v>1945861</v>
      </c>
      <c r="B1983" t="s">
        <v>9701</v>
      </c>
      <c r="C1983" t="str">
        <f t="shared" si="280"/>
        <v>7492</v>
      </c>
      <c r="D1983" t="s">
        <v>8411</v>
      </c>
      <c r="E1983" t="str">
        <f>"0000"</f>
        <v>0000</v>
      </c>
      <c r="F1983" t="s">
        <v>108</v>
      </c>
      <c r="G1983" t="str">
        <f>"09"</f>
        <v>09</v>
      </c>
      <c r="H1983" t="s">
        <v>55</v>
      </c>
      <c r="I1983" t="s">
        <v>56</v>
      </c>
      <c r="J1983" t="s">
        <v>57</v>
      </c>
      <c r="K1983">
        <v>0</v>
      </c>
      <c r="L1983">
        <v>43872</v>
      </c>
      <c r="M1983">
        <v>1.01</v>
      </c>
      <c r="N1983" t="str">
        <f t="shared" si="282"/>
        <v>000X</v>
      </c>
      <c r="O1983">
        <v>4299</v>
      </c>
      <c r="P1983" t="s">
        <v>72</v>
      </c>
      <c r="Q1983" t="s">
        <v>8492</v>
      </c>
      <c r="R1983" t="s">
        <v>140</v>
      </c>
      <c r="T1983" t="s">
        <v>61</v>
      </c>
      <c r="V1983" t="s">
        <v>9702</v>
      </c>
      <c r="W1983">
        <v>16120</v>
      </c>
      <c r="X1983">
        <v>16120</v>
      </c>
      <c r="Y1983">
        <v>0</v>
      </c>
      <c r="Z1983">
        <v>16120</v>
      </c>
      <c r="AA1983">
        <v>16120</v>
      </c>
      <c r="AB1983" t="s">
        <v>72</v>
      </c>
      <c r="AC1983" s="1">
        <v>38749</v>
      </c>
      <c r="AD1983">
        <v>80000</v>
      </c>
      <c r="AE1983">
        <v>1977</v>
      </c>
      <c r="AF1983">
        <v>2017</v>
      </c>
      <c r="AG1983" t="s">
        <v>103</v>
      </c>
      <c r="AH1983" t="s">
        <v>76</v>
      </c>
      <c r="AR1983">
        <v>0</v>
      </c>
      <c r="AW1983" t="s">
        <v>9703</v>
      </c>
      <c r="AY1983" t="s">
        <v>9704</v>
      </c>
      <c r="AZ1983" t="s">
        <v>6383</v>
      </c>
    </row>
    <row r="1984" spans="1:52" x14ac:dyDescent="0.3">
      <c r="A1984">
        <v>1945950</v>
      </c>
      <c r="B1984" t="s">
        <v>9705</v>
      </c>
      <c r="C1984" t="str">
        <f t="shared" si="280"/>
        <v>7492</v>
      </c>
      <c r="D1984" t="s">
        <v>8411</v>
      </c>
      <c r="E1984" t="str">
        <f t="shared" ref="E1984:E1993" si="283">"0100"</f>
        <v>0100</v>
      </c>
      <c r="F1984" t="s">
        <v>54</v>
      </c>
      <c r="G1984" t="str">
        <f>"11"</f>
        <v>11</v>
      </c>
      <c r="H1984" t="s">
        <v>55</v>
      </c>
      <c r="I1984" t="s">
        <v>56</v>
      </c>
      <c r="J1984" t="s">
        <v>8434</v>
      </c>
      <c r="K1984">
        <v>1</v>
      </c>
      <c r="L1984">
        <v>56439</v>
      </c>
      <c r="M1984">
        <v>1.3</v>
      </c>
      <c r="N1984" t="str">
        <f t="shared" si="282"/>
        <v>000X</v>
      </c>
      <c r="O1984">
        <v>1787</v>
      </c>
      <c r="P1984" t="s">
        <v>58</v>
      </c>
      <c r="Q1984" t="s">
        <v>9024</v>
      </c>
      <c r="R1984" t="s">
        <v>140</v>
      </c>
      <c r="T1984" t="s">
        <v>61</v>
      </c>
      <c r="V1984" t="s">
        <v>9706</v>
      </c>
      <c r="W1984">
        <v>251280</v>
      </c>
      <c r="X1984">
        <v>16200</v>
      </c>
      <c r="Y1984">
        <v>235080</v>
      </c>
      <c r="Z1984">
        <v>212593</v>
      </c>
      <c r="AA1984">
        <v>187593</v>
      </c>
      <c r="AB1984" t="s">
        <v>63</v>
      </c>
      <c r="AC1984" s="1">
        <v>42020</v>
      </c>
      <c r="AD1984">
        <v>185000</v>
      </c>
      <c r="AE1984">
        <v>2667</v>
      </c>
      <c r="AF1984">
        <v>1057</v>
      </c>
      <c r="AG1984" t="s">
        <v>64</v>
      </c>
      <c r="AH1984" t="s">
        <v>76</v>
      </c>
      <c r="AI1984">
        <v>1</v>
      </c>
      <c r="AJ1984">
        <v>2000</v>
      </c>
      <c r="AK1984">
        <v>3</v>
      </c>
      <c r="AL1984">
        <v>2</v>
      </c>
      <c r="AN1984">
        <v>1974</v>
      </c>
      <c r="AO1984">
        <v>32</v>
      </c>
      <c r="AP1984" t="s">
        <v>63</v>
      </c>
      <c r="AQ1984" t="s">
        <v>66</v>
      </c>
      <c r="AR1984">
        <v>2926</v>
      </c>
      <c r="AW1984" t="s">
        <v>9707</v>
      </c>
      <c r="AX1984" t="s">
        <v>9708</v>
      </c>
      <c r="AY1984" t="s">
        <v>9709</v>
      </c>
      <c r="AZ1984" t="s">
        <v>70</v>
      </c>
    </row>
    <row r="1985" spans="1:52" x14ac:dyDescent="0.3">
      <c r="A1985">
        <v>1947782</v>
      </c>
      <c r="B1985" t="s">
        <v>9710</v>
      </c>
      <c r="C1985" t="str">
        <f t="shared" si="280"/>
        <v>7492</v>
      </c>
      <c r="D1985" t="s">
        <v>8411</v>
      </c>
      <c r="E1985" t="str">
        <f t="shared" si="283"/>
        <v>0100</v>
      </c>
      <c r="F1985" t="s">
        <v>54</v>
      </c>
      <c r="G1985" t="str">
        <f>"09"</f>
        <v>09</v>
      </c>
      <c r="H1985" t="s">
        <v>55</v>
      </c>
      <c r="I1985" t="s">
        <v>56</v>
      </c>
      <c r="J1985" t="s">
        <v>57</v>
      </c>
      <c r="K1985">
        <v>1</v>
      </c>
      <c r="L1985">
        <v>51250</v>
      </c>
      <c r="M1985">
        <v>1.18</v>
      </c>
      <c r="N1985" t="str">
        <f t="shared" si="282"/>
        <v>000X</v>
      </c>
      <c r="O1985">
        <v>4556</v>
      </c>
      <c r="P1985" t="s">
        <v>72</v>
      </c>
      <c r="Q1985" t="s">
        <v>8454</v>
      </c>
      <c r="R1985" t="s">
        <v>60</v>
      </c>
      <c r="T1985" t="s">
        <v>61</v>
      </c>
      <c r="V1985" t="s">
        <v>9711</v>
      </c>
      <c r="W1985">
        <v>286807</v>
      </c>
      <c r="X1985">
        <v>18820</v>
      </c>
      <c r="Y1985">
        <v>267987</v>
      </c>
      <c r="Z1985">
        <v>224027</v>
      </c>
      <c r="AA1985">
        <v>199027</v>
      </c>
      <c r="AB1985" t="s">
        <v>63</v>
      </c>
      <c r="AC1985" s="1">
        <v>37012</v>
      </c>
      <c r="AD1985">
        <v>12000</v>
      </c>
      <c r="AE1985">
        <v>1428</v>
      </c>
      <c r="AF1985">
        <v>368</v>
      </c>
      <c r="AG1985" t="s">
        <v>103</v>
      </c>
      <c r="AH1985" t="s">
        <v>76</v>
      </c>
      <c r="AI1985">
        <v>1</v>
      </c>
      <c r="AJ1985">
        <v>2006</v>
      </c>
      <c r="AK1985">
        <v>3</v>
      </c>
      <c r="AL1985">
        <v>2</v>
      </c>
      <c r="AM1985">
        <v>1</v>
      </c>
      <c r="AN1985">
        <v>2769</v>
      </c>
      <c r="AO1985">
        <v>32</v>
      </c>
      <c r="AP1985" t="s">
        <v>63</v>
      </c>
      <c r="AQ1985" t="s">
        <v>66</v>
      </c>
      <c r="AR1985">
        <v>3820</v>
      </c>
      <c r="AW1985" t="s">
        <v>9712</v>
      </c>
      <c r="AX1985" t="s">
        <v>9713</v>
      </c>
      <c r="AY1985" t="s">
        <v>9714</v>
      </c>
      <c r="AZ1985" t="s">
        <v>70</v>
      </c>
    </row>
    <row r="1986" spans="1:52" x14ac:dyDescent="0.3">
      <c r="A1986">
        <v>1947863</v>
      </c>
      <c r="B1986" t="s">
        <v>9715</v>
      </c>
      <c r="C1986" t="str">
        <f t="shared" ref="C1986:C2049" si="284">"7492"</f>
        <v>7492</v>
      </c>
      <c r="D1986" t="s">
        <v>8411</v>
      </c>
      <c r="E1986" t="str">
        <f t="shared" si="283"/>
        <v>0100</v>
      </c>
      <c r="F1986" t="s">
        <v>54</v>
      </c>
      <c r="G1986" t="str">
        <f>"10"</f>
        <v>10</v>
      </c>
      <c r="H1986" t="s">
        <v>55</v>
      </c>
      <c r="I1986" t="s">
        <v>56</v>
      </c>
      <c r="J1986" t="s">
        <v>57</v>
      </c>
      <c r="K1986">
        <v>1</v>
      </c>
      <c r="L1986">
        <v>45518</v>
      </c>
      <c r="M1986">
        <v>1.04</v>
      </c>
      <c r="N1986" t="str">
        <f t="shared" si="282"/>
        <v>000X</v>
      </c>
      <c r="O1986">
        <v>2462</v>
      </c>
      <c r="P1986" t="s">
        <v>58</v>
      </c>
      <c r="Q1986" t="s">
        <v>8929</v>
      </c>
      <c r="R1986" t="s">
        <v>140</v>
      </c>
      <c r="T1986" t="s">
        <v>61</v>
      </c>
      <c r="V1986" t="s">
        <v>9716</v>
      </c>
      <c r="W1986">
        <v>156366</v>
      </c>
      <c r="X1986">
        <v>16720</v>
      </c>
      <c r="Y1986">
        <v>139646</v>
      </c>
      <c r="Z1986">
        <v>107100</v>
      </c>
      <c r="AA1986">
        <v>81600</v>
      </c>
      <c r="AB1986" t="s">
        <v>63</v>
      </c>
      <c r="AC1986" s="1">
        <v>36251</v>
      </c>
      <c r="AD1986">
        <v>92500</v>
      </c>
      <c r="AE1986">
        <v>1297</v>
      </c>
      <c r="AF1986">
        <v>1833</v>
      </c>
      <c r="AG1986" t="s">
        <v>64</v>
      </c>
      <c r="AH1986" t="s">
        <v>76</v>
      </c>
      <c r="AI1986">
        <v>1</v>
      </c>
      <c r="AJ1986">
        <v>1980</v>
      </c>
      <c r="AK1986">
        <v>3</v>
      </c>
      <c r="AL1986">
        <v>2</v>
      </c>
      <c r="AN1986">
        <v>1625</v>
      </c>
      <c r="AO1986">
        <v>32</v>
      </c>
      <c r="AP1986" t="s">
        <v>63</v>
      </c>
      <c r="AQ1986" t="s">
        <v>66</v>
      </c>
      <c r="AR1986">
        <v>2674</v>
      </c>
      <c r="AW1986" t="s">
        <v>9717</v>
      </c>
      <c r="AY1986" t="s">
        <v>9718</v>
      </c>
      <c r="AZ1986" t="s">
        <v>9719</v>
      </c>
    </row>
    <row r="1987" spans="1:52" x14ac:dyDescent="0.3">
      <c r="A1987">
        <v>2133350</v>
      </c>
      <c r="B1987" t="s">
        <v>9720</v>
      </c>
      <c r="C1987" t="str">
        <f t="shared" si="284"/>
        <v>7492</v>
      </c>
      <c r="D1987" t="s">
        <v>8411</v>
      </c>
      <c r="E1987" t="str">
        <f t="shared" si="283"/>
        <v>0100</v>
      </c>
      <c r="F1987" t="s">
        <v>54</v>
      </c>
      <c r="G1987" t="str">
        <f>"11"</f>
        <v>11</v>
      </c>
      <c r="H1987" t="s">
        <v>55</v>
      </c>
      <c r="I1987" t="s">
        <v>56</v>
      </c>
      <c r="J1987" t="s">
        <v>57</v>
      </c>
      <c r="K1987">
        <v>1</v>
      </c>
      <c r="L1987">
        <v>43575</v>
      </c>
      <c r="M1987">
        <v>1</v>
      </c>
      <c r="N1987" t="str">
        <f t="shared" si="282"/>
        <v>000X</v>
      </c>
      <c r="O1987">
        <v>4950</v>
      </c>
      <c r="P1987" t="s">
        <v>72</v>
      </c>
      <c r="Q1987" t="s">
        <v>9437</v>
      </c>
      <c r="R1987" t="s">
        <v>140</v>
      </c>
      <c r="T1987" t="s">
        <v>61</v>
      </c>
      <c r="V1987" t="s">
        <v>9721</v>
      </c>
      <c r="W1987">
        <v>273952</v>
      </c>
      <c r="X1987">
        <v>16000</v>
      </c>
      <c r="Y1987">
        <v>257952</v>
      </c>
      <c r="Z1987">
        <v>208396</v>
      </c>
      <c r="AA1987">
        <v>182896</v>
      </c>
      <c r="AB1987" t="s">
        <v>63</v>
      </c>
      <c r="AC1987" s="1">
        <v>37834</v>
      </c>
      <c r="AD1987">
        <v>20000</v>
      </c>
      <c r="AE1987">
        <v>1637</v>
      </c>
      <c r="AF1987">
        <v>1722</v>
      </c>
      <c r="AG1987" t="s">
        <v>103</v>
      </c>
      <c r="AH1987" t="s">
        <v>76</v>
      </c>
      <c r="AI1987">
        <v>1</v>
      </c>
      <c r="AJ1987">
        <v>2006</v>
      </c>
      <c r="AK1987">
        <v>3</v>
      </c>
      <c r="AL1987">
        <v>2</v>
      </c>
      <c r="AM1987">
        <v>1</v>
      </c>
      <c r="AN1987">
        <v>2800</v>
      </c>
      <c r="AO1987">
        <v>32</v>
      </c>
      <c r="AP1987" t="s">
        <v>63</v>
      </c>
      <c r="AQ1987" t="s">
        <v>66</v>
      </c>
      <c r="AR1987">
        <v>3860</v>
      </c>
      <c r="AW1987" t="s">
        <v>9722</v>
      </c>
      <c r="AY1987" t="s">
        <v>9723</v>
      </c>
      <c r="AZ1987" t="s">
        <v>70</v>
      </c>
    </row>
    <row r="1988" spans="1:52" x14ac:dyDescent="0.3">
      <c r="A1988">
        <v>2133546</v>
      </c>
      <c r="B1988" t="s">
        <v>9724</v>
      </c>
      <c r="C1988" t="str">
        <f t="shared" si="284"/>
        <v>7492</v>
      </c>
      <c r="D1988" t="s">
        <v>8411</v>
      </c>
      <c r="E1988" t="str">
        <f t="shared" si="283"/>
        <v>0100</v>
      </c>
      <c r="F1988" t="s">
        <v>54</v>
      </c>
      <c r="G1988" t="str">
        <f>"02"</f>
        <v>02</v>
      </c>
      <c r="H1988" t="s">
        <v>55</v>
      </c>
      <c r="I1988" t="s">
        <v>56</v>
      </c>
      <c r="J1988" t="s">
        <v>57</v>
      </c>
      <c r="K1988">
        <v>1</v>
      </c>
      <c r="L1988">
        <v>53616</v>
      </c>
      <c r="M1988">
        <v>1.23</v>
      </c>
      <c r="N1988" t="str">
        <f t="shared" si="282"/>
        <v>000X</v>
      </c>
      <c r="O1988">
        <v>5019</v>
      </c>
      <c r="P1988" t="s">
        <v>72</v>
      </c>
      <c r="Q1988" t="s">
        <v>9071</v>
      </c>
      <c r="R1988" t="s">
        <v>364</v>
      </c>
      <c r="T1988" t="s">
        <v>61</v>
      </c>
      <c r="V1988" t="s">
        <v>9725</v>
      </c>
      <c r="W1988">
        <v>262333</v>
      </c>
      <c r="X1988">
        <v>19690</v>
      </c>
      <c r="Y1988">
        <v>242643</v>
      </c>
      <c r="Z1988">
        <v>262333</v>
      </c>
      <c r="AA1988">
        <v>262333</v>
      </c>
      <c r="AB1988" t="s">
        <v>72</v>
      </c>
      <c r="AC1988" s="1">
        <v>39722</v>
      </c>
      <c r="AD1988">
        <v>339000</v>
      </c>
      <c r="AE1988">
        <v>2247</v>
      </c>
      <c r="AF1988">
        <v>784</v>
      </c>
      <c r="AG1988" t="s">
        <v>64</v>
      </c>
      <c r="AH1988" t="s">
        <v>76</v>
      </c>
      <c r="AI1988">
        <v>1</v>
      </c>
      <c r="AJ1988">
        <v>1998</v>
      </c>
      <c r="AK1988">
        <v>3</v>
      </c>
      <c r="AL1988">
        <v>3</v>
      </c>
      <c r="AN1988">
        <v>2851</v>
      </c>
      <c r="AO1988">
        <v>32</v>
      </c>
      <c r="AP1988" t="s">
        <v>63</v>
      </c>
      <c r="AQ1988" t="s">
        <v>66</v>
      </c>
      <c r="AR1988">
        <v>3806</v>
      </c>
      <c r="AW1988" t="s">
        <v>9726</v>
      </c>
      <c r="AX1988" t="s">
        <v>9727</v>
      </c>
      <c r="AY1988" t="s">
        <v>9728</v>
      </c>
      <c r="AZ1988" t="s">
        <v>9729</v>
      </c>
    </row>
    <row r="1989" spans="1:52" x14ac:dyDescent="0.3">
      <c r="A1989">
        <v>2133767</v>
      </c>
      <c r="B1989" t="s">
        <v>9730</v>
      </c>
      <c r="C1989" t="str">
        <f t="shared" si="284"/>
        <v>7492</v>
      </c>
      <c r="D1989" t="s">
        <v>8411</v>
      </c>
      <c r="E1989" t="str">
        <f t="shared" si="283"/>
        <v>0100</v>
      </c>
      <c r="F1989" t="s">
        <v>54</v>
      </c>
      <c r="G1989" t="str">
        <f>"11"</f>
        <v>11</v>
      </c>
      <c r="H1989" t="s">
        <v>55</v>
      </c>
      <c r="I1989" t="s">
        <v>56</v>
      </c>
      <c r="J1989" t="s">
        <v>57</v>
      </c>
      <c r="K1989">
        <v>1</v>
      </c>
      <c r="L1989">
        <v>46250</v>
      </c>
      <c r="M1989">
        <v>1.06</v>
      </c>
      <c r="N1989" t="str">
        <f t="shared" si="282"/>
        <v>000X</v>
      </c>
      <c r="O1989">
        <v>4938</v>
      </c>
      <c r="P1989" t="s">
        <v>72</v>
      </c>
      <c r="Q1989" t="s">
        <v>9434</v>
      </c>
      <c r="R1989" t="s">
        <v>140</v>
      </c>
      <c r="T1989" t="s">
        <v>61</v>
      </c>
      <c r="V1989" t="s">
        <v>9731</v>
      </c>
      <c r="W1989">
        <v>178381</v>
      </c>
      <c r="X1989">
        <v>16990</v>
      </c>
      <c r="Y1989">
        <v>161391</v>
      </c>
      <c r="Z1989">
        <v>125975</v>
      </c>
      <c r="AA1989">
        <v>95975</v>
      </c>
      <c r="AB1989" t="s">
        <v>63</v>
      </c>
      <c r="AC1989" s="1">
        <v>39722</v>
      </c>
      <c r="AD1989">
        <v>160000</v>
      </c>
      <c r="AE1989">
        <v>2247</v>
      </c>
      <c r="AF1989">
        <v>360</v>
      </c>
      <c r="AG1989" t="s">
        <v>64</v>
      </c>
      <c r="AH1989" t="s">
        <v>76</v>
      </c>
      <c r="AI1989">
        <v>1</v>
      </c>
      <c r="AJ1989">
        <v>1988</v>
      </c>
      <c r="AK1989">
        <v>3</v>
      </c>
      <c r="AL1989">
        <v>2</v>
      </c>
      <c r="AN1989">
        <v>2132</v>
      </c>
      <c r="AO1989">
        <v>32</v>
      </c>
      <c r="AP1989" t="s">
        <v>63</v>
      </c>
      <c r="AQ1989" t="s">
        <v>66</v>
      </c>
      <c r="AR1989">
        <v>3092</v>
      </c>
      <c r="AW1989" t="s">
        <v>9732</v>
      </c>
      <c r="AX1989" t="s">
        <v>9733</v>
      </c>
      <c r="AY1989" t="s">
        <v>9734</v>
      </c>
      <c r="AZ1989" t="s">
        <v>70</v>
      </c>
    </row>
    <row r="1990" spans="1:52" x14ac:dyDescent="0.3">
      <c r="A1990">
        <v>2133881</v>
      </c>
      <c r="B1990" t="s">
        <v>9735</v>
      </c>
      <c r="C1990" t="str">
        <f t="shared" si="284"/>
        <v>7492</v>
      </c>
      <c r="D1990" t="s">
        <v>8411</v>
      </c>
      <c r="E1990" t="str">
        <f t="shared" si="283"/>
        <v>0100</v>
      </c>
      <c r="F1990" t="s">
        <v>54</v>
      </c>
      <c r="G1990" t="str">
        <f>"11"</f>
        <v>11</v>
      </c>
      <c r="H1990" t="s">
        <v>55</v>
      </c>
      <c r="I1990" t="s">
        <v>56</v>
      </c>
      <c r="J1990" t="s">
        <v>57</v>
      </c>
      <c r="K1990">
        <v>1</v>
      </c>
      <c r="L1990">
        <v>44360</v>
      </c>
      <c r="M1990">
        <v>1.02</v>
      </c>
      <c r="N1990" t="str">
        <f t="shared" si="282"/>
        <v>000X</v>
      </c>
      <c r="O1990">
        <v>4819</v>
      </c>
      <c r="P1990" t="s">
        <v>72</v>
      </c>
      <c r="Q1990" t="s">
        <v>9437</v>
      </c>
      <c r="R1990" t="s">
        <v>140</v>
      </c>
      <c r="T1990" t="s">
        <v>61</v>
      </c>
      <c r="V1990" t="s">
        <v>9736</v>
      </c>
      <c r="W1990">
        <v>284436</v>
      </c>
      <c r="X1990">
        <v>16290</v>
      </c>
      <c r="Y1990">
        <v>268146</v>
      </c>
      <c r="Z1990">
        <v>275111</v>
      </c>
      <c r="AA1990">
        <v>249111</v>
      </c>
      <c r="AB1990" t="s">
        <v>63</v>
      </c>
      <c r="AC1990" s="1">
        <v>43915</v>
      </c>
      <c r="AD1990">
        <v>306000</v>
      </c>
      <c r="AE1990">
        <v>3050</v>
      </c>
      <c r="AF1990">
        <v>544</v>
      </c>
      <c r="AG1990" t="s">
        <v>64</v>
      </c>
      <c r="AH1990" t="s">
        <v>76</v>
      </c>
      <c r="AI1990">
        <v>1</v>
      </c>
      <c r="AJ1990">
        <v>2005</v>
      </c>
      <c r="AK1990">
        <v>3</v>
      </c>
      <c r="AL1990">
        <v>3</v>
      </c>
      <c r="AN1990">
        <v>2931</v>
      </c>
      <c r="AO1990">
        <v>32</v>
      </c>
      <c r="AP1990" t="s">
        <v>63</v>
      </c>
      <c r="AQ1990" t="s">
        <v>66</v>
      </c>
      <c r="AR1990">
        <v>3776</v>
      </c>
      <c r="AW1990" t="s">
        <v>9578</v>
      </c>
      <c r="AY1990" t="s">
        <v>9737</v>
      </c>
      <c r="AZ1990" t="s">
        <v>70</v>
      </c>
    </row>
    <row r="1991" spans="1:52" x14ac:dyDescent="0.3">
      <c r="A1991">
        <v>2134097</v>
      </c>
      <c r="B1991" t="s">
        <v>9738</v>
      </c>
      <c r="C1991" t="str">
        <f t="shared" si="284"/>
        <v>7492</v>
      </c>
      <c r="D1991" t="s">
        <v>8411</v>
      </c>
      <c r="E1991" t="str">
        <f t="shared" si="283"/>
        <v>0100</v>
      </c>
      <c r="F1991" t="s">
        <v>54</v>
      </c>
      <c r="G1991" t="str">
        <f>"11"</f>
        <v>11</v>
      </c>
      <c r="H1991" t="s">
        <v>55</v>
      </c>
      <c r="I1991" t="s">
        <v>56</v>
      </c>
      <c r="J1991" t="s">
        <v>57</v>
      </c>
      <c r="K1991">
        <v>1</v>
      </c>
      <c r="L1991">
        <v>43760</v>
      </c>
      <c r="M1991">
        <v>1</v>
      </c>
      <c r="N1991" t="str">
        <f t="shared" si="282"/>
        <v>000X</v>
      </c>
      <c r="O1991">
        <v>4935</v>
      </c>
      <c r="P1991" t="s">
        <v>72</v>
      </c>
      <c r="Q1991" t="s">
        <v>9437</v>
      </c>
      <c r="R1991" t="s">
        <v>140</v>
      </c>
      <c r="T1991" t="s">
        <v>61</v>
      </c>
      <c r="V1991" t="s">
        <v>9739</v>
      </c>
      <c r="W1991">
        <v>157078</v>
      </c>
      <c r="X1991">
        <v>16070</v>
      </c>
      <c r="Y1991">
        <v>141008</v>
      </c>
      <c r="Z1991">
        <v>119265</v>
      </c>
      <c r="AA1991">
        <v>93765</v>
      </c>
      <c r="AB1991" t="s">
        <v>63</v>
      </c>
      <c r="AC1991" s="1">
        <v>41365</v>
      </c>
      <c r="AD1991">
        <v>137000</v>
      </c>
      <c r="AE1991">
        <v>2552</v>
      </c>
      <c r="AF1991">
        <v>66</v>
      </c>
      <c r="AG1991" t="s">
        <v>64</v>
      </c>
      <c r="AH1991" t="s">
        <v>76</v>
      </c>
      <c r="AI1991">
        <v>1</v>
      </c>
      <c r="AJ1991">
        <v>1988</v>
      </c>
      <c r="AK1991">
        <v>3</v>
      </c>
      <c r="AL1991">
        <v>2</v>
      </c>
      <c r="AN1991">
        <v>1620</v>
      </c>
      <c r="AO1991">
        <v>32</v>
      </c>
      <c r="AP1991" t="s">
        <v>63</v>
      </c>
      <c r="AQ1991" t="s">
        <v>66</v>
      </c>
      <c r="AR1991">
        <v>2524</v>
      </c>
      <c r="AW1991" t="s">
        <v>9740</v>
      </c>
      <c r="AY1991" t="s">
        <v>9741</v>
      </c>
      <c r="AZ1991" t="s">
        <v>70</v>
      </c>
    </row>
    <row r="1992" spans="1:52" x14ac:dyDescent="0.3">
      <c r="A1992">
        <v>2134151</v>
      </c>
      <c r="B1992" t="s">
        <v>9742</v>
      </c>
      <c r="C1992" t="str">
        <f t="shared" si="284"/>
        <v>7492</v>
      </c>
      <c r="D1992" t="s">
        <v>8411</v>
      </c>
      <c r="E1992" t="str">
        <f t="shared" si="283"/>
        <v>0100</v>
      </c>
      <c r="F1992" t="s">
        <v>54</v>
      </c>
      <c r="G1992" t="str">
        <f>"02"</f>
        <v>02</v>
      </c>
      <c r="H1992" t="s">
        <v>55</v>
      </c>
      <c r="I1992" t="s">
        <v>56</v>
      </c>
      <c r="J1992" t="s">
        <v>57</v>
      </c>
      <c r="K1992">
        <v>1</v>
      </c>
      <c r="L1992">
        <v>54050</v>
      </c>
      <c r="M1992">
        <v>1.24</v>
      </c>
      <c r="N1992" t="str">
        <f t="shared" si="282"/>
        <v>000X</v>
      </c>
      <c r="O1992">
        <v>5224</v>
      </c>
      <c r="P1992" t="s">
        <v>72</v>
      </c>
      <c r="Q1992" t="s">
        <v>9444</v>
      </c>
      <c r="R1992" t="s">
        <v>140</v>
      </c>
      <c r="T1992" t="s">
        <v>61</v>
      </c>
      <c r="V1992" t="s">
        <v>9743</v>
      </c>
      <c r="W1992">
        <v>203704</v>
      </c>
      <c r="X1992">
        <v>19850</v>
      </c>
      <c r="Y1992">
        <v>183854</v>
      </c>
      <c r="Z1992">
        <v>155297</v>
      </c>
      <c r="AA1992">
        <v>129797</v>
      </c>
      <c r="AB1992" t="s">
        <v>63</v>
      </c>
      <c r="AC1992" s="1">
        <v>35034</v>
      </c>
      <c r="AD1992">
        <v>90000</v>
      </c>
      <c r="AE1992">
        <v>1111</v>
      </c>
      <c r="AF1992">
        <v>1858</v>
      </c>
      <c r="AG1992" t="s">
        <v>64</v>
      </c>
      <c r="AH1992" t="s">
        <v>76</v>
      </c>
      <c r="AI1992">
        <v>1</v>
      </c>
      <c r="AJ1992">
        <v>1989</v>
      </c>
      <c r="AK1992">
        <v>3</v>
      </c>
      <c r="AL1992">
        <v>2</v>
      </c>
      <c r="AN1992">
        <v>1943</v>
      </c>
      <c r="AO1992">
        <v>32</v>
      </c>
      <c r="AP1992" t="s">
        <v>63</v>
      </c>
      <c r="AQ1992" t="s">
        <v>66</v>
      </c>
      <c r="AR1992">
        <v>3380</v>
      </c>
      <c r="AW1992" t="s">
        <v>9744</v>
      </c>
      <c r="AX1992" t="s">
        <v>9745</v>
      </c>
      <c r="AY1992" t="s">
        <v>9746</v>
      </c>
      <c r="AZ1992" t="s">
        <v>70</v>
      </c>
    </row>
    <row r="1993" spans="1:52" x14ac:dyDescent="0.3">
      <c r="A1993">
        <v>2134267</v>
      </c>
      <c r="B1993" t="s">
        <v>9747</v>
      </c>
      <c r="C1993" t="str">
        <f t="shared" si="284"/>
        <v>7492</v>
      </c>
      <c r="D1993" t="s">
        <v>8411</v>
      </c>
      <c r="E1993" t="str">
        <f t="shared" si="283"/>
        <v>0100</v>
      </c>
      <c r="F1993" t="s">
        <v>54</v>
      </c>
      <c r="G1993" t="str">
        <f>"02"</f>
        <v>02</v>
      </c>
      <c r="H1993" t="s">
        <v>55</v>
      </c>
      <c r="I1993" t="s">
        <v>56</v>
      </c>
      <c r="J1993" t="s">
        <v>57</v>
      </c>
      <c r="K1993">
        <v>1</v>
      </c>
      <c r="L1993">
        <v>43651</v>
      </c>
      <c r="M1993">
        <v>1</v>
      </c>
      <c r="N1993" t="str">
        <f t="shared" si="282"/>
        <v>000X</v>
      </c>
      <c r="O1993">
        <v>5164</v>
      </c>
      <c r="P1993" t="s">
        <v>72</v>
      </c>
      <c r="Q1993" t="s">
        <v>9444</v>
      </c>
      <c r="R1993" t="s">
        <v>140</v>
      </c>
      <c r="T1993" t="s">
        <v>61</v>
      </c>
      <c r="V1993" t="s">
        <v>9748</v>
      </c>
      <c r="W1993">
        <v>263075</v>
      </c>
      <c r="X1993">
        <v>16030</v>
      </c>
      <c r="Y1993">
        <v>247045</v>
      </c>
      <c r="Z1993">
        <v>233693</v>
      </c>
      <c r="AA1993">
        <v>208693</v>
      </c>
      <c r="AB1993" t="s">
        <v>63</v>
      </c>
      <c r="AC1993" s="1">
        <v>42818</v>
      </c>
      <c r="AD1993">
        <v>235000</v>
      </c>
      <c r="AE1993">
        <v>2821</v>
      </c>
      <c r="AF1993">
        <v>635</v>
      </c>
      <c r="AG1993" t="s">
        <v>64</v>
      </c>
      <c r="AH1993" t="s">
        <v>76</v>
      </c>
      <c r="AI1993">
        <v>1</v>
      </c>
      <c r="AJ1993">
        <v>2001</v>
      </c>
      <c r="AK1993">
        <v>3</v>
      </c>
      <c r="AL1993">
        <v>3</v>
      </c>
      <c r="AN1993">
        <v>2770</v>
      </c>
      <c r="AO1993">
        <v>32</v>
      </c>
      <c r="AP1993" t="s">
        <v>63</v>
      </c>
      <c r="AQ1993" t="s">
        <v>66</v>
      </c>
      <c r="AR1993">
        <v>3679</v>
      </c>
      <c r="AW1993" t="s">
        <v>9749</v>
      </c>
      <c r="AY1993" t="s">
        <v>9750</v>
      </c>
      <c r="AZ1993" t="s">
        <v>70</v>
      </c>
    </row>
    <row r="1994" spans="1:52" x14ac:dyDescent="0.3">
      <c r="A1994">
        <v>2134879</v>
      </c>
      <c r="B1994" t="s">
        <v>9751</v>
      </c>
      <c r="C1994" t="str">
        <f t="shared" si="284"/>
        <v>7492</v>
      </c>
      <c r="D1994" t="s">
        <v>8411</v>
      </c>
      <c r="E1994" t="str">
        <f>"0000"</f>
        <v>0000</v>
      </c>
      <c r="F1994" t="s">
        <v>108</v>
      </c>
      <c r="G1994" t="str">
        <f>"02"</f>
        <v>02</v>
      </c>
      <c r="H1994" t="s">
        <v>55</v>
      </c>
      <c r="I1994" t="s">
        <v>56</v>
      </c>
      <c r="J1994" t="s">
        <v>57</v>
      </c>
      <c r="K1994">
        <v>0</v>
      </c>
      <c r="L1994">
        <v>44995</v>
      </c>
      <c r="M1994">
        <v>1.03</v>
      </c>
      <c r="N1994" t="str">
        <f t="shared" si="282"/>
        <v>000X</v>
      </c>
      <c r="O1994">
        <v>5160</v>
      </c>
      <c r="P1994" t="s">
        <v>72</v>
      </c>
      <c r="Q1994" t="s">
        <v>9465</v>
      </c>
      <c r="R1994" t="s">
        <v>110</v>
      </c>
      <c r="T1994" t="s">
        <v>61</v>
      </c>
      <c r="V1994" t="s">
        <v>9752</v>
      </c>
      <c r="W1994">
        <v>16110</v>
      </c>
      <c r="X1994">
        <v>16110</v>
      </c>
      <c r="Y1994">
        <v>0</v>
      </c>
      <c r="Z1994">
        <v>16110</v>
      </c>
      <c r="AA1994">
        <v>16110</v>
      </c>
      <c r="AB1994" t="s">
        <v>72</v>
      </c>
      <c r="AC1994" s="1">
        <v>35004</v>
      </c>
      <c r="AD1994">
        <v>19500</v>
      </c>
      <c r="AE1994">
        <v>1104</v>
      </c>
      <c r="AF1994">
        <v>1476</v>
      </c>
      <c r="AG1994" t="s">
        <v>103</v>
      </c>
      <c r="AH1994" t="s">
        <v>873</v>
      </c>
      <c r="AR1994">
        <v>0</v>
      </c>
      <c r="AW1994" t="s">
        <v>9753</v>
      </c>
      <c r="AY1994" t="s">
        <v>9602</v>
      </c>
      <c r="AZ1994" t="s">
        <v>9603</v>
      </c>
    </row>
    <row r="1995" spans="1:52" x14ac:dyDescent="0.3">
      <c r="A1995">
        <v>1946034</v>
      </c>
      <c r="B1995" t="s">
        <v>9754</v>
      </c>
      <c r="C1995" t="str">
        <f t="shared" si="284"/>
        <v>7492</v>
      </c>
      <c r="D1995" t="s">
        <v>8411</v>
      </c>
      <c r="E1995" t="str">
        <f t="shared" ref="E1995:E2000" si="285">"0100"</f>
        <v>0100</v>
      </c>
      <c r="F1995" t="s">
        <v>54</v>
      </c>
      <c r="G1995" t="str">
        <f>"11"</f>
        <v>11</v>
      </c>
      <c r="H1995" t="s">
        <v>55</v>
      </c>
      <c r="I1995" t="s">
        <v>56</v>
      </c>
      <c r="J1995" t="s">
        <v>57</v>
      </c>
      <c r="K1995">
        <v>1</v>
      </c>
      <c r="L1995">
        <v>45627</v>
      </c>
      <c r="M1995">
        <v>1.05</v>
      </c>
      <c r="N1995" t="str">
        <f t="shared" si="282"/>
        <v>000X</v>
      </c>
      <c r="O1995">
        <v>4621</v>
      </c>
      <c r="P1995" t="s">
        <v>72</v>
      </c>
      <c r="Q1995" t="s">
        <v>8965</v>
      </c>
      <c r="R1995" t="s">
        <v>140</v>
      </c>
      <c r="T1995" t="s">
        <v>61</v>
      </c>
      <c r="V1995" t="s">
        <v>9755</v>
      </c>
      <c r="W1995">
        <v>169545</v>
      </c>
      <c r="X1995">
        <v>16760</v>
      </c>
      <c r="Y1995">
        <v>152785</v>
      </c>
      <c r="Z1995">
        <v>126737</v>
      </c>
      <c r="AA1995">
        <v>101737</v>
      </c>
      <c r="AB1995" t="s">
        <v>63</v>
      </c>
      <c r="AC1995" s="1">
        <v>40026</v>
      </c>
      <c r="AD1995">
        <v>130000</v>
      </c>
      <c r="AE1995">
        <v>2315</v>
      </c>
      <c r="AF1995">
        <v>1230</v>
      </c>
      <c r="AG1995" t="s">
        <v>64</v>
      </c>
      <c r="AH1995" t="s">
        <v>65</v>
      </c>
      <c r="AI1995">
        <v>1</v>
      </c>
      <c r="AJ1995">
        <v>1988</v>
      </c>
      <c r="AK1995">
        <v>3</v>
      </c>
      <c r="AL1995">
        <v>2</v>
      </c>
      <c r="AN1995">
        <v>1957</v>
      </c>
      <c r="AO1995">
        <v>32</v>
      </c>
      <c r="AP1995" t="s">
        <v>63</v>
      </c>
      <c r="AQ1995" t="s">
        <v>66</v>
      </c>
      <c r="AR1995">
        <v>2832</v>
      </c>
      <c r="AW1995" t="s">
        <v>9756</v>
      </c>
      <c r="AX1995" t="s">
        <v>9757</v>
      </c>
      <c r="AY1995" t="s">
        <v>9758</v>
      </c>
      <c r="AZ1995" t="s">
        <v>70</v>
      </c>
    </row>
    <row r="1996" spans="1:52" x14ac:dyDescent="0.3">
      <c r="A1996">
        <v>1947791</v>
      </c>
      <c r="B1996" t="s">
        <v>9759</v>
      </c>
      <c r="C1996" t="str">
        <f t="shared" si="284"/>
        <v>7492</v>
      </c>
      <c r="D1996" t="s">
        <v>8411</v>
      </c>
      <c r="E1996" t="str">
        <f t="shared" si="285"/>
        <v>0100</v>
      </c>
      <c r="F1996" t="s">
        <v>54</v>
      </c>
      <c r="G1996" t="str">
        <f>"09"</f>
        <v>09</v>
      </c>
      <c r="H1996" t="s">
        <v>55</v>
      </c>
      <c r="I1996" t="s">
        <v>56</v>
      </c>
      <c r="J1996" t="s">
        <v>57</v>
      </c>
      <c r="K1996">
        <v>1</v>
      </c>
      <c r="L1996">
        <v>43750</v>
      </c>
      <c r="M1996">
        <v>1</v>
      </c>
      <c r="N1996" t="str">
        <f t="shared" si="282"/>
        <v>000X</v>
      </c>
      <c r="O1996">
        <v>4501</v>
      </c>
      <c r="P1996" t="s">
        <v>72</v>
      </c>
      <c r="Q1996" t="s">
        <v>8610</v>
      </c>
      <c r="R1996" t="s">
        <v>74</v>
      </c>
      <c r="T1996" t="s">
        <v>61</v>
      </c>
      <c r="V1996" t="s">
        <v>9760</v>
      </c>
      <c r="W1996">
        <v>204654</v>
      </c>
      <c r="X1996">
        <v>16070</v>
      </c>
      <c r="Y1996">
        <v>188584</v>
      </c>
      <c r="Z1996">
        <v>155991</v>
      </c>
      <c r="AA1996">
        <v>130991</v>
      </c>
      <c r="AB1996" t="s">
        <v>63</v>
      </c>
      <c r="AC1996" s="1">
        <v>38412</v>
      </c>
      <c r="AD1996">
        <v>19000</v>
      </c>
      <c r="AE1996">
        <v>1827</v>
      </c>
      <c r="AF1996">
        <v>158</v>
      </c>
      <c r="AG1996" t="s">
        <v>64</v>
      </c>
      <c r="AH1996" t="s">
        <v>9761</v>
      </c>
      <c r="AI1996">
        <v>1</v>
      </c>
      <c r="AJ1996">
        <v>1996</v>
      </c>
      <c r="AK1996">
        <v>3</v>
      </c>
      <c r="AL1996">
        <v>2</v>
      </c>
      <c r="AN1996">
        <v>1908</v>
      </c>
      <c r="AO1996">
        <v>32</v>
      </c>
      <c r="AP1996" t="s">
        <v>63</v>
      </c>
      <c r="AQ1996" t="s">
        <v>66</v>
      </c>
      <c r="AR1996">
        <v>2885</v>
      </c>
      <c r="AW1996" t="s">
        <v>9762</v>
      </c>
      <c r="AX1996" t="s">
        <v>9763</v>
      </c>
      <c r="AY1996" t="s">
        <v>9764</v>
      </c>
      <c r="AZ1996" t="s">
        <v>70</v>
      </c>
    </row>
    <row r="1997" spans="1:52" x14ac:dyDescent="0.3">
      <c r="A1997">
        <v>1947880</v>
      </c>
      <c r="B1997" t="s">
        <v>9765</v>
      </c>
      <c r="C1997" t="str">
        <f t="shared" si="284"/>
        <v>7492</v>
      </c>
      <c r="D1997" t="s">
        <v>8411</v>
      </c>
      <c r="E1997" t="str">
        <f t="shared" si="285"/>
        <v>0100</v>
      </c>
      <c r="F1997" t="s">
        <v>54</v>
      </c>
      <c r="G1997" t="str">
        <f>"11"</f>
        <v>11</v>
      </c>
      <c r="H1997" t="s">
        <v>55</v>
      </c>
      <c r="I1997" t="s">
        <v>56</v>
      </c>
      <c r="J1997" t="s">
        <v>57</v>
      </c>
      <c r="K1997">
        <v>1</v>
      </c>
      <c r="L1997">
        <v>45868</v>
      </c>
      <c r="M1997">
        <v>1.05</v>
      </c>
      <c r="N1997" t="str">
        <f t="shared" si="282"/>
        <v>000X</v>
      </c>
      <c r="O1997">
        <v>4545</v>
      </c>
      <c r="P1997" t="s">
        <v>72</v>
      </c>
      <c r="Q1997" t="s">
        <v>8965</v>
      </c>
      <c r="R1997" t="s">
        <v>140</v>
      </c>
      <c r="T1997" t="s">
        <v>61</v>
      </c>
      <c r="V1997" t="s">
        <v>9766</v>
      </c>
      <c r="W1997">
        <v>172438</v>
      </c>
      <c r="X1997">
        <v>16850</v>
      </c>
      <c r="Y1997">
        <v>155588</v>
      </c>
      <c r="Z1997">
        <v>122840</v>
      </c>
      <c r="AA1997">
        <v>97840</v>
      </c>
      <c r="AB1997" t="s">
        <v>63</v>
      </c>
      <c r="AC1997" s="1">
        <v>36220</v>
      </c>
      <c r="AD1997">
        <v>29400</v>
      </c>
      <c r="AE1997">
        <v>1297</v>
      </c>
      <c r="AF1997">
        <v>1287</v>
      </c>
      <c r="AG1997" t="s">
        <v>64</v>
      </c>
      <c r="AH1997" t="s">
        <v>515</v>
      </c>
      <c r="AI1997">
        <v>1</v>
      </c>
      <c r="AJ1997">
        <v>1979</v>
      </c>
      <c r="AK1997">
        <v>3</v>
      </c>
      <c r="AL1997">
        <v>2</v>
      </c>
      <c r="AN1997">
        <v>1720</v>
      </c>
      <c r="AO1997">
        <v>32</v>
      </c>
      <c r="AP1997" t="s">
        <v>63</v>
      </c>
      <c r="AQ1997" t="s">
        <v>66</v>
      </c>
      <c r="AR1997">
        <v>2584</v>
      </c>
      <c r="AW1997" t="s">
        <v>9767</v>
      </c>
      <c r="AY1997" t="s">
        <v>9768</v>
      </c>
      <c r="AZ1997" t="s">
        <v>9769</v>
      </c>
    </row>
    <row r="1998" spans="1:52" x14ac:dyDescent="0.3">
      <c r="A1998">
        <v>2133431</v>
      </c>
      <c r="B1998" t="s">
        <v>9770</v>
      </c>
      <c r="C1998" t="str">
        <f t="shared" si="284"/>
        <v>7492</v>
      </c>
      <c r="D1998" t="s">
        <v>8411</v>
      </c>
      <c r="E1998" t="str">
        <f t="shared" si="285"/>
        <v>0100</v>
      </c>
      <c r="F1998" t="s">
        <v>54</v>
      </c>
      <c r="G1998" t="str">
        <f>"11"</f>
        <v>11</v>
      </c>
      <c r="H1998" t="s">
        <v>55</v>
      </c>
      <c r="I1998" t="s">
        <v>56</v>
      </c>
      <c r="J1998" t="s">
        <v>57</v>
      </c>
      <c r="K1998">
        <v>1</v>
      </c>
      <c r="L1998">
        <v>43702</v>
      </c>
      <c r="M1998">
        <v>1</v>
      </c>
      <c r="N1998" t="str">
        <f t="shared" si="282"/>
        <v>000X</v>
      </c>
      <c r="O1998">
        <v>4916</v>
      </c>
      <c r="P1998" t="s">
        <v>72</v>
      </c>
      <c r="Q1998" t="s">
        <v>9437</v>
      </c>
      <c r="R1998" t="s">
        <v>140</v>
      </c>
      <c r="T1998" t="s">
        <v>61</v>
      </c>
      <c r="V1998" t="s">
        <v>9771</v>
      </c>
      <c r="W1998">
        <v>269356</v>
      </c>
      <c r="X1998">
        <v>16050</v>
      </c>
      <c r="Y1998">
        <v>253306</v>
      </c>
      <c r="Z1998">
        <v>204820</v>
      </c>
      <c r="AA1998">
        <v>179820</v>
      </c>
      <c r="AB1998" t="s">
        <v>63</v>
      </c>
      <c r="AC1998" s="1">
        <v>37469</v>
      </c>
      <c r="AD1998">
        <v>12500</v>
      </c>
      <c r="AE1998">
        <v>1529</v>
      </c>
      <c r="AF1998">
        <v>2107</v>
      </c>
      <c r="AG1998" t="s">
        <v>103</v>
      </c>
      <c r="AH1998" t="s">
        <v>76</v>
      </c>
      <c r="AI1998">
        <v>1</v>
      </c>
      <c r="AJ1998">
        <v>2005</v>
      </c>
      <c r="AK1998">
        <v>3</v>
      </c>
      <c r="AL1998">
        <v>3</v>
      </c>
      <c r="AN1998">
        <v>2375</v>
      </c>
      <c r="AO1998">
        <v>32</v>
      </c>
      <c r="AP1998" t="s">
        <v>63</v>
      </c>
      <c r="AQ1998" t="s">
        <v>66</v>
      </c>
      <c r="AR1998">
        <v>3750</v>
      </c>
      <c r="AW1998" t="s">
        <v>9772</v>
      </c>
      <c r="AX1998" t="s">
        <v>9773</v>
      </c>
      <c r="AY1998" t="s">
        <v>9774</v>
      </c>
      <c r="AZ1998" t="s">
        <v>9775</v>
      </c>
    </row>
    <row r="1999" spans="1:52" x14ac:dyDescent="0.3">
      <c r="A1999">
        <v>2134470</v>
      </c>
      <c r="B1999" t="s">
        <v>9776</v>
      </c>
      <c r="C1999" t="str">
        <f t="shared" si="284"/>
        <v>7492</v>
      </c>
      <c r="D1999" t="s">
        <v>8411</v>
      </c>
      <c r="E1999" t="str">
        <f t="shared" si="285"/>
        <v>0100</v>
      </c>
      <c r="F1999" t="s">
        <v>54</v>
      </c>
      <c r="G1999" t="str">
        <f>"02"</f>
        <v>02</v>
      </c>
      <c r="H1999" t="s">
        <v>55</v>
      </c>
      <c r="I1999" t="s">
        <v>56</v>
      </c>
      <c r="J1999" t="s">
        <v>57</v>
      </c>
      <c r="K1999">
        <v>1</v>
      </c>
      <c r="L1999">
        <v>43733</v>
      </c>
      <c r="M1999">
        <v>1</v>
      </c>
      <c r="N1999" t="str">
        <f t="shared" si="282"/>
        <v>000X</v>
      </c>
      <c r="O1999">
        <v>5085</v>
      </c>
      <c r="P1999" t="s">
        <v>72</v>
      </c>
      <c r="Q1999" t="s">
        <v>9434</v>
      </c>
      <c r="R1999" t="s">
        <v>140</v>
      </c>
      <c r="T1999" t="s">
        <v>61</v>
      </c>
      <c r="V1999" t="s">
        <v>9777</v>
      </c>
      <c r="W1999">
        <v>183892</v>
      </c>
      <c r="X1999">
        <v>16060</v>
      </c>
      <c r="Y1999">
        <v>167832</v>
      </c>
      <c r="Z1999">
        <v>135548</v>
      </c>
      <c r="AA1999">
        <v>110548</v>
      </c>
      <c r="AB1999" t="s">
        <v>63</v>
      </c>
      <c r="AC1999" s="1">
        <v>36800</v>
      </c>
      <c r="AD1999">
        <v>96000</v>
      </c>
      <c r="AE1999">
        <v>1389</v>
      </c>
      <c r="AF1999">
        <v>81</v>
      </c>
      <c r="AG1999" t="s">
        <v>64</v>
      </c>
      <c r="AH1999" t="s">
        <v>65</v>
      </c>
      <c r="AI1999">
        <v>1</v>
      </c>
      <c r="AJ1999">
        <v>1989</v>
      </c>
      <c r="AK1999">
        <v>3</v>
      </c>
      <c r="AL1999">
        <v>2</v>
      </c>
      <c r="AN1999">
        <v>2051</v>
      </c>
      <c r="AO1999">
        <v>34</v>
      </c>
      <c r="AP1999" t="s">
        <v>63</v>
      </c>
      <c r="AQ1999" t="s">
        <v>66</v>
      </c>
      <c r="AR1999">
        <v>2947</v>
      </c>
      <c r="AW1999" t="s">
        <v>9778</v>
      </c>
      <c r="AX1999" t="s">
        <v>9779</v>
      </c>
      <c r="AY1999" t="s">
        <v>9780</v>
      </c>
      <c r="AZ1999" t="s">
        <v>70</v>
      </c>
    </row>
    <row r="2000" spans="1:52" x14ac:dyDescent="0.3">
      <c r="A2000">
        <v>2134542</v>
      </c>
      <c r="B2000" t="s">
        <v>9781</v>
      </c>
      <c r="C2000" t="str">
        <f t="shared" si="284"/>
        <v>7492</v>
      </c>
      <c r="D2000" t="s">
        <v>8411</v>
      </c>
      <c r="E2000" t="str">
        <f t="shared" si="285"/>
        <v>0100</v>
      </c>
      <c r="F2000" t="s">
        <v>54</v>
      </c>
      <c r="G2000" t="str">
        <f>"02"</f>
        <v>02</v>
      </c>
      <c r="H2000" t="s">
        <v>55</v>
      </c>
      <c r="I2000" t="s">
        <v>56</v>
      </c>
      <c r="J2000" t="s">
        <v>57</v>
      </c>
      <c r="K2000">
        <v>1</v>
      </c>
      <c r="L2000">
        <v>53391</v>
      </c>
      <c r="M2000">
        <v>1.23</v>
      </c>
      <c r="N2000" t="str">
        <f t="shared" si="282"/>
        <v>000X</v>
      </c>
      <c r="O2000">
        <v>5159</v>
      </c>
      <c r="P2000" t="s">
        <v>72</v>
      </c>
      <c r="Q2000" t="s">
        <v>9465</v>
      </c>
      <c r="R2000" t="s">
        <v>110</v>
      </c>
      <c r="T2000" t="s">
        <v>61</v>
      </c>
      <c r="V2000" t="s">
        <v>9782</v>
      </c>
      <c r="W2000">
        <v>210262</v>
      </c>
      <c r="X2000">
        <v>19610</v>
      </c>
      <c r="Y2000">
        <v>190652</v>
      </c>
      <c r="Z2000">
        <v>171923</v>
      </c>
      <c r="AA2000">
        <v>146923</v>
      </c>
      <c r="AB2000" t="s">
        <v>63</v>
      </c>
      <c r="AC2000" s="1">
        <v>35916</v>
      </c>
      <c r="AD2000">
        <v>10000</v>
      </c>
      <c r="AE2000">
        <v>1243</v>
      </c>
      <c r="AF2000">
        <v>347</v>
      </c>
      <c r="AG2000" t="s">
        <v>103</v>
      </c>
      <c r="AH2000" t="s">
        <v>76</v>
      </c>
      <c r="AI2000">
        <v>1</v>
      </c>
      <c r="AJ2000">
        <v>2000</v>
      </c>
      <c r="AK2000">
        <v>3</v>
      </c>
      <c r="AL2000">
        <v>2</v>
      </c>
      <c r="AN2000">
        <v>1769</v>
      </c>
      <c r="AO2000">
        <v>32</v>
      </c>
      <c r="AP2000" t="s">
        <v>63</v>
      </c>
      <c r="AQ2000" t="s">
        <v>66</v>
      </c>
      <c r="AR2000">
        <v>2541</v>
      </c>
      <c r="AW2000" t="s">
        <v>9783</v>
      </c>
      <c r="AX2000" t="s">
        <v>9784</v>
      </c>
      <c r="AY2000" t="s">
        <v>9785</v>
      </c>
      <c r="AZ2000" t="s">
        <v>70</v>
      </c>
    </row>
    <row r="2001" spans="1:52" x14ac:dyDescent="0.3">
      <c r="A2001">
        <v>2134682</v>
      </c>
      <c r="B2001" t="s">
        <v>9786</v>
      </c>
      <c r="C2001" t="str">
        <f t="shared" si="284"/>
        <v>7492</v>
      </c>
      <c r="D2001" t="s">
        <v>8411</v>
      </c>
      <c r="E2001" t="str">
        <f>"0000"</f>
        <v>0000</v>
      </c>
      <c r="F2001" t="s">
        <v>108</v>
      </c>
      <c r="G2001" t="str">
        <f>"01"</f>
        <v>01</v>
      </c>
      <c r="H2001" t="s">
        <v>55</v>
      </c>
      <c r="I2001" t="s">
        <v>56</v>
      </c>
      <c r="J2001" t="s">
        <v>57</v>
      </c>
      <c r="K2001">
        <v>0</v>
      </c>
      <c r="L2001">
        <v>50719</v>
      </c>
      <c r="M2001">
        <v>1.1599999999999999</v>
      </c>
      <c r="N2001" t="str">
        <f t="shared" si="282"/>
        <v>000X</v>
      </c>
      <c r="O2001">
        <v>5043</v>
      </c>
      <c r="P2001" t="s">
        <v>72</v>
      </c>
      <c r="Q2001" t="s">
        <v>9465</v>
      </c>
      <c r="R2001" t="s">
        <v>110</v>
      </c>
      <c r="T2001" t="s">
        <v>61</v>
      </c>
      <c r="V2001" t="s">
        <v>9787</v>
      </c>
      <c r="W2001">
        <v>18630</v>
      </c>
      <c r="X2001">
        <v>18630</v>
      </c>
      <c r="Y2001">
        <v>0</v>
      </c>
      <c r="Z2001">
        <v>18630</v>
      </c>
      <c r="AA2001">
        <v>18630</v>
      </c>
      <c r="AB2001" t="s">
        <v>72</v>
      </c>
      <c r="AC2001" s="1">
        <v>43910</v>
      </c>
      <c r="AD2001">
        <v>21000</v>
      </c>
      <c r="AE2001">
        <v>3048</v>
      </c>
      <c r="AF2001">
        <v>775</v>
      </c>
      <c r="AG2001" t="s">
        <v>103</v>
      </c>
      <c r="AH2001" t="s">
        <v>76</v>
      </c>
      <c r="AR2001">
        <v>0</v>
      </c>
      <c r="AW2001" t="s">
        <v>1705</v>
      </c>
      <c r="AY2001" t="s">
        <v>3353</v>
      </c>
      <c r="AZ2001" t="s">
        <v>70</v>
      </c>
    </row>
    <row r="2002" spans="1:52" x14ac:dyDescent="0.3">
      <c r="A2002">
        <v>2134704</v>
      </c>
      <c r="B2002" t="s">
        <v>9788</v>
      </c>
      <c r="C2002" t="str">
        <f t="shared" si="284"/>
        <v>7492</v>
      </c>
      <c r="D2002" t="s">
        <v>8411</v>
      </c>
      <c r="E2002" t="str">
        <f>"0000"</f>
        <v>0000</v>
      </c>
      <c r="F2002" t="s">
        <v>108</v>
      </c>
      <c r="G2002" t="str">
        <f>"01"</f>
        <v>01</v>
      </c>
      <c r="H2002" t="s">
        <v>55</v>
      </c>
      <c r="I2002" t="s">
        <v>56</v>
      </c>
      <c r="J2002" t="s">
        <v>8434</v>
      </c>
      <c r="K2002">
        <v>0</v>
      </c>
      <c r="L2002">
        <v>68335</v>
      </c>
      <c r="M2002">
        <v>1.57</v>
      </c>
      <c r="N2002" t="str">
        <f t="shared" si="282"/>
        <v>000X</v>
      </c>
      <c r="O2002">
        <v>5020</v>
      </c>
      <c r="P2002" t="s">
        <v>72</v>
      </c>
      <c r="Q2002" t="s">
        <v>9465</v>
      </c>
      <c r="R2002" t="s">
        <v>110</v>
      </c>
      <c r="T2002" t="s">
        <v>61</v>
      </c>
      <c r="V2002" t="s">
        <v>9789</v>
      </c>
      <c r="W2002">
        <v>19610</v>
      </c>
      <c r="X2002">
        <v>19610</v>
      </c>
      <c r="Y2002">
        <v>0</v>
      </c>
      <c r="Z2002">
        <v>19610</v>
      </c>
      <c r="AA2002">
        <v>19610</v>
      </c>
      <c r="AB2002" t="s">
        <v>72</v>
      </c>
      <c r="AC2002" s="1">
        <v>42367</v>
      </c>
      <c r="AD2002">
        <v>14900</v>
      </c>
      <c r="AE2002">
        <v>2733</v>
      </c>
      <c r="AF2002">
        <v>1389</v>
      </c>
      <c r="AG2002" t="s">
        <v>103</v>
      </c>
      <c r="AH2002" t="s">
        <v>76</v>
      </c>
      <c r="AR2002">
        <v>0</v>
      </c>
      <c r="AW2002" t="s">
        <v>9790</v>
      </c>
      <c r="AX2002" t="s">
        <v>9791</v>
      </c>
      <c r="AY2002" t="s">
        <v>9792</v>
      </c>
      <c r="AZ2002" t="s">
        <v>3154</v>
      </c>
    </row>
    <row r="2003" spans="1:52" x14ac:dyDescent="0.3">
      <c r="A2003">
        <v>2134763</v>
      </c>
      <c r="B2003" t="s">
        <v>9793</v>
      </c>
      <c r="C2003" t="str">
        <f t="shared" si="284"/>
        <v>7492</v>
      </c>
      <c r="D2003" t="s">
        <v>8411</v>
      </c>
      <c r="E2003" t="str">
        <f>"0000"</f>
        <v>0000</v>
      </c>
      <c r="F2003" t="s">
        <v>108</v>
      </c>
      <c r="G2003" t="str">
        <f>"01"</f>
        <v>01</v>
      </c>
      <c r="H2003" t="s">
        <v>55</v>
      </c>
      <c r="I2003" t="s">
        <v>56</v>
      </c>
      <c r="J2003" t="s">
        <v>57</v>
      </c>
      <c r="K2003">
        <v>0</v>
      </c>
      <c r="L2003">
        <v>46318</v>
      </c>
      <c r="M2003">
        <v>1.06</v>
      </c>
      <c r="N2003" t="str">
        <f t="shared" si="282"/>
        <v>000X</v>
      </c>
      <c r="O2003">
        <v>5080</v>
      </c>
      <c r="P2003" t="s">
        <v>72</v>
      </c>
      <c r="Q2003" t="s">
        <v>9465</v>
      </c>
      <c r="R2003" t="s">
        <v>110</v>
      </c>
      <c r="T2003" t="s">
        <v>61</v>
      </c>
      <c r="V2003" t="s">
        <v>9794</v>
      </c>
      <c r="W2003">
        <v>17010</v>
      </c>
      <c r="X2003">
        <v>17010</v>
      </c>
      <c r="Y2003">
        <v>0</v>
      </c>
      <c r="Z2003">
        <v>17010</v>
      </c>
      <c r="AA2003">
        <v>17010</v>
      </c>
      <c r="AB2003" t="s">
        <v>72</v>
      </c>
      <c r="AC2003" s="1">
        <v>44162</v>
      </c>
      <c r="AD2003">
        <v>20000</v>
      </c>
      <c r="AE2003">
        <v>3115</v>
      </c>
      <c r="AF2003">
        <v>345</v>
      </c>
      <c r="AG2003" t="s">
        <v>103</v>
      </c>
      <c r="AH2003" t="s">
        <v>76</v>
      </c>
      <c r="AR2003">
        <v>0</v>
      </c>
      <c r="AW2003" t="s">
        <v>9670</v>
      </c>
      <c r="AX2003" t="s">
        <v>9671</v>
      </c>
      <c r="AY2003" t="s">
        <v>9672</v>
      </c>
      <c r="AZ2003" t="s">
        <v>9673</v>
      </c>
    </row>
    <row r="2004" spans="1:52" x14ac:dyDescent="0.3">
      <c r="A2004">
        <v>2134895</v>
      </c>
      <c r="B2004" t="s">
        <v>9795</v>
      </c>
      <c r="C2004" t="str">
        <f t="shared" si="284"/>
        <v>7492</v>
      </c>
      <c r="D2004" t="s">
        <v>8411</v>
      </c>
      <c r="E2004" t="str">
        <f>"0100"</f>
        <v>0100</v>
      </c>
      <c r="F2004" t="s">
        <v>54</v>
      </c>
      <c r="G2004" t="str">
        <f>"02"</f>
        <v>02</v>
      </c>
      <c r="H2004" t="s">
        <v>55</v>
      </c>
      <c r="I2004" t="s">
        <v>56</v>
      </c>
      <c r="J2004" t="s">
        <v>8434</v>
      </c>
      <c r="K2004">
        <v>1</v>
      </c>
      <c r="L2004">
        <v>54628</v>
      </c>
      <c r="M2004">
        <v>1.25</v>
      </c>
      <c r="N2004" t="str">
        <f t="shared" si="282"/>
        <v>000X</v>
      </c>
      <c r="O2004">
        <v>5180</v>
      </c>
      <c r="P2004" t="s">
        <v>72</v>
      </c>
      <c r="Q2004" t="s">
        <v>9465</v>
      </c>
      <c r="R2004" t="s">
        <v>110</v>
      </c>
      <c r="T2004" t="s">
        <v>61</v>
      </c>
      <c r="V2004" t="s">
        <v>9796</v>
      </c>
      <c r="W2004">
        <v>237351</v>
      </c>
      <c r="X2004">
        <v>15680</v>
      </c>
      <c r="Y2004">
        <v>221671</v>
      </c>
      <c r="Z2004">
        <v>180336</v>
      </c>
      <c r="AA2004">
        <v>155336</v>
      </c>
      <c r="AB2004" t="s">
        <v>72</v>
      </c>
      <c r="AC2004" s="1">
        <v>44053</v>
      </c>
      <c r="AD2004">
        <v>260000</v>
      </c>
      <c r="AE2004">
        <v>3082</v>
      </c>
      <c r="AF2004">
        <v>460</v>
      </c>
      <c r="AG2004" t="s">
        <v>64</v>
      </c>
      <c r="AH2004" t="s">
        <v>76</v>
      </c>
      <c r="AI2004">
        <v>1</v>
      </c>
      <c r="AJ2004">
        <v>2002</v>
      </c>
      <c r="AK2004">
        <v>3</v>
      </c>
      <c r="AL2004">
        <v>2</v>
      </c>
      <c r="AN2004">
        <v>2210</v>
      </c>
      <c r="AO2004">
        <v>32</v>
      </c>
      <c r="AP2004" t="s">
        <v>63</v>
      </c>
      <c r="AQ2004" t="s">
        <v>66</v>
      </c>
      <c r="AR2004">
        <v>3433</v>
      </c>
      <c r="AW2004" t="s">
        <v>9797</v>
      </c>
      <c r="AX2004" t="s">
        <v>9798</v>
      </c>
      <c r="AY2004" t="s">
        <v>9799</v>
      </c>
      <c r="AZ2004" t="s">
        <v>70</v>
      </c>
    </row>
    <row r="2005" spans="1:52" x14ac:dyDescent="0.3">
      <c r="A2005">
        <v>2135221</v>
      </c>
      <c r="B2005" t="s">
        <v>9800</v>
      </c>
      <c r="C2005" t="str">
        <f t="shared" si="284"/>
        <v>7492</v>
      </c>
      <c r="D2005" t="s">
        <v>8411</v>
      </c>
      <c r="E2005" t="str">
        <f>"0000"</f>
        <v>0000</v>
      </c>
      <c r="F2005" t="s">
        <v>108</v>
      </c>
      <c r="G2005" t="str">
        <f>"02"</f>
        <v>02</v>
      </c>
      <c r="H2005" t="s">
        <v>55</v>
      </c>
      <c r="I2005" t="s">
        <v>56</v>
      </c>
      <c r="J2005" t="s">
        <v>57</v>
      </c>
      <c r="K2005">
        <v>0</v>
      </c>
      <c r="L2005">
        <v>50404</v>
      </c>
      <c r="M2005">
        <v>1.1599999999999999</v>
      </c>
      <c r="N2005" t="str">
        <f t="shared" si="282"/>
        <v>000X</v>
      </c>
      <c r="O2005">
        <v>5184</v>
      </c>
      <c r="P2005" t="s">
        <v>72</v>
      </c>
      <c r="Q2005" t="s">
        <v>9461</v>
      </c>
      <c r="R2005" t="s">
        <v>140</v>
      </c>
      <c r="T2005" t="s">
        <v>61</v>
      </c>
      <c r="V2005" t="s">
        <v>9801</v>
      </c>
      <c r="W2005">
        <v>18510</v>
      </c>
      <c r="X2005">
        <v>18510</v>
      </c>
      <c r="Y2005">
        <v>0</v>
      </c>
      <c r="Z2005">
        <v>18510</v>
      </c>
      <c r="AA2005">
        <v>18510</v>
      </c>
      <c r="AB2005" t="s">
        <v>72</v>
      </c>
      <c r="AC2005" s="1">
        <v>41982</v>
      </c>
      <c r="AD2005">
        <v>13500</v>
      </c>
      <c r="AE2005">
        <v>2662</v>
      </c>
      <c r="AF2005">
        <v>2154</v>
      </c>
      <c r="AG2005" t="s">
        <v>103</v>
      </c>
      <c r="AH2005" t="s">
        <v>76</v>
      </c>
      <c r="AR2005">
        <v>0</v>
      </c>
      <c r="AW2005" t="s">
        <v>9802</v>
      </c>
      <c r="AY2005" t="s">
        <v>9803</v>
      </c>
      <c r="AZ2005" t="s">
        <v>9804</v>
      </c>
    </row>
    <row r="2006" spans="1:52" x14ac:dyDescent="0.3">
      <c r="A2006">
        <v>1943272</v>
      </c>
      <c r="B2006" t="s">
        <v>9805</v>
      </c>
      <c r="C2006" t="str">
        <f t="shared" si="284"/>
        <v>7492</v>
      </c>
      <c r="D2006" t="s">
        <v>8411</v>
      </c>
      <c r="E2006" t="str">
        <f>"0000"</f>
        <v>0000</v>
      </c>
      <c r="F2006" t="s">
        <v>108</v>
      </c>
      <c r="G2006" t="str">
        <f>"10"</f>
        <v>10</v>
      </c>
      <c r="H2006" t="s">
        <v>55</v>
      </c>
      <c r="I2006" t="s">
        <v>56</v>
      </c>
      <c r="J2006" t="s">
        <v>8434</v>
      </c>
      <c r="K2006">
        <v>0</v>
      </c>
      <c r="L2006">
        <v>68719</v>
      </c>
      <c r="M2006">
        <v>1.58</v>
      </c>
      <c r="N2006" t="str">
        <f t="shared" si="282"/>
        <v>000X</v>
      </c>
      <c r="O2006">
        <v>4854</v>
      </c>
      <c r="P2006" t="s">
        <v>72</v>
      </c>
      <c r="Q2006" t="s">
        <v>9302</v>
      </c>
      <c r="R2006" t="s">
        <v>110</v>
      </c>
      <c r="T2006" t="s">
        <v>61</v>
      </c>
      <c r="V2006" t="s">
        <v>9806</v>
      </c>
      <c r="W2006">
        <v>19720</v>
      </c>
      <c r="X2006">
        <v>19720</v>
      </c>
      <c r="Y2006">
        <v>0</v>
      </c>
      <c r="Z2006">
        <v>19720</v>
      </c>
      <c r="AA2006">
        <v>19720</v>
      </c>
      <c r="AB2006" t="s">
        <v>72</v>
      </c>
      <c r="AC2006" s="1">
        <v>29007</v>
      </c>
      <c r="AD2006">
        <v>13700</v>
      </c>
      <c r="AE2006">
        <v>539</v>
      </c>
      <c r="AF2006">
        <v>2046</v>
      </c>
      <c r="AG2006" t="s">
        <v>103</v>
      </c>
      <c r="AH2006" t="s">
        <v>873</v>
      </c>
      <c r="AR2006">
        <v>0</v>
      </c>
      <c r="AW2006" t="s">
        <v>9807</v>
      </c>
      <c r="AY2006" t="s">
        <v>9808</v>
      </c>
      <c r="AZ2006" t="s">
        <v>9809</v>
      </c>
    </row>
    <row r="2007" spans="1:52" x14ac:dyDescent="0.3">
      <c r="A2007">
        <v>1947740</v>
      </c>
      <c r="B2007" t="s">
        <v>9810</v>
      </c>
      <c r="C2007" t="str">
        <f t="shared" si="284"/>
        <v>7492</v>
      </c>
      <c r="D2007" t="s">
        <v>8411</v>
      </c>
      <c r="E2007" t="str">
        <f>"0100"</f>
        <v>0100</v>
      </c>
      <c r="F2007" t="s">
        <v>54</v>
      </c>
      <c r="G2007" t="str">
        <f>"04"</f>
        <v>04</v>
      </c>
      <c r="H2007" t="s">
        <v>55</v>
      </c>
      <c r="I2007" t="s">
        <v>56</v>
      </c>
      <c r="J2007" t="s">
        <v>57</v>
      </c>
      <c r="K2007">
        <v>1</v>
      </c>
      <c r="L2007">
        <v>43743</v>
      </c>
      <c r="M2007">
        <v>1</v>
      </c>
      <c r="N2007" t="str">
        <f t="shared" si="282"/>
        <v>000X</v>
      </c>
      <c r="O2007">
        <v>5050</v>
      </c>
      <c r="P2007" t="s">
        <v>72</v>
      </c>
      <c r="Q2007" t="s">
        <v>9562</v>
      </c>
      <c r="R2007" t="s">
        <v>88</v>
      </c>
      <c r="T2007" t="s">
        <v>61</v>
      </c>
      <c r="V2007" t="s">
        <v>9811</v>
      </c>
      <c r="W2007">
        <v>191286</v>
      </c>
      <c r="X2007">
        <v>16070</v>
      </c>
      <c r="Y2007">
        <v>175216</v>
      </c>
      <c r="Z2007">
        <v>146730</v>
      </c>
      <c r="AA2007">
        <v>121730</v>
      </c>
      <c r="AB2007" t="s">
        <v>63</v>
      </c>
      <c r="AC2007" s="1">
        <v>34608</v>
      </c>
      <c r="AD2007">
        <v>125000</v>
      </c>
      <c r="AE2007">
        <v>1054</v>
      </c>
      <c r="AF2007">
        <v>1736</v>
      </c>
      <c r="AG2007" t="s">
        <v>64</v>
      </c>
      <c r="AH2007" t="s">
        <v>76</v>
      </c>
      <c r="AI2007">
        <v>1</v>
      </c>
      <c r="AJ2007">
        <v>1988</v>
      </c>
      <c r="AK2007">
        <v>3</v>
      </c>
      <c r="AL2007">
        <v>2</v>
      </c>
      <c r="AM2007">
        <v>1</v>
      </c>
      <c r="AN2007">
        <v>2181</v>
      </c>
      <c r="AO2007">
        <v>32</v>
      </c>
      <c r="AP2007" t="s">
        <v>63</v>
      </c>
      <c r="AQ2007" t="s">
        <v>66</v>
      </c>
      <c r="AR2007">
        <v>3214</v>
      </c>
      <c r="AW2007" t="s">
        <v>9812</v>
      </c>
      <c r="AX2007" t="s">
        <v>9813</v>
      </c>
      <c r="AY2007" t="s">
        <v>9814</v>
      </c>
      <c r="AZ2007" t="s">
        <v>9815</v>
      </c>
    </row>
    <row r="2008" spans="1:52" x14ac:dyDescent="0.3">
      <c r="A2008">
        <v>1947804</v>
      </c>
      <c r="B2008" t="s">
        <v>9816</v>
      </c>
      <c r="C2008" t="str">
        <f t="shared" si="284"/>
        <v>7492</v>
      </c>
      <c r="D2008" t="s">
        <v>8411</v>
      </c>
      <c r="E2008" t="str">
        <f>"0100"</f>
        <v>0100</v>
      </c>
      <c r="F2008" t="s">
        <v>54</v>
      </c>
      <c r="G2008" t="str">
        <f>"09"</f>
        <v>09</v>
      </c>
      <c r="H2008" t="s">
        <v>55</v>
      </c>
      <c r="I2008" t="s">
        <v>56</v>
      </c>
      <c r="J2008" t="s">
        <v>57</v>
      </c>
      <c r="K2008">
        <v>1</v>
      </c>
      <c r="L2008">
        <v>48349</v>
      </c>
      <c r="M2008">
        <v>1.1100000000000001</v>
      </c>
      <c r="N2008" t="str">
        <f t="shared" si="282"/>
        <v>000X</v>
      </c>
      <c r="O2008">
        <v>4403</v>
      </c>
      <c r="P2008" t="s">
        <v>72</v>
      </c>
      <c r="Q2008" t="s">
        <v>8454</v>
      </c>
      <c r="R2008" t="s">
        <v>60</v>
      </c>
      <c r="T2008" t="s">
        <v>61</v>
      </c>
      <c r="V2008" t="s">
        <v>9817</v>
      </c>
      <c r="W2008">
        <v>251682</v>
      </c>
      <c r="X2008">
        <v>17760</v>
      </c>
      <c r="Y2008">
        <v>233922</v>
      </c>
      <c r="Z2008">
        <v>201851</v>
      </c>
      <c r="AA2008">
        <v>176851</v>
      </c>
      <c r="AB2008" t="s">
        <v>63</v>
      </c>
      <c r="AC2008" s="1">
        <v>40148</v>
      </c>
      <c r="AD2008">
        <v>17500</v>
      </c>
      <c r="AE2008">
        <v>2330</v>
      </c>
      <c r="AF2008">
        <v>1795</v>
      </c>
      <c r="AG2008" t="s">
        <v>103</v>
      </c>
      <c r="AH2008" t="s">
        <v>65</v>
      </c>
      <c r="AI2008">
        <v>1</v>
      </c>
      <c r="AJ2008">
        <v>2010</v>
      </c>
      <c r="AK2008">
        <v>3</v>
      </c>
      <c r="AL2008">
        <v>2</v>
      </c>
      <c r="AN2008">
        <v>2187</v>
      </c>
      <c r="AO2008">
        <v>32</v>
      </c>
      <c r="AP2008" t="s">
        <v>63</v>
      </c>
      <c r="AQ2008" t="s">
        <v>66</v>
      </c>
      <c r="AR2008">
        <v>3244</v>
      </c>
      <c r="AW2008" t="s">
        <v>9818</v>
      </c>
      <c r="AX2008" t="s">
        <v>9819</v>
      </c>
      <c r="AY2008" t="s">
        <v>9820</v>
      </c>
      <c r="AZ2008" t="s">
        <v>70</v>
      </c>
    </row>
    <row r="2009" spans="1:52" x14ac:dyDescent="0.3">
      <c r="A2009">
        <v>1947821</v>
      </c>
      <c r="B2009" t="s">
        <v>9821</v>
      </c>
      <c r="C2009" t="str">
        <f t="shared" si="284"/>
        <v>7492</v>
      </c>
      <c r="D2009" t="s">
        <v>8411</v>
      </c>
      <c r="E2009" t="str">
        <f>"0100"</f>
        <v>0100</v>
      </c>
      <c r="F2009" t="s">
        <v>54</v>
      </c>
      <c r="G2009" t="str">
        <f>"09"</f>
        <v>09</v>
      </c>
      <c r="H2009" t="s">
        <v>55</v>
      </c>
      <c r="I2009" t="s">
        <v>56</v>
      </c>
      <c r="J2009" t="s">
        <v>57</v>
      </c>
      <c r="K2009">
        <v>1</v>
      </c>
      <c r="L2009">
        <v>43629</v>
      </c>
      <c r="M2009">
        <v>1</v>
      </c>
      <c r="N2009" t="str">
        <f t="shared" si="282"/>
        <v>000X</v>
      </c>
      <c r="O2009">
        <v>4406</v>
      </c>
      <c r="P2009" t="s">
        <v>72</v>
      </c>
      <c r="Q2009" t="s">
        <v>8908</v>
      </c>
      <c r="R2009" t="s">
        <v>140</v>
      </c>
      <c r="T2009" t="s">
        <v>61</v>
      </c>
      <c r="V2009" t="s">
        <v>9822</v>
      </c>
      <c r="W2009">
        <v>250640</v>
      </c>
      <c r="X2009">
        <v>16030</v>
      </c>
      <c r="Y2009">
        <v>234610</v>
      </c>
      <c r="Z2009">
        <v>182135</v>
      </c>
      <c r="AA2009">
        <v>156635</v>
      </c>
      <c r="AB2009" t="s">
        <v>63</v>
      </c>
      <c r="AC2009" s="1">
        <v>37742</v>
      </c>
      <c r="AD2009">
        <v>14900</v>
      </c>
      <c r="AE2009">
        <v>1599</v>
      </c>
      <c r="AF2009">
        <v>1751</v>
      </c>
      <c r="AG2009" t="s">
        <v>103</v>
      </c>
      <c r="AH2009" t="s">
        <v>76</v>
      </c>
      <c r="AI2009">
        <v>1</v>
      </c>
      <c r="AJ2009">
        <v>2004</v>
      </c>
      <c r="AK2009">
        <v>3</v>
      </c>
      <c r="AL2009">
        <v>3</v>
      </c>
      <c r="AN2009">
        <v>2650</v>
      </c>
      <c r="AO2009">
        <v>32</v>
      </c>
      <c r="AP2009" t="s">
        <v>72</v>
      </c>
      <c r="AQ2009" t="s">
        <v>66</v>
      </c>
      <c r="AR2009">
        <v>3651</v>
      </c>
      <c r="AW2009" t="s">
        <v>9823</v>
      </c>
      <c r="AX2009" t="s">
        <v>9824</v>
      </c>
      <c r="AY2009" t="s">
        <v>9825</v>
      </c>
      <c r="AZ2009" t="s">
        <v>6383</v>
      </c>
    </row>
    <row r="2010" spans="1:52" x14ac:dyDescent="0.3">
      <c r="A2010">
        <v>1947839</v>
      </c>
      <c r="B2010" t="s">
        <v>9826</v>
      </c>
      <c r="C2010" t="str">
        <f t="shared" si="284"/>
        <v>7492</v>
      </c>
      <c r="D2010" t="s">
        <v>8411</v>
      </c>
      <c r="E2010" t="str">
        <f>"0100"</f>
        <v>0100</v>
      </c>
      <c r="F2010" t="s">
        <v>54</v>
      </c>
      <c r="G2010" t="str">
        <f>"09"</f>
        <v>09</v>
      </c>
      <c r="H2010" t="s">
        <v>55</v>
      </c>
      <c r="I2010" t="s">
        <v>56</v>
      </c>
      <c r="J2010" t="s">
        <v>57</v>
      </c>
      <c r="K2010">
        <v>1</v>
      </c>
      <c r="L2010">
        <v>43658</v>
      </c>
      <c r="M2010">
        <v>1</v>
      </c>
      <c r="N2010" t="str">
        <f t="shared" si="282"/>
        <v>000X</v>
      </c>
      <c r="O2010">
        <v>4361</v>
      </c>
      <c r="P2010" t="s">
        <v>72</v>
      </c>
      <c r="Q2010" t="s">
        <v>8499</v>
      </c>
      <c r="R2010" t="s">
        <v>266</v>
      </c>
      <c r="T2010" t="s">
        <v>61</v>
      </c>
      <c r="V2010" t="s">
        <v>9827</v>
      </c>
      <c r="W2010">
        <v>167767</v>
      </c>
      <c r="X2010">
        <v>16040</v>
      </c>
      <c r="Y2010">
        <v>151727</v>
      </c>
      <c r="Z2010">
        <v>158656</v>
      </c>
      <c r="AA2010">
        <v>128656</v>
      </c>
      <c r="AB2010" t="s">
        <v>63</v>
      </c>
      <c r="AC2010" s="1">
        <v>43312</v>
      </c>
      <c r="AD2010">
        <v>201000</v>
      </c>
      <c r="AE2010">
        <v>2918</v>
      </c>
      <c r="AF2010">
        <v>2421</v>
      </c>
      <c r="AG2010" t="s">
        <v>64</v>
      </c>
      <c r="AH2010" t="s">
        <v>76</v>
      </c>
      <c r="AI2010">
        <v>1</v>
      </c>
      <c r="AJ2010">
        <v>1996</v>
      </c>
      <c r="AK2010">
        <v>3</v>
      </c>
      <c r="AL2010">
        <v>2</v>
      </c>
      <c r="AN2010">
        <v>1781</v>
      </c>
      <c r="AO2010">
        <v>32</v>
      </c>
      <c r="AP2010" t="s">
        <v>72</v>
      </c>
      <c r="AQ2010" t="s">
        <v>66</v>
      </c>
      <c r="AR2010">
        <v>2686</v>
      </c>
      <c r="AW2010" t="s">
        <v>9542</v>
      </c>
      <c r="AX2010" t="s">
        <v>9543</v>
      </c>
      <c r="AY2010" t="s">
        <v>9544</v>
      </c>
      <c r="AZ2010" t="s">
        <v>70</v>
      </c>
    </row>
    <row r="2011" spans="1:52" x14ac:dyDescent="0.3">
      <c r="A2011">
        <v>2134062</v>
      </c>
      <c r="B2011" t="s">
        <v>9828</v>
      </c>
      <c r="C2011" t="str">
        <f t="shared" si="284"/>
        <v>7492</v>
      </c>
      <c r="D2011" t="s">
        <v>8411</v>
      </c>
      <c r="E2011" t="str">
        <f>"0000"</f>
        <v>0000</v>
      </c>
      <c r="F2011" t="s">
        <v>108</v>
      </c>
      <c r="G2011" t="str">
        <f>"11"</f>
        <v>11</v>
      </c>
      <c r="H2011" t="s">
        <v>55</v>
      </c>
      <c r="I2011" t="s">
        <v>56</v>
      </c>
      <c r="J2011" t="s">
        <v>57</v>
      </c>
      <c r="K2011">
        <v>0</v>
      </c>
      <c r="L2011">
        <v>43761</v>
      </c>
      <c r="M2011">
        <v>1</v>
      </c>
      <c r="N2011" t="str">
        <f t="shared" si="282"/>
        <v>000X</v>
      </c>
      <c r="O2011">
        <v>4917</v>
      </c>
      <c r="P2011" t="s">
        <v>72</v>
      </c>
      <c r="Q2011" t="s">
        <v>9437</v>
      </c>
      <c r="R2011" t="s">
        <v>140</v>
      </c>
      <c r="T2011" t="s">
        <v>61</v>
      </c>
      <c r="V2011" t="s">
        <v>9829</v>
      </c>
      <c r="W2011">
        <v>16070</v>
      </c>
      <c r="X2011">
        <v>16070</v>
      </c>
      <c r="Y2011">
        <v>0</v>
      </c>
      <c r="Z2011">
        <v>16070</v>
      </c>
      <c r="AA2011">
        <v>16070</v>
      </c>
      <c r="AB2011" t="s">
        <v>72</v>
      </c>
      <c r="AR2011">
        <v>0</v>
      </c>
      <c r="AW2011" t="s">
        <v>9830</v>
      </c>
      <c r="AY2011" t="s">
        <v>9831</v>
      </c>
      <c r="AZ2011" t="s">
        <v>9832</v>
      </c>
    </row>
    <row r="2012" spans="1:52" x14ac:dyDescent="0.3">
      <c r="A2012">
        <v>2134321</v>
      </c>
      <c r="B2012" t="s">
        <v>9833</v>
      </c>
      <c r="C2012" t="str">
        <f t="shared" si="284"/>
        <v>7492</v>
      </c>
      <c r="D2012" t="s">
        <v>8411</v>
      </c>
      <c r="E2012" t="str">
        <f>"0000"</f>
        <v>0000</v>
      </c>
      <c r="F2012" t="s">
        <v>108</v>
      </c>
      <c r="G2012" t="str">
        <f>"02"</f>
        <v>02</v>
      </c>
      <c r="H2012" t="s">
        <v>55</v>
      </c>
      <c r="I2012" t="s">
        <v>56</v>
      </c>
      <c r="J2012" t="s">
        <v>57</v>
      </c>
      <c r="K2012">
        <v>0</v>
      </c>
      <c r="L2012">
        <v>43695</v>
      </c>
      <c r="M2012">
        <v>1</v>
      </c>
      <c r="N2012" t="str">
        <f t="shared" si="282"/>
        <v>000X</v>
      </c>
      <c r="O2012">
        <v>5096</v>
      </c>
      <c r="P2012" t="s">
        <v>72</v>
      </c>
      <c r="Q2012" t="s">
        <v>9444</v>
      </c>
      <c r="R2012" t="s">
        <v>140</v>
      </c>
      <c r="T2012" t="s">
        <v>61</v>
      </c>
      <c r="V2012" t="s">
        <v>9834</v>
      </c>
      <c r="W2012">
        <v>16050</v>
      </c>
      <c r="X2012">
        <v>16050</v>
      </c>
      <c r="Y2012">
        <v>0</v>
      </c>
      <c r="Z2012">
        <v>16050</v>
      </c>
      <c r="AA2012">
        <v>16050</v>
      </c>
      <c r="AB2012" t="s">
        <v>72</v>
      </c>
      <c r="AC2012" s="1">
        <v>35096</v>
      </c>
      <c r="AD2012">
        <v>10800</v>
      </c>
      <c r="AE2012">
        <v>1122</v>
      </c>
      <c r="AF2012">
        <v>1335</v>
      </c>
      <c r="AG2012" t="s">
        <v>103</v>
      </c>
      <c r="AH2012" t="s">
        <v>221</v>
      </c>
      <c r="AR2012">
        <v>0</v>
      </c>
      <c r="AW2012" t="s">
        <v>9835</v>
      </c>
      <c r="AX2012" t="s">
        <v>9836</v>
      </c>
      <c r="AY2012" t="s">
        <v>9837</v>
      </c>
      <c r="AZ2012" t="s">
        <v>9838</v>
      </c>
    </row>
    <row r="2013" spans="1:52" x14ac:dyDescent="0.3">
      <c r="A2013">
        <v>2134976</v>
      </c>
      <c r="B2013" t="s">
        <v>9839</v>
      </c>
      <c r="C2013" t="str">
        <f t="shared" si="284"/>
        <v>7492</v>
      </c>
      <c r="D2013" t="s">
        <v>8411</v>
      </c>
      <c r="E2013" t="str">
        <f>"0100"</f>
        <v>0100</v>
      </c>
      <c r="F2013" t="s">
        <v>54</v>
      </c>
      <c r="G2013" t="str">
        <f>"02"</f>
        <v>02</v>
      </c>
      <c r="H2013" t="s">
        <v>55</v>
      </c>
      <c r="I2013" t="s">
        <v>56</v>
      </c>
      <c r="J2013" t="s">
        <v>57</v>
      </c>
      <c r="K2013">
        <v>1</v>
      </c>
      <c r="L2013">
        <v>43669</v>
      </c>
      <c r="M2013">
        <v>1</v>
      </c>
      <c r="N2013" t="str">
        <f t="shared" si="282"/>
        <v>000X</v>
      </c>
      <c r="O2013">
        <v>5117</v>
      </c>
      <c r="P2013" t="s">
        <v>72</v>
      </c>
      <c r="Q2013" t="s">
        <v>9461</v>
      </c>
      <c r="R2013" t="s">
        <v>140</v>
      </c>
      <c r="T2013" t="s">
        <v>61</v>
      </c>
      <c r="V2013" t="s">
        <v>9840</v>
      </c>
      <c r="W2013">
        <v>225950</v>
      </c>
      <c r="X2013">
        <v>16040</v>
      </c>
      <c r="Y2013">
        <v>209910</v>
      </c>
      <c r="Z2013">
        <v>225950</v>
      </c>
      <c r="AA2013">
        <v>225950</v>
      </c>
      <c r="AB2013" t="s">
        <v>72</v>
      </c>
      <c r="AC2013" s="1">
        <v>34547</v>
      </c>
      <c r="AD2013">
        <v>14900</v>
      </c>
      <c r="AE2013">
        <v>1051</v>
      </c>
      <c r="AF2013">
        <v>398</v>
      </c>
      <c r="AG2013" t="s">
        <v>103</v>
      </c>
      <c r="AH2013" t="s">
        <v>873</v>
      </c>
      <c r="AI2013">
        <v>1</v>
      </c>
      <c r="AJ2013">
        <v>2000</v>
      </c>
      <c r="AK2013">
        <v>3</v>
      </c>
      <c r="AL2013">
        <v>2</v>
      </c>
      <c r="AM2013">
        <v>1</v>
      </c>
      <c r="AN2013">
        <v>2372</v>
      </c>
      <c r="AO2013">
        <v>32</v>
      </c>
      <c r="AP2013" t="s">
        <v>63</v>
      </c>
      <c r="AQ2013" t="s">
        <v>66</v>
      </c>
      <c r="AR2013">
        <v>3278</v>
      </c>
      <c r="AW2013" t="s">
        <v>9841</v>
      </c>
      <c r="AX2013" t="s">
        <v>9842</v>
      </c>
      <c r="AY2013" t="s">
        <v>9843</v>
      </c>
      <c r="AZ2013" t="s">
        <v>9844</v>
      </c>
    </row>
    <row r="2014" spans="1:52" x14ac:dyDescent="0.3">
      <c r="A2014">
        <v>2134984</v>
      </c>
      <c r="B2014" t="s">
        <v>9845</v>
      </c>
      <c r="C2014" t="str">
        <f t="shared" si="284"/>
        <v>7492</v>
      </c>
      <c r="D2014" t="s">
        <v>8411</v>
      </c>
      <c r="E2014" t="str">
        <f>"0000"</f>
        <v>0000</v>
      </c>
      <c r="F2014" t="s">
        <v>108</v>
      </c>
      <c r="G2014" t="str">
        <f>"02"</f>
        <v>02</v>
      </c>
      <c r="H2014" t="s">
        <v>55</v>
      </c>
      <c r="I2014" t="s">
        <v>56</v>
      </c>
      <c r="J2014" t="s">
        <v>57</v>
      </c>
      <c r="K2014">
        <v>0</v>
      </c>
      <c r="L2014">
        <v>44438</v>
      </c>
      <c r="M2014">
        <v>1.02</v>
      </c>
      <c r="N2014" t="str">
        <f t="shared" si="282"/>
        <v>000X</v>
      </c>
      <c r="O2014">
        <v>5105</v>
      </c>
      <c r="P2014" t="s">
        <v>72</v>
      </c>
      <c r="Q2014" t="s">
        <v>9461</v>
      </c>
      <c r="R2014" t="s">
        <v>140</v>
      </c>
      <c r="T2014" t="s">
        <v>61</v>
      </c>
      <c r="V2014" t="s">
        <v>9846</v>
      </c>
      <c r="W2014">
        <v>16320</v>
      </c>
      <c r="X2014">
        <v>16320</v>
      </c>
      <c r="Y2014">
        <v>0</v>
      </c>
      <c r="Z2014">
        <v>16320</v>
      </c>
      <c r="AA2014">
        <v>16320</v>
      </c>
      <c r="AB2014" t="s">
        <v>72</v>
      </c>
      <c r="AC2014" s="1">
        <v>34394</v>
      </c>
      <c r="AD2014">
        <v>24000</v>
      </c>
      <c r="AE2014">
        <v>1028</v>
      </c>
      <c r="AF2014">
        <v>677</v>
      </c>
      <c r="AG2014" t="s">
        <v>103</v>
      </c>
      <c r="AH2014" t="s">
        <v>873</v>
      </c>
      <c r="AR2014">
        <v>0</v>
      </c>
      <c r="AW2014" t="s">
        <v>9847</v>
      </c>
      <c r="AY2014" t="s">
        <v>9848</v>
      </c>
      <c r="AZ2014" t="s">
        <v>9849</v>
      </c>
    </row>
    <row r="2015" spans="1:52" x14ac:dyDescent="0.3">
      <c r="A2015">
        <v>2135107</v>
      </c>
      <c r="B2015" t="s">
        <v>9850</v>
      </c>
      <c r="C2015" t="str">
        <f t="shared" si="284"/>
        <v>7492</v>
      </c>
      <c r="D2015" t="s">
        <v>8411</v>
      </c>
      <c r="E2015" t="str">
        <f>"0100"</f>
        <v>0100</v>
      </c>
      <c r="F2015" t="s">
        <v>54</v>
      </c>
      <c r="G2015" t="str">
        <f>"02"</f>
        <v>02</v>
      </c>
      <c r="H2015" t="s">
        <v>55</v>
      </c>
      <c r="I2015" t="s">
        <v>56</v>
      </c>
      <c r="J2015" t="s">
        <v>57</v>
      </c>
      <c r="K2015">
        <v>1</v>
      </c>
      <c r="L2015">
        <v>44949</v>
      </c>
      <c r="M2015">
        <v>1.03</v>
      </c>
      <c r="N2015" t="str">
        <f t="shared" si="282"/>
        <v>000X</v>
      </c>
      <c r="O2015">
        <v>5065</v>
      </c>
      <c r="P2015" t="s">
        <v>72</v>
      </c>
      <c r="Q2015" t="s">
        <v>9461</v>
      </c>
      <c r="R2015" t="s">
        <v>140</v>
      </c>
      <c r="T2015" t="s">
        <v>61</v>
      </c>
      <c r="V2015" t="s">
        <v>9851</v>
      </c>
      <c r="W2015">
        <v>189770</v>
      </c>
      <c r="X2015">
        <v>16510</v>
      </c>
      <c r="Y2015">
        <v>173260</v>
      </c>
      <c r="Z2015">
        <v>110532</v>
      </c>
      <c r="AA2015">
        <v>85032</v>
      </c>
      <c r="AB2015" t="s">
        <v>63</v>
      </c>
      <c r="AC2015" s="1">
        <v>44168</v>
      </c>
      <c r="AD2015">
        <v>260000</v>
      </c>
      <c r="AE2015">
        <v>3113</v>
      </c>
      <c r="AF2015">
        <v>2007</v>
      </c>
      <c r="AG2015" t="s">
        <v>64</v>
      </c>
      <c r="AH2015" t="s">
        <v>76</v>
      </c>
      <c r="AI2015">
        <v>1</v>
      </c>
      <c r="AJ2015">
        <v>1994</v>
      </c>
      <c r="AK2015">
        <v>3</v>
      </c>
      <c r="AL2015">
        <v>2</v>
      </c>
      <c r="AM2015">
        <v>1</v>
      </c>
      <c r="AN2015">
        <v>1824</v>
      </c>
      <c r="AO2015">
        <v>32</v>
      </c>
      <c r="AP2015" t="s">
        <v>63</v>
      </c>
      <c r="AQ2015" t="s">
        <v>66</v>
      </c>
      <c r="AR2015">
        <v>2541</v>
      </c>
      <c r="AW2015" t="s">
        <v>9852</v>
      </c>
      <c r="AX2015" t="s">
        <v>9853</v>
      </c>
      <c r="AY2015" t="s">
        <v>9854</v>
      </c>
      <c r="AZ2015" t="s">
        <v>70</v>
      </c>
    </row>
    <row r="2016" spans="1:52" x14ac:dyDescent="0.3">
      <c r="A2016">
        <v>1943205</v>
      </c>
      <c r="B2016" t="s">
        <v>9855</v>
      </c>
      <c r="C2016" t="str">
        <f t="shared" si="284"/>
        <v>7492</v>
      </c>
      <c r="D2016" t="s">
        <v>8411</v>
      </c>
      <c r="E2016" t="str">
        <f>"0100"</f>
        <v>0100</v>
      </c>
      <c r="F2016" t="s">
        <v>54</v>
      </c>
      <c r="G2016" t="str">
        <f>"10"</f>
        <v>10</v>
      </c>
      <c r="H2016" t="s">
        <v>55</v>
      </c>
      <c r="I2016" t="s">
        <v>56</v>
      </c>
      <c r="J2016" t="s">
        <v>57</v>
      </c>
      <c r="K2016">
        <v>1</v>
      </c>
      <c r="L2016">
        <v>46703</v>
      </c>
      <c r="M2016">
        <v>1.07</v>
      </c>
      <c r="N2016" t="str">
        <f t="shared" si="282"/>
        <v>000X</v>
      </c>
      <c r="O2016">
        <v>2893</v>
      </c>
      <c r="P2016" t="s">
        <v>58</v>
      </c>
      <c r="Q2016" t="s">
        <v>8502</v>
      </c>
      <c r="R2016" t="s">
        <v>140</v>
      </c>
      <c r="T2016" t="s">
        <v>61</v>
      </c>
      <c r="V2016" t="s">
        <v>9856</v>
      </c>
      <c r="W2016">
        <v>254183</v>
      </c>
      <c r="X2016">
        <v>17160</v>
      </c>
      <c r="Y2016">
        <v>237023</v>
      </c>
      <c r="Z2016">
        <v>254183</v>
      </c>
      <c r="AA2016">
        <v>254183</v>
      </c>
      <c r="AB2016" t="s">
        <v>72</v>
      </c>
      <c r="AC2016" s="1">
        <v>43319</v>
      </c>
      <c r="AD2016">
        <v>320000</v>
      </c>
      <c r="AE2016">
        <v>2918</v>
      </c>
      <c r="AF2016">
        <v>2467</v>
      </c>
      <c r="AG2016" t="s">
        <v>64</v>
      </c>
      <c r="AH2016" t="s">
        <v>76</v>
      </c>
      <c r="AI2016">
        <v>1</v>
      </c>
      <c r="AJ2016">
        <v>2004</v>
      </c>
      <c r="AK2016">
        <v>3</v>
      </c>
      <c r="AL2016">
        <v>2</v>
      </c>
      <c r="AN2016">
        <v>2253</v>
      </c>
      <c r="AO2016">
        <v>32</v>
      </c>
      <c r="AP2016" t="s">
        <v>63</v>
      </c>
      <c r="AQ2016" t="s">
        <v>66</v>
      </c>
      <c r="AR2016">
        <v>3315</v>
      </c>
      <c r="AW2016" t="s">
        <v>9857</v>
      </c>
      <c r="AX2016" t="s">
        <v>9858</v>
      </c>
      <c r="AY2016" t="s">
        <v>9859</v>
      </c>
      <c r="AZ2016" t="s">
        <v>9860</v>
      </c>
    </row>
    <row r="2017" spans="1:52" x14ac:dyDescent="0.3">
      <c r="A2017">
        <v>1943221</v>
      </c>
      <c r="B2017" t="s">
        <v>9861</v>
      </c>
      <c r="C2017" t="str">
        <f t="shared" si="284"/>
        <v>7492</v>
      </c>
      <c r="D2017" t="s">
        <v>8411</v>
      </c>
      <c r="E2017" t="str">
        <f>"0000"</f>
        <v>0000</v>
      </c>
      <c r="F2017" t="s">
        <v>108</v>
      </c>
      <c r="G2017" t="str">
        <f>"10"</f>
        <v>10</v>
      </c>
      <c r="H2017" t="s">
        <v>55</v>
      </c>
      <c r="I2017" t="s">
        <v>56</v>
      </c>
      <c r="J2017" t="s">
        <v>8434</v>
      </c>
      <c r="K2017">
        <v>0</v>
      </c>
      <c r="L2017">
        <v>57468</v>
      </c>
      <c r="M2017">
        <v>1.32</v>
      </c>
      <c r="N2017" t="str">
        <f t="shared" si="282"/>
        <v>000X</v>
      </c>
      <c r="O2017">
        <v>2798</v>
      </c>
      <c r="P2017" t="s">
        <v>58</v>
      </c>
      <c r="Q2017" t="s">
        <v>8929</v>
      </c>
      <c r="R2017" t="s">
        <v>140</v>
      </c>
      <c r="T2017" t="s">
        <v>61</v>
      </c>
      <c r="V2017" t="s">
        <v>9862</v>
      </c>
      <c r="W2017">
        <v>16490</v>
      </c>
      <c r="X2017">
        <v>16490</v>
      </c>
      <c r="Y2017">
        <v>0</v>
      </c>
      <c r="Z2017">
        <v>16490</v>
      </c>
      <c r="AA2017">
        <v>16490</v>
      </c>
      <c r="AB2017" t="s">
        <v>72</v>
      </c>
      <c r="AC2017" s="1">
        <v>28976</v>
      </c>
      <c r="AD2017">
        <v>8200</v>
      </c>
      <c r="AE2017">
        <v>538</v>
      </c>
      <c r="AF2017">
        <v>60</v>
      </c>
      <c r="AG2017" t="s">
        <v>103</v>
      </c>
      <c r="AH2017" t="s">
        <v>873</v>
      </c>
      <c r="AR2017">
        <v>0</v>
      </c>
      <c r="AW2017" t="s">
        <v>9863</v>
      </c>
      <c r="AY2017" t="s">
        <v>9864</v>
      </c>
      <c r="AZ2017" t="s">
        <v>9865</v>
      </c>
    </row>
    <row r="2018" spans="1:52" x14ac:dyDescent="0.3">
      <c r="A2018">
        <v>1943256</v>
      </c>
      <c r="B2018" t="s">
        <v>9866</v>
      </c>
      <c r="C2018" t="str">
        <f t="shared" si="284"/>
        <v>7492</v>
      </c>
      <c r="D2018" t="s">
        <v>8411</v>
      </c>
      <c r="E2018" t="str">
        <f t="shared" ref="E2018:E2026" si="286">"0100"</f>
        <v>0100</v>
      </c>
      <c r="F2018" t="s">
        <v>54</v>
      </c>
      <c r="G2018" t="str">
        <f>"10"</f>
        <v>10</v>
      </c>
      <c r="H2018" t="s">
        <v>55</v>
      </c>
      <c r="I2018" t="s">
        <v>56</v>
      </c>
      <c r="J2018" t="s">
        <v>57</v>
      </c>
      <c r="K2018">
        <v>1</v>
      </c>
      <c r="L2018">
        <v>46082</v>
      </c>
      <c r="M2018">
        <v>1.06</v>
      </c>
      <c r="N2018" t="str">
        <f t="shared" si="282"/>
        <v>000X</v>
      </c>
      <c r="O2018">
        <v>4559</v>
      </c>
      <c r="P2018" t="s">
        <v>72</v>
      </c>
      <c r="Q2018" t="s">
        <v>9035</v>
      </c>
      <c r="R2018" t="s">
        <v>140</v>
      </c>
      <c r="T2018" t="s">
        <v>61</v>
      </c>
      <c r="V2018" t="s">
        <v>9867</v>
      </c>
      <c r="W2018">
        <v>272280</v>
      </c>
      <c r="X2018">
        <v>16930</v>
      </c>
      <c r="Y2018">
        <v>255350</v>
      </c>
      <c r="Z2018">
        <v>224419</v>
      </c>
      <c r="AA2018">
        <v>199419</v>
      </c>
      <c r="AB2018" t="s">
        <v>63</v>
      </c>
      <c r="AC2018" s="1">
        <v>41730</v>
      </c>
      <c r="AD2018">
        <v>275000</v>
      </c>
      <c r="AE2018">
        <v>2619</v>
      </c>
      <c r="AF2018">
        <v>763</v>
      </c>
      <c r="AG2018" t="s">
        <v>64</v>
      </c>
      <c r="AH2018" t="s">
        <v>76</v>
      </c>
      <c r="AI2018">
        <v>1</v>
      </c>
      <c r="AJ2018">
        <v>2004</v>
      </c>
      <c r="AK2018">
        <v>3</v>
      </c>
      <c r="AL2018">
        <v>2</v>
      </c>
      <c r="AM2018">
        <v>1</v>
      </c>
      <c r="AN2018">
        <v>2476</v>
      </c>
      <c r="AO2018">
        <v>32</v>
      </c>
      <c r="AP2018" t="s">
        <v>63</v>
      </c>
      <c r="AQ2018" t="s">
        <v>66</v>
      </c>
      <c r="AR2018">
        <v>3414</v>
      </c>
      <c r="AW2018" t="s">
        <v>9868</v>
      </c>
      <c r="AX2018" t="s">
        <v>9869</v>
      </c>
      <c r="AY2018" t="s">
        <v>9870</v>
      </c>
      <c r="AZ2018" t="s">
        <v>70</v>
      </c>
    </row>
    <row r="2019" spans="1:52" x14ac:dyDescent="0.3">
      <c r="A2019">
        <v>1945895</v>
      </c>
      <c r="B2019" t="s">
        <v>9871</v>
      </c>
      <c r="C2019" t="str">
        <f t="shared" si="284"/>
        <v>7492</v>
      </c>
      <c r="D2019" t="s">
        <v>8411</v>
      </c>
      <c r="E2019" t="str">
        <f t="shared" si="286"/>
        <v>0100</v>
      </c>
      <c r="F2019" t="s">
        <v>54</v>
      </c>
      <c r="G2019" t="str">
        <f>"09"</f>
        <v>09</v>
      </c>
      <c r="H2019" t="s">
        <v>55</v>
      </c>
      <c r="I2019" t="s">
        <v>56</v>
      </c>
      <c r="J2019" t="s">
        <v>57</v>
      </c>
      <c r="K2019">
        <v>1</v>
      </c>
      <c r="L2019">
        <v>43750</v>
      </c>
      <c r="M2019">
        <v>1</v>
      </c>
      <c r="N2019" t="str">
        <f t="shared" si="282"/>
        <v>000X</v>
      </c>
      <c r="O2019">
        <v>4537</v>
      </c>
      <c r="P2019" t="s">
        <v>72</v>
      </c>
      <c r="Q2019" t="s">
        <v>8454</v>
      </c>
      <c r="R2019" t="s">
        <v>60</v>
      </c>
      <c r="T2019" t="s">
        <v>61</v>
      </c>
      <c r="V2019" t="s">
        <v>9872</v>
      </c>
      <c r="W2019">
        <v>187766</v>
      </c>
      <c r="X2019">
        <v>16070</v>
      </c>
      <c r="Y2019">
        <v>171696</v>
      </c>
      <c r="Z2019">
        <v>135492</v>
      </c>
      <c r="AA2019">
        <v>105492</v>
      </c>
      <c r="AB2019" t="s">
        <v>63</v>
      </c>
      <c r="AC2019" s="1">
        <v>41091</v>
      </c>
      <c r="AD2019">
        <v>163500</v>
      </c>
      <c r="AE2019">
        <v>2493</v>
      </c>
      <c r="AF2019">
        <v>172</v>
      </c>
      <c r="AG2019" t="s">
        <v>64</v>
      </c>
      <c r="AH2019" t="s">
        <v>76</v>
      </c>
      <c r="AI2019">
        <v>1</v>
      </c>
      <c r="AJ2019">
        <v>2003</v>
      </c>
      <c r="AK2019">
        <v>3</v>
      </c>
      <c r="AL2019">
        <v>2</v>
      </c>
      <c r="AN2019">
        <v>1664</v>
      </c>
      <c r="AO2019">
        <v>32</v>
      </c>
      <c r="AP2019" t="s">
        <v>72</v>
      </c>
      <c r="AQ2019" t="s">
        <v>66</v>
      </c>
      <c r="AR2019">
        <v>2611</v>
      </c>
      <c r="AW2019" t="s">
        <v>9873</v>
      </c>
      <c r="AY2019" t="s">
        <v>9874</v>
      </c>
      <c r="AZ2019" t="s">
        <v>5606</v>
      </c>
    </row>
    <row r="2020" spans="1:52" x14ac:dyDescent="0.3">
      <c r="A2020">
        <v>1947812</v>
      </c>
      <c r="B2020" t="s">
        <v>9875</v>
      </c>
      <c r="C2020" t="str">
        <f t="shared" si="284"/>
        <v>7492</v>
      </c>
      <c r="D2020" t="s">
        <v>8411</v>
      </c>
      <c r="E2020" t="str">
        <f t="shared" si="286"/>
        <v>0100</v>
      </c>
      <c r="F2020" t="s">
        <v>54</v>
      </c>
      <c r="G2020" t="str">
        <f>"10"</f>
        <v>10</v>
      </c>
      <c r="H2020" t="s">
        <v>55</v>
      </c>
      <c r="I2020" t="s">
        <v>56</v>
      </c>
      <c r="J2020" t="s">
        <v>57</v>
      </c>
      <c r="K2020">
        <v>1</v>
      </c>
      <c r="L2020">
        <v>43602</v>
      </c>
      <c r="M2020">
        <v>1</v>
      </c>
      <c r="N2020" t="str">
        <f t="shared" si="282"/>
        <v>000X</v>
      </c>
      <c r="O2020">
        <v>2804</v>
      </c>
      <c r="P2020" t="s">
        <v>58</v>
      </c>
      <c r="Q2020" t="s">
        <v>8502</v>
      </c>
      <c r="R2020" t="s">
        <v>140</v>
      </c>
      <c r="T2020" t="s">
        <v>61</v>
      </c>
      <c r="V2020" t="s">
        <v>9876</v>
      </c>
      <c r="W2020">
        <v>192462</v>
      </c>
      <c r="X2020">
        <v>16020</v>
      </c>
      <c r="Y2020">
        <v>176442</v>
      </c>
      <c r="Z2020">
        <v>139183</v>
      </c>
      <c r="AA2020">
        <v>113683</v>
      </c>
      <c r="AB2020" t="s">
        <v>63</v>
      </c>
      <c r="AC2020" s="1">
        <v>41153</v>
      </c>
      <c r="AD2020">
        <v>158500</v>
      </c>
      <c r="AE2020">
        <v>2508</v>
      </c>
      <c r="AF2020">
        <v>1000</v>
      </c>
      <c r="AG2020" t="s">
        <v>64</v>
      </c>
      <c r="AH2020" t="s">
        <v>76</v>
      </c>
      <c r="AI2020">
        <v>1</v>
      </c>
      <c r="AJ2020">
        <v>2001</v>
      </c>
      <c r="AK2020">
        <v>3</v>
      </c>
      <c r="AL2020">
        <v>2</v>
      </c>
      <c r="AN2020">
        <v>2000</v>
      </c>
      <c r="AO2020">
        <v>32</v>
      </c>
      <c r="AP2020" t="s">
        <v>72</v>
      </c>
      <c r="AQ2020" t="s">
        <v>66</v>
      </c>
      <c r="AR2020">
        <v>2762</v>
      </c>
      <c r="AW2020" t="s">
        <v>9877</v>
      </c>
      <c r="AY2020" t="s">
        <v>9878</v>
      </c>
      <c r="AZ2020" t="s">
        <v>70</v>
      </c>
    </row>
    <row r="2021" spans="1:52" x14ac:dyDescent="0.3">
      <c r="A2021">
        <v>1947847</v>
      </c>
      <c r="B2021" t="s">
        <v>9879</v>
      </c>
      <c r="C2021" t="str">
        <f t="shared" si="284"/>
        <v>7492</v>
      </c>
      <c r="D2021" t="s">
        <v>8411</v>
      </c>
      <c r="E2021" t="str">
        <f t="shared" si="286"/>
        <v>0100</v>
      </c>
      <c r="F2021" t="s">
        <v>54</v>
      </c>
      <c r="G2021" t="str">
        <f>"10"</f>
        <v>10</v>
      </c>
      <c r="H2021" t="s">
        <v>55</v>
      </c>
      <c r="I2021" t="s">
        <v>56</v>
      </c>
      <c r="J2021" t="s">
        <v>57</v>
      </c>
      <c r="K2021">
        <v>1</v>
      </c>
      <c r="L2021">
        <v>48610</v>
      </c>
      <c r="M2021">
        <v>1.1200000000000001</v>
      </c>
      <c r="N2021" t="str">
        <f t="shared" si="282"/>
        <v>000X</v>
      </c>
      <c r="O2021">
        <v>2951</v>
      </c>
      <c r="P2021" t="s">
        <v>58</v>
      </c>
      <c r="Q2021" t="s">
        <v>8502</v>
      </c>
      <c r="R2021" t="s">
        <v>140</v>
      </c>
      <c r="T2021" t="s">
        <v>61</v>
      </c>
      <c r="V2021" t="s">
        <v>9880</v>
      </c>
      <c r="W2021">
        <v>194747</v>
      </c>
      <c r="X2021">
        <v>17850</v>
      </c>
      <c r="Y2021">
        <v>176897</v>
      </c>
      <c r="Z2021">
        <v>145803</v>
      </c>
      <c r="AA2021">
        <v>120803</v>
      </c>
      <c r="AB2021" t="s">
        <v>63</v>
      </c>
      <c r="AC2021" s="1">
        <v>33664</v>
      </c>
      <c r="AD2021">
        <v>14600</v>
      </c>
      <c r="AE2021">
        <v>929</v>
      </c>
      <c r="AF2021">
        <v>980</v>
      </c>
      <c r="AG2021" t="s">
        <v>103</v>
      </c>
      <c r="AH2021" t="s">
        <v>76</v>
      </c>
      <c r="AI2021">
        <v>1</v>
      </c>
      <c r="AJ2021">
        <v>1993</v>
      </c>
      <c r="AK2021">
        <v>3</v>
      </c>
      <c r="AL2021">
        <v>2</v>
      </c>
      <c r="AN2021">
        <v>2022</v>
      </c>
      <c r="AO2021">
        <v>32</v>
      </c>
      <c r="AP2021" t="s">
        <v>63</v>
      </c>
      <c r="AQ2021" t="s">
        <v>66</v>
      </c>
      <c r="AR2021">
        <v>2820</v>
      </c>
      <c r="AW2021" t="s">
        <v>9881</v>
      </c>
      <c r="AX2021" t="s">
        <v>9882</v>
      </c>
      <c r="AY2021" t="s">
        <v>9883</v>
      </c>
      <c r="AZ2021" t="s">
        <v>70</v>
      </c>
    </row>
    <row r="2022" spans="1:52" x14ac:dyDescent="0.3">
      <c r="A2022">
        <v>2133481</v>
      </c>
      <c r="B2022" t="s">
        <v>9884</v>
      </c>
      <c r="C2022" t="str">
        <f t="shared" si="284"/>
        <v>7492</v>
      </c>
      <c r="D2022" t="s">
        <v>8411</v>
      </c>
      <c r="E2022" t="str">
        <f t="shared" si="286"/>
        <v>0100</v>
      </c>
      <c r="F2022" t="s">
        <v>54</v>
      </c>
      <c r="G2022" t="str">
        <f>"11"</f>
        <v>11</v>
      </c>
      <c r="H2022" t="s">
        <v>55</v>
      </c>
      <c r="I2022" t="s">
        <v>56</v>
      </c>
      <c r="J2022" t="s">
        <v>57</v>
      </c>
      <c r="K2022">
        <v>1</v>
      </c>
      <c r="L2022">
        <v>43567</v>
      </c>
      <c r="M2022">
        <v>1</v>
      </c>
      <c r="N2022" t="str">
        <f t="shared" si="282"/>
        <v>000X</v>
      </c>
      <c r="O2022">
        <v>4888</v>
      </c>
      <c r="P2022" t="s">
        <v>72</v>
      </c>
      <c r="Q2022" t="s">
        <v>9437</v>
      </c>
      <c r="R2022" t="s">
        <v>140</v>
      </c>
      <c r="T2022" t="s">
        <v>61</v>
      </c>
      <c r="V2022" t="s">
        <v>9885</v>
      </c>
      <c r="W2022">
        <v>239338</v>
      </c>
      <c r="X2022">
        <v>16000</v>
      </c>
      <c r="Y2022">
        <v>223338</v>
      </c>
      <c r="Z2022">
        <v>174902</v>
      </c>
      <c r="AA2022">
        <v>144902</v>
      </c>
      <c r="AB2022" t="s">
        <v>63</v>
      </c>
      <c r="AC2022" s="1">
        <v>36404</v>
      </c>
      <c r="AD2022">
        <v>9000</v>
      </c>
      <c r="AE2022">
        <v>1328</v>
      </c>
      <c r="AF2022">
        <v>846</v>
      </c>
      <c r="AG2022" t="s">
        <v>103</v>
      </c>
      <c r="AH2022" t="s">
        <v>76</v>
      </c>
      <c r="AI2022">
        <v>1</v>
      </c>
      <c r="AJ2022">
        <v>2001</v>
      </c>
      <c r="AK2022">
        <v>3</v>
      </c>
      <c r="AL2022">
        <v>3</v>
      </c>
      <c r="AN2022">
        <v>2178</v>
      </c>
      <c r="AO2022">
        <v>32</v>
      </c>
      <c r="AP2022" t="s">
        <v>63</v>
      </c>
      <c r="AQ2022" t="s">
        <v>66</v>
      </c>
      <c r="AR2022">
        <v>3398</v>
      </c>
      <c r="AW2022" t="s">
        <v>9886</v>
      </c>
      <c r="AX2022" t="s">
        <v>9887</v>
      </c>
      <c r="AY2022" t="s">
        <v>9888</v>
      </c>
      <c r="AZ2022" t="s">
        <v>70</v>
      </c>
    </row>
    <row r="2023" spans="1:52" x14ac:dyDescent="0.3">
      <c r="A2023">
        <v>2134194</v>
      </c>
      <c r="B2023" t="s">
        <v>9889</v>
      </c>
      <c r="C2023" t="str">
        <f t="shared" si="284"/>
        <v>7492</v>
      </c>
      <c r="D2023" t="s">
        <v>8411</v>
      </c>
      <c r="E2023" t="str">
        <f t="shared" si="286"/>
        <v>0100</v>
      </c>
      <c r="F2023" t="s">
        <v>54</v>
      </c>
      <c r="G2023" t="str">
        <f>"02"</f>
        <v>02</v>
      </c>
      <c r="H2023" t="s">
        <v>55</v>
      </c>
      <c r="I2023" t="s">
        <v>56</v>
      </c>
      <c r="J2023" t="s">
        <v>57</v>
      </c>
      <c r="K2023">
        <v>1</v>
      </c>
      <c r="L2023">
        <v>47330</v>
      </c>
      <c r="M2023">
        <v>1.0900000000000001</v>
      </c>
      <c r="N2023" t="str">
        <f t="shared" si="282"/>
        <v>000X</v>
      </c>
      <c r="O2023">
        <v>5196</v>
      </c>
      <c r="P2023" t="s">
        <v>72</v>
      </c>
      <c r="Q2023" t="s">
        <v>9444</v>
      </c>
      <c r="R2023" t="s">
        <v>140</v>
      </c>
      <c r="T2023" t="s">
        <v>61</v>
      </c>
      <c r="V2023" t="s">
        <v>9890</v>
      </c>
      <c r="W2023">
        <v>187567</v>
      </c>
      <c r="X2023">
        <v>17380</v>
      </c>
      <c r="Y2023">
        <v>170187</v>
      </c>
      <c r="Z2023">
        <v>187567</v>
      </c>
      <c r="AA2023">
        <v>187567</v>
      </c>
      <c r="AB2023" t="s">
        <v>72</v>
      </c>
      <c r="AC2023" s="1">
        <v>42683</v>
      </c>
      <c r="AD2023">
        <v>190000</v>
      </c>
      <c r="AE2023">
        <v>2797</v>
      </c>
      <c r="AF2023">
        <v>71</v>
      </c>
      <c r="AG2023" t="s">
        <v>64</v>
      </c>
      <c r="AH2023" t="s">
        <v>76</v>
      </c>
      <c r="AI2023">
        <v>1</v>
      </c>
      <c r="AJ2023">
        <v>2002</v>
      </c>
      <c r="AK2023">
        <v>3</v>
      </c>
      <c r="AL2023">
        <v>2</v>
      </c>
      <c r="AN2023">
        <v>1776</v>
      </c>
      <c r="AO2023">
        <v>32</v>
      </c>
      <c r="AP2023" t="s">
        <v>72</v>
      </c>
      <c r="AQ2023" t="s">
        <v>66</v>
      </c>
      <c r="AR2023">
        <v>2506</v>
      </c>
      <c r="AW2023" t="s">
        <v>9891</v>
      </c>
      <c r="AY2023" t="s">
        <v>9892</v>
      </c>
      <c r="AZ2023" t="s">
        <v>9893</v>
      </c>
    </row>
    <row r="2024" spans="1:52" x14ac:dyDescent="0.3">
      <c r="A2024">
        <v>2134305</v>
      </c>
      <c r="B2024" t="s">
        <v>9894</v>
      </c>
      <c r="C2024" t="str">
        <f t="shared" si="284"/>
        <v>7492</v>
      </c>
      <c r="D2024" t="s">
        <v>8411</v>
      </c>
      <c r="E2024" t="str">
        <f t="shared" si="286"/>
        <v>0100</v>
      </c>
      <c r="F2024" t="s">
        <v>54</v>
      </c>
      <c r="G2024" t="str">
        <f>"02"</f>
        <v>02</v>
      </c>
      <c r="H2024" t="s">
        <v>55</v>
      </c>
      <c r="I2024" t="s">
        <v>56</v>
      </c>
      <c r="J2024" t="s">
        <v>57</v>
      </c>
      <c r="K2024">
        <v>1</v>
      </c>
      <c r="L2024">
        <v>43611</v>
      </c>
      <c r="M2024">
        <v>1</v>
      </c>
      <c r="N2024" t="str">
        <f t="shared" si="282"/>
        <v>000X</v>
      </c>
      <c r="O2024">
        <v>5132</v>
      </c>
      <c r="P2024" t="s">
        <v>72</v>
      </c>
      <c r="Q2024" t="s">
        <v>9444</v>
      </c>
      <c r="R2024" t="s">
        <v>140</v>
      </c>
      <c r="T2024" t="s">
        <v>61</v>
      </c>
      <c r="V2024" t="s">
        <v>9895</v>
      </c>
      <c r="W2024">
        <v>214295</v>
      </c>
      <c r="X2024">
        <v>16020</v>
      </c>
      <c r="Y2024">
        <v>198275</v>
      </c>
      <c r="Z2024">
        <v>162820</v>
      </c>
      <c r="AA2024">
        <v>137820</v>
      </c>
      <c r="AB2024" t="s">
        <v>63</v>
      </c>
      <c r="AC2024" s="1">
        <v>36526</v>
      </c>
      <c r="AD2024">
        <v>10500</v>
      </c>
      <c r="AE2024">
        <v>1345</v>
      </c>
      <c r="AF2024">
        <v>1432</v>
      </c>
      <c r="AG2024" t="s">
        <v>103</v>
      </c>
      <c r="AH2024" t="s">
        <v>76</v>
      </c>
      <c r="AI2024">
        <v>1</v>
      </c>
      <c r="AJ2024">
        <v>2000</v>
      </c>
      <c r="AK2024">
        <v>3</v>
      </c>
      <c r="AL2024">
        <v>2</v>
      </c>
      <c r="AN2024">
        <v>2180</v>
      </c>
      <c r="AO2024">
        <v>32</v>
      </c>
      <c r="AP2024" t="s">
        <v>63</v>
      </c>
      <c r="AQ2024" t="s">
        <v>66</v>
      </c>
      <c r="AR2024">
        <v>3045</v>
      </c>
      <c r="AW2024" t="s">
        <v>9896</v>
      </c>
      <c r="AX2024" t="s">
        <v>9897</v>
      </c>
      <c r="AY2024" t="s">
        <v>9898</v>
      </c>
      <c r="AZ2024" t="s">
        <v>70</v>
      </c>
    </row>
    <row r="2025" spans="1:52" x14ac:dyDescent="0.3">
      <c r="A2025">
        <v>2134445</v>
      </c>
      <c r="B2025" t="s">
        <v>9899</v>
      </c>
      <c r="C2025" t="str">
        <f t="shared" si="284"/>
        <v>7492</v>
      </c>
      <c r="D2025" t="s">
        <v>8411</v>
      </c>
      <c r="E2025" t="str">
        <f t="shared" si="286"/>
        <v>0100</v>
      </c>
      <c r="F2025" t="s">
        <v>54</v>
      </c>
      <c r="G2025" t="str">
        <f>"02"</f>
        <v>02</v>
      </c>
      <c r="H2025" t="s">
        <v>55</v>
      </c>
      <c r="I2025" t="s">
        <v>56</v>
      </c>
      <c r="J2025" t="s">
        <v>57</v>
      </c>
      <c r="K2025">
        <v>1</v>
      </c>
      <c r="L2025">
        <v>44170</v>
      </c>
      <c r="M2025">
        <v>1.01</v>
      </c>
      <c r="N2025" t="str">
        <f t="shared" si="282"/>
        <v>000X</v>
      </c>
      <c r="O2025">
        <v>5051</v>
      </c>
      <c r="P2025" t="s">
        <v>72</v>
      </c>
      <c r="Q2025" t="s">
        <v>9434</v>
      </c>
      <c r="R2025" t="s">
        <v>140</v>
      </c>
      <c r="T2025" t="s">
        <v>61</v>
      </c>
      <c r="V2025" t="s">
        <v>9900</v>
      </c>
      <c r="W2025">
        <v>16220</v>
      </c>
      <c r="X2025">
        <v>16220</v>
      </c>
      <c r="Y2025">
        <v>0</v>
      </c>
      <c r="Z2025">
        <v>16220</v>
      </c>
      <c r="AA2025">
        <v>16220</v>
      </c>
      <c r="AB2025" t="s">
        <v>63</v>
      </c>
      <c r="AC2025" s="1">
        <v>44132</v>
      </c>
      <c r="AD2025">
        <v>275000</v>
      </c>
      <c r="AE2025">
        <v>3105</v>
      </c>
      <c r="AF2025">
        <v>2217</v>
      </c>
      <c r="AG2025" t="s">
        <v>64</v>
      </c>
      <c r="AH2025" t="s">
        <v>76</v>
      </c>
      <c r="AI2025">
        <v>1</v>
      </c>
      <c r="AJ2025">
        <v>2020</v>
      </c>
      <c r="AK2025">
        <v>3</v>
      </c>
      <c r="AL2025">
        <v>2</v>
      </c>
      <c r="AN2025">
        <v>1976</v>
      </c>
      <c r="AO2025">
        <v>32</v>
      </c>
      <c r="AP2025" t="s">
        <v>72</v>
      </c>
      <c r="AQ2025" t="s">
        <v>66</v>
      </c>
      <c r="AR2025">
        <v>2669</v>
      </c>
      <c r="AW2025" t="s">
        <v>9901</v>
      </c>
      <c r="AX2025" t="s">
        <v>9902</v>
      </c>
      <c r="AY2025" t="s">
        <v>9903</v>
      </c>
      <c r="AZ2025" t="s">
        <v>70</v>
      </c>
    </row>
    <row r="2026" spans="1:52" x14ac:dyDescent="0.3">
      <c r="A2026">
        <v>2134585</v>
      </c>
      <c r="B2026" t="s">
        <v>9904</v>
      </c>
      <c r="C2026" t="str">
        <f t="shared" si="284"/>
        <v>7492</v>
      </c>
      <c r="D2026" t="s">
        <v>8411</v>
      </c>
      <c r="E2026" t="str">
        <f t="shared" si="286"/>
        <v>0100</v>
      </c>
      <c r="F2026" t="s">
        <v>54</v>
      </c>
      <c r="G2026" t="str">
        <f>"02"</f>
        <v>02</v>
      </c>
      <c r="H2026" t="s">
        <v>55</v>
      </c>
      <c r="I2026" t="s">
        <v>56</v>
      </c>
      <c r="J2026" t="s">
        <v>57</v>
      </c>
      <c r="K2026">
        <v>1</v>
      </c>
      <c r="L2026">
        <v>51562</v>
      </c>
      <c r="M2026">
        <v>1.18</v>
      </c>
      <c r="N2026" t="str">
        <f t="shared" si="282"/>
        <v>000X</v>
      </c>
      <c r="O2026">
        <v>5089</v>
      </c>
      <c r="P2026" t="s">
        <v>72</v>
      </c>
      <c r="Q2026" t="s">
        <v>9465</v>
      </c>
      <c r="R2026" t="s">
        <v>110</v>
      </c>
      <c r="T2026" t="s">
        <v>61</v>
      </c>
      <c r="V2026" t="s">
        <v>9905</v>
      </c>
      <c r="W2026">
        <v>234752</v>
      </c>
      <c r="X2026">
        <v>18940</v>
      </c>
      <c r="Y2026">
        <v>215812</v>
      </c>
      <c r="Z2026">
        <v>234752</v>
      </c>
      <c r="AA2026">
        <v>209752</v>
      </c>
      <c r="AB2026" t="s">
        <v>63</v>
      </c>
      <c r="AC2026" s="1">
        <v>43600</v>
      </c>
      <c r="AD2026">
        <v>317000</v>
      </c>
      <c r="AE2026">
        <v>2977</v>
      </c>
      <c r="AF2026">
        <v>1614</v>
      </c>
      <c r="AG2026" t="s">
        <v>64</v>
      </c>
      <c r="AH2026" t="s">
        <v>76</v>
      </c>
      <c r="AI2026">
        <v>1</v>
      </c>
      <c r="AJ2026">
        <v>2003</v>
      </c>
      <c r="AK2026">
        <v>3</v>
      </c>
      <c r="AL2026">
        <v>2</v>
      </c>
      <c r="AN2026">
        <v>1986</v>
      </c>
      <c r="AO2026">
        <v>32</v>
      </c>
      <c r="AP2026" t="s">
        <v>63</v>
      </c>
      <c r="AQ2026" t="s">
        <v>66</v>
      </c>
      <c r="AR2026">
        <v>2917</v>
      </c>
      <c r="AW2026" t="s">
        <v>9906</v>
      </c>
      <c r="AY2026" t="s">
        <v>9907</v>
      </c>
      <c r="AZ2026" t="s">
        <v>70</v>
      </c>
    </row>
    <row r="2027" spans="1:52" x14ac:dyDescent="0.3">
      <c r="A2027">
        <v>2134712</v>
      </c>
      <c r="B2027" t="s">
        <v>9908</v>
      </c>
      <c r="C2027" t="str">
        <f t="shared" si="284"/>
        <v>7492</v>
      </c>
      <c r="D2027" t="s">
        <v>8411</v>
      </c>
      <c r="E2027" t="str">
        <f>"0000"</f>
        <v>0000</v>
      </c>
      <c r="F2027" t="s">
        <v>108</v>
      </c>
      <c r="G2027" t="str">
        <f>"01"</f>
        <v>01</v>
      </c>
      <c r="H2027" t="s">
        <v>55</v>
      </c>
      <c r="I2027" t="s">
        <v>56</v>
      </c>
      <c r="J2027" t="s">
        <v>57</v>
      </c>
      <c r="K2027">
        <v>0</v>
      </c>
      <c r="L2027">
        <v>46518</v>
      </c>
      <c r="M2027">
        <v>1.07</v>
      </c>
      <c r="N2027" t="str">
        <f t="shared" ref="N2027:N2090" si="287">"000X"</f>
        <v>000X</v>
      </c>
      <c r="O2027">
        <v>5040</v>
      </c>
      <c r="P2027" t="s">
        <v>72</v>
      </c>
      <c r="Q2027" t="s">
        <v>9465</v>
      </c>
      <c r="R2027" t="s">
        <v>110</v>
      </c>
      <c r="T2027" t="s">
        <v>61</v>
      </c>
      <c r="V2027" t="s">
        <v>9909</v>
      </c>
      <c r="W2027">
        <v>17090</v>
      </c>
      <c r="X2027">
        <v>17090</v>
      </c>
      <c r="Y2027">
        <v>0</v>
      </c>
      <c r="Z2027">
        <v>17090</v>
      </c>
      <c r="AA2027">
        <v>17090</v>
      </c>
      <c r="AB2027" t="s">
        <v>72</v>
      </c>
      <c r="AC2027" s="1">
        <v>43643</v>
      </c>
      <c r="AD2027">
        <v>16000</v>
      </c>
      <c r="AE2027">
        <v>2988</v>
      </c>
      <c r="AF2027">
        <v>609</v>
      </c>
      <c r="AG2027" t="s">
        <v>103</v>
      </c>
      <c r="AH2027" t="s">
        <v>76</v>
      </c>
      <c r="AR2027">
        <v>0</v>
      </c>
      <c r="AW2027" t="s">
        <v>9791</v>
      </c>
      <c r="AX2027" t="s">
        <v>9790</v>
      </c>
      <c r="AY2027" t="s">
        <v>9910</v>
      </c>
      <c r="AZ2027" t="s">
        <v>3154</v>
      </c>
    </row>
    <row r="2028" spans="1:52" x14ac:dyDescent="0.3">
      <c r="A2028">
        <v>2135409</v>
      </c>
      <c r="B2028" t="s">
        <v>9911</v>
      </c>
      <c r="C2028" t="str">
        <f t="shared" si="284"/>
        <v>7492</v>
      </c>
      <c r="D2028" t="s">
        <v>8411</v>
      </c>
      <c r="E2028" t="str">
        <f>"0100"</f>
        <v>0100</v>
      </c>
      <c r="F2028" t="s">
        <v>54</v>
      </c>
      <c r="G2028" t="str">
        <f t="shared" ref="G2028:G2063" si="288">"02"</f>
        <v>02</v>
      </c>
      <c r="H2028" t="s">
        <v>55</v>
      </c>
      <c r="I2028" t="s">
        <v>56</v>
      </c>
      <c r="J2028" t="s">
        <v>57</v>
      </c>
      <c r="K2028">
        <v>1</v>
      </c>
      <c r="L2028">
        <v>44442</v>
      </c>
      <c r="M2028">
        <v>1.02</v>
      </c>
      <c r="N2028" t="str">
        <f t="shared" si="287"/>
        <v>000X</v>
      </c>
      <c r="O2028">
        <v>5189</v>
      </c>
      <c r="P2028" t="s">
        <v>72</v>
      </c>
      <c r="Q2028" t="s">
        <v>9912</v>
      </c>
      <c r="R2028" t="s">
        <v>364</v>
      </c>
      <c r="T2028" t="s">
        <v>61</v>
      </c>
      <c r="V2028" t="s">
        <v>9913</v>
      </c>
      <c r="W2028">
        <v>154924</v>
      </c>
      <c r="X2028">
        <v>16320</v>
      </c>
      <c r="Y2028">
        <v>138604</v>
      </c>
      <c r="Z2028">
        <v>154924</v>
      </c>
      <c r="AA2028">
        <v>154924</v>
      </c>
      <c r="AB2028" t="s">
        <v>72</v>
      </c>
      <c r="AC2028" s="1">
        <v>36831</v>
      </c>
      <c r="AD2028">
        <v>95000</v>
      </c>
      <c r="AE2028">
        <v>1395</v>
      </c>
      <c r="AF2028">
        <v>1204</v>
      </c>
      <c r="AG2028" t="s">
        <v>64</v>
      </c>
      <c r="AH2028" t="s">
        <v>76</v>
      </c>
      <c r="AI2028">
        <v>1</v>
      </c>
      <c r="AJ2028">
        <v>1997</v>
      </c>
      <c r="AK2028">
        <v>3</v>
      </c>
      <c r="AL2028">
        <v>2</v>
      </c>
      <c r="AN2028">
        <v>1550</v>
      </c>
      <c r="AO2028">
        <v>32</v>
      </c>
      <c r="AP2028" t="s">
        <v>72</v>
      </c>
      <c r="AQ2028" t="s">
        <v>66</v>
      </c>
      <c r="AR2028">
        <v>2282</v>
      </c>
      <c r="AW2028" t="s">
        <v>9914</v>
      </c>
      <c r="AY2028" t="s">
        <v>9915</v>
      </c>
      <c r="AZ2028" t="s">
        <v>70</v>
      </c>
    </row>
    <row r="2029" spans="1:52" x14ac:dyDescent="0.3">
      <c r="A2029">
        <v>2135590</v>
      </c>
      <c r="B2029" t="s">
        <v>9916</v>
      </c>
      <c r="C2029" t="str">
        <f t="shared" si="284"/>
        <v>7492</v>
      </c>
      <c r="D2029" t="s">
        <v>8411</v>
      </c>
      <c r="E2029" t="str">
        <f>"0100"</f>
        <v>0100</v>
      </c>
      <c r="F2029" t="s">
        <v>54</v>
      </c>
      <c r="G2029" t="str">
        <f t="shared" si="288"/>
        <v>02</v>
      </c>
      <c r="H2029" t="s">
        <v>55</v>
      </c>
      <c r="I2029" t="s">
        <v>56</v>
      </c>
      <c r="J2029" t="s">
        <v>8434</v>
      </c>
      <c r="K2029">
        <v>1</v>
      </c>
      <c r="L2029">
        <v>60912</v>
      </c>
      <c r="M2029">
        <v>1.4</v>
      </c>
      <c r="N2029" t="str">
        <f t="shared" si="287"/>
        <v>000X</v>
      </c>
      <c r="O2029">
        <v>1440</v>
      </c>
      <c r="P2029" t="s">
        <v>58</v>
      </c>
      <c r="Q2029" t="s">
        <v>9652</v>
      </c>
      <c r="R2029" t="s">
        <v>140</v>
      </c>
      <c r="T2029" t="s">
        <v>61</v>
      </c>
      <c r="V2029" t="s">
        <v>9917</v>
      </c>
      <c r="W2029">
        <v>272178</v>
      </c>
      <c r="X2029">
        <v>17480</v>
      </c>
      <c r="Y2029">
        <v>254698</v>
      </c>
      <c r="Z2029">
        <v>241763</v>
      </c>
      <c r="AA2029">
        <v>216763</v>
      </c>
      <c r="AB2029" t="s">
        <v>63</v>
      </c>
      <c r="AC2029" s="1">
        <v>39539</v>
      </c>
      <c r="AD2029">
        <v>332000</v>
      </c>
      <c r="AE2029">
        <v>2212</v>
      </c>
      <c r="AF2029">
        <v>1339</v>
      </c>
      <c r="AG2029" t="s">
        <v>64</v>
      </c>
      <c r="AH2029" t="s">
        <v>2824</v>
      </c>
      <c r="AI2029">
        <v>1</v>
      </c>
      <c r="AJ2029">
        <v>2006</v>
      </c>
      <c r="AK2029">
        <v>3</v>
      </c>
      <c r="AL2029">
        <v>2</v>
      </c>
      <c r="AN2029">
        <v>2634</v>
      </c>
      <c r="AO2029">
        <v>32</v>
      </c>
      <c r="AP2029" t="s">
        <v>63</v>
      </c>
      <c r="AQ2029" t="s">
        <v>66</v>
      </c>
      <c r="AR2029">
        <v>3745</v>
      </c>
      <c r="AW2029" t="s">
        <v>9918</v>
      </c>
      <c r="AY2029" t="s">
        <v>9919</v>
      </c>
      <c r="AZ2029" t="s">
        <v>70</v>
      </c>
    </row>
    <row r="2030" spans="1:52" x14ac:dyDescent="0.3">
      <c r="A2030">
        <v>2135646</v>
      </c>
      <c r="B2030" t="s">
        <v>9920</v>
      </c>
      <c r="C2030" t="str">
        <f t="shared" si="284"/>
        <v>7492</v>
      </c>
      <c r="D2030" t="s">
        <v>8411</v>
      </c>
      <c r="E2030" t="str">
        <f>"0100"</f>
        <v>0100</v>
      </c>
      <c r="F2030" t="s">
        <v>54</v>
      </c>
      <c r="G2030" t="str">
        <f t="shared" si="288"/>
        <v>02</v>
      </c>
      <c r="H2030" t="s">
        <v>55</v>
      </c>
      <c r="I2030" t="s">
        <v>56</v>
      </c>
      <c r="J2030" t="s">
        <v>57</v>
      </c>
      <c r="K2030">
        <v>1</v>
      </c>
      <c r="L2030">
        <v>43769</v>
      </c>
      <c r="M2030">
        <v>1</v>
      </c>
      <c r="N2030" t="str">
        <f t="shared" si="287"/>
        <v>000X</v>
      </c>
      <c r="O2030">
        <v>5326</v>
      </c>
      <c r="P2030" t="s">
        <v>72</v>
      </c>
      <c r="Q2030" t="s">
        <v>9465</v>
      </c>
      <c r="R2030" t="s">
        <v>110</v>
      </c>
      <c r="T2030" t="s">
        <v>61</v>
      </c>
      <c r="V2030" t="s">
        <v>9921</v>
      </c>
      <c r="W2030">
        <v>262067</v>
      </c>
      <c r="X2030">
        <v>16080</v>
      </c>
      <c r="Y2030">
        <v>245987</v>
      </c>
      <c r="Z2030">
        <v>194335</v>
      </c>
      <c r="AA2030">
        <v>169335</v>
      </c>
      <c r="AB2030" t="s">
        <v>63</v>
      </c>
      <c r="AC2030" s="1">
        <v>36617</v>
      </c>
      <c r="AD2030">
        <v>12400</v>
      </c>
      <c r="AE2030">
        <v>1359</v>
      </c>
      <c r="AF2030">
        <v>1320</v>
      </c>
      <c r="AG2030" t="s">
        <v>103</v>
      </c>
      <c r="AH2030" t="s">
        <v>76</v>
      </c>
      <c r="AI2030">
        <v>1</v>
      </c>
      <c r="AJ2030">
        <v>2001</v>
      </c>
      <c r="AK2030">
        <v>3</v>
      </c>
      <c r="AL2030">
        <v>3</v>
      </c>
      <c r="AN2030">
        <v>2599</v>
      </c>
      <c r="AO2030">
        <v>32</v>
      </c>
      <c r="AP2030" t="s">
        <v>63</v>
      </c>
      <c r="AQ2030" t="s">
        <v>66</v>
      </c>
      <c r="AR2030">
        <v>3777</v>
      </c>
      <c r="AW2030" t="s">
        <v>9922</v>
      </c>
      <c r="AX2030" t="s">
        <v>9923</v>
      </c>
      <c r="AY2030" t="s">
        <v>9924</v>
      </c>
      <c r="AZ2030" t="s">
        <v>70</v>
      </c>
    </row>
    <row r="2031" spans="1:52" x14ac:dyDescent="0.3">
      <c r="A2031">
        <v>2135701</v>
      </c>
      <c r="B2031" t="s">
        <v>9925</v>
      </c>
      <c r="C2031" t="str">
        <f t="shared" si="284"/>
        <v>7492</v>
      </c>
      <c r="D2031" t="s">
        <v>8411</v>
      </c>
      <c r="E2031" t="str">
        <f>"0000"</f>
        <v>0000</v>
      </c>
      <c r="F2031" t="s">
        <v>108</v>
      </c>
      <c r="G2031" t="str">
        <f t="shared" si="288"/>
        <v>02</v>
      </c>
      <c r="H2031" t="s">
        <v>55</v>
      </c>
      <c r="I2031" t="s">
        <v>56</v>
      </c>
      <c r="J2031" t="s">
        <v>57</v>
      </c>
      <c r="K2031">
        <v>0</v>
      </c>
      <c r="L2031">
        <v>43807</v>
      </c>
      <c r="M2031">
        <v>1.01</v>
      </c>
      <c r="N2031" t="str">
        <f t="shared" si="287"/>
        <v>000X</v>
      </c>
      <c r="O2031">
        <v>1355</v>
      </c>
      <c r="P2031" t="s">
        <v>58</v>
      </c>
      <c r="Q2031" t="s">
        <v>9926</v>
      </c>
      <c r="R2031" t="s">
        <v>331</v>
      </c>
      <c r="T2031" t="s">
        <v>61</v>
      </c>
      <c r="V2031" t="s">
        <v>9927</v>
      </c>
      <c r="W2031">
        <v>16090</v>
      </c>
      <c r="X2031">
        <v>16090</v>
      </c>
      <c r="Y2031">
        <v>0</v>
      </c>
      <c r="Z2031">
        <v>16090</v>
      </c>
      <c r="AA2031">
        <v>16090</v>
      </c>
      <c r="AB2031" t="s">
        <v>72</v>
      </c>
      <c r="AC2031" s="1">
        <v>37865</v>
      </c>
      <c r="AD2031">
        <v>12500</v>
      </c>
      <c r="AE2031">
        <v>1647</v>
      </c>
      <c r="AF2031">
        <v>2105</v>
      </c>
      <c r="AG2031" t="s">
        <v>103</v>
      </c>
      <c r="AH2031" t="s">
        <v>76</v>
      </c>
      <c r="AR2031">
        <v>0</v>
      </c>
      <c r="AW2031" t="s">
        <v>9928</v>
      </c>
      <c r="AY2031" t="s">
        <v>9929</v>
      </c>
      <c r="AZ2031" t="s">
        <v>9930</v>
      </c>
    </row>
    <row r="2032" spans="1:52" x14ac:dyDescent="0.3">
      <c r="A2032">
        <v>2135743</v>
      </c>
      <c r="B2032" t="s">
        <v>9931</v>
      </c>
      <c r="C2032" t="str">
        <f t="shared" si="284"/>
        <v>7492</v>
      </c>
      <c r="D2032" t="s">
        <v>8411</v>
      </c>
      <c r="E2032" t="str">
        <f>"0000"</f>
        <v>0000</v>
      </c>
      <c r="F2032" t="s">
        <v>108</v>
      </c>
      <c r="G2032" t="str">
        <f t="shared" si="288"/>
        <v>02</v>
      </c>
      <c r="H2032" t="s">
        <v>55</v>
      </c>
      <c r="I2032" t="s">
        <v>56</v>
      </c>
      <c r="J2032" t="s">
        <v>57</v>
      </c>
      <c r="K2032">
        <v>0</v>
      </c>
      <c r="L2032">
        <v>50659</v>
      </c>
      <c r="M2032">
        <v>1.1599999999999999</v>
      </c>
      <c r="N2032" t="str">
        <f t="shared" si="287"/>
        <v>000X</v>
      </c>
      <c r="O2032">
        <v>5398</v>
      </c>
      <c r="P2032" t="s">
        <v>72</v>
      </c>
      <c r="Q2032" t="s">
        <v>9465</v>
      </c>
      <c r="R2032" t="s">
        <v>110</v>
      </c>
      <c r="T2032" t="s">
        <v>61</v>
      </c>
      <c r="V2032" t="s">
        <v>9932</v>
      </c>
      <c r="W2032">
        <v>18610</v>
      </c>
      <c r="X2032">
        <v>18610</v>
      </c>
      <c r="Y2032">
        <v>0</v>
      </c>
      <c r="Z2032">
        <v>18610</v>
      </c>
      <c r="AA2032">
        <v>18610</v>
      </c>
      <c r="AB2032" t="s">
        <v>72</v>
      </c>
      <c r="AC2032" s="1">
        <v>40118</v>
      </c>
      <c r="AD2032">
        <v>25000</v>
      </c>
      <c r="AE2032">
        <v>2325</v>
      </c>
      <c r="AF2032">
        <v>2100</v>
      </c>
      <c r="AG2032" t="s">
        <v>103</v>
      </c>
      <c r="AH2032" t="s">
        <v>76</v>
      </c>
      <c r="AR2032">
        <v>0</v>
      </c>
      <c r="AW2032" t="s">
        <v>3352</v>
      </c>
      <c r="AX2032" t="s">
        <v>1705</v>
      </c>
      <c r="AY2032" t="s">
        <v>3353</v>
      </c>
      <c r="AZ2032" t="s">
        <v>70</v>
      </c>
    </row>
    <row r="2033" spans="1:52" x14ac:dyDescent="0.3">
      <c r="A2033">
        <v>2135760</v>
      </c>
      <c r="B2033" t="s">
        <v>9933</v>
      </c>
      <c r="C2033" t="str">
        <f t="shared" si="284"/>
        <v>7492</v>
      </c>
      <c r="D2033" t="s">
        <v>8411</v>
      </c>
      <c r="E2033" t="str">
        <f>"0000"</f>
        <v>0000</v>
      </c>
      <c r="F2033" t="s">
        <v>108</v>
      </c>
      <c r="G2033" t="str">
        <f t="shared" si="288"/>
        <v>02</v>
      </c>
      <c r="H2033" t="s">
        <v>55</v>
      </c>
      <c r="I2033" t="s">
        <v>56</v>
      </c>
      <c r="J2033" t="s">
        <v>57</v>
      </c>
      <c r="K2033">
        <v>0</v>
      </c>
      <c r="L2033">
        <v>45825</v>
      </c>
      <c r="M2033">
        <v>1.05</v>
      </c>
      <c r="N2033" t="str">
        <f t="shared" si="287"/>
        <v>000X</v>
      </c>
      <c r="O2033">
        <v>1373</v>
      </c>
      <c r="P2033" t="s">
        <v>58</v>
      </c>
      <c r="Q2033" t="s">
        <v>9652</v>
      </c>
      <c r="R2033" t="s">
        <v>140</v>
      </c>
      <c r="T2033" t="s">
        <v>61</v>
      </c>
      <c r="V2033" t="s">
        <v>9934</v>
      </c>
      <c r="W2033">
        <v>16830</v>
      </c>
      <c r="X2033">
        <v>16830</v>
      </c>
      <c r="Y2033">
        <v>0</v>
      </c>
      <c r="Z2033">
        <v>16830</v>
      </c>
      <c r="AA2033">
        <v>16830</v>
      </c>
      <c r="AB2033" t="s">
        <v>72</v>
      </c>
      <c r="AC2033" s="1">
        <v>34790</v>
      </c>
      <c r="AD2033">
        <v>23500</v>
      </c>
      <c r="AE2033">
        <v>1078</v>
      </c>
      <c r="AF2033">
        <v>1179</v>
      </c>
      <c r="AG2033" t="s">
        <v>103</v>
      </c>
      <c r="AH2033" t="s">
        <v>873</v>
      </c>
      <c r="AR2033">
        <v>0</v>
      </c>
      <c r="AW2033" t="s">
        <v>9935</v>
      </c>
      <c r="AY2033" t="s">
        <v>9936</v>
      </c>
      <c r="AZ2033" t="s">
        <v>9937</v>
      </c>
    </row>
    <row r="2034" spans="1:52" x14ac:dyDescent="0.3">
      <c r="A2034">
        <v>2135930</v>
      </c>
      <c r="B2034" t="s">
        <v>9938</v>
      </c>
      <c r="C2034" t="str">
        <f t="shared" si="284"/>
        <v>7492</v>
      </c>
      <c r="D2034" t="s">
        <v>8411</v>
      </c>
      <c r="E2034" t="str">
        <f>"0100"</f>
        <v>0100</v>
      </c>
      <c r="F2034" t="s">
        <v>54</v>
      </c>
      <c r="G2034" t="str">
        <f t="shared" si="288"/>
        <v>02</v>
      </c>
      <c r="H2034" t="s">
        <v>55</v>
      </c>
      <c r="I2034" t="s">
        <v>56</v>
      </c>
      <c r="J2034" t="s">
        <v>57</v>
      </c>
      <c r="K2034">
        <v>1</v>
      </c>
      <c r="L2034">
        <v>47648</v>
      </c>
      <c r="M2034">
        <v>1.0900000000000001</v>
      </c>
      <c r="N2034" t="str">
        <f t="shared" si="287"/>
        <v>000X</v>
      </c>
      <c r="O2034">
        <v>5431</v>
      </c>
      <c r="P2034" t="s">
        <v>72</v>
      </c>
      <c r="Q2034" t="s">
        <v>9434</v>
      </c>
      <c r="R2034" t="s">
        <v>140</v>
      </c>
      <c r="T2034" t="s">
        <v>61</v>
      </c>
      <c r="V2034" t="s">
        <v>9939</v>
      </c>
      <c r="W2034">
        <v>268100</v>
      </c>
      <c r="X2034">
        <v>17500</v>
      </c>
      <c r="Y2034">
        <v>250600</v>
      </c>
      <c r="Z2034">
        <v>259527</v>
      </c>
      <c r="AA2034">
        <v>234527</v>
      </c>
      <c r="AB2034" t="s">
        <v>63</v>
      </c>
      <c r="AC2034" s="1">
        <v>41487</v>
      </c>
      <c r="AD2034">
        <v>21000</v>
      </c>
      <c r="AE2034">
        <v>2572</v>
      </c>
      <c r="AF2034">
        <v>1592</v>
      </c>
      <c r="AG2034" t="s">
        <v>103</v>
      </c>
      <c r="AH2034" t="s">
        <v>76</v>
      </c>
      <c r="AI2034">
        <v>1</v>
      </c>
      <c r="AJ2034">
        <v>2014</v>
      </c>
      <c r="AK2034">
        <v>3</v>
      </c>
      <c r="AL2034">
        <v>2</v>
      </c>
      <c r="AN2034">
        <v>2050</v>
      </c>
      <c r="AO2034">
        <v>32</v>
      </c>
      <c r="AP2034" t="s">
        <v>63</v>
      </c>
      <c r="AQ2034" t="s">
        <v>66</v>
      </c>
      <c r="AR2034">
        <v>3091</v>
      </c>
      <c r="AW2034" t="s">
        <v>9940</v>
      </c>
      <c r="AY2034" t="s">
        <v>9941</v>
      </c>
      <c r="AZ2034" t="s">
        <v>70</v>
      </c>
    </row>
    <row r="2035" spans="1:52" x14ac:dyDescent="0.3">
      <c r="A2035">
        <v>2136006</v>
      </c>
      <c r="B2035" t="s">
        <v>9942</v>
      </c>
      <c r="C2035" t="str">
        <f t="shared" si="284"/>
        <v>7492</v>
      </c>
      <c r="D2035" t="s">
        <v>8411</v>
      </c>
      <c r="E2035" t="str">
        <f>"0100"</f>
        <v>0100</v>
      </c>
      <c r="F2035" t="s">
        <v>54</v>
      </c>
      <c r="G2035" t="str">
        <f t="shared" si="288"/>
        <v>02</v>
      </c>
      <c r="H2035" t="s">
        <v>55</v>
      </c>
      <c r="I2035" t="s">
        <v>56</v>
      </c>
      <c r="J2035" t="s">
        <v>57</v>
      </c>
      <c r="K2035">
        <v>1</v>
      </c>
      <c r="L2035">
        <v>43775</v>
      </c>
      <c r="M2035">
        <v>1</v>
      </c>
      <c r="N2035" t="str">
        <f t="shared" si="287"/>
        <v>000X</v>
      </c>
      <c r="O2035">
        <v>1256</v>
      </c>
      <c r="P2035" t="s">
        <v>58</v>
      </c>
      <c r="Q2035" t="s">
        <v>9943</v>
      </c>
      <c r="R2035" t="s">
        <v>331</v>
      </c>
      <c r="T2035" t="s">
        <v>61</v>
      </c>
      <c r="V2035" t="s">
        <v>9944</v>
      </c>
      <c r="W2035">
        <v>291404</v>
      </c>
      <c r="X2035">
        <v>16080</v>
      </c>
      <c r="Y2035">
        <v>275324</v>
      </c>
      <c r="Z2035">
        <v>242772</v>
      </c>
      <c r="AA2035">
        <v>0</v>
      </c>
      <c r="AB2035" t="s">
        <v>63</v>
      </c>
      <c r="AC2035" s="1">
        <v>44280</v>
      </c>
      <c r="AD2035">
        <v>454000</v>
      </c>
      <c r="AE2035">
        <v>3150</v>
      </c>
      <c r="AF2035">
        <v>1376</v>
      </c>
      <c r="AG2035" t="s">
        <v>103</v>
      </c>
      <c r="AH2035" t="s">
        <v>570</v>
      </c>
      <c r="AI2035">
        <v>1</v>
      </c>
      <c r="AJ2035">
        <v>2008</v>
      </c>
      <c r="AK2035">
        <v>4</v>
      </c>
      <c r="AL2035">
        <v>2</v>
      </c>
      <c r="AM2035">
        <v>1</v>
      </c>
      <c r="AN2035">
        <v>2676</v>
      </c>
      <c r="AO2035">
        <v>32</v>
      </c>
      <c r="AP2035" t="s">
        <v>63</v>
      </c>
      <c r="AQ2035" t="s">
        <v>66</v>
      </c>
      <c r="AR2035">
        <v>3556</v>
      </c>
      <c r="AW2035" t="s">
        <v>9945</v>
      </c>
      <c r="AX2035" t="s">
        <v>9946</v>
      </c>
      <c r="AY2035" t="s">
        <v>9947</v>
      </c>
      <c r="AZ2035" t="s">
        <v>70</v>
      </c>
    </row>
    <row r="2036" spans="1:52" x14ac:dyDescent="0.3">
      <c r="A2036">
        <v>2136081</v>
      </c>
      <c r="B2036" t="s">
        <v>9948</v>
      </c>
      <c r="C2036" t="str">
        <f t="shared" si="284"/>
        <v>7492</v>
      </c>
      <c r="D2036" t="s">
        <v>8411</v>
      </c>
      <c r="E2036" t="str">
        <f>"0000"</f>
        <v>0000</v>
      </c>
      <c r="F2036" t="s">
        <v>108</v>
      </c>
      <c r="G2036" t="str">
        <f t="shared" si="288"/>
        <v>02</v>
      </c>
      <c r="H2036" t="s">
        <v>55</v>
      </c>
      <c r="I2036" t="s">
        <v>56</v>
      </c>
      <c r="J2036" t="s">
        <v>57</v>
      </c>
      <c r="K2036">
        <v>0</v>
      </c>
      <c r="L2036">
        <v>43775</v>
      </c>
      <c r="M2036">
        <v>1</v>
      </c>
      <c r="N2036" t="str">
        <f t="shared" si="287"/>
        <v>000X</v>
      </c>
      <c r="O2036">
        <v>1208</v>
      </c>
      <c r="P2036" t="s">
        <v>58</v>
      </c>
      <c r="Q2036" t="s">
        <v>9943</v>
      </c>
      <c r="R2036" t="s">
        <v>331</v>
      </c>
      <c r="T2036" t="s">
        <v>61</v>
      </c>
      <c r="V2036" t="s">
        <v>9949</v>
      </c>
      <c r="W2036">
        <v>16080</v>
      </c>
      <c r="X2036">
        <v>16080</v>
      </c>
      <c r="Y2036">
        <v>0</v>
      </c>
      <c r="Z2036">
        <v>16080</v>
      </c>
      <c r="AA2036">
        <v>16080</v>
      </c>
      <c r="AB2036" t="s">
        <v>72</v>
      </c>
      <c r="AC2036" s="1">
        <v>44204</v>
      </c>
      <c r="AD2036">
        <v>25000</v>
      </c>
      <c r="AE2036">
        <v>3125</v>
      </c>
      <c r="AF2036">
        <v>1737</v>
      </c>
      <c r="AG2036" t="s">
        <v>103</v>
      </c>
      <c r="AH2036" t="s">
        <v>76</v>
      </c>
      <c r="AR2036">
        <v>0</v>
      </c>
      <c r="AW2036" t="s">
        <v>1047</v>
      </c>
      <c r="AX2036" t="s">
        <v>9950</v>
      </c>
      <c r="AY2036" t="s">
        <v>1048</v>
      </c>
      <c r="AZ2036" t="s">
        <v>1049</v>
      </c>
    </row>
    <row r="2037" spans="1:52" x14ac:dyDescent="0.3">
      <c r="A2037">
        <v>2136138</v>
      </c>
      <c r="B2037" t="s">
        <v>9951</v>
      </c>
      <c r="C2037" t="str">
        <f t="shared" si="284"/>
        <v>7492</v>
      </c>
      <c r="D2037" t="s">
        <v>8411</v>
      </c>
      <c r="E2037" t="str">
        <f>"0100"</f>
        <v>0100</v>
      </c>
      <c r="F2037" t="s">
        <v>54</v>
      </c>
      <c r="G2037" t="str">
        <f t="shared" si="288"/>
        <v>02</v>
      </c>
      <c r="H2037" t="s">
        <v>55</v>
      </c>
      <c r="I2037" t="s">
        <v>56</v>
      </c>
      <c r="J2037" t="s">
        <v>57</v>
      </c>
      <c r="K2037">
        <v>1</v>
      </c>
      <c r="L2037">
        <v>43789</v>
      </c>
      <c r="M2037">
        <v>1.01</v>
      </c>
      <c r="N2037" t="str">
        <f t="shared" si="287"/>
        <v>000X</v>
      </c>
      <c r="O2037">
        <v>1144</v>
      </c>
      <c r="P2037" t="s">
        <v>58</v>
      </c>
      <c r="Q2037" t="s">
        <v>9943</v>
      </c>
      <c r="R2037" t="s">
        <v>331</v>
      </c>
      <c r="T2037" t="s">
        <v>61</v>
      </c>
      <c r="V2037" t="s">
        <v>9952</v>
      </c>
      <c r="W2037">
        <v>189067</v>
      </c>
      <c r="X2037">
        <v>16080</v>
      </c>
      <c r="Y2037">
        <v>172987</v>
      </c>
      <c r="Z2037">
        <v>137422</v>
      </c>
      <c r="AA2037">
        <v>112422</v>
      </c>
      <c r="AB2037" t="s">
        <v>63</v>
      </c>
      <c r="AC2037" s="1">
        <v>36220</v>
      </c>
      <c r="AD2037">
        <v>23500</v>
      </c>
      <c r="AE2037">
        <v>1295</v>
      </c>
      <c r="AF2037">
        <v>1762</v>
      </c>
      <c r="AG2037" t="s">
        <v>103</v>
      </c>
      <c r="AH2037" t="s">
        <v>873</v>
      </c>
      <c r="AI2037">
        <v>1</v>
      </c>
      <c r="AJ2037">
        <v>2005</v>
      </c>
      <c r="AK2037">
        <v>3</v>
      </c>
      <c r="AL2037">
        <v>2</v>
      </c>
      <c r="AN2037">
        <v>1793</v>
      </c>
      <c r="AO2037">
        <v>32</v>
      </c>
      <c r="AP2037" t="s">
        <v>72</v>
      </c>
      <c r="AQ2037" t="s">
        <v>66</v>
      </c>
      <c r="AR2037">
        <v>2526</v>
      </c>
      <c r="AW2037" t="s">
        <v>9953</v>
      </c>
      <c r="AX2037" t="s">
        <v>9954</v>
      </c>
      <c r="AY2037" t="s">
        <v>9955</v>
      </c>
      <c r="AZ2037" t="s">
        <v>9956</v>
      </c>
    </row>
    <row r="2038" spans="1:52" x14ac:dyDescent="0.3">
      <c r="A2038">
        <v>2136561</v>
      </c>
      <c r="B2038" t="s">
        <v>9957</v>
      </c>
      <c r="C2038" t="str">
        <f t="shared" si="284"/>
        <v>7492</v>
      </c>
      <c r="D2038" t="s">
        <v>8411</v>
      </c>
      <c r="E2038" t="str">
        <f>"0100"</f>
        <v>0100</v>
      </c>
      <c r="F2038" t="s">
        <v>54</v>
      </c>
      <c r="G2038" t="str">
        <f t="shared" si="288"/>
        <v>02</v>
      </c>
      <c r="H2038" t="s">
        <v>55</v>
      </c>
      <c r="I2038" t="s">
        <v>56</v>
      </c>
      <c r="J2038" t="s">
        <v>8434</v>
      </c>
      <c r="K2038">
        <v>1</v>
      </c>
      <c r="L2038">
        <v>55946</v>
      </c>
      <c r="M2038">
        <v>1.28</v>
      </c>
      <c r="N2038" t="str">
        <f t="shared" si="287"/>
        <v>000X</v>
      </c>
      <c r="O2038">
        <v>5588</v>
      </c>
      <c r="P2038" t="s">
        <v>72</v>
      </c>
      <c r="Q2038" t="s">
        <v>9461</v>
      </c>
      <c r="R2038" t="s">
        <v>140</v>
      </c>
      <c r="T2038" t="s">
        <v>61</v>
      </c>
      <c r="V2038" t="s">
        <v>9958</v>
      </c>
      <c r="W2038">
        <v>232951</v>
      </c>
      <c r="X2038">
        <v>16050</v>
      </c>
      <c r="Y2038">
        <v>216901</v>
      </c>
      <c r="Z2038">
        <v>223447</v>
      </c>
      <c r="AA2038">
        <v>198447</v>
      </c>
      <c r="AB2038" t="s">
        <v>63</v>
      </c>
      <c r="AC2038" s="1">
        <v>42328</v>
      </c>
      <c r="AD2038">
        <v>22000</v>
      </c>
      <c r="AE2038">
        <v>2727</v>
      </c>
      <c r="AF2038">
        <v>1392</v>
      </c>
      <c r="AG2038" t="s">
        <v>103</v>
      </c>
      <c r="AH2038" t="s">
        <v>76</v>
      </c>
      <c r="AI2038">
        <v>1</v>
      </c>
      <c r="AJ2038">
        <v>2016</v>
      </c>
      <c r="AK2038">
        <v>2</v>
      </c>
      <c r="AL2038">
        <v>2</v>
      </c>
      <c r="AN2038">
        <v>2044</v>
      </c>
      <c r="AO2038">
        <v>32</v>
      </c>
      <c r="AP2038" t="s">
        <v>72</v>
      </c>
      <c r="AQ2038" t="s">
        <v>66</v>
      </c>
      <c r="AR2038">
        <v>2881</v>
      </c>
      <c r="AW2038" t="s">
        <v>9959</v>
      </c>
      <c r="AX2038" t="s">
        <v>9960</v>
      </c>
      <c r="AY2038" t="s">
        <v>9961</v>
      </c>
      <c r="AZ2038" t="s">
        <v>70</v>
      </c>
    </row>
    <row r="2039" spans="1:52" x14ac:dyDescent="0.3">
      <c r="A2039">
        <v>2137576</v>
      </c>
      <c r="B2039" t="s">
        <v>9962</v>
      </c>
      <c r="C2039" t="str">
        <f t="shared" si="284"/>
        <v>7492</v>
      </c>
      <c r="D2039" t="s">
        <v>8411</v>
      </c>
      <c r="E2039" t="str">
        <f>"0100"</f>
        <v>0100</v>
      </c>
      <c r="F2039" t="s">
        <v>54</v>
      </c>
      <c r="G2039" t="str">
        <f t="shared" si="288"/>
        <v>02</v>
      </c>
      <c r="H2039" t="s">
        <v>55</v>
      </c>
      <c r="I2039" t="s">
        <v>56</v>
      </c>
      <c r="J2039" t="s">
        <v>57</v>
      </c>
      <c r="K2039">
        <v>1</v>
      </c>
      <c r="L2039">
        <v>46124</v>
      </c>
      <c r="M2039">
        <v>1.06</v>
      </c>
      <c r="N2039" t="str">
        <f t="shared" si="287"/>
        <v>000X</v>
      </c>
      <c r="O2039">
        <v>5730</v>
      </c>
      <c r="P2039" t="s">
        <v>72</v>
      </c>
      <c r="Q2039" t="s">
        <v>9461</v>
      </c>
      <c r="R2039" t="s">
        <v>140</v>
      </c>
      <c r="T2039" t="s">
        <v>61</v>
      </c>
      <c r="V2039" t="s">
        <v>9963</v>
      </c>
      <c r="W2039">
        <v>197365</v>
      </c>
      <c r="X2039">
        <v>16940</v>
      </c>
      <c r="Y2039">
        <v>180425</v>
      </c>
      <c r="Z2039">
        <v>156739</v>
      </c>
      <c r="AA2039">
        <v>131239</v>
      </c>
      <c r="AB2039" t="s">
        <v>63</v>
      </c>
      <c r="AC2039" s="1">
        <v>39722</v>
      </c>
      <c r="AD2039">
        <v>195000</v>
      </c>
      <c r="AE2039">
        <v>2249</v>
      </c>
      <c r="AF2039">
        <v>1374</v>
      </c>
      <c r="AG2039" t="s">
        <v>64</v>
      </c>
      <c r="AH2039" t="s">
        <v>65</v>
      </c>
      <c r="AI2039">
        <v>1</v>
      </c>
      <c r="AJ2039">
        <v>2001</v>
      </c>
      <c r="AK2039">
        <v>3</v>
      </c>
      <c r="AL2039">
        <v>2</v>
      </c>
      <c r="AN2039">
        <v>1742</v>
      </c>
      <c r="AO2039">
        <v>32</v>
      </c>
      <c r="AP2039" t="s">
        <v>63</v>
      </c>
      <c r="AQ2039" t="s">
        <v>66</v>
      </c>
      <c r="AR2039">
        <v>2520</v>
      </c>
      <c r="AW2039" t="s">
        <v>9964</v>
      </c>
      <c r="AY2039" t="s">
        <v>9965</v>
      </c>
      <c r="AZ2039" t="s">
        <v>9966</v>
      </c>
    </row>
    <row r="2040" spans="1:52" x14ac:dyDescent="0.3">
      <c r="A2040">
        <v>2137649</v>
      </c>
      <c r="B2040" t="s">
        <v>9967</v>
      </c>
      <c r="C2040" t="str">
        <f t="shared" si="284"/>
        <v>7492</v>
      </c>
      <c r="D2040" t="s">
        <v>8411</v>
      </c>
      <c r="E2040" t="str">
        <f>"0000"</f>
        <v>0000</v>
      </c>
      <c r="F2040" t="s">
        <v>108</v>
      </c>
      <c r="G2040" t="str">
        <f t="shared" si="288"/>
        <v>02</v>
      </c>
      <c r="H2040" t="s">
        <v>55</v>
      </c>
      <c r="I2040" t="s">
        <v>56</v>
      </c>
      <c r="J2040" t="s">
        <v>57</v>
      </c>
      <c r="K2040">
        <v>0</v>
      </c>
      <c r="L2040">
        <v>46594</v>
      </c>
      <c r="M2040">
        <v>1.07</v>
      </c>
      <c r="N2040" t="str">
        <f t="shared" si="287"/>
        <v>000X</v>
      </c>
      <c r="O2040">
        <v>1318</v>
      </c>
      <c r="P2040" t="s">
        <v>58</v>
      </c>
      <c r="Q2040" t="s">
        <v>9943</v>
      </c>
      <c r="R2040" t="s">
        <v>331</v>
      </c>
      <c r="T2040" t="s">
        <v>61</v>
      </c>
      <c r="V2040" t="s">
        <v>9968</v>
      </c>
      <c r="W2040">
        <v>17120</v>
      </c>
      <c r="X2040">
        <v>17120</v>
      </c>
      <c r="Y2040">
        <v>0</v>
      </c>
      <c r="Z2040">
        <v>17120</v>
      </c>
      <c r="AA2040">
        <v>17120</v>
      </c>
      <c r="AB2040" t="s">
        <v>72</v>
      </c>
      <c r="AR2040">
        <v>0</v>
      </c>
      <c r="AW2040" t="s">
        <v>9969</v>
      </c>
      <c r="AX2040" t="s">
        <v>9970</v>
      </c>
      <c r="AY2040" t="s">
        <v>9971</v>
      </c>
      <c r="AZ2040" t="s">
        <v>9972</v>
      </c>
    </row>
    <row r="2041" spans="1:52" x14ac:dyDescent="0.3">
      <c r="A2041">
        <v>2137690</v>
      </c>
      <c r="B2041" t="s">
        <v>9973</v>
      </c>
      <c r="C2041" t="str">
        <f t="shared" si="284"/>
        <v>7492</v>
      </c>
      <c r="D2041" t="s">
        <v>8411</v>
      </c>
      <c r="E2041" t="str">
        <f>"0000"</f>
        <v>0000</v>
      </c>
      <c r="F2041" t="s">
        <v>108</v>
      </c>
      <c r="G2041" t="str">
        <f t="shared" si="288"/>
        <v>02</v>
      </c>
      <c r="H2041" t="s">
        <v>55</v>
      </c>
      <c r="I2041" t="s">
        <v>56</v>
      </c>
      <c r="J2041" t="s">
        <v>57</v>
      </c>
      <c r="K2041">
        <v>0</v>
      </c>
      <c r="L2041">
        <v>46075</v>
      </c>
      <c r="M2041">
        <v>1.06</v>
      </c>
      <c r="N2041" t="str">
        <f t="shared" si="287"/>
        <v>000X</v>
      </c>
      <c r="O2041">
        <v>5555</v>
      </c>
      <c r="P2041" t="s">
        <v>72</v>
      </c>
      <c r="Q2041" t="s">
        <v>9465</v>
      </c>
      <c r="R2041" t="s">
        <v>110</v>
      </c>
      <c r="T2041" t="s">
        <v>61</v>
      </c>
      <c r="V2041" t="s">
        <v>9974</v>
      </c>
      <c r="W2041">
        <v>16920</v>
      </c>
      <c r="X2041">
        <v>16920</v>
      </c>
      <c r="Y2041">
        <v>0</v>
      </c>
      <c r="Z2041">
        <v>16920</v>
      </c>
      <c r="AA2041">
        <v>16920</v>
      </c>
      <c r="AB2041" t="s">
        <v>72</v>
      </c>
      <c r="AC2041" s="1">
        <v>36892</v>
      </c>
      <c r="AD2041">
        <v>15000</v>
      </c>
      <c r="AE2041">
        <v>1406</v>
      </c>
      <c r="AF2041">
        <v>1335</v>
      </c>
      <c r="AG2041" t="s">
        <v>103</v>
      </c>
      <c r="AH2041" t="s">
        <v>76</v>
      </c>
      <c r="AR2041">
        <v>0</v>
      </c>
      <c r="AW2041" t="s">
        <v>9975</v>
      </c>
      <c r="AY2041" t="s">
        <v>9976</v>
      </c>
      <c r="AZ2041" t="s">
        <v>70</v>
      </c>
    </row>
    <row r="2042" spans="1:52" x14ac:dyDescent="0.3">
      <c r="A2042">
        <v>2135425</v>
      </c>
      <c r="B2042" t="s">
        <v>9977</v>
      </c>
      <c r="C2042" t="str">
        <f t="shared" si="284"/>
        <v>7492</v>
      </c>
      <c r="D2042" t="s">
        <v>8411</v>
      </c>
      <c r="E2042" t="str">
        <f>"0100"</f>
        <v>0100</v>
      </c>
      <c r="F2042" t="s">
        <v>54</v>
      </c>
      <c r="G2042" t="str">
        <f t="shared" si="288"/>
        <v>02</v>
      </c>
      <c r="H2042" t="s">
        <v>55</v>
      </c>
      <c r="I2042" t="s">
        <v>56</v>
      </c>
      <c r="J2042" t="s">
        <v>57</v>
      </c>
      <c r="K2042">
        <v>1</v>
      </c>
      <c r="L2042">
        <v>44234</v>
      </c>
      <c r="M2042">
        <v>1.02</v>
      </c>
      <c r="N2042" t="str">
        <f t="shared" si="287"/>
        <v>000X</v>
      </c>
      <c r="O2042">
        <v>5217</v>
      </c>
      <c r="P2042" t="s">
        <v>72</v>
      </c>
      <c r="Q2042" t="s">
        <v>9912</v>
      </c>
      <c r="R2042" t="s">
        <v>364</v>
      </c>
      <c r="T2042" t="s">
        <v>61</v>
      </c>
      <c r="V2042" t="s">
        <v>9978</v>
      </c>
      <c r="W2042">
        <v>212400</v>
      </c>
      <c r="X2042">
        <v>16250</v>
      </c>
      <c r="Y2042">
        <v>196150</v>
      </c>
      <c r="Z2042">
        <v>161029</v>
      </c>
      <c r="AA2042">
        <v>0</v>
      </c>
      <c r="AB2042" t="s">
        <v>63</v>
      </c>
      <c r="AC2042" s="1">
        <v>37469</v>
      </c>
      <c r="AD2042">
        <v>179400</v>
      </c>
      <c r="AE2042">
        <v>1530</v>
      </c>
      <c r="AF2042">
        <v>2110</v>
      </c>
      <c r="AG2042" t="s">
        <v>64</v>
      </c>
      <c r="AH2042" t="s">
        <v>76</v>
      </c>
      <c r="AI2042">
        <v>1</v>
      </c>
      <c r="AJ2042">
        <v>2000</v>
      </c>
      <c r="AK2042">
        <v>3</v>
      </c>
      <c r="AL2042">
        <v>2</v>
      </c>
      <c r="AN2042">
        <v>2132</v>
      </c>
      <c r="AO2042">
        <v>32</v>
      </c>
      <c r="AP2042" t="s">
        <v>63</v>
      </c>
      <c r="AQ2042" t="s">
        <v>66</v>
      </c>
      <c r="AR2042">
        <v>3010</v>
      </c>
      <c r="AW2042" t="s">
        <v>9979</v>
      </c>
      <c r="AX2042" t="s">
        <v>9980</v>
      </c>
      <c r="AY2042" t="s">
        <v>9981</v>
      </c>
      <c r="AZ2042" t="s">
        <v>70</v>
      </c>
    </row>
    <row r="2043" spans="1:52" x14ac:dyDescent="0.3">
      <c r="A2043">
        <v>2135492</v>
      </c>
      <c r="B2043" t="s">
        <v>9982</v>
      </c>
      <c r="C2043" t="str">
        <f t="shared" si="284"/>
        <v>7492</v>
      </c>
      <c r="D2043" t="s">
        <v>8411</v>
      </c>
      <c r="E2043" t="str">
        <f>"0000"</f>
        <v>0000</v>
      </c>
      <c r="F2043" t="s">
        <v>108</v>
      </c>
      <c r="G2043" t="str">
        <f t="shared" si="288"/>
        <v>02</v>
      </c>
      <c r="H2043" t="s">
        <v>55</v>
      </c>
      <c r="I2043" t="s">
        <v>56</v>
      </c>
      <c r="J2043" t="s">
        <v>57</v>
      </c>
      <c r="K2043">
        <v>0</v>
      </c>
      <c r="L2043">
        <v>45651</v>
      </c>
      <c r="M2043">
        <v>1.05</v>
      </c>
      <c r="N2043" t="str">
        <f t="shared" si="287"/>
        <v>000X</v>
      </c>
      <c r="O2043">
        <v>1386</v>
      </c>
      <c r="P2043" t="s">
        <v>58</v>
      </c>
      <c r="Q2043" t="s">
        <v>9926</v>
      </c>
      <c r="R2043" t="s">
        <v>331</v>
      </c>
      <c r="T2043" t="s">
        <v>61</v>
      </c>
      <c r="V2043" t="s">
        <v>9983</v>
      </c>
      <c r="W2043">
        <v>16770</v>
      </c>
      <c r="X2043">
        <v>16770</v>
      </c>
      <c r="Y2043">
        <v>0</v>
      </c>
      <c r="Z2043">
        <v>16770</v>
      </c>
      <c r="AA2043">
        <v>16770</v>
      </c>
      <c r="AB2043" t="s">
        <v>72</v>
      </c>
      <c r="AC2043" s="1">
        <v>42451</v>
      </c>
      <c r="AD2043">
        <v>17000</v>
      </c>
      <c r="AE2043">
        <v>2747</v>
      </c>
      <c r="AF2043">
        <v>1868</v>
      </c>
      <c r="AG2043" t="s">
        <v>103</v>
      </c>
      <c r="AH2043" t="s">
        <v>873</v>
      </c>
      <c r="AR2043">
        <v>0</v>
      </c>
      <c r="AW2043" t="s">
        <v>9984</v>
      </c>
      <c r="AY2043" t="s">
        <v>9985</v>
      </c>
      <c r="AZ2043" t="s">
        <v>1078</v>
      </c>
    </row>
    <row r="2044" spans="1:52" x14ac:dyDescent="0.3">
      <c r="A2044">
        <v>2135697</v>
      </c>
      <c r="B2044" t="s">
        <v>9986</v>
      </c>
      <c r="C2044" t="str">
        <f t="shared" si="284"/>
        <v>7492</v>
      </c>
      <c r="D2044" t="s">
        <v>8411</v>
      </c>
      <c r="E2044" t="str">
        <f>"0100"</f>
        <v>0100</v>
      </c>
      <c r="F2044" t="s">
        <v>54</v>
      </c>
      <c r="G2044" t="str">
        <f t="shared" si="288"/>
        <v>02</v>
      </c>
      <c r="H2044" t="s">
        <v>55</v>
      </c>
      <c r="I2044" t="s">
        <v>56</v>
      </c>
      <c r="J2044" t="s">
        <v>57</v>
      </c>
      <c r="K2044">
        <v>1</v>
      </c>
      <c r="L2044">
        <v>43807</v>
      </c>
      <c r="M2044">
        <v>1.01</v>
      </c>
      <c r="N2044" t="str">
        <f t="shared" si="287"/>
        <v>000X</v>
      </c>
      <c r="O2044">
        <v>1325</v>
      </c>
      <c r="P2044" t="s">
        <v>58</v>
      </c>
      <c r="Q2044" t="s">
        <v>9926</v>
      </c>
      <c r="R2044" t="s">
        <v>331</v>
      </c>
      <c r="T2044" t="s">
        <v>61</v>
      </c>
      <c r="V2044" t="s">
        <v>9987</v>
      </c>
      <c r="W2044">
        <v>274266</v>
      </c>
      <c r="X2044">
        <v>16090</v>
      </c>
      <c r="Y2044">
        <v>258176</v>
      </c>
      <c r="Z2044">
        <v>274266</v>
      </c>
      <c r="AA2044">
        <v>274266</v>
      </c>
      <c r="AB2044" t="s">
        <v>63</v>
      </c>
      <c r="AC2044" s="1">
        <v>43192</v>
      </c>
      <c r="AD2044">
        <v>330000</v>
      </c>
      <c r="AE2044">
        <v>2890</v>
      </c>
      <c r="AF2044">
        <v>1461</v>
      </c>
      <c r="AG2044" t="s">
        <v>64</v>
      </c>
      <c r="AH2044" t="s">
        <v>76</v>
      </c>
      <c r="AI2044">
        <v>2</v>
      </c>
      <c r="AJ2044">
        <v>1995</v>
      </c>
      <c r="AK2044">
        <v>5</v>
      </c>
      <c r="AL2044">
        <v>3</v>
      </c>
      <c r="AN2044">
        <v>2992</v>
      </c>
      <c r="AO2044">
        <v>32</v>
      </c>
      <c r="AP2044" t="s">
        <v>63</v>
      </c>
      <c r="AQ2044" t="s">
        <v>66</v>
      </c>
      <c r="AR2044">
        <v>3454</v>
      </c>
      <c r="AW2044" t="s">
        <v>9988</v>
      </c>
      <c r="AY2044" t="s">
        <v>9989</v>
      </c>
      <c r="AZ2044" t="s">
        <v>70</v>
      </c>
    </row>
    <row r="2045" spans="1:52" x14ac:dyDescent="0.3">
      <c r="A2045">
        <v>2135867</v>
      </c>
      <c r="B2045" t="s">
        <v>9990</v>
      </c>
      <c r="C2045" t="str">
        <f t="shared" si="284"/>
        <v>7492</v>
      </c>
      <c r="D2045" t="s">
        <v>8411</v>
      </c>
      <c r="E2045" t="str">
        <f>"0100"</f>
        <v>0100</v>
      </c>
      <c r="F2045" t="s">
        <v>54</v>
      </c>
      <c r="G2045" t="str">
        <f t="shared" si="288"/>
        <v>02</v>
      </c>
      <c r="H2045" t="s">
        <v>55</v>
      </c>
      <c r="I2045" t="s">
        <v>56</v>
      </c>
      <c r="J2045" t="s">
        <v>57</v>
      </c>
      <c r="K2045">
        <v>1</v>
      </c>
      <c r="L2045">
        <v>47569</v>
      </c>
      <c r="M2045">
        <v>1.0900000000000001</v>
      </c>
      <c r="N2045" t="str">
        <f t="shared" si="287"/>
        <v>000X</v>
      </c>
      <c r="O2045">
        <v>1457</v>
      </c>
      <c r="P2045" t="s">
        <v>58</v>
      </c>
      <c r="Q2045" t="s">
        <v>9652</v>
      </c>
      <c r="R2045" t="s">
        <v>140</v>
      </c>
      <c r="T2045" t="s">
        <v>61</v>
      </c>
      <c r="V2045" t="s">
        <v>9991</v>
      </c>
      <c r="W2045">
        <v>280060</v>
      </c>
      <c r="X2045">
        <v>17470</v>
      </c>
      <c r="Y2045">
        <v>262590</v>
      </c>
      <c r="Z2045">
        <v>236360</v>
      </c>
      <c r="AA2045">
        <v>210860</v>
      </c>
      <c r="AB2045" t="s">
        <v>63</v>
      </c>
      <c r="AC2045" s="1">
        <v>41518</v>
      </c>
      <c r="AD2045">
        <v>253000</v>
      </c>
      <c r="AE2045">
        <v>2585</v>
      </c>
      <c r="AF2045">
        <v>1461</v>
      </c>
      <c r="AG2045" t="s">
        <v>64</v>
      </c>
      <c r="AH2045" t="s">
        <v>76</v>
      </c>
      <c r="AI2045">
        <v>1</v>
      </c>
      <c r="AJ2045">
        <v>2001</v>
      </c>
      <c r="AK2045">
        <v>3</v>
      </c>
      <c r="AL2045">
        <v>2</v>
      </c>
      <c r="AN2045">
        <v>2489</v>
      </c>
      <c r="AO2045">
        <v>32</v>
      </c>
      <c r="AP2045" t="s">
        <v>63</v>
      </c>
      <c r="AQ2045" t="s">
        <v>66</v>
      </c>
      <c r="AR2045">
        <v>3730</v>
      </c>
      <c r="AW2045" t="s">
        <v>9992</v>
      </c>
      <c r="AX2045" t="s">
        <v>9993</v>
      </c>
      <c r="AY2045" t="s">
        <v>9994</v>
      </c>
      <c r="AZ2045" t="s">
        <v>70</v>
      </c>
    </row>
    <row r="2046" spans="1:52" x14ac:dyDescent="0.3">
      <c r="A2046">
        <v>2136219</v>
      </c>
      <c r="B2046" t="s">
        <v>9995</v>
      </c>
      <c r="C2046" t="str">
        <f t="shared" si="284"/>
        <v>7492</v>
      </c>
      <c r="D2046" t="s">
        <v>8411</v>
      </c>
      <c r="E2046" t="str">
        <f>"0100"</f>
        <v>0100</v>
      </c>
      <c r="F2046" t="s">
        <v>54</v>
      </c>
      <c r="G2046" t="str">
        <f t="shared" si="288"/>
        <v>02</v>
      </c>
      <c r="H2046" t="s">
        <v>55</v>
      </c>
      <c r="I2046" t="s">
        <v>56</v>
      </c>
      <c r="J2046" t="s">
        <v>57</v>
      </c>
      <c r="K2046">
        <v>1</v>
      </c>
      <c r="L2046">
        <v>48726</v>
      </c>
      <c r="M2046">
        <v>1.1200000000000001</v>
      </c>
      <c r="N2046" t="str">
        <f t="shared" si="287"/>
        <v>000X</v>
      </c>
      <c r="O2046">
        <v>5221</v>
      </c>
      <c r="P2046" t="s">
        <v>72</v>
      </c>
      <c r="Q2046" t="s">
        <v>9465</v>
      </c>
      <c r="R2046" t="s">
        <v>110</v>
      </c>
      <c r="T2046" t="s">
        <v>61</v>
      </c>
      <c r="V2046" t="s">
        <v>9996</v>
      </c>
      <c r="W2046">
        <v>196523</v>
      </c>
      <c r="X2046">
        <v>17900</v>
      </c>
      <c r="Y2046">
        <v>178623</v>
      </c>
      <c r="Z2046">
        <v>196523</v>
      </c>
      <c r="AA2046">
        <v>196523</v>
      </c>
      <c r="AB2046" t="s">
        <v>63</v>
      </c>
      <c r="AC2046" s="1">
        <v>40148</v>
      </c>
      <c r="AD2046">
        <v>25000</v>
      </c>
      <c r="AE2046">
        <v>2327</v>
      </c>
      <c r="AF2046">
        <v>642</v>
      </c>
      <c r="AG2046" t="s">
        <v>103</v>
      </c>
      <c r="AH2046" t="s">
        <v>65</v>
      </c>
      <c r="AI2046">
        <v>1</v>
      </c>
      <c r="AJ2046">
        <v>2017</v>
      </c>
      <c r="AK2046">
        <v>2</v>
      </c>
      <c r="AL2046">
        <v>2</v>
      </c>
      <c r="AN2046">
        <v>1852</v>
      </c>
      <c r="AO2046">
        <v>32</v>
      </c>
      <c r="AP2046" t="s">
        <v>63</v>
      </c>
      <c r="AQ2046" t="s">
        <v>66</v>
      </c>
      <c r="AR2046">
        <v>2665</v>
      </c>
      <c r="AW2046" t="s">
        <v>9997</v>
      </c>
      <c r="AY2046" t="s">
        <v>9998</v>
      </c>
      <c r="AZ2046" t="s">
        <v>70</v>
      </c>
    </row>
    <row r="2047" spans="1:52" x14ac:dyDescent="0.3">
      <c r="A2047">
        <v>2136341</v>
      </c>
      <c r="B2047" t="s">
        <v>9999</v>
      </c>
      <c r="C2047" t="str">
        <f t="shared" si="284"/>
        <v>7492</v>
      </c>
      <c r="D2047" t="s">
        <v>8411</v>
      </c>
      <c r="E2047" t="str">
        <f>"0100"</f>
        <v>0100</v>
      </c>
      <c r="F2047" t="s">
        <v>54</v>
      </c>
      <c r="G2047" t="str">
        <f t="shared" si="288"/>
        <v>02</v>
      </c>
      <c r="H2047" t="s">
        <v>55</v>
      </c>
      <c r="I2047" t="s">
        <v>56</v>
      </c>
      <c r="J2047" t="s">
        <v>57</v>
      </c>
      <c r="K2047">
        <v>1</v>
      </c>
      <c r="L2047">
        <v>43749</v>
      </c>
      <c r="M2047">
        <v>1</v>
      </c>
      <c r="N2047" t="str">
        <f t="shared" si="287"/>
        <v>000X</v>
      </c>
      <c r="O2047">
        <v>5371</v>
      </c>
      <c r="P2047" t="s">
        <v>72</v>
      </c>
      <c r="Q2047" t="s">
        <v>9465</v>
      </c>
      <c r="R2047" t="s">
        <v>110</v>
      </c>
      <c r="T2047" t="s">
        <v>61</v>
      </c>
      <c r="V2047" t="s">
        <v>10000</v>
      </c>
      <c r="W2047">
        <v>214046</v>
      </c>
      <c r="X2047">
        <v>16070</v>
      </c>
      <c r="Y2047">
        <v>197976</v>
      </c>
      <c r="Z2047">
        <v>178595</v>
      </c>
      <c r="AA2047">
        <v>0</v>
      </c>
      <c r="AB2047" t="s">
        <v>63</v>
      </c>
      <c r="AC2047" s="1">
        <v>42054</v>
      </c>
      <c r="AD2047">
        <v>216200</v>
      </c>
      <c r="AE2047">
        <v>2674</v>
      </c>
      <c r="AF2047">
        <v>505</v>
      </c>
      <c r="AG2047" t="s">
        <v>64</v>
      </c>
      <c r="AH2047" t="s">
        <v>76</v>
      </c>
      <c r="AI2047">
        <v>1</v>
      </c>
      <c r="AJ2047">
        <v>2000</v>
      </c>
      <c r="AK2047">
        <v>3</v>
      </c>
      <c r="AL2047">
        <v>2</v>
      </c>
      <c r="AN2047">
        <v>1886</v>
      </c>
      <c r="AO2047">
        <v>32</v>
      </c>
      <c r="AP2047" t="s">
        <v>63</v>
      </c>
      <c r="AQ2047" t="s">
        <v>66</v>
      </c>
      <c r="AR2047">
        <v>3173</v>
      </c>
      <c r="AW2047" t="s">
        <v>10001</v>
      </c>
      <c r="AX2047" t="s">
        <v>10002</v>
      </c>
      <c r="AY2047" t="s">
        <v>10003</v>
      </c>
      <c r="AZ2047" t="s">
        <v>10004</v>
      </c>
    </row>
    <row r="2048" spans="1:52" x14ac:dyDescent="0.3">
      <c r="A2048">
        <v>2136707</v>
      </c>
      <c r="B2048" t="s">
        <v>10005</v>
      </c>
      <c r="C2048" t="str">
        <f t="shared" si="284"/>
        <v>7492</v>
      </c>
      <c r="D2048" t="s">
        <v>8411</v>
      </c>
      <c r="E2048" t="str">
        <f>"0000"</f>
        <v>0000</v>
      </c>
      <c r="F2048" t="s">
        <v>108</v>
      </c>
      <c r="G2048" t="str">
        <f t="shared" si="288"/>
        <v>02</v>
      </c>
      <c r="H2048" t="s">
        <v>55</v>
      </c>
      <c r="I2048" t="s">
        <v>56</v>
      </c>
      <c r="J2048" t="s">
        <v>57</v>
      </c>
      <c r="K2048">
        <v>0</v>
      </c>
      <c r="L2048">
        <v>47596</v>
      </c>
      <c r="M2048">
        <v>1.0900000000000001</v>
      </c>
      <c r="N2048" t="str">
        <f t="shared" si="287"/>
        <v>000X</v>
      </c>
      <c r="O2048">
        <v>5468</v>
      </c>
      <c r="P2048" t="s">
        <v>72</v>
      </c>
      <c r="Q2048" t="s">
        <v>9461</v>
      </c>
      <c r="R2048" t="s">
        <v>140</v>
      </c>
      <c r="T2048" t="s">
        <v>61</v>
      </c>
      <c r="V2048" t="s">
        <v>10006</v>
      </c>
      <c r="W2048">
        <v>17480</v>
      </c>
      <c r="X2048">
        <v>17480</v>
      </c>
      <c r="Y2048">
        <v>0</v>
      </c>
      <c r="Z2048">
        <v>17480</v>
      </c>
      <c r="AA2048">
        <v>17480</v>
      </c>
      <c r="AB2048" t="s">
        <v>72</v>
      </c>
      <c r="AC2048" s="1">
        <v>36770</v>
      </c>
      <c r="AD2048">
        <v>23700</v>
      </c>
      <c r="AE2048">
        <v>1385</v>
      </c>
      <c r="AF2048">
        <v>984</v>
      </c>
      <c r="AG2048" t="s">
        <v>103</v>
      </c>
      <c r="AH2048" t="s">
        <v>873</v>
      </c>
      <c r="AR2048">
        <v>0</v>
      </c>
      <c r="AW2048" t="s">
        <v>10007</v>
      </c>
      <c r="AY2048" t="s">
        <v>10008</v>
      </c>
      <c r="AZ2048" t="s">
        <v>10009</v>
      </c>
    </row>
    <row r="2049" spans="1:52" x14ac:dyDescent="0.3">
      <c r="A2049">
        <v>2137151</v>
      </c>
      <c r="B2049" t="s">
        <v>10010</v>
      </c>
      <c r="C2049" t="str">
        <f t="shared" si="284"/>
        <v>7492</v>
      </c>
      <c r="D2049" t="s">
        <v>8411</v>
      </c>
      <c r="E2049" t="str">
        <f>"0000"</f>
        <v>0000</v>
      </c>
      <c r="F2049" t="s">
        <v>108</v>
      </c>
      <c r="G2049" t="str">
        <f t="shared" si="288"/>
        <v>02</v>
      </c>
      <c r="H2049" t="s">
        <v>55</v>
      </c>
      <c r="I2049" t="s">
        <v>56</v>
      </c>
      <c r="J2049" t="s">
        <v>57</v>
      </c>
      <c r="K2049">
        <v>0</v>
      </c>
      <c r="L2049">
        <v>46260</v>
      </c>
      <c r="M2049">
        <v>1.06</v>
      </c>
      <c r="N2049" t="str">
        <f t="shared" si="287"/>
        <v>000X</v>
      </c>
      <c r="O2049">
        <v>5623</v>
      </c>
      <c r="P2049" t="s">
        <v>72</v>
      </c>
      <c r="Q2049" t="s">
        <v>9461</v>
      </c>
      <c r="R2049" t="s">
        <v>140</v>
      </c>
      <c r="T2049" t="s">
        <v>61</v>
      </c>
      <c r="V2049" t="s">
        <v>10011</v>
      </c>
      <c r="W2049">
        <v>16990</v>
      </c>
      <c r="X2049">
        <v>16990</v>
      </c>
      <c r="Y2049">
        <v>0</v>
      </c>
      <c r="Z2049">
        <v>16990</v>
      </c>
      <c r="AA2049">
        <v>16990</v>
      </c>
      <c r="AB2049" t="s">
        <v>72</v>
      </c>
      <c r="AC2049" s="1">
        <v>34486</v>
      </c>
      <c r="AD2049">
        <v>20215</v>
      </c>
      <c r="AE2049">
        <v>1037</v>
      </c>
      <c r="AF2049">
        <v>1014</v>
      </c>
      <c r="AG2049" t="s">
        <v>103</v>
      </c>
      <c r="AH2049" t="s">
        <v>873</v>
      </c>
      <c r="AR2049">
        <v>0</v>
      </c>
      <c r="AW2049" t="s">
        <v>10012</v>
      </c>
      <c r="AY2049" t="s">
        <v>10013</v>
      </c>
      <c r="AZ2049" t="s">
        <v>10014</v>
      </c>
    </row>
    <row r="2050" spans="1:52" x14ac:dyDescent="0.3">
      <c r="A2050">
        <v>2137223</v>
      </c>
      <c r="B2050" t="s">
        <v>10015</v>
      </c>
      <c r="C2050" t="str">
        <f t="shared" ref="C2050:C2113" si="289">"7492"</f>
        <v>7492</v>
      </c>
      <c r="D2050" t="s">
        <v>8411</v>
      </c>
      <c r="E2050" t="str">
        <f>"0100"</f>
        <v>0100</v>
      </c>
      <c r="F2050" t="s">
        <v>54</v>
      </c>
      <c r="G2050" t="str">
        <f t="shared" si="288"/>
        <v>02</v>
      </c>
      <c r="H2050" t="s">
        <v>55</v>
      </c>
      <c r="I2050" t="s">
        <v>56</v>
      </c>
      <c r="J2050" t="s">
        <v>57</v>
      </c>
      <c r="K2050">
        <v>1</v>
      </c>
      <c r="L2050">
        <v>46125</v>
      </c>
      <c r="M2050">
        <v>1.06</v>
      </c>
      <c r="N2050" t="str">
        <f t="shared" si="287"/>
        <v>000X</v>
      </c>
      <c r="O2050">
        <v>5575</v>
      </c>
      <c r="P2050" t="s">
        <v>72</v>
      </c>
      <c r="Q2050" t="s">
        <v>9461</v>
      </c>
      <c r="R2050" t="s">
        <v>140</v>
      </c>
      <c r="T2050" t="s">
        <v>61</v>
      </c>
      <c r="V2050" t="s">
        <v>10016</v>
      </c>
      <c r="W2050">
        <v>154649</v>
      </c>
      <c r="X2050">
        <v>16940</v>
      </c>
      <c r="Y2050">
        <v>137709</v>
      </c>
      <c r="Z2050">
        <v>154649</v>
      </c>
      <c r="AA2050">
        <v>154649</v>
      </c>
      <c r="AB2050" t="s">
        <v>72</v>
      </c>
      <c r="AC2050" s="1">
        <v>34547</v>
      </c>
      <c r="AD2050">
        <v>21595</v>
      </c>
      <c r="AE2050">
        <v>1045</v>
      </c>
      <c r="AF2050">
        <v>2048</v>
      </c>
      <c r="AG2050" t="s">
        <v>103</v>
      </c>
      <c r="AH2050" t="s">
        <v>873</v>
      </c>
      <c r="AI2050">
        <v>1</v>
      </c>
      <c r="AJ2050">
        <v>1995</v>
      </c>
      <c r="AK2050">
        <v>3</v>
      </c>
      <c r="AL2050">
        <v>2</v>
      </c>
      <c r="AN2050">
        <v>1490</v>
      </c>
      <c r="AO2050">
        <v>32</v>
      </c>
      <c r="AP2050" t="s">
        <v>72</v>
      </c>
      <c r="AQ2050" t="s">
        <v>66</v>
      </c>
      <c r="AR2050">
        <v>2069</v>
      </c>
      <c r="AW2050" t="s">
        <v>10017</v>
      </c>
      <c r="AX2050" t="s">
        <v>10018</v>
      </c>
      <c r="AY2050" t="s">
        <v>10019</v>
      </c>
      <c r="AZ2050" t="s">
        <v>10020</v>
      </c>
    </row>
    <row r="2051" spans="1:52" x14ac:dyDescent="0.3">
      <c r="A2051">
        <v>2137673</v>
      </c>
      <c r="B2051" t="s">
        <v>10021</v>
      </c>
      <c r="C2051" t="str">
        <f t="shared" si="289"/>
        <v>7492</v>
      </c>
      <c r="D2051" t="s">
        <v>8411</v>
      </c>
      <c r="E2051" t="str">
        <f>"0000"</f>
        <v>0000</v>
      </c>
      <c r="F2051" t="s">
        <v>108</v>
      </c>
      <c r="G2051" t="str">
        <f t="shared" si="288"/>
        <v>02</v>
      </c>
      <c r="H2051" t="s">
        <v>55</v>
      </c>
      <c r="I2051" t="s">
        <v>56</v>
      </c>
      <c r="J2051" t="s">
        <v>57</v>
      </c>
      <c r="K2051">
        <v>0</v>
      </c>
      <c r="L2051">
        <v>48252</v>
      </c>
      <c r="M2051">
        <v>1.1100000000000001</v>
      </c>
      <c r="N2051" t="str">
        <f t="shared" si="287"/>
        <v>000X</v>
      </c>
      <c r="O2051">
        <v>5467</v>
      </c>
      <c r="P2051" t="s">
        <v>72</v>
      </c>
      <c r="Q2051" t="s">
        <v>9465</v>
      </c>
      <c r="R2051" t="s">
        <v>110</v>
      </c>
      <c r="T2051" t="s">
        <v>61</v>
      </c>
      <c r="V2051" t="s">
        <v>10022</v>
      </c>
      <c r="W2051">
        <v>17720</v>
      </c>
      <c r="X2051">
        <v>17720</v>
      </c>
      <c r="Y2051">
        <v>0</v>
      </c>
      <c r="Z2051">
        <v>17720</v>
      </c>
      <c r="AA2051">
        <v>17720</v>
      </c>
      <c r="AB2051" t="s">
        <v>72</v>
      </c>
      <c r="AC2051" s="1">
        <v>44175</v>
      </c>
      <c r="AD2051">
        <v>28500</v>
      </c>
      <c r="AE2051">
        <v>3118</v>
      </c>
      <c r="AF2051">
        <v>1302</v>
      </c>
      <c r="AG2051" t="s">
        <v>103</v>
      </c>
      <c r="AH2051" t="s">
        <v>76</v>
      </c>
      <c r="AR2051">
        <v>0</v>
      </c>
      <c r="AW2051" t="s">
        <v>4474</v>
      </c>
      <c r="AY2051" t="s">
        <v>4214</v>
      </c>
      <c r="AZ2051" t="s">
        <v>1078</v>
      </c>
    </row>
    <row r="2052" spans="1:52" x14ac:dyDescent="0.3">
      <c r="A2052">
        <v>2135336</v>
      </c>
      <c r="B2052" t="s">
        <v>10023</v>
      </c>
      <c r="C2052" t="str">
        <f t="shared" si="289"/>
        <v>7492</v>
      </c>
      <c r="D2052" t="s">
        <v>8411</v>
      </c>
      <c r="E2052" t="str">
        <f>"0100"</f>
        <v>0100</v>
      </c>
      <c r="F2052" t="s">
        <v>54</v>
      </c>
      <c r="G2052" t="str">
        <f t="shared" si="288"/>
        <v>02</v>
      </c>
      <c r="H2052" t="s">
        <v>55</v>
      </c>
      <c r="I2052" t="s">
        <v>56</v>
      </c>
      <c r="J2052" t="s">
        <v>57</v>
      </c>
      <c r="K2052">
        <v>1</v>
      </c>
      <c r="L2052">
        <v>45702</v>
      </c>
      <c r="M2052">
        <v>1.05</v>
      </c>
      <c r="N2052" t="str">
        <f t="shared" si="287"/>
        <v>000X</v>
      </c>
      <c r="O2052">
        <v>5060</v>
      </c>
      <c r="P2052" t="s">
        <v>72</v>
      </c>
      <c r="Q2052" t="s">
        <v>9461</v>
      </c>
      <c r="R2052" t="s">
        <v>140</v>
      </c>
      <c r="T2052" t="s">
        <v>61</v>
      </c>
      <c r="V2052" t="s">
        <v>10024</v>
      </c>
      <c r="W2052">
        <v>280138</v>
      </c>
      <c r="X2052">
        <v>16790</v>
      </c>
      <c r="Y2052">
        <v>263348</v>
      </c>
      <c r="Z2052">
        <v>211662</v>
      </c>
      <c r="AA2052">
        <v>186662</v>
      </c>
      <c r="AB2052" t="s">
        <v>63</v>
      </c>
      <c r="AC2052" s="1">
        <v>38078</v>
      </c>
      <c r="AD2052">
        <v>41000</v>
      </c>
      <c r="AE2052">
        <v>1714</v>
      </c>
      <c r="AF2052">
        <v>355</v>
      </c>
      <c r="AG2052" t="s">
        <v>103</v>
      </c>
      <c r="AH2052" t="s">
        <v>76</v>
      </c>
      <c r="AI2052">
        <v>1</v>
      </c>
      <c r="AJ2052">
        <v>2007</v>
      </c>
      <c r="AK2052">
        <v>4</v>
      </c>
      <c r="AL2052">
        <v>3</v>
      </c>
      <c r="AN2052">
        <v>2878</v>
      </c>
      <c r="AO2052">
        <v>32</v>
      </c>
      <c r="AP2052" t="s">
        <v>63</v>
      </c>
      <c r="AQ2052" t="s">
        <v>66</v>
      </c>
      <c r="AR2052">
        <v>3824</v>
      </c>
      <c r="AW2052" t="s">
        <v>10025</v>
      </c>
      <c r="AX2052" t="s">
        <v>10026</v>
      </c>
      <c r="AY2052" t="s">
        <v>10027</v>
      </c>
      <c r="AZ2052" t="s">
        <v>10028</v>
      </c>
    </row>
    <row r="2053" spans="1:52" x14ac:dyDescent="0.3">
      <c r="A2053">
        <v>2135522</v>
      </c>
      <c r="B2053" t="s">
        <v>10029</v>
      </c>
      <c r="C2053" t="str">
        <f t="shared" si="289"/>
        <v>7492</v>
      </c>
      <c r="D2053" t="s">
        <v>8411</v>
      </c>
      <c r="E2053" t="str">
        <f>"0100"</f>
        <v>0100</v>
      </c>
      <c r="F2053" t="s">
        <v>54</v>
      </c>
      <c r="G2053" t="str">
        <f t="shared" si="288"/>
        <v>02</v>
      </c>
      <c r="H2053" t="s">
        <v>55</v>
      </c>
      <c r="I2053" t="s">
        <v>56</v>
      </c>
      <c r="J2053" t="s">
        <v>57</v>
      </c>
      <c r="K2053">
        <v>1</v>
      </c>
      <c r="L2053">
        <v>43910</v>
      </c>
      <c r="M2053">
        <v>1.01</v>
      </c>
      <c r="N2053" t="str">
        <f t="shared" si="287"/>
        <v>000X</v>
      </c>
      <c r="O2053">
        <v>1320</v>
      </c>
      <c r="P2053" t="s">
        <v>58</v>
      </c>
      <c r="Q2053" t="s">
        <v>9926</v>
      </c>
      <c r="R2053" t="s">
        <v>331</v>
      </c>
      <c r="T2053" t="s">
        <v>61</v>
      </c>
      <c r="V2053" t="s">
        <v>10030</v>
      </c>
      <c r="W2053">
        <v>169275</v>
      </c>
      <c r="X2053">
        <v>16130</v>
      </c>
      <c r="Y2053">
        <v>153145</v>
      </c>
      <c r="Z2053">
        <v>128336</v>
      </c>
      <c r="AA2053">
        <v>102836</v>
      </c>
      <c r="AB2053" t="s">
        <v>63</v>
      </c>
      <c r="AC2053" s="1">
        <v>34669</v>
      </c>
      <c r="AD2053">
        <v>14300</v>
      </c>
      <c r="AE2053">
        <v>1060</v>
      </c>
      <c r="AF2053">
        <v>910</v>
      </c>
      <c r="AG2053" t="s">
        <v>103</v>
      </c>
      <c r="AH2053" t="s">
        <v>76</v>
      </c>
      <c r="AI2053">
        <v>1</v>
      </c>
      <c r="AJ2053">
        <v>1995</v>
      </c>
      <c r="AK2053">
        <v>3</v>
      </c>
      <c r="AL2053">
        <v>2</v>
      </c>
      <c r="AM2053">
        <v>1</v>
      </c>
      <c r="AN2053">
        <v>1566</v>
      </c>
      <c r="AO2053">
        <v>32</v>
      </c>
      <c r="AP2053" t="s">
        <v>63</v>
      </c>
      <c r="AQ2053" t="s">
        <v>66</v>
      </c>
      <c r="AR2053">
        <v>2208</v>
      </c>
      <c r="AW2053" t="s">
        <v>10031</v>
      </c>
      <c r="AX2053" t="s">
        <v>10032</v>
      </c>
      <c r="AY2053" t="s">
        <v>10033</v>
      </c>
      <c r="AZ2053" t="s">
        <v>70</v>
      </c>
    </row>
    <row r="2054" spans="1:52" x14ac:dyDescent="0.3">
      <c r="A2054">
        <v>2135727</v>
      </c>
      <c r="B2054" t="s">
        <v>10034</v>
      </c>
      <c r="C2054" t="str">
        <f t="shared" si="289"/>
        <v>7492</v>
      </c>
      <c r="D2054" t="s">
        <v>8411</v>
      </c>
      <c r="E2054" t="str">
        <f>"0100"</f>
        <v>0100</v>
      </c>
      <c r="F2054" t="s">
        <v>54</v>
      </c>
      <c r="G2054" t="str">
        <f t="shared" si="288"/>
        <v>02</v>
      </c>
      <c r="H2054" t="s">
        <v>55</v>
      </c>
      <c r="I2054" t="s">
        <v>56</v>
      </c>
      <c r="J2054" t="s">
        <v>57</v>
      </c>
      <c r="K2054">
        <v>1</v>
      </c>
      <c r="L2054">
        <v>44031</v>
      </c>
      <c r="M2054">
        <v>1.01</v>
      </c>
      <c r="N2054" t="str">
        <f t="shared" si="287"/>
        <v>000X</v>
      </c>
      <c r="O2054">
        <v>1388</v>
      </c>
      <c r="P2054" t="s">
        <v>58</v>
      </c>
      <c r="Q2054" t="s">
        <v>9652</v>
      </c>
      <c r="R2054" t="s">
        <v>140</v>
      </c>
      <c r="T2054" t="s">
        <v>61</v>
      </c>
      <c r="V2054" t="s">
        <v>10035</v>
      </c>
      <c r="W2054">
        <v>280790</v>
      </c>
      <c r="X2054">
        <v>16170</v>
      </c>
      <c r="Y2054">
        <v>264620</v>
      </c>
      <c r="Z2054">
        <v>198458</v>
      </c>
      <c r="AA2054">
        <v>172958</v>
      </c>
      <c r="AB2054" t="s">
        <v>63</v>
      </c>
      <c r="AC2054" s="1">
        <v>35582</v>
      </c>
      <c r="AD2054">
        <v>21200</v>
      </c>
      <c r="AE2054">
        <v>1192</v>
      </c>
      <c r="AF2054">
        <v>834</v>
      </c>
      <c r="AG2054" t="s">
        <v>103</v>
      </c>
      <c r="AH2054" t="s">
        <v>873</v>
      </c>
      <c r="AI2054">
        <v>1</v>
      </c>
      <c r="AJ2054">
        <v>2003</v>
      </c>
      <c r="AK2054">
        <v>3</v>
      </c>
      <c r="AL2054">
        <v>2</v>
      </c>
      <c r="AM2054">
        <v>1</v>
      </c>
      <c r="AN2054">
        <v>3111</v>
      </c>
      <c r="AO2054">
        <v>34</v>
      </c>
      <c r="AP2054" t="s">
        <v>63</v>
      </c>
      <c r="AQ2054" t="s">
        <v>66</v>
      </c>
      <c r="AR2054">
        <v>4338</v>
      </c>
      <c r="AW2054" t="s">
        <v>10036</v>
      </c>
      <c r="AY2054" t="s">
        <v>10037</v>
      </c>
      <c r="AZ2054" t="s">
        <v>70</v>
      </c>
    </row>
    <row r="2055" spans="1:52" x14ac:dyDescent="0.3">
      <c r="A2055">
        <v>2135832</v>
      </c>
      <c r="B2055" t="s">
        <v>10038</v>
      </c>
      <c r="C2055" t="str">
        <f t="shared" si="289"/>
        <v>7492</v>
      </c>
      <c r="D2055" t="s">
        <v>8411</v>
      </c>
      <c r="E2055" t="str">
        <f>"0000"</f>
        <v>0000</v>
      </c>
      <c r="F2055" t="s">
        <v>108</v>
      </c>
      <c r="G2055" t="str">
        <f t="shared" si="288"/>
        <v>02</v>
      </c>
      <c r="H2055" t="s">
        <v>55</v>
      </c>
      <c r="I2055" t="s">
        <v>56</v>
      </c>
      <c r="J2055" t="s">
        <v>57</v>
      </c>
      <c r="K2055">
        <v>0</v>
      </c>
      <c r="L2055">
        <v>46202</v>
      </c>
      <c r="M2055">
        <v>1.06</v>
      </c>
      <c r="N2055" t="str">
        <f t="shared" si="287"/>
        <v>000X</v>
      </c>
      <c r="O2055">
        <v>1425</v>
      </c>
      <c r="P2055" t="s">
        <v>58</v>
      </c>
      <c r="Q2055" t="s">
        <v>9652</v>
      </c>
      <c r="R2055" t="s">
        <v>140</v>
      </c>
      <c r="T2055" t="s">
        <v>61</v>
      </c>
      <c r="V2055" t="s">
        <v>10039</v>
      </c>
      <c r="W2055">
        <v>16970</v>
      </c>
      <c r="X2055">
        <v>16970</v>
      </c>
      <c r="Y2055">
        <v>0</v>
      </c>
      <c r="Z2055">
        <v>16970</v>
      </c>
      <c r="AA2055">
        <v>16970</v>
      </c>
      <c r="AB2055" t="s">
        <v>72</v>
      </c>
      <c r="AC2055" s="1">
        <v>29738</v>
      </c>
      <c r="AD2055">
        <v>8500</v>
      </c>
      <c r="AE2055">
        <v>579</v>
      </c>
      <c r="AF2055">
        <v>1003</v>
      </c>
      <c r="AG2055" t="s">
        <v>103</v>
      </c>
      <c r="AH2055" t="s">
        <v>76</v>
      </c>
      <c r="AR2055">
        <v>0</v>
      </c>
      <c r="AW2055" t="s">
        <v>10040</v>
      </c>
      <c r="AY2055" t="s">
        <v>10041</v>
      </c>
      <c r="AZ2055" t="s">
        <v>10042</v>
      </c>
    </row>
    <row r="2056" spans="1:52" x14ac:dyDescent="0.3">
      <c r="A2056">
        <v>2135913</v>
      </c>
      <c r="B2056" t="s">
        <v>10043</v>
      </c>
      <c r="C2056" t="str">
        <f t="shared" si="289"/>
        <v>7492</v>
      </c>
      <c r="D2056" t="s">
        <v>8411</v>
      </c>
      <c r="E2056" t="str">
        <f>"0100"</f>
        <v>0100</v>
      </c>
      <c r="F2056" t="s">
        <v>54</v>
      </c>
      <c r="G2056" t="str">
        <f t="shared" si="288"/>
        <v>02</v>
      </c>
      <c r="H2056" t="s">
        <v>55</v>
      </c>
      <c r="I2056" t="s">
        <v>56</v>
      </c>
      <c r="J2056" t="s">
        <v>57</v>
      </c>
      <c r="K2056">
        <v>1</v>
      </c>
      <c r="L2056">
        <v>53972</v>
      </c>
      <c r="M2056">
        <v>1.24</v>
      </c>
      <c r="N2056" t="str">
        <f t="shared" si="287"/>
        <v>000X</v>
      </c>
      <c r="O2056">
        <v>5317</v>
      </c>
      <c r="P2056" t="s">
        <v>72</v>
      </c>
      <c r="Q2056" t="s">
        <v>9434</v>
      </c>
      <c r="R2056" t="s">
        <v>140</v>
      </c>
      <c r="T2056" t="s">
        <v>61</v>
      </c>
      <c r="V2056" t="s">
        <v>10044</v>
      </c>
      <c r="W2056">
        <v>190879</v>
      </c>
      <c r="X2056">
        <v>19820</v>
      </c>
      <c r="Y2056">
        <v>171059</v>
      </c>
      <c r="Z2056">
        <v>190879</v>
      </c>
      <c r="AA2056">
        <v>190879</v>
      </c>
      <c r="AB2056" t="s">
        <v>72</v>
      </c>
      <c r="AC2056" s="1">
        <v>43069</v>
      </c>
      <c r="AD2056">
        <v>224900</v>
      </c>
      <c r="AE2056">
        <v>2867</v>
      </c>
      <c r="AF2056">
        <v>1405</v>
      </c>
      <c r="AG2056" t="s">
        <v>64</v>
      </c>
      <c r="AH2056" t="s">
        <v>76</v>
      </c>
      <c r="AI2056">
        <v>2</v>
      </c>
      <c r="AJ2056">
        <v>1999</v>
      </c>
      <c r="AK2056">
        <v>3</v>
      </c>
      <c r="AL2056">
        <v>2</v>
      </c>
      <c r="AM2056">
        <v>1</v>
      </c>
      <c r="AN2056">
        <v>1621</v>
      </c>
      <c r="AO2056">
        <v>32</v>
      </c>
      <c r="AP2056" t="s">
        <v>63</v>
      </c>
      <c r="AQ2056" t="s">
        <v>66</v>
      </c>
      <c r="AR2056">
        <v>2250</v>
      </c>
      <c r="AW2056" t="s">
        <v>10045</v>
      </c>
      <c r="AX2056" t="s">
        <v>10046</v>
      </c>
      <c r="AY2056" t="s">
        <v>10047</v>
      </c>
      <c r="AZ2056" t="s">
        <v>70</v>
      </c>
    </row>
    <row r="2057" spans="1:52" x14ac:dyDescent="0.3">
      <c r="A2057">
        <v>2135972</v>
      </c>
      <c r="B2057" t="s">
        <v>10048</v>
      </c>
      <c r="C2057" t="str">
        <f t="shared" si="289"/>
        <v>7492</v>
      </c>
      <c r="D2057" t="s">
        <v>8411</v>
      </c>
      <c r="E2057" t="str">
        <f>"0100"</f>
        <v>0100</v>
      </c>
      <c r="F2057" t="s">
        <v>54</v>
      </c>
      <c r="G2057" t="str">
        <f t="shared" si="288"/>
        <v>02</v>
      </c>
      <c r="H2057" t="s">
        <v>55</v>
      </c>
      <c r="I2057" t="s">
        <v>56</v>
      </c>
      <c r="J2057" t="s">
        <v>57</v>
      </c>
      <c r="K2057">
        <v>1</v>
      </c>
      <c r="L2057">
        <v>47332</v>
      </c>
      <c r="M2057">
        <v>1.0900000000000001</v>
      </c>
      <c r="N2057" t="str">
        <f t="shared" si="287"/>
        <v>000X</v>
      </c>
      <c r="O2057">
        <v>5531</v>
      </c>
      <c r="P2057" t="s">
        <v>72</v>
      </c>
      <c r="Q2057" t="s">
        <v>9434</v>
      </c>
      <c r="R2057" t="s">
        <v>140</v>
      </c>
      <c r="T2057" t="s">
        <v>61</v>
      </c>
      <c r="V2057" t="s">
        <v>10049</v>
      </c>
      <c r="W2057">
        <v>161315</v>
      </c>
      <c r="X2057">
        <v>17390</v>
      </c>
      <c r="Y2057">
        <v>143925</v>
      </c>
      <c r="Z2057">
        <v>114790</v>
      </c>
      <c r="AA2057">
        <v>89790</v>
      </c>
      <c r="AB2057" t="s">
        <v>63</v>
      </c>
      <c r="AC2057" s="1">
        <v>35551</v>
      </c>
      <c r="AD2057">
        <v>94000</v>
      </c>
      <c r="AE2057">
        <v>1190</v>
      </c>
      <c r="AF2057">
        <v>748</v>
      </c>
      <c r="AG2057" t="s">
        <v>64</v>
      </c>
      <c r="AH2057" t="s">
        <v>65</v>
      </c>
      <c r="AI2057">
        <v>1</v>
      </c>
      <c r="AJ2057">
        <v>1991</v>
      </c>
      <c r="AK2057">
        <v>3</v>
      </c>
      <c r="AL2057">
        <v>2</v>
      </c>
      <c r="AN2057">
        <v>1628</v>
      </c>
      <c r="AO2057">
        <v>32</v>
      </c>
      <c r="AP2057" t="s">
        <v>63</v>
      </c>
      <c r="AQ2057" t="s">
        <v>66</v>
      </c>
      <c r="AR2057">
        <v>2342</v>
      </c>
      <c r="AW2057" t="s">
        <v>10050</v>
      </c>
      <c r="AX2057" t="s">
        <v>10051</v>
      </c>
      <c r="AY2057" t="s">
        <v>10052</v>
      </c>
      <c r="AZ2057" t="s">
        <v>70</v>
      </c>
    </row>
    <row r="2058" spans="1:52" x14ac:dyDescent="0.3">
      <c r="A2058">
        <v>2136154</v>
      </c>
      <c r="B2058" t="s">
        <v>10053</v>
      </c>
      <c r="C2058" t="str">
        <f t="shared" si="289"/>
        <v>7492</v>
      </c>
      <c r="D2058" t="s">
        <v>8411</v>
      </c>
      <c r="E2058" t="str">
        <f>"0000"</f>
        <v>0000</v>
      </c>
      <c r="F2058" t="s">
        <v>108</v>
      </c>
      <c r="G2058" t="str">
        <f t="shared" si="288"/>
        <v>02</v>
      </c>
      <c r="H2058" t="s">
        <v>55</v>
      </c>
      <c r="I2058" t="s">
        <v>56</v>
      </c>
      <c r="J2058" t="s">
        <v>57</v>
      </c>
      <c r="K2058">
        <v>0</v>
      </c>
      <c r="L2058">
        <v>43819</v>
      </c>
      <c r="M2058">
        <v>1.01</v>
      </c>
      <c r="N2058" t="str">
        <f t="shared" si="287"/>
        <v>000X</v>
      </c>
      <c r="O2058">
        <v>1122</v>
      </c>
      <c r="P2058" t="s">
        <v>58</v>
      </c>
      <c r="Q2058" t="s">
        <v>9943</v>
      </c>
      <c r="R2058" t="s">
        <v>331</v>
      </c>
      <c r="T2058" t="s">
        <v>61</v>
      </c>
      <c r="V2058" t="s">
        <v>10054</v>
      </c>
      <c r="W2058">
        <v>16090</v>
      </c>
      <c r="X2058">
        <v>16090</v>
      </c>
      <c r="Y2058">
        <v>0</v>
      </c>
      <c r="Z2058">
        <v>16090</v>
      </c>
      <c r="AA2058">
        <v>16090</v>
      </c>
      <c r="AB2058" t="s">
        <v>72</v>
      </c>
      <c r="AC2058" s="1">
        <v>44211</v>
      </c>
      <c r="AD2058">
        <v>24500</v>
      </c>
      <c r="AE2058">
        <v>3129</v>
      </c>
      <c r="AF2058">
        <v>1028</v>
      </c>
      <c r="AG2058" t="s">
        <v>103</v>
      </c>
      <c r="AH2058" t="s">
        <v>76</v>
      </c>
      <c r="AR2058">
        <v>0</v>
      </c>
      <c r="AW2058" t="s">
        <v>1187</v>
      </c>
      <c r="AY2058" t="s">
        <v>1188</v>
      </c>
      <c r="AZ2058" t="s">
        <v>701</v>
      </c>
    </row>
    <row r="2059" spans="1:52" x14ac:dyDescent="0.3">
      <c r="A2059">
        <v>2136634</v>
      </c>
      <c r="B2059" t="s">
        <v>10055</v>
      </c>
      <c r="C2059" t="str">
        <f t="shared" si="289"/>
        <v>7492</v>
      </c>
      <c r="D2059" t="s">
        <v>8411</v>
      </c>
      <c r="E2059" t="str">
        <f>"0000"</f>
        <v>0000</v>
      </c>
      <c r="F2059" t="s">
        <v>108</v>
      </c>
      <c r="G2059" t="str">
        <f t="shared" si="288"/>
        <v>02</v>
      </c>
      <c r="H2059" t="s">
        <v>55</v>
      </c>
      <c r="I2059" t="s">
        <v>56</v>
      </c>
      <c r="J2059" t="s">
        <v>57</v>
      </c>
      <c r="K2059">
        <v>0</v>
      </c>
      <c r="L2059">
        <v>49420</v>
      </c>
      <c r="M2059">
        <v>1.1299999999999999</v>
      </c>
      <c r="N2059" t="str">
        <f t="shared" si="287"/>
        <v>000X</v>
      </c>
      <c r="O2059">
        <v>5504</v>
      </c>
      <c r="P2059" t="s">
        <v>72</v>
      </c>
      <c r="Q2059" t="s">
        <v>9461</v>
      </c>
      <c r="R2059" t="s">
        <v>140</v>
      </c>
      <c r="T2059" t="s">
        <v>61</v>
      </c>
      <c r="V2059" t="s">
        <v>10056</v>
      </c>
      <c r="W2059">
        <v>18150</v>
      </c>
      <c r="X2059">
        <v>18150</v>
      </c>
      <c r="Y2059">
        <v>0</v>
      </c>
      <c r="Z2059">
        <v>18150</v>
      </c>
      <c r="AA2059">
        <v>18150</v>
      </c>
      <c r="AB2059" t="s">
        <v>72</v>
      </c>
      <c r="AC2059" s="1">
        <v>43969</v>
      </c>
      <c r="AD2059">
        <v>22000</v>
      </c>
      <c r="AE2059">
        <v>3061</v>
      </c>
      <c r="AF2059">
        <v>825</v>
      </c>
      <c r="AG2059" t="s">
        <v>103</v>
      </c>
      <c r="AH2059" t="s">
        <v>76</v>
      </c>
      <c r="AR2059">
        <v>0</v>
      </c>
      <c r="AW2059" t="s">
        <v>10057</v>
      </c>
      <c r="AX2059" t="s">
        <v>10058</v>
      </c>
      <c r="AY2059" t="s">
        <v>10059</v>
      </c>
      <c r="AZ2059" t="s">
        <v>70</v>
      </c>
    </row>
    <row r="2060" spans="1:52" x14ac:dyDescent="0.3">
      <c r="A2060">
        <v>2136863</v>
      </c>
      <c r="B2060" t="s">
        <v>10060</v>
      </c>
      <c r="C2060" t="str">
        <f t="shared" si="289"/>
        <v>7492</v>
      </c>
      <c r="D2060" t="s">
        <v>8411</v>
      </c>
      <c r="E2060" t="str">
        <f>"0100"</f>
        <v>0100</v>
      </c>
      <c r="F2060" t="s">
        <v>54</v>
      </c>
      <c r="G2060" t="str">
        <f t="shared" si="288"/>
        <v>02</v>
      </c>
      <c r="H2060" t="s">
        <v>55</v>
      </c>
      <c r="I2060" t="s">
        <v>56</v>
      </c>
      <c r="J2060" t="s">
        <v>57</v>
      </c>
      <c r="K2060">
        <v>1</v>
      </c>
      <c r="L2060">
        <v>48399</v>
      </c>
      <c r="M2060">
        <v>1.1100000000000001</v>
      </c>
      <c r="N2060" t="str">
        <f t="shared" si="287"/>
        <v>000X</v>
      </c>
      <c r="O2060">
        <v>1177</v>
      </c>
      <c r="P2060" t="s">
        <v>58</v>
      </c>
      <c r="Q2060" t="s">
        <v>9943</v>
      </c>
      <c r="R2060" t="s">
        <v>331</v>
      </c>
      <c r="T2060" t="s">
        <v>61</v>
      </c>
      <c r="V2060" t="s">
        <v>10061</v>
      </c>
      <c r="W2060">
        <v>272916</v>
      </c>
      <c r="X2060">
        <v>17780</v>
      </c>
      <c r="Y2060">
        <v>255136</v>
      </c>
      <c r="Z2060">
        <v>204457</v>
      </c>
      <c r="AA2060">
        <v>179457</v>
      </c>
      <c r="AB2060" t="s">
        <v>63</v>
      </c>
      <c r="AC2060" s="1">
        <v>38384</v>
      </c>
      <c r="AD2060">
        <v>340000</v>
      </c>
      <c r="AE2060">
        <v>1823</v>
      </c>
      <c r="AF2060">
        <v>131</v>
      </c>
      <c r="AG2060" t="s">
        <v>64</v>
      </c>
      <c r="AH2060" t="s">
        <v>76</v>
      </c>
      <c r="AI2060">
        <v>1</v>
      </c>
      <c r="AJ2060">
        <v>2002</v>
      </c>
      <c r="AK2060">
        <v>4</v>
      </c>
      <c r="AL2060">
        <v>2</v>
      </c>
      <c r="AM2060">
        <v>1</v>
      </c>
      <c r="AN2060">
        <v>2792</v>
      </c>
      <c r="AO2060">
        <v>32</v>
      </c>
      <c r="AP2060" t="s">
        <v>63</v>
      </c>
      <c r="AQ2060" t="s">
        <v>66</v>
      </c>
      <c r="AR2060">
        <v>3995</v>
      </c>
      <c r="AW2060" t="s">
        <v>10062</v>
      </c>
      <c r="AX2060" t="s">
        <v>10063</v>
      </c>
      <c r="AY2060" t="s">
        <v>10064</v>
      </c>
      <c r="AZ2060" t="s">
        <v>70</v>
      </c>
    </row>
    <row r="2061" spans="1:52" x14ac:dyDescent="0.3">
      <c r="A2061">
        <v>2136979</v>
      </c>
      <c r="B2061" t="s">
        <v>10065</v>
      </c>
      <c r="C2061" t="str">
        <f t="shared" si="289"/>
        <v>7492</v>
      </c>
      <c r="D2061" t="s">
        <v>8411</v>
      </c>
      <c r="E2061" t="str">
        <f>"0000"</f>
        <v>0000</v>
      </c>
      <c r="F2061" t="s">
        <v>108</v>
      </c>
      <c r="G2061" t="str">
        <f t="shared" si="288"/>
        <v>02</v>
      </c>
      <c r="H2061" t="s">
        <v>55</v>
      </c>
      <c r="I2061" t="s">
        <v>56</v>
      </c>
      <c r="J2061" t="s">
        <v>57</v>
      </c>
      <c r="K2061">
        <v>0</v>
      </c>
      <c r="L2061">
        <v>46456</v>
      </c>
      <c r="M2061">
        <v>1.07</v>
      </c>
      <c r="N2061" t="str">
        <f t="shared" si="287"/>
        <v>000X</v>
      </c>
      <c r="O2061">
        <v>1269</v>
      </c>
      <c r="P2061" t="s">
        <v>58</v>
      </c>
      <c r="Q2061" t="s">
        <v>9943</v>
      </c>
      <c r="R2061" t="s">
        <v>331</v>
      </c>
      <c r="T2061" t="s">
        <v>61</v>
      </c>
      <c r="V2061" t="s">
        <v>10066</v>
      </c>
      <c r="W2061">
        <v>17060</v>
      </c>
      <c r="X2061">
        <v>17060</v>
      </c>
      <c r="Y2061">
        <v>0</v>
      </c>
      <c r="Z2061">
        <v>17060</v>
      </c>
      <c r="AA2061">
        <v>17060</v>
      </c>
      <c r="AB2061" t="s">
        <v>72</v>
      </c>
      <c r="AC2061" s="1">
        <v>40026</v>
      </c>
      <c r="AD2061">
        <v>50000</v>
      </c>
      <c r="AE2061">
        <v>2307</v>
      </c>
      <c r="AF2061">
        <v>644</v>
      </c>
      <c r="AG2061" t="s">
        <v>103</v>
      </c>
      <c r="AH2061" t="s">
        <v>76</v>
      </c>
      <c r="AR2061">
        <v>0</v>
      </c>
      <c r="AW2061" t="s">
        <v>10067</v>
      </c>
      <c r="AY2061" t="s">
        <v>10068</v>
      </c>
      <c r="AZ2061" t="s">
        <v>10069</v>
      </c>
    </row>
    <row r="2062" spans="1:52" x14ac:dyDescent="0.3">
      <c r="A2062">
        <v>2137029</v>
      </c>
      <c r="B2062" t="s">
        <v>10070</v>
      </c>
      <c r="C2062" t="str">
        <f t="shared" si="289"/>
        <v>7492</v>
      </c>
      <c r="D2062" t="s">
        <v>8411</v>
      </c>
      <c r="E2062" t="str">
        <f>"0100"</f>
        <v>0100</v>
      </c>
      <c r="F2062" t="s">
        <v>54</v>
      </c>
      <c r="G2062" t="str">
        <f t="shared" si="288"/>
        <v>02</v>
      </c>
      <c r="H2062" t="s">
        <v>55</v>
      </c>
      <c r="I2062" t="s">
        <v>56</v>
      </c>
      <c r="J2062" t="s">
        <v>57</v>
      </c>
      <c r="K2062">
        <v>1</v>
      </c>
      <c r="L2062">
        <v>43753</v>
      </c>
      <c r="M2062">
        <v>1</v>
      </c>
      <c r="N2062" t="str">
        <f t="shared" si="287"/>
        <v>000X</v>
      </c>
      <c r="O2062">
        <v>1309</v>
      </c>
      <c r="P2062" t="s">
        <v>58</v>
      </c>
      <c r="Q2062" t="s">
        <v>9943</v>
      </c>
      <c r="R2062" t="s">
        <v>331</v>
      </c>
      <c r="T2062" t="s">
        <v>61</v>
      </c>
      <c r="V2062" t="s">
        <v>10071</v>
      </c>
      <c r="W2062">
        <v>322899</v>
      </c>
      <c r="X2062">
        <v>16070</v>
      </c>
      <c r="Y2062">
        <v>306829</v>
      </c>
      <c r="Z2062">
        <v>251856</v>
      </c>
      <c r="AA2062">
        <v>225856</v>
      </c>
      <c r="AB2062" t="s">
        <v>63</v>
      </c>
      <c r="AC2062" s="1">
        <v>38504</v>
      </c>
      <c r="AD2062">
        <v>90000</v>
      </c>
      <c r="AE2062">
        <v>1879</v>
      </c>
      <c r="AF2062">
        <v>45</v>
      </c>
      <c r="AG2062" t="s">
        <v>103</v>
      </c>
      <c r="AH2062" t="s">
        <v>76</v>
      </c>
      <c r="AI2062">
        <v>1</v>
      </c>
      <c r="AJ2062">
        <v>2007</v>
      </c>
      <c r="AK2062">
        <v>3</v>
      </c>
      <c r="AL2062">
        <v>3</v>
      </c>
      <c r="AM2062">
        <v>1</v>
      </c>
      <c r="AN2062">
        <v>2885</v>
      </c>
      <c r="AO2062">
        <v>32</v>
      </c>
      <c r="AP2062" t="s">
        <v>63</v>
      </c>
      <c r="AQ2062" t="s">
        <v>66</v>
      </c>
      <c r="AR2062">
        <v>4679</v>
      </c>
      <c r="AW2062" t="s">
        <v>10072</v>
      </c>
      <c r="AX2062" t="s">
        <v>10073</v>
      </c>
      <c r="AY2062" t="s">
        <v>10074</v>
      </c>
      <c r="AZ2062" t="s">
        <v>70</v>
      </c>
    </row>
    <row r="2063" spans="1:52" x14ac:dyDescent="0.3">
      <c r="A2063">
        <v>2137053</v>
      </c>
      <c r="B2063" t="s">
        <v>10075</v>
      </c>
      <c r="C2063" t="str">
        <f t="shared" si="289"/>
        <v>7492</v>
      </c>
      <c r="D2063" t="s">
        <v>8411</v>
      </c>
      <c r="E2063" t="str">
        <f>"0000"</f>
        <v>0000</v>
      </c>
      <c r="F2063" t="s">
        <v>108</v>
      </c>
      <c r="G2063" t="str">
        <f t="shared" si="288"/>
        <v>02</v>
      </c>
      <c r="H2063" t="s">
        <v>55</v>
      </c>
      <c r="I2063" t="s">
        <v>56</v>
      </c>
      <c r="J2063" t="s">
        <v>57</v>
      </c>
      <c r="K2063">
        <v>0</v>
      </c>
      <c r="L2063">
        <v>48093</v>
      </c>
      <c r="M2063">
        <v>1.1000000000000001</v>
      </c>
      <c r="N2063" t="str">
        <f t="shared" si="287"/>
        <v>000X</v>
      </c>
      <c r="O2063">
        <v>5731</v>
      </c>
      <c r="P2063" t="s">
        <v>72</v>
      </c>
      <c r="Q2063" t="s">
        <v>9461</v>
      </c>
      <c r="R2063" t="s">
        <v>140</v>
      </c>
      <c r="T2063" t="s">
        <v>61</v>
      </c>
      <c r="V2063" t="s">
        <v>10076</v>
      </c>
      <c r="W2063">
        <v>17670</v>
      </c>
      <c r="X2063">
        <v>17670</v>
      </c>
      <c r="Y2063">
        <v>0</v>
      </c>
      <c r="Z2063">
        <v>17670</v>
      </c>
      <c r="AA2063">
        <v>17670</v>
      </c>
      <c r="AB2063" t="s">
        <v>72</v>
      </c>
      <c r="AC2063" s="1">
        <v>38443</v>
      </c>
      <c r="AD2063">
        <v>70000</v>
      </c>
      <c r="AE2063">
        <v>1848</v>
      </c>
      <c r="AF2063">
        <v>1389</v>
      </c>
      <c r="AG2063" t="s">
        <v>103</v>
      </c>
      <c r="AH2063" t="s">
        <v>76</v>
      </c>
      <c r="AR2063">
        <v>0</v>
      </c>
      <c r="AW2063" t="s">
        <v>10077</v>
      </c>
      <c r="AX2063" t="s">
        <v>10078</v>
      </c>
      <c r="AY2063" t="s">
        <v>10079</v>
      </c>
      <c r="AZ2063" t="s">
        <v>10080</v>
      </c>
    </row>
    <row r="2064" spans="1:52" x14ac:dyDescent="0.3">
      <c r="A2064">
        <v>2137428</v>
      </c>
      <c r="B2064" t="s">
        <v>10081</v>
      </c>
      <c r="C2064" t="str">
        <f t="shared" si="289"/>
        <v>7492</v>
      </c>
      <c r="D2064" t="s">
        <v>8411</v>
      </c>
      <c r="E2064" t="str">
        <f>"0000"</f>
        <v>0000</v>
      </c>
      <c r="F2064" t="s">
        <v>108</v>
      </c>
      <c r="G2064" t="str">
        <f>"01"</f>
        <v>01</v>
      </c>
      <c r="H2064" t="s">
        <v>55</v>
      </c>
      <c r="I2064" t="s">
        <v>56</v>
      </c>
      <c r="J2064" t="s">
        <v>8434</v>
      </c>
      <c r="K2064">
        <v>0</v>
      </c>
      <c r="L2064">
        <v>57636</v>
      </c>
      <c r="M2064">
        <v>1.32</v>
      </c>
      <c r="N2064" t="str">
        <f t="shared" si="287"/>
        <v>000X</v>
      </c>
      <c r="O2064">
        <v>5421</v>
      </c>
      <c r="P2064" t="s">
        <v>72</v>
      </c>
      <c r="Q2064" t="s">
        <v>9461</v>
      </c>
      <c r="R2064" t="s">
        <v>140</v>
      </c>
      <c r="T2064" t="s">
        <v>61</v>
      </c>
      <c r="V2064" t="s">
        <v>10082</v>
      </c>
      <c r="W2064">
        <v>16540</v>
      </c>
      <c r="X2064">
        <v>16540</v>
      </c>
      <c r="Y2064">
        <v>0</v>
      </c>
      <c r="Z2064">
        <v>16540</v>
      </c>
      <c r="AA2064">
        <v>16540</v>
      </c>
      <c r="AB2064" t="s">
        <v>72</v>
      </c>
      <c r="AC2064" s="1">
        <v>38047</v>
      </c>
      <c r="AD2064">
        <v>24000</v>
      </c>
      <c r="AE2064">
        <v>1700</v>
      </c>
      <c r="AF2064">
        <v>1222</v>
      </c>
      <c r="AG2064" t="s">
        <v>103</v>
      </c>
      <c r="AH2064" t="s">
        <v>76</v>
      </c>
      <c r="AR2064">
        <v>0</v>
      </c>
      <c r="AW2064" t="s">
        <v>10083</v>
      </c>
      <c r="AY2064" t="s">
        <v>10084</v>
      </c>
      <c r="AZ2064" t="s">
        <v>10085</v>
      </c>
    </row>
    <row r="2065" spans="1:52" x14ac:dyDescent="0.3">
      <c r="A2065">
        <v>2137517</v>
      </c>
      <c r="B2065" t="s">
        <v>10086</v>
      </c>
      <c r="C2065" t="str">
        <f t="shared" si="289"/>
        <v>7492</v>
      </c>
      <c r="D2065" t="s">
        <v>8411</v>
      </c>
      <c r="E2065" t="str">
        <f>"0100"</f>
        <v>0100</v>
      </c>
      <c r="F2065" t="s">
        <v>54</v>
      </c>
      <c r="G2065" t="str">
        <f t="shared" ref="G2065:G2075" si="290">"02"</f>
        <v>02</v>
      </c>
      <c r="H2065" t="s">
        <v>55</v>
      </c>
      <c r="I2065" t="s">
        <v>56</v>
      </c>
      <c r="J2065" t="s">
        <v>57</v>
      </c>
      <c r="K2065">
        <v>1</v>
      </c>
      <c r="L2065">
        <v>46308</v>
      </c>
      <c r="M2065">
        <v>1.06</v>
      </c>
      <c r="N2065" t="str">
        <f t="shared" si="287"/>
        <v>000X</v>
      </c>
      <c r="O2065">
        <v>5251</v>
      </c>
      <c r="P2065" t="s">
        <v>72</v>
      </c>
      <c r="Q2065" t="s">
        <v>9461</v>
      </c>
      <c r="R2065" t="s">
        <v>140</v>
      </c>
      <c r="T2065" t="s">
        <v>61</v>
      </c>
      <c r="V2065" t="s">
        <v>10087</v>
      </c>
      <c r="W2065">
        <v>233522</v>
      </c>
      <c r="X2065">
        <v>17010</v>
      </c>
      <c r="Y2065">
        <v>216512</v>
      </c>
      <c r="Z2065">
        <v>182715</v>
      </c>
      <c r="AA2065">
        <v>157715</v>
      </c>
      <c r="AB2065" t="s">
        <v>63</v>
      </c>
      <c r="AC2065" s="1">
        <v>38078</v>
      </c>
      <c r="AD2065">
        <v>200000</v>
      </c>
      <c r="AE2065">
        <v>1708</v>
      </c>
      <c r="AF2065">
        <v>1125</v>
      </c>
      <c r="AG2065" t="s">
        <v>64</v>
      </c>
      <c r="AH2065" t="s">
        <v>76</v>
      </c>
      <c r="AI2065">
        <v>1</v>
      </c>
      <c r="AJ2065">
        <v>2004</v>
      </c>
      <c r="AK2065">
        <v>3</v>
      </c>
      <c r="AL2065">
        <v>2</v>
      </c>
      <c r="AN2065">
        <v>2165</v>
      </c>
      <c r="AO2065">
        <v>32</v>
      </c>
      <c r="AP2065" t="s">
        <v>63</v>
      </c>
      <c r="AQ2065" t="s">
        <v>66</v>
      </c>
      <c r="AR2065">
        <v>3083</v>
      </c>
      <c r="AW2065" t="s">
        <v>10088</v>
      </c>
      <c r="AX2065" t="s">
        <v>10089</v>
      </c>
      <c r="AY2065" t="s">
        <v>10090</v>
      </c>
      <c r="AZ2065" t="s">
        <v>70</v>
      </c>
    </row>
    <row r="2066" spans="1:52" x14ac:dyDescent="0.3">
      <c r="A2066">
        <v>2137631</v>
      </c>
      <c r="B2066" t="s">
        <v>10091</v>
      </c>
      <c r="C2066" t="str">
        <f t="shared" si="289"/>
        <v>7492</v>
      </c>
      <c r="D2066" t="s">
        <v>8411</v>
      </c>
      <c r="E2066" t="str">
        <f>"0100"</f>
        <v>0100</v>
      </c>
      <c r="F2066" t="s">
        <v>54</v>
      </c>
      <c r="G2066" t="str">
        <f t="shared" si="290"/>
        <v>02</v>
      </c>
      <c r="H2066" t="s">
        <v>55</v>
      </c>
      <c r="I2066" t="s">
        <v>56</v>
      </c>
      <c r="J2066" t="s">
        <v>57</v>
      </c>
      <c r="K2066">
        <v>1</v>
      </c>
      <c r="L2066">
        <v>51648</v>
      </c>
      <c r="M2066">
        <v>1.19</v>
      </c>
      <c r="N2066" t="str">
        <f t="shared" si="287"/>
        <v>000X</v>
      </c>
      <c r="O2066">
        <v>1324</v>
      </c>
      <c r="P2066" t="s">
        <v>58</v>
      </c>
      <c r="Q2066" t="s">
        <v>9943</v>
      </c>
      <c r="R2066" t="s">
        <v>331</v>
      </c>
      <c r="T2066" t="s">
        <v>61</v>
      </c>
      <c r="V2066" t="s">
        <v>10092</v>
      </c>
      <c r="W2066">
        <v>197373</v>
      </c>
      <c r="X2066">
        <v>18970</v>
      </c>
      <c r="Y2066">
        <v>178403</v>
      </c>
      <c r="Z2066">
        <v>148480</v>
      </c>
      <c r="AA2066">
        <v>123480</v>
      </c>
      <c r="AB2066" t="s">
        <v>63</v>
      </c>
      <c r="AC2066" s="1">
        <v>33359</v>
      </c>
      <c r="AD2066">
        <v>9000</v>
      </c>
      <c r="AE2066">
        <v>895</v>
      </c>
      <c r="AF2066">
        <v>1350</v>
      </c>
      <c r="AG2066" t="s">
        <v>103</v>
      </c>
      <c r="AH2066" t="s">
        <v>76</v>
      </c>
      <c r="AI2066">
        <v>1</v>
      </c>
      <c r="AJ2066">
        <v>1992</v>
      </c>
      <c r="AK2066">
        <v>3</v>
      </c>
      <c r="AL2066">
        <v>2</v>
      </c>
      <c r="AN2066">
        <v>1901</v>
      </c>
      <c r="AO2066">
        <v>32</v>
      </c>
      <c r="AP2066" t="s">
        <v>63</v>
      </c>
      <c r="AQ2066" t="s">
        <v>66</v>
      </c>
      <c r="AR2066">
        <v>2989</v>
      </c>
      <c r="AW2066" t="s">
        <v>10093</v>
      </c>
      <c r="AX2066" t="s">
        <v>10094</v>
      </c>
      <c r="AY2066" t="s">
        <v>10095</v>
      </c>
      <c r="AZ2066" t="s">
        <v>10096</v>
      </c>
    </row>
    <row r="2067" spans="1:52" x14ac:dyDescent="0.3">
      <c r="A2067">
        <v>2135883</v>
      </c>
      <c r="B2067" t="s">
        <v>10097</v>
      </c>
      <c r="C2067" t="str">
        <f t="shared" si="289"/>
        <v>7492</v>
      </c>
      <c r="D2067" t="s">
        <v>8411</v>
      </c>
      <c r="E2067" t="str">
        <f>"0100"</f>
        <v>0100</v>
      </c>
      <c r="F2067" t="s">
        <v>54</v>
      </c>
      <c r="G2067" t="str">
        <f t="shared" si="290"/>
        <v>02</v>
      </c>
      <c r="H2067" t="s">
        <v>55</v>
      </c>
      <c r="I2067" t="s">
        <v>56</v>
      </c>
      <c r="J2067" t="s">
        <v>57</v>
      </c>
      <c r="K2067">
        <v>1</v>
      </c>
      <c r="L2067">
        <v>48715</v>
      </c>
      <c r="M2067">
        <v>1.1200000000000001</v>
      </c>
      <c r="N2067" t="str">
        <f t="shared" si="287"/>
        <v>000X</v>
      </c>
      <c r="O2067">
        <v>1483</v>
      </c>
      <c r="P2067" t="s">
        <v>58</v>
      </c>
      <c r="Q2067" t="s">
        <v>9652</v>
      </c>
      <c r="R2067" t="s">
        <v>140</v>
      </c>
      <c r="T2067" t="s">
        <v>61</v>
      </c>
      <c r="V2067" t="s">
        <v>10098</v>
      </c>
      <c r="W2067">
        <v>253060</v>
      </c>
      <c r="X2067">
        <v>17890</v>
      </c>
      <c r="Y2067">
        <v>235170</v>
      </c>
      <c r="Z2067">
        <v>202694</v>
      </c>
      <c r="AA2067">
        <v>177694</v>
      </c>
      <c r="AB2067" t="s">
        <v>63</v>
      </c>
      <c r="AC2067" s="1">
        <v>38596</v>
      </c>
      <c r="AD2067">
        <v>84000</v>
      </c>
      <c r="AE2067">
        <v>1925</v>
      </c>
      <c r="AF2067">
        <v>747</v>
      </c>
      <c r="AG2067" t="s">
        <v>103</v>
      </c>
      <c r="AH2067" t="s">
        <v>76</v>
      </c>
      <c r="AI2067">
        <v>1</v>
      </c>
      <c r="AJ2067">
        <v>2007</v>
      </c>
      <c r="AK2067">
        <v>3</v>
      </c>
      <c r="AL2067">
        <v>2</v>
      </c>
      <c r="AN2067">
        <v>2172</v>
      </c>
      <c r="AO2067">
        <v>32</v>
      </c>
      <c r="AP2067" t="s">
        <v>63</v>
      </c>
      <c r="AQ2067" t="s">
        <v>66</v>
      </c>
      <c r="AR2067">
        <v>3201</v>
      </c>
      <c r="AW2067" t="s">
        <v>10099</v>
      </c>
      <c r="AX2067" t="s">
        <v>10100</v>
      </c>
      <c r="AY2067" t="s">
        <v>10101</v>
      </c>
      <c r="AZ2067" t="s">
        <v>70</v>
      </c>
    </row>
    <row r="2068" spans="1:52" x14ac:dyDescent="0.3">
      <c r="A2068">
        <v>2135981</v>
      </c>
      <c r="B2068" t="s">
        <v>10102</v>
      </c>
      <c r="C2068" t="str">
        <f t="shared" si="289"/>
        <v>7492</v>
      </c>
      <c r="D2068" t="s">
        <v>8411</v>
      </c>
      <c r="E2068" t="str">
        <f>"0000"</f>
        <v>0000</v>
      </c>
      <c r="F2068" t="s">
        <v>108</v>
      </c>
      <c r="G2068" t="str">
        <f t="shared" si="290"/>
        <v>02</v>
      </c>
      <c r="H2068" t="s">
        <v>55</v>
      </c>
      <c r="I2068" t="s">
        <v>56</v>
      </c>
      <c r="J2068" t="s">
        <v>57</v>
      </c>
      <c r="K2068">
        <v>0</v>
      </c>
      <c r="L2068">
        <v>43775</v>
      </c>
      <c r="M2068">
        <v>1</v>
      </c>
      <c r="N2068" t="str">
        <f t="shared" si="287"/>
        <v>000X</v>
      </c>
      <c r="O2068">
        <v>1278</v>
      </c>
      <c r="P2068" t="s">
        <v>58</v>
      </c>
      <c r="Q2068" t="s">
        <v>9943</v>
      </c>
      <c r="R2068" t="s">
        <v>331</v>
      </c>
      <c r="T2068" t="s">
        <v>61</v>
      </c>
      <c r="V2068" t="s">
        <v>10103</v>
      </c>
      <c r="W2068">
        <v>16080</v>
      </c>
      <c r="X2068">
        <v>16080</v>
      </c>
      <c r="Y2068">
        <v>0</v>
      </c>
      <c r="Z2068">
        <v>16080</v>
      </c>
      <c r="AA2068">
        <v>16080</v>
      </c>
      <c r="AB2068" t="s">
        <v>72</v>
      </c>
      <c r="AC2068" s="1">
        <v>44280</v>
      </c>
      <c r="AD2068">
        <v>454000</v>
      </c>
      <c r="AE2068">
        <v>3150</v>
      </c>
      <c r="AF2068">
        <v>1376</v>
      </c>
      <c r="AG2068" t="s">
        <v>103</v>
      </c>
      <c r="AH2068" t="s">
        <v>570</v>
      </c>
      <c r="AR2068">
        <v>0</v>
      </c>
      <c r="AW2068" t="s">
        <v>9945</v>
      </c>
      <c r="AX2068" t="s">
        <v>10104</v>
      </c>
      <c r="AY2068" t="s">
        <v>9947</v>
      </c>
      <c r="AZ2068" t="s">
        <v>70</v>
      </c>
    </row>
    <row r="2069" spans="1:52" x14ac:dyDescent="0.3">
      <c r="A2069">
        <v>2136251</v>
      </c>
      <c r="B2069" t="s">
        <v>10105</v>
      </c>
      <c r="C2069" t="str">
        <f t="shared" si="289"/>
        <v>7492</v>
      </c>
      <c r="D2069" t="s">
        <v>8411</v>
      </c>
      <c r="E2069" t="str">
        <f>"0100"</f>
        <v>0100</v>
      </c>
      <c r="F2069" t="s">
        <v>54</v>
      </c>
      <c r="G2069" t="str">
        <f t="shared" si="290"/>
        <v>02</v>
      </c>
      <c r="H2069" t="s">
        <v>55</v>
      </c>
      <c r="I2069" t="s">
        <v>56</v>
      </c>
      <c r="J2069" t="s">
        <v>57</v>
      </c>
      <c r="K2069">
        <v>1</v>
      </c>
      <c r="L2069">
        <v>43748</v>
      </c>
      <c r="M2069">
        <v>1</v>
      </c>
      <c r="N2069" t="str">
        <f t="shared" si="287"/>
        <v>000X</v>
      </c>
      <c r="O2069">
        <v>5263</v>
      </c>
      <c r="P2069" t="s">
        <v>72</v>
      </c>
      <c r="Q2069" t="s">
        <v>9465</v>
      </c>
      <c r="R2069" t="s">
        <v>110</v>
      </c>
      <c r="T2069" t="s">
        <v>61</v>
      </c>
      <c r="V2069" t="s">
        <v>10106</v>
      </c>
      <c r="W2069">
        <v>198021</v>
      </c>
      <c r="X2069">
        <v>16070</v>
      </c>
      <c r="Y2069">
        <v>181951</v>
      </c>
      <c r="Z2069">
        <v>147325</v>
      </c>
      <c r="AA2069">
        <v>122325</v>
      </c>
      <c r="AB2069" t="s">
        <v>63</v>
      </c>
      <c r="AC2069" s="1">
        <v>35947</v>
      </c>
      <c r="AD2069">
        <v>10000</v>
      </c>
      <c r="AE2069">
        <v>1249</v>
      </c>
      <c r="AF2069">
        <v>1679</v>
      </c>
      <c r="AG2069" t="s">
        <v>103</v>
      </c>
      <c r="AH2069" t="s">
        <v>76</v>
      </c>
      <c r="AI2069">
        <v>1</v>
      </c>
      <c r="AJ2069">
        <v>2005</v>
      </c>
      <c r="AK2069">
        <v>3</v>
      </c>
      <c r="AL2069">
        <v>2</v>
      </c>
      <c r="AN2069">
        <v>1895</v>
      </c>
      <c r="AO2069">
        <v>32</v>
      </c>
      <c r="AP2069" t="s">
        <v>72</v>
      </c>
      <c r="AQ2069" t="s">
        <v>66</v>
      </c>
      <c r="AR2069">
        <v>2745</v>
      </c>
      <c r="AW2069" t="s">
        <v>10107</v>
      </c>
      <c r="AX2069" t="s">
        <v>10108</v>
      </c>
      <c r="AY2069" t="s">
        <v>10109</v>
      </c>
      <c r="AZ2069" t="s">
        <v>70</v>
      </c>
    </row>
    <row r="2070" spans="1:52" x14ac:dyDescent="0.3">
      <c r="A2070">
        <v>2136758</v>
      </c>
      <c r="B2070" t="s">
        <v>10110</v>
      </c>
      <c r="C2070" t="str">
        <f t="shared" si="289"/>
        <v>7492</v>
      </c>
      <c r="D2070" t="s">
        <v>8411</v>
      </c>
      <c r="E2070" t="str">
        <f>"0100"</f>
        <v>0100</v>
      </c>
      <c r="F2070" t="s">
        <v>54</v>
      </c>
      <c r="G2070" t="str">
        <f t="shared" si="290"/>
        <v>02</v>
      </c>
      <c r="H2070" t="s">
        <v>55</v>
      </c>
      <c r="I2070" t="s">
        <v>56</v>
      </c>
      <c r="J2070" t="s">
        <v>57</v>
      </c>
      <c r="K2070">
        <v>1</v>
      </c>
      <c r="L2070">
        <v>54152</v>
      </c>
      <c r="M2070">
        <v>1.24</v>
      </c>
      <c r="N2070" t="str">
        <f t="shared" si="287"/>
        <v>000X</v>
      </c>
      <c r="O2070">
        <v>5402</v>
      </c>
      <c r="P2070" t="s">
        <v>72</v>
      </c>
      <c r="Q2070" t="s">
        <v>9461</v>
      </c>
      <c r="R2070" t="s">
        <v>140</v>
      </c>
      <c r="T2070" t="s">
        <v>61</v>
      </c>
      <c r="V2070" t="s">
        <v>10111</v>
      </c>
      <c r="W2070">
        <v>208183</v>
      </c>
      <c r="X2070">
        <v>19890</v>
      </c>
      <c r="Y2070">
        <v>188293</v>
      </c>
      <c r="Z2070">
        <v>208183</v>
      </c>
      <c r="AA2070">
        <v>208183</v>
      </c>
      <c r="AB2070" t="s">
        <v>72</v>
      </c>
      <c r="AC2070" s="1">
        <v>40330</v>
      </c>
      <c r="AD2070">
        <v>190000</v>
      </c>
      <c r="AE2070">
        <v>2362</v>
      </c>
      <c r="AF2070">
        <v>723</v>
      </c>
      <c r="AG2070" t="s">
        <v>64</v>
      </c>
      <c r="AH2070" t="s">
        <v>76</v>
      </c>
      <c r="AI2070">
        <v>1</v>
      </c>
      <c r="AJ2070">
        <v>2000</v>
      </c>
      <c r="AK2070">
        <v>2</v>
      </c>
      <c r="AL2070">
        <v>2</v>
      </c>
      <c r="AN2070">
        <v>1868</v>
      </c>
      <c r="AO2070">
        <v>32</v>
      </c>
      <c r="AP2070" t="s">
        <v>63</v>
      </c>
      <c r="AQ2070" t="s">
        <v>66</v>
      </c>
      <c r="AR2070">
        <v>2707</v>
      </c>
      <c r="AW2070" t="s">
        <v>10112</v>
      </c>
      <c r="AY2070" t="s">
        <v>10113</v>
      </c>
      <c r="AZ2070" t="s">
        <v>70</v>
      </c>
    </row>
    <row r="2071" spans="1:52" x14ac:dyDescent="0.3">
      <c r="A2071">
        <v>2136791</v>
      </c>
      <c r="B2071" t="s">
        <v>10114</v>
      </c>
      <c r="C2071" t="str">
        <f t="shared" si="289"/>
        <v>7492</v>
      </c>
      <c r="D2071" t="s">
        <v>8411</v>
      </c>
      <c r="E2071" t="str">
        <f>"0000"</f>
        <v>0000</v>
      </c>
      <c r="F2071" t="s">
        <v>108</v>
      </c>
      <c r="G2071" t="str">
        <f t="shared" si="290"/>
        <v>02</v>
      </c>
      <c r="H2071" t="s">
        <v>55</v>
      </c>
      <c r="I2071" t="s">
        <v>56</v>
      </c>
      <c r="J2071" t="s">
        <v>57</v>
      </c>
      <c r="K2071">
        <v>0</v>
      </c>
      <c r="L2071">
        <v>51071</v>
      </c>
      <c r="M2071">
        <v>1.17</v>
      </c>
      <c r="N2071" t="str">
        <f t="shared" si="287"/>
        <v>000X</v>
      </c>
      <c r="O2071">
        <v>1099</v>
      </c>
      <c r="P2071" t="s">
        <v>58</v>
      </c>
      <c r="Q2071" t="s">
        <v>9943</v>
      </c>
      <c r="R2071" t="s">
        <v>331</v>
      </c>
      <c r="T2071" t="s">
        <v>61</v>
      </c>
      <c r="V2071" t="s">
        <v>10115</v>
      </c>
      <c r="W2071">
        <v>18760</v>
      </c>
      <c r="X2071">
        <v>18760</v>
      </c>
      <c r="Y2071">
        <v>0</v>
      </c>
      <c r="Z2071">
        <v>18760</v>
      </c>
      <c r="AA2071">
        <v>18760</v>
      </c>
      <c r="AB2071" t="s">
        <v>72</v>
      </c>
      <c r="AC2071" s="1">
        <v>38899</v>
      </c>
      <c r="AD2071">
        <v>55000</v>
      </c>
      <c r="AE2071">
        <v>2027</v>
      </c>
      <c r="AF2071">
        <v>1437</v>
      </c>
      <c r="AG2071" t="s">
        <v>103</v>
      </c>
      <c r="AH2071" t="s">
        <v>76</v>
      </c>
      <c r="AR2071">
        <v>0</v>
      </c>
      <c r="AW2071" t="s">
        <v>10116</v>
      </c>
      <c r="AX2071" t="s">
        <v>10117</v>
      </c>
      <c r="AY2071" t="s">
        <v>10118</v>
      </c>
      <c r="AZ2071" t="s">
        <v>10119</v>
      </c>
    </row>
    <row r="2072" spans="1:52" x14ac:dyDescent="0.3">
      <c r="A2072">
        <v>2136847</v>
      </c>
      <c r="B2072" t="s">
        <v>10120</v>
      </c>
      <c r="C2072" t="str">
        <f t="shared" si="289"/>
        <v>7492</v>
      </c>
      <c r="D2072" t="s">
        <v>8411</v>
      </c>
      <c r="E2072" t="str">
        <f>"0000"</f>
        <v>0000</v>
      </c>
      <c r="F2072" t="s">
        <v>108</v>
      </c>
      <c r="G2072" t="str">
        <f t="shared" si="290"/>
        <v>02</v>
      </c>
      <c r="H2072" t="s">
        <v>55</v>
      </c>
      <c r="I2072" t="s">
        <v>56</v>
      </c>
      <c r="J2072" t="s">
        <v>57</v>
      </c>
      <c r="K2072">
        <v>0</v>
      </c>
      <c r="L2072">
        <v>48571</v>
      </c>
      <c r="M2072">
        <v>1.1200000000000001</v>
      </c>
      <c r="N2072" t="str">
        <f t="shared" si="287"/>
        <v>000X</v>
      </c>
      <c r="O2072">
        <v>1149</v>
      </c>
      <c r="P2072" t="s">
        <v>58</v>
      </c>
      <c r="Q2072" t="s">
        <v>9943</v>
      </c>
      <c r="R2072" t="s">
        <v>331</v>
      </c>
      <c r="T2072" t="s">
        <v>61</v>
      </c>
      <c r="V2072" t="s">
        <v>10121</v>
      </c>
      <c r="W2072">
        <v>17840</v>
      </c>
      <c r="X2072">
        <v>17840</v>
      </c>
      <c r="Y2072">
        <v>0</v>
      </c>
      <c r="Z2072">
        <v>17840</v>
      </c>
      <c r="AA2072">
        <v>17840</v>
      </c>
      <c r="AB2072" t="s">
        <v>72</v>
      </c>
      <c r="AC2072" s="1">
        <v>38384</v>
      </c>
      <c r="AD2072">
        <v>50000</v>
      </c>
      <c r="AE2072">
        <v>1823</v>
      </c>
      <c r="AF2072">
        <v>130</v>
      </c>
      <c r="AG2072" t="s">
        <v>103</v>
      </c>
      <c r="AH2072" t="s">
        <v>76</v>
      </c>
      <c r="AR2072">
        <v>0</v>
      </c>
      <c r="AW2072" t="s">
        <v>10062</v>
      </c>
      <c r="AX2072" t="s">
        <v>10063</v>
      </c>
      <c r="AY2072" t="s">
        <v>10064</v>
      </c>
      <c r="AZ2072" t="s">
        <v>70</v>
      </c>
    </row>
    <row r="2073" spans="1:52" x14ac:dyDescent="0.3">
      <c r="A2073">
        <v>2137134</v>
      </c>
      <c r="B2073" t="s">
        <v>10122</v>
      </c>
      <c r="C2073" t="str">
        <f t="shared" si="289"/>
        <v>7492</v>
      </c>
      <c r="D2073" t="s">
        <v>8411</v>
      </c>
      <c r="E2073" t="str">
        <f>"0100"</f>
        <v>0100</v>
      </c>
      <c r="F2073" t="s">
        <v>54</v>
      </c>
      <c r="G2073" t="str">
        <f t="shared" si="290"/>
        <v>02</v>
      </c>
      <c r="H2073" t="s">
        <v>55</v>
      </c>
      <c r="I2073" t="s">
        <v>56</v>
      </c>
      <c r="J2073" t="s">
        <v>57</v>
      </c>
      <c r="K2073">
        <v>1</v>
      </c>
      <c r="L2073">
        <v>46260</v>
      </c>
      <c r="M2073">
        <v>1.06</v>
      </c>
      <c r="N2073" t="str">
        <f t="shared" si="287"/>
        <v>000X</v>
      </c>
      <c r="O2073">
        <v>5635</v>
      </c>
      <c r="P2073" t="s">
        <v>72</v>
      </c>
      <c r="Q2073" t="s">
        <v>9461</v>
      </c>
      <c r="R2073" t="s">
        <v>140</v>
      </c>
      <c r="T2073" t="s">
        <v>61</v>
      </c>
      <c r="V2073" t="s">
        <v>10123</v>
      </c>
      <c r="W2073">
        <v>251018</v>
      </c>
      <c r="X2073">
        <v>16990</v>
      </c>
      <c r="Y2073">
        <v>234028</v>
      </c>
      <c r="Z2073">
        <v>197665</v>
      </c>
      <c r="AA2073">
        <v>167165</v>
      </c>
      <c r="AB2073" t="s">
        <v>63</v>
      </c>
      <c r="AC2073" s="1">
        <v>40634</v>
      </c>
      <c r="AD2073">
        <v>219700</v>
      </c>
      <c r="AE2073">
        <v>2419</v>
      </c>
      <c r="AF2073">
        <v>915</v>
      </c>
      <c r="AG2073" t="s">
        <v>64</v>
      </c>
      <c r="AH2073" t="s">
        <v>76</v>
      </c>
      <c r="AI2073">
        <v>1</v>
      </c>
      <c r="AJ2073">
        <v>2004</v>
      </c>
      <c r="AK2073">
        <v>3</v>
      </c>
      <c r="AL2073">
        <v>2</v>
      </c>
      <c r="AN2073">
        <v>2280</v>
      </c>
      <c r="AO2073">
        <v>32</v>
      </c>
      <c r="AP2073" t="s">
        <v>63</v>
      </c>
      <c r="AQ2073" t="s">
        <v>66</v>
      </c>
      <c r="AR2073">
        <v>3534</v>
      </c>
      <c r="AW2073" t="s">
        <v>10124</v>
      </c>
      <c r="AY2073" t="s">
        <v>10125</v>
      </c>
      <c r="AZ2073" t="s">
        <v>70</v>
      </c>
    </row>
    <row r="2074" spans="1:52" x14ac:dyDescent="0.3">
      <c r="A2074">
        <v>2137258</v>
      </c>
      <c r="B2074" t="s">
        <v>10126</v>
      </c>
      <c r="C2074" t="str">
        <f t="shared" si="289"/>
        <v>7492</v>
      </c>
      <c r="D2074" t="s">
        <v>8411</v>
      </c>
      <c r="E2074" t="str">
        <f>"0100"</f>
        <v>0100</v>
      </c>
      <c r="F2074" t="s">
        <v>54</v>
      </c>
      <c r="G2074" t="str">
        <f t="shared" si="290"/>
        <v>02</v>
      </c>
      <c r="H2074" t="s">
        <v>55</v>
      </c>
      <c r="I2074" t="s">
        <v>56</v>
      </c>
      <c r="J2074" t="s">
        <v>57</v>
      </c>
      <c r="K2074">
        <v>1</v>
      </c>
      <c r="L2074">
        <v>46011</v>
      </c>
      <c r="M2074">
        <v>1.06</v>
      </c>
      <c r="N2074" t="str">
        <f t="shared" si="287"/>
        <v>000X</v>
      </c>
      <c r="O2074">
        <v>5553</v>
      </c>
      <c r="P2074" t="s">
        <v>72</v>
      </c>
      <c r="Q2074" t="s">
        <v>9461</v>
      </c>
      <c r="R2074" t="s">
        <v>140</v>
      </c>
      <c r="T2074" t="s">
        <v>61</v>
      </c>
      <c r="V2074" t="s">
        <v>10127</v>
      </c>
      <c r="W2074">
        <v>204378</v>
      </c>
      <c r="X2074">
        <v>16900</v>
      </c>
      <c r="Y2074">
        <v>187478</v>
      </c>
      <c r="Z2074">
        <v>204378</v>
      </c>
      <c r="AA2074">
        <v>174378</v>
      </c>
      <c r="AB2074" t="s">
        <v>63</v>
      </c>
      <c r="AC2074" s="1">
        <v>40848</v>
      </c>
      <c r="AD2074">
        <v>165000</v>
      </c>
      <c r="AE2074">
        <v>2449</v>
      </c>
      <c r="AF2074">
        <v>82</v>
      </c>
      <c r="AG2074" t="s">
        <v>64</v>
      </c>
      <c r="AH2074" t="s">
        <v>76</v>
      </c>
      <c r="AI2074">
        <v>1</v>
      </c>
      <c r="AJ2074">
        <v>2004</v>
      </c>
      <c r="AK2074">
        <v>3</v>
      </c>
      <c r="AL2074">
        <v>2</v>
      </c>
      <c r="AN2074">
        <v>1753</v>
      </c>
      <c r="AO2074">
        <v>32</v>
      </c>
      <c r="AP2074" t="s">
        <v>63</v>
      </c>
      <c r="AQ2074" t="s">
        <v>66</v>
      </c>
      <c r="AR2074">
        <v>2661</v>
      </c>
      <c r="AW2074" t="s">
        <v>10128</v>
      </c>
      <c r="AX2074" t="s">
        <v>10129</v>
      </c>
      <c r="AY2074" t="s">
        <v>10130</v>
      </c>
      <c r="AZ2074" t="s">
        <v>70</v>
      </c>
    </row>
    <row r="2075" spans="1:52" x14ac:dyDescent="0.3">
      <c r="A2075">
        <v>2137291</v>
      </c>
      <c r="B2075" t="s">
        <v>10131</v>
      </c>
      <c r="C2075" t="str">
        <f t="shared" si="289"/>
        <v>7492</v>
      </c>
      <c r="D2075" t="s">
        <v>8411</v>
      </c>
      <c r="E2075" t="str">
        <f>"0000"</f>
        <v>0000</v>
      </c>
      <c r="F2075" t="s">
        <v>108</v>
      </c>
      <c r="G2075" t="str">
        <f t="shared" si="290"/>
        <v>02</v>
      </c>
      <c r="H2075" t="s">
        <v>55</v>
      </c>
      <c r="I2075" t="s">
        <v>56</v>
      </c>
      <c r="J2075" t="s">
        <v>57</v>
      </c>
      <c r="K2075">
        <v>0</v>
      </c>
      <c r="L2075">
        <v>45987</v>
      </c>
      <c r="M2075">
        <v>1.06</v>
      </c>
      <c r="N2075" t="str">
        <f t="shared" si="287"/>
        <v>000X</v>
      </c>
      <c r="O2075">
        <v>5497</v>
      </c>
      <c r="P2075" t="s">
        <v>72</v>
      </c>
      <c r="Q2075" t="s">
        <v>9461</v>
      </c>
      <c r="R2075" t="s">
        <v>140</v>
      </c>
      <c r="T2075" t="s">
        <v>61</v>
      </c>
      <c r="V2075" t="s">
        <v>10132</v>
      </c>
      <c r="W2075">
        <v>16890</v>
      </c>
      <c r="X2075">
        <v>16890</v>
      </c>
      <c r="Y2075">
        <v>0</v>
      </c>
      <c r="Z2075">
        <v>16890</v>
      </c>
      <c r="AA2075">
        <v>16890</v>
      </c>
      <c r="AB2075" t="s">
        <v>72</v>
      </c>
      <c r="AC2075" s="1">
        <v>44235</v>
      </c>
      <c r="AD2075">
        <v>295000</v>
      </c>
      <c r="AE2075">
        <v>3133</v>
      </c>
      <c r="AF2075">
        <v>1729</v>
      </c>
      <c r="AG2075" t="s">
        <v>64</v>
      </c>
      <c r="AH2075" t="s">
        <v>76</v>
      </c>
      <c r="AR2075">
        <v>0</v>
      </c>
      <c r="AW2075" t="s">
        <v>10133</v>
      </c>
      <c r="AX2075" t="s">
        <v>10134</v>
      </c>
      <c r="AY2075" t="s">
        <v>10135</v>
      </c>
      <c r="AZ2075" t="s">
        <v>70</v>
      </c>
    </row>
    <row r="2076" spans="1:52" x14ac:dyDescent="0.3">
      <c r="A2076">
        <v>2137444</v>
      </c>
      <c r="B2076" t="s">
        <v>10136</v>
      </c>
      <c r="C2076" t="str">
        <f t="shared" si="289"/>
        <v>7492</v>
      </c>
      <c r="D2076" t="s">
        <v>8411</v>
      </c>
      <c r="E2076" t="str">
        <f>"0000"</f>
        <v>0000</v>
      </c>
      <c r="F2076" t="s">
        <v>108</v>
      </c>
      <c r="G2076" t="str">
        <f>"01"</f>
        <v>01</v>
      </c>
      <c r="H2076" t="s">
        <v>55</v>
      </c>
      <c r="I2076" t="s">
        <v>56</v>
      </c>
      <c r="J2076" t="s">
        <v>8434</v>
      </c>
      <c r="K2076">
        <v>0</v>
      </c>
      <c r="L2076">
        <v>73057</v>
      </c>
      <c r="M2076">
        <v>1.68</v>
      </c>
      <c r="N2076" t="str">
        <f t="shared" si="287"/>
        <v>000X</v>
      </c>
      <c r="O2076">
        <v>5403</v>
      </c>
      <c r="P2076" t="s">
        <v>72</v>
      </c>
      <c r="Q2076" t="s">
        <v>9461</v>
      </c>
      <c r="R2076" t="s">
        <v>140</v>
      </c>
      <c r="T2076" t="s">
        <v>61</v>
      </c>
      <c r="V2076" t="s">
        <v>10137</v>
      </c>
      <c r="W2076">
        <v>20970</v>
      </c>
      <c r="X2076">
        <v>20970</v>
      </c>
      <c r="Y2076">
        <v>0</v>
      </c>
      <c r="Z2076">
        <v>20970</v>
      </c>
      <c r="AA2076">
        <v>20970</v>
      </c>
      <c r="AB2076" t="s">
        <v>72</v>
      </c>
      <c r="AC2076" s="1">
        <v>44110</v>
      </c>
      <c r="AD2076">
        <v>33000</v>
      </c>
      <c r="AE2076">
        <v>3100</v>
      </c>
      <c r="AF2076">
        <v>839</v>
      </c>
      <c r="AG2076" t="s">
        <v>103</v>
      </c>
      <c r="AH2076" t="s">
        <v>76</v>
      </c>
      <c r="AR2076">
        <v>0</v>
      </c>
      <c r="AW2076" t="s">
        <v>10138</v>
      </c>
      <c r="AX2076" t="s">
        <v>10139</v>
      </c>
      <c r="AY2076" t="s">
        <v>10140</v>
      </c>
      <c r="AZ2076" t="s">
        <v>70</v>
      </c>
    </row>
    <row r="2077" spans="1:52" x14ac:dyDescent="0.3">
      <c r="A2077">
        <v>2137533</v>
      </c>
      <c r="B2077" t="s">
        <v>10141</v>
      </c>
      <c r="C2077" t="str">
        <f t="shared" si="289"/>
        <v>7492</v>
      </c>
      <c r="D2077" t="s">
        <v>8411</v>
      </c>
      <c r="E2077" t="str">
        <f>"0100"</f>
        <v>0100</v>
      </c>
      <c r="F2077" t="s">
        <v>54</v>
      </c>
      <c r="G2077" t="str">
        <f t="shared" ref="G2077:G2104" si="291">"02"</f>
        <v>02</v>
      </c>
      <c r="H2077" t="s">
        <v>55</v>
      </c>
      <c r="I2077" t="s">
        <v>56</v>
      </c>
      <c r="J2077" t="s">
        <v>57</v>
      </c>
      <c r="K2077">
        <v>1</v>
      </c>
      <c r="L2077">
        <v>48637</v>
      </c>
      <c r="M2077">
        <v>1.1200000000000001</v>
      </c>
      <c r="N2077" t="str">
        <f t="shared" si="287"/>
        <v>000X</v>
      </c>
      <c r="O2077">
        <v>5209</v>
      </c>
      <c r="P2077" t="s">
        <v>72</v>
      </c>
      <c r="Q2077" t="s">
        <v>9465</v>
      </c>
      <c r="R2077" t="s">
        <v>110</v>
      </c>
      <c r="T2077" t="s">
        <v>61</v>
      </c>
      <c r="V2077" t="s">
        <v>10142</v>
      </c>
      <c r="W2077">
        <v>216354</v>
      </c>
      <c r="X2077">
        <v>17870</v>
      </c>
      <c r="Y2077">
        <v>198484</v>
      </c>
      <c r="Z2077">
        <v>158703</v>
      </c>
      <c r="AA2077">
        <v>133703</v>
      </c>
      <c r="AB2077" t="s">
        <v>63</v>
      </c>
      <c r="AC2077" s="1">
        <v>41426</v>
      </c>
      <c r="AD2077">
        <v>203000</v>
      </c>
      <c r="AE2077">
        <v>2570</v>
      </c>
      <c r="AF2077">
        <v>286</v>
      </c>
      <c r="AG2077" t="s">
        <v>64</v>
      </c>
      <c r="AH2077" t="s">
        <v>76</v>
      </c>
      <c r="AI2077">
        <v>1</v>
      </c>
      <c r="AJ2077">
        <v>1990</v>
      </c>
      <c r="AK2077">
        <v>3</v>
      </c>
      <c r="AL2077">
        <v>2</v>
      </c>
      <c r="AN2077">
        <v>2322</v>
      </c>
      <c r="AO2077">
        <v>32</v>
      </c>
      <c r="AP2077" t="s">
        <v>63</v>
      </c>
      <c r="AQ2077" t="s">
        <v>66</v>
      </c>
      <c r="AR2077">
        <v>3262</v>
      </c>
      <c r="AW2077" t="s">
        <v>10143</v>
      </c>
      <c r="AY2077" t="s">
        <v>10144</v>
      </c>
      <c r="AZ2077" t="s">
        <v>70</v>
      </c>
    </row>
    <row r="2078" spans="1:52" x14ac:dyDescent="0.3">
      <c r="A2078">
        <v>2137568</v>
      </c>
      <c r="B2078" t="s">
        <v>10145</v>
      </c>
      <c r="C2078" t="str">
        <f t="shared" si="289"/>
        <v>7492</v>
      </c>
      <c r="D2078" t="s">
        <v>8411</v>
      </c>
      <c r="E2078" t="str">
        <f>"0100"</f>
        <v>0100</v>
      </c>
      <c r="F2078" t="s">
        <v>54</v>
      </c>
      <c r="G2078" t="str">
        <f t="shared" si="291"/>
        <v>02</v>
      </c>
      <c r="H2078" t="s">
        <v>55</v>
      </c>
      <c r="I2078" t="s">
        <v>56</v>
      </c>
      <c r="J2078" t="s">
        <v>57</v>
      </c>
      <c r="K2078">
        <v>1</v>
      </c>
      <c r="L2078">
        <v>43754</v>
      </c>
      <c r="M2078">
        <v>1</v>
      </c>
      <c r="N2078" t="str">
        <f t="shared" si="287"/>
        <v>000X</v>
      </c>
      <c r="O2078">
        <v>5705</v>
      </c>
      <c r="P2078" t="s">
        <v>72</v>
      </c>
      <c r="Q2078" t="s">
        <v>10146</v>
      </c>
      <c r="R2078" t="s">
        <v>266</v>
      </c>
      <c r="T2078" t="s">
        <v>61</v>
      </c>
      <c r="V2078" t="s">
        <v>10147</v>
      </c>
      <c r="W2078">
        <v>299560</v>
      </c>
      <c r="X2078">
        <v>16070</v>
      </c>
      <c r="Y2078">
        <v>283490</v>
      </c>
      <c r="Z2078">
        <v>299560</v>
      </c>
      <c r="AA2078">
        <v>299560</v>
      </c>
      <c r="AB2078" t="s">
        <v>72</v>
      </c>
      <c r="AC2078" s="1">
        <v>41306</v>
      </c>
      <c r="AD2078">
        <v>252000</v>
      </c>
      <c r="AE2078">
        <v>2532</v>
      </c>
      <c r="AF2078">
        <v>535</v>
      </c>
      <c r="AG2078" t="s">
        <v>64</v>
      </c>
      <c r="AH2078" t="s">
        <v>65</v>
      </c>
      <c r="AI2078">
        <v>1</v>
      </c>
      <c r="AJ2078">
        <v>2007</v>
      </c>
      <c r="AK2078">
        <v>3</v>
      </c>
      <c r="AL2078">
        <v>3</v>
      </c>
      <c r="AN2078">
        <v>2676</v>
      </c>
      <c r="AO2078">
        <v>32</v>
      </c>
      <c r="AP2078" t="s">
        <v>63</v>
      </c>
      <c r="AQ2078" t="s">
        <v>66</v>
      </c>
      <c r="AR2078">
        <v>3976</v>
      </c>
      <c r="AW2078" t="s">
        <v>10148</v>
      </c>
      <c r="AX2078" t="s">
        <v>10149</v>
      </c>
      <c r="AY2078" t="s">
        <v>10150</v>
      </c>
      <c r="AZ2078" t="s">
        <v>10151</v>
      </c>
    </row>
    <row r="2079" spans="1:52" x14ac:dyDescent="0.3">
      <c r="A2079">
        <v>2137681</v>
      </c>
      <c r="B2079" t="s">
        <v>10152</v>
      </c>
      <c r="C2079" t="str">
        <f t="shared" si="289"/>
        <v>7492</v>
      </c>
      <c r="D2079" t="s">
        <v>8411</v>
      </c>
      <c r="E2079" t="str">
        <f>"0100"</f>
        <v>0100</v>
      </c>
      <c r="F2079" t="s">
        <v>54</v>
      </c>
      <c r="G2079" t="str">
        <f t="shared" si="291"/>
        <v>02</v>
      </c>
      <c r="H2079" t="s">
        <v>55</v>
      </c>
      <c r="I2079" t="s">
        <v>56</v>
      </c>
      <c r="J2079" t="s">
        <v>57</v>
      </c>
      <c r="K2079">
        <v>1</v>
      </c>
      <c r="L2079">
        <v>43966</v>
      </c>
      <c r="M2079">
        <v>1.01</v>
      </c>
      <c r="N2079" t="str">
        <f t="shared" si="287"/>
        <v>000X</v>
      </c>
      <c r="O2079">
        <v>5511</v>
      </c>
      <c r="P2079" t="s">
        <v>72</v>
      </c>
      <c r="Q2079" t="s">
        <v>9465</v>
      </c>
      <c r="R2079" t="s">
        <v>110</v>
      </c>
      <c r="T2079" t="s">
        <v>61</v>
      </c>
      <c r="V2079" t="s">
        <v>10153</v>
      </c>
      <c r="W2079">
        <v>211862</v>
      </c>
      <c r="X2079">
        <v>16150</v>
      </c>
      <c r="Y2079">
        <v>195712</v>
      </c>
      <c r="Z2079">
        <v>211862</v>
      </c>
      <c r="AA2079">
        <v>211862</v>
      </c>
      <c r="AB2079" t="s">
        <v>72</v>
      </c>
      <c r="AC2079" s="1">
        <v>36770</v>
      </c>
      <c r="AD2079">
        <v>165000</v>
      </c>
      <c r="AE2079">
        <v>1385</v>
      </c>
      <c r="AF2079">
        <v>1543</v>
      </c>
      <c r="AG2079" t="s">
        <v>64</v>
      </c>
      <c r="AH2079" t="s">
        <v>76</v>
      </c>
      <c r="AI2079">
        <v>2</v>
      </c>
      <c r="AJ2079">
        <v>1989</v>
      </c>
      <c r="AK2079">
        <v>3</v>
      </c>
      <c r="AL2079">
        <v>3</v>
      </c>
      <c r="AN2079">
        <v>2678</v>
      </c>
      <c r="AO2079">
        <v>29</v>
      </c>
      <c r="AP2079" t="s">
        <v>72</v>
      </c>
      <c r="AQ2079" t="s">
        <v>66</v>
      </c>
      <c r="AR2079">
        <v>3580</v>
      </c>
      <c r="AW2079" t="s">
        <v>10154</v>
      </c>
      <c r="AY2079" t="s">
        <v>10155</v>
      </c>
      <c r="AZ2079" t="s">
        <v>10156</v>
      </c>
    </row>
    <row r="2080" spans="1:52" x14ac:dyDescent="0.3">
      <c r="A2080">
        <v>2135387</v>
      </c>
      <c r="B2080" t="s">
        <v>10157</v>
      </c>
      <c r="C2080" t="str">
        <f t="shared" si="289"/>
        <v>7492</v>
      </c>
      <c r="D2080" t="s">
        <v>8411</v>
      </c>
      <c r="E2080" t="str">
        <f>"0100"</f>
        <v>0100</v>
      </c>
      <c r="F2080" t="s">
        <v>54</v>
      </c>
      <c r="G2080" t="str">
        <f t="shared" si="291"/>
        <v>02</v>
      </c>
      <c r="H2080" t="s">
        <v>55</v>
      </c>
      <c r="I2080" t="s">
        <v>56</v>
      </c>
      <c r="J2080" t="s">
        <v>57</v>
      </c>
      <c r="K2080">
        <v>1</v>
      </c>
      <c r="L2080">
        <v>44649</v>
      </c>
      <c r="M2080">
        <v>1.03</v>
      </c>
      <c r="N2080" t="str">
        <f t="shared" si="287"/>
        <v>000X</v>
      </c>
      <c r="O2080">
        <v>5161</v>
      </c>
      <c r="P2080" t="s">
        <v>72</v>
      </c>
      <c r="Q2080" t="s">
        <v>9912</v>
      </c>
      <c r="R2080" t="s">
        <v>364</v>
      </c>
      <c r="T2080" t="s">
        <v>61</v>
      </c>
      <c r="V2080" t="s">
        <v>10158</v>
      </c>
      <c r="W2080">
        <v>145952</v>
      </c>
      <c r="X2080">
        <v>16400</v>
      </c>
      <c r="Y2080">
        <v>129552</v>
      </c>
      <c r="Z2080">
        <v>145952</v>
      </c>
      <c r="AA2080">
        <v>145952</v>
      </c>
      <c r="AB2080" t="s">
        <v>72</v>
      </c>
      <c r="AC2080" s="1">
        <v>44271</v>
      </c>
      <c r="AD2080">
        <v>219900</v>
      </c>
      <c r="AE2080">
        <v>3146</v>
      </c>
      <c r="AF2080">
        <v>799</v>
      </c>
      <c r="AG2080" t="s">
        <v>64</v>
      </c>
      <c r="AH2080" t="s">
        <v>76</v>
      </c>
      <c r="AI2080">
        <v>1</v>
      </c>
      <c r="AJ2080">
        <v>1996</v>
      </c>
      <c r="AK2080">
        <v>3</v>
      </c>
      <c r="AL2080">
        <v>2</v>
      </c>
      <c r="AN2080">
        <v>1348</v>
      </c>
      <c r="AO2080">
        <v>32</v>
      </c>
      <c r="AP2080" t="s">
        <v>72</v>
      </c>
      <c r="AQ2080" t="s">
        <v>66</v>
      </c>
      <c r="AR2080">
        <v>2104</v>
      </c>
      <c r="AW2080" t="s">
        <v>10159</v>
      </c>
      <c r="AX2080" t="s">
        <v>10160</v>
      </c>
      <c r="AY2080" t="s">
        <v>10161</v>
      </c>
      <c r="AZ2080" t="s">
        <v>10162</v>
      </c>
    </row>
    <row r="2081" spans="1:52" x14ac:dyDescent="0.3">
      <c r="A2081">
        <v>2135433</v>
      </c>
      <c r="B2081" t="s">
        <v>10163</v>
      </c>
      <c r="C2081" t="str">
        <f t="shared" si="289"/>
        <v>7492</v>
      </c>
      <c r="D2081" t="s">
        <v>8411</v>
      </c>
      <c r="E2081" t="str">
        <f>"0100"</f>
        <v>0100</v>
      </c>
      <c r="F2081" t="s">
        <v>54</v>
      </c>
      <c r="G2081" t="str">
        <f t="shared" si="291"/>
        <v>02</v>
      </c>
      <c r="H2081" t="s">
        <v>55</v>
      </c>
      <c r="I2081" t="s">
        <v>56</v>
      </c>
      <c r="J2081" t="s">
        <v>57</v>
      </c>
      <c r="K2081">
        <v>1</v>
      </c>
      <c r="L2081">
        <v>44026</v>
      </c>
      <c r="M2081">
        <v>1.01</v>
      </c>
      <c r="N2081" t="str">
        <f t="shared" si="287"/>
        <v>000X</v>
      </c>
      <c r="O2081">
        <v>5245</v>
      </c>
      <c r="P2081" t="s">
        <v>72</v>
      </c>
      <c r="Q2081" t="s">
        <v>9912</v>
      </c>
      <c r="R2081" t="s">
        <v>364</v>
      </c>
      <c r="T2081" t="s">
        <v>61</v>
      </c>
      <c r="V2081" t="s">
        <v>10164</v>
      </c>
      <c r="W2081">
        <v>177809</v>
      </c>
      <c r="X2081">
        <v>16170</v>
      </c>
      <c r="Y2081">
        <v>161639</v>
      </c>
      <c r="Z2081">
        <v>125996</v>
      </c>
      <c r="AA2081">
        <v>100996</v>
      </c>
      <c r="AB2081" t="s">
        <v>63</v>
      </c>
      <c r="AC2081" s="1">
        <v>30340</v>
      </c>
      <c r="AD2081">
        <v>9800</v>
      </c>
      <c r="AE2081">
        <v>612</v>
      </c>
      <c r="AF2081">
        <v>414</v>
      </c>
      <c r="AG2081" t="s">
        <v>64</v>
      </c>
      <c r="AH2081" t="s">
        <v>873</v>
      </c>
      <c r="AI2081">
        <v>1</v>
      </c>
      <c r="AJ2081">
        <v>1988</v>
      </c>
      <c r="AK2081">
        <v>4</v>
      </c>
      <c r="AL2081">
        <v>2</v>
      </c>
      <c r="AN2081">
        <v>2091</v>
      </c>
      <c r="AO2081">
        <v>32</v>
      </c>
      <c r="AP2081" t="s">
        <v>63</v>
      </c>
      <c r="AQ2081" t="s">
        <v>66</v>
      </c>
      <c r="AR2081">
        <v>2964</v>
      </c>
      <c r="AW2081" t="s">
        <v>10165</v>
      </c>
      <c r="AY2081" t="s">
        <v>10166</v>
      </c>
      <c r="AZ2081" t="s">
        <v>10167</v>
      </c>
    </row>
    <row r="2082" spans="1:52" x14ac:dyDescent="0.3">
      <c r="A2082">
        <v>2135476</v>
      </c>
      <c r="B2082" t="s">
        <v>10168</v>
      </c>
      <c r="C2082" t="str">
        <f t="shared" si="289"/>
        <v>7492</v>
      </c>
      <c r="D2082" t="s">
        <v>8411</v>
      </c>
      <c r="E2082" t="str">
        <f>"0000"</f>
        <v>0000</v>
      </c>
      <c r="F2082" t="s">
        <v>108</v>
      </c>
      <c r="G2082" t="str">
        <f t="shared" si="291"/>
        <v>02</v>
      </c>
      <c r="H2082" t="s">
        <v>55</v>
      </c>
      <c r="I2082" t="s">
        <v>56</v>
      </c>
      <c r="J2082" t="s">
        <v>57</v>
      </c>
      <c r="K2082">
        <v>0</v>
      </c>
      <c r="L2082">
        <v>44933</v>
      </c>
      <c r="M2082">
        <v>1.03</v>
      </c>
      <c r="N2082" t="str">
        <f t="shared" si="287"/>
        <v>000X</v>
      </c>
      <c r="O2082">
        <v>5279</v>
      </c>
      <c r="P2082" t="s">
        <v>72</v>
      </c>
      <c r="Q2082" t="s">
        <v>9912</v>
      </c>
      <c r="R2082" t="s">
        <v>364</v>
      </c>
      <c r="T2082" t="s">
        <v>61</v>
      </c>
      <c r="V2082" t="s">
        <v>10169</v>
      </c>
      <c r="W2082">
        <v>16500</v>
      </c>
      <c r="X2082">
        <v>16500</v>
      </c>
      <c r="Y2082">
        <v>0</v>
      </c>
      <c r="Z2082">
        <v>16500</v>
      </c>
      <c r="AA2082">
        <v>16500</v>
      </c>
      <c r="AB2082" t="s">
        <v>72</v>
      </c>
      <c r="AC2082" s="1">
        <v>43537</v>
      </c>
      <c r="AD2082">
        <v>23000</v>
      </c>
      <c r="AE2082">
        <v>2963</v>
      </c>
      <c r="AF2082">
        <v>147</v>
      </c>
      <c r="AG2082" t="s">
        <v>103</v>
      </c>
      <c r="AH2082" t="s">
        <v>76</v>
      </c>
      <c r="AR2082">
        <v>0</v>
      </c>
      <c r="AW2082" t="s">
        <v>3602</v>
      </c>
      <c r="AY2082" t="s">
        <v>2090</v>
      </c>
      <c r="AZ2082" t="s">
        <v>70</v>
      </c>
    </row>
    <row r="2083" spans="1:52" x14ac:dyDescent="0.3">
      <c r="A2083">
        <v>2135603</v>
      </c>
      <c r="B2083" t="s">
        <v>10170</v>
      </c>
      <c r="C2083" t="str">
        <f t="shared" si="289"/>
        <v>7492</v>
      </c>
      <c r="D2083" t="s">
        <v>8411</v>
      </c>
      <c r="E2083" t="str">
        <f>"0100"</f>
        <v>0100</v>
      </c>
      <c r="F2083" t="s">
        <v>54</v>
      </c>
      <c r="G2083" t="str">
        <f t="shared" si="291"/>
        <v>02</v>
      </c>
      <c r="H2083" t="s">
        <v>55</v>
      </c>
      <c r="I2083" t="s">
        <v>56</v>
      </c>
      <c r="J2083" t="s">
        <v>57</v>
      </c>
      <c r="K2083">
        <v>1</v>
      </c>
      <c r="L2083">
        <v>43873</v>
      </c>
      <c r="M2083">
        <v>1.01</v>
      </c>
      <c r="N2083" t="str">
        <f t="shared" si="287"/>
        <v>000X</v>
      </c>
      <c r="O2083">
        <v>5368</v>
      </c>
      <c r="P2083" t="s">
        <v>72</v>
      </c>
      <c r="Q2083" t="s">
        <v>9465</v>
      </c>
      <c r="R2083" t="s">
        <v>110</v>
      </c>
      <c r="T2083" t="s">
        <v>61</v>
      </c>
      <c r="V2083" t="s">
        <v>10171</v>
      </c>
      <c r="W2083">
        <v>188550</v>
      </c>
      <c r="X2083">
        <v>16120</v>
      </c>
      <c r="Y2083">
        <v>172430</v>
      </c>
      <c r="Z2083">
        <v>178844</v>
      </c>
      <c r="AA2083">
        <v>148844</v>
      </c>
      <c r="AB2083" t="s">
        <v>63</v>
      </c>
      <c r="AC2083" s="1">
        <v>43284</v>
      </c>
      <c r="AD2083">
        <v>230000</v>
      </c>
      <c r="AE2083">
        <v>2912</v>
      </c>
      <c r="AF2083">
        <v>664</v>
      </c>
      <c r="AG2083" t="s">
        <v>64</v>
      </c>
      <c r="AH2083" t="s">
        <v>76</v>
      </c>
      <c r="AI2083">
        <v>1</v>
      </c>
      <c r="AJ2083">
        <v>1995</v>
      </c>
      <c r="AK2083">
        <v>3</v>
      </c>
      <c r="AL2083">
        <v>2</v>
      </c>
      <c r="AN2083">
        <v>1738</v>
      </c>
      <c r="AO2083">
        <v>32</v>
      </c>
      <c r="AP2083" t="s">
        <v>63</v>
      </c>
      <c r="AQ2083" t="s">
        <v>66</v>
      </c>
      <c r="AR2083">
        <v>2505</v>
      </c>
      <c r="AW2083" t="s">
        <v>10172</v>
      </c>
      <c r="AX2083" t="s">
        <v>10173</v>
      </c>
      <c r="AY2083" t="s">
        <v>10174</v>
      </c>
      <c r="AZ2083" t="s">
        <v>70</v>
      </c>
    </row>
    <row r="2084" spans="1:52" x14ac:dyDescent="0.3">
      <c r="A2084">
        <v>2135620</v>
      </c>
      <c r="B2084" t="s">
        <v>10175</v>
      </c>
      <c r="C2084" t="str">
        <f t="shared" si="289"/>
        <v>7492</v>
      </c>
      <c r="D2084" t="s">
        <v>8411</v>
      </c>
      <c r="E2084" t="str">
        <f>"0100"</f>
        <v>0100</v>
      </c>
      <c r="F2084" t="s">
        <v>54</v>
      </c>
      <c r="G2084" t="str">
        <f t="shared" si="291"/>
        <v>02</v>
      </c>
      <c r="H2084" t="s">
        <v>55</v>
      </c>
      <c r="I2084" t="s">
        <v>56</v>
      </c>
      <c r="J2084" t="s">
        <v>57</v>
      </c>
      <c r="K2084">
        <v>1</v>
      </c>
      <c r="L2084">
        <v>43769</v>
      </c>
      <c r="M2084">
        <v>1</v>
      </c>
      <c r="N2084" t="str">
        <f t="shared" si="287"/>
        <v>000X</v>
      </c>
      <c r="O2084">
        <v>5356</v>
      </c>
      <c r="P2084" t="s">
        <v>72</v>
      </c>
      <c r="Q2084" t="s">
        <v>9465</v>
      </c>
      <c r="R2084" t="s">
        <v>110</v>
      </c>
      <c r="T2084" t="s">
        <v>61</v>
      </c>
      <c r="V2084" t="s">
        <v>10176</v>
      </c>
      <c r="W2084">
        <v>261299</v>
      </c>
      <c r="X2084">
        <v>16080</v>
      </c>
      <c r="Y2084">
        <v>245219</v>
      </c>
      <c r="Z2084">
        <v>204559</v>
      </c>
      <c r="AA2084">
        <v>179559</v>
      </c>
      <c r="AB2084" t="s">
        <v>63</v>
      </c>
      <c r="AC2084" s="1">
        <v>41426</v>
      </c>
      <c r="AD2084">
        <v>220000</v>
      </c>
      <c r="AE2084">
        <v>2559</v>
      </c>
      <c r="AF2084">
        <v>2251</v>
      </c>
      <c r="AG2084" t="s">
        <v>64</v>
      </c>
      <c r="AH2084" t="s">
        <v>76</v>
      </c>
      <c r="AI2084">
        <v>1</v>
      </c>
      <c r="AJ2084">
        <v>2004</v>
      </c>
      <c r="AK2084">
        <v>3</v>
      </c>
      <c r="AL2084">
        <v>3</v>
      </c>
      <c r="AN2084">
        <v>2321</v>
      </c>
      <c r="AO2084">
        <v>32</v>
      </c>
      <c r="AP2084" t="s">
        <v>63</v>
      </c>
      <c r="AQ2084" t="s">
        <v>66</v>
      </c>
      <c r="AR2084">
        <v>3560</v>
      </c>
      <c r="AW2084" t="s">
        <v>10177</v>
      </c>
      <c r="AX2084" t="s">
        <v>10178</v>
      </c>
      <c r="AY2084" t="s">
        <v>10179</v>
      </c>
      <c r="AZ2084" t="s">
        <v>70</v>
      </c>
    </row>
    <row r="2085" spans="1:52" x14ac:dyDescent="0.3">
      <c r="A2085">
        <v>2135808</v>
      </c>
      <c r="B2085" t="s">
        <v>10180</v>
      </c>
      <c r="C2085" t="str">
        <f t="shared" si="289"/>
        <v>7492</v>
      </c>
      <c r="D2085" t="s">
        <v>8411</v>
      </c>
      <c r="E2085" t="str">
        <f>"0000"</f>
        <v>0000</v>
      </c>
      <c r="F2085" t="s">
        <v>108</v>
      </c>
      <c r="G2085" t="str">
        <f t="shared" si="291"/>
        <v>02</v>
      </c>
      <c r="H2085" t="s">
        <v>55</v>
      </c>
      <c r="I2085" t="s">
        <v>56</v>
      </c>
      <c r="J2085" t="s">
        <v>57</v>
      </c>
      <c r="K2085">
        <v>0</v>
      </c>
      <c r="L2085">
        <v>46235</v>
      </c>
      <c r="M2085">
        <v>1.06</v>
      </c>
      <c r="N2085" t="str">
        <f t="shared" si="287"/>
        <v>000X</v>
      </c>
      <c r="O2085">
        <v>1401</v>
      </c>
      <c r="P2085" t="s">
        <v>58</v>
      </c>
      <c r="Q2085" t="s">
        <v>9652</v>
      </c>
      <c r="R2085" t="s">
        <v>140</v>
      </c>
      <c r="T2085" t="s">
        <v>61</v>
      </c>
      <c r="V2085" t="s">
        <v>10181</v>
      </c>
      <c r="W2085">
        <v>16980</v>
      </c>
      <c r="X2085">
        <v>16980</v>
      </c>
      <c r="Y2085">
        <v>0</v>
      </c>
      <c r="Z2085">
        <v>16980</v>
      </c>
      <c r="AA2085">
        <v>16980</v>
      </c>
      <c r="AB2085" t="s">
        <v>72</v>
      </c>
      <c r="AC2085" s="1">
        <v>35156</v>
      </c>
      <c r="AD2085">
        <v>8200</v>
      </c>
      <c r="AE2085">
        <v>1128</v>
      </c>
      <c r="AF2085">
        <v>1882</v>
      </c>
      <c r="AG2085" t="s">
        <v>103</v>
      </c>
      <c r="AH2085" t="s">
        <v>391</v>
      </c>
      <c r="AR2085">
        <v>0</v>
      </c>
      <c r="AW2085" t="s">
        <v>10182</v>
      </c>
      <c r="AY2085" t="s">
        <v>10183</v>
      </c>
      <c r="AZ2085" t="s">
        <v>10184</v>
      </c>
    </row>
    <row r="2086" spans="1:52" x14ac:dyDescent="0.3">
      <c r="A2086">
        <v>2135948</v>
      </c>
      <c r="B2086" t="s">
        <v>10185</v>
      </c>
      <c r="C2086" t="str">
        <f t="shared" si="289"/>
        <v>7492</v>
      </c>
      <c r="D2086" t="s">
        <v>8411</v>
      </c>
      <c r="E2086" t="str">
        <f>"0000"</f>
        <v>0000</v>
      </c>
      <c r="F2086" t="s">
        <v>108</v>
      </c>
      <c r="G2086" t="str">
        <f t="shared" si="291"/>
        <v>02</v>
      </c>
      <c r="H2086" t="s">
        <v>55</v>
      </c>
      <c r="I2086" t="s">
        <v>56</v>
      </c>
      <c r="J2086" t="s">
        <v>8434</v>
      </c>
      <c r="K2086">
        <v>0</v>
      </c>
      <c r="L2086">
        <v>62538</v>
      </c>
      <c r="M2086">
        <v>1.44</v>
      </c>
      <c r="N2086" t="str">
        <f t="shared" si="287"/>
        <v>000X</v>
      </c>
      <c r="O2086">
        <v>5426</v>
      </c>
      <c r="P2086" t="s">
        <v>72</v>
      </c>
      <c r="Q2086" t="s">
        <v>9465</v>
      </c>
      <c r="R2086" t="s">
        <v>110</v>
      </c>
      <c r="T2086" t="s">
        <v>61</v>
      </c>
      <c r="V2086" t="s">
        <v>10186</v>
      </c>
      <c r="W2086">
        <v>17950</v>
      </c>
      <c r="X2086">
        <v>17950</v>
      </c>
      <c r="Y2086">
        <v>0</v>
      </c>
      <c r="Z2086">
        <v>17950</v>
      </c>
      <c r="AA2086">
        <v>17950</v>
      </c>
      <c r="AB2086" t="s">
        <v>72</v>
      </c>
      <c r="AC2086" s="1">
        <v>38169</v>
      </c>
      <c r="AD2086">
        <v>59900</v>
      </c>
      <c r="AE2086">
        <v>1750</v>
      </c>
      <c r="AF2086">
        <v>1840</v>
      </c>
      <c r="AG2086" t="s">
        <v>103</v>
      </c>
      <c r="AH2086" t="s">
        <v>76</v>
      </c>
      <c r="AR2086">
        <v>0</v>
      </c>
      <c r="AW2086" t="s">
        <v>10187</v>
      </c>
      <c r="AY2086" t="s">
        <v>10188</v>
      </c>
      <c r="AZ2086" t="s">
        <v>10189</v>
      </c>
    </row>
    <row r="2087" spans="1:52" x14ac:dyDescent="0.3">
      <c r="A2087">
        <v>2136090</v>
      </c>
      <c r="B2087" t="s">
        <v>10190</v>
      </c>
      <c r="C2087" t="str">
        <f t="shared" si="289"/>
        <v>7492</v>
      </c>
      <c r="D2087" t="s">
        <v>8411</v>
      </c>
      <c r="E2087" t="str">
        <f>"0100"</f>
        <v>0100</v>
      </c>
      <c r="F2087" t="s">
        <v>54</v>
      </c>
      <c r="G2087" t="str">
        <f t="shared" si="291"/>
        <v>02</v>
      </c>
      <c r="H2087" t="s">
        <v>55</v>
      </c>
      <c r="I2087" t="s">
        <v>56</v>
      </c>
      <c r="J2087" t="s">
        <v>57</v>
      </c>
      <c r="K2087">
        <v>1</v>
      </c>
      <c r="L2087">
        <v>43775</v>
      </c>
      <c r="M2087">
        <v>1</v>
      </c>
      <c r="N2087" t="str">
        <f t="shared" si="287"/>
        <v>000X</v>
      </c>
      <c r="O2087">
        <v>1166</v>
      </c>
      <c r="P2087" t="s">
        <v>58</v>
      </c>
      <c r="Q2087" t="s">
        <v>9943</v>
      </c>
      <c r="R2087" t="s">
        <v>331</v>
      </c>
      <c r="T2087" t="s">
        <v>61</v>
      </c>
      <c r="V2087" t="s">
        <v>10191</v>
      </c>
      <c r="W2087">
        <v>223701</v>
      </c>
      <c r="X2087">
        <v>16080</v>
      </c>
      <c r="Y2087">
        <v>207621</v>
      </c>
      <c r="Z2087">
        <v>173773</v>
      </c>
      <c r="AA2087">
        <v>148773</v>
      </c>
      <c r="AB2087" t="s">
        <v>63</v>
      </c>
      <c r="AC2087" s="1">
        <v>36831</v>
      </c>
      <c r="AD2087">
        <v>9500</v>
      </c>
      <c r="AE2087">
        <v>1397</v>
      </c>
      <c r="AF2087">
        <v>787</v>
      </c>
      <c r="AG2087" t="s">
        <v>103</v>
      </c>
      <c r="AH2087" t="s">
        <v>76</v>
      </c>
      <c r="AI2087">
        <v>1</v>
      </c>
      <c r="AJ2087">
        <v>2006</v>
      </c>
      <c r="AK2087">
        <v>3</v>
      </c>
      <c r="AL2087">
        <v>2</v>
      </c>
      <c r="AN2087">
        <v>2090</v>
      </c>
      <c r="AO2087">
        <v>32</v>
      </c>
      <c r="AP2087" t="s">
        <v>63</v>
      </c>
      <c r="AQ2087" t="s">
        <v>66</v>
      </c>
      <c r="AR2087">
        <v>2812</v>
      </c>
      <c r="AW2087" t="s">
        <v>10192</v>
      </c>
      <c r="AX2087" t="s">
        <v>10193</v>
      </c>
      <c r="AY2087" t="s">
        <v>10194</v>
      </c>
      <c r="AZ2087" t="s">
        <v>9956</v>
      </c>
    </row>
    <row r="2088" spans="1:52" x14ac:dyDescent="0.3">
      <c r="A2088">
        <v>2136499</v>
      </c>
      <c r="B2088" t="s">
        <v>10195</v>
      </c>
      <c r="C2088" t="str">
        <f t="shared" si="289"/>
        <v>7492</v>
      </c>
      <c r="D2088" t="s">
        <v>8411</v>
      </c>
      <c r="E2088" t="str">
        <f>"0100"</f>
        <v>0100</v>
      </c>
      <c r="F2088" t="s">
        <v>54</v>
      </c>
      <c r="G2088" t="str">
        <f t="shared" si="291"/>
        <v>02</v>
      </c>
      <c r="H2088" t="s">
        <v>55</v>
      </c>
      <c r="I2088" t="s">
        <v>56</v>
      </c>
      <c r="J2088" t="s">
        <v>8434</v>
      </c>
      <c r="K2088">
        <v>1</v>
      </c>
      <c r="L2088">
        <v>63987</v>
      </c>
      <c r="M2088">
        <v>1.47</v>
      </c>
      <c r="N2088" t="str">
        <f t="shared" si="287"/>
        <v>000X</v>
      </c>
      <c r="O2088">
        <v>5634</v>
      </c>
      <c r="P2088" t="s">
        <v>72</v>
      </c>
      <c r="Q2088" t="s">
        <v>9461</v>
      </c>
      <c r="R2088" t="s">
        <v>140</v>
      </c>
      <c r="T2088" t="s">
        <v>61</v>
      </c>
      <c r="V2088" t="s">
        <v>10196</v>
      </c>
      <c r="W2088">
        <v>260860</v>
      </c>
      <c r="X2088">
        <v>18360</v>
      </c>
      <c r="Y2088">
        <v>242500</v>
      </c>
      <c r="Z2088">
        <v>260860</v>
      </c>
      <c r="AA2088">
        <v>260860</v>
      </c>
      <c r="AB2088" t="s">
        <v>72</v>
      </c>
      <c r="AC2088" s="1">
        <v>41061</v>
      </c>
      <c r="AD2088">
        <v>194000</v>
      </c>
      <c r="AE2088">
        <v>2487</v>
      </c>
      <c r="AF2088">
        <v>1238</v>
      </c>
      <c r="AG2088" t="s">
        <v>64</v>
      </c>
      <c r="AH2088" t="s">
        <v>76</v>
      </c>
      <c r="AI2088">
        <v>1</v>
      </c>
      <c r="AJ2088">
        <v>2004</v>
      </c>
      <c r="AK2088">
        <v>3</v>
      </c>
      <c r="AL2088">
        <v>2</v>
      </c>
      <c r="AN2088">
        <v>2250</v>
      </c>
      <c r="AO2088">
        <v>32</v>
      </c>
      <c r="AP2088" t="s">
        <v>63</v>
      </c>
      <c r="AQ2088" t="s">
        <v>66</v>
      </c>
      <c r="AR2088">
        <v>3475</v>
      </c>
      <c r="AW2088" t="s">
        <v>10197</v>
      </c>
      <c r="AY2088" t="s">
        <v>10198</v>
      </c>
      <c r="AZ2088" t="s">
        <v>70</v>
      </c>
    </row>
    <row r="2089" spans="1:52" x14ac:dyDescent="0.3">
      <c r="A2089">
        <v>2136685</v>
      </c>
      <c r="B2089" t="s">
        <v>10199</v>
      </c>
      <c r="C2089" t="str">
        <f t="shared" si="289"/>
        <v>7492</v>
      </c>
      <c r="D2089" t="s">
        <v>8411</v>
      </c>
      <c r="E2089" t="str">
        <f>"0100"</f>
        <v>0100</v>
      </c>
      <c r="F2089" t="s">
        <v>54</v>
      </c>
      <c r="G2089" t="str">
        <f t="shared" si="291"/>
        <v>02</v>
      </c>
      <c r="H2089" t="s">
        <v>55</v>
      </c>
      <c r="I2089" t="s">
        <v>56</v>
      </c>
      <c r="J2089" t="s">
        <v>57</v>
      </c>
      <c r="K2089">
        <v>1</v>
      </c>
      <c r="L2089">
        <v>46179</v>
      </c>
      <c r="M2089">
        <v>1.06</v>
      </c>
      <c r="N2089" t="str">
        <f t="shared" si="287"/>
        <v>000X</v>
      </c>
      <c r="O2089">
        <v>5480</v>
      </c>
      <c r="P2089" t="s">
        <v>72</v>
      </c>
      <c r="Q2089" t="s">
        <v>9461</v>
      </c>
      <c r="R2089" t="s">
        <v>140</v>
      </c>
      <c r="T2089" t="s">
        <v>61</v>
      </c>
      <c r="V2089" t="s">
        <v>10200</v>
      </c>
      <c r="W2089">
        <v>259974</v>
      </c>
      <c r="X2089">
        <v>16960</v>
      </c>
      <c r="Y2089">
        <v>243014</v>
      </c>
      <c r="Z2089">
        <v>214183</v>
      </c>
      <c r="AA2089">
        <v>189183</v>
      </c>
      <c r="AB2089" t="s">
        <v>63</v>
      </c>
      <c r="AC2089" s="1">
        <v>42881</v>
      </c>
      <c r="AD2089">
        <v>254000</v>
      </c>
      <c r="AE2089">
        <v>2833</v>
      </c>
      <c r="AF2089">
        <v>243</v>
      </c>
      <c r="AG2089" t="s">
        <v>64</v>
      </c>
      <c r="AH2089" t="s">
        <v>76</v>
      </c>
      <c r="AI2089">
        <v>1</v>
      </c>
      <c r="AJ2089">
        <v>2008</v>
      </c>
      <c r="AK2089">
        <v>3</v>
      </c>
      <c r="AL2089">
        <v>2</v>
      </c>
      <c r="AN2089">
        <v>2701</v>
      </c>
      <c r="AO2089">
        <v>32</v>
      </c>
      <c r="AP2089" t="s">
        <v>63</v>
      </c>
      <c r="AQ2089" t="s">
        <v>66</v>
      </c>
      <c r="AR2089">
        <v>3814</v>
      </c>
      <c r="AW2089" t="s">
        <v>10201</v>
      </c>
      <c r="AX2089" t="s">
        <v>10202</v>
      </c>
      <c r="AY2089" t="s">
        <v>10203</v>
      </c>
      <c r="AZ2089" t="s">
        <v>70</v>
      </c>
    </row>
    <row r="2090" spans="1:52" x14ac:dyDescent="0.3">
      <c r="A2090">
        <v>2136898</v>
      </c>
      <c r="B2090" t="s">
        <v>10204</v>
      </c>
      <c r="C2090" t="str">
        <f t="shared" si="289"/>
        <v>7492</v>
      </c>
      <c r="D2090" t="s">
        <v>8411</v>
      </c>
      <c r="E2090" t="str">
        <f>"0000"</f>
        <v>0000</v>
      </c>
      <c r="F2090" t="s">
        <v>108</v>
      </c>
      <c r="G2090" t="str">
        <f t="shared" si="291"/>
        <v>02</v>
      </c>
      <c r="H2090" t="s">
        <v>55</v>
      </c>
      <c r="I2090" t="s">
        <v>56</v>
      </c>
      <c r="J2090" t="s">
        <v>57</v>
      </c>
      <c r="K2090">
        <v>0</v>
      </c>
      <c r="L2090">
        <v>46435</v>
      </c>
      <c r="M2090">
        <v>1.07</v>
      </c>
      <c r="N2090" t="str">
        <f t="shared" si="287"/>
        <v>000X</v>
      </c>
      <c r="O2090">
        <v>1213</v>
      </c>
      <c r="P2090" t="s">
        <v>58</v>
      </c>
      <c r="Q2090" t="s">
        <v>9943</v>
      </c>
      <c r="R2090" t="s">
        <v>331</v>
      </c>
      <c r="T2090" t="s">
        <v>61</v>
      </c>
      <c r="V2090" t="s">
        <v>10205</v>
      </c>
      <c r="W2090">
        <v>17060</v>
      </c>
      <c r="X2090">
        <v>17060</v>
      </c>
      <c r="Y2090">
        <v>0</v>
      </c>
      <c r="Z2090">
        <v>17060</v>
      </c>
      <c r="AA2090">
        <v>17060</v>
      </c>
      <c r="AB2090" t="s">
        <v>72</v>
      </c>
      <c r="AC2090" s="1">
        <v>43460</v>
      </c>
      <c r="AD2090">
        <v>137000</v>
      </c>
      <c r="AE2090">
        <v>2949</v>
      </c>
      <c r="AF2090">
        <v>35</v>
      </c>
      <c r="AG2090" t="s">
        <v>103</v>
      </c>
      <c r="AH2090" t="s">
        <v>570</v>
      </c>
      <c r="AR2090">
        <v>0</v>
      </c>
      <c r="AW2090" t="s">
        <v>10206</v>
      </c>
      <c r="AY2090" t="s">
        <v>10207</v>
      </c>
      <c r="AZ2090" t="s">
        <v>10208</v>
      </c>
    </row>
    <row r="2091" spans="1:52" x14ac:dyDescent="0.3">
      <c r="A2091">
        <v>2137002</v>
      </c>
      <c r="B2091" t="s">
        <v>10209</v>
      </c>
      <c r="C2091" t="str">
        <f t="shared" si="289"/>
        <v>7492</v>
      </c>
      <c r="D2091" t="s">
        <v>8411</v>
      </c>
      <c r="E2091" t="str">
        <f>"0000"</f>
        <v>0000</v>
      </c>
      <c r="F2091" t="s">
        <v>108</v>
      </c>
      <c r="G2091" t="str">
        <f t="shared" si="291"/>
        <v>02</v>
      </c>
      <c r="H2091" t="s">
        <v>55</v>
      </c>
      <c r="I2091" t="s">
        <v>56</v>
      </c>
      <c r="J2091" t="s">
        <v>57</v>
      </c>
      <c r="K2091">
        <v>0</v>
      </c>
      <c r="L2091">
        <v>46144</v>
      </c>
      <c r="M2091">
        <v>1.06</v>
      </c>
      <c r="N2091" t="str">
        <f t="shared" ref="N2091:N2154" si="292">"000X"</f>
        <v>000X</v>
      </c>
      <c r="O2091">
        <v>1285</v>
      </c>
      <c r="P2091" t="s">
        <v>58</v>
      </c>
      <c r="Q2091" t="s">
        <v>9943</v>
      </c>
      <c r="R2091" t="s">
        <v>331</v>
      </c>
      <c r="T2091" t="s">
        <v>61</v>
      </c>
      <c r="V2091" t="s">
        <v>10210</v>
      </c>
      <c r="W2091">
        <v>16950</v>
      </c>
      <c r="X2091">
        <v>16950</v>
      </c>
      <c r="Y2091">
        <v>0</v>
      </c>
      <c r="Z2091">
        <v>16950</v>
      </c>
      <c r="AA2091">
        <v>16950</v>
      </c>
      <c r="AB2091" t="s">
        <v>72</v>
      </c>
      <c r="AR2091">
        <v>0</v>
      </c>
      <c r="AW2091" t="s">
        <v>10211</v>
      </c>
      <c r="AY2091" t="s">
        <v>10212</v>
      </c>
      <c r="AZ2091" t="s">
        <v>10213</v>
      </c>
    </row>
    <row r="2092" spans="1:52" x14ac:dyDescent="0.3">
      <c r="A2092">
        <v>2137088</v>
      </c>
      <c r="B2092" t="s">
        <v>10214</v>
      </c>
      <c r="C2092" t="str">
        <f t="shared" si="289"/>
        <v>7492</v>
      </c>
      <c r="D2092" t="s">
        <v>8411</v>
      </c>
      <c r="E2092" t="str">
        <f>"0100"</f>
        <v>0100</v>
      </c>
      <c r="F2092" t="s">
        <v>54</v>
      </c>
      <c r="G2092" t="str">
        <f t="shared" si="291"/>
        <v>02</v>
      </c>
      <c r="H2092" t="s">
        <v>55</v>
      </c>
      <c r="I2092" t="s">
        <v>56</v>
      </c>
      <c r="J2092" t="s">
        <v>57</v>
      </c>
      <c r="K2092">
        <v>1</v>
      </c>
      <c r="L2092">
        <v>46269</v>
      </c>
      <c r="M2092">
        <v>1.06</v>
      </c>
      <c r="N2092" t="str">
        <f t="shared" si="292"/>
        <v>000X</v>
      </c>
      <c r="O2092">
        <v>5709</v>
      </c>
      <c r="P2092" t="s">
        <v>72</v>
      </c>
      <c r="Q2092" t="s">
        <v>9461</v>
      </c>
      <c r="R2092" t="s">
        <v>140</v>
      </c>
      <c r="T2092" t="s">
        <v>61</v>
      </c>
      <c r="V2092" t="s">
        <v>10215</v>
      </c>
      <c r="W2092">
        <v>281161</v>
      </c>
      <c r="X2092">
        <v>17000</v>
      </c>
      <c r="Y2092">
        <v>264161</v>
      </c>
      <c r="Z2092">
        <v>217023</v>
      </c>
      <c r="AA2092">
        <v>192023</v>
      </c>
      <c r="AB2092" t="s">
        <v>63</v>
      </c>
      <c r="AC2092" s="1">
        <v>38108</v>
      </c>
      <c r="AD2092">
        <v>40000</v>
      </c>
      <c r="AE2092">
        <v>1717</v>
      </c>
      <c r="AF2092">
        <v>1634</v>
      </c>
      <c r="AG2092" t="s">
        <v>103</v>
      </c>
      <c r="AH2092" t="s">
        <v>76</v>
      </c>
      <c r="AI2092">
        <v>1</v>
      </c>
      <c r="AJ2092">
        <v>2005</v>
      </c>
      <c r="AK2092">
        <v>3</v>
      </c>
      <c r="AL2092">
        <v>3</v>
      </c>
      <c r="AN2092">
        <v>2658</v>
      </c>
      <c r="AO2092">
        <v>32</v>
      </c>
      <c r="AP2092" t="s">
        <v>63</v>
      </c>
      <c r="AQ2092" t="s">
        <v>66</v>
      </c>
      <c r="AR2092">
        <v>3810</v>
      </c>
      <c r="AW2092" t="s">
        <v>10216</v>
      </c>
      <c r="AX2092" t="s">
        <v>10217</v>
      </c>
      <c r="AY2092" t="s">
        <v>10218</v>
      </c>
      <c r="AZ2092" t="s">
        <v>70</v>
      </c>
    </row>
    <row r="2093" spans="1:52" x14ac:dyDescent="0.3">
      <c r="A2093">
        <v>2137185</v>
      </c>
      <c r="B2093" t="s">
        <v>10219</v>
      </c>
      <c r="C2093" t="str">
        <f t="shared" si="289"/>
        <v>7492</v>
      </c>
      <c r="D2093" t="s">
        <v>8411</v>
      </c>
      <c r="E2093" t="str">
        <f>"0000"</f>
        <v>0000</v>
      </c>
      <c r="F2093" t="s">
        <v>108</v>
      </c>
      <c r="G2093" t="str">
        <f t="shared" si="291"/>
        <v>02</v>
      </c>
      <c r="H2093" t="s">
        <v>55</v>
      </c>
      <c r="I2093" t="s">
        <v>56</v>
      </c>
      <c r="J2093" t="s">
        <v>57</v>
      </c>
      <c r="K2093">
        <v>0</v>
      </c>
      <c r="L2093">
        <v>46260</v>
      </c>
      <c r="M2093">
        <v>1.06</v>
      </c>
      <c r="N2093" t="str">
        <f t="shared" si="292"/>
        <v>000X</v>
      </c>
      <c r="O2093">
        <v>5597</v>
      </c>
      <c r="P2093" t="s">
        <v>72</v>
      </c>
      <c r="Q2093" t="s">
        <v>9461</v>
      </c>
      <c r="R2093" t="s">
        <v>140</v>
      </c>
      <c r="T2093" t="s">
        <v>61</v>
      </c>
      <c r="V2093" t="s">
        <v>10220</v>
      </c>
      <c r="W2093">
        <v>16990</v>
      </c>
      <c r="X2093">
        <v>16990</v>
      </c>
      <c r="Y2093">
        <v>0</v>
      </c>
      <c r="Z2093">
        <v>16990</v>
      </c>
      <c r="AA2093">
        <v>16990</v>
      </c>
      <c r="AB2093" t="s">
        <v>72</v>
      </c>
      <c r="AC2093" s="1">
        <v>34516</v>
      </c>
      <c r="AD2093">
        <v>20215</v>
      </c>
      <c r="AE2093">
        <v>1043</v>
      </c>
      <c r="AF2093">
        <v>632</v>
      </c>
      <c r="AG2093" t="s">
        <v>103</v>
      </c>
      <c r="AH2093" t="s">
        <v>873</v>
      </c>
      <c r="AR2093">
        <v>0</v>
      </c>
      <c r="AW2093" t="s">
        <v>10221</v>
      </c>
      <c r="AY2093" t="s">
        <v>10222</v>
      </c>
      <c r="AZ2093" t="s">
        <v>10223</v>
      </c>
    </row>
    <row r="2094" spans="1:52" x14ac:dyDescent="0.3">
      <c r="A2094">
        <v>2137509</v>
      </c>
      <c r="B2094" t="s">
        <v>10224</v>
      </c>
      <c r="C2094" t="str">
        <f t="shared" si="289"/>
        <v>7492</v>
      </c>
      <c r="D2094" t="s">
        <v>8411</v>
      </c>
      <c r="E2094" t="str">
        <f>"0100"</f>
        <v>0100</v>
      </c>
      <c r="F2094" t="s">
        <v>54</v>
      </c>
      <c r="G2094" t="str">
        <f t="shared" si="291"/>
        <v>02</v>
      </c>
      <c r="H2094" t="s">
        <v>55</v>
      </c>
      <c r="I2094" t="s">
        <v>56</v>
      </c>
      <c r="J2094" t="s">
        <v>57</v>
      </c>
      <c r="K2094">
        <v>1</v>
      </c>
      <c r="L2094">
        <v>46345</v>
      </c>
      <c r="M2094">
        <v>1.06</v>
      </c>
      <c r="N2094" t="str">
        <f t="shared" si="292"/>
        <v>000X</v>
      </c>
      <c r="O2094">
        <v>5297</v>
      </c>
      <c r="P2094" t="s">
        <v>72</v>
      </c>
      <c r="Q2094" t="s">
        <v>9461</v>
      </c>
      <c r="R2094" t="s">
        <v>140</v>
      </c>
      <c r="T2094" t="s">
        <v>61</v>
      </c>
      <c r="V2094" t="s">
        <v>10225</v>
      </c>
      <c r="W2094">
        <v>219980</v>
      </c>
      <c r="X2094">
        <v>17020</v>
      </c>
      <c r="Y2094">
        <v>202960</v>
      </c>
      <c r="Z2094">
        <v>166855</v>
      </c>
      <c r="AA2094">
        <v>141855</v>
      </c>
      <c r="AB2094" t="s">
        <v>63</v>
      </c>
      <c r="AC2094" s="1">
        <v>39142</v>
      </c>
      <c r="AD2094">
        <v>290000</v>
      </c>
      <c r="AE2094">
        <v>2111</v>
      </c>
      <c r="AF2094">
        <v>1687</v>
      </c>
      <c r="AG2094" t="s">
        <v>64</v>
      </c>
      <c r="AH2094" t="s">
        <v>76</v>
      </c>
      <c r="AI2094">
        <v>1</v>
      </c>
      <c r="AJ2094">
        <v>2004</v>
      </c>
      <c r="AK2094">
        <v>3</v>
      </c>
      <c r="AL2094">
        <v>2</v>
      </c>
      <c r="AN2094">
        <v>2109</v>
      </c>
      <c r="AO2094">
        <v>32</v>
      </c>
      <c r="AP2094" t="s">
        <v>63</v>
      </c>
      <c r="AQ2094" t="s">
        <v>66</v>
      </c>
      <c r="AR2094">
        <v>2998</v>
      </c>
      <c r="AW2094" t="s">
        <v>10226</v>
      </c>
      <c r="AX2094" t="s">
        <v>10227</v>
      </c>
      <c r="AY2094" t="s">
        <v>10228</v>
      </c>
      <c r="AZ2094" t="s">
        <v>10229</v>
      </c>
    </row>
    <row r="2095" spans="1:52" x14ac:dyDescent="0.3">
      <c r="A2095">
        <v>2137541</v>
      </c>
      <c r="B2095" t="s">
        <v>10230</v>
      </c>
      <c r="C2095" t="str">
        <f t="shared" si="289"/>
        <v>7492</v>
      </c>
      <c r="D2095" t="s">
        <v>8411</v>
      </c>
      <c r="E2095" t="str">
        <f>"0100"</f>
        <v>0100</v>
      </c>
      <c r="F2095" t="s">
        <v>54</v>
      </c>
      <c r="G2095" t="str">
        <f t="shared" si="291"/>
        <v>02</v>
      </c>
      <c r="H2095" t="s">
        <v>55</v>
      </c>
      <c r="I2095" t="s">
        <v>56</v>
      </c>
      <c r="J2095" t="s">
        <v>57</v>
      </c>
      <c r="K2095">
        <v>1</v>
      </c>
      <c r="L2095">
        <v>43751</v>
      </c>
      <c r="M2095">
        <v>1</v>
      </c>
      <c r="N2095" t="str">
        <f t="shared" si="292"/>
        <v>000X</v>
      </c>
      <c r="O2095">
        <v>5683</v>
      </c>
      <c r="P2095" t="s">
        <v>72</v>
      </c>
      <c r="Q2095" t="s">
        <v>10146</v>
      </c>
      <c r="R2095" t="s">
        <v>266</v>
      </c>
      <c r="T2095" t="s">
        <v>61</v>
      </c>
      <c r="V2095" t="s">
        <v>10231</v>
      </c>
      <c r="W2095">
        <v>282969</v>
      </c>
      <c r="X2095">
        <v>16070</v>
      </c>
      <c r="Y2095">
        <v>266899</v>
      </c>
      <c r="Z2095">
        <v>230588</v>
      </c>
      <c r="AA2095">
        <v>205588</v>
      </c>
      <c r="AB2095" t="s">
        <v>63</v>
      </c>
      <c r="AC2095" s="1">
        <v>41995</v>
      </c>
      <c r="AD2095">
        <v>263000</v>
      </c>
      <c r="AE2095">
        <v>2663</v>
      </c>
      <c r="AF2095">
        <v>392</v>
      </c>
      <c r="AG2095" t="s">
        <v>64</v>
      </c>
      <c r="AH2095" t="s">
        <v>76</v>
      </c>
      <c r="AI2095">
        <v>1</v>
      </c>
      <c r="AJ2095">
        <v>2005</v>
      </c>
      <c r="AK2095">
        <v>3</v>
      </c>
      <c r="AL2095">
        <v>2</v>
      </c>
      <c r="AN2095">
        <v>2509</v>
      </c>
      <c r="AO2095">
        <v>32</v>
      </c>
      <c r="AP2095" t="s">
        <v>63</v>
      </c>
      <c r="AQ2095" t="s">
        <v>66</v>
      </c>
      <c r="AR2095">
        <v>3421</v>
      </c>
      <c r="AW2095" t="s">
        <v>10232</v>
      </c>
      <c r="AX2095" t="s">
        <v>10233</v>
      </c>
      <c r="AY2095" t="s">
        <v>10234</v>
      </c>
      <c r="AZ2095" t="s">
        <v>70</v>
      </c>
    </row>
    <row r="2096" spans="1:52" x14ac:dyDescent="0.3">
      <c r="A2096">
        <v>2135549</v>
      </c>
      <c r="B2096" t="s">
        <v>10235</v>
      </c>
      <c r="C2096" t="str">
        <f t="shared" si="289"/>
        <v>7492</v>
      </c>
      <c r="D2096" t="s">
        <v>8411</v>
      </c>
      <c r="E2096" t="str">
        <f>"0000"</f>
        <v>0000</v>
      </c>
      <c r="F2096" t="s">
        <v>108</v>
      </c>
      <c r="G2096" t="str">
        <f t="shared" si="291"/>
        <v>02</v>
      </c>
      <c r="H2096" t="s">
        <v>55</v>
      </c>
      <c r="I2096" t="s">
        <v>56</v>
      </c>
      <c r="J2096" t="s">
        <v>57</v>
      </c>
      <c r="K2096">
        <v>0</v>
      </c>
      <c r="L2096">
        <v>42374</v>
      </c>
      <c r="M2096">
        <v>0.97</v>
      </c>
      <c r="N2096" t="str">
        <f t="shared" si="292"/>
        <v>000X</v>
      </c>
      <c r="O2096">
        <v>1308</v>
      </c>
      <c r="P2096" t="s">
        <v>58</v>
      </c>
      <c r="Q2096" t="s">
        <v>9926</v>
      </c>
      <c r="R2096" t="s">
        <v>331</v>
      </c>
      <c r="T2096" t="s">
        <v>61</v>
      </c>
      <c r="V2096" t="s">
        <v>10236</v>
      </c>
      <c r="W2096">
        <v>15560</v>
      </c>
      <c r="X2096">
        <v>15560</v>
      </c>
      <c r="Y2096">
        <v>0</v>
      </c>
      <c r="Z2096">
        <v>15560</v>
      </c>
      <c r="AA2096">
        <v>15560</v>
      </c>
      <c r="AB2096" t="s">
        <v>72</v>
      </c>
      <c r="AC2096" s="1">
        <v>38261</v>
      </c>
      <c r="AD2096">
        <v>49900</v>
      </c>
      <c r="AE2096">
        <v>1778</v>
      </c>
      <c r="AF2096">
        <v>2257</v>
      </c>
      <c r="AG2096" t="s">
        <v>103</v>
      </c>
      <c r="AH2096" t="s">
        <v>76</v>
      </c>
      <c r="AR2096">
        <v>0</v>
      </c>
      <c r="AW2096" t="s">
        <v>10237</v>
      </c>
      <c r="AY2096" t="s">
        <v>10238</v>
      </c>
      <c r="AZ2096" t="s">
        <v>6827</v>
      </c>
    </row>
    <row r="2097" spans="1:52" x14ac:dyDescent="0.3">
      <c r="A2097">
        <v>2135557</v>
      </c>
      <c r="B2097" t="s">
        <v>10239</v>
      </c>
      <c r="C2097" t="str">
        <f t="shared" si="289"/>
        <v>7492</v>
      </c>
      <c r="D2097" t="s">
        <v>8411</v>
      </c>
      <c r="E2097" t="str">
        <f>"0100"</f>
        <v>0100</v>
      </c>
      <c r="F2097" t="s">
        <v>54</v>
      </c>
      <c r="G2097" t="str">
        <f t="shared" si="291"/>
        <v>02</v>
      </c>
      <c r="H2097" t="s">
        <v>55</v>
      </c>
      <c r="I2097" t="s">
        <v>56</v>
      </c>
      <c r="J2097" t="s">
        <v>57</v>
      </c>
      <c r="K2097">
        <v>1</v>
      </c>
      <c r="L2097">
        <v>45304</v>
      </c>
      <c r="M2097">
        <v>1.04</v>
      </c>
      <c r="N2097" t="str">
        <f t="shared" si="292"/>
        <v>000X</v>
      </c>
      <c r="O2097">
        <v>5161</v>
      </c>
      <c r="P2097" t="s">
        <v>72</v>
      </c>
      <c r="Q2097" t="s">
        <v>9444</v>
      </c>
      <c r="R2097" t="s">
        <v>140</v>
      </c>
      <c r="T2097" t="s">
        <v>61</v>
      </c>
      <c r="V2097" t="s">
        <v>10240</v>
      </c>
      <c r="W2097">
        <v>231069</v>
      </c>
      <c r="X2097">
        <v>16640</v>
      </c>
      <c r="Y2097">
        <v>214429</v>
      </c>
      <c r="Z2097">
        <v>174932</v>
      </c>
      <c r="AA2097">
        <v>149932</v>
      </c>
      <c r="AB2097" t="s">
        <v>63</v>
      </c>
      <c r="AC2097" s="1">
        <v>39661</v>
      </c>
      <c r="AD2097">
        <v>220200</v>
      </c>
      <c r="AE2097">
        <v>2238</v>
      </c>
      <c r="AF2097">
        <v>349</v>
      </c>
      <c r="AG2097" t="s">
        <v>64</v>
      </c>
      <c r="AH2097" t="s">
        <v>76</v>
      </c>
      <c r="AI2097">
        <v>1</v>
      </c>
      <c r="AJ2097">
        <v>2008</v>
      </c>
      <c r="AK2097">
        <v>3</v>
      </c>
      <c r="AL2097">
        <v>2</v>
      </c>
      <c r="AN2097">
        <v>2364</v>
      </c>
      <c r="AO2097">
        <v>32</v>
      </c>
      <c r="AP2097" t="s">
        <v>72</v>
      </c>
      <c r="AQ2097" t="s">
        <v>66</v>
      </c>
      <c r="AR2097">
        <v>3166</v>
      </c>
      <c r="AW2097" t="s">
        <v>10241</v>
      </c>
      <c r="AX2097" t="s">
        <v>10242</v>
      </c>
      <c r="AY2097" t="s">
        <v>10243</v>
      </c>
      <c r="AZ2097" t="s">
        <v>70</v>
      </c>
    </row>
    <row r="2098" spans="1:52" x14ac:dyDescent="0.3">
      <c r="A2098">
        <v>2135671</v>
      </c>
      <c r="B2098" t="s">
        <v>10244</v>
      </c>
      <c r="C2098" t="str">
        <f t="shared" si="289"/>
        <v>7492</v>
      </c>
      <c r="D2098" t="s">
        <v>8411</v>
      </c>
      <c r="E2098" t="str">
        <f>"0000"</f>
        <v>0000</v>
      </c>
      <c r="F2098" t="s">
        <v>108</v>
      </c>
      <c r="G2098" t="str">
        <f t="shared" si="291"/>
        <v>02</v>
      </c>
      <c r="H2098" t="s">
        <v>55</v>
      </c>
      <c r="I2098" t="s">
        <v>56</v>
      </c>
      <c r="J2098" t="s">
        <v>57</v>
      </c>
      <c r="K2098">
        <v>0</v>
      </c>
      <c r="L2098">
        <v>43226</v>
      </c>
      <c r="M2098">
        <v>0.99</v>
      </c>
      <c r="N2098" t="str">
        <f t="shared" si="292"/>
        <v>000X</v>
      </c>
      <c r="O2098">
        <v>1309</v>
      </c>
      <c r="P2098" t="s">
        <v>58</v>
      </c>
      <c r="Q2098" t="s">
        <v>9926</v>
      </c>
      <c r="R2098" t="s">
        <v>331</v>
      </c>
      <c r="T2098" t="s">
        <v>61</v>
      </c>
      <c r="V2098" t="s">
        <v>10245</v>
      </c>
      <c r="W2098">
        <v>15880</v>
      </c>
      <c r="X2098">
        <v>15880</v>
      </c>
      <c r="Y2098">
        <v>0</v>
      </c>
      <c r="Z2098">
        <v>15880</v>
      </c>
      <c r="AA2098">
        <v>15880</v>
      </c>
      <c r="AB2098" t="s">
        <v>72</v>
      </c>
      <c r="AC2098" s="1">
        <v>44266</v>
      </c>
      <c r="AD2098">
        <v>25000</v>
      </c>
      <c r="AE2098">
        <v>3145</v>
      </c>
      <c r="AF2098">
        <v>257</v>
      </c>
      <c r="AG2098" t="s">
        <v>103</v>
      </c>
      <c r="AH2098" t="s">
        <v>76</v>
      </c>
      <c r="AR2098">
        <v>0</v>
      </c>
      <c r="AW2098" t="s">
        <v>10246</v>
      </c>
      <c r="AY2098" t="s">
        <v>10247</v>
      </c>
      <c r="AZ2098" t="s">
        <v>10248</v>
      </c>
    </row>
    <row r="2099" spans="1:52" x14ac:dyDescent="0.3">
      <c r="A2099">
        <v>2136197</v>
      </c>
      <c r="B2099" t="s">
        <v>10249</v>
      </c>
      <c r="C2099" t="str">
        <f t="shared" si="289"/>
        <v>7492</v>
      </c>
      <c r="D2099" t="s">
        <v>8411</v>
      </c>
      <c r="E2099" t="str">
        <f>"0100"</f>
        <v>0100</v>
      </c>
      <c r="F2099" t="s">
        <v>54</v>
      </c>
      <c r="G2099" t="str">
        <f t="shared" si="291"/>
        <v>02</v>
      </c>
      <c r="H2099" t="s">
        <v>55</v>
      </c>
      <c r="I2099" t="s">
        <v>56</v>
      </c>
      <c r="J2099" t="s">
        <v>57</v>
      </c>
      <c r="K2099">
        <v>1</v>
      </c>
      <c r="L2099">
        <v>43498</v>
      </c>
      <c r="M2099">
        <v>1</v>
      </c>
      <c r="N2099" t="str">
        <f t="shared" si="292"/>
        <v>000X</v>
      </c>
      <c r="O2099">
        <v>5296</v>
      </c>
      <c r="P2099" t="s">
        <v>72</v>
      </c>
      <c r="Q2099" t="s">
        <v>9461</v>
      </c>
      <c r="R2099" t="s">
        <v>140</v>
      </c>
      <c r="T2099" t="s">
        <v>61</v>
      </c>
      <c r="V2099" t="s">
        <v>10250</v>
      </c>
      <c r="W2099">
        <v>350436</v>
      </c>
      <c r="X2099">
        <v>15980</v>
      </c>
      <c r="Y2099">
        <v>334456</v>
      </c>
      <c r="Z2099">
        <v>303240</v>
      </c>
      <c r="AA2099">
        <v>277240</v>
      </c>
      <c r="AB2099" t="s">
        <v>63</v>
      </c>
      <c r="AC2099" s="1">
        <v>34001</v>
      </c>
      <c r="AD2099">
        <v>23500</v>
      </c>
      <c r="AE2099">
        <v>971</v>
      </c>
      <c r="AF2099">
        <v>1942</v>
      </c>
      <c r="AG2099" t="s">
        <v>103</v>
      </c>
      <c r="AH2099" t="s">
        <v>873</v>
      </c>
      <c r="AI2099">
        <v>1</v>
      </c>
      <c r="AJ2099">
        <v>2008</v>
      </c>
      <c r="AK2099">
        <v>4</v>
      </c>
      <c r="AL2099">
        <v>3</v>
      </c>
      <c r="AN2099">
        <v>3064</v>
      </c>
      <c r="AO2099">
        <v>32</v>
      </c>
      <c r="AP2099" t="s">
        <v>63</v>
      </c>
      <c r="AQ2099" t="s">
        <v>66</v>
      </c>
      <c r="AR2099">
        <v>3862</v>
      </c>
      <c r="AW2099" t="s">
        <v>10251</v>
      </c>
      <c r="AX2099" t="s">
        <v>10252</v>
      </c>
      <c r="AY2099" t="s">
        <v>10253</v>
      </c>
      <c r="AZ2099" t="s">
        <v>70</v>
      </c>
    </row>
    <row r="2100" spans="1:52" x14ac:dyDescent="0.3">
      <c r="A2100">
        <v>2136413</v>
      </c>
      <c r="B2100" t="s">
        <v>10254</v>
      </c>
      <c r="C2100" t="str">
        <f t="shared" si="289"/>
        <v>7492</v>
      </c>
      <c r="D2100" t="s">
        <v>8411</v>
      </c>
      <c r="E2100" t="str">
        <f>"0100"</f>
        <v>0100</v>
      </c>
      <c r="F2100" t="s">
        <v>54</v>
      </c>
      <c r="G2100" t="str">
        <f t="shared" si="291"/>
        <v>02</v>
      </c>
      <c r="H2100" t="s">
        <v>55</v>
      </c>
      <c r="I2100" t="s">
        <v>56</v>
      </c>
      <c r="J2100" t="s">
        <v>57</v>
      </c>
      <c r="K2100">
        <v>1</v>
      </c>
      <c r="L2100">
        <v>43749</v>
      </c>
      <c r="M2100">
        <v>1</v>
      </c>
      <c r="N2100" t="str">
        <f t="shared" si="292"/>
        <v>000X</v>
      </c>
      <c r="O2100">
        <v>5415</v>
      </c>
      <c r="P2100" t="s">
        <v>72</v>
      </c>
      <c r="Q2100" t="s">
        <v>9465</v>
      </c>
      <c r="R2100" t="s">
        <v>110</v>
      </c>
      <c r="T2100" t="s">
        <v>61</v>
      </c>
      <c r="V2100" t="s">
        <v>10255</v>
      </c>
      <c r="W2100">
        <v>280835</v>
      </c>
      <c r="X2100">
        <v>16070</v>
      </c>
      <c r="Y2100">
        <v>264765</v>
      </c>
      <c r="Z2100">
        <v>222527</v>
      </c>
      <c r="AA2100">
        <v>197527</v>
      </c>
      <c r="AB2100" t="s">
        <v>63</v>
      </c>
      <c r="AC2100" s="1">
        <v>37226</v>
      </c>
      <c r="AD2100">
        <v>13000</v>
      </c>
      <c r="AE2100">
        <v>1471</v>
      </c>
      <c r="AF2100">
        <v>2037</v>
      </c>
      <c r="AG2100" t="s">
        <v>103</v>
      </c>
      <c r="AH2100" t="s">
        <v>76</v>
      </c>
      <c r="AI2100">
        <v>1</v>
      </c>
      <c r="AJ2100">
        <v>2002</v>
      </c>
      <c r="AK2100">
        <v>4</v>
      </c>
      <c r="AL2100">
        <v>3</v>
      </c>
      <c r="AN2100">
        <v>2771</v>
      </c>
      <c r="AO2100">
        <v>32</v>
      </c>
      <c r="AP2100" t="s">
        <v>63</v>
      </c>
      <c r="AQ2100" t="s">
        <v>66</v>
      </c>
      <c r="AR2100">
        <v>3739</v>
      </c>
      <c r="AW2100" t="s">
        <v>10256</v>
      </c>
      <c r="AX2100" t="s">
        <v>10257</v>
      </c>
      <c r="AY2100" t="s">
        <v>10258</v>
      </c>
      <c r="AZ2100" t="s">
        <v>10259</v>
      </c>
    </row>
    <row r="2101" spans="1:52" x14ac:dyDescent="0.3">
      <c r="A2101">
        <v>2137045</v>
      </c>
      <c r="B2101" t="s">
        <v>10260</v>
      </c>
      <c r="C2101" t="str">
        <f t="shared" si="289"/>
        <v>7492</v>
      </c>
      <c r="D2101" t="s">
        <v>8411</v>
      </c>
      <c r="E2101" t="str">
        <f>"0100"</f>
        <v>0100</v>
      </c>
      <c r="F2101" t="s">
        <v>54</v>
      </c>
      <c r="G2101" t="str">
        <f t="shared" si="291"/>
        <v>02</v>
      </c>
      <c r="H2101" t="s">
        <v>55</v>
      </c>
      <c r="I2101" t="s">
        <v>56</v>
      </c>
      <c r="J2101" t="s">
        <v>57</v>
      </c>
      <c r="K2101">
        <v>1</v>
      </c>
      <c r="L2101">
        <v>51585</v>
      </c>
      <c r="M2101">
        <v>1.18</v>
      </c>
      <c r="N2101" t="str">
        <f t="shared" si="292"/>
        <v>000X</v>
      </c>
      <c r="O2101">
        <v>1325</v>
      </c>
      <c r="P2101" t="s">
        <v>58</v>
      </c>
      <c r="Q2101" t="s">
        <v>9943</v>
      </c>
      <c r="R2101" t="s">
        <v>331</v>
      </c>
      <c r="T2101" t="s">
        <v>61</v>
      </c>
      <c r="V2101" t="s">
        <v>10261</v>
      </c>
      <c r="W2101">
        <v>281962</v>
      </c>
      <c r="X2101">
        <v>18950</v>
      </c>
      <c r="Y2101">
        <v>263012</v>
      </c>
      <c r="Z2101">
        <v>281962</v>
      </c>
      <c r="AA2101">
        <v>256962</v>
      </c>
      <c r="AB2101" t="s">
        <v>63</v>
      </c>
      <c r="AC2101" s="1">
        <v>43642</v>
      </c>
      <c r="AD2101">
        <v>330000</v>
      </c>
      <c r="AE2101">
        <v>2987</v>
      </c>
      <c r="AF2101">
        <v>1935</v>
      </c>
      <c r="AG2101" t="s">
        <v>64</v>
      </c>
      <c r="AH2101" t="s">
        <v>76</v>
      </c>
      <c r="AI2101">
        <v>1</v>
      </c>
      <c r="AJ2101">
        <v>2007</v>
      </c>
      <c r="AK2101">
        <v>3</v>
      </c>
      <c r="AL2101">
        <v>3</v>
      </c>
      <c r="AN2101">
        <v>2709</v>
      </c>
      <c r="AO2101">
        <v>32</v>
      </c>
      <c r="AP2101" t="s">
        <v>63</v>
      </c>
      <c r="AQ2101" t="s">
        <v>66</v>
      </c>
      <c r="AR2101">
        <v>3707</v>
      </c>
      <c r="AW2101" t="s">
        <v>10262</v>
      </c>
      <c r="AX2101" t="s">
        <v>10263</v>
      </c>
      <c r="AY2101" t="s">
        <v>10264</v>
      </c>
      <c r="AZ2101" t="s">
        <v>70</v>
      </c>
    </row>
    <row r="2102" spans="1:52" x14ac:dyDescent="0.3">
      <c r="A2102">
        <v>2137118</v>
      </c>
      <c r="B2102" t="s">
        <v>10265</v>
      </c>
      <c r="C2102" t="str">
        <f t="shared" si="289"/>
        <v>7492</v>
      </c>
      <c r="D2102" t="s">
        <v>8411</v>
      </c>
      <c r="E2102" t="str">
        <f>"0000"</f>
        <v>0000</v>
      </c>
      <c r="F2102" t="s">
        <v>108</v>
      </c>
      <c r="G2102" t="str">
        <f t="shared" si="291"/>
        <v>02</v>
      </c>
      <c r="H2102" t="s">
        <v>55</v>
      </c>
      <c r="I2102" t="s">
        <v>56</v>
      </c>
      <c r="J2102" t="s">
        <v>57</v>
      </c>
      <c r="K2102">
        <v>0</v>
      </c>
      <c r="L2102">
        <v>46260</v>
      </c>
      <c r="M2102">
        <v>1.06</v>
      </c>
      <c r="N2102" t="str">
        <f t="shared" si="292"/>
        <v>000X</v>
      </c>
      <c r="O2102">
        <v>5677</v>
      </c>
      <c r="P2102" t="s">
        <v>72</v>
      </c>
      <c r="Q2102" t="s">
        <v>9461</v>
      </c>
      <c r="R2102" t="s">
        <v>140</v>
      </c>
      <c r="T2102" t="s">
        <v>61</v>
      </c>
      <c r="V2102" t="s">
        <v>10266</v>
      </c>
      <c r="W2102">
        <v>16990</v>
      </c>
      <c r="X2102">
        <v>16990</v>
      </c>
      <c r="Y2102">
        <v>0</v>
      </c>
      <c r="Z2102">
        <v>16990</v>
      </c>
      <c r="AA2102">
        <v>16990</v>
      </c>
      <c r="AB2102" t="s">
        <v>72</v>
      </c>
      <c r="AC2102" s="1">
        <v>42272</v>
      </c>
      <c r="AD2102">
        <v>19500</v>
      </c>
      <c r="AE2102">
        <v>2715</v>
      </c>
      <c r="AF2102">
        <v>661</v>
      </c>
      <c r="AG2102" t="s">
        <v>103</v>
      </c>
      <c r="AH2102" t="s">
        <v>76</v>
      </c>
      <c r="AR2102">
        <v>0</v>
      </c>
      <c r="AW2102" t="s">
        <v>10216</v>
      </c>
      <c r="AX2102" t="s">
        <v>10267</v>
      </c>
      <c r="AY2102" t="s">
        <v>10218</v>
      </c>
      <c r="AZ2102" t="s">
        <v>70</v>
      </c>
    </row>
    <row r="2103" spans="1:52" x14ac:dyDescent="0.3">
      <c r="A2103">
        <v>2137339</v>
      </c>
      <c r="B2103" t="s">
        <v>10268</v>
      </c>
      <c r="C2103" t="str">
        <f t="shared" si="289"/>
        <v>7492</v>
      </c>
      <c r="D2103" t="s">
        <v>8411</v>
      </c>
      <c r="E2103" t="str">
        <f>"0000"</f>
        <v>0000</v>
      </c>
      <c r="F2103" t="s">
        <v>108</v>
      </c>
      <c r="G2103" t="str">
        <f t="shared" si="291"/>
        <v>02</v>
      </c>
      <c r="H2103" t="s">
        <v>55</v>
      </c>
      <c r="I2103" t="s">
        <v>56</v>
      </c>
      <c r="J2103" t="s">
        <v>57</v>
      </c>
      <c r="K2103">
        <v>0</v>
      </c>
      <c r="L2103">
        <v>45987</v>
      </c>
      <c r="M2103">
        <v>1.06</v>
      </c>
      <c r="N2103" t="str">
        <f t="shared" si="292"/>
        <v>000X</v>
      </c>
      <c r="O2103">
        <v>5485</v>
      </c>
      <c r="P2103" t="s">
        <v>72</v>
      </c>
      <c r="Q2103" t="s">
        <v>9461</v>
      </c>
      <c r="R2103" t="s">
        <v>140</v>
      </c>
      <c r="T2103" t="s">
        <v>61</v>
      </c>
      <c r="V2103" t="s">
        <v>10269</v>
      </c>
      <c r="W2103">
        <v>16890</v>
      </c>
      <c r="X2103">
        <v>16890</v>
      </c>
      <c r="Y2103">
        <v>0</v>
      </c>
      <c r="Z2103">
        <v>16890</v>
      </c>
      <c r="AA2103">
        <v>16890</v>
      </c>
      <c r="AB2103" t="s">
        <v>72</v>
      </c>
      <c r="AC2103" s="1">
        <v>44284</v>
      </c>
      <c r="AD2103">
        <v>38000</v>
      </c>
      <c r="AE2103">
        <v>3150</v>
      </c>
      <c r="AF2103">
        <v>977</v>
      </c>
      <c r="AG2103" t="s">
        <v>103</v>
      </c>
      <c r="AH2103" t="s">
        <v>76</v>
      </c>
      <c r="AR2103">
        <v>0</v>
      </c>
      <c r="AW2103" t="s">
        <v>10270</v>
      </c>
      <c r="AY2103" t="s">
        <v>10271</v>
      </c>
      <c r="AZ2103" t="s">
        <v>7200</v>
      </c>
    </row>
    <row r="2104" spans="1:52" x14ac:dyDescent="0.3">
      <c r="A2104">
        <v>2137401</v>
      </c>
      <c r="B2104" t="s">
        <v>10272</v>
      </c>
      <c r="C2104" t="str">
        <f t="shared" si="289"/>
        <v>7492</v>
      </c>
      <c r="D2104" t="s">
        <v>8411</v>
      </c>
      <c r="E2104" t="str">
        <f>"0000"</f>
        <v>0000</v>
      </c>
      <c r="F2104" t="s">
        <v>108</v>
      </c>
      <c r="G2104" t="str">
        <f t="shared" si="291"/>
        <v>02</v>
      </c>
      <c r="H2104" t="s">
        <v>55</v>
      </c>
      <c r="I2104" t="s">
        <v>56</v>
      </c>
      <c r="J2104" t="s">
        <v>57</v>
      </c>
      <c r="K2104">
        <v>0</v>
      </c>
      <c r="L2104">
        <v>43255</v>
      </c>
      <c r="M2104">
        <v>0.99</v>
      </c>
      <c r="N2104" t="str">
        <f t="shared" si="292"/>
        <v>000X</v>
      </c>
      <c r="O2104">
        <v>5443</v>
      </c>
      <c r="P2104" t="s">
        <v>72</v>
      </c>
      <c r="Q2104" t="s">
        <v>9461</v>
      </c>
      <c r="R2104" t="s">
        <v>140</v>
      </c>
      <c r="T2104" t="s">
        <v>61</v>
      </c>
      <c r="V2104" t="s">
        <v>10273</v>
      </c>
      <c r="W2104">
        <v>15890</v>
      </c>
      <c r="X2104">
        <v>15890</v>
      </c>
      <c r="Y2104">
        <v>0</v>
      </c>
      <c r="Z2104">
        <v>15890</v>
      </c>
      <c r="AA2104">
        <v>15890</v>
      </c>
      <c r="AB2104" t="s">
        <v>72</v>
      </c>
      <c r="AC2104" s="1">
        <v>36404</v>
      </c>
      <c r="AD2104">
        <v>22300</v>
      </c>
      <c r="AE2104">
        <v>1327</v>
      </c>
      <c r="AF2104">
        <v>1523</v>
      </c>
      <c r="AG2104" t="s">
        <v>103</v>
      </c>
      <c r="AH2104" t="s">
        <v>873</v>
      </c>
      <c r="AR2104">
        <v>0</v>
      </c>
      <c r="AW2104" t="s">
        <v>10274</v>
      </c>
      <c r="AY2104" t="s">
        <v>10275</v>
      </c>
      <c r="AZ2104" t="s">
        <v>10276</v>
      </c>
    </row>
    <row r="2105" spans="1:52" x14ac:dyDescent="0.3">
      <c r="A2105">
        <v>2137452</v>
      </c>
      <c r="B2105" t="s">
        <v>10277</v>
      </c>
      <c r="C2105" t="str">
        <f t="shared" si="289"/>
        <v>7492</v>
      </c>
      <c r="D2105" t="s">
        <v>8411</v>
      </c>
      <c r="E2105" t="str">
        <f>"0100"</f>
        <v>0100</v>
      </c>
      <c r="F2105" t="s">
        <v>54</v>
      </c>
      <c r="G2105" t="str">
        <f>"01"</f>
        <v>01</v>
      </c>
      <c r="H2105" t="s">
        <v>55</v>
      </c>
      <c r="I2105" t="s">
        <v>56</v>
      </c>
      <c r="J2105" t="s">
        <v>57</v>
      </c>
      <c r="K2105">
        <v>1</v>
      </c>
      <c r="L2105">
        <v>48951</v>
      </c>
      <c r="M2105">
        <v>1.1200000000000001</v>
      </c>
      <c r="N2105" t="str">
        <f t="shared" si="292"/>
        <v>000X</v>
      </c>
      <c r="O2105">
        <v>5379</v>
      </c>
      <c r="P2105" t="s">
        <v>72</v>
      </c>
      <c r="Q2105" t="s">
        <v>9461</v>
      </c>
      <c r="R2105" t="s">
        <v>140</v>
      </c>
      <c r="T2105" t="s">
        <v>61</v>
      </c>
      <c r="V2105" t="s">
        <v>10278</v>
      </c>
      <c r="W2105">
        <v>257485</v>
      </c>
      <c r="X2105">
        <v>17980</v>
      </c>
      <c r="Y2105">
        <v>239505</v>
      </c>
      <c r="Z2105">
        <v>192403</v>
      </c>
      <c r="AA2105">
        <v>166903</v>
      </c>
      <c r="AB2105" t="s">
        <v>63</v>
      </c>
      <c r="AC2105" s="1">
        <v>38443</v>
      </c>
      <c r="AD2105">
        <v>238900</v>
      </c>
      <c r="AE2105">
        <v>1850</v>
      </c>
      <c r="AF2105">
        <v>1771</v>
      </c>
      <c r="AG2105" t="s">
        <v>64</v>
      </c>
      <c r="AH2105" t="s">
        <v>76</v>
      </c>
      <c r="AI2105">
        <v>1</v>
      </c>
      <c r="AJ2105">
        <v>2005</v>
      </c>
      <c r="AK2105">
        <v>4</v>
      </c>
      <c r="AL2105">
        <v>3</v>
      </c>
      <c r="AN2105">
        <v>2769</v>
      </c>
      <c r="AO2105">
        <v>32</v>
      </c>
      <c r="AP2105" t="s">
        <v>63</v>
      </c>
      <c r="AQ2105" t="s">
        <v>66</v>
      </c>
      <c r="AR2105">
        <v>3219</v>
      </c>
      <c r="AW2105" t="s">
        <v>10279</v>
      </c>
      <c r="AX2105" t="s">
        <v>10280</v>
      </c>
      <c r="AY2105" t="s">
        <v>10281</v>
      </c>
      <c r="AZ2105" t="s">
        <v>70</v>
      </c>
    </row>
    <row r="2106" spans="1:52" x14ac:dyDescent="0.3">
      <c r="A2106">
        <v>2137487</v>
      </c>
      <c r="B2106" t="s">
        <v>10282</v>
      </c>
      <c r="C2106" t="str">
        <f t="shared" si="289"/>
        <v>7492</v>
      </c>
      <c r="D2106" t="s">
        <v>8411</v>
      </c>
      <c r="E2106" t="str">
        <f>"0100"</f>
        <v>0100</v>
      </c>
      <c r="F2106" t="s">
        <v>54</v>
      </c>
      <c r="G2106" t="str">
        <f t="shared" ref="G2106:G2135" si="293">"02"</f>
        <v>02</v>
      </c>
      <c r="H2106" t="s">
        <v>55</v>
      </c>
      <c r="I2106" t="s">
        <v>56</v>
      </c>
      <c r="J2106" t="s">
        <v>57</v>
      </c>
      <c r="K2106">
        <v>1</v>
      </c>
      <c r="L2106">
        <v>46382</v>
      </c>
      <c r="M2106">
        <v>1.06</v>
      </c>
      <c r="N2106" t="str">
        <f t="shared" si="292"/>
        <v>000X</v>
      </c>
      <c r="O2106">
        <v>5315</v>
      </c>
      <c r="P2106" t="s">
        <v>72</v>
      </c>
      <c r="Q2106" t="s">
        <v>9461</v>
      </c>
      <c r="R2106" t="s">
        <v>140</v>
      </c>
      <c r="T2106" t="s">
        <v>61</v>
      </c>
      <c r="V2106" t="s">
        <v>10283</v>
      </c>
      <c r="W2106">
        <v>209793</v>
      </c>
      <c r="X2106">
        <v>17040</v>
      </c>
      <c r="Y2106">
        <v>192753</v>
      </c>
      <c r="Z2106">
        <v>159754</v>
      </c>
      <c r="AA2106">
        <v>134254</v>
      </c>
      <c r="AB2106" t="s">
        <v>63</v>
      </c>
      <c r="AC2106" s="1">
        <v>36892</v>
      </c>
      <c r="AD2106">
        <v>11700</v>
      </c>
      <c r="AE2106">
        <v>1403</v>
      </c>
      <c r="AF2106">
        <v>1194</v>
      </c>
      <c r="AG2106" t="s">
        <v>103</v>
      </c>
      <c r="AH2106" t="s">
        <v>76</v>
      </c>
      <c r="AI2106">
        <v>1</v>
      </c>
      <c r="AJ2106">
        <v>2002</v>
      </c>
      <c r="AK2106">
        <v>3</v>
      </c>
      <c r="AL2106">
        <v>2</v>
      </c>
      <c r="AN2106">
        <v>1895</v>
      </c>
      <c r="AO2106">
        <v>32</v>
      </c>
      <c r="AP2106" t="s">
        <v>63</v>
      </c>
      <c r="AQ2106" t="s">
        <v>66</v>
      </c>
      <c r="AR2106">
        <v>2589</v>
      </c>
      <c r="AW2106" t="s">
        <v>10284</v>
      </c>
      <c r="AY2106" t="s">
        <v>10285</v>
      </c>
      <c r="AZ2106" t="s">
        <v>70</v>
      </c>
    </row>
    <row r="2107" spans="1:52" x14ac:dyDescent="0.3">
      <c r="A2107">
        <v>2137614</v>
      </c>
      <c r="B2107" t="s">
        <v>10286</v>
      </c>
      <c r="C2107" t="str">
        <f t="shared" si="289"/>
        <v>7492</v>
      </c>
      <c r="D2107" t="s">
        <v>8411</v>
      </c>
      <c r="E2107" t="str">
        <f>"0000"</f>
        <v>0000</v>
      </c>
      <c r="F2107" t="s">
        <v>108</v>
      </c>
      <c r="G2107" t="str">
        <f t="shared" si="293"/>
        <v>02</v>
      </c>
      <c r="H2107" t="s">
        <v>55</v>
      </c>
      <c r="I2107" t="s">
        <v>56</v>
      </c>
      <c r="J2107" t="s">
        <v>57</v>
      </c>
      <c r="K2107">
        <v>0</v>
      </c>
      <c r="L2107">
        <v>53710</v>
      </c>
      <c r="M2107">
        <v>1.23</v>
      </c>
      <c r="N2107" t="str">
        <f t="shared" si="292"/>
        <v>000X</v>
      </c>
      <c r="O2107">
        <v>1330</v>
      </c>
      <c r="P2107" t="s">
        <v>58</v>
      </c>
      <c r="Q2107" t="s">
        <v>9943</v>
      </c>
      <c r="R2107" t="s">
        <v>331</v>
      </c>
      <c r="T2107" t="s">
        <v>61</v>
      </c>
      <c r="V2107" t="s">
        <v>10287</v>
      </c>
      <c r="W2107">
        <v>19730</v>
      </c>
      <c r="X2107">
        <v>19730</v>
      </c>
      <c r="Y2107">
        <v>0</v>
      </c>
      <c r="Z2107">
        <v>19730</v>
      </c>
      <c r="AA2107">
        <v>19730</v>
      </c>
      <c r="AB2107" t="s">
        <v>72</v>
      </c>
      <c r="AR2107">
        <v>0</v>
      </c>
      <c r="AW2107" t="s">
        <v>10288</v>
      </c>
      <c r="AY2107" t="s">
        <v>10289</v>
      </c>
      <c r="AZ2107" t="s">
        <v>10290</v>
      </c>
    </row>
    <row r="2108" spans="1:52" x14ac:dyDescent="0.3">
      <c r="A2108">
        <v>2135573</v>
      </c>
      <c r="B2108" t="s">
        <v>10291</v>
      </c>
      <c r="C2108" t="str">
        <f t="shared" si="289"/>
        <v>7492</v>
      </c>
      <c r="D2108" t="s">
        <v>8411</v>
      </c>
      <c r="E2108" t="str">
        <f t="shared" ref="E2108:E2114" si="294">"0100"</f>
        <v>0100</v>
      </c>
      <c r="F2108" t="s">
        <v>54</v>
      </c>
      <c r="G2108" t="str">
        <f t="shared" si="293"/>
        <v>02</v>
      </c>
      <c r="H2108" t="s">
        <v>55</v>
      </c>
      <c r="I2108" t="s">
        <v>56</v>
      </c>
      <c r="J2108" t="s">
        <v>57</v>
      </c>
      <c r="K2108">
        <v>1</v>
      </c>
      <c r="L2108">
        <v>45820</v>
      </c>
      <c r="M2108">
        <v>1.05</v>
      </c>
      <c r="N2108" t="str">
        <f t="shared" si="292"/>
        <v>000X</v>
      </c>
      <c r="O2108">
        <v>5185</v>
      </c>
      <c r="P2108" t="s">
        <v>72</v>
      </c>
      <c r="Q2108" t="s">
        <v>9444</v>
      </c>
      <c r="R2108" t="s">
        <v>140</v>
      </c>
      <c r="T2108" t="s">
        <v>61</v>
      </c>
      <c r="V2108" t="s">
        <v>10292</v>
      </c>
      <c r="W2108">
        <v>270884</v>
      </c>
      <c r="X2108">
        <v>16830</v>
      </c>
      <c r="Y2108">
        <v>254054</v>
      </c>
      <c r="Z2108">
        <v>198238</v>
      </c>
      <c r="AA2108">
        <v>172738</v>
      </c>
      <c r="AB2108" t="s">
        <v>63</v>
      </c>
      <c r="AC2108" s="1">
        <v>38139</v>
      </c>
      <c r="AD2108">
        <v>255000</v>
      </c>
      <c r="AE2108">
        <v>1740</v>
      </c>
      <c r="AF2108">
        <v>1062</v>
      </c>
      <c r="AG2108" t="s">
        <v>64</v>
      </c>
      <c r="AH2108" t="s">
        <v>76</v>
      </c>
      <c r="AI2108">
        <v>1</v>
      </c>
      <c r="AJ2108">
        <v>1992</v>
      </c>
      <c r="AK2108">
        <v>3</v>
      </c>
      <c r="AL2108">
        <v>2</v>
      </c>
      <c r="AM2108">
        <v>1</v>
      </c>
      <c r="AN2108">
        <v>2560</v>
      </c>
      <c r="AO2108">
        <v>32</v>
      </c>
      <c r="AP2108" t="s">
        <v>63</v>
      </c>
      <c r="AQ2108" t="s">
        <v>66</v>
      </c>
      <c r="AR2108">
        <v>3612</v>
      </c>
      <c r="AW2108" t="s">
        <v>10293</v>
      </c>
      <c r="AY2108" t="s">
        <v>10294</v>
      </c>
      <c r="AZ2108" t="s">
        <v>70</v>
      </c>
    </row>
    <row r="2109" spans="1:52" x14ac:dyDescent="0.3">
      <c r="A2109">
        <v>2135654</v>
      </c>
      <c r="B2109" t="s">
        <v>10295</v>
      </c>
      <c r="C2109" t="str">
        <f t="shared" si="289"/>
        <v>7492</v>
      </c>
      <c r="D2109" t="s">
        <v>8411</v>
      </c>
      <c r="E2109" t="str">
        <f t="shared" si="294"/>
        <v>0100</v>
      </c>
      <c r="F2109" t="s">
        <v>54</v>
      </c>
      <c r="G2109" t="str">
        <f t="shared" si="293"/>
        <v>02</v>
      </c>
      <c r="H2109" t="s">
        <v>55</v>
      </c>
      <c r="I2109" t="s">
        <v>56</v>
      </c>
      <c r="J2109" t="s">
        <v>57</v>
      </c>
      <c r="K2109">
        <v>1</v>
      </c>
      <c r="L2109">
        <v>43456</v>
      </c>
      <c r="M2109">
        <v>1</v>
      </c>
      <c r="N2109" t="str">
        <f t="shared" si="292"/>
        <v>000X</v>
      </c>
      <c r="O2109">
        <v>5300</v>
      </c>
      <c r="P2109" t="s">
        <v>72</v>
      </c>
      <c r="Q2109" t="s">
        <v>9465</v>
      </c>
      <c r="R2109" t="s">
        <v>110</v>
      </c>
      <c r="T2109" t="s">
        <v>61</v>
      </c>
      <c r="V2109" t="s">
        <v>10296</v>
      </c>
      <c r="W2109">
        <v>181058</v>
      </c>
      <c r="X2109">
        <v>15960</v>
      </c>
      <c r="Y2109">
        <v>165098</v>
      </c>
      <c r="Z2109">
        <v>129732</v>
      </c>
      <c r="AA2109">
        <v>104732</v>
      </c>
      <c r="AB2109" t="s">
        <v>63</v>
      </c>
      <c r="AC2109" s="1">
        <v>33451</v>
      </c>
      <c r="AD2109">
        <v>15000</v>
      </c>
      <c r="AE2109">
        <v>905</v>
      </c>
      <c r="AF2109">
        <v>35</v>
      </c>
      <c r="AG2109" t="s">
        <v>103</v>
      </c>
      <c r="AH2109" t="s">
        <v>76</v>
      </c>
      <c r="AI2109">
        <v>1</v>
      </c>
      <c r="AJ2109">
        <v>1991</v>
      </c>
      <c r="AK2109">
        <v>2</v>
      </c>
      <c r="AL2109">
        <v>2</v>
      </c>
      <c r="AN2109">
        <v>1923</v>
      </c>
      <c r="AO2109">
        <v>32</v>
      </c>
      <c r="AP2109" t="s">
        <v>63</v>
      </c>
      <c r="AQ2109" t="s">
        <v>66</v>
      </c>
      <c r="AR2109">
        <v>2757</v>
      </c>
      <c r="AW2109" t="s">
        <v>10297</v>
      </c>
      <c r="AY2109" t="s">
        <v>10298</v>
      </c>
      <c r="AZ2109" t="s">
        <v>10299</v>
      </c>
    </row>
    <row r="2110" spans="1:52" x14ac:dyDescent="0.3">
      <c r="A2110">
        <v>2136022</v>
      </c>
      <c r="B2110" t="s">
        <v>10300</v>
      </c>
      <c r="C2110" t="str">
        <f t="shared" si="289"/>
        <v>7492</v>
      </c>
      <c r="D2110" t="s">
        <v>8411</v>
      </c>
      <c r="E2110" t="str">
        <f t="shared" si="294"/>
        <v>0100</v>
      </c>
      <c r="F2110" t="s">
        <v>54</v>
      </c>
      <c r="G2110" t="str">
        <f t="shared" si="293"/>
        <v>02</v>
      </c>
      <c r="H2110" t="s">
        <v>55</v>
      </c>
      <c r="I2110" t="s">
        <v>56</v>
      </c>
      <c r="J2110" t="s">
        <v>57</v>
      </c>
      <c r="K2110">
        <v>1</v>
      </c>
      <c r="L2110">
        <v>43775</v>
      </c>
      <c r="M2110">
        <v>1</v>
      </c>
      <c r="N2110" t="str">
        <f t="shared" si="292"/>
        <v>000X</v>
      </c>
      <c r="O2110">
        <v>1234</v>
      </c>
      <c r="P2110" t="s">
        <v>58</v>
      </c>
      <c r="Q2110" t="s">
        <v>9943</v>
      </c>
      <c r="R2110" t="s">
        <v>331</v>
      </c>
      <c r="T2110" t="s">
        <v>61</v>
      </c>
      <c r="V2110" t="s">
        <v>10301</v>
      </c>
      <c r="W2110">
        <v>290698</v>
      </c>
      <c r="X2110">
        <v>16080</v>
      </c>
      <c r="Y2110">
        <v>274618</v>
      </c>
      <c r="Z2110">
        <v>221767</v>
      </c>
      <c r="AA2110">
        <v>186267</v>
      </c>
      <c r="AB2110" t="s">
        <v>63</v>
      </c>
      <c r="AC2110" s="1">
        <v>37987</v>
      </c>
      <c r="AD2110">
        <v>20000</v>
      </c>
      <c r="AE2110">
        <v>1683</v>
      </c>
      <c r="AF2110">
        <v>682</v>
      </c>
      <c r="AG2110" t="s">
        <v>103</v>
      </c>
      <c r="AH2110" t="s">
        <v>76</v>
      </c>
      <c r="AI2110">
        <v>1</v>
      </c>
      <c r="AJ2110">
        <v>2004</v>
      </c>
      <c r="AK2110">
        <v>3</v>
      </c>
      <c r="AL2110">
        <v>3</v>
      </c>
      <c r="AN2110">
        <v>2775</v>
      </c>
      <c r="AO2110">
        <v>32</v>
      </c>
      <c r="AP2110" t="s">
        <v>63</v>
      </c>
      <c r="AQ2110" t="s">
        <v>66</v>
      </c>
      <c r="AR2110">
        <v>4095</v>
      </c>
      <c r="AW2110" t="s">
        <v>10302</v>
      </c>
      <c r="AX2110" t="s">
        <v>10303</v>
      </c>
      <c r="AY2110" t="s">
        <v>10304</v>
      </c>
      <c r="AZ2110" t="s">
        <v>70</v>
      </c>
    </row>
    <row r="2111" spans="1:52" x14ac:dyDescent="0.3">
      <c r="A2111">
        <v>2136065</v>
      </c>
      <c r="B2111" t="s">
        <v>10305</v>
      </c>
      <c r="C2111" t="str">
        <f t="shared" si="289"/>
        <v>7492</v>
      </c>
      <c r="D2111" t="s">
        <v>8411</v>
      </c>
      <c r="E2111" t="str">
        <f t="shared" si="294"/>
        <v>0100</v>
      </c>
      <c r="F2111" t="s">
        <v>54</v>
      </c>
      <c r="G2111" t="str">
        <f t="shared" si="293"/>
        <v>02</v>
      </c>
      <c r="H2111" t="s">
        <v>55</v>
      </c>
      <c r="I2111" t="s">
        <v>56</v>
      </c>
      <c r="J2111" t="s">
        <v>57</v>
      </c>
      <c r="K2111">
        <v>1</v>
      </c>
      <c r="L2111">
        <v>43775</v>
      </c>
      <c r="M2111">
        <v>1</v>
      </c>
      <c r="N2111" t="str">
        <f t="shared" si="292"/>
        <v>000X</v>
      </c>
      <c r="O2111">
        <v>1218</v>
      </c>
      <c r="P2111" t="s">
        <v>58</v>
      </c>
      <c r="Q2111" t="s">
        <v>9943</v>
      </c>
      <c r="R2111" t="s">
        <v>331</v>
      </c>
      <c r="T2111" t="s">
        <v>61</v>
      </c>
      <c r="V2111" t="s">
        <v>10306</v>
      </c>
      <c r="W2111">
        <v>161268</v>
      </c>
      <c r="X2111">
        <v>16080</v>
      </c>
      <c r="Y2111">
        <v>145188</v>
      </c>
      <c r="Z2111">
        <v>121094</v>
      </c>
      <c r="AA2111">
        <v>96094</v>
      </c>
      <c r="AB2111" t="s">
        <v>63</v>
      </c>
      <c r="AC2111" s="1">
        <v>36923</v>
      </c>
      <c r="AD2111">
        <v>132000</v>
      </c>
      <c r="AE2111">
        <v>1406</v>
      </c>
      <c r="AF2111">
        <v>1486</v>
      </c>
      <c r="AG2111" t="s">
        <v>64</v>
      </c>
      <c r="AH2111" t="s">
        <v>76</v>
      </c>
      <c r="AI2111">
        <v>1</v>
      </c>
      <c r="AJ2111">
        <v>1991</v>
      </c>
      <c r="AK2111">
        <v>3</v>
      </c>
      <c r="AL2111">
        <v>2</v>
      </c>
      <c r="AN2111">
        <v>1616</v>
      </c>
      <c r="AO2111">
        <v>32</v>
      </c>
      <c r="AP2111" t="s">
        <v>72</v>
      </c>
      <c r="AQ2111" t="s">
        <v>66</v>
      </c>
      <c r="AR2111">
        <v>2448</v>
      </c>
      <c r="AW2111" t="s">
        <v>10307</v>
      </c>
      <c r="AX2111" t="s">
        <v>9950</v>
      </c>
      <c r="AY2111" t="s">
        <v>10308</v>
      </c>
      <c r="AZ2111" t="s">
        <v>70</v>
      </c>
    </row>
    <row r="2112" spans="1:52" x14ac:dyDescent="0.3">
      <c r="A2112">
        <v>2136324</v>
      </c>
      <c r="B2112" t="s">
        <v>10309</v>
      </c>
      <c r="C2112" t="str">
        <f t="shared" si="289"/>
        <v>7492</v>
      </c>
      <c r="D2112" t="s">
        <v>8411</v>
      </c>
      <c r="E2112" t="str">
        <f t="shared" si="294"/>
        <v>0100</v>
      </c>
      <c r="F2112" t="s">
        <v>54</v>
      </c>
      <c r="G2112" t="str">
        <f t="shared" si="293"/>
        <v>02</v>
      </c>
      <c r="H2112" t="s">
        <v>55</v>
      </c>
      <c r="I2112" t="s">
        <v>56</v>
      </c>
      <c r="J2112" t="s">
        <v>57</v>
      </c>
      <c r="K2112">
        <v>1</v>
      </c>
      <c r="L2112">
        <v>43749</v>
      </c>
      <c r="M2112">
        <v>1</v>
      </c>
      <c r="N2112" t="str">
        <f t="shared" si="292"/>
        <v>000X</v>
      </c>
      <c r="O2112">
        <v>5355</v>
      </c>
      <c r="P2112" t="s">
        <v>72</v>
      </c>
      <c r="Q2112" t="s">
        <v>9465</v>
      </c>
      <c r="R2112" t="s">
        <v>110</v>
      </c>
      <c r="T2112" t="s">
        <v>61</v>
      </c>
      <c r="V2112" t="s">
        <v>10310</v>
      </c>
      <c r="W2112">
        <v>179133</v>
      </c>
      <c r="X2112">
        <v>16070</v>
      </c>
      <c r="Y2112">
        <v>163063</v>
      </c>
      <c r="Z2112">
        <v>179133</v>
      </c>
      <c r="AA2112">
        <v>154133</v>
      </c>
      <c r="AB2112" t="s">
        <v>63</v>
      </c>
      <c r="AC2112" s="1">
        <v>43656</v>
      </c>
      <c r="AD2112">
        <v>235000</v>
      </c>
      <c r="AE2112">
        <v>2991</v>
      </c>
      <c r="AF2112">
        <v>2225</v>
      </c>
      <c r="AG2112" t="s">
        <v>64</v>
      </c>
      <c r="AH2112" t="s">
        <v>76</v>
      </c>
      <c r="AI2112">
        <v>1</v>
      </c>
      <c r="AJ2112">
        <v>1990</v>
      </c>
      <c r="AK2112">
        <v>2</v>
      </c>
      <c r="AL2112">
        <v>3</v>
      </c>
      <c r="AN2112">
        <v>1770</v>
      </c>
      <c r="AO2112">
        <v>32</v>
      </c>
      <c r="AP2112" t="s">
        <v>63</v>
      </c>
      <c r="AQ2112" t="s">
        <v>66</v>
      </c>
      <c r="AR2112">
        <v>2728</v>
      </c>
      <c r="AW2112" t="s">
        <v>10311</v>
      </c>
      <c r="AX2112" t="s">
        <v>10312</v>
      </c>
      <c r="AY2112" t="s">
        <v>10313</v>
      </c>
      <c r="AZ2112" t="s">
        <v>70</v>
      </c>
    </row>
    <row r="2113" spans="1:52" x14ac:dyDescent="0.3">
      <c r="A2113">
        <v>2136669</v>
      </c>
      <c r="B2113" t="s">
        <v>10314</v>
      </c>
      <c r="C2113" t="str">
        <f t="shared" si="289"/>
        <v>7492</v>
      </c>
      <c r="D2113" t="s">
        <v>8411</v>
      </c>
      <c r="E2113" t="str">
        <f t="shared" si="294"/>
        <v>0100</v>
      </c>
      <c r="F2113" t="s">
        <v>54</v>
      </c>
      <c r="G2113" t="str">
        <f t="shared" si="293"/>
        <v>02</v>
      </c>
      <c r="H2113" t="s">
        <v>55</v>
      </c>
      <c r="I2113" t="s">
        <v>56</v>
      </c>
      <c r="J2113" t="s">
        <v>57</v>
      </c>
      <c r="K2113">
        <v>1</v>
      </c>
      <c r="L2113">
        <v>44762</v>
      </c>
      <c r="M2113">
        <v>1.03</v>
      </c>
      <c r="N2113" t="str">
        <f t="shared" si="292"/>
        <v>000X</v>
      </c>
      <c r="O2113">
        <v>5492</v>
      </c>
      <c r="P2113" t="s">
        <v>72</v>
      </c>
      <c r="Q2113" t="s">
        <v>9461</v>
      </c>
      <c r="R2113" t="s">
        <v>140</v>
      </c>
      <c r="T2113" t="s">
        <v>61</v>
      </c>
      <c r="V2113" t="s">
        <v>10315</v>
      </c>
      <c r="W2113">
        <v>151070</v>
      </c>
      <c r="X2113">
        <v>16440</v>
      </c>
      <c r="Y2113">
        <v>134630</v>
      </c>
      <c r="Z2113">
        <v>110903</v>
      </c>
      <c r="AA2113">
        <v>85903</v>
      </c>
      <c r="AB2113" t="s">
        <v>63</v>
      </c>
      <c r="AC2113" s="1">
        <v>36039</v>
      </c>
      <c r="AD2113">
        <v>18500</v>
      </c>
      <c r="AE2113">
        <v>1263</v>
      </c>
      <c r="AF2113">
        <v>2139</v>
      </c>
      <c r="AG2113" t="s">
        <v>103</v>
      </c>
      <c r="AH2113" t="s">
        <v>873</v>
      </c>
      <c r="AI2113">
        <v>1</v>
      </c>
      <c r="AJ2113">
        <v>1999</v>
      </c>
      <c r="AK2113">
        <v>3</v>
      </c>
      <c r="AL2113">
        <v>2</v>
      </c>
      <c r="AN2113">
        <v>1434</v>
      </c>
      <c r="AO2113">
        <v>32</v>
      </c>
      <c r="AP2113" t="s">
        <v>63</v>
      </c>
      <c r="AQ2113" t="s">
        <v>66</v>
      </c>
      <c r="AR2113">
        <v>1924</v>
      </c>
      <c r="AW2113" t="s">
        <v>10316</v>
      </c>
      <c r="AY2113" t="s">
        <v>10317</v>
      </c>
      <c r="AZ2113" t="s">
        <v>70</v>
      </c>
    </row>
    <row r="2114" spans="1:52" x14ac:dyDescent="0.3">
      <c r="A2114">
        <v>2136731</v>
      </c>
      <c r="B2114" t="s">
        <v>10318</v>
      </c>
      <c r="C2114" t="str">
        <f t="shared" ref="C2114:C2177" si="295">"7492"</f>
        <v>7492</v>
      </c>
      <c r="D2114" t="s">
        <v>8411</v>
      </c>
      <c r="E2114" t="str">
        <f t="shared" si="294"/>
        <v>0100</v>
      </c>
      <c r="F2114" t="s">
        <v>54</v>
      </c>
      <c r="G2114" t="str">
        <f t="shared" si="293"/>
        <v>02</v>
      </c>
      <c r="H2114" t="s">
        <v>55</v>
      </c>
      <c r="I2114" t="s">
        <v>56</v>
      </c>
      <c r="J2114" t="s">
        <v>57</v>
      </c>
      <c r="K2114">
        <v>1</v>
      </c>
      <c r="L2114">
        <v>49014</v>
      </c>
      <c r="M2114">
        <v>1.1299999999999999</v>
      </c>
      <c r="N2114" t="str">
        <f t="shared" si="292"/>
        <v>000X</v>
      </c>
      <c r="O2114">
        <v>5452</v>
      </c>
      <c r="P2114" t="s">
        <v>72</v>
      </c>
      <c r="Q2114" t="s">
        <v>9461</v>
      </c>
      <c r="R2114" t="s">
        <v>140</v>
      </c>
      <c r="T2114" t="s">
        <v>61</v>
      </c>
      <c r="V2114" t="s">
        <v>10319</v>
      </c>
      <c r="W2114">
        <v>229786</v>
      </c>
      <c r="X2114">
        <v>18000</v>
      </c>
      <c r="Y2114">
        <v>211786</v>
      </c>
      <c r="Z2114">
        <v>141820</v>
      </c>
      <c r="AA2114">
        <v>116320</v>
      </c>
      <c r="AB2114" t="s">
        <v>63</v>
      </c>
      <c r="AC2114" s="1">
        <v>42941</v>
      </c>
      <c r="AD2114">
        <v>234000</v>
      </c>
      <c r="AE2114">
        <v>2843</v>
      </c>
      <c r="AF2114">
        <v>1894</v>
      </c>
      <c r="AG2114" t="s">
        <v>64</v>
      </c>
      <c r="AH2114" t="s">
        <v>76</v>
      </c>
      <c r="AI2114">
        <v>1</v>
      </c>
      <c r="AJ2114">
        <v>2005</v>
      </c>
      <c r="AK2114">
        <v>3</v>
      </c>
      <c r="AL2114">
        <v>2</v>
      </c>
      <c r="AN2114">
        <v>1812</v>
      </c>
      <c r="AO2114">
        <v>32</v>
      </c>
      <c r="AP2114" t="s">
        <v>63</v>
      </c>
      <c r="AQ2114" t="s">
        <v>66</v>
      </c>
      <c r="AR2114">
        <v>2961</v>
      </c>
      <c r="AW2114" t="s">
        <v>10320</v>
      </c>
      <c r="AX2114" t="s">
        <v>10321</v>
      </c>
      <c r="AY2114" t="s">
        <v>10322</v>
      </c>
      <c r="AZ2114" t="s">
        <v>70</v>
      </c>
    </row>
    <row r="2115" spans="1:52" x14ac:dyDescent="0.3">
      <c r="A2115">
        <v>2136821</v>
      </c>
      <c r="B2115" t="s">
        <v>10323</v>
      </c>
      <c r="C2115" t="str">
        <f t="shared" si="295"/>
        <v>7492</v>
      </c>
      <c r="D2115" t="s">
        <v>8411</v>
      </c>
      <c r="E2115" t="str">
        <f>"0000"</f>
        <v>0000</v>
      </c>
      <c r="F2115" t="s">
        <v>108</v>
      </c>
      <c r="G2115" t="str">
        <f t="shared" si="293"/>
        <v>02</v>
      </c>
      <c r="H2115" t="s">
        <v>55</v>
      </c>
      <c r="I2115" t="s">
        <v>56</v>
      </c>
      <c r="J2115" t="s">
        <v>57</v>
      </c>
      <c r="K2115">
        <v>0</v>
      </c>
      <c r="L2115">
        <v>49194</v>
      </c>
      <c r="M2115">
        <v>1.1299999999999999</v>
      </c>
      <c r="N2115" t="str">
        <f t="shared" si="292"/>
        <v>000X</v>
      </c>
      <c r="O2115">
        <v>1127</v>
      </c>
      <c r="P2115" t="s">
        <v>58</v>
      </c>
      <c r="Q2115" t="s">
        <v>9943</v>
      </c>
      <c r="R2115" t="s">
        <v>331</v>
      </c>
      <c r="T2115" t="s">
        <v>61</v>
      </c>
      <c r="V2115" t="s">
        <v>10324</v>
      </c>
      <c r="W2115">
        <v>18070</v>
      </c>
      <c r="X2115">
        <v>18070</v>
      </c>
      <c r="Y2115">
        <v>0</v>
      </c>
      <c r="Z2115">
        <v>18070</v>
      </c>
      <c r="AA2115">
        <v>18070</v>
      </c>
      <c r="AB2115" t="s">
        <v>72</v>
      </c>
      <c r="AC2115" s="1">
        <v>38047</v>
      </c>
      <c r="AD2115">
        <v>29900</v>
      </c>
      <c r="AE2115">
        <v>1694</v>
      </c>
      <c r="AF2115">
        <v>1275</v>
      </c>
      <c r="AG2115" t="s">
        <v>103</v>
      </c>
      <c r="AH2115" t="s">
        <v>76</v>
      </c>
      <c r="AR2115">
        <v>0</v>
      </c>
      <c r="AW2115" t="s">
        <v>10325</v>
      </c>
      <c r="AX2115" t="s">
        <v>10326</v>
      </c>
      <c r="AY2115" t="s">
        <v>10327</v>
      </c>
      <c r="AZ2115" t="s">
        <v>10328</v>
      </c>
    </row>
    <row r="2116" spans="1:52" x14ac:dyDescent="0.3">
      <c r="A2116">
        <v>2137479</v>
      </c>
      <c r="B2116" t="s">
        <v>10329</v>
      </c>
      <c r="C2116" t="str">
        <f t="shared" si="295"/>
        <v>7492</v>
      </c>
      <c r="D2116" t="s">
        <v>8411</v>
      </c>
      <c r="E2116" t="str">
        <f>"0100"</f>
        <v>0100</v>
      </c>
      <c r="F2116" t="s">
        <v>54</v>
      </c>
      <c r="G2116" t="str">
        <f t="shared" si="293"/>
        <v>02</v>
      </c>
      <c r="H2116" t="s">
        <v>55</v>
      </c>
      <c r="I2116" t="s">
        <v>56</v>
      </c>
      <c r="J2116" t="s">
        <v>57</v>
      </c>
      <c r="K2116">
        <v>1</v>
      </c>
      <c r="L2116">
        <v>47229</v>
      </c>
      <c r="M2116">
        <v>1.08</v>
      </c>
      <c r="N2116" t="str">
        <f t="shared" si="292"/>
        <v>000X</v>
      </c>
      <c r="O2116">
        <v>5343</v>
      </c>
      <c r="P2116" t="s">
        <v>72</v>
      </c>
      <c r="Q2116" t="s">
        <v>9461</v>
      </c>
      <c r="R2116" t="s">
        <v>140</v>
      </c>
      <c r="T2116" t="s">
        <v>61</v>
      </c>
      <c r="V2116" t="s">
        <v>10330</v>
      </c>
      <c r="W2116">
        <v>244822</v>
      </c>
      <c r="X2116">
        <v>17350</v>
      </c>
      <c r="Y2116">
        <v>227472</v>
      </c>
      <c r="Z2116">
        <v>244822</v>
      </c>
      <c r="AA2116">
        <v>244822</v>
      </c>
      <c r="AB2116" t="s">
        <v>72</v>
      </c>
      <c r="AC2116" s="1">
        <v>43194</v>
      </c>
      <c r="AD2116">
        <v>295000</v>
      </c>
      <c r="AE2116">
        <v>2891</v>
      </c>
      <c r="AF2116">
        <v>765</v>
      </c>
      <c r="AG2116" t="s">
        <v>64</v>
      </c>
      <c r="AH2116" t="s">
        <v>76</v>
      </c>
      <c r="AI2116">
        <v>1</v>
      </c>
      <c r="AJ2116">
        <v>2005</v>
      </c>
      <c r="AK2116">
        <v>3</v>
      </c>
      <c r="AL2116">
        <v>2</v>
      </c>
      <c r="AN2116">
        <v>2213</v>
      </c>
      <c r="AO2116">
        <v>32</v>
      </c>
      <c r="AP2116" t="s">
        <v>63</v>
      </c>
      <c r="AQ2116" t="s">
        <v>66</v>
      </c>
      <c r="AR2116">
        <v>3282</v>
      </c>
      <c r="AW2116" t="s">
        <v>10331</v>
      </c>
      <c r="AX2116" t="s">
        <v>10332</v>
      </c>
      <c r="AY2116" t="s">
        <v>10333</v>
      </c>
      <c r="AZ2116" t="s">
        <v>10334</v>
      </c>
    </row>
    <row r="2117" spans="1:52" x14ac:dyDescent="0.3">
      <c r="A2117">
        <v>2137738</v>
      </c>
      <c r="B2117" t="s">
        <v>10335</v>
      </c>
      <c r="C2117" t="str">
        <f t="shared" si="295"/>
        <v>7492</v>
      </c>
      <c r="D2117" t="s">
        <v>8411</v>
      </c>
      <c r="E2117" t="str">
        <f>"0100"</f>
        <v>0100</v>
      </c>
      <c r="F2117" t="s">
        <v>54</v>
      </c>
      <c r="G2117" t="str">
        <f t="shared" si="293"/>
        <v>02</v>
      </c>
      <c r="H2117" t="s">
        <v>55</v>
      </c>
      <c r="I2117" t="s">
        <v>56</v>
      </c>
      <c r="J2117" t="s">
        <v>57</v>
      </c>
      <c r="K2117">
        <v>1</v>
      </c>
      <c r="L2117">
        <v>51196</v>
      </c>
      <c r="M2117">
        <v>1.18</v>
      </c>
      <c r="N2117" t="str">
        <f t="shared" si="292"/>
        <v>000X</v>
      </c>
      <c r="O2117">
        <v>5498</v>
      </c>
      <c r="P2117" t="s">
        <v>72</v>
      </c>
      <c r="Q2117" t="s">
        <v>9437</v>
      </c>
      <c r="R2117" t="s">
        <v>140</v>
      </c>
      <c r="T2117" t="s">
        <v>61</v>
      </c>
      <c r="V2117" t="s">
        <v>10336</v>
      </c>
      <c r="W2117">
        <v>275686</v>
      </c>
      <c r="X2117">
        <v>18800</v>
      </c>
      <c r="Y2117">
        <v>256886</v>
      </c>
      <c r="Z2117">
        <v>275686</v>
      </c>
      <c r="AA2117">
        <v>250686</v>
      </c>
      <c r="AB2117" t="s">
        <v>63</v>
      </c>
      <c r="AC2117" s="1">
        <v>43432</v>
      </c>
      <c r="AD2117">
        <v>24000</v>
      </c>
      <c r="AE2117">
        <v>2942</v>
      </c>
      <c r="AF2117">
        <v>895</v>
      </c>
      <c r="AG2117" t="s">
        <v>103</v>
      </c>
      <c r="AH2117" t="s">
        <v>76</v>
      </c>
      <c r="AI2117">
        <v>1</v>
      </c>
      <c r="AJ2117">
        <v>2019</v>
      </c>
      <c r="AK2117">
        <v>3</v>
      </c>
      <c r="AL2117">
        <v>3</v>
      </c>
      <c r="AN2117">
        <v>2031</v>
      </c>
      <c r="AO2117">
        <v>32</v>
      </c>
      <c r="AP2117" t="s">
        <v>63</v>
      </c>
      <c r="AQ2117" t="s">
        <v>66</v>
      </c>
      <c r="AR2117">
        <v>3449</v>
      </c>
      <c r="AW2117" t="s">
        <v>10337</v>
      </c>
      <c r="AX2117" t="s">
        <v>10338</v>
      </c>
      <c r="AY2117" t="s">
        <v>10339</v>
      </c>
      <c r="AZ2117" t="s">
        <v>10340</v>
      </c>
    </row>
    <row r="2118" spans="1:52" x14ac:dyDescent="0.3">
      <c r="A2118">
        <v>2135506</v>
      </c>
      <c r="B2118" t="s">
        <v>10341</v>
      </c>
      <c r="C2118" t="str">
        <f t="shared" si="295"/>
        <v>7492</v>
      </c>
      <c r="D2118" t="s">
        <v>8411</v>
      </c>
      <c r="E2118" t="str">
        <f>"0100"</f>
        <v>0100</v>
      </c>
      <c r="F2118" t="s">
        <v>54</v>
      </c>
      <c r="G2118" t="str">
        <f t="shared" si="293"/>
        <v>02</v>
      </c>
      <c r="H2118" t="s">
        <v>55</v>
      </c>
      <c r="I2118" t="s">
        <v>56</v>
      </c>
      <c r="J2118" t="s">
        <v>57</v>
      </c>
      <c r="K2118">
        <v>1</v>
      </c>
      <c r="L2118">
        <v>44348</v>
      </c>
      <c r="M2118">
        <v>1.02</v>
      </c>
      <c r="N2118" t="str">
        <f t="shared" si="292"/>
        <v>000X</v>
      </c>
      <c r="O2118">
        <v>1354</v>
      </c>
      <c r="P2118" t="s">
        <v>58</v>
      </c>
      <c r="Q2118" t="s">
        <v>9926</v>
      </c>
      <c r="R2118" t="s">
        <v>331</v>
      </c>
      <c r="T2118" t="s">
        <v>61</v>
      </c>
      <c r="V2118" t="s">
        <v>10342</v>
      </c>
      <c r="W2118">
        <v>264476</v>
      </c>
      <c r="X2118">
        <v>16290</v>
      </c>
      <c r="Y2118">
        <v>248186</v>
      </c>
      <c r="Z2118">
        <v>225901</v>
      </c>
      <c r="AA2118">
        <v>195401</v>
      </c>
      <c r="AB2118" t="s">
        <v>63</v>
      </c>
      <c r="AC2118" s="1">
        <v>41821</v>
      </c>
      <c r="AD2118">
        <v>205000</v>
      </c>
      <c r="AE2118">
        <v>2632</v>
      </c>
      <c r="AF2118">
        <v>1267</v>
      </c>
      <c r="AG2118" t="s">
        <v>64</v>
      </c>
      <c r="AH2118" t="s">
        <v>76</v>
      </c>
      <c r="AI2118">
        <v>1</v>
      </c>
      <c r="AJ2118">
        <v>2005</v>
      </c>
      <c r="AK2118">
        <v>4</v>
      </c>
      <c r="AL2118">
        <v>2</v>
      </c>
      <c r="AN2118">
        <v>2136</v>
      </c>
      <c r="AO2118">
        <v>32</v>
      </c>
      <c r="AP2118" t="s">
        <v>63</v>
      </c>
      <c r="AQ2118" t="s">
        <v>66</v>
      </c>
      <c r="AR2118">
        <v>3244</v>
      </c>
      <c r="AW2118" t="s">
        <v>10343</v>
      </c>
      <c r="AX2118" t="s">
        <v>10344</v>
      </c>
      <c r="AY2118" t="s">
        <v>10345</v>
      </c>
      <c r="AZ2118" t="s">
        <v>10346</v>
      </c>
    </row>
    <row r="2119" spans="1:52" x14ac:dyDescent="0.3">
      <c r="A2119">
        <v>2136383</v>
      </c>
      <c r="B2119" t="s">
        <v>10347</v>
      </c>
      <c r="C2119" t="str">
        <f t="shared" si="295"/>
        <v>7492</v>
      </c>
      <c r="D2119" t="s">
        <v>8411</v>
      </c>
      <c r="E2119" t="str">
        <f>"0100"</f>
        <v>0100</v>
      </c>
      <c r="F2119" t="s">
        <v>54</v>
      </c>
      <c r="G2119" t="str">
        <f t="shared" si="293"/>
        <v>02</v>
      </c>
      <c r="H2119" t="s">
        <v>55</v>
      </c>
      <c r="I2119" t="s">
        <v>56</v>
      </c>
      <c r="J2119" t="s">
        <v>57</v>
      </c>
      <c r="K2119">
        <v>1</v>
      </c>
      <c r="L2119">
        <v>43749</v>
      </c>
      <c r="M2119">
        <v>1</v>
      </c>
      <c r="N2119" t="str">
        <f t="shared" si="292"/>
        <v>000X</v>
      </c>
      <c r="O2119">
        <v>5395</v>
      </c>
      <c r="P2119" t="s">
        <v>72</v>
      </c>
      <c r="Q2119" t="s">
        <v>9465</v>
      </c>
      <c r="R2119" t="s">
        <v>110</v>
      </c>
      <c r="T2119" t="s">
        <v>61</v>
      </c>
      <c r="V2119" t="s">
        <v>10348</v>
      </c>
      <c r="W2119">
        <v>226718</v>
      </c>
      <c r="X2119">
        <v>16070</v>
      </c>
      <c r="Y2119">
        <v>210648</v>
      </c>
      <c r="Z2119">
        <v>161847</v>
      </c>
      <c r="AA2119">
        <v>136847</v>
      </c>
      <c r="AB2119" t="s">
        <v>63</v>
      </c>
      <c r="AC2119" s="1">
        <v>41153</v>
      </c>
      <c r="AD2119">
        <v>165000</v>
      </c>
      <c r="AE2119">
        <v>2505</v>
      </c>
      <c r="AF2119">
        <v>1624</v>
      </c>
      <c r="AG2119" t="s">
        <v>64</v>
      </c>
      <c r="AH2119" t="s">
        <v>76</v>
      </c>
      <c r="AI2119">
        <v>1</v>
      </c>
      <c r="AJ2119">
        <v>2001</v>
      </c>
      <c r="AK2119">
        <v>3</v>
      </c>
      <c r="AL2119">
        <v>3</v>
      </c>
      <c r="AN2119">
        <v>2299</v>
      </c>
      <c r="AO2119">
        <v>32</v>
      </c>
      <c r="AP2119" t="s">
        <v>72</v>
      </c>
      <c r="AQ2119" t="s">
        <v>66</v>
      </c>
      <c r="AR2119">
        <v>3266</v>
      </c>
      <c r="AW2119" t="s">
        <v>10349</v>
      </c>
      <c r="AY2119" t="s">
        <v>10350</v>
      </c>
      <c r="AZ2119" t="s">
        <v>70</v>
      </c>
    </row>
    <row r="2120" spans="1:52" x14ac:dyDescent="0.3">
      <c r="A2120">
        <v>2136456</v>
      </c>
      <c r="B2120" t="s">
        <v>10351</v>
      </c>
      <c r="C2120" t="str">
        <f t="shared" si="295"/>
        <v>7492</v>
      </c>
      <c r="D2120" t="s">
        <v>8411</v>
      </c>
      <c r="E2120" t="str">
        <f>"0100"</f>
        <v>0100</v>
      </c>
      <c r="F2120" t="s">
        <v>54</v>
      </c>
      <c r="G2120" t="str">
        <f t="shared" si="293"/>
        <v>02</v>
      </c>
      <c r="H2120" t="s">
        <v>55</v>
      </c>
      <c r="I2120" t="s">
        <v>56</v>
      </c>
      <c r="J2120" t="s">
        <v>57</v>
      </c>
      <c r="K2120">
        <v>1</v>
      </c>
      <c r="L2120">
        <v>47398</v>
      </c>
      <c r="M2120">
        <v>1.0900000000000001</v>
      </c>
      <c r="N2120" t="str">
        <f t="shared" si="292"/>
        <v>000X</v>
      </c>
      <c r="O2120">
        <v>5435</v>
      </c>
      <c r="P2120" t="s">
        <v>72</v>
      </c>
      <c r="Q2120" t="s">
        <v>9465</v>
      </c>
      <c r="R2120" t="s">
        <v>110</v>
      </c>
      <c r="T2120" t="s">
        <v>61</v>
      </c>
      <c r="V2120" t="s">
        <v>10352</v>
      </c>
      <c r="W2120">
        <v>222374</v>
      </c>
      <c r="X2120">
        <v>17410</v>
      </c>
      <c r="Y2120">
        <v>204964</v>
      </c>
      <c r="Z2120">
        <v>160192</v>
      </c>
      <c r="AA2120">
        <v>135192</v>
      </c>
      <c r="AB2120" t="s">
        <v>63</v>
      </c>
      <c r="AC2120" s="1">
        <v>36617</v>
      </c>
      <c r="AD2120">
        <v>160000</v>
      </c>
      <c r="AE2120">
        <v>1362</v>
      </c>
      <c r="AF2120">
        <v>1180</v>
      </c>
      <c r="AG2120" t="s">
        <v>64</v>
      </c>
      <c r="AH2120" t="s">
        <v>76</v>
      </c>
      <c r="AI2120">
        <v>1</v>
      </c>
      <c r="AJ2120">
        <v>1990</v>
      </c>
      <c r="AK2120">
        <v>3</v>
      </c>
      <c r="AL2120">
        <v>2</v>
      </c>
      <c r="AN2120">
        <v>2402</v>
      </c>
      <c r="AO2120">
        <v>32</v>
      </c>
      <c r="AP2120" t="s">
        <v>63</v>
      </c>
      <c r="AQ2120" t="s">
        <v>66</v>
      </c>
      <c r="AR2120">
        <v>3289</v>
      </c>
      <c r="AW2120" t="s">
        <v>10353</v>
      </c>
      <c r="AX2120" t="s">
        <v>10354</v>
      </c>
      <c r="AY2120" t="s">
        <v>10355</v>
      </c>
      <c r="AZ2120" t="s">
        <v>10004</v>
      </c>
    </row>
    <row r="2121" spans="1:52" x14ac:dyDescent="0.3">
      <c r="A2121">
        <v>2136537</v>
      </c>
      <c r="B2121" t="s">
        <v>10356</v>
      </c>
      <c r="C2121" t="str">
        <f t="shared" si="295"/>
        <v>7492</v>
      </c>
      <c r="D2121" t="s">
        <v>8411</v>
      </c>
      <c r="E2121" t="str">
        <f>"0000"</f>
        <v>0000</v>
      </c>
      <c r="F2121" t="s">
        <v>108</v>
      </c>
      <c r="G2121" t="str">
        <f t="shared" si="293"/>
        <v>02</v>
      </c>
      <c r="H2121" t="s">
        <v>55</v>
      </c>
      <c r="I2121" t="s">
        <v>56</v>
      </c>
      <c r="J2121" t="s">
        <v>8434</v>
      </c>
      <c r="K2121">
        <v>0</v>
      </c>
      <c r="L2121">
        <v>59031</v>
      </c>
      <c r="M2121">
        <v>1.36</v>
      </c>
      <c r="N2121" t="str">
        <f t="shared" si="292"/>
        <v>000X</v>
      </c>
      <c r="O2121">
        <v>5602</v>
      </c>
      <c r="P2121" t="s">
        <v>72</v>
      </c>
      <c r="Q2121" t="s">
        <v>9461</v>
      </c>
      <c r="R2121" t="s">
        <v>140</v>
      </c>
      <c r="T2121" t="s">
        <v>61</v>
      </c>
      <c r="V2121" t="s">
        <v>10357</v>
      </c>
      <c r="W2121">
        <v>16940</v>
      </c>
      <c r="X2121">
        <v>16940</v>
      </c>
      <c r="Y2121">
        <v>0</v>
      </c>
      <c r="Z2121">
        <v>16940</v>
      </c>
      <c r="AA2121">
        <v>16940</v>
      </c>
      <c r="AB2121" t="s">
        <v>72</v>
      </c>
      <c r="AC2121" s="1">
        <v>37408</v>
      </c>
      <c r="AD2121">
        <v>21000</v>
      </c>
      <c r="AE2121">
        <v>1515</v>
      </c>
      <c r="AF2121">
        <v>628</v>
      </c>
      <c r="AG2121" t="s">
        <v>103</v>
      </c>
      <c r="AH2121" t="s">
        <v>873</v>
      </c>
      <c r="AR2121">
        <v>0</v>
      </c>
      <c r="AW2121" t="s">
        <v>10358</v>
      </c>
      <c r="AY2121" t="s">
        <v>10359</v>
      </c>
      <c r="AZ2121" t="s">
        <v>10360</v>
      </c>
    </row>
    <row r="2122" spans="1:52" x14ac:dyDescent="0.3">
      <c r="A2122">
        <v>2136596</v>
      </c>
      <c r="B2122" t="s">
        <v>10361</v>
      </c>
      <c r="C2122" t="str">
        <f t="shared" si="295"/>
        <v>7492</v>
      </c>
      <c r="D2122" t="s">
        <v>8411</v>
      </c>
      <c r="E2122" t="str">
        <f>"0000"</f>
        <v>0000</v>
      </c>
      <c r="F2122" t="s">
        <v>108</v>
      </c>
      <c r="G2122" t="str">
        <f t="shared" si="293"/>
        <v>02</v>
      </c>
      <c r="H2122" t="s">
        <v>55</v>
      </c>
      <c r="I2122" t="s">
        <v>56</v>
      </c>
      <c r="J2122" t="s">
        <v>8434</v>
      </c>
      <c r="K2122">
        <v>0</v>
      </c>
      <c r="L2122">
        <v>55689</v>
      </c>
      <c r="M2122">
        <v>1.28</v>
      </c>
      <c r="N2122" t="str">
        <f t="shared" si="292"/>
        <v>000X</v>
      </c>
      <c r="O2122">
        <v>5566</v>
      </c>
      <c r="P2122" t="s">
        <v>72</v>
      </c>
      <c r="Q2122" t="s">
        <v>9461</v>
      </c>
      <c r="R2122" t="s">
        <v>140</v>
      </c>
      <c r="T2122" t="s">
        <v>61</v>
      </c>
      <c r="V2122" t="s">
        <v>10362</v>
      </c>
      <c r="W2122">
        <v>15980</v>
      </c>
      <c r="X2122">
        <v>15980</v>
      </c>
      <c r="Y2122">
        <v>0</v>
      </c>
      <c r="Z2122">
        <v>15980</v>
      </c>
      <c r="AA2122">
        <v>15980</v>
      </c>
      <c r="AB2122" t="s">
        <v>72</v>
      </c>
      <c r="AC2122" s="1">
        <v>43908</v>
      </c>
      <c r="AD2122">
        <v>21500</v>
      </c>
      <c r="AE2122">
        <v>3049</v>
      </c>
      <c r="AF2122">
        <v>308</v>
      </c>
      <c r="AG2122" t="s">
        <v>103</v>
      </c>
      <c r="AH2122" t="s">
        <v>76</v>
      </c>
      <c r="AR2122">
        <v>0</v>
      </c>
      <c r="AW2122" t="s">
        <v>1705</v>
      </c>
      <c r="AY2122" t="s">
        <v>3353</v>
      </c>
      <c r="AZ2122" t="s">
        <v>70</v>
      </c>
    </row>
    <row r="2123" spans="1:52" x14ac:dyDescent="0.3">
      <c r="A2123">
        <v>2137347</v>
      </c>
      <c r="B2123" t="s">
        <v>10363</v>
      </c>
      <c r="C2123" t="str">
        <f t="shared" si="295"/>
        <v>7492</v>
      </c>
      <c r="D2123" t="s">
        <v>8411</v>
      </c>
      <c r="E2123" t="str">
        <f>"0000"</f>
        <v>0000</v>
      </c>
      <c r="F2123" t="s">
        <v>108</v>
      </c>
      <c r="G2123" t="str">
        <f t="shared" si="293"/>
        <v>02</v>
      </c>
      <c r="H2123" t="s">
        <v>55</v>
      </c>
      <c r="I2123" t="s">
        <v>56</v>
      </c>
      <c r="J2123" t="s">
        <v>57</v>
      </c>
      <c r="K2123">
        <v>0</v>
      </c>
      <c r="L2123">
        <v>45987</v>
      </c>
      <c r="M2123">
        <v>1.06</v>
      </c>
      <c r="N2123" t="str">
        <f t="shared" si="292"/>
        <v>000X</v>
      </c>
      <c r="O2123">
        <v>5477</v>
      </c>
      <c r="P2123" t="s">
        <v>72</v>
      </c>
      <c r="Q2123" t="s">
        <v>9461</v>
      </c>
      <c r="R2123" t="s">
        <v>140</v>
      </c>
      <c r="T2123" t="s">
        <v>61</v>
      </c>
      <c r="V2123" t="s">
        <v>10364</v>
      </c>
      <c r="W2123">
        <v>16890</v>
      </c>
      <c r="X2123">
        <v>16890</v>
      </c>
      <c r="Y2123">
        <v>0</v>
      </c>
      <c r="Z2123">
        <v>16890</v>
      </c>
      <c r="AA2123">
        <v>16890</v>
      </c>
      <c r="AB2123" t="s">
        <v>72</v>
      </c>
      <c r="AC2123" s="1">
        <v>38718</v>
      </c>
      <c r="AD2123">
        <v>85000</v>
      </c>
      <c r="AE2123">
        <v>1967</v>
      </c>
      <c r="AF2123">
        <v>1432</v>
      </c>
      <c r="AG2123" t="s">
        <v>103</v>
      </c>
      <c r="AH2123" t="s">
        <v>76</v>
      </c>
      <c r="AR2123">
        <v>0</v>
      </c>
      <c r="AW2123" t="s">
        <v>10365</v>
      </c>
      <c r="AY2123" t="s">
        <v>10366</v>
      </c>
      <c r="AZ2123" t="s">
        <v>10367</v>
      </c>
    </row>
    <row r="2124" spans="1:52" x14ac:dyDescent="0.3">
      <c r="A2124">
        <v>2137398</v>
      </c>
      <c r="B2124" t="s">
        <v>10368</v>
      </c>
      <c r="C2124" t="str">
        <f t="shared" si="295"/>
        <v>7492</v>
      </c>
      <c r="D2124" t="s">
        <v>8411</v>
      </c>
      <c r="E2124" t="str">
        <f>"0100"</f>
        <v>0100</v>
      </c>
      <c r="F2124" t="s">
        <v>54</v>
      </c>
      <c r="G2124" t="str">
        <f t="shared" si="293"/>
        <v>02</v>
      </c>
      <c r="H2124" t="s">
        <v>55</v>
      </c>
      <c r="I2124" t="s">
        <v>56</v>
      </c>
      <c r="J2124" t="s">
        <v>57</v>
      </c>
      <c r="K2124">
        <v>1</v>
      </c>
      <c r="L2124">
        <v>43638</v>
      </c>
      <c r="M2124">
        <v>1</v>
      </c>
      <c r="N2124" t="str">
        <f t="shared" si="292"/>
        <v>000X</v>
      </c>
      <c r="O2124">
        <v>5465</v>
      </c>
      <c r="P2124" t="s">
        <v>72</v>
      </c>
      <c r="Q2124" t="s">
        <v>9461</v>
      </c>
      <c r="R2124" t="s">
        <v>140</v>
      </c>
      <c r="T2124" t="s">
        <v>61</v>
      </c>
      <c r="V2124" t="s">
        <v>10369</v>
      </c>
      <c r="W2124">
        <v>233573</v>
      </c>
      <c r="X2124">
        <v>16030</v>
      </c>
      <c r="Y2124">
        <v>217543</v>
      </c>
      <c r="Z2124">
        <v>186151</v>
      </c>
      <c r="AA2124">
        <v>161151</v>
      </c>
      <c r="AB2124" t="s">
        <v>63</v>
      </c>
      <c r="AC2124" s="1">
        <v>41791</v>
      </c>
      <c r="AD2124">
        <v>184000</v>
      </c>
      <c r="AE2124">
        <v>2626</v>
      </c>
      <c r="AF2124">
        <v>1008</v>
      </c>
      <c r="AG2124" t="s">
        <v>64</v>
      </c>
      <c r="AH2124" t="s">
        <v>65</v>
      </c>
      <c r="AI2124">
        <v>1</v>
      </c>
      <c r="AJ2124">
        <v>2008</v>
      </c>
      <c r="AK2124">
        <v>4</v>
      </c>
      <c r="AL2124">
        <v>2</v>
      </c>
      <c r="AM2124">
        <v>1</v>
      </c>
      <c r="AN2124">
        <v>2618</v>
      </c>
      <c r="AO2124">
        <v>32</v>
      </c>
      <c r="AP2124" t="s">
        <v>72</v>
      </c>
      <c r="AQ2124" t="s">
        <v>66</v>
      </c>
      <c r="AR2124">
        <v>3627</v>
      </c>
      <c r="AW2124" t="s">
        <v>10370</v>
      </c>
      <c r="AY2124" t="s">
        <v>10371</v>
      </c>
      <c r="AZ2124" t="s">
        <v>10372</v>
      </c>
    </row>
    <row r="2125" spans="1:52" x14ac:dyDescent="0.3">
      <c r="A2125">
        <v>2137592</v>
      </c>
      <c r="B2125" t="s">
        <v>10373</v>
      </c>
      <c r="C2125" t="str">
        <f t="shared" si="295"/>
        <v>7492</v>
      </c>
      <c r="D2125" t="s">
        <v>8411</v>
      </c>
      <c r="E2125" t="str">
        <f>"0000"</f>
        <v>0000</v>
      </c>
      <c r="F2125" t="s">
        <v>108</v>
      </c>
      <c r="G2125" t="str">
        <f t="shared" si="293"/>
        <v>02</v>
      </c>
      <c r="H2125" t="s">
        <v>55</v>
      </c>
      <c r="I2125" t="s">
        <v>56</v>
      </c>
      <c r="J2125" t="s">
        <v>57</v>
      </c>
      <c r="K2125">
        <v>0</v>
      </c>
      <c r="L2125">
        <v>45521</v>
      </c>
      <c r="M2125">
        <v>1.05</v>
      </c>
      <c r="N2125" t="str">
        <f t="shared" si="292"/>
        <v>000X</v>
      </c>
      <c r="O2125">
        <v>1344</v>
      </c>
      <c r="P2125" t="s">
        <v>58</v>
      </c>
      <c r="Q2125" t="s">
        <v>9943</v>
      </c>
      <c r="R2125" t="s">
        <v>331</v>
      </c>
      <c r="T2125" t="s">
        <v>61</v>
      </c>
      <c r="V2125" t="s">
        <v>10374</v>
      </c>
      <c r="W2125">
        <v>16720</v>
      </c>
      <c r="X2125">
        <v>16720</v>
      </c>
      <c r="Y2125">
        <v>0</v>
      </c>
      <c r="Z2125">
        <v>16720</v>
      </c>
      <c r="AA2125">
        <v>16720</v>
      </c>
      <c r="AB2125" t="s">
        <v>72</v>
      </c>
      <c r="AC2125" s="1">
        <v>35796</v>
      </c>
      <c r="AD2125">
        <v>19000</v>
      </c>
      <c r="AE2125">
        <v>1227</v>
      </c>
      <c r="AF2125">
        <v>288</v>
      </c>
      <c r="AG2125" t="s">
        <v>103</v>
      </c>
      <c r="AH2125" t="s">
        <v>873</v>
      </c>
      <c r="AR2125">
        <v>0</v>
      </c>
      <c r="AW2125" t="s">
        <v>10375</v>
      </c>
      <c r="AX2125" t="s">
        <v>10376</v>
      </c>
      <c r="AY2125" t="s">
        <v>10377</v>
      </c>
      <c r="AZ2125" t="s">
        <v>10378</v>
      </c>
    </row>
    <row r="2126" spans="1:52" x14ac:dyDescent="0.3">
      <c r="A2126">
        <v>2137606</v>
      </c>
      <c r="B2126" t="s">
        <v>10379</v>
      </c>
      <c r="C2126" t="str">
        <f t="shared" si="295"/>
        <v>7492</v>
      </c>
      <c r="D2126" t="s">
        <v>8411</v>
      </c>
      <c r="E2126" t="str">
        <f>"0100"</f>
        <v>0100</v>
      </c>
      <c r="F2126" t="s">
        <v>54</v>
      </c>
      <c r="G2126" t="str">
        <f t="shared" si="293"/>
        <v>02</v>
      </c>
      <c r="H2126" t="s">
        <v>55</v>
      </c>
      <c r="I2126" t="s">
        <v>56</v>
      </c>
      <c r="J2126" t="s">
        <v>57</v>
      </c>
      <c r="K2126">
        <v>1</v>
      </c>
      <c r="L2126">
        <v>48597</v>
      </c>
      <c r="M2126">
        <v>1.1200000000000001</v>
      </c>
      <c r="N2126" t="str">
        <f t="shared" si="292"/>
        <v>000X</v>
      </c>
      <c r="O2126">
        <v>1338</v>
      </c>
      <c r="P2126" t="s">
        <v>58</v>
      </c>
      <c r="Q2126" t="s">
        <v>9943</v>
      </c>
      <c r="R2126" t="s">
        <v>331</v>
      </c>
      <c r="T2126" t="s">
        <v>61</v>
      </c>
      <c r="V2126" t="s">
        <v>10380</v>
      </c>
      <c r="W2126">
        <v>261768</v>
      </c>
      <c r="X2126">
        <v>17850</v>
      </c>
      <c r="Y2126">
        <v>243918</v>
      </c>
      <c r="Z2126">
        <v>210065</v>
      </c>
      <c r="AA2126">
        <v>185065</v>
      </c>
      <c r="AB2126" t="s">
        <v>63</v>
      </c>
      <c r="AC2126" s="1">
        <v>41365</v>
      </c>
      <c r="AD2126">
        <v>227500</v>
      </c>
      <c r="AE2126">
        <v>2551</v>
      </c>
      <c r="AF2126">
        <v>1048</v>
      </c>
      <c r="AG2126" t="s">
        <v>64</v>
      </c>
      <c r="AH2126" t="s">
        <v>76</v>
      </c>
      <c r="AI2126">
        <v>1</v>
      </c>
      <c r="AJ2126">
        <v>2005</v>
      </c>
      <c r="AK2126">
        <v>4</v>
      </c>
      <c r="AL2126">
        <v>2</v>
      </c>
      <c r="AN2126">
        <v>2182</v>
      </c>
      <c r="AO2126">
        <v>32</v>
      </c>
      <c r="AP2126" t="s">
        <v>63</v>
      </c>
      <c r="AQ2126" t="s">
        <v>66</v>
      </c>
      <c r="AR2126">
        <v>3272</v>
      </c>
      <c r="AW2126" t="s">
        <v>10381</v>
      </c>
      <c r="AX2126" t="s">
        <v>10382</v>
      </c>
      <c r="AY2126" t="s">
        <v>10383</v>
      </c>
      <c r="AZ2126" t="s">
        <v>70</v>
      </c>
    </row>
    <row r="2127" spans="1:52" x14ac:dyDescent="0.3">
      <c r="A2127">
        <v>2137665</v>
      </c>
      <c r="B2127" t="s">
        <v>10384</v>
      </c>
      <c r="C2127" t="str">
        <f t="shared" si="295"/>
        <v>7492</v>
      </c>
      <c r="D2127" t="s">
        <v>8411</v>
      </c>
      <c r="E2127" t="str">
        <f>"0100"</f>
        <v>0100</v>
      </c>
      <c r="F2127" t="s">
        <v>54</v>
      </c>
      <c r="G2127" t="str">
        <f t="shared" si="293"/>
        <v>02</v>
      </c>
      <c r="H2127" t="s">
        <v>55</v>
      </c>
      <c r="I2127" t="s">
        <v>56</v>
      </c>
      <c r="J2127" t="s">
        <v>57</v>
      </c>
      <c r="K2127">
        <v>1</v>
      </c>
      <c r="L2127">
        <v>44443</v>
      </c>
      <c r="M2127">
        <v>1.02</v>
      </c>
      <c r="N2127" t="str">
        <f t="shared" si="292"/>
        <v>000X</v>
      </c>
      <c r="O2127">
        <v>1312</v>
      </c>
      <c r="P2127" t="s">
        <v>58</v>
      </c>
      <c r="Q2127" t="s">
        <v>9943</v>
      </c>
      <c r="R2127" t="s">
        <v>331</v>
      </c>
      <c r="T2127" t="s">
        <v>61</v>
      </c>
      <c r="V2127" t="s">
        <v>10385</v>
      </c>
      <c r="W2127">
        <v>236284</v>
      </c>
      <c r="X2127">
        <v>16320</v>
      </c>
      <c r="Y2127">
        <v>219964</v>
      </c>
      <c r="Z2127">
        <v>229657</v>
      </c>
      <c r="AA2127">
        <v>199657</v>
      </c>
      <c r="AB2127" t="s">
        <v>63</v>
      </c>
      <c r="AC2127" s="1">
        <v>42846</v>
      </c>
      <c r="AD2127">
        <v>250000</v>
      </c>
      <c r="AE2127">
        <v>2825</v>
      </c>
      <c r="AF2127">
        <v>805</v>
      </c>
      <c r="AG2127" t="s">
        <v>64</v>
      </c>
      <c r="AH2127" t="s">
        <v>76</v>
      </c>
      <c r="AI2127">
        <v>1</v>
      </c>
      <c r="AJ2127">
        <v>2003</v>
      </c>
      <c r="AK2127">
        <v>4</v>
      </c>
      <c r="AL2127">
        <v>2</v>
      </c>
      <c r="AN2127">
        <v>2207</v>
      </c>
      <c r="AO2127">
        <v>32</v>
      </c>
      <c r="AP2127" t="s">
        <v>63</v>
      </c>
      <c r="AQ2127" t="s">
        <v>66</v>
      </c>
      <c r="AR2127">
        <v>3070</v>
      </c>
      <c r="AW2127" t="s">
        <v>10386</v>
      </c>
      <c r="AX2127" t="s">
        <v>10387</v>
      </c>
      <c r="AY2127" t="s">
        <v>10388</v>
      </c>
      <c r="AZ2127" t="s">
        <v>70</v>
      </c>
    </row>
    <row r="2128" spans="1:52" x14ac:dyDescent="0.3">
      <c r="A2128">
        <v>2137771</v>
      </c>
      <c r="B2128" t="s">
        <v>10389</v>
      </c>
      <c r="C2128" t="str">
        <f t="shared" si="295"/>
        <v>7492</v>
      </c>
      <c r="D2128" t="s">
        <v>8411</v>
      </c>
      <c r="E2128" t="str">
        <f>"0100"</f>
        <v>0100</v>
      </c>
      <c r="F2128" t="s">
        <v>54</v>
      </c>
      <c r="G2128" t="str">
        <f t="shared" si="293"/>
        <v>02</v>
      </c>
      <c r="H2128" t="s">
        <v>55</v>
      </c>
      <c r="I2128" t="s">
        <v>56</v>
      </c>
      <c r="J2128" t="s">
        <v>57</v>
      </c>
      <c r="K2128">
        <v>1</v>
      </c>
      <c r="L2128">
        <v>46251</v>
      </c>
      <c r="M2128">
        <v>1.06</v>
      </c>
      <c r="N2128" t="str">
        <f t="shared" si="292"/>
        <v>000X</v>
      </c>
      <c r="O2128">
        <v>5440</v>
      </c>
      <c r="P2128" t="s">
        <v>72</v>
      </c>
      <c r="Q2128" t="s">
        <v>9437</v>
      </c>
      <c r="R2128" t="s">
        <v>140</v>
      </c>
      <c r="T2128" t="s">
        <v>61</v>
      </c>
      <c r="V2128" t="s">
        <v>10390</v>
      </c>
      <c r="W2128">
        <v>151240</v>
      </c>
      <c r="X2128">
        <v>16990</v>
      </c>
      <c r="Y2128">
        <v>134250</v>
      </c>
      <c r="Z2128">
        <v>134245</v>
      </c>
      <c r="AA2128">
        <v>109245</v>
      </c>
      <c r="AB2128" t="s">
        <v>63</v>
      </c>
      <c r="AC2128" s="1">
        <v>42898</v>
      </c>
      <c r="AD2128">
        <v>159500</v>
      </c>
      <c r="AE2128">
        <v>2834</v>
      </c>
      <c r="AF2128">
        <v>2161</v>
      </c>
      <c r="AG2128" t="s">
        <v>64</v>
      </c>
      <c r="AH2128" t="s">
        <v>76</v>
      </c>
      <c r="AI2128">
        <v>1</v>
      </c>
      <c r="AJ2128">
        <v>1996</v>
      </c>
      <c r="AK2128">
        <v>2</v>
      </c>
      <c r="AL2128">
        <v>2</v>
      </c>
      <c r="AN2128">
        <v>1377</v>
      </c>
      <c r="AO2128">
        <v>32</v>
      </c>
      <c r="AP2128" t="s">
        <v>63</v>
      </c>
      <c r="AQ2128" t="s">
        <v>66</v>
      </c>
      <c r="AR2128">
        <v>1878</v>
      </c>
      <c r="AW2128" t="s">
        <v>10391</v>
      </c>
      <c r="AX2128" t="s">
        <v>10392</v>
      </c>
      <c r="AY2128" t="s">
        <v>10393</v>
      </c>
      <c r="AZ2128" t="s">
        <v>70</v>
      </c>
    </row>
    <row r="2129" spans="1:52" x14ac:dyDescent="0.3">
      <c r="A2129">
        <v>2137797</v>
      </c>
      <c r="B2129" t="s">
        <v>10394</v>
      </c>
      <c r="C2129" t="str">
        <f t="shared" si="295"/>
        <v>7492</v>
      </c>
      <c r="D2129" t="s">
        <v>8411</v>
      </c>
      <c r="E2129" t="str">
        <f>"0000"</f>
        <v>0000</v>
      </c>
      <c r="F2129" t="s">
        <v>108</v>
      </c>
      <c r="G2129" t="str">
        <f t="shared" si="293"/>
        <v>02</v>
      </c>
      <c r="H2129" t="s">
        <v>55</v>
      </c>
      <c r="I2129" t="s">
        <v>56</v>
      </c>
      <c r="J2129" t="s">
        <v>57</v>
      </c>
      <c r="K2129">
        <v>0</v>
      </c>
      <c r="L2129">
        <v>46251</v>
      </c>
      <c r="M2129">
        <v>1.06</v>
      </c>
      <c r="N2129" t="str">
        <f t="shared" si="292"/>
        <v>000X</v>
      </c>
      <c r="O2129">
        <v>5396</v>
      </c>
      <c r="P2129" t="s">
        <v>72</v>
      </c>
      <c r="Q2129" t="s">
        <v>9437</v>
      </c>
      <c r="R2129" t="s">
        <v>140</v>
      </c>
      <c r="T2129" t="s">
        <v>61</v>
      </c>
      <c r="V2129" t="s">
        <v>10395</v>
      </c>
      <c r="W2129">
        <v>16990</v>
      </c>
      <c r="X2129">
        <v>16990</v>
      </c>
      <c r="Y2129">
        <v>0</v>
      </c>
      <c r="Z2129">
        <v>16990</v>
      </c>
      <c r="AA2129">
        <v>16990</v>
      </c>
      <c r="AB2129" t="s">
        <v>72</v>
      </c>
      <c r="AR2129">
        <v>0</v>
      </c>
      <c r="AW2129" t="s">
        <v>10396</v>
      </c>
      <c r="AY2129" t="s">
        <v>10397</v>
      </c>
      <c r="AZ2129" t="s">
        <v>10398</v>
      </c>
    </row>
    <row r="2130" spans="1:52" x14ac:dyDescent="0.3">
      <c r="A2130">
        <v>2138319</v>
      </c>
      <c r="B2130" t="s">
        <v>10399</v>
      </c>
      <c r="C2130" t="str">
        <f t="shared" si="295"/>
        <v>7492</v>
      </c>
      <c r="D2130" t="s">
        <v>8411</v>
      </c>
      <c r="E2130" t="str">
        <f>"0000"</f>
        <v>0000</v>
      </c>
      <c r="F2130" t="s">
        <v>108</v>
      </c>
      <c r="G2130" t="str">
        <f t="shared" si="293"/>
        <v>02</v>
      </c>
      <c r="H2130" t="s">
        <v>55</v>
      </c>
      <c r="I2130" t="s">
        <v>56</v>
      </c>
      <c r="J2130" t="s">
        <v>57</v>
      </c>
      <c r="K2130">
        <v>0</v>
      </c>
      <c r="L2130">
        <v>52171</v>
      </c>
      <c r="M2130">
        <v>1.2</v>
      </c>
      <c r="N2130" t="str">
        <f t="shared" si="292"/>
        <v>000X</v>
      </c>
      <c r="O2130">
        <v>5216</v>
      </c>
      <c r="P2130" t="s">
        <v>72</v>
      </c>
      <c r="Q2130" t="s">
        <v>9434</v>
      </c>
      <c r="R2130" t="s">
        <v>140</v>
      </c>
      <c r="T2130" t="s">
        <v>61</v>
      </c>
      <c r="V2130" t="s">
        <v>10400</v>
      </c>
      <c r="W2130">
        <v>19160</v>
      </c>
      <c r="X2130">
        <v>19160</v>
      </c>
      <c r="Y2130">
        <v>0</v>
      </c>
      <c r="Z2130">
        <v>19160</v>
      </c>
      <c r="AA2130">
        <v>19160</v>
      </c>
      <c r="AB2130" t="s">
        <v>72</v>
      </c>
      <c r="AR2130">
        <v>0</v>
      </c>
      <c r="AW2130" t="s">
        <v>10401</v>
      </c>
      <c r="AY2130" t="s">
        <v>10402</v>
      </c>
      <c r="AZ2130" t="s">
        <v>10403</v>
      </c>
    </row>
    <row r="2131" spans="1:52" x14ac:dyDescent="0.3">
      <c r="A2131">
        <v>2138327</v>
      </c>
      <c r="B2131" t="s">
        <v>10404</v>
      </c>
      <c r="C2131" t="str">
        <f t="shared" si="295"/>
        <v>7492</v>
      </c>
      <c r="D2131" t="s">
        <v>8411</v>
      </c>
      <c r="E2131" t="str">
        <f>"0100"</f>
        <v>0100</v>
      </c>
      <c r="F2131" t="s">
        <v>54</v>
      </c>
      <c r="G2131" t="str">
        <f t="shared" si="293"/>
        <v>02</v>
      </c>
      <c r="H2131" t="s">
        <v>55</v>
      </c>
      <c r="I2131" t="s">
        <v>56</v>
      </c>
      <c r="J2131" t="s">
        <v>57</v>
      </c>
      <c r="K2131">
        <v>1</v>
      </c>
      <c r="L2131">
        <v>46217</v>
      </c>
      <c r="M2131">
        <v>1.06</v>
      </c>
      <c r="N2131" t="str">
        <f t="shared" si="292"/>
        <v>000X</v>
      </c>
      <c r="O2131">
        <v>5182</v>
      </c>
      <c r="P2131" t="s">
        <v>72</v>
      </c>
      <c r="Q2131" t="s">
        <v>9434</v>
      </c>
      <c r="R2131" t="s">
        <v>140</v>
      </c>
      <c r="T2131" t="s">
        <v>61</v>
      </c>
      <c r="V2131" t="s">
        <v>10405</v>
      </c>
      <c r="W2131">
        <v>235370</v>
      </c>
      <c r="X2131">
        <v>16980</v>
      </c>
      <c r="Y2131">
        <v>218390</v>
      </c>
      <c r="Z2131">
        <v>176015</v>
      </c>
      <c r="AA2131">
        <v>0</v>
      </c>
      <c r="AB2131" t="s">
        <v>63</v>
      </c>
      <c r="AC2131" s="1">
        <v>35796</v>
      </c>
      <c r="AD2131">
        <v>165000</v>
      </c>
      <c r="AE2131">
        <v>1225</v>
      </c>
      <c r="AF2131">
        <v>1947</v>
      </c>
      <c r="AG2131" t="s">
        <v>64</v>
      </c>
      <c r="AH2131" t="s">
        <v>76</v>
      </c>
      <c r="AI2131">
        <v>1</v>
      </c>
      <c r="AJ2131">
        <v>1997</v>
      </c>
      <c r="AK2131">
        <v>3</v>
      </c>
      <c r="AL2131">
        <v>3</v>
      </c>
      <c r="AN2131">
        <v>2308</v>
      </c>
      <c r="AO2131">
        <v>32</v>
      </c>
      <c r="AP2131" t="s">
        <v>63</v>
      </c>
      <c r="AQ2131" t="s">
        <v>66</v>
      </c>
      <c r="AR2131">
        <v>3370</v>
      </c>
      <c r="AW2131" t="s">
        <v>10406</v>
      </c>
      <c r="AX2131" t="s">
        <v>10407</v>
      </c>
      <c r="AY2131" t="s">
        <v>10408</v>
      </c>
      <c r="AZ2131" t="s">
        <v>10409</v>
      </c>
    </row>
    <row r="2132" spans="1:52" x14ac:dyDescent="0.3">
      <c r="A2132">
        <v>2138343</v>
      </c>
      <c r="B2132" t="s">
        <v>10410</v>
      </c>
      <c r="C2132" t="str">
        <f t="shared" si="295"/>
        <v>7492</v>
      </c>
      <c r="D2132" t="s">
        <v>8411</v>
      </c>
      <c r="E2132" t="str">
        <f>"0000"</f>
        <v>0000</v>
      </c>
      <c r="F2132" t="s">
        <v>108</v>
      </c>
      <c r="G2132" t="str">
        <f t="shared" si="293"/>
        <v>02</v>
      </c>
      <c r="H2132" t="s">
        <v>55</v>
      </c>
      <c r="I2132" t="s">
        <v>56</v>
      </c>
      <c r="J2132" t="s">
        <v>57</v>
      </c>
      <c r="K2132">
        <v>0</v>
      </c>
      <c r="L2132">
        <v>46788</v>
      </c>
      <c r="M2132">
        <v>1.07</v>
      </c>
      <c r="N2132" t="str">
        <f t="shared" si="292"/>
        <v>000X</v>
      </c>
      <c r="O2132">
        <v>5148</v>
      </c>
      <c r="P2132" t="s">
        <v>72</v>
      </c>
      <c r="Q2132" t="s">
        <v>9434</v>
      </c>
      <c r="R2132" t="s">
        <v>140</v>
      </c>
      <c r="T2132" t="s">
        <v>61</v>
      </c>
      <c r="V2132" t="s">
        <v>10411</v>
      </c>
      <c r="W2132">
        <v>17190</v>
      </c>
      <c r="X2132">
        <v>17190</v>
      </c>
      <c r="Y2132">
        <v>0</v>
      </c>
      <c r="Z2132">
        <v>17190</v>
      </c>
      <c r="AA2132">
        <v>17190</v>
      </c>
      <c r="AB2132" t="s">
        <v>72</v>
      </c>
      <c r="AC2132" s="1">
        <v>44222</v>
      </c>
      <c r="AD2132">
        <v>50500</v>
      </c>
      <c r="AE2132">
        <v>3131</v>
      </c>
      <c r="AF2132">
        <v>446</v>
      </c>
      <c r="AG2132" t="s">
        <v>103</v>
      </c>
      <c r="AH2132" t="s">
        <v>570</v>
      </c>
      <c r="AR2132">
        <v>0</v>
      </c>
      <c r="AW2132" t="s">
        <v>1047</v>
      </c>
      <c r="AY2132" t="s">
        <v>1048</v>
      </c>
      <c r="AZ2132" t="s">
        <v>1049</v>
      </c>
    </row>
    <row r="2133" spans="1:52" x14ac:dyDescent="0.3">
      <c r="A2133">
        <v>2138394</v>
      </c>
      <c r="B2133" t="s">
        <v>10412</v>
      </c>
      <c r="C2133" t="str">
        <f t="shared" si="295"/>
        <v>7492</v>
      </c>
      <c r="D2133" t="s">
        <v>8411</v>
      </c>
      <c r="E2133" t="str">
        <f>"0100"</f>
        <v>0100</v>
      </c>
      <c r="F2133" t="s">
        <v>54</v>
      </c>
      <c r="G2133" t="str">
        <f t="shared" si="293"/>
        <v>02</v>
      </c>
      <c r="H2133" t="s">
        <v>55</v>
      </c>
      <c r="I2133" t="s">
        <v>56</v>
      </c>
      <c r="J2133" t="s">
        <v>57</v>
      </c>
      <c r="K2133">
        <v>1</v>
      </c>
      <c r="L2133">
        <v>50109</v>
      </c>
      <c r="M2133">
        <v>1.1499999999999999</v>
      </c>
      <c r="N2133" t="str">
        <f t="shared" si="292"/>
        <v>000X</v>
      </c>
      <c r="O2133">
        <v>5054</v>
      </c>
      <c r="P2133" t="s">
        <v>72</v>
      </c>
      <c r="Q2133" t="s">
        <v>9434</v>
      </c>
      <c r="R2133" t="s">
        <v>140</v>
      </c>
      <c r="T2133" t="s">
        <v>61</v>
      </c>
      <c r="V2133" t="s">
        <v>10413</v>
      </c>
      <c r="W2133">
        <v>255174</v>
      </c>
      <c r="X2133">
        <v>18400</v>
      </c>
      <c r="Y2133">
        <v>236774</v>
      </c>
      <c r="Z2133">
        <v>198346</v>
      </c>
      <c r="AA2133">
        <v>173346</v>
      </c>
      <c r="AB2133" t="s">
        <v>63</v>
      </c>
      <c r="AC2133" s="1">
        <v>37803</v>
      </c>
      <c r="AD2133">
        <v>265000</v>
      </c>
      <c r="AE2133">
        <v>1624</v>
      </c>
      <c r="AF2133">
        <v>1604</v>
      </c>
      <c r="AG2133" t="s">
        <v>64</v>
      </c>
      <c r="AH2133" t="s">
        <v>76</v>
      </c>
      <c r="AI2133">
        <v>1</v>
      </c>
      <c r="AJ2133">
        <v>2000</v>
      </c>
      <c r="AK2133">
        <v>3</v>
      </c>
      <c r="AL2133">
        <v>2</v>
      </c>
      <c r="AM2133">
        <v>1</v>
      </c>
      <c r="AN2133">
        <v>2429</v>
      </c>
      <c r="AO2133">
        <v>32</v>
      </c>
      <c r="AP2133" t="s">
        <v>63</v>
      </c>
      <c r="AQ2133" t="s">
        <v>66</v>
      </c>
      <c r="AR2133">
        <v>3628</v>
      </c>
      <c r="AW2133" t="s">
        <v>10414</v>
      </c>
      <c r="AX2133" t="s">
        <v>10415</v>
      </c>
      <c r="AY2133" t="s">
        <v>10416</v>
      </c>
      <c r="AZ2133" t="s">
        <v>70</v>
      </c>
    </row>
    <row r="2134" spans="1:52" x14ac:dyDescent="0.3">
      <c r="A2134">
        <v>2138564</v>
      </c>
      <c r="B2134" t="s">
        <v>10417</v>
      </c>
      <c r="C2134" t="str">
        <f t="shared" si="295"/>
        <v>7492</v>
      </c>
      <c r="D2134" t="s">
        <v>8411</v>
      </c>
      <c r="E2134" t="str">
        <f>"0000"</f>
        <v>0000</v>
      </c>
      <c r="F2134" t="s">
        <v>108</v>
      </c>
      <c r="G2134" t="str">
        <f t="shared" si="293"/>
        <v>02</v>
      </c>
      <c r="H2134" t="s">
        <v>55</v>
      </c>
      <c r="I2134" t="s">
        <v>56</v>
      </c>
      <c r="J2134" t="s">
        <v>57</v>
      </c>
      <c r="K2134">
        <v>0</v>
      </c>
      <c r="L2134">
        <v>44365</v>
      </c>
      <c r="M2134">
        <v>1.02</v>
      </c>
      <c r="N2134" t="str">
        <f t="shared" si="292"/>
        <v>000X</v>
      </c>
      <c r="O2134">
        <v>5213</v>
      </c>
      <c r="P2134" t="s">
        <v>72</v>
      </c>
      <c r="Q2134" t="s">
        <v>9437</v>
      </c>
      <c r="R2134" t="s">
        <v>140</v>
      </c>
      <c r="T2134" t="s">
        <v>61</v>
      </c>
      <c r="V2134" t="s">
        <v>10418</v>
      </c>
      <c r="W2134">
        <v>16300</v>
      </c>
      <c r="X2134">
        <v>16300</v>
      </c>
      <c r="Y2134">
        <v>0</v>
      </c>
      <c r="Z2134">
        <v>16300</v>
      </c>
      <c r="AA2134">
        <v>16300</v>
      </c>
      <c r="AB2134" t="s">
        <v>72</v>
      </c>
      <c r="AR2134">
        <v>0</v>
      </c>
      <c r="AW2134" t="s">
        <v>10419</v>
      </c>
      <c r="AX2134" t="s">
        <v>10420</v>
      </c>
      <c r="AY2134" t="s">
        <v>10421</v>
      </c>
      <c r="AZ2134" t="s">
        <v>10422</v>
      </c>
    </row>
    <row r="2135" spans="1:52" x14ac:dyDescent="0.3">
      <c r="A2135">
        <v>2138653</v>
      </c>
      <c r="B2135" t="s">
        <v>10423</v>
      </c>
      <c r="C2135" t="str">
        <f t="shared" si="295"/>
        <v>7492</v>
      </c>
      <c r="D2135" t="s">
        <v>8411</v>
      </c>
      <c r="E2135" t="str">
        <f>"0100"</f>
        <v>0100</v>
      </c>
      <c r="F2135" t="s">
        <v>54</v>
      </c>
      <c r="G2135" t="str">
        <f t="shared" si="293"/>
        <v>02</v>
      </c>
      <c r="H2135" t="s">
        <v>55</v>
      </c>
      <c r="I2135" t="s">
        <v>56</v>
      </c>
      <c r="J2135" t="s">
        <v>57</v>
      </c>
      <c r="K2135">
        <v>1</v>
      </c>
      <c r="L2135">
        <v>46542</v>
      </c>
      <c r="M2135">
        <v>1.07</v>
      </c>
      <c r="N2135" t="str">
        <f t="shared" si="292"/>
        <v>000X</v>
      </c>
      <c r="O2135">
        <v>5086</v>
      </c>
      <c r="P2135" t="s">
        <v>72</v>
      </c>
      <c r="Q2135" t="s">
        <v>9437</v>
      </c>
      <c r="R2135" t="s">
        <v>140</v>
      </c>
      <c r="T2135" t="s">
        <v>61</v>
      </c>
      <c r="V2135" t="s">
        <v>10424</v>
      </c>
      <c r="W2135">
        <v>172539</v>
      </c>
      <c r="X2135">
        <v>17100</v>
      </c>
      <c r="Y2135">
        <v>155439</v>
      </c>
      <c r="Z2135">
        <v>133433</v>
      </c>
      <c r="AA2135">
        <v>103433</v>
      </c>
      <c r="AB2135" t="s">
        <v>63</v>
      </c>
      <c r="AC2135" s="1">
        <v>41244</v>
      </c>
      <c r="AD2135">
        <v>144300</v>
      </c>
      <c r="AE2135">
        <v>2523</v>
      </c>
      <c r="AF2135">
        <v>1251</v>
      </c>
      <c r="AG2135" t="s">
        <v>64</v>
      </c>
      <c r="AH2135" t="s">
        <v>76</v>
      </c>
      <c r="AI2135">
        <v>1</v>
      </c>
      <c r="AJ2135">
        <v>1989</v>
      </c>
      <c r="AK2135">
        <v>3</v>
      </c>
      <c r="AL2135">
        <v>2</v>
      </c>
      <c r="AN2135">
        <v>1716</v>
      </c>
      <c r="AO2135">
        <v>32</v>
      </c>
      <c r="AP2135" t="s">
        <v>63</v>
      </c>
      <c r="AQ2135" t="s">
        <v>66</v>
      </c>
      <c r="AR2135">
        <v>2720</v>
      </c>
      <c r="AW2135" t="s">
        <v>10425</v>
      </c>
      <c r="AX2135" t="s">
        <v>10426</v>
      </c>
      <c r="AY2135" t="s">
        <v>10427</v>
      </c>
      <c r="AZ2135" t="s">
        <v>70</v>
      </c>
    </row>
    <row r="2136" spans="1:52" x14ac:dyDescent="0.3">
      <c r="A2136">
        <v>2138815</v>
      </c>
      <c r="B2136" t="s">
        <v>10428</v>
      </c>
      <c r="C2136" t="str">
        <f t="shared" si="295"/>
        <v>7492</v>
      </c>
      <c r="D2136" t="s">
        <v>8411</v>
      </c>
      <c r="E2136" t="str">
        <f>"0100"</f>
        <v>0100</v>
      </c>
      <c r="F2136" t="s">
        <v>54</v>
      </c>
      <c r="G2136" t="str">
        <f>"11"</f>
        <v>11</v>
      </c>
      <c r="H2136" t="s">
        <v>55</v>
      </c>
      <c r="I2136" t="s">
        <v>56</v>
      </c>
      <c r="J2136" t="s">
        <v>8434</v>
      </c>
      <c r="K2136">
        <v>1</v>
      </c>
      <c r="L2136">
        <v>57533</v>
      </c>
      <c r="M2136">
        <v>1.32</v>
      </c>
      <c r="N2136" t="str">
        <f t="shared" si="292"/>
        <v>000X</v>
      </c>
      <c r="O2136">
        <v>4926</v>
      </c>
      <c r="P2136" t="s">
        <v>72</v>
      </c>
      <c r="Q2136" t="s">
        <v>9071</v>
      </c>
      <c r="R2136" t="s">
        <v>364</v>
      </c>
      <c r="T2136" t="s">
        <v>61</v>
      </c>
      <c r="V2136" t="s">
        <v>10429</v>
      </c>
      <c r="W2136">
        <v>242652</v>
      </c>
      <c r="X2136">
        <v>16510</v>
      </c>
      <c r="Y2136">
        <v>226142</v>
      </c>
      <c r="Z2136">
        <v>175506</v>
      </c>
      <c r="AA2136">
        <v>150506</v>
      </c>
      <c r="AB2136" t="s">
        <v>63</v>
      </c>
      <c r="AC2136" s="1">
        <v>43927</v>
      </c>
      <c r="AD2136">
        <v>330000</v>
      </c>
      <c r="AE2136">
        <v>3054</v>
      </c>
      <c r="AF2136">
        <v>48</v>
      </c>
      <c r="AG2136" t="s">
        <v>64</v>
      </c>
      <c r="AH2136" t="s">
        <v>76</v>
      </c>
      <c r="AI2136">
        <v>1</v>
      </c>
      <c r="AJ2136">
        <v>1999</v>
      </c>
      <c r="AK2136">
        <v>3</v>
      </c>
      <c r="AL2136">
        <v>2</v>
      </c>
      <c r="AM2136">
        <v>1</v>
      </c>
      <c r="AN2136">
        <v>2403</v>
      </c>
      <c r="AO2136">
        <v>32</v>
      </c>
      <c r="AP2136" t="s">
        <v>63</v>
      </c>
      <c r="AQ2136" t="s">
        <v>66</v>
      </c>
      <c r="AR2136">
        <v>3368</v>
      </c>
      <c r="AW2136" t="s">
        <v>10430</v>
      </c>
      <c r="AY2136" t="s">
        <v>10431</v>
      </c>
      <c r="AZ2136" t="s">
        <v>70</v>
      </c>
    </row>
    <row r="2137" spans="1:52" x14ac:dyDescent="0.3">
      <c r="A2137">
        <v>2139234</v>
      </c>
      <c r="B2137" t="s">
        <v>10432</v>
      </c>
      <c r="C2137" t="str">
        <f t="shared" si="295"/>
        <v>7492</v>
      </c>
      <c r="D2137" t="s">
        <v>8411</v>
      </c>
      <c r="E2137" t="str">
        <f>"0000"</f>
        <v>0000</v>
      </c>
      <c r="F2137" t="s">
        <v>108</v>
      </c>
      <c r="G2137" t="str">
        <f t="shared" ref="G2137:G2145" si="296">"02"</f>
        <v>02</v>
      </c>
      <c r="H2137" t="s">
        <v>55</v>
      </c>
      <c r="I2137" t="s">
        <v>56</v>
      </c>
      <c r="J2137" t="s">
        <v>57</v>
      </c>
      <c r="K2137">
        <v>0</v>
      </c>
      <c r="L2137">
        <v>46922</v>
      </c>
      <c r="M2137">
        <v>1.08</v>
      </c>
      <c r="N2137" t="str">
        <f t="shared" si="292"/>
        <v>000X</v>
      </c>
      <c r="O2137">
        <v>1899</v>
      </c>
      <c r="P2137" t="s">
        <v>58</v>
      </c>
      <c r="Q2137" t="s">
        <v>10433</v>
      </c>
      <c r="R2137" t="s">
        <v>140</v>
      </c>
      <c r="T2137" t="s">
        <v>61</v>
      </c>
      <c r="V2137" t="s">
        <v>10434</v>
      </c>
      <c r="W2137">
        <v>17240</v>
      </c>
      <c r="X2137">
        <v>17240</v>
      </c>
      <c r="Y2137">
        <v>0</v>
      </c>
      <c r="Z2137">
        <v>17240</v>
      </c>
      <c r="AA2137">
        <v>17240</v>
      </c>
      <c r="AB2137" t="s">
        <v>72</v>
      </c>
      <c r="AR2137">
        <v>0</v>
      </c>
      <c r="AW2137" t="s">
        <v>10435</v>
      </c>
      <c r="AY2137" t="s">
        <v>10436</v>
      </c>
      <c r="AZ2137" t="s">
        <v>10437</v>
      </c>
    </row>
    <row r="2138" spans="1:52" x14ac:dyDescent="0.3">
      <c r="A2138">
        <v>2139722</v>
      </c>
      <c r="B2138" t="s">
        <v>10438</v>
      </c>
      <c r="C2138" t="str">
        <f t="shared" si="295"/>
        <v>7492</v>
      </c>
      <c r="D2138" t="s">
        <v>8411</v>
      </c>
      <c r="E2138" t="str">
        <f>"0100"</f>
        <v>0100</v>
      </c>
      <c r="F2138" t="s">
        <v>54</v>
      </c>
      <c r="G2138" t="str">
        <f t="shared" si="296"/>
        <v>02</v>
      </c>
      <c r="H2138" t="s">
        <v>55</v>
      </c>
      <c r="I2138" t="s">
        <v>56</v>
      </c>
      <c r="J2138" t="s">
        <v>57</v>
      </c>
      <c r="K2138">
        <v>1</v>
      </c>
      <c r="L2138">
        <v>46933</v>
      </c>
      <c r="M2138">
        <v>1.08</v>
      </c>
      <c r="N2138" t="str">
        <f t="shared" si="292"/>
        <v>000X</v>
      </c>
      <c r="O2138">
        <v>1890</v>
      </c>
      <c r="P2138" t="s">
        <v>58</v>
      </c>
      <c r="Q2138" t="s">
        <v>10439</v>
      </c>
      <c r="R2138" t="s">
        <v>140</v>
      </c>
      <c r="T2138" t="s">
        <v>61</v>
      </c>
      <c r="V2138" t="s">
        <v>10440</v>
      </c>
      <c r="W2138">
        <v>198174</v>
      </c>
      <c r="X2138">
        <v>17240</v>
      </c>
      <c r="Y2138">
        <v>180934</v>
      </c>
      <c r="Z2138">
        <v>198174</v>
      </c>
      <c r="AA2138">
        <v>198174</v>
      </c>
      <c r="AB2138" t="s">
        <v>63</v>
      </c>
      <c r="AC2138" s="1">
        <v>43838</v>
      </c>
      <c r="AD2138">
        <v>215000</v>
      </c>
      <c r="AE2138">
        <v>3034</v>
      </c>
      <c r="AF2138">
        <v>173</v>
      </c>
      <c r="AG2138" t="s">
        <v>64</v>
      </c>
      <c r="AH2138" t="s">
        <v>76</v>
      </c>
      <c r="AI2138">
        <v>1</v>
      </c>
      <c r="AJ2138">
        <v>1991</v>
      </c>
      <c r="AK2138">
        <v>3</v>
      </c>
      <c r="AL2138">
        <v>2</v>
      </c>
      <c r="AN2138">
        <v>1928</v>
      </c>
      <c r="AO2138">
        <v>32</v>
      </c>
      <c r="AP2138" t="s">
        <v>63</v>
      </c>
      <c r="AQ2138" t="s">
        <v>66</v>
      </c>
      <c r="AR2138">
        <v>2880</v>
      </c>
      <c r="AW2138" t="s">
        <v>10441</v>
      </c>
      <c r="AX2138" t="s">
        <v>10442</v>
      </c>
      <c r="AY2138" t="s">
        <v>10443</v>
      </c>
      <c r="AZ2138" t="s">
        <v>70</v>
      </c>
    </row>
    <row r="2139" spans="1:52" x14ac:dyDescent="0.3">
      <c r="A2139">
        <v>2137762</v>
      </c>
      <c r="B2139" t="s">
        <v>10444</v>
      </c>
      <c r="C2139" t="str">
        <f t="shared" si="295"/>
        <v>7492</v>
      </c>
      <c r="D2139" t="s">
        <v>8411</v>
      </c>
      <c r="E2139" t="str">
        <f>"0000"</f>
        <v>0000</v>
      </c>
      <c r="F2139" t="s">
        <v>108</v>
      </c>
      <c r="G2139" t="str">
        <f t="shared" si="296"/>
        <v>02</v>
      </c>
      <c r="H2139" t="s">
        <v>55</v>
      </c>
      <c r="I2139" t="s">
        <v>56</v>
      </c>
      <c r="J2139" t="s">
        <v>57</v>
      </c>
      <c r="K2139">
        <v>0</v>
      </c>
      <c r="L2139">
        <v>48851</v>
      </c>
      <c r="M2139">
        <v>1.1200000000000001</v>
      </c>
      <c r="N2139" t="str">
        <f t="shared" si="292"/>
        <v>000X</v>
      </c>
      <c r="O2139">
        <v>5464</v>
      </c>
      <c r="P2139" t="s">
        <v>72</v>
      </c>
      <c r="Q2139" t="s">
        <v>9437</v>
      </c>
      <c r="R2139" t="s">
        <v>140</v>
      </c>
      <c r="T2139" t="s">
        <v>61</v>
      </c>
      <c r="V2139" t="s">
        <v>10445</v>
      </c>
      <c r="W2139">
        <v>17940</v>
      </c>
      <c r="X2139">
        <v>17940</v>
      </c>
      <c r="Y2139">
        <v>0</v>
      </c>
      <c r="Z2139">
        <v>17940</v>
      </c>
      <c r="AA2139">
        <v>17940</v>
      </c>
      <c r="AB2139" t="s">
        <v>72</v>
      </c>
      <c r="AR2139">
        <v>0</v>
      </c>
      <c r="AW2139" t="s">
        <v>10446</v>
      </c>
      <c r="AX2139" t="s">
        <v>10447</v>
      </c>
      <c r="AY2139" t="s">
        <v>10448</v>
      </c>
      <c r="AZ2139" t="s">
        <v>10449</v>
      </c>
    </row>
    <row r="2140" spans="1:52" x14ac:dyDescent="0.3">
      <c r="A2140">
        <v>2137827</v>
      </c>
      <c r="B2140" t="s">
        <v>10450</v>
      </c>
      <c r="C2140" t="str">
        <f t="shared" si="295"/>
        <v>7492</v>
      </c>
      <c r="D2140" t="s">
        <v>8411</v>
      </c>
      <c r="E2140" t="str">
        <f>"0000"</f>
        <v>0000</v>
      </c>
      <c r="F2140" t="s">
        <v>108</v>
      </c>
      <c r="G2140" t="str">
        <f t="shared" si="296"/>
        <v>02</v>
      </c>
      <c r="H2140" t="s">
        <v>55</v>
      </c>
      <c r="I2140" t="s">
        <v>56</v>
      </c>
      <c r="J2140" t="s">
        <v>57</v>
      </c>
      <c r="K2140">
        <v>0</v>
      </c>
      <c r="L2140">
        <v>46846</v>
      </c>
      <c r="M2140">
        <v>1.08</v>
      </c>
      <c r="N2140" t="str">
        <f t="shared" si="292"/>
        <v>000X</v>
      </c>
      <c r="O2140">
        <v>5330</v>
      </c>
      <c r="P2140" t="s">
        <v>72</v>
      </c>
      <c r="Q2140" t="s">
        <v>9437</v>
      </c>
      <c r="R2140" t="s">
        <v>140</v>
      </c>
      <c r="T2140" t="s">
        <v>61</v>
      </c>
      <c r="V2140" t="s">
        <v>10451</v>
      </c>
      <c r="W2140">
        <v>17210</v>
      </c>
      <c r="X2140">
        <v>17210</v>
      </c>
      <c r="Y2140">
        <v>0</v>
      </c>
      <c r="Z2140">
        <v>17210</v>
      </c>
      <c r="AA2140">
        <v>17210</v>
      </c>
      <c r="AB2140" t="s">
        <v>72</v>
      </c>
      <c r="AR2140">
        <v>0</v>
      </c>
      <c r="AW2140" t="s">
        <v>10452</v>
      </c>
      <c r="AY2140" t="s">
        <v>10453</v>
      </c>
      <c r="AZ2140" t="s">
        <v>10454</v>
      </c>
    </row>
    <row r="2141" spans="1:52" x14ac:dyDescent="0.3">
      <c r="A2141">
        <v>2137916</v>
      </c>
      <c r="B2141" t="s">
        <v>10455</v>
      </c>
      <c r="C2141" t="str">
        <f t="shared" si="295"/>
        <v>7492</v>
      </c>
      <c r="D2141" t="s">
        <v>8411</v>
      </c>
      <c r="E2141" t="str">
        <f>"0100"</f>
        <v>0100</v>
      </c>
      <c r="F2141" t="s">
        <v>54</v>
      </c>
      <c r="G2141" t="str">
        <f t="shared" si="296"/>
        <v>02</v>
      </c>
      <c r="H2141" t="s">
        <v>55</v>
      </c>
      <c r="I2141" t="s">
        <v>56</v>
      </c>
      <c r="J2141" t="s">
        <v>57</v>
      </c>
      <c r="K2141">
        <v>1</v>
      </c>
      <c r="L2141">
        <v>44337</v>
      </c>
      <c r="M2141">
        <v>1.02</v>
      </c>
      <c r="N2141" t="str">
        <f t="shared" si="292"/>
        <v>000X</v>
      </c>
      <c r="O2141">
        <v>5373</v>
      </c>
      <c r="P2141" t="s">
        <v>72</v>
      </c>
      <c r="Q2141" t="s">
        <v>10146</v>
      </c>
      <c r="R2141" t="s">
        <v>266</v>
      </c>
      <c r="T2141" t="s">
        <v>61</v>
      </c>
      <c r="V2141" t="s">
        <v>10456</v>
      </c>
      <c r="W2141">
        <v>321060</v>
      </c>
      <c r="X2141">
        <v>16280</v>
      </c>
      <c r="Y2141">
        <v>304780</v>
      </c>
      <c r="Z2141">
        <v>275502</v>
      </c>
      <c r="AA2141">
        <v>250502</v>
      </c>
      <c r="AB2141" t="s">
        <v>63</v>
      </c>
      <c r="AC2141" s="1">
        <v>38384</v>
      </c>
      <c r="AD2141">
        <v>59000</v>
      </c>
      <c r="AE2141">
        <v>1817</v>
      </c>
      <c r="AF2141">
        <v>2096</v>
      </c>
      <c r="AG2141" t="s">
        <v>103</v>
      </c>
      <c r="AH2141" t="s">
        <v>76</v>
      </c>
      <c r="AI2141">
        <v>1</v>
      </c>
      <c r="AJ2141">
        <v>2007</v>
      </c>
      <c r="AK2141">
        <v>3</v>
      </c>
      <c r="AL2141">
        <v>3</v>
      </c>
      <c r="AN2141">
        <v>2825</v>
      </c>
      <c r="AO2141">
        <v>32</v>
      </c>
      <c r="AP2141" t="s">
        <v>63</v>
      </c>
      <c r="AQ2141" t="s">
        <v>66</v>
      </c>
      <c r="AR2141">
        <v>3936</v>
      </c>
      <c r="AW2141" t="s">
        <v>10457</v>
      </c>
      <c r="AX2141" t="s">
        <v>10458</v>
      </c>
      <c r="AY2141" t="s">
        <v>10459</v>
      </c>
      <c r="AZ2141" t="s">
        <v>70</v>
      </c>
    </row>
    <row r="2142" spans="1:52" x14ac:dyDescent="0.3">
      <c r="A2142">
        <v>2138114</v>
      </c>
      <c r="B2142" t="s">
        <v>10460</v>
      </c>
      <c r="C2142" t="str">
        <f t="shared" si="295"/>
        <v>7492</v>
      </c>
      <c r="D2142" t="s">
        <v>8411</v>
      </c>
      <c r="E2142" t="str">
        <f>"0000"</f>
        <v>0000</v>
      </c>
      <c r="F2142" t="s">
        <v>108</v>
      </c>
      <c r="G2142" t="str">
        <f t="shared" si="296"/>
        <v>02</v>
      </c>
      <c r="H2142" t="s">
        <v>55</v>
      </c>
      <c r="I2142" t="s">
        <v>56</v>
      </c>
      <c r="J2142" t="s">
        <v>57</v>
      </c>
      <c r="K2142">
        <v>0</v>
      </c>
      <c r="L2142">
        <v>44002</v>
      </c>
      <c r="M2142">
        <v>1.01</v>
      </c>
      <c r="N2142" t="str">
        <f t="shared" si="292"/>
        <v>000X</v>
      </c>
      <c r="O2142">
        <v>5374</v>
      </c>
      <c r="P2142" t="s">
        <v>72</v>
      </c>
      <c r="Q2142" t="s">
        <v>9434</v>
      </c>
      <c r="R2142" t="s">
        <v>140</v>
      </c>
      <c r="T2142" t="s">
        <v>61</v>
      </c>
      <c r="V2142" t="s">
        <v>10461</v>
      </c>
      <c r="W2142">
        <v>16160</v>
      </c>
      <c r="X2142">
        <v>16160</v>
      </c>
      <c r="Y2142">
        <v>0</v>
      </c>
      <c r="Z2142">
        <v>16160</v>
      </c>
      <c r="AA2142">
        <v>16160</v>
      </c>
      <c r="AB2142" t="s">
        <v>72</v>
      </c>
      <c r="AC2142" s="1">
        <v>38018</v>
      </c>
      <c r="AD2142">
        <v>22000</v>
      </c>
      <c r="AE2142">
        <v>1688</v>
      </c>
      <c r="AF2142">
        <v>677</v>
      </c>
      <c r="AG2142" t="s">
        <v>103</v>
      </c>
      <c r="AH2142" t="s">
        <v>76</v>
      </c>
      <c r="AR2142">
        <v>0</v>
      </c>
      <c r="AW2142" t="s">
        <v>10462</v>
      </c>
      <c r="AY2142" t="s">
        <v>10463</v>
      </c>
      <c r="AZ2142" t="s">
        <v>2301</v>
      </c>
    </row>
    <row r="2143" spans="1:52" x14ac:dyDescent="0.3">
      <c r="A2143">
        <v>2138432</v>
      </c>
      <c r="B2143" t="s">
        <v>10464</v>
      </c>
      <c r="C2143" t="str">
        <f t="shared" si="295"/>
        <v>7492</v>
      </c>
      <c r="D2143" t="s">
        <v>8411</v>
      </c>
      <c r="E2143" t="str">
        <f>"0100"</f>
        <v>0100</v>
      </c>
      <c r="F2143" t="s">
        <v>54</v>
      </c>
      <c r="G2143" t="str">
        <f t="shared" si="296"/>
        <v>02</v>
      </c>
      <c r="H2143" t="s">
        <v>55</v>
      </c>
      <c r="I2143" t="s">
        <v>56</v>
      </c>
      <c r="J2143" t="s">
        <v>57</v>
      </c>
      <c r="K2143">
        <v>1</v>
      </c>
      <c r="L2143">
        <v>44097</v>
      </c>
      <c r="M2143">
        <v>1.01</v>
      </c>
      <c r="N2143" t="str">
        <f t="shared" si="292"/>
        <v>000X</v>
      </c>
      <c r="O2143">
        <v>5005</v>
      </c>
      <c r="P2143" t="s">
        <v>72</v>
      </c>
      <c r="Q2143" t="s">
        <v>9437</v>
      </c>
      <c r="R2143" t="s">
        <v>140</v>
      </c>
      <c r="T2143" t="s">
        <v>61</v>
      </c>
      <c r="V2143" t="s">
        <v>10465</v>
      </c>
      <c r="W2143">
        <v>16200</v>
      </c>
      <c r="X2143">
        <v>16200</v>
      </c>
      <c r="Y2143">
        <v>0</v>
      </c>
      <c r="Z2143">
        <v>16200</v>
      </c>
      <c r="AA2143">
        <v>16200</v>
      </c>
      <c r="AB2143" t="s">
        <v>63</v>
      </c>
      <c r="AC2143" s="1">
        <v>43908</v>
      </c>
      <c r="AD2143">
        <v>370000</v>
      </c>
      <c r="AE2143">
        <v>3048</v>
      </c>
      <c r="AF2143">
        <v>258</v>
      </c>
      <c r="AG2143" t="s">
        <v>64</v>
      </c>
      <c r="AH2143" t="s">
        <v>76</v>
      </c>
      <c r="AI2143">
        <v>1</v>
      </c>
      <c r="AJ2143">
        <v>2020</v>
      </c>
      <c r="AK2143">
        <v>3</v>
      </c>
      <c r="AL2143">
        <v>2</v>
      </c>
      <c r="AN2143">
        <v>2445</v>
      </c>
      <c r="AO2143">
        <v>32</v>
      </c>
      <c r="AP2143" t="s">
        <v>63</v>
      </c>
      <c r="AQ2143" t="s">
        <v>66</v>
      </c>
      <c r="AR2143">
        <v>3572</v>
      </c>
      <c r="AW2143" t="s">
        <v>10466</v>
      </c>
      <c r="AX2143" t="s">
        <v>10467</v>
      </c>
      <c r="AY2143" t="s">
        <v>10468</v>
      </c>
      <c r="AZ2143" t="s">
        <v>70</v>
      </c>
    </row>
    <row r="2144" spans="1:52" x14ac:dyDescent="0.3">
      <c r="A2144">
        <v>2138475</v>
      </c>
      <c r="B2144" t="s">
        <v>10469</v>
      </c>
      <c r="C2144" t="str">
        <f t="shared" si="295"/>
        <v>7492</v>
      </c>
      <c r="D2144" t="s">
        <v>8411</v>
      </c>
      <c r="E2144" t="str">
        <f>"0000"</f>
        <v>0000</v>
      </c>
      <c r="F2144" t="s">
        <v>108</v>
      </c>
      <c r="G2144" t="str">
        <f t="shared" si="296"/>
        <v>02</v>
      </c>
      <c r="H2144" t="s">
        <v>55</v>
      </c>
      <c r="I2144" t="s">
        <v>56</v>
      </c>
      <c r="J2144" t="s">
        <v>57</v>
      </c>
      <c r="K2144">
        <v>0</v>
      </c>
      <c r="L2144">
        <v>44291</v>
      </c>
      <c r="M2144">
        <v>1.02</v>
      </c>
      <c r="N2144" t="str">
        <f t="shared" si="292"/>
        <v>000X</v>
      </c>
      <c r="O2144">
        <v>5039</v>
      </c>
      <c r="P2144" t="s">
        <v>72</v>
      </c>
      <c r="Q2144" t="s">
        <v>9437</v>
      </c>
      <c r="R2144" t="s">
        <v>140</v>
      </c>
      <c r="T2144" t="s">
        <v>61</v>
      </c>
      <c r="V2144" t="s">
        <v>10470</v>
      </c>
      <c r="W2144">
        <v>16270</v>
      </c>
      <c r="X2144">
        <v>16270</v>
      </c>
      <c r="Y2144">
        <v>0</v>
      </c>
      <c r="Z2144">
        <v>16270</v>
      </c>
      <c r="AA2144">
        <v>16270</v>
      </c>
      <c r="AB2144" t="s">
        <v>72</v>
      </c>
      <c r="AR2144">
        <v>0</v>
      </c>
      <c r="AW2144" t="s">
        <v>10471</v>
      </c>
      <c r="AY2144" t="s">
        <v>10472</v>
      </c>
      <c r="AZ2144" t="s">
        <v>10473</v>
      </c>
    </row>
    <row r="2145" spans="1:52" x14ac:dyDescent="0.3">
      <c r="A2145">
        <v>2138696</v>
      </c>
      <c r="B2145" t="s">
        <v>10474</v>
      </c>
      <c r="C2145" t="str">
        <f t="shared" si="295"/>
        <v>7492</v>
      </c>
      <c r="D2145" t="s">
        <v>8411</v>
      </c>
      <c r="E2145" t="str">
        <f>"0100"</f>
        <v>0100</v>
      </c>
      <c r="F2145" t="s">
        <v>54</v>
      </c>
      <c r="G2145" t="str">
        <f t="shared" si="296"/>
        <v>02</v>
      </c>
      <c r="H2145" t="s">
        <v>55</v>
      </c>
      <c r="I2145" t="s">
        <v>56</v>
      </c>
      <c r="J2145" t="s">
        <v>57</v>
      </c>
      <c r="K2145">
        <v>1</v>
      </c>
      <c r="L2145">
        <v>45972</v>
      </c>
      <c r="M2145">
        <v>1.06</v>
      </c>
      <c r="N2145" t="str">
        <f t="shared" si="292"/>
        <v>000X</v>
      </c>
      <c r="O2145">
        <v>5042</v>
      </c>
      <c r="P2145" t="s">
        <v>72</v>
      </c>
      <c r="Q2145" t="s">
        <v>9437</v>
      </c>
      <c r="R2145" t="s">
        <v>140</v>
      </c>
      <c r="T2145" t="s">
        <v>61</v>
      </c>
      <c r="V2145" t="s">
        <v>10475</v>
      </c>
      <c r="W2145">
        <v>189160</v>
      </c>
      <c r="X2145">
        <v>16890</v>
      </c>
      <c r="Y2145">
        <v>172270</v>
      </c>
      <c r="Z2145">
        <v>145355</v>
      </c>
      <c r="AA2145">
        <v>120355</v>
      </c>
      <c r="AB2145" t="s">
        <v>63</v>
      </c>
      <c r="AC2145" s="1">
        <v>36069</v>
      </c>
      <c r="AD2145">
        <v>142900</v>
      </c>
      <c r="AE2145">
        <v>1270</v>
      </c>
      <c r="AF2145">
        <v>1363</v>
      </c>
      <c r="AG2145" t="s">
        <v>64</v>
      </c>
      <c r="AH2145" t="s">
        <v>76</v>
      </c>
      <c r="AI2145">
        <v>1</v>
      </c>
      <c r="AJ2145">
        <v>1996</v>
      </c>
      <c r="AK2145">
        <v>3</v>
      </c>
      <c r="AL2145">
        <v>2</v>
      </c>
      <c r="AN2145">
        <v>1833</v>
      </c>
      <c r="AO2145">
        <v>32</v>
      </c>
      <c r="AP2145" t="s">
        <v>63</v>
      </c>
      <c r="AQ2145" t="s">
        <v>66</v>
      </c>
      <c r="AR2145">
        <v>2720</v>
      </c>
      <c r="AW2145" t="s">
        <v>10476</v>
      </c>
      <c r="AY2145" t="s">
        <v>10477</v>
      </c>
      <c r="AZ2145" t="s">
        <v>70</v>
      </c>
    </row>
    <row r="2146" spans="1:52" x14ac:dyDescent="0.3">
      <c r="A2146">
        <v>2138858</v>
      </c>
      <c r="B2146" t="s">
        <v>10478</v>
      </c>
      <c r="C2146" t="str">
        <f t="shared" si="295"/>
        <v>7492</v>
      </c>
      <c r="D2146" t="s">
        <v>8411</v>
      </c>
      <c r="E2146" t="str">
        <f>"0100"</f>
        <v>0100</v>
      </c>
      <c r="F2146" t="s">
        <v>54</v>
      </c>
      <c r="G2146" t="str">
        <f>"11"</f>
        <v>11</v>
      </c>
      <c r="H2146" t="s">
        <v>55</v>
      </c>
      <c r="I2146" t="s">
        <v>56</v>
      </c>
      <c r="J2146" t="s">
        <v>57</v>
      </c>
      <c r="K2146">
        <v>1</v>
      </c>
      <c r="L2146">
        <v>50596</v>
      </c>
      <c r="M2146">
        <v>1.1599999999999999</v>
      </c>
      <c r="N2146" t="str">
        <f t="shared" si="292"/>
        <v>000X</v>
      </c>
      <c r="O2146">
        <v>1641</v>
      </c>
      <c r="P2146" t="s">
        <v>58</v>
      </c>
      <c r="Q2146" t="s">
        <v>265</v>
      </c>
      <c r="R2146" t="s">
        <v>266</v>
      </c>
      <c r="T2146" t="s">
        <v>61</v>
      </c>
      <c r="V2146" t="s">
        <v>10479</v>
      </c>
      <c r="W2146">
        <v>154717</v>
      </c>
      <c r="X2146">
        <v>18580</v>
      </c>
      <c r="Y2146">
        <v>136137</v>
      </c>
      <c r="Z2146">
        <v>154717</v>
      </c>
      <c r="AA2146">
        <v>154717</v>
      </c>
      <c r="AB2146" t="s">
        <v>72</v>
      </c>
      <c r="AI2146">
        <v>1</v>
      </c>
      <c r="AJ2146">
        <v>1983</v>
      </c>
      <c r="AK2146">
        <v>3</v>
      </c>
      <c r="AL2146">
        <v>2</v>
      </c>
      <c r="AN2146">
        <v>1930</v>
      </c>
      <c r="AO2146">
        <v>38</v>
      </c>
      <c r="AP2146" t="s">
        <v>72</v>
      </c>
      <c r="AQ2146" t="s">
        <v>66</v>
      </c>
      <c r="AR2146">
        <v>2698</v>
      </c>
      <c r="AW2146" t="s">
        <v>10480</v>
      </c>
      <c r="AX2146" t="s">
        <v>10481</v>
      </c>
      <c r="AY2146" t="s">
        <v>10482</v>
      </c>
      <c r="AZ2146" t="s">
        <v>10483</v>
      </c>
    </row>
    <row r="2147" spans="1:52" x14ac:dyDescent="0.3">
      <c r="A2147">
        <v>2138963</v>
      </c>
      <c r="B2147" t="s">
        <v>10484</v>
      </c>
      <c r="C2147" t="str">
        <f t="shared" si="295"/>
        <v>7492</v>
      </c>
      <c r="D2147" t="s">
        <v>8411</v>
      </c>
      <c r="E2147" t="str">
        <f>"0000"</f>
        <v>0000</v>
      </c>
      <c r="F2147" t="s">
        <v>108</v>
      </c>
      <c r="G2147" t="str">
        <f>"02"</f>
        <v>02</v>
      </c>
      <c r="H2147" t="s">
        <v>55</v>
      </c>
      <c r="I2147" t="s">
        <v>56</v>
      </c>
      <c r="J2147" t="s">
        <v>8434</v>
      </c>
      <c r="K2147">
        <v>0</v>
      </c>
      <c r="L2147">
        <v>64679</v>
      </c>
      <c r="M2147">
        <v>1.48</v>
      </c>
      <c r="N2147" t="str">
        <f t="shared" si="292"/>
        <v>000X</v>
      </c>
      <c r="O2147">
        <v>5089</v>
      </c>
      <c r="P2147" t="s">
        <v>72</v>
      </c>
      <c r="Q2147" t="s">
        <v>10146</v>
      </c>
      <c r="R2147" t="s">
        <v>266</v>
      </c>
      <c r="T2147" t="s">
        <v>61</v>
      </c>
      <c r="V2147" t="s">
        <v>10485</v>
      </c>
      <c r="W2147">
        <v>18560</v>
      </c>
      <c r="X2147">
        <v>18560</v>
      </c>
      <c r="Y2147">
        <v>0</v>
      </c>
      <c r="Z2147">
        <v>18560</v>
      </c>
      <c r="AA2147">
        <v>18560</v>
      </c>
      <c r="AB2147" t="s">
        <v>72</v>
      </c>
      <c r="AC2147" s="1">
        <v>44158</v>
      </c>
      <c r="AD2147">
        <v>28500</v>
      </c>
      <c r="AE2147">
        <v>3114</v>
      </c>
      <c r="AF2147">
        <v>842</v>
      </c>
      <c r="AG2147" t="s">
        <v>103</v>
      </c>
      <c r="AH2147" t="s">
        <v>76</v>
      </c>
      <c r="AR2147">
        <v>0</v>
      </c>
      <c r="AW2147" t="s">
        <v>10486</v>
      </c>
      <c r="AX2147" t="s">
        <v>6099</v>
      </c>
      <c r="AY2147" t="s">
        <v>10487</v>
      </c>
      <c r="AZ2147" t="s">
        <v>3154</v>
      </c>
    </row>
    <row r="2148" spans="1:52" x14ac:dyDescent="0.3">
      <c r="A2148">
        <v>2139099</v>
      </c>
      <c r="B2148" t="s">
        <v>10488</v>
      </c>
      <c r="C2148" t="str">
        <f t="shared" si="295"/>
        <v>7492</v>
      </c>
      <c r="D2148" t="s">
        <v>8411</v>
      </c>
      <c r="E2148" t="str">
        <f t="shared" ref="E2148:E2154" si="297">"0100"</f>
        <v>0100</v>
      </c>
      <c r="F2148" t="s">
        <v>54</v>
      </c>
      <c r="G2148" t="str">
        <f>"03"</f>
        <v>03</v>
      </c>
      <c r="H2148" t="s">
        <v>55</v>
      </c>
      <c r="I2148" t="s">
        <v>56</v>
      </c>
      <c r="J2148" t="s">
        <v>57</v>
      </c>
      <c r="K2148">
        <v>1</v>
      </c>
      <c r="L2148">
        <v>49291</v>
      </c>
      <c r="M2148">
        <v>1.1299999999999999</v>
      </c>
      <c r="N2148" t="str">
        <f t="shared" si="292"/>
        <v>000X</v>
      </c>
      <c r="O2148">
        <v>5093</v>
      </c>
      <c r="P2148" t="s">
        <v>72</v>
      </c>
      <c r="Q2148" t="s">
        <v>8965</v>
      </c>
      <c r="R2148" t="s">
        <v>140</v>
      </c>
      <c r="T2148" t="s">
        <v>61</v>
      </c>
      <c r="V2148" t="s">
        <v>10489</v>
      </c>
      <c r="W2148">
        <v>265762</v>
      </c>
      <c r="X2148">
        <v>18110</v>
      </c>
      <c r="Y2148">
        <v>247652</v>
      </c>
      <c r="Z2148">
        <v>222949</v>
      </c>
      <c r="AA2148">
        <v>197949</v>
      </c>
      <c r="AB2148" t="s">
        <v>63</v>
      </c>
      <c r="AC2148" s="1">
        <v>42229</v>
      </c>
      <c r="AD2148">
        <v>300000</v>
      </c>
      <c r="AE2148">
        <v>2706</v>
      </c>
      <c r="AF2148">
        <v>2371</v>
      </c>
      <c r="AG2148" t="s">
        <v>64</v>
      </c>
      <c r="AH2148" t="s">
        <v>76</v>
      </c>
      <c r="AI2148">
        <v>1</v>
      </c>
      <c r="AJ2148">
        <v>2002</v>
      </c>
      <c r="AK2148">
        <v>3</v>
      </c>
      <c r="AL2148">
        <v>2</v>
      </c>
      <c r="AN2148">
        <v>2387</v>
      </c>
      <c r="AO2148">
        <v>32</v>
      </c>
      <c r="AP2148" t="s">
        <v>63</v>
      </c>
      <c r="AQ2148" t="s">
        <v>66</v>
      </c>
      <c r="AR2148">
        <v>3139</v>
      </c>
      <c r="AW2148" t="s">
        <v>10490</v>
      </c>
      <c r="AX2148" t="s">
        <v>10491</v>
      </c>
      <c r="AY2148" t="s">
        <v>10492</v>
      </c>
      <c r="AZ2148" t="s">
        <v>70</v>
      </c>
    </row>
    <row r="2149" spans="1:52" x14ac:dyDescent="0.3">
      <c r="A2149">
        <v>2139285</v>
      </c>
      <c r="B2149" t="s">
        <v>10493</v>
      </c>
      <c r="C2149" t="str">
        <f t="shared" si="295"/>
        <v>7492</v>
      </c>
      <c r="D2149" t="s">
        <v>8411</v>
      </c>
      <c r="E2149" t="str">
        <f t="shared" si="297"/>
        <v>0100</v>
      </c>
      <c r="F2149" t="s">
        <v>54</v>
      </c>
      <c r="G2149" t="str">
        <f>"02"</f>
        <v>02</v>
      </c>
      <c r="H2149" t="s">
        <v>55</v>
      </c>
      <c r="I2149" t="s">
        <v>56</v>
      </c>
      <c r="J2149" t="s">
        <v>57</v>
      </c>
      <c r="K2149">
        <v>1</v>
      </c>
      <c r="L2149">
        <v>46749</v>
      </c>
      <c r="M2149">
        <v>1.07</v>
      </c>
      <c r="N2149" t="str">
        <f t="shared" si="292"/>
        <v>000X</v>
      </c>
      <c r="O2149">
        <v>1820</v>
      </c>
      <c r="P2149" t="s">
        <v>58</v>
      </c>
      <c r="Q2149" t="s">
        <v>10433</v>
      </c>
      <c r="R2149" t="s">
        <v>140</v>
      </c>
      <c r="T2149" t="s">
        <v>61</v>
      </c>
      <c r="V2149" t="s">
        <v>10494</v>
      </c>
      <c r="W2149">
        <v>186962</v>
      </c>
      <c r="X2149">
        <v>17170</v>
      </c>
      <c r="Y2149">
        <v>169792</v>
      </c>
      <c r="Z2149">
        <v>144371</v>
      </c>
      <c r="AA2149">
        <v>119371</v>
      </c>
      <c r="AB2149" t="s">
        <v>63</v>
      </c>
      <c r="AC2149" s="1">
        <v>41609</v>
      </c>
      <c r="AD2149">
        <v>130000</v>
      </c>
      <c r="AE2149">
        <v>2597</v>
      </c>
      <c r="AF2149">
        <v>1996</v>
      </c>
      <c r="AG2149" t="s">
        <v>64</v>
      </c>
      <c r="AH2149" t="s">
        <v>76</v>
      </c>
      <c r="AI2149">
        <v>1</v>
      </c>
      <c r="AJ2149">
        <v>1993</v>
      </c>
      <c r="AK2149">
        <v>3</v>
      </c>
      <c r="AL2149">
        <v>2</v>
      </c>
      <c r="AN2149">
        <v>1744</v>
      </c>
      <c r="AO2149">
        <v>32</v>
      </c>
      <c r="AP2149" t="s">
        <v>63</v>
      </c>
      <c r="AQ2149" t="s">
        <v>66</v>
      </c>
      <c r="AR2149">
        <v>2560</v>
      </c>
      <c r="AW2149" t="s">
        <v>10495</v>
      </c>
      <c r="AX2149" t="s">
        <v>10496</v>
      </c>
      <c r="AY2149" t="s">
        <v>10497</v>
      </c>
      <c r="AZ2149" t="s">
        <v>70</v>
      </c>
    </row>
    <row r="2150" spans="1:52" x14ac:dyDescent="0.3">
      <c r="A2150">
        <v>2139455</v>
      </c>
      <c r="B2150" t="s">
        <v>10498</v>
      </c>
      <c r="C2150" t="str">
        <f t="shared" si="295"/>
        <v>7492</v>
      </c>
      <c r="D2150" t="s">
        <v>8411</v>
      </c>
      <c r="E2150" t="str">
        <f t="shared" si="297"/>
        <v>0100</v>
      </c>
      <c r="F2150" t="s">
        <v>54</v>
      </c>
      <c r="G2150" t="str">
        <f>"02"</f>
        <v>02</v>
      </c>
      <c r="H2150" t="s">
        <v>55</v>
      </c>
      <c r="I2150" t="s">
        <v>56</v>
      </c>
      <c r="J2150" t="s">
        <v>57</v>
      </c>
      <c r="K2150">
        <v>1</v>
      </c>
      <c r="L2150">
        <v>45175</v>
      </c>
      <c r="M2150">
        <v>1.04</v>
      </c>
      <c r="N2150" t="str">
        <f t="shared" si="292"/>
        <v>000X</v>
      </c>
      <c r="O2150">
        <v>1983</v>
      </c>
      <c r="P2150" t="s">
        <v>58</v>
      </c>
      <c r="Q2150" t="s">
        <v>265</v>
      </c>
      <c r="R2150" t="s">
        <v>266</v>
      </c>
      <c r="T2150" t="s">
        <v>61</v>
      </c>
      <c r="V2150" t="s">
        <v>10499</v>
      </c>
      <c r="W2150">
        <v>303375</v>
      </c>
      <c r="X2150">
        <v>16590</v>
      </c>
      <c r="Y2150">
        <v>286785</v>
      </c>
      <c r="Z2150">
        <v>303375</v>
      </c>
      <c r="AA2150">
        <v>303375</v>
      </c>
      <c r="AB2150" t="s">
        <v>72</v>
      </c>
      <c r="AC2150" s="1">
        <v>37316</v>
      </c>
      <c r="AD2150">
        <v>27500</v>
      </c>
      <c r="AE2150">
        <v>1491</v>
      </c>
      <c r="AF2150">
        <v>2441</v>
      </c>
      <c r="AG2150" t="s">
        <v>103</v>
      </c>
      <c r="AH2150" t="s">
        <v>76</v>
      </c>
      <c r="AI2150">
        <v>1</v>
      </c>
      <c r="AJ2150">
        <v>2002</v>
      </c>
      <c r="AK2150">
        <v>3</v>
      </c>
      <c r="AL2150">
        <v>3</v>
      </c>
      <c r="AN2150">
        <v>3475</v>
      </c>
      <c r="AO2150">
        <v>32</v>
      </c>
      <c r="AP2150" t="s">
        <v>63</v>
      </c>
      <c r="AQ2150" t="s">
        <v>66</v>
      </c>
      <c r="AR2150">
        <v>4049</v>
      </c>
      <c r="AW2150" t="s">
        <v>10500</v>
      </c>
      <c r="AX2150" t="s">
        <v>10501</v>
      </c>
      <c r="AY2150" t="s">
        <v>10502</v>
      </c>
      <c r="AZ2150" t="s">
        <v>10503</v>
      </c>
    </row>
    <row r="2151" spans="1:52" x14ac:dyDescent="0.3">
      <c r="A2151">
        <v>2139498</v>
      </c>
      <c r="B2151" t="s">
        <v>10504</v>
      </c>
      <c r="C2151" t="str">
        <f t="shared" si="295"/>
        <v>7492</v>
      </c>
      <c r="D2151" t="s">
        <v>8411</v>
      </c>
      <c r="E2151" t="str">
        <f t="shared" si="297"/>
        <v>0100</v>
      </c>
      <c r="F2151" t="s">
        <v>54</v>
      </c>
      <c r="G2151" t="str">
        <f>"03"</f>
        <v>03</v>
      </c>
      <c r="H2151" t="s">
        <v>55</v>
      </c>
      <c r="I2151" t="s">
        <v>56</v>
      </c>
      <c r="J2151" t="s">
        <v>57</v>
      </c>
      <c r="K2151">
        <v>1</v>
      </c>
      <c r="L2151">
        <v>50380</v>
      </c>
      <c r="M2151">
        <v>1.1599999999999999</v>
      </c>
      <c r="N2151" t="str">
        <f t="shared" si="292"/>
        <v>000X</v>
      </c>
      <c r="O2151">
        <v>5051</v>
      </c>
      <c r="P2151" t="s">
        <v>72</v>
      </c>
      <c r="Q2151" t="s">
        <v>8965</v>
      </c>
      <c r="R2151" t="s">
        <v>140</v>
      </c>
      <c r="T2151" t="s">
        <v>61</v>
      </c>
      <c r="V2151" t="s">
        <v>10505</v>
      </c>
      <c r="W2151">
        <v>297446</v>
      </c>
      <c r="X2151">
        <v>18510</v>
      </c>
      <c r="Y2151">
        <v>278936</v>
      </c>
      <c r="Z2151">
        <v>270265</v>
      </c>
      <c r="AA2151">
        <v>245265</v>
      </c>
      <c r="AB2151" t="s">
        <v>63</v>
      </c>
      <c r="AC2151" s="1">
        <v>43551</v>
      </c>
      <c r="AD2151">
        <v>424000</v>
      </c>
      <c r="AE2151">
        <v>2965</v>
      </c>
      <c r="AF2151">
        <v>1942</v>
      </c>
      <c r="AG2151" t="s">
        <v>64</v>
      </c>
      <c r="AH2151" t="s">
        <v>76</v>
      </c>
      <c r="AI2151">
        <v>1</v>
      </c>
      <c r="AJ2151">
        <v>2018</v>
      </c>
      <c r="AK2151">
        <v>3</v>
      </c>
      <c r="AL2151">
        <v>2</v>
      </c>
      <c r="AN2151">
        <v>2243</v>
      </c>
      <c r="AO2151">
        <v>32</v>
      </c>
      <c r="AP2151" t="s">
        <v>63</v>
      </c>
      <c r="AQ2151" t="s">
        <v>66</v>
      </c>
      <c r="AR2151">
        <v>3864</v>
      </c>
      <c r="AW2151" t="s">
        <v>10506</v>
      </c>
      <c r="AX2151" t="s">
        <v>10507</v>
      </c>
      <c r="AY2151" t="s">
        <v>10508</v>
      </c>
      <c r="AZ2151" t="s">
        <v>70</v>
      </c>
    </row>
    <row r="2152" spans="1:52" x14ac:dyDescent="0.3">
      <c r="A2152">
        <v>2139595</v>
      </c>
      <c r="B2152" t="s">
        <v>10509</v>
      </c>
      <c r="C2152" t="str">
        <f t="shared" si="295"/>
        <v>7492</v>
      </c>
      <c r="D2152" t="s">
        <v>8411</v>
      </c>
      <c r="E2152" t="str">
        <f t="shared" si="297"/>
        <v>0100</v>
      </c>
      <c r="F2152" t="s">
        <v>54</v>
      </c>
      <c r="G2152" t="str">
        <f>"03"</f>
        <v>03</v>
      </c>
      <c r="H2152" t="s">
        <v>55</v>
      </c>
      <c r="I2152" t="s">
        <v>56</v>
      </c>
      <c r="J2152" t="s">
        <v>8434</v>
      </c>
      <c r="K2152">
        <v>1</v>
      </c>
      <c r="L2152">
        <v>57473</v>
      </c>
      <c r="M2152">
        <v>1.32</v>
      </c>
      <c r="N2152" t="str">
        <f t="shared" si="292"/>
        <v>000X</v>
      </c>
      <c r="O2152">
        <v>1940</v>
      </c>
      <c r="P2152" t="s">
        <v>58</v>
      </c>
      <c r="Q2152" t="s">
        <v>10439</v>
      </c>
      <c r="R2152" t="s">
        <v>140</v>
      </c>
      <c r="T2152" t="s">
        <v>61</v>
      </c>
      <c r="V2152" t="s">
        <v>10510</v>
      </c>
      <c r="W2152">
        <v>232083</v>
      </c>
      <c r="X2152">
        <v>16490</v>
      </c>
      <c r="Y2152">
        <v>215593</v>
      </c>
      <c r="Z2152">
        <v>193540</v>
      </c>
      <c r="AA2152">
        <v>168540</v>
      </c>
      <c r="AB2152" t="s">
        <v>63</v>
      </c>
      <c r="AC2152" s="1">
        <v>37438</v>
      </c>
      <c r="AD2152">
        <v>10000</v>
      </c>
      <c r="AE2152">
        <v>1523</v>
      </c>
      <c r="AF2152">
        <v>504</v>
      </c>
      <c r="AG2152" t="s">
        <v>103</v>
      </c>
      <c r="AH2152" t="s">
        <v>76</v>
      </c>
      <c r="AI2152">
        <v>1</v>
      </c>
      <c r="AJ2152">
        <v>2004</v>
      </c>
      <c r="AK2152">
        <v>3</v>
      </c>
      <c r="AL2152">
        <v>2</v>
      </c>
      <c r="AN2152">
        <v>1782</v>
      </c>
      <c r="AO2152">
        <v>32</v>
      </c>
      <c r="AP2152" t="s">
        <v>63</v>
      </c>
      <c r="AQ2152" t="s">
        <v>66</v>
      </c>
      <c r="AR2152">
        <v>3167</v>
      </c>
      <c r="AW2152" t="s">
        <v>10511</v>
      </c>
      <c r="AX2152" t="s">
        <v>10512</v>
      </c>
      <c r="AY2152" t="s">
        <v>10513</v>
      </c>
      <c r="AZ2152" t="s">
        <v>70</v>
      </c>
    </row>
    <row r="2153" spans="1:52" x14ac:dyDescent="0.3">
      <c r="A2153">
        <v>2139765</v>
      </c>
      <c r="B2153" t="s">
        <v>10514</v>
      </c>
      <c r="C2153" t="str">
        <f t="shared" si="295"/>
        <v>7492</v>
      </c>
      <c r="D2153" t="s">
        <v>8411</v>
      </c>
      <c r="E2153" t="str">
        <f t="shared" si="297"/>
        <v>0100</v>
      </c>
      <c r="F2153" t="s">
        <v>54</v>
      </c>
      <c r="G2153" t="str">
        <f t="shared" ref="G2153:G2158" si="298">"02"</f>
        <v>02</v>
      </c>
      <c r="H2153" t="s">
        <v>55</v>
      </c>
      <c r="I2153" t="s">
        <v>56</v>
      </c>
      <c r="J2153" t="s">
        <v>8434</v>
      </c>
      <c r="K2153">
        <v>1</v>
      </c>
      <c r="L2153">
        <v>55914</v>
      </c>
      <c r="M2153">
        <v>1.28</v>
      </c>
      <c r="N2153" t="str">
        <f t="shared" si="292"/>
        <v>000X</v>
      </c>
      <c r="O2153">
        <v>1870</v>
      </c>
      <c r="P2153" t="s">
        <v>58</v>
      </c>
      <c r="Q2153" t="s">
        <v>10439</v>
      </c>
      <c r="R2153" t="s">
        <v>140</v>
      </c>
      <c r="T2153" t="s">
        <v>61</v>
      </c>
      <c r="V2153" t="s">
        <v>10515</v>
      </c>
      <c r="W2153">
        <v>217242</v>
      </c>
      <c r="X2153">
        <v>16050</v>
      </c>
      <c r="Y2153">
        <v>201192</v>
      </c>
      <c r="Z2153">
        <v>176278</v>
      </c>
      <c r="AA2153">
        <v>145278</v>
      </c>
      <c r="AB2153" t="s">
        <v>63</v>
      </c>
      <c r="AC2153" s="1">
        <v>42535</v>
      </c>
      <c r="AD2153">
        <v>215000</v>
      </c>
      <c r="AE2153">
        <v>2767</v>
      </c>
      <c r="AF2153">
        <v>1854</v>
      </c>
      <c r="AG2153" t="s">
        <v>64</v>
      </c>
      <c r="AH2153" t="s">
        <v>76</v>
      </c>
      <c r="AI2153">
        <v>1</v>
      </c>
      <c r="AJ2153">
        <v>1996</v>
      </c>
      <c r="AK2153">
        <v>3</v>
      </c>
      <c r="AL2153">
        <v>3</v>
      </c>
      <c r="AN2153">
        <v>2198</v>
      </c>
      <c r="AO2153">
        <v>32</v>
      </c>
      <c r="AP2153" t="s">
        <v>63</v>
      </c>
      <c r="AQ2153" t="s">
        <v>66</v>
      </c>
      <c r="AR2153">
        <v>3130</v>
      </c>
      <c r="AW2153" t="s">
        <v>10516</v>
      </c>
      <c r="AX2153" t="s">
        <v>10517</v>
      </c>
      <c r="AY2153" t="s">
        <v>10518</v>
      </c>
      <c r="AZ2153" t="s">
        <v>70</v>
      </c>
    </row>
    <row r="2154" spans="1:52" x14ac:dyDescent="0.3">
      <c r="A2154">
        <v>2137789</v>
      </c>
      <c r="B2154" t="s">
        <v>10519</v>
      </c>
      <c r="C2154" t="str">
        <f t="shared" si="295"/>
        <v>7492</v>
      </c>
      <c r="D2154" t="s">
        <v>8411</v>
      </c>
      <c r="E2154" t="str">
        <f t="shared" si="297"/>
        <v>0100</v>
      </c>
      <c r="F2154" t="s">
        <v>54</v>
      </c>
      <c r="G2154" t="str">
        <f t="shared" si="298"/>
        <v>02</v>
      </c>
      <c r="H2154" t="s">
        <v>55</v>
      </c>
      <c r="I2154" t="s">
        <v>56</v>
      </c>
      <c r="J2154" t="s">
        <v>57</v>
      </c>
      <c r="K2154">
        <v>1</v>
      </c>
      <c r="L2154">
        <v>46251</v>
      </c>
      <c r="M2154">
        <v>1.06</v>
      </c>
      <c r="N2154" t="str">
        <f t="shared" si="292"/>
        <v>000X</v>
      </c>
      <c r="O2154">
        <v>5408</v>
      </c>
      <c r="P2154" t="s">
        <v>72</v>
      </c>
      <c r="Q2154" t="s">
        <v>9437</v>
      </c>
      <c r="R2154" t="s">
        <v>140</v>
      </c>
      <c r="T2154" t="s">
        <v>61</v>
      </c>
      <c r="V2154" t="s">
        <v>10520</v>
      </c>
      <c r="W2154">
        <v>211679</v>
      </c>
      <c r="X2154">
        <v>16990</v>
      </c>
      <c r="Y2154">
        <v>194689</v>
      </c>
      <c r="Z2154">
        <v>172222</v>
      </c>
      <c r="AA2154">
        <v>146722</v>
      </c>
      <c r="AB2154" t="s">
        <v>63</v>
      </c>
      <c r="AC2154" s="1">
        <v>38139</v>
      </c>
      <c r="AD2154">
        <v>194900</v>
      </c>
      <c r="AE2154">
        <v>1739</v>
      </c>
      <c r="AF2154">
        <v>1031</v>
      </c>
      <c r="AG2154" t="s">
        <v>64</v>
      </c>
      <c r="AH2154" t="s">
        <v>76</v>
      </c>
      <c r="AI2154">
        <v>1</v>
      </c>
      <c r="AJ2154">
        <v>2001</v>
      </c>
      <c r="AK2154">
        <v>3</v>
      </c>
      <c r="AL2154">
        <v>2</v>
      </c>
      <c r="AN2154">
        <v>1792</v>
      </c>
      <c r="AO2154">
        <v>32</v>
      </c>
      <c r="AP2154" t="s">
        <v>72</v>
      </c>
      <c r="AQ2154" t="s">
        <v>66</v>
      </c>
      <c r="AR2154">
        <v>2323</v>
      </c>
      <c r="AW2154" t="s">
        <v>10521</v>
      </c>
      <c r="AX2154" t="s">
        <v>10522</v>
      </c>
      <c r="AY2154" t="s">
        <v>10523</v>
      </c>
      <c r="AZ2154" t="s">
        <v>70</v>
      </c>
    </row>
    <row r="2155" spans="1:52" x14ac:dyDescent="0.3">
      <c r="A2155">
        <v>2137959</v>
      </c>
      <c r="B2155" t="s">
        <v>10524</v>
      </c>
      <c r="C2155" t="str">
        <f t="shared" si="295"/>
        <v>7492</v>
      </c>
      <c r="D2155" t="s">
        <v>8411</v>
      </c>
      <c r="E2155" t="str">
        <f>"0000"</f>
        <v>0000</v>
      </c>
      <c r="F2155" t="s">
        <v>108</v>
      </c>
      <c r="G2155" t="str">
        <f t="shared" si="298"/>
        <v>02</v>
      </c>
      <c r="H2155" t="s">
        <v>55</v>
      </c>
      <c r="I2155" t="s">
        <v>56</v>
      </c>
      <c r="J2155" t="s">
        <v>57</v>
      </c>
      <c r="K2155">
        <v>0</v>
      </c>
      <c r="L2155">
        <v>43720</v>
      </c>
      <c r="M2155">
        <v>1</v>
      </c>
      <c r="N2155" t="str">
        <f t="shared" ref="N2155:N2218" si="299">"000X"</f>
        <v>000X</v>
      </c>
      <c r="O2155">
        <v>5519</v>
      </c>
      <c r="P2155" t="s">
        <v>72</v>
      </c>
      <c r="Q2155" t="s">
        <v>10146</v>
      </c>
      <c r="R2155" t="s">
        <v>266</v>
      </c>
      <c r="T2155" t="s">
        <v>61</v>
      </c>
      <c r="V2155" t="s">
        <v>10525</v>
      </c>
      <c r="W2155">
        <v>16060</v>
      </c>
      <c r="X2155">
        <v>16060</v>
      </c>
      <c r="Y2155">
        <v>0</v>
      </c>
      <c r="Z2155">
        <v>16060</v>
      </c>
      <c r="AA2155">
        <v>16060</v>
      </c>
      <c r="AB2155" t="s">
        <v>72</v>
      </c>
      <c r="AC2155" s="1">
        <v>35612</v>
      </c>
      <c r="AD2155">
        <v>18000</v>
      </c>
      <c r="AE2155">
        <v>1195</v>
      </c>
      <c r="AF2155">
        <v>714</v>
      </c>
      <c r="AG2155" t="s">
        <v>103</v>
      </c>
      <c r="AH2155" t="s">
        <v>873</v>
      </c>
      <c r="AR2155">
        <v>0</v>
      </c>
      <c r="AW2155" t="s">
        <v>10526</v>
      </c>
      <c r="AY2155" t="s">
        <v>10527</v>
      </c>
      <c r="AZ2155" t="s">
        <v>10528</v>
      </c>
    </row>
    <row r="2156" spans="1:52" x14ac:dyDescent="0.3">
      <c r="A2156">
        <v>2138017</v>
      </c>
      <c r="B2156" t="s">
        <v>10529</v>
      </c>
      <c r="C2156" t="str">
        <f t="shared" si="295"/>
        <v>7492</v>
      </c>
      <c r="D2156" t="s">
        <v>8411</v>
      </c>
      <c r="E2156" t="str">
        <f>"0000"</f>
        <v>0000</v>
      </c>
      <c r="F2156" t="s">
        <v>108</v>
      </c>
      <c r="G2156" t="str">
        <f t="shared" si="298"/>
        <v>02</v>
      </c>
      <c r="H2156" t="s">
        <v>55</v>
      </c>
      <c r="I2156" t="s">
        <v>56</v>
      </c>
      <c r="J2156" t="s">
        <v>57</v>
      </c>
      <c r="K2156">
        <v>0</v>
      </c>
      <c r="L2156">
        <v>43625</v>
      </c>
      <c r="M2156">
        <v>1</v>
      </c>
      <c r="N2156" t="str">
        <f t="shared" si="299"/>
        <v>000X</v>
      </c>
      <c r="O2156">
        <v>5573</v>
      </c>
      <c r="P2156" t="s">
        <v>72</v>
      </c>
      <c r="Q2156" t="s">
        <v>10146</v>
      </c>
      <c r="R2156" t="s">
        <v>266</v>
      </c>
      <c r="T2156" t="s">
        <v>61</v>
      </c>
      <c r="V2156" t="s">
        <v>10530</v>
      </c>
      <c r="W2156">
        <v>16020</v>
      </c>
      <c r="X2156">
        <v>16020</v>
      </c>
      <c r="Y2156">
        <v>0</v>
      </c>
      <c r="Z2156">
        <v>16020</v>
      </c>
      <c r="AA2156">
        <v>16020</v>
      </c>
      <c r="AB2156" t="s">
        <v>72</v>
      </c>
      <c r="AC2156" s="1">
        <v>35704</v>
      </c>
      <c r="AD2156">
        <v>10000</v>
      </c>
      <c r="AE2156">
        <v>1210</v>
      </c>
      <c r="AF2156">
        <v>1437</v>
      </c>
      <c r="AG2156" t="s">
        <v>103</v>
      </c>
      <c r="AH2156" t="s">
        <v>76</v>
      </c>
      <c r="AR2156">
        <v>0</v>
      </c>
      <c r="AW2156" t="s">
        <v>10531</v>
      </c>
      <c r="AY2156" t="s">
        <v>10448</v>
      </c>
      <c r="AZ2156" t="s">
        <v>10449</v>
      </c>
    </row>
    <row r="2157" spans="1:52" x14ac:dyDescent="0.3">
      <c r="A2157">
        <v>2138297</v>
      </c>
      <c r="B2157" t="s">
        <v>10532</v>
      </c>
      <c r="C2157" t="str">
        <f t="shared" si="295"/>
        <v>7492</v>
      </c>
      <c r="D2157" t="s">
        <v>8411</v>
      </c>
      <c r="E2157" t="str">
        <f>"0100"</f>
        <v>0100</v>
      </c>
      <c r="F2157" t="s">
        <v>54</v>
      </c>
      <c r="G2157" t="str">
        <f t="shared" si="298"/>
        <v>02</v>
      </c>
      <c r="H2157" t="s">
        <v>55</v>
      </c>
      <c r="I2157" t="s">
        <v>56</v>
      </c>
      <c r="J2157" t="s">
        <v>57</v>
      </c>
      <c r="K2157">
        <v>1</v>
      </c>
      <c r="L2157">
        <v>47555</v>
      </c>
      <c r="M2157">
        <v>1.0900000000000001</v>
      </c>
      <c r="N2157" t="str">
        <f t="shared" si="299"/>
        <v>000X</v>
      </c>
      <c r="O2157">
        <v>5499</v>
      </c>
      <c r="P2157" t="s">
        <v>72</v>
      </c>
      <c r="Q2157" t="s">
        <v>9437</v>
      </c>
      <c r="R2157" t="s">
        <v>140</v>
      </c>
      <c r="T2157" t="s">
        <v>61</v>
      </c>
      <c r="V2157" t="s">
        <v>10533</v>
      </c>
      <c r="W2157">
        <v>259015</v>
      </c>
      <c r="X2157">
        <v>17470</v>
      </c>
      <c r="Y2157">
        <v>241545</v>
      </c>
      <c r="Z2157">
        <v>199505</v>
      </c>
      <c r="AA2157">
        <v>174505</v>
      </c>
      <c r="AB2157" t="s">
        <v>63</v>
      </c>
      <c r="AC2157" s="1">
        <v>38384</v>
      </c>
      <c r="AD2157">
        <v>209100</v>
      </c>
      <c r="AE2157">
        <v>1833</v>
      </c>
      <c r="AF2157">
        <v>252</v>
      </c>
      <c r="AG2157" t="s">
        <v>64</v>
      </c>
      <c r="AH2157" t="s">
        <v>76</v>
      </c>
      <c r="AI2157">
        <v>1</v>
      </c>
      <c r="AJ2157">
        <v>2005</v>
      </c>
      <c r="AK2157">
        <v>4</v>
      </c>
      <c r="AL2157">
        <v>3</v>
      </c>
      <c r="AN2157">
        <v>2572</v>
      </c>
      <c r="AO2157">
        <v>32</v>
      </c>
      <c r="AP2157" t="s">
        <v>63</v>
      </c>
      <c r="AQ2157" t="s">
        <v>66</v>
      </c>
      <c r="AR2157">
        <v>3269</v>
      </c>
      <c r="AW2157" t="s">
        <v>10534</v>
      </c>
      <c r="AX2157" t="s">
        <v>10535</v>
      </c>
      <c r="AY2157" t="s">
        <v>10536</v>
      </c>
      <c r="AZ2157" t="s">
        <v>70</v>
      </c>
    </row>
    <row r="2158" spans="1:52" x14ac:dyDescent="0.3">
      <c r="A2158">
        <v>2138491</v>
      </c>
      <c r="B2158" t="s">
        <v>10537</v>
      </c>
      <c r="C2158" t="str">
        <f t="shared" si="295"/>
        <v>7492</v>
      </c>
      <c r="D2158" t="s">
        <v>8411</v>
      </c>
      <c r="E2158" t="str">
        <f>"0000"</f>
        <v>0000</v>
      </c>
      <c r="F2158" t="s">
        <v>108</v>
      </c>
      <c r="G2158" t="str">
        <f t="shared" si="298"/>
        <v>02</v>
      </c>
      <c r="H2158" t="s">
        <v>55</v>
      </c>
      <c r="I2158" t="s">
        <v>56</v>
      </c>
      <c r="J2158" t="s">
        <v>57</v>
      </c>
      <c r="K2158">
        <v>0</v>
      </c>
      <c r="L2158">
        <v>48537</v>
      </c>
      <c r="M2158">
        <v>1.1100000000000001</v>
      </c>
      <c r="N2158" t="str">
        <f t="shared" si="299"/>
        <v>000X</v>
      </c>
      <c r="O2158">
        <v>5063</v>
      </c>
      <c r="P2158" t="s">
        <v>72</v>
      </c>
      <c r="Q2158" t="s">
        <v>9437</v>
      </c>
      <c r="R2158" t="s">
        <v>140</v>
      </c>
      <c r="T2158" t="s">
        <v>61</v>
      </c>
      <c r="V2158" t="s">
        <v>10538</v>
      </c>
      <c r="W2158">
        <v>17830</v>
      </c>
      <c r="X2158">
        <v>17830</v>
      </c>
      <c r="Y2158">
        <v>0</v>
      </c>
      <c r="Z2158">
        <v>17830</v>
      </c>
      <c r="AA2158">
        <v>17830</v>
      </c>
      <c r="AB2158" t="s">
        <v>72</v>
      </c>
      <c r="AC2158" s="1">
        <v>37834</v>
      </c>
      <c r="AD2158">
        <v>14900</v>
      </c>
      <c r="AE2158">
        <v>1634</v>
      </c>
      <c r="AF2158">
        <v>59</v>
      </c>
      <c r="AG2158" t="s">
        <v>103</v>
      </c>
      <c r="AH2158" t="s">
        <v>76</v>
      </c>
      <c r="AR2158">
        <v>0</v>
      </c>
      <c r="AW2158" t="s">
        <v>10539</v>
      </c>
      <c r="AY2158" t="s">
        <v>10540</v>
      </c>
      <c r="AZ2158" t="s">
        <v>10541</v>
      </c>
    </row>
    <row r="2159" spans="1:52" x14ac:dyDescent="0.3">
      <c r="A2159">
        <v>2138866</v>
      </c>
      <c r="B2159" t="s">
        <v>10542</v>
      </c>
      <c r="C2159" t="str">
        <f t="shared" si="295"/>
        <v>7492</v>
      </c>
      <c r="D2159" t="s">
        <v>8411</v>
      </c>
      <c r="E2159" t="str">
        <f t="shared" ref="E2159:E2165" si="300">"0100"</f>
        <v>0100</v>
      </c>
      <c r="F2159" t="s">
        <v>54</v>
      </c>
      <c r="G2159" t="str">
        <f>"11"</f>
        <v>11</v>
      </c>
      <c r="H2159" t="s">
        <v>55</v>
      </c>
      <c r="I2159" t="s">
        <v>56</v>
      </c>
      <c r="J2159" t="s">
        <v>8434</v>
      </c>
      <c r="K2159">
        <v>1</v>
      </c>
      <c r="L2159">
        <v>56359</v>
      </c>
      <c r="M2159">
        <v>1.29</v>
      </c>
      <c r="N2159" t="str">
        <f t="shared" si="299"/>
        <v>000X</v>
      </c>
      <c r="O2159">
        <v>1665</v>
      </c>
      <c r="P2159" t="s">
        <v>58</v>
      </c>
      <c r="Q2159" t="s">
        <v>265</v>
      </c>
      <c r="R2159" t="s">
        <v>266</v>
      </c>
      <c r="T2159" t="s">
        <v>61</v>
      </c>
      <c r="V2159" t="s">
        <v>10543</v>
      </c>
      <c r="W2159">
        <v>139158</v>
      </c>
      <c r="X2159">
        <v>16170</v>
      </c>
      <c r="Y2159">
        <v>122988</v>
      </c>
      <c r="Z2159">
        <v>94151</v>
      </c>
      <c r="AA2159">
        <v>68651</v>
      </c>
      <c r="AB2159" t="s">
        <v>63</v>
      </c>
      <c r="AC2159" s="1">
        <v>31382</v>
      </c>
      <c r="AD2159">
        <v>65900</v>
      </c>
      <c r="AE2159">
        <v>690</v>
      </c>
      <c r="AF2159">
        <v>111</v>
      </c>
      <c r="AG2159" t="s">
        <v>64</v>
      </c>
      <c r="AH2159" t="s">
        <v>76</v>
      </c>
      <c r="AI2159">
        <v>1</v>
      </c>
      <c r="AJ2159">
        <v>1985</v>
      </c>
      <c r="AK2159">
        <v>2</v>
      </c>
      <c r="AL2159">
        <v>2</v>
      </c>
      <c r="AN2159">
        <v>1500</v>
      </c>
      <c r="AO2159">
        <v>32</v>
      </c>
      <c r="AP2159" t="s">
        <v>72</v>
      </c>
      <c r="AQ2159" t="s">
        <v>66</v>
      </c>
      <c r="AR2159">
        <v>2540</v>
      </c>
      <c r="AW2159" t="s">
        <v>10544</v>
      </c>
      <c r="AY2159" t="s">
        <v>10545</v>
      </c>
      <c r="AZ2159" t="s">
        <v>10546</v>
      </c>
    </row>
    <row r="2160" spans="1:52" x14ac:dyDescent="0.3">
      <c r="A2160">
        <v>2138882</v>
      </c>
      <c r="B2160" t="s">
        <v>10547</v>
      </c>
      <c r="C2160" t="str">
        <f t="shared" si="295"/>
        <v>7492</v>
      </c>
      <c r="D2160" t="s">
        <v>8411</v>
      </c>
      <c r="E2160" t="str">
        <f t="shared" si="300"/>
        <v>0100</v>
      </c>
      <c r="F2160" t="s">
        <v>54</v>
      </c>
      <c r="G2160" t="str">
        <f t="shared" ref="G2160:G2175" si="301">"02"</f>
        <v>02</v>
      </c>
      <c r="H2160" t="s">
        <v>55</v>
      </c>
      <c r="I2160" t="s">
        <v>56</v>
      </c>
      <c r="J2160" t="s">
        <v>8434</v>
      </c>
      <c r="K2160">
        <v>1</v>
      </c>
      <c r="L2160">
        <v>60844</v>
      </c>
      <c r="M2160">
        <v>1.4</v>
      </c>
      <c r="N2160" t="str">
        <f t="shared" si="299"/>
        <v>000X</v>
      </c>
      <c r="O2160">
        <v>1709</v>
      </c>
      <c r="P2160" t="s">
        <v>58</v>
      </c>
      <c r="Q2160" t="s">
        <v>265</v>
      </c>
      <c r="R2160" t="s">
        <v>266</v>
      </c>
      <c r="T2160" t="s">
        <v>61</v>
      </c>
      <c r="V2160" t="s">
        <v>10548</v>
      </c>
      <c r="W2160">
        <v>265653</v>
      </c>
      <c r="X2160">
        <v>17460</v>
      </c>
      <c r="Y2160">
        <v>248193</v>
      </c>
      <c r="Z2160">
        <v>240068</v>
      </c>
      <c r="AA2160">
        <v>215068</v>
      </c>
      <c r="AB2160" t="s">
        <v>63</v>
      </c>
      <c r="AC2160" s="1">
        <v>42251</v>
      </c>
      <c r="AD2160">
        <v>224500</v>
      </c>
      <c r="AE2160">
        <v>2711</v>
      </c>
      <c r="AF2160">
        <v>1087</v>
      </c>
      <c r="AG2160" t="s">
        <v>64</v>
      </c>
      <c r="AH2160" t="s">
        <v>76</v>
      </c>
      <c r="AI2160">
        <v>1</v>
      </c>
      <c r="AJ2160">
        <v>1997</v>
      </c>
      <c r="AK2160">
        <v>2</v>
      </c>
      <c r="AL2160">
        <v>2</v>
      </c>
      <c r="AN2160">
        <v>2249</v>
      </c>
      <c r="AO2160">
        <v>32</v>
      </c>
      <c r="AP2160" t="s">
        <v>63</v>
      </c>
      <c r="AQ2160" t="s">
        <v>66</v>
      </c>
      <c r="AR2160">
        <v>3244</v>
      </c>
      <c r="AW2160" t="s">
        <v>10549</v>
      </c>
      <c r="AX2160" t="s">
        <v>10550</v>
      </c>
      <c r="AY2160" t="s">
        <v>10551</v>
      </c>
      <c r="AZ2160" t="s">
        <v>70</v>
      </c>
    </row>
    <row r="2161" spans="1:52" x14ac:dyDescent="0.3">
      <c r="A2161">
        <v>2138904</v>
      </c>
      <c r="B2161" t="s">
        <v>10552</v>
      </c>
      <c r="C2161" t="str">
        <f t="shared" si="295"/>
        <v>7492</v>
      </c>
      <c r="D2161" t="s">
        <v>8411</v>
      </c>
      <c r="E2161" t="str">
        <f t="shared" si="300"/>
        <v>0100</v>
      </c>
      <c r="F2161" t="s">
        <v>54</v>
      </c>
      <c r="G2161" t="str">
        <f t="shared" si="301"/>
        <v>02</v>
      </c>
      <c r="H2161" t="s">
        <v>55</v>
      </c>
      <c r="I2161" t="s">
        <v>56</v>
      </c>
      <c r="J2161" t="s">
        <v>8434</v>
      </c>
      <c r="K2161">
        <v>1</v>
      </c>
      <c r="L2161">
        <v>73954</v>
      </c>
      <c r="M2161">
        <v>1.7</v>
      </c>
      <c r="N2161" t="str">
        <f t="shared" si="299"/>
        <v>000X</v>
      </c>
      <c r="O2161">
        <v>1741</v>
      </c>
      <c r="P2161" t="s">
        <v>58</v>
      </c>
      <c r="Q2161" t="s">
        <v>265</v>
      </c>
      <c r="R2161" t="s">
        <v>266</v>
      </c>
      <c r="T2161" t="s">
        <v>61</v>
      </c>
      <c r="V2161" t="s">
        <v>10553</v>
      </c>
      <c r="W2161">
        <v>264735</v>
      </c>
      <c r="X2161">
        <v>21220</v>
      </c>
      <c r="Y2161">
        <v>243515</v>
      </c>
      <c r="Z2161">
        <v>207357</v>
      </c>
      <c r="AA2161">
        <v>182357</v>
      </c>
      <c r="AB2161" t="s">
        <v>63</v>
      </c>
      <c r="AC2161" s="1">
        <v>40330</v>
      </c>
      <c r="AD2161">
        <v>206000</v>
      </c>
      <c r="AE2161">
        <v>2360</v>
      </c>
      <c r="AF2161">
        <v>660</v>
      </c>
      <c r="AG2161" t="s">
        <v>64</v>
      </c>
      <c r="AH2161" t="s">
        <v>76</v>
      </c>
      <c r="AI2161">
        <v>1</v>
      </c>
      <c r="AJ2161">
        <v>1998</v>
      </c>
      <c r="AK2161">
        <v>3</v>
      </c>
      <c r="AL2161">
        <v>2</v>
      </c>
      <c r="AM2161">
        <v>1</v>
      </c>
      <c r="AN2161">
        <v>2507</v>
      </c>
      <c r="AO2161">
        <v>32</v>
      </c>
      <c r="AP2161" t="s">
        <v>63</v>
      </c>
      <c r="AQ2161" t="s">
        <v>66</v>
      </c>
      <c r="AR2161">
        <v>3885</v>
      </c>
      <c r="AW2161" t="s">
        <v>10554</v>
      </c>
      <c r="AX2161" t="s">
        <v>10555</v>
      </c>
      <c r="AY2161" t="s">
        <v>10556</v>
      </c>
      <c r="AZ2161" t="s">
        <v>70</v>
      </c>
    </row>
    <row r="2162" spans="1:52" x14ac:dyDescent="0.3">
      <c r="A2162">
        <v>2138955</v>
      </c>
      <c r="B2162" t="s">
        <v>10557</v>
      </c>
      <c r="C2162" t="str">
        <f t="shared" si="295"/>
        <v>7492</v>
      </c>
      <c r="D2162" t="s">
        <v>8411</v>
      </c>
      <c r="E2162" t="str">
        <f t="shared" si="300"/>
        <v>0100</v>
      </c>
      <c r="F2162" t="s">
        <v>54</v>
      </c>
      <c r="G2162" t="str">
        <f t="shared" si="301"/>
        <v>02</v>
      </c>
      <c r="H2162" t="s">
        <v>55</v>
      </c>
      <c r="I2162" t="s">
        <v>56</v>
      </c>
      <c r="J2162" t="s">
        <v>57</v>
      </c>
      <c r="K2162">
        <v>1</v>
      </c>
      <c r="L2162">
        <v>53455</v>
      </c>
      <c r="M2162">
        <v>1.23</v>
      </c>
      <c r="N2162" t="str">
        <f t="shared" si="299"/>
        <v>000X</v>
      </c>
      <c r="O2162">
        <v>5051</v>
      </c>
      <c r="P2162" t="s">
        <v>72</v>
      </c>
      <c r="Q2162" t="s">
        <v>10146</v>
      </c>
      <c r="R2162" t="s">
        <v>266</v>
      </c>
      <c r="T2162" t="s">
        <v>61</v>
      </c>
      <c r="V2162" t="s">
        <v>10558</v>
      </c>
      <c r="W2162">
        <v>226988</v>
      </c>
      <c r="X2162">
        <v>19640</v>
      </c>
      <c r="Y2162">
        <v>207348</v>
      </c>
      <c r="Z2162">
        <v>164377</v>
      </c>
      <c r="AA2162">
        <v>139377</v>
      </c>
      <c r="AB2162" t="s">
        <v>63</v>
      </c>
      <c r="AC2162" s="1">
        <v>40452</v>
      </c>
      <c r="AD2162">
        <v>181000</v>
      </c>
      <c r="AE2162">
        <v>2383</v>
      </c>
      <c r="AF2162">
        <v>1875</v>
      </c>
      <c r="AG2162" t="s">
        <v>64</v>
      </c>
      <c r="AH2162" t="s">
        <v>76</v>
      </c>
      <c r="AI2162">
        <v>1</v>
      </c>
      <c r="AJ2162">
        <v>1995</v>
      </c>
      <c r="AK2162">
        <v>4</v>
      </c>
      <c r="AL2162">
        <v>3</v>
      </c>
      <c r="AN2162">
        <v>2265</v>
      </c>
      <c r="AO2162">
        <v>32</v>
      </c>
      <c r="AP2162" t="s">
        <v>63</v>
      </c>
      <c r="AQ2162" t="s">
        <v>66</v>
      </c>
      <c r="AR2162">
        <v>3181</v>
      </c>
      <c r="AW2162" t="s">
        <v>10559</v>
      </c>
      <c r="AX2162" t="s">
        <v>10560</v>
      </c>
      <c r="AY2162" t="s">
        <v>10561</v>
      </c>
      <c r="AZ2162" t="s">
        <v>70</v>
      </c>
    </row>
    <row r="2163" spans="1:52" x14ac:dyDescent="0.3">
      <c r="A2163">
        <v>2139749</v>
      </c>
      <c r="B2163" t="s">
        <v>10562</v>
      </c>
      <c r="C2163" t="str">
        <f t="shared" si="295"/>
        <v>7492</v>
      </c>
      <c r="D2163" t="s">
        <v>8411</v>
      </c>
      <c r="E2163" t="str">
        <f t="shared" si="300"/>
        <v>0100</v>
      </c>
      <c r="F2163" t="s">
        <v>54</v>
      </c>
      <c r="G2163" t="str">
        <f t="shared" si="301"/>
        <v>02</v>
      </c>
      <c r="H2163" t="s">
        <v>55</v>
      </c>
      <c r="I2163" t="s">
        <v>56</v>
      </c>
      <c r="J2163" t="s">
        <v>8434</v>
      </c>
      <c r="K2163">
        <v>1</v>
      </c>
      <c r="L2163">
        <v>58250</v>
      </c>
      <c r="M2163">
        <v>1.34</v>
      </c>
      <c r="N2163" t="str">
        <f t="shared" si="299"/>
        <v>000X</v>
      </c>
      <c r="O2163">
        <v>1880</v>
      </c>
      <c r="P2163" t="s">
        <v>58</v>
      </c>
      <c r="Q2163" t="s">
        <v>10439</v>
      </c>
      <c r="R2163" t="s">
        <v>140</v>
      </c>
      <c r="T2163" t="s">
        <v>61</v>
      </c>
      <c r="V2163" t="s">
        <v>10563</v>
      </c>
      <c r="W2163">
        <v>198858</v>
      </c>
      <c r="X2163">
        <v>16720</v>
      </c>
      <c r="Y2163">
        <v>182138</v>
      </c>
      <c r="Z2163">
        <v>135944</v>
      </c>
      <c r="AA2163">
        <v>110944</v>
      </c>
      <c r="AB2163" t="s">
        <v>63</v>
      </c>
      <c r="AI2163">
        <v>1</v>
      </c>
      <c r="AJ2163">
        <v>1988</v>
      </c>
      <c r="AK2163">
        <v>4</v>
      </c>
      <c r="AL2163">
        <v>2</v>
      </c>
      <c r="AN2163">
        <v>2233</v>
      </c>
      <c r="AO2163">
        <v>32</v>
      </c>
      <c r="AP2163" t="s">
        <v>72</v>
      </c>
      <c r="AQ2163" t="s">
        <v>66</v>
      </c>
      <c r="AR2163">
        <v>3746</v>
      </c>
      <c r="AW2163" t="s">
        <v>10564</v>
      </c>
      <c r="AY2163" t="s">
        <v>10565</v>
      </c>
      <c r="AZ2163" t="s">
        <v>10566</v>
      </c>
    </row>
    <row r="2164" spans="1:52" x14ac:dyDescent="0.3">
      <c r="A2164">
        <v>2137746</v>
      </c>
      <c r="B2164" t="s">
        <v>10567</v>
      </c>
      <c r="C2164" t="str">
        <f t="shared" si="295"/>
        <v>7492</v>
      </c>
      <c r="D2164" t="s">
        <v>8411</v>
      </c>
      <c r="E2164" t="str">
        <f t="shared" si="300"/>
        <v>0100</v>
      </c>
      <c r="F2164" t="s">
        <v>54</v>
      </c>
      <c r="G2164" t="str">
        <f t="shared" si="301"/>
        <v>02</v>
      </c>
      <c r="H2164" t="s">
        <v>55</v>
      </c>
      <c r="I2164" t="s">
        <v>56</v>
      </c>
      <c r="J2164" t="s">
        <v>57</v>
      </c>
      <c r="K2164">
        <v>1</v>
      </c>
      <c r="L2164">
        <v>48781</v>
      </c>
      <c r="M2164">
        <v>1.1200000000000001</v>
      </c>
      <c r="N2164" t="str">
        <f t="shared" si="299"/>
        <v>000X</v>
      </c>
      <c r="O2164">
        <v>5486</v>
      </c>
      <c r="P2164" t="s">
        <v>72</v>
      </c>
      <c r="Q2164" t="s">
        <v>9437</v>
      </c>
      <c r="R2164" t="s">
        <v>140</v>
      </c>
      <c r="T2164" t="s">
        <v>61</v>
      </c>
      <c r="V2164" t="s">
        <v>10568</v>
      </c>
      <c r="W2164">
        <v>266194</v>
      </c>
      <c r="X2164">
        <v>17920</v>
      </c>
      <c r="Y2164">
        <v>248274</v>
      </c>
      <c r="Z2164">
        <v>190583</v>
      </c>
      <c r="AA2164">
        <v>165583</v>
      </c>
      <c r="AB2164" t="s">
        <v>63</v>
      </c>
      <c r="AC2164" s="1">
        <v>38018</v>
      </c>
      <c r="AD2164">
        <v>26500</v>
      </c>
      <c r="AE2164">
        <v>1690</v>
      </c>
      <c r="AF2164">
        <v>781</v>
      </c>
      <c r="AG2164" t="s">
        <v>103</v>
      </c>
      <c r="AH2164" t="s">
        <v>76</v>
      </c>
      <c r="AI2164">
        <v>1</v>
      </c>
      <c r="AJ2164">
        <v>2005</v>
      </c>
      <c r="AK2164">
        <v>3</v>
      </c>
      <c r="AL2164">
        <v>2</v>
      </c>
      <c r="AN2164">
        <v>2442</v>
      </c>
      <c r="AO2164">
        <v>32</v>
      </c>
      <c r="AP2164" t="s">
        <v>72</v>
      </c>
      <c r="AQ2164" t="s">
        <v>66</v>
      </c>
      <c r="AR2164">
        <v>3690</v>
      </c>
      <c r="AW2164" t="s">
        <v>10569</v>
      </c>
      <c r="AX2164" t="s">
        <v>10570</v>
      </c>
      <c r="AY2164" t="s">
        <v>10571</v>
      </c>
      <c r="AZ2164" t="s">
        <v>10572</v>
      </c>
    </row>
    <row r="2165" spans="1:52" x14ac:dyDescent="0.3">
      <c r="A2165">
        <v>2137843</v>
      </c>
      <c r="B2165" t="s">
        <v>10573</v>
      </c>
      <c r="C2165" t="str">
        <f t="shared" si="295"/>
        <v>7492</v>
      </c>
      <c r="D2165" t="s">
        <v>8411</v>
      </c>
      <c r="E2165" t="str">
        <f t="shared" si="300"/>
        <v>0100</v>
      </c>
      <c r="F2165" t="s">
        <v>54</v>
      </c>
      <c r="G2165" t="str">
        <f t="shared" si="301"/>
        <v>02</v>
      </c>
      <c r="H2165" t="s">
        <v>55</v>
      </c>
      <c r="I2165" t="s">
        <v>56</v>
      </c>
      <c r="J2165" t="s">
        <v>57</v>
      </c>
      <c r="K2165">
        <v>1</v>
      </c>
      <c r="L2165">
        <v>48341</v>
      </c>
      <c r="M2165">
        <v>1.1100000000000001</v>
      </c>
      <c r="N2165" t="str">
        <f t="shared" si="299"/>
        <v>000X</v>
      </c>
      <c r="O2165">
        <v>5298</v>
      </c>
      <c r="P2165" t="s">
        <v>72</v>
      </c>
      <c r="Q2165" t="s">
        <v>9437</v>
      </c>
      <c r="R2165" t="s">
        <v>140</v>
      </c>
      <c r="T2165" t="s">
        <v>61</v>
      </c>
      <c r="V2165" t="s">
        <v>10574</v>
      </c>
      <c r="W2165">
        <v>282468</v>
      </c>
      <c r="X2165">
        <v>17760</v>
      </c>
      <c r="Y2165">
        <v>264708</v>
      </c>
      <c r="Z2165">
        <v>233165</v>
      </c>
      <c r="AA2165">
        <v>208165</v>
      </c>
      <c r="AB2165" t="s">
        <v>63</v>
      </c>
      <c r="AC2165" s="1">
        <v>39873</v>
      </c>
      <c r="AD2165">
        <v>240000</v>
      </c>
      <c r="AE2165">
        <v>2277</v>
      </c>
      <c r="AF2165">
        <v>2374</v>
      </c>
      <c r="AG2165" t="s">
        <v>64</v>
      </c>
      <c r="AH2165" t="s">
        <v>76</v>
      </c>
      <c r="AI2165">
        <v>1</v>
      </c>
      <c r="AJ2165">
        <v>2000</v>
      </c>
      <c r="AK2165">
        <v>3</v>
      </c>
      <c r="AL2165">
        <v>2</v>
      </c>
      <c r="AM2165">
        <v>1</v>
      </c>
      <c r="AN2165">
        <v>2533</v>
      </c>
      <c r="AO2165">
        <v>32</v>
      </c>
      <c r="AP2165" t="s">
        <v>63</v>
      </c>
      <c r="AQ2165" t="s">
        <v>66</v>
      </c>
      <c r="AR2165">
        <v>3745</v>
      </c>
      <c r="AW2165" t="s">
        <v>10575</v>
      </c>
      <c r="AX2165" t="s">
        <v>10576</v>
      </c>
      <c r="AY2165" t="s">
        <v>10577</v>
      </c>
      <c r="AZ2165" t="s">
        <v>10340</v>
      </c>
    </row>
    <row r="2166" spans="1:52" x14ac:dyDescent="0.3">
      <c r="A2166">
        <v>2138084</v>
      </c>
      <c r="B2166" t="s">
        <v>10578</v>
      </c>
      <c r="C2166" t="str">
        <f t="shared" si="295"/>
        <v>7492</v>
      </c>
      <c r="D2166" t="s">
        <v>8411</v>
      </c>
      <c r="E2166" t="str">
        <f>"0000"</f>
        <v>0000</v>
      </c>
      <c r="F2166" t="s">
        <v>108</v>
      </c>
      <c r="G2166" t="str">
        <f t="shared" si="301"/>
        <v>02</v>
      </c>
      <c r="H2166" t="s">
        <v>55</v>
      </c>
      <c r="I2166" t="s">
        <v>56</v>
      </c>
      <c r="J2166" t="s">
        <v>57</v>
      </c>
      <c r="K2166">
        <v>0</v>
      </c>
      <c r="L2166">
        <v>43613</v>
      </c>
      <c r="M2166">
        <v>1</v>
      </c>
      <c r="N2166" t="str">
        <f t="shared" si="299"/>
        <v>000X</v>
      </c>
      <c r="O2166">
        <v>5428</v>
      </c>
      <c r="P2166" t="s">
        <v>72</v>
      </c>
      <c r="Q2166" t="s">
        <v>9434</v>
      </c>
      <c r="R2166" t="s">
        <v>140</v>
      </c>
      <c r="T2166" t="s">
        <v>61</v>
      </c>
      <c r="V2166" t="s">
        <v>10579</v>
      </c>
      <c r="W2166">
        <v>16020</v>
      </c>
      <c r="X2166">
        <v>16020</v>
      </c>
      <c r="Y2166">
        <v>0</v>
      </c>
      <c r="Z2166">
        <v>16020</v>
      </c>
      <c r="AA2166">
        <v>16020</v>
      </c>
      <c r="AB2166" t="s">
        <v>72</v>
      </c>
      <c r="AC2166" s="1">
        <v>36130</v>
      </c>
      <c r="AD2166">
        <v>19500</v>
      </c>
      <c r="AE2166">
        <v>1277</v>
      </c>
      <c r="AF2166">
        <v>2492</v>
      </c>
      <c r="AG2166" t="s">
        <v>103</v>
      </c>
      <c r="AH2166" t="s">
        <v>873</v>
      </c>
      <c r="AR2166">
        <v>0</v>
      </c>
      <c r="AW2166" t="s">
        <v>10580</v>
      </c>
      <c r="AX2166" t="s">
        <v>10581</v>
      </c>
      <c r="AY2166" t="s">
        <v>10582</v>
      </c>
      <c r="AZ2166" t="s">
        <v>10583</v>
      </c>
    </row>
    <row r="2167" spans="1:52" x14ac:dyDescent="0.3">
      <c r="A2167">
        <v>2138122</v>
      </c>
      <c r="B2167" t="s">
        <v>10584</v>
      </c>
      <c r="C2167" t="str">
        <f t="shared" si="295"/>
        <v>7492</v>
      </c>
      <c r="D2167" t="s">
        <v>8411</v>
      </c>
      <c r="E2167" t="str">
        <f>"0000"</f>
        <v>0000</v>
      </c>
      <c r="F2167" t="s">
        <v>108</v>
      </c>
      <c r="G2167" t="str">
        <f t="shared" si="301"/>
        <v>02</v>
      </c>
      <c r="H2167" t="s">
        <v>55</v>
      </c>
      <c r="I2167" t="s">
        <v>56</v>
      </c>
      <c r="J2167" t="s">
        <v>57</v>
      </c>
      <c r="K2167">
        <v>0</v>
      </c>
      <c r="L2167">
        <v>43427</v>
      </c>
      <c r="M2167">
        <v>1</v>
      </c>
      <c r="N2167" t="str">
        <f t="shared" si="299"/>
        <v>000X</v>
      </c>
      <c r="O2167">
        <v>5346</v>
      </c>
      <c r="P2167" t="s">
        <v>72</v>
      </c>
      <c r="Q2167" t="s">
        <v>9434</v>
      </c>
      <c r="R2167" t="s">
        <v>140</v>
      </c>
      <c r="T2167" t="s">
        <v>61</v>
      </c>
      <c r="V2167" t="s">
        <v>10585</v>
      </c>
      <c r="W2167">
        <v>15950</v>
      </c>
      <c r="X2167">
        <v>15950</v>
      </c>
      <c r="Y2167">
        <v>0</v>
      </c>
      <c r="Z2167">
        <v>15950</v>
      </c>
      <c r="AA2167">
        <v>15950</v>
      </c>
      <c r="AB2167" t="s">
        <v>72</v>
      </c>
      <c r="AC2167" s="1">
        <v>43432</v>
      </c>
      <c r="AD2167">
        <v>18000</v>
      </c>
      <c r="AE2167">
        <v>2942</v>
      </c>
      <c r="AF2167">
        <v>1921</v>
      </c>
      <c r="AG2167" t="s">
        <v>103</v>
      </c>
      <c r="AH2167" t="s">
        <v>76</v>
      </c>
      <c r="AR2167">
        <v>0</v>
      </c>
      <c r="AW2167" t="s">
        <v>10586</v>
      </c>
      <c r="AY2167" t="s">
        <v>10587</v>
      </c>
      <c r="AZ2167" t="s">
        <v>70</v>
      </c>
    </row>
    <row r="2168" spans="1:52" x14ac:dyDescent="0.3">
      <c r="A2168">
        <v>2138246</v>
      </c>
      <c r="B2168" t="s">
        <v>10588</v>
      </c>
      <c r="C2168" t="str">
        <f t="shared" si="295"/>
        <v>7492</v>
      </c>
      <c r="D2168" t="s">
        <v>8411</v>
      </c>
      <c r="E2168" t="str">
        <f>"0000"</f>
        <v>0000</v>
      </c>
      <c r="F2168" t="s">
        <v>108</v>
      </c>
      <c r="G2168" t="str">
        <f t="shared" si="301"/>
        <v>02</v>
      </c>
      <c r="H2168" t="s">
        <v>55</v>
      </c>
      <c r="I2168" t="s">
        <v>56</v>
      </c>
      <c r="J2168" t="s">
        <v>57</v>
      </c>
      <c r="K2168">
        <v>0</v>
      </c>
      <c r="L2168">
        <v>43752</v>
      </c>
      <c r="M2168">
        <v>1</v>
      </c>
      <c r="N2168" t="str">
        <f t="shared" si="299"/>
        <v>000X</v>
      </c>
      <c r="O2168">
        <v>5403</v>
      </c>
      <c r="P2168" t="s">
        <v>72</v>
      </c>
      <c r="Q2168" t="s">
        <v>9437</v>
      </c>
      <c r="R2168" t="s">
        <v>140</v>
      </c>
      <c r="T2168" t="s">
        <v>61</v>
      </c>
      <c r="V2168" t="s">
        <v>10589</v>
      </c>
      <c r="W2168">
        <v>16070</v>
      </c>
      <c r="X2168">
        <v>16070</v>
      </c>
      <c r="Y2168">
        <v>0</v>
      </c>
      <c r="Z2168">
        <v>16070</v>
      </c>
      <c r="AA2168">
        <v>16070</v>
      </c>
      <c r="AB2168" t="s">
        <v>72</v>
      </c>
      <c r="AC2168" s="1">
        <v>38108</v>
      </c>
      <c r="AD2168">
        <v>37000</v>
      </c>
      <c r="AE2168">
        <v>1726</v>
      </c>
      <c r="AF2168">
        <v>1750</v>
      </c>
      <c r="AG2168" t="s">
        <v>103</v>
      </c>
      <c r="AH2168" t="s">
        <v>76</v>
      </c>
      <c r="AR2168">
        <v>0</v>
      </c>
      <c r="AW2168" t="s">
        <v>10590</v>
      </c>
      <c r="AY2168" t="s">
        <v>10591</v>
      </c>
      <c r="AZ2168" t="s">
        <v>10592</v>
      </c>
    </row>
    <row r="2169" spans="1:52" x14ac:dyDescent="0.3">
      <c r="A2169">
        <v>2138254</v>
      </c>
      <c r="B2169" t="s">
        <v>10593</v>
      </c>
      <c r="C2169" t="str">
        <f t="shared" si="295"/>
        <v>7492</v>
      </c>
      <c r="D2169" t="s">
        <v>8411</v>
      </c>
      <c r="E2169" t="str">
        <f>"0000"</f>
        <v>0000</v>
      </c>
      <c r="F2169" t="s">
        <v>108</v>
      </c>
      <c r="G2169" t="str">
        <f t="shared" si="301"/>
        <v>02</v>
      </c>
      <c r="H2169" t="s">
        <v>55</v>
      </c>
      <c r="I2169" t="s">
        <v>56</v>
      </c>
      <c r="J2169" t="s">
        <v>57</v>
      </c>
      <c r="K2169">
        <v>0</v>
      </c>
      <c r="L2169">
        <v>43754</v>
      </c>
      <c r="M2169">
        <v>1</v>
      </c>
      <c r="N2169" t="str">
        <f t="shared" si="299"/>
        <v>000X</v>
      </c>
      <c r="O2169">
        <v>5439</v>
      </c>
      <c r="P2169" t="s">
        <v>72</v>
      </c>
      <c r="Q2169" t="s">
        <v>9437</v>
      </c>
      <c r="R2169" t="s">
        <v>140</v>
      </c>
      <c r="T2169" t="s">
        <v>61</v>
      </c>
      <c r="V2169" t="s">
        <v>10594</v>
      </c>
      <c r="W2169">
        <v>16070</v>
      </c>
      <c r="X2169">
        <v>16070</v>
      </c>
      <c r="Y2169">
        <v>0</v>
      </c>
      <c r="Z2169">
        <v>16070</v>
      </c>
      <c r="AA2169">
        <v>16070</v>
      </c>
      <c r="AB2169" t="s">
        <v>72</v>
      </c>
      <c r="AC2169" s="1">
        <v>37987</v>
      </c>
      <c r="AD2169">
        <v>16500</v>
      </c>
      <c r="AE2169">
        <v>1686</v>
      </c>
      <c r="AF2169">
        <v>71</v>
      </c>
      <c r="AG2169" t="s">
        <v>103</v>
      </c>
      <c r="AH2169" t="s">
        <v>76</v>
      </c>
      <c r="AR2169">
        <v>0</v>
      </c>
      <c r="AW2169" t="s">
        <v>10595</v>
      </c>
      <c r="AX2169" t="s">
        <v>10596</v>
      </c>
      <c r="AY2169" t="s">
        <v>10597</v>
      </c>
      <c r="AZ2169" t="s">
        <v>4967</v>
      </c>
    </row>
    <row r="2170" spans="1:52" x14ac:dyDescent="0.3">
      <c r="A2170">
        <v>2138271</v>
      </c>
      <c r="B2170" t="s">
        <v>10598</v>
      </c>
      <c r="C2170" t="str">
        <f t="shared" si="295"/>
        <v>7492</v>
      </c>
      <c r="D2170" t="s">
        <v>8411</v>
      </c>
      <c r="E2170" t="str">
        <f>"0000"</f>
        <v>0000</v>
      </c>
      <c r="F2170" t="s">
        <v>108</v>
      </c>
      <c r="G2170" t="str">
        <f t="shared" si="301"/>
        <v>02</v>
      </c>
      <c r="H2170" t="s">
        <v>55</v>
      </c>
      <c r="I2170" t="s">
        <v>56</v>
      </c>
      <c r="J2170" t="s">
        <v>57</v>
      </c>
      <c r="K2170">
        <v>0</v>
      </c>
      <c r="L2170">
        <v>45862</v>
      </c>
      <c r="M2170">
        <v>1.05</v>
      </c>
      <c r="N2170" t="str">
        <f t="shared" si="299"/>
        <v>000X</v>
      </c>
      <c r="O2170">
        <v>5465</v>
      </c>
      <c r="P2170" t="s">
        <v>72</v>
      </c>
      <c r="Q2170" t="s">
        <v>9437</v>
      </c>
      <c r="R2170" t="s">
        <v>140</v>
      </c>
      <c r="T2170" t="s">
        <v>61</v>
      </c>
      <c r="V2170" t="s">
        <v>10599</v>
      </c>
      <c r="W2170">
        <v>16840</v>
      </c>
      <c r="X2170">
        <v>16840</v>
      </c>
      <c r="Y2170">
        <v>0</v>
      </c>
      <c r="Z2170">
        <v>16840</v>
      </c>
      <c r="AA2170">
        <v>16840</v>
      </c>
      <c r="AB2170" t="s">
        <v>72</v>
      </c>
      <c r="AC2170" s="1">
        <v>37987</v>
      </c>
      <c r="AD2170">
        <v>33000</v>
      </c>
      <c r="AE2170">
        <v>1686</v>
      </c>
      <c r="AF2170">
        <v>75</v>
      </c>
      <c r="AG2170" t="s">
        <v>103</v>
      </c>
      <c r="AH2170" t="s">
        <v>570</v>
      </c>
      <c r="AR2170">
        <v>0</v>
      </c>
      <c r="AW2170" t="s">
        <v>10600</v>
      </c>
      <c r="AY2170" t="s">
        <v>10601</v>
      </c>
      <c r="AZ2170" t="s">
        <v>10602</v>
      </c>
    </row>
    <row r="2171" spans="1:52" x14ac:dyDescent="0.3">
      <c r="A2171">
        <v>2138360</v>
      </c>
      <c r="B2171" t="s">
        <v>10603</v>
      </c>
      <c r="C2171" t="str">
        <f t="shared" si="295"/>
        <v>7492</v>
      </c>
      <c r="D2171" t="s">
        <v>8411</v>
      </c>
      <c r="E2171" t="str">
        <f>"0100"</f>
        <v>0100</v>
      </c>
      <c r="F2171" t="s">
        <v>54</v>
      </c>
      <c r="G2171" t="str">
        <f t="shared" si="301"/>
        <v>02</v>
      </c>
      <c r="H2171" t="s">
        <v>55</v>
      </c>
      <c r="I2171" t="s">
        <v>56</v>
      </c>
      <c r="J2171" t="s">
        <v>57</v>
      </c>
      <c r="K2171">
        <v>1</v>
      </c>
      <c r="L2171">
        <v>46529</v>
      </c>
      <c r="M2171">
        <v>1.07</v>
      </c>
      <c r="N2171" t="str">
        <f t="shared" si="299"/>
        <v>000X</v>
      </c>
      <c r="O2171">
        <v>5096</v>
      </c>
      <c r="P2171" t="s">
        <v>72</v>
      </c>
      <c r="Q2171" t="s">
        <v>9434</v>
      </c>
      <c r="R2171" t="s">
        <v>140</v>
      </c>
      <c r="T2171" t="s">
        <v>61</v>
      </c>
      <c r="V2171" t="s">
        <v>10604</v>
      </c>
      <c r="W2171">
        <v>226908</v>
      </c>
      <c r="X2171">
        <v>17090</v>
      </c>
      <c r="Y2171">
        <v>209818</v>
      </c>
      <c r="Z2171">
        <v>182308</v>
      </c>
      <c r="AA2171">
        <v>157308</v>
      </c>
      <c r="AB2171" t="s">
        <v>63</v>
      </c>
      <c r="AC2171" s="1">
        <v>38687</v>
      </c>
      <c r="AD2171">
        <v>325000</v>
      </c>
      <c r="AE2171">
        <v>1953</v>
      </c>
      <c r="AF2171">
        <v>312</v>
      </c>
      <c r="AG2171" t="s">
        <v>64</v>
      </c>
      <c r="AH2171" t="s">
        <v>76</v>
      </c>
      <c r="AI2171">
        <v>1</v>
      </c>
      <c r="AJ2171">
        <v>2002</v>
      </c>
      <c r="AK2171">
        <v>3</v>
      </c>
      <c r="AL2171">
        <v>2</v>
      </c>
      <c r="AN2171">
        <v>1988</v>
      </c>
      <c r="AO2171">
        <v>32</v>
      </c>
      <c r="AP2171" t="s">
        <v>63</v>
      </c>
      <c r="AQ2171" t="s">
        <v>66</v>
      </c>
      <c r="AR2171">
        <v>3044</v>
      </c>
      <c r="AW2171" t="s">
        <v>10605</v>
      </c>
      <c r="AX2171" t="s">
        <v>10606</v>
      </c>
      <c r="AY2171" t="s">
        <v>10607</v>
      </c>
      <c r="AZ2171" t="s">
        <v>70</v>
      </c>
    </row>
    <row r="2172" spans="1:52" x14ac:dyDescent="0.3">
      <c r="A2172">
        <v>2138505</v>
      </c>
      <c r="B2172" t="s">
        <v>10608</v>
      </c>
      <c r="C2172" t="str">
        <f t="shared" si="295"/>
        <v>7492</v>
      </c>
      <c r="D2172" t="s">
        <v>8411</v>
      </c>
      <c r="E2172" t="str">
        <f>"0000"</f>
        <v>0000</v>
      </c>
      <c r="F2172" t="s">
        <v>108</v>
      </c>
      <c r="G2172" t="str">
        <f t="shared" si="301"/>
        <v>02</v>
      </c>
      <c r="H2172" t="s">
        <v>55</v>
      </c>
      <c r="I2172" t="s">
        <v>56</v>
      </c>
      <c r="J2172" t="s">
        <v>57</v>
      </c>
      <c r="K2172">
        <v>0</v>
      </c>
      <c r="L2172">
        <v>49563</v>
      </c>
      <c r="M2172">
        <v>1.1399999999999999</v>
      </c>
      <c r="N2172" t="str">
        <f t="shared" si="299"/>
        <v>000X</v>
      </c>
      <c r="O2172">
        <v>5105</v>
      </c>
      <c r="P2172" t="s">
        <v>72</v>
      </c>
      <c r="Q2172" t="s">
        <v>9437</v>
      </c>
      <c r="R2172" t="s">
        <v>140</v>
      </c>
      <c r="T2172" t="s">
        <v>61</v>
      </c>
      <c r="V2172" t="s">
        <v>10609</v>
      </c>
      <c r="W2172">
        <v>18200</v>
      </c>
      <c r="X2172">
        <v>18200</v>
      </c>
      <c r="Y2172">
        <v>0</v>
      </c>
      <c r="Z2172">
        <v>18200</v>
      </c>
      <c r="AA2172">
        <v>18200</v>
      </c>
      <c r="AB2172" t="s">
        <v>72</v>
      </c>
      <c r="AR2172">
        <v>0</v>
      </c>
      <c r="AW2172" t="s">
        <v>10610</v>
      </c>
      <c r="AY2172" t="s">
        <v>10611</v>
      </c>
      <c r="AZ2172" t="s">
        <v>10612</v>
      </c>
    </row>
    <row r="2173" spans="1:52" x14ac:dyDescent="0.3">
      <c r="A2173">
        <v>2138599</v>
      </c>
      <c r="B2173" t="s">
        <v>10613</v>
      </c>
      <c r="C2173" t="str">
        <f t="shared" si="295"/>
        <v>7492</v>
      </c>
      <c r="D2173" t="s">
        <v>8411</v>
      </c>
      <c r="E2173" t="str">
        <f>"0000"</f>
        <v>0000</v>
      </c>
      <c r="F2173" t="s">
        <v>108</v>
      </c>
      <c r="G2173" t="str">
        <f t="shared" si="301"/>
        <v>02</v>
      </c>
      <c r="H2173" t="s">
        <v>55</v>
      </c>
      <c r="I2173" t="s">
        <v>56</v>
      </c>
      <c r="J2173" t="s">
        <v>57</v>
      </c>
      <c r="K2173">
        <v>0</v>
      </c>
      <c r="L2173">
        <v>46997</v>
      </c>
      <c r="M2173">
        <v>1.08</v>
      </c>
      <c r="N2173" t="str">
        <f t="shared" si="299"/>
        <v>000X</v>
      </c>
      <c r="O2173">
        <v>5178</v>
      </c>
      <c r="P2173" t="s">
        <v>72</v>
      </c>
      <c r="Q2173" t="s">
        <v>9437</v>
      </c>
      <c r="R2173" t="s">
        <v>140</v>
      </c>
      <c r="T2173" t="s">
        <v>61</v>
      </c>
      <c r="V2173" t="s">
        <v>10614</v>
      </c>
      <c r="W2173">
        <v>17260</v>
      </c>
      <c r="X2173">
        <v>17260</v>
      </c>
      <c r="Y2173">
        <v>0</v>
      </c>
      <c r="Z2173">
        <v>17260</v>
      </c>
      <c r="AA2173">
        <v>17260</v>
      </c>
      <c r="AB2173" t="s">
        <v>72</v>
      </c>
      <c r="AC2173" s="1">
        <v>30146</v>
      </c>
      <c r="AD2173">
        <v>9400</v>
      </c>
      <c r="AE2173">
        <v>602</v>
      </c>
      <c r="AF2173">
        <v>315</v>
      </c>
      <c r="AG2173" t="s">
        <v>103</v>
      </c>
      <c r="AH2173" t="s">
        <v>76</v>
      </c>
      <c r="AR2173">
        <v>0</v>
      </c>
      <c r="AW2173" t="s">
        <v>10615</v>
      </c>
      <c r="AX2173" t="s">
        <v>10616</v>
      </c>
      <c r="AY2173" t="s">
        <v>10617</v>
      </c>
      <c r="AZ2173" t="s">
        <v>10618</v>
      </c>
    </row>
    <row r="2174" spans="1:52" x14ac:dyDescent="0.3">
      <c r="A2174">
        <v>2138611</v>
      </c>
      <c r="B2174" t="s">
        <v>10619</v>
      </c>
      <c r="C2174" t="str">
        <f t="shared" si="295"/>
        <v>7492</v>
      </c>
      <c r="D2174" t="s">
        <v>8411</v>
      </c>
      <c r="E2174" t="str">
        <f>"0000"</f>
        <v>0000</v>
      </c>
      <c r="F2174" t="s">
        <v>108</v>
      </c>
      <c r="G2174" t="str">
        <f t="shared" si="301"/>
        <v>02</v>
      </c>
      <c r="H2174" t="s">
        <v>55</v>
      </c>
      <c r="I2174" t="s">
        <v>56</v>
      </c>
      <c r="J2174" t="s">
        <v>57</v>
      </c>
      <c r="K2174">
        <v>0</v>
      </c>
      <c r="L2174">
        <v>46545</v>
      </c>
      <c r="M2174">
        <v>1.07</v>
      </c>
      <c r="N2174" t="str">
        <f t="shared" si="299"/>
        <v>000X</v>
      </c>
      <c r="O2174">
        <v>5146</v>
      </c>
      <c r="P2174" t="s">
        <v>72</v>
      </c>
      <c r="Q2174" t="s">
        <v>9437</v>
      </c>
      <c r="R2174" t="s">
        <v>140</v>
      </c>
      <c r="T2174" t="s">
        <v>61</v>
      </c>
      <c r="V2174" t="s">
        <v>10620</v>
      </c>
      <c r="W2174">
        <v>17100</v>
      </c>
      <c r="X2174">
        <v>17100</v>
      </c>
      <c r="Y2174">
        <v>0</v>
      </c>
      <c r="Z2174">
        <v>17100</v>
      </c>
      <c r="AA2174">
        <v>17100</v>
      </c>
      <c r="AB2174" t="s">
        <v>72</v>
      </c>
      <c r="AR2174">
        <v>0</v>
      </c>
      <c r="AW2174" t="s">
        <v>10621</v>
      </c>
      <c r="AY2174" t="s">
        <v>10622</v>
      </c>
      <c r="AZ2174" t="s">
        <v>10623</v>
      </c>
    </row>
    <row r="2175" spans="1:52" x14ac:dyDescent="0.3">
      <c r="A2175">
        <v>2138637</v>
      </c>
      <c r="B2175" t="s">
        <v>10624</v>
      </c>
      <c r="C2175" t="str">
        <f t="shared" si="295"/>
        <v>7492</v>
      </c>
      <c r="D2175" t="s">
        <v>8411</v>
      </c>
      <c r="E2175" t="str">
        <f>"0100"</f>
        <v>0100</v>
      </c>
      <c r="F2175" t="s">
        <v>54</v>
      </c>
      <c r="G2175" t="str">
        <f t="shared" si="301"/>
        <v>02</v>
      </c>
      <c r="H2175" t="s">
        <v>55</v>
      </c>
      <c r="I2175" t="s">
        <v>56</v>
      </c>
      <c r="J2175" t="s">
        <v>57</v>
      </c>
      <c r="K2175">
        <v>1</v>
      </c>
      <c r="L2175">
        <v>46747</v>
      </c>
      <c r="M2175">
        <v>1.07</v>
      </c>
      <c r="N2175" t="str">
        <f t="shared" si="299"/>
        <v>000X</v>
      </c>
      <c r="O2175">
        <v>5104</v>
      </c>
      <c r="P2175" t="s">
        <v>72</v>
      </c>
      <c r="Q2175" t="s">
        <v>9437</v>
      </c>
      <c r="R2175" t="s">
        <v>140</v>
      </c>
      <c r="T2175" t="s">
        <v>61</v>
      </c>
      <c r="V2175" t="s">
        <v>10625</v>
      </c>
      <c r="W2175">
        <v>277229</v>
      </c>
      <c r="X2175">
        <v>17170</v>
      </c>
      <c r="Y2175">
        <v>260059</v>
      </c>
      <c r="Z2175">
        <v>228960</v>
      </c>
      <c r="AA2175">
        <v>203960</v>
      </c>
      <c r="AB2175" t="s">
        <v>63</v>
      </c>
      <c r="AC2175" s="1">
        <v>38353</v>
      </c>
      <c r="AD2175">
        <v>51000</v>
      </c>
      <c r="AE2175">
        <v>1807</v>
      </c>
      <c r="AF2175">
        <v>1346</v>
      </c>
      <c r="AG2175" t="s">
        <v>103</v>
      </c>
      <c r="AH2175" t="s">
        <v>76</v>
      </c>
      <c r="AI2175">
        <v>1</v>
      </c>
      <c r="AJ2175">
        <v>2006</v>
      </c>
      <c r="AK2175">
        <v>3</v>
      </c>
      <c r="AL2175">
        <v>2</v>
      </c>
      <c r="AN2175">
        <v>2413</v>
      </c>
      <c r="AO2175">
        <v>32</v>
      </c>
      <c r="AP2175" t="s">
        <v>63</v>
      </c>
      <c r="AQ2175" t="s">
        <v>66</v>
      </c>
      <c r="AR2175">
        <v>3618</v>
      </c>
      <c r="AW2175" t="s">
        <v>10626</v>
      </c>
      <c r="AX2175" t="s">
        <v>10627</v>
      </c>
      <c r="AY2175" t="s">
        <v>10628</v>
      </c>
      <c r="AZ2175" t="s">
        <v>70</v>
      </c>
    </row>
    <row r="2176" spans="1:52" x14ac:dyDescent="0.3">
      <c r="A2176">
        <v>2138807</v>
      </c>
      <c r="B2176" t="s">
        <v>10629</v>
      </c>
      <c r="C2176" t="str">
        <f t="shared" si="295"/>
        <v>7492</v>
      </c>
      <c r="D2176" t="s">
        <v>8411</v>
      </c>
      <c r="E2176" t="str">
        <f>"0000"</f>
        <v>0000</v>
      </c>
      <c r="F2176" t="s">
        <v>108</v>
      </c>
      <c r="G2176" t="str">
        <f>"11"</f>
        <v>11</v>
      </c>
      <c r="H2176" t="s">
        <v>55</v>
      </c>
      <c r="I2176" t="s">
        <v>56</v>
      </c>
      <c r="J2176" t="s">
        <v>57</v>
      </c>
      <c r="K2176">
        <v>0</v>
      </c>
      <c r="L2176">
        <v>45971</v>
      </c>
      <c r="M2176">
        <v>1.06</v>
      </c>
      <c r="N2176" t="str">
        <f t="shared" si="299"/>
        <v>000X</v>
      </c>
      <c r="O2176">
        <v>4990</v>
      </c>
      <c r="P2176" t="s">
        <v>72</v>
      </c>
      <c r="Q2176" t="s">
        <v>9437</v>
      </c>
      <c r="R2176" t="s">
        <v>140</v>
      </c>
      <c r="T2176" t="s">
        <v>61</v>
      </c>
      <c r="V2176" t="s">
        <v>10630</v>
      </c>
      <c r="W2176">
        <v>16880</v>
      </c>
      <c r="X2176">
        <v>16880</v>
      </c>
      <c r="Y2176">
        <v>0</v>
      </c>
      <c r="Z2176">
        <v>16880</v>
      </c>
      <c r="AA2176">
        <v>16880</v>
      </c>
      <c r="AB2176" t="s">
        <v>72</v>
      </c>
      <c r="AC2176" s="1">
        <v>33970</v>
      </c>
      <c r="AD2176">
        <v>15300</v>
      </c>
      <c r="AE2176">
        <v>971</v>
      </c>
      <c r="AF2176">
        <v>744</v>
      </c>
      <c r="AG2176" t="s">
        <v>103</v>
      </c>
      <c r="AH2176" t="s">
        <v>76</v>
      </c>
      <c r="AR2176">
        <v>0</v>
      </c>
      <c r="AW2176" t="s">
        <v>10631</v>
      </c>
      <c r="AY2176" t="s">
        <v>10632</v>
      </c>
      <c r="AZ2176" t="s">
        <v>10633</v>
      </c>
    </row>
    <row r="2177" spans="1:52" x14ac:dyDescent="0.3">
      <c r="A2177">
        <v>2139048</v>
      </c>
      <c r="B2177" t="s">
        <v>10634</v>
      </c>
      <c r="C2177" t="str">
        <f t="shared" si="295"/>
        <v>7492</v>
      </c>
      <c r="D2177" t="s">
        <v>8411</v>
      </c>
      <c r="E2177" t="str">
        <f>"0100"</f>
        <v>0100</v>
      </c>
      <c r="F2177" t="s">
        <v>54</v>
      </c>
      <c r="G2177" t="str">
        <f t="shared" ref="G2177:G2196" si="302">"02"</f>
        <v>02</v>
      </c>
      <c r="H2177" t="s">
        <v>55</v>
      </c>
      <c r="I2177" t="s">
        <v>56</v>
      </c>
      <c r="J2177" t="s">
        <v>57</v>
      </c>
      <c r="K2177">
        <v>1</v>
      </c>
      <c r="L2177">
        <v>44903</v>
      </c>
      <c r="M2177">
        <v>1.03</v>
      </c>
      <c r="N2177" t="str">
        <f t="shared" si="299"/>
        <v>000X</v>
      </c>
      <c r="O2177">
        <v>5185</v>
      </c>
      <c r="P2177" t="s">
        <v>72</v>
      </c>
      <c r="Q2177" t="s">
        <v>10146</v>
      </c>
      <c r="R2177" t="s">
        <v>266</v>
      </c>
      <c r="T2177" t="s">
        <v>61</v>
      </c>
      <c r="V2177" t="s">
        <v>10635</v>
      </c>
      <c r="W2177">
        <v>156828</v>
      </c>
      <c r="X2177">
        <v>16490</v>
      </c>
      <c r="Y2177">
        <v>140338</v>
      </c>
      <c r="Z2177">
        <v>156828</v>
      </c>
      <c r="AA2177">
        <v>156828</v>
      </c>
      <c r="AB2177" t="s">
        <v>72</v>
      </c>
      <c r="AC2177" s="1">
        <v>39722</v>
      </c>
      <c r="AD2177">
        <v>163000</v>
      </c>
      <c r="AE2177">
        <v>2251</v>
      </c>
      <c r="AF2177">
        <v>220</v>
      </c>
      <c r="AG2177" t="s">
        <v>64</v>
      </c>
      <c r="AH2177" t="s">
        <v>76</v>
      </c>
      <c r="AI2177">
        <v>1</v>
      </c>
      <c r="AJ2177">
        <v>1988</v>
      </c>
      <c r="AK2177">
        <v>3</v>
      </c>
      <c r="AL2177">
        <v>2</v>
      </c>
      <c r="AN2177">
        <v>1735</v>
      </c>
      <c r="AO2177">
        <v>32</v>
      </c>
      <c r="AP2177" t="s">
        <v>72</v>
      </c>
      <c r="AQ2177" t="s">
        <v>66</v>
      </c>
      <c r="AR2177">
        <v>2508</v>
      </c>
      <c r="AW2177" t="s">
        <v>10636</v>
      </c>
      <c r="AX2177" t="s">
        <v>10637</v>
      </c>
      <c r="AY2177" t="s">
        <v>10638</v>
      </c>
      <c r="AZ2177" t="s">
        <v>10639</v>
      </c>
    </row>
    <row r="2178" spans="1:52" x14ac:dyDescent="0.3">
      <c r="A2178">
        <v>2139307</v>
      </c>
      <c r="B2178" t="s">
        <v>10640</v>
      </c>
      <c r="C2178" t="str">
        <f t="shared" ref="C2178:C2241" si="303">"7492"</f>
        <v>7492</v>
      </c>
      <c r="D2178" t="s">
        <v>8411</v>
      </c>
      <c r="E2178" t="str">
        <f>"0000"</f>
        <v>0000</v>
      </c>
      <c r="F2178" t="s">
        <v>108</v>
      </c>
      <c r="G2178" t="str">
        <f t="shared" si="302"/>
        <v>02</v>
      </c>
      <c r="H2178" t="s">
        <v>55</v>
      </c>
      <c r="I2178" t="s">
        <v>56</v>
      </c>
      <c r="J2178" t="s">
        <v>57</v>
      </c>
      <c r="K2178">
        <v>0</v>
      </c>
      <c r="L2178">
        <v>49196</v>
      </c>
      <c r="M2178">
        <v>1.1299999999999999</v>
      </c>
      <c r="N2178" t="str">
        <f t="shared" si="299"/>
        <v>000X</v>
      </c>
      <c r="O2178">
        <v>1750</v>
      </c>
      <c r="P2178" t="s">
        <v>58</v>
      </c>
      <c r="Q2178" t="s">
        <v>10433</v>
      </c>
      <c r="R2178" t="s">
        <v>140</v>
      </c>
      <c r="T2178" t="s">
        <v>61</v>
      </c>
      <c r="V2178" t="s">
        <v>10641</v>
      </c>
      <c r="W2178">
        <v>18070</v>
      </c>
      <c r="X2178">
        <v>18070</v>
      </c>
      <c r="Y2178">
        <v>0</v>
      </c>
      <c r="Z2178">
        <v>18070</v>
      </c>
      <c r="AA2178">
        <v>18070</v>
      </c>
      <c r="AB2178" t="s">
        <v>72</v>
      </c>
      <c r="AC2178" s="1">
        <v>33970</v>
      </c>
      <c r="AD2178">
        <v>19100</v>
      </c>
      <c r="AE2178">
        <v>971</v>
      </c>
      <c r="AF2178">
        <v>743</v>
      </c>
      <c r="AG2178" t="s">
        <v>103</v>
      </c>
      <c r="AH2178" t="s">
        <v>76</v>
      </c>
      <c r="AR2178">
        <v>0</v>
      </c>
      <c r="AW2178" t="s">
        <v>10631</v>
      </c>
      <c r="AY2178" t="s">
        <v>10632</v>
      </c>
      <c r="AZ2178" t="s">
        <v>10633</v>
      </c>
    </row>
    <row r="2179" spans="1:52" x14ac:dyDescent="0.3">
      <c r="A2179">
        <v>2139781</v>
      </c>
      <c r="B2179" t="s">
        <v>10642</v>
      </c>
      <c r="C2179" t="str">
        <f t="shared" si="303"/>
        <v>7492</v>
      </c>
      <c r="D2179" t="s">
        <v>8411</v>
      </c>
      <c r="E2179" t="str">
        <f>"0100"</f>
        <v>0100</v>
      </c>
      <c r="F2179" t="s">
        <v>54</v>
      </c>
      <c r="G2179" t="str">
        <f t="shared" si="302"/>
        <v>02</v>
      </c>
      <c r="H2179" t="s">
        <v>55</v>
      </c>
      <c r="I2179" t="s">
        <v>56</v>
      </c>
      <c r="J2179" t="s">
        <v>57</v>
      </c>
      <c r="K2179">
        <v>1</v>
      </c>
      <c r="L2179">
        <v>44434</v>
      </c>
      <c r="M2179">
        <v>1.02</v>
      </c>
      <c r="N2179" t="str">
        <f t="shared" si="299"/>
        <v>000X</v>
      </c>
      <c r="O2179">
        <v>1860</v>
      </c>
      <c r="P2179" t="s">
        <v>58</v>
      </c>
      <c r="Q2179" t="s">
        <v>10439</v>
      </c>
      <c r="R2179" t="s">
        <v>140</v>
      </c>
      <c r="T2179" t="s">
        <v>61</v>
      </c>
      <c r="V2179" t="s">
        <v>10643</v>
      </c>
      <c r="W2179">
        <v>236791</v>
      </c>
      <c r="X2179">
        <v>16320</v>
      </c>
      <c r="Y2179">
        <v>220471</v>
      </c>
      <c r="Z2179">
        <v>236791</v>
      </c>
      <c r="AA2179">
        <v>211791</v>
      </c>
      <c r="AB2179" t="s">
        <v>63</v>
      </c>
      <c r="AC2179" s="1">
        <v>43616</v>
      </c>
      <c r="AD2179">
        <v>269000</v>
      </c>
      <c r="AE2179">
        <v>2980</v>
      </c>
      <c r="AF2179">
        <v>473</v>
      </c>
      <c r="AG2179" t="s">
        <v>64</v>
      </c>
      <c r="AH2179" t="s">
        <v>76</v>
      </c>
      <c r="AI2179">
        <v>1</v>
      </c>
      <c r="AJ2179">
        <v>2001</v>
      </c>
      <c r="AK2179">
        <v>3</v>
      </c>
      <c r="AL2179">
        <v>2</v>
      </c>
      <c r="AN2179">
        <v>2312</v>
      </c>
      <c r="AO2179">
        <v>32</v>
      </c>
      <c r="AP2179" t="s">
        <v>63</v>
      </c>
      <c r="AQ2179" t="s">
        <v>66</v>
      </c>
      <c r="AR2179">
        <v>3312</v>
      </c>
      <c r="AW2179" t="s">
        <v>10644</v>
      </c>
      <c r="AX2179" t="s">
        <v>10645</v>
      </c>
      <c r="AY2179" t="s">
        <v>10646</v>
      </c>
      <c r="AZ2179" t="s">
        <v>70</v>
      </c>
    </row>
    <row r="2180" spans="1:52" x14ac:dyDescent="0.3">
      <c r="A2180">
        <v>2139811</v>
      </c>
      <c r="B2180" t="s">
        <v>10647</v>
      </c>
      <c r="C2180" t="str">
        <f t="shared" si="303"/>
        <v>7492</v>
      </c>
      <c r="D2180" t="s">
        <v>8411</v>
      </c>
      <c r="E2180" t="str">
        <f>"0000"</f>
        <v>0000</v>
      </c>
      <c r="F2180" t="s">
        <v>108</v>
      </c>
      <c r="G2180" t="str">
        <f t="shared" si="302"/>
        <v>02</v>
      </c>
      <c r="H2180" t="s">
        <v>55</v>
      </c>
      <c r="I2180" t="s">
        <v>56</v>
      </c>
      <c r="J2180" t="s">
        <v>57</v>
      </c>
      <c r="K2180">
        <v>0</v>
      </c>
      <c r="L2180">
        <v>48922</v>
      </c>
      <c r="M2180">
        <v>1.1200000000000001</v>
      </c>
      <c r="N2180" t="str">
        <f t="shared" si="299"/>
        <v>000X</v>
      </c>
      <c r="O2180">
        <v>1850</v>
      </c>
      <c r="P2180" t="s">
        <v>58</v>
      </c>
      <c r="Q2180" t="s">
        <v>10439</v>
      </c>
      <c r="R2180" t="s">
        <v>140</v>
      </c>
      <c r="T2180" t="s">
        <v>61</v>
      </c>
      <c r="V2180" t="s">
        <v>10648</v>
      </c>
      <c r="W2180">
        <v>17970</v>
      </c>
      <c r="X2180">
        <v>17970</v>
      </c>
      <c r="Y2180">
        <v>0</v>
      </c>
      <c r="Z2180">
        <v>17970</v>
      </c>
      <c r="AA2180">
        <v>17970</v>
      </c>
      <c r="AB2180" t="s">
        <v>72</v>
      </c>
      <c r="AC2180" s="1">
        <v>41821</v>
      </c>
      <c r="AD2180">
        <v>11600</v>
      </c>
      <c r="AE2180">
        <v>2637</v>
      </c>
      <c r="AF2180">
        <v>640</v>
      </c>
      <c r="AG2180" t="s">
        <v>103</v>
      </c>
      <c r="AH2180" t="s">
        <v>65</v>
      </c>
      <c r="AR2180">
        <v>0</v>
      </c>
      <c r="AW2180" t="s">
        <v>10649</v>
      </c>
      <c r="AY2180" t="s">
        <v>10650</v>
      </c>
      <c r="AZ2180" t="s">
        <v>10651</v>
      </c>
    </row>
    <row r="2181" spans="1:52" x14ac:dyDescent="0.3">
      <c r="A2181">
        <v>2137886</v>
      </c>
      <c r="B2181" t="s">
        <v>10652</v>
      </c>
      <c r="C2181" t="str">
        <f t="shared" si="303"/>
        <v>7492</v>
      </c>
      <c r="D2181" t="s">
        <v>8411</v>
      </c>
      <c r="E2181" t="str">
        <f>"0100"</f>
        <v>0100</v>
      </c>
      <c r="F2181" t="s">
        <v>54</v>
      </c>
      <c r="G2181" t="str">
        <f t="shared" si="302"/>
        <v>02</v>
      </c>
      <c r="H2181" t="s">
        <v>55</v>
      </c>
      <c r="I2181" t="s">
        <v>56</v>
      </c>
      <c r="J2181" t="s">
        <v>57</v>
      </c>
      <c r="K2181">
        <v>1</v>
      </c>
      <c r="L2181">
        <v>48332</v>
      </c>
      <c r="M2181">
        <v>1.1100000000000001</v>
      </c>
      <c r="N2181" t="str">
        <f t="shared" si="299"/>
        <v>000X</v>
      </c>
      <c r="O2181">
        <v>1709</v>
      </c>
      <c r="P2181" t="s">
        <v>58</v>
      </c>
      <c r="Q2181" t="s">
        <v>9652</v>
      </c>
      <c r="R2181" t="s">
        <v>140</v>
      </c>
      <c r="T2181" t="s">
        <v>61</v>
      </c>
      <c r="V2181" t="s">
        <v>10653</v>
      </c>
      <c r="W2181">
        <v>316345</v>
      </c>
      <c r="X2181">
        <v>17750</v>
      </c>
      <c r="Y2181">
        <v>298595</v>
      </c>
      <c r="Z2181">
        <v>316345</v>
      </c>
      <c r="AA2181">
        <v>290845</v>
      </c>
      <c r="AB2181" t="s">
        <v>63</v>
      </c>
      <c r="AC2181" s="1">
        <v>42424</v>
      </c>
      <c r="AD2181">
        <v>330000</v>
      </c>
      <c r="AE2181">
        <v>2742</v>
      </c>
      <c r="AF2181">
        <v>551</v>
      </c>
      <c r="AG2181" t="s">
        <v>64</v>
      </c>
      <c r="AH2181" t="s">
        <v>76</v>
      </c>
      <c r="AI2181">
        <v>1</v>
      </c>
      <c r="AJ2181">
        <v>1999</v>
      </c>
      <c r="AK2181">
        <v>3</v>
      </c>
      <c r="AL2181">
        <v>3</v>
      </c>
      <c r="AN2181">
        <v>2593</v>
      </c>
      <c r="AO2181">
        <v>32</v>
      </c>
      <c r="AP2181" t="s">
        <v>63</v>
      </c>
      <c r="AQ2181" t="s">
        <v>66</v>
      </c>
      <c r="AR2181">
        <v>3850</v>
      </c>
      <c r="AW2181" t="s">
        <v>10654</v>
      </c>
      <c r="AX2181" t="s">
        <v>10655</v>
      </c>
      <c r="AY2181" t="s">
        <v>10656</v>
      </c>
      <c r="AZ2181" t="s">
        <v>70</v>
      </c>
    </row>
    <row r="2182" spans="1:52" x14ac:dyDescent="0.3">
      <c r="A2182">
        <v>2137941</v>
      </c>
      <c r="B2182" t="s">
        <v>10657</v>
      </c>
      <c r="C2182" t="str">
        <f t="shared" si="303"/>
        <v>7492</v>
      </c>
      <c r="D2182" t="s">
        <v>8411</v>
      </c>
      <c r="E2182" t="str">
        <f>"0000"</f>
        <v>0000</v>
      </c>
      <c r="F2182" t="s">
        <v>108</v>
      </c>
      <c r="G2182" t="str">
        <f t="shared" si="302"/>
        <v>02</v>
      </c>
      <c r="H2182" t="s">
        <v>55</v>
      </c>
      <c r="I2182" t="s">
        <v>56</v>
      </c>
      <c r="J2182" t="s">
        <v>57</v>
      </c>
      <c r="K2182">
        <v>0</v>
      </c>
      <c r="L2182">
        <v>43751</v>
      </c>
      <c r="M2182">
        <v>1</v>
      </c>
      <c r="N2182" t="str">
        <f t="shared" si="299"/>
        <v>000X</v>
      </c>
      <c r="O2182">
        <v>5487</v>
      </c>
      <c r="P2182" t="s">
        <v>72</v>
      </c>
      <c r="Q2182" t="s">
        <v>10146</v>
      </c>
      <c r="R2182" t="s">
        <v>266</v>
      </c>
      <c r="T2182" t="s">
        <v>61</v>
      </c>
      <c r="V2182" t="s">
        <v>10658</v>
      </c>
      <c r="W2182">
        <v>16070</v>
      </c>
      <c r="X2182">
        <v>16070</v>
      </c>
      <c r="Y2182">
        <v>0</v>
      </c>
      <c r="Z2182">
        <v>16070</v>
      </c>
      <c r="AA2182">
        <v>16070</v>
      </c>
      <c r="AB2182" t="s">
        <v>72</v>
      </c>
      <c r="AC2182" s="1">
        <v>34759</v>
      </c>
      <c r="AD2182">
        <v>20500</v>
      </c>
      <c r="AE2182">
        <v>1072</v>
      </c>
      <c r="AF2182">
        <v>1983</v>
      </c>
      <c r="AG2182" t="s">
        <v>103</v>
      </c>
      <c r="AH2182" t="s">
        <v>873</v>
      </c>
      <c r="AR2182">
        <v>0</v>
      </c>
      <c r="AW2182" t="s">
        <v>10659</v>
      </c>
      <c r="AX2182" t="s">
        <v>10660</v>
      </c>
      <c r="AY2182" t="s">
        <v>10661</v>
      </c>
      <c r="AZ2182" t="s">
        <v>10662</v>
      </c>
    </row>
    <row r="2183" spans="1:52" x14ac:dyDescent="0.3">
      <c r="A2183">
        <v>2138068</v>
      </c>
      <c r="B2183" t="s">
        <v>10663</v>
      </c>
      <c r="C2183" t="str">
        <f t="shared" si="303"/>
        <v>7492</v>
      </c>
      <c r="D2183" t="s">
        <v>8411</v>
      </c>
      <c r="E2183" t="str">
        <f>"0100"</f>
        <v>0100</v>
      </c>
      <c r="F2183" t="s">
        <v>54</v>
      </c>
      <c r="G2183" t="str">
        <f t="shared" si="302"/>
        <v>02</v>
      </c>
      <c r="H2183" t="s">
        <v>55</v>
      </c>
      <c r="I2183" t="s">
        <v>56</v>
      </c>
      <c r="J2183" t="s">
        <v>57</v>
      </c>
      <c r="K2183">
        <v>1</v>
      </c>
      <c r="L2183">
        <v>49527</v>
      </c>
      <c r="M2183">
        <v>1.1399999999999999</v>
      </c>
      <c r="N2183" t="str">
        <f t="shared" si="299"/>
        <v>000X</v>
      </c>
      <c r="O2183">
        <v>5436</v>
      </c>
      <c r="P2183" t="s">
        <v>72</v>
      </c>
      <c r="Q2183" t="s">
        <v>9434</v>
      </c>
      <c r="R2183" t="s">
        <v>140</v>
      </c>
      <c r="T2183" t="s">
        <v>61</v>
      </c>
      <c r="V2183" t="s">
        <v>10664</v>
      </c>
      <c r="W2183">
        <v>239270</v>
      </c>
      <c r="X2183">
        <v>18190</v>
      </c>
      <c r="Y2183">
        <v>221080</v>
      </c>
      <c r="Z2183">
        <v>200654</v>
      </c>
      <c r="AA2183">
        <v>175654</v>
      </c>
      <c r="AB2183" t="s">
        <v>63</v>
      </c>
      <c r="AC2183" s="1">
        <v>43483</v>
      </c>
      <c r="AD2183">
        <v>22500</v>
      </c>
      <c r="AE2183">
        <v>2952</v>
      </c>
      <c r="AF2183">
        <v>60</v>
      </c>
      <c r="AG2183" t="s">
        <v>103</v>
      </c>
      <c r="AH2183" t="s">
        <v>76</v>
      </c>
      <c r="AI2183">
        <v>1</v>
      </c>
      <c r="AJ2183">
        <v>2019</v>
      </c>
      <c r="AK2183">
        <v>3</v>
      </c>
      <c r="AL2183">
        <v>2</v>
      </c>
      <c r="AN2183">
        <v>2153</v>
      </c>
      <c r="AO2183">
        <v>32</v>
      </c>
      <c r="AP2183" t="s">
        <v>72</v>
      </c>
      <c r="AQ2183" t="s">
        <v>66</v>
      </c>
      <c r="AR2183">
        <v>2886</v>
      </c>
      <c r="AW2183" t="s">
        <v>10665</v>
      </c>
      <c r="AX2183" t="s">
        <v>10666</v>
      </c>
      <c r="AY2183" t="s">
        <v>10667</v>
      </c>
      <c r="AZ2183" t="s">
        <v>70</v>
      </c>
    </row>
    <row r="2184" spans="1:52" x14ac:dyDescent="0.3">
      <c r="A2184">
        <v>2138149</v>
      </c>
      <c r="B2184" t="s">
        <v>10668</v>
      </c>
      <c r="C2184" t="str">
        <f t="shared" si="303"/>
        <v>7492</v>
      </c>
      <c r="D2184" t="s">
        <v>8411</v>
      </c>
      <c r="E2184" t="str">
        <f>"0100"</f>
        <v>0100</v>
      </c>
      <c r="F2184" t="s">
        <v>54</v>
      </c>
      <c r="G2184" t="str">
        <f t="shared" si="302"/>
        <v>02</v>
      </c>
      <c r="H2184" t="s">
        <v>55</v>
      </c>
      <c r="I2184" t="s">
        <v>56</v>
      </c>
      <c r="J2184" t="s">
        <v>57</v>
      </c>
      <c r="K2184">
        <v>1</v>
      </c>
      <c r="L2184">
        <v>43492</v>
      </c>
      <c r="M2184">
        <v>1</v>
      </c>
      <c r="N2184" t="str">
        <f t="shared" si="299"/>
        <v>000X</v>
      </c>
      <c r="O2184">
        <v>5328</v>
      </c>
      <c r="P2184" t="s">
        <v>72</v>
      </c>
      <c r="Q2184" t="s">
        <v>9434</v>
      </c>
      <c r="R2184" t="s">
        <v>140</v>
      </c>
      <c r="T2184" t="s">
        <v>61</v>
      </c>
      <c r="V2184" t="s">
        <v>10669</v>
      </c>
      <c r="W2184">
        <v>201522</v>
      </c>
      <c r="X2184">
        <v>15970</v>
      </c>
      <c r="Y2184">
        <v>185552</v>
      </c>
      <c r="Z2184">
        <v>147959</v>
      </c>
      <c r="AA2184">
        <v>122959</v>
      </c>
      <c r="AB2184" t="s">
        <v>63</v>
      </c>
      <c r="AC2184" s="1">
        <v>37803</v>
      </c>
      <c r="AD2184">
        <v>15000</v>
      </c>
      <c r="AE2184">
        <v>1646</v>
      </c>
      <c r="AF2184">
        <v>2109</v>
      </c>
      <c r="AG2184" t="s">
        <v>103</v>
      </c>
      <c r="AH2184" t="s">
        <v>76</v>
      </c>
      <c r="AI2184">
        <v>1</v>
      </c>
      <c r="AJ2184">
        <v>2004</v>
      </c>
      <c r="AK2184">
        <v>3</v>
      </c>
      <c r="AL2184">
        <v>2</v>
      </c>
      <c r="AN2184">
        <v>1861</v>
      </c>
      <c r="AO2184">
        <v>32</v>
      </c>
      <c r="AP2184" t="s">
        <v>72</v>
      </c>
      <c r="AQ2184" t="s">
        <v>66</v>
      </c>
      <c r="AR2184">
        <v>2882</v>
      </c>
      <c r="AW2184" t="s">
        <v>10670</v>
      </c>
      <c r="AX2184" t="s">
        <v>10671</v>
      </c>
      <c r="AY2184" t="s">
        <v>10672</v>
      </c>
      <c r="AZ2184" t="s">
        <v>70</v>
      </c>
    </row>
    <row r="2185" spans="1:52" x14ac:dyDescent="0.3">
      <c r="A2185">
        <v>2138211</v>
      </c>
      <c r="B2185" t="s">
        <v>10673</v>
      </c>
      <c r="C2185" t="str">
        <f t="shared" si="303"/>
        <v>7492</v>
      </c>
      <c r="D2185" t="s">
        <v>8411</v>
      </c>
      <c r="E2185" t="str">
        <f>"0000"</f>
        <v>0000</v>
      </c>
      <c r="F2185" t="s">
        <v>108</v>
      </c>
      <c r="G2185" t="str">
        <f t="shared" si="302"/>
        <v>02</v>
      </c>
      <c r="H2185" t="s">
        <v>55</v>
      </c>
      <c r="I2185" t="s">
        <v>56</v>
      </c>
      <c r="J2185" t="s">
        <v>57</v>
      </c>
      <c r="K2185">
        <v>0</v>
      </c>
      <c r="L2185">
        <v>46244</v>
      </c>
      <c r="M2185">
        <v>1.06</v>
      </c>
      <c r="N2185" t="str">
        <f t="shared" si="299"/>
        <v>000X</v>
      </c>
      <c r="O2185">
        <v>5329</v>
      </c>
      <c r="P2185" t="s">
        <v>72</v>
      </c>
      <c r="Q2185" t="s">
        <v>9437</v>
      </c>
      <c r="R2185" t="s">
        <v>140</v>
      </c>
      <c r="T2185" t="s">
        <v>61</v>
      </c>
      <c r="V2185" t="s">
        <v>10674</v>
      </c>
      <c r="W2185">
        <v>16990</v>
      </c>
      <c r="X2185">
        <v>16990</v>
      </c>
      <c r="Y2185">
        <v>0</v>
      </c>
      <c r="Z2185">
        <v>16990</v>
      </c>
      <c r="AA2185">
        <v>16990</v>
      </c>
      <c r="AB2185" t="s">
        <v>72</v>
      </c>
      <c r="AC2185" s="1">
        <v>38108</v>
      </c>
      <c r="AD2185">
        <v>36000</v>
      </c>
      <c r="AE2185">
        <v>1726</v>
      </c>
      <c r="AF2185">
        <v>247</v>
      </c>
      <c r="AG2185" t="s">
        <v>103</v>
      </c>
      <c r="AH2185" t="s">
        <v>76</v>
      </c>
      <c r="AR2185">
        <v>0</v>
      </c>
      <c r="AW2185" t="s">
        <v>10590</v>
      </c>
      <c r="AY2185" t="s">
        <v>10591</v>
      </c>
      <c r="AZ2185" t="s">
        <v>10592</v>
      </c>
    </row>
    <row r="2186" spans="1:52" x14ac:dyDescent="0.3">
      <c r="A2186">
        <v>2138386</v>
      </c>
      <c r="B2186" t="s">
        <v>10675</v>
      </c>
      <c r="C2186" t="str">
        <f t="shared" si="303"/>
        <v>7492</v>
      </c>
      <c r="D2186" t="s">
        <v>8411</v>
      </c>
      <c r="E2186" t="str">
        <f>"0000"</f>
        <v>0000</v>
      </c>
      <c r="F2186" t="s">
        <v>108</v>
      </c>
      <c r="G2186" t="str">
        <f t="shared" si="302"/>
        <v>02</v>
      </c>
      <c r="H2186" t="s">
        <v>55</v>
      </c>
      <c r="I2186" t="s">
        <v>56</v>
      </c>
      <c r="J2186" t="s">
        <v>57</v>
      </c>
      <c r="K2186">
        <v>0</v>
      </c>
      <c r="L2186">
        <v>46590</v>
      </c>
      <c r="M2186">
        <v>1.07</v>
      </c>
      <c r="N2186" t="str">
        <f t="shared" si="299"/>
        <v>000X</v>
      </c>
      <c r="O2186">
        <v>5088</v>
      </c>
      <c r="P2186" t="s">
        <v>72</v>
      </c>
      <c r="Q2186" t="s">
        <v>9434</v>
      </c>
      <c r="R2186" t="s">
        <v>140</v>
      </c>
      <c r="T2186" t="s">
        <v>61</v>
      </c>
      <c r="V2186" t="s">
        <v>10676</v>
      </c>
      <c r="W2186">
        <v>17110</v>
      </c>
      <c r="X2186">
        <v>17110</v>
      </c>
      <c r="Y2186">
        <v>0</v>
      </c>
      <c r="Z2186">
        <v>17110</v>
      </c>
      <c r="AA2186">
        <v>17110</v>
      </c>
      <c r="AB2186" t="s">
        <v>72</v>
      </c>
      <c r="AR2186">
        <v>0</v>
      </c>
      <c r="AW2186" t="s">
        <v>10677</v>
      </c>
      <c r="AY2186" t="s">
        <v>10678</v>
      </c>
      <c r="AZ2186" t="s">
        <v>10679</v>
      </c>
    </row>
    <row r="2187" spans="1:52" x14ac:dyDescent="0.3">
      <c r="A2187">
        <v>2138572</v>
      </c>
      <c r="B2187" t="s">
        <v>10680</v>
      </c>
      <c r="C2187" t="str">
        <f t="shared" si="303"/>
        <v>7492</v>
      </c>
      <c r="D2187" t="s">
        <v>8411</v>
      </c>
      <c r="E2187" t="str">
        <f>"0000"</f>
        <v>0000</v>
      </c>
      <c r="F2187" t="s">
        <v>108</v>
      </c>
      <c r="G2187" t="str">
        <f t="shared" si="302"/>
        <v>02</v>
      </c>
      <c r="H2187" t="s">
        <v>55</v>
      </c>
      <c r="I2187" t="s">
        <v>56</v>
      </c>
      <c r="J2187" t="s">
        <v>57</v>
      </c>
      <c r="K2187">
        <v>0</v>
      </c>
      <c r="L2187">
        <v>49631</v>
      </c>
      <c r="M2187">
        <v>1.1399999999999999</v>
      </c>
      <c r="N2187" t="str">
        <f t="shared" si="299"/>
        <v>000X</v>
      </c>
      <c r="O2187">
        <v>5212</v>
      </c>
      <c r="P2187" t="s">
        <v>72</v>
      </c>
      <c r="Q2187" t="s">
        <v>9437</v>
      </c>
      <c r="R2187" t="s">
        <v>140</v>
      </c>
      <c r="T2187" t="s">
        <v>61</v>
      </c>
      <c r="V2187" t="s">
        <v>10681</v>
      </c>
      <c r="W2187">
        <v>18230</v>
      </c>
      <c r="X2187">
        <v>18230</v>
      </c>
      <c r="Y2187">
        <v>0</v>
      </c>
      <c r="Z2187">
        <v>18230</v>
      </c>
      <c r="AA2187">
        <v>18230</v>
      </c>
      <c r="AB2187" t="s">
        <v>72</v>
      </c>
      <c r="AR2187">
        <v>0</v>
      </c>
      <c r="AW2187" t="s">
        <v>10682</v>
      </c>
      <c r="AY2187" t="s">
        <v>10683</v>
      </c>
      <c r="AZ2187" t="s">
        <v>10684</v>
      </c>
    </row>
    <row r="2188" spans="1:52" x14ac:dyDescent="0.3">
      <c r="A2188">
        <v>2139218</v>
      </c>
      <c r="B2188" t="s">
        <v>10685</v>
      </c>
      <c r="C2188" t="str">
        <f t="shared" si="303"/>
        <v>7492</v>
      </c>
      <c r="D2188" t="s">
        <v>8411</v>
      </c>
      <c r="E2188" t="str">
        <f>"0100"</f>
        <v>0100</v>
      </c>
      <c r="F2188" t="s">
        <v>54</v>
      </c>
      <c r="G2188" t="str">
        <f t="shared" si="302"/>
        <v>02</v>
      </c>
      <c r="H2188" t="s">
        <v>55</v>
      </c>
      <c r="I2188" t="s">
        <v>56</v>
      </c>
      <c r="J2188" t="s">
        <v>57</v>
      </c>
      <c r="K2188">
        <v>1</v>
      </c>
      <c r="L2188">
        <v>47060</v>
      </c>
      <c r="M2188">
        <v>1.08</v>
      </c>
      <c r="N2188" t="str">
        <f t="shared" si="299"/>
        <v>000X</v>
      </c>
      <c r="O2188">
        <v>1924</v>
      </c>
      <c r="P2188" t="s">
        <v>58</v>
      </c>
      <c r="Q2188" t="s">
        <v>10433</v>
      </c>
      <c r="R2188" t="s">
        <v>140</v>
      </c>
      <c r="T2188" t="s">
        <v>61</v>
      </c>
      <c r="V2188" t="s">
        <v>10686</v>
      </c>
      <c r="W2188">
        <v>356411</v>
      </c>
      <c r="X2188">
        <v>17280</v>
      </c>
      <c r="Y2188">
        <v>339131</v>
      </c>
      <c r="Z2188">
        <v>356411</v>
      </c>
      <c r="AA2188">
        <v>356411</v>
      </c>
      <c r="AB2188" t="s">
        <v>72</v>
      </c>
      <c r="AC2188" s="1">
        <v>43214</v>
      </c>
      <c r="AD2188">
        <v>412000</v>
      </c>
      <c r="AE2188">
        <v>2897</v>
      </c>
      <c r="AF2188">
        <v>2104</v>
      </c>
      <c r="AG2188" t="s">
        <v>64</v>
      </c>
      <c r="AH2188" t="s">
        <v>76</v>
      </c>
      <c r="AI2188">
        <v>1</v>
      </c>
      <c r="AJ2188">
        <v>2005</v>
      </c>
      <c r="AK2188">
        <v>4</v>
      </c>
      <c r="AL2188">
        <v>3</v>
      </c>
      <c r="AN2188">
        <v>3143</v>
      </c>
      <c r="AO2188">
        <v>32</v>
      </c>
      <c r="AP2188" t="s">
        <v>63</v>
      </c>
      <c r="AQ2188" t="s">
        <v>66</v>
      </c>
      <c r="AR2188">
        <v>4588</v>
      </c>
      <c r="AW2188" t="s">
        <v>10687</v>
      </c>
      <c r="AX2188" t="s">
        <v>10688</v>
      </c>
      <c r="AY2188" t="s">
        <v>10689</v>
      </c>
      <c r="AZ2188" t="s">
        <v>10690</v>
      </c>
    </row>
    <row r="2189" spans="1:52" x14ac:dyDescent="0.3">
      <c r="A2189">
        <v>2139358</v>
      </c>
      <c r="B2189" t="s">
        <v>10691</v>
      </c>
      <c r="C2189" t="str">
        <f t="shared" si="303"/>
        <v>7492</v>
      </c>
      <c r="D2189" t="s">
        <v>8411</v>
      </c>
      <c r="E2189" t="str">
        <f>"0100"</f>
        <v>0100</v>
      </c>
      <c r="F2189" t="s">
        <v>54</v>
      </c>
      <c r="G2189" t="str">
        <f t="shared" si="302"/>
        <v>02</v>
      </c>
      <c r="H2189" t="s">
        <v>55</v>
      </c>
      <c r="I2189" t="s">
        <v>56</v>
      </c>
      <c r="J2189" t="s">
        <v>57</v>
      </c>
      <c r="K2189">
        <v>1</v>
      </c>
      <c r="L2189">
        <v>48894</v>
      </c>
      <c r="M2189">
        <v>1.1200000000000001</v>
      </c>
      <c r="N2189" t="str">
        <f t="shared" si="299"/>
        <v>000X</v>
      </c>
      <c r="O2189">
        <v>1843</v>
      </c>
      <c r="P2189" t="s">
        <v>58</v>
      </c>
      <c r="Q2189" t="s">
        <v>265</v>
      </c>
      <c r="R2189" t="s">
        <v>266</v>
      </c>
      <c r="T2189" t="s">
        <v>61</v>
      </c>
      <c r="V2189" t="s">
        <v>10692</v>
      </c>
      <c r="W2189">
        <v>172890</v>
      </c>
      <c r="X2189">
        <v>17960</v>
      </c>
      <c r="Y2189">
        <v>154930</v>
      </c>
      <c r="Z2189">
        <v>165794</v>
      </c>
      <c r="AA2189">
        <v>135294</v>
      </c>
      <c r="AB2189" t="s">
        <v>63</v>
      </c>
      <c r="AC2189" s="1">
        <v>44008</v>
      </c>
      <c r="AD2189">
        <v>243000</v>
      </c>
      <c r="AE2189">
        <v>3072</v>
      </c>
      <c r="AF2189">
        <v>59</v>
      </c>
      <c r="AG2189" t="s">
        <v>64</v>
      </c>
      <c r="AH2189" t="s">
        <v>76</v>
      </c>
      <c r="AI2189">
        <v>1</v>
      </c>
      <c r="AJ2189">
        <v>1988</v>
      </c>
      <c r="AK2189">
        <v>3</v>
      </c>
      <c r="AL2189">
        <v>2</v>
      </c>
      <c r="AM2189">
        <v>1</v>
      </c>
      <c r="AN2189">
        <v>1920</v>
      </c>
      <c r="AO2189">
        <v>34</v>
      </c>
      <c r="AP2189" t="s">
        <v>63</v>
      </c>
      <c r="AQ2189" t="s">
        <v>66</v>
      </c>
      <c r="AR2189">
        <v>2612</v>
      </c>
      <c r="AW2189" t="s">
        <v>10693</v>
      </c>
      <c r="AY2189" t="s">
        <v>10694</v>
      </c>
      <c r="AZ2189" t="s">
        <v>70</v>
      </c>
    </row>
    <row r="2190" spans="1:52" x14ac:dyDescent="0.3">
      <c r="A2190">
        <v>2139391</v>
      </c>
      <c r="B2190" t="s">
        <v>10695</v>
      </c>
      <c r="C2190" t="str">
        <f t="shared" si="303"/>
        <v>7492</v>
      </c>
      <c r="D2190" t="s">
        <v>8411</v>
      </c>
      <c r="E2190" t="str">
        <f>"0100"</f>
        <v>0100</v>
      </c>
      <c r="F2190" t="s">
        <v>54</v>
      </c>
      <c r="G2190" t="str">
        <f t="shared" si="302"/>
        <v>02</v>
      </c>
      <c r="H2190" t="s">
        <v>55</v>
      </c>
      <c r="I2190" t="s">
        <v>56</v>
      </c>
      <c r="J2190" t="s">
        <v>57</v>
      </c>
      <c r="K2190">
        <v>1</v>
      </c>
      <c r="L2190">
        <v>48451</v>
      </c>
      <c r="M2190">
        <v>1.1100000000000001</v>
      </c>
      <c r="N2190" t="str">
        <f t="shared" si="299"/>
        <v>000X</v>
      </c>
      <c r="O2190">
        <v>1917</v>
      </c>
      <c r="P2190" t="s">
        <v>58</v>
      </c>
      <c r="Q2190" t="s">
        <v>265</v>
      </c>
      <c r="R2190" t="s">
        <v>266</v>
      </c>
      <c r="T2190" t="s">
        <v>61</v>
      </c>
      <c r="V2190" t="s">
        <v>10696</v>
      </c>
      <c r="W2190">
        <v>251598</v>
      </c>
      <c r="X2190">
        <v>17800</v>
      </c>
      <c r="Y2190">
        <v>233798</v>
      </c>
      <c r="Z2190">
        <v>196027</v>
      </c>
      <c r="AA2190">
        <v>170527</v>
      </c>
      <c r="AB2190" t="s">
        <v>63</v>
      </c>
      <c r="AC2190" s="1">
        <v>44294</v>
      </c>
      <c r="AD2190">
        <v>410000</v>
      </c>
      <c r="AE2190">
        <v>3152</v>
      </c>
      <c r="AF2190">
        <v>2383</v>
      </c>
      <c r="AG2190" t="s">
        <v>64</v>
      </c>
      <c r="AH2190" t="s">
        <v>76</v>
      </c>
      <c r="AI2190">
        <v>1</v>
      </c>
      <c r="AJ2190">
        <v>1995</v>
      </c>
      <c r="AK2190">
        <v>3</v>
      </c>
      <c r="AL2190">
        <v>2</v>
      </c>
      <c r="AN2190">
        <v>2449</v>
      </c>
      <c r="AO2190">
        <v>32</v>
      </c>
      <c r="AP2190" t="s">
        <v>63</v>
      </c>
      <c r="AQ2190" t="s">
        <v>66</v>
      </c>
      <c r="AR2190">
        <v>3693</v>
      </c>
      <c r="AW2190" t="s">
        <v>10697</v>
      </c>
      <c r="AX2190" t="s">
        <v>10698</v>
      </c>
      <c r="AY2190" t="s">
        <v>10699</v>
      </c>
      <c r="AZ2190" t="s">
        <v>70</v>
      </c>
    </row>
    <row r="2191" spans="1:52" x14ac:dyDescent="0.3">
      <c r="A2191">
        <v>2137878</v>
      </c>
      <c r="B2191" t="s">
        <v>10700</v>
      </c>
      <c r="C2191" t="str">
        <f t="shared" si="303"/>
        <v>7492</v>
      </c>
      <c r="D2191" t="s">
        <v>8411</v>
      </c>
      <c r="E2191" t="str">
        <f>"0100"</f>
        <v>0100</v>
      </c>
      <c r="F2191" t="s">
        <v>54</v>
      </c>
      <c r="G2191" t="str">
        <f t="shared" si="302"/>
        <v>02</v>
      </c>
      <c r="H2191" t="s">
        <v>55</v>
      </c>
      <c r="I2191" t="s">
        <v>56</v>
      </c>
      <c r="J2191" t="s">
        <v>57</v>
      </c>
      <c r="K2191">
        <v>1</v>
      </c>
      <c r="L2191">
        <v>52838</v>
      </c>
      <c r="M2191">
        <v>1.21</v>
      </c>
      <c r="N2191" t="str">
        <f t="shared" si="299"/>
        <v>000X</v>
      </c>
      <c r="O2191">
        <v>1651</v>
      </c>
      <c r="P2191" t="s">
        <v>58</v>
      </c>
      <c r="Q2191" t="s">
        <v>9652</v>
      </c>
      <c r="R2191" t="s">
        <v>140</v>
      </c>
      <c r="T2191" t="s">
        <v>61</v>
      </c>
      <c r="V2191" t="s">
        <v>10701</v>
      </c>
      <c r="W2191">
        <v>214969</v>
      </c>
      <c r="X2191">
        <v>19410</v>
      </c>
      <c r="Y2191">
        <v>195559</v>
      </c>
      <c r="Z2191">
        <v>206517</v>
      </c>
      <c r="AA2191">
        <v>176517</v>
      </c>
      <c r="AB2191" t="s">
        <v>63</v>
      </c>
      <c r="AC2191" s="1">
        <v>43159</v>
      </c>
      <c r="AD2191">
        <v>248000</v>
      </c>
      <c r="AE2191">
        <v>2884</v>
      </c>
      <c r="AF2191">
        <v>454</v>
      </c>
      <c r="AG2191" t="s">
        <v>64</v>
      </c>
      <c r="AH2191" t="s">
        <v>76</v>
      </c>
      <c r="AI2191">
        <v>1</v>
      </c>
      <c r="AJ2191">
        <v>1988</v>
      </c>
      <c r="AK2191">
        <v>3</v>
      </c>
      <c r="AL2191">
        <v>3</v>
      </c>
      <c r="AN2191">
        <v>2281</v>
      </c>
      <c r="AO2191">
        <v>34</v>
      </c>
      <c r="AP2191" t="s">
        <v>72</v>
      </c>
      <c r="AQ2191" t="s">
        <v>66</v>
      </c>
      <c r="AR2191">
        <v>3179</v>
      </c>
      <c r="AW2191" t="s">
        <v>10702</v>
      </c>
      <c r="AX2191" t="s">
        <v>10703</v>
      </c>
      <c r="AY2191" t="s">
        <v>10704</v>
      </c>
      <c r="AZ2191" t="s">
        <v>70</v>
      </c>
    </row>
    <row r="2192" spans="1:52" x14ac:dyDescent="0.3">
      <c r="A2192">
        <v>2137967</v>
      </c>
      <c r="B2192" t="s">
        <v>10705</v>
      </c>
      <c r="C2192" t="str">
        <f t="shared" si="303"/>
        <v>7492</v>
      </c>
      <c r="D2192" t="s">
        <v>8411</v>
      </c>
      <c r="E2192" t="str">
        <f>"0000"</f>
        <v>0000</v>
      </c>
      <c r="F2192" t="s">
        <v>108</v>
      </c>
      <c r="G2192" t="str">
        <f t="shared" si="302"/>
        <v>02</v>
      </c>
      <c r="H2192" t="s">
        <v>55</v>
      </c>
      <c r="I2192" t="s">
        <v>56</v>
      </c>
      <c r="J2192" t="s">
        <v>57</v>
      </c>
      <c r="K2192">
        <v>0</v>
      </c>
      <c r="L2192">
        <v>44062</v>
      </c>
      <c r="M2192">
        <v>1.01</v>
      </c>
      <c r="N2192" t="str">
        <f t="shared" si="299"/>
        <v>000X</v>
      </c>
      <c r="O2192">
        <v>5545</v>
      </c>
      <c r="P2192" t="s">
        <v>72</v>
      </c>
      <c r="Q2192" t="s">
        <v>10146</v>
      </c>
      <c r="R2192" t="s">
        <v>266</v>
      </c>
      <c r="T2192" t="s">
        <v>61</v>
      </c>
      <c r="V2192" t="s">
        <v>10706</v>
      </c>
      <c r="W2192">
        <v>16180</v>
      </c>
      <c r="X2192">
        <v>16180</v>
      </c>
      <c r="Y2192">
        <v>0</v>
      </c>
      <c r="Z2192">
        <v>16180</v>
      </c>
      <c r="AA2192">
        <v>16180</v>
      </c>
      <c r="AB2192" t="s">
        <v>72</v>
      </c>
      <c r="AC2192" s="1">
        <v>35612</v>
      </c>
      <c r="AD2192">
        <v>18000</v>
      </c>
      <c r="AE2192">
        <v>1195</v>
      </c>
      <c r="AF2192">
        <v>723</v>
      </c>
      <c r="AG2192" t="s">
        <v>103</v>
      </c>
      <c r="AH2192" t="s">
        <v>873</v>
      </c>
      <c r="AR2192">
        <v>0</v>
      </c>
      <c r="AW2192" t="s">
        <v>10707</v>
      </c>
      <c r="AX2192" t="s">
        <v>10708</v>
      </c>
      <c r="AY2192" t="s">
        <v>10709</v>
      </c>
      <c r="AZ2192" t="s">
        <v>10710</v>
      </c>
    </row>
    <row r="2193" spans="1:52" x14ac:dyDescent="0.3">
      <c r="A2193">
        <v>2138157</v>
      </c>
      <c r="B2193" t="s">
        <v>10711</v>
      </c>
      <c r="C2193" t="str">
        <f t="shared" si="303"/>
        <v>7492</v>
      </c>
      <c r="D2193" t="s">
        <v>8411</v>
      </c>
      <c r="E2193" t="str">
        <f>"0100"</f>
        <v>0100</v>
      </c>
      <c r="F2193" t="s">
        <v>54</v>
      </c>
      <c r="G2193" t="str">
        <f t="shared" si="302"/>
        <v>02</v>
      </c>
      <c r="H2193" t="s">
        <v>55</v>
      </c>
      <c r="I2193" t="s">
        <v>56</v>
      </c>
      <c r="J2193" t="s">
        <v>57</v>
      </c>
      <c r="K2193">
        <v>1</v>
      </c>
      <c r="L2193">
        <v>43750</v>
      </c>
      <c r="M2193">
        <v>1</v>
      </c>
      <c r="N2193" t="str">
        <f t="shared" si="299"/>
        <v>000X</v>
      </c>
      <c r="O2193">
        <v>5296</v>
      </c>
      <c r="P2193" t="s">
        <v>72</v>
      </c>
      <c r="Q2193" t="s">
        <v>9434</v>
      </c>
      <c r="R2193" t="s">
        <v>140</v>
      </c>
      <c r="T2193" t="s">
        <v>61</v>
      </c>
      <c r="V2193" t="s">
        <v>10712</v>
      </c>
      <c r="W2193">
        <v>241878</v>
      </c>
      <c r="X2193">
        <v>16070</v>
      </c>
      <c r="Y2193">
        <v>225808</v>
      </c>
      <c r="Z2193">
        <v>182166</v>
      </c>
      <c r="AA2193">
        <v>157166</v>
      </c>
      <c r="AB2193" t="s">
        <v>63</v>
      </c>
      <c r="AC2193" s="1">
        <v>38047</v>
      </c>
      <c r="AD2193">
        <v>23900</v>
      </c>
      <c r="AE2193">
        <v>1704</v>
      </c>
      <c r="AF2193">
        <v>565</v>
      </c>
      <c r="AG2193" t="s">
        <v>103</v>
      </c>
      <c r="AH2193" t="s">
        <v>76</v>
      </c>
      <c r="AI2193">
        <v>1</v>
      </c>
      <c r="AJ2193">
        <v>2005</v>
      </c>
      <c r="AK2193">
        <v>3</v>
      </c>
      <c r="AL2193">
        <v>3</v>
      </c>
      <c r="AN2193">
        <v>2310</v>
      </c>
      <c r="AO2193">
        <v>32</v>
      </c>
      <c r="AP2193" t="s">
        <v>63</v>
      </c>
      <c r="AQ2193" t="s">
        <v>66</v>
      </c>
      <c r="AR2193">
        <v>3096</v>
      </c>
      <c r="AW2193" t="s">
        <v>10713</v>
      </c>
      <c r="AX2193" t="s">
        <v>10714</v>
      </c>
      <c r="AY2193" t="s">
        <v>10715</v>
      </c>
      <c r="AZ2193" t="s">
        <v>70</v>
      </c>
    </row>
    <row r="2194" spans="1:52" x14ac:dyDescent="0.3">
      <c r="A2194">
        <v>2138289</v>
      </c>
      <c r="B2194" t="s">
        <v>10716</v>
      </c>
      <c r="C2194" t="str">
        <f t="shared" si="303"/>
        <v>7492</v>
      </c>
      <c r="D2194" t="s">
        <v>8411</v>
      </c>
      <c r="E2194" t="str">
        <f>"0000"</f>
        <v>0000</v>
      </c>
      <c r="F2194" t="s">
        <v>108</v>
      </c>
      <c r="G2194" t="str">
        <f t="shared" si="302"/>
        <v>02</v>
      </c>
      <c r="H2194" t="s">
        <v>55</v>
      </c>
      <c r="I2194" t="s">
        <v>56</v>
      </c>
      <c r="J2194" t="s">
        <v>57</v>
      </c>
      <c r="K2194">
        <v>0</v>
      </c>
      <c r="L2194">
        <v>45806</v>
      </c>
      <c r="M2194">
        <v>1.05</v>
      </c>
      <c r="N2194" t="str">
        <f t="shared" si="299"/>
        <v>000X</v>
      </c>
      <c r="O2194">
        <v>5487</v>
      </c>
      <c r="P2194" t="s">
        <v>72</v>
      </c>
      <c r="Q2194" t="s">
        <v>9437</v>
      </c>
      <c r="R2194" t="s">
        <v>140</v>
      </c>
      <c r="T2194" t="s">
        <v>61</v>
      </c>
      <c r="V2194" t="s">
        <v>10717</v>
      </c>
      <c r="W2194">
        <v>16830</v>
      </c>
      <c r="X2194">
        <v>16830</v>
      </c>
      <c r="Y2194">
        <v>0</v>
      </c>
      <c r="Z2194">
        <v>16830</v>
      </c>
      <c r="AA2194">
        <v>16830</v>
      </c>
      <c r="AB2194" t="s">
        <v>72</v>
      </c>
      <c r="AC2194" s="1">
        <v>37987</v>
      </c>
      <c r="AD2194">
        <v>33000</v>
      </c>
      <c r="AE2194">
        <v>1686</v>
      </c>
      <c r="AF2194">
        <v>75</v>
      </c>
      <c r="AG2194" t="s">
        <v>103</v>
      </c>
      <c r="AH2194" t="s">
        <v>570</v>
      </c>
      <c r="AR2194">
        <v>0</v>
      </c>
      <c r="AW2194" t="s">
        <v>10718</v>
      </c>
      <c r="AX2194" t="s">
        <v>10719</v>
      </c>
      <c r="AY2194" t="s">
        <v>10720</v>
      </c>
      <c r="AZ2194" t="s">
        <v>10602</v>
      </c>
    </row>
    <row r="2195" spans="1:52" x14ac:dyDescent="0.3">
      <c r="A2195">
        <v>2138351</v>
      </c>
      <c r="B2195" t="s">
        <v>10721</v>
      </c>
      <c r="C2195" t="str">
        <f t="shared" si="303"/>
        <v>7492</v>
      </c>
      <c r="D2195" t="s">
        <v>8411</v>
      </c>
      <c r="E2195" t="str">
        <f>"0000"</f>
        <v>0000</v>
      </c>
      <c r="F2195" t="s">
        <v>108</v>
      </c>
      <c r="G2195" t="str">
        <f t="shared" si="302"/>
        <v>02</v>
      </c>
      <c r="H2195" t="s">
        <v>55</v>
      </c>
      <c r="I2195" t="s">
        <v>56</v>
      </c>
      <c r="J2195" t="s">
        <v>57</v>
      </c>
      <c r="K2195">
        <v>0</v>
      </c>
      <c r="L2195">
        <v>45433</v>
      </c>
      <c r="M2195">
        <v>1.04</v>
      </c>
      <c r="N2195" t="str">
        <f t="shared" si="299"/>
        <v>000X</v>
      </c>
      <c r="O2195">
        <v>5114</v>
      </c>
      <c r="P2195" t="s">
        <v>72</v>
      </c>
      <c r="Q2195" t="s">
        <v>9434</v>
      </c>
      <c r="R2195" t="s">
        <v>140</v>
      </c>
      <c r="T2195" t="s">
        <v>61</v>
      </c>
      <c r="V2195" t="s">
        <v>10722</v>
      </c>
      <c r="W2195">
        <v>16690</v>
      </c>
      <c r="X2195">
        <v>16690</v>
      </c>
      <c r="Y2195">
        <v>0</v>
      </c>
      <c r="Z2195">
        <v>16690</v>
      </c>
      <c r="AA2195">
        <v>16690</v>
      </c>
      <c r="AB2195" t="s">
        <v>72</v>
      </c>
      <c r="AC2195" s="1">
        <v>44222</v>
      </c>
      <c r="AD2195">
        <v>50500</v>
      </c>
      <c r="AE2195">
        <v>3131</v>
      </c>
      <c r="AF2195">
        <v>446</v>
      </c>
      <c r="AG2195" t="s">
        <v>103</v>
      </c>
      <c r="AH2195" t="s">
        <v>570</v>
      </c>
      <c r="AR2195">
        <v>0</v>
      </c>
      <c r="AW2195" t="s">
        <v>1047</v>
      </c>
      <c r="AY2195" t="s">
        <v>1048</v>
      </c>
      <c r="AZ2195" t="s">
        <v>1049</v>
      </c>
    </row>
    <row r="2196" spans="1:52" x14ac:dyDescent="0.3">
      <c r="A2196">
        <v>2138416</v>
      </c>
      <c r="B2196" t="s">
        <v>10723</v>
      </c>
      <c r="C2196" t="str">
        <f t="shared" si="303"/>
        <v>7492</v>
      </c>
      <c r="D2196" t="s">
        <v>8411</v>
      </c>
      <c r="E2196" t="str">
        <f t="shared" ref="E2196:E2203" si="304">"0100"</f>
        <v>0100</v>
      </c>
      <c r="F2196" t="s">
        <v>54</v>
      </c>
      <c r="G2196" t="str">
        <f t="shared" si="302"/>
        <v>02</v>
      </c>
      <c r="H2196" t="s">
        <v>55</v>
      </c>
      <c r="I2196" t="s">
        <v>56</v>
      </c>
      <c r="J2196" t="s">
        <v>57</v>
      </c>
      <c r="K2196">
        <v>1</v>
      </c>
      <c r="L2196">
        <v>42550</v>
      </c>
      <c r="M2196">
        <v>0.98</v>
      </c>
      <c r="N2196" t="str">
        <f t="shared" si="299"/>
        <v>000X</v>
      </c>
      <c r="O2196">
        <v>4997</v>
      </c>
      <c r="P2196" t="s">
        <v>72</v>
      </c>
      <c r="Q2196" t="s">
        <v>9437</v>
      </c>
      <c r="R2196" t="s">
        <v>140</v>
      </c>
      <c r="T2196" t="s">
        <v>61</v>
      </c>
      <c r="V2196" t="s">
        <v>10724</v>
      </c>
      <c r="W2196">
        <v>229249</v>
      </c>
      <c r="X2196">
        <v>15630</v>
      </c>
      <c r="Y2196">
        <v>213619</v>
      </c>
      <c r="Z2196">
        <v>175893</v>
      </c>
      <c r="AA2196">
        <v>150893</v>
      </c>
      <c r="AB2196" t="s">
        <v>63</v>
      </c>
      <c r="AC2196" s="1">
        <v>38139</v>
      </c>
      <c r="AD2196">
        <v>228500</v>
      </c>
      <c r="AE2196">
        <v>1740</v>
      </c>
      <c r="AF2196">
        <v>825</v>
      </c>
      <c r="AG2196" t="s">
        <v>64</v>
      </c>
      <c r="AH2196" t="s">
        <v>76</v>
      </c>
      <c r="AI2196">
        <v>1</v>
      </c>
      <c r="AJ2196">
        <v>2001</v>
      </c>
      <c r="AK2196">
        <v>3</v>
      </c>
      <c r="AL2196">
        <v>2</v>
      </c>
      <c r="AN2196">
        <v>2090</v>
      </c>
      <c r="AO2196">
        <v>32</v>
      </c>
      <c r="AP2196" t="s">
        <v>63</v>
      </c>
      <c r="AQ2196" t="s">
        <v>66</v>
      </c>
      <c r="AR2196">
        <v>3349</v>
      </c>
      <c r="AW2196" t="s">
        <v>10725</v>
      </c>
      <c r="AX2196" t="s">
        <v>10726</v>
      </c>
      <c r="AY2196" t="s">
        <v>10727</v>
      </c>
      <c r="AZ2196" t="s">
        <v>70</v>
      </c>
    </row>
    <row r="2197" spans="1:52" x14ac:dyDescent="0.3">
      <c r="A2197">
        <v>2138831</v>
      </c>
      <c r="B2197" t="s">
        <v>10728</v>
      </c>
      <c r="C2197" t="str">
        <f t="shared" si="303"/>
        <v>7492</v>
      </c>
      <c r="D2197" t="s">
        <v>8411</v>
      </c>
      <c r="E2197" t="str">
        <f t="shared" si="304"/>
        <v>0100</v>
      </c>
      <c r="F2197" t="s">
        <v>54</v>
      </c>
      <c r="G2197" t="str">
        <f>"11"</f>
        <v>11</v>
      </c>
      <c r="H2197" t="s">
        <v>55</v>
      </c>
      <c r="I2197" t="s">
        <v>56</v>
      </c>
      <c r="J2197" t="s">
        <v>57</v>
      </c>
      <c r="K2197">
        <v>1</v>
      </c>
      <c r="L2197">
        <v>46794</v>
      </c>
      <c r="M2197">
        <v>1.07</v>
      </c>
      <c r="N2197" t="str">
        <f t="shared" si="299"/>
        <v>000X</v>
      </c>
      <c r="O2197">
        <v>1619</v>
      </c>
      <c r="P2197" t="s">
        <v>58</v>
      </c>
      <c r="Q2197" t="s">
        <v>265</v>
      </c>
      <c r="R2197" t="s">
        <v>266</v>
      </c>
      <c r="T2197" t="s">
        <v>61</v>
      </c>
      <c r="V2197" t="s">
        <v>10729</v>
      </c>
      <c r="W2197">
        <v>156681</v>
      </c>
      <c r="X2197">
        <v>17190</v>
      </c>
      <c r="Y2197">
        <v>139491</v>
      </c>
      <c r="Z2197">
        <v>106183</v>
      </c>
      <c r="AA2197">
        <v>80683</v>
      </c>
      <c r="AB2197" t="s">
        <v>63</v>
      </c>
      <c r="AI2197">
        <v>1</v>
      </c>
      <c r="AJ2197">
        <v>1983</v>
      </c>
      <c r="AK2197">
        <v>3</v>
      </c>
      <c r="AL2197">
        <v>2</v>
      </c>
      <c r="AN2197">
        <v>1921</v>
      </c>
      <c r="AO2197">
        <v>34</v>
      </c>
      <c r="AP2197" t="s">
        <v>72</v>
      </c>
      <c r="AQ2197" t="s">
        <v>66</v>
      </c>
      <c r="AR2197">
        <v>2591</v>
      </c>
      <c r="AW2197" t="s">
        <v>10730</v>
      </c>
      <c r="AY2197" t="s">
        <v>10731</v>
      </c>
      <c r="AZ2197" t="s">
        <v>70</v>
      </c>
    </row>
    <row r="2198" spans="1:52" x14ac:dyDescent="0.3">
      <c r="A2198">
        <v>2138921</v>
      </c>
      <c r="B2198" t="s">
        <v>10732</v>
      </c>
      <c r="C2198" t="str">
        <f t="shared" si="303"/>
        <v>7492</v>
      </c>
      <c r="D2198" t="s">
        <v>8411</v>
      </c>
      <c r="E2198" t="str">
        <f t="shared" si="304"/>
        <v>0100</v>
      </c>
      <c r="F2198" t="s">
        <v>54</v>
      </c>
      <c r="G2198" t="str">
        <f>"02"</f>
        <v>02</v>
      </c>
      <c r="H2198" t="s">
        <v>55</v>
      </c>
      <c r="I2198" t="s">
        <v>56</v>
      </c>
      <c r="J2198" t="s">
        <v>57</v>
      </c>
      <c r="K2198">
        <v>1</v>
      </c>
      <c r="L2198">
        <v>51403</v>
      </c>
      <c r="M2198">
        <v>1.18</v>
      </c>
      <c r="N2198" t="str">
        <f t="shared" si="299"/>
        <v>000X</v>
      </c>
      <c r="O2198">
        <v>5023</v>
      </c>
      <c r="P2198" t="s">
        <v>72</v>
      </c>
      <c r="Q2198" t="s">
        <v>10146</v>
      </c>
      <c r="R2198" t="s">
        <v>266</v>
      </c>
      <c r="T2198" t="s">
        <v>61</v>
      </c>
      <c r="V2198" t="s">
        <v>10733</v>
      </c>
      <c r="W2198">
        <v>240666</v>
      </c>
      <c r="X2198">
        <v>18880</v>
      </c>
      <c r="Y2198">
        <v>221786</v>
      </c>
      <c r="Z2198">
        <v>169550</v>
      </c>
      <c r="AA2198">
        <v>0</v>
      </c>
      <c r="AB2198" t="s">
        <v>63</v>
      </c>
      <c r="AC2198" s="1">
        <v>35065</v>
      </c>
      <c r="AD2198">
        <v>178000</v>
      </c>
      <c r="AE2198">
        <v>1116</v>
      </c>
      <c r="AF2198">
        <v>1043</v>
      </c>
      <c r="AG2198" t="s">
        <v>64</v>
      </c>
      <c r="AH2198" t="s">
        <v>221</v>
      </c>
      <c r="AI2198">
        <v>1</v>
      </c>
      <c r="AJ2198">
        <v>1995</v>
      </c>
      <c r="AK2198">
        <v>3</v>
      </c>
      <c r="AL2198">
        <v>2</v>
      </c>
      <c r="AN2198">
        <v>2205</v>
      </c>
      <c r="AO2198">
        <v>32</v>
      </c>
      <c r="AP2198" t="s">
        <v>63</v>
      </c>
      <c r="AQ2198" t="s">
        <v>66</v>
      </c>
      <c r="AR2198">
        <v>3282</v>
      </c>
      <c r="AW2198" t="s">
        <v>10734</v>
      </c>
      <c r="AX2198" t="s">
        <v>10735</v>
      </c>
      <c r="AY2198" t="s">
        <v>10736</v>
      </c>
      <c r="AZ2198" t="s">
        <v>70</v>
      </c>
    </row>
    <row r="2199" spans="1:52" x14ac:dyDescent="0.3">
      <c r="A2199">
        <v>2139269</v>
      </c>
      <c r="B2199" t="s">
        <v>10737</v>
      </c>
      <c r="C2199" t="str">
        <f t="shared" si="303"/>
        <v>7492</v>
      </c>
      <c r="D2199" t="s">
        <v>8411</v>
      </c>
      <c r="E2199" t="str">
        <f t="shared" si="304"/>
        <v>0100</v>
      </c>
      <c r="F2199" t="s">
        <v>54</v>
      </c>
      <c r="G2199" t="str">
        <f>"02"</f>
        <v>02</v>
      </c>
      <c r="H2199" t="s">
        <v>55</v>
      </c>
      <c r="I2199" t="s">
        <v>56</v>
      </c>
      <c r="J2199" t="s">
        <v>57</v>
      </c>
      <c r="K2199">
        <v>1</v>
      </c>
      <c r="L2199">
        <v>46818</v>
      </c>
      <c r="M2199">
        <v>1.07</v>
      </c>
      <c r="N2199" t="str">
        <f t="shared" si="299"/>
        <v>000X</v>
      </c>
      <c r="O2199">
        <v>1854</v>
      </c>
      <c r="P2199" t="s">
        <v>58</v>
      </c>
      <c r="Q2199" t="s">
        <v>10433</v>
      </c>
      <c r="R2199" t="s">
        <v>140</v>
      </c>
      <c r="T2199" t="s">
        <v>61</v>
      </c>
      <c r="V2199" t="s">
        <v>10738</v>
      </c>
      <c r="W2199">
        <v>258434</v>
      </c>
      <c r="X2199">
        <v>17200</v>
      </c>
      <c r="Y2199">
        <v>241234</v>
      </c>
      <c r="Z2199">
        <v>205902</v>
      </c>
      <c r="AA2199">
        <v>175402</v>
      </c>
      <c r="AB2199" t="s">
        <v>72</v>
      </c>
      <c r="AC2199" s="1">
        <v>44061</v>
      </c>
      <c r="AD2199">
        <v>291000</v>
      </c>
      <c r="AE2199">
        <v>3089</v>
      </c>
      <c r="AF2199">
        <v>1772</v>
      </c>
      <c r="AG2199" t="s">
        <v>64</v>
      </c>
      <c r="AH2199" t="s">
        <v>76</v>
      </c>
      <c r="AI2199">
        <v>1</v>
      </c>
      <c r="AJ2199">
        <v>2000</v>
      </c>
      <c r="AK2199">
        <v>3</v>
      </c>
      <c r="AL2199">
        <v>3</v>
      </c>
      <c r="AN2199">
        <v>2411</v>
      </c>
      <c r="AO2199">
        <v>32</v>
      </c>
      <c r="AP2199" t="s">
        <v>63</v>
      </c>
      <c r="AQ2199" t="s">
        <v>66</v>
      </c>
      <c r="AR2199">
        <v>3568</v>
      </c>
      <c r="AW2199" t="s">
        <v>10739</v>
      </c>
      <c r="AX2199" t="s">
        <v>10740</v>
      </c>
      <c r="AY2199" t="s">
        <v>10741</v>
      </c>
      <c r="AZ2199" t="s">
        <v>10742</v>
      </c>
    </row>
    <row r="2200" spans="1:52" x14ac:dyDescent="0.3">
      <c r="A2200">
        <v>2139374</v>
      </c>
      <c r="B2200" t="s">
        <v>10743</v>
      </c>
      <c r="C2200" t="str">
        <f t="shared" si="303"/>
        <v>7492</v>
      </c>
      <c r="D2200" t="s">
        <v>8411</v>
      </c>
      <c r="E2200" t="str">
        <f t="shared" si="304"/>
        <v>0100</v>
      </c>
      <c r="F2200" t="s">
        <v>54</v>
      </c>
      <c r="G2200" t="str">
        <f>"02"</f>
        <v>02</v>
      </c>
      <c r="H2200" t="s">
        <v>55</v>
      </c>
      <c r="I2200" t="s">
        <v>56</v>
      </c>
      <c r="J2200" t="s">
        <v>57</v>
      </c>
      <c r="K2200">
        <v>1</v>
      </c>
      <c r="L2200">
        <v>47955</v>
      </c>
      <c r="M2200">
        <v>1.1000000000000001</v>
      </c>
      <c r="N2200" t="str">
        <f t="shared" si="299"/>
        <v>000X</v>
      </c>
      <c r="O2200">
        <v>1879</v>
      </c>
      <c r="P2200" t="s">
        <v>58</v>
      </c>
      <c r="Q2200" t="s">
        <v>265</v>
      </c>
      <c r="R2200" t="s">
        <v>266</v>
      </c>
      <c r="T2200" t="s">
        <v>61</v>
      </c>
      <c r="V2200" t="s">
        <v>10744</v>
      </c>
      <c r="W2200">
        <v>277339</v>
      </c>
      <c r="X2200">
        <v>17610</v>
      </c>
      <c r="Y2200">
        <v>259729</v>
      </c>
      <c r="Z2200">
        <v>213243</v>
      </c>
      <c r="AA2200">
        <v>188243</v>
      </c>
      <c r="AB2200" t="s">
        <v>63</v>
      </c>
      <c r="AC2200" s="1">
        <v>37712</v>
      </c>
      <c r="AD2200">
        <v>310000</v>
      </c>
      <c r="AE2200">
        <v>1589</v>
      </c>
      <c r="AF2200">
        <v>2100</v>
      </c>
      <c r="AG2200" t="s">
        <v>64</v>
      </c>
      <c r="AH2200" t="s">
        <v>76</v>
      </c>
      <c r="AI2200">
        <v>1</v>
      </c>
      <c r="AJ2200">
        <v>2001</v>
      </c>
      <c r="AK2200">
        <v>3</v>
      </c>
      <c r="AL2200">
        <v>2</v>
      </c>
      <c r="AN2200">
        <v>2756</v>
      </c>
      <c r="AO2200">
        <v>32</v>
      </c>
      <c r="AP2200" t="s">
        <v>63</v>
      </c>
      <c r="AQ2200" t="s">
        <v>66</v>
      </c>
      <c r="AR2200">
        <v>3994</v>
      </c>
      <c r="AW2200" t="s">
        <v>10745</v>
      </c>
      <c r="AX2200" t="s">
        <v>10746</v>
      </c>
      <c r="AY2200" t="s">
        <v>10747</v>
      </c>
      <c r="AZ2200" t="s">
        <v>70</v>
      </c>
    </row>
    <row r="2201" spans="1:52" x14ac:dyDescent="0.3">
      <c r="A2201">
        <v>2139421</v>
      </c>
      <c r="B2201" t="s">
        <v>10748</v>
      </c>
      <c r="C2201" t="str">
        <f t="shared" si="303"/>
        <v>7492</v>
      </c>
      <c r="D2201" t="s">
        <v>8411</v>
      </c>
      <c r="E2201" t="str">
        <f t="shared" si="304"/>
        <v>0100</v>
      </c>
      <c r="F2201" t="s">
        <v>54</v>
      </c>
      <c r="G2201" t="str">
        <f>"02"</f>
        <v>02</v>
      </c>
      <c r="H2201" t="s">
        <v>55</v>
      </c>
      <c r="I2201" t="s">
        <v>56</v>
      </c>
      <c r="J2201" t="s">
        <v>57</v>
      </c>
      <c r="K2201">
        <v>1</v>
      </c>
      <c r="L2201">
        <v>46570</v>
      </c>
      <c r="M2201">
        <v>1.07</v>
      </c>
      <c r="N2201" t="str">
        <f t="shared" si="299"/>
        <v>000X</v>
      </c>
      <c r="O2201">
        <v>1951</v>
      </c>
      <c r="P2201" t="s">
        <v>58</v>
      </c>
      <c r="Q2201" t="s">
        <v>265</v>
      </c>
      <c r="R2201" t="s">
        <v>266</v>
      </c>
      <c r="T2201" t="s">
        <v>61</v>
      </c>
      <c r="V2201" t="s">
        <v>10749</v>
      </c>
      <c r="W2201">
        <v>208415</v>
      </c>
      <c r="X2201">
        <v>17110</v>
      </c>
      <c r="Y2201">
        <v>191305</v>
      </c>
      <c r="Z2201">
        <v>202144</v>
      </c>
      <c r="AA2201">
        <v>177144</v>
      </c>
      <c r="AB2201" t="s">
        <v>63</v>
      </c>
      <c r="AC2201" s="1">
        <v>43241</v>
      </c>
      <c r="AD2201">
        <v>209000</v>
      </c>
      <c r="AE2201">
        <v>2904</v>
      </c>
      <c r="AF2201">
        <v>2040</v>
      </c>
      <c r="AG2201" t="s">
        <v>64</v>
      </c>
      <c r="AH2201" t="s">
        <v>76</v>
      </c>
      <c r="AI2201">
        <v>1</v>
      </c>
      <c r="AJ2201">
        <v>1997</v>
      </c>
      <c r="AK2201">
        <v>3</v>
      </c>
      <c r="AL2201">
        <v>2</v>
      </c>
      <c r="AN2201">
        <v>2045</v>
      </c>
      <c r="AO2201">
        <v>32</v>
      </c>
      <c r="AP2201" t="s">
        <v>63</v>
      </c>
      <c r="AQ2201" t="s">
        <v>66</v>
      </c>
      <c r="AR2201">
        <v>2939</v>
      </c>
      <c r="AW2201" t="s">
        <v>10750</v>
      </c>
      <c r="AX2201" t="s">
        <v>10751</v>
      </c>
      <c r="AY2201" t="s">
        <v>10752</v>
      </c>
      <c r="AZ2201" t="s">
        <v>70</v>
      </c>
    </row>
    <row r="2202" spans="1:52" x14ac:dyDescent="0.3">
      <c r="A2202">
        <v>2139617</v>
      </c>
      <c r="B2202" t="s">
        <v>10753</v>
      </c>
      <c r="C2202" t="str">
        <f t="shared" si="303"/>
        <v>7492</v>
      </c>
      <c r="D2202" t="s">
        <v>8411</v>
      </c>
      <c r="E2202" t="str">
        <f t="shared" si="304"/>
        <v>0100</v>
      </c>
      <c r="F2202" t="s">
        <v>54</v>
      </c>
      <c r="G2202" t="str">
        <f>"03"</f>
        <v>03</v>
      </c>
      <c r="H2202" t="s">
        <v>55</v>
      </c>
      <c r="I2202" t="s">
        <v>56</v>
      </c>
      <c r="J2202" t="s">
        <v>57</v>
      </c>
      <c r="K2202">
        <v>1</v>
      </c>
      <c r="L2202">
        <v>50347</v>
      </c>
      <c r="M2202">
        <v>1.1599999999999999</v>
      </c>
      <c r="N2202" t="str">
        <f t="shared" si="299"/>
        <v>000X</v>
      </c>
      <c r="O2202">
        <v>1930</v>
      </c>
      <c r="P2202" t="s">
        <v>58</v>
      </c>
      <c r="Q2202" t="s">
        <v>10439</v>
      </c>
      <c r="R2202" t="s">
        <v>140</v>
      </c>
      <c r="T2202" t="s">
        <v>61</v>
      </c>
      <c r="V2202" t="s">
        <v>10754</v>
      </c>
      <c r="W2202">
        <v>258950</v>
      </c>
      <c r="X2202">
        <v>18490</v>
      </c>
      <c r="Y2202">
        <v>240460</v>
      </c>
      <c r="Z2202">
        <v>183343</v>
      </c>
      <c r="AA2202">
        <v>158343</v>
      </c>
      <c r="AB2202" t="s">
        <v>63</v>
      </c>
      <c r="AC2202" s="1">
        <v>39630</v>
      </c>
      <c r="AD2202">
        <v>43000</v>
      </c>
      <c r="AE2202">
        <v>2230</v>
      </c>
      <c r="AF2202">
        <v>1823</v>
      </c>
      <c r="AG2202" t="s">
        <v>103</v>
      </c>
      <c r="AH2202" t="s">
        <v>76</v>
      </c>
      <c r="AI2202">
        <v>1</v>
      </c>
      <c r="AJ2202">
        <v>2009</v>
      </c>
      <c r="AK2202">
        <v>3</v>
      </c>
      <c r="AL2202">
        <v>2</v>
      </c>
      <c r="AN2202">
        <v>2054</v>
      </c>
      <c r="AO2202">
        <v>32</v>
      </c>
      <c r="AP2202" t="s">
        <v>72</v>
      </c>
      <c r="AQ2202" t="s">
        <v>66</v>
      </c>
      <c r="AR2202">
        <v>3057</v>
      </c>
      <c r="AW2202" t="s">
        <v>10755</v>
      </c>
      <c r="AX2202" t="s">
        <v>10756</v>
      </c>
      <c r="AY2202" t="s">
        <v>10757</v>
      </c>
      <c r="AZ2202" t="s">
        <v>10566</v>
      </c>
    </row>
    <row r="2203" spans="1:52" x14ac:dyDescent="0.3">
      <c r="A2203">
        <v>2139684</v>
      </c>
      <c r="B2203" t="s">
        <v>10758</v>
      </c>
      <c r="C2203" t="str">
        <f t="shared" si="303"/>
        <v>7492</v>
      </c>
      <c r="D2203" t="s">
        <v>8411</v>
      </c>
      <c r="E2203" t="str">
        <f t="shared" si="304"/>
        <v>0100</v>
      </c>
      <c r="F2203" t="s">
        <v>54</v>
      </c>
      <c r="G2203" t="str">
        <f t="shared" ref="G2203:G2213" si="305">"02"</f>
        <v>02</v>
      </c>
      <c r="H2203" t="s">
        <v>55</v>
      </c>
      <c r="I2203" t="s">
        <v>56</v>
      </c>
      <c r="J2203" t="s">
        <v>57</v>
      </c>
      <c r="K2203">
        <v>1</v>
      </c>
      <c r="L2203">
        <v>44566</v>
      </c>
      <c r="M2203">
        <v>1.02</v>
      </c>
      <c r="N2203" t="str">
        <f t="shared" si="299"/>
        <v>000X</v>
      </c>
      <c r="O2203">
        <v>1900</v>
      </c>
      <c r="P2203" t="s">
        <v>58</v>
      </c>
      <c r="Q2203" t="s">
        <v>10439</v>
      </c>
      <c r="R2203" t="s">
        <v>140</v>
      </c>
      <c r="T2203" t="s">
        <v>61</v>
      </c>
      <c r="V2203" t="s">
        <v>10759</v>
      </c>
      <c r="W2203">
        <v>253917</v>
      </c>
      <c r="X2203">
        <v>16370</v>
      </c>
      <c r="Y2203">
        <v>237547</v>
      </c>
      <c r="Z2203">
        <v>195630</v>
      </c>
      <c r="AA2203">
        <v>170630</v>
      </c>
      <c r="AB2203" t="s">
        <v>63</v>
      </c>
      <c r="AC2203" s="1">
        <v>36161</v>
      </c>
      <c r="AD2203">
        <v>18000</v>
      </c>
      <c r="AE2203">
        <v>1282</v>
      </c>
      <c r="AF2203">
        <v>432</v>
      </c>
      <c r="AG2203" t="s">
        <v>103</v>
      </c>
      <c r="AH2203" t="s">
        <v>76</v>
      </c>
      <c r="AI2203">
        <v>1</v>
      </c>
      <c r="AJ2203">
        <v>2001</v>
      </c>
      <c r="AK2203">
        <v>3</v>
      </c>
      <c r="AL2203">
        <v>2</v>
      </c>
      <c r="AN2203">
        <v>2279</v>
      </c>
      <c r="AO2203">
        <v>32</v>
      </c>
      <c r="AP2203" t="s">
        <v>63</v>
      </c>
      <c r="AQ2203" t="s">
        <v>66</v>
      </c>
      <c r="AR2203">
        <v>3739</v>
      </c>
      <c r="AW2203" t="s">
        <v>10760</v>
      </c>
      <c r="AX2203" t="s">
        <v>10761</v>
      </c>
      <c r="AY2203" t="s">
        <v>10762</v>
      </c>
      <c r="AZ2203" t="s">
        <v>70</v>
      </c>
    </row>
    <row r="2204" spans="1:52" x14ac:dyDescent="0.3">
      <c r="A2204">
        <v>2137801</v>
      </c>
      <c r="B2204" t="s">
        <v>10763</v>
      </c>
      <c r="C2204" t="str">
        <f t="shared" si="303"/>
        <v>7492</v>
      </c>
      <c r="D2204" t="s">
        <v>8411</v>
      </c>
      <c r="E2204" t="str">
        <f>"0000"</f>
        <v>0000</v>
      </c>
      <c r="F2204" t="s">
        <v>108</v>
      </c>
      <c r="G2204" t="str">
        <f t="shared" si="305"/>
        <v>02</v>
      </c>
      <c r="H2204" t="s">
        <v>55</v>
      </c>
      <c r="I2204" t="s">
        <v>56</v>
      </c>
      <c r="J2204" t="s">
        <v>57</v>
      </c>
      <c r="K2204">
        <v>0</v>
      </c>
      <c r="L2204">
        <v>46251</v>
      </c>
      <c r="M2204">
        <v>1.06</v>
      </c>
      <c r="N2204" t="str">
        <f t="shared" si="299"/>
        <v>000X</v>
      </c>
      <c r="O2204">
        <v>5358</v>
      </c>
      <c r="P2204" t="s">
        <v>72</v>
      </c>
      <c r="Q2204" t="s">
        <v>9437</v>
      </c>
      <c r="R2204" t="s">
        <v>140</v>
      </c>
      <c r="T2204" t="s">
        <v>61</v>
      </c>
      <c r="V2204" t="s">
        <v>10764</v>
      </c>
      <c r="W2204">
        <v>16990</v>
      </c>
      <c r="X2204">
        <v>16990</v>
      </c>
      <c r="Y2204">
        <v>0</v>
      </c>
      <c r="Z2204">
        <v>16990</v>
      </c>
      <c r="AA2204">
        <v>16990</v>
      </c>
      <c r="AB2204" t="s">
        <v>72</v>
      </c>
      <c r="AC2204" s="1">
        <v>34547</v>
      </c>
      <c r="AD2204">
        <v>18300</v>
      </c>
      <c r="AE2204">
        <v>1045</v>
      </c>
      <c r="AF2204">
        <v>1159</v>
      </c>
      <c r="AG2204" t="s">
        <v>103</v>
      </c>
      <c r="AH2204" t="s">
        <v>873</v>
      </c>
      <c r="AR2204">
        <v>0</v>
      </c>
      <c r="AW2204" t="s">
        <v>10765</v>
      </c>
      <c r="AX2204" t="s">
        <v>10766</v>
      </c>
      <c r="AY2204" t="s">
        <v>10767</v>
      </c>
      <c r="AZ2204" t="s">
        <v>10768</v>
      </c>
    </row>
    <row r="2205" spans="1:52" x14ac:dyDescent="0.3">
      <c r="A2205">
        <v>2137908</v>
      </c>
      <c r="B2205" t="s">
        <v>10769</v>
      </c>
      <c r="C2205" t="str">
        <f t="shared" si="303"/>
        <v>7492</v>
      </c>
      <c r="D2205" t="s">
        <v>8411</v>
      </c>
      <c r="E2205" t="str">
        <f>"0000"</f>
        <v>0000</v>
      </c>
      <c r="F2205" t="s">
        <v>108</v>
      </c>
      <c r="G2205" t="str">
        <f t="shared" si="305"/>
        <v>02</v>
      </c>
      <c r="H2205" t="s">
        <v>55</v>
      </c>
      <c r="I2205" t="s">
        <v>56</v>
      </c>
      <c r="J2205" t="s">
        <v>57</v>
      </c>
      <c r="K2205">
        <v>0</v>
      </c>
      <c r="L2205">
        <v>46024</v>
      </c>
      <c r="M2205">
        <v>1.06</v>
      </c>
      <c r="N2205" t="str">
        <f t="shared" si="299"/>
        <v>000X</v>
      </c>
      <c r="O2205">
        <v>5287</v>
      </c>
      <c r="P2205" t="s">
        <v>72</v>
      </c>
      <c r="Q2205" t="s">
        <v>10146</v>
      </c>
      <c r="R2205" t="s">
        <v>266</v>
      </c>
      <c r="T2205" t="s">
        <v>61</v>
      </c>
      <c r="V2205" t="s">
        <v>10770</v>
      </c>
      <c r="W2205">
        <v>16910</v>
      </c>
      <c r="X2205">
        <v>16910</v>
      </c>
      <c r="Y2205">
        <v>0</v>
      </c>
      <c r="Z2205">
        <v>16910</v>
      </c>
      <c r="AA2205">
        <v>16910</v>
      </c>
      <c r="AB2205" t="s">
        <v>72</v>
      </c>
      <c r="AC2205" s="1">
        <v>37288</v>
      </c>
      <c r="AD2205">
        <v>15000</v>
      </c>
      <c r="AE2205">
        <v>1485</v>
      </c>
      <c r="AF2205">
        <v>1626</v>
      </c>
      <c r="AG2205" t="s">
        <v>103</v>
      </c>
      <c r="AH2205" t="s">
        <v>76</v>
      </c>
      <c r="AR2205">
        <v>0</v>
      </c>
      <c r="AW2205" t="s">
        <v>10771</v>
      </c>
      <c r="AX2205" t="s">
        <v>10772</v>
      </c>
      <c r="AY2205" t="s">
        <v>10773</v>
      </c>
      <c r="AZ2205" t="s">
        <v>10774</v>
      </c>
    </row>
    <row r="2206" spans="1:52" x14ac:dyDescent="0.3">
      <c r="A2206">
        <v>2137924</v>
      </c>
      <c r="B2206" t="s">
        <v>10775</v>
      </c>
      <c r="C2206" t="str">
        <f t="shared" si="303"/>
        <v>7492</v>
      </c>
      <c r="D2206" t="s">
        <v>8411</v>
      </c>
      <c r="E2206" t="str">
        <f>"0100"</f>
        <v>0100</v>
      </c>
      <c r="F2206" t="s">
        <v>54</v>
      </c>
      <c r="G2206" t="str">
        <f t="shared" si="305"/>
        <v>02</v>
      </c>
      <c r="H2206" t="s">
        <v>55</v>
      </c>
      <c r="I2206" t="s">
        <v>56</v>
      </c>
      <c r="J2206" t="s">
        <v>57</v>
      </c>
      <c r="K2206">
        <v>1</v>
      </c>
      <c r="L2206">
        <v>44375</v>
      </c>
      <c r="M2206">
        <v>1.02</v>
      </c>
      <c r="N2206" t="str">
        <f t="shared" si="299"/>
        <v>000X</v>
      </c>
      <c r="O2206">
        <v>5405</v>
      </c>
      <c r="P2206" t="s">
        <v>72</v>
      </c>
      <c r="Q2206" t="s">
        <v>10146</v>
      </c>
      <c r="R2206" t="s">
        <v>266</v>
      </c>
      <c r="T2206" t="s">
        <v>61</v>
      </c>
      <c r="V2206" t="s">
        <v>10776</v>
      </c>
      <c r="W2206">
        <v>161868</v>
      </c>
      <c r="X2206">
        <v>16300</v>
      </c>
      <c r="Y2206">
        <v>145568</v>
      </c>
      <c r="Z2206">
        <v>96950</v>
      </c>
      <c r="AA2206">
        <v>71950</v>
      </c>
      <c r="AB2206" t="s">
        <v>63</v>
      </c>
      <c r="AC2206" s="1">
        <v>42765</v>
      </c>
      <c r="AD2206">
        <v>186000</v>
      </c>
      <c r="AE2206">
        <v>2808</v>
      </c>
      <c r="AF2206">
        <v>2085</v>
      </c>
      <c r="AG2206" t="s">
        <v>64</v>
      </c>
      <c r="AH2206" t="s">
        <v>76</v>
      </c>
      <c r="AI2206">
        <v>1</v>
      </c>
      <c r="AJ2206">
        <v>1988</v>
      </c>
      <c r="AK2206">
        <v>3</v>
      </c>
      <c r="AL2206">
        <v>2</v>
      </c>
      <c r="AM2206">
        <v>1</v>
      </c>
      <c r="AN2206">
        <v>1777</v>
      </c>
      <c r="AO2206">
        <v>32</v>
      </c>
      <c r="AP2206" t="s">
        <v>63</v>
      </c>
      <c r="AQ2206" t="s">
        <v>66</v>
      </c>
      <c r="AR2206">
        <v>2635</v>
      </c>
      <c r="AW2206" t="s">
        <v>10777</v>
      </c>
      <c r="AX2206" t="s">
        <v>10778</v>
      </c>
      <c r="AY2206" t="s">
        <v>10779</v>
      </c>
      <c r="AZ2206" t="s">
        <v>70</v>
      </c>
    </row>
    <row r="2207" spans="1:52" x14ac:dyDescent="0.3">
      <c r="A2207">
        <v>2138092</v>
      </c>
      <c r="B2207" t="s">
        <v>10780</v>
      </c>
      <c r="C2207" t="str">
        <f t="shared" si="303"/>
        <v>7492</v>
      </c>
      <c r="D2207" t="s">
        <v>8411</v>
      </c>
      <c r="E2207" t="str">
        <f>"0100"</f>
        <v>0100</v>
      </c>
      <c r="F2207" t="s">
        <v>54</v>
      </c>
      <c r="G2207" t="str">
        <f t="shared" si="305"/>
        <v>02</v>
      </c>
      <c r="H2207" t="s">
        <v>55</v>
      </c>
      <c r="I2207" t="s">
        <v>56</v>
      </c>
      <c r="J2207" t="s">
        <v>57</v>
      </c>
      <c r="K2207">
        <v>1</v>
      </c>
      <c r="L2207">
        <v>43658</v>
      </c>
      <c r="M2207">
        <v>1</v>
      </c>
      <c r="N2207" t="str">
        <f t="shared" si="299"/>
        <v>000X</v>
      </c>
      <c r="O2207">
        <v>5392</v>
      </c>
      <c r="P2207" t="s">
        <v>72</v>
      </c>
      <c r="Q2207" t="s">
        <v>9434</v>
      </c>
      <c r="R2207" t="s">
        <v>140</v>
      </c>
      <c r="T2207" t="s">
        <v>61</v>
      </c>
      <c r="V2207" t="s">
        <v>10781</v>
      </c>
      <c r="W2207">
        <v>16040</v>
      </c>
      <c r="X2207">
        <v>16040</v>
      </c>
      <c r="Y2207">
        <v>0</v>
      </c>
      <c r="Z2207">
        <v>16040</v>
      </c>
      <c r="AA2207">
        <v>16040</v>
      </c>
      <c r="AB2207" t="s">
        <v>63</v>
      </c>
      <c r="AC2207" s="1">
        <v>44071</v>
      </c>
      <c r="AD2207">
        <v>345000</v>
      </c>
      <c r="AE2207">
        <v>3088</v>
      </c>
      <c r="AF2207">
        <v>725</v>
      </c>
      <c r="AG2207" t="s">
        <v>64</v>
      </c>
      <c r="AH2207" t="s">
        <v>76</v>
      </c>
      <c r="AI2207">
        <v>1</v>
      </c>
      <c r="AJ2207">
        <v>2020</v>
      </c>
      <c r="AK2207">
        <v>3</v>
      </c>
      <c r="AL2207">
        <v>2</v>
      </c>
      <c r="AN2207">
        <v>1972</v>
      </c>
      <c r="AO2207">
        <v>32</v>
      </c>
      <c r="AP2207" t="s">
        <v>63</v>
      </c>
      <c r="AQ2207" t="s">
        <v>66</v>
      </c>
      <c r="AR2207">
        <v>2727</v>
      </c>
      <c r="AW2207" t="s">
        <v>10782</v>
      </c>
      <c r="AX2207" t="s">
        <v>10783</v>
      </c>
      <c r="AY2207" t="s">
        <v>10784</v>
      </c>
      <c r="AZ2207" t="s">
        <v>70</v>
      </c>
    </row>
    <row r="2208" spans="1:52" x14ac:dyDescent="0.3">
      <c r="A2208">
        <v>2138203</v>
      </c>
      <c r="B2208" t="s">
        <v>10785</v>
      </c>
      <c r="C2208" t="str">
        <f t="shared" si="303"/>
        <v>7492</v>
      </c>
      <c r="D2208" t="s">
        <v>8411</v>
      </c>
      <c r="E2208" t="str">
        <f>"0100"</f>
        <v>0100</v>
      </c>
      <c r="F2208" t="s">
        <v>54</v>
      </c>
      <c r="G2208" t="str">
        <f t="shared" si="305"/>
        <v>02</v>
      </c>
      <c r="H2208" t="s">
        <v>55</v>
      </c>
      <c r="I2208" t="s">
        <v>56</v>
      </c>
      <c r="J2208" t="s">
        <v>57</v>
      </c>
      <c r="K2208">
        <v>1</v>
      </c>
      <c r="L2208">
        <v>46250</v>
      </c>
      <c r="M2208">
        <v>1.06</v>
      </c>
      <c r="N2208" t="str">
        <f t="shared" si="299"/>
        <v>000X</v>
      </c>
      <c r="O2208">
        <v>5297</v>
      </c>
      <c r="P2208" t="s">
        <v>72</v>
      </c>
      <c r="Q2208" t="s">
        <v>9437</v>
      </c>
      <c r="R2208" t="s">
        <v>140</v>
      </c>
      <c r="T2208" t="s">
        <v>61</v>
      </c>
      <c r="V2208" t="s">
        <v>10786</v>
      </c>
      <c r="W2208">
        <v>179138</v>
      </c>
      <c r="X2208">
        <v>16990</v>
      </c>
      <c r="Y2208">
        <v>162148</v>
      </c>
      <c r="Z2208">
        <v>131629</v>
      </c>
      <c r="AA2208">
        <v>106129</v>
      </c>
      <c r="AB2208" t="s">
        <v>63</v>
      </c>
      <c r="AC2208" s="1">
        <v>37926</v>
      </c>
      <c r="AD2208">
        <v>15000</v>
      </c>
      <c r="AE2208">
        <v>1667</v>
      </c>
      <c r="AF2208">
        <v>2060</v>
      </c>
      <c r="AG2208" t="s">
        <v>103</v>
      </c>
      <c r="AH2208" t="s">
        <v>76</v>
      </c>
      <c r="AI2208">
        <v>1</v>
      </c>
      <c r="AJ2208">
        <v>2005</v>
      </c>
      <c r="AK2208">
        <v>3</v>
      </c>
      <c r="AL2208">
        <v>2</v>
      </c>
      <c r="AN2208">
        <v>1620</v>
      </c>
      <c r="AO2208">
        <v>34</v>
      </c>
      <c r="AP2208" t="s">
        <v>72</v>
      </c>
      <c r="AQ2208" t="s">
        <v>66</v>
      </c>
      <c r="AR2208">
        <v>2285</v>
      </c>
      <c r="AW2208" t="s">
        <v>10787</v>
      </c>
      <c r="AY2208" t="s">
        <v>10788</v>
      </c>
      <c r="AZ2208" t="s">
        <v>10789</v>
      </c>
    </row>
    <row r="2209" spans="1:52" x14ac:dyDescent="0.3">
      <c r="A2209">
        <v>2138441</v>
      </c>
      <c r="B2209" t="s">
        <v>10790</v>
      </c>
      <c r="C2209" t="str">
        <f t="shared" si="303"/>
        <v>7492</v>
      </c>
      <c r="D2209" t="s">
        <v>8411</v>
      </c>
      <c r="E2209" t="str">
        <f>"0000"</f>
        <v>0000</v>
      </c>
      <c r="F2209" t="s">
        <v>108</v>
      </c>
      <c r="G2209" t="str">
        <f t="shared" si="305"/>
        <v>02</v>
      </c>
      <c r="H2209" t="s">
        <v>55</v>
      </c>
      <c r="I2209" t="s">
        <v>56</v>
      </c>
      <c r="J2209" t="s">
        <v>57</v>
      </c>
      <c r="K2209">
        <v>0</v>
      </c>
      <c r="L2209">
        <v>44204</v>
      </c>
      <c r="M2209">
        <v>1.01</v>
      </c>
      <c r="N2209" t="str">
        <f t="shared" si="299"/>
        <v>000X</v>
      </c>
      <c r="O2209">
        <v>5017</v>
      </c>
      <c r="P2209" t="s">
        <v>72</v>
      </c>
      <c r="Q2209" t="s">
        <v>9437</v>
      </c>
      <c r="R2209" t="s">
        <v>140</v>
      </c>
      <c r="T2209" t="s">
        <v>61</v>
      </c>
      <c r="V2209" t="s">
        <v>10791</v>
      </c>
      <c r="W2209">
        <v>16240</v>
      </c>
      <c r="X2209">
        <v>16240</v>
      </c>
      <c r="Y2209">
        <v>0</v>
      </c>
      <c r="Z2209">
        <v>16240</v>
      </c>
      <c r="AA2209">
        <v>16240</v>
      </c>
      <c r="AB2209" t="s">
        <v>72</v>
      </c>
      <c r="AR2209">
        <v>0</v>
      </c>
      <c r="AW2209" t="s">
        <v>10792</v>
      </c>
      <c r="AY2209" t="s">
        <v>10793</v>
      </c>
      <c r="AZ2209" t="s">
        <v>10794</v>
      </c>
    </row>
    <row r="2210" spans="1:52" x14ac:dyDescent="0.3">
      <c r="A2210">
        <v>2138688</v>
      </c>
      <c r="B2210" t="s">
        <v>10795</v>
      </c>
      <c r="C2210" t="str">
        <f t="shared" si="303"/>
        <v>7492</v>
      </c>
      <c r="D2210" t="s">
        <v>8411</v>
      </c>
      <c r="E2210" t="str">
        <f>"0000"</f>
        <v>0000</v>
      </c>
      <c r="F2210" t="s">
        <v>108</v>
      </c>
      <c r="G2210" t="str">
        <f t="shared" si="305"/>
        <v>02</v>
      </c>
      <c r="H2210" t="s">
        <v>55</v>
      </c>
      <c r="I2210" t="s">
        <v>56</v>
      </c>
      <c r="J2210" t="s">
        <v>57</v>
      </c>
      <c r="K2210">
        <v>0</v>
      </c>
      <c r="L2210">
        <v>46262</v>
      </c>
      <c r="M2210">
        <v>1.06</v>
      </c>
      <c r="N2210" t="str">
        <f t="shared" si="299"/>
        <v>000X</v>
      </c>
      <c r="O2210">
        <v>5064</v>
      </c>
      <c r="P2210" t="s">
        <v>72</v>
      </c>
      <c r="Q2210" t="s">
        <v>9437</v>
      </c>
      <c r="R2210" t="s">
        <v>140</v>
      </c>
      <c r="T2210" t="s">
        <v>61</v>
      </c>
      <c r="V2210" t="s">
        <v>10796</v>
      </c>
      <c r="W2210">
        <v>16990</v>
      </c>
      <c r="X2210">
        <v>16990</v>
      </c>
      <c r="Y2210">
        <v>0</v>
      </c>
      <c r="Z2210">
        <v>16990</v>
      </c>
      <c r="AA2210">
        <v>16990</v>
      </c>
      <c r="AB2210" t="s">
        <v>72</v>
      </c>
      <c r="AC2210" s="1">
        <v>38231</v>
      </c>
      <c r="AD2210">
        <v>42800</v>
      </c>
      <c r="AE2210">
        <v>1767</v>
      </c>
      <c r="AF2210">
        <v>1734</v>
      </c>
      <c r="AG2210" t="s">
        <v>103</v>
      </c>
      <c r="AH2210" t="s">
        <v>76</v>
      </c>
      <c r="AR2210">
        <v>0</v>
      </c>
      <c r="AW2210" t="s">
        <v>10797</v>
      </c>
      <c r="AY2210" t="s">
        <v>10798</v>
      </c>
      <c r="AZ2210" t="s">
        <v>10799</v>
      </c>
    </row>
    <row r="2211" spans="1:52" x14ac:dyDescent="0.3">
      <c r="A2211">
        <v>2139013</v>
      </c>
      <c r="B2211" t="s">
        <v>10800</v>
      </c>
      <c r="C2211" t="str">
        <f t="shared" si="303"/>
        <v>7492</v>
      </c>
      <c r="D2211" t="s">
        <v>8411</v>
      </c>
      <c r="E2211" t="str">
        <f t="shared" ref="E2211:E2217" si="306">"0100"</f>
        <v>0100</v>
      </c>
      <c r="F2211" t="s">
        <v>54</v>
      </c>
      <c r="G2211" t="str">
        <f t="shared" si="305"/>
        <v>02</v>
      </c>
      <c r="H2211" t="s">
        <v>55</v>
      </c>
      <c r="I2211" t="s">
        <v>56</v>
      </c>
      <c r="J2211" t="s">
        <v>57</v>
      </c>
      <c r="K2211">
        <v>1</v>
      </c>
      <c r="L2211">
        <v>49649</v>
      </c>
      <c r="M2211">
        <v>1.1399999999999999</v>
      </c>
      <c r="N2211" t="str">
        <f t="shared" si="299"/>
        <v>000X</v>
      </c>
      <c r="O2211">
        <v>5149</v>
      </c>
      <c r="P2211" t="s">
        <v>72</v>
      </c>
      <c r="Q2211" t="s">
        <v>10146</v>
      </c>
      <c r="R2211" t="s">
        <v>266</v>
      </c>
      <c r="T2211" t="s">
        <v>61</v>
      </c>
      <c r="V2211" t="s">
        <v>10801</v>
      </c>
      <c r="W2211">
        <v>202554</v>
      </c>
      <c r="X2211">
        <v>18240</v>
      </c>
      <c r="Y2211">
        <v>184314</v>
      </c>
      <c r="Z2211">
        <v>148635</v>
      </c>
      <c r="AA2211">
        <v>123135</v>
      </c>
      <c r="AB2211" t="s">
        <v>63</v>
      </c>
      <c r="AC2211" s="1">
        <v>39539</v>
      </c>
      <c r="AD2211">
        <v>207000</v>
      </c>
      <c r="AE2211">
        <v>2209</v>
      </c>
      <c r="AF2211">
        <v>40</v>
      </c>
      <c r="AG2211" t="s">
        <v>64</v>
      </c>
      <c r="AH2211" t="s">
        <v>76</v>
      </c>
      <c r="AI2211">
        <v>1</v>
      </c>
      <c r="AJ2211">
        <v>1992</v>
      </c>
      <c r="AK2211">
        <v>3</v>
      </c>
      <c r="AL2211">
        <v>2</v>
      </c>
      <c r="AN2211">
        <v>1682</v>
      </c>
      <c r="AO2211">
        <v>34</v>
      </c>
      <c r="AP2211" t="s">
        <v>63</v>
      </c>
      <c r="AQ2211" t="s">
        <v>66</v>
      </c>
      <c r="AR2211">
        <v>2994</v>
      </c>
      <c r="AW2211" t="s">
        <v>10802</v>
      </c>
      <c r="AY2211" t="s">
        <v>10803</v>
      </c>
      <c r="AZ2211" t="s">
        <v>70</v>
      </c>
    </row>
    <row r="2212" spans="1:52" x14ac:dyDescent="0.3">
      <c r="A2212">
        <v>2139064</v>
      </c>
      <c r="B2212" t="s">
        <v>10804</v>
      </c>
      <c r="C2212" t="str">
        <f t="shared" si="303"/>
        <v>7492</v>
      </c>
      <c r="D2212" t="s">
        <v>8411</v>
      </c>
      <c r="E2212" t="str">
        <f t="shared" si="306"/>
        <v>0100</v>
      </c>
      <c r="F2212" t="s">
        <v>54</v>
      </c>
      <c r="G2212" t="str">
        <f t="shared" si="305"/>
        <v>02</v>
      </c>
      <c r="H2212" t="s">
        <v>55</v>
      </c>
      <c r="I2212" t="s">
        <v>56</v>
      </c>
      <c r="J2212" t="s">
        <v>57</v>
      </c>
      <c r="K2212">
        <v>1</v>
      </c>
      <c r="L2212">
        <v>42872</v>
      </c>
      <c r="M2212">
        <v>0.98</v>
      </c>
      <c r="N2212" t="str">
        <f t="shared" si="299"/>
        <v>000X</v>
      </c>
      <c r="O2212">
        <v>1710</v>
      </c>
      <c r="P2212" t="s">
        <v>58</v>
      </c>
      <c r="Q2212" t="s">
        <v>9652</v>
      </c>
      <c r="R2212" t="s">
        <v>140</v>
      </c>
      <c r="T2212" t="s">
        <v>61</v>
      </c>
      <c r="V2212" t="s">
        <v>10805</v>
      </c>
      <c r="W2212">
        <v>289129</v>
      </c>
      <c r="X2212">
        <v>15750</v>
      </c>
      <c r="Y2212">
        <v>273379</v>
      </c>
      <c r="Z2212">
        <v>224331</v>
      </c>
      <c r="AA2212">
        <v>199331</v>
      </c>
      <c r="AB2212" t="s">
        <v>63</v>
      </c>
      <c r="AC2212" s="1">
        <v>44117</v>
      </c>
      <c r="AD2212">
        <v>330000</v>
      </c>
      <c r="AE2212">
        <v>3103</v>
      </c>
      <c r="AF2212">
        <v>297</v>
      </c>
      <c r="AG2212" t="s">
        <v>64</v>
      </c>
      <c r="AH2212" t="s">
        <v>76</v>
      </c>
      <c r="AI2212">
        <v>1</v>
      </c>
      <c r="AJ2212">
        <v>2001</v>
      </c>
      <c r="AK2212">
        <v>2</v>
      </c>
      <c r="AL2212">
        <v>2</v>
      </c>
      <c r="AN2212">
        <v>3103</v>
      </c>
      <c r="AO2212">
        <v>32</v>
      </c>
      <c r="AP2212" t="s">
        <v>63</v>
      </c>
      <c r="AQ2212" t="s">
        <v>66</v>
      </c>
      <c r="AR2212">
        <v>4002</v>
      </c>
      <c r="AW2212" t="s">
        <v>10806</v>
      </c>
      <c r="AX2212" t="s">
        <v>10807</v>
      </c>
      <c r="AY2212" t="s">
        <v>10808</v>
      </c>
      <c r="AZ2212" t="s">
        <v>70</v>
      </c>
    </row>
    <row r="2213" spans="1:52" x14ac:dyDescent="0.3">
      <c r="A2213">
        <v>2139331</v>
      </c>
      <c r="B2213" t="s">
        <v>10809</v>
      </c>
      <c r="C2213" t="str">
        <f t="shared" si="303"/>
        <v>7492</v>
      </c>
      <c r="D2213" t="s">
        <v>8411</v>
      </c>
      <c r="E2213" t="str">
        <f t="shared" si="306"/>
        <v>0100</v>
      </c>
      <c r="F2213" t="s">
        <v>54</v>
      </c>
      <c r="G2213" t="str">
        <f t="shared" si="305"/>
        <v>02</v>
      </c>
      <c r="H2213" t="s">
        <v>55</v>
      </c>
      <c r="I2213" t="s">
        <v>56</v>
      </c>
      <c r="J2213" t="s">
        <v>57</v>
      </c>
      <c r="K2213">
        <v>1</v>
      </c>
      <c r="L2213">
        <v>50065</v>
      </c>
      <c r="M2213">
        <v>1.1499999999999999</v>
      </c>
      <c r="N2213" t="str">
        <f t="shared" si="299"/>
        <v>000X</v>
      </c>
      <c r="O2213">
        <v>5036</v>
      </c>
      <c r="P2213" t="s">
        <v>72</v>
      </c>
      <c r="Q2213" t="s">
        <v>10146</v>
      </c>
      <c r="R2213" t="s">
        <v>266</v>
      </c>
      <c r="T2213" t="s">
        <v>61</v>
      </c>
      <c r="V2213" t="s">
        <v>10810</v>
      </c>
      <c r="W2213">
        <v>217685</v>
      </c>
      <c r="X2213">
        <v>18390</v>
      </c>
      <c r="Y2213">
        <v>199295</v>
      </c>
      <c r="Z2213">
        <v>161099</v>
      </c>
      <c r="AA2213">
        <v>136099</v>
      </c>
      <c r="AB2213" t="s">
        <v>63</v>
      </c>
      <c r="AC2213" s="1">
        <v>37104</v>
      </c>
      <c r="AD2213">
        <v>205000</v>
      </c>
      <c r="AE2213">
        <v>1451</v>
      </c>
      <c r="AF2213">
        <v>1032</v>
      </c>
      <c r="AG2213" t="s">
        <v>64</v>
      </c>
      <c r="AH2213" t="s">
        <v>76</v>
      </c>
      <c r="AI2213">
        <v>1</v>
      </c>
      <c r="AJ2213">
        <v>1997</v>
      </c>
      <c r="AK2213">
        <v>3</v>
      </c>
      <c r="AL2213">
        <v>2</v>
      </c>
      <c r="AN2213">
        <v>2046</v>
      </c>
      <c r="AO2213">
        <v>32</v>
      </c>
      <c r="AP2213" t="s">
        <v>63</v>
      </c>
      <c r="AQ2213" t="s">
        <v>66</v>
      </c>
      <c r="AR2213">
        <v>3312</v>
      </c>
      <c r="AW2213" t="s">
        <v>10811</v>
      </c>
      <c r="AX2213" t="s">
        <v>10812</v>
      </c>
      <c r="AY2213" t="s">
        <v>10813</v>
      </c>
      <c r="AZ2213" t="s">
        <v>70</v>
      </c>
    </row>
    <row r="2214" spans="1:52" x14ac:dyDescent="0.3">
      <c r="A2214">
        <v>2139463</v>
      </c>
      <c r="B2214" t="s">
        <v>10814</v>
      </c>
      <c r="C2214" t="str">
        <f t="shared" si="303"/>
        <v>7492</v>
      </c>
      <c r="D2214" t="s">
        <v>8411</v>
      </c>
      <c r="E2214" t="str">
        <f t="shared" si="306"/>
        <v>0100</v>
      </c>
      <c r="F2214" t="s">
        <v>54</v>
      </c>
      <c r="G2214" t="str">
        <f>"03"</f>
        <v>03</v>
      </c>
      <c r="H2214" t="s">
        <v>55</v>
      </c>
      <c r="I2214" t="s">
        <v>56</v>
      </c>
      <c r="J2214" t="s">
        <v>57</v>
      </c>
      <c r="K2214">
        <v>1</v>
      </c>
      <c r="L2214">
        <v>46081</v>
      </c>
      <c r="M2214">
        <v>1.06</v>
      </c>
      <c r="N2214" t="str">
        <f t="shared" si="299"/>
        <v>000X</v>
      </c>
      <c r="O2214">
        <v>2025</v>
      </c>
      <c r="P2214" t="s">
        <v>58</v>
      </c>
      <c r="Q2214" t="s">
        <v>265</v>
      </c>
      <c r="R2214" t="s">
        <v>266</v>
      </c>
      <c r="T2214" t="s">
        <v>61</v>
      </c>
      <c r="V2214" t="s">
        <v>10815</v>
      </c>
      <c r="W2214">
        <v>181786</v>
      </c>
      <c r="X2214">
        <v>16930</v>
      </c>
      <c r="Y2214">
        <v>164856</v>
      </c>
      <c r="Z2214">
        <v>171471</v>
      </c>
      <c r="AA2214">
        <v>146471</v>
      </c>
      <c r="AB2214" t="s">
        <v>63</v>
      </c>
      <c r="AC2214" s="1">
        <v>43670</v>
      </c>
      <c r="AD2214">
        <v>254000</v>
      </c>
      <c r="AE2214">
        <v>2994</v>
      </c>
      <c r="AF2214">
        <v>1627</v>
      </c>
      <c r="AG2214" t="s">
        <v>64</v>
      </c>
      <c r="AH2214" t="s">
        <v>76</v>
      </c>
      <c r="AI2214">
        <v>1</v>
      </c>
      <c r="AJ2214">
        <v>1994</v>
      </c>
      <c r="AK2214">
        <v>3</v>
      </c>
      <c r="AL2214">
        <v>2</v>
      </c>
      <c r="AN2214">
        <v>1827</v>
      </c>
      <c r="AO2214">
        <v>32</v>
      </c>
      <c r="AP2214" t="s">
        <v>63</v>
      </c>
      <c r="AQ2214" t="s">
        <v>66</v>
      </c>
      <c r="AR2214">
        <v>2689</v>
      </c>
      <c r="AW2214" t="s">
        <v>10816</v>
      </c>
      <c r="AX2214" t="s">
        <v>10817</v>
      </c>
      <c r="AY2214" t="s">
        <v>10818</v>
      </c>
      <c r="AZ2214" t="s">
        <v>70</v>
      </c>
    </row>
    <row r="2215" spans="1:52" x14ac:dyDescent="0.3">
      <c r="A2215">
        <v>2137932</v>
      </c>
      <c r="B2215" t="s">
        <v>10819</v>
      </c>
      <c r="C2215" t="str">
        <f t="shared" si="303"/>
        <v>7492</v>
      </c>
      <c r="D2215" t="s">
        <v>8411</v>
      </c>
      <c r="E2215" t="str">
        <f t="shared" si="306"/>
        <v>0100</v>
      </c>
      <c r="F2215" t="s">
        <v>54</v>
      </c>
      <c r="G2215" t="str">
        <f t="shared" ref="G2215:G2220" si="307">"02"</f>
        <v>02</v>
      </c>
      <c r="H2215" t="s">
        <v>55</v>
      </c>
      <c r="I2215" t="s">
        <v>56</v>
      </c>
      <c r="J2215" t="s">
        <v>57</v>
      </c>
      <c r="K2215">
        <v>1</v>
      </c>
      <c r="L2215">
        <v>43982</v>
      </c>
      <c r="M2215">
        <v>1.01</v>
      </c>
      <c r="N2215" t="str">
        <f t="shared" si="299"/>
        <v>000X</v>
      </c>
      <c r="O2215">
        <v>5441</v>
      </c>
      <c r="P2215" t="s">
        <v>72</v>
      </c>
      <c r="Q2215" t="s">
        <v>10146</v>
      </c>
      <c r="R2215" t="s">
        <v>266</v>
      </c>
      <c r="T2215" t="s">
        <v>61</v>
      </c>
      <c r="V2215" t="s">
        <v>10820</v>
      </c>
      <c r="W2215">
        <v>216385</v>
      </c>
      <c r="X2215">
        <v>16160</v>
      </c>
      <c r="Y2215">
        <v>200225</v>
      </c>
      <c r="Z2215">
        <v>160749</v>
      </c>
      <c r="AA2215">
        <v>135749</v>
      </c>
      <c r="AB2215" t="s">
        <v>63</v>
      </c>
      <c r="AC2215" s="1">
        <v>39234</v>
      </c>
      <c r="AD2215">
        <v>254000</v>
      </c>
      <c r="AE2215">
        <v>2141</v>
      </c>
      <c r="AF2215">
        <v>2</v>
      </c>
      <c r="AG2215" t="s">
        <v>64</v>
      </c>
      <c r="AH2215" t="s">
        <v>76</v>
      </c>
      <c r="AI2215">
        <v>1</v>
      </c>
      <c r="AJ2215">
        <v>1989</v>
      </c>
      <c r="AK2215">
        <v>3</v>
      </c>
      <c r="AL2215">
        <v>3</v>
      </c>
      <c r="AN2215">
        <v>2348</v>
      </c>
      <c r="AO2215">
        <v>32</v>
      </c>
      <c r="AP2215" t="s">
        <v>63</v>
      </c>
      <c r="AQ2215" t="s">
        <v>66</v>
      </c>
      <c r="AR2215">
        <v>3122</v>
      </c>
      <c r="AW2215" t="s">
        <v>10821</v>
      </c>
      <c r="AX2215" t="s">
        <v>10822</v>
      </c>
      <c r="AY2215" t="s">
        <v>10823</v>
      </c>
      <c r="AZ2215" t="s">
        <v>70</v>
      </c>
    </row>
    <row r="2216" spans="1:52" x14ac:dyDescent="0.3">
      <c r="A2216">
        <v>2138173</v>
      </c>
      <c r="B2216" t="s">
        <v>10824</v>
      </c>
      <c r="C2216" t="str">
        <f t="shared" si="303"/>
        <v>7492</v>
      </c>
      <c r="D2216" t="s">
        <v>8411</v>
      </c>
      <c r="E2216" t="str">
        <f t="shared" si="306"/>
        <v>0100</v>
      </c>
      <c r="F2216" t="s">
        <v>54</v>
      </c>
      <c r="G2216" t="str">
        <f t="shared" si="307"/>
        <v>02</v>
      </c>
      <c r="H2216" t="s">
        <v>55</v>
      </c>
      <c r="I2216" t="s">
        <v>56</v>
      </c>
      <c r="J2216" t="s">
        <v>57</v>
      </c>
      <c r="K2216">
        <v>1</v>
      </c>
      <c r="L2216">
        <v>46116</v>
      </c>
      <c r="M2216">
        <v>1.06</v>
      </c>
      <c r="N2216" t="str">
        <f t="shared" si="299"/>
        <v>000X</v>
      </c>
      <c r="O2216">
        <v>1543</v>
      </c>
      <c r="P2216" t="s">
        <v>58</v>
      </c>
      <c r="Q2216" t="s">
        <v>9652</v>
      </c>
      <c r="R2216" t="s">
        <v>140</v>
      </c>
      <c r="T2216" t="s">
        <v>61</v>
      </c>
      <c r="V2216" t="s">
        <v>10825</v>
      </c>
      <c r="W2216">
        <v>238925</v>
      </c>
      <c r="X2216">
        <v>16940</v>
      </c>
      <c r="Y2216">
        <v>221985</v>
      </c>
      <c r="Z2216">
        <v>176222</v>
      </c>
      <c r="AA2216">
        <v>151222</v>
      </c>
      <c r="AB2216" t="s">
        <v>72</v>
      </c>
      <c r="AC2216" s="1">
        <v>43942</v>
      </c>
      <c r="AD2216">
        <v>329000</v>
      </c>
      <c r="AE2216">
        <v>3055</v>
      </c>
      <c r="AF2216">
        <v>1473</v>
      </c>
      <c r="AG2216" t="s">
        <v>64</v>
      </c>
      <c r="AH2216" t="s">
        <v>76</v>
      </c>
      <c r="AI2216">
        <v>1</v>
      </c>
      <c r="AJ2216">
        <v>1994</v>
      </c>
      <c r="AK2216">
        <v>3</v>
      </c>
      <c r="AL2216">
        <v>3</v>
      </c>
      <c r="AN2216">
        <v>2734</v>
      </c>
      <c r="AO2216">
        <v>32</v>
      </c>
      <c r="AP2216" t="s">
        <v>63</v>
      </c>
      <c r="AQ2216" t="s">
        <v>66</v>
      </c>
      <c r="AR2216">
        <v>3407</v>
      </c>
      <c r="AW2216" t="s">
        <v>10826</v>
      </c>
      <c r="AY2216" t="s">
        <v>10827</v>
      </c>
      <c r="AZ2216" t="s">
        <v>70</v>
      </c>
    </row>
    <row r="2217" spans="1:52" x14ac:dyDescent="0.3">
      <c r="A2217">
        <v>2138181</v>
      </c>
      <c r="B2217" t="s">
        <v>10828</v>
      </c>
      <c r="C2217" t="str">
        <f t="shared" si="303"/>
        <v>7492</v>
      </c>
      <c r="D2217" t="s">
        <v>8411</v>
      </c>
      <c r="E2217" t="str">
        <f t="shared" si="306"/>
        <v>0100</v>
      </c>
      <c r="F2217" t="s">
        <v>54</v>
      </c>
      <c r="G2217" t="str">
        <f t="shared" si="307"/>
        <v>02</v>
      </c>
      <c r="H2217" t="s">
        <v>55</v>
      </c>
      <c r="I2217" t="s">
        <v>56</v>
      </c>
      <c r="J2217" t="s">
        <v>57</v>
      </c>
      <c r="K2217">
        <v>1</v>
      </c>
      <c r="L2217">
        <v>46116</v>
      </c>
      <c r="M2217">
        <v>1.06</v>
      </c>
      <c r="N2217" t="str">
        <f t="shared" si="299"/>
        <v>000X</v>
      </c>
      <c r="O2217">
        <v>1575</v>
      </c>
      <c r="P2217" t="s">
        <v>58</v>
      </c>
      <c r="Q2217" t="s">
        <v>9652</v>
      </c>
      <c r="R2217" t="s">
        <v>140</v>
      </c>
      <c r="T2217" t="s">
        <v>61</v>
      </c>
      <c r="V2217" t="s">
        <v>10829</v>
      </c>
      <c r="W2217">
        <v>402874</v>
      </c>
      <c r="X2217">
        <v>16940</v>
      </c>
      <c r="Y2217">
        <v>385934</v>
      </c>
      <c r="Z2217">
        <v>326337</v>
      </c>
      <c r="AA2217">
        <v>301337</v>
      </c>
      <c r="AB2217" t="s">
        <v>63</v>
      </c>
      <c r="AC2217" s="1">
        <v>40787</v>
      </c>
      <c r="AD2217">
        <v>18000</v>
      </c>
      <c r="AE2217">
        <v>2440</v>
      </c>
      <c r="AF2217">
        <v>806</v>
      </c>
      <c r="AG2217" t="s">
        <v>103</v>
      </c>
      <c r="AH2217" t="s">
        <v>76</v>
      </c>
      <c r="AI2217">
        <v>1</v>
      </c>
      <c r="AJ2217">
        <v>2012</v>
      </c>
      <c r="AK2217">
        <v>3</v>
      </c>
      <c r="AL2217">
        <v>2</v>
      </c>
      <c r="AM2217">
        <v>1</v>
      </c>
      <c r="AN2217">
        <v>3183</v>
      </c>
      <c r="AO2217">
        <v>32</v>
      </c>
      <c r="AP2217" t="s">
        <v>63</v>
      </c>
      <c r="AQ2217" t="s">
        <v>66</v>
      </c>
      <c r="AR2217">
        <v>4690</v>
      </c>
      <c r="AW2217" t="s">
        <v>10830</v>
      </c>
      <c r="AX2217" t="s">
        <v>10831</v>
      </c>
      <c r="AY2217" t="s">
        <v>10832</v>
      </c>
      <c r="AZ2217" t="s">
        <v>70</v>
      </c>
    </row>
    <row r="2218" spans="1:52" x14ac:dyDescent="0.3">
      <c r="A2218">
        <v>2138238</v>
      </c>
      <c r="B2218" t="s">
        <v>10833</v>
      </c>
      <c r="C2218" t="str">
        <f t="shared" si="303"/>
        <v>7492</v>
      </c>
      <c r="D2218" t="s">
        <v>8411</v>
      </c>
      <c r="E2218" t="str">
        <f>"0000"</f>
        <v>0000</v>
      </c>
      <c r="F2218" t="s">
        <v>108</v>
      </c>
      <c r="G2218" t="str">
        <f t="shared" si="307"/>
        <v>02</v>
      </c>
      <c r="H2218" t="s">
        <v>55</v>
      </c>
      <c r="I2218" t="s">
        <v>56</v>
      </c>
      <c r="J2218" t="s">
        <v>57</v>
      </c>
      <c r="K2218">
        <v>0</v>
      </c>
      <c r="L2218">
        <v>43749</v>
      </c>
      <c r="M2218">
        <v>1</v>
      </c>
      <c r="N2218" t="str">
        <f t="shared" si="299"/>
        <v>000X</v>
      </c>
      <c r="O2218">
        <v>5361</v>
      </c>
      <c r="P2218" t="s">
        <v>72</v>
      </c>
      <c r="Q2218" t="s">
        <v>9437</v>
      </c>
      <c r="R2218" t="s">
        <v>140</v>
      </c>
      <c r="T2218" t="s">
        <v>61</v>
      </c>
      <c r="V2218" t="s">
        <v>10834</v>
      </c>
      <c r="W2218">
        <v>16070</v>
      </c>
      <c r="X2218">
        <v>16070</v>
      </c>
      <c r="Y2218">
        <v>0</v>
      </c>
      <c r="Z2218">
        <v>16070</v>
      </c>
      <c r="AA2218">
        <v>16070</v>
      </c>
      <c r="AB2218" t="s">
        <v>72</v>
      </c>
      <c r="AC2218" s="1">
        <v>38353</v>
      </c>
      <c r="AD2218">
        <v>43900</v>
      </c>
      <c r="AE2218">
        <v>1810</v>
      </c>
      <c r="AF2218">
        <v>842</v>
      </c>
      <c r="AG2218" t="s">
        <v>103</v>
      </c>
      <c r="AH2218" t="s">
        <v>76</v>
      </c>
      <c r="AR2218">
        <v>0</v>
      </c>
      <c r="AW2218" t="s">
        <v>10835</v>
      </c>
      <c r="AX2218" t="s">
        <v>10836</v>
      </c>
      <c r="AY2218" t="s">
        <v>10837</v>
      </c>
      <c r="AZ2218" t="s">
        <v>10838</v>
      </c>
    </row>
    <row r="2219" spans="1:52" x14ac:dyDescent="0.3">
      <c r="A2219">
        <v>2138718</v>
      </c>
      <c r="B2219" t="s">
        <v>10839</v>
      </c>
      <c r="C2219" t="str">
        <f t="shared" si="303"/>
        <v>7492</v>
      </c>
      <c r="D2219" t="s">
        <v>8411</v>
      </c>
      <c r="E2219" t="str">
        <f>"0000"</f>
        <v>0000</v>
      </c>
      <c r="F2219" t="s">
        <v>108</v>
      </c>
      <c r="G2219" t="str">
        <f t="shared" si="307"/>
        <v>02</v>
      </c>
      <c r="H2219" t="s">
        <v>55</v>
      </c>
      <c r="I2219" t="s">
        <v>56</v>
      </c>
      <c r="J2219" t="s">
        <v>57</v>
      </c>
      <c r="K2219">
        <v>0</v>
      </c>
      <c r="L2219">
        <v>45971</v>
      </c>
      <c r="M2219">
        <v>1.06</v>
      </c>
      <c r="N2219" t="str">
        <f t="shared" ref="N2219:N2282" si="308">"000X"</f>
        <v>000X</v>
      </c>
      <c r="O2219">
        <v>5020</v>
      </c>
      <c r="P2219" t="s">
        <v>72</v>
      </c>
      <c r="Q2219" t="s">
        <v>9437</v>
      </c>
      <c r="R2219" t="s">
        <v>140</v>
      </c>
      <c r="T2219" t="s">
        <v>61</v>
      </c>
      <c r="V2219" t="s">
        <v>10840</v>
      </c>
      <c r="W2219">
        <v>16880</v>
      </c>
      <c r="X2219">
        <v>16880</v>
      </c>
      <c r="Y2219">
        <v>0</v>
      </c>
      <c r="Z2219">
        <v>16880</v>
      </c>
      <c r="AA2219">
        <v>16880</v>
      </c>
      <c r="AB2219" t="s">
        <v>72</v>
      </c>
      <c r="AR2219">
        <v>0</v>
      </c>
      <c r="AW2219" t="s">
        <v>10841</v>
      </c>
      <c r="AX2219" t="s">
        <v>10842</v>
      </c>
      <c r="AY2219" t="s">
        <v>10843</v>
      </c>
      <c r="AZ2219" t="s">
        <v>10844</v>
      </c>
    </row>
    <row r="2220" spans="1:52" x14ac:dyDescent="0.3">
      <c r="A2220">
        <v>2138998</v>
      </c>
      <c r="B2220" t="s">
        <v>10845</v>
      </c>
      <c r="C2220" t="str">
        <f t="shared" si="303"/>
        <v>7492</v>
      </c>
      <c r="D2220" t="s">
        <v>8411</v>
      </c>
      <c r="E2220" t="str">
        <f>"0100"</f>
        <v>0100</v>
      </c>
      <c r="F2220" t="s">
        <v>54</v>
      </c>
      <c r="G2220" t="str">
        <f t="shared" si="307"/>
        <v>02</v>
      </c>
      <c r="H2220" t="s">
        <v>55</v>
      </c>
      <c r="I2220" t="s">
        <v>56</v>
      </c>
      <c r="J2220" t="s">
        <v>8434</v>
      </c>
      <c r="K2220">
        <v>1</v>
      </c>
      <c r="L2220">
        <v>58500</v>
      </c>
      <c r="M2220">
        <v>1.34</v>
      </c>
      <c r="N2220" t="str">
        <f t="shared" si="308"/>
        <v>000X</v>
      </c>
      <c r="O2220">
        <v>5121</v>
      </c>
      <c r="P2220" t="s">
        <v>72</v>
      </c>
      <c r="Q2220" t="s">
        <v>10146</v>
      </c>
      <c r="R2220" t="s">
        <v>266</v>
      </c>
      <c r="T2220" t="s">
        <v>61</v>
      </c>
      <c r="V2220" t="s">
        <v>10846</v>
      </c>
      <c r="W2220">
        <v>209551</v>
      </c>
      <c r="X2220">
        <v>16790</v>
      </c>
      <c r="Y2220">
        <v>192761</v>
      </c>
      <c r="Z2220">
        <v>123552</v>
      </c>
      <c r="AA2220">
        <v>98552</v>
      </c>
      <c r="AB2220" t="s">
        <v>63</v>
      </c>
      <c r="AC2220" s="1">
        <v>33512</v>
      </c>
      <c r="AD2220">
        <v>15000</v>
      </c>
      <c r="AE2220">
        <v>913</v>
      </c>
      <c r="AF2220">
        <v>111</v>
      </c>
      <c r="AG2220" t="s">
        <v>103</v>
      </c>
      <c r="AH2220" t="s">
        <v>76</v>
      </c>
      <c r="AI2220">
        <v>1</v>
      </c>
      <c r="AJ2220">
        <v>1995</v>
      </c>
      <c r="AK2220">
        <v>3</v>
      </c>
      <c r="AL2220">
        <v>2</v>
      </c>
      <c r="AN2220">
        <v>2122</v>
      </c>
      <c r="AO2220">
        <v>32</v>
      </c>
      <c r="AP2220" t="s">
        <v>63</v>
      </c>
      <c r="AQ2220" t="s">
        <v>66</v>
      </c>
      <c r="AR2220">
        <v>2964</v>
      </c>
      <c r="AW2220" t="s">
        <v>10847</v>
      </c>
      <c r="AY2220" t="s">
        <v>10848</v>
      </c>
      <c r="AZ2220" t="s">
        <v>70</v>
      </c>
    </row>
    <row r="2221" spans="1:52" x14ac:dyDescent="0.3">
      <c r="A2221">
        <v>2139129</v>
      </c>
      <c r="B2221" t="s">
        <v>10849</v>
      </c>
      <c r="C2221" t="str">
        <f t="shared" si="303"/>
        <v>7492</v>
      </c>
      <c r="D2221" t="s">
        <v>8411</v>
      </c>
      <c r="E2221" t="str">
        <f>"0000"</f>
        <v>0000</v>
      </c>
      <c r="F2221" t="s">
        <v>108</v>
      </c>
      <c r="G2221" t="str">
        <f>"03"</f>
        <v>03</v>
      </c>
      <c r="H2221" t="s">
        <v>55</v>
      </c>
      <c r="I2221" t="s">
        <v>56</v>
      </c>
      <c r="J2221" t="s">
        <v>57</v>
      </c>
      <c r="K2221">
        <v>0</v>
      </c>
      <c r="L2221">
        <v>45101</v>
      </c>
      <c r="M2221">
        <v>1.04</v>
      </c>
      <c r="N2221" t="str">
        <f t="shared" si="308"/>
        <v>000X</v>
      </c>
      <c r="O2221">
        <v>2048</v>
      </c>
      <c r="P2221" t="s">
        <v>58</v>
      </c>
      <c r="Q2221" t="s">
        <v>10433</v>
      </c>
      <c r="R2221" t="s">
        <v>140</v>
      </c>
      <c r="T2221" t="s">
        <v>61</v>
      </c>
      <c r="V2221" t="s">
        <v>10850</v>
      </c>
      <c r="W2221">
        <v>16570</v>
      </c>
      <c r="X2221">
        <v>16570</v>
      </c>
      <c r="Y2221">
        <v>0</v>
      </c>
      <c r="Z2221">
        <v>16570</v>
      </c>
      <c r="AA2221">
        <v>16570</v>
      </c>
      <c r="AB2221" t="s">
        <v>72</v>
      </c>
      <c r="AR2221">
        <v>0</v>
      </c>
      <c r="AW2221" t="s">
        <v>10851</v>
      </c>
      <c r="AX2221" t="s">
        <v>10852</v>
      </c>
      <c r="AY2221" t="s">
        <v>10853</v>
      </c>
      <c r="AZ2221" t="s">
        <v>10854</v>
      </c>
    </row>
    <row r="2222" spans="1:52" x14ac:dyDescent="0.3">
      <c r="A2222">
        <v>2139137</v>
      </c>
      <c r="B2222" t="s">
        <v>10855</v>
      </c>
      <c r="C2222" t="str">
        <f t="shared" si="303"/>
        <v>7492</v>
      </c>
      <c r="D2222" t="s">
        <v>8411</v>
      </c>
      <c r="E2222" t="str">
        <f>"0100"</f>
        <v>0100</v>
      </c>
      <c r="F2222" t="s">
        <v>54</v>
      </c>
      <c r="G2222" t="str">
        <f>"03"</f>
        <v>03</v>
      </c>
      <c r="H2222" t="s">
        <v>55</v>
      </c>
      <c r="I2222" t="s">
        <v>56</v>
      </c>
      <c r="J2222" t="s">
        <v>57</v>
      </c>
      <c r="K2222">
        <v>1</v>
      </c>
      <c r="L2222">
        <v>47438</v>
      </c>
      <c r="M2222">
        <v>1.0900000000000001</v>
      </c>
      <c r="N2222" t="str">
        <f t="shared" si="308"/>
        <v>000X</v>
      </c>
      <c r="O2222">
        <v>2000</v>
      </c>
      <c r="P2222" t="s">
        <v>58</v>
      </c>
      <c r="Q2222" t="s">
        <v>10433</v>
      </c>
      <c r="R2222" t="s">
        <v>140</v>
      </c>
      <c r="T2222" t="s">
        <v>61</v>
      </c>
      <c r="V2222" t="s">
        <v>10856</v>
      </c>
      <c r="W2222">
        <v>235039</v>
      </c>
      <c r="X2222">
        <v>17420</v>
      </c>
      <c r="Y2222">
        <v>217619</v>
      </c>
      <c r="Z2222">
        <v>215200</v>
      </c>
      <c r="AA2222">
        <v>190200</v>
      </c>
      <c r="AB2222" t="s">
        <v>63</v>
      </c>
      <c r="AC2222" s="1">
        <v>42887</v>
      </c>
      <c r="AD2222">
        <v>275000</v>
      </c>
      <c r="AE2222">
        <v>2833</v>
      </c>
      <c r="AF2222">
        <v>827</v>
      </c>
      <c r="AG2222" t="s">
        <v>64</v>
      </c>
      <c r="AH2222" t="s">
        <v>76</v>
      </c>
      <c r="AI2222">
        <v>1</v>
      </c>
      <c r="AJ2222">
        <v>2005</v>
      </c>
      <c r="AK2222">
        <v>4</v>
      </c>
      <c r="AL2222">
        <v>2</v>
      </c>
      <c r="AN2222">
        <v>2170</v>
      </c>
      <c r="AO2222">
        <v>32</v>
      </c>
      <c r="AP2222" t="s">
        <v>63</v>
      </c>
      <c r="AQ2222" t="s">
        <v>66</v>
      </c>
      <c r="AR2222">
        <v>2868</v>
      </c>
      <c r="AW2222" t="s">
        <v>10857</v>
      </c>
      <c r="AX2222" t="s">
        <v>10858</v>
      </c>
      <c r="AY2222" t="s">
        <v>10859</v>
      </c>
      <c r="AZ2222" t="s">
        <v>70</v>
      </c>
    </row>
    <row r="2223" spans="1:52" x14ac:dyDescent="0.3">
      <c r="A2223">
        <v>2139153</v>
      </c>
      <c r="B2223" t="s">
        <v>10860</v>
      </c>
      <c r="C2223" t="str">
        <f t="shared" si="303"/>
        <v>7492</v>
      </c>
      <c r="D2223" t="s">
        <v>8411</v>
      </c>
      <c r="E2223" t="str">
        <f>"0000"</f>
        <v>0000</v>
      </c>
      <c r="F2223" t="s">
        <v>108</v>
      </c>
      <c r="G2223" t="str">
        <f>"02"</f>
        <v>02</v>
      </c>
      <c r="H2223" t="s">
        <v>55</v>
      </c>
      <c r="I2223" t="s">
        <v>56</v>
      </c>
      <c r="J2223" t="s">
        <v>57</v>
      </c>
      <c r="K2223">
        <v>0</v>
      </c>
      <c r="L2223">
        <v>47233</v>
      </c>
      <c r="M2223">
        <v>1.08</v>
      </c>
      <c r="N2223" t="str">
        <f t="shared" si="308"/>
        <v>000X</v>
      </c>
      <c r="O2223">
        <v>1958</v>
      </c>
      <c r="P2223" t="s">
        <v>58</v>
      </c>
      <c r="Q2223" t="s">
        <v>10433</v>
      </c>
      <c r="R2223" t="s">
        <v>140</v>
      </c>
      <c r="T2223" t="s">
        <v>61</v>
      </c>
      <c r="V2223" t="s">
        <v>10861</v>
      </c>
      <c r="W2223">
        <v>17350</v>
      </c>
      <c r="X2223">
        <v>17350</v>
      </c>
      <c r="Y2223">
        <v>0</v>
      </c>
      <c r="Z2223">
        <v>17350</v>
      </c>
      <c r="AA2223">
        <v>17350</v>
      </c>
      <c r="AB2223" t="s">
        <v>72</v>
      </c>
      <c r="AC2223" s="1">
        <v>38292</v>
      </c>
      <c r="AD2223">
        <v>55000</v>
      </c>
      <c r="AE2223">
        <v>1785</v>
      </c>
      <c r="AF2223">
        <v>1093</v>
      </c>
      <c r="AG2223" t="s">
        <v>103</v>
      </c>
      <c r="AH2223" t="s">
        <v>76</v>
      </c>
      <c r="AR2223">
        <v>0</v>
      </c>
      <c r="AW2223" t="s">
        <v>10862</v>
      </c>
      <c r="AY2223" t="s">
        <v>845</v>
      </c>
      <c r="AZ2223" t="s">
        <v>846</v>
      </c>
    </row>
    <row r="2224" spans="1:52" x14ac:dyDescent="0.3">
      <c r="A2224">
        <v>2139528</v>
      </c>
      <c r="B2224" t="s">
        <v>10863</v>
      </c>
      <c r="C2224" t="str">
        <f t="shared" si="303"/>
        <v>7492</v>
      </c>
      <c r="D2224" t="s">
        <v>8411</v>
      </c>
      <c r="E2224" t="str">
        <f>"0100"</f>
        <v>0100</v>
      </c>
      <c r="F2224" t="s">
        <v>54</v>
      </c>
      <c r="G2224" t="str">
        <f>"03"</f>
        <v>03</v>
      </c>
      <c r="H2224" t="s">
        <v>55</v>
      </c>
      <c r="I2224" t="s">
        <v>56</v>
      </c>
      <c r="J2224" t="s">
        <v>8434</v>
      </c>
      <c r="K2224">
        <v>1</v>
      </c>
      <c r="L2224">
        <v>57566</v>
      </c>
      <c r="M2224">
        <v>1.32</v>
      </c>
      <c r="N2224" t="str">
        <f t="shared" si="308"/>
        <v>000X</v>
      </c>
      <c r="O2224">
        <v>2110</v>
      </c>
      <c r="P2224" t="s">
        <v>58</v>
      </c>
      <c r="Q2224" t="s">
        <v>10864</v>
      </c>
      <c r="R2224" t="s">
        <v>331</v>
      </c>
      <c r="T2224" t="s">
        <v>61</v>
      </c>
      <c r="V2224" t="s">
        <v>10865</v>
      </c>
      <c r="W2224">
        <v>212640</v>
      </c>
      <c r="X2224">
        <v>16520</v>
      </c>
      <c r="Y2224">
        <v>196120</v>
      </c>
      <c r="Z2224">
        <v>212640</v>
      </c>
      <c r="AA2224">
        <v>187640</v>
      </c>
      <c r="AB2224" t="s">
        <v>63</v>
      </c>
      <c r="AC2224" s="1">
        <v>43665</v>
      </c>
      <c r="AD2224">
        <v>230000</v>
      </c>
      <c r="AE2224">
        <v>2994</v>
      </c>
      <c r="AF2224">
        <v>1798</v>
      </c>
      <c r="AG2224" t="s">
        <v>64</v>
      </c>
      <c r="AH2224" t="s">
        <v>76</v>
      </c>
      <c r="AI2224">
        <v>1</v>
      </c>
      <c r="AJ2224">
        <v>1992</v>
      </c>
      <c r="AK2224">
        <v>3</v>
      </c>
      <c r="AL2224">
        <v>2</v>
      </c>
      <c r="AN2224">
        <v>2084</v>
      </c>
      <c r="AO2224">
        <v>32</v>
      </c>
      <c r="AP2224" t="s">
        <v>72</v>
      </c>
      <c r="AQ2224" t="s">
        <v>66</v>
      </c>
      <c r="AR2224">
        <v>2968</v>
      </c>
      <c r="AW2224" t="s">
        <v>10866</v>
      </c>
      <c r="AX2224" t="s">
        <v>10867</v>
      </c>
      <c r="AY2224" t="s">
        <v>10868</v>
      </c>
      <c r="AZ2224" t="s">
        <v>70</v>
      </c>
    </row>
    <row r="2225" spans="1:52" x14ac:dyDescent="0.3">
      <c r="A2225">
        <v>2139536</v>
      </c>
      <c r="B2225" t="s">
        <v>10869</v>
      </c>
      <c r="C2225" t="str">
        <f t="shared" si="303"/>
        <v>7492</v>
      </c>
      <c r="D2225" t="s">
        <v>8411</v>
      </c>
      <c r="E2225" t="str">
        <f>"0000"</f>
        <v>0000</v>
      </c>
      <c r="F2225" t="s">
        <v>108</v>
      </c>
      <c r="G2225" t="str">
        <f>"03"</f>
        <v>03</v>
      </c>
      <c r="H2225" t="s">
        <v>55</v>
      </c>
      <c r="I2225" t="s">
        <v>56</v>
      </c>
      <c r="J2225" t="s">
        <v>57</v>
      </c>
      <c r="K2225">
        <v>0</v>
      </c>
      <c r="L2225">
        <v>52737</v>
      </c>
      <c r="M2225">
        <v>1.21</v>
      </c>
      <c r="N2225" t="str">
        <f t="shared" si="308"/>
        <v>000X</v>
      </c>
      <c r="O2225">
        <v>1960</v>
      </c>
      <c r="P2225" t="s">
        <v>58</v>
      </c>
      <c r="Q2225" t="s">
        <v>10439</v>
      </c>
      <c r="R2225" t="s">
        <v>140</v>
      </c>
      <c r="T2225" t="s">
        <v>61</v>
      </c>
      <c r="V2225" t="s">
        <v>10870</v>
      </c>
      <c r="W2225">
        <v>19370</v>
      </c>
      <c r="X2225">
        <v>19370</v>
      </c>
      <c r="Y2225">
        <v>0</v>
      </c>
      <c r="Z2225">
        <v>19370</v>
      </c>
      <c r="AA2225">
        <v>19370</v>
      </c>
      <c r="AB2225" t="s">
        <v>72</v>
      </c>
      <c r="AC2225" s="1">
        <v>33298</v>
      </c>
      <c r="AD2225">
        <v>25000</v>
      </c>
      <c r="AE2225">
        <v>891</v>
      </c>
      <c r="AF2225">
        <v>1491</v>
      </c>
      <c r="AG2225" t="s">
        <v>103</v>
      </c>
      <c r="AH2225" t="s">
        <v>221</v>
      </c>
      <c r="AR2225">
        <v>0</v>
      </c>
      <c r="AW2225" t="s">
        <v>10871</v>
      </c>
      <c r="AX2225" t="s">
        <v>10872</v>
      </c>
      <c r="AY2225" t="s">
        <v>10873</v>
      </c>
      <c r="AZ2225" t="s">
        <v>10874</v>
      </c>
    </row>
    <row r="2226" spans="1:52" x14ac:dyDescent="0.3">
      <c r="A2226">
        <v>2139641</v>
      </c>
      <c r="B2226" t="s">
        <v>10875</v>
      </c>
      <c r="C2226" t="str">
        <f t="shared" si="303"/>
        <v>7492</v>
      </c>
      <c r="D2226" t="s">
        <v>8411</v>
      </c>
      <c r="E2226" t="str">
        <f t="shared" ref="E2226:E2234" si="309">"0100"</f>
        <v>0100</v>
      </c>
      <c r="F2226" t="s">
        <v>54</v>
      </c>
      <c r="G2226" t="str">
        <f>"02"</f>
        <v>02</v>
      </c>
      <c r="H2226" t="s">
        <v>55</v>
      </c>
      <c r="I2226" t="s">
        <v>56</v>
      </c>
      <c r="J2226" t="s">
        <v>57</v>
      </c>
      <c r="K2226">
        <v>1</v>
      </c>
      <c r="L2226">
        <v>44554</v>
      </c>
      <c r="M2226">
        <v>1.02</v>
      </c>
      <c r="N2226" t="str">
        <f t="shared" si="308"/>
        <v>000X</v>
      </c>
      <c r="O2226">
        <v>1920</v>
      </c>
      <c r="P2226" t="s">
        <v>58</v>
      </c>
      <c r="Q2226" t="s">
        <v>10439</v>
      </c>
      <c r="R2226" t="s">
        <v>140</v>
      </c>
      <c r="T2226" t="s">
        <v>61</v>
      </c>
      <c r="V2226" t="s">
        <v>10876</v>
      </c>
      <c r="W2226">
        <v>249165</v>
      </c>
      <c r="X2226">
        <v>16360</v>
      </c>
      <c r="Y2226">
        <v>232805</v>
      </c>
      <c r="Z2226">
        <v>249165</v>
      </c>
      <c r="AA2226">
        <v>249165</v>
      </c>
      <c r="AB2226" t="s">
        <v>72</v>
      </c>
      <c r="AC2226" s="1">
        <v>39083</v>
      </c>
      <c r="AD2226">
        <v>345000</v>
      </c>
      <c r="AE2226">
        <v>2090</v>
      </c>
      <c r="AF2226">
        <v>400</v>
      </c>
      <c r="AG2226" t="s">
        <v>64</v>
      </c>
      <c r="AH2226" t="s">
        <v>76</v>
      </c>
      <c r="AI2226">
        <v>1</v>
      </c>
      <c r="AJ2226">
        <v>2006</v>
      </c>
      <c r="AK2226">
        <v>3</v>
      </c>
      <c r="AL2226">
        <v>2</v>
      </c>
      <c r="AN2226">
        <v>2177</v>
      </c>
      <c r="AO2226">
        <v>32</v>
      </c>
      <c r="AP2226" t="s">
        <v>63</v>
      </c>
      <c r="AQ2226" t="s">
        <v>66</v>
      </c>
      <c r="AR2226">
        <v>3370</v>
      </c>
      <c r="AW2226" t="s">
        <v>10877</v>
      </c>
      <c r="AX2226" t="s">
        <v>10878</v>
      </c>
      <c r="AY2226" t="s">
        <v>10879</v>
      </c>
      <c r="AZ2226" t="s">
        <v>10880</v>
      </c>
    </row>
    <row r="2227" spans="1:52" x14ac:dyDescent="0.3">
      <c r="A2227">
        <v>2139668</v>
      </c>
      <c r="B2227" t="s">
        <v>10881</v>
      </c>
      <c r="C2227" t="str">
        <f t="shared" si="303"/>
        <v>7492</v>
      </c>
      <c r="D2227" t="s">
        <v>8411</v>
      </c>
      <c r="E2227" t="str">
        <f t="shared" si="309"/>
        <v>0100</v>
      </c>
      <c r="F2227" t="s">
        <v>54</v>
      </c>
      <c r="G2227" t="str">
        <f>"02"</f>
        <v>02</v>
      </c>
      <c r="H2227" t="s">
        <v>55</v>
      </c>
      <c r="I2227" t="s">
        <v>56</v>
      </c>
      <c r="J2227" t="s">
        <v>57</v>
      </c>
      <c r="K2227">
        <v>1</v>
      </c>
      <c r="L2227">
        <v>44560</v>
      </c>
      <c r="M2227">
        <v>1.02</v>
      </c>
      <c r="N2227" t="str">
        <f t="shared" si="308"/>
        <v>000X</v>
      </c>
      <c r="O2227">
        <v>1910</v>
      </c>
      <c r="P2227" t="s">
        <v>58</v>
      </c>
      <c r="Q2227" t="s">
        <v>10439</v>
      </c>
      <c r="R2227" t="s">
        <v>140</v>
      </c>
      <c r="T2227" t="s">
        <v>61</v>
      </c>
      <c r="V2227" t="s">
        <v>10882</v>
      </c>
      <c r="W2227">
        <v>316566</v>
      </c>
      <c r="X2227">
        <v>16370</v>
      </c>
      <c r="Y2227">
        <v>300196</v>
      </c>
      <c r="Z2227">
        <v>296936</v>
      </c>
      <c r="AA2227">
        <v>271936</v>
      </c>
      <c r="AB2227" t="s">
        <v>63</v>
      </c>
      <c r="AC2227" s="1">
        <v>41214</v>
      </c>
      <c r="AD2227">
        <v>25000</v>
      </c>
      <c r="AE2227">
        <v>2516</v>
      </c>
      <c r="AF2227">
        <v>1370</v>
      </c>
      <c r="AG2227" t="s">
        <v>103</v>
      </c>
      <c r="AH2227" t="s">
        <v>76</v>
      </c>
      <c r="AI2227">
        <v>1</v>
      </c>
      <c r="AJ2227">
        <v>2014</v>
      </c>
      <c r="AK2227">
        <v>4</v>
      </c>
      <c r="AL2227">
        <v>2</v>
      </c>
      <c r="AN2227">
        <v>2335</v>
      </c>
      <c r="AO2227">
        <v>32</v>
      </c>
      <c r="AP2227" t="s">
        <v>63</v>
      </c>
      <c r="AQ2227" t="s">
        <v>66</v>
      </c>
      <c r="AR2227">
        <v>3616</v>
      </c>
      <c r="AW2227" t="s">
        <v>10883</v>
      </c>
      <c r="AY2227" t="s">
        <v>10884</v>
      </c>
      <c r="AZ2227" t="s">
        <v>6383</v>
      </c>
    </row>
    <row r="2228" spans="1:52" x14ac:dyDescent="0.3">
      <c r="A2228">
        <v>2139838</v>
      </c>
      <c r="B2228" t="s">
        <v>10885</v>
      </c>
      <c r="C2228" t="str">
        <f t="shared" si="303"/>
        <v>7492</v>
      </c>
      <c r="D2228" t="s">
        <v>8411</v>
      </c>
      <c r="E2228" t="str">
        <f t="shared" si="309"/>
        <v>0100</v>
      </c>
      <c r="F2228" t="s">
        <v>54</v>
      </c>
      <c r="G2228" t="str">
        <f>"02"</f>
        <v>02</v>
      </c>
      <c r="H2228" t="s">
        <v>55</v>
      </c>
      <c r="I2228" t="s">
        <v>56</v>
      </c>
      <c r="J2228" t="s">
        <v>57</v>
      </c>
      <c r="K2228">
        <v>1</v>
      </c>
      <c r="L2228">
        <v>48146</v>
      </c>
      <c r="M2228">
        <v>1.1100000000000001</v>
      </c>
      <c r="N2228" t="str">
        <f t="shared" si="308"/>
        <v>000X</v>
      </c>
      <c r="O2228">
        <v>5342</v>
      </c>
      <c r="P2228" t="s">
        <v>72</v>
      </c>
      <c r="Q2228" t="s">
        <v>10886</v>
      </c>
      <c r="R2228" t="s">
        <v>140</v>
      </c>
      <c r="T2228" t="s">
        <v>61</v>
      </c>
      <c r="V2228" t="s">
        <v>10887</v>
      </c>
      <c r="W2228">
        <v>230978</v>
      </c>
      <c r="X2228">
        <v>17680</v>
      </c>
      <c r="Y2228">
        <v>213298</v>
      </c>
      <c r="Z2228">
        <v>179184</v>
      </c>
      <c r="AA2228">
        <v>153684</v>
      </c>
      <c r="AB2228" t="s">
        <v>63</v>
      </c>
      <c r="AC2228" s="1">
        <v>38261</v>
      </c>
      <c r="AD2228">
        <v>231000</v>
      </c>
      <c r="AE2228">
        <v>1776</v>
      </c>
      <c r="AF2228">
        <v>2054</v>
      </c>
      <c r="AG2228" t="s">
        <v>64</v>
      </c>
      <c r="AH2228" t="s">
        <v>76</v>
      </c>
      <c r="AI2228">
        <v>1</v>
      </c>
      <c r="AJ2228">
        <v>1996</v>
      </c>
      <c r="AK2228">
        <v>3</v>
      </c>
      <c r="AL2228">
        <v>2</v>
      </c>
      <c r="AN2228">
        <v>2439</v>
      </c>
      <c r="AO2228">
        <v>32</v>
      </c>
      <c r="AP2228" t="s">
        <v>63</v>
      </c>
      <c r="AQ2228" t="s">
        <v>66</v>
      </c>
      <c r="AR2228">
        <v>3260</v>
      </c>
      <c r="AW2228" t="s">
        <v>10888</v>
      </c>
      <c r="AX2228" t="s">
        <v>10889</v>
      </c>
      <c r="AY2228" t="s">
        <v>10890</v>
      </c>
      <c r="AZ2228" t="s">
        <v>70</v>
      </c>
    </row>
    <row r="2229" spans="1:52" x14ac:dyDescent="0.3">
      <c r="A2229">
        <v>2139862</v>
      </c>
      <c r="B2229" t="s">
        <v>10891</v>
      </c>
      <c r="C2229" t="str">
        <f t="shared" si="303"/>
        <v>7492</v>
      </c>
      <c r="D2229" t="s">
        <v>8411</v>
      </c>
      <c r="E2229" t="str">
        <f t="shared" si="309"/>
        <v>0100</v>
      </c>
      <c r="F2229" t="s">
        <v>54</v>
      </c>
      <c r="G2229" t="str">
        <f>"02"</f>
        <v>02</v>
      </c>
      <c r="H2229" t="s">
        <v>55</v>
      </c>
      <c r="I2229" t="s">
        <v>56</v>
      </c>
      <c r="J2229" t="s">
        <v>57</v>
      </c>
      <c r="K2229">
        <v>1</v>
      </c>
      <c r="L2229">
        <v>44156</v>
      </c>
      <c r="M2229">
        <v>1.01</v>
      </c>
      <c r="N2229" t="str">
        <f t="shared" si="308"/>
        <v>000X</v>
      </c>
      <c r="O2229">
        <v>5250</v>
      </c>
      <c r="P2229" t="s">
        <v>72</v>
      </c>
      <c r="Q2229" t="s">
        <v>10146</v>
      </c>
      <c r="R2229" t="s">
        <v>266</v>
      </c>
      <c r="T2229" t="s">
        <v>61</v>
      </c>
      <c r="V2229" t="s">
        <v>10892</v>
      </c>
      <c r="W2229">
        <v>210083</v>
      </c>
      <c r="X2229">
        <v>16220</v>
      </c>
      <c r="Y2229">
        <v>193863</v>
      </c>
      <c r="Z2229">
        <v>210083</v>
      </c>
      <c r="AA2229">
        <v>210083</v>
      </c>
      <c r="AB2229" t="s">
        <v>72</v>
      </c>
      <c r="AC2229" s="1">
        <v>43882</v>
      </c>
      <c r="AD2229">
        <v>315000</v>
      </c>
      <c r="AE2229">
        <v>3043</v>
      </c>
      <c r="AF2229">
        <v>1754</v>
      </c>
      <c r="AG2229" t="s">
        <v>64</v>
      </c>
      <c r="AH2229" t="s">
        <v>76</v>
      </c>
      <c r="AI2229">
        <v>1</v>
      </c>
      <c r="AJ2229">
        <v>1990</v>
      </c>
      <c r="AK2229">
        <v>3</v>
      </c>
      <c r="AL2229">
        <v>2</v>
      </c>
      <c r="AM2229">
        <v>1</v>
      </c>
      <c r="AN2229">
        <v>2227</v>
      </c>
      <c r="AO2229">
        <v>32</v>
      </c>
      <c r="AP2229" t="s">
        <v>63</v>
      </c>
      <c r="AQ2229" t="s">
        <v>66</v>
      </c>
      <c r="AR2229">
        <v>3184</v>
      </c>
      <c r="AW2229" t="s">
        <v>10893</v>
      </c>
      <c r="AY2229" t="s">
        <v>10894</v>
      </c>
      <c r="AZ2229" t="s">
        <v>10895</v>
      </c>
    </row>
    <row r="2230" spans="1:52" x14ac:dyDescent="0.3">
      <c r="A2230">
        <v>2140135</v>
      </c>
      <c r="B2230" t="s">
        <v>10896</v>
      </c>
      <c r="C2230" t="str">
        <f t="shared" si="303"/>
        <v>7492</v>
      </c>
      <c r="D2230" t="s">
        <v>8411</v>
      </c>
      <c r="E2230" t="str">
        <f t="shared" si="309"/>
        <v>0100</v>
      </c>
      <c r="F2230" t="s">
        <v>54</v>
      </c>
      <c r="G2230" t="str">
        <f>"03"</f>
        <v>03</v>
      </c>
      <c r="H2230" t="s">
        <v>55</v>
      </c>
      <c r="I2230" t="s">
        <v>56</v>
      </c>
      <c r="J2230" t="s">
        <v>8434</v>
      </c>
      <c r="K2230">
        <v>1</v>
      </c>
      <c r="L2230">
        <v>64515</v>
      </c>
      <c r="M2230">
        <v>1.48</v>
      </c>
      <c r="N2230" t="str">
        <f t="shared" si="308"/>
        <v>000X</v>
      </c>
      <c r="O2230">
        <v>5155</v>
      </c>
      <c r="P2230" t="s">
        <v>72</v>
      </c>
      <c r="Q2230" t="s">
        <v>8965</v>
      </c>
      <c r="R2230" t="s">
        <v>140</v>
      </c>
      <c r="T2230" t="s">
        <v>61</v>
      </c>
      <c r="V2230" t="s">
        <v>10897</v>
      </c>
      <c r="W2230">
        <v>247611</v>
      </c>
      <c r="X2230">
        <v>18510</v>
      </c>
      <c r="Y2230">
        <v>229101</v>
      </c>
      <c r="Z2230">
        <v>172801</v>
      </c>
      <c r="AA2230">
        <v>147801</v>
      </c>
      <c r="AB2230" t="s">
        <v>63</v>
      </c>
      <c r="AC2230" s="1">
        <v>37591</v>
      </c>
      <c r="AD2230">
        <v>240000</v>
      </c>
      <c r="AE2230">
        <v>1558</v>
      </c>
      <c r="AF2230">
        <v>1617</v>
      </c>
      <c r="AG2230" t="s">
        <v>64</v>
      </c>
      <c r="AH2230" t="s">
        <v>76</v>
      </c>
      <c r="AI2230">
        <v>2</v>
      </c>
      <c r="AJ2230">
        <v>1991</v>
      </c>
      <c r="AK2230">
        <v>4</v>
      </c>
      <c r="AL2230">
        <v>2</v>
      </c>
      <c r="AM2230">
        <v>1</v>
      </c>
      <c r="AN2230">
        <v>2550</v>
      </c>
      <c r="AO2230">
        <v>32</v>
      </c>
      <c r="AP2230" t="s">
        <v>63</v>
      </c>
      <c r="AQ2230" t="s">
        <v>66</v>
      </c>
      <c r="AR2230">
        <v>3422</v>
      </c>
      <c r="AW2230" t="s">
        <v>10898</v>
      </c>
      <c r="AX2230" t="s">
        <v>10899</v>
      </c>
      <c r="AY2230" t="s">
        <v>10900</v>
      </c>
      <c r="AZ2230" t="s">
        <v>70</v>
      </c>
    </row>
    <row r="2231" spans="1:52" x14ac:dyDescent="0.3">
      <c r="A2231">
        <v>2140186</v>
      </c>
      <c r="B2231" t="s">
        <v>10901</v>
      </c>
      <c r="C2231" t="str">
        <f t="shared" si="303"/>
        <v>7492</v>
      </c>
      <c r="D2231" t="s">
        <v>8411</v>
      </c>
      <c r="E2231" t="str">
        <f t="shared" si="309"/>
        <v>0100</v>
      </c>
      <c r="F2231" t="s">
        <v>54</v>
      </c>
      <c r="G2231" t="str">
        <f>"03"</f>
        <v>03</v>
      </c>
      <c r="H2231" t="s">
        <v>55</v>
      </c>
      <c r="I2231" t="s">
        <v>56</v>
      </c>
      <c r="J2231" t="s">
        <v>57</v>
      </c>
      <c r="K2231">
        <v>1</v>
      </c>
      <c r="L2231">
        <v>45685</v>
      </c>
      <c r="M2231">
        <v>1.05</v>
      </c>
      <c r="N2231" t="str">
        <f t="shared" si="308"/>
        <v>000X</v>
      </c>
      <c r="O2231">
        <v>5245</v>
      </c>
      <c r="P2231" t="s">
        <v>72</v>
      </c>
      <c r="Q2231" t="s">
        <v>8965</v>
      </c>
      <c r="R2231" t="s">
        <v>140</v>
      </c>
      <c r="T2231" t="s">
        <v>61</v>
      </c>
      <c r="V2231" t="s">
        <v>10902</v>
      </c>
      <c r="W2231">
        <v>417143</v>
      </c>
      <c r="X2231">
        <v>16780</v>
      </c>
      <c r="Y2231">
        <v>400363</v>
      </c>
      <c r="Z2231">
        <v>337685</v>
      </c>
      <c r="AA2231">
        <v>312685</v>
      </c>
      <c r="AB2231" t="s">
        <v>63</v>
      </c>
      <c r="AC2231" s="1">
        <v>40513</v>
      </c>
      <c r="AD2231">
        <v>345000</v>
      </c>
      <c r="AE2231">
        <v>2394</v>
      </c>
      <c r="AF2231">
        <v>610</v>
      </c>
      <c r="AG2231" t="s">
        <v>64</v>
      </c>
      <c r="AH2231" t="s">
        <v>76</v>
      </c>
      <c r="AI2231">
        <v>1</v>
      </c>
      <c r="AJ2231">
        <v>2007</v>
      </c>
      <c r="AK2231">
        <v>3</v>
      </c>
      <c r="AL2231">
        <v>2</v>
      </c>
      <c r="AM2231">
        <v>1</v>
      </c>
      <c r="AN2231">
        <v>3822</v>
      </c>
      <c r="AO2231">
        <v>32</v>
      </c>
      <c r="AP2231" t="s">
        <v>63</v>
      </c>
      <c r="AQ2231" t="s">
        <v>66</v>
      </c>
      <c r="AR2231">
        <v>6126</v>
      </c>
      <c r="AW2231" t="s">
        <v>10903</v>
      </c>
      <c r="AX2231" t="s">
        <v>10904</v>
      </c>
      <c r="AY2231" t="s">
        <v>10905</v>
      </c>
      <c r="AZ2231" t="s">
        <v>10906</v>
      </c>
    </row>
    <row r="2232" spans="1:52" x14ac:dyDescent="0.3">
      <c r="A2232">
        <v>2140372</v>
      </c>
      <c r="B2232" t="s">
        <v>10907</v>
      </c>
      <c r="C2232" t="str">
        <f t="shared" si="303"/>
        <v>7492</v>
      </c>
      <c r="D2232" t="s">
        <v>8411</v>
      </c>
      <c r="E2232" t="str">
        <f t="shared" si="309"/>
        <v>0100</v>
      </c>
      <c r="F2232" t="s">
        <v>54</v>
      </c>
      <c r="G2232" t="str">
        <f>"03"</f>
        <v>03</v>
      </c>
      <c r="H2232" t="s">
        <v>55</v>
      </c>
      <c r="I2232" t="s">
        <v>56</v>
      </c>
      <c r="J2232" t="s">
        <v>57</v>
      </c>
      <c r="K2232">
        <v>1</v>
      </c>
      <c r="L2232">
        <v>48616</v>
      </c>
      <c r="M2232">
        <v>1.1200000000000001</v>
      </c>
      <c r="N2232" t="str">
        <f t="shared" si="308"/>
        <v>000X</v>
      </c>
      <c r="O2232">
        <v>1980</v>
      </c>
      <c r="P2232" t="s">
        <v>58</v>
      </c>
      <c r="Q2232" t="s">
        <v>10439</v>
      </c>
      <c r="R2232" t="s">
        <v>140</v>
      </c>
      <c r="T2232" t="s">
        <v>61</v>
      </c>
      <c r="V2232" t="s">
        <v>10908</v>
      </c>
      <c r="W2232">
        <v>228703</v>
      </c>
      <c r="X2232">
        <v>17860</v>
      </c>
      <c r="Y2232">
        <v>210843</v>
      </c>
      <c r="Z2232">
        <v>179623</v>
      </c>
      <c r="AA2232">
        <v>154623</v>
      </c>
      <c r="AB2232" t="s">
        <v>63</v>
      </c>
      <c r="AC2232" s="1">
        <v>41821</v>
      </c>
      <c r="AD2232">
        <v>199900</v>
      </c>
      <c r="AE2232">
        <v>2635</v>
      </c>
      <c r="AF2232">
        <v>2192</v>
      </c>
      <c r="AG2232" t="s">
        <v>64</v>
      </c>
      <c r="AH2232" t="s">
        <v>76</v>
      </c>
      <c r="AI2232">
        <v>1</v>
      </c>
      <c r="AJ2232">
        <v>1998</v>
      </c>
      <c r="AK2232">
        <v>3</v>
      </c>
      <c r="AL2232">
        <v>2</v>
      </c>
      <c r="AM2232">
        <v>1</v>
      </c>
      <c r="AN2232">
        <v>2335</v>
      </c>
      <c r="AO2232">
        <v>32</v>
      </c>
      <c r="AP2232" t="s">
        <v>63</v>
      </c>
      <c r="AQ2232" t="s">
        <v>66</v>
      </c>
      <c r="AR2232">
        <v>3232</v>
      </c>
      <c r="AW2232" t="s">
        <v>10909</v>
      </c>
      <c r="AX2232" t="s">
        <v>10910</v>
      </c>
      <c r="AY2232" t="s">
        <v>10911</v>
      </c>
      <c r="AZ2232" t="s">
        <v>70</v>
      </c>
    </row>
    <row r="2233" spans="1:52" x14ac:dyDescent="0.3">
      <c r="A2233">
        <v>2140780</v>
      </c>
      <c r="B2233" t="s">
        <v>10912</v>
      </c>
      <c r="C2233" t="str">
        <f t="shared" si="303"/>
        <v>7492</v>
      </c>
      <c r="D2233" t="s">
        <v>8411</v>
      </c>
      <c r="E2233" t="str">
        <f t="shared" si="309"/>
        <v>0100</v>
      </c>
      <c r="F2233" t="s">
        <v>54</v>
      </c>
      <c r="G2233" t="str">
        <f>"03"</f>
        <v>03</v>
      </c>
      <c r="H2233" t="s">
        <v>55</v>
      </c>
      <c r="I2233" t="s">
        <v>56</v>
      </c>
      <c r="J2233" t="s">
        <v>57</v>
      </c>
      <c r="K2233">
        <v>1</v>
      </c>
      <c r="L2233">
        <v>48529</v>
      </c>
      <c r="M2233">
        <v>1.1100000000000001</v>
      </c>
      <c r="N2233" t="str">
        <f t="shared" si="308"/>
        <v>000X</v>
      </c>
      <c r="O2233">
        <v>2136</v>
      </c>
      <c r="P2233" t="s">
        <v>58</v>
      </c>
      <c r="Q2233" t="s">
        <v>10913</v>
      </c>
      <c r="R2233" t="s">
        <v>331</v>
      </c>
      <c r="T2233" t="s">
        <v>61</v>
      </c>
      <c r="V2233" t="s">
        <v>10914</v>
      </c>
      <c r="W2233">
        <v>241525</v>
      </c>
      <c r="X2233">
        <v>17830</v>
      </c>
      <c r="Y2233">
        <v>223695</v>
      </c>
      <c r="Z2233">
        <v>183529</v>
      </c>
      <c r="AA2233">
        <v>158529</v>
      </c>
      <c r="AB2233" t="s">
        <v>63</v>
      </c>
      <c r="AC2233" s="1">
        <v>37987</v>
      </c>
      <c r="AD2233">
        <v>214900</v>
      </c>
      <c r="AE2233">
        <v>1682</v>
      </c>
      <c r="AF2233">
        <v>788</v>
      </c>
      <c r="AG2233" t="s">
        <v>64</v>
      </c>
      <c r="AH2233" t="s">
        <v>76</v>
      </c>
      <c r="AI2233">
        <v>1</v>
      </c>
      <c r="AJ2233">
        <v>2003</v>
      </c>
      <c r="AK2233">
        <v>3</v>
      </c>
      <c r="AL2233">
        <v>2</v>
      </c>
      <c r="AN2233">
        <v>2186</v>
      </c>
      <c r="AO2233">
        <v>32</v>
      </c>
      <c r="AP2233" t="s">
        <v>63</v>
      </c>
      <c r="AQ2233" t="s">
        <v>66</v>
      </c>
      <c r="AR2233">
        <v>3343</v>
      </c>
      <c r="AW2233" t="s">
        <v>10915</v>
      </c>
      <c r="AX2233" t="s">
        <v>10916</v>
      </c>
      <c r="AY2233" t="s">
        <v>10917</v>
      </c>
      <c r="AZ2233" t="s">
        <v>70</v>
      </c>
    </row>
    <row r="2234" spans="1:52" x14ac:dyDescent="0.3">
      <c r="A2234">
        <v>2140836</v>
      </c>
      <c r="B2234" t="s">
        <v>10918</v>
      </c>
      <c r="C2234" t="str">
        <f t="shared" si="303"/>
        <v>7492</v>
      </c>
      <c r="D2234" t="s">
        <v>8411</v>
      </c>
      <c r="E2234" t="str">
        <f t="shared" si="309"/>
        <v>0100</v>
      </c>
      <c r="F2234" t="s">
        <v>54</v>
      </c>
      <c r="G2234" t="str">
        <f>"03"</f>
        <v>03</v>
      </c>
      <c r="H2234" t="s">
        <v>55</v>
      </c>
      <c r="I2234" t="s">
        <v>56</v>
      </c>
      <c r="J2234" t="s">
        <v>57</v>
      </c>
      <c r="K2234">
        <v>1</v>
      </c>
      <c r="L2234">
        <v>43930</v>
      </c>
      <c r="M2234">
        <v>1.01</v>
      </c>
      <c r="N2234" t="str">
        <f t="shared" si="308"/>
        <v>000X</v>
      </c>
      <c r="O2234">
        <v>5554</v>
      </c>
      <c r="P2234" t="s">
        <v>72</v>
      </c>
      <c r="Q2234" t="s">
        <v>10886</v>
      </c>
      <c r="R2234" t="s">
        <v>140</v>
      </c>
      <c r="T2234" t="s">
        <v>61</v>
      </c>
      <c r="V2234" t="s">
        <v>10919</v>
      </c>
      <c r="W2234">
        <v>260261</v>
      </c>
      <c r="X2234">
        <v>16140</v>
      </c>
      <c r="Y2234">
        <v>244121</v>
      </c>
      <c r="Z2234">
        <v>224653</v>
      </c>
      <c r="AA2234">
        <v>0</v>
      </c>
      <c r="AB2234" t="s">
        <v>63</v>
      </c>
      <c r="AC2234" s="1">
        <v>43270</v>
      </c>
      <c r="AD2234">
        <v>285000</v>
      </c>
      <c r="AE2234">
        <v>2912</v>
      </c>
      <c r="AF2234">
        <v>1835</v>
      </c>
      <c r="AG2234" t="s">
        <v>64</v>
      </c>
      <c r="AH2234" t="s">
        <v>76</v>
      </c>
      <c r="AI2234">
        <v>1</v>
      </c>
      <c r="AJ2234">
        <v>2006</v>
      </c>
      <c r="AK2234">
        <v>3</v>
      </c>
      <c r="AL2234">
        <v>2</v>
      </c>
      <c r="AN2234">
        <v>2281</v>
      </c>
      <c r="AO2234">
        <v>32</v>
      </c>
      <c r="AP2234" t="s">
        <v>63</v>
      </c>
      <c r="AQ2234" t="s">
        <v>66</v>
      </c>
      <c r="AR2234">
        <v>3253</v>
      </c>
      <c r="AW2234" t="s">
        <v>6199</v>
      </c>
      <c r="AX2234" t="s">
        <v>10920</v>
      </c>
      <c r="AY2234" t="s">
        <v>10921</v>
      </c>
      <c r="AZ2234" t="s">
        <v>6383</v>
      </c>
    </row>
    <row r="2235" spans="1:52" x14ac:dyDescent="0.3">
      <c r="A2235">
        <v>2141042</v>
      </c>
      <c r="B2235" t="s">
        <v>10922</v>
      </c>
      <c r="C2235" t="str">
        <f t="shared" si="303"/>
        <v>7492</v>
      </c>
      <c r="D2235" t="s">
        <v>8411</v>
      </c>
      <c r="E2235" t="str">
        <f>"0000"</f>
        <v>0000</v>
      </c>
      <c r="F2235" t="s">
        <v>108</v>
      </c>
      <c r="G2235" t="str">
        <f>"02"</f>
        <v>02</v>
      </c>
      <c r="H2235" t="s">
        <v>55</v>
      </c>
      <c r="I2235" t="s">
        <v>56</v>
      </c>
      <c r="J2235" t="s">
        <v>57</v>
      </c>
      <c r="K2235">
        <v>0</v>
      </c>
      <c r="L2235">
        <v>49678</v>
      </c>
      <c r="M2235">
        <v>1.1399999999999999</v>
      </c>
      <c r="N2235" t="str">
        <f t="shared" si="308"/>
        <v>000X</v>
      </c>
      <c r="O2235">
        <v>5366</v>
      </c>
      <c r="P2235" t="s">
        <v>72</v>
      </c>
      <c r="Q2235" t="s">
        <v>10886</v>
      </c>
      <c r="R2235" t="s">
        <v>140</v>
      </c>
      <c r="T2235" t="s">
        <v>61</v>
      </c>
      <c r="V2235" t="s">
        <v>10923</v>
      </c>
      <c r="W2235">
        <v>18250</v>
      </c>
      <c r="X2235">
        <v>18250</v>
      </c>
      <c r="Y2235">
        <v>0</v>
      </c>
      <c r="Z2235">
        <v>18250</v>
      </c>
      <c r="AA2235">
        <v>18250</v>
      </c>
      <c r="AB2235" t="s">
        <v>72</v>
      </c>
      <c r="AR2235">
        <v>0</v>
      </c>
      <c r="AW2235" t="s">
        <v>10924</v>
      </c>
      <c r="AY2235" t="s">
        <v>10925</v>
      </c>
      <c r="AZ2235" t="s">
        <v>1351</v>
      </c>
    </row>
    <row r="2236" spans="1:52" x14ac:dyDescent="0.3">
      <c r="A2236">
        <v>2141522</v>
      </c>
      <c r="B2236" t="s">
        <v>10926</v>
      </c>
      <c r="C2236" t="str">
        <f t="shared" si="303"/>
        <v>7492</v>
      </c>
      <c r="D2236" t="s">
        <v>8411</v>
      </c>
      <c r="E2236" t="str">
        <f>"0100"</f>
        <v>0100</v>
      </c>
      <c r="F2236" t="s">
        <v>54</v>
      </c>
      <c r="G2236" t="str">
        <f>"03"</f>
        <v>03</v>
      </c>
      <c r="H2236" t="s">
        <v>55</v>
      </c>
      <c r="I2236" t="s">
        <v>56</v>
      </c>
      <c r="J2236" t="s">
        <v>57</v>
      </c>
      <c r="K2236">
        <v>1</v>
      </c>
      <c r="L2236">
        <v>49955</v>
      </c>
      <c r="M2236">
        <v>1.1499999999999999</v>
      </c>
      <c r="N2236" t="str">
        <f t="shared" si="308"/>
        <v>000X</v>
      </c>
      <c r="O2236">
        <v>2056</v>
      </c>
      <c r="P2236" t="s">
        <v>58</v>
      </c>
      <c r="Q2236" t="s">
        <v>10913</v>
      </c>
      <c r="R2236" t="s">
        <v>331</v>
      </c>
      <c r="T2236" t="s">
        <v>61</v>
      </c>
      <c r="V2236" t="s">
        <v>10927</v>
      </c>
      <c r="W2236">
        <v>271499</v>
      </c>
      <c r="X2236">
        <v>18350</v>
      </c>
      <c r="Y2236">
        <v>253149</v>
      </c>
      <c r="Z2236">
        <v>271499</v>
      </c>
      <c r="AA2236">
        <v>246499</v>
      </c>
      <c r="AB2236" t="s">
        <v>63</v>
      </c>
      <c r="AC2236" s="1">
        <v>43691</v>
      </c>
      <c r="AD2236">
        <v>257500</v>
      </c>
      <c r="AE2236">
        <v>3000</v>
      </c>
      <c r="AF2236">
        <v>1885</v>
      </c>
      <c r="AG2236" t="s">
        <v>64</v>
      </c>
      <c r="AH2236" t="s">
        <v>1821</v>
      </c>
      <c r="AI2236">
        <v>1</v>
      </c>
      <c r="AJ2236">
        <v>2007</v>
      </c>
      <c r="AK2236">
        <v>4</v>
      </c>
      <c r="AL2236">
        <v>3</v>
      </c>
      <c r="AN2236">
        <v>3109</v>
      </c>
      <c r="AO2236">
        <v>32</v>
      </c>
      <c r="AP2236" t="s">
        <v>72</v>
      </c>
      <c r="AQ2236" t="s">
        <v>66</v>
      </c>
      <c r="AR2236">
        <v>3967</v>
      </c>
      <c r="AW2236" t="s">
        <v>10928</v>
      </c>
      <c r="AX2236" t="s">
        <v>6540</v>
      </c>
      <c r="AY2236" t="s">
        <v>6541</v>
      </c>
      <c r="AZ2236" t="s">
        <v>70</v>
      </c>
    </row>
    <row r="2237" spans="1:52" x14ac:dyDescent="0.3">
      <c r="A2237">
        <v>2141778</v>
      </c>
      <c r="B2237" t="s">
        <v>10929</v>
      </c>
      <c r="C2237" t="str">
        <f t="shared" si="303"/>
        <v>7492</v>
      </c>
      <c r="D2237" t="s">
        <v>8411</v>
      </c>
      <c r="E2237" t="str">
        <f>"0100"</f>
        <v>0100</v>
      </c>
      <c r="F2237" t="s">
        <v>54</v>
      </c>
      <c r="G2237" t="str">
        <f>"02"</f>
        <v>02</v>
      </c>
      <c r="H2237" t="s">
        <v>55</v>
      </c>
      <c r="I2237" t="s">
        <v>56</v>
      </c>
      <c r="J2237" t="s">
        <v>57</v>
      </c>
      <c r="K2237">
        <v>1</v>
      </c>
      <c r="L2237">
        <v>46425</v>
      </c>
      <c r="M2237">
        <v>1.07</v>
      </c>
      <c r="N2237" t="str">
        <f t="shared" si="308"/>
        <v>000X</v>
      </c>
      <c r="O2237">
        <v>1989</v>
      </c>
      <c r="P2237" t="s">
        <v>58</v>
      </c>
      <c r="Q2237" t="s">
        <v>10930</v>
      </c>
      <c r="R2237" t="s">
        <v>140</v>
      </c>
      <c r="T2237" t="s">
        <v>61</v>
      </c>
      <c r="V2237" t="s">
        <v>10931</v>
      </c>
      <c r="W2237">
        <v>198752</v>
      </c>
      <c r="X2237">
        <v>17050</v>
      </c>
      <c r="Y2237">
        <v>181702</v>
      </c>
      <c r="Z2237">
        <v>147192</v>
      </c>
      <c r="AA2237">
        <v>0</v>
      </c>
      <c r="AB2237" t="s">
        <v>63</v>
      </c>
      <c r="AC2237" s="1">
        <v>34182</v>
      </c>
      <c r="AD2237">
        <v>10000</v>
      </c>
      <c r="AE2237">
        <v>994</v>
      </c>
      <c r="AF2237">
        <v>350</v>
      </c>
      <c r="AG2237" t="s">
        <v>103</v>
      </c>
      <c r="AH2237" t="s">
        <v>221</v>
      </c>
      <c r="AI2237">
        <v>1</v>
      </c>
      <c r="AJ2237">
        <v>1994</v>
      </c>
      <c r="AK2237">
        <v>3</v>
      </c>
      <c r="AL2237">
        <v>2</v>
      </c>
      <c r="AN2237">
        <v>1825</v>
      </c>
      <c r="AO2237">
        <v>32</v>
      </c>
      <c r="AP2237" t="s">
        <v>63</v>
      </c>
      <c r="AQ2237" t="s">
        <v>66</v>
      </c>
      <c r="AR2237">
        <v>2836</v>
      </c>
      <c r="AW2237" t="s">
        <v>10932</v>
      </c>
      <c r="AX2237" t="s">
        <v>10933</v>
      </c>
      <c r="AY2237" t="s">
        <v>10934</v>
      </c>
      <c r="AZ2237" t="s">
        <v>10935</v>
      </c>
    </row>
    <row r="2238" spans="1:52" x14ac:dyDescent="0.3">
      <c r="A2238">
        <v>2144858</v>
      </c>
      <c r="B2238" t="s">
        <v>10936</v>
      </c>
      <c r="C2238" t="str">
        <f t="shared" si="303"/>
        <v>7492</v>
      </c>
      <c r="D2238" t="s">
        <v>8411</v>
      </c>
      <c r="E2238" t="str">
        <f>"0000"</f>
        <v>0000</v>
      </c>
      <c r="F2238" t="s">
        <v>108</v>
      </c>
      <c r="G2238" t="str">
        <f>"02"</f>
        <v>02</v>
      </c>
      <c r="H2238" t="s">
        <v>55</v>
      </c>
      <c r="I2238" t="s">
        <v>56</v>
      </c>
      <c r="J2238" t="s">
        <v>57</v>
      </c>
      <c r="K2238">
        <v>0</v>
      </c>
      <c r="L2238">
        <v>46051</v>
      </c>
      <c r="M2238">
        <v>1.06</v>
      </c>
      <c r="N2238" t="str">
        <f t="shared" si="308"/>
        <v>000X</v>
      </c>
      <c r="O2238">
        <v>1869</v>
      </c>
      <c r="P2238" t="s">
        <v>58</v>
      </c>
      <c r="Q2238" t="s">
        <v>10937</v>
      </c>
      <c r="R2238" t="s">
        <v>4590</v>
      </c>
      <c r="T2238" t="s">
        <v>61</v>
      </c>
      <c r="V2238" t="s">
        <v>10938</v>
      </c>
      <c r="W2238">
        <v>16920</v>
      </c>
      <c r="X2238">
        <v>16920</v>
      </c>
      <c r="Y2238">
        <v>0</v>
      </c>
      <c r="Z2238">
        <v>16920</v>
      </c>
      <c r="AA2238">
        <v>16920</v>
      </c>
      <c r="AB2238" t="s">
        <v>72</v>
      </c>
      <c r="AC2238" s="1">
        <v>42976</v>
      </c>
      <c r="AD2238">
        <v>25000</v>
      </c>
      <c r="AE2238">
        <v>2850</v>
      </c>
      <c r="AF2238">
        <v>264</v>
      </c>
      <c r="AG2238" t="s">
        <v>103</v>
      </c>
      <c r="AH2238" t="s">
        <v>76</v>
      </c>
      <c r="AR2238">
        <v>0</v>
      </c>
      <c r="AW2238" t="s">
        <v>10939</v>
      </c>
      <c r="AX2238" t="s">
        <v>10940</v>
      </c>
      <c r="AY2238" t="s">
        <v>10941</v>
      </c>
      <c r="AZ2238" t="s">
        <v>70</v>
      </c>
    </row>
    <row r="2239" spans="1:52" x14ac:dyDescent="0.3">
      <c r="A2239">
        <v>2139897</v>
      </c>
      <c r="B2239" t="s">
        <v>10942</v>
      </c>
      <c r="C2239" t="str">
        <f t="shared" si="303"/>
        <v>7492</v>
      </c>
      <c r="D2239" t="s">
        <v>8411</v>
      </c>
      <c r="E2239" t="str">
        <f>"0000"</f>
        <v>0000</v>
      </c>
      <c r="F2239" t="s">
        <v>108</v>
      </c>
      <c r="G2239" t="str">
        <f>"02"</f>
        <v>02</v>
      </c>
      <c r="H2239" t="s">
        <v>55</v>
      </c>
      <c r="I2239" t="s">
        <v>56</v>
      </c>
      <c r="J2239" t="s">
        <v>57</v>
      </c>
      <c r="K2239">
        <v>0</v>
      </c>
      <c r="L2239">
        <v>52870</v>
      </c>
      <c r="M2239">
        <v>1.21</v>
      </c>
      <c r="N2239" t="str">
        <f t="shared" si="308"/>
        <v>000X</v>
      </c>
      <c r="O2239">
        <v>5298</v>
      </c>
      <c r="P2239" t="s">
        <v>72</v>
      </c>
      <c r="Q2239" t="s">
        <v>10146</v>
      </c>
      <c r="R2239" t="s">
        <v>266</v>
      </c>
      <c r="T2239" t="s">
        <v>61</v>
      </c>
      <c r="V2239" t="s">
        <v>10943</v>
      </c>
      <c r="W2239">
        <v>19420</v>
      </c>
      <c r="X2239">
        <v>19420</v>
      </c>
      <c r="Y2239">
        <v>0</v>
      </c>
      <c r="Z2239">
        <v>19420</v>
      </c>
      <c r="AA2239">
        <v>19420</v>
      </c>
      <c r="AB2239" t="s">
        <v>72</v>
      </c>
      <c r="AR2239">
        <v>0</v>
      </c>
      <c r="AW2239" t="s">
        <v>10944</v>
      </c>
      <c r="AY2239" t="s">
        <v>10945</v>
      </c>
      <c r="AZ2239" t="s">
        <v>10946</v>
      </c>
    </row>
    <row r="2240" spans="1:52" x14ac:dyDescent="0.3">
      <c r="A2240">
        <v>2140011</v>
      </c>
      <c r="B2240" t="s">
        <v>10947</v>
      </c>
      <c r="C2240" t="str">
        <f t="shared" si="303"/>
        <v>7492</v>
      </c>
      <c r="D2240" t="s">
        <v>8411</v>
      </c>
      <c r="E2240" t="str">
        <f>"0100"</f>
        <v>0100</v>
      </c>
      <c r="F2240" t="s">
        <v>54</v>
      </c>
      <c r="G2240" t="str">
        <f>"02"</f>
        <v>02</v>
      </c>
      <c r="H2240" t="s">
        <v>55</v>
      </c>
      <c r="I2240" t="s">
        <v>56</v>
      </c>
      <c r="J2240" t="s">
        <v>57</v>
      </c>
      <c r="K2240">
        <v>1</v>
      </c>
      <c r="L2240">
        <v>45546</v>
      </c>
      <c r="M2240">
        <v>1.05</v>
      </c>
      <c r="N2240" t="str">
        <f t="shared" si="308"/>
        <v>000X</v>
      </c>
      <c r="O2240">
        <v>1889</v>
      </c>
      <c r="P2240" t="s">
        <v>58</v>
      </c>
      <c r="Q2240" t="s">
        <v>10433</v>
      </c>
      <c r="R2240" t="s">
        <v>140</v>
      </c>
      <c r="T2240" t="s">
        <v>61</v>
      </c>
      <c r="V2240" t="s">
        <v>10948</v>
      </c>
      <c r="W2240">
        <v>287949</v>
      </c>
      <c r="X2240">
        <v>16730</v>
      </c>
      <c r="Y2240">
        <v>271219</v>
      </c>
      <c r="Z2240">
        <v>192596</v>
      </c>
      <c r="AA2240">
        <v>167596</v>
      </c>
      <c r="AB2240" t="s">
        <v>63</v>
      </c>
      <c r="AC2240" s="1">
        <v>34516</v>
      </c>
      <c r="AD2240">
        <v>138000</v>
      </c>
      <c r="AE2240">
        <v>1044</v>
      </c>
      <c r="AF2240">
        <v>338</v>
      </c>
      <c r="AG2240" t="s">
        <v>64</v>
      </c>
      <c r="AH2240" t="s">
        <v>221</v>
      </c>
      <c r="AI2240">
        <v>1</v>
      </c>
      <c r="AJ2240">
        <v>1986</v>
      </c>
      <c r="AK2240">
        <v>5</v>
      </c>
      <c r="AL2240">
        <v>3</v>
      </c>
      <c r="AN2240">
        <v>3753</v>
      </c>
      <c r="AO2240">
        <v>32</v>
      </c>
      <c r="AP2240" t="s">
        <v>63</v>
      </c>
      <c r="AQ2240" t="s">
        <v>66</v>
      </c>
      <c r="AR2240">
        <v>4777</v>
      </c>
      <c r="AW2240" t="s">
        <v>10949</v>
      </c>
      <c r="AY2240" t="s">
        <v>10950</v>
      </c>
      <c r="AZ2240" t="s">
        <v>10951</v>
      </c>
    </row>
    <row r="2241" spans="1:52" x14ac:dyDescent="0.3">
      <c r="A2241">
        <v>2140101</v>
      </c>
      <c r="B2241" t="s">
        <v>10952</v>
      </c>
      <c r="C2241" t="str">
        <f t="shared" si="303"/>
        <v>7492</v>
      </c>
      <c r="D2241" t="s">
        <v>8411</v>
      </c>
      <c r="E2241" t="str">
        <f>"0100"</f>
        <v>0100</v>
      </c>
      <c r="F2241" t="s">
        <v>54</v>
      </c>
      <c r="G2241" t="str">
        <f>"02"</f>
        <v>02</v>
      </c>
      <c r="H2241" t="s">
        <v>55</v>
      </c>
      <c r="I2241" t="s">
        <v>56</v>
      </c>
      <c r="J2241" t="s">
        <v>57</v>
      </c>
      <c r="K2241">
        <v>1</v>
      </c>
      <c r="L2241">
        <v>44124</v>
      </c>
      <c r="M2241">
        <v>1.01</v>
      </c>
      <c r="N2241" t="str">
        <f t="shared" si="308"/>
        <v>000X</v>
      </c>
      <c r="O2241">
        <v>1997</v>
      </c>
      <c r="P2241" t="s">
        <v>58</v>
      </c>
      <c r="Q2241" t="s">
        <v>10433</v>
      </c>
      <c r="R2241" t="s">
        <v>140</v>
      </c>
      <c r="T2241" t="s">
        <v>61</v>
      </c>
      <c r="V2241" t="s">
        <v>10953</v>
      </c>
      <c r="W2241">
        <v>270035</v>
      </c>
      <c r="X2241">
        <v>16210</v>
      </c>
      <c r="Y2241">
        <v>253825</v>
      </c>
      <c r="Z2241">
        <v>215676</v>
      </c>
      <c r="AA2241">
        <v>190676</v>
      </c>
      <c r="AB2241" t="s">
        <v>63</v>
      </c>
      <c r="AC2241" s="1">
        <v>36434</v>
      </c>
      <c r="AD2241">
        <v>12000</v>
      </c>
      <c r="AE2241">
        <v>1331</v>
      </c>
      <c r="AF2241">
        <v>2052</v>
      </c>
      <c r="AG2241" t="s">
        <v>103</v>
      </c>
      <c r="AH2241" t="s">
        <v>76</v>
      </c>
      <c r="AI2241">
        <v>1</v>
      </c>
      <c r="AJ2241">
        <v>2003</v>
      </c>
      <c r="AK2241">
        <v>3</v>
      </c>
      <c r="AL2241">
        <v>2</v>
      </c>
      <c r="AN2241">
        <v>2612</v>
      </c>
      <c r="AO2241">
        <v>32</v>
      </c>
      <c r="AP2241" t="s">
        <v>63</v>
      </c>
      <c r="AQ2241" t="s">
        <v>66</v>
      </c>
      <c r="AR2241">
        <v>3331</v>
      </c>
      <c r="AW2241" t="s">
        <v>10954</v>
      </c>
      <c r="AX2241" t="s">
        <v>10955</v>
      </c>
      <c r="AY2241" t="s">
        <v>10956</v>
      </c>
      <c r="AZ2241" t="s">
        <v>10951</v>
      </c>
    </row>
    <row r="2242" spans="1:52" x14ac:dyDescent="0.3">
      <c r="A2242">
        <v>2140259</v>
      </c>
      <c r="B2242" t="s">
        <v>10957</v>
      </c>
      <c r="C2242" t="str">
        <f t="shared" ref="C2242:C2305" si="310">"7492"</f>
        <v>7492</v>
      </c>
      <c r="D2242" t="s">
        <v>8411</v>
      </c>
      <c r="E2242" t="str">
        <f>"0000"</f>
        <v>0000</v>
      </c>
      <c r="F2242" t="s">
        <v>108</v>
      </c>
      <c r="G2242" t="str">
        <f>"03"</f>
        <v>03</v>
      </c>
      <c r="H2242" t="s">
        <v>55</v>
      </c>
      <c r="I2242" t="s">
        <v>56</v>
      </c>
      <c r="J2242" t="s">
        <v>57</v>
      </c>
      <c r="K2242">
        <v>0</v>
      </c>
      <c r="L2242">
        <v>51858</v>
      </c>
      <c r="M2242">
        <v>1.19</v>
      </c>
      <c r="N2242" t="str">
        <f t="shared" si="308"/>
        <v>000X</v>
      </c>
      <c r="O2242">
        <v>2030</v>
      </c>
      <c r="P2242" t="s">
        <v>58</v>
      </c>
      <c r="Q2242" t="s">
        <v>10439</v>
      </c>
      <c r="R2242" t="s">
        <v>140</v>
      </c>
      <c r="T2242" t="s">
        <v>61</v>
      </c>
      <c r="V2242" t="s">
        <v>10958</v>
      </c>
      <c r="W2242">
        <v>19050</v>
      </c>
      <c r="X2242">
        <v>19050</v>
      </c>
      <c r="Y2242">
        <v>0</v>
      </c>
      <c r="Z2242">
        <v>19050</v>
      </c>
      <c r="AA2242">
        <v>19050</v>
      </c>
      <c r="AB2242" t="s">
        <v>72</v>
      </c>
      <c r="AC2242" s="1">
        <v>36342</v>
      </c>
      <c r="AD2242">
        <v>15000</v>
      </c>
      <c r="AE2242">
        <v>1321</v>
      </c>
      <c r="AF2242">
        <v>2344</v>
      </c>
      <c r="AG2242" t="s">
        <v>103</v>
      </c>
      <c r="AH2242" t="s">
        <v>76</v>
      </c>
      <c r="AR2242">
        <v>0</v>
      </c>
      <c r="AW2242" t="s">
        <v>10959</v>
      </c>
      <c r="AY2242" t="s">
        <v>10960</v>
      </c>
      <c r="AZ2242" t="s">
        <v>10961</v>
      </c>
    </row>
    <row r="2243" spans="1:52" x14ac:dyDescent="0.3">
      <c r="A2243">
        <v>2140933</v>
      </c>
      <c r="B2243" t="s">
        <v>10962</v>
      </c>
      <c r="C2243" t="str">
        <f t="shared" si="310"/>
        <v>7492</v>
      </c>
      <c r="D2243" t="s">
        <v>8411</v>
      </c>
      <c r="E2243" t="str">
        <f>"0100"</f>
        <v>0100</v>
      </c>
      <c r="F2243" t="s">
        <v>54</v>
      </c>
      <c r="G2243" t="str">
        <f>"03"</f>
        <v>03</v>
      </c>
      <c r="H2243" t="s">
        <v>55</v>
      </c>
      <c r="I2243" t="s">
        <v>56</v>
      </c>
      <c r="J2243" t="s">
        <v>57</v>
      </c>
      <c r="K2243">
        <v>1</v>
      </c>
      <c r="L2243">
        <v>44394</v>
      </c>
      <c r="M2243">
        <v>1.02</v>
      </c>
      <c r="N2243" t="str">
        <f t="shared" si="308"/>
        <v>000X</v>
      </c>
      <c r="O2243">
        <v>5392</v>
      </c>
      <c r="P2243" t="s">
        <v>72</v>
      </c>
      <c r="Q2243" t="s">
        <v>10886</v>
      </c>
      <c r="R2243" t="s">
        <v>140</v>
      </c>
      <c r="T2243" t="s">
        <v>61</v>
      </c>
      <c r="V2243" t="s">
        <v>10963</v>
      </c>
      <c r="W2243">
        <v>190509</v>
      </c>
      <c r="X2243">
        <v>16310</v>
      </c>
      <c r="Y2243">
        <v>174199</v>
      </c>
      <c r="Z2243">
        <v>129279</v>
      </c>
      <c r="AA2243">
        <v>104279</v>
      </c>
      <c r="AB2243" t="s">
        <v>63</v>
      </c>
      <c r="AC2243" s="1">
        <v>35096</v>
      </c>
      <c r="AD2243">
        <v>12000</v>
      </c>
      <c r="AE2243">
        <v>1119</v>
      </c>
      <c r="AF2243">
        <v>1355</v>
      </c>
      <c r="AG2243" t="s">
        <v>103</v>
      </c>
      <c r="AH2243" t="s">
        <v>76</v>
      </c>
      <c r="AI2243">
        <v>1</v>
      </c>
      <c r="AJ2243">
        <v>1996</v>
      </c>
      <c r="AK2243">
        <v>4</v>
      </c>
      <c r="AL2243">
        <v>2</v>
      </c>
      <c r="AM2243">
        <v>1</v>
      </c>
      <c r="AN2243">
        <v>2018</v>
      </c>
      <c r="AO2243">
        <v>32</v>
      </c>
      <c r="AP2243" t="s">
        <v>63</v>
      </c>
      <c r="AQ2243" t="s">
        <v>66</v>
      </c>
      <c r="AR2243">
        <v>2787</v>
      </c>
      <c r="AW2243" t="s">
        <v>10964</v>
      </c>
      <c r="AX2243" t="s">
        <v>10965</v>
      </c>
      <c r="AY2243" t="s">
        <v>10966</v>
      </c>
      <c r="AZ2243" t="s">
        <v>70</v>
      </c>
    </row>
    <row r="2244" spans="1:52" x14ac:dyDescent="0.3">
      <c r="A2244">
        <v>2141301</v>
      </c>
      <c r="B2244" t="s">
        <v>10967</v>
      </c>
      <c r="C2244" t="str">
        <f t="shared" si="310"/>
        <v>7492</v>
      </c>
      <c r="D2244" t="s">
        <v>8411</v>
      </c>
      <c r="E2244" t="str">
        <f>"0000"</f>
        <v>0000</v>
      </c>
      <c r="F2244" t="s">
        <v>108</v>
      </c>
      <c r="G2244" t="str">
        <f>"03"</f>
        <v>03</v>
      </c>
      <c r="H2244" t="s">
        <v>55</v>
      </c>
      <c r="I2244" t="s">
        <v>56</v>
      </c>
      <c r="J2244" t="s">
        <v>57</v>
      </c>
      <c r="K2244">
        <v>0</v>
      </c>
      <c r="L2244">
        <v>46261</v>
      </c>
      <c r="M2244">
        <v>1.06</v>
      </c>
      <c r="N2244" t="str">
        <f t="shared" si="308"/>
        <v>000X</v>
      </c>
      <c r="O2244">
        <v>2025</v>
      </c>
      <c r="P2244" t="s">
        <v>58</v>
      </c>
      <c r="Q2244" t="s">
        <v>10439</v>
      </c>
      <c r="R2244" t="s">
        <v>140</v>
      </c>
      <c r="T2244" t="s">
        <v>61</v>
      </c>
      <c r="V2244" t="s">
        <v>10968</v>
      </c>
      <c r="W2244">
        <v>16990</v>
      </c>
      <c r="X2244">
        <v>16990</v>
      </c>
      <c r="Y2244">
        <v>0</v>
      </c>
      <c r="Z2244">
        <v>16990</v>
      </c>
      <c r="AA2244">
        <v>16990</v>
      </c>
      <c r="AB2244" t="s">
        <v>72</v>
      </c>
      <c r="AC2244" s="1">
        <v>37196</v>
      </c>
      <c r="AD2244">
        <v>10000</v>
      </c>
      <c r="AE2244">
        <v>1467</v>
      </c>
      <c r="AF2244">
        <v>1965</v>
      </c>
      <c r="AG2244" t="s">
        <v>103</v>
      </c>
      <c r="AH2244" t="s">
        <v>76</v>
      </c>
      <c r="AR2244">
        <v>0</v>
      </c>
      <c r="AW2244" t="s">
        <v>10969</v>
      </c>
      <c r="AX2244" t="s">
        <v>10970</v>
      </c>
      <c r="AY2244" t="s">
        <v>10971</v>
      </c>
      <c r="AZ2244" t="s">
        <v>70</v>
      </c>
    </row>
    <row r="2245" spans="1:52" x14ac:dyDescent="0.3">
      <c r="A2245">
        <v>2141468</v>
      </c>
      <c r="B2245" t="s">
        <v>10972</v>
      </c>
      <c r="C2245" t="str">
        <f t="shared" si="310"/>
        <v>7492</v>
      </c>
      <c r="D2245" t="s">
        <v>8411</v>
      </c>
      <c r="E2245" t="str">
        <f t="shared" ref="E2245:E2250" si="311">"0100"</f>
        <v>0100</v>
      </c>
      <c r="F2245" t="s">
        <v>54</v>
      </c>
      <c r="G2245" t="str">
        <f t="shared" ref="G2245:G2251" si="312">"02"</f>
        <v>02</v>
      </c>
      <c r="H2245" t="s">
        <v>55</v>
      </c>
      <c r="I2245" t="s">
        <v>56</v>
      </c>
      <c r="J2245" t="s">
        <v>57</v>
      </c>
      <c r="K2245">
        <v>1</v>
      </c>
      <c r="L2245">
        <v>51038</v>
      </c>
      <c r="M2245">
        <v>1.17</v>
      </c>
      <c r="N2245" t="str">
        <f t="shared" si="308"/>
        <v>000X</v>
      </c>
      <c r="O2245">
        <v>1918</v>
      </c>
      <c r="P2245" t="s">
        <v>58</v>
      </c>
      <c r="Q2245" t="s">
        <v>10930</v>
      </c>
      <c r="R2245" t="s">
        <v>140</v>
      </c>
      <c r="T2245" t="s">
        <v>61</v>
      </c>
      <c r="V2245" t="s">
        <v>10973</v>
      </c>
      <c r="W2245">
        <v>257761</v>
      </c>
      <c r="X2245">
        <v>18750</v>
      </c>
      <c r="Y2245">
        <v>239011</v>
      </c>
      <c r="Z2245">
        <v>208138</v>
      </c>
      <c r="AA2245">
        <v>182638</v>
      </c>
      <c r="AB2245" t="s">
        <v>63</v>
      </c>
      <c r="AC2245" s="1">
        <v>43923</v>
      </c>
      <c r="AD2245">
        <v>343000</v>
      </c>
      <c r="AE2245">
        <v>3051</v>
      </c>
      <c r="AF2245">
        <v>2367</v>
      </c>
      <c r="AG2245" t="s">
        <v>64</v>
      </c>
      <c r="AH2245" t="s">
        <v>76</v>
      </c>
      <c r="AI2245">
        <v>1</v>
      </c>
      <c r="AJ2245">
        <v>2008</v>
      </c>
      <c r="AK2245">
        <v>3</v>
      </c>
      <c r="AL2245">
        <v>2</v>
      </c>
      <c r="AN2245">
        <v>2176</v>
      </c>
      <c r="AO2245">
        <v>32</v>
      </c>
      <c r="AP2245" t="s">
        <v>63</v>
      </c>
      <c r="AQ2245" t="s">
        <v>66</v>
      </c>
      <c r="AR2245">
        <v>3371</v>
      </c>
      <c r="AW2245" t="s">
        <v>10974</v>
      </c>
      <c r="AX2245" t="s">
        <v>10975</v>
      </c>
      <c r="AY2245" t="s">
        <v>10976</v>
      </c>
      <c r="AZ2245" t="s">
        <v>70</v>
      </c>
    </row>
    <row r="2246" spans="1:52" x14ac:dyDescent="0.3">
      <c r="A2246">
        <v>2141492</v>
      </c>
      <c r="B2246" t="s">
        <v>10977</v>
      </c>
      <c r="C2246" t="str">
        <f t="shared" si="310"/>
        <v>7492</v>
      </c>
      <c r="D2246" t="s">
        <v>8411</v>
      </c>
      <c r="E2246" t="str">
        <f t="shared" si="311"/>
        <v>0100</v>
      </c>
      <c r="F2246" t="s">
        <v>54</v>
      </c>
      <c r="G2246" t="str">
        <f t="shared" si="312"/>
        <v>02</v>
      </c>
      <c r="H2246" t="s">
        <v>55</v>
      </c>
      <c r="I2246" t="s">
        <v>56</v>
      </c>
      <c r="J2246" t="s">
        <v>8434</v>
      </c>
      <c r="K2246">
        <v>1</v>
      </c>
      <c r="L2246">
        <v>57796</v>
      </c>
      <c r="M2246">
        <v>1.33</v>
      </c>
      <c r="N2246" t="str">
        <f t="shared" si="308"/>
        <v>000X</v>
      </c>
      <c r="O2246">
        <v>1812</v>
      </c>
      <c r="P2246" t="s">
        <v>58</v>
      </c>
      <c r="Q2246" t="s">
        <v>10937</v>
      </c>
      <c r="R2246" t="s">
        <v>4590</v>
      </c>
      <c r="T2246" t="s">
        <v>61</v>
      </c>
      <c r="V2246" t="s">
        <v>10978</v>
      </c>
      <c r="W2246">
        <v>366661</v>
      </c>
      <c r="X2246">
        <v>16590</v>
      </c>
      <c r="Y2246">
        <v>350071</v>
      </c>
      <c r="Z2246">
        <v>306574</v>
      </c>
      <c r="AA2246">
        <v>281574</v>
      </c>
      <c r="AB2246" t="s">
        <v>63</v>
      </c>
      <c r="AC2246" s="1">
        <v>39722</v>
      </c>
      <c r="AD2246">
        <v>50000</v>
      </c>
      <c r="AE2246">
        <v>2249</v>
      </c>
      <c r="AF2246">
        <v>2388</v>
      </c>
      <c r="AG2246" t="s">
        <v>103</v>
      </c>
      <c r="AH2246" t="s">
        <v>76</v>
      </c>
      <c r="AI2246">
        <v>1</v>
      </c>
      <c r="AJ2246">
        <v>2011</v>
      </c>
      <c r="AK2246">
        <v>4</v>
      </c>
      <c r="AL2246">
        <v>3</v>
      </c>
      <c r="AN2246">
        <v>3472</v>
      </c>
      <c r="AO2246">
        <v>32</v>
      </c>
      <c r="AP2246" t="s">
        <v>63</v>
      </c>
      <c r="AQ2246" t="s">
        <v>66</v>
      </c>
      <c r="AR2246">
        <v>4702</v>
      </c>
      <c r="AW2246" t="s">
        <v>10979</v>
      </c>
      <c r="AX2246" t="s">
        <v>10980</v>
      </c>
      <c r="AY2246" t="s">
        <v>10981</v>
      </c>
      <c r="AZ2246" t="s">
        <v>70</v>
      </c>
    </row>
    <row r="2247" spans="1:52" x14ac:dyDescent="0.3">
      <c r="A2247">
        <v>2141581</v>
      </c>
      <c r="B2247" t="s">
        <v>10982</v>
      </c>
      <c r="C2247" t="str">
        <f t="shared" si="310"/>
        <v>7492</v>
      </c>
      <c r="D2247" t="s">
        <v>8411</v>
      </c>
      <c r="E2247" t="str">
        <f t="shared" si="311"/>
        <v>0100</v>
      </c>
      <c r="F2247" t="s">
        <v>54</v>
      </c>
      <c r="G2247" t="str">
        <f t="shared" si="312"/>
        <v>02</v>
      </c>
      <c r="H2247" t="s">
        <v>55</v>
      </c>
      <c r="I2247" t="s">
        <v>56</v>
      </c>
      <c r="J2247" t="s">
        <v>57</v>
      </c>
      <c r="K2247">
        <v>1</v>
      </c>
      <c r="L2247">
        <v>46118</v>
      </c>
      <c r="M2247">
        <v>1.06</v>
      </c>
      <c r="N2247" t="str">
        <f t="shared" si="308"/>
        <v>000X</v>
      </c>
      <c r="O2247">
        <v>1950</v>
      </c>
      <c r="P2247" t="s">
        <v>58</v>
      </c>
      <c r="Q2247" t="s">
        <v>10937</v>
      </c>
      <c r="R2247" t="s">
        <v>4590</v>
      </c>
      <c r="T2247" t="s">
        <v>61</v>
      </c>
      <c r="V2247" t="s">
        <v>10983</v>
      </c>
      <c r="W2247">
        <v>232509</v>
      </c>
      <c r="X2247">
        <v>16940</v>
      </c>
      <c r="Y2247">
        <v>215569</v>
      </c>
      <c r="Z2247">
        <v>232509</v>
      </c>
      <c r="AA2247">
        <v>232509</v>
      </c>
      <c r="AB2247" t="s">
        <v>72</v>
      </c>
      <c r="AC2247" s="1">
        <v>43545</v>
      </c>
      <c r="AD2247">
        <v>239000</v>
      </c>
      <c r="AE2247">
        <v>2965</v>
      </c>
      <c r="AF2247">
        <v>73</v>
      </c>
      <c r="AG2247" t="s">
        <v>64</v>
      </c>
      <c r="AH2247" t="s">
        <v>76</v>
      </c>
      <c r="AI2247">
        <v>1</v>
      </c>
      <c r="AJ2247">
        <v>2001</v>
      </c>
      <c r="AK2247">
        <v>3</v>
      </c>
      <c r="AL2247">
        <v>3</v>
      </c>
      <c r="AN2247">
        <v>2315</v>
      </c>
      <c r="AO2247">
        <v>32</v>
      </c>
      <c r="AP2247" t="s">
        <v>63</v>
      </c>
      <c r="AQ2247" t="s">
        <v>66</v>
      </c>
      <c r="AR2247">
        <v>2869</v>
      </c>
      <c r="AW2247" t="s">
        <v>10984</v>
      </c>
      <c r="AX2247" t="s">
        <v>10985</v>
      </c>
      <c r="AY2247" t="s">
        <v>10986</v>
      </c>
      <c r="AZ2247" t="s">
        <v>10987</v>
      </c>
    </row>
    <row r="2248" spans="1:52" x14ac:dyDescent="0.3">
      <c r="A2248">
        <v>2141620</v>
      </c>
      <c r="B2248" t="s">
        <v>10988</v>
      </c>
      <c r="C2248" t="str">
        <f t="shared" si="310"/>
        <v>7492</v>
      </c>
      <c r="D2248" t="s">
        <v>8411</v>
      </c>
      <c r="E2248" t="str">
        <f t="shared" si="311"/>
        <v>0100</v>
      </c>
      <c r="F2248" t="s">
        <v>54</v>
      </c>
      <c r="G2248" t="str">
        <f t="shared" si="312"/>
        <v>02</v>
      </c>
      <c r="H2248" t="s">
        <v>55</v>
      </c>
      <c r="I2248" t="s">
        <v>56</v>
      </c>
      <c r="J2248" t="s">
        <v>57</v>
      </c>
      <c r="K2248">
        <v>1</v>
      </c>
      <c r="L2248">
        <v>43752</v>
      </c>
      <c r="M2248">
        <v>1</v>
      </c>
      <c r="N2248" t="str">
        <f t="shared" si="308"/>
        <v>000X</v>
      </c>
      <c r="O2248">
        <v>1938</v>
      </c>
      <c r="P2248" t="s">
        <v>58</v>
      </c>
      <c r="Q2248" t="s">
        <v>10937</v>
      </c>
      <c r="R2248" t="s">
        <v>4590</v>
      </c>
      <c r="T2248" t="s">
        <v>61</v>
      </c>
      <c r="V2248" t="s">
        <v>10989</v>
      </c>
      <c r="W2248">
        <v>249595</v>
      </c>
      <c r="X2248">
        <v>16070</v>
      </c>
      <c r="Y2248">
        <v>233525</v>
      </c>
      <c r="Z2248">
        <v>249595</v>
      </c>
      <c r="AA2248">
        <v>224595</v>
      </c>
      <c r="AB2248" t="s">
        <v>63</v>
      </c>
      <c r="AC2248" s="1">
        <v>43620</v>
      </c>
      <c r="AD2248">
        <v>288800</v>
      </c>
      <c r="AE2248">
        <v>2982</v>
      </c>
      <c r="AF2248">
        <v>1724</v>
      </c>
      <c r="AG2248" t="s">
        <v>64</v>
      </c>
      <c r="AH2248" t="s">
        <v>76</v>
      </c>
      <c r="AI2248">
        <v>1</v>
      </c>
      <c r="AJ2248">
        <v>2007</v>
      </c>
      <c r="AK2248">
        <v>3</v>
      </c>
      <c r="AL2248">
        <v>2</v>
      </c>
      <c r="AN2248">
        <v>2163</v>
      </c>
      <c r="AO2248">
        <v>32</v>
      </c>
      <c r="AP2248" t="s">
        <v>63</v>
      </c>
      <c r="AQ2248" t="s">
        <v>66</v>
      </c>
      <c r="AR2248">
        <v>3370</v>
      </c>
      <c r="AW2248" t="s">
        <v>10990</v>
      </c>
      <c r="AY2248" t="s">
        <v>10991</v>
      </c>
      <c r="AZ2248" t="s">
        <v>70</v>
      </c>
    </row>
    <row r="2249" spans="1:52" x14ac:dyDescent="0.3">
      <c r="A2249">
        <v>2141638</v>
      </c>
      <c r="B2249" t="s">
        <v>10992</v>
      </c>
      <c r="C2249" t="str">
        <f t="shared" si="310"/>
        <v>7492</v>
      </c>
      <c r="D2249" t="s">
        <v>8411</v>
      </c>
      <c r="E2249" t="str">
        <f t="shared" si="311"/>
        <v>0100</v>
      </c>
      <c r="F2249" t="s">
        <v>54</v>
      </c>
      <c r="G2249" t="str">
        <f t="shared" si="312"/>
        <v>02</v>
      </c>
      <c r="H2249" t="s">
        <v>55</v>
      </c>
      <c r="I2249" t="s">
        <v>56</v>
      </c>
      <c r="J2249" t="s">
        <v>57</v>
      </c>
      <c r="K2249">
        <v>1</v>
      </c>
      <c r="L2249">
        <v>43752</v>
      </c>
      <c r="M2249">
        <v>1</v>
      </c>
      <c r="N2249" t="str">
        <f t="shared" si="308"/>
        <v>000X</v>
      </c>
      <c r="O2249">
        <v>1928</v>
      </c>
      <c r="P2249" t="s">
        <v>58</v>
      </c>
      <c r="Q2249" t="s">
        <v>10937</v>
      </c>
      <c r="R2249" t="s">
        <v>4590</v>
      </c>
      <c r="T2249" t="s">
        <v>61</v>
      </c>
      <c r="V2249" t="s">
        <v>10993</v>
      </c>
      <c r="W2249">
        <v>302483</v>
      </c>
      <c r="X2249">
        <v>16070</v>
      </c>
      <c r="Y2249">
        <v>286413</v>
      </c>
      <c r="Z2249">
        <v>302483</v>
      </c>
      <c r="AA2249">
        <v>277483</v>
      </c>
      <c r="AB2249" t="s">
        <v>63</v>
      </c>
      <c r="AC2249" s="1">
        <v>43238</v>
      </c>
      <c r="AD2249">
        <v>27000</v>
      </c>
      <c r="AE2249">
        <v>2901</v>
      </c>
      <c r="AF2249">
        <v>2450</v>
      </c>
      <c r="AG2249" t="s">
        <v>103</v>
      </c>
      <c r="AH2249" t="s">
        <v>76</v>
      </c>
      <c r="AI2249">
        <v>1</v>
      </c>
      <c r="AJ2249">
        <v>2019</v>
      </c>
      <c r="AK2249">
        <v>3</v>
      </c>
      <c r="AL2249">
        <v>2</v>
      </c>
      <c r="AN2249">
        <v>2554</v>
      </c>
      <c r="AO2249">
        <v>32</v>
      </c>
      <c r="AP2249" t="s">
        <v>63</v>
      </c>
      <c r="AQ2249" t="s">
        <v>66</v>
      </c>
      <c r="AR2249">
        <v>3671</v>
      </c>
      <c r="AW2249" t="s">
        <v>10994</v>
      </c>
      <c r="AX2249" t="s">
        <v>10995</v>
      </c>
      <c r="AY2249" t="s">
        <v>10996</v>
      </c>
      <c r="AZ2249" t="s">
        <v>70</v>
      </c>
    </row>
    <row r="2250" spans="1:52" x14ac:dyDescent="0.3">
      <c r="A2250">
        <v>2142103</v>
      </c>
      <c r="B2250" t="s">
        <v>10997</v>
      </c>
      <c r="C2250" t="str">
        <f t="shared" si="310"/>
        <v>7492</v>
      </c>
      <c r="D2250" t="s">
        <v>8411</v>
      </c>
      <c r="E2250" t="str">
        <f t="shared" si="311"/>
        <v>0100</v>
      </c>
      <c r="F2250" t="s">
        <v>54</v>
      </c>
      <c r="G2250" t="str">
        <f t="shared" si="312"/>
        <v>02</v>
      </c>
      <c r="H2250" t="s">
        <v>55</v>
      </c>
      <c r="I2250" t="s">
        <v>56</v>
      </c>
      <c r="J2250" t="s">
        <v>57</v>
      </c>
      <c r="K2250">
        <v>1</v>
      </c>
      <c r="L2250">
        <v>46255</v>
      </c>
      <c r="M2250">
        <v>1.06</v>
      </c>
      <c r="N2250" t="str">
        <f t="shared" si="308"/>
        <v>000X</v>
      </c>
      <c r="O2250">
        <v>5538</v>
      </c>
      <c r="P2250" t="s">
        <v>72</v>
      </c>
      <c r="Q2250" t="s">
        <v>10998</v>
      </c>
      <c r="R2250" t="s">
        <v>140</v>
      </c>
      <c r="T2250" t="s">
        <v>61</v>
      </c>
      <c r="V2250" t="s">
        <v>10999</v>
      </c>
      <c r="W2250">
        <v>225795</v>
      </c>
      <c r="X2250">
        <v>16990</v>
      </c>
      <c r="Y2250">
        <v>208805</v>
      </c>
      <c r="Z2250">
        <v>225795</v>
      </c>
      <c r="AA2250">
        <v>225795</v>
      </c>
      <c r="AB2250" t="s">
        <v>63</v>
      </c>
      <c r="AC2250" s="1">
        <v>43804</v>
      </c>
      <c r="AD2250">
        <v>319000</v>
      </c>
      <c r="AE2250">
        <v>3023</v>
      </c>
      <c r="AF2250">
        <v>590</v>
      </c>
      <c r="AG2250" t="s">
        <v>64</v>
      </c>
      <c r="AH2250" t="s">
        <v>76</v>
      </c>
      <c r="AI2250">
        <v>1</v>
      </c>
      <c r="AJ2250">
        <v>2018</v>
      </c>
      <c r="AK2250">
        <v>3</v>
      </c>
      <c r="AL2250">
        <v>2</v>
      </c>
      <c r="AN2250">
        <v>1758</v>
      </c>
      <c r="AO2250">
        <v>32</v>
      </c>
      <c r="AP2250" t="s">
        <v>63</v>
      </c>
      <c r="AQ2250" t="s">
        <v>66</v>
      </c>
      <c r="AR2250">
        <v>2518</v>
      </c>
      <c r="AW2250" t="s">
        <v>11000</v>
      </c>
      <c r="AX2250" t="s">
        <v>11001</v>
      </c>
      <c r="AY2250" t="s">
        <v>11002</v>
      </c>
      <c r="AZ2250" t="s">
        <v>70</v>
      </c>
    </row>
    <row r="2251" spans="1:52" x14ac:dyDescent="0.3">
      <c r="A2251">
        <v>2140097</v>
      </c>
      <c r="B2251" t="s">
        <v>11003</v>
      </c>
      <c r="C2251" t="str">
        <f t="shared" si="310"/>
        <v>7492</v>
      </c>
      <c r="D2251" t="s">
        <v>8411</v>
      </c>
      <c r="E2251" t="str">
        <f>"0000"</f>
        <v>0000</v>
      </c>
      <c r="F2251" t="s">
        <v>108</v>
      </c>
      <c r="G2251" t="str">
        <f t="shared" si="312"/>
        <v>02</v>
      </c>
      <c r="H2251" t="s">
        <v>55</v>
      </c>
      <c r="I2251" t="s">
        <v>56</v>
      </c>
      <c r="J2251" t="s">
        <v>57</v>
      </c>
      <c r="K2251">
        <v>0</v>
      </c>
      <c r="L2251">
        <v>42772</v>
      </c>
      <c r="M2251">
        <v>0.98</v>
      </c>
      <c r="N2251" t="str">
        <f t="shared" si="308"/>
        <v>000X</v>
      </c>
      <c r="O2251">
        <v>1955</v>
      </c>
      <c r="P2251" t="s">
        <v>58</v>
      </c>
      <c r="Q2251" t="s">
        <v>10433</v>
      </c>
      <c r="R2251" t="s">
        <v>140</v>
      </c>
      <c r="T2251" t="s">
        <v>61</v>
      </c>
      <c r="V2251" t="s">
        <v>11004</v>
      </c>
      <c r="W2251">
        <v>15710</v>
      </c>
      <c r="X2251">
        <v>15710</v>
      </c>
      <c r="Y2251">
        <v>0</v>
      </c>
      <c r="Z2251">
        <v>15710</v>
      </c>
      <c r="AA2251">
        <v>15710</v>
      </c>
      <c r="AB2251" t="s">
        <v>72</v>
      </c>
      <c r="AC2251" s="1">
        <v>38139</v>
      </c>
      <c r="AD2251">
        <v>20000</v>
      </c>
      <c r="AE2251">
        <v>1741</v>
      </c>
      <c r="AF2251">
        <v>1825</v>
      </c>
      <c r="AG2251" t="s">
        <v>103</v>
      </c>
      <c r="AH2251" t="s">
        <v>76</v>
      </c>
      <c r="AR2251">
        <v>0</v>
      </c>
      <c r="AW2251" t="s">
        <v>11005</v>
      </c>
      <c r="AY2251" t="s">
        <v>10956</v>
      </c>
      <c r="AZ2251" t="s">
        <v>70</v>
      </c>
    </row>
    <row r="2252" spans="1:52" x14ac:dyDescent="0.3">
      <c r="A2252">
        <v>2140313</v>
      </c>
      <c r="B2252" t="s">
        <v>11006</v>
      </c>
      <c r="C2252" t="str">
        <f t="shared" si="310"/>
        <v>7492</v>
      </c>
      <c r="D2252" t="s">
        <v>8411</v>
      </c>
      <c r="E2252" t="str">
        <f>"0100"</f>
        <v>0100</v>
      </c>
      <c r="F2252" t="s">
        <v>54</v>
      </c>
      <c r="G2252" t="str">
        <f>"03"</f>
        <v>03</v>
      </c>
      <c r="H2252" t="s">
        <v>55</v>
      </c>
      <c r="I2252" t="s">
        <v>56</v>
      </c>
      <c r="J2252" t="s">
        <v>57</v>
      </c>
      <c r="K2252">
        <v>1</v>
      </c>
      <c r="L2252">
        <v>43750</v>
      </c>
      <c r="M2252">
        <v>1</v>
      </c>
      <c r="N2252" t="str">
        <f t="shared" si="308"/>
        <v>000X</v>
      </c>
      <c r="O2252">
        <v>2000</v>
      </c>
      <c r="P2252" t="s">
        <v>58</v>
      </c>
      <c r="Q2252" t="s">
        <v>10439</v>
      </c>
      <c r="R2252" t="s">
        <v>140</v>
      </c>
      <c r="T2252" t="s">
        <v>61</v>
      </c>
      <c r="V2252" t="s">
        <v>11007</v>
      </c>
      <c r="W2252">
        <v>204361</v>
      </c>
      <c r="X2252">
        <v>16070</v>
      </c>
      <c r="Y2252">
        <v>188291</v>
      </c>
      <c r="Z2252">
        <v>155937</v>
      </c>
      <c r="AA2252">
        <v>130937</v>
      </c>
      <c r="AB2252" t="s">
        <v>63</v>
      </c>
      <c r="AC2252" s="1">
        <v>37165</v>
      </c>
      <c r="AD2252">
        <v>12000</v>
      </c>
      <c r="AE2252">
        <v>1460</v>
      </c>
      <c r="AF2252">
        <v>1929</v>
      </c>
      <c r="AG2252" t="s">
        <v>103</v>
      </c>
      <c r="AH2252" t="s">
        <v>76</v>
      </c>
      <c r="AI2252">
        <v>1</v>
      </c>
      <c r="AJ2252">
        <v>2002</v>
      </c>
      <c r="AK2252">
        <v>3</v>
      </c>
      <c r="AL2252">
        <v>2</v>
      </c>
      <c r="AN2252">
        <v>1878</v>
      </c>
      <c r="AO2252">
        <v>32</v>
      </c>
      <c r="AP2252" t="s">
        <v>63</v>
      </c>
      <c r="AQ2252" t="s">
        <v>66</v>
      </c>
      <c r="AR2252">
        <v>2594</v>
      </c>
      <c r="AW2252" t="s">
        <v>11008</v>
      </c>
      <c r="AY2252" t="s">
        <v>11009</v>
      </c>
      <c r="AZ2252" t="s">
        <v>11010</v>
      </c>
    </row>
    <row r="2253" spans="1:52" x14ac:dyDescent="0.3">
      <c r="A2253">
        <v>2140356</v>
      </c>
      <c r="B2253" t="s">
        <v>11011</v>
      </c>
      <c r="C2253" t="str">
        <f t="shared" si="310"/>
        <v>7492</v>
      </c>
      <c r="D2253" t="s">
        <v>8411</v>
      </c>
      <c r="E2253" t="str">
        <f>"0100"</f>
        <v>0100</v>
      </c>
      <c r="F2253" t="s">
        <v>54</v>
      </c>
      <c r="G2253" t="str">
        <f>"03"</f>
        <v>03</v>
      </c>
      <c r="H2253" t="s">
        <v>55</v>
      </c>
      <c r="I2253" t="s">
        <v>56</v>
      </c>
      <c r="J2253" t="s">
        <v>57</v>
      </c>
      <c r="K2253">
        <v>1</v>
      </c>
      <c r="L2253">
        <v>43750</v>
      </c>
      <c r="M2253">
        <v>1</v>
      </c>
      <c r="N2253" t="str">
        <f t="shared" si="308"/>
        <v>000X</v>
      </c>
      <c r="O2253">
        <v>1990</v>
      </c>
      <c r="P2253" t="s">
        <v>58</v>
      </c>
      <c r="Q2253" t="s">
        <v>10439</v>
      </c>
      <c r="R2253" t="s">
        <v>140</v>
      </c>
      <c r="T2253" t="s">
        <v>61</v>
      </c>
      <c r="V2253" t="s">
        <v>11012</v>
      </c>
      <c r="W2253">
        <v>223116</v>
      </c>
      <c r="X2253">
        <v>16070</v>
      </c>
      <c r="Y2253">
        <v>207046</v>
      </c>
      <c r="Z2253">
        <v>166318</v>
      </c>
      <c r="AA2253">
        <v>141318</v>
      </c>
      <c r="AB2253" t="s">
        <v>63</v>
      </c>
      <c r="AC2253" s="1">
        <v>43159</v>
      </c>
      <c r="AD2253">
        <v>245000</v>
      </c>
      <c r="AE2253">
        <v>2883</v>
      </c>
      <c r="AF2253">
        <v>1328</v>
      </c>
      <c r="AG2253" t="s">
        <v>64</v>
      </c>
      <c r="AH2253" t="s">
        <v>76</v>
      </c>
      <c r="AI2253">
        <v>1</v>
      </c>
      <c r="AJ2253">
        <v>2006</v>
      </c>
      <c r="AK2253">
        <v>3</v>
      </c>
      <c r="AL2253">
        <v>2</v>
      </c>
      <c r="AN2253">
        <v>2229</v>
      </c>
      <c r="AO2253">
        <v>32</v>
      </c>
      <c r="AP2253" t="s">
        <v>72</v>
      </c>
      <c r="AQ2253" t="s">
        <v>66</v>
      </c>
      <c r="AR2253">
        <v>3185</v>
      </c>
      <c r="AW2253" t="s">
        <v>11013</v>
      </c>
      <c r="AX2253" t="s">
        <v>11014</v>
      </c>
      <c r="AY2253" t="s">
        <v>11015</v>
      </c>
      <c r="AZ2253" t="s">
        <v>11010</v>
      </c>
    </row>
    <row r="2254" spans="1:52" x14ac:dyDescent="0.3">
      <c r="A2254">
        <v>2141549</v>
      </c>
      <c r="B2254" t="s">
        <v>11016</v>
      </c>
      <c r="C2254" t="str">
        <f t="shared" si="310"/>
        <v>7492</v>
      </c>
      <c r="D2254" t="s">
        <v>8411</v>
      </c>
      <c r="E2254" t="str">
        <f>"0100"</f>
        <v>0100</v>
      </c>
      <c r="F2254" t="s">
        <v>54</v>
      </c>
      <c r="G2254" t="str">
        <f>"02"</f>
        <v>02</v>
      </c>
      <c r="H2254" t="s">
        <v>55</v>
      </c>
      <c r="I2254" t="s">
        <v>56</v>
      </c>
      <c r="J2254" t="s">
        <v>8434</v>
      </c>
      <c r="K2254">
        <v>1</v>
      </c>
      <c r="L2254">
        <v>54957</v>
      </c>
      <c r="M2254">
        <v>1.26</v>
      </c>
      <c r="N2254" t="str">
        <f t="shared" si="308"/>
        <v>000X</v>
      </c>
      <c r="O2254">
        <v>2000</v>
      </c>
      <c r="P2254" t="s">
        <v>58</v>
      </c>
      <c r="Q2254" t="s">
        <v>10913</v>
      </c>
      <c r="R2254" t="s">
        <v>331</v>
      </c>
      <c r="T2254" t="s">
        <v>61</v>
      </c>
      <c r="V2254" t="s">
        <v>11017</v>
      </c>
      <c r="W2254">
        <v>230249</v>
      </c>
      <c r="X2254">
        <v>15770</v>
      </c>
      <c r="Y2254">
        <v>214479</v>
      </c>
      <c r="Z2254">
        <v>193541</v>
      </c>
      <c r="AA2254">
        <v>168541</v>
      </c>
      <c r="AB2254" t="s">
        <v>63</v>
      </c>
      <c r="AC2254" s="1">
        <v>43553</v>
      </c>
      <c r="AD2254">
        <v>278000</v>
      </c>
      <c r="AE2254">
        <v>2965</v>
      </c>
      <c r="AF2254">
        <v>2011</v>
      </c>
      <c r="AG2254" t="s">
        <v>64</v>
      </c>
      <c r="AH2254" t="s">
        <v>76</v>
      </c>
      <c r="AI2254">
        <v>1</v>
      </c>
      <c r="AJ2254">
        <v>1998</v>
      </c>
      <c r="AK2254">
        <v>3</v>
      </c>
      <c r="AL2254">
        <v>3</v>
      </c>
      <c r="AN2254">
        <v>2233</v>
      </c>
      <c r="AO2254">
        <v>32</v>
      </c>
      <c r="AP2254" t="s">
        <v>63</v>
      </c>
      <c r="AQ2254" t="s">
        <v>66</v>
      </c>
      <c r="AR2254">
        <v>2932</v>
      </c>
      <c r="AW2254" t="s">
        <v>11018</v>
      </c>
      <c r="AY2254" t="s">
        <v>11019</v>
      </c>
      <c r="AZ2254" t="s">
        <v>70</v>
      </c>
    </row>
    <row r="2255" spans="1:52" x14ac:dyDescent="0.3">
      <c r="A2255">
        <v>2144599</v>
      </c>
      <c r="B2255" t="s">
        <v>11020</v>
      </c>
      <c r="C2255" t="str">
        <f t="shared" si="310"/>
        <v>7492</v>
      </c>
      <c r="D2255" t="s">
        <v>8411</v>
      </c>
      <c r="E2255" t="str">
        <f>"0000"</f>
        <v>0000</v>
      </c>
      <c r="F2255" t="s">
        <v>108</v>
      </c>
      <c r="G2255" t="str">
        <f>"02"</f>
        <v>02</v>
      </c>
      <c r="H2255" t="s">
        <v>55</v>
      </c>
      <c r="I2255" t="s">
        <v>56</v>
      </c>
      <c r="J2255" t="s">
        <v>57</v>
      </c>
      <c r="K2255">
        <v>0</v>
      </c>
      <c r="L2255">
        <v>46246</v>
      </c>
      <c r="M2255">
        <v>1.06</v>
      </c>
      <c r="N2255" t="str">
        <f t="shared" si="308"/>
        <v>000X</v>
      </c>
      <c r="O2255">
        <v>5476</v>
      </c>
      <c r="P2255" t="s">
        <v>72</v>
      </c>
      <c r="Q2255" t="s">
        <v>10998</v>
      </c>
      <c r="R2255" t="s">
        <v>140</v>
      </c>
      <c r="T2255" t="s">
        <v>61</v>
      </c>
      <c r="V2255" t="s">
        <v>11021</v>
      </c>
      <c r="W2255">
        <v>16990</v>
      </c>
      <c r="X2255">
        <v>16990</v>
      </c>
      <c r="Y2255">
        <v>0</v>
      </c>
      <c r="Z2255">
        <v>16990</v>
      </c>
      <c r="AA2255">
        <v>16990</v>
      </c>
      <c r="AB2255" t="s">
        <v>72</v>
      </c>
      <c r="AR2255">
        <v>0</v>
      </c>
      <c r="AW2255" t="s">
        <v>11022</v>
      </c>
      <c r="AY2255" t="s">
        <v>11023</v>
      </c>
      <c r="AZ2255" t="s">
        <v>11024</v>
      </c>
    </row>
    <row r="2256" spans="1:52" x14ac:dyDescent="0.3">
      <c r="A2256">
        <v>2144726</v>
      </c>
      <c r="B2256" t="s">
        <v>11025</v>
      </c>
      <c r="C2256" t="str">
        <f t="shared" si="310"/>
        <v>7492</v>
      </c>
      <c r="D2256" t="s">
        <v>8411</v>
      </c>
      <c r="E2256" t="str">
        <f>"0100"</f>
        <v>0100</v>
      </c>
      <c r="F2256" t="s">
        <v>54</v>
      </c>
      <c r="G2256" t="str">
        <f>"02"</f>
        <v>02</v>
      </c>
      <c r="H2256" t="s">
        <v>55</v>
      </c>
      <c r="I2256" t="s">
        <v>56</v>
      </c>
      <c r="J2256" t="s">
        <v>57</v>
      </c>
      <c r="K2256">
        <v>1</v>
      </c>
      <c r="L2256">
        <v>48486</v>
      </c>
      <c r="M2256">
        <v>1.1100000000000001</v>
      </c>
      <c r="N2256" t="str">
        <f t="shared" si="308"/>
        <v>000X</v>
      </c>
      <c r="O2256">
        <v>1811</v>
      </c>
      <c r="P2256" t="s">
        <v>58</v>
      </c>
      <c r="Q2256" t="s">
        <v>10937</v>
      </c>
      <c r="R2256" t="s">
        <v>4590</v>
      </c>
      <c r="T2256" t="s">
        <v>61</v>
      </c>
      <c r="V2256" t="s">
        <v>11026</v>
      </c>
      <c r="W2256">
        <v>17810</v>
      </c>
      <c r="X2256">
        <v>17810</v>
      </c>
      <c r="Y2256">
        <v>0</v>
      </c>
      <c r="Z2256">
        <v>17810</v>
      </c>
      <c r="AA2256">
        <v>17810</v>
      </c>
      <c r="AB2256" t="s">
        <v>63</v>
      </c>
      <c r="AC2256" s="1">
        <v>43966</v>
      </c>
      <c r="AD2256">
        <v>390000</v>
      </c>
      <c r="AE2256">
        <v>3061</v>
      </c>
      <c r="AF2256">
        <v>750</v>
      </c>
      <c r="AG2256" t="s">
        <v>64</v>
      </c>
      <c r="AH2256" t="s">
        <v>76</v>
      </c>
      <c r="AI2256">
        <v>1</v>
      </c>
      <c r="AJ2256">
        <v>2020</v>
      </c>
      <c r="AK2256">
        <v>3</v>
      </c>
      <c r="AL2256">
        <v>2</v>
      </c>
      <c r="AM2256">
        <v>1</v>
      </c>
      <c r="AN2256">
        <v>2439</v>
      </c>
      <c r="AO2256">
        <v>32</v>
      </c>
      <c r="AP2256" t="s">
        <v>63</v>
      </c>
      <c r="AQ2256" t="s">
        <v>66</v>
      </c>
      <c r="AR2256">
        <v>3749</v>
      </c>
      <c r="AW2256" t="s">
        <v>11027</v>
      </c>
      <c r="AX2256" t="s">
        <v>11028</v>
      </c>
      <c r="AY2256" t="s">
        <v>11029</v>
      </c>
      <c r="AZ2256" t="s">
        <v>70</v>
      </c>
    </row>
    <row r="2257" spans="1:52" x14ac:dyDescent="0.3">
      <c r="A2257">
        <v>2144955</v>
      </c>
      <c r="B2257" t="s">
        <v>11030</v>
      </c>
      <c r="C2257" t="str">
        <f t="shared" si="310"/>
        <v>7492</v>
      </c>
      <c r="D2257" t="s">
        <v>8411</v>
      </c>
      <c r="E2257" t="str">
        <f>"0100"</f>
        <v>0100</v>
      </c>
      <c r="F2257" t="s">
        <v>54</v>
      </c>
      <c r="G2257" t="str">
        <f>"02"</f>
        <v>02</v>
      </c>
      <c r="H2257" t="s">
        <v>55</v>
      </c>
      <c r="I2257" t="s">
        <v>56</v>
      </c>
      <c r="J2257" t="s">
        <v>8434</v>
      </c>
      <c r="K2257">
        <v>1</v>
      </c>
      <c r="L2257">
        <v>66670</v>
      </c>
      <c r="M2257">
        <v>1.53</v>
      </c>
      <c r="N2257" t="str">
        <f t="shared" si="308"/>
        <v>000X</v>
      </c>
      <c r="O2257">
        <v>1903</v>
      </c>
      <c r="P2257" t="s">
        <v>58</v>
      </c>
      <c r="Q2257" t="s">
        <v>10937</v>
      </c>
      <c r="R2257" t="s">
        <v>4590</v>
      </c>
      <c r="T2257" t="s">
        <v>61</v>
      </c>
      <c r="V2257" t="s">
        <v>11031</v>
      </c>
      <c r="W2257">
        <v>19130</v>
      </c>
      <c r="X2257">
        <v>19130</v>
      </c>
      <c r="Y2257">
        <v>0</v>
      </c>
      <c r="Z2257">
        <v>19130</v>
      </c>
      <c r="AA2257">
        <v>19130</v>
      </c>
      <c r="AB2257" t="s">
        <v>63</v>
      </c>
      <c r="AC2257" s="1">
        <v>44141</v>
      </c>
      <c r="AD2257">
        <v>390000</v>
      </c>
      <c r="AE2257">
        <v>3114</v>
      </c>
      <c r="AF2257">
        <v>2131</v>
      </c>
      <c r="AG2257" t="s">
        <v>64</v>
      </c>
      <c r="AH2257" t="s">
        <v>76</v>
      </c>
      <c r="AI2257">
        <v>1</v>
      </c>
      <c r="AJ2257">
        <v>2020</v>
      </c>
      <c r="AK2257">
        <v>3</v>
      </c>
      <c r="AL2257">
        <v>2</v>
      </c>
      <c r="AN2257">
        <v>1736</v>
      </c>
      <c r="AO2257">
        <v>32</v>
      </c>
      <c r="AP2257" t="s">
        <v>63</v>
      </c>
      <c r="AQ2257" t="s">
        <v>66</v>
      </c>
      <c r="AR2257">
        <v>2897</v>
      </c>
      <c r="AW2257" t="s">
        <v>11032</v>
      </c>
      <c r="AX2257" t="s">
        <v>11033</v>
      </c>
      <c r="AY2257" t="s">
        <v>11034</v>
      </c>
      <c r="AZ2257" t="s">
        <v>70</v>
      </c>
    </row>
    <row r="2258" spans="1:52" x14ac:dyDescent="0.3">
      <c r="A2258">
        <v>2140151</v>
      </c>
      <c r="B2258" t="s">
        <v>11035</v>
      </c>
      <c r="C2258" t="str">
        <f t="shared" si="310"/>
        <v>7492</v>
      </c>
      <c r="D2258" t="s">
        <v>8411</v>
      </c>
      <c r="E2258" t="str">
        <f>"0100"</f>
        <v>0100</v>
      </c>
      <c r="F2258" t="s">
        <v>54</v>
      </c>
      <c r="G2258" t="str">
        <f>"03"</f>
        <v>03</v>
      </c>
      <c r="H2258" t="s">
        <v>55</v>
      </c>
      <c r="I2258" t="s">
        <v>56</v>
      </c>
      <c r="J2258" t="s">
        <v>57</v>
      </c>
      <c r="K2258">
        <v>1</v>
      </c>
      <c r="L2258">
        <v>54184</v>
      </c>
      <c r="M2258">
        <v>1.24</v>
      </c>
      <c r="N2258" t="str">
        <f t="shared" si="308"/>
        <v>000X</v>
      </c>
      <c r="O2258">
        <v>5181</v>
      </c>
      <c r="P2258" t="s">
        <v>72</v>
      </c>
      <c r="Q2258" t="s">
        <v>8965</v>
      </c>
      <c r="R2258" t="s">
        <v>140</v>
      </c>
      <c r="T2258" t="s">
        <v>61</v>
      </c>
      <c r="V2258" t="s">
        <v>11036</v>
      </c>
      <c r="W2258">
        <v>225315</v>
      </c>
      <c r="X2258">
        <v>19900</v>
      </c>
      <c r="Y2258">
        <v>205415</v>
      </c>
      <c r="Z2258">
        <v>170553</v>
      </c>
      <c r="AA2258">
        <v>145053</v>
      </c>
      <c r="AB2258" t="s">
        <v>63</v>
      </c>
      <c r="AC2258" s="1">
        <v>35247</v>
      </c>
      <c r="AD2258">
        <v>16000</v>
      </c>
      <c r="AE2258">
        <v>1144</v>
      </c>
      <c r="AF2258">
        <v>339</v>
      </c>
      <c r="AG2258" t="s">
        <v>103</v>
      </c>
      <c r="AH2258" t="s">
        <v>76</v>
      </c>
      <c r="AI2258">
        <v>1</v>
      </c>
      <c r="AJ2258">
        <v>1997</v>
      </c>
      <c r="AK2258">
        <v>3</v>
      </c>
      <c r="AL2258">
        <v>2</v>
      </c>
      <c r="AN2258">
        <v>2255</v>
      </c>
      <c r="AO2258">
        <v>32</v>
      </c>
      <c r="AP2258" t="s">
        <v>63</v>
      </c>
      <c r="AQ2258" t="s">
        <v>66</v>
      </c>
      <c r="AR2258">
        <v>3282</v>
      </c>
      <c r="AW2258" t="s">
        <v>11037</v>
      </c>
      <c r="AY2258" t="s">
        <v>11038</v>
      </c>
      <c r="AZ2258" t="s">
        <v>5606</v>
      </c>
    </row>
    <row r="2259" spans="1:52" x14ac:dyDescent="0.3">
      <c r="A2259">
        <v>2140968</v>
      </c>
      <c r="B2259" t="s">
        <v>11039</v>
      </c>
      <c r="C2259" t="str">
        <f t="shared" si="310"/>
        <v>7492</v>
      </c>
      <c r="D2259" t="s">
        <v>8411</v>
      </c>
      <c r="E2259" t="str">
        <f>"0000"</f>
        <v>0000</v>
      </c>
      <c r="F2259" t="s">
        <v>108</v>
      </c>
      <c r="G2259" t="str">
        <f>"02"</f>
        <v>02</v>
      </c>
      <c r="H2259" t="s">
        <v>55</v>
      </c>
      <c r="I2259" t="s">
        <v>56</v>
      </c>
      <c r="J2259" t="s">
        <v>57</v>
      </c>
      <c r="K2259">
        <v>0</v>
      </c>
      <c r="L2259">
        <v>51235</v>
      </c>
      <c r="M2259">
        <v>1.18</v>
      </c>
      <c r="N2259" t="str">
        <f t="shared" si="308"/>
        <v>000X</v>
      </c>
      <c r="O2259">
        <v>5388</v>
      </c>
      <c r="P2259" t="s">
        <v>72</v>
      </c>
      <c r="Q2259" t="s">
        <v>10886</v>
      </c>
      <c r="R2259" t="s">
        <v>140</v>
      </c>
      <c r="T2259" t="s">
        <v>61</v>
      </c>
      <c r="V2259" t="s">
        <v>11040</v>
      </c>
      <c r="W2259">
        <v>18820</v>
      </c>
      <c r="X2259">
        <v>18820</v>
      </c>
      <c r="Y2259">
        <v>0</v>
      </c>
      <c r="Z2259">
        <v>18820</v>
      </c>
      <c r="AA2259">
        <v>18820</v>
      </c>
      <c r="AB2259" t="s">
        <v>72</v>
      </c>
      <c r="AR2259">
        <v>0</v>
      </c>
      <c r="AW2259" t="s">
        <v>11041</v>
      </c>
      <c r="AX2259" t="s">
        <v>11042</v>
      </c>
      <c r="AY2259" t="s">
        <v>11043</v>
      </c>
      <c r="AZ2259" t="s">
        <v>11044</v>
      </c>
    </row>
    <row r="2260" spans="1:52" x14ac:dyDescent="0.3">
      <c r="A2260">
        <v>2141204</v>
      </c>
      <c r="B2260" t="s">
        <v>11045</v>
      </c>
      <c r="C2260" t="str">
        <f t="shared" si="310"/>
        <v>7492</v>
      </c>
      <c r="D2260" t="s">
        <v>8411</v>
      </c>
      <c r="E2260" t="str">
        <f>"0100"</f>
        <v>0100</v>
      </c>
      <c r="F2260" t="s">
        <v>54</v>
      </c>
      <c r="G2260" t="str">
        <f>"03"</f>
        <v>03</v>
      </c>
      <c r="H2260" t="s">
        <v>55</v>
      </c>
      <c r="I2260" t="s">
        <v>56</v>
      </c>
      <c r="J2260" t="s">
        <v>57</v>
      </c>
      <c r="K2260">
        <v>1</v>
      </c>
      <c r="L2260">
        <v>43866</v>
      </c>
      <c r="M2260">
        <v>1.01</v>
      </c>
      <c r="N2260" t="str">
        <f t="shared" si="308"/>
        <v>000X</v>
      </c>
      <c r="O2260">
        <v>1971</v>
      </c>
      <c r="P2260" t="s">
        <v>58</v>
      </c>
      <c r="Q2260" t="s">
        <v>10439</v>
      </c>
      <c r="R2260" t="s">
        <v>140</v>
      </c>
      <c r="T2260" t="s">
        <v>61</v>
      </c>
      <c r="V2260" t="s">
        <v>11046</v>
      </c>
      <c r="W2260">
        <v>258397</v>
      </c>
      <c r="X2260">
        <v>16110</v>
      </c>
      <c r="Y2260">
        <v>242287</v>
      </c>
      <c r="Z2260">
        <v>214368</v>
      </c>
      <c r="AA2260">
        <v>184368</v>
      </c>
      <c r="AB2260" t="s">
        <v>63</v>
      </c>
      <c r="AC2260" s="1">
        <v>38534</v>
      </c>
      <c r="AD2260">
        <v>329000</v>
      </c>
      <c r="AE2260">
        <v>1895</v>
      </c>
      <c r="AF2260">
        <v>1344</v>
      </c>
      <c r="AG2260" t="s">
        <v>64</v>
      </c>
      <c r="AH2260" t="s">
        <v>76</v>
      </c>
      <c r="AI2260">
        <v>1</v>
      </c>
      <c r="AJ2260">
        <v>2000</v>
      </c>
      <c r="AK2260">
        <v>3</v>
      </c>
      <c r="AL2260">
        <v>2</v>
      </c>
      <c r="AN2260">
        <v>2292</v>
      </c>
      <c r="AO2260">
        <v>32</v>
      </c>
      <c r="AP2260" t="s">
        <v>63</v>
      </c>
      <c r="AQ2260" t="s">
        <v>66</v>
      </c>
      <c r="AR2260">
        <v>3413</v>
      </c>
      <c r="AW2260" t="s">
        <v>11047</v>
      </c>
      <c r="AX2260" t="s">
        <v>11048</v>
      </c>
      <c r="AY2260" t="s">
        <v>11049</v>
      </c>
      <c r="AZ2260" t="s">
        <v>11050</v>
      </c>
    </row>
    <row r="2261" spans="1:52" x14ac:dyDescent="0.3">
      <c r="A2261">
        <v>2141361</v>
      </c>
      <c r="B2261" t="s">
        <v>11051</v>
      </c>
      <c r="C2261" t="str">
        <f t="shared" si="310"/>
        <v>7492</v>
      </c>
      <c r="D2261" t="s">
        <v>8411</v>
      </c>
      <c r="E2261" t="str">
        <f>"0000"</f>
        <v>0000</v>
      </c>
      <c r="F2261" t="s">
        <v>108</v>
      </c>
      <c r="G2261" t="str">
        <f>"03"</f>
        <v>03</v>
      </c>
      <c r="H2261" t="s">
        <v>55</v>
      </c>
      <c r="I2261" t="s">
        <v>56</v>
      </c>
      <c r="J2261" t="s">
        <v>57</v>
      </c>
      <c r="K2261">
        <v>0</v>
      </c>
      <c r="L2261">
        <v>43985</v>
      </c>
      <c r="M2261">
        <v>1.01</v>
      </c>
      <c r="N2261" t="str">
        <f t="shared" si="308"/>
        <v>000X</v>
      </c>
      <c r="O2261">
        <v>2030</v>
      </c>
      <c r="P2261" t="s">
        <v>58</v>
      </c>
      <c r="Q2261" t="s">
        <v>10930</v>
      </c>
      <c r="R2261" t="s">
        <v>140</v>
      </c>
      <c r="T2261" t="s">
        <v>61</v>
      </c>
      <c r="V2261" t="s">
        <v>11052</v>
      </c>
      <c r="W2261">
        <v>16160</v>
      </c>
      <c r="X2261">
        <v>16160</v>
      </c>
      <c r="Y2261">
        <v>0</v>
      </c>
      <c r="Z2261">
        <v>16160</v>
      </c>
      <c r="AA2261">
        <v>16160</v>
      </c>
      <c r="AB2261" t="s">
        <v>72</v>
      </c>
      <c r="AR2261">
        <v>0</v>
      </c>
      <c r="AW2261" t="s">
        <v>11053</v>
      </c>
      <c r="AX2261" t="s">
        <v>11054</v>
      </c>
      <c r="AY2261" t="s">
        <v>11055</v>
      </c>
      <c r="AZ2261" t="s">
        <v>11056</v>
      </c>
    </row>
    <row r="2262" spans="1:52" x14ac:dyDescent="0.3">
      <c r="A2262">
        <v>2141506</v>
      </c>
      <c r="B2262" t="s">
        <v>11057</v>
      </c>
      <c r="C2262" t="str">
        <f t="shared" si="310"/>
        <v>7492</v>
      </c>
      <c r="D2262" t="s">
        <v>8411</v>
      </c>
      <c r="E2262" t="str">
        <f>"0000"</f>
        <v>0000</v>
      </c>
      <c r="F2262" t="s">
        <v>108</v>
      </c>
      <c r="G2262" t="str">
        <f>"03"</f>
        <v>03</v>
      </c>
      <c r="H2262" t="s">
        <v>55</v>
      </c>
      <c r="I2262" t="s">
        <v>56</v>
      </c>
      <c r="J2262" t="s">
        <v>8434</v>
      </c>
      <c r="K2262">
        <v>0</v>
      </c>
      <c r="L2262">
        <v>54610</v>
      </c>
      <c r="M2262">
        <v>1.25</v>
      </c>
      <c r="N2262" t="str">
        <f t="shared" si="308"/>
        <v>000X</v>
      </c>
      <c r="O2262">
        <v>2098</v>
      </c>
      <c r="P2262" t="s">
        <v>58</v>
      </c>
      <c r="Q2262" t="s">
        <v>10913</v>
      </c>
      <c r="R2262" t="s">
        <v>331</v>
      </c>
      <c r="T2262" t="s">
        <v>61</v>
      </c>
      <c r="V2262" t="s">
        <v>11058</v>
      </c>
      <c r="W2262">
        <v>15670</v>
      </c>
      <c r="X2262">
        <v>15670</v>
      </c>
      <c r="Y2262">
        <v>0</v>
      </c>
      <c r="Z2262">
        <v>15670</v>
      </c>
      <c r="AA2262">
        <v>15670</v>
      </c>
      <c r="AB2262" t="s">
        <v>72</v>
      </c>
      <c r="AR2262">
        <v>0</v>
      </c>
      <c r="AW2262" t="s">
        <v>11059</v>
      </c>
      <c r="AY2262" t="s">
        <v>11060</v>
      </c>
      <c r="AZ2262" t="s">
        <v>11061</v>
      </c>
    </row>
    <row r="2263" spans="1:52" x14ac:dyDescent="0.3">
      <c r="A2263">
        <v>2141531</v>
      </c>
      <c r="B2263" t="s">
        <v>11062</v>
      </c>
      <c r="C2263" t="str">
        <f t="shared" si="310"/>
        <v>7492</v>
      </c>
      <c r="D2263" t="s">
        <v>8411</v>
      </c>
      <c r="E2263" t="str">
        <f>"0100"</f>
        <v>0100</v>
      </c>
      <c r="F2263" t="s">
        <v>54</v>
      </c>
      <c r="G2263" t="str">
        <f>"03"</f>
        <v>03</v>
      </c>
      <c r="H2263" t="s">
        <v>55</v>
      </c>
      <c r="I2263" t="s">
        <v>56</v>
      </c>
      <c r="J2263" t="s">
        <v>57</v>
      </c>
      <c r="K2263">
        <v>1</v>
      </c>
      <c r="L2263">
        <v>51884</v>
      </c>
      <c r="M2263">
        <v>1.19</v>
      </c>
      <c r="N2263" t="str">
        <f t="shared" si="308"/>
        <v>000X</v>
      </c>
      <c r="O2263">
        <v>2024</v>
      </c>
      <c r="P2263" t="s">
        <v>58</v>
      </c>
      <c r="Q2263" t="s">
        <v>10913</v>
      </c>
      <c r="R2263" t="s">
        <v>331</v>
      </c>
      <c r="T2263" t="s">
        <v>61</v>
      </c>
      <c r="V2263" t="s">
        <v>11063</v>
      </c>
      <c r="W2263">
        <v>285786</v>
      </c>
      <c r="X2263">
        <v>19060</v>
      </c>
      <c r="Y2263">
        <v>266726</v>
      </c>
      <c r="Z2263">
        <v>221953</v>
      </c>
      <c r="AA2263">
        <v>196953</v>
      </c>
      <c r="AB2263" t="s">
        <v>63</v>
      </c>
      <c r="AC2263" s="1">
        <v>38749</v>
      </c>
      <c r="AD2263">
        <v>87500</v>
      </c>
      <c r="AE2263">
        <v>1974</v>
      </c>
      <c r="AF2263">
        <v>2139</v>
      </c>
      <c r="AG2263" t="s">
        <v>103</v>
      </c>
      <c r="AH2263" t="s">
        <v>76</v>
      </c>
      <c r="AI2263">
        <v>1</v>
      </c>
      <c r="AJ2263">
        <v>2007</v>
      </c>
      <c r="AK2263">
        <v>3</v>
      </c>
      <c r="AL2263">
        <v>3</v>
      </c>
      <c r="AN2263">
        <v>2566</v>
      </c>
      <c r="AO2263">
        <v>32</v>
      </c>
      <c r="AP2263" t="s">
        <v>63</v>
      </c>
      <c r="AQ2263" t="s">
        <v>66</v>
      </c>
      <c r="AR2263">
        <v>3885</v>
      </c>
      <c r="AW2263" t="s">
        <v>11064</v>
      </c>
      <c r="AX2263" t="s">
        <v>11065</v>
      </c>
      <c r="AY2263" t="s">
        <v>11066</v>
      </c>
      <c r="AZ2263" t="s">
        <v>70</v>
      </c>
    </row>
    <row r="2264" spans="1:52" x14ac:dyDescent="0.3">
      <c r="A2264">
        <v>2141760</v>
      </c>
      <c r="B2264" t="s">
        <v>11067</v>
      </c>
      <c r="C2264" t="str">
        <f t="shared" si="310"/>
        <v>7492</v>
      </c>
      <c r="D2264" t="s">
        <v>8411</v>
      </c>
      <c r="E2264" t="str">
        <f>"0000"</f>
        <v>0000</v>
      </c>
      <c r="F2264" t="s">
        <v>108</v>
      </c>
      <c r="G2264" t="str">
        <f t="shared" ref="G2264:G2272" si="313">"02"</f>
        <v>02</v>
      </c>
      <c r="H2264" t="s">
        <v>55</v>
      </c>
      <c r="I2264" t="s">
        <v>56</v>
      </c>
      <c r="J2264" t="s">
        <v>57</v>
      </c>
      <c r="K2264">
        <v>0</v>
      </c>
      <c r="L2264">
        <v>49396</v>
      </c>
      <c r="M2264">
        <v>1.1299999999999999</v>
      </c>
      <c r="N2264" t="str">
        <f t="shared" si="308"/>
        <v>000X</v>
      </c>
      <c r="O2264">
        <v>1943</v>
      </c>
      <c r="P2264" t="s">
        <v>58</v>
      </c>
      <c r="Q2264" t="s">
        <v>10930</v>
      </c>
      <c r="R2264" t="s">
        <v>140</v>
      </c>
      <c r="T2264" t="s">
        <v>61</v>
      </c>
      <c r="V2264" t="s">
        <v>11068</v>
      </c>
      <c r="W2264">
        <v>18140</v>
      </c>
      <c r="X2264">
        <v>18140</v>
      </c>
      <c r="Y2264">
        <v>0</v>
      </c>
      <c r="Z2264">
        <v>18140</v>
      </c>
      <c r="AA2264">
        <v>18140</v>
      </c>
      <c r="AB2264" t="s">
        <v>72</v>
      </c>
      <c r="AC2264" s="1">
        <v>36951</v>
      </c>
      <c r="AD2264">
        <v>65000</v>
      </c>
      <c r="AE2264">
        <v>1413</v>
      </c>
      <c r="AF2264">
        <v>1976</v>
      </c>
      <c r="AG2264" t="s">
        <v>103</v>
      </c>
      <c r="AH2264" t="s">
        <v>570</v>
      </c>
      <c r="AR2264">
        <v>0</v>
      </c>
      <c r="AW2264" t="s">
        <v>1215</v>
      </c>
      <c r="AY2264" t="s">
        <v>4297</v>
      </c>
      <c r="AZ2264" t="s">
        <v>1217</v>
      </c>
    </row>
    <row r="2265" spans="1:52" x14ac:dyDescent="0.3">
      <c r="A2265">
        <v>2141841</v>
      </c>
      <c r="B2265" t="s">
        <v>11069</v>
      </c>
      <c r="C2265" t="str">
        <f t="shared" si="310"/>
        <v>7492</v>
      </c>
      <c r="D2265" t="s">
        <v>8411</v>
      </c>
      <c r="E2265" t="str">
        <f>"0100"</f>
        <v>0100</v>
      </c>
      <c r="F2265" t="s">
        <v>54</v>
      </c>
      <c r="G2265" t="str">
        <f t="shared" si="313"/>
        <v>02</v>
      </c>
      <c r="H2265" t="s">
        <v>55</v>
      </c>
      <c r="I2265" t="s">
        <v>56</v>
      </c>
      <c r="J2265" t="s">
        <v>57</v>
      </c>
      <c r="K2265">
        <v>1</v>
      </c>
      <c r="L2265">
        <v>48858</v>
      </c>
      <c r="M2265">
        <v>1.1200000000000001</v>
      </c>
      <c r="N2265" t="str">
        <f t="shared" si="308"/>
        <v>000X</v>
      </c>
      <c r="O2265">
        <v>1850</v>
      </c>
      <c r="P2265" t="s">
        <v>58</v>
      </c>
      <c r="Q2265" t="s">
        <v>10913</v>
      </c>
      <c r="R2265" t="s">
        <v>331</v>
      </c>
      <c r="T2265" t="s">
        <v>61</v>
      </c>
      <c r="V2265" t="s">
        <v>11070</v>
      </c>
      <c r="W2265">
        <v>316981</v>
      </c>
      <c r="X2265">
        <v>17950</v>
      </c>
      <c r="Y2265">
        <v>299031</v>
      </c>
      <c r="Z2265">
        <v>234450</v>
      </c>
      <c r="AA2265">
        <v>209450</v>
      </c>
      <c r="AB2265" t="s">
        <v>63</v>
      </c>
      <c r="AC2265" s="1">
        <v>37226</v>
      </c>
      <c r="AD2265">
        <v>22000</v>
      </c>
      <c r="AE2265">
        <v>1470</v>
      </c>
      <c r="AF2265">
        <v>435</v>
      </c>
      <c r="AG2265" t="s">
        <v>103</v>
      </c>
      <c r="AH2265" t="s">
        <v>76</v>
      </c>
      <c r="AI2265">
        <v>1</v>
      </c>
      <c r="AJ2265">
        <v>2005</v>
      </c>
      <c r="AK2265">
        <v>3</v>
      </c>
      <c r="AL2265">
        <v>3</v>
      </c>
      <c r="AN2265">
        <v>3175</v>
      </c>
      <c r="AO2265">
        <v>32</v>
      </c>
      <c r="AP2265" t="s">
        <v>63</v>
      </c>
      <c r="AQ2265" t="s">
        <v>66</v>
      </c>
      <c r="AR2265">
        <v>4547</v>
      </c>
      <c r="AW2265" t="s">
        <v>11071</v>
      </c>
      <c r="AX2265" t="s">
        <v>11072</v>
      </c>
      <c r="AY2265" t="s">
        <v>11073</v>
      </c>
      <c r="AZ2265" t="s">
        <v>70</v>
      </c>
    </row>
    <row r="2266" spans="1:52" x14ac:dyDescent="0.3">
      <c r="A2266">
        <v>2142031</v>
      </c>
      <c r="B2266" t="s">
        <v>11074</v>
      </c>
      <c r="C2266" t="str">
        <f t="shared" si="310"/>
        <v>7492</v>
      </c>
      <c r="D2266" t="s">
        <v>8411</v>
      </c>
      <c r="E2266" t="str">
        <f>"0100"</f>
        <v>0100</v>
      </c>
      <c r="F2266" t="s">
        <v>54</v>
      </c>
      <c r="G2266" t="str">
        <f t="shared" si="313"/>
        <v>02</v>
      </c>
      <c r="H2266" t="s">
        <v>55</v>
      </c>
      <c r="I2266" t="s">
        <v>56</v>
      </c>
      <c r="J2266" t="s">
        <v>57</v>
      </c>
      <c r="K2266">
        <v>1</v>
      </c>
      <c r="L2266">
        <v>48741</v>
      </c>
      <c r="M2266">
        <v>1.1200000000000001</v>
      </c>
      <c r="N2266" t="str">
        <f t="shared" si="308"/>
        <v>000X</v>
      </c>
      <c r="O2266">
        <v>5592</v>
      </c>
      <c r="P2266" t="s">
        <v>72</v>
      </c>
      <c r="Q2266" t="s">
        <v>10998</v>
      </c>
      <c r="R2266" t="s">
        <v>140</v>
      </c>
      <c r="T2266" t="s">
        <v>61</v>
      </c>
      <c r="V2266" t="s">
        <v>11075</v>
      </c>
      <c r="W2266">
        <v>234625</v>
      </c>
      <c r="X2266">
        <v>17900</v>
      </c>
      <c r="Y2266">
        <v>216725</v>
      </c>
      <c r="Z2266">
        <v>220753</v>
      </c>
      <c r="AA2266">
        <v>195753</v>
      </c>
      <c r="AB2266" t="s">
        <v>63</v>
      </c>
      <c r="AC2266" s="1">
        <v>43383</v>
      </c>
      <c r="AD2266">
        <v>299900</v>
      </c>
      <c r="AE2266">
        <v>2932</v>
      </c>
      <c r="AF2266">
        <v>1782</v>
      </c>
      <c r="AG2266" t="s">
        <v>64</v>
      </c>
      <c r="AH2266" t="s">
        <v>76</v>
      </c>
      <c r="AI2266">
        <v>1</v>
      </c>
      <c r="AJ2266">
        <v>2006</v>
      </c>
      <c r="AK2266">
        <v>3</v>
      </c>
      <c r="AL2266">
        <v>2</v>
      </c>
      <c r="AN2266">
        <v>2073</v>
      </c>
      <c r="AO2266">
        <v>32</v>
      </c>
      <c r="AP2266" t="s">
        <v>63</v>
      </c>
      <c r="AQ2266" t="s">
        <v>66</v>
      </c>
      <c r="AR2266">
        <v>2861</v>
      </c>
      <c r="AW2266" t="s">
        <v>11076</v>
      </c>
      <c r="AX2266" t="s">
        <v>11077</v>
      </c>
      <c r="AY2266" t="s">
        <v>11078</v>
      </c>
      <c r="AZ2266" t="s">
        <v>70</v>
      </c>
    </row>
    <row r="2267" spans="1:52" x14ac:dyDescent="0.3">
      <c r="A2267">
        <v>2142065</v>
      </c>
      <c r="B2267" t="s">
        <v>11079</v>
      </c>
      <c r="C2267" t="str">
        <f t="shared" si="310"/>
        <v>7492</v>
      </c>
      <c r="D2267" t="s">
        <v>8411</v>
      </c>
      <c r="E2267" t="str">
        <f>"0000"</f>
        <v>0000</v>
      </c>
      <c r="F2267" t="s">
        <v>108</v>
      </c>
      <c r="G2267" t="str">
        <f t="shared" si="313"/>
        <v>02</v>
      </c>
      <c r="H2267" t="s">
        <v>55</v>
      </c>
      <c r="I2267" t="s">
        <v>56</v>
      </c>
      <c r="J2267" t="s">
        <v>57</v>
      </c>
      <c r="K2267">
        <v>0</v>
      </c>
      <c r="L2267">
        <v>45521</v>
      </c>
      <c r="M2267">
        <v>1.05</v>
      </c>
      <c r="N2267" t="str">
        <f t="shared" si="308"/>
        <v>000X</v>
      </c>
      <c r="O2267">
        <v>5584</v>
      </c>
      <c r="P2267" t="s">
        <v>72</v>
      </c>
      <c r="Q2267" t="s">
        <v>10998</v>
      </c>
      <c r="R2267" t="s">
        <v>140</v>
      </c>
      <c r="T2267" t="s">
        <v>61</v>
      </c>
      <c r="V2267" t="s">
        <v>11080</v>
      </c>
      <c r="W2267">
        <v>16720</v>
      </c>
      <c r="X2267">
        <v>16720</v>
      </c>
      <c r="Y2267">
        <v>0</v>
      </c>
      <c r="Z2267">
        <v>16720</v>
      </c>
      <c r="AA2267">
        <v>16720</v>
      </c>
      <c r="AB2267" t="s">
        <v>72</v>
      </c>
      <c r="AC2267" s="1">
        <v>43600</v>
      </c>
      <c r="AD2267">
        <v>13800</v>
      </c>
      <c r="AE2267">
        <v>2976</v>
      </c>
      <c r="AF2267">
        <v>1050</v>
      </c>
      <c r="AG2267" t="s">
        <v>103</v>
      </c>
      <c r="AH2267" t="s">
        <v>76</v>
      </c>
      <c r="AR2267">
        <v>0</v>
      </c>
      <c r="AW2267" t="s">
        <v>11081</v>
      </c>
      <c r="AY2267" t="s">
        <v>11082</v>
      </c>
      <c r="AZ2267" t="s">
        <v>1373</v>
      </c>
    </row>
    <row r="2268" spans="1:52" x14ac:dyDescent="0.3">
      <c r="A2268">
        <v>2144645</v>
      </c>
      <c r="B2268" t="s">
        <v>11083</v>
      </c>
      <c r="C2268" t="str">
        <f t="shared" si="310"/>
        <v>7492</v>
      </c>
      <c r="D2268" t="s">
        <v>8411</v>
      </c>
      <c r="E2268" t="str">
        <f>"0100"</f>
        <v>0100</v>
      </c>
      <c r="F2268" t="s">
        <v>54</v>
      </c>
      <c r="G2268" t="str">
        <f t="shared" si="313"/>
        <v>02</v>
      </c>
      <c r="H2268" t="s">
        <v>55</v>
      </c>
      <c r="I2268" t="s">
        <v>56</v>
      </c>
      <c r="J2268" t="s">
        <v>57</v>
      </c>
      <c r="K2268">
        <v>1</v>
      </c>
      <c r="L2268">
        <v>49144</v>
      </c>
      <c r="M2268">
        <v>1.1299999999999999</v>
      </c>
      <c r="N2268" t="str">
        <f t="shared" si="308"/>
        <v>000X</v>
      </c>
      <c r="O2268">
        <v>5418</v>
      </c>
      <c r="P2268" t="s">
        <v>72</v>
      </c>
      <c r="Q2268" t="s">
        <v>10998</v>
      </c>
      <c r="R2268" t="s">
        <v>140</v>
      </c>
      <c r="T2268" t="s">
        <v>61</v>
      </c>
      <c r="V2268" t="s">
        <v>11084</v>
      </c>
      <c r="W2268">
        <v>139633</v>
      </c>
      <c r="X2268">
        <v>18050</v>
      </c>
      <c r="Y2268">
        <v>121583</v>
      </c>
      <c r="Z2268">
        <v>97820</v>
      </c>
      <c r="AA2268">
        <v>72820</v>
      </c>
      <c r="AB2268" t="s">
        <v>63</v>
      </c>
      <c r="AC2268" s="1">
        <v>35735</v>
      </c>
      <c r="AD2268">
        <v>92000</v>
      </c>
      <c r="AE2268">
        <v>1217</v>
      </c>
      <c r="AF2268">
        <v>921</v>
      </c>
      <c r="AG2268" t="s">
        <v>64</v>
      </c>
      <c r="AH2268" t="s">
        <v>76</v>
      </c>
      <c r="AI2268">
        <v>1</v>
      </c>
      <c r="AJ2268">
        <v>1989</v>
      </c>
      <c r="AK2268">
        <v>3</v>
      </c>
      <c r="AL2268">
        <v>2</v>
      </c>
      <c r="AN2268">
        <v>1498</v>
      </c>
      <c r="AO2268">
        <v>32</v>
      </c>
      <c r="AP2268" t="s">
        <v>72</v>
      </c>
      <c r="AQ2268" t="s">
        <v>66</v>
      </c>
      <c r="AR2268">
        <v>2167</v>
      </c>
      <c r="AW2268" t="s">
        <v>11085</v>
      </c>
      <c r="AX2268" t="s">
        <v>11086</v>
      </c>
      <c r="AY2268" t="s">
        <v>11087</v>
      </c>
      <c r="AZ2268" t="s">
        <v>11088</v>
      </c>
    </row>
    <row r="2269" spans="1:52" x14ac:dyDescent="0.3">
      <c r="A2269">
        <v>2144700</v>
      </c>
      <c r="B2269" t="s">
        <v>11089</v>
      </c>
      <c r="C2269" t="str">
        <f t="shared" si="310"/>
        <v>7492</v>
      </c>
      <c r="D2269" t="s">
        <v>8411</v>
      </c>
      <c r="E2269" t="str">
        <f>"0000"</f>
        <v>0000</v>
      </c>
      <c r="F2269" t="s">
        <v>108</v>
      </c>
      <c r="G2269" t="str">
        <f t="shared" si="313"/>
        <v>02</v>
      </c>
      <c r="H2269" t="s">
        <v>55</v>
      </c>
      <c r="I2269" t="s">
        <v>56</v>
      </c>
      <c r="J2269" t="s">
        <v>57</v>
      </c>
      <c r="K2269">
        <v>0</v>
      </c>
      <c r="L2269">
        <v>43643</v>
      </c>
      <c r="M2269">
        <v>1</v>
      </c>
      <c r="N2269" t="str">
        <f t="shared" si="308"/>
        <v>000X</v>
      </c>
      <c r="O2269">
        <v>5387</v>
      </c>
      <c r="P2269" t="s">
        <v>72</v>
      </c>
      <c r="Q2269" t="s">
        <v>10886</v>
      </c>
      <c r="R2269" t="s">
        <v>140</v>
      </c>
      <c r="T2269" t="s">
        <v>61</v>
      </c>
      <c r="V2269" t="s">
        <v>11090</v>
      </c>
      <c r="W2269">
        <v>16030</v>
      </c>
      <c r="X2269">
        <v>16030</v>
      </c>
      <c r="Y2269">
        <v>0</v>
      </c>
      <c r="Z2269">
        <v>16030</v>
      </c>
      <c r="AA2269">
        <v>16030</v>
      </c>
      <c r="AB2269" t="s">
        <v>72</v>
      </c>
      <c r="AC2269" s="1">
        <v>37316</v>
      </c>
      <c r="AD2269">
        <v>19500</v>
      </c>
      <c r="AE2269">
        <v>1494</v>
      </c>
      <c r="AF2269">
        <v>190</v>
      </c>
      <c r="AG2269" t="s">
        <v>103</v>
      </c>
      <c r="AH2269" t="s">
        <v>873</v>
      </c>
      <c r="AR2269">
        <v>0</v>
      </c>
      <c r="AW2269" t="s">
        <v>11091</v>
      </c>
      <c r="AX2269" t="s">
        <v>11092</v>
      </c>
      <c r="AY2269" t="s">
        <v>11093</v>
      </c>
      <c r="AZ2269" t="s">
        <v>11094</v>
      </c>
    </row>
    <row r="2270" spans="1:52" x14ac:dyDescent="0.3">
      <c r="A2270">
        <v>2144769</v>
      </c>
      <c r="B2270" t="s">
        <v>11095</v>
      </c>
      <c r="C2270" t="str">
        <f t="shared" si="310"/>
        <v>7492</v>
      </c>
      <c r="D2270" t="s">
        <v>8411</v>
      </c>
      <c r="E2270" t="str">
        <f>"0100"</f>
        <v>0100</v>
      </c>
      <c r="F2270" t="s">
        <v>54</v>
      </c>
      <c r="G2270" t="str">
        <f t="shared" si="313"/>
        <v>02</v>
      </c>
      <c r="H2270" t="s">
        <v>55</v>
      </c>
      <c r="I2270" t="s">
        <v>56</v>
      </c>
      <c r="J2270" t="s">
        <v>57</v>
      </c>
      <c r="K2270">
        <v>1</v>
      </c>
      <c r="L2270">
        <v>46537</v>
      </c>
      <c r="M2270">
        <v>1.07</v>
      </c>
      <c r="N2270" t="str">
        <f t="shared" si="308"/>
        <v>000X</v>
      </c>
      <c r="O2270">
        <v>1835</v>
      </c>
      <c r="P2270" t="s">
        <v>58</v>
      </c>
      <c r="Q2270" t="s">
        <v>10937</v>
      </c>
      <c r="R2270" t="s">
        <v>4590</v>
      </c>
      <c r="T2270" t="s">
        <v>61</v>
      </c>
      <c r="V2270" t="s">
        <v>11096</v>
      </c>
      <c r="W2270">
        <v>246559</v>
      </c>
      <c r="X2270">
        <v>17090</v>
      </c>
      <c r="Y2270">
        <v>229469</v>
      </c>
      <c r="Z2270">
        <v>188058</v>
      </c>
      <c r="AA2270">
        <v>163058</v>
      </c>
      <c r="AB2270" t="s">
        <v>63</v>
      </c>
      <c r="AC2270" s="1">
        <v>38991</v>
      </c>
      <c r="AD2270">
        <v>335000</v>
      </c>
      <c r="AE2270">
        <v>2061</v>
      </c>
      <c r="AF2270">
        <v>1220</v>
      </c>
      <c r="AG2270" t="s">
        <v>64</v>
      </c>
      <c r="AH2270" t="s">
        <v>76</v>
      </c>
      <c r="AI2270">
        <v>1</v>
      </c>
      <c r="AJ2270">
        <v>2003</v>
      </c>
      <c r="AK2270">
        <v>3</v>
      </c>
      <c r="AL2270">
        <v>2</v>
      </c>
      <c r="AN2270">
        <v>2245</v>
      </c>
      <c r="AO2270">
        <v>32</v>
      </c>
      <c r="AP2270" t="s">
        <v>63</v>
      </c>
      <c r="AQ2270" t="s">
        <v>66</v>
      </c>
      <c r="AR2270">
        <v>3432</v>
      </c>
      <c r="AW2270" t="s">
        <v>11097</v>
      </c>
      <c r="AX2270" t="s">
        <v>11098</v>
      </c>
      <c r="AY2270" t="s">
        <v>11099</v>
      </c>
      <c r="AZ2270" t="s">
        <v>70</v>
      </c>
    </row>
    <row r="2271" spans="1:52" x14ac:dyDescent="0.3">
      <c r="A2271">
        <v>2144921</v>
      </c>
      <c r="B2271" t="s">
        <v>11100</v>
      </c>
      <c r="C2271" t="str">
        <f t="shared" si="310"/>
        <v>7492</v>
      </c>
      <c r="D2271" t="s">
        <v>8411</v>
      </c>
      <c r="E2271" t="str">
        <f>"0000"</f>
        <v>0000</v>
      </c>
      <c r="F2271" t="s">
        <v>108</v>
      </c>
      <c r="G2271" t="str">
        <f t="shared" si="313"/>
        <v>02</v>
      </c>
      <c r="H2271" t="s">
        <v>55</v>
      </c>
      <c r="I2271" t="s">
        <v>56</v>
      </c>
      <c r="J2271" t="s">
        <v>57</v>
      </c>
      <c r="K2271">
        <v>0</v>
      </c>
      <c r="L2271">
        <v>51595</v>
      </c>
      <c r="M2271">
        <v>1.18</v>
      </c>
      <c r="N2271" t="str">
        <f t="shared" si="308"/>
        <v>000X</v>
      </c>
      <c r="O2271">
        <v>1891</v>
      </c>
      <c r="P2271" t="s">
        <v>58</v>
      </c>
      <c r="Q2271" t="s">
        <v>10937</v>
      </c>
      <c r="R2271" t="s">
        <v>4590</v>
      </c>
      <c r="T2271" t="s">
        <v>61</v>
      </c>
      <c r="V2271" t="s">
        <v>11101</v>
      </c>
      <c r="W2271">
        <v>18950</v>
      </c>
      <c r="X2271">
        <v>18950</v>
      </c>
      <c r="Y2271">
        <v>0</v>
      </c>
      <c r="Z2271">
        <v>18950</v>
      </c>
      <c r="AA2271">
        <v>18950</v>
      </c>
      <c r="AB2271" t="s">
        <v>72</v>
      </c>
      <c r="AC2271" s="1">
        <v>43861</v>
      </c>
      <c r="AD2271">
        <v>25000</v>
      </c>
      <c r="AE2271">
        <v>3035</v>
      </c>
      <c r="AF2271">
        <v>1955</v>
      </c>
      <c r="AG2271" t="s">
        <v>103</v>
      </c>
      <c r="AH2271" t="s">
        <v>76</v>
      </c>
      <c r="AR2271">
        <v>0</v>
      </c>
      <c r="AW2271" t="s">
        <v>921</v>
      </c>
      <c r="AY2271" t="s">
        <v>922</v>
      </c>
      <c r="AZ2271" t="s">
        <v>923</v>
      </c>
    </row>
    <row r="2272" spans="1:52" x14ac:dyDescent="0.3">
      <c r="A2272">
        <v>2139935</v>
      </c>
      <c r="B2272" t="s">
        <v>11102</v>
      </c>
      <c r="C2272" t="str">
        <f t="shared" si="310"/>
        <v>7492</v>
      </c>
      <c r="D2272" t="s">
        <v>8411</v>
      </c>
      <c r="E2272" t="str">
        <f>"0000"</f>
        <v>0000</v>
      </c>
      <c r="F2272" t="s">
        <v>108</v>
      </c>
      <c r="G2272" t="str">
        <f t="shared" si="313"/>
        <v>02</v>
      </c>
      <c r="H2272" t="s">
        <v>55</v>
      </c>
      <c r="I2272" t="s">
        <v>56</v>
      </c>
      <c r="J2272" t="s">
        <v>8434</v>
      </c>
      <c r="K2272">
        <v>0</v>
      </c>
      <c r="L2272">
        <v>62640</v>
      </c>
      <c r="M2272">
        <v>1.44</v>
      </c>
      <c r="N2272" t="str">
        <f t="shared" si="308"/>
        <v>000X</v>
      </c>
      <c r="O2272">
        <v>5134</v>
      </c>
      <c r="P2272" t="s">
        <v>72</v>
      </c>
      <c r="Q2272" t="s">
        <v>10146</v>
      </c>
      <c r="R2272" t="s">
        <v>266</v>
      </c>
      <c r="T2272" t="s">
        <v>61</v>
      </c>
      <c r="V2272" t="s">
        <v>11103</v>
      </c>
      <c r="W2272">
        <v>17980</v>
      </c>
      <c r="X2272">
        <v>17980</v>
      </c>
      <c r="Y2272">
        <v>0</v>
      </c>
      <c r="Z2272">
        <v>17980</v>
      </c>
      <c r="AA2272">
        <v>17980</v>
      </c>
      <c r="AB2272" t="s">
        <v>72</v>
      </c>
      <c r="AC2272" s="1">
        <v>38443</v>
      </c>
      <c r="AD2272">
        <v>77500</v>
      </c>
      <c r="AE2272">
        <v>1845</v>
      </c>
      <c r="AF2272">
        <v>2206</v>
      </c>
      <c r="AG2272" t="s">
        <v>103</v>
      </c>
      <c r="AH2272" t="s">
        <v>76</v>
      </c>
      <c r="AR2272">
        <v>0</v>
      </c>
      <c r="AW2272" t="s">
        <v>11104</v>
      </c>
      <c r="AX2272" t="s">
        <v>11105</v>
      </c>
      <c r="AY2272" t="s">
        <v>11106</v>
      </c>
      <c r="AZ2272" t="s">
        <v>10799</v>
      </c>
    </row>
    <row r="2273" spans="1:52" x14ac:dyDescent="0.3">
      <c r="A2273">
        <v>2140127</v>
      </c>
      <c r="B2273" t="s">
        <v>11107</v>
      </c>
      <c r="C2273" t="str">
        <f t="shared" si="310"/>
        <v>7492</v>
      </c>
      <c r="D2273" t="s">
        <v>8411</v>
      </c>
      <c r="E2273" t="str">
        <f t="shared" ref="E2273:E2281" si="314">"0100"</f>
        <v>0100</v>
      </c>
      <c r="F2273" t="s">
        <v>54</v>
      </c>
      <c r="G2273" t="str">
        <f>"03"</f>
        <v>03</v>
      </c>
      <c r="H2273" t="s">
        <v>55</v>
      </c>
      <c r="I2273" t="s">
        <v>56</v>
      </c>
      <c r="J2273" t="s">
        <v>57</v>
      </c>
      <c r="K2273">
        <v>1</v>
      </c>
      <c r="L2273">
        <v>47157</v>
      </c>
      <c r="M2273">
        <v>1.08</v>
      </c>
      <c r="N2273" t="str">
        <f t="shared" si="308"/>
        <v>000X</v>
      </c>
      <c r="O2273">
        <v>2025</v>
      </c>
      <c r="P2273" t="s">
        <v>58</v>
      </c>
      <c r="Q2273" t="s">
        <v>10433</v>
      </c>
      <c r="R2273" t="s">
        <v>140</v>
      </c>
      <c r="T2273" t="s">
        <v>61</v>
      </c>
      <c r="V2273" t="s">
        <v>11108</v>
      </c>
      <c r="W2273">
        <v>289214</v>
      </c>
      <c r="X2273">
        <v>17320</v>
      </c>
      <c r="Y2273">
        <v>271894</v>
      </c>
      <c r="Z2273">
        <v>282726</v>
      </c>
      <c r="AA2273">
        <v>257726</v>
      </c>
      <c r="AB2273" t="s">
        <v>63</v>
      </c>
      <c r="AC2273" s="1">
        <v>43235</v>
      </c>
      <c r="AD2273">
        <v>240000</v>
      </c>
      <c r="AE2273">
        <v>2902</v>
      </c>
      <c r="AF2273">
        <v>23</v>
      </c>
      <c r="AG2273" t="s">
        <v>64</v>
      </c>
      <c r="AH2273" t="s">
        <v>76</v>
      </c>
      <c r="AI2273">
        <v>1</v>
      </c>
      <c r="AJ2273">
        <v>1999</v>
      </c>
      <c r="AK2273">
        <v>3</v>
      </c>
      <c r="AL2273">
        <v>2</v>
      </c>
      <c r="AN2273">
        <v>2134</v>
      </c>
      <c r="AO2273">
        <v>32</v>
      </c>
      <c r="AP2273" t="s">
        <v>63</v>
      </c>
      <c r="AQ2273" t="s">
        <v>66</v>
      </c>
      <c r="AR2273">
        <v>3057</v>
      </c>
      <c r="AW2273" t="s">
        <v>11109</v>
      </c>
      <c r="AX2273" t="s">
        <v>11110</v>
      </c>
      <c r="AY2273" t="s">
        <v>11111</v>
      </c>
      <c r="AZ2273" t="s">
        <v>70</v>
      </c>
    </row>
    <row r="2274" spans="1:52" x14ac:dyDescent="0.3">
      <c r="A2274">
        <v>2140232</v>
      </c>
      <c r="B2274" t="s">
        <v>11112</v>
      </c>
      <c r="C2274" t="str">
        <f t="shared" si="310"/>
        <v>7492</v>
      </c>
      <c r="D2274" t="s">
        <v>8411</v>
      </c>
      <c r="E2274" t="str">
        <f t="shared" si="314"/>
        <v>0100</v>
      </c>
      <c r="F2274" t="s">
        <v>54</v>
      </c>
      <c r="G2274" t="str">
        <f>"03"</f>
        <v>03</v>
      </c>
      <c r="H2274" t="s">
        <v>55</v>
      </c>
      <c r="I2274" t="s">
        <v>56</v>
      </c>
      <c r="J2274" t="s">
        <v>57</v>
      </c>
      <c r="K2274">
        <v>1</v>
      </c>
      <c r="L2274">
        <v>51701</v>
      </c>
      <c r="M2274">
        <v>1.19</v>
      </c>
      <c r="N2274" t="str">
        <f t="shared" si="308"/>
        <v>000X</v>
      </c>
      <c r="O2274">
        <v>2154</v>
      </c>
      <c r="P2274" t="s">
        <v>58</v>
      </c>
      <c r="Q2274" t="s">
        <v>10864</v>
      </c>
      <c r="R2274" t="s">
        <v>331</v>
      </c>
      <c r="T2274" t="s">
        <v>61</v>
      </c>
      <c r="V2274" t="s">
        <v>11113</v>
      </c>
      <c r="W2274">
        <v>18990</v>
      </c>
      <c r="X2274">
        <v>18990</v>
      </c>
      <c r="Y2274">
        <v>0</v>
      </c>
      <c r="Z2274">
        <v>18990</v>
      </c>
      <c r="AA2274">
        <v>18990</v>
      </c>
      <c r="AB2274" t="s">
        <v>63</v>
      </c>
      <c r="AC2274" s="1">
        <v>43614</v>
      </c>
      <c r="AD2274">
        <v>26000</v>
      </c>
      <c r="AE2274">
        <v>2980</v>
      </c>
      <c r="AF2274">
        <v>1006</v>
      </c>
      <c r="AG2274" t="s">
        <v>103</v>
      </c>
      <c r="AH2274" t="s">
        <v>76</v>
      </c>
      <c r="AI2274">
        <v>1</v>
      </c>
      <c r="AJ2274">
        <v>2020</v>
      </c>
      <c r="AK2274">
        <v>3</v>
      </c>
      <c r="AL2274">
        <v>2</v>
      </c>
      <c r="AN2274">
        <v>2480</v>
      </c>
      <c r="AO2274">
        <v>32</v>
      </c>
      <c r="AP2274" t="s">
        <v>63</v>
      </c>
      <c r="AQ2274" t="s">
        <v>66</v>
      </c>
      <c r="AR2274">
        <v>3384</v>
      </c>
      <c r="AW2274" t="s">
        <v>11114</v>
      </c>
      <c r="AX2274" t="s">
        <v>11115</v>
      </c>
      <c r="AY2274" t="s">
        <v>11116</v>
      </c>
      <c r="AZ2274" t="s">
        <v>11117</v>
      </c>
    </row>
    <row r="2275" spans="1:52" x14ac:dyDescent="0.3">
      <c r="A2275">
        <v>2141034</v>
      </c>
      <c r="B2275" t="s">
        <v>11118</v>
      </c>
      <c r="C2275" t="str">
        <f t="shared" si="310"/>
        <v>7492</v>
      </c>
      <c r="D2275" t="s">
        <v>8411</v>
      </c>
      <c r="E2275" t="str">
        <f t="shared" si="314"/>
        <v>0100</v>
      </c>
      <c r="F2275" t="s">
        <v>54</v>
      </c>
      <c r="G2275" t="str">
        <f>"02"</f>
        <v>02</v>
      </c>
      <c r="H2275" t="s">
        <v>55</v>
      </c>
      <c r="I2275" t="s">
        <v>56</v>
      </c>
      <c r="J2275" t="s">
        <v>57</v>
      </c>
      <c r="K2275">
        <v>1</v>
      </c>
      <c r="L2275">
        <v>45729</v>
      </c>
      <c r="M2275">
        <v>1.05</v>
      </c>
      <c r="N2275" t="str">
        <f t="shared" si="308"/>
        <v>000X</v>
      </c>
      <c r="O2275">
        <v>5378</v>
      </c>
      <c r="P2275" t="s">
        <v>72</v>
      </c>
      <c r="Q2275" t="s">
        <v>10886</v>
      </c>
      <c r="R2275" t="s">
        <v>140</v>
      </c>
      <c r="T2275" t="s">
        <v>61</v>
      </c>
      <c r="V2275" t="s">
        <v>11119</v>
      </c>
      <c r="W2275">
        <v>291925</v>
      </c>
      <c r="X2275">
        <v>10920</v>
      </c>
      <c r="Y2275">
        <v>281005</v>
      </c>
      <c r="Z2275">
        <v>261136</v>
      </c>
      <c r="AA2275">
        <v>236136</v>
      </c>
      <c r="AB2275" t="s">
        <v>63</v>
      </c>
      <c r="AC2275" s="1">
        <v>44246</v>
      </c>
      <c r="AD2275">
        <v>429900</v>
      </c>
      <c r="AE2275">
        <v>3140</v>
      </c>
      <c r="AF2275">
        <v>281</v>
      </c>
      <c r="AG2275" t="s">
        <v>64</v>
      </c>
      <c r="AH2275" t="s">
        <v>76</v>
      </c>
      <c r="AI2275">
        <v>1</v>
      </c>
      <c r="AJ2275">
        <v>2007</v>
      </c>
      <c r="AK2275">
        <v>4</v>
      </c>
      <c r="AL2275">
        <v>3</v>
      </c>
      <c r="AN2275">
        <v>2794</v>
      </c>
      <c r="AO2275">
        <v>32</v>
      </c>
      <c r="AP2275" t="s">
        <v>63</v>
      </c>
      <c r="AQ2275" t="s">
        <v>66</v>
      </c>
      <c r="AR2275">
        <v>4044</v>
      </c>
      <c r="AW2275" t="s">
        <v>11120</v>
      </c>
      <c r="AX2275" t="s">
        <v>11121</v>
      </c>
      <c r="AY2275" t="s">
        <v>11122</v>
      </c>
      <c r="AZ2275" t="s">
        <v>70</v>
      </c>
    </row>
    <row r="2276" spans="1:52" x14ac:dyDescent="0.3">
      <c r="A2276">
        <v>2141158</v>
      </c>
      <c r="B2276" t="s">
        <v>11123</v>
      </c>
      <c r="C2276" t="str">
        <f t="shared" si="310"/>
        <v>7492</v>
      </c>
      <c r="D2276" t="s">
        <v>8411</v>
      </c>
      <c r="E2276" t="str">
        <f t="shared" si="314"/>
        <v>0100</v>
      </c>
      <c r="F2276" t="s">
        <v>54</v>
      </c>
      <c r="G2276" t="str">
        <f>"03"</f>
        <v>03</v>
      </c>
      <c r="H2276" t="s">
        <v>55</v>
      </c>
      <c r="I2276" t="s">
        <v>56</v>
      </c>
      <c r="J2276" t="s">
        <v>57</v>
      </c>
      <c r="K2276">
        <v>1</v>
      </c>
      <c r="L2276">
        <v>43803</v>
      </c>
      <c r="M2276">
        <v>1.01</v>
      </c>
      <c r="N2276" t="str">
        <f t="shared" si="308"/>
        <v>000X</v>
      </c>
      <c r="O2276">
        <v>1957</v>
      </c>
      <c r="P2276" t="s">
        <v>58</v>
      </c>
      <c r="Q2276" t="s">
        <v>10439</v>
      </c>
      <c r="R2276" t="s">
        <v>140</v>
      </c>
      <c r="T2276" t="s">
        <v>61</v>
      </c>
      <c r="V2276" t="s">
        <v>11124</v>
      </c>
      <c r="W2276">
        <v>229903</v>
      </c>
      <c r="X2276">
        <v>16090</v>
      </c>
      <c r="Y2276">
        <v>213813</v>
      </c>
      <c r="Z2276">
        <v>164275</v>
      </c>
      <c r="AA2276">
        <v>138775</v>
      </c>
      <c r="AB2276" t="s">
        <v>63</v>
      </c>
      <c r="AC2276" s="1">
        <v>35156</v>
      </c>
      <c r="AD2276">
        <v>11500</v>
      </c>
      <c r="AE2276">
        <v>1127</v>
      </c>
      <c r="AF2276">
        <v>1832</v>
      </c>
      <c r="AG2276" t="s">
        <v>103</v>
      </c>
      <c r="AH2276" t="s">
        <v>76</v>
      </c>
      <c r="AI2276">
        <v>1</v>
      </c>
      <c r="AJ2276">
        <v>1997</v>
      </c>
      <c r="AK2276">
        <v>3</v>
      </c>
      <c r="AL2276">
        <v>2</v>
      </c>
      <c r="AM2276">
        <v>1</v>
      </c>
      <c r="AN2276">
        <v>2301</v>
      </c>
      <c r="AO2276">
        <v>32</v>
      </c>
      <c r="AP2276" t="s">
        <v>63</v>
      </c>
      <c r="AQ2276" t="s">
        <v>66</v>
      </c>
      <c r="AR2276">
        <v>3328</v>
      </c>
      <c r="AW2276" t="s">
        <v>11125</v>
      </c>
      <c r="AY2276" t="s">
        <v>11126</v>
      </c>
      <c r="AZ2276" t="s">
        <v>70</v>
      </c>
    </row>
    <row r="2277" spans="1:52" x14ac:dyDescent="0.3">
      <c r="A2277">
        <v>2141182</v>
      </c>
      <c r="B2277" t="s">
        <v>11127</v>
      </c>
      <c r="C2277" t="str">
        <f t="shared" si="310"/>
        <v>7492</v>
      </c>
      <c r="D2277" t="s">
        <v>8411</v>
      </c>
      <c r="E2277" t="str">
        <f t="shared" si="314"/>
        <v>0100</v>
      </c>
      <c r="F2277" t="s">
        <v>54</v>
      </c>
      <c r="G2277" t="str">
        <f>"03"</f>
        <v>03</v>
      </c>
      <c r="H2277" t="s">
        <v>55</v>
      </c>
      <c r="I2277" t="s">
        <v>56</v>
      </c>
      <c r="J2277" t="s">
        <v>57</v>
      </c>
      <c r="K2277">
        <v>1</v>
      </c>
      <c r="L2277">
        <v>43880</v>
      </c>
      <c r="M2277">
        <v>1.01</v>
      </c>
      <c r="N2277" t="str">
        <f t="shared" si="308"/>
        <v>000X</v>
      </c>
      <c r="O2277">
        <v>1965</v>
      </c>
      <c r="P2277" t="s">
        <v>58</v>
      </c>
      <c r="Q2277" t="s">
        <v>10439</v>
      </c>
      <c r="R2277" t="s">
        <v>140</v>
      </c>
      <c r="T2277" t="s">
        <v>61</v>
      </c>
      <c r="V2277" t="s">
        <v>11128</v>
      </c>
      <c r="W2277">
        <v>227083</v>
      </c>
      <c r="X2277">
        <v>16120</v>
      </c>
      <c r="Y2277">
        <v>210963</v>
      </c>
      <c r="Z2277">
        <v>164289</v>
      </c>
      <c r="AA2277">
        <v>139289</v>
      </c>
      <c r="AB2277" t="s">
        <v>63</v>
      </c>
      <c r="AC2277" s="1">
        <v>34912</v>
      </c>
      <c r="AD2277">
        <v>13000</v>
      </c>
      <c r="AE2277">
        <v>1099</v>
      </c>
      <c r="AF2277">
        <v>1418</v>
      </c>
      <c r="AG2277" t="s">
        <v>103</v>
      </c>
      <c r="AH2277" t="s">
        <v>76</v>
      </c>
      <c r="AI2277">
        <v>1</v>
      </c>
      <c r="AJ2277">
        <v>1996</v>
      </c>
      <c r="AK2277">
        <v>3</v>
      </c>
      <c r="AL2277">
        <v>2</v>
      </c>
      <c r="AN2277">
        <v>2282</v>
      </c>
      <c r="AO2277">
        <v>32</v>
      </c>
      <c r="AP2277" t="s">
        <v>63</v>
      </c>
      <c r="AQ2277" t="s">
        <v>66</v>
      </c>
      <c r="AR2277">
        <v>3334</v>
      </c>
      <c r="AW2277" t="s">
        <v>11129</v>
      </c>
      <c r="AX2277" t="s">
        <v>11130</v>
      </c>
      <c r="AY2277" t="s">
        <v>11131</v>
      </c>
      <c r="AZ2277" t="s">
        <v>70</v>
      </c>
    </row>
    <row r="2278" spans="1:52" x14ac:dyDescent="0.3">
      <c r="A2278">
        <v>2141344</v>
      </c>
      <c r="B2278" t="s">
        <v>11132</v>
      </c>
      <c r="C2278" t="str">
        <f t="shared" si="310"/>
        <v>7492</v>
      </c>
      <c r="D2278" t="s">
        <v>8411</v>
      </c>
      <c r="E2278" t="str">
        <f t="shared" si="314"/>
        <v>0100</v>
      </c>
      <c r="F2278" t="s">
        <v>54</v>
      </c>
      <c r="G2278" t="str">
        <f>"03"</f>
        <v>03</v>
      </c>
      <c r="H2278" t="s">
        <v>55</v>
      </c>
      <c r="I2278" t="s">
        <v>56</v>
      </c>
      <c r="J2278" t="s">
        <v>57</v>
      </c>
      <c r="K2278">
        <v>1</v>
      </c>
      <c r="L2278">
        <v>44595</v>
      </c>
      <c r="M2278">
        <v>1.02</v>
      </c>
      <c r="N2278" t="str">
        <f t="shared" si="308"/>
        <v>000X</v>
      </c>
      <c r="O2278">
        <v>5531</v>
      </c>
      <c r="P2278" t="s">
        <v>72</v>
      </c>
      <c r="Q2278" t="s">
        <v>10886</v>
      </c>
      <c r="R2278" t="s">
        <v>140</v>
      </c>
      <c r="T2278" t="s">
        <v>61</v>
      </c>
      <c r="V2278" t="s">
        <v>11133</v>
      </c>
      <c r="W2278">
        <v>239155</v>
      </c>
      <c r="X2278">
        <v>16380</v>
      </c>
      <c r="Y2278">
        <v>222775</v>
      </c>
      <c r="Z2278">
        <v>182664</v>
      </c>
      <c r="AA2278">
        <v>157664</v>
      </c>
      <c r="AB2278" t="s">
        <v>63</v>
      </c>
      <c r="AC2278" s="1">
        <v>37865</v>
      </c>
      <c r="AD2278">
        <v>18000</v>
      </c>
      <c r="AE2278">
        <v>1650</v>
      </c>
      <c r="AF2278">
        <v>220</v>
      </c>
      <c r="AG2278" t="s">
        <v>103</v>
      </c>
      <c r="AH2278" t="s">
        <v>76</v>
      </c>
      <c r="AI2278">
        <v>1</v>
      </c>
      <c r="AJ2278">
        <v>2005</v>
      </c>
      <c r="AK2278">
        <v>4</v>
      </c>
      <c r="AL2278">
        <v>2</v>
      </c>
      <c r="AN2278">
        <v>2294</v>
      </c>
      <c r="AO2278">
        <v>32</v>
      </c>
      <c r="AP2278" t="s">
        <v>63</v>
      </c>
      <c r="AQ2278" t="s">
        <v>66</v>
      </c>
      <c r="AR2278">
        <v>3056</v>
      </c>
      <c r="AW2278" t="s">
        <v>11134</v>
      </c>
      <c r="AX2278" t="s">
        <v>11135</v>
      </c>
      <c r="AY2278" t="s">
        <v>11136</v>
      </c>
      <c r="AZ2278" t="s">
        <v>70</v>
      </c>
    </row>
    <row r="2279" spans="1:52" x14ac:dyDescent="0.3">
      <c r="A2279">
        <v>2141441</v>
      </c>
      <c r="B2279" t="s">
        <v>11137</v>
      </c>
      <c r="C2279" t="str">
        <f t="shared" si="310"/>
        <v>7492</v>
      </c>
      <c r="D2279" t="s">
        <v>8411</v>
      </c>
      <c r="E2279" t="str">
        <f t="shared" si="314"/>
        <v>0100</v>
      </c>
      <c r="F2279" t="s">
        <v>54</v>
      </c>
      <c r="G2279" t="str">
        <f>"02"</f>
        <v>02</v>
      </c>
      <c r="H2279" t="s">
        <v>55</v>
      </c>
      <c r="I2279" t="s">
        <v>56</v>
      </c>
      <c r="J2279" t="s">
        <v>57</v>
      </c>
      <c r="K2279">
        <v>1</v>
      </c>
      <c r="L2279">
        <v>42996</v>
      </c>
      <c r="M2279">
        <v>0.99</v>
      </c>
      <c r="N2279" t="str">
        <f t="shared" si="308"/>
        <v>000X</v>
      </c>
      <c r="O2279">
        <v>1942</v>
      </c>
      <c r="P2279" t="s">
        <v>58</v>
      </c>
      <c r="Q2279" t="s">
        <v>10930</v>
      </c>
      <c r="R2279" t="s">
        <v>140</v>
      </c>
      <c r="T2279" t="s">
        <v>61</v>
      </c>
      <c r="V2279" t="s">
        <v>11138</v>
      </c>
      <c r="W2279">
        <v>178451</v>
      </c>
      <c r="X2279">
        <v>15790</v>
      </c>
      <c r="Y2279">
        <v>162661</v>
      </c>
      <c r="Z2279">
        <v>132829</v>
      </c>
      <c r="AA2279">
        <v>107829</v>
      </c>
      <c r="AB2279" t="s">
        <v>63</v>
      </c>
      <c r="AC2279" s="1">
        <v>35400</v>
      </c>
      <c r="AD2279">
        <v>12000</v>
      </c>
      <c r="AE2279">
        <v>1165</v>
      </c>
      <c r="AF2279">
        <v>553</v>
      </c>
      <c r="AG2279" t="s">
        <v>103</v>
      </c>
      <c r="AH2279" t="s">
        <v>76</v>
      </c>
      <c r="AI2279">
        <v>1</v>
      </c>
      <c r="AJ2279">
        <v>1999</v>
      </c>
      <c r="AK2279">
        <v>3</v>
      </c>
      <c r="AL2279">
        <v>2</v>
      </c>
      <c r="AN2279">
        <v>1919</v>
      </c>
      <c r="AO2279">
        <v>32</v>
      </c>
      <c r="AP2279" t="s">
        <v>63</v>
      </c>
      <c r="AQ2279" t="s">
        <v>66</v>
      </c>
      <c r="AR2279">
        <v>2907</v>
      </c>
      <c r="AW2279" t="s">
        <v>11139</v>
      </c>
      <c r="AX2279" t="s">
        <v>11140</v>
      </c>
      <c r="AY2279" t="s">
        <v>11141</v>
      </c>
      <c r="AZ2279" t="s">
        <v>70</v>
      </c>
    </row>
    <row r="2280" spans="1:52" x14ac:dyDescent="0.3">
      <c r="A2280">
        <v>2141476</v>
      </c>
      <c r="B2280" t="s">
        <v>11142</v>
      </c>
      <c r="C2280" t="str">
        <f t="shared" si="310"/>
        <v>7492</v>
      </c>
      <c r="D2280" t="s">
        <v>8411</v>
      </c>
      <c r="E2280" t="str">
        <f t="shared" si="314"/>
        <v>0100</v>
      </c>
      <c r="F2280" t="s">
        <v>54</v>
      </c>
      <c r="G2280" t="str">
        <f>"02"</f>
        <v>02</v>
      </c>
      <c r="H2280" t="s">
        <v>55</v>
      </c>
      <c r="I2280" t="s">
        <v>56</v>
      </c>
      <c r="J2280" t="s">
        <v>57</v>
      </c>
      <c r="K2280">
        <v>1</v>
      </c>
      <c r="L2280">
        <v>53063</v>
      </c>
      <c r="M2280">
        <v>1.22</v>
      </c>
      <c r="N2280" t="str">
        <f t="shared" si="308"/>
        <v>000X</v>
      </c>
      <c r="O2280">
        <v>1846</v>
      </c>
      <c r="P2280" t="s">
        <v>58</v>
      </c>
      <c r="Q2280" t="s">
        <v>10937</v>
      </c>
      <c r="R2280" t="s">
        <v>4590</v>
      </c>
      <c r="T2280" t="s">
        <v>61</v>
      </c>
      <c r="V2280" t="s">
        <v>11143</v>
      </c>
      <c r="W2280">
        <v>232962</v>
      </c>
      <c r="X2280">
        <v>19490</v>
      </c>
      <c r="Y2280">
        <v>213472</v>
      </c>
      <c r="Z2280">
        <v>232962</v>
      </c>
      <c r="AA2280">
        <v>232962</v>
      </c>
      <c r="AB2280" t="s">
        <v>72</v>
      </c>
      <c r="AC2280" s="1">
        <v>44186</v>
      </c>
      <c r="AD2280">
        <v>294000</v>
      </c>
      <c r="AE2280">
        <v>3120</v>
      </c>
      <c r="AF2280">
        <v>842</v>
      </c>
      <c r="AG2280" t="s">
        <v>64</v>
      </c>
      <c r="AH2280" t="s">
        <v>76</v>
      </c>
      <c r="AI2280">
        <v>1</v>
      </c>
      <c r="AJ2280">
        <v>2005</v>
      </c>
      <c r="AK2280">
        <v>3</v>
      </c>
      <c r="AL2280">
        <v>2</v>
      </c>
      <c r="AN2280">
        <v>2143</v>
      </c>
      <c r="AO2280">
        <v>32</v>
      </c>
      <c r="AP2280" t="s">
        <v>63</v>
      </c>
      <c r="AQ2280" t="s">
        <v>66</v>
      </c>
      <c r="AR2280">
        <v>3124</v>
      </c>
      <c r="AW2280" t="s">
        <v>11144</v>
      </c>
      <c r="AX2280" t="s">
        <v>11145</v>
      </c>
      <c r="AY2280" t="s">
        <v>11146</v>
      </c>
      <c r="AZ2280" t="s">
        <v>11147</v>
      </c>
    </row>
    <row r="2281" spans="1:52" x14ac:dyDescent="0.3">
      <c r="A2281">
        <v>2141697</v>
      </c>
      <c r="B2281" t="s">
        <v>11148</v>
      </c>
      <c r="C2281" t="str">
        <f t="shared" si="310"/>
        <v>7492</v>
      </c>
      <c r="D2281" t="s">
        <v>8411</v>
      </c>
      <c r="E2281" t="str">
        <f t="shared" si="314"/>
        <v>0100</v>
      </c>
      <c r="F2281" t="s">
        <v>54</v>
      </c>
      <c r="G2281" t="str">
        <f>"02"</f>
        <v>02</v>
      </c>
      <c r="H2281" t="s">
        <v>55</v>
      </c>
      <c r="I2281" t="s">
        <v>56</v>
      </c>
      <c r="J2281" t="s">
        <v>57</v>
      </c>
      <c r="K2281">
        <v>1</v>
      </c>
      <c r="L2281">
        <v>49559</v>
      </c>
      <c r="M2281">
        <v>1.1399999999999999</v>
      </c>
      <c r="N2281" t="str">
        <f t="shared" si="308"/>
        <v>000X</v>
      </c>
      <c r="O2281">
        <v>1904</v>
      </c>
      <c r="P2281" t="s">
        <v>58</v>
      </c>
      <c r="Q2281" t="s">
        <v>10937</v>
      </c>
      <c r="R2281" t="s">
        <v>4590</v>
      </c>
      <c r="T2281" t="s">
        <v>61</v>
      </c>
      <c r="V2281" t="s">
        <v>11149</v>
      </c>
      <c r="W2281">
        <v>313824</v>
      </c>
      <c r="X2281">
        <v>18200</v>
      </c>
      <c r="Y2281">
        <v>295624</v>
      </c>
      <c r="Z2281">
        <v>313824</v>
      </c>
      <c r="AA2281">
        <v>288824</v>
      </c>
      <c r="AB2281" t="s">
        <v>63</v>
      </c>
      <c r="AC2281" s="1">
        <v>42216</v>
      </c>
      <c r="AD2281">
        <v>22500</v>
      </c>
      <c r="AE2281">
        <v>2705</v>
      </c>
      <c r="AF2281">
        <v>213</v>
      </c>
      <c r="AG2281" t="s">
        <v>103</v>
      </c>
      <c r="AH2281" t="s">
        <v>76</v>
      </c>
      <c r="AI2281">
        <v>1</v>
      </c>
      <c r="AJ2281">
        <v>2017</v>
      </c>
      <c r="AK2281">
        <v>3</v>
      </c>
      <c r="AL2281">
        <v>2</v>
      </c>
      <c r="AN2281">
        <v>3052</v>
      </c>
      <c r="AO2281">
        <v>32</v>
      </c>
      <c r="AP2281" t="s">
        <v>72</v>
      </c>
      <c r="AQ2281" t="s">
        <v>66</v>
      </c>
      <c r="AR2281">
        <v>4077</v>
      </c>
      <c r="AW2281" t="s">
        <v>11150</v>
      </c>
      <c r="AX2281" t="s">
        <v>11151</v>
      </c>
      <c r="AY2281" t="s">
        <v>11152</v>
      </c>
      <c r="AZ2281" t="s">
        <v>11153</v>
      </c>
    </row>
    <row r="2282" spans="1:52" x14ac:dyDescent="0.3">
      <c r="A2282">
        <v>2141824</v>
      </c>
      <c r="B2282" t="s">
        <v>11154</v>
      </c>
      <c r="C2282" t="str">
        <f t="shared" si="310"/>
        <v>7492</v>
      </c>
      <c r="D2282" t="s">
        <v>8411</v>
      </c>
      <c r="E2282" t="str">
        <f>"0000"</f>
        <v>0000</v>
      </c>
      <c r="F2282" t="s">
        <v>108</v>
      </c>
      <c r="G2282" t="str">
        <f>"03"</f>
        <v>03</v>
      </c>
      <c r="H2282" t="s">
        <v>55</v>
      </c>
      <c r="I2282" t="s">
        <v>56</v>
      </c>
      <c r="J2282" t="s">
        <v>57</v>
      </c>
      <c r="K2282">
        <v>0</v>
      </c>
      <c r="L2282">
        <v>51704</v>
      </c>
      <c r="M2282">
        <v>1.19</v>
      </c>
      <c r="N2282" t="str">
        <f t="shared" si="308"/>
        <v>000X</v>
      </c>
      <c r="O2282">
        <v>2055</v>
      </c>
      <c r="P2282" t="s">
        <v>58</v>
      </c>
      <c r="Q2282" t="s">
        <v>10930</v>
      </c>
      <c r="R2282" t="s">
        <v>140</v>
      </c>
      <c r="T2282" t="s">
        <v>61</v>
      </c>
      <c r="V2282" t="s">
        <v>11155</v>
      </c>
      <c r="W2282">
        <v>18990</v>
      </c>
      <c r="X2282">
        <v>18990</v>
      </c>
      <c r="Y2282">
        <v>0</v>
      </c>
      <c r="Z2282">
        <v>18990</v>
      </c>
      <c r="AA2282">
        <v>18990</v>
      </c>
      <c r="AB2282" t="s">
        <v>72</v>
      </c>
      <c r="AC2282" s="1">
        <v>34700</v>
      </c>
      <c r="AD2282">
        <v>22900</v>
      </c>
      <c r="AE2282">
        <v>1066</v>
      </c>
      <c r="AF2282">
        <v>1839</v>
      </c>
      <c r="AG2282" t="s">
        <v>103</v>
      </c>
      <c r="AH2282" t="s">
        <v>873</v>
      </c>
      <c r="AR2282">
        <v>0</v>
      </c>
      <c r="AW2282" t="s">
        <v>11156</v>
      </c>
      <c r="AY2282" t="s">
        <v>11157</v>
      </c>
      <c r="AZ2282" t="s">
        <v>11158</v>
      </c>
    </row>
    <row r="2283" spans="1:52" x14ac:dyDescent="0.3">
      <c r="A2283">
        <v>2141891</v>
      </c>
      <c r="B2283" t="s">
        <v>11159</v>
      </c>
      <c r="C2283" t="str">
        <f t="shared" si="310"/>
        <v>7492</v>
      </c>
      <c r="D2283" t="s">
        <v>8411</v>
      </c>
      <c r="E2283" t="str">
        <f>"0100"</f>
        <v>0100</v>
      </c>
      <c r="F2283" t="s">
        <v>54</v>
      </c>
      <c r="G2283" t="str">
        <f>"02"</f>
        <v>02</v>
      </c>
      <c r="H2283" t="s">
        <v>55</v>
      </c>
      <c r="I2283" t="s">
        <v>56</v>
      </c>
      <c r="J2283" t="s">
        <v>57</v>
      </c>
      <c r="K2283">
        <v>1</v>
      </c>
      <c r="L2283">
        <v>43722</v>
      </c>
      <c r="M2283">
        <v>1</v>
      </c>
      <c r="N2283" t="str">
        <f t="shared" ref="N2283:N2346" si="315">"000X"</f>
        <v>000X</v>
      </c>
      <c r="O2283">
        <v>5756</v>
      </c>
      <c r="P2283" t="s">
        <v>72</v>
      </c>
      <c r="Q2283" t="s">
        <v>11160</v>
      </c>
      <c r="R2283" t="s">
        <v>140</v>
      </c>
      <c r="T2283" t="s">
        <v>61</v>
      </c>
      <c r="V2283" t="s">
        <v>11161</v>
      </c>
      <c r="W2283">
        <v>306127</v>
      </c>
      <c r="X2283">
        <v>16060</v>
      </c>
      <c r="Y2283">
        <v>290067</v>
      </c>
      <c r="Z2283">
        <v>279415</v>
      </c>
      <c r="AA2283">
        <v>254415</v>
      </c>
      <c r="AB2283" t="s">
        <v>63</v>
      </c>
      <c r="AC2283" s="1">
        <v>42752</v>
      </c>
      <c r="AD2283">
        <v>313000</v>
      </c>
      <c r="AE2283">
        <v>2805</v>
      </c>
      <c r="AF2283">
        <v>2269</v>
      </c>
      <c r="AG2283" t="s">
        <v>64</v>
      </c>
      <c r="AH2283" t="s">
        <v>76</v>
      </c>
      <c r="AI2283">
        <v>1</v>
      </c>
      <c r="AJ2283">
        <v>2006</v>
      </c>
      <c r="AK2283">
        <v>3</v>
      </c>
      <c r="AL2283">
        <v>2</v>
      </c>
      <c r="AM2283">
        <v>1</v>
      </c>
      <c r="AN2283">
        <v>2961</v>
      </c>
      <c r="AO2283">
        <v>32</v>
      </c>
      <c r="AP2283" t="s">
        <v>63</v>
      </c>
      <c r="AQ2283" t="s">
        <v>66</v>
      </c>
      <c r="AR2283">
        <v>4536</v>
      </c>
      <c r="AW2283" t="s">
        <v>11162</v>
      </c>
      <c r="AX2283" t="s">
        <v>11163</v>
      </c>
      <c r="AY2283" t="s">
        <v>11164</v>
      </c>
      <c r="AZ2283" t="s">
        <v>70</v>
      </c>
    </row>
    <row r="2284" spans="1:52" x14ac:dyDescent="0.3">
      <c r="A2284">
        <v>2142014</v>
      </c>
      <c r="B2284" t="s">
        <v>11165</v>
      </c>
      <c r="C2284" t="str">
        <f t="shared" si="310"/>
        <v>7492</v>
      </c>
      <c r="D2284" t="s">
        <v>8411</v>
      </c>
      <c r="E2284" t="str">
        <f>"0000"</f>
        <v>0000</v>
      </c>
      <c r="F2284" t="s">
        <v>108</v>
      </c>
      <c r="G2284" t="str">
        <f>"02"</f>
        <v>02</v>
      </c>
      <c r="H2284" t="s">
        <v>55</v>
      </c>
      <c r="I2284" t="s">
        <v>56</v>
      </c>
      <c r="J2284" t="s">
        <v>57</v>
      </c>
      <c r="K2284">
        <v>0</v>
      </c>
      <c r="L2284">
        <v>47677</v>
      </c>
      <c r="M2284">
        <v>1.0900000000000001</v>
      </c>
      <c r="N2284" t="str">
        <f t="shared" si="315"/>
        <v>000X</v>
      </c>
      <c r="O2284">
        <v>5656</v>
      </c>
      <c r="P2284" t="s">
        <v>72</v>
      </c>
      <c r="Q2284" t="s">
        <v>11160</v>
      </c>
      <c r="R2284" t="s">
        <v>140</v>
      </c>
      <c r="T2284" t="s">
        <v>61</v>
      </c>
      <c r="V2284" t="s">
        <v>11166</v>
      </c>
      <c r="W2284">
        <v>17510</v>
      </c>
      <c r="X2284">
        <v>17510</v>
      </c>
      <c r="Y2284">
        <v>0</v>
      </c>
      <c r="Z2284">
        <v>17510</v>
      </c>
      <c r="AA2284">
        <v>17510</v>
      </c>
      <c r="AB2284" t="s">
        <v>72</v>
      </c>
      <c r="AC2284" s="1">
        <v>43770</v>
      </c>
      <c r="AD2284">
        <v>25000</v>
      </c>
      <c r="AE2284">
        <v>3018</v>
      </c>
      <c r="AF2284">
        <v>1195</v>
      </c>
      <c r="AG2284" t="s">
        <v>103</v>
      </c>
      <c r="AH2284" t="s">
        <v>76</v>
      </c>
      <c r="AR2284">
        <v>0</v>
      </c>
      <c r="AW2284" t="s">
        <v>11167</v>
      </c>
      <c r="AX2284" t="s">
        <v>11168</v>
      </c>
      <c r="AY2284" t="s">
        <v>11169</v>
      </c>
      <c r="AZ2284" t="s">
        <v>9382</v>
      </c>
    </row>
    <row r="2285" spans="1:52" x14ac:dyDescent="0.3">
      <c r="A2285">
        <v>2144688</v>
      </c>
      <c r="B2285" t="s">
        <v>11170</v>
      </c>
      <c r="C2285" t="str">
        <f t="shared" si="310"/>
        <v>7492</v>
      </c>
      <c r="D2285" t="s">
        <v>8411</v>
      </c>
      <c r="E2285" t="str">
        <f>"0000"</f>
        <v>0000</v>
      </c>
      <c r="F2285" t="s">
        <v>108</v>
      </c>
      <c r="G2285" t="str">
        <f>"02"</f>
        <v>02</v>
      </c>
      <c r="H2285" t="s">
        <v>55</v>
      </c>
      <c r="I2285" t="s">
        <v>56</v>
      </c>
      <c r="J2285" t="s">
        <v>57</v>
      </c>
      <c r="K2285">
        <v>0</v>
      </c>
      <c r="L2285">
        <v>43864</v>
      </c>
      <c r="M2285">
        <v>1.01</v>
      </c>
      <c r="N2285" t="str">
        <f t="shared" si="315"/>
        <v>000X</v>
      </c>
      <c r="O2285">
        <v>5377</v>
      </c>
      <c r="P2285" t="s">
        <v>72</v>
      </c>
      <c r="Q2285" t="s">
        <v>10886</v>
      </c>
      <c r="R2285" t="s">
        <v>140</v>
      </c>
      <c r="T2285" t="s">
        <v>61</v>
      </c>
      <c r="V2285" t="s">
        <v>11171</v>
      </c>
      <c r="W2285">
        <v>16110</v>
      </c>
      <c r="X2285">
        <v>16110</v>
      </c>
      <c r="Y2285">
        <v>0</v>
      </c>
      <c r="Z2285">
        <v>16110</v>
      </c>
      <c r="AA2285">
        <v>16110</v>
      </c>
      <c r="AB2285" t="s">
        <v>72</v>
      </c>
      <c r="AC2285" s="1">
        <v>38838</v>
      </c>
      <c r="AD2285">
        <v>52000</v>
      </c>
      <c r="AE2285">
        <v>2007</v>
      </c>
      <c r="AF2285">
        <v>1804</v>
      </c>
      <c r="AG2285" t="s">
        <v>103</v>
      </c>
      <c r="AH2285" t="s">
        <v>391</v>
      </c>
      <c r="AR2285">
        <v>0</v>
      </c>
      <c r="AW2285" t="s">
        <v>11172</v>
      </c>
      <c r="AX2285" t="s">
        <v>11173</v>
      </c>
      <c r="AY2285" t="s">
        <v>11174</v>
      </c>
      <c r="AZ2285" t="s">
        <v>11175</v>
      </c>
    </row>
    <row r="2286" spans="1:52" x14ac:dyDescent="0.3">
      <c r="A2286">
        <v>2144742</v>
      </c>
      <c r="B2286" t="s">
        <v>11176</v>
      </c>
      <c r="C2286" t="str">
        <f t="shared" si="310"/>
        <v>7492</v>
      </c>
      <c r="D2286" t="s">
        <v>8411</v>
      </c>
      <c r="E2286" t="str">
        <f>"0000"</f>
        <v>0000</v>
      </c>
      <c r="F2286" t="s">
        <v>108</v>
      </c>
      <c r="G2286" t="str">
        <f>"02"</f>
        <v>02</v>
      </c>
      <c r="H2286" t="s">
        <v>55</v>
      </c>
      <c r="I2286" t="s">
        <v>56</v>
      </c>
      <c r="J2286" t="s">
        <v>57</v>
      </c>
      <c r="K2286">
        <v>0</v>
      </c>
      <c r="L2286">
        <v>48346</v>
      </c>
      <c r="M2286">
        <v>1.1100000000000001</v>
      </c>
      <c r="N2286" t="str">
        <f t="shared" si="315"/>
        <v>000X</v>
      </c>
      <c r="O2286">
        <v>1823</v>
      </c>
      <c r="P2286" t="s">
        <v>58</v>
      </c>
      <c r="Q2286" t="s">
        <v>10937</v>
      </c>
      <c r="R2286" t="s">
        <v>4590</v>
      </c>
      <c r="T2286" t="s">
        <v>61</v>
      </c>
      <c r="V2286" t="s">
        <v>11177</v>
      </c>
      <c r="W2286">
        <v>17760</v>
      </c>
      <c r="X2286">
        <v>17760</v>
      </c>
      <c r="Y2286">
        <v>0</v>
      </c>
      <c r="Z2286">
        <v>17760</v>
      </c>
      <c r="AA2286">
        <v>17760</v>
      </c>
      <c r="AB2286" t="s">
        <v>72</v>
      </c>
      <c r="AC2286" s="1">
        <v>44232</v>
      </c>
      <c r="AD2286">
        <v>33000</v>
      </c>
      <c r="AE2286">
        <v>3133</v>
      </c>
      <c r="AF2286">
        <v>2074</v>
      </c>
      <c r="AG2286" t="s">
        <v>103</v>
      </c>
      <c r="AH2286" t="s">
        <v>76</v>
      </c>
      <c r="AR2286">
        <v>0</v>
      </c>
      <c r="AW2286" t="s">
        <v>3602</v>
      </c>
      <c r="AX2286" t="s">
        <v>11178</v>
      </c>
      <c r="AY2286" t="s">
        <v>7759</v>
      </c>
      <c r="AZ2286" t="s">
        <v>6383</v>
      </c>
    </row>
    <row r="2287" spans="1:52" x14ac:dyDescent="0.3">
      <c r="A2287">
        <v>2140046</v>
      </c>
      <c r="B2287" t="s">
        <v>11179</v>
      </c>
      <c r="C2287" t="str">
        <f t="shared" si="310"/>
        <v>7492</v>
      </c>
      <c r="D2287" t="s">
        <v>8411</v>
      </c>
      <c r="E2287" t="str">
        <f>"0100"</f>
        <v>0100</v>
      </c>
      <c r="F2287" t="s">
        <v>54</v>
      </c>
      <c r="G2287" t="str">
        <f>"02"</f>
        <v>02</v>
      </c>
      <c r="H2287" t="s">
        <v>55</v>
      </c>
      <c r="I2287" t="s">
        <v>56</v>
      </c>
      <c r="J2287" t="s">
        <v>57</v>
      </c>
      <c r="K2287">
        <v>1</v>
      </c>
      <c r="L2287">
        <v>44225</v>
      </c>
      <c r="M2287">
        <v>1.02</v>
      </c>
      <c r="N2287" t="str">
        <f t="shared" si="315"/>
        <v>000X</v>
      </c>
      <c r="O2287">
        <v>1923</v>
      </c>
      <c r="P2287" t="s">
        <v>58</v>
      </c>
      <c r="Q2287" t="s">
        <v>10433</v>
      </c>
      <c r="R2287" t="s">
        <v>140</v>
      </c>
      <c r="T2287" t="s">
        <v>61</v>
      </c>
      <c r="V2287" t="s">
        <v>11180</v>
      </c>
      <c r="W2287">
        <v>245435</v>
      </c>
      <c r="X2287">
        <v>16240</v>
      </c>
      <c r="Y2287">
        <v>229195</v>
      </c>
      <c r="Z2287">
        <v>207163</v>
      </c>
      <c r="AA2287">
        <v>182163</v>
      </c>
      <c r="AB2287" t="s">
        <v>63</v>
      </c>
      <c r="AC2287" s="1">
        <v>42150</v>
      </c>
      <c r="AD2287">
        <v>177000</v>
      </c>
      <c r="AE2287">
        <v>2692</v>
      </c>
      <c r="AF2287">
        <v>723</v>
      </c>
      <c r="AG2287" t="s">
        <v>64</v>
      </c>
      <c r="AH2287" t="s">
        <v>65</v>
      </c>
      <c r="AI2287">
        <v>1</v>
      </c>
      <c r="AJ2287">
        <v>2000</v>
      </c>
      <c r="AK2287">
        <v>3</v>
      </c>
      <c r="AL2287">
        <v>2</v>
      </c>
      <c r="AN2287">
        <v>2247</v>
      </c>
      <c r="AO2287">
        <v>32</v>
      </c>
      <c r="AP2287" t="s">
        <v>63</v>
      </c>
      <c r="AQ2287" t="s">
        <v>66</v>
      </c>
      <c r="AR2287">
        <v>3104</v>
      </c>
      <c r="AW2287" t="s">
        <v>11181</v>
      </c>
      <c r="AX2287" t="s">
        <v>11182</v>
      </c>
      <c r="AY2287" t="s">
        <v>11183</v>
      </c>
      <c r="AZ2287" t="s">
        <v>70</v>
      </c>
    </row>
    <row r="2288" spans="1:52" x14ac:dyDescent="0.3">
      <c r="A2288">
        <v>2140291</v>
      </c>
      <c r="B2288" t="s">
        <v>11184</v>
      </c>
      <c r="C2288" t="str">
        <f t="shared" si="310"/>
        <v>7492</v>
      </c>
      <c r="D2288" t="s">
        <v>8411</v>
      </c>
      <c r="E2288" t="str">
        <f>"0000"</f>
        <v>0000</v>
      </c>
      <c r="F2288" t="s">
        <v>108</v>
      </c>
      <c r="G2288" t="str">
        <f>"03"</f>
        <v>03</v>
      </c>
      <c r="H2288" t="s">
        <v>55</v>
      </c>
      <c r="I2288" t="s">
        <v>56</v>
      </c>
      <c r="J2288" t="s">
        <v>57</v>
      </c>
      <c r="K2288">
        <v>0</v>
      </c>
      <c r="L2288">
        <v>43750</v>
      </c>
      <c r="M2288">
        <v>1</v>
      </c>
      <c r="N2288" t="str">
        <f t="shared" si="315"/>
        <v>000X</v>
      </c>
      <c r="O2288">
        <v>2010</v>
      </c>
      <c r="P2288" t="s">
        <v>58</v>
      </c>
      <c r="Q2288" t="s">
        <v>10439</v>
      </c>
      <c r="R2288" t="s">
        <v>140</v>
      </c>
      <c r="T2288" t="s">
        <v>61</v>
      </c>
      <c r="V2288" t="s">
        <v>11185</v>
      </c>
      <c r="W2288">
        <v>16070</v>
      </c>
      <c r="X2288">
        <v>16070</v>
      </c>
      <c r="Y2288">
        <v>0</v>
      </c>
      <c r="Z2288">
        <v>16070</v>
      </c>
      <c r="AA2288">
        <v>16070</v>
      </c>
      <c r="AB2288" t="s">
        <v>72</v>
      </c>
      <c r="AC2288" s="1">
        <v>44019</v>
      </c>
      <c r="AD2288">
        <v>24500</v>
      </c>
      <c r="AE2288">
        <v>3074</v>
      </c>
      <c r="AF2288">
        <v>1977</v>
      </c>
      <c r="AG2288" t="s">
        <v>103</v>
      </c>
      <c r="AH2288" t="s">
        <v>76</v>
      </c>
      <c r="AR2288">
        <v>0</v>
      </c>
      <c r="AW2288" t="s">
        <v>11186</v>
      </c>
      <c r="AY2288" t="s">
        <v>11187</v>
      </c>
      <c r="AZ2288" t="s">
        <v>3342</v>
      </c>
    </row>
    <row r="2289" spans="1:52" x14ac:dyDescent="0.3">
      <c r="A2289">
        <v>2140739</v>
      </c>
      <c r="B2289" t="s">
        <v>11188</v>
      </c>
      <c r="C2289" t="str">
        <f t="shared" si="310"/>
        <v>7492</v>
      </c>
      <c r="D2289" t="s">
        <v>8411</v>
      </c>
      <c r="E2289" t="str">
        <f>"0000"</f>
        <v>0000</v>
      </c>
      <c r="F2289" t="s">
        <v>108</v>
      </c>
      <c r="G2289" t="str">
        <f>"03"</f>
        <v>03</v>
      </c>
      <c r="H2289" t="s">
        <v>55</v>
      </c>
      <c r="I2289" t="s">
        <v>56</v>
      </c>
      <c r="J2289" t="s">
        <v>57</v>
      </c>
      <c r="K2289">
        <v>0</v>
      </c>
      <c r="L2289">
        <v>43750</v>
      </c>
      <c r="M2289">
        <v>1</v>
      </c>
      <c r="N2289" t="str">
        <f t="shared" si="315"/>
        <v>000X</v>
      </c>
      <c r="O2289">
        <v>5477</v>
      </c>
      <c r="P2289" t="s">
        <v>72</v>
      </c>
      <c r="Q2289" t="s">
        <v>8965</v>
      </c>
      <c r="R2289" t="s">
        <v>140</v>
      </c>
      <c r="T2289" t="s">
        <v>61</v>
      </c>
      <c r="V2289" t="s">
        <v>11189</v>
      </c>
      <c r="W2289">
        <v>16070</v>
      </c>
      <c r="X2289">
        <v>16070</v>
      </c>
      <c r="Y2289">
        <v>0</v>
      </c>
      <c r="Z2289">
        <v>16070</v>
      </c>
      <c r="AA2289">
        <v>16070</v>
      </c>
      <c r="AB2289" t="s">
        <v>72</v>
      </c>
      <c r="AR2289">
        <v>0</v>
      </c>
      <c r="AW2289" t="s">
        <v>11190</v>
      </c>
      <c r="AY2289" t="s">
        <v>11191</v>
      </c>
      <c r="AZ2289" t="s">
        <v>11192</v>
      </c>
    </row>
    <row r="2290" spans="1:52" x14ac:dyDescent="0.3">
      <c r="A2290">
        <v>2140844</v>
      </c>
      <c r="B2290" t="s">
        <v>11193</v>
      </c>
      <c r="C2290" t="str">
        <f t="shared" si="310"/>
        <v>7492</v>
      </c>
      <c r="D2290" t="s">
        <v>8411</v>
      </c>
      <c r="E2290" t="str">
        <f>"0100"</f>
        <v>0100</v>
      </c>
      <c r="F2290" t="s">
        <v>54</v>
      </c>
      <c r="G2290" t="str">
        <f>"03"</f>
        <v>03</v>
      </c>
      <c r="H2290" t="s">
        <v>55</v>
      </c>
      <c r="I2290" t="s">
        <v>56</v>
      </c>
      <c r="J2290" t="s">
        <v>57</v>
      </c>
      <c r="K2290">
        <v>1</v>
      </c>
      <c r="L2290">
        <v>43712</v>
      </c>
      <c r="M2290">
        <v>1</v>
      </c>
      <c r="N2290" t="str">
        <f t="shared" si="315"/>
        <v>000X</v>
      </c>
      <c r="O2290">
        <v>5530</v>
      </c>
      <c r="P2290" t="s">
        <v>72</v>
      </c>
      <c r="Q2290" t="s">
        <v>10886</v>
      </c>
      <c r="R2290" t="s">
        <v>140</v>
      </c>
      <c r="T2290" t="s">
        <v>61</v>
      </c>
      <c r="V2290" t="s">
        <v>11194</v>
      </c>
      <c r="W2290">
        <v>164594</v>
      </c>
      <c r="X2290">
        <v>16060</v>
      </c>
      <c r="Y2290">
        <v>148534</v>
      </c>
      <c r="Z2290">
        <v>105022</v>
      </c>
      <c r="AA2290">
        <v>80022</v>
      </c>
      <c r="AB2290" t="s">
        <v>63</v>
      </c>
      <c r="AC2290" s="1">
        <v>34639</v>
      </c>
      <c r="AD2290">
        <v>10500</v>
      </c>
      <c r="AE2290">
        <v>1058</v>
      </c>
      <c r="AF2290">
        <v>952</v>
      </c>
      <c r="AG2290" t="s">
        <v>103</v>
      </c>
      <c r="AH2290" t="s">
        <v>76</v>
      </c>
      <c r="AI2290">
        <v>1</v>
      </c>
      <c r="AJ2290">
        <v>1995</v>
      </c>
      <c r="AK2290">
        <v>3</v>
      </c>
      <c r="AL2290">
        <v>2</v>
      </c>
      <c r="AN2290">
        <v>1692</v>
      </c>
      <c r="AO2290">
        <v>32</v>
      </c>
      <c r="AP2290" t="s">
        <v>72</v>
      </c>
      <c r="AQ2290" t="s">
        <v>66</v>
      </c>
      <c r="AR2290">
        <v>2369</v>
      </c>
      <c r="AW2290" t="s">
        <v>11195</v>
      </c>
      <c r="AX2290" t="s">
        <v>11196</v>
      </c>
      <c r="AY2290" t="s">
        <v>11197</v>
      </c>
      <c r="AZ2290" t="s">
        <v>70</v>
      </c>
    </row>
    <row r="2291" spans="1:52" x14ac:dyDescent="0.3">
      <c r="A2291">
        <v>2141000</v>
      </c>
      <c r="B2291" t="s">
        <v>11198</v>
      </c>
      <c r="C2291" t="str">
        <f t="shared" si="310"/>
        <v>7492</v>
      </c>
      <c r="D2291" t="s">
        <v>8411</v>
      </c>
      <c r="E2291" t="str">
        <f>"0100"</f>
        <v>0100</v>
      </c>
      <c r="F2291" t="s">
        <v>54</v>
      </c>
      <c r="G2291" t="str">
        <f>"02"</f>
        <v>02</v>
      </c>
      <c r="H2291" t="s">
        <v>55</v>
      </c>
      <c r="I2291" t="s">
        <v>56</v>
      </c>
      <c r="J2291" t="s">
        <v>57</v>
      </c>
      <c r="K2291">
        <v>1</v>
      </c>
      <c r="L2291">
        <v>50246</v>
      </c>
      <c r="M2291">
        <v>1.1499999999999999</v>
      </c>
      <c r="N2291" t="str">
        <f t="shared" si="315"/>
        <v>000X</v>
      </c>
      <c r="O2291">
        <v>5386</v>
      </c>
      <c r="P2291" t="s">
        <v>72</v>
      </c>
      <c r="Q2291" t="s">
        <v>10886</v>
      </c>
      <c r="R2291" t="s">
        <v>140</v>
      </c>
      <c r="T2291" t="s">
        <v>61</v>
      </c>
      <c r="V2291" t="s">
        <v>11199</v>
      </c>
      <c r="W2291">
        <v>243384</v>
      </c>
      <c r="X2291">
        <v>18460</v>
      </c>
      <c r="Y2291">
        <v>224924</v>
      </c>
      <c r="Z2291">
        <v>198685</v>
      </c>
      <c r="AA2291">
        <v>173685</v>
      </c>
      <c r="AB2291" t="s">
        <v>63</v>
      </c>
      <c r="AC2291" s="1">
        <v>44179</v>
      </c>
      <c r="AD2291">
        <v>325000</v>
      </c>
      <c r="AE2291">
        <v>3119</v>
      </c>
      <c r="AF2291">
        <v>998</v>
      </c>
      <c r="AG2291" t="s">
        <v>64</v>
      </c>
      <c r="AH2291" t="s">
        <v>76</v>
      </c>
      <c r="AI2291">
        <v>1</v>
      </c>
      <c r="AJ2291">
        <v>2004</v>
      </c>
      <c r="AK2291">
        <v>3</v>
      </c>
      <c r="AL2291">
        <v>2</v>
      </c>
      <c r="AN2291">
        <v>2315</v>
      </c>
      <c r="AO2291">
        <v>32</v>
      </c>
      <c r="AP2291" t="s">
        <v>63</v>
      </c>
      <c r="AQ2291" t="s">
        <v>66</v>
      </c>
      <c r="AR2291">
        <v>3501</v>
      </c>
      <c r="AW2291" t="s">
        <v>11200</v>
      </c>
      <c r="AX2291" t="s">
        <v>11201</v>
      </c>
      <c r="AY2291" t="s">
        <v>11202</v>
      </c>
      <c r="AZ2291" t="s">
        <v>70</v>
      </c>
    </row>
    <row r="2292" spans="1:52" x14ac:dyDescent="0.3">
      <c r="A2292">
        <v>2141077</v>
      </c>
      <c r="B2292" t="s">
        <v>11203</v>
      </c>
      <c r="C2292" t="str">
        <f t="shared" si="310"/>
        <v>7492</v>
      </c>
      <c r="D2292" t="s">
        <v>8411</v>
      </c>
      <c r="E2292" t="str">
        <f>"0000"</f>
        <v>0000</v>
      </c>
      <c r="F2292" t="s">
        <v>108</v>
      </c>
      <c r="G2292" t="str">
        <f>"02"</f>
        <v>02</v>
      </c>
      <c r="H2292" t="s">
        <v>55</v>
      </c>
      <c r="I2292" t="s">
        <v>56</v>
      </c>
      <c r="J2292" t="s">
        <v>57</v>
      </c>
      <c r="K2292">
        <v>0</v>
      </c>
      <c r="L2292">
        <v>43789</v>
      </c>
      <c r="M2292">
        <v>1.01</v>
      </c>
      <c r="N2292" t="str">
        <f t="shared" si="315"/>
        <v>000X</v>
      </c>
      <c r="O2292">
        <v>1905</v>
      </c>
      <c r="P2292" t="s">
        <v>58</v>
      </c>
      <c r="Q2292" t="s">
        <v>10439</v>
      </c>
      <c r="R2292" t="s">
        <v>140</v>
      </c>
      <c r="T2292" t="s">
        <v>61</v>
      </c>
      <c r="V2292" t="s">
        <v>11204</v>
      </c>
      <c r="W2292">
        <v>16080</v>
      </c>
      <c r="X2292">
        <v>16080</v>
      </c>
      <c r="Y2292">
        <v>0</v>
      </c>
      <c r="Z2292">
        <v>16080</v>
      </c>
      <c r="AA2292">
        <v>16080</v>
      </c>
      <c r="AB2292" t="s">
        <v>72</v>
      </c>
      <c r="AC2292" s="1">
        <v>38534</v>
      </c>
      <c r="AD2292">
        <v>90000</v>
      </c>
      <c r="AE2292">
        <v>1896</v>
      </c>
      <c r="AF2292">
        <v>305</v>
      </c>
      <c r="AG2292" t="s">
        <v>103</v>
      </c>
      <c r="AH2292" t="s">
        <v>76</v>
      </c>
      <c r="AR2292">
        <v>0</v>
      </c>
      <c r="AW2292" t="s">
        <v>11205</v>
      </c>
      <c r="AX2292" t="s">
        <v>11206</v>
      </c>
      <c r="AY2292" t="s">
        <v>11207</v>
      </c>
      <c r="AZ2292" t="s">
        <v>11208</v>
      </c>
    </row>
    <row r="2293" spans="1:52" x14ac:dyDescent="0.3">
      <c r="A2293">
        <v>2141140</v>
      </c>
      <c r="B2293" t="s">
        <v>11209</v>
      </c>
      <c r="C2293" t="str">
        <f t="shared" si="310"/>
        <v>7492</v>
      </c>
      <c r="D2293" t="s">
        <v>8411</v>
      </c>
      <c r="E2293" t="str">
        <f t="shared" ref="E2293:E2303" si="316">"0100"</f>
        <v>0100</v>
      </c>
      <c r="F2293" t="s">
        <v>54</v>
      </c>
      <c r="G2293" t="str">
        <f>"03"</f>
        <v>03</v>
      </c>
      <c r="H2293" t="s">
        <v>55</v>
      </c>
      <c r="I2293" t="s">
        <v>56</v>
      </c>
      <c r="J2293" t="s">
        <v>57</v>
      </c>
      <c r="K2293">
        <v>1</v>
      </c>
      <c r="L2293">
        <v>49065</v>
      </c>
      <c r="M2293">
        <v>1.1299999999999999</v>
      </c>
      <c r="N2293" t="str">
        <f t="shared" si="315"/>
        <v>000X</v>
      </c>
      <c r="O2293">
        <v>1949</v>
      </c>
      <c r="P2293" t="s">
        <v>58</v>
      </c>
      <c r="Q2293" t="s">
        <v>10439</v>
      </c>
      <c r="R2293" t="s">
        <v>140</v>
      </c>
      <c r="T2293" t="s">
        <v>61</v>
      </c>
      <c r="V2293" t="s">
        <v>11210</v>
      </c>
      <c r="W2293">
        <v>282827</v>
      </c>
      <c r="X2293">
        <v>18020</v>
      </c>
      <c r="Y2293">
        <v>264807</v>
      </c>
      <c r="Z2293">
        <v>218765</v>
      </c>
      <c r="AA2293">
        <v>193765</v>
      </c>
      <c r="AB2293" t="s">
        <v>63</v>
      </c>
      <c r="AC2293" s="1">
        <v>37926</v>
      </c>
      <c r="AD2293">
        <v>21000</v>
      </c>
      <c r="AE2293">
        <v>1666</v>
      </c>
      <c r="AF2293">
        <v>170</v>
      </c>
      <c r="AG2293" t="s">
        <v>103</v>
      </c>
      <c r="AH2293" t="s">
        <v>76</v>
      </c>
      <c r="AI2293">
        <v>1</v>
      </c>
      <c r="AJ2293">
        <v>2006</v>
      </c>
      <c r="AK2293">
        <v>3</v>
      </c>
      <c r="AL2293">
        <v>3</v>
      </c>
      <c r="AN2293">
        <v>2690</v>
      </c>
      <c r="AO2293">
        <v>32</v>
      </c>
      <c r="AP2293" t="s">
        <v>63</v>
      </c>
      <c r="AQ2293" t="s">
        <v>66</v>
      </c>
      <c r="AR2293">
        <v>3832</v>
      </c>
      <c r="AW2293" t="s">
        <v>11211</v>
      </c>
      <c r="AX2293" t="s">
        <v>11212</v>
      </c>
      <c r="AY2293" t="s">
        <v>11213</v>
      </c>
      <c r="AZ2293" t="s">
        <v>70</v>
      </c>
    </row>
    <row r="2294" spans="1:52" x14ac:dyDescent="0.3">
      <c r="A2294">
        <v>2141212</v>
      </c>
      <c r="B2294" t="s">
        <v>11214</v>
      </c>
      <c r="C2294" t="str">
        <f t="shared" si="310"/>
        <v>7492</v>
      </c>
      <c r="D2294" t="s">
        <v>8411</v>
      </c>
      <c r="E2294" t="str">
        <f t="shared" si="316"/>
        <v>0100</v>
      </c>
      <c r="F2294" t="s">
        <v>54</v>
      </c>
      <c r="G2294" t="str">
        <f>"03"</f>
        <v>03</v>
      </c>
      <c r="H2294" t="s">
        <v>55</v>
      </c>
      <c r="I2294" t="s">
        <v>56</v>
      </c>
      <c r="J2294" t="s">
        <v>57</v>
      </c>
      <c r="K2294">
        <v>1</v>
      </c>
      <c r="L2294">
        <v>46351</v>
      </c>
      <c r="M2294">
        <v>1.06</v>
      </c>
      <c r="N2294" t="str">
        <f t="shared" si="315"/>
        <v>000X</v>
      </c>
      <c r="O2294">
        <v>1981</v>
      </c>
      <c r="P2294" t="s">
        <v>58</v>
      </c>
      <c r="Q2294" t="s">
        <v>10439</v>
      </c>
      <c r="R2294" t="s">
        <v>140</v>
      </c>
      <c r="T2294" t="s">
        <v>61</v>
      </c>
      <c r="V2294" t="s">
        <v>11215</v>
      </c>
      <c r="W2294">
        <v>237805</v>
      </c>
      <c r="X2294">
        <v>17030</v>
      </c>
      <c r="Y2294">
        <v>220775</v>
      </c>
      <c r="Z2294">
        <v>237805</v>
      </c>
      <c r="AA2294">
        <v>237805</v>
      </c>
      <c r="AB2294" t="s">
        <v>72</v>
      </c>
      <c r="AC2294" s="1">
        <v>44004</v>
      </c>
      <c r="AD2294">
        <v>329000</v>
      </c>
      <c r="AE2294">
        <v>3071</v>
      </c>
      <c r="AF2294">
        <v>551</v>
      </c>
      <c r="AG2294" t="s">
        <v>64</v>
      </c>
      <c r="AH2294" t="s">
        <v>76</v>
      </c>
      <c r="AI2294">
        <v>1</v>
      </c>
      <c r="AJ2294">
        <v>2003</v>
      </c>
      <c r="AK2294">
        <v>3</v>
      </c>
      <c r="AL2294">
        <v>2</v>
      </c>
      <c r="AN2294">
        <v>2146</v>
      </c>
      <c r="AO2294">
        <v>32</v>
      </c>
      <c r="AP2294" t="s">
        <v>63</v>
      </c>
      <c r="AQ2294" t="s">
        <v>66</v>
      </c>
      <c r="AR2294">
        <v>3371</v>
      </c>
      <c r="AW2294" t="s">
        <v>11216</v>
      </c>
      <c r="AY2294" t="s">
        <v>11217</v>
      </c>
      <c r="AZ2294" t="s">
        <v>70</v>
      </c>
    </row>
    <row r="2295" spans="1:52" x14ac:dyDescent="0.3">
      <c r="A2295">
        <v>2141387</v>
      </c>
      <c r="B2295" t="s">
        <v>11218</v>
      </c>
      <c r="C2295" t="str">
        <f t="shared" si="310"/>
        <v>7492</v>
      </c>
      <c r="D2295" t="s">
        <v>8411</v>
      </c>
      <c r="E2295" t="str">
        <f t="shared" si="316"/>
        <v>0100</v>
      </c>
      <c r="F2295" t="s">
        <v>54</v>
      </c>
      <c r="G2295" t="str">
        <f>"02"</f>
        <v>02</v>
      </c>
      <c r="H2295" t="s">
        <v>55</v>
      </c>
      <c r="I2295" t="s">
        <v>56</v>
      </c>
      <c r="J2295" t="s">
        <v>57</v>
      </c>
      <c r="K2295">
        <v>1</v>
      </c>
      <c r="L2295">
        <v>43985</v>
      </c>
      <c r="M2295">
        <v>1.01</v>
      </c>
      <c r="N2295" t="str">
        <f t="shared" si="315"/>
        <v>000X</v>
      </c>
      <c r="O2295">
        <v>1990</v>
      </c>
      <c r="P2295" t="s">
        <v>58</v>
      </c>
      <c r="Q2295" t="s">
        <v>10930</v>
      </c>
      <c r="R2295" t="s">
        <v>140</v>
      </c>
      <c r="T2295" t="s">
        <v>61</v>
      </c>
      <c r="V2295" t="s">
        <v>11219</v>
      </c>
      <c r="W2295">
        <v>256885</v>
      </c>
      <c r="X2295">
        <v>16160</v>
      </c>
      <c r="Y2295">
        <v>240725</v>
      </c>
      <c r="Z2295">
        <v>214144</v>
      </c>
      <c r="AA2295">
        <v>189144</v>
      </c>
      <c r="AB2295" t="s">
        <v>63</v>
      </c>
      <c r="AC2295" s="1">
        <v>37834</v>
      </c>
      <c r="AD2295">
        <v>20000</v>
      </c>
      <c r="AE2295">
        <v>1629</v>
      </c>
      <c r="AF2295">
        <v>1516</v>
      </c>
      <c r="AG2295" t="s">
        <v>103</v>
      </c>
      <c r="AH2295" t="s">
        <v>76</v>
      </c>
      <c r="AI2295">
        <v>1</v>
      </c>
      <c r="AJ2295">
        <v>2004</v>
      </c>
      <c r="AK2295">
        <v>3</v>
      </c>
      <c r="AL2295">
        <v>2</v>
      </c>
      <c r="AN2295">
        <v>2315</v>
      </c>
      <c r="AO2295">
        <v>32</v>
      </c>
      <c r="AP2295" t="s">
        <v>63</v>
      </c>
      <c r="AQ2295" t="s">
        <v>66</v>
      </c>
      <c r="AR2295">
        <v>3445</v>
      </c>
      <c r="AW2295" t="s">
        <v>11220</v>
      </c>
      <c r="AX2295" t="s">
        <v>11221</v>
      </c>
      <c r="AY2295" t="s">
        <v>11222</v>
      </c>
      <c r="AZ2295" t="s">
        <v>70</v>
      </c>
    </row>
    <row r="2296" spans="1:52" x14ac:dyDescent="0.3">
      <c r="A2296">
        <v>2141808</v>
      </c>
      <c r="B2296" t="s">
        <v>11223</v>
      </c>
      <c r="C2296" t="str">
        <f t="shared" si="310"/>
        <v>7492</v>
      </c>
      <c r="D2296" t="s">
        <v>8411</v>
      </c>
      <c r="E2296" t="str">
        <f t="shared" si="316"/>
        <v>0100</v>
      </c>
      <c r="F2296" t="s">
        <v>54</v>
      </c>
      <c r="G2296" t="str">
        <f>"03"</f>
        <v>03</v>
      </c>
      <c r="H2296" t="s">
        <v>55</v>
      </c>
      <c r="I2296" t="s">
        <v>56</v>
      </c>
      <c r="J2296" t="s">
        <v>57</v>
      </c>
      <c r="K2296">
        <v>1</v>
      </c>
      <c r="L2296">
        <v>48068</v>
      </c>
      <c r="M2296">
        <v>1.1000000000000001</v>
      </c>
      <c r="N2296" t="str">
        <f t="shared" si="315"/>
        <v>000X</v>
      </c>
      <c r="O2296">
        <v>2027</v>
      </c>
      <c r="P2296" t="s">
        <v>58</v>
      </c>
      <c r="Q2296" t="s">
        <v>10930</v>
      </c>
      <c r="R2296" t="s">
        <v>140</v>
      </c>
      <c r="T2296" t="s">
        <v>61</v>
      </c>
      <c r="V2296" t="s">
        <v>11224</v>
      </c>
      <c r="W2296">
        <v>284969</v>
      </c>
      <c r="X2296">
        <v>17660</v>
      </c>
      <c r="Y2296">
        <v>267309</v>
      </c>
      <c r="Z2296">
        <v>205185</v>
      </c>
      <c r="AA2296">
        <v>179685</v>
      </c>
      <c r="AB2296" t="s">
        <v>63</v>
      </c>
      <c r="AC2296" s="1">
        <v>41913</v>
      </c>
      <c r="AD2296">
        <v>61500</v>
      </c>
      <c r="AE2296">
        <v>2652</v>
      </c>
      <c r="AF2296">
        <v>2104</v>
      </c>
      <c r="AG2296" t="s">
        <v>64</v>
      </c>
      <c r="AH2296" t="s">
        <v>515</v>
      </c>
      <c r="AI2296">
        <v>1</v>
      </c>
      <c r="AJ2296">
        <v>2001</v>
      </c>
      <c r="AK2296">
        <v>3</v>
      </c>
      <c r="AL2296">
        <v>3</v>
      </c>
      <c r="AN2296">
        <v>2943</v>
      </c>
      <c r="AO2296">
        <v>32</v>
      </c>
      <c r="AP2296" t="s">
        <v>63</v>
      </c>
      <c r="AQ2296" t="s">
        <v>66</v>
      </c>
      <c r="AR2296">
        <v>3616</v>
      </c>
      <c r="AW2296" t="s">
        <v>11225</v>
      </c>
      <c r="AY2296" t="s">
        <v>11226</v>
      </c>
      <c r="AZ2296" t="s">
        <v>70</v>
      </c>
    </row>
    <row r="2297" spans="1:52" x14ac:dyDescent="0.3">
      <c r="A2297">
        <v>2142081</v>
      </c>
      <c r="B2297" t="s">
        <v>11227</v>
      </c>
      <c r="C2297" t="str">
        <f t="shared" si="310"/>
        <v>7492</v>
      </c>
      <c r="D2297" t="s">
        <v>8411</v>
      </c>
      <c r="E2297" t="str">
        <f t="shared" si="316"/>
        <v>0100</v>
      </c>
      <c r="F2297" t="s">
        <v>54</v>
      </c>
      <c r="G2297" t="str">
        <f>"02"</f>
        <v>02</v>
      </c>
      <c r="H2297" t="s">
        <v>55</v>
      </c>
      <c r="I2297" t="s">
        <v>56</v>
      </c>
      <c r="J2297" t="s">
        <v>57</v>
      </c>
      <c r="K2297">
        <v>1</v>
      </c>
      <c r="L2297">
        <v>46228</v>
      </c>
      <c r="M2297">
        <v>1.06</v>
      </c>
      <c r="N2297" t="str">
        <f t="shared" si="315"/>
        <v>000X</v>
      </c>
      <c r="O2297">
        <v>5552</v>
      </c>
      <c r="P2297" t="s">
        <v>72</v>
      </c>
      <c r="Q2297" t="s">
        <v>10998</v>
      </c>
      <c r="R2297" t="s">
        <v>140</v>
      </c>
      <c r="T2297" t="s">
        <v>61</v>
      </c>
      <c r="V2297" t="s">
        <v>11228</v>
      </c>
      <c r="W2297">
        <v>249675</v>
      </c>
      <c r="X2297">
        <v>16980</v>
      </c>
      <c r="Y2297">
        <v>232695</v>
      </c>
      <c r="Z2297">
        <v>195911</v>
      </c>
      <c r="AA2297">
        <v>170911</v>
      </c>
      <c r="AB2297" t="s">
        <v>63</v>
      </c>
      <c r="AC2297" s="1">
        <v>38169</v>
      </c>
      <c r="AD2297">
        <v>46000</v>
      </c>
      <c r="AE2297">
        <v>1746</v>
      </c>
      <c r="AF2297">
        <v>2447</v>
      </c>
      <c r="AG2297" t="s">
        <v>103</v>
      </c>
      <c r="AH2297" t="s">
        <v>76</v>
      </c>
      <c r="AI2297">
        <v>1</v>
      </c>
      <c r="AJ2297">
        <v>2005</v>
      </c>
      <c r="AK2297">
        <v>3</v>
      </c>
      <c r="AL2297">
        <v>2</v>
      </c>
      <c r="AN2297">
        <v>2270</v>
      </c>
      <c r="AO2297">
        <v>32</v>
      </c>
      <c r="AP2297" t="s">
        <v>63</v>
      </c>
      <c r="AQ2297" t="s">
        <v>66</v>
      </c>
      <c r="AR2297">
        <v>3462</v>
      </c>
      <c r="AW2297" t="s">
        <v>8126</v>
      </c>
      <c r="AX2297" t="s">
        <v>11229</v>
      </c>
      <c r="AY2297" t="s">
        <v>8127</v>
      </c>
      <c r="AZ2297" t="s">
        <v>70</v>
      </c>
    </row>
    <row r="2298" spans="1:52" x14ac:dyDescent="0.3">
      <c r="A2298">
        <v>2144815</v>
      </c>
      <c r="B2298" t="s">
        <v>11230</v>
      </c>
      <c r="C2298" t="str">
        <f t="shared" si="310"/>
        <v>7492</v>
      </c>
      <c r="D2298" t="s">
        <v>8411</v>
      </c>
      <c r="E2298" t="str">
        <f t="shared" si="316"/>
        <v>0100</v>
      </c>
      <c r="F2298" t="s">
        <v>54</v>
      </c>
      <c r="G2298" t="str">
        <f>"02"</f>
        <v>02</v>
      </c>
      <c r="H2298" t="s">
        <v>55</v>
      </c>
      <c r="I2298" t="s">
        <v>56</v>
      </c>
      <c r="J2298" t="s">
        <v>57</v>
      </c>
      <c r="K2298">
        <v>1</v>
      </c>
      <c r="L2298">
        <v>46537</v>
      </c>
      <c r="M2298">
        <v>1.07</v>
      </c>
      <c r="N2298" t="str">
        <f t="shared" si="315"/>
        <v>000X</v>
      </c>
      <c r="O2298">
        <v>1857</v>
      </c>
      <c r="P2298" t="s">
        <v>58</v>
      </c>
      <c r="Q2298" t="s">
        <v>10937</v>
      </c>
      <c r="R2298" t="s">
        <v>4590</v>
      </c>
      <c r="T2298" t="s">
        <v>61</v>
      </c>
      <c r="V2298" t="s">
        <v>11231</v>
      </c>
      <c r="W2298">
        <v>270495</v>
      </c>
      <c r="X2298">
        <v>17090</v>
      </c>
      <c r="Y2298">
        <v>253405</v>
      </c>
      <c r="Z2298">
        <v>209654</v>
      </c>
      <c r="AA2298">
        <v>184654</v>
      </c>
      <c r="AB2298" t="s">
        <v>63</v>
      </c>
      <c r="AC2298" s="1">
        <v>38657</v>
      </c>
      <c r="AD2298">
        <v>324900</v>
      </c>
      <c r="AE2298">
        <v>1935</v>
      </c>
      <c r="AF2298">
        <v>1393</v>
      </c>
      <c r="AG2298" t="s">
        <v>64</v>
      </c>
      <c r="AH2298" t="s">
        <v>76</v>
      </c>
      <c r="AI2298">
        <v>1</v>
      </c>
      <c r="AJ2298">
        <v>1998</v>
      </c>
      <c r="AK2298">
        <v>3</v>
      </c>
      <c r="AL2298">
        <v>2</v>
      </c>
      <c r="AN2298">
        <v>2413</v>
      </c>
      <c r="AO2298">
        <v>29</v>
      </c>
      <c r="AP2298" t="s">
        <v>63</v>
      </c>
      <c r="AQ2298" t="s">
        <v>66</v>
      </c>
      <c r="AR2298">
        <v>3892</v>
      </c>
      <c r="AW2298" t="s">
        <v>10939</v>
      </c>
      <c r="AX2298" t="s">
        <v>10940</v>
      </c>
      <c r="AY2298" t="s">
        <v>10941</v>
      </c>
      <c r="AZ2298" t="s">
        <v>70</v>
      </c>
    </row>
    <row r="2299" spans="1:52" x14ac:dyDescent="0.3">
      <c r="A2299">
        <v>2139854</v>
      </c>
      <c r="B2299" t="s">
        <v>11232</v>
      </c>
      <c r="C2299" t="str">
        <f t="shared" si="310"/>
        <v>7492</v>
      </c>
      <c r="D2299" t="s">
        <v>8411</v>
      </c>
      <c r="E2299" t="str">
        <f t="shared" si="316"/>
        <v>0100</v>
      </c>
      <c r="F2299" t="s">
        <v>54</v>
      </c>
      <c r="G2299" t="str">
        <f>"02"</f>
        <v>02</v>
      </c>
      <c r="H2299" t="s">
        <v>55</v>
      </c>
      <c r="I2299" t="s">
        <v>56</v>
      </c>
      <c r="J2299" t="s">
        <v>57</v>
      </c>
      <c r="K2299">
        <v>1</v>
      </c>
      <c r="L2299">
        <v>46183</v>
      </c>
      <c r="M2299">
        <v>1.06</v>
      </c>
      <c r="N2299" t="str">
        <f t="shared" si="315"/>
        <v>000X</v>
      </c>
      <c r="O2299">
        <v>5274</v>
      </c>
      <c r="P2299" t="s">
        <v>72</v>
      </c>
      <c r="Q2299" t="s">
        <v>10146</v>
      </c>
      <c r="R2299" t="s">
        <v>266</v>
      </c>
      <c r="T2299" t="s">
        <v>61</v>
      </c>
      <c r="V2299" t="s">
        <v>11233</v>
      </c>
      <c r="W2299">
        <v>337807</v>
      </c>
      <c r="X2299">
        <v>16960</v>
      </c>
      <c r="Y2299">
        <v>320847</v>
      </c>
      <c r="Z2299">
        <v>260019</v>
      </c>
      <c r="AA2299">
        <v>235019</v>
      </c>
      <c r="AB2299" t="s">
        <v>63</v>
      </c>
      <c r="AC2299" s="1">
        <v>38565</v>
      </c>
      <c r="AD2299">
        <v>89000</v>
      </c>
      <c r="AE2299">
        <v>1903</v>
      </c>
      <c r="AF2299">
        <v>1295</v>
      </c>
      <c r="AG2299" t="s">
        <v>103</v>
      </c>
      <c r="AH2299" t="s">
        <v>76</v>
      </c>
      <c r="AI2299">
        <v>1</v>
      </c>
      <c r="AJ2299">
        <v>2007</v>
      </c>
      <c r="AK2299">
        <v>4</v>
      </c>
      <c r="AL2299">
        <v>3</v>
      </c>
      <c r="AN2299">
        <v>3485</v>
      </c>
      <c r="AO2299">
        <v>32</v>
      </c>
      <c r="AP2299" t="s">
        <v>63</v>
      </c>
      <c r="AQ2299" t="s">
        <v>66</v>
      </c>
      <c r="AR2299">
        <v>4760</v>
      </c>
      <c r="AW2299" t="s">
        <v>11234</v>
      </c>
      <c r="AY2299" t="s">
        <v>11235</v>
      </c>
      <c r="AZ2299" t="s">
        <v>70</v>
      </c>
    </row>
    <row r="2300" spans="1:52" x14ac:dyDescent="0.3">
      <c r="A2300">
        <v>2139951</v>
      </c>
      <c r="B2300" t="s">
        <v>11236</v>
      </c>
      <c r="C2300" t="str">
        <f t="shared" si="310"/>
        <v>7492</v>
      </c>
      <c r="D2300" t="s">
        <v>8411</v>
      </c>
      <c r="E2300" t="str">
        <f t="shared" si="316"/>
        <v>0100</v>
      </c>
      <c r="F2300" t="s">
        <v>54</v>
      </c>
      <c r="G2300" t="str">
        <f>"02"</f>
        <v>02</v>
      </c>
      <c r="H2300" t="s">
        <v>55</v>
      </c>
      <c r="I2300" t="s">
        <v>56</v>
      </c>
      <c r="J2300" t="s">
        <v>8434</v>
      </c>
      <c r="K2300">
        <v>1</v>
      </c>
      <c r="L2300">
        <v>66095</v>
      </c>
      <c r="M2300">
        <v>1.52</v>
      </c>
      <c r="N2300" t="str">
        <f t="shared" si="315"/>
        <v>000X</v>
      </c>
      <c r="O2300">
        <v>1821</v>
      </c>
      <c r="P2300" t="s">
        <v>58</v>
      </c>
      <c r="Q2300" t="s">
        <v>10433</v>
      </c>
      <c r="R2300" t="s">
        <v>140</v>
      </c>
      <c r="T2300" t="s">
        <v>61</v>
      </c>
      <c r="V2300" t="s">
        <v>11237</v>
      </c>
      <c r="W2300">
        <v>217702</v>
      </c>
      <c r="X2300">
        <v>18970</v>
      </c>
      <c r="Y2300">
        <v>198732</v>
      </c>
      <c r="Z2300">
        <v>135644</v>
      </c>
      <c r="AA2300">
        <v>110644</v>
      </c>
      <c r="AB2300" t="s">
        <v>63</v>
      </c>
      <c r="AC2300" s="1">
        <v>41640</v>
      </c>
      <c r="AD2300">
        <v>45000</v>
      </c>
      <c r="AE2300">
        <v>2601</v>
      </c>
      <c r="AF2300">
        <v>1426</v>
      </c>
      <c r="AG2300" t="s">
        <v>64</v>
      </c>
      <c r="AH2300" t="s">
        <v>515</v>
      </c>
      <c r="AI2300">
        <v>1</v>
      </c>
      <c r="AJ2300">
        <v>1993</v>
      </c>
      <c r="AK2300">
        <v>3</v>
      </c>
      <c r="AL2300">
        <v>2</v>
      </c>
      <c r="AN2300">
        <v>2028</v>
      </c>
      <c r="AO2300">
        <v>32</v>
      </c>
      <c r="AP2300" t="s">
        <v>63</v>
      </c>
      <c r="AQ2300" t="s">
        <v>66</v>
      </c>
      <c r="AR2300">
        <v>2970</v>
      </c>
      <c r="AW2300" t="s">
        <v>11238</v>
      </c>
      <c r="AX2300" t="s">
        <v>11239</v>
      </c>
      <c r="AY2300" t="s">
        <v>11240</v>
      </c>
      <c r="AZ2300" t="s">
        <v>70</v>
      </c>
    </row>
    <row r="2301" spans="1:52" x14ac:dyDescent="0.3">
      <c r="A2301">
        <v>2140275</v>
      </c>
      <c r="B2301" t="s">
        <v>11241</v>
      </c>
      <c r="C2301" t="str">
        <f t="shared" si="310"/>
        <v>7492</v>
      </c>
      <c r="D2301" t="s">
        <v>8411</v>
      </c>
      <c r="E2301" t="str">
        <f t="shared" si="316"/>
        <v>0100</v>
      </c>
      <c r="F2301" t="s">
        <v>54</v>
      </c>
      <c r="G2301" t="str">
        <f>"03"</f>
        <v>03</v>
      </c>
      <c r="H2301" t="s">
        <v>55</v>
      </c>
      <c r="I2301" t="s">
        <v>56</v>
      </c>
      <c r="J2301" t="s">
        <v>57</v>
      </c>
      <c r="K2301">
        <v>1</v>
      </c>
      <c r="L2301">
        <v>43750</v>
      </c>
      <c r="M2301">
        <v>1</v>
      </c>
      <c r="N2301" t="str">
        <f t="shared" si="315"/>
        <v>000X</v>
      </c>
      <c r="O2301">
        <v>2020</v>
      </c>
      <c r="P2301" t="s">
        <v>58</v>
      </c>
      <c r="Q2301" t="s">
        <v>10439</v>
      </c>
      <c r="R2301" t="s">
        <v>140</v>
      </c>
      <c r="T2301" t="s">
        <v>61</v>
      </c>
      <c r="V2301" t="s">
        <v>11242</v>
      </c>
      <c r="W2301">
        <v>271964</v>
      </c>
      <c r="X2301">
        <v>16070</v>
      </c>
      <c r="Y2301">
        <v>255894</v>
      </c>
      <c r="Z2301">
        <v>234253</v>
      </c>
      <c r="AA2301">
        <v>209253</v>
      </c>
      <c r="AB2301" t="s">
        <v>63</v>
      </c>
      <c r="AC2301" s="1">
        <v>44001</v>
      </c>
      <c r="AD2301">
        <v>390000</v>
      </c>
      <c r="AE2301">
        <v>3070</v>
      </c>
      <c r="AF2301">
        <v>1594</v>
      </c>
      <c r="AG2301" t="s">
        <v>64</v>
      </c>
      <c r="AH2301" t="s">
        <v>76</v>
      </c>
      <c r="AI2301">
        <v>1</v>
      </c>
      <c r="AJ2301">
        <v>2007</v>
      </c>
      <c r="AK2301">
        <v>3</v>
      </c>
      <c r="AL2301">
        <v>2</v>
      </c>
      <c r="AN2301">
        <v>2228</v>
      </c>
      <c r="AO2301">
        <v>32</v>
      </c>
      <c r="AP2301" t="s">
        <v>63</v>
      </c>
      <c r="AQ2301" t="s">
        <v>66</v>
      </c>
      <c r="AR2301">
        <v>3400</v>
      </c>
      <c r="AW2301" t="s">
        <v>11243</v>
      </c>
      <c r="AY2301" t="s">
        <v>11244</v>
      </c>
      <c r="AZ2301" t="s">
        <v>70</v>
      </c>
    </row>
    <row r="2302" spans="1:52" x14ac:dyDescent="0.3">
      <c r="A2302">
        <v>2140640</v>
      </c>
      <c r="B2302" t="s">
        <v>11245</v>
      </c>
      <c r="C2302" t="str">
        <f t="shared" si="310"/>
        <v>7492</v>
      </c>
      <c r="D2302" t="s">
        <v>8411</v>
      </c>
      <c r="E2302" t="str">
        <f t="shared" si="316"/>
        <v>0100</v>
      </c>
      <c r="F2302" t="s">
        <v>54</v>
      </c>
      <c r="G2302" t="str">
        <f>"03"</f>
        <v>03</v>
      </c>
      <c r="H2302" t="s">
        <v>55</v>
      </c>
      <c r="I2302" t="s">
        <v>56</v>
      </c>
      <c r="J2302" t="s">
        <v>57</v>
      </c>
      <c r="K2302">
        <v>1</v>
      </c>
      <c r="L2302">
        <v>48617</v>
      </c>
      <c r="M2302">
        <v>1.1200000000000001</v>
      </c>
      <c r="N2302" t="str">
        <f t="shared" si="315"/>
        <v>000X</v>
      </c>
      <c r="O2302">
        <v>2155</v>
      </c>
      <c r="P2302" t="s">
        <v>58</v>
      </c>
      <c r="Q2302" t="s">
        <v>10864</v>
      </c>
      <c r="R2302" t="s">
        <v>331</v>
      </c>
      <c r="T2302" t="s">
        <v>61</v>
      </c>
      <c r="V2302" t="s">
        <v>11246</v>
      </c>
      <c r="W2302">
        <v>269242</v>
      </c>
      <c r="X2302">
        <v>17860</v>
      </c>
      <c r="Y2302">
        <v>251382</v>
      </c>
      <c r="Z2302">
        <v>269242</v>
      </c>
      <c r="AA2302">
        <v>0</v>
      </c>
      <c r="AB2302" t="s">
        <v>63</v>
      </c>
      <c r="AC2302" s="1">
        <v>43157</v>
      </c>
      <c r="AD2302">
        <v>260000</v>
      </c>
      <c r="AE2302">
        <v>2883</v>
      </c>
      <c r="AF2302">
        <v>2401</v>
      </c>
      <c r="AG2302" t="s">
        <v>64</v>
      </c>
      <c r="AH2302" t="s">
        <v>76</v>
      </c>
      <c r="AI2302">
        <v>1</v>
      </c>
      <c r="AJ2302">
        <v>2002</v>
      </c>
      <c r="AK2302">
        <v>3</v>
      </c>
      <c r="AL2302">
        <v>3</v>
      </c>
      <c r="AN2302">
        <v>2535</v>
      </c>
      <c r="AO2302">
        <v>32</v>
      </c>
      <c r="AP2302" t="s">
        <v>63</v>
      </c>
      <c r="AQ2302" t="s">
        <v>66</v>
      </c>
      <c r="AR2302">
        <v>3897</v>
      </c>
      <c r="AW2302" t="s">
        <v>11247</v>
      </c>
      <c r="AX2302" t="s">
        <v>11248</v>
      </c>
      <c r="AY2302" t="s">
        <v>11249</v>
      </c>
      <c r="AZ2302" t="s">
        <v>70</v>
      </c>
    </row>
    <row r="2303" spans="1:52" x14ac:dyDescent="0.3">
      <c r="A2303">
        <v>2140691</v>
      </c>
      <c r="B2303" t="s">
        <v>11250</v>
      </c>
      <c r="C2303" t="str">
        <f t="shared" si="310"/>
        <v>7492</v>
      </c>
      <c r="D2303" t="s">
        <v>8411</v>
      </c>
      <c r="E2303" t="str">
        <f t="shared" si="316"/>
        <v>0100</v>
      </c>
      <c r="F2303" t="s">
        <v>54</v>
      </c>
      <c r="G2303" t="str">
        <f>"03"</f>
        <v>03</v>
      </c>
      <c r="H2303" t="s">
        <v>55</v>
      </c>
      <c r="I2303" t="s">
        <v>56</v>
      </c>
      <c r="J2303" t="s">
        <v>57</v>
      </c>
      <c r="K2303">
        <v>1</v>
      </c>
      <c r="L2303">
        <v>43750</v>
      </c>
      <c r="M2303">
        <v>1</v>
      </c>
      <c r="N2303" t="str">
        <f t="shared" si="315"/>
        <v>000X</v>
      </c>
      <c r="O2303">
        <v>5387</v>
      </c>
      <c r="P2303" t="s">
        <v>72</v>
      </c>
      <c r="Q2303" t="s">
        <v>8965</v>
      </c>
      <c r="R2303" t="s">
        <v>140</v>
      </c>
      <c r="T2303" t="s">
        <v>61</v>
      </c>
      <c r="V2303" t="s">
        <v>11251</v>
      </c>
      <c r="W2303">
        <v>251172</v>
      </c>
      <c r="X2303">
        <v>16070</v>
      </c>
      <c r="Y2303">
        <v>235102</v>
      </c>
      <c r="Z2303">
        <v>218003</v>
      </c>
      <c r="AA2303">
        <v>193003</v>
      </c>
      <c r="AB2303" t="s">
        <v>63</v>
      </c>
      <c r="AC2303" s="1">
        <v>42610</v>
      </c>
      <c r="AD2303">
        <v>255000</v>
      </c>
      <c r="AE2303">
        <v>2780</v>
      </c>
      <c r="AF2303">
        <v>822</v>
      </c>
      <c r="AG2303" t="s">
        <v>64</v>
      </c>
      <c r="AH2303" t="s">
        <v>76</v>
      </c>
      <c r="AI2303">
        <v>1</v>
      </c>
      <c r="AJ2303">
        <v>2005</v>
      </c>
      <c r="AK2303">
        <v>3</v>
      </c>
      <c r="AL2303">
        <v>2</v>
      </c>
      <c r="AN2303">
        <v>2190</v>
      </c>
      <c r="AO2303">
        <v>32</v>
      </c>
      <c r="AP2303" t="s">
        <v>63</v>
      </c>
      <c r="AQ2303" t="s">
        <v>66</v>
      </c>
      <c r="AR2303">
        <v>3416</v>
      </c>
      <c r="AW2303" t="s">
        <v>11252</v>
      </c>
      <c r="AX2303" t="s">
        <v>11253</v>
      </c>
      <c r="AY2303" t="s">
        <v>11254</v>
      </c>
      <c r="AZ2303" t="s">
        <v>11255</v>
      </c>
    </row>
    <row r="2304" spans="1:52" x14ac:dyDescent="0.3">
      <c r="A2304">
        <v>2140712</v>
      </c>
      <c r="B2304" t="s">
        <v>11256</v>
      </c>
      <c r="C2304" t="str">
        <f t="shared" si="310"/>
        <v>7492</v>
      </c>
      <c r="D2304" t="s">
        <v>8411</v>
      </c>
      <c r="E2304" t="str">
        <f>"0000"</f>
        <v>0000</v>
      </c>
      <c r="F2304" t="s">
        <v>108</v>
      </c>
      <c r="G2304" t="str">
        <f>"03"</f>
        <v>03</v>
      </c>
      <c r="H2304" t="s">
        <v>55</v>
      </c>
      <c r="I2304" t="s">
        <v>56</v>
      </c>
      <c r="J2304" t="s">
        <v>57</v>
      </c>
      <c r="K2304">
        <v>0</v>
      </c>
      <c r="L2304">
        <v>43750</v>
      </c>
      <c r="M2304">
        <v>1</v>
      </c>
      <c r="N2304" t="str">
        <f t="shared" si="315"/>
        <v>000X</v>
      </c>
      <c r="O2304">
        <v>5425</v>
      </c>
      <c r="P2304" t="s">
        <v>72</v>
      </c>
      <c r="Q2304" t="s">
        <v>8965</v>
      </c>
      <c r="R2304" t="s">
        <v>140</v>
      </c>
      <c r="T2304" t="s">
        <v>61</v>
      </c>
      <c r="V2304" t="s">
        <v>11257</v>
      </c>
      <c r="W2304">
        <v>16070</v>
      </c>
      <c r="X2304">
        <v>16070</v>
      </c>
      <c r="Y2304">
        <v>0</v>
      </c>
      <c r="Z2304">
        <v>16070</v>
      </c>
      <c r="AA2304">
        <v>16070</v>
      </c>
      <c r="AB2304" t="s">
        <v>72</v>
      </c>
      <c r="AC2304" s="1">
        <v>39142</v>
      </c>
      <c r="AD2304">
        <v>56000</v>
      </c>
      <c r="AE2304">
        <v>2106</v>
      </c>
      <c r="AF2304">
        <v>1149</v>
      </c>
      <c r="AG2304" t="s">
        <v>103</v>
      </c>
      <c r="AH2304" t="s">
        <v>65</v>
      </c>
      <c r="AR2304">
        <v>0</v>
      </c>
      <c r="AW2304" t="s">
        <v>11258</v>
      </c>
      <c r="AY2304" t="s">
        <v>11259</v>
      </c>
      <c r="AZ2304" t="s">
        <v>11260</v>
      </c>
    </row>
    <row r="2305" spans="1:52" x14ac:dyDescent="0.3">
      <c r="A2305">
        <v>2140798</v>
      </c>
      <c r="B2305" t="s">
        <v>11261</v>
      </c>
      <c r="C2305" t="str">
        <f t="shared" si="310"/>
        <v>7492</v>
      </c>
      <c r="D2305" t="s">
        <v>8411</v>
      </c>
      <c r="E2305" t="str">
        <f>"0000"</f>
        <v>0000</v>
      </c>
      <c r="F2305" t="s">
        <v>108</v>
      </c>
      <c r="G2305" t="str">
        <f>"03"</f>
        <v>03</v>
      </c>
      <c r="H2305" t="s">
        <v>55</v>
      </c>
      <c r="I2305" t="s">
        <v>56</v>
      </c>
      <c r="J2305" t="s">
        <v>57</v>
      </c>
      <c r="K2305">
        <v>0</v>
      </c>
      <c r="L2305">
        <v>46372</v>
      </c>
      <c r="M2305">
        <v>1.06</v>
      </c>
      <c r="N2305" t="str">
        <f t="shared" si="315"/>
        <v>000X</v>
      </c>
      <c r="O2305">
        <v>5596</v>
      </c>
      <c r="P2305" t="s">
        <v>72</v>
      </c>
      <c r="Q2305" t="s">
        <v>10886</v>
      </c>
      <c r="R2305" t="s">
        <v>140</v>
      </c>
      <c r="T2305" t="s">
        <v>61</v>
      </c>
      <c r="V2305" t="s">
        <v>11262</v>
      </c>
      <c r="W2305">
        <v>17030</v>
      </c>
      <c r="X2305">
        <v>17030</v>
      </c>
      <c r="Y2305">
        <v>0</v>
      </c>
      <c r="Z2305">
        <v>17030</v>
      </c>
      <c r="AA2305">
        <v>17030</v>
      </c>
      <c r="AB2305" t="s">
        <v>72</v>
      </c>
      <c r="AR2305">
        <v>0</v>
      </c>
      <c r="AW2305" t="s">
        <v>11263</v>
      </c>
      <c r="AY2305" t="s">
        <v>11264</v>
      </c>
      <c r="AZ2305" t="s">
        <v>11265</v>
      </c>
    </row>
    <row r="2306" spans="1:52" x14ac:dyDescent="0.3">
      <c r="A2306">
        <v>2141484</v>
      </c>
      <c r="B2306" t="s">
        <v>11266</v>
      </c>
      <c r="C2306" t="str">
        <f t="shared" ref="C2306:C2369" si="317">"7492"</f>
        <v>7492</v>
      </c>
      <c r="D2306" t="s">
        <v>8411</v>
      </c>
      <c r="E2306" t="str">
        <f>"0100"</f>
        <v>0100</v>
      </c>
      <c r="F2306" t="s">
        <v>54</v>
      </c>
      <c r="G2306" t="str">
        <f t="shared" ref="G2306:G2314" si="318">"02"</f>
        <v>02</v>
      </c>
      <c r="H2306" t="s">
        <v>55</v>
      </c>
      <c r="I2306" t="s">
        <v>56</v>
      </c>
      <c r="J2306" t="s">
        <v>57</v>
      </c>
      <c r="K2306">
        <v>1</v>
      </c>
      <c r="L2306">
        <v>49736</v>
      </c>
      <c r="M2306">
        <v>1.1399999999999999</v>
      </c>
      <c r="N2306" t="str">
        <f t="shared" si="315"/>
        <v>000X</v>
      </c>
      <c r="O2306">
        <v>1830</v>
      </c>
      <c r="P2306" t="s">
        <v>58</v>
      </c>
      <c r="Q2306" t="s">
        <v>10937</v>
      </c>
      <c r="R2306" t="s">
        <v>4590</v>
      </c>
      <c r="T2306" t="s">
        <v>61</v>
      </c>
      <c r="V2306" t="s">
        <v>11267</v>
      </c>
      <c r="W2306">
        <v>250446</v>
      </c>
      <c r="X2306">
        <v>18270</v>
      </c>
      <c r="Y2306">
        <v>232176</v>
      </c>
      <c r="Z2306">
        <v>187843</v>
      </c>
      <c r="AA2306">
        <v>162843</v>
      </c>
      <c r="AB2306" t="s">
        <v>63</v>
      </c>
      <c r="AC2306" s="1">
        <v>35916</v>
      </c>
      <c r="AD2306">
        <v>13000</v>
      </c>
      <c r="AE2306">
        <v>1250</v>
      </c>
      <c r="AF2306">
        <v>2436</v>
      </c>
      <c r="AG2306" t="s">
        <v>103</v>
      </c>
      <c r="AH2306" t="s">
        <v>76</v>
      </c>
      <c r="AI2306">
        <v>1</v>
      </c>
      <c r="AJ2306">
        <v>1998</v>
      </c>
      <c r="AK2306">
        <v>3</v>
      </c>
      <c r="AL2306">
        <v>2</v>
      </c>
      <c r="AN2306">
        <v>2242</v>
      </c>
      <c r="AO2306">
        <v>32</v>
      </c>
      <c r="AP2306" t="s">
        <v>63</v>
      </c>
      <c r="AQ2306" t="s">
        <v>66</v>
      </c>
      <c r="AR2306">
        <v>3309</v>
      </c>
      <c r="AW2306" t="s">
        <v>11268</v>
      </c>
      <c r="AX2306" t="s">
        <v>11269</v>
      </c>
      <c r="AY2306" t="s">
        <v>11270</v>
      </c>
      <c r="AZ2306" t="s">
        <v>70</v>
      </c>
    </row>
    <row r="2307" spans="1:52" x14ac:dyDescent="0.3">
      <c r="A2307">
        <v>2141727</v>
      </c>
      <c r="B2307" t="s">
        <v>11271</v>
      </c>
      <c r="C2307" t="str">
        <f t="shared" si="317"/>
        <v>7492</v>
      </c>
      <c r="D2307" t="s">
        <v>8411</v>
      </c>
      <c r="E2307" t="str">
        <f>"0000"</f>
        <v>0000</v>
      </c>
      <c r="F2307" t="s">
        <v>108</v>
      </c>
      <c r="G2307" t="str">
        <f t="shared" si="318"/>
        <v>02</v>
      </c>
      <c r="H2307" t="s">
        <v>55</v>
      </c>
      <c r="I2307" t="s">
        <v>56</v>
      </c>
      <c r="J2307" t="s">
        <v>8434</v>
      </c>
      <c r="K2307">
        <v>0</v>
      </c>
      <c r="L2307">
        <v>57032</v>
      </c>
      <c r="M2307">
        <v>1.31</v>
      </c>
      <c r="N2307" t="str">
        <f t="shared" si="315"/>
        <v>000X</v>
      </c>
      <c r="O2307">
        <v>1880</v>
      </c>
      <c r="P2307" t="s">
        <v>58</v>
      </c>
      <c r="Q2307" t="s">
        <v>10937</v>
      </c>
      <c r="R2307" t="s">
        <v>4590</v>
      </c>
      <c r="T2307" t="s">
        <v>61</v>
      </c>
      <c r="V2307" t="s">
        <v>11272</v>
      </c>
      <c r="W2307">
        <v>16370</v>
      </c>
      <c r="X2307">
        <v>16370</v>
      </c>
      <c r="Y2307">
        <v>0</v>
      </c>
      <c r="Z2307">
        <v>16370</v>
      </c>
      <c r="AA2307">
        <v>16370</v>
      </c>
      <c r="AB2307" t="s">
        <v>72</v>
      </c>
      <c r="AC2307" s="1">
        <v>36039</v>
      </c>
      <c r="AD2307">
        <v>24600</v>
      </c>
      <c r="AE2307">
        <v>1263</v>
      </c>
      <c r="AF2307">
        <v>2138</v>
      </c>
      <c r="AG2307" t="s">
        <v>103</v>
      </c>
      <c r="AH2307" t="s">
        <v>873</v>
      </c>
      <c r="AR2307">
        <v>0</v>
      </c>
      <c r="AW2307" t="s">
        <v>11273</v>
      </c>
      <c r="AY2307" t="s">
        <v>11274</v>
      </c>
      <c r="AZ2307" t="s">
        <v>11275</v>
      </c>
    </row>
    <row r="2308" spans="1:52" x14ac:dyDescent="0.3">
      <c r="A2308">
        <v>2141875</v>
      </c>
      <c r="B2308" t="s">
        <v>11276</v>
      </c>
      <c r="C2308" t="str">
        <f t="shared" si="317"/>
        <v>7492</v>
      </c>
      <c r="D2308" t="s">
        <v>8411</v>
      </c>
      <c r="E2308" t="str">
        <f>"0100"</f>
        <v>0100</v>
      </c>
      <c r="F2308" t="s">
        <v>54</v>
      </c>
      <c r="G2308" t="str">
        <f t="shared" si="318"/>
        <v>02</v>
      </c>
      <c r="H2308" t="s">
        <v>55</v>
      </c>
      <c r="I2308" t="s">
        <v>56</v>
      </c>
      <c r="J2308" t="s">
        <v>57</v>
      </c>
      <c r="K2308">
        <v>1</v>
      </c>
      <c r="L2308">
        <v>44087</v>
      </c>
      <c r="M2308">
        <v>1.01</v>
      </c>
      <c r="N2308" t="str">
        <f t="shared" si="315"/>
        <v>000X</v>
      </c>
      <c r="O2308">
        <v>5798</v>
      </c>
      <c r="P2308" t="s">
        <v>72</v>
      </c>
      <c r="Q2308" t="s">
        <v>11160</v>
      </c>
      <c r="R2308" t="s">
        <v>140</v>
      </c>
      <c r="T2308" t="s">
        <v>61</v>
      </c>
      <c r="V2308" t="s">
        <v>11277</v>
      </c>
      <c r="W2308">
        <v>292181</v>
      </c>
      <c r="X2308">
        <v>16190</v>
      </c>
      <c r="Y2308">
        <v>275991</v>
      </c>
      <c r="Z2308">
        <v>249965</v>
      </c>
      <c r="AA2308">
        <v>224965</v>
      </c>
      <c r="AB2308" t="s">
        <v>63</v>
      </c>
      <c r="AC2308" s="1">
        <v>42179</v>
      </c>
      <c r="AD2308">
        <v>266500</v>
      </c>
      <c r="AE2308">
        <v>2698</v>
      </c>
      <c r="AF2308">
        <v>841</v>
      </c>
      <c r="AG2308" t="s">
        <v>64</v>
      </c>
      <c r="AH2308" t="s">
        <v>76</v>
      </c>
      <c r="AI2308">
        <v>1</v>
      </c>
      <c r="AJ2308">
        <v>2009</v>
      </c>
      <c r="AK2308">
        <v>3</v>
      </c>
      <c r="AL2308">
        <v>2</v>
      </c>
      <c r="AN2308">
        <v>2436</v>
      </c>
      <c r="AO2308">
        <v>32</v>
      </c>
      <c r="AP2308" t="s">
        <v>63</v>
      </c>
      <c r="AQ2308" t="s">
        <v>66</v>
      </c>
      <c r="AR2308">
        <v>3700</v>
      </c>
      <c r="AW2308" t="s">
        <v>11278</v>
      </c>
      <c r="AX2308" t="s">
        <v>11279</v>
      </c>
      <c r="AY2308" t="s">
        <v>11280</v>
      </c>
      <c r="AZ2308" t="s">
        <v>70</v>
      </c>
    </row>
    <row r="2309" spans="1:52" x14ac:dyDescent="0.3">
      <c r="A2309">
        <v>2141913</v>
      </c>
      <c r="B2309" t="s">
        <v>11281</v>
      </c>
      <c r="C2309" t="str">
        <f t="shared" si="317"/>
        <v>7492</v>
      </c>
      <c r="D2309" t="s">
        <v>8411</v>
      </c>
      <c r="E2309" t="str">
        <f>"0100"</f>
        <v>0100</v>
      </c>
      <c r="F2309" t="s">
        <v>54</v>
      </c>
      <c r="G2309" t="str">
        <f t="shared" si="318"/>
        <v>02</v>
      </c>
      <c r="H2309" t="s">
        <v>55</v>
      </c>
      <c r="I2309" t="s">
        <v>56</v>
      </c>
      <c r="J2309" t="s">
        <v>57</v>
      </c>
      <c r="K2309">
        <v>1</v>
      </c>
      <c r="L2309">
        <v>43156</v>
      </c>
      <c r="M2309">
        <v>0.99</v>
      </c>
      <c r="N2309" t="str">
        <f t="shared" si="315"/>
        <v>000X</v>
      </c>
      <c r="O2309">
        <v>5734</v>
      </c>
      <c r="P2309" t="s">
        <v>72</v>
      </c>
      <c r="Q2309" t="s">
        <v>11160</v>
      </c>
      <c r="R2309" t="s">
        <v>140</v>
      </c>
      <c r="T2309" t="s">
        <v>61</v>
      </c>
      <c r="V2309" t="s">
        <v>11282</v>
      </c>
      <c r="W2309">
        <v>238778</v>
      </c>
      <c r="X2309">
        <v>15850</v>
      </c>
      <c r="Y2309">
        <v>222928</v>
      </c>
      <c r="Z2309">
        <v>225332</v>
      </c>
      <c r="AA2309">
        <v>200332</v>
      </c>
      <c r="AB2309" t="s">
        <v>63</v>
      </c>
      <c r="AC2309" s="1">
        <v>42668</v>
      </c>
      <c r="AD2309">
        <v>285000</v>
      </c>
      <c r="AE2309">
        <v>2790</v>
      </c>
      <c r="AF2309">
        <v>1627</v>
      </c>
      <c r="AG2309" t="s">
        <v>64</v>
      </c>
      <c r="AH2309" t="s">
        <v>873</v>
      </c>
      <c r="AI2309">
        <v>1</v>
      </c>
      <c r="AJ2309">
        <v>2016</v>
      </c>
      <c r="AK2309">
        <v>3</v>
      </c>
      <c r="AL2309">
        <v>2</v>
      </c>
      <c r="AN2309">
        <v>2249</v>
      </c>
      <c r="AO2309">
        <v>32</v>
      </c>
      <c r="AP2309" t="s">
        <v>72</v>
      </c>
      <c r="AQ2309" t="s">
        <v>66</v>
      </c>
      <c r="AR2309">
        <v>3525</v>
      </c>
      <c r="AW2309" t="s">
        <v>11283</v>
      </c>
      <c r="AY2309" t="s">
        <v>11284</v>
      </c>
      <c r="AZ2309" t="s">
        <v>70</v>
      </c>
    </row>
    <row r="2310" spans="1:52" x14ac:dyDescent="0.3">
      <c r="A2310">
        <v>2141956</v>
      </c>
      <c r="B2310" t="s">
        <v>11285</v>
      </c>
      <c r="C2310" t="str">
        <f t="shared" si="317"/>
        <v>7492</v>
      </c>
      <c r="D2310" t="s">
        <v>8411</v>
      </c>
      <c r="E2310" t="str">
        <f>"0000"</f>
        <v>0000</v>
      </c>
      <c r="F2310" t="s">
        <v>108</v>
      </c>
      <c r="G2310" t="str">
        <f t="shared" si="318"/>
        <v>02</v>
      </c>
      <c r="H2310" t="s">
        <v>55</v>
      </c>
      <c r="I2310" t="s">
        <v>56</v>
      </c>
      <c r="J2310" t="s">
        <v>57</v>
      </c>
      <c r="K2310">
        <v>0</v>
      </c>
      <c r="L2310">
        <v>43801</v>
      </c>
      <c r="M2310">
        <v>1.01</v>
      </c>
      <c r="N2310" t="str">
        <f t="shared" si="315"/>
        <v>000X</v>
      </c>
      <c r="O2310">
        <v>5720</v>
      </c>
      <c r="P2310" t="s">
        <v>72</v>
      </c>
      <c r="Q2310" t="s">
        <v>11160</v>
      </c>
      <c r="R2310" t="s">
        <v>140</v>
      </c>
      <c r="T2310" t="s">
        <v>61</v>
      </c>
      <c r="V2310" t="s">
        <v>11286</v>
      </c>
      <c r="W2310">
        <v>16090</v>
      </c>
      <c r="X2310">
        <v>16090</v>
      </c>
      <c r="Y2310">
        <v>0</v>
      </c>
      <c r="Z2310">
        <v>16090</v>
      </c>
      <c r="AA2310">
        <v>16090</v>
      </c>
      <c r="AB2310" t="s">
        <v>72</v>
      </c>
      <c r="AR2310">
        <v>0</v>
      </c>
      <c r="AW2310" t="s">
        <v>11287</v>
      </c>
      <c r="AY2310" t="s">
        <v>11288</v>
      </c>
      <c r="AZ2310" t="s">
        <v>11289</v>
      </c>
    </row>
    <row r="2311" spans="1:52" x14ac:dyDescent="0.3">
      <c r="A2311">
        <v>2144661</v>
      </c>
      <c r="B2311" t="s">
        <v>11290</v>
      </c>
      <c r="C2311" t="str">
        <f t="shared" si="317"/>
        <v>7492</v>
      </c>
      <c r="D2311" t="s">
        <v>8411</v>
      </c>
      <c r="E2311" t="str">
        <f>"0100"</f>
        <v>0100</v>
      </c>
      <c r="F2311" t="s">
        <v>54</v>
      </c>
      <c r="G2311" t="str">
        <f t="shared" si="318"/>
        <v>02</v>
      </c>
      <c r="H2311" t="s">
        <v>55</v>
      </c>
      <c r="I2311" t="s">
        <v>56</v>
      </c>
      <c r="J2311" t="s">
        <v>57</v>
      </c>
      <c r="K2311">
        <v>1</v>
      </c>
      <c r="L2311">
        <v>47103</v>
      </c>
      <c r="M2311">
        <v>1.08</v>
      </c>
      <c r="N2311" t="str">
        <f t="shared" si="315"/>
        <v>000X</v>
      </c>
      <c r="O2311">
        <v>5376</v>
      </c>
      <c r="P2311" t="s">
        <v>72</v>
      </c>
      <c r="Q2311" t="s">
        <v>10998</v>
      </c>
      <c r="R2311" t="s">
        <v>140</v>
      </c>
      <c r="T2311" t="s">
        <v>61</v>
      </c>
      <c r="V2311" t="s">
        <v>11291</v>
      </c>
      <c r="W2311">
        <v>270353</v>
      </c>
      <c r="X2311">
        <v>17300</v>
      </c>
      <c r="Y2311">
        <v>253053</v>
      </c>
      <c r="Z2311">
        <v>211717</v>
      </c>
      <c r="AA2311">
        <v>186217</v>
      </c>
      <c r="AB2311" t="s">
        <v>63</v>
      </c>
      <c r="AC2311" s="1">
        <v>37681</v>
      </c>
      <c r="AD2311">
        <v>17500</v>
      </c>
      <c r="AE2311">
        <v>1585</v>
      </c>
      <c r="AF2311">
        <v>1434</v>
      </c>
      <c r="AG2311" t="s">
        <v>103</v>
      </c>
      <c r="AH2311" t="s">
        <v>76</v>
      </c>
      <c r="AI2311">
        <v>1</v>
      </c>
      <c r="AJ2311">
        <v>2004</v>
      </c>
      <c r="AK2311">
        <v>4</v>
      </c>
      <c r="AL2311">
        <v>3</v>
      </c>
      <c r="AN2311">
        <v>2643</v>
      </c>
      <c r="AO2311">
        <v>32</v>
      </c>
      <c r="AP2311" t="s">
        <v>72</v>
      </c>
      <c r="AQ2311" t="s">
        <v>66</v>
      </c>
      <c r="AR2311">
        <v>3690</v>
      </c>
      <c r="AW2311" t="s">
        <v>11292</v>
      </c>
      <c r="AX2311" t="s">
        <v>11293</v>
      </c>
      <c r="AY2311" t="s">
        <v>11294</v>
      </c>
      <c r="AZ2311" t="s">
        <v>70</v>
      </c>
    </row>
    <row r="2312" spans="1:52" x14ac:dyDescent="0.3">
      <c r="A2312">
        <v>2144912</v>
      </c>
      <c r="B2312" t="s">
        <v>11295</v>
      </c>
      <c r="C2312" t="str">
        <f t="shared" si="317"/>
        <v>7492</v>
      </c>
      <c r="D2312" t="s">
        <v>8411</v>
      </c>
      <c r="E2312" t="str">
        <f>"0100"</f>
        <v>0100</v>
      </c>
      <c r="F2312" t="s">
        <v>54</v>
      </c>
      <c r="G2312" t="str">
        <f t="shared" si="318"/>
        <v>02</v>
      </c>
      <c r="H2312" t="s">
        <v>55</v>
      </c>
      <c r="I2312" t="s">
        <v>56</v>
      </c>
      <c r="J2312" t="s">
        <v>57</v>
      </c>
      <c r="K2312">
        <v>1</v>
      </c>
      <c r="L2312">
        <v>46231</v>
      </c>
      <c r="M2312">
        <v>1.06</v>
      </c>
      <c r="N2312" t="str">
        <f t="shared" si="315"/>
        <v>000X</v>
      </c>
      <c r="O2312">
        <v>1881</v>
      </c>
      <c r="P2312" t="s">
        <v>58</v>
      </c>
      <c r="Q2312" t="s">
        <v>10937</v>
      </c>
      <c r="R2312" t="s">
        <v>4590</v>
      </c>
      <c r="T2312" t="s">
        <v>61</v>
      </c>
      <c r="V2312" t="s">
        <v>11296</v>
      </c>
      <c r="W2312">
        <v>245854</v>
      </c>
      <c r="X2312">
        <v>16980</v>
      </c>
      <c r="Y2312">
        <v>228874</v>
      </c>
      <c r="Z2312">
        <v>193545</v>
      </c>
      <c r="AA2312">
        <v>168545</v>
      </c>
      <c r="AB2312" t="s">
        <v>63</v>
      </c>
      <c r="AC2312" s="1">
        <v>41091</v>
      </c>
      <c r="AD2312">
        <v>184900</v>
      </c>
      <c r="AE2312">
        <v>2493</v>
      </c>
      <c r="AF2312">
        <v>45</v>
      </c>
      <c r="AG2312" t="s">
        <v>64</v>
      </c>
      <c r="AH2312" t="s">
        <v>65</v>
      </c>
      <c r="AI2312">
        <v>1</v>
      </c>
      <c r="AJ2312">
        <v>2004</v>
      </c>
      <c r="AK2312">
        <v>3</v>
      </c>
      <c r="AL2312">
        <v>2</v>
      </c>
      <c r="AN2312">
        <v>2177</v>
      </c>
      <c r="AO2312">
        <v>32</v>
      </c>
      <c r="AP2312" t="s">
        <v>63</v>
      </c>
      <c r="AQ2312" t="s">
        <v>66</v>
      </c>
      <c r="AR2312">
        <v>3373</v>
      </c>
      <c r="AW2312" t="s">
        <v>11297</v>
      </c>
      <c r="AX2312" t="s">
        <v>11298</v>
      </c>
      <c r="AY2312" t="s">
        <v>11299</v>
      </c>
      <c r="AZ2312" t="s">
        <v>70</v>
      </c>
    </row>
    <row r="2313" spans="1:52" x14ac:dyDescent="0.3">
      <c r="A2313">
        <v>2139927</v>
      </c>
      <c r="B2313" t="s">
        <v>11300</v>
      </c>
      <c r="C2313" t="str">
        <f t="shared" si="317"/>
        <v>7492</v>
      </c>
      <c r="D2313" t="s">
        <v>8411</v>
      </c>
      <c r="E2313" t="str">
        <f>"0100"</f>
        <v>0100</v>
      </c>
      <c r="F2313" t="s">
        <v>54</v>
      </c>
      <c r="G2313" t="str">
        <f t="shared" si="318"/>
        <v>02</v>
      </c>
      <c r="H2313" t="s">
        <v>55</v>
      </c>
      <c r="I2313" t="s">
        <v>56</v>
      </c>
      <c r="J2313" t="s">
        <v>57</v>
      </c>
      <c r="K2313">
        <v>1</v>
      </c>
      <c r="L2313">
        <v>52134</v>
      </c>
      <c r="M2313">
        <v>1.2</v>
      </c>
      <c r="N2313" t="str">
        <f t="shared" si="315"/>
        <v>000X</v>
      </c>
      <c r="O2313">
        <v>5182</v>
      </c>
      <c r="P2313" t="s">
        <v>72</v>
      </c>
      <c r="Q2313" t="s">
        <v>10146</v>
      </c>
      <c r="R2313" t="s">
        <v>266</v>
      </c>
      <c r="T2313" t="s">
        <v>61</v>
      </c>
      <c r="V2313" t="s">
        <v>11301</v>
      </c>
      <c r="W2313">
        <v>241319</v>
      </c>
      <c r="X2313">
        <v>19150</v>
      </c>
      <c r="Y2313">
        <v>222169</v>
      </c>
      <c r="Z2313">
        <v>190230</v>
      </c>
      <c r="AA2313">
        <v>165230</v>
      </c>
      <c r="AB2313" t="s">
        <v>63</v>
      </c>
      <c r="AC2313" s="1">
        <v>38231</v>
      </c>
      <c r="AD2313">
        <v>255000</v>
      </c>
      <c r="AE2313">
        <v>1782</v>
      </c>
      <c r="AF2313">
        <v>359</v>
      </c>
      <c r="AG2313" t="s">
        <v>64</v>
      </c>
      <c r="AH2313" t="s">
        <v>76</v>
      </c>
      <c r="AI2313">
        <v>1</v>
      </c>
      <c r="AJ2313">
        <v>2002</v>
      </c>
      <c r="AK2313">
        <v>3</v>
      </c>
      <c r="AL2313">
        <v>2</v>
      </c>
      <c r="AN2313">
        <v>2253</v>
      </c>
      <c r="AO2313">
        <v>32</v>
      </c>
      <c r="AP2313" t="s">
        <v>63</v>
      </c>
      <c r="AQ2313" t="s">
        <v>66</v>
      </c>
      <c r="AR2313">
        <v>3112</v>
      </c>
      <c r="AW2313" t="s">
        <v>11302</v>
      </c>
      <c r="AX2313" t="s">
        <v>11303</v>
      </c>
      <c r="AY2313" t="s">
        <v>11304</v>
      </c>
      <c r="AZ2313" t="s">
        <v>70</v>
      </c>
    </row>
    <row r="2314" spans="1:52" x14ac:dyDescent="0.3">
      <c r="A2314">
        <v>2139986</v>
      </c>
      <c r="B2314" t="s">
        <v>11305</v>
      </c>
      <c r="C2314" t="str">
        <f t="shared" si="317"/>
        <v>7492</v>
      </c>
      <c r="D2314" t="s">
        <v>8411</v>
      </c>
      <c r="E2314" t="str">
        <f>"0000"</f>
        <v>0000</v>
      </c>
      <c r="F2314" t="s">
        <v>108</v>
      </c>
      <c r="G2314" t="str">
        <f t="shared" si="318"/>
        <v>02</v>
      </c>
      <c r="H2314" t="s">
        <v>55</v>
      </c>
      <c r="I2314" t="s">
        <v>56</v>
      </c>
      <c r="J2314" t="s">
        <v>57</v>
      </c>
      <c r="K2314">
        <v>0</v>
      </c>
      <c r="L2314">
        <v>50484</v>
      </c>
      <c r="M2314">
        <v>1.1599999999999999</v>
      </c>
      <c r="N2314" t="str">
        <f t="shared" si="315"/>
        <v>000X</v>
      </c>
      <c r="O2314">
        <v>1857</v>
      </c>
      <c r="P2314" t="s">
        <v>58</v>
      </c>
      <c r="Q2314" t="s">
        <v>10433</v>
      </c>
      <c r="R2314" t="s">
        <v>140</v>
      </c>
      <c r="T2314" t="s">
        <v>61</v>
      </c>
      <c r="V2314" t="s">
        <v>11306</v>
      </c>
      <c r="W2314">
        <v>18540</v>
      </c>
      <c r="X2314">
        <v>18540</v>
      </c>
      <c r="Y2314">
        <v>0</v>
      </c>
      <c r="Z2314">
        <v>18540</v>
      </c>
      <c r="AA2314">
        <v>18540</v>
      </c>
      <c r="AB2314" t="s">
        <v>72</v>
      </c>
      <c r="AR2314">
        <v>0</v>
      </c>
      <c r="AW2314" t="s">
        <v>11307</v>
      </c>
      <c r="AY2314" t="s">
        <v>11308</v>
      </c>
      <c r="AZ2314" t="s">
        <v>11309</v>
      </c>
    </row>
    <row r="2315" spans="1:52" x14ac:dyDescent="0.3">
      <c r="A2315">
        <v>2140178</v>
      </c>
      <c r="B2315" t="s">
        <v>11310</v>
      </c>
      <c r="C2315" t="str">
        <f t="shared" si="317"/>
        <v>7492</v>
      </c>
      <c r="D2315" t="s">
        <v>8411</v>
      </c>
      <c r="E2315" t="str">
        <f>"0000"</f>
        <v>0000</v>
      </c>
      <c r="F2315" t="s">
        <v>108</v>
      </c>
      <c r="G2315" t="str">
        <f>"03"</f>
        <v>03</v>
      </c>
      <c r="H2315" t="s">
        <v>55</v>
      </c>
      <c r="I2315" t="s">
        <v>56</v>
      </c>
      <c r="J2315" t="s">
        <v>57</v>
      </c>
      <c r="K2315">
        <v>0</v>
      </c>
      <c r="L2315">
        <v>46463</v>
      </c>
      <c r="M2315">
        <v>1.07</v>
      </c>
      <c r="N2315" t="str">
        <f t="shared" si="315"/>
        <v>000X</v>
      </c>
      <c r="O2315">
        <v>5213</v>
      </c>
      <c r="P2315" t="s">
        <v>72</v>
      </c>
      <c r="Q2315" t="s">
        <v>8965</v>
      </c>
      <c r="R2315" t="s">
        <v>140</v>
      </c>
      <c r="T2315" t="s">
        <v>61</v>
      </c>
      <c r="V2315" t="s">
        <v>11311</v>
      </c>
      <c r="W2315">
        <v>17070</v>
      </c>
      <c r="X2315">
        <v>17070</v>
      </c>
      <c r="Y2315">
        <v>0</v>
      </c>
      <c r="Z2315">
        <v>17070</v>
      </c>
      <c r="AA2315">
        <v>17070</v>
      </c>
      <c r="AB2315" t="s">
        <v>72</v>
      </c>
      <c r="AR2315">
        <v>0</v>
      </c>
      <c r="AW2315" t="s">
        <v>11312</v>
      </c>
      <c r="AY2315" t="s">
        <v>11313</v>
      </c>
      <c r="AZ2315" t="s">
        <v>11314</v>
      </c>
    </row>
    <row r="2316" spans="1:52" x14ac:dyDescent="0.3">
      <c r="A2316">
        <v>2140216</v>
      </c>
      <c r="B2316" t="s">
        <v>11315</v>
      </c>
      <c r="C2316" t="str">
        <f t="shared" si="317"/>
        <v>7492</v>
      </c>
      <c r="D2316" t="s">
        <v>8411</v>
      </c>
      <c r="E2316" t="str">
        <f>"0100"</f>
        <v>0100</v>
      </c>
      <c r="F2316" t="s">
        <v>54</v>
      </c>
      <c r="G2316" t="str">
        <f>"03"</f>
        <v>03</v>
      </c>
      <c r="H2316" t="s">
        <v>55</v>
      </c>
      <c r="I2316" t="s">
        <v>56</v>
      </c>
      <c r="J2316" t="s">
        <v>57</v>
      </c>
      <c r="K2316">
        <v>1</v>
      </c>
      <c r="L2316">
        <v>46431</v>
      </c>
      <c r="M2316">
        <v>1.07</v>
      </c>
      <c r="N2316" t="str">
        <f t="shared" si="315"/>
        <v>000X</v>
      </c>
      <c r="O2316">
        <v>5287</v>
      </c>
      <c r="P2316" t="s">
        <v>72</v>
      </c>
      <c r="Q2316" t="s">
        <v>8965</v>
      </c>
      <c r="R2316" t="s">
        <v>140</v>
      </c>
      <c r="T2316" t="s">
        <v>61</v>
      </c>
      <c r="V2316" t="s">
        <v>11316</v>
      </c>
      <c r="W2316">
        <v>289021</v>
      </c>
      <c r="X2316">
        <v>17050</v>
      </c>
      <c r="Y2316">
        <v>271971</v>
      </c>
      <c r="Z2316">
        <v>224032</v>
      </c>
      <c r="AA2316">
        <v>199032</v>
      </c>
      <c r="AB2316" t="s">
        <v>63</v>
      </c>
      <c r="AC2316" s="1">
        <v>42972</v>
      </c>
      <c r="AD2316">
        <v>26500</v>
      </c>
      <c r="AE2316">
        <v>2849</v>
      </c>
      <c r="AF2316">
        <v>1699</v>
      </c>
      <c r="AG2316" t="s">
        <v>103</v>
      </c>
      <c r="AH2316" t="s">
        <v>76</v>
      </c>
      <c r="AI2316">
        <v>1</v>
      </c>
      <c r="AJ2316">
        <v>2018</v>
      </c>
      <c r="AK2316">
        <v>3</v>
      </c>
      <c r="AL2316">
        <v>2</v>
      </c>
      <c r="AN2316">
        <v>2530</v>
      </c>
      <c r="AO2316">
        <v>32</v>
      </c>
      <c r="AP2316" t="s">
        <v>63</v>
      </c>
      <c r="AQ2316" t="s">
        <v>66</v>
      </c>
      <c r="AR2316">
        <v>3385</v>
      </c>
      <c r="AW2316" t="s">
        <v>11317</v>
      </c>
      <c r="AX2316" t="s">
        <v>11318</v>
      </c>
      <c r="AY2316" t="s">
        <v>11319</v>
      </c>
      <c r="AZ2316" t="s">
        <v>70</v>
      </c>
    </row>
    <row r="2317" spans="1:52" x14ac:dyDescent="0.3">
      <c r="A2317">
        <v>2140674</v>
      </c>
      <c r="B2317" t="s">
        <v>11320</v>
      </c>
      <c r="C2317" t="str">
        <f t="shared" si="317"/>
        <v>7492</v>
      </c>
      <c r="D2317" t="s">
        <v>8411</v>
      </c>
      <c r="E2317" t="str">
        <f>"0000"</f>
        <v>0000</v>
      </c>
      <c r="F2317" t="s">
        <v>108</v>
      </c>
      <c r="G2317" t="str">
        <f>"03"</f>
        <v>03</v>
      </c>
      <c r="H2317" t="s">
        <v>55</v>
      </c>
      <c r="I2317" t="s">
        <v>56</v>
      </c>
      <c r="J2317" t="s">
        <v>57</v>
      </c>
      <c r="K2317">
        <v>0</v>
      </c>
      <c r="L2317">
        <v>43750</v>
      </c>
      <c r="M2317">
        <v>1</v>
      </c>
      <c r="N2317" t="str">
        <f t="shared" si="315"/>
        <v>000X</v>
      </c>
      <c r="O2317">
        <v>5359</v>
      </c>
      <c r="P2317" t="s">
        <v>72</v>
      </c>
      <c r="Q2317" t="s">
        <v>8965</v>
      </c>
      <c r="R2317" t="s">
        <v>140</v>
      </c>
      <c r="T2317" t="s">
        <v>61</v>
      </c>
      <c r="V2317" t="s">
        <v>11321</v>
      </c>
      <c r="W2317">
        <v>16070</v>
      </c>
      <c r="X2317">
        <v>16070</v>
      </c>
      <c r="Y2317">
        <v>0</v>
      </c>
      <c r="Z2317">
        <v>16070</v>
      </c>
      <c r="AA2317">
        <v>16070</v>
      </c>
      <c r="AB2317" t="s">
        <v>72</v>
      </c>
      <c r="AR2317">
        <v>0</v>
      </c>
      <c r="AW2317" t="s">
        <v>11322</v>
      </c>
      <c r="AX2317" t="s">
        <v>11323</v>
      </c>
      <c r="AY2317" t="s">
        <v>11324</v>
      </c>
      <c r="AZ2317" t="s">
        <v>11325</v>
      </c>
    </row>
    <row r="2318" spans="1:52" x14ac:dyDescent="0.3">
      <c r="A2318">
        <v>2140763</v>
      </c>
      <c r="B2318" t="s">
        <v>11326</v>
      </c>
      <c r="C2318" t="str">
        <f t="shared" si="317"/>
        <v>7492</v>
      </c>
      <c r="D2318" t="s">
        <v>8411</v>
      </c>
      <c r="E2318" t="str">
        <f>"0100"</f>
        <v>0100</v>
      </c>
      <c r="F2318" t="s">
        <v>54</v>
      </c>
      <c r="G2318" t="str">
        <f>"03"</f>
        <v>03</v>
      </c>
      <c r="H2318" t="s">
        <v>55</v>
      </c>
      <c r="I2318" t="s">
        <v>56</v>
      </c>
      <c r="J2318" t="s">
        <v>57</v>
      </c>
      <c r="K2318">
        <v>1</v>
      </c>
      <c r="L2318">
        <v>48119</v>
      </c>
      <c r="M2318">
        <v>1.1000000000000001</v>
      </c>
      <c r="N2318" t="str">
        <f t="shared" si="315"/>
        <v>000X</v>
      </c>
      <c r="O2318">
        <v>2278</v>
      </c>
      <c r="P2318" t="s">
        <v>58</v>
      </c>
      <c r="Q2318" t="s">
        <v>10913</v>
      </c>
      <c r="R2318" t="s">
        <v>331</v>
      </c>
      <c r="T2318" t="s">
        <v>61</v>
      </c>
      <c r="V2318" t="s">
        <v>11327</v>
      </c>
      <c r="W2318">
        <v>255032</v>
      </c>
      <c r="X2318">
        <v>17680</v>
      </c>
      <c r="Y2318">
        <v>237352</v>
      </c>
      <c r="Z2318">
        <v>255032</v>
      </c>
      <c r="AA2318">
        <v>230032</v>
      </c>
      <c r="AB2318" t="s">
        <v>63</v>
      </c>
      <c r="AC2318" s="1">
        <v>43607</v>
      </c>
      <c r="AD2318">
        <v>299000</v>
      </c>
      <c r="AE2318">
        <v>2980</v>
      </c>
      <c r="AF2318">
        <v>1149</v>
      </c>
      <c r="AG2318" t="s">
        <v>64</v>
      </c>
      <c r="AH2318" t="s">
        <v>76</v>
      </c>
      <c r="AI2318">
        <v>1</v>
      </c>
      <c r="AJ2318">
        <v>2003</v>
      </c>
      <c r="AK2318">
        <v>3</v>
      </c>
      <c r="AL2318">
        <v>2</v>
      </c>
      <c r="AN2318">
        <v>2337</v>
      </c>
      <c r="AO2318">
        <v>32</v>
      </c>
      <c r="AP2318" t="s">
        <v>63</v>
      </c>
      <c r="AQ2318" t="s">
        <v>66</v>
      </c>
      <c r="AR2318">
        <v>3485</v>
      </c>
      <c r="AW2318" t="s">
        <v>11328</v>
      </c>
      <c r="AX2318" t="s">
        <v>11329</v>
      </c>
      <c r="AY2318" t="s">
        <v>11330</v>
      </c>
      <c r="AZ2318" t="s">
        <v>70</v>
      </c>
    </row>
    <row r="2319" spans="1:52" x14ac:dyDescent="0.3">
      <c r="A2319">
        <v>2140925</v>
      </c>
      <c r="B2319" t="s">
        <v>11331</v>
      </c>
      <c r="C2319" t="str">
        <f t="shared" si="317"/>
        <v>7492</v>
      </c>
      <c r="D2319" t="s">
        <v>8411</v>
      </c>
      <c r="E2319" t="str">
        <f>"0100"</f>
        <v>0100</v>
      </c>
      <c r="F2319" t="s">
        <v>54</v>
      </c>
      <c r="G2319" t="str">
        <f>"03"</f>
        <v>03</v>
      </c>
      <c r="H2319" t="s">
        <v>55</v>
      </c>
      <c r="I2319" t="s">
        <v>56</v>
      </c>
      <c r="J2319" t="s">
        <v>57</v>
      </c>
      <c r="K2319">
        <v>1</v>
      </c>
      <c r="L2319">
        <v>43428</v>
      </c>
      <c r="M2319">
        <v>1</v>
      </c>
      <c r="N2319" t="str">
        <f t="shared" si="315"/>
        <v>000X</v>
      </c>
      <c r="O2319">
        <v>5414</v>
      </c>
      <c r="P2319" t="s">
        <v>72</v>
      </c>
      <c r="Q2319" t="s">
        <v>10886</v>
      </c>
      <c r="R2319" t="s">
        <v>140</v>
      </c>
      <c r="T2319" t="s">
        <v>61</v>
      </c>
      <c r="V2319" t="s">
        <v>11332</v>
      </c>
      <c r="W2319">
        <v>238383</v>
      </c>
      <c r="X2319">
        <v>15950</v>
      </c>
      <c r="Y2319">
        <v>222433</v>
      </c>
      <c r="Z2319">
        <v>185743</v>
      </c>
      <c r="AA2319">
        <v>160743</v>
      </c>
      <c r="AB2319" t="s">
        <v>63</v>
      </c>
      <c r="AC2319" s="1">
        <v>40148</v>
      </c>
      <c r="AD2319">
        <v>195000</v>
      </c>
      <c r="AE2319">
        <v>2330</v>
      </c>
      <c r="AF2319">
        <v>2399</v>
      </c>
      <c r="AG2319" t="s">
        <v>64</v>
      </c>
      <c r="AH2319" t="s">
        <v>76</v>
      </c>
      <c r="AI2319">
        <v>1</v>
      </c>
      <c r="AJ2319">
        <v>2001</v>
      </c>
      <c r="AK2319">
        <v>3</v>
      </c>
      <c r="AL2319">
        <v>2</v>
      </c>
      <c r="AN2319">
        <v>2286</v>
      </c>
      <c r="AO2319">
        <v>32</v>
      </c>
      <c r="AP2319" t="s">
        <v>63</v>
      </c>
      <c r="AQ2319" t="s">
        <v>66</v>
      </c>
      <c r="AR2319">
        <v>3054</v>
      </c>
      <c r="AW2319" t="s">
        <v>11333</v>
      </c>
      <c r="AX2319" t="s">
        <v>11334</v>
      </c>
      <c r="AY2319" t="s">
        <v>11335</v>
      </c>
      <c r="AZ2319" t="s">
        <v>70</v>
      </c>
    </row>
    <row r="2320" spans="1:52" x14ac:dyDescent="0.3">
      <c r="A2320">
        <v>2141107</v>
      </c>
      <c r="B2320" t="s">
        <v>11336</v>
      </c>
      <c r="C2320" t="str">
        <f t="shared" si="317"/>
        <v>7492</v>
      </c>
      <c r="D2320" t="s">
        <v>8411</v>
      </c>
      <c r="E2320" t="str">
        <f>"0100"</f>
        <v>0100</v>
      </c>
      <c r="F2320" t="s">
        <v>54</v>
      </c>
      <c r="G2320" t="str">
        <f>"02"</f>
        <v>02</v>
      </c>
      <c r="H2320" t="s">
        <v>55</v>
      </c>
      <c r="I2320" t="s">
        <v>56</v>
      </c>
      <c r="J2320" t="s">
        <v>57</v>
      </c>
      <c r="K2320">
        <v>1</v>
      </c>
      <c r="L2320">
        <v>43763</v>
      </c>
      <c r="M2320">
        <v>1</v>
      </c>
      <c r="N2320" t="str">
        <f t="shared" si="315"/>
        <v>000X</v>
      </c>
      <c r="O2320">
        <v>1915</v>
      </c>
      <c r="P2320" t="s">
        <v>58</v>
      </c>
      <c r="Q2320" t="s">
        <v>10439</v>
      </c>
      <c r="R2320" t="s">
        <v>140</v>
      </c>
      <c r="T2320" t="s">
        <v>61</v>
      </c>
      <c r="V2320" t="s">
        <v>11337</v>
      </c>
      <c r="W2320">
        <v>168130</v>
      </c>
      <c r="X2320">
        <v>16080</v>
      </c>
      <c r="Y2320">
        <v>152050</v>
      </c>
      <c r="Z2320">
        <v>168130</v>
      </c>
      <c r="AA2320">
        <v>168130</v>
      </c>
      <c r="AB2320" t="s">
        <v>72</v>
      </c>
      <c r="AC2320" s="1">
        <v>43395</v>
      </c>
      <c r="AD2320">
        <v>219900</v>
      </c>
      <c r="AE2320">
        <v>2934</v>
      </c>
      <c r="AF2320">
        <v>992</v>
      </c>
      <c r="AG2320" t="s">
        <v>64</v>
      </c>
      <c r="AH2320" t="s">
        <v>76</v>
      </c>
      <c r="AI2320">
        <v>1</v>
      </c>
      <c r="AJ2320">
        <v>2000</v>
      </c>
      <c r="AK2320">
        <v>3</v>
      </c>
      <c r="AL2320">
        <v>2</v>
      </c>
      <c r="AN2320">
        <v>1640</v>
      </c>
      <c r="AO2320">
        <v>29</v>
      </c>
      <c r="AP2320" t="s">
        <v>72</v>
      </c>
      <c r="AQ2320" t="s">
        <v>66</v>
      </c>
      <c r="AR2320">
        <v>2384</v>
      </c>
      <c r="AW2320" t="s">
        <v>11338</v>
      </c>
      <c r="AY2320" t="s">
        <v>11339</v>
      </c>
      <c r="AZ2320" t="s">
        <v>11340</v>
      </c>
    </row>
    <row r="2321" spans="1:52" x14ac:dyDescent="0.3">
      <c r="A2321">
        <v>2141115</v>
      </c>
      <c r="B2321" t="s">
        <v>11341</v>
      </c>
      <c r="C2321" t="str">
        <f t="shared" si="317"/>
        <v>7492</v>
      </c>
      <c r="D2321" t="s">
        <v>8411</v>
      </c>
      <c r="E2321" t="str">
        <f>"0000"</f>
        <v>0000</v>
      </c>
      <c r="F2321" t="s">
        <v>108</v>
      </c>
      <c r="G2321" t="str">
        <f>"02"</f>
        <v>02</v>
      </c>
      <c r="H2321" t="s">
        <v>55</v>
      </c>
      <c r="I2321" t="s">
        <v>56</v>
      </c>
      <c r="J2321" t="s">
        <v>8434</v>
      </c>
      <c r="K2321">
        <v>0</v>
      </c>
      <c r="L2321">
        <v>54780</v>
      </c>
      <c r="M2321">
        <v>1.26</v>
      </c>
      <c r="N2321" t="str">
        <f t="shared" si="315"/>
        <v>000X</v>
      </c>
      <c r="O2321">
        <v>1925</v>
      </c>
      <c r="P2321" t="s">
        <v>58</v>
      </c>
      <c r="Q2321" t="s">
        <v>10439</v>
      </c>
      <c r="R2321" t="s">
        <v>140</v>
      </c>
      <c r="T2321" t="s">
        <v>61</v>
      </c>
      <c r="V2321" t="s">
        <v>11342</v>
      </c>
      <c r="W2321">
        <v>15720</v>
      </c>
      <c r="X2321">
        <v>15720</v>
      </c>
      <c r="Y2321">
        <v>0</v>
      </c>
      <c r="Z2321">
        <v>15720</v>
      </c>
      <c r="AA2321">
        <v>15720</v>
      </c>
      <c r="AB2321" t="s">
        <v>72</v>
      </c>
      <c r="AC2321" s="1">
        <v>36220</v>
      </c>
      <c r="AD2321">
        <v>25300</v>
      </c>
      <c r="AE2321">
        <v>1292</v>
      </c>
      <c r="AF2321">
        <v>59</v>
      </c>
      <c r="AG2321" t="s">
        <v>103</v>
      </c>
      <c r="AH2321" t="s">
        <v>873</v>
      </c>
      <c r="AR2321">
        <v>0</v>
      </c>
      <c r="AW2321" t="s">
        <v>11343</v>
      </c>
      <c r="AY2321" t="s">
        <v>11344</v>
      </c>
      <c r="AZ2321" t="s">
        <v>11345</v>
      </c>
    </row>
    <row r="2322" spans="1:52" x14ac:dyDescent="0.3">
      <c r="A2322">
        <v>2141328</v>
      </c>
      <c r="B2322" t="s">
        <v>11346</v>
      </c>
      <c r="C2322" t="str">
        <f t="shared" si="317"/>
        <v>7492</v>
      </c>
      <c r="D2322" t="s">
        <v>8411</v>
      </c>
      <c r="E2322" t="str">
        <f>"0100"</f>
        <v>0100</v>
      </c>
      <c r="F2322" t="s">
        <v>54</v>
      </c>
      <c r="G2322" t="str">
        <f>"03"</f>
        <v>03</v>
      </c>
      <c r="H2322" t="s">
        <v>55</v>
      </c>
      <c r="I2322" t="s">
        <v>56</v>
      </c>
      <c r="J2322" t="s">
        <v>57</v>
      </c>
      <c r="K2322">
        <v>1</v>
      </c>
      <c r="L2322">
        <v>48682</v>
      </c>
      <c r="M2322">
        <v>1.1200000000000001</v>
      </c>
      <c r="N2322" t="str">
        <f t="shared" si="315"/>
        <v>000X</v>
      </c>
      <c r="O2322">
        <v>2180</v>
      </c>
      <c r="P2322" t="s">
        <v>58</v>
      </c>
      <c r="Q2322" t="s">
        <v>10913</v>
      </c>
      <c r="R2322" t="s">
        <v>331</v>
      </c>
      <c r="T2322" t="s">
        <v>61</v>
      </c>
      <c r="V2322" t="s">
        <v>11347</v>
      </c>
      <c r="W2322">
        <v>143346</v>
      </c>
      <c r="X2322">
        <v>17880</v>
      </c>
      <c r="Y2322">
        <v>125466</v>
      </c>
      <c r="Z2322">
        <v>106384</v>
      </c>
      <c r="AA2322">
        <v>81384</v>
      </c>
      <c r="AB2322" t="s">
        <v>63</v>
      </c>
      <c r="AC2322" s="1">
        <v>37073</v>
      </c>
      <c r="AD2322">
        <v>113000</v>
      </c>
      <c r="AE2322">
        <v>1439</v>
      </c>
      <c r="AF2322">
        <v>1133</v>
      </c>
      <c r="AG2322" t="s">
        <v>64</v>
      </c>
      <c r="AH2322" t="s">
        <v>76</v>
      </c>
      <c r="AI2322">
        <v>1</v>
      </c>
      <c r="AJ2322">
        <v>1989</v>
      </c>
      <c r="AK2322">
        <v>2</v>
      </c>
      <c r="AL2322">
        <v>2</v>
      </c>
      <c r="AN2322">
        <v>1352</v>
      </c>
      <c r="AO2322">
        <v>32</v>
      </c>
      <c r="AP2322" t="s">
        <v>63</v>
      </c>
      <c r="AQ2322" t="s">
        <v>66</v>
      </c>
      <c r="AR2322">
        <v>2059</v>
      </c>
      <c r="AW2322" t="s">
        <v>10969</v>
      </c>
      <c r="AY2322" t="s">
        <v>10971</v>
      </c>
      <c r="AZ2322" t="s">
        <v>11348</v>
      </c>
    </row>
    <row r="2323" spans="1:52" x14ac:dyDescent="0.3">
      <c r="A2323">
        <v>2141557</v>
      </c>
      <c r="B2323" t="s">
        <v>11349</v>
      </c>
      <c r="C2323" t="str">
        <f t="shared" si="317"/>
        <v>7492</v>
      </c>
      <c r="D2323" t="s">
        <v>8411</v>
      </c>
      <c r="E2323" t="str">
        <f>"0000"</f>
        <v>0000</v>
      </c>
      <c r="F2323" t="s">
        <v>108</v>
      </c>
      <c r="G2323" t="str">
        <f t="shared" ref="G2323:G2332" si="319">"02"</f>
        <v>02</v>
      </c>
      <c r="H2323" t="s">
        <v>55</v>
      </c>
      <c r="I2323" t="s">
        <v>56</v>
      </c>
      <c r="J2323" t="s">
        <v>8434</v>
      </c>
      <c r="K2323">
        <v>0</v>
      </c>
      <c r="L2323">
        <v>58616</v>
      </c>
      <c r="M2323">
        <v>1.35</v>
      </c>
      <c r="N2323" t="str">
        <f t="shared" si="315"/>
        <v>000X</v>
      </c>
      <c r="O2323">
        <v>1984</v>
      </c>
      <c r="P2323" t="s">
        <v>58</v>
      </c>
      <c r="Q2323" t="s">
        <v>10913</v>
      </c>
      <c r="R2323" t="s">
        <v>331</v>
      </c>
      <c r="T2323" t="s">
        <v>61</v>
      </c>
      <c r="V2323" t="s">
        <v>11350</v>
      </c>
      <c r="W2323">
        <v>16820</v>
      </c>
      <c r="X2323">
        <v>16820</v>
      </c>
      <c r="Y2323">
        <v>0</v>
      </c>
      <c r="Z2323">
        <v>16820</v>
      </c>
      <c r="AA2323">
        <v>16820</v>
      </c>
      <c r="AB2323" t="s">
        <v>72</v>
      </c>
      <c r="AC2323" s="1">
        <v>36770</v>
      </c>
      <c r="AD2323">
        <v>25600</v>
      </c>
      <c r="AE2323">
        <v>1385</v>
      </c>
      <c r="AF2323">
        <v>983</v>
      </c>
      <c r="AG2323" t="s">
        <v>103</v>
      </c>
      <c r="AH2323" t="s">
        <v>873</v>
      </c>
      <c r="AR2323">
        <v>0</v>
      </c>
      <c r="AW2323" t="s">
        <v>11351</v>
      </c>
      <c r="AX2323" t="s">
        <v>11352</v>
      </c>
      <c r="AY2323" t="s">
        <v>11353</v>
      </c>
      <c r="AZ2323" t="s">
        <v>11354</v>
      </c>
    </row>
    <row r="2324" spans="1:52" x14ac:dyDescent="0.3">
      <c r="A2324">
        <v>2141735</v>
      </c>
      <c r="B2324" t="s">
        <v>11355</v>
      </c>
      <c r="C2324" t="str">
        <f t="shared" si="317"/>
        <v>7492</v>
      </c>
      <c r="D2324" t="s">
        <v>8411</v>
      </c>
      <c r="E2324" t="str">
        <f>"0000"</f>
        <v>0000</v>
      </c>
      <c r="F2324" t="s">
        <v>108</v>
      </c>
      <c r="G2324" t="str">
        <f t="shared" si="319"/>
        <v>02</v>
      </c>
      <c r="H2324" t="s">
        <v>55</v>
      </c>
      <c r="I2324" t="s">
        <v>56</v>
      </c>
      <c r="J2324" t="s">
        <v>8434</v>
      </c>
      <c r="K2324">
        <v>0</v>
      </c>
      <c r="L2324">
        <v>61438</v>
      </c>
      <c r="M2324">
        <v>1.41</v>
      </c>
      <c r="N2324" t="str">
        <f t="shared" si="315"/>
        <v>000X</v>
      </c>
      <c r="O2324">
        <v>1941</v>
      </c>
      <c r="P2324" t="s">
        <v>58</v>
      </c>
      <c r="Q2324" t="s">
        <v>10930</v>
      </c>
      <c r="R2324" t="s">
        <v>140</v>
      </c>
      <c r="T2324" t="s">
        <v>61</v>
      </c>
      <c r="V2324" t="s">
        <v>11356</v>
      </c>
      <c r="W2324">
        <v>17630</v>
      </c>
      <c r="X2324">
        <v>17630</v>
      </c>
      <c r="Y2324">
        <v>0</v>
      </c>
      <c r="Z2324">
        <v>17630</v>
      </c>
      <c r="AA2324">
        <v>17630</v>
      </c>
      <c r="AB2324" t="s">
        <v>72</v>
      </c>
      <c r="AC2324" s="1">
        <v>35977</v>
      </c>
      <c r="AD2324">
        <v>26500</v>
      </c>
      <c r="AE2324">
        <v>1253</v>
      </c>
      <c r="AF2324">
        <v>829</v>
      </c>
      <c r="AG2324" t="s">
        <v>103</v>
      </c>
      <c r="AH2324" t="s">
        <v>873</v>
      </c>
      <c r="AR2324">
        <v>0</v>
      </c>
      <c r="AW2324" t="s">
        <v>11273</v>
      </c>
      <c r="AY2324" t="s">
        <v>11274</v>
      </c>
      <c r="AZ2324" t="s">
        <v>11275</v>
      </c>
    </row>
    <row r="2325" spans="1:52" x14ac:dyDescent="0.3">
      <c r="A2325">
        <v>2141981</v>
      </c>
      <c r="B2325" t="s">
        <v>11357</v>
      </c>
      <c r="C2325" t="str">
        <f t="shared" si="317"/>
        <v>7492</v>
      </c>
      <c r="D2325" t="s">
        <v>8411</v>
      </c>
      <c r="E2325" t="str">
        <f t="shared" ref="E2325:E2332" si="320">"0100"</f>
        <v>0100</v>
      </c>
      <c r="F2325" t="s">
        <v>54</v>
      </c>
      <c r="G2325" t="str">
        <f t="shared" si="319"/>
        <v>02</v>
      </c>
      <c r="H2325" t="s">
        <v>55</v>
      </c>
      <c r="I2325" t="s">
        <v>56</v>
      </c>
      <c r="J2325" t="s">
        <v>57</v>
      </c>
      <c r="K2325">
        <v>1</v>
      </c>
      <c r="L2325">
        <v>43935</v>
      </c>
      <c r="M2325">
        <v>1.01</v>
      </c>
      <c r="N2325" t="str">
        <f t="shared" si="315"/>
        <v>000X</v>
      </c>
      <c r="O2325">
        <v>5688</v>
      </c>
      <c r="P2325" t="s">
        <v>72</v>
      </c>
      <c r="Q2325" t="s">
        <v>11160</v>
      </c>
      <c r="R2325" t="s">
        <v>140</v>
      </c>
      <c r="T2325" t="s">
        <v>61</v>
      </c>
      <c r="V2325" t="s">
        <v>11358</v>
      </c>
      <c r="W2325">
        <v>226470</v>
      </c>
      <c r="X2325">
        <v>16140</v>
      </c>
      <c r="Y2325">
        <v>210330</v>
      </c>
      <c r="Z2325">
        <v>160172</v>
      </c>
      <c r="AA2325">
        <v>135172</v>
      </c>
      <c r="AB2325" t="s">
        <v>63</v>
      </c>
      <c r="AC2325" s="1">
        <v>39203</v>
      </c>
      <c r="AD2325">
        <v>59000</v>
      </c>
      <c r="AE2325">
        <v>2125</v>
      </c>
      <c r="AF2325">
        <v>1203</v>
      </c>
      <c r="AG2325" t="s">
        <v>103</v>
      </c>
      <c r="AH2325" t="s">
        <v>76</v>
      </c>
      <c r="AI2325">
        <v>1</v>
      </c>
      <c r="AJ2325">
        <v>2007</v>
      </c>
      <c r="AK2325">
        <v>4</v>
      </c>
      <c r="AL2325">
        <v>3</v>
      </c>
      <c r="AN2325">
        <v>2626</v>
      </c>
      <c r="AO2325">
        <v>32</v>
      </c>
      <c r="AP2325" t="s">
        <v>72</v>
      </c>
      <c r="AQ2325" t="s">
        <v>66</v>
      </c>
      <c r="AR2325">
        <v>3268</v>
      </c>
      <c r="AW2325" t="s">
        <v>11359</v>
      </c>
      <c r="AY2325" t="s">
        <v>11360</v>
      </c>
      <c r="AZ2325" t="s">
        <v>6383</v>
      </c>
    </row>
    <row r="2326" spans="1:52" x14ac:dyDescent="0.3">
      <c r="A2326">
        <v>2144611</v>
      </c>
      <c r="B2326" t="s">
        <v>11361</v>
      </c>
      <c r="C2326" t="str">
        <f t="shared" si="317"/>
        <v>7492</v>
      </c>
      <c r="D2326" t="s">
        <v>8411</v>
      </c>
      <c r="E2326" t="str">
        <f t="shared" si="320"/>
        <v>0100</v>
      </c>
      <c r="F2326" t="s">
        <v>54</v>
      </c>
      <c r="G2326" t="str">
        <f t="shared" si="319"/>
        <v>02</v>
      </c>
      <c r="H2326" t="s">
        <v>55</v>
      </c>
      <c r="I2326" t="s">
        <v>56</v>
      </c>
      <c r="J2326" t="s">
        <v>57</v>
      </c>
      <c r="K2326">
        <v>1</v>
      </c>
      <c r="L2326">
        <v>46246</v>
      </c>
      <c r="M2326">
        <v>1.06</v>
      </c>
      <c r="N2326" t="str">
        <f t="shared" si="315"/>
        <v>000X</v>
      </c>
      <c r="O2326">
        <v>5436</v>
      </c>
      <c r="P2326" t="s">
        <v>72</v>
      </c>
      <c r="Q2326" t="s">
        <v>10998</v>
      </c>
      <c r="R2326" t="s">
        <v>140</v>
      </c>
      <c r="T2326" t="s">
        <v>61</v>
      </c>
      <c r="V2326" t="s">
        <v>11362</v>
      </c>
      <c r="W2326">
        <v>244121</v>
      </c>
      <c r="X2326">
        <v>16990</v>
      </c>
      <c r="Y2326">
        <v>227131</v>
      </c>
      <c r="Z2326">
        <v>210947</v>
      </c>
      <c r="AA2326">
        <v>185947</v>
      </c>
      <c r="AB2326" t="s">
        <v>63</v>
      </c>
      <c r="AC2326" s="1">
        <v>42551</v>
      </c>
      <c r="AD2326">
        <v>241500</v>
      </c>
      <c r="AE2326">
        <v>2767</v>
      </c>
      <c r="AF2326">
        <v>2187</v>
      </c>
      <c r="AG2326" t="s">
        <v>64</v>
      </c>
      <c r="AH2326" t="s">
        <v>76</v>
      </c>
      <c r="AI2326">
        <v>1</v>
      </c>
      <c r="AJ2326">
        <v>2003</v>
      </c>
      <c r="AK2326">
        <v>3</v>
      </c>
      <c r="AL2326">
        <v>2</v>
      </c>
      <c r="AN2326">
        <v>2160</v>
      </c>
      <c r="AO2326">
        <v>32</v>
      </c>
      <c r="AP2326" t="s">
        <v>63</v>
      </c>
      <c r="AQ2326" t="s">
        <v>66</v>
      </c>
      <c r="AR2326">
        <v>3371</v>
      </c>
      <c r="AW2326" t="s">
        <v>11363</v>
      </c>
      <c r="AX2326" t="s">
        <v>11364</v>
      </c>
      <c r="AY2326" t="s">
        <v>11365</v>
      </c>
      <c r="AZ2326" t="s">
        <v>70</v>
      </c>
    </row>
    <row r="2327" spans="1:52" x14ac:dyDescent="0.3">
      <c r="A2327">
        <v>2144793</v>
      </c>
      <c r="B2327" t="s">
        <v>11366</v>
      </c>
      <c r="C2327" t="str">
        <f t="shared" si="317"/>
        <v>7492</v>
      </c>
      <c r="D2327" t="s">
        <v>8411</v>
      </c>
      <c r="E2327" t="str">
        <f t="shared" si="320"/>
        <v>0100</v>
      </c>
      <c r="F2327" t="s">
        <v>54</v>
      </c>
      <c r="G2327" t="str">
        <f t="shared" si="319"/>
        <v>02</v>
      </c>
      <c r="H2327" t="s">
        <v>55</v>
      </c>
      <c r="I2327" t="s">
        <v>56</v>
      </c>
      <c r="J2327" t="s">
        <v>57</v>
      </c>
      <c r="K2327">
        <v>1</v>
      </c>
      <c r="L2327">
        <v>45907</v>
      </c>
      <c r="M2327">
        <v>1.05</v>
      </c>
      <c r="N2327" t="str">
        <f t="shared" si="315"/>
        <v>000X</v>
      </c>
      <c r="O2327">
        <v>1845</v>
      </c>
      <c r="P2327" t="s">
        <v>58</v>
      </c>
      <c r="Q2327" t="s">
        <v>10937</v>
      </c>
      <c r="R2327" t="s">
        <v>4590</v>
      </c>
      <c r="T2327" t="s">
        <v>61</v>
      </c>
      <c r="V2327" t="s">
        <v>11367</v>
      </c>
      <c r="W2327">
        <v>220281</v>
      </c>
      <c r="X2327">
        <v>16860</v>
      </c>
      <c r="Y2327">
        <v>203421</v>
      </c>
      <c r="Z2327">
        <v>110561</v>
      </c>
      <c r="AA2327">
        <v>85561</v>
      </c>
      <c r="AB2327" t="s">
        <v>63</v>
      </c>
      <c r="AC2327" s="1">
        <v>43467</v>
      </c>
      <c r="AD2327">
        <v>259000</v>
      </c>
      <c r="AE2327">
        <v>2949</v>
      </c>
      <c r="AF2327">
        <v>1023</v>
      </c>
      <c r="AG2327" t="s">
        <v>64</v>
      </c>
      <c r="AH2327" t="s">
        <v>76</v>
      </c>
      <c r="AI2327">
        <v>1</v>
      </c>
      <c r="AJ2327">
        <v>1998</v>
      </c>
      <c r="AK2327">
        <v>3</v>
      </c>
      <c r="AL2327">
        <v>2</v>
      </c>
      <c r="AN2327">
        <v>2036</v>
      </c>
      <c r="AO2327">
        <v>32</v>
      </c>
      <c r="AP2327" t="s">
        <v>63</v>
      </c>
      <c r="AQ2327" t="s">
        <v>66</v>
      </c>
      <c r="AR2327">
        <v>2763</v>
      </c>
      <c r="AW2327" t="s">
        <v>11368</v>
      </c>
      <c r="AX2327" t="s">
        <v>11369</v>
      </c>
      <c r="AY2327" t="s">
        <v>11370</v>
      </c>
      <c r="AZ2327" t="s">
        <v>70</v>
      </c>
    </row>
    <row r="2328" spans="1:52" x14ac:dyDescent="0.3">
      <c r="A2328">
        <v>2145838</v>
      </c>
      <c r="B2328" t="s">
        <v>11371</v>
      </c>
      <c r="C2328" t="str">
        <f t="shared" si="317"/>
        <v>7492</v>
      </c>
      <c r="D2328" t="s">
        <v>8411</v>
      </c>
      <c r="E2328" t="str">
        <f t="shared" si="320"/>
        <v>0100</v>
      </c>
      <c r="F2328" t="s">
        <v>54</v>
      </c>
      <c r="G2328" t="str">
        <f t="shared" si="319"/>
        <v>02</v>
      </c>
      <c r="H2328" t="s">
        <v>55</v>
      </c>
      <c r="I2328" t="s">
        <v>56</v>
      </c>
      <c r="J2328" t="s">
        <v>57</v>
      </c>
      <c r="K2328">
        <v>1</v>
      </c>
      <c r="L2328">
        <v>46275</v>
      </c>
      <c r="M2328">
        <v>1.06</v>
      </c>
      <c r="N2328" t="str">
        <f t="shared" si="315"/>
        <v>000X</v>
      </c>
      <c r="O2328">
        <v>5774</v>
      </c>
      <c r="P2328" t="s">
        <v>72</v>
      </c>
      <c r="Q2328" t="s">
        <v>10146</v>
      </c>
      <c r="R2328" t="s">
        <v>266</v>
      </c>
      <c r="T2328" t="s">
        <v>61</v>
      </c>
      <c r="V2328" t="s">
        <v>11372</v>
      </c>
      <c r="W2328">
        <v>305285</v>
      </c>
      <c r="X2328">
        <v>17000</v>
      </c>
      <c r="Y2328">
        <v>288285</v>
      </c>
      <c r="Z2328">
        <v>235061</v>
      </c>
      <c r="AA2328">
        <v>210061</v>
      </c>
      <c r="AB2328" t="s">
        <v>63</v>
      </c>
      <c r="AC2328" s="1">
        <v>38869</v>
      </c>
      <c r="AD2328">
        <v>74000</v>
      </c>
      <c r="AE2328">
        <v>2026</v>
      </c>
      <c r="AF2328">
        <v>428</v>
      </c>
      <c r="AG2328" t="s">
        <v>103</v>
      </c>
      <c r="AH2328" t="s">
        <v>76</v>
      </c>
      <c r="AI2328">
        <v>1</v>
      </c>
      <c r="AJ2328">
        <v>2008</v>
      </c>
      <c r="AK2328">
        <v>3</v>
      </c>
      <c r="AL2328">
        <v>3</v>
      </c>
      <c r="AN2328">
        <v>3003</v>
      </c>
      <c r="AO2328">
        <v>32</v>
      </c>
      <c r="AP2328" t="s">
        <v>63</v>
      </c>
      <c r="AQ2328" t="s">
        <v>66</v>
      </c>
      <c r="AR2328">
        <v>3902</v>
      </c>
      <c r="AW2328" t="s">
        <v>11373</v>
      </c>
      <c r="AX2328" t="s">
        <v>11374</v>
      </c>
      <c r="AY2328" t="s">
        <v>11375</v>
      </c>
      <c r="AZ2328" t="s">
        <v>70</v>
      </c>
    </row>
    <row r="2329" spans="1:52" x14ac:dyDescent="0.3">
      <c r="A2329">
        <v>2145897</v>
      </c>
      <c r="B2329" t="s">
        <v>11376</v>
      </c>
      <c r="C2329" t="str">
        <f t="shared" si="317"/>
        <v>7492</v>
      </c>
      <c r="D2329" t="s">
        <v>8411</v>
      </c>
      <c r="E2329" t="str">
        <f t="shared" si="320"/>
        <v>0100</v>
      </c>
      <c r="F2329" t="s">
        <v>54</v>
      </c>
      <c r="G2329" t="str">
        <f t="shared" si="319"/>
        <v>02</v>
      </c>
      <c r="H2329" t="s">
        <v>55</v>
      </c>
      <c r="I2329" t="s">
        <v>56</v>
      </c>
      <c r="J2329" t="s">
        <v>57</v>
      </c>
      <c r="K2329">
        <v>1</v>
      </c>
      <c r="L2329">
        <v>43750</v>
      </c>
      <c r="M2329">
        <v>1</v>
      </c>
      <c r="N2329" t="str">
        <f t="shared" si="315"/>
        <v>000X</v>
      </c>
      <c r="O2329">
        <v>5856</v>
      </c>
      <c r="P2329" t="s">
        <v>72</v>
      </c>
      <c r="Q2329" t="s">
        <v>11377</v>
      </c>
      <c r="R2329" t="s">
        <v>364</v>
      </c>
      <c r="T2329" t="s">
        <v>61</v>
      </c>
      <c r="V2329" t="s">
        <v>11378</v>
      </c>
      <c r="W2329">
        <v>209784</v>
      </c>
      <c r="X2329">
        <v>16070</v>
      </c>
      <c r="Y2329">
        <v>193714</v>
      </c>
      <c r="Z2329">
        <v>153037</v>
      </c>
      <c r="AA2329">
        <v>128037</v>
      </c>
      <c r="AB2329" t="s">
        <v>63</v>
      </c>
      <c r="AC2329" s="1">
        <v>37895</v>
      </c>
      <c r="AD2329">
        <v>21500</v>
      </c>
      <c r="AE2329">
        <v>1659</v>
      </c>
      <c r="AF2329">
        <v>2044</v>
      </c>
      <c r="AG2329" t="s">
        <v>103</v>
      </c>
      <c r="AH2329" t="s">
        <v>76</v>
      </c>
      <c r="AI2329">
        <v>1</v>
      </c>
      <c r="AJ2329">
        <v>2004</v>
      </c>
      <c r="AK2329">
        <v>3</v>
      </c>
      <c r="AL2329">
        <v>2</v>
      </c>
      <c r="AN2329">
        <v>2079</v>
      </c>
      <c r="AO2329">
        <v>32</v>
      </c>
      <c r="AP2329" t="s">
        <v>72</v>
      </c>
      <c r="AQ2329" t="s">
        <v>66</v>
      </c>
      <c r="AR2329">
        <v>2936</v>
      </c>
      <c r="AW2329" t="s">
        <v>11379</v>
      </c>
      <c r="AX2329" t="s">
        <v>11380</v>
      </c>
      <c r="AY2329" t="s">
        <v>11381</v>
      </c>
      <c r="AZ2329" t="s">
        <v>70</v>
      </c>
    </row>
    <row r="2330" spans="1:52" x14ac:dyDescent="0.3">
      <c r="A2330">
        <v>2146168</v>
      </c>
      <c r="B2330" t="s">
        <v>11382</v>
      </c>
      <c r="C2330" t="str">
        <f t="shared" si="317"/>
        <v>7492</v>
      </c>
      <c r="D2330" t="s">
        <v>8411</v>
      </c>
      <c r="E2330" t="str">
        <f t="shared" si="320"/>
        <v>0100</v>
      </c>
      <c r="F2330" t="s">
        <v>54</v>
      </c>
      <c r="G2330" t="str">
        <f t="shared" si="319"/>
        <v>02</v>
      </c>
      <c r="H2330" t="s">
        <v>55</v>
      </c>
      <c r="I2330" t="s">
        <v>56</v>
      </c>
      <c r="J2330" t="s">
        <v>57</v>
      </c>
      <c r="K2330">
        <v>1</v>
      </c>
      <c r="L2330">
        <v>47366</v>
      </c>
      <c r="M2330">
        <v>1.0900000000000001</v>
      </c>
      <c r="N2330" t="str">
        <f t="shared" si="315"/>
        <v>000X</v>
      </c>
      <c r="O2330">
        <v>5657</v>
      </c>
      <c r="P2330" t="s">
        <v>72</v>
      </c>
      <c r="Q2330" t="s">
        <v>11160</v>
      </c>
      <c r="R2330" t="s">
        <v>140</v>
      </c>
      <c r="T2330" t="s">
        <v>61</v>
      </c>
      <c r="V2330" t="s">
        <v>11383</v>
      </c>
      <c r="W2330">
        <v>259805</v>
      </c>
      <c r="X2330">
        <v>17400</v>
      </c>
      <c r="Y2330">
        <v>242405</v>
      </c>
      <c r="Z2330">
        <v>192965</v>
      </c>
      <c r="AA2330">
        <v>167965</v>
      </c>
      <c r="AB2330" t="s">
        <v>63</v>
      </c>
      <c r="AC2330" s="1">
        <v>44243</v>
      </c>
      <c r="AD2330">
        <v>389900</v>
      </c>
      <c r="AE2330">
        <v>3135</v>
      </c>
      <c r="AF2330">
        <v>1006</v>
      </c>
      <c r="AG2330" t="s">
        <v>64</v>
      </c>
      <c r="AH2330" t="s">
        <v>76</v>
      </c>
      <c r="AI2330">
        <v>1</v>
      </c>
      <c r="AJ2330">
        <v>2002</v>
      </c>
      <c r="AK2330">
        <v>4</v>
      </c>
      <c r="AL2330">
        <v>3</v>
      </c>
      <c r="AN2330">
        <v>2673</v>
      </c>
      <c r="AO2330">
        <v>32</v>
      </c>
      <c r="AP2330" t="s">
        <v>63</v>
      </c>
      <c r="AQ2330" t="s">
        <v>66</v>
      </c>
      <c r="AR2330">
        <v>3659</v>
      </c>
      <c r="AW2330" t="s">
        <v>11384</v>
      </c>
      <c r="AX2330" t="s">
        <v>11385</v>
      </c>
      <c r="AY2330" t="s">
        <v>11386</v>
      </c>
      <c r="AZ2330" t="s">
        <v>70</v>
      </c>
    </row>
    <row r="2331" spans="1:52" x14ac:dyDescent="0.3">
      <c r="A2331">
        <v>2146249</v>
      </c>
      <c r="B2331" t="s">
        <v>11387</v>
      </c>
      <c r="C2331" t="str">
        <f t="shared" si="317"/>
        <v>7492</v>
      </c>
      <c r="D2331" t="s">
        <v>8411</v>
      </c>
      <c r="E2331" t="str">
        <f t="shared" si="320"/>
        <v>0100</v>
      </c>
      <c r="F2331" t="s">
        <v>54</v>
      </c>
      <c r="G2331" t="str">
        <f t="shared" si="319"/>
        <v>02</v>
      </c>
      <c r="H2331" t="s">
        <v>55</v>
      </c>
      <c r="I2331" t="s">
        <v>56</v>
      </c>
      <c r="J2331" t="s">
        <v>57</v>
      </c>
      <c r="K2331">
        <v>1</v>
      </c>
      <c r="L2331">
        <v>43750</v>
      </c>
      <c r="M2331">
        <v>1</v>
      </c>
      <c r="N2331" t="str">
        <f t="shared" si="315"/>
        <v>000X</v>
      </c>
      <c r="O2331">
        <v>5721</v>
      </c>
      <c r="P2331" t="s">
        <v>72</v>
      </c>
      <c r="Q2331" t="s">
        <v>11160</v>
      </c>
      <c r="R2331" t="s">
        <v>140</v>
      </c>
      <c r="T2331" t="s">
        <v>61</v>
      </c>
      <c r="V2331" t="s">
        <v>11388</v>
      </c>
      <c r="W2331">
        <v>163796</v>
      </c>
      <c r="X2331">
        <v>16070</v>
      </c>
      <c r="Y2331">
        <v>147726</v>
      </c>
      <c r="Z2331">
        <v>131990</v>
      </c>
      <c r="AA2331">
        <v>106990</v>
      </c>
      <c r="AB2331" t="s">
        <v>63</v>
      </c>
      <c r="AC2331" s="1">
        <v>41395</v>
      </c>
      <c r="AD2331">
        <v>148500</v>
      </c>
      <c r="AE2331">
        <v>2552</v>
      </c>
      <c r="AF2331">
        <v>2056</v>
      </c>
      <c r="AG2331" t="s">
        <v>64</v>
      </c>
      <c r="AH2331" t="s">
        <v>76</v>
      </c>
      <c r="AI2331">
        <v>1</v>
      </c>
      <c r="AJ2331">
        <v>1995</v>
      </c>
      <c r="AK2331">
        <v>3</v>
      </c>
      <c r="AL2331">
        <v>2</v>
      </c>
      <c r="AN2331">
        <v>1561</v>
      </c>
      <c r="AO2331">
        <v>32</v>
      </c>
      <c r="AP2331" t="s">
        <v>63</v>
      </c>
      <c r="AQ2331" t="s">
        <v>66</v>
      </c>
      <c r="AR2331">
        <v>2320</v>
      </c>
      <c r="AW2331" t="s">
        <v>11389</v>
      </c>
      <c r="AX2331" t="s">
        <v>11390</v>
      </c>
      <c r="AY2331" t="s">
        <v>11391</v>
      </c>
      <c r="AZ2331" t="s">
        <v>11392</v>
      </c>
    </row>
    <row r="2332" spans="1:52" x14ac:dyDescent="0.3">
      <c r="A2332">
        <v>2148012</v>
      </c>
      <c r="B2332" t="s">
        <v>11393</v>
      </c>
      <c r="C2332" t="str">
        <f t="shared" si="317"/>
        <v>7492</v>
      </c>
      <c r="D2332" t="s">
        <v>8411</v>
      </c>
      <c r="E2332" t="str">
        <f t="shared" si="320"/>
        <v>0100</v>
      </c>
      <c r="F2332" t="s">
        <v>54</v>
      </c>
      <c r="G2332" t="str">
        <f t="shared" si="319"/>
        <v>02</v>
      </c>
      <c r="H2332" t="s">
        <v>55</v>
      </c>
      <c r="I2332" t="s">
        <v>56</v>
      </c>
      <c r="J2332" t="s">
        <v>57</v>
      </c>
      <c r="K2332">
        <v>1</v>
      </c>
      <c r="L2332">
        <v>43916</v>
      </c>
      <c r="M2332">
        <v>1.01</v>
      </c>
      <c r="N2332" t="str">
        <f t="shared" si="315"/>
        <v>000X</v>
      </c>
      <c r="O2332">
        <v>5953</v>
      </c>
      <c r="P2332" t="s">
        <v>72</v>
      </c>
      <c r="Q2332" t="s">
        <v>11394</v>
      </c>
      <c r="R2332" t="s">
        <v>364</v>
      </c>
      <c r="T2332" t="s">
        <v>61</v>
      </c>
      <c r="V2332" t="s">
        <v>11395</v>
      </c>
      <c r="W2332">
        <v>197089</v>
      </c>
      <c r="X2332">
        <v>16130</v>
      </c>
      <c r="Y2332">
        <v>180959</v>
      </c>
      <c r="Z2332">
        <v>197089</v>
      </c>
      <c r="AA2332">
        <v>0</v>
      </c>
      <c r="AB2332" t="s">
        <v>63</v>
      </c>
      <c r="AC2332" s="1">
        <v>43622</v>
      </c>
      <c r="AD2332">
        <v>255000</v>
      </c>
      <c r="AE2332">
        <v>2984</v>
      </c>
      <c r="AF2332">
        <v>784</v>
      </c>
      <c r="AG2332" t="s">
        <v>64</v>
      </c>
      <c r="AH2332" t="s">
        <v>76</v>
      </c>
      <c r="AI2332">
        <v>1</v>
      </c>
      <c r="AJ2332">
        <v>1994</v>
      </c>
      <c r="AK2332">
        <v>3</v>
      </c>
      <c r="AL2332">
        <v>2</v>
      </c>
      <c r="AN2332">
        <v>1793</v>
      </c>
      <c r="AO2332">
        <v>32</v>
      </c>
      <c r="AP2332" t="s">
        <v>63</v>
      </c>
      <c r="AQ2332" t="s">
        <v>66</v>
      </c>
      <c r="AR2332">
        <v>2517</v>
      </c>
      <c r="AW2332" t="s">
        <v>11396</v>
      </c>
      <c r="AY2332" t="s">
        <v>11397</v>
      </c>
      <c r="AZ2332" t="s">
        <v>70</v>
      </c>
    </row>
    <row r="2333" spans="1:52" x14ac:dyDescent="0.3">
      <c r="A2333">
        <v>2148446</v>
      </c>
      <c r="B2333" t="s">
        <v>11398</v>
      </c>
      <c r="C2333" t="str">
        <f t="shared" si="317"/>
        <v>7492</v>
      </c>
      <c r="D2333" t="s">
        <v>8411</v>
      </c>
      <c r="E2333" t="str">
        <f>"0000"</f>
        <v>0000</v>
      </c>
      <c r="F2333" t="s">
        <v>108</v>
      </c>
      <c r="G2333" t="str">
        <f>"34"</f>
        <v>34</v>
      </c>
      <c r="H2333" t="s">
        <v>1645</v>
      </c>
      <c r="I2333" t="s">
        <v>56</v>
      </c>
      <c r="J2333" t="s">
        <v>57</v>
      </c>
      <c r="K2333">
        <v>0</v>
      </c>
      <c r="L2333">
        <v>43596</v>
      </c>
      <c r="M2333">
        <v>1</v>
      </c>
      <c r="N2333" t="str">
        <f t="shared" si="315"/>
        <v>000X</v>
      </c>
      <c r="O2333">
        <v>2310</v>
      </c>
      <c r="P2333" t="s">
        <v>58</v>
      </c>
      <c r="Q2333" t="s">
        <v>10439</v>
      </c>
      <c r="R2333" t="s">
        <v>140</v>
      </c>
      <c r="T2333" t="s">
        <v>61</v>
      </c>
      <c r="V2333" t="s">
        <v>11399</v>
      </c>
      <c r="W2333">
        <v>16010</v>
      </c>
      <c r="X2333">
        <v>16010</v>
      </c>
      <c r="Y2333">
        <v>0</v>
      </c>
      <c r="Z2333">
        <v>16010</v>
      </c>
      <c r="AA2333">
        <v>16010</v>
      </c>
      <c r="AB2333" t="s">
        <v>72</v>
      </c>
      <c r="AC2333" s="1">
        <v>43908</v>
      </c>
      <c r="AD2333">
        <v>23000</v>
      </c>
      <c r="AE2333">
        <v>3048</v>
      </c>
      <c r="AF2333">
        <v>1459</v>
      </c>
      <c r="AG2333" t="s">
        <v>103</v>
      </c>
      <c r="AH2333" t="s">
        <v>76</v>
      </c>
      <c r="AR2333">
        <v>0</v>
      </c>
      <c r="AW2333" t="s">
        <v>1705</v>
      </c>
      <c r="AY2333" t="s">
        <v>3353</v>
      </c>
      <c r="AZ2333" t="s">
        <v>70</v>
      </c>
    </row>
    <row r="2334" spans="1:52" x14ac:dyDescent="0.3">
      <c r="A2334">
        <v>2148641</v>
      </c>
      <c r="B2334" t="s">
        <v>11400</v>
      </c>
      <c r="C2334" t="str">
        <f t="shared" si="317"/>
        <v>7492</v>
      </c>
      <c r="D2334" t="s">
        <v>8411</v>
      </c>
      <c r="E2334" t="str">
        <f>"0100"</f>
        <v>0100</v>
      </c>
      <c r="F2334" t="s">
        <v>54</v>
      </c>
      <c r="G2334" t="str">
        <f>"34"</f>
        <v>34</v>
      </c>
      <c r="H2334" t="s">
        <v>1645</v>
      </c>
      <c r="I2334" t="s">
        <v>56</v>
      </c>
      <c r="J2334" t="s">
        <v>57</v>
      </c>
      <c r="K2334">
        <v>1</v>
      </c>
      <c r="L2334">
        <v>43422</v>
      </c>
      <c r="M2334">
        <v>1</v>
      </c>
      <c r="N2334" t="str">
        <f t="shared" si="315"/>
        <v>000X</v>
      </c>
      <c r="O2334">
        <v>2370</v>
      </c>
      <c r="P2334" t="s">
        <v>58</v>
      </c>
      <c r="Q2334" t="s">
        <v>10439</v>
      </c>
      <c r="R2334" t="s">
        <v>140</v>
      </c>
      <c r="T2334" t="s">
        <v>61</v>
      </c>
      <c r="V2334" t="s">
        <v>11401</v>
      </c>
      <c r="W2334">
        <v>304776</v>
      </c>
      <c r="X2334">
        <v>15950</v>
      </c>
      <c r="Y2334">
        <v>288826</v>
      </c>
      <c r="Z2334">
        <v>304776</v>
      </c>
      <c r="AA2334">
        <v>304776</v>
      </c>
      <c r="AB2334" t="s">
        <v>72</v>
      </c>
      <c r="AC2334" s="1">
        <v>37742</v>
      </c>
      <c r="AD2334">
        <v>14000</v>
      </c>
      <c r="AE2334">
        <v>1605</v>
      </c>
      <c r="AF2334">
        <v>1159</v>
      </c>
      <c r="AG2334" t="s">
        <v>103</v>
      </c>
      <c r="AH2334" t="s">
        <v>76</v>
      </c>
      <c r="AI2334">
        <v>1</v>
      </c>
      <c r="AJ2334">
        <v>2005</v>
      </c>
      <c r="AK2334">
        <v>4</v>
      </c>
      <c r="AL2334">
        <v>3</v>
      </c>
      <c r="AN2334">
        <v>3163</v>
      </c>
      <c r="AO2334">
        <v>32</v>
      </c>
      <c r="AP2334" t="s">
        <v>63</v>
      </c>
      <c r="AQ2334" t="s">
        <v>66</v>
      </c>
      <c r="AR2334">
        <v>4283</v>
      </c>
      <c r="AW2334" t="s">
        <v>11402</v>
      </c>
      <c r="AY2334" t="s">
        <v>11403</v>
      </c>
      <c r="AZ2334" t="s">
        <v>11404</v>
      </c>
    </row>
    <row r="2335" spans="1:52" x14ac:dyDescent="0.3">
      <c r="A2335">
        <v>2148659</v>
      </c>
      <c r="B2335" t="s">
        <v>11405</v>
      </c>
      <c r="C2335" t="str">
        <f t="shared" si="317"/>
        <v>7492</v>
      </c>
      <c r="D2335" t="s">
        <v>8411</v>
      </c>
      <c r="E2335" t="str">
        <f>"0100"</f>
        <v>0100</v>
      </c>
      <c r="F2335" t="s">
        <v>54</v>
      </c>
      <c r="G2335" t="str">
        <f>"34"</f>
        <v>34</v>
      </c>
      <c r="H2335" t="s">
        <v>1645</v>
      </c>
      <c r="I2335" t="s">
        <v>56</v>
      </c>
      <c r="J2335" t="s">
        <v>57</v>
      </c>
      <c r="K2335">
        <v>1</v>
      </c>
      <c r="L2335">
        <v>43391</v>
      </c>
      <c r="M2335">
        <v>1</v>
      </c>
      <c r="N2335" t="str">
        <f t="shared" si="315"/>
        <v>000X</v>
      </c>
      <c r="O2335">
        <v>2380</v>
      </c>
      <c r="P2335" t="s">
        <v>58</v>
      </c>
      <c r="Q2335" t="s">
        <v>10439</v>
      </c>
      <c r="R2335" t="s">
        <v>140</v>
      </c>
      <c r="T2335" t="s">
        <v>61</v>
      </c>
      <c r="V2335" t="s">
        <v>11406</v>
      </c>
      <c r="W2335">
        <v>257900</v>
      </c>
      <c r="X2335">
        <v>15940</v>
      </c>
      <c r="Y2335">
        <v>241960</v>
      </c>
      <c r="Z2335">
        <v>257900</v>
      </c>
      <c r="AA2335">
        <v>257900</v>
      </c>
      <c r="AB2335" t="s">
        <v>72</v>
      </c>
      <c r="AC2335" s="1">
        <v>38231</v>
      </c>
      <c r="AD2335">
        <v>239900</v>
      </c>
      <c r="AE2335">
        <v>1776</v>
      </c>
      <c r="AF2335">
        <v>2301</v>
      </c>
      <c r="AG2335" t="s">
        <v>64</v>
      </c>
      <c r="AH2335" t="s">
        <v>76</v>
      </c>
      <c r="AI2335">
        <v>1</v>
      </c>
      <c r="AJ2335">
        <v>2004</v>
      </c>
      <c r="AK2335">
        <v>3</v>
      </c>
      <c r="AL2335">
        <v>2</v>
      </c>
      <c r="AN2335">
        <v>2170</v>
      </c>
      <c r="AO2335">
        <v>32</v>
      </c>
      <c r="AP2335" t="s">
        <v>63</v>
      </c>
      <c r="AQ2335" t="s">
        <v>66</v>
      </c>
      <c r="AR2335">
        <v>3365</v>
      </c>
      <c r="AW2335" t="s">
        <v>11407</v>
      </c>
      <c r="AX2335" t="s">
        <v>11408</v>
      </c>
      <c r="AY2335" t="s">
        <v>11409</v>
      </c>
      <c r="AZ2335" t="s">
        <v>11410</v>
      </c>
    </row>
    <row r="2336" spans="1:52" x14ac:dyDescent="0.3">
      <c r="A2336">
        <v>2148748</v>
      </c>
      <c r="B2336" t="s">
        <v>11411</v>
      </c>
      <c r="C2336" t="str">
        <f t="shared" si="317"/>
        <v>7492</v>
      </c>
      <c r="D2336" t="s">
        <v>8411</v>
      </c>
      <c r="E2336" t="str">
        <f>"0000"</f>
        <v>0000</v>
      </c>
      <c r="F2336" t="s">
        <v>108</v>
      </c>
      <c r="G2336" t="str">
        <f>"35"</f>
        <v>35</v>
      </c>
      <c r="H2336" t="s">
        <v>1645</v>
      </c>
      <c r="I2336" t="s">
        <v>56</v>
      </c>
      <c r="J2336" t="s">
        <v>57</v>
      </c>
      <c r="K2336">
        <v>0</v>
      </c>
      <c r="L2336">
        <v>43326</v>
      </c>
      <c r="M2336">
        <v>0.99</v>
      </c>
      <c r="N2336" t="str">
        <f t="shared" si="315"/>
        <v>000X</v>
      </c>
      <c r="O2336">
        <v>2400</v>
      </c>
      <c r="P2336" t="s">
        <v>58</v>
      </c>
      <c r="Q2336" t="s">
        <v>10439</v>
      </c>
      <c r="R2336" t="s">
        <v>140</v>
      </c>
      <c r="T2336" t="s">
        <v>61</v>
      </c>
      <c r="V2336" t="s">
        <v>11412</v>
      </c>
      <c r="W2336">
        <v>15910</v>
      </c>
      <c r="X2336">
        <v>15910</v>
      </c>
      <c r="Y2336">
        <v>0</v>
      </c>
      <c r="Z2336">
        <v>15910</v>
      </c>
      <c r="AA2336">
        <v>15910</v>
      </c>
      <c r="AB2336" t="s">
        <v>72</v>
      </c>
      <c r="AC2336" s="1">
        <v>37288</v>
      </c>
      <c r="AD2336">
        <v>21200</v>
      </c>
      <c r="AE2336">
        <v>1489</v>
      </c>
      <c r="AF2336">
        <v>1662</v>
      </c>
      <c r="AG2336" t="s">
        <v>103</v>
      </c>
      <c r="AH2336" t="s">
        <v>873</v>
      </c>
      <c r="AR2336">
        <v>0</v>
      </c>
      <c r="AW2336" t="s">
        <v>11413</v>
      </c>
      <c r="AY2336" t="s">
        <v>11414</v>
      </c>
      <c r="AZ2336" t="s">
        <v>11415</v>
      </c>
    </row>
    <row r="2337" spans="1:52" x14ac:dyDescent="0.3">
      <c r="A2337">
        <v>2144971</v>
      </c>
      <c r="B2337" t="s">
        <v>11416</v>
      </c>
      <c r="C2337" t="str">
        <f t="shared" si="317"/>
        <v>7492</v>
      </c>
      <c r="D2337" t="s">
        <v>8411</v>
      </c>
      <c r="E2337" t="str">
        <f>"0000"</f>
        <v>0000</v>
      </c>
      <c r="F2337" t="s">
        <v>108</v>
      </c>
      <c r="G2337" t="str">
        <f t="shared" ref="G2337:G2349" si="321">"02"</f>
        <v>02</v>
      </c>
      <c r="H2337" t="s">
        <v>55</v>
      </c>
      <c r="I2337" t="s">
        <v>56</v>
      </c>
      <c r="J2337" t="s">
        <v>57</v>
      </c>
      <c r="K2337">
        <v>0</v>
      </c>
      <c r="L2337">
        <v>47853</v>
      </c>
      <c r="M2337">
        <v>1.1000000000000001</v>
      </c>
      <c r="N2337" t="str">
        <f t="shared" si="315"/>
        <v>000X</v>
      </c>
      <c r="O2337">
        <v>1915</v>
      </c>
      <c r="P2337" t="s">
        <v>58</v>
      </c>
      <c r="Q2337" t="s">
        <v>10937</v>
      </c>
      <c r="R2337" t="s">
        <v>4590</v>
      </c>
      <c r="T2337" t="s">
        <v>61</v>
      </c>
      <c r="V2337" t="s">
        <v>11417</v>
      </c>
      <c r="W2337">
        <v>17580</v>
      </c>
      <c r="X2337">
        <v>17580</v>
      </c>
      <c r="Y2337">
        <v>0</v>
      </c>
      <c r="Z2337">
        <v>17580</v>
      </c>
      <c r="AA2337">
        <v>17580</v>
      </c>
      <c r="AB2337" t="s">
        <v>72</v>
      </c>
      <c r="AR2337">
        <v>0</v>
      </c>
      <c r="AW2337" t="s">
        <v>11418</v>
      </c>
      <c r="AY2337" t="s">
        <v>11419</v>
      </c>
      <c r="AZ2337" t="s">
        <v>11420</v>
      </c>
    </row>
    <row r="2338" spans="1:52" x14ac:dyDescent="0.3">
      <c r="A2338">
        <v>2145048</v>
      </c>
      <c r="B2338" t="s">
        <v>11421</v>
      </c>
      <c r="C2338" t="str">
        <f t="shared" si="317"/>
        <v>7492</v>
      </c>
      <c r="D2338" t="s">
        <v>8411</v>
      </c>
      <c r="E2338" t="str">
        <f>"0100"</f>
        <v>0100</v>
      </c>
      <c r="F2338" t="s">
        <v>54</v>
      </c>
      <c r="G2338" t="str">
        <f t="shared" si="321"/>
        <v>02</v>
      </c>
      <c r="H2338" t="s">
        <v>55</v>
      </c>
      <c r="I2338" t="s">
        <v>56</v>
      </c>
      <c r="J2338" t="s">
        <v>57</v>
      </c>
      <c r="K2338">
        <v>1</v>
      </c>
      <c r="L2338">
        <v>49101</v>
      </c>
      <c r="M2338">
        <v>1.1299999999999999</v>
      </c>
      <c r="N2338" t="str">
        <f t="shared" si="315"/>
        <v>000X</v>
      </c>
      <c r="O2338">
        <v>1949</v>
      </c>
      <c r="P2338" t="s">
        <v>58</v>
      </c>
      <c r="Q2338" t="s">
        <v>10937</v>
      </c>
      <c r="R2338" t="s">
        <v>4590</v>
      </c>
      <c r="T2338" t="s">
        <v>61</v>
      </c>
      <c r="V2338" t="s">
        <v>11422</v>
      </c>
      <c r="W2338">
        <v>232002</v>
      </c>
      <c r="X2338">
        <v>18040</v>
      </c>
      <c r="Y2338">
        <v>213962</v>
      </c>
      <c r="Z2338">
        <v>181009</v>
      </c>
      <c r="AA2338">
        <v>156009</v>
      </c>
      <c r="AB2338" t="s">
        <v>63</v>
      </c>
      <c r="AC2338" s="1">
        <v>37834</v>
      </c>
      <c r="AD2338">
        <v>19900</v>
      </c>
      <c r="AE2338">
        <v>1653</v>
      </c>
      <c r="AF2338">
        <v>521</v>
      </c>
      <c r="AG2338" t="s">
        <v>103</v>
      </c>
      <c r="AH2338" t="s">
        <v>76</v>
      </c>
      <c r="AI2338">
        <v>1</v>
      </c>
      <c r="AJ2338">
        <v>2004</v>
      </c>
      <c r="AK2338">
        <v>3</v>
      </c>
      <c r="AL2338">
        <v>2</v>
      </c>
      <c r="AN2338">
        <v>2151</v>
      </c>
      <c r="AO2338">
        <v>32</v>
      </c>
      <c r="AP2338" t="s">
        <v>63</v>
      </c>
      <c r="AQ2338" t="s">
        <v>66</v>
      </c>
      <c r="AR2338">
        <v>3093</v>
      </c>
      <c r="AW2338" t="s">
        <v>11423</v>
      </c>
      <c r="AX2338" t="s">
        <v>11424</v>
      </c>
      <c r="AY2338" t="s">
        <v>11425</v>
      </c>
      <c r="AZ2338" t="s">
        <v>70</v>
      </c>
    </row>
    <row r="2339" spans="1:52" x14ac:dyDescent="0.3">
      <c r="A2339">
        <v>2145463</v>
      </c>
      <c r="B2339" t="s">
        <v>11426</v>
      </c>
      <c r="C2339" t="str">
        <f t="shared" si="317"/>
        <v>7492</v>
      </c>
      <c r="D2339" t="s">
        <v>8411</v>
      </c>
      <c r="E2339" t="str">
        <f>"0000"</f>
        <v>0000</v>
      </c>
      <c r="F2339" t="s">
        <v>108</v>
      </c>
      <c r="G2339" t="str">
        <f t="shared" si="321"/>
        <v>02</v>
      </c>
      <c r="H2339" t="s">
        <v>55</v>
      </c>
      <c r="I2339" t="s">
        <v>56</v>
      </c>
      <c r="J2339" t="s">
        <v>57</v>
      </c>
      <c r="K2339">
        <v>0</v>
      </c>
      <c r="L2339">
        <v>43961</v>
      </c>
      <c r="M2339">
        <v>1.01</v>
      </c>
      <c r="N2339" t="str">
        <f t="shared" si="315"/>
        <v>000X</v>
      </c>
      <c r="O2339">
        <v>5773</v>
      </c>
      <c r="P2339" t="s">
        <v>72</v>
      </c>
      <c r="Q2339" t="s">
        <v>10998</v>
      </c>
      <c r="R2339" t="s">
        <v>140</v>
      </c>
      <c r="T2339" t="s">
        <v>61</v>
      </c>
      <c r="V2339" t="s">
        <v>11427</v>
      </c>
      <c r="W2339">
        <v>16150</v>
      </c>
      <c r="X2339">
        <v>16150</v>
      </c>
      <c r="Y2339">
        <v>0</v>
      </c>
      <c r="Z2339">
        <v>16150</v>
      </c>
      <c r="AA2339">
        <v>16150</v>
      </c>
      <c r="AB2339" t="s">
        <v>72</v>
      </c>
      <c r="AC2339" s="1">
        <v>44230</v>
      </c>
      <c r="AD2339">
        <v>30000</v>
      </c>
      <c r="AE2339">
        <v>4558</v>
      </c>
      <c r="AF2339">
        <v>2155</v>
      </c>
      <c r="AG2339" t="s">
        <v>103</v>
      </c>
      <c r="AH2339" t="s">
        <v>76</v>
      </c>
      <c r="AR2339">
        <v>0</v>
      </c>
      <c r="AW2339" t="s">
        <v>1047</v>
      </c>
      <c r="AX2339" t="s">
        <v>11428</v>
      </c>
      <c r="AY2339" t="s">
        <v>1048</v>
      </c>
      <c r="AZ2339" t="s">
        <v>1049</v>
      </c>
    </row>
    <row r="2340" spans="1:52" x14ac:dyDescent="0.3">
      <c r="A2340">
        <v>2145544</v>
      </c>
      <c r="B2340" t="s">
        <v>11429</v>
      </c>
      <c r="C2340" t="str">
        <f t="shared" si="317"/>
        <v>7492</v>
      </c>
      <c r="D2340" t="s">
        <v>8411</v>
      </c>
      <c r="E2340" t="str">
        <f>"0100"</f>
        <v>0100</v>
      </c>
      <c r="F2340" t="s">
        <v>54</v>
      </c>
      <c r="G2340" t="str">
        <f t="shared" si="321"/>
        <v>02</v>
      </c>
      <c r="H2340" t="s">
        <v>55</v>
      </c>
      <c r="I2340" t="s">
        <v>56</v>
      </c>
      <c r="J2340" t="s">
        <v>57</v>
      </c>
      <c r="K2340">
        <v>1</v>
      </c>
      <c r="L2340">
        <v>43677</v>
      </c>
      <c r="M2340">
        <v>1</v>
      </c>
      <c r="N2340" t="str">
        <f t="shared" si="315"/>
        <v>000X</v>
      </c>
      <c r="O2340">
        <v>5725</v>
      </c>
      <c r="P2340" t="s">
        <v>72</v>
      </c>
      <c r="Q2340" t="s">
        <v>10998</v>
      </c>
      <c r="R2340" t="s">
        <v>140</v>
      </c>
      <c r="T2340" t="s">
        <v>61</v>
      </c>
      <c r="V2340" t="s">
        <v>11430</v>
      </c>
      <c r="W2340">
        <v>209571</v>
      </c>
      <c r="X2340">
        <v>16040</v>
      </c>
      <c r="Y2340">
        <v>193531</v>
      </c>
      <c r="Z2340">
        <v>147236</v>
      </c>
      <c r="AA2340">
        <v>122236</v>
      </c>
      <c r="AB2340" t="s">
        <v>63</v>
      </c>
      <c r="AC2340" s="1">
        <v>35916</v>
      </c>
      <c r="AD2340">
        <v>8500</v>
      </c>
      <c r="AE2340">
        <v>1246</v>
      </c>
      <c r="AF2340">
        <v>1241</v>
      </c>
      <c r="AG2340" t="s">
        <v>103</v>
      </c>
      <c r="AH2340" t="s">
        <v>76</v>
      </c>
      <c r="AI2340">
        <v>1</v>
      </c>
      <c r="AJ2340">
        <v>1999</v>
      </c>
      <c r="AK2340">
        <v>3</v>
      </c>
      <c r="AL2340">
        <v>2</v>
      </c>
      <c r="AN2340">
        <v>2112</v>
      </c>
      <c r="AO2340">
        <v>32</v>
      </c>
      <c r="AP2340" t="s">
        <v>72</v>
      </c>
      <c r="AQ2340" t="s">
        <v>66</v>
      </c>
      <c r="AR2340">
        <v>3107</v>
      </c>
      <c r="AW2340" t="s">
        <v>11431</v>
      </c>
      <c r="AX2340" t="s">
        <v>11432</v>
      </c>
      <c r="AY2340" t="s">
        <v>11433</v>
      </c>
      <c r="AZ2340" t="s">
        <v>11434</v>
      </c>
    </row>
    <row r="2341" spans="1:52" x14ac:dyDescent="0.3">
      <c r="A2341">
        <v>2145714</v>
      </c>
      <c r="B2341" t="s">
        <v>11435</v>
      </c>
      <c r="C2341" t="str">
        <f t="shared" si="317"/>
        <v>7492</v>
      </c>
      <c r="D2341" t="s">
        <v>8411</v>
      </c>
      <c r="E2341" t="str">
        <f>"0000"</f>
        <v>0000</v>
      </c>
      <c r="F2341" t="s">
        <v>108</v>
      </c>
      <c r="G2341" t="str">
        <f t="shared" si="321"/>
        <v>02</v>
      </c>
      <c r="H2341" t="s">
        <v>55</v>
      </c>
      <c r="I2341" t="s">
        <v>56</v>
      </c>
      <c r="J2341" t="s">
        <v>57</v>
      </c>
      <c r="K2341">
        <v>0</v>
      </c>
      <c r="L2341">
        <v>48727</v>
      </c>
      <c r="M2341">
        <v>1.1200000000000001</v>
      </c>
      <c r="N2341" t="str">
        <f t="shared" si="315"/>
        <v>000X</v>
      </c>
      <c r="O2341">
        <v>5644</v>
      </c>
      <c r="P2341" t="s">
        <v>72</v>
      </c>
      <c r="Q2341" t="s">
        <v>10146</v>
      </c>
      <c r="R2341" t="s">
        <v>266</v>
      </c>
      <c r="T2341" t="s">
        <v>61</v>
      </c>
      <c r="V2341" t="s">
        <v>11436</v>
      </c>
      <c r="W2341">
        <v>17900</v>
      </c>
      <c r="X2341">
        <v>17900</v>
      </c>
      <c r="Y2341">
        <v>0</v>
      </c>
      <c r="Z2341">
        <v>17900</v>
      </c>
      <c r="AA2341">
        <v>17900</v>
      </c>
      <c r="AB2341" t="s">
        <v>72</v>
      </c>
      <c r="AR2341">
        <v>0</v>
      </c>
      <c r="AW2341" t="s">
        <v>11437</v>
      </c>
      <c r="AX2341" t="s">
        <v>11438</v>
      </c>
      <c r="AY2341" t="s">
        <v>11308</v>
      </c>
      <c r="AZ2341" t="s">
        <v>11309</v>
      </c>
    </row>
    <row r="2342" spans="1:52" x14ac:dyDescent="0.3">
      <c r="A2342">
        <v>2145749</v>
      </c>
      <c r="B2342" t="s">
        <v>11439</v>
      </c>
      <c r="C2342" t="str">
        <f t="shared" si="317"/>
        <v>7492</v>
      </c>
      <c r="D2342" t="s">
        <v>8411</v>
      </c>
      <c r="E2342" t="str">
        <f>"0000"</f>
        <v>0000</v>
      </c>
      <c r="F2342" t="s">
        <v>108</v>
      </c>
      <c r="G2342" t="str">
        <f t="shared" si="321"/>
        <v>02</v>
      </c>
      <c r="H2342" t="s">
        <v>55</v>
      </c>
      <c r="I2342" t="s">
        <v>56</v>
      </c>
      <c r="J2342" t="s">
        <v>57</v>
      </c>
      <c r="K2342">
        <v>0</v>
      </c>
      <c r="L2342">
        <v>48735</v>
      </c>
      <c r="M2342">
        <v>1.1200000000000001</v>
      </c>
      <c r="N2342" t="str">
        <f t="shared" si="315"/>
        <v>000X</v>
      </c>
      <c r="O2342">
        <v>5668</v>
      </c>
      <c r="P2342" t="s">
        <v>72</v>
      </c>
      <c r="Q2342" t="s">
        <v>10146</v>
      </c>
      <c r="R2342" t="s">
        <v>266</v>
      </c>
      <c r="T2342" t="s">
        <v>61</v>
      </c>
      <c r="V2342" t="s">
        <v>11440</v>
      </c>
      <c r="W2342">
        <v>17900</v>
      </c>
      <c r="X2342">
        <v>17900</v>
      </c>
      <c r="Y2342">
        <v>0</v>
      </c>
      <c r="Z2342">
        <v>17900</v>
      </c>
      <c r="AA2342">
        <v>17900</v>
      </c>
      <c r="AB2342" t="s">
        <v>72</v>
      </c>
      <c r="AR2342">
        <v>0</v>
      </c>
      <c r="AW2342" t="s">
        <v>11441</v>
      </c>
      <c r="AY2342" t="s">
        <v>11308</v>
      </c>
      <c r="AZ2342" t="s">
        <v>11309</v>
      </c>
    </row>
    <row r="2343" spans="1:52" x14ac:dyDescent="0.3">
      <c r="A2343">
        <v>2146397</v>
      </c>
      <c r="B2343" t="s">
        <v>11442</v>
      </c>
      <c r="C2343" t="str">
        <f t="shared" si="317"/>
        <v>7492</v>
      </c>
      <c r="D2343" t="s">
        <v>8411</v>
      </c>
      <c r="E2343" t="str">
        <f>"0100"</f>
        <v>0100</v>
      </c>
      <c r="F2343" t="s">
        <v>54</v>
      </c>
      <c r="G2343" t="str">
        <f t="shared" si="321"/>
        <v>02</v>
      </c>
      <c r="H2343" t="s">
        <v>55</v>
      </c>
      <c r="I2343" t="s">
        <v>56</v>
      </c>
      <c r="J2343" t="s">
        <v>57</v>
      </c>
      <c r="K2343">
        <v>1</v>
      </c>
      <c r="L2343">
        <v>47366</v>
      </c>
      <c r="M2343">
        <v>1.0900000000000001</v>
      </c>
      <c r="N2343" t="str">
        <f t="shared" si="315"/>
        <v>000X</v>
      </c>
      <c r="O2343">
        <v>1800</v>
      </c>
      <c r="P2343" t="s">
        <v>58</v>
      </c>
      <c r="Q2343" t="s">
        <v>10913</v>
      </c>
      <c r="R2343" t="s">
        <v>331</v>
      </c>
      <c r="T2343" t="s">
        <v>61</v>
      </c>
      <c r="V2343" t="s">
        <v>11443</v>
      </c>
      <c r="W2343">
        <v>258945</v>
      </c>
      <c r="X2343">
        <v>17400</v>
      </c>
      <c r="Y2343">
        <v>241545</v>
      </c>
      <c r="Z2343">
        <v>210622</v>
      </c>
      <c r="AA2343">
        <v>185622</v>
      </c>
      <c r="AB2343" t="s">
        <v>63</v>
      </c>
      <c r="AC2343" s="1">
        <v>42506</v>
      </c>
      <c r="AD2343">
        <v>292000</v>
      </c>
      <c r="AE2343">
        <v>2757</v>
      </c>
      <c r="AF2343">
        <v>2022</v>
      </c>
      <c r="AG2343" t="s">
        <v>64</v>
      </c>
      <c r="AH2343" t="s">
        <v>76</v>
      </c>
      <c r="AI2343">
        <v>1</v>
      </c>
      <c r="AJ2343">
        <v>2009</v>
      </c>
      <c r="AK2343">
        <v>3</v>
      </c>
      <c r="AL2343">
        <v>3</v>
      </c>
      <c r="AN2343">
        <v>2169</v>
      </c>
      <c r="AO2343">
        <v>32</v>
      </c>
      <c r="AP2343" t="s">
        <v>63</v>
      </c>
      <c r="AQ2343" t="s">
        <v>66</v>
      </c>
      <c r="AR2343">
        <v>3201</v>
      </c>
      <c r="AW2343" t="s">
        <v>11444</v>
      </c>
      <c r="AX2343" t="s">
        <v>11445</v>
      </c>
      <c r="AY2343" t="s">
        <v>11446</v>
      </c>
      <c r="AZ2343" t="s">
        <v>70</v>
      </c>
    </row>
    <row r="2344" spans="1:52" x14ac:dyDescent="0.3">
      <c r="A2344">
        <v>2146559</v>
      </c>
      <c r="B2344" t="s">
        <v>11447</v>
      </c>
      <c r="C2344" t="str">
        <f t="shared" si="317"/>
        <v>7492</v>
      </c>
      <c r="D2344" t="s">
        <v>8411</v>
      </c>
      <c r="E2344" t="str">
        <f>"0100"</f>
        <v>0100</v>
      </c>
      <c r="F2344" t="s">
        <v>54</v>
      </c>
      <c r="G2344" t="str">
        <f t="shared" si="321"/>
        <v>02</v>
      </c>
      <c r="H2344" t="s">
        <v>55</v>
      </c>
      <c r="I2344" t="s">
        <v>56</v>
      </c>
      <c r="J2344" t="s">
        <v>57</v>
      </c>
      <c r="K2344">
        <v>1</v>
      </c>
      <c r="L2344">
        <v>43750</v>
      </c>
      <c r="M2344">
        <v>1</v>
      </c>
      <c r="N2344" t="str">
        <f t="shared" si="315"/>
        <v>000X</v>
      </c>
      <c r="O2344">
        <v>5924</v>
      </c>
      <c r="P2344" t="s">
        <v>72</v>
      </c>
      <c r="Q2344" t="s">
        <v>11394</v>
      </c>
      <c r="R2344" t="s">
        <v>364</v>
      </c>
      <c r="T2344" t="s">
        <v>61</v>
      </c>
      <c r="V2344" t="s">
        <v>11448</v>
      </c>
      <c r="W2344">
        <v>231405</v>
      </c>
      <c r="X2344">
        <v>16070</v>
      </c>
      <c r="Y2344">
        <v>215335</v>
      </c>
      <c r="Z2344">
        <v>168081</v>
      </c>
      <c r="AA2344">
        <v>143081</v>
      </c>
      <c r="AB2344" t="s">
        <v>63</v>
      </c>
      <c r="AI2344">
        <v>1</v>
      </c>
      <c r="AJ2344">
        <v>2004</v>
      </c>
      <c r="AK2344">
        <v>3</v>
      </c>
      <c r="AL2344">
        <v>2</v>
      </c>
      <c r="AN2344">
        <v>2518</v>
      </c>
      <c r="AO2344">
        <v>32</v>
      </c>
      <c r="AP2344" t="s">
        <v>72</v>
      </c>
      <c r="AQ2344" t="s">
        <v>66</v>
      </c>
      <c r="AR2344">
        <v>3462</v>
      </c>
      <c r="AW2344" t="s">
        <v>11449</v>
      </c>
      <c r="AY2344" t="s">
        <v>11450</v>
      </c>
      <c r="AZ2344" t="s">
        <v>70</v>
      </c>
    </row>
    <row r="2345" spans="1:52" x14ac:dyDescent="0.3">
      <c r="A2345">
        <v>2146591</v>
      </c>
      <c r="B2345" t="s">
        <v>11451</v>
      </c>
      <c r="C2345" t="str">
        <f t="shared" si="317"/>
        <v>7492</v>
      </c>
      <c r="D2345" t="s">
        <v>8411</v>
      </c>
      <c r="E2345" t="str">
        <f>"0000"</f>
        <v>0000</v>
      </c>
      <c r="F2345" t="s">
        <v>108</v>
      </c>
      <c r="G2345" t="str">
        <f t="shared" si="321"/>
        <v>02</v>
      </c>
      <c r="H2345" t="s">
        <v>55</v>
      </c>
      <c r="I2345" t="s">
        <v>56</v>
      </c>
      <c r="J2345" t="s">
        <v>57</v>
      </c>
      <c r="K2345">
        <v>0</v>
      </c>
      <c r="L2345">
        <v>43750</v>
      </c>
      <c r="M2345">
        <v>1</v>
      </c>
      <c r="N2345" t="str">
        <f t="shared" si="315"/>
        <v>000X</v>
      </c>
      <c r="O2345">
        <v>5898</v>
      </c>
      <c r="P2345" t="s">
        <v>72</v>
      </c>
      <c r="Q2345" t="s">
        <v>11394</v>
      </c>
      <c r="R2345" t="s">
        <v>364</v>
      </c>
      <c r="T2345" t="s">
        <v>61</v>
      </c>
      <c r="V2345" t="s">
        <v>11452</v>
      </c>
      <c r="W2345">
        <v>16070</v>
      </c>
      <c r="X2345">
        <v>16070</v>
      </c>
      <c r="Y2345">
        <v>0</v>
      </c>
      <c r="Z2345">
        <v>16070</v>
      </c>
      <c r="AA2345">
        <v>16070</v>
      </c>
      <c r="AB2345" t="s">
        <v>72</v>
      </c>
      <c r="AC2345" s="1">
        <v>38384</v>
      </c>
      <c r="AD2345">
        <v>62900</v>
      </c>
      <c r="AE2345">
        <v>1816</v>
      </c>
      <c r="AF2345">
        <v>168</v>
      </c>
      <c r="AG2345" t="s">
        <v>103</v>
      </c>
      <c r="AH2345" t="s">
        <v>76</v>
      </c>
      <c r="AR2345">
        <v>0</v>
      </c>
      <c r="AW2345" t="s">
        <v>11453</v>
      </c>
      <c r="AX2345" t="s">
        <v>11454</v>
      </c>
      <c r="AY2345" t="s">
        <v>11455</v>
      </c>
      <c r="AZ2345" t="s">
        <v>70</v>
      </c>
    </row>
    <row r="2346" spans="1:52" x14ac:dyDescent="0.3">
      <c r="A2346">
        <v>2146664</v>
      </c>
      <c r="B2346" t="s">
        <v>11456</v>
      </c>
      <c r="C2346" t="str">
        <f t="shared" si="317"/>
        <v>7492</v>
      </c>
      <c r="D2346" t="s">
        <v>8411</v>
      </c>
      <c r="E2346" t="str">
        <f>"0100"</f>
        <v>0100</v>
      </c>
      <c r="F2346" t="s">
        <v>54</v>
      </c>
      <c r="G2346" t="str">
        <f t="shared" si="321"/>
        <v>02</v>
      </c>
      <c r="H2346" t="s">
        <v>55</v>
      </c>
      <c r="I2346" t="s">
        <v>56</v>
      </c>
      <c r="J2346" t="s">
        <v>57</v>
      </c>
      <c r="K2346">
        <v>1</v>
      </c>
      <c r="L2346">
        <v>43750</v>
      </c>
      <c r="M2346">
        <v>1</v>
      </c>
      <c r="N2346" t="str">
        <f t="shared" si="315"/>
        <v>000X</v>
      </c>
      <c r="O2346">
        <v>5840</v>
      </c>
      <c r="P2346" t="s">
        <v>72</v>
      </c>
      <c r="Q2346" t="s">
        <v>11394</v>
      </c>
      <c r="R2346" t="s">
        <v>364</v>
      </c>
      <c r="T2346" t="s">
        <v>61</v>
      </c>
      <c r="V2346" t="s">
        <v>11457</v>
      </c>
      <c r="W2346">
        <v>202873</v>
      </c>
      <c r="X2346">
        <v>16070</v>
      </c>
      <c r="Y2346">
        <v>186803</v>
      </c>
      <c r="Z2346">
        <v>202873</v>
      </c>
      <c r="AA2346">
        <v>202873</v>
      </c>
      <c r="AB2346" t="s">
        <v>72</v>
      </c>
      <c r="AC2346" s="1">
        <v>39873</v>
      </c>
      <c r="AD2346">
        <v>170000</v>
      </c>
      <c r="AE2346">
        <v>2274</v>
      </c>
      <c r="AF2346">
        <v>1914</v>
      </c>
      <c r="AG2346" t="s">
        <v>64</v>
      </c>
      <c r="AH2346" t="s">
        <v>76</v>
      </c>
      <c r="AI2346">
        <v>1</v>
      </c>
      <c r="AJ2346">
        <v>1997</v>
      </c>
      <c r="AK2346">
        <v>3</v>
      </c>
      <c r="AL2346">
        <v>2</v>
      </c>
      <c r="AN2346">
        <v>1967</v>
      </c>
      <c r="AO2346">
        <v>32</v>
      </c>
      <c r="AP2346" t="s">
        <v>63</v>
      </c>
      <c r="AQ2346" t="s">
        <v>66</v>
      </c>
      <c r="AR2346">
        <v>2974</v>
      </c>
      <c r="AW2346" t="s">
        <v>11458</v>
      </c>
      <c r="AX2346" t="s">
        <v>11459</v>
      </c>
      <c r="AY2346" t="s">
        <v>11460</v>
      </c>
      <c r="AZ2346" t="s">
        <v>11461</v>
      </c>
    </row>
    <row r="2347" spans="1:52" x14ac:dyDescent="0.3">
      <c r="A2347">
        <v>2146869</v>
      </c>
      <c r="B2347" t="s">
        <v>11462</v>
      </c>
      <c r="C2347" t="str">
        <f t="shared" si="317"/>
        <v>7492</v>
      </c>
      <c r="D2347" t="s">
        <v>8411</v>
      </c>
      <c r="E2347" t="str">
        <f>"0100"</f>
        <v>0100</v>
      </c>
      <c r="F2347" t="s">
        <v>54</v>
      </c>
      <c r="G2347" t="str">
        <f t="shared" si="321"/>
        <v>02</v>
      </c>
      <c r="H2347" t="s">
        <v>55</v>
      </c>
      <c r="I2347" t="s">
        <v>56</v>
      </c>
      <c r="J2347" t="s">
        <v>57</v>
      </c>
      <c r="K2347">
        <v>1</v>
      </c>
      <c r="L2347">
        <v>43750</v>
      </c>
      <c r="M2347">
        <v>1</v>
      </c>
      <c r="N2347" t="str">
        <f t="shared" ref="N2347:N2410" si="322">"000X"</f>
        <v>000X</v>
      </c>
      <c r="O2347">
        <v>5747</v>
      </c>
      <c r="P2347" t="s">
        <v>72</v>
      </c>
      <c r="Q2347" t="s">
        <v>11377</v>
      </c>
      <c r="R2347" t="s">
        <v>364</v>
      </c>
      <c r="T2347" t="s">
        <v>61</v>
      </c>
      <c r="V2347" t="s">
        <v>11463</v>
      </c>
      <c r="W2347">
        <v>306333</v>
      </c>
      <c r="X2347">
        <v>16070</v>
      </c>
      <c r="Y2347">
        <v>290263</v>
      </c>
      <c r="Z2347">
        <v>245647</v>
      </c>
      <c r="AA2347">
        <v>220647</v>
      </c>
      <c r="AB2347" t="s">
        <v>63</v>
      </c>
      <c r="AC2347" s="1">
        <v>42328</v>
      </c>
      <c r="AD2347">
        <v>260000</v>
      </c>
      <c r="AE2347">
        <v>2726</v>
      </c>
      <c r="AF2347">
        <v>1734</v>
      </c>
      <c r="AG2347" t="s">
        <v>64</v>
      </c>
      <c r="AH2347" t="s">
        <v>65</v>
      </c>
      <c r="AI2347">
        <v>1</v>
      </c>
      <c r="AJ2347">
        <v>2005</v>
      </c>
      <c r="AK2347">
        <v>3</v>
      </c>
      <c r="AL2347">
        <v>3</v>
      </c>
      <c r="AN2347">
        <v>2598</v>
      </c>
      <c r="AO2347">
        <v>32</v>
      </c>
      <c r="AP2347" t="s">
        <v>63</v>
      </c>
      <c r="AQ2347" t="s">
        <v>66</v>
      </c>
      <c r="AR2347">
        <v>3848</v>
      </c>
      <c r="AW2347" t="s">
        <v>11464</v>
      </c>
      <c r="AX2347" t="s">
        <v>11465</v>
      </c>
      <c r="AY2347" t="s">
        <v>11466</v>
      </c>
      <c r="AZ2347" t="s">
        <v>11467</v>
      </c>
    </row>
    <row r="2348" spans="1:52" x14ac:dyDescent="0.3">
      <c r="A2348">
        <v>2147971</v>
      </c>
      <c r="B2348" t="s">
        <v>11468</v>
      </c>
      <c r="C2348" t="str">
        <f t="shared" si="317"/>
        <v>7492</v>
      </c>
      <c r="D2348" t="s">
        <v>8411</v>
      </c>
      <c r="E2348" t="str">
        <f>"0000"</f>
        <v>0000</v>
      </c>
      <c r="F2348" t="s">
        <v>108</v>
      </c>
      <c r="G2348" t="str">
        <f t="shared" si="321"/>
        <v>02</v>
      </c>
      <c r="H2348" t="s">
        <v>55</v>
      </c>
      <c r="I2348" t="s">
        <v>56</v>
      </c>
      <c r="J2348" t="s">
        <v>57</v>
      </c>
      <c r="K2348">
        <v>0</v>
      </c>
      <c r="L2348">
        <v>43927</v>
      </c>
      <c r="M2348">
        <v>1.01</v>
      </c>
      <c r="N2348" t="str">
        <f t="shared" si="322"/>
        <v>000X</v>
      </c>
      <c r="O2348">
        <v>5925</v>
      </c>
      <c r="P2348" t="s">
        <v>72</v>
      </c>
      <c r="Q2348" t="s">
        <v>11394</v>
      </c>
      <c r="R2348" t="s">
        <v>364</v>
      </c>
      <c r="T2348" t="s">
        <v>61</v>
      </c>
      <c r="V2348" t="s">
        <v>11469</v>
      </c>
      <c r="W2348">
        <v>16130</v>
      </c>
      <c r="X2348">
        <v>16130</v>
      </c>
      <c r="Y2348">
        <v>0</v>
      </c>
      <c r="Z2348">
        <v>16130</v>
      </c>
      <c r="AA2348">
        <v>16130</v>
      </c>
      <c r="AB2348" t="s">
        <v>72</v>
      </c>
      <c r="AC2348" s="1">
        <v>44091</v>
      </c>
      <c r="AD2348">
        <v>33000</v>
      </c>
      <c r="AE2348">
        <v>3096</v>
      </c>
      <c r="AF2348">
        <v>593</v>
      </c>
      <c r="AG2348" t="s">
        <v>103</v>
      </c>
      <c r="AH2348" t="s">
        <v>76</v>
      </c>
      <c r="AR2348">
        <v>0</v>
      </c>
      <c r="AW2348" t="s">
        <v>11470</v>
      </c>
      <c r="AX2348" t="s">
        <v>11471</v>
      </c>
      <c r="AY2348" t="s">
        <v>11472</v>
      </c>
      <c r="AZ2348" t="s">
        <v>8704</v>
      </c>
    </row>
    <row r="2349" spans="1:52" x14ac:dyDescent="0.3">
      <c r="A2349">
        <v>2148217</v>
      </c>
      <c r="B2349" t="s">
        <v>11473</v>
      </c>
      <c r="C2349" t="str">
        <f t="shared" si="317"/>
        <v>7492</v>
      </c>
      <c r="D2349" t="s">
        <v>8411</v>
      </c>
      <c r="E2349" t="str">
        <f>"0100"</f>
        <v>0100</v>
      </c>
      <c r="F2349" t="s">
        <v>54</v>
      </c>
      <c r="G2349" t="str">
        <f t="shared" si="321"/>
        <v>02</v>
      </c>
      <c r="H2349" t="s">
        <v>55</v>
      </c>
      <c r="I2349" t="s">
        <v>56</v>
      </c>
      <c r="J2349" t="s">
        <v>57</v>
      </c>
      <c r="K2349">
        <v>1</v>
      </c>
      <c r="L2349">
        <v>43559</v>
      </c>
      <c r="M2349">
        <v>1</v>
      </c>
      <c r="N2349" t="str">
        <f t="shared" si="322"/>
        <v>000X</v>
      </c>
      <c r="O2349">
        <v>5975</v>
      </c>
      <c r="P2349" t="s">
        <v>72</v>
      </c>
      <c r="Q2349" t="s">
        <v>11394</v>
      </c>
      <c r="R2349" t="s">
        <v>364</v>
      </c>
      <c r="T2349" t="s">
        <v>61</v>
      </c>
      <c r="V2349" t="s">
        <v>11474</v>
      </c>
      <c r="W2349">
        <v>196543</v>
      </c>
      <c r="X2349">
        <v>16000</v>
      </c>
      <c r="Y2349">
        <v>180543</v>
      </c>
      <c r="Z2349">
        <v>196543</v>
      </c>
      <c r="AA2349">
        <v>171543</v>
      </c>
      <c r="AB2349" t="s">
        <v>63</v>
      </c>
      <c r="AC2349" s="1">
        <v>43672</v>
      </c>
      <c r="AD2349">
        <v>235000</v>
      </c>
      <c r="AE2349">
        <v>2996</v>
      </c>
      <c r="AF2349">
        <v>627</v>
      </c>
      <c r="AG2349" t="s">
        <v>64</v>
      </c>
      <c r="AH2349" t="s">
        <v>76</v>
      </c>
      <c r="AI2349">
        <v>1</v>
      </c>
      <c r="AJ2349">
        <v>2004</v>
      </c>
      <c r="AK2349">
        <v>3</v>
      </c>
      <c r="AL2349">
        <v>2</v>
      </c>
      <c r="AN2349">
        <v>1733</v>
      </c>
      <c r="AO2349">
        <v>32</v>
      </c>
      <c r="AP2349" t="s">
        <v>63</v>
      </c>
      <c r="AQ2349" t="s">
        <v>66</v>
      </c>
      <c r="AR2349">
        <v>2480</v>
      </c>
      <c r="AW2349" t="s">
        <v>11475</v>
      </c>
      <c r="AY2349" t="s">
        <v>11476</v>
      </c>
      <c r="AZ2349" t="s">
        <v>70</v>
      </c>
    </row>
    <row r="2350" spans="1:52" x14ac:dyDescent="0.3">
      <c r="A2350">
        <v>2148373</v>
      </c>
      <c r="B2350" t="s">
        <v>11477</v>
      </c>
      <c r="C2350" t="str">
        <f t="shared" si="317"/>
        <v>7492</v>
      </c>
      <c r="D2350" t="s">
        <v>8411</v>
      </c>
      <c r="E2350" t="str">
        <f>"0100"</f>
        <v>0100</v>
      </c>
      <c r="F2350" t="s">
        <v>54</v>
      </c>
      <c r="G2350" t="str">
        <f>"34"</f>
        <v>34</v>
      </c>
      <c r="H2350" t="s">
        <v>1645</v>
      </c>
      <c r="I2350" t="s">
        <v>56</v>
      </c>
      <c r="J2350" t="s">
        <v>57</v>
      </c>
      <c r="K2350">
        <v>1</v>
      </c>
      <c r="L2350">
        <v>43637</v>
      </c>
      <c r="M2350">
        <v>1</v>
      </c>
      <c r="N2350" t="str">
        <f t="shared" si="322"/>
        <v>000X</v>
      </c>
      <c r="O2350">
        <v>2290</v>
      </c>
      <c r="P2350" t="s">
        <v>58</v>
      </c>
      <c r="Q2350" t="s">
        <v>10439</v>
      </c>
      <c r="R2350" t="s">
        <v>140</v>
      </c>
      <c r="T2350" t="s">
        <v>61</v>
      </c>
      <c r="V2350" t="s">
        <v>11478</v>
      </c>
      <c r="W2350">
        <v>256606</v>
      </c>
      <c r="X2350">
        <v>16030</v>
      </c>
      <c r="Y2350">
        <v>240576</v>
      </c>
      <c r="Z2350">
        <v>163436</v>
      </c>
      <c r="AA2350">
        <v>0</v>
      </c>
      <c r="AB2350" t="s">
        <v>63</v>
      </c>
      <c r="AC2350" s="1">
        <v>42741</v>
      </c>
      <c r="AD2350">
        <v>269000</v>
      </c>
      <c r="AE2350">
        <v>2804</v>
      </c>
      <c r="AF2350">
        <v>1643</v>
      </c>
      <c r="AG2350" t="s">
        <v>64</v>
      </c>
      <c r="AH2350" t="s">
        <v>76</v>
      </c>
      <c r="AI2350">
        <v>1</v>
      </c>
      <c r="AJ2350">
        <v>2006</v>
      </c>
      <c r="AK2350">
        <v>3</v>
      </c>
      <c r="AL2350">
        <v>2</v>
      </c>
      <c r="AN2350">
        <v>2701</v>
      </c>
      <c r="AO2350">
        <v>32</v>
      </c>
      <c r="AP2350" t="s">
        <v>72</v>
      </c>
      <c r="AQ2350" t="s">
        <v>66</v>
      </c>
      <c r="AR2350">
        <v>3718</v>
      </c>
      <c r="AW2350" t="s">
        <v>11479</v>
      </c>
      <c r="AY2350" t="s">
        <v>11480</v>
      </c>
      <c r="AZ2350" t="s">
        <v>11481</v>
      </c>
    </row>
    <row r="2351" spans="1:52" x14ac:dyDescent="0.3">
      <c r="A2351">
        <v>2148594</v>
      </c>
      <c r="B2351" t="s">
        <v>11482</v>
      </c>
      <c r="C2351" t="str">
        <f t="shared" si="317"/>
        <v>7492</v>
      </c>
      <c r="D2351" t="s">
        <v>8411</v>
      </c>
      <c r="E2351" t="str">
        <f>"0000"</f>
        <v>0000</v>
      </c>
      <c r="F2351" t="s">
        <v>108</v>
      </c>
      <c r="G2351" t="str">
        <f>"34"</f>
        <v>34</v>
      </c>
      <c r="H2351" t="s">
        <v>1645</v>
      </c>
      <c r="I2351" t="s">
        <v>56</v>
      </c>
      <c r="J2351" t="s">
        <v>57</v>
      </c>
      <c r="K2351">
        <v>0</v>
      </c>
      <c r="L2351">
        <v>43456</v>
      </c>
      <c r="M2351">
        <v>1</v>
      </c>
      <c r="N2351" t="str">
        <f t="shared" si="322"/>
        <v>000X</v>
      </c>
      <c r="O2351">
        <v>2360</v>
      </c>
      <c r="P2351" t="s">
        <v>58</v>
      </c>
      <c r="Q2351" t="s">
        <v>10439</v>
      </c>
      <c r="R2351" t="s">
        <v>140</v>
      </c>
      <c r="T2351" t="s">
        <v>61</v>
      </c>
      <c r="V2351" t="s">
        <v>11483</v>
      </c>
      <c r="W2351">
        <v>15960</v>
      </c>
      <c r="X2351">
        <v>15960</v>
      </c>
      <c r="Y2351">
        <v>0</v>
      </c>
      <c r="Z2351">
        <v>15960</v>
      </c>
      <c r="AA2351">
        <v>15960</v>
      </c>
      <c r="AB2351" t="s">
        <v>72</v>
      </c>
      <c r="AR2351">
        <v>0</v>
      </c>
      <c r="AW2351" t="s">
        <v>11484</v>
      </c>
      <c r="AY2351" t="s">
        <v>11485</v>
      </c>
      <c r="AZ2351" t="s">
        <v>11486</v>
      </c>
    </row>
    <row r="2352" spans="1:52" x14ac:dyDescent="0.3">
      <c r="A2352">
        <v>2148802</v>
      </c>
      <c r="B2352" t="s">
        <v>11487</v>
      </c>
      <c r="C2352" t="str">
        <f t="shared" si="317"/>
        <v>7492</v>
      </c>
      <c r="D2352" t="s">
        <v>8411</v>
      </c>
      <c r="E2352" t="str">
        <f>"0100"</f>
        <v>0100</v>
      </c>
      <c r="F2352" t="s">
        <v>54</v>
      </c>
      <c r="G2352" t="str">
        <f>"35"</f>
        <v>35</v>
      </c>
      <c r="H2352" t="s">
        <v>1645</v>
      </c>
      <c r="I2352" t="s">
        <v>56</v>
      </c>
      <c r="J2352" t="s">
        <v>57</v>
      </c>
      <c r="K2352">
        <v>1</v>
      </c>
      <c r="L2352">
        <v>43266</v>
      </c>
      <c r="M2352">
        <v>0.99</v>
      </c>
      <c r="N2352" t="str">
        <f t="shared" si="322"/>
        <v>000X</v>
      </c>
      <c r="O2352">
        <v>2410</v>
      </c>
      <c r="P2352" t="s">
        <v>58</v>
      </c>
      <c r="Q2352" t="s">
        <v>10439</v>
      </c>
      <c r="R2352" t="s">
        <v>140</v>
      </c>
      <c r="T2352" t="s">
        <v>61</v>
      </c>
      <c r="V2352" t="s">
        <v>11488</v>
      </c>
      <c r="W2352">
        <v>154074</v>
      </c>
      <c r="X2352">
        <v>15890</v>
      </c>
      <c r="Y2352">
        <v>138184</v>
      </c>
      <c r="Z2352">
        <v>106539</v>
      </c>
      <c r="AA2352">
        <v>81539</v>
      </c>
      <c r="AB2352" t="s">
        <v>63</v>
      </c>
      <c r="AC2352" s="1">
        <v>39995</v>
      </c>
      <c r="AD2352">
        <v>135000</v>
      </c>
      <c r="AE2352">
        <v>2301</v>
      </c>
      <c r="AF2352">
        <v>1785</v>
      </c>
      <c r="AG2352" t="s">
        <v>64</v>
      </c>
      <c r="AH2352" t="s">
        <v>76</v>
      </c>
      <c r="AI2352">
        <v>1</v>
      </c>
      <c r="AJ2352">
        <v>1995</v>
      </c>
      <c r="AK2352">
        <v>3</v>
      </c>
      <c r="AL2352">
        <v>2</v>
      </c>
      <c r="AN2352">
        <v>1519</v>
      </c>
      <c r="AO2352">
        <v>32</v>
      </c>
      <c r="AP2352" t="s">
        <v>72</v>
      </c>
      <c r="AQ2352" t="s">
        <v>66</v>
      </c>
      <c r="AR2352">
        <v>2156</v>
      </c>
      <c r="AW2352" t="s">
        <v>11489</v>
      </c>
      <c r="AX2352" t="s">
        <v>11490</v>
      </c>
      <c r="AY2352" t="s">
        <v>11491</v>
      </c>
      <c r="AZ2352" t="s">
        <v>70</v>
      </c>
    </row>
    <row r="2353" spans="1:52" x14ac:dyDescent="0.3">
      <c r="A2353">
        <v>2145200</v>
      </c>
      <c r="B2353" t="s">
        <v>11492</v>
      </c>
      <c r="C2353" t="str">
        <f t="shared" si="317"/>
        <v>7492</v>
      </c>
      <c r="D2353" t="s">
        <v>8411</v>
      </c>
      <c r="E2353" t="str">
        <f>"0000"</f>
        <v>0000</v>
      </c>
      <c r="F2353" t="s">
        <v>108</v>
      </c>
      <c r="G2353" t="str">
        <f t="shared" ref="G2353:G2362" si="323">"02"</f>
        <v>02</v>
      </c>
      <c r="H2353" t="s">
        <v>55</v>
      </c>
      <c r="I2353" t="s">
        <v>56</v>
      </c>
      <c r="J2353" t="s">
        <v>57</v>
      </c>
      <c r="K2353">
        <v>0</v>
      </c>
      <c r="L2353">
        <v>52704</v>
      </c>
      <c r="M2353">
        <v>1.21</v>
      </c>
      <c r="N2353" t="str">
        <f t="shared" si="322"/>
        <v>000X</v>
      </c>
      <c r="O2353">
        <v>5353</v>
      </c>
      <c r="P2353" t="s">
        <v>72</v>
      </c>
      <c r="Q2353" t="s">
        <v>10886</v>
      </c>
      <c r="R2353" t="s">
        <v>140</v>
      </c>
      <c r="T2353" t="s">
        <v>61</v>
      </c>
      <c r="V2353" t="s">
        <v>11493</v>
      </c>
      <c r="W2353">
        <v>19360</v>
      </c>
      <c r="X2353">
        <v>19360</v>
      </c>
      <c r="Y2353">
        <v>0</v>
      </c>
      <c r="Z2353">
        <v>19360</v>
      </c>
      <c r="AA2353">
        <v>19360</v>
      </c>
      <c r="AB2353" t="s">
        <v>72</v>
      </c>
      <c r="AC2353" s="1">
        <v>36434</v>
      </c>
      <c r="AD2353">
        <v>25000</v>
      </c>
      <c r="AE2353">
        <v>1329</v>
      </c>
      <c r="AF2353">
        <v>983</v>
      </c>
      <c r="AG2353" t="s">
        <v>103</v>
      </c>
      <c r="AH2353" t="s">
        <v>873</v>
      </c>
      <c r="AR2353">
        <v>0</v>
      </c>
      <c r="AW2353" t="s">
        <v>11494</v>
      </c>
      <c r="AX2353" t="s">
        <v>11495</v>
      </c>
      <c r="AY2353" t="s">
        <v>11496</v>
      </c>
      <c r="AZ2353" t="s">
        <v>11497</v>
      </c>
    </row>
    <row r="2354" spans="1:52" x14ac:dyDescent="0.3">
      <c r="A2354">
        <v>2145251</v>
      </c>
      <c r="B2354" t="s">
        <v>11498</v>
      </c>
      <c r="C2354" t="str">
        <f t="shared" si="317"/>
        <v>7492</v>
      </c>
      <c r="D2354" t="s">
        <v>8411</v>
      </c>
      <c r="E2354" t="str">
        <f>"0000"</f>
        <v>0000</v>
      </c>
      <c r="F2354" t="s">
        <v>108</v>
      </c>
      <c r="G2354" t="str">
        <f t="shared" si="323"/>
        <v>02</v>
      </c>
      <c r="H2354" t="s">
        <v>55</v>
      </c>
      <c r="I2354" t="s">
        <v>56</v>
      </c>
      <c r="J2354" t="s">
        <v>57</v>
      </c>
      <c r="K2354">
        <v>0</v>
      </c>
      <c r="L2354">
        <v>46283</v>
      </c>
      <c r="M2354">
        <v>1.06</v>
      </c>
      <c r="N2354" t="str">
        <f t="shared" si="322"/>
        <v>000X</v>
      </c>
      <c r="O2354">
        <v>5443</v>
      </c>
      <c r="P2354" t="s">
        <v>72</v>
      </c>
      <c r="Q2354" t="s">
        <v>10998</v>
      </c>
      <c r="R2354" t="s">
        <v>140</v>
      </c>
      <c r="T2354" t="s">
        <v>61</v>
      </c>
      <c r="V2354" t="s">
        <v>11499</v>
      </c>
      <c r="W2354">
        <v>17000</v>
      </c>
      <c r="X2354">
        <v>17000</v>
      </c>
      <c r="Y2354">
        <v>0</v>
      </c>
      <c r="Z2354">
        <v>17000</v>
      </c>
      <c r="AA2354">
        <v>17000</v>
      </c>
      <c r="AB2354" t="s">
        <v>72</v>
      </c>
      <c r="AC2354" s="1">
        <v>36526</v>
      </c>
      <c r="AD2354">
        <v>21000</v>
      </c>
      <c r="AE2354">
        <v>1343</v>
      </c>
      <c r="AF2354">
        <v>2379</v>
      </c>
      <c r="AG2354" t="s">
        <v>103</v>
      </c>
      <c r="AH2354" t="s">
        <v>873</v>
      </c>
      <c r="AR2354">
        <v>0</v>
      </c>
      <c r="AW2354" t="s">
        <v>11500</v>
      </c>
      <c r="AX2354" t="s">
        <v>11501</v>
      </c>
      <c r="AY2354" t="s">
        <v>11496</v>
      </c>
      <c r="AZ2354" t="s">
        <v>11497</v>
      </c>
    </row>
    <row r="2355" spans="1:52" x14ac:dyDescent="0.3">
      <c r="A2355">
        <v>2145315</v>
      </c>
      <c r="B2355" t="s">
        <v>11502</v>
      </c>
      <c r="C2355" t="str">
        <f t="shared" si="317"/>
        <v>7492</v>
      </c>
      <c r="D2355" t="s">
        <v>8411</v>
      </c>
      <c r="E2355" t="str">
        <f>"0000"</f>
        <v>0000</v>
      </c>
      <c r="F2355" t="s">
        <v>108</v>
      </c>
      <c r="G2355" t="str">
        <f t="shared" si="323"/>
        <v>02</v>
      </c>
      <c r="H2355" t="s">
        <v>55</v>
      </c>
      <c r="I2355" t="s">
        <v>56</v>
      </c>
      <c r="J2355" t="s">
        <v>57</v>
      </c>
      <c r="K2355">
        <v>0</v>
      </c>
      <c r="L2355">
        <v>48765</v>
      </c>
      <c r="M2355">
        <v>1.1200000000000001</v>
      </c>
      <c r="N2355" t="str">
        <f t="shared" si="322"/>
        <v>000X</v>
      </c>
      <c r="O2355">
        <v>5569</v>
      </c>
      <c r="P2355" t="s">
        <v>72</v>
      </c>
      <c r="Q2355" t="s">
        <v>10998</v>
      </c>
      <c r="R2355" t="s">
        <v>140</v>
      </c>
      <c r="T2355" t="s">
        <v>61</v>
      </c>
      <c r="V2355" t="s">
        <v>11503</v>
      </c>
      <c r="W2355">
        <v>17910</v>
      </c>
      <c r="X2355">
        <v>17910</v>
      </c>
      <c r="Y2355">
        <v>0</v>
      </c>
      <c r="Z2355">
        <v>17910</v>
      </c>
      <c r="AA2355">
        <v>17910</v>
      </c>
      <c r="AB2355" t="s">
        <v>72</v>
      </c>
      <c r="AR2355">
        <v>0</v>
      </c>
      <c r="AW2355" t="s">
        <v>11504</v>
      </c>
      <c r="AX2355" t="s">
        <v>11505</v>
      </c>
      <c r="AY2355" t="s">
        <v>11506</v>
      </c>
      <c r="AZ2355" t="s">
        <v>11507</v>
      </c>
    </row>
    <row r="2356" spans="1:52" x14ac:dyDescent="0.3">
      <c r="A2356">
        <v>2145561</v>
      </c>
      <c r="B2356" t="s">
        <v>11508</v>
      </c>
      <c r="C2356" t="str">
        <f t="shared" si="317"/>
        <v>7492</v>
      </c>
      <c r="D2356" t="s">
        <v>8411</v>
      </c>
      <c r="E2356" t="str">
        <f>"0100"</f>
        <v>0100</v>
      </c>
      <c r="F2356" t="s">
        <v>54</v>
      </c>
      <c r="G2356" t="str">
        <f t="shared" si="323"/>
        <v>02</v>
      </c>
      <c r="H2356" t="s">
        <v>55</v>
      </c>
      <c r="I2356" t="s">
        <v>56</v>
      </c>
      <c r="J2356" t="s">
        <v>57</v>
      </c>
      <c r="K2356">
        <v>1</v>
      </c>
      <c r="L2356">
        <v>43746</v>
      </c>
      <c r="M2356">
        <v>1</v>
      </c>
      <c r="N2356" t="str">
        <f t="shared" si="322"/>
        <v>000X</v>
      </c>
      <c r="O2356">
        <v>5693</v>
      </c>
      <c r="P2356" t="s">
        <v>72</v>
      </c>
      <c r="Q2356" t="s">
        <v>10998</v>
      </c>
      <c r="R2356" t="s">
        <v>140</v>
      </c>
      <c r="T2356" t="s">
        <v>61</v>
      </c>
      <c r="V2356" t="s">
        <v>11509</v>
      </c>
      <c r="W2356">
        <v>229882</v>
      </c>
      <c r="X2356">
        <v>16070</v>
      </c>
      <c r="Y2356">
        <v>213812</v>
      </c>
      <c r="Z2356">
        <v>192637</v>
      </c>
      <c r="AA2356">
        <v>167637</v>
      </c>
      <c r="AB2356" t="s">
        <v>63</v>
      </c>
      <c r="AC2356" s="1">
        <v>41852</v>
      </c>
      <c r="AD2356">
        <v>220000</v>
      </c>
      <c r="AE2356">
        <v>2638</v>
      </c>
      <c r="AF2356">
        <v>84</v>
      </c>
      <c r="AG2356" t="s">
        <v>64</v>
      </c>
      <c r="AH2356" t="s">
        <v>76</v>
      </c>
      <c r="AI2356">
        <v>1</v>
      </c>
      <c r="AJ2356">
        <v>2002</v>
      </c>
      <c r="AK2356">
        <v>3</v>
      </c>
      <c r="AL2356">
        <v>2</v>
      </c>
      <c r="AN2356">
        <v>2098</v>
      </c>
      <c r="AO2356">
        <v>32</v>
      </c>
      <c r="AP2356" t="s">
        <v>63</v>
      </c>
      <c r="AQ2356" t="s">
        <v>66</v>
      </c>
      <c r="AR2356">
        <v>3292</v>
      </c>
      <c r="AW2356" t="s">
        <v>11510</v>
      </c>
      <c r="AX2356" t="s">
        <v>11511</v>
      </c>
      <c r="AY2356" t="s">
        <v>11512</v>
      </c>
      <c r="AZ2356" t="s">
        <v>70</v>
      </c>
    </row>
    <row r="2357" spans="1:52" x14ac:dyDescent="0.3">
      <c r="A2357">
        <v>2145595</v>
      </c>
      <c r="B2357" t="s">
        <v>11513</v>
      </c>
      <c r="C2357" t="str">
        <f t="shared" si="317"/>
        <v>7492</v>
      </c>
      <c r="D2357" t="s">
        <v>8411</v>
      </c>
      <c r="E2357" t="str">
        <f>"0100"</f>
        <v>0100</v>
      </c>
      <c r="F2357" t="s">
        <v>54</v>
      </c>
      <c r="G2357" t="str">
        <f t="shared" si="323"/>
        <v>02</v>
      </c>
      <c r="H2357" t="s">
        <v>55</v>
      </c>
      <c r="I2357" t="s">
        <v>56</v>
      </c>
      <c r="J2357" t="s">
        <v>57</v>
      </c>
      <c r="K2357">
        <v>1</v>
      </c>
      <c r="L2357">
        <v>43456</v>
      </c>
      <c r="M2357">
        <v>1</v>
      </c>
      <c r="N2357" t="str">
        <f t="shared" si="322"/>
        <v>000X</v>
      </c>
      <c r="O2357">
        <v>5677</v>
      </c>
      <c r="P2357" t="s">
        <v>72</v>
      </c>
      <c r="Q2357" t="s">
        <v>10998</v>
      </c>
      <c r="R2357" t="s">
        <v>140</v>
      </c>
      <c r="T2357" t="s">
        <v>61</v>
      </c>
      <c r="V2357" t="s">
        <v>11514</v>
      </c>
      <c r="W2357">
        <v>161768</v>
      </c>
      <c r="X2357">
        <v>15960</v>
      </c>
      <c r="Y2357">
        <v>145808</v>
      </c>
      <c r="Z2357">
        <v>122338</v>
      </c>
      <c r="AA2357">
        <v>96838</v>
      </c>
      <c r="AB2357" t="s">
        <v>63</v>
      </c>
      <c r="AC2357" s="1">
        <v>36557</v>
      </c>
      <c r="AD2357">
        <v>118000</v>
      </c>
      <c r="AE2357">
        <v>1349</v>
      </c>
      <c r="AF2357">
        <v>2294</v>
      </c>
      <c r="AG2357" t="s">
        <v>64</v>
      </c>
      <c r="AH2357" t="s">
        <v>76</v>
      </c>
      <c r="AI2357">
        <v>1</v>
      </c>
      <c r="AJ2357">
        <v>1989</v>
      </c>
      <c r="AK2357">
        <v>3</v>
      </c>
      <c r="AL2357">
        <v>2</v>
      </c>
      <c r="AN2357">
        <v>1705</v>
      </c>
      <c r="AO2357">
        <v>32</v>
      </c>
      <c r="AP2357" t="s">
        <v>63</v>
      </c>
      <c r="AQ2357" t="s">
        <v>66</v>
      </c>
      <c r="AR2357">
        <v>2480</v>
      </c>
      <c r="AW2357" t="s">
        <v>11515</v>
      </c>
      <c r="AX2357" t="s">
        <v>11516</v>
      </c>
      <c r="AY2357" t="s">
        <v>11517</v>
      </c>
      <c r="AZ2357" t="s">
        <v>70</v>
      </c>
    </row>
    <row r="2358" spans="1:52" x14ac:dyDescent="0.3">
      <c r="A2358">
        <v>2145641</v>
      </c>
      <c r="B2358" t="s">
        <v>11518</v>
      </c>
      <c r="C2358" t="str">
        <f t="shared" si="317"/>
        <v>7492</v>
      </c>
      <c r="D2358" t="s">
        <v>8411</v>
      </c>
      <c r="E2358" t="str">
        <f>"0100"</f>
        <v>0100</v>
      </c>
      <c r="F2358" t="s">
        <v>54</v>
      </c>
      <c r="G2358" t="str">
        <f t="shared" si="323"/>
        <v>02</v>
      </c>
      <c r="H2358" t="s">
        <v>55</v>
      </c>
      <c r="I2358" t="s">
        <v>56</v>
      </c>
      <c r="J2358" t="s">
        <v>57</v>
      </c>
      <c r="K2358">
        <v>1</v>
      </c>
      <c r="L2358">
        <v>51065</v>
      </c>
      <c r="M2358">
        <v>1.17</v>
      </c>
      <c r="N2358" t="str">
        <f t="shared" si="322"/>
        <v>000X</v>
      </c>
      <c r="O2358">
        <v>5595</v>
      </c>
      <c r="P2358" t="s">
        <v>72</v>
      </c>
      <c r="Q2358" t="s">
        <v>11160</v>
      </c>
      <c r="R2358" t="s">
        <v>140</v>
      </c>
      <c r="T2358" t="s">
        <v>61</v>
      </c>
      <c r="V2358" t="s">
        <v>11519</v>
      </c>
      <c r="W2358">
        <v>287012</v>
      </c>
      <c r="X2358">
        <v>18760</v>
      </c>
      <c r="Y2358">
        <v>268252</v>
      </c>
      <c r="Z2358">
        <v>205511</v>
      </c>
      <c r="AA2358">
        <v>180511</v>
      </c>
      <c r="AB2358" t="s">
        <v>63</v>
      </c>
      <c r="AC2358" s="1">
        <v>36069</v>
      </c>
      <c r="AD2358">
        <v>14500</v>
      </c>
      <c r="AE2358">
        <v>1272</v>
      </c>
      <c r="AF2358">
        <v>1219</v>
      </c>
      <c r="AG2358" t="s">
        <v>103</v>
      </c>
      <c r="AH2358" t="s">
        <v>76</v>
      </c>
      <c r="AI2358">
        <v>1</v>
      </c>
      <c r="AJ2358">
        <v>2000</v>
      </c>
      <c r="AK2358">
        <v>3</v>
      </c>
      <c r="AL2358">
        <v>3</v>
      </c>
      <c r="AN2358">
        <v>2307</v>
      </c>
      <c r="AO2358">
        <v>32</v>
      </c>
      <c r="AP2358" t="s">
        <v>63</v>
      </c>
      <c r="AQ2358" t="s">
        <v>66</v>
      </c>
      <c r="AR2358">
        <v>4415</v>
      </c>
      <c r="AW2358" t="s">
        <v>11520</v>
      </c>
      <c r="AX2358" t="s">
        <v>11521</v>
      </c>
      <c r="AY2358" t="s">
        <v>11522</v>
      </c>
      <c r="AZ2358" t="s">
        <v>70</v>
      </c>
    </row>
    <row r="2359" spans="1:52" x14ac:dyDescent="0.3">
      <c r="A2359">
        <v>2145765</v>
      </c>
      <c r="B2359" t="s">
        <v>11523</v>
      </c>
      <c r="C2359" t="str">
        <f t="shared" si="317"/>
        <v>7492</v>
      </c>
      <c r="D2359" t="s">
        <v>8411</v>
      </c>
      <c r="E2359" t="str">
        <f>"0000"</f>
        <v>0000</v>
      </c>
      <c r="F2359" t="s">
        <v>108</v>
      </c>
      <c r="G2359" t="str">
        <f t="shared" si="323"/>
        <v>02</v>
      </c>
      <c r="H2359" t="s">
        <v>55</v>
      </c>
      <c r="I2359" t="s">
        <v>56</v>
      </c>
      <c r="J2359" t="s">
        <v>57</v>
      </c>
      <c r="K2359">
        <v>0</v>
      </c>
      <c r="L2359">
        <v>48744</v>
      </c>
      <c r="M2359">
        <v>1.1200000000000001</v>
      </c>
      <c r="N2359" t="str">
        <f t="shared" si="322"/>
        <v>000X</v>
      </c>
      <c r="O2359">
        <v>5696</v>
      </c>
      <c r="P2359" t="s">
        <v>72</v>
      </c>
      <c r="Q2359" t="s">
        <v>10146</v>
      </c>
      <c r="R2359" t="s">
        <v>266</v>
      </c>
      <c r="T2359" t="s">
        <v>61</v>
      </c>
      <c r="V2359" t="s">
        <v>11524</v>
      </c>
      <c r="W2359">
        <v>17900</v>
      </c>
      <c r="X2359">
        <v>17900</v>
      </c>
      <c r="Y2359">
        <v>0</v>
      </c>
      <c r="Z2359">
        <v>17900</v>
      </c>
      <c r="AA2359">
        <v>17900</v>
      </c>
      <c r="AB2359" t="s">
        <v>72</v>
      </c>
      <c r="AR2359">
        <v>0</v>
      </c>
      <c r="AW2359" t="s">
        <v>11525</v>
      </c>
      <c r="AX2359" t="s">
        <v>11526</v>
      </c>
      <c r="AY2359" t="s">
        <v>11527</v>
      </c>
      <c r="AZ2359" t="s">
        <v>11528</v>
      </c>
    </row>
    <row r="2360" spans="1:52" x14ac:dyDescent="0.3">
      <c r="A2360">
        <v>2145986</v>
      </c>
      <c r="B2360" t="s">
        <v>11529</v>
      </c>
      <c r="C2360" t="str">
        <f t="shared" si="317"/>
        <v>7492</v>
      </c>
      <c r="D2360" t="s">
        <v>8411</v>
      </c>
      <c r="E2360" t="str">
        <f>"0100"</f>
        <v>0100</v>
      </c>
      <c r="F2360" t="s">
        <v>54</v>
      </c>
      <c r="G2360" t="str">
        <f t="shared" si="323"/>
        <v>02</v>
      </c>
      <c r="H2360" t="s">
        <v>55</v>
      </c>
      <c r="I2360" t="s">
        <v>56</v>
      </c>
      <c r="J2360" t="s">
        <v>57</v>
      </c>
      <c r="K2360">
        <v>1</v>
      </c>
      <c r="L2360">
        <v>43750</v>
      </c>
      <c r="M2360">
        <v>1</v>
      </c>
      <c r="N2360" t="str">
        <f t="shared" si="322"/>
        <v>000X</v>
      </c>
      <c r="O2360">
        <v>5746</v>
      </c>
      <c r="P2360" t="s">
        <v>72</v>
      </c>
      <c r="Q2360" t="s">
        <v>11377</v>
      </c>
      <c r="R2360" t="s">
        <v>364</v>
      </c>
      <c r="T2360" t="s">
        <v>61</v>
      </c>
      <c r="V2360" t="s">
        <v>11530</v>
      </c>
      <c r="W2360">
        <v>249092</v>
      </c>
      <c r="X2360">
        <v>16070</v>
      </c>
      <c r="Y2360">
        <v>233022</v>
      </c>
      <c r="Z2360">
        <v>249092</v>
      </c>
      <c r="AA2360">
        <v>249092</v>
      </c>
      <c r="AB2360" t="s">
        <v>63</v>
      </c>
      <c r="AC2360" s="1">
        <v>41275</v>
      </c>
      <c r="AD2360">
        <v>200000</v>
      </c>
      <c r="AE2360">
        <v>2530</v>
      </c>
      <c r="AF2360">
        <v>1966</v>
      </c>
      <c r="AG2360" t="s">
        <v>64</v>
      </c>
      <c r="AH2360" t="s">
        <v>1821</v>
      </c>
      <c r="AI2360">
        <v>1</v>
      </c>
      <c r="AJ2360">
        <v>2004</v>
      </c>
      <c r="AK2360">
        <v>3</v>
      </c>
      <c r="AL2360">
        <v>2</v>
      </c>
      <c r="AN2360">
        <v>2170</v>
      </c>
      <c r="AO2360">
        <v>32</v>
      </c>
      <c r="AP2360" t="s">
        <v>63</v>
      </c>
      <c r="AQ2360" t="s">
        <v>66</v>
      </c>
      <c r="AR2360">
        <v>3361</v>
      </c>
      <c r="AW2360" t="s">
        <v>11531</v>
      </c>
      <c r="AX2360" t="s">
        <v>11532</v>
      </c>
      <c r="AY2360" t="s">
        <v>11533</v>
      </c>
      <c r="AZ2360" t="s">
        <v>70</v>
      </c>
    </row>
    <row r="2361" spans="1:52" x14ac:dyDescent="0.3">
      <c r="A2361">
        <v>2146281</v>
      </c>
      <c r="B2361" t="s">
        <v>11534</v>
      </c>
      <c r="C2361" t="str">
        <f t="shared" si="317"/>
        <v>7492</v>
      </c>
      <c r="D2361" t="s">
        <v>8411</v>
      </c>
      <c r="E2361" t="str">
        <f>"0100"</f>
        <v>0100</v>
      </c>
      <c r="F2361" t="s">
        <v>54</v>
      </c>
      <c r="G2361" t="str">
        <f t="shared" si="323"/>
        <v>02</v>
      </c>
      <c r="H2361" t="s">
        <v>55</v>
      </c>
      <c r="I2361" t="s">
        <v>56</v>
      </c>
      <c r="J2361" t="s">
        <v>57</v>
      </c>
      <c r="K2361">
        <v>1</v>
      </c>
      <c r="L2361">
        <v>43750</v>
      </c>
      <c r="M2361">
        <v>1</v>
      </c>
      <c r="N2361" t="str">
        <f t="shared" si="322"/>
        <v>000X</v>
      </c>
      <c r="O2361">
        <v>5735</v>
      </c>
      <c r="P2361" t="s">
        <v>72</v>
      </c>
      <c r="Q2361" t="s">
        <v>11160</v>
      </c>
      <c r="R2361" t="s">
        <v>140</v>
      </c>
      <c r="T2361" t="s">
        <v>61</v>
      </c>
      <c r="V2361" t="s">
        <v>11535</v>
      </c>
      <c r="W2361">
        <v>292822</v>
      </c>
      <c r="X2361">
        <v>16070</v>
      </c>
      <c r="Y2361">
        <v>276752</v>
      </c>
      <c r="Z2361">
        <v>235035</v>
      </c>
      <c r="AA2361">
        <v>205035</v>
      </c>
      <c r="AB2361" t="s">
        <v>63</v>
      </c>
      <c r="AC2361" s="1">
        <v>37653</v>
      </c>
      <c r="AD2361">
        <v>14500</v>
      </c>
      <c r="AE2361">
        <v>1572</v>
      </c>
      <c r="AF2361">
        <v>44</v>
      </c>
      <c r="AG2361" t="s">
        <v>103</v>
      </c>
      <c r="AH2361" t="s">
        <v>76</v>
      </c>
      <c r="AI2361">
        <v>1</v>
      </c>
      <c r="AJ2361">
        <v>2005</v>
      </c>
      <c r="AK2361">
        <v>4</v>
      </c>
      <c r="AL2361">
        <v>3</v>
      </c>
      <c r="AN2361">
        <v>2671</v>
      </c>
      <c r="AO2361">
        <v>32</v>
      </c>
      <c r="AP2361" t="s">
        <v>63</v>
      </c>
      <c r="AQ2361" t="s">
        <v>66</v>
      </c>
      <c r="AR2361">
        <v>3883</v>
      </c>
      <c r="AW2361" t="s">
        <v>11536</v>
      </c>
      <c r="AX2361" t="s">
        <v>11537</v>
      </c>
      <c r="AY2361" t="s">
        <v>11538</v>
      </c>
      <c r="AZ2361" t="s">
        <v>70</v>
      </c>
    </row>
    <row r="2362" spans="1:52" x14ac:dyDescent="0.3">
      <c r="A2362">
        <v>2146788</v>
      </c>
      <c r="B2362" t="s">
        <v>11539</v>
      </c>
      <c r="C2362" t="str">
        <f t="shared" si="317"/>
        <v>7492</v>
      </c>
      <c r="D2362" t="s">
        <v>8411</v>
      </c>
      <c r="E2362" t="str">
        <f>"0100"</f>
        <v>0100</v>
      </c>
      <c r="F2362" t="s">
        <v>54</v>
      </c>
      <c r="G2362" t="str">
        <f t="shared" si="323"/>
        <v>02</v>
      </c>
      <c r="H2362" t="s">
        <v>55</v>
      </c>
      <c r="I2362" t="s">
        <v>56</v>
      </c>
      <c r="J2362" t="s">
        <v>57</v>
      </c>
      <c r="K2362">
        <v>1</v>
      </c>
      <c r="L2362">
        <v>46116</v>
      </c>
      <c r="M2362">
        <v>1.06</v>
      </c>
      <c r="N2362" t="str">
        <f t="shared" si="322"/>
        <v>000X</v>
      </c>
      <c r="O2362">
        <v>5804</v>
      </c>
      <c r="P2362" t="s">
        <v>72</v>
      </c>
      <c r="Q2362" t="s">
        <v>11394</v>
      </c>
      <c r="R2362" t="s">
        <v>364</v>
      </c>
      <c r="T2362" t="s">
        <v>61</v>
      </c>
      <c r="V2362" t="s">
        <v>11540</v>
      </c>
      <c r="W2362">
        <v>289413</v>
      </c>
      <c r="X2362">
        <v>16940</v>
      </c>
      <c r="Y2362">
        <v>272473</v>
      </c>
      <c r="Z2362">
        <v>289413</v>
      </c>
      <c r="AA2362">
        <v>289413</v>
      </c>
      <c r="AB2362" t="s">
        <v>72</v>
      </c>
      <c r="AC2362" s="1">
        <v>37803</v>
      </c>
      <c r="AD2362">
        <v>19500</v>
      </c>
      <c r="AE2362">
        <v>1629</v>
      </c>
      <c r="AF2362">
        <v>275</v>
      </c>
      <c r="AG2362" t="s">
        <v>103</v>
      </c>
      <c r="AH2362" t="s">
        <v>76</v>
      </c>
      <c r="AI2362">
        <v>1</v>
      </c>
      <c r="AJ2362">
        <v>2008</v>
      </c>
      <c r="AK2362">
        <v>4</v>
      </c>
      <c r="AL2362">
        <v>2</v>
      </c>
      <c r="AM2362">
        <v>1</v>
      </c>
      <c r="AN2362">
        <v>2824</v>
      </c>
      <c r="AO2362">
        <v>32</v>
      </c>
      <c r="AP2362" t="s">
        <v>63</v>
      </c>
      <c r="AQ2362" t="s">
        <v>66</v>
      </c>
      <c r="AR2362">
        <v>3831</v>
      </c>
      <c r="AW2362" t="s">
        <v>11541</v>
      </c>
      <c r="AX2362" t="s">
        <v>11542</v>
      </c>
      <c r="AY2362" t="s">
        <v>11543</v>
      </c>
      <c r="AZ2362" t="s">
        <v>11544</v>
      </c>
    </row>
    <row r="2363" spans="1:52" x14ac:dyDescent="0.3">
      <c r="A2363">
        <v>2147211</v>
      </c>
      <c r="B2363" t="s">
        <v>11545</v>
      </c>
      <c r="C2363" t="str">
        <f t="shared" si="317"/>
        <v>7492</v>
      </c>
      <c r="D2363" t="s">
        <v>8411</v>
      </c>
      <c r="E2363" t="str">
        <f>"0000"</f>
        <v>0000</v>
      </c>
      <c r="F2363" t="s">
        <v>108</v>
      </c>
      <c r="G2363" t="str">
        <f>"35"</f>
        <v>35</v>
      </c>
      <c r="H2363" t="s">
        <v>1645</v>
      </c>
      <c r="I2363" t="s">
        <v>56</v>
      </c>
      <c r="J2363" t="s">
        <v>57</v>
      </c>
      <c r="K2363">
        <v>0</v>
      </c>
      <c r="L2363">
        <v>50346</v>
      </c>
      <c r="M2363">
        <v>1.1599999999999999</v>
      </c>
      <c r="N2363" t="str">
        <f t="shared" si="322"/>
        <v>000X</v>
      </c>
      <c r="O2363">
        <v>6170</v>
      </c>
      <c r="P2363" t="s">
        <v>72</v>
      </c>
      <c r="Q2363" t="s">
        <v>10998</v>
      </c>
      <c r="R2363" t="s">
        <v>140</v>
      </c>
      <c r="T2363" t="s">
        <v>61</v>
      </c>
      <c r="V2363" t="s">
        <v>11546</v>
      </c>
      <c r="W2363">
        <v>18490</v>
      </c>
      <c r="X2363">
        <v>18490</v>
      </c>
      <c r="Y2363">
        <v>0</v>
      </c>
      <c r="Z2363">
        <v>18490</v>
      </c>
      <c r="AA2363">
        <v>18490</v>
      </c>
      <c r="AB2363" t="s">
        <v>72</v>
      </c>
      <c r="AC2363" s="1">
        <v>32905</v>
      </c>
      <c r="AD2363">
        <v>24691</v>
      </c>
      <c r="AE2363">
        <v>848</v>
      </c>
      <c r="AF2363">
        <v>836</v>
      </c>
      <c r="AG2363" t="s">
        <v>103</v>
      </c>
      <c r="AH2363" t="s">
        <v>221</v>
      </c>
      <c r="AR2363">
        <v>0</v>
      </c>
      <c r="AW2363" t="s">
        <v>11547</v>
      </c>
      <c r="AX2363" t="s">
        <v>11548</v>
      </c>
      <c r="AY2363" t="s">
        <v>11549</v>
      </c>
      <c r="AZ2363" t="s">
        <v>11550</v>
      </c>
    </row>
    <row r="2364" spans="1:52" x14ac:dyDescent="0.3">
      <c r="A2364">
        <v>2147334</v>
      </c>
      <c r="B2364" t="s">
        <v>11551</v>
      </c>
      <c r="C2364" t="str">
        <f t="shared" si="317"/>
        <v>7492</v>
      </c>
      <c r="D2364" t="s">
        <v>8411</v>
      </c>
      <c r="E2364" t="str">
        <f>"0100"</f>
        <v>0100</v>
      </c>
      <c r="F2364" t="s">
        <v>54</v>
      </c>
      <c r="G2364" t="str">
        <f>"35"</f>
        <v>35</v>
      </c>
      <c r="H2364" t="s">
        <v>1645</v>
      </c>
      <c r="I2364" t="s">
        <v>56</v>
      </c>
      <c r="J2364" t="s">
        <v>57</v>
      </c>
      <c r="K2364">
        <v>1</v>
      </c>
      <c r="L2364">
        <v>46242</v>
      </c>
      <c r="M2364">
        <v>1.06</v>
      </c>
      <c r="N2364" t="str">
        <f t="shared" si="322"/>
        <v>000X</v>
      </c>
      <c r="O2364">
        <v>6064</v>
      </c>
      <c r="P2364" t="s">
        <v>72</v>
      </c>
      <c r="Q2364" t="s">
        <v>10998</v>
      </c>
      <c r="R2364" t="s">
        <v>140</v>
      </c>
      <c r="T2364" t="s">
        <v>61</v>
      </c>
      <c r="V2364" t="s">
        <v>11552</v>
      </c>
      <c r="W2364">
        <v>282074</v>
      </c>
      <c r="X2364">
        <v>16990</v>
      </c>
      <c r="Y2364">
        <v>265084</v>
      </c>
      <c r="Z2364">
        <v>224867</v>
      </c>
      <c r="AA2364">
        <v>199867</v>
      </c>
      <c r="AB2364" t="s">
        <v>63</v>
      </c>
      <c r="AC2364" s="1">
        <v>38018</v>
      </c>
      <c r="AD2364">
        <v>25000</v>
      </c>
      <c r="AE2364">
        <v>1687</v>
      </c>
      <c r="AF2364">
        <v>781</v>
      </c>
      <c r="AG2364" t="s">
        <v>103</v>
      </c>
      <c r="AH2364" t="s">
        <v>76</v>
      </c>
      <c r="AI2364">
        <v>1</v>
      </c>
      <c r="AJ2364">
        <v>2006</v>
      </c>
      <c r="AK2364">
        <v>3</v>
      </c>
      <c r="AL2364">
        <v>2</v>
      </c>
      <c r="AM2364">
        <v>1</v>
      </c>
      <c r="AN2364">
        <v>2447</v>
      </c>
      <c r="AO2364">
        <v>32</v>
      </c>
      <c r="AP2364" t="s">
        <v>63</v>
      </c>
      <c r="AQ2364" t="s">
        <v>66</v>
      </c>
      <c r="AR2364">
        <v>3704</v>
      </c>
      <c r="AW2364" t="s">
        <v>11553</v>
      </c>
      <c r="AX2364" t="s">
        <v>11554</v>
      </c>
      <c r="AY2364" t="s">
        <v>11555</v>
      </c>
      <c r="AZ2364" t="s">
        <v>70</v>
      </c>
    </row>
    <row r="2365" spans="1:52" x14ac:dyDescent="0.3">
      <c r="A2365">
        <v>2147377</v>
      </c>
      <c r="B2365" t="s">
        <v>11556</v>
      </c>
      <c r="C2365" t="str">
        <f t="shared" si="317"/>
        <v>7492</v>
      </c>
      <c r="D2365" t="s">
        <v>8411</v>
      </c>
      <c r="E2365" t="str">
        <f>"0100"</f>
        <v>0100</v>
      </c>
      <c r="F2365" t="s">
        <v>54</v>
      </c>
      <c r="G2365" t="str">
        <f>"35"</f>
        <v>35</v>
      </c>
      <c r="H2365" t="s">
        <v>1645</v>
      </c>
      <c r="I2365" t="s">
        <v>56</v>
      </c>
      <c r="J2365" t="s">
        <v>57</v>
      </c>
      <c r="K2365">
        <v>1</v>
      </c>
      <c r="L2365">
        <v>43782</v>
      </c>
      <c r="M2365">
        <v>1.01</v>
      </c>
      <c r="N2365" t="str">
        <f t="shared" si="322"/>
        <v>000X</v>
      </c>
      <c r="O2365">
        <v>6040</v>
      </c>
      <c r="P2365" t="s">
        <v>72</v>
      </c>
      <c r="Q2365" t="s">
        <v>10998</v>
      </c>
      <c r="R2365" t="s">
        <v>140</v>
      </c>
      <c r="T2365" t="s">
        <v>61</v>
      </c>
      <c r="V2365" t="s">
        <v>11557</v>
      </c>
      <c r="W2365">
        <v>361093</v>
      </c>
      <c r="X2365">
        <v>16080</v>
      </c>
      <c r="Y2365">
        <v>345013</v>
      </c>
      <c r="Z2365">
        <v>319919</v>
      </c>
      <c r="AA2365">
        <v>294419</v>
      </c>
      <c r="AB2365" t="s">
        <v>63</v>
      </c>
      <c r="AC2365" s="1">
        <v>38384</v>
      </c>
      <c r="AD2365">
        <v>60000</v>
      </c>
      <c r="AE2365">
        <v>1834</v>
      </c>
      <c r="AF2365">
        <v>547</v>
      </c>
      <c r="AG2365" t="s">
        <v>103</v>
      </c>
      <c r="AH2365" t="s">
        <v>76</v>
      </c>
      <c r="AI2365">
        <v>1</v>
      </c>
      <c r="AJ2365">
        <v>2007</v>
      </c>
      <c r="AK2365">
        <v>3</v>
      </c>
      <c r="AL2365">
        <v>3</v>
      </c>
      <c r="AM2365">
        <v>1</v>
      </c>
      <c r="AN2365">
        <v>2655</v>
      </c>
      <c r="AO2365">
        <v>32</v>
      </c>
      <c r="AP2365" t="s">
        <v>63</v>
      </c>
      <c r="AQ2365" t="s">
        <v>66</v>
      </c>
      <c r="AR2365">
        <v>3674</v>
      </c>
      <c r="AW2365" t="s">
        <v>11558</v>
      </c>
      <c r="AX2365" t="s">
        <v>11559</v>
      </c>
      <c r="AY2365" t="s">
        <v>11560</v>
      </c>
      <c r="AZ2365" t="s">
        <v>70</v>
      </c>
    </row>
    <row r="2366" spans="1:52" x14ac:dyDescent="0.3">
      <c r="A2366">
        <v>2147610</v>
      </c>
      <c r="B2366" t="s">
        <v>11561</v>
      </c>
      <c r="C2366" t="str">
        <f t="shared" si="317"/>
        <v>7492</v>
      </c>
      <c r="D2366" t="s">
        <v>8411</v>
      </c>
      <c r="E2366" t="str">
        <f>"0000"</f>
        <v>0000</v>
      </c>
      <c r="F2366" t="s">
        <v>108</v>
      </c>
      <c r="G2366" t="str">
        <f>"02"</f>
        <v>02</v>
      </c>
      <c r="H2366" t="s">
        <v>55</v>
      </c>
      <c r="I2366" t="s">
        <v>56</v>
      </c>
      <c r="J2366" t="s">
        <v>57</v>
      </c>
      <c r="K2366">
        <v>0</v>
      </c>
      <c r="L2366">
        <v>43753</v>
      </c>
      <c r="M2366">
        <v>1</v>
      </c>
      <c r="N2366" t="str">
        <f t="shared" si="322"/>
        <v>000X</v>
      </c>
      <c r="O2366">
        <v>5944</v>
      </c>
      <c r="P2366" t="s">
        <v>72</v>
      </c>
      <c r="Q2366" t="s">
        <v>10998</v>
      </c>
      <c r="R2366" t="s">
        <v>140</v>
      </c>
      <c r="T2366" t="s">
        <v>61</v>
      </c>
      <c r="V2366" t="s">
        <v>11562</v>
      </c>
      <c r="W2366">
        <v>16070</v>
      </c>
      <c r="X2366">
        <v>16070</v>
      </c>
      <c r="Y2366">
        <v>0</v>
      </c>
      <c r="Z2366">
        <v>16070</v>
      </c>
      <c r="AA2366">
        <v>16070</v>
      </c>
      <c r="AB2366" t="s">
        <v>72</v>
      </c>
      <c r="AC2366" s="1">
        <v>44053</v>
      </c>
      <c r="AD2366">
        <v>32000</v>
      </c>
      <c r="AE2366">
        <v>3083</v>
      </c>
      <c r="AF2366">
        <v>1535</v>
      </c>
      <c r="AG2366" t="s">
        <v>103</v>
      </c>
      <c r="AH2366" t="s">
        <v>76</v>
      </c>
      <c r="AR2366">
        <v>0</v>
      </c>
      <c r="AW2366" t="s">
        <v>11563</v>
      </c>
      <c r="AX2366" t="s">
        <v>11564</v>
      </c>
      <c r="AY2366" t="s">
        <v>11565</v>
      </c>
      <c r="AZ2366" t="s">
        <v>11566</v>
      </c>
    </row>
    <row r="2367" spans="1:52" x14ac:dyDescent="0.3">
      <c r="A2367">
        <v>2147687</v>
      </c>
      <c r="B2367" t="s">
        <v>11567</v>
      </c>
      <c r="C2367" t="str">
        <f t="shared" si="317"/>
        <v>7492</v>
      </c>
      <c r="D2367" t="s">
        <v>8411</v>
      </c>
      <c r="E2367" t="str">
        <f>"0000"</f>
        <v>0000</v>
      </c>
      <c r="F2367" t="s">
        <v>108</v>
      </c>
      <c r="G2367" t="str">
        <f>"02"</f>
        <v>02</v>
      </c>
      <c r="H2367" t="s">
        <v>55</v>
      </c>
      <c r="I2367" t="s">
        <v>56</v>
      </c>
      <c r="J2367" t="s">
        <v>57</v>
      </c>
      <c r="K2367">
        <v>0</v>
      </c>
      <c r="L2367">
        <v>43753</v>
      </c>
      <c r="M2367">
        <v>1</v>
      </c>
      <c r="N2367" t="str">
        <f t="shared" si="322"/>
        <v>000X</v>
      </c>
      <c r="O2367">
        <v>5876</v>
      </c>
      <c r="P2367" t="s">
        <v>72</v>
      </c>
      <c r="Q2367" t="s">
        <v>10998</v>
      </c>
      <c r="R2367" t="s">
        <v>140</v>
      </c>
      <c r="T2367" t="s">
        <v>61</v>
      </c>
      <c r="V2367" t="s">
        <v>11568</v>
      </c>
      <c r="W2367">
        <v>16070</v>
      </c>
      <c r="X2367">
        <v>16070</v>
      </c>
      <c r="Y2367">
        <v>0</v>
      </c>
      <c r="Z2367">
        <v>16070</v>
      </c>
      <c r="AA2367">
        <v>16070</v>
      </c>
      <c r="AB2367" t="s">
        <v>72</v>
      </c>
      <c r="AC2367" s="1">
        <v>34516</v>
      </c>
      <c r="AD2367">
        <v>19400</v>
      </c>
      <c r="AE2367">
        <v>1040</v>
      </c>
      <c r="AF2367">
        <v>1934</v>
      </c>
      <c r="AG2367" t="s">
        <v>103</v>
      </c>
      <c r="AH2367" t="s">
        <v>873</v>
      </c>
      <c r="AR2367">
        <v>0</v>
      </c>
      <c r="AW2367" t="s">
        <v>11569</v>
      </c>
      <c r="AX2367" t="s">
        <v>11570</v>
      </c>
      <c r="AY2367" t="s">
        <v>11571</v>
      </c>
      <c r="AZ2367" t="s">
        <v>8024</v>
      </c>
    </row>
    <row r="2368" spans="1:52" x14ac:dyDescent="0.3">
      <c r="A2368">
        <v>2147784</v>
      </c>
      <c r="B2368" t="s">
        <v>11572</v>
      </c>
      <c r="C2368" t="str">
        <f t="shared" si="317"/>
        <v>7492</v>
      </c>
      <c r="D2368" t="s">
        <v>8411</v>
      </c>
      <c r="E2368" t="str">
        <f>"0000"</f>
        <v>0000</v>
      </c>
      <c r="F2368" t="s">
        <v>108</v>
      </c>
      <c r="G2368" t="str">
        <f>"02"</f>
        <v>02</v>
      </c>
      <c r="H2368" t="s">
        <v>55</v>
      </c>
      <c r="I2368" t="s">
        <v>56</v>
      </c>
      <c r="J2368" t="s">
        <v>57</v>
      </c>
      <c r="K2368">
        <v>0</v>
      </c>
      <c r="L2368">
        <v>43697</v>
      </c>
      <c r="M2368">
        <v>1</v>
      </c>
      <c r="N2368" t="str">
        <f t="shared" si="322"/>
        <v>000X</v>
      </c>
      <c r="O2368">
        <v>5839</v>
      </c>
      <c r="P2368" t="s">
        <v>72</v>
      </c>
      <c r="Q2368" t="s">
        <v>11394</v>
      </c>
      <c r="R2368" t="s">
        <v>364</v>
      </c>
      <c r="T2368" t="s">
        <v>61</v>
      </c>
      <c r="V2368" t="s">
        <v>11573</v>
      </c>
      <c r="W2368">
        <v>16050</v>
      </c>
      <c r="X2368">
        <v>16050</v>
      </c>
      <c r="Y2368">
        <v>0</v>
      </c>
      <c r="Z2368">
        <v>16050</v>
      </c>
      <c r="AA2368">
        <v>16050</v>
      </c>
      <c r="AB2368" t="s">
        <v>72</v>
      </c>
      <c r="AC2368" s="1">
        <v>36982</v>
      </c>
      <c r="AD2368">
        <v>10000</v>
      </c>
      <c r="AE2368">
        <v>1426</v>
      </c>
      <c r="AF2368">
        <v>1900</v>
      </c>
      <c r="AG2368" t="s">
        <v>103</v>
      </c>
      <c r="AH2368" t="s">
        <v>76</v>
      </c>
      <c r="AR2368">
        <v>0</v>
      </c>
      <c r="AW2368" t="s">
        <v>11574</v>
      </c>
      <c r="AX2368" t="s">
        <v>11575</v>
      </c>
      <c r="AY2368" t="s">
        <v>11576</v>
      </c>
      <c r="AZ2368" t="s">
        <v>11577</v>
      </c>
    </row>
    <row r="2369" spans="1:52" x14ac:dyDescent="0.3">
      <c r="A2369">
        <v>2148241</v>
      </c>
      <c r="B2369" t="s">
        <v>11578</v>
      </c>
      <c r="C2369" t="str">
        <f t="shared" si="317"/>
        <v>7492</v>
      </c>
      <c r="D2369" t="s">
        <v>8411</v>
      </c>
      <c r="E2369" t="str">
        <f>"0100"</f>
        <v>0100</v>
      </c>
      <c r="F2369" t="s">
        <v>54</v>
      </c>
      <c r="G2369" t="str">
        <f>"35"</f>
        <v>35</v>
      </c>
      <c r="H2369" t="s">
        <v>1645</v>
      </c>
      <c r="I2369" t="s">
        <v>56</v>
      </c>
      <c r="J2369" t="s">
        <v>57</v>
      </c>
      <c r="K2369">
        <v>1</v>
      </c>
      <c r="L2369">
        <v>43959</v>
      </c>
      <c r="M2369">
        <v>1.01</v>
      </c>
      <c r="N2369" t="str">
        <f t="shared" si="322"/>
        <v>000X</v>
      </c>
      <c r="O2369">
        <v>6009</v>
      </c>
      <c r="P2369" t="s">
        <v>72</v>
      </c>
      <c r="Q2369" t="s">
        <v>11394</v>
      </c>
      <c r="R2369" t="s">
        <v>364</v>
      </c>
      <c r="T2369" t="s">
        <v>61</v>
      </c>
      <c r="V2369" t="s">
        <v>11579</v>
      </c>
      <c r="W2369">
        <v>156401</v>
      </c>
      <c r="X2369">
        <v>16150</v>
      </c>
      <c r="Y2369">
        <v>140251</v>
      </c>
      <c r="Z2369">
        <v>156401</v>
      </c>
      <c r="AA2369">
        <v>156401</v>
      </c>
      <c r="AB2369" t="s">
        <v>63</v>
      </c>
      <c r="AC2369" s="1">
        <v>44049</v>
      </c>
      <c r="AD2369">
        <v>260000</v>
      </c>
      <c r="AE2369">
        <v>3082</v>
      </c>
      <c r="AF2369">
        <v>277</v>
      </c>
      <c r="AG2369" t="s">
        <v>64</v>
      </c>
      <c r="AH2369" t="s">
        <v>76</v>
      </c>
      <c r="AI2369">
        <v>1</v>
      </c>
      <c r="AJ2369">
        <v>1990</v>
      </c>
      <c r="AK2369">
        <v>3</v>
      </c>
      <c r="AL2369">
        <v>2</v>
      </c>
      <c r="AN2369">
        <v>1578</v>
      </c>
      <c r="AO2369">
        <v>32</v>
      </c>
      <c r="AP2369" t="s">
        <v>63</v>
      </c>
      <c r="AQ2369" t="s">
        <v>66</v>
      </c>
      <c r="AR2369">
        <v>2272</v>
      </c>
      <c r="AW2369" t="s">
        <v>11580</v>
      </c>
      <c r="AX2369" t="s">
        <v>11581</v>
      </c>
      <c r="AY2369" t="s">
        <v>11582</v>
      </c>
      <c r="AZ2369" t="s">
        <v>70</v>
      </c>
    </row>
    <row r="2370" spans="1:52" x14ac:dyDescent="0.3">
      <c r="A2370">
        <v>2148420</v>
      </c>
      <c r="B2370" t="s">
        <v>11583</v>
      </c>
      <c r="C2370" t="str">
        <f t="shared" ref="C2370:C2433" si="324">"7492"</f>
        <v>7492</v>
      </c>
      <c r="D2370" t="s">
        <v>8411</v>
      </c>
      <c r="E2370" t="str">
        <f>"0100"</f>
        <v>0100</v>
      </c>
      <c r="F2370" t="s">
        <v>54</v>
      </c>
      <c r="G2370" t="str">
        <f>"34"</f>
        <v>34</v>
      </c>
      <c r="H2370" t="s">
        <v>1645</v>
      </c>
      <c r="I2370" t="s">
        <v>56</v>
      </c>
      <c r="J2370" t="s">
        <v>57</v>
      </c>
      <c r="K2370">
        <v>1</v>
      </c>
      <c r="L2370">
        <v>43617</v>
      </c>
      <c r="M2370">
        <v>1</v>
      </c>
      <c r="N2370" t="str">
        <f t="shared" si="322"/>
        <v>000X</v>
      </c>
      <c r="O2370">
        <v>2300</v>
      </c>
      <c r="P2370" t="s">
        <v>58</v>
      </c>
      <c r="Q2370" t="s">
        <v>10439</v>
      </c>
      <c r="R2370" t="s">
        <v>140</v>
      </c>
      <c r="T2370" t="s">
        <v>61</v>
      </c>
      <c r="V2370" t="s">
        <v>11584</v>
      </c>
      <c r="W2370">
        <v>232427</v>
      </c>
      <c r="X2370">
        <v>16020</v>
      </c>
      <c r="Y2370">
        <v>216407</v>
      </c>
      <c r="Z2370">
        <v>211625</v>
      </c>
      <c r="AA2370">
        <v>186625</v>
      </c>
      <c r="AB2370" t="s">
        <v>63</v>
      </c>
      <c r="AC2370" s="1">
        <v>40787</v>
      </c>
      <c r="AD2370">
        <v>185000</v>
      </c>
      <c r="AE2370">
        <v>2439</v>
      </c>
      <c r="AF2370">
        <v>2017</v>
      </c>
      <c r="AG2370" t="s">
        <v>64</v>
      </c>
      <c r="AH2370" t="s">
        <v>65</v>
      </c>
      <c r="AI2370">
        <v>1</v>
      </c>
      <c r="AJ2370">
        <v>2008</v>
      </c>
      <c r="AK2370">
        <v>4</v>
      </c>
      <c r="AL2370">
        <v>2</v>
      </c>
      <c r="AM2370">
        <v>1</v>
      </c>
      <c r="AN2370">
        <v>2656</v>
      </c>
      <c r="AO2370">
        <v>32</v>
      </c>
      <c r="AP2370" t="s">
        <v>72</v>
      </c>
      <c r="AQ2370" t="s">
        <v>66</v>
      </c>
      <c r="AR2370">
        <v>3560</v>
      </c>
      <c r="AW2370" t="s">
        <v>11585</v>
      </c>
      <c r="AY2370" t="s">
        <v>11586</v>
      </c>
      <c r="AZ2370" t="s">
        <v>70</v>
      </c>
    </row>
    <row r="2371" spans="1:52" x14ac:dyDescent="0.3">
      <c r="A2371">
        <v>2145005</v>
      </c>
      <c r="B2371" t="s">
        <v>11587</v>
      </c>
      <c r="C2371" t="str">
        <f t="shared" si="324"/>
        <v>7492</v>
      </c>
      <c r="D2371" t="s">
        <v>8411</v>
      </c>
      <c r="E2371" t="str">
        <f>"0100"</f>
        <v>0100</v>
      </c>
      <c r="F2371" t="s">
        <v>54</v>
      </c>
      <c r="G2371" t="str">
        <f t="shared" ref="G2371:G2379" si="325">"02"</f>
        <v>02</v>
      </c>
      <c r="H2371" t="s">
        <v>55</v>
      </c>
      <c r="I2371" t="s">
        <v>56</v>
      </c>
      <c r="J2371" t="s">
        <v>57</v>
      </c>
      <c r="K2371">
        <v>1</v>
      </c>
      <c r="L2371">
        <v>46248</v>
      </c>
      <c r="M2371">
        <v>1.06</v>
      </c>
      <c r="N2371" t="str">
        <f t="shared" si="322"/>
        <v>000X</v>
      </c>
      <c r="O2371">
        <v>1927</v>
      </c>
      <c r="P2371" t="s">
        <v>58</v>
      </c>
      <c r="Q2371" t="s">
        <v>10937</v>
      </c>
      <c r="R2371" t="s">
        <v>4590</v>
      </c>
      <c r="T2371" t="s">
        <v>61</v>
      </c>
      <c r="V2371" t="s">
        <v>11588</v>
      </c>
      <c r="W2371">
        <v>234285</v>
      </c>
      <c r="X2371">
        <v>16990</v>
      </c>
      <c r="Y2371">
        <v>217295</v>
      </c>
      <c r="Z2371">
        <v>234285</v>
      </c>
      <c r="AA2371">
        <v>209285</v>
      </c>
      <c r="AB2371" t="s">
        <v>63</v>
      </c>
      <c r="AC2371" s="1">
        <v>43644</v>
      </c>
      <c r="AD2371">
        <v>275000</v>
      </c>
      <c r="AE2371">
        <v>2989</v>
      </c>
      <c r="AF2371">
        <v>948</v>
      </c>
      <c r="AG2371" t="s">
        <v>64</v>
      </c>
      <c r="AH2371" t="s">
        <v>76</v>
      </c>
      <c r="AI2371">
        <v>1</v>
      </c>
      <c r="AJ2371">
        <v>2006</v>
      </c>
      <c r="AK2371">
        <v>3</v>
      </c>
      <c r="AL2371">
        <v>2</v>
      </c>
      <c r="AN2371">
        <v>2093</v>
      </c>
      <c r="AO2371">
        <v>32</v>
      </c>
      <c r="AP2371" t="s">
        <v>63</v>
      </c>
      <c r="AQ2371" t="s">
        <v>66</v>
      </c>
      <c r="AR2371">
        <v>2965</v>
      </c>
      <c r="AW2371" t="s">
        <v>11589</v>
      </c>
      <c r="AX2371" t="s">
        <v>11590</v>
      </c>
      <c r="AY2371" t="s">
        <v>11591</v>
      </c>
      <c r="AZ2371" t="s">
        <v>70</v>
      </c>
    </row>
    <row r="2372" spans="1:52" x14ac:dyDescent="0.3">
      <c r="A2372">
        <v>2145064</v>
      </c>
      <c r="B2372" t="s">
        <v>11592</v>
      </c>
      <c r="C2372" t="str">
        <f t="shared" si="324"/>
        <v>7492</v>
      </c>
      <c r="D2372" t="s">
        <v>8411</v>
      </c>
      <c r="E2372" t="str">
        <f>"0100"</f>
        <v>0100</v>
      </c>
      <c r="F2372" t="s">
        <v>54</v>
      </c>
      <c r="G2372" t="str">
        <f t="shared" si="325"/>
        <v>02</v>
      </c>
      <c r="H2372" t="s">
        <v>55</v>
      </c>
      <c r="I2372" t="s">
        <v>56</v>
      </c>
      <c r="J2372" t="s">
        <v>57</v>
      </c>
      <c r="K2372">
        <v>1</v>
      </c>
      <c r="L2372">
        <v>50737</v>
      </c>
      <c r="M2372">
        <v>1.1599999999999999</v>
      </c>
      <c r="N2372" t="str">
        <f t="shared" si="322"/>
        <v>000X</v>
      </c>
      <c r="O2372">
        <v>5580</v>
      </c>
      <c r="P2372" t="s">
        <v>72</v>
      </c>
      <c r="Q2372" t="s">
        <v>11160</v>
      </c>
      <c r="R2372" t="s">
        <v>140</v>
      </c>
      <c r="T2372" t="s">
        <v>61</v>
      </c>
      <c r="V2372" t="s">
        <v>11593</v>
      </c>
      <c r="W2372">
        <v>207983</v>
      </c>
      <c r="X2372">
        <v>18640</v>
      </c>
      <c r="Y2372">
        <v>189343</v>
      </c>
      <c r="Z2372">
        <v>207983</v>
      </c>
      <c r="AA2372">
        <v>207983</v>
      </c>
      <c r="AB2372" t="s">
        <v>63</v>
      </c>
      <c r="AC2372" s="1">
        <v>43077</v>
      </c>
      <c r="AD2372">
        <v>230000</v>
      </c>
      <c r="AE2372">
        <v>2869</v>
      </c>
      <c r="AF2372">
        <v>1131</v>
      </c>
      <c r="AG2372" t="s">
        <v>64</v>
      </c>
      <c r="AH2372" t="s">
        <v>76</v>
      </c>
      <c r="AI2372">
        <v>1</v>
      </c>
      <c r="AJ2372">
        <v>1997</v>
      </c>
      <c r="AK2372">
        <v>3</v>
      </c>
      <c r="AL2372">
        <v>2</v>
      </c>
      <c r="AN2372">
        <v>2026</v>
      </c>
      <c r="AO2372">
        <v>32</v>
      </c>
      <c r="AP2372" t="s">
        <v>63</v>
      </c>
      <c r="AQ2372" t="s">
        <v>66</v>
      </c>
      <c r="AR2372">
        <v>2811</v>
      </c>
      <c r="AW2372" t="s">
        <v>11594</v>
      </c>
      <c r="AX2372" t="s">
        <v>11595</v>
      </c>
      <c r="AY2372" t="s">
        <v>11596</v>
      </c>
      <c r="AZ2372" t="s">
        <v>11597</v>
      </c>
    </row>
    <row r="2373" spans="1:52" x14ac:dyDescent="0.3">
      <c r="A2373">
        <v>2145072</v>
      </c>
      <c r="B2373" t="s">
        <v>11598</v>
      </c>
      <c r="C2373" t="str">
        <f t="shared" si="324"/>
        <v>7492</v>
      </c>
      <c r="D2373" t="s">
        <v>8411</v>
      </c>
      <c r="E2373" t="str">
        <f>"0100"</f>
        <v>0100</v>
      </c>
      <c r="F2373" t="s">
        <v>54</v>
      </c>
      <c r="G2373" t="str">
        <f t="shared" si="325"/>
        <v>02</v>
      </c>
      <c r="H2373" t="s">
        <v>55</v>
      </c>
      <c r="I2373" t="s">
        <v>56</v>
      </c>
      <c r="J2373" t="s">
        <v>57</v>
      </c>
      <c r="K2373">
        <v>1</v>
      </c>
      <c r="L2373">
        <v>46438</v>
      </c>
      <c r="M2373">
        <v>1.07</v>
      </c>
      <c r="N2373" t="str">
        <f t="shared" si="322"/>
        <v>000X</v>
      </c>
      <c r="O2373">
        <v>5534</v>
      </c>
      <c r="P2373" t="s">
        <v>72</v>
      </c>
      <c r="Q2373" t="s">
        <v>10146</v>
      </c>
      <c r="R2373" t="s">
        <v>266</v>
      </c>
      <c r="T2373" t="s">
        <v>61</v>
      </c>
      <c r="V2373" t="s">
        <v>11599</v>
      </c>
      <c r="W2373">
        <v>217238</v>
      </c>
      <c r="X2373">
        <v>17060</v>
      </c>
      <c r="Y2373">
        <v>200178</v>
      </c>
      <c r="Z2373">
        <v>156977</v>
      </c>
      <c r="AA2373">
        <v>131977</v>
      </c>
      <c r="AB2373" t="s">
        <v>63</v>
      </c>
      <c r="AC2373" s="1">
        <v>37956</v>
      </c>
      <c r="AD2373">
        <v>175500</v>
      </c>
      <c r="AE2373">
        <v>1673</v>
      </c>
      <c r="AF2373">
        <v>1362</v>
      </c>
      <c r="AG2373" t="s">
        <v>64</v>
      </c>
      <c r="AH2373" t="s">
        <v>76</v>
      </c>
      <c r="AI2373">
        <v>1</v>
      </c>
      <c r="AJ2373">
        <v>1998</v>
      </c>
      <c r="AK2373">
        <v>3</v>
      </c>
      <c r="AL2373">
        <v>2</v>
      </c>
      <c r="AN2373">
        <v>2189</v>
      </c>
      <c r="AO2373">
        <v>32</v>
      </c>
      <c r="AP2373" t="s">
        <v>63</v>
      </c>
      <c r="AQ2373" t="s">
        <v>66</v>
      </c>
      <c r="AR2373">
        <v>2955</v>
      </c>
      <c r="AW2373" t="s">
        <v>11600</v>
      </c>
      <c r="AX2373" t="s">
        <v>11601</v>
      </c>
      <c r="AY2373" t="s">
        <v>11602</v>
      </c>
      <c r="AZ2373" t="s">
        <v>70</v>
      </c>
    </row>
    <row r="2374" spans="1:52" x14ac:dyDescent="0.3">
      <c r="A2374">
        <v>2145358</v>
      </c>
      <c r="B2374" t="s">
        <v>11603</v>
      </c>
      <c r="C2374" t="str">
        <f t="shared" si="324"/>
        <v>7492</v>
      </c>
      <c r="D2374" t="s">
        <v>8411</v>
      </c>
      <c r="E2374" t="str">
        <f>"0000"</f>
        <v>0000</v>
      </c>
      <c r="F2374" t="s">
        <v>108</v>
      </c>
      <c r="G2374" t="str">
        <f t="shared" si="325"/>
        <v>02</v>
      </c>
      <c r="H2374" t="s">
        <v>55</v>
      </c>
      <c r="I2374" t="s">
        <v>56</v>
      </c>
      <c r="J2374" t="s">
        <v>57</v>
      </c>
      <c r="K2374">
        <v>0</v>
      </c>
      <c r="L2374">
        <v>48765</v>
      </c>
      <c r="M2374">
        <v>1.1200000000000001</v>
      </c>
      <c r="N2374" t="str">
        <f t="shared" si="322"/>
        <v>000X</v>
      </c>
      <c r="O2374">
        <v>5591</v>
      </c>
      <c r="P2374" t="s">
        <v>72</v>
      </c>
      <c r="Q2374" t="s">
        <v>10998</v>
      </c>
      <c r="R2374" t="s">
        <v>140</v>
      </c>
      <c r="T2374" t="s">
        <v>61</v>
      </c>
      <c r="V2374" t="s">
        <v>11604</v>
      </c>
      <c r="W2374">
        <v>17910</v>
      </c>
      <c r="X2374">
        <v>17910</v>
      </c>
      <c r="Y2374">
        <v>0</v>
      </c>
      <c r="Z2374">
        <v>17910</v>
      </c>
      <c r="AA2374">
        <v>17910</v>
      </c>
      <c r="AB2374" t="s">
        <v>72</v>
      </c>
      <c r="AC2374" s="1">
        <v>38869</v>
      </c>
      <c r="AD2374">
        <v>85000</v>
      </c>
      <c r="AE2374">
        <v>2021</v>
      </c>
      <c r="AF2374">
        <v>145</v>
      </c>
      <c r="AG2374" t="s">
        <v>103</v>
      </c>
      <c r="AH2374" t="s">
        <v>76</v>
      </c>
      <c r="AR2374">
        <v>0</v>
      </c>
      <c r="AW2374" t="s">
        <v>11605</v>
      </c>
      <c r="AY2374" t="s">
        <v>11606</v>
      </c>
      <c r="AZ2374" t="s">
        <v>70</v>
      </c>
    </row>
    <row r="2375" spans="1:52" x14ac:dyDescent="0.3">
      <c r="A2375">
        <v>2145471</v>
      </c>
      <c r="B2375" t="s">
        <v>11607</v>
      </c>
      <c r="C2375" t="str">
        <f t="shared" si="324"/>
        <v>7492</v>
      </c>
      <c r="D2375" t="s">
        <v>8411</v>
      </c>
      <c r="E2375" t="str">
        <f>"0100"</f>
        <v>0100</v>
      </c>
      <c r="F2375" t="s">
        <v>54</v>
      </c>
      <c r="G2375" t="str">
        <f t="shared" si="325"/>
        <v>02</v>
      </c>
      <c r="H2375" t="s">
        <v>55</v>
      </c>
      <c r="I2375" t="s">
        <v>56</v>
      </c>
      <c r="J2375" t="s">
        <v>57</v>
      </c>
      <c r="K2375">
        <v>1</v>
      </c>
      <c r="L2375">
        <v>43778</v>
      </c>
      <c r="M2375">
        <v>1.01</v>
      </c>
      <c r="N2375" t="str">
        <f t="shared" si="322"/>
        <v>000X</v>
      </c>
      <c r="O2375">
        <v>5759</v>
      </c>
      <c r="P2375" t="s">
        <v>72</v>
      </c>
      <c r="Q2375" t="s">
        <v>10998</v>
      </c>
      <c r="R2375" t="s">
        <v>140</v>
      </c>
      <c r="T2375" t="s">
        <v>61</v>
      </c>
      <c r="V2375" t="s">
        <v>11608</v>
      </c>
      <c r="W2375">
        <v>268458</v>
      </c>
      <c r="X2375">
        <v>16080</v>
      </c>
      <c r="Y2375">
        <v>252378</v>
      </c>
      <c r="Z2375">
        <v>184883</v>
      </c>
      <c r="AA2375">
        <v>159383</v>
      </c>
      <c r="AB2375" t="s">
        <v>63</v>
      </c>
      <c r="AC2375" s="1">
        <v>38808</v>
      </c>
      <c r="AD2375">
        <v>87500</v>
      </c>
      <c r="AE2375">
        <v>2004</v>
      </c>
      <c r="AF2375">
        <v>16</v>
      </c>
      <c r="AG2375" t="s">
        <v>103</v>
      </c>
      <c r="AH2375" t="s">
        <v>76</v>
      </c>
      <c r="AI2375">
        <v>1</v>
      </c>
      <c r="AJ2375">
        <v>2007</v>
      </c>
      <c r="AK2375">
        <v>3</v>
      </c>
      <c r="AL2375">
        <v>2</v>
      </c>
      <c r="AN2375">
        <v>2772</v>
      </c>
      <c r="AO2375">
        <v>32</v>
      </c>
      <c r="AP2375" t="s">
        <v>63</v>
      </c>
      <c r="AQ2375" t="s">
        <v>66</v>
      </c>
      <c r="AR2375">
        <v>3607</v>
      </c>
      <c r="AW2375" t="s">
        <v>11609</v>
      </c>
      <c r="AY2375" t="s">
        <v>11610</v>
      </c>
      <c r="AZ2375" t="s">
        <v>70</v>
      </c>
    </row>
    <row r="2376" spans="1:52" x14ac:dyDescent="0.3">
      <c r="A2376">
        <v>2145790</v>
      </c>
      <c r="B2376" t="s">
        <v>11611</v>
      </c>
      <c r="C2376" t="str">
        <f t="shared" si="324"/>
        <v>7492</v>
      </c>
      <c r="D2376" t="s">
        <v>8411</v>
      </c>
      <c r="E2376" t="str">
        <f>"0000"</f>
        <v>0000</v>
      </c>
      <c r="F2376" t="s">
        <v>108</v>
      </c>
      <c r="G2376" t="str">
        <f t="shared" si="325"/>
        <v>02</v>
      </c>
      <c r="H2376" t="s">
        <v>55</v>
      </c>
      <c r="I2376" t="s">
        <v>56</v>
      </c>
      <c r="J2376" t="s">
        <v>57</v>
      </c>
      <c r="K2376">
        <v>0</v>
      </c>
      <c r="L2376">
        <v>46252</v>
      </c>
      <c r="M2376">
        <v>1.06</v>
      </c>
      <c r="N2376" t="str">
        <f t="shared" si="322"/>
        <v>000X</v>
      </c>
      <c r="O2376">
        <v>5702</v>
      </c>
      <c r="P2376" t="s">
        <v>72</v>
      </c>
      <c r="Q2376" t="s">
        <v>10146</v>
      </c>
      <c r="R2376" t="s">
        <v>266</v>
      </c>
      <c r="T2376" t="s">
        <v>61</v>
      </c>
      <c r="V2376" t="s">
        <v>11612</v>
      </c>
      <c r="W2376">
        <v>16990</v>
      </c>
      <c r="X2376">
        <v>16990</v>
      </c>
      <c r="Y2376">
        <v>0</v>
      </c>
      <c r="Z2376">
        <v>16990</v>
      </c>
      <c r="AA2376">
        <v>16990</v>
      </c>
      <c r="AB2376" t="s">
        <v>72</v>
      </c>
      <c r="AC2376" s="1">
        <v>39203</v>
      </c>
      <c r="AD2376">
        <v>70000</v>
      </c>
      <c r="AE2376">
        <v>2128</v>
      </c>
      <c r="AF2376">
        <v>1330</v>
      </c>
      <c r="AG2376" t="s">
        <v>103</v>
      </c>
      <c r="AH2376" t="s">
        <v>76</v>
      </c>
      <c r="AR2376">
        <v>0</v>
      </c>
      <c r="AW2376" t="s">
        <v>11613</v>
      </c>
      <c r="AX2376" t="s">
        <v>11614</v>
      </c>
      <c r="AY2376" t="s">
        <v>11615</v>
      </c>
      <c r="AZ2376" t="s">
        <v>5241</v>
      </c>
    </row>
    <row r="2377" spans="1:52" x14ac:dyDescent="0.3">
      <c r="A2377">
        <v>2145803</v>
      </c>
      <c r="B2377" t="s">
        <v>11616</v>
      </c>
      <c r="C2377" t="str">
        <f t="shared" si="324"/>
        <v>7492</v>
      </c>
      <c r="D2377" t="s">
        <v>8411</v>
      </c>
      <c r="E2377" t="str">
        <f>"0000"</f>
        <v>0000</v>
      </c>
      <c r="F2377" t="s">
        <v>108</v>
      </c>
      <c r="G2377" t="str">
        <f t="shared" si="325"/>
        <v>02</v>
      </c>
      <c r="H2377" t="s">
        <v>55</v>
      </c>
      <c r="I2377" t="s">
        <v>56</v>
      </c>
      <c r="J2377" t="s">
        <v>57</v>
      </c>
      <c r="K2377">
        <v>0</v>
      </c>
      <c r="L2377">
        <v>46259</v>
      </c>
      <c r="M2377">
        <v>1.06</v>
      </c>
      <c r="N2377" t="str">
        <f t="shared" si="322"/>
        <v>000X</v>
      </c>
      <c r="O2377">
        <v>5720</v>
      </c>
      <c r="P2377" t="s">
        <v>72</v>
      </c>
      <c r="Q2377" t="s">
        <v>10146</v>
      </c>
      <c r="R2377" t="s">
        <v>266</v>
      </c>
      <c r="T2377" t="s">
        <v>61</v>
      </c>
      <c r="V2377" t="s">
        <v>11617</v>
      </c>
      <c r="W2377">
        <v>16990</v>
      </c>
      <c r="X2377">
        <v>16990</v>
      </c>
      <c r="Y2377">
        <v>0</v>
      </c>
      <c r="Z2377">
        <v>16990</v>
      </c>
      <c r="AA2377">
        <v>16990</v>
      </c>
      <c r="AB2377" t="s">
        <v>72</v>
      </c>
      <c r="AC2377" s="1">
        <v>36008</v>
      </c>
      <c r="AD2377">
        <v>19000</v>
      </c>
      <c r="AE2377">
        <v>1258</v>
      </c>
      <c r="AF2377">
        <v>1816</v>
      </c>
      <c r="AG2377" t="s">
        <v>103</v>
      </c>
      <c r="AH2377" t="s">
        <v>873</v>
      </c>
      <c r="AR2377">
        <v>0</v>
      </c>
      <c r="AW2377" t="s">
        <v>11618</v>
      </c>
      <c r="AX2377" t="s">
        <v>11619</v>
      </c>
      <c r="AY2377" t="s">
        <v>11620</v>
      </c>
      <c r="AZ2377" t="s">
        <v>11621</v>
      </c>
    </row>
    <row r="2378" spans="1:52" x14ac:dyDescent="0.3">
      <c r="A2378">
        <v>2145901</v>
      </c>
      <c r="B2378" t="s">
        <v>11622</v>
      </c>
      <c r="C2378" t="str">
        <f t="shared" si="324"/>
        <v>7492</v>
      </c>
      <c r="D2378" t="s">
        <v>8411</v>
      </c>
      <c r="E2378" t="str">
        <f>"0100"</f>
        <v>0100</v>
      </c>
      <c r="F2378" t="s">
        <v>54</v>
      </c>
      <c r="G2378" t="str">
        <f t="shared" si="325"/>
        <v>02</v>
      </c>
      <c r="H2378" t="s">
        <v>55</v>
      </c>
      <c r="I2378" t="s">
        <v>56</v>
      </c>
      <c r="J2378" t="s">
        <v>57</v>
      </c>
      <c r="K2378">
        <v>1</v>
      </c>
      <c r="L2378">
        <v>43750</v>
      </c>
      <c r="M2378">
        <v>1</v>
      </c>
      <c r="N2378" t="str">
        <f t="shared" si="322"/>
        <v>000X</v>
      </c>
      <c r="O2378">
        <v>5824</v>
      </c>
      <c r="P2378" t="s">
        <v>72</v>
      </c>
      <c r="Q2378" t="s">
        <v>11377</v>
      </c>
      <c r="R2378" t="s">
        <v>364</v>
      </c>
      <c r="T2378" t="s">
        <v>61</v>
      </c>
      <c r="V2378" t="s">
        <v>11623</v>
      </c>
      <c r="W2378">
        <v>207424</v>
      </c>
      <c r="X2378">
        <v>16070</v>
      </c>
      <c r="Y2378">
        <v>191354</v>
      </c>
      <c r="Z2378">
        <v>155756</v>
      </c>
      <c r="AA2378">
        <v>130756</v>
      </c>
      <c r="AB2378" t="s">
        <v>63</v>
      </c>
      <c r="AC2378" s="1">
        <v>40664</v>
      </c>
      <c r="AD2378">
        <v>199500</v>
      </c>
      <c r="AE2378">
        <v>2419</v>
      </c>
      <c r="AF2378">
        <v>2148</v>
      </c>
      <c r="AG2378" t="s">
        <v>64</v>
      </c>
      <c r="AH2378" t="s">
        <v>76</v>
      </c>
      <c r="AI2378">
        <v>1</v>
      </c>
      <c r="AJ2378">
        <v>2000</v>
      </c>
      <c r="AK2378">
        <v>3</v>
      </c>
      <c r="AL2378">
        <v>2</v>
      </c>
      <c r="AN2378">
        <v>1905</v>
      </c>
      <c r="AO2378">
        <v>32</v>
      </c>
      <c r="AP2378" t="s">
        <v>63</v>
      </c>
      <c r="AQ2378" t="s">
        <v>66</v>
      </c>
      <c r="AR2378">
        <v>3114</v>
      </c>
      <c r="AW2378" t="s">
        <v>11624</v>
      </c>
      <c r="AX2378" t="s">
        <v>11625</v>
      </c>
      <c r="AY2378" t="s">
        <v>11626</v>
      </c>
      <c r="AZ2378" t="s">
        <v>70</v>
      </c>
    </row>
    <row r="2379" spans="1:52" x14ac:dyDescent="0.3">
      <c r="A2379">
        <v>2146001</v>
      </c>
      <c r="B2379" t="s">
        <v>11627</v>
      </c>
      <c r="C2379" t="str">
        <f t="shared" si="324"/>
        <v>7492</v>
      </c>
      <c r="D2379" t="s">
        <v>8411</v>
      </c>
      <c r="E2379" t="str">
        <f>"0000"</f>
        <v>0000</v>
      </c>
      <c r="F2379" t="s">
        <v>108</v>
      </c>
      <c r="G2379" t="str">
        <f t="shared" si="325"/>
        <v>02</v>
      </c>
      <c r="H2379" t="s">
        <v>55</v>
      </c>
      <c r="I2379" t="s">
        <v>56</v>
      </c>
      <c r="J2379" t="s">
        <v>57</v>
      </c>
      <c r="K2379">
        <v>0</v>
      </c>
      <c r="L2379">
        <v>47366</v>
      </c>
      <c r="M2379">
        <v>1.0900000000000001</v>
      </c>
      <c r="N2379" t="str">
        <f t="shared" si="322"/>
        <v>000X</v>
      </c>
      <c r="O2379">
        <v>5724</v>
      </c>
      <c r="P2379" t="s">
        <v>72</v>
      </c>
      <c r="Q2379" t="s">
        <v>11377</v>
      </c>
      <c r="R2379" t="s">
        <v>364</v>
      </c>
      <c r="T2379" t="s">
        <v>61</v>
      </c>
      <c r="V2379" t="s">
        <v>11628</v>
      </c>
      <c r="W2379">
        <v>17400</v>
      </c>
      <c r="X2379">
        <v>17400</v>
      </c>
      <c r="Y2379">
        <v>0</v>
      </c>
      <c r="Z2379">
        <v>17400</v>
      </c>
      <c r="AA2379">
        <v>17400</v>
      </c>
      <c r="AB2379" t="s">
        <v>72</v>
      </c>
      <c r="AC2379" s="1">
        <v>43805</v>
      </c>
      <c r="AD2379">
        <v>23900</v>
      </c>
      <c r="AE2379">
        <v>3030</v>
      </c>
      <c r="AF2379">
        <v>929</v>
      </c>
      <c r="AG2379" t="s">
        <v>103</v>
      </c>
      <c r="AH2379" t="s">
        <v>76</v>
      </c>
      <c r="AR2379">
        <v>0</v>
      </c>
      <c r="AW2379" t="s">
        <v>11532</v>
      </c>
      <c r="AX2379" t="s">
        <v>11531</v>
      </c>
      <c r="AY2379" t="s">
        <v>11533</v>
      </c>
      <c r="AZ2379" t="s">
        <v>70</v>
      </c>
    </row>
    <row r="2380" spans="1:52" x14ac:dyDescent="0.3">
      <c r="A2380">
        <v>2148489</v>
      </c>
      <c r="B2380" t="s">
        <v>11629</v>
      </c>
      <c r="C2380" t="str">
        <f t="shared" si="324"/>
        <v>7492</v>
      </c>
      <c r="D2380" t="s">
        <v>8411</v>
      </c>
      <c r="E2380" t="str">
        <f>"0000"</f>
        <v>0000</v>
      </c>
      <c r="F2380" t="s">
        <v>108</v>
      </c>
      <c r="G2380" t="str">
        <f>"34"</f>
        <v>34</v>
      </c>
      <c r="H2380" t="s">
        <v>1645</v>
      </c>
      <c r="I2380" t="s">
        <v>56</v>
      </c>
      <c r="J2380" t="s">
        <v>57</v>
      </c>
      <c r="K2380">
        <v>0</v>
      </c>
      <c r="L2380">
        <v>43575</v>
      </c>
      <c r="M2380">
        <v>1</v>
      </c>
      <c r="N2380" t="str">
        <f t="shared" si="322"/>
        <v>000X</v>
      </c>
      <c r="O2380">
        <v>2320</v>
      </c>
      <c r="P2380" t="s">
        <v>58</v>
      </c>
      <c r="Q2380" t="s">
        <v>10439</v>
      </c>
      <c r="R2380" t="s">
        <v>140</v>
      </c>
      <c r="T2380" t="s">
        <v>61</v>
      </c>
      <c r="V2380" t="s">
        <v>11630</v>
      </c>
      <c r="W2380">
        <v>16000</v>
      </c>
      <c r="X2380">
        <v>16000</v>
      </c>
      <c r="Y2380">
        <v>0</v>
      </c>
      <c r="Z2380">
        <v>16000</v>
      </c>
      <c r="AA2380">
        <v>16000</v>
      </c>
      <c r="AB2380" t="s">
        <v>72</v>
      </c>
      <c r="AC2380" s="1">
        <v>38169</v>
      </c>
      <c r="AD2380">
        <v>44000</v>
      </c>
      <c r="AE2380">
        <v>1742</v>
      </c>
      <c r="AF2380">
        <v>2188</v>
      </c>
      <c r="AG2380" t="s">
        <v>103</v>
      </c>
      <c r="AH2380" t="s">
        <v>76</v>
      </c>
      <c r="AR2380">
        <v>0</v>
      </c>
      <c r="AW2380" t="s">
        <v>11631</v>
      </c>
      <c r="AX2380" t="s">
        <v>11632</v>
      </c>
      <c r="AY2380" t="s">
        <v>11633</v>
      </c>
      <c r="AZ2380" t="s">
        <v>11634</v>
      </c>
    </row>
    <row r="2381" spans="1:52" x14ac:dyDescent="0.3">
      <c r="A2381">
        <v>2148705</v>
      </c>
      <c r="B2381" t="s">
        <v>11635</v>
      </c>
      <c r="C2381" t="str">
        <f t="shared" si="324"/>
        <v>7492</v>
      </c>
      <c r="D2381" t="s">
        <v>8411</v>
      </c>
      <c r="E2381" t="str">
        <f>"0100"</f>
        <v>0100</v>
      </c>
      <c r="F2381" t="s">
        <v>54</v>
      </c>
      <c r="G2381" t="str">
        <f>"35"</f>
        <v>35</v>
      </c>
      <c r="H2381" t="s">
        <v>1645</v>
      </c>
      <c r="I2381" t="s">
        <v>56</v>
      </c>
      <c r="J2381" t="s">
        <v>57</v>
      </c>
      <c r="K2381">
        <v>1</v>
      </c>
      <c r="L2381">
        <v>43386</v>
      </c>
      <c r="M2381">
        <v>1</v>
      </c>
      <c r="N2381" t="str">
        <f t="shared" si="322"/>
        <v>000X</v>
      </c>
      <c r="O2381">
        <v>2390</v>
      </c>
      <c r="P2381" t="s">
        <v>58</v>
      </c>
      <c r="Q2381" t="s">
        <v>10439</v>
      </c>
      <c r="R2381" t="s">
        <v>140</v>
      </c>
      <c r="T2381" t="s">
        <v>61</v>
      </c>
      <c r="V2381" t="s">
        <v>11636</v>
      </c>
      <c r="W2381">
        <v>248983</v>
      </c>
      <c r="X2381">
        <v>15940</v>
      </c>
      <c r="Y2381">
        <v>233043</v>
      </c>
      <c r="Z2381">
        <v>192932</v>
      </c>
      <c r="AA2381">
        <v>167932</v>
      </c>
      <c r="AB2381" t="s">
        <v>63</v>
      </c>
      <c r="AC2381" s="1">
        <v>38231</v>
      </c>
      <c r="AD2381">
        <v>44900</v>
      </c>
      <c r="AE2381">
        <v>1772</v>
      </c>
      <c r="AF2381">
        <v>881</v>
      </c>
      <c r="AG2381" t="s">
        <v>103</v>
      </c>
      <c r="AH2381" t="s">
        <v>76</v>
      </c>
      <c r="AI2381">
        <v>1</v>
      </c>
      <c r="AJ2381">
        <v>2006</v>
      </c>
      <c r="AK2381">
        <v>3</v>
      </c>
      <c r="AL2381">
        <v>3</v>
      </c>
      <c r="AN2381">
        <v>2262</v>
      </c>
      <c r="AO2381">
        <v>32</v>
      </c>
      <c r="AP2381" t="s">
        <v>63</v>
      </c>
      <c r="AQ2381" t="s">
        <v>66</v>
      </c>
      <c r="AR2381">
        <v>3163</v>
      </c>
      <c r="AW2381" t="s">
        <v>11637</v>
      </c>
      <c r="AX2381" t="s">
        <v>11638</v>
      </c>
      <c r="AY2381" t="s">
        <v>11639</v>
      </c>
      <c r="AZ2381" t="s">
        <v>70</v>
      </c>
    </row>
    <row r="2382" spans="1:52" x14ac:dyDescent="0.3">
      <c r="A2382">
        <v>2145081</v>
      </c>
      <c r="B2382" t="s">
        <v>11640</v>
      </c>
      <c r="C2382" t="str">
        <f t="shared" si="324"/>
        <v>7492</v>
      </c>
      <c r="D2382" t="s">
        <v>8411</v>
      </c>
      <c r="E2382" t="str">
        <f>"0100"</f>
        <v>0100</v>
      </c>
      <c r="F2382" t="s">
        <v>54</v>
      </c>
      <c r="G2382" t="str">
        <f t="shared" ref="G2382:G2412" si="326">"02"</f>
        <v>02</v>
      </c>
      <c r="H2382" t="s">
        <v>55</v>
      </c>
      <c r="I2382" t="s">
        <v>56</v>
      </c>
      <c r="J2382" t="s">
        <v>57</v>
      </c>
      <c r="K2382">
        <v>1</v>
      </c>
      <c r="L2382">
        <v>46788</v>
      </c>
      <c r="M2382">
        <v>1.07</v>
      </c>
      <c r="N2382" t="str">
        <f t="shared" si="322"/>
        <v>000X</v>
      </c>
      <c r="O2382">
        <v>5502</v>
      </c>
      <c r="P2382" t="s">
        <v>72</v>
      </c>
      <c r="Q2382" t="s">
        <v>10146</v>
      </c>
      <c r="R2382" t="s">
        <v>266</v>
      </c>
      <c r="T2382" t="s">
        <v>61</v>
      </c>
      <c r="V2382" t="s">
        <v>11641</v>
      </c>
      <c r="W2382">
        <v>256929</v>
      </c>
      <c r="X2382">
        <v>17190</v>
      </c>
      <c r="Y2382">
        <v>239739</v>
      </c>
      <c r="Z2382">
        <v>196792</v>
      </c>
      <c r="AA2382">
        <v>171792</v>
      </c>
      <c r="AB2382" t="s">
        <v>63</v>
      </c>
      <c r="AC2382" s="1">
        <v>36434</v>
      </c>
      <c r="AD2382">
        <v>11500</v>
      </c>
      <c r="AE2382">
        <v>1331</v>
      </c>
      <c r="AF2382">
        <v>1747</v>
      </c>
      <c r="AG2382" t="s">
        <v>103</v>
      </c>
      <c r="AH2382" t="s">
        <v>76</v>
      </c>
      <c r="AI2382">
        <v>1</v>
      </c>
      <c r="AJ2382">
        <v>2001</v>
      </c>
      <c r="AK2382">
        <v>3</v>
      </c>
      <c r="AL2382">
        <v>3</v>
      </c>
      <c r="AM2382">
        <v>1</v>
      </c>
      <c r="AN2382">
        <v>2383</v>
      </c>
      <c r="AO2382">
        <v>32</v>
      </c>
      <c r="AP2382" t="s">
        <v>63</v>
      </c>
      <c r="AQ2382" t="s">
        <v>66</v>
      </c>
      <c r="AR2382">
        <v>3484</v>
      </c>
      <c r="AW2382" t="s">
        <v>11642</v>
      </c>
      <c r="AY2382" t="s">
        <v>11643</v>
      </c>
      <c r="AZ2382" t="s">
        <v>11644</v>
      </c>
    </row>
    <row r="2383" spans="1:52" x14ac:dyDescent="0.3">
      <c r="A2383">
        <v>2145111</v>
      </c>
      <c r="B2383" t="s">
        <v>11645</v>
      </c>
      <c r="C2383" t="str">
        <f t="shared" si="324"/>
        <v>7492</v>
      </c>
      <c r="D2383" t="s">
        <v>8411</v>
      </c>
      <c r="E2383" t="str">
        <f>"0000"</f>
        <v>0000</v>
      </c>
      <c r="F2383" t="s">
        <v>108</v>
      </c>
      <c r="G2383" t="str">
        <f t="shared" si="326"/>
        <v>02</v>
      </c>
      <c r="H2383" t="s">
        <v>55</v>
      </c>
      <c r="I2383" t="s">
        <v>56</v>
      </c>
      <c r="J2383" t="s">
        <v>57</v>
      </c>
      <c r="K2383">
        <v>0</v>
      </c>
      <c r="L2383">
        <v>48199</v>
      </c>
      <c r="M2383">
        <v>1.1100000000000001</v>
      </c>
      <c r="N2383" t="str">
        <f t="shared" si="322"/>
        <v>000X</v>
      </c>
      <c r="O2383">
        <v>5474</v>
      </c>
      <c r="P2383" t="s">
        <v>72</v>
      </c>
      <c r="Q2383" t="s">
        <v>10146</v>
      </c>
      <c r="R2383" t="s">
        <v>266</v>
      </c>
      <c r="T2383" t="s">
        <v>61</v>
      </c>
      <c r="V2383" t="s">
        <v>11646</v>
      </c>
      <c r="W2383">
        <v>17700</v>
      </c>
      <c r="X2383">
        <v>17700</v>
      </c>
      <c r="Y2383">
        <v>0</v>
      </c>
      <c r="Z2383">
        <v>17700</v>
      </c>
      <c r="AA2383">
        <v>17700</v>
      </c>
      <c r="AB2383" t="s">
        <v>72</v>
      </c>
      <c r="AC2383" s="1">
        <v>39569</v>
      </c>
      <c r="AD2383">
        <v>40000</v>
      </c>
      <c r="AE2383">
        <v>2219</v>
      </c>
      <c r="AF2383">
        <v>1424</v>
      </c>
      <c r="AG2383" t="s">
        <v>103</v>
      </c>
      <c r="AH2383" t="s">
        <v>76</v>
      </c>
      <c r="AR2383">
        <v>0</v>
      </c>
      <c r="AW2383" t="s">
        <v>1736</v>
      </c>
      <c r="AX2383" t="s">
        <v>1737</v>
      </c>
      <c r="AY2383" t="s">
        <v>1738</v>
      </c>
      <c r="AZ2383" t="s">
        <v>1739</v>
      </c>
    </row>
    <row r="2384" spans="1:52" x14ac:dyDescent="0.3">
      <c r="A2384">
        <v>2145145</v>
      </c>
      <c r="B2384" t="s">
        <v>11647</v>
      </c>
      <c r="C2384" t="str">
        <f t="shared" si="324"/>
        <v>7492</v>
      </c>
      <c r="D2384" t="s">
        <v>8411</v>
      </c>
      <c r="E2384" t="str">
        <f>"0000"</f>
        <v>0000</v>
      </c>
      <c r="F2384" t="s">
        <v>108</v>
      </c>
      <c r="G2384" t="str">
        <f t="shared" si="326"/>
        <v>02</v>
      </c>
      <c r="H2384" t="s">
        <v>55</v>
      </c>
      <c r="I2384" t="s">
        <v>56</v>
      </c>
      <c r="J2384" t="s">
        <v>57</v>
      </c>
      <c r="K2384">
        <v>0</v>
      </c>
      <c r="L2384">
        <v>46404</v>
      </c>
      <c r="M2384">
        <v>1.07</v>
      </c>
      <c r="N2384" t="str">
        <f t="shared" si="322"/>
        <v>000X</v>
      </c>
      <c r="O2384">
        <v>5426</v>
      </c>
      <c r="P2384" t="s">
        <v>72</v>
      </c>
      <c r="Q2384" t="s">
        <v>10146</v>
      </c>
      <c r="R2384" t="s">
        <v>266</v>
      </c>
      <c r="T2384" t="s">
        <v>61</v>
      </c>
      <c r="V2384" t="s">
        <v>11648</v>
      </c>
      <c r="W2384">
        <v>17040</v>
      </c>
      <c r="X2384">
        <v>17040</v>
      </c>
      <c r="Y2384">
        <v>0</v>
      </c>
      <c r="Z2384">
        <v>17040</v>
      </c>
      <c r="AA2384">
        <v>17040</v>
      </c>
      <c r="AB2384" t="s">
        <v>72</v>
      </c>
      <c r="AC2384" s="1">
        <v>36557</v>
      </c>
      <c r="AD2384">
        <v>21000</v>
      </c>
      <c r="AE2384">
        <v>1349</v>
      </c>
      <c r="AF2384">
        <v>508</v>
      </c>
      <c r="AG2384" t="s">
        <v>103</v>
      </c>
      <c r="AH2384" t="s">
        <v>873</v>
      </c>
      <c r="AR2384">
        <v>0</v>
      </c>
      <c r="AW2384" t="s">
        <v>11649</v>
      </c>
      <c r="AY2384" t="s">
        <v>11496</v>
      </c>
      <c r="AZ2384" t="s">
        <v>11650</v>
      </c>
    </row>
    <row r="2385" spans="1:52" x14ac:dyDescent="0.3">
      <c r="A2385">
        <v>2145161</v>
      </c>
      <c r="B2385" t="s">
        <v>11651</v>
      </c>
      <c r="C2385" t="str">
        <f t="shared" si="324"/>
        <v>7492</v>
      </c>
      <c r="D2385" t="s">
        <v>8411</v>
      </c>
      <c r="E2385" t="str">
        <f>"0100"</f>
        <v>0100</v>
      </c>
      <c r="F2385" t="s">
        <v>54</v>
      </c>
      <c r="G2385" t="str">
        <f t="shared" si="326"/>
        <v>02</v>
      </c>
      <c r="H2385" t="s">
        <v>55</v>
      </c>
      <c r="I2385" t="s">
        <v>56</v>
      </c>
      <c r="J2385" t="s">
        <v>57</v>
      </c>
      <c r="K2385">
        <v>1</v>
      </c>
      <c r="L2385">
        <v>46393</v>
      </c>
      <c r="M2385">
        <v>1.07</v>
      </c>
      <c r="N2385" t="str">
        <f t="shared" si="322"/>
        <v>000X</v>
      </c>
      <c r="O2385">
        <v>5398</v>
      </c>
      <c r="P2385" t="s">
        <v>72</v>
      </c>
      <c r="Q2385" t="s">
        <v>10146</v>
      </c>
      <c r="R2385" t="s">
        <v>266</v>
      </c>
      <c r="T2385" t="s">
        <v>61</v>
      </c>
      <c r="V2385" t="s">
        <v>11652</v>
      </c>
      <c r="W2385">
        <v>234208</v>
      </c>
      <c r="X2385">
        <v>17040</v>
      </c>
      <c r="Y2385">
        <v>217168</v>
      </c>
      <c r="Z2385">
        <v>198218</v>
      </c>
      <c r="AA2385">
        <v>173218</v>
      </c>
      <c r="AB2385" t="s">
        <v>63</v>
      </c>
      <c r="AC2385" s="1">
        <v>42950</v>
      </c>
      <c r="AD2385">
        <v>229900</v>
      </c>
      <c r="AE2385">
        <v>2847</v>
      </c>
      <c r="AF2385">
        <v>471</v>
      </c>
      <c r="AG2385" t="s">
        <v>64</v>
      </c>
      <c r="AH2385" t="s">
        <v>65</v>
      </c>
      <c r="AI2385">
        <v>1</v>
      </c>
      <c r="AJ2385">
        <v>2001</v>
      </c>
      <c r="AK2385">
        <v>3</v>
      </c>
      <c r="AL2385">
        <v>2</v>
      </c>
      <c r="AN2385">
        <v>2149</v>
      </c>
      <c r="AO2385">
        <v>32</v>
      </c>
      <c r="AP2385" t="s">
        <v>63</v>
      </c>
      <c r="AQ2385" t="s">
        <v>66</v>
      </c>
      <c r="AR2385">
        <v>3413</v>
      </c>
      <c r="AW2385" t="s">
        <v>11653</v>
      </c>
      <c r="AX2385" t="s">
        <v>11654</v>
      </c>
      <c r="AY2385" t="s">
        <v>11655</v>
      </c>
      <c r="AZ2385" t="s">
        <v>70</v>
      </c>
    </row>
    <row r="2386" spans="1:52" x14ac:dyDescent="0.3">
      <c r="A2386">
        <v>2145285</v>
      </c>
      <c r="B2386" t="s">
        <v>11656</v>
      </c>
      <c r="C2386" t="str">
        <f t="shared" si="324"/>
        <v>7492</v>
      </c>
      <c r="D2386" t="s">
        <v>8411</v>
      </c>
      <c r="E2386" t="str">
        <f>"0100"</f>
        <v>0100</v>
      </c>
      <c r="F2386" t="s">
        <v>54</v>
      </c>
      <c r="G2386" t="str">
        <f t="shared" si="326"/>
        <v>02</v>
      </c>
      <c r="H2386" t="s">
        <v>55</v>
      </c>
      <c r="I2386" t="s">
        <v>56</v>
      </c>
      <c r="J2386" t="s">
        <v>57</v>
      </c>
      <c r="K2386">
        <v>1</v>
      </c>
      <c r="L2386">
        <v>45236</v>
      </c>
      <c r="M2386">
        <v>1.04</v>
      </c>
      <c r="N2386" t="str">
        <f t="shared" si="322"/>
        <v>000X</v>
      </c>
      <c r="O2386">
        <v>5479</v>
      </c>
      <c r="P2386" t="s">
        <v>72</v>
      </c>
      <c r="Q2386" t="s">
        <v>10998</v>
      </c>
      <c r="R2386" t="s">
        <v>140</v>
      </c>
      <c r="T2386" t="s">
        <v>61</v>
      </c>
      <c r="V2386" t="s">
        <v>11657</v>
      </c>
      <c r="W2386">
        <v>222609</v>
      </c>
      <c r="X2386">
        <v>16620</v>
      </c>
      <c r="Y2386">
        <v>205989</v>
      </c>
      <c r="Z2386">
        <v>222609</v>
      </c>
      <c r="AA2386">
        <v>197109</v>
      </c>
      <c r="AB2386" t="s">
        <v>63</v>
      </c>
      <c r="AC2386" s="1">
        <v>43565</v>
      </c>
      <c r="AD2386">
        <v>227000</v>
      </c>
      <c r="AE2386">
        <v>2968</v>
      </c>
      <c r="AF2386">
        <v>1946</v>
      </c>
      <c r="AG2386" t="s">
        <v>64</v>
      </c>
      <c r="AH2386" t="s">
        <v>1821</v>
      </c>
      <c r="AI2386">
        <v>1</v>
      </c>
      <c r="AJ2386">
        <v>2002</v>
      </c>
      <c r="AK2386">
        <v>3</v>
      </c>
      <c r="AL2386">
        <v>2</v>
      </c>
      <c r="AN2386">
        <v>2406</v>
      </c>
      <c r="AO2386">
        <v>32</v>
      </c>
      <c r="AP2386" t="s">
        <v>72</v>
      </c>
      <c r="AQ2386" t="s">
        <v>66</v>
      </c>
      <c r="AR2386">
        <v>2946</v>
      </c>
      <c r="AW2386" t="s">
        <v>11658</v>
      </c>
      <c r="AY2386" t="s">
        <v>11659</v>
      </c>
      <c r="AZ2386" t="s">
        <v>70</v>
      </c>
    </row>
    <row r="2387" spans="1:52" x14ac:dyDescent="0.3">
      <c r="A2387">
        <v>2145307</v>
      </c>
      <c r="B2387" t="s">
        <v>11660</v>
      </c>
      <c r="C2387" t="str">
        <f t="shared" si="324"/>
        <v>7492</v>
      </c>
      <c r="D2387" t="s">
        <v>8411</v>
      </c>
      <c r="E2387" t="str">
        <f>"0000"</f>
        <v>0000</v>
      </c>
      <c r="F2387" t="s">
        <v>108</v>
      </c>
      <c r="G2387" t="str">
        <f t="shared" si="326"/>
        <v>02</v>
      </c>
      <c r="H2387" t="s">
        <v>55</v>
      </c>
      <c r="I2387" t="s">
        <v>56</v>
      </c>
      <c r="J2387" t="s">
        <v>57</v>
      </c>
      <c r="K2387">
        <v>0</v>
      </c>
      <c r="L2387">
        <v>48765</v>
      </c>
      <c r="M2387">
        <v>1.1200000000000001</v>
      </c>
      <c r="N2387" t="str">
        <f t="shared" si="322"/>
        <v>000X</v>
      </c>
      <c r="O2387">
        <v>5547</v>
      </c>
      <c r="P2387" t="s">
        <v>72</v>
      </c>
      <c r="Q2387" t="s">
        <v>10998</v>
      </c>
      <c r="R2387" t="s">
        <v>140</v>
      </c>
      <c r="T2387" t="s">
        <v>61</v>
      </c>
      <c r="V2387" t="s">
        <v>11661</v>
      </c>
      <c r="W2387">
        <v>17910</v>
      </c>
      <c r="X2387">
        <v>17910</v>
      </c>
      <c r="Y2387">
        <v>0</v>
      </c>
      <c r="Z2387">
        <v>17910</v>
      </c>
      <c r="AA2387">
        <v>17910</v>
      </c>
      <c r="AB2387" t="s">
        <v>72</v>
      </c>
      <c r="AC2387" s="1">
        <v>43188</v>
      </c>
      <c r="AD2387">
        <v>24500</v>
      </c>
      <c r="AE2387">
        <v>2891</v>
      </c>
      <c r="AF2387">
        <v>643</v>
      </c>
      <c r="AG2387" t="s">
        <v>103</v>
      </c>
      <c r="AH2387" t="s">
        <v>76</v>
      </c>
      <c r="AR2387">
        <v>0</v>
      </c>
      <c r="AW2387" t="s">
        <v>11662</v>
      </c>
      <c r="AX2387" t="s">
        <v>11663</v>
      </c>
      <c r="AY2387" t="s">
        <v>11664</v>
      </c>
      <c r="AZ2387" t="s">
        <v>11665</v>
      </c>
    </row>
    <row r="2388" spans="1:52" x14ac:dyDescent="0.3">
      <c r="A2388">
        <v>2145374</v>
      </c>
      <c r="B2388" t="s">
        <v>11666</v>
      </c>
      <c r="C2388" t="str">
        <f t="shared" si="324"/>
        <v>7492</v>
      </c>
      <c r="D2388" t="s">
        <v>8411</v>
      </c>
      <c r="E2388" t="str">
        <f>"0000"</f>
        <v>0000</v>
      </c>
      <c r="F2388" t="s">
        <v>108</v>
      </c>
      <c r="G2388" t="str">
        <f t="shared" si="326"/>
        <v>02</v>
      </c>
      <c r="H2388" t="s">
        <v>55</v>
      </c>
      <c r="I2388" t="s">
        <v>56</v>
      </c>
      <c r="J2388" t="s">
        <v>57</v>
      </c>
      <c r="K2388">
        <v>0</v>
      </c>
      <c r="L2388">
        <v>52708</v>
      </c>
      <c r="M2388">
        <v>1.21</v>
      </c>
      <c r="N2388" t="str">
        <f t="shared" si="322"/>
        <v>000X</v>
      </c>
      <c r="O2388">
        <v>5613</v>
      </c>
      <c r="P2388" t="s">
        <v>72</v>
      </c>
      <c r="Q2388" t="s">
        <v>10998</v>
      </c>
      <c r="R2388" t="s">
        <v>140</v>
      </c>
      <c r="T2388" t="s">
        <v>61</v>
      </c>
      <c r="V2388" t="s">
        <v>11667</v>
      </c>
      <c r="W2388">
        <v>19360</v>
      </c>
      <c r="X2388">
        <v>19360</v>
      </c>
      <c r="Y2388">
        <v>0</v>
      </c>
      <c r="Z2388">
        <v>19360</v>
      </c>
      <c r="AA2388">
        <v>19360</v>
      </c>
      <c r="AB2388" t="s">
        <v>72</v>
      </c>
      <c r="AC2388" s="1">
        <v>44004</v>
      </c>
      <c r="AD2388">
        <v>29600</v>
      </c>
      <c r="AE2388">
        <v>3074</v>
      </c>
      <c r="AF2388">
        <v>2477</v>
      </c>
      <c r="AG2388" t="s">
        <v>103</v>
      </c>
      <c r="AH2388" t="s">
        <v>76</v>
      </c>
      <c r="AR2388">
        <v>0</v>
      </c>
      <c r="AW2388" t="s">
        <v>11594</v>
      </c>
      <c r="AX2388" t="s">
        <v>11595</v>
      </c>
      <c r="AY2388" t="s">
        <v>11596</v>
      </c>
      <c r="AZ2388" t="s">
        <v>70</v>
      </c>
    </row>
    <row r="2389" spans="1:52" x14ac:dyDescent="0.3">
      <c r="A2389">
        <v>2145676</v>
      </c>
      <c r="B2389" t="s">
        <v>11668</v>
      </c>
      <c r="C2389" t="str">
        <f t="shared" si="324"/>
        <v>7492</v>
      </c>
      <c r="D2389" t="s">
        <v>8411</v>
      </c>
      <c r="E2389" t="str">
        <f t="shared" ref="E2389:E2395" si="327">"0100"</f>
        <v>0100</v>
      </c>
      <c r="F2389" t="s">
        <v>54</v>
      </c>
      <c r="G2389" t="str">
        <f t="shared" si="326"/>
        <v>02</v>
      </c>
      <c r="H2389" t="s">
        <v>55</v>
      </c>
      <c r="I2389" t="s">
        <v>56</v>
      </c>
      <c r="J2389" t="s">
        <v>57</v>
      </c>
      <c r="K2389">
        <v>1</v>
      </c>
      <c r="L2389">
        <v>48710</v>
      </c>
      <c r="M2389">
        <v>1.1200000000000001</v>
      </c>
      <c r="N2389" t="str">
        <f t="shared" si="322"/>
        <v>000X</v>
      </c>
      <c r="O2389">
        <v>5592</v>
      </c>
      <c r="P2389" t="s">
        <v>72</v>
      </c>
      <c r="Q2389" t="s">
        <v>10146</v>
      </c>
      <c r="R2389" t="s">
        <v>266</v>
      </c>
      <c r="T2389" t="s">
        <v>61</v>
      </c>
      <c r="V2389" t="s">
        <v>11669</v>
      </c>
      <c r="W2389">
        <v>298242</v>
      </c>
      <c r="X2389">
        <v>17890</v>
      </c>
      <c r="Y2389">
        <v>280352</v>
      </c>
      <c r="Z2389">
        <v>265107</v>
      </c>
      <c r="AA2389">
        <v>240107</v>
      </c>
      <c r="AB2389" t="s">
        <v>63</v>
      </c>
      <c r="AC2389" s="1">
        <v>40330</v>
      </c>
      <c r="AD2389">
        <v>300000</v>
      </c>
      <c r="AE2389">
        <v>2366</v>
      </c>
      <c r="AF2389">
        <v>436</v>
      </c>
      <c r="AG2389" t="s">
        <v>64</v>
      </c>
      <c r="AH2389" t="s">
        <v>76</v>
      </c>
      <c r="AI2389">
        <v>1</v>
      </c>
      <c r="AJ2389">
        <v>2006</v>
      </c>
      <c r="AK2389">
        <v>3</v>
      </c>
      <c r="AL2389">
        <v>3</v>
      </c>
      <c r="AN2389">
        <v>2210</v>
      </c>
      <c r="AO2389">
        <v>32</v>
      </c>
      <c r="AP2389" t="s">
        <v>63</v>
      </c>
      <c r="AQ2389" t="s">
        <v>66</v>
      </c>
      <c r="AR2389">
        <v>3415</v>
      </c>
      <c r="AW2389" t="s">
        <v>11670</v>
      </c>
      <c r="AX2389" t="s">
        <v>11671</v>
      </c>
      <c r="AY2389" t="s">
        <v>11672</v>
      </c>
      <c r="AZ2389" t="s">
        <v>70</v>
      </c>
    </row>
    <row r="2390" spans="1:52" x14ac:dyDescent="0.3">
      <c r="A2390">
        <v>2146737</v>
      </c>
      <c r="B2390" t="s">
        <v>11673</v>
      </c>
      <c r="C2390" t="str">
        <f t="shared" si="324"/>
        <v>7492</v>
      </c>
      <c r="D2390" t="s">
        <v>8411</v>
      </c>
      <c r="E2390" t="str">
        <f t="shared" si="327"/>
        <v>0100</v>
      </c>
      <c r="F2390" t="s">
        <v>54</v>
      </c>
      <c r="G2390" t="str">
        <f t="shared" si="326"/>
        <v>02</v>
      </c>
      <c r="H2390" t="s">
        <v>55</v>
      </c>
      <c r="I2390" t="s">
        <v>56</v>
      </c>
      <c r="J2390" t="s">
        <v>57</v>
      </c>
      <c r="K2390">
        <v>1</v>
      </c>
      <c r="L2390">
        <v>43750</v>
      </c>
      <c r="M2390">
        <v>1</v>
      </c>
      <c r="N2390" t="str">
        <f t="shared" si="322"/>
        <v>000X</v>
      </c>
      <c r="O2390">
        <v>5826</v>
      </c>
      <c r="P2390" t="s">
        <v>72</v>
      </c>
      <c r="Q2390" t="s">
        <v>11394</v>
      </c>
      <c r="R2390" t="s">
        <v>364</v>
      </c>
      <c r="T2390" t="s">
        <v>61</v>
      </c>
      <c r="V2390" t="s">
        <v>11674</v>
      </c>
      <c r="W2390">
        <v>282108</v>
      </c>
      <c r="X2390">
        <v>16070</v>
      </c>
      <c r="Y2390">
        <v>266038</v>
      </c>
      <c r="Z2390">
        <v>282108</v>
      </c>
      <c r="AA2390">
        <v>257108</v>
      </c>
      <c r="AB2390" t="s">
        <v>63</v>
      </c>
      <c r="AC2390" s="1">
        <v>43749</v>
      </c>
      <c r="AD2390">
        <v>308000</v>
      </c>
      <c r="AE2390">
        <v>3012</v>
      </c>
      <c r="AF2390">
        <v>1939</v>
      </c>
      <c r="AG2390" t="s">
        <v>64</v>
      </c>
      <c r="AH2390" t="s">
        <v>76</v>
      </c>
      <c r="AI2390">
        <v>1</v>
      </c>
      <c r="AJ2390">
        <v>2004</v>
      </c>
      <c r="AK2390">
        <v>3</v>
      </c>
      <c r="AL2390">
        <v>2</v>
      </c>
      <c r="AM2390">
        <v>1</v>
      </c>
      <c r="AN2390">
        <v>2648</v>
      </c>
      <c r="AO2390">
        <v>32</v>
      </c>
      <c r="AP2390" t="s">
        <v>72</v>
      </c>
      <c r="AQ2390" t="s">
        <v>66</v>
      </c>
      <c r="AR2390">
        <v>4155</v>
      </c>
      <c r="AW2390" t="s">
        <v>11675</v>
      </c>
      <c r="AY2390" t="s">
        <v>11676</v>
      </c>
      <c r="AZ2390" t="s">
        <v>70</v>
      </c>
    </row>
    <row r="2391" spans="1:52" x14ac:dyDescent="0.3">
      <c r="A2391">
        <v>2146907</v>
      </c>
      <c r="B2391" t="s">
        <v>11677</v>
      </c>
      <c r="C2391" t="str">
        <f t="shared" si="324"/>
        <v>7492</v>
      </c>
      <c r="D2391" t="s">
        <v>8411</v>
      </c>
      <c r="E2391" t="str">
        <f t="shared" si="327"/>
        <v>0100</v>
      </c>
      <c r="F2391" t="s">
        <v>54</v>
      </c>
      <c r="G2391" t="str">
        <f t="shared" si="326"/>
        <v>02</v>
      </c>
      <c r="H2391" t="s">
        <v>55</v>
      </c>
      <c r="I2391" t="s">
        <v>56</v>
      </c>
      <c r="J2391" t="s">
        <v>57</v>
      </c>
      <c r="K2391">
        <v>1</v>
      </c>
      <c r="L2391">
        <v>43750</v>
      </c>
      <c r="M2391">
        <v>1</v>
      </c>
      <c r="N2391" t="str">
        <f t="shared" si="322"/>
        <v>000X</v>
      </c>
      <c r="O2391">
        <v>5781</v>
      </c>
      <c r="P2391" t="s">
        <v>72</v>
      </c>
      <c r="Q2391" t="s">
        <v>11377</v>
      </c>
      <c r="R2391" t="s">
        <v>364</v>
      </c>
      <c r="T2391" t="s">
        <v>61</v>
      </c>
      <c r="V2391" t="s">
        <v>11678</v>
      </c>
      <c r="W2391">
        <v>168742</v>
      </c>
      <c r="X2391">
        <v>16070</v>
      </c>
      <c r="Y2391">
        <v>152672</v>
      </c>
      <c r="Z2391">
        <v>124956</v>
      </c>
      <c r="AA2391">
        <v>99956</v>
      </c>
      <c r="AB2391" t="s">
        <v>63</v>
      </c>
      <c r="AC2391" s="1">
        <v>34943</v>
      </c>
      <c r="AD2391">
        <v>125000</v>
      </c>
      <c r="AE2391">
        <v>1098</v>
      </c>
      <c r="AF2391">
        <v>1310</v>
      </c>
      <c r="AG2391" t="s">
        <v>64</v>
      </c>
      <c r="AH2391" t="s">
        <v>76</v>
      </c>
      <c r="AI2391">
        <v>1</v>
      </c>
      <c r="AJ2391">
        <v>1994</v>
      </c>
      <c r="AK2391">
        <v>3</v>
      </c>
      <c r="AL2391">
        <v>2</v>
      </c>
      <c r="AN2391">
        <v>1758</v>
      </c>
      <c r="AO2391">
        <v>32</v>
      </c>
      <c r="AP2391" t="s">
        <v>63</v>
      </c>
      <c r="AQ2391" t="s">
        <v>66</v>
      </c>
      <c r="AR2391">
        <v>2686</v>
      </c>
      <c r="AW2391" t="s">
        <v>11679</v>
      </c>
      <c r="AY2391" t="s">
        <v>11680</v>
      </c>
      <c r="AZ2391" t="s">
        <v>70</v>
      </c>
    </row>
    <row r="2392" spans="1:52" x14ac:dyDescent="0.3">
      <c r="A2392">
        <v>2147539</v>
      </c>
      <c r="B2392" t="s">
        <v>11681</v>
      </c>
      <c r="C2392" t="str">
        <f t="shared" si="324"/>
        <v>7492</v>
      </c>
      <c r="D2392" t="s">
        <v>8411</v>
      </c>
      <c r="E2392" t="str">
        <f t="shared" si="327"/>
        <v>0100</v>
      </c>
      <c r="F2392" t="s">
        <v>54</v>
      </c>
      <c r="G2392" t="str">
        <f t="shared" si="326"/>
        <v>02</v>
      </c>
      <c r="H2392" t="s">
        <v>55</v>
      </c>
      <c r="I2392" t="s">
        <v>56</v>
      </c>
      <c r="J2392" t="s">
        <v>57</v>
      </c>
      <c r="K2392">
        <v>1</v>
      </c>
      <c r="L2392">
        <v>43753</v>
      </c>
      <c r="M2392">
        <v>1</v>
      </c>
      <c r="N2392" t="str">
        <f t="shared" si="322"/>
        <v>000X</v>
      </c>
      <c r="O2392">
        <v>5998</v>
      </c>
      <c r="P2392" t="s">
        <v>72</v>
      </c>
      <c r="Q2392" t="s">
        <v>10998</v>
      </c>
      <c r="R2392" t="s">
        <v>140</v>
      </c>
      <c r="T2392" t="s">
        <v>61</v>
      </c>
      <c r="V2392" t="s">
        <v>11682</v>
      </c>
      <c r="W2392">
        <v>254225</v>
      </c>
      <c r="X2392">
        <v>16070</v>
      </c>
      <c r="Y2392">
        <v>238155</v>
      </c>
      <c r="Z2392">
        <v>187649</v>
      </c>
      <c r="AA2392">
        <v>162649</v>
      </c>
      <c r="AB2392" t="s">
        <v>63</v>
      </c>
      <c r="AC2392" s="1">
        <v>36923</v>
      </c>
      <c r="AD2392">
        <v>16500</v>
      </c>
      <c r="AE2392">
        <v>1407</v>
      </c>
      <c r="AF2392">
        <v>173</v>
      </c>
      <c r="AG2392" t="s">
        <v>103</v>
      </c>
      <c r="AH2392" t="s">
        <v>76</v>
      </c>
      <c r="AI2392">
        <v>1</v>
      </c>
      <c r="AJ2392">
        <v>2001</v>
      </c>
      <c r="AK2392">
        <v>3</v>
      </c>
      <c r="AL2392">
        <v>2</v>
      </c>
      <c r="AM2392">
        <v>1</v>
      </c>
      <c r="AN2392">
        <v>2445</v>
      </c>
      <c r="AO2392">
        <v>32</v>
      </c>
      <c r="AP2392" t="s">
        <v>63</v>
      </c>
      <c r="AQ2392" t="s">
        <v>66</v>
      </c>
      <c r="AR2392">
        <v>3421</v>
      </c>
      <c r="AW2392" t="s">
        <v>11683</v>
      </c>
      <c r="AX2392" t="s">
        <v>11684</v>
      </c>
      <c r="AY2392" t="s">
        <v>11685</v>
      </c>
      <c r="AZ2392" t="s">
        <v>70</v>
      </c>
    </row>
    <row r="2393" spans="1:52" x14ac:dyDescent="0.3">
      <c r="A2393">
        <v>2147644</v>
      </c>
      <c r="B2393" t="s">
        <v>11686</v>
      </c>
      <c r="C2393" t="str">
        <f t="shared" si="324"/>
        <v>7492</v>
      </c>
      <c r="D2393" t="s">
        <v>8411</v>
      </c>
      <c r="E2393" t="str">
        <f t="shared" si="327"/>
        <v>0100</v>
      </c>
      <c r="F2393" t="s">
        <v>54</v>
      </c>
      <c r="G2393" t="str">
        <f t="shared" si="326"/>
        <v>02</v>
      </c>
      <c r="H2393" t="s">
        <v>55</v>
      </c>
      <c r="I2393" t="s">
        <v>56</v>
      </c>
      <c r="J2393" t="s">
        <v>57</v>
      </c>
      <c r="K2393">
        <v>1</v>
      </c>
      <c r="L2393">
        <v>43753</v>
      </c>
      <c r="M2393">
        <v>1</v>
      </c>
      <c r="N2393" t="str">
        <f t="shared" si="322"/>
        <v>000X</v>
      </c>
      <c r="O2393">
        <v>5918</v>
      </c>
      <c r="P2393" t="s">
        <v>72</v>
      </c>
      <c r="Q2393" t="s">
        <v>10998</v>
      </c>
      <c r="R2393" t="s">
        <v>140</v>
      </c>
      <c r="T2393" t="s">
        <v>61</v>
      </c>
      <c r="V2393" t="s">
        <v>11687</v>
      </c>
      <c r="W2393">
        <v>167368</v>
      </c>
      <c r="X2393">
        <v>16070</v>
      </c>
      <c r="Y2393">
        <v>151298</v>
      </c>
      <c r="Z2393">
        <v>125102</v>
      </c>
      <c r="AA2393">
        <v>100102</v>
      </c>
      <c r="AB2393" t="s">
        <v>63</v>
      </c>
      <c r="AC2393" s="1">
        <v>36312</v>
      </c>
      <c r="AD2393">
        <v>21800</v>
      </c>
      <c r="AE2393">
        <v>1309</v>
      </c>
      <c r="AF2393">
        <v>540</v>
      </c>
      <c r="AG2393" t="s">
        <v>103</v>
      </c>
      <c r="AH2393" t="s">
        <v>873</v>
      </c>
      <c r="AI2393">
        <v>1</v>
      </c>
      <c r="AJ2393">
        <v>2000</v>
      </c>
      <c r="AK2393">
        <v>3</v>
      </c>
      <c r="AL2393">
        <v>2</v>
      </c>
      <c r="AN2393">
        <v>1649</v>
      </c>
      <c r="AO2393">
        <v>32</v>
      </c>
      <c r="AP2393" t="s">
        <v>63</v>
      </c>
      <c r="AQ2393" t="s">
        <v>66</v>
      </c>
      <c r="AR2393">
        <v>2328</v>
      </c>
      <c r="AW2393" t="s">
        <v>11688</v>
      </c>
      <c r="AX2393" t="s">
        <v>11689</v>
      </c>
      <c r="AY2393" t="s">
        <v>11690</v>
      </c>
      <c r="AZ2393" t="s">
        <v>70</v>
      </c>
    </row>
    <row r="2394" spans="1:52" x14ac:dyDescent="0.3">
      <c r="A2394">
        <v>2147806</v>
      </c>
      <c r="B2394" t="s">
        <v>11691</v>
      </c>
      <c r="C2394" t="str">
        <f t="shared" si="324"/>
        <v>7492</v>
      </c>
      <c r="D2394" t="s">
        <v>8411</v>
      </c>
      <c r="E2394" t="str">
        <f t="shared" si="327"/>
        <v>0100</v>
      </c>
      <c r="F2394" t="s">
        <v>54</v>
      </c>
      <c r="G2394" t="str">
        <f t="shared" si="326"/>
        <v>02</v>
      </c>
      <c r="H2394" t="s">
        <v>55</v>
      </c>
      <c r="I2394" t="s">
        <v>56</v>
      </c>
      <c r="J2394" t="s">
        <v>57</v>
      </c>
      <c r="K2394">
        <v>1</v>
      </c>
      <c r="L2394">
        <v>43352</v>
      </c>
      <c r="M2394">
        <v>1</v>
      </c>
      <c r="N2394" t="str">
        <f t="shared" si="322"/>
        <v>000X</v>
      </c>
      <c r="O2394">
        <v>5875</v>
      </c>
      <c r="P2394" t="s">
        <v>72</v>
      </c>
      <c r="Q2394" t="s">
        <v>11394</v>
      </c>
      <c r="R2394" t="s">
        <v>364</v>
      </c>
      <c r="T2394" t="s">
        <v>61</v>
      </c>
      <c r="V2394" t="s">
        <v>11692</v>
      </c>
      <c r="W2394">
        <v>232609</v>
      </c>
      <c r="X2394">
        <v>15920</v>
      </c>
      <c r="Y2394">
        <v>216689</v>
      </c>
      <c r="Z2394">
        <v>228013</v>
      </c>
      <c r="AA2394">
        <v>203013</v>
      </c>
      <c r="AB2394" t="s">
        <v>63</v>
      </c>
      <c r="AC2394" s="1">
        <v>43265</v>
      </c>
      <c r="AD2394">
        <v>248000</v>
      </c>
      <c r="AE2394">
        <v>2907</v>
      </c>
      <c r="AF2394">
        <v>1279</v>
      </c>
      <c r="AG2394" t="s">
        <v>64</v>
      </c>
      <c r="AH2394" t="s">
        <v>76</v>
      </c>
      <c r="AI2394">
        <v>1</v>
      </c>
      <c r="AJ2394">
        <v>1989</v>
      </c>
      <c r="AK2394">
        <v>4</v>
      </c>
      <c r="AL2394">
        <v>3</v>
      </c>
      <c r="AN2394">
        <v>1888</v>
      </c>
      <c r="AO2394">
        <v>32</v>
      </c>
      <c r="AP2394" t="s">
        <v>63</v>
      </c>
      <c r="AQ2394" t="s">
        <v>66</v>
      </c>
      <c r="AR2394">
        <v>2703</v>
      </c>
      <c r="AW2394" t="s">
        <v>11693</v>
      </c>
      <c r="AX2394" t="s">
        <v>11694</v>
      </c>
      <c r="AY2394" t="s">
        <v>11695</v>
      </c>
      <c r="AZ2394" t="s">
        <v>11696</v>
      </c>
    </row>
    <row r="2395" spans="1:52" x14ac:dyDescent="0.3">
      <c r="A2395">
        <v>2145633</v>
      </c>
      <c r="B2395" t="s">
        <v>11697</v>
      </c>
      <c r="C2395" t="str">
        <f t="shared" si="324"/>
        <v>7492</v>
      </c>
      <c r="D2395" t="s">
        <v>8411</v>
      </c>
      <c r="E2395" t="str">
        <f t="shared" si="327"/>
        <v>0100</v>
      </c>
      <c r="F2395" t="s">
        <v>54</v>
      </c>
      <c r="G2395" t="str">
        <f t="shared" si="326"/>
        <v>02</v>
      </c>
      <c r="H2395" t="s">
        <v>55</v>
      </c>
      <c r="I2395" t="s">
        <v>56</v>
      </c>
      <c r="J2395" t="s">
        <v>57</v>
      </c>
      <c r="K2395">
        <v>1</v>
      </c>
      <c r="L2395">
        <v>45664</v>
      </c>
      <c r="M2395">
        <v>1.05</v>
      </c>
      <c r="N2395" t="str">
        <f t="shared" si="322"/>
        <v>000X</v>
      </c>
      <c r="O2395">
        <v>5655</v>
      </c>
      <c r="P2395" t="s">
        <v>72</v>
      </c>
      <c r="Q2395" t="s">
        <v>10998</v>
      </c>
      <c r="R2395" t="s">
        <v>140</v>
      </c>
      <c r="T2395" t="s">
        <v>61</v>
      </c>
      <c r="V2395" t="s">
        <v>11698</v>
      </c>
      <c r="W2395">
        <v>216641</v>
      </c>
      <c r="X2395">
        <v>16770</v>
      </c>
      <c r="Y2395">
        <v>199871</v>
      </c>
      <c r="Z2395">
        <v>152397</v>
      </c>
      <c r="AA2395">
        <v>127397</v>
      </c>
      <c r="AB2395" t="s">
        <v>63</v>
      </c>
      <c r="AC2395" s="1">
        <v>35886</v>
      </c>
      <c r="AD2395">
        <v>10000</v>
      </c>
      <c r="AE2395">
        <v>1240</v>
      </c>
      <c r="AF2395">
        <v>638</v>
      </c>
      <c r="AG2395" t="s">
        <v>103</v>
      </c>
      <c r="AH2395" t="s">
        <v>76</v>
      </c>
      <c r="AI2395">
        <v>1</v>
      </c>
      <c r="AJ2395">
        <v>2001</v>
      </c>
      <c r="AK2395">
        <v>3</v>
      </c>
      <c r="AL2395">
        <v>2</v>
      </c>
      <c r="AM2395">
        <v>1</v>
      </c>
      <c r="AN2395">
        <v>2180</v>
      </c>
      <c r="AO2395">
        <v>32</v>
      </c>
      <c r="AP2395" t="s">
        <v>72</v>
      </c>
      <c r="AQ2395" t="s">
        <v>66</v>
      </c>
      <c r="AR2395">
        <v>3136</v>
      </c>
      <c r="AW2395" t="s">
        <v>11699</v>
      </c>
      <c r="AX2395" t="s">
        <v>11700</v>
      </c>
      <c r="AY2395" t="s">
        <v>11701</v>
      </c>
      <c r="AZ2395" t="s">
        <v>11702</v>
      </c>
    </row>
    <row r="2396" spans="1:52" x14ac:dyDescent="0.3">
      <c r="A2396">
        <v>2145820</v>
      </c>
      <c r="B2396" t="s">
        <v>11703</v>
      </c>
      <c r="C2396" t="str">
        <f t="shared" si="324"/>
        <v>7492</v>
      </c>
      <c r="D2396" t="s">
        <v>8411</v>
      </c>
      <c r="E2396" t="str">
        <f>"0000"</f>
        <v>0000</v>
      </c>
      <c r="F2396" t="s">
        <v>108</v>
      </c>
      <c r="G2396" t="str">
        <f t="shared" si="326"/>
        <v>02</v>
      </c>
      <c r="H2396" t="s">
        <v>55</v>
      </c>
      <c r="I2396" t="s">
        <v>56</v>
      </c>
      <c r="J2396" t="s">
        <v>57</v>
      </c>
      <c r="K2396">
        <v>0</v>
      </c>
      <c r="L2396">
        <v>46267</v>
      </c>
      <c r="M2396">
        <v>1.06</v>
      </c>
      <c r="N2396" t="str">
        <f t="shared" si="322"/>
        <v>000X</v>
      </c>
      <c r="O2396">
        <v>5756</v>
      </c>
      <c r="P2396" t="s">
        <v>72</v>
      </c>
      <c r="Q2396" t="s">
        <v>10146</v>
      </c>
      <c r="R2396" t="s">
        <v>266</v>
      </c>
      <c r="T2396" t="s">
        <v>61</v>
      </c>
      <c r="V2396" t="s">
        <v>11704</v>
      </c>
      <c r="W2396">
        <v>16990</v>
      </c>
      <c r="X2396">
        <v>16990</v>
      </c>
      <c r="Y2396">
        <v>0</v>
      </c>
      <c r="Z2396">
        <v>16990</v>
      </c>
      <c r="AA2396">
        <v>16990</v>
      </c>
      <c r="AB2396" t="s">
        <v>72</v>
      </c>
      <c r="AC2396" s="1">
        <v>36039</v>
      </c>
      <c r="AD2396">
        <v>23000</v>
      </c>
      <c r="AE2396">
        <v>1263</v>
      </c>
      <c r="AF2396">
        <v>501</v>
      </c>
      <c r="AG2396" t="s">
        <v>103</v>
      </c>
      <c r="AH2396" t="s">
        <v>873</v>
      </c>
      <c r="AR2396">
        <v>0</v>
      </c>
      <c r="AW2396" t="s">
        <v>11705</v>
      </c>
      <c r="AX2396" t="s">
        <v>11706</v>
      </c>
      <c r="AY2396" t="s">
        <v>11707</v>
      </c>
      <c r="AZ2396" t="s">
        <v>11708</v>
      </c>
    </row>
    <row r="2397" spans="1:52" x14ac:dyDescent="0.3">
      <c r="A2397">
        <v>2145935</v>
      </c>
      <c r="B2397" t="s">
        <v>11709</v>
      </c>
      <c r="C2397" t="str">
        <f t="shared" si="324"/>
        <v>7492</v>
      </c>
      <c r="D2397" t="s">
        <v>8411</v>
      </c>
      <c r="E2397" t="str">
        <f>"0100"</f>
        <v>0100</v>
      </c>
      <c r="F2397" t="s">
        <v>54</v>
      </c>
      <c r="G2397" t="str">
        <f t="shared" si="326"/>
        <v>02</v>
      </c>
      <c r="H2397" t="s">
        <v>55</v>
      </c>
      <c r="I2397" t="s">
        <v>56</v>
      </c>
      <c r="J2397" t="s">
        <v>57</v>
      </c>
      <c r="K2397">
        <v>1</v>
      </c>
      <c r="L2397">
        <v>43750</v>
      </c>
      <c r="M2397">
        <v>1</v>
      </c>
      <c r="N2397" t="str">
        <f t="shared" si="322"/>
        <v>000X</v>
      </c>
      <c r="O2397">
        <v>5812</v>
      </c>
      <c r="P2397" t="s">
        <v>72</v>
      </c>
      <c r="Q2397" t="s">
        <v>11377</v>
      </c>
      <c r="R2397" t="s">
        <v>364</v>
      </c>
      <c r="T2397" t="s">
        <v>61</v>
      </c>
      <c r="V2397" t="s">
        <v>11710</v>
      </c>
      <c r="W2397">
        <v>213935</v>
      </c>
      <c r="X2397">
        <v>16070</v>
      </c>
      <c r="Y2397">
        <v>197865</v>
      </c>
      <c r="Z2397">
        <v>162324</v>
      </c>
      <c r="AA2397">
        <v>137324</v>
      </c>
      <c r="AB2397" t="s">
        <v>63</v>
      </c>
      <c r="AC2397" s="1">
        <v>37653</v>
      </c>
      <c r="AD2397">
        <v>14500</v>
      </c>
      <c r="AE2397">
        <v>1571</v>
      </c>
      <c r="AF2397">
        <v>1834</v>
      </c>
      <c r="AG2397" t="s">
        <v>103</v>
      </c>
      <c r="AH2397" t="s">
        <v>76</v>
      </c>
      <c r="AI2397">
        <v>1</v>
      </c>
      <c r="AJ2397">
        <v>2003</v>
      </c>
      <c r="AK2397">
        <v>3</v>
      </c>
      <c r="AL2397">
        <v>2</v>
      </c>
      <c r="AN2397">
        <v>1920</v>
      </c>
      <c r="AO2397">
        <v>32</v>
      </c>
      <c r="AP2397" t="s">
        <v>72</v>
      </c>
      <c r="AQ2397" t="s">
        <v>66</v>
      </c>
      <c r="AR2397">
        <v>3012</v>
      </c>
      <c r="AW2397" t="s">
        <v>11711</v>
      </c>
      <c r="AY2397" t="s">
        <v>11712</v>
      </c>
      <c r="AZ2397" t="s">
        <v>70</v>
      </c>
    </row>
    <row r="2398" spans="1:52" x14ac:dyDescent="0.3">
      <c r="A2398">
        <v>2146192</v>
      </c>
      <c r="B2398" t="s">
        <v>11713</v>
      </c>
      <c r="C2398" t="str">
        <f t="shared" si="324"/>
        <v>7492</v>
      </c>
      <c r="D2398" t="s">
        <v>8411</v>
      </c>
      <c r="E2398" t="str">
        <f>"0000"</f>
        <v>0000</v>
      </c>
      <c r="F2398" t="s">
        <v>108</v>
      </c>
      <c r="G2398" t="str">
        <f t="shared" si="326"/>
        <v>02</v>
      </c>
      <c r="H2398" t="s">
        <v>55</v>
      </c>
      <c r="I2398" t="s">
        <v>56</v>
      </c>
      <c r="J2398" t="s">
        <v>57</v>
      </c>
      <c r="K2398">
        <v>0</v>
      </c>
      <c r="L2398">
        <v>43750</v>
      </c>
      <c r="M2398">
        <v>1</v>
      </c>
      <c r="N2398" t="str">
        <f t="shared" si="322"/>
        <v>000X</v>
      </c>
      <c r="O2398">
        <v>5689</v>
      </c>
      <c r="P2398" t="s">
        <v>72</v>
      </c>
      <c r="Q2398" t="s">
        <v>11160</v>
      </c>
      <c r="R2398" t="s">
        <v>140</v>
      </c>
      <c r="T2398" t="s">
        <v>61</v>
      </c>
      <c r="V2398" t="s">
        <v>11714</v>
      </c>
      <c r="W2398">
        <v>16070</v>
      </c>
      <c r="X2398">
        <v>16070</v>
      </c>
      <c r="Y2398">
        <v>0</v>
      </c>
      <c r="Z2398">
        <v>16070</v>
      </c>
      <c r="AA2398">
        <v>16070</v>
      </c>
      <c r="AB2398" t="s">
        <v>72</v>
      </c>
      <c r="AC2398" s="1">
        <v>41548</v>
      </c>
      <c r="AD2398">
        <v>23000</v>
      </c>
      <c r="AE2398">
        <v>2587</v>
      </c>
      <c r="AF2398">
        <v>1021</v>
      </c>
      <c r="AG2398" t="s">
        <v>103</v>
      </c>
      <c r="AH2398" t="s">
        <v>76</v>
      </c>
      <c r="AR2398">
        <v>0</v>
      </c>
      <c r="AW2398" t="s">
        <v>11389</v>
      </c>
      <c r="AX2398" t="s">
        <v>11390</v>
      </c>
      <c r="AY2398" t="s">
        <v>11715</v>
      </c>
      <c r="AZ2398" t="s">
        <v>70</v>
      </c>
    </row>
    <row r="2399" spans="1:52" x14ac:dyDescent="0.3">
      <c r="A2399">
        <v>2146320</v>
      </c>
      <c r="B2399" t="s">
        <v>11716</v>
      </c>
      <c r="C2399" t="str">
        <f t="shared" si="324"/>
        <v>7492</v>
      </c>
      <c r="D2399" t="s">
        <v>8411</v>
      </c>
      <c r="E2399" t="str">
        <f>"0100"</f>
        <v>0100</v>
      </c>
      <c r="F2399" t="s">
        <v>54</v>
      </c>
      <c r="G2399" t="str">
        <f t="shared" si="326"/>
        <v>02</v>
      </c>
      <c r="H2399" t="s">
        <v>55</v>
      </c>
      <c r="I2399" t="s">
        <v>56</v>
      </c>
      <c r="J2399" t="s">
        <v>57</v>
      </c>
      <c r="K2399">
        <v>1</v>
      </c>
      <c r="L2399">
        <v>43750</v>
      </c>
      <c r="M2399">
        <v>1</v>
      </c>
      <c r="N2399" t="str">
        <f t="shared" si="322"/>
        <v>000X</v>
      </c>
      <c r="O2399">
        <v>5757</v>
      </c>
      <c r="P2399" t="s">
        <v>72</v>
      </c>
      <c r="Q2399" t="s">
        <v>11160</v>
      </c>
      <c r="R2399" t="s">
        <v>140</v>
      </c>
      <c r="T2399" t="s">
        <v>61</v>
      </c>
      <c r="V2399" t="s">
        <v>11717</v>
      </c>
      <c r="W2399">
        <v>236617</v>
      </c>
      <c r="X2399">
        <v>16070</v>
      </c>
      <c r="Y2399">
        <v>220547</v>
      </c>
      <c r="Z2399">
        <v>236617</v>
      </c>
      <c r="AA2399">
        <v>206617</v>
      </c>
      <c r="AB2399" t="s">
        <v>63</v>
      </c>
      <c r="AC2399" s="1">
        <v>42738</v>
      </c>
      <c r="AD2399">
        <v>254700</v>
      </c>
      <c r="AE2399">
        <v>2804</v>
      </c>
      <c r="AF2399">
        <v>1045</v>
      </c>
      <c r="AG2399" t="s">
        <v>64</v>
      </c>
      <c r="AH2399" t="s">
        <v>76</v>
      </c>
      <c r="AI2399">
        <v>1</v>
      </c>
      <c r="AJ2399">
        <v>2016</v>
      </c>
      <c r="AK2399">
        <v>4</v>
      </c>
      <c r="AL2399">
        <v>3</v>
      </c>
      <c r="AN2399">
        <v>2027</v>
      </c>
      <c r="AO2399">
        <v>32</v>
      </c>
      <c r="AP2399" t="s">
        <v>72</v>
      </c>
      <c r="AQ2399" t="s">
        <v>66</v>
      </c>
      <c r="AR2399">
        <v>3197</v>
      </c>
      <c r="AW2399" t="s">
        <v>11718</v>
      </c>
      <c r="AX2399" t="s">
        <v>11719</v>
      </c>
      <c r="AY2399" t="s">
        <v>11720</v>
      </c>
      <c r="AZ2399" t="s">
        <v>70</v>
      </c>
    </row>
    <row r="2400" spans="1:52" x14ac:dyDescent="0.3">
      <c r="A2400">
        <v>2147016</v>
      </c>
      <c r="B2400" t="s">
        <v>11721</v>
      </c>
      <c r="C2400" t="str">
        <f t="shared" si="324"/>
        <v>7492</v>
      </c>
      <c r="D2400" t="s">
        <v>8411</v>
      </c>
      <c r="E2400" t="str">
        <f>"0100"</f>
        <v>0100</v>
      </c>
      <c r="F2400" t="s">
        <v>54</v>
      </c>
      <c r="G2400" t="str">
        <f t="shared" si="326"/>
        <v>02</v>
      </c>
      <c r="H2400" t="s">
        <v>55</v>
      </c>
      <c r="I2400" t="s">
        <v>56</v>
      </c>
      <c r="J2400" t="s">
        <v>57</v>
      </c>
      <c r="K2400">
        <v>1</v>
      </c>
      <c r="L2400">
        <v>43750</v>
      </c>
      <c r="M2400">
        <v>1</v>
      </c>
      <c r="N2400" t="str">
        <f t="shared" si="322"/>
        <v>000X</v>
      </c>
      <c r="O2400">
        <v>5857</v>
      </c>
      <c r="P2400" t="s">
        <v>72</v>
      </c>
      <c r="Q2400" t="s">
        <v>11377</v>
      </c>
      <c r="R2400" t="s">
        <v>364</v>
      </c>
      <c r="T2400" t="s">
        <v>61</v>
      </c>
      <c r="V2400" t="s">
        <v>11722</v>
      </c>
      <c r="W2400">
        <v>322019</v>
      </c>
      <c r="X2400">
        <v>16070</v>
      </c>
      <c r="Y2400">
        <v>305949</v>
      </c>
      <c r="Z2400">
        <v>310843</v>
      </c>
      <c r="AA2400">
        <v>285843</v>
      </c>
      <c r="AB2400" t="s">
        <v>63</v>
      </c>
      <c r="AC2400" s="1">
        <v>43441</v>
      </c>
      <c r="AD2400">
        <v>420000</v>
      </c>
      <c r="AE2400">
        <v>2943</v>
      </c>
      <c r="AF2400">
        <v>2257</v>
      </c>
      <c r="AG2400" t="s">
        <v>64</v>
      </c>
      <c r="AH2400" t="s">
        <v>76</v>
      </c>
      <c r="AI2400">
        <v>1</v>
      </c>
      <c r="AJ2400">
        <v>2016</v>
      </c>
      <c r="AK2400">
        <v>3</v>
      </c>
      <c r="AL2400">
        <v>2</v>
      </c>
      <c r="AN2400">
        <v>2307</v>
      </c>
      <c r="AO2400">
        <v>32</v>
      </c>
      <c r="AP2400" t="s">
        <v>63</v>
      </c>
      <c r="AQ2400" t="s">
        <v>66</v>
      </c>
      <c r="AR2400">
        <v>3564</v>
      </c>
      <c r="AW2400" t="s">
        <v>11723</v>
      </c>
      <c r="AX2400" t="s">
        <v>11724</v>
      </c>
      <c r="AY2400" t="s">
        <v>11725</v>
      </c>
      <c r="AZ2400" t="s">
        <v>70</v>
      </c>
    </row>
    <row r="2401" spans="1:52" x14ac:dyDescent="0.3">
      <c r="A2401">
        <v>2147580</v>
      </c>
      <c r="B2401" t="s">
        <v>11726</v>
      </c>
      <c r="C2401" t="str">
        <f t="shared" si="324"/>
        <v>7492</v>
      </c>
      <c r="D2401" t="s">
        <v>8411</v>
      </c>
      <c r="E2401" t="str">
        <f>"0000"</f>
        <v>0000</v>
      </c>
      <c r="F2401" t="s">
        <v>108</v>
      </c>
      <c r="G2401" t="str">
        <f t="shared" si="326"/>
        <v>02</v>
      </c>
      <c r="H2401" t="s">
        <v>55</v>
      </c>
      <c r="I2401" t="s">
        <v>56</v>
      </c>
      <c r="J2401" t="s">
        <v>57</v>
      </c>
      <c r="K2401">
        <v>0</v>
      </c>
      <c r="L2401">
        <v>43753</v>
      </c>
      <c r="M2401">
        <v>1</v>
      </c>
      <c r="N2401" t="str">
        <f t="shared" si="322"/>
        <v>000X</v>
      </c>
      <c r="O2401">
        <v>5986</v>
      </c>
      <c r="P2401" t="s">
        <v>72</v>
      </c>
      <c r="Q2401" t="s">
        <v>10998</v>
      </c>
      <c r="R2401" t="s">
        <v>140</v>
      </c>
      <c r="T2401" t="s">
        <v>61</v>
      </c>
      <c r="V2401" t="s">
        <v>11727</v>
      </c>
      <c r="W2401">
        <v>16070</v>
      </c>
      <c r="X2401">
        <v>16070</v>
      </c>
      <c r="Y2401">
        <v>0</v>
      </c>
      <c r="Z2401">
        <v>16070</v>
      </c>
      <c r="AA2401">
        <v>16070</v>
      </c>
      <c r="AB2401" t="s">
        <v>72</v>
      </c>
      <c r="AC2401" s="1">
        <v>44232</v>
      </c>
      <c r="AD2401">
        <v>37000</v>
      </c>
      <c r="AE2401">
        <v>3138</v>
      </c>
      <c r="AF2401">
        <v>2439</v>
      </c>
      <c r="AG2401" t="s">
        <v>103</v>
      </c>
      <c r="AH2401" t="s">
        <v>76</v>
      </c>
      <c r="AR2401">
        <v>0</v>
      </c>
      <c r="AW2401" t="s">
        <v>11728</v>
      </c>
      <c r="AX2401" t="s">
        <v>11729</v>
      </c>
      <c r="AY2401" t="s">
        <v>11730</v>
      </c>
      <c r="AZ2401" t="s">
        <v>11731</v>
      </c>
    </row>
    <row r="2402" spans="1:52" x14ac:dyDescent="0.3">
      <c r="A2402">
        <v>2147920</v>
      </c>
      <c r="B2402" t="s">
        <v>11732</v>
      </c>
      <c r="C2402" t="str">
        <f t="shared" si="324"/>
        <v>7492</v>
      </c>
      <c r="D2402" t="s">
        <v>8411</v>
      </c>
      <c r="E2402" t="str">
        <f>"0100"</f>
        <v>0100</v>
      </c>
      <c r="F2402" t="s">
        <v>54</v>
      </c>
      <c r="G2402" t="str">
        <f t="shared" si="326"/>
        <v>02</v>
      </c>
      <c r="H2402" t="s">
        <v>55</v>
      </c>
      <c r="I2402" t="s">
        <v>56</v>
      </c>
      <c r="J2402" t="s">
        <v>57</v>
      </c>
      <c r="K2402">
        <v>1</v>
      </c>
      <c r="L2402">
        <v>43896</v>
      </c>
      <c r="M2402">
        <v>1.01</v>
      </c>
      <c r="N2402" t="str">
        <f t="shared" si="322"/>
        <v>000X</v>
      </c>
      <c r="O2402">
        <v>5899</v>
      </c>
      <c r="P2402" t="s">
        <v>72</v>
      </c>
      <c r="Q2402" t="s">
        <v>11394</v>
      </c>
      <c r="R2402" t="s">
        <v>364</v>
      </c>
      <c r="T2402" t="s">
        <v>61</v>
      </c>
      <c r="V2402" t="s">
        <v>11733</v>
      </c>
      <c r="W2402">
        <v>316296</v>
      </c>
      <c r="X2402">
        <v>16120</v>
      </c>
      <c r="Y2402">
        <v>300176</v>
      </c>
      <c r="Z2402">
        <v>244205</v>
      </c>
      <c r="AA2402">
        <v>219205</v>
      </c>
      <c r="AB2402" t="s">
        <v>63</v>
      </c>
      <c r="AC2402" s="1">
        <v>42843</v>
      </c>
      <c r="AD2402">
        <v>297000</v>
      </c>
      <c r="AE2402">
        <v>2823</v>
      </c>
      <c r="AF2402">
        <v>885</v>
      </c>
      <c r="AG2402" t="s">
        <v>64</v>
      </c>
      <c r="AH2402" t="s">
        <v>76</v>
      </c>
      <c r="AI2402">
        <v>1</v>
      </c>
      <c r="AJ2402">
        <v>2006</v>
      </c>
      <c r="AK2402">
        <v>4</v>
      </c>
      <c r="AL2402">
        <v>3</v>
      </c>
      <c r="AN2402">
        <v>2629</v>
      </c>
      <c r="AO2402">
        <v>32</v>
      </c>
      <c r="AP2402" t="s">
        <v>63</v>
      </c>
      <c r="AQ2402" t="s">
        <v>66</v>
      </c>
      <c r="AR2402">
        <v>3763</v>
      </c>
      <c r="AW2402" t="s">
        <v>11728</v>
      </c>
      <c r="AX2402" t="s">
        <v>11729</v>
      </c>
      <c r="AY2402" t="s">
        <v>11730</v>
      </c>
      <c r="AZ2402" t="s">
        <v>70</v>
      </c>
    </row>
    <row r="2403" spans="1:52" x14ac:dyDescent="0.3">
      <c r="A2403">
        <v>2145170</v>
      </c>
      <c r="B2403" t="s">
        <v>11734</v>
      </c>
      <c r="C2403" t="str">
        <f t="shared" si="324"/>
        <v>7492</v>
      </c>
      <c r="D2403" t="s">
        <v>8411</v>
      </c>
      <c r="E2403" t="str">
        <f>"0000"</f>
        <v>0000</v>
      </c>
      <c r="F2403" t="s">
        <v>108</v>
      </c>
      <c r="G2403" t="str">
        <f t="shared" si="326"/>
        <v>02</v>
      </c>
      <c r="H2403" t="s">
        <v>55</v>
      </c>
      <c r="I2403" t="s">
        <v>56</v>
      </c>
      <c r="J2403" t="s">
        <v>57</v>
      </c>
      <c r="K2403">
        <v>0</v>
      </c>
      <c r="L2403">
        <v>51442</v>
      </c>
      <c r="M2403">
        <v>1.18</v>
      </c>
      <c r="N2403" t="str">
        <f t="shared" si="322"/>
        <v>000X</v>
      </c>
      <c r="O2403">
        <v>5341</v>
      </c>
      <c r="P2403" t="s">
        <v>72</v>
      </c>
      <c r="Q2403" t="s">
        <v>10886</v>
      </c>
      <c r="R2403" t="s">
        <v>140</v>
      </c>
      <c r="T2403" t="s">
        <v>61</v>
      </c>
      <c r="V2403" t="s">
        <v>11735</v>
      </c>
      <c r="W2403">
        <v>18790</v>
      </c>
      <c r="X2403">
        <v>18790</v>
      </c>
      <c r="Y2403">
        <v>0</v>
      </c>
      <c r="Z2403">
        <v>18790</v>
      </c>
      <c r="AA2403">
        <v>18790</v>
      </c>
      <c r="AB2403" t="s">
        <v>72</v>
      </c>
      <c r="AC2403" s="1">
        <v>34516</v>
      </c>
      <c r="AD2403">
        <v>23896</v>
      </c>
      <c r="AE2403">
        <v>1040</v>
      </c>
      <c r="AF2403">
        <v>1918</v>
      </c>
      <c r="AG2403" t="s">
        <v>103</v>
      </c>
      <c r="AH2403" t="s">
        <v>873</v>
      </c>
      <c r="AR2403">
        <v>0</v>
      </c>
      <c r="AW2403" t="s">
        <v>11736</v>
      </c>
      <c r="AX2403" t="s">
        <v>11737</v>
      </c>
      <c r="AY2403" t="s">
        <v>11738</v>
      </c>
      <c r="AZ2403" t="s">
        <v>11739</v>
      </c>
    </row>
    <row r="2404" spans="1:52" x14ac:dyDescent="0.3">
      <c r="A2404">
        <v>2145226</v>
      </c>
      <c r="B2404" t="s">
        <v>11740</v>
      </c>
      <c r="C2404" t="str">
        <f t="shared" si="324"/>
        <v>7492</v>
      </c>
      <c r="D2404" t="s">
        <v>8411</v>
      </c>
      <c r="E2404" t="str">
        <f>"0000"</f>
        <v>0000</v>
      </c>
      <c r="F2404" t="s">
        <v>108</v>
      </c>
      <c r="G2404" t="str">
        <f t="shared" si="326"/>
        <v>02</v>
      </c>
      <c r="H2404" t="s">
        <v>55</v>
      </c>
      <c r="I2404" t="s">
        <v>56</v>
      </c>
      <c r="J2404" t="s">
        <v>57</v>
      </c>
      <c r="K2404">
        <v>0</v>
      </c>
      <c r="L2404">
        <v>46100</v>
      </c>
      <c r="M2404">
        <v>1.06</v>
      </c>
      <c r="N2404" t="str">
        <f t="shared" si="322"/>
        <v>000X</v>
      </c>
      <c r="O2404">
        <v>5421</v>
      </c>
      <c r="P2404" t="s">
        <v>72</v>
      </c>
      <c r="Q2404" t="s">
        <v>10998</v>
      </c>
      <c r="R2404" t="s">
        <v>140</v>
      </c>
      <c r="T2404" t="s">
        <v>61</v>
      </c>
      <c r="V2404" t="s">
        <v>11741</v>
      </c>
      <c r="W2404">
        <v>16930</v>
      </c>
      <c r="X2404">
        <v>16930</v>
      </c>
      <c r="Y2404">
        <v>0</v>
      </c>
      <c r="Z2404">
        <v>16930</v>
      </c>
      <c r="AA2404">
        <v>16930</v>
      </c>
      <c r="AB2404" t="s">
        <v>72</v>
      </c>
      <c r="AC2404" s="1">
        <v>36434</v>
      </c>
      <c r="AD2404">
        <v>21000</v>
      </c>
      <c r="AE2404">
        <v>1329</v>
      </c>
      <c r="AF2404">
        <v>984</v>
      </c>
      <c r="AG2404" t="s">
        <v>103</v>
      </c>
      <c r="AH2404" t="s">
        <v>873</v>
      </c>
      <c r="AR2404">
        <v>0</v>
      </c>
      <c r="AW2404" t="s">
        <v>11494</v>
      </c>
      <c r="AX2404" t="s">
        <v>11495</v>
      </c>
      <c r="AY2404" t="s">
        <v>11496</v>
      </c>
      <c r="AZ2404" t="s">
        <v>11497</v>
      </c>
    </row>
    <row r="2405" spans="1:52" x14ac:dyDescent="0.3">
      <c r="A2405">
        <v>2145501</v>
      </c>
      <c r="B2405" t="s">
        <v>11742</v>
      </c>
      <c r="C2405" t="str">
        <f t="shared" si="324"/>
        <v>7492</v>
      </c>
      <c r="D2405" t="s">
        <v>8411</v>
      </c>
      <c r="E2405" t="str">
        <f>"0100"</f>
        <v>0100</v>
      </c>
      <c r="F2405" t="s">
        <v>54</v>
      </c>
      <c r="G2405" t="str">
        <f t="shared" si="326"/>
        <v>02</v>
      </c>
      <c r="H2405" t="s">
        <v>55</v>
      </c>
      <c r="I2405" t="s">
        <v>56</v>
      </c>
      <c r="J2405" t="s">
        <v>57</v>
      </c>
      <c r="K2405">
        <v>1</v>
      </c>
      <c r="L2405">
        <v>43800</v>
      </c>
      <c r="M2405">
        <v>1.01</v>
      </c>
      <c r="N2405" t="str">
        <f t="shared" si="322"/>
        <v>000X</v>
      </c>
      <c r="O2405">
        <v>5737</v>
      </c>
      <c r="P2405" t="s">
        <v>72</v>
      </c>
      <c r="Q2405" t="s">
        <v>10998</v>
      </c>
      <c r="R2405" t="s">
        <v>140</v>
      </c>
      <c r="T2405" t="s">
        <v>61</v>
      </c>
      <c r="V2405" t="s">
        <v>11743</v>
      </c>
      <c r="W2405">
        <v>218644</v>
      </c>
      <c r="X2405">
        <v>16090</v>
      </c>
      <c r="Y2405">
        <v>202554</v>
      </c>
      <c r="Z2405">
        <v>154188</v>
      </c>
      <c r="AA2405">
        <v>129188</v>
      </c>
      <c r="AB2405" t="s">
        <v>63</v>
      </c>
      <c r="AC2405" s="1">
        <v>34943</v>
      </c>
      <c r="AD2405">
        <v>9000</v>
      </c>
      <c r="AE2405">
        <v>1100</v>
      </c>
      <c r="AF2405">
        <v>1479</v>
      </c>
      <c r="AG2405" t="s">
        <v>103</v>
      </c>
      <c r="AH2405" t="s">
        <v>76</v>
      </c>
      <c r="AI2405">
        <v>1</v>
      </c>
      <c r="AJ2405">
        <v>2001</v>
      </c>
      <c r="AK2405">
        <v>3</v>
      </c>
      <c r="AL2405">
        <v>2</v>
      </c>
      <c r="AN2405">
        <v>2339</v>
      </c>
      <c r="AO2405">
        <v>32</v>
      </c>
      <c r="AP2405" t="s">
        <v>72</v>
      </c>
      <c r="AQ2405" t="s">
        <v>66</v>
      </c>
      <c r="AR2405">
        <v>3253</v>
      </c>
      <c r="AW2405" t="s">
        <v>11744</v>
      </c>
      <c r="AX2405" t="s">
        <v>11745</v>
      </c>
      <c r="AY2405" t="s">
        <v>11746</v>
      </c>
      <c r="AZ2405" t="s">
        <v>70</v>
      </c>
    </row>
    <row r="2406" spans="1:52" x14ac:dyDescent="0.3">
      <c r="A2406">
        <v>2145692</v>
      </c>
      <c r="B2406" t="s">
        <v>11747</v>
      </c>
      <c r="C2406" t="str">
        <f t="shared" si="324"/>
        <v>7492</v>
      </c>
      <c r="D2406" t="s">
        <v>8411</v>
      </c>
      <c r="E2406" t="str">
        <f>"0000"</f>
        <v>0000</v>
      </c>
      <c r="F2406" t="s">
        <v>108</v>
      </c>
      <c r="G2406" t="str">
        <f t="shared" si="326"/>
        <v>02</v>
      </c>
      <c r="H2406" t="s">
        <v>55</v>
      </c>
      <c r="I2406" t="s">
        <v>56</v>
      </c>
      <c r="J2406" t="s">
        <v>57</v>
      </c>
      <c r="K2406">
        <v>0</v>
      </c>
      <c r="L2406">
        <v>48719</v>
      </c>
      <c r="M2406">
        <v>1.1200000000000001</v>
      </c>
      <c r="N2406" t="str">
        <f t="shared" si="322"/>
        <v>000X</v>
      </c>
      <c r="O2406">
        <v>5626</v>
      </c>
      <c r="P2406" t="s">
        <v>72</v>
      </c>
      <c r="Q2406" t="s">
        <v>10146</v>
      </c>
      <c r="R2406" t="s">
        <v>266</v>
      </c>
      <c r="T2406" t="s">
        <v>61</v>
      </c>
      <c r="V2406" t="s">
        <v>11748</v>
      </c>
      <c r="W2406">
        <v>17890</v>
      </c>
      <c r="X2406">
        <v>17890</v>
      </c>
      <c r="Y2406">
        <v>0</v>
      </c>
      <c r="Z2406">
        <v>17890</v>
      </c>
      <c r="AA2406">
        <v>17890</v>
      </c>
      <c r="AB2406" t="s">
        <v>72</v>
      </c>
      <c r="AC2406" s="1">
        <v>37622</v>
      </c>
      <c r="AD2406">
        <v>12000</v>
      </c>
      <c r="AE2406">
        <v>1569</v>
      </c>
      <c r="AF2406">
        <v>378</v>
      </c>
      <c r="AG2406" t="s">
        <v>103</v>
      </c>
      <c r="AH2406" t="s">
        <v>515</v>
      </c>
      <c r="AR2406">
        <v>0</v>
      </c>
      <c r="AW2406" t="s">
        <v>11749</v>
      </c>
      <c r="AY2406" t="s">
        <v>11750</v>
      </c>
      <c r="AZ2406" t="s">
        <v>11751</v>
      </c>
    </row>
    <row r="2407" spans="1:52" x14ac:dyDescent="0.3">
      <c r="A2407">
        <v>2145960</v>
      </c>
      <c r="B2407" t="s">
        <v>11752</v>
      </c>
      <c r="C2407" t="str">
        <f t="shared" si="324"/>
        <v>7492</v>
      </c>
      <c r="D2407" t="s">
        <v>8411</v>
      </c>
      <c r="E2407" t="str">
        <f>"0100"</f>
        <v>0100</v>
      </c>
      <c r="F2407" t="s">
        <v>54</v>
      </c>
      <c r="G2407" t="str">
        <f t="shared" si="326"/>
        <v>02</v>
      </c>
      <c r="H2407" t="s">
        <v>55</v>
      </c>
      <c r="I2407" t="s">
        <v>56</v>
      </c>
      <c r="J2407" t="s">
        <v>57</v>
      </c>
      <c r="K2407">
        <v>1</v>
      </c>
      <c r="L2407">
        <v>43750</v>
      </c>
      <c r="M2407">
        <v>1</v>
      </c>
      <c r="N2407" t="str">
        <f t="shared" si="322"/>
        <v>000X</v>
      </c>
      <c r="O2407">
        <v>5780</v>
      </c>
      <c r="P2407" t="s">
        <v>72</v>
      </c>
      <c r="Q2407" t="s">
        <v>11377</v>
      </c>
      <c r="R2407" t="s">
        <v>364</v>
      </c>
      <c r="T2407" t="s">
        <v>61</v>
      </c>
      <c r="V2407" t="s">
        <v>11753</v>
      </c>
      <c r="W2407">
        <v>193903</v>
      </c>
      <c r="X2407">
        <v>16070</v>
      </c>
      <c r="Y2407">
        <v>177833</v>
      </c>
      <c r="Z2407">
        <v>142607</v>
      </c>
      <c r="AA2407">
        <v>117107</v>
      </c>
      <c r="AB2407" t="s">
        <v>63</v>
      </c>
      <c r="AC2407" s="1">
        <v>35551</v>
      </c>
      <c r="AD2407">
        <v>11500</v>
      </c>
      <c r="AE2407">
        <v>1184</v>
      </c>
      <c r="AF2407">
        <v>616</v>
      </c>
      <c r="AG2407" t="s">
        <v>103</v>
      </c>
      <c r="AH2407" t="s">
        <v>76</v>
      </c>
      <c r="AI2407">
        <v>1</v>
      </c>
      <c r="AJ2407">
        <v>1997</v>
      </c>
      <c r="AK2407">
        <v>3</v>
      </c>
      <c r="AL2407">
        <v>2</v>
      </c>
      <c r="AN2407">
        <v>1872</v>
      </c>
      <c r="AO2407">
        <v>32</v>
      </c>
      <c r="AP2407" t="s">
        <v>72</v>
      </c>
      <c r="AQ2407" t="s">
        <v>66</v>
      </c>
      <c r="AR2407">
        <v>2824</v>
      </c>
      <c r="AW2407" t="s">
        <v>11754</v>
      </c>
      <c r="AX2407" t="s">
        <v>11755</v>
      </c>
      <c r="AY2407" t="s">
        <v>11756</v>
      </c>
      <c r="AZ2407" t="s">
        <v>70</v>
      </c>
    </row>
    <row r="2408" spans="1:52" x14ac:dyDescent="0.3">
      <c r="A2408">
        <v>2146362</v>
      </c>
      <c r="B2408" t="s">
        <v>11757</v>
      </c>
      <c r="C2408" t="str">
        <f t="shared" si="324"/>
        <v>7492</v>
      </c>
      <c r="D2408" t="s">
        <v>8411</v>
      </c>
      <c r="E2408" t="str">
        <f>"0100"</f>
        <v>0100</v>
      </c>
      <c r="F2408" t="s">
        <v>54</v>
      </c>
      <c r="G2408" t="str">
        <f t="shared" si="326"/>
        <v>02</v>
      </c>
      <c r="H2408" t="s">
        <v>55</v>
      </c>
      <c r="I2408" t="s">
        <v>56</v>
      </c>
      <c r="J2408" t="s">
        <v>57</v>
      </c>
      <c r="K2408">
        <v>1</v>
      </c>
      <c r="L2408">
        <v>43750</v>
      </c>
      <c r="M2408">
        <v>1</v>
      </c>
      <c r="N2408" t="str">
        <f t="shared" si="322"/>
        <v>000X</v>
      </c>
      <c r="O2408">
        <v>5799</v>
      </c>
      <c r="P2408" t="s">
        <v>72</v>
      </c>
      <c r="Q2408" t="s">
        <v>11160</v>
      </c>
      <c r="R2408" t="s">
        <v>140</v>
      </c>
      <c r="T2408" t="s">
        <v>61</v>
      </c>
      <c r="V2408" t="s">
        <v>11758</v>
      </c>
      <c r="W2408">
        <v>257856</v>
      </c>
      <c r="X2408">
        <v>16070</v>
      </c>
      <c r="Y2408">
        <v>241786</v>
      </c>
      <c r="Z2408">
        <v>198815</v>
      </c>
      <c r="AA2408">
        <v>173815</v>
      </c>
      <c r="AB2408" t="s">
        <v>63</v>
      </c>
      <c r="AC2408" s="1">
        <v>37712</v>
      </c>
      <c r="AD2408">
        <v>15000</v>
      </c>
      <c r="AE2408">
        <v>1594</v>
      </c>
      <c r="AF2408">
        <v>335</v>
      </c>
      <c r="AG2408" t="s">
        <v>103</v>
      </c>
      <c r="AH2408" t="s">
        <v>76</v>
      </c>
      <c r="AI2408">
        <v>1</v>
      </c>
      <c r="AJ2408">
        <v>2004</v>
      </c>
      <c r="AK2408">
        <v>3</v>
      </c>
      <c r="AL2408">
        <v>2</v>
      </c>
      <c r="AN2408">
        <v>2428</v>
      </c>
      <c r="AO2408">
        <v>32</v>
      </c>
      <c r="AP2408" t="s">
        <v>63</v>
      </c>
      <c r="AQ2408" t="s">
        <v>66</v>
      </c>
      <c r="AR2408">
        <v>3584</v>
      </c>
      <c r="AW2408" t="s">
        <v>11759</v>
      </c>
      <c r="AX2408" t="s">
        <v>11760</v>
      </c>
      <c r="AY2408" t="s">
        <v>11761</v>
      </c>
      <c r="AZ2408" t="s">
        <v>70</v>
      </c>
    </row>
    <row r="2409" spans="1:52" x14ac:dyDescent="0.3">
      <c r="A2409">
        <v>2146630</v>
      </c>
      <c r="B2409" t="s">
        <v>11762</v>
      </c>
      <c r="C2409" t="str">
        <f t="shared" si="324"/>
        <v>7492</v>
      </c>
      <c r="D2409" t="s">
        <v>8411</v>
      </c>
      <c r="E2409" t="str">
        <f>"0100"</f>
        <v>0100</v>
      </c>
      <c r="F2409" t="s">
        <v>54</v>
      </c>
      <c r="G2409" t="str">
        <f t="shared" si="326"/>
        <v>02</v>
      </c>
      <c r="H2409" t="s">
        <v>55</v>
      </c>
      <c r="I2409" t="s">
        <v>56</v>
      </c>
      <c r="J2409" t="s">
        <v>57</v>
      </c>
      <c r="K2409">
        <v>1</v>
      </c>
      <c r="L2409">
        <v>43750</v>
      </c>
      <c r="M2409">
        <v>1</v>
      </c>
      <c r="N2409" t="str">
        <f t="shared" si="322"/>
        <v>000X</v>
      </c>
      <c r="O2409">
        <v>5876</v>
      </c>
      <c r="P2409" t="s">
        <v>72</v>
      </c>
      <c r="Q2409" t="s">
        <v>11394</v>
      </c>
      <c r="R2409" t="s">
        <v>364</v>
      </c>
      <c r="T2409" t="s">
        <v>61</v>
      </c>
      <c r="V2409" t="s">
        <v>11763</v>
      </c>
      <c r="W2409">
        <v>191291</v>
      </c>
      <c r="X2409">
        <v>16070</v>
      </c>
      <c r="Y2409">
        <v>175221</v>
      </c>
      <c r="Z2409">
        <v>147437</v>
      </c>
      <c r="AA2409">
        <v>122437</v>
      </c>
      <c r="AB2409" t="s">
        <v>63</v>
      </c>
      <c r="AC2409" s="1">
        <v>37895</v>
      </c>
      <c r="AD2409">
        <v>168000</v>
      </c>
      <c r="AE2409">
        <v>1661</v>
      </c>
      <c r="AF2409">
        <v>213</v>
      </c>
      <c r="AG2409" t="s">
        <v>64</v>
      </c>
      <c r="AH2409" t="s">
        <v>76</v>
      </c>
      <c r="AI2409">
        <v>1</v>
      </c>
      <c r="AJ2409">
        <v>1997</v>
      </c>
      <c r="AK2409">
        <v>3</v>
      </c>
      <c r="AL2409">
        <v>2</v>
      </c>
      <c r="AN2409">
        <v>1756</v>
      </c>
      <c r="AO2409">
        <v>32</v>
      </c>
      <c r="AP2409" t="s">
        <v>63</v>
      </c>
      <c r="AQ2409" t="s">
        <v>66</v>
      </c>
      <c r="AR2409">
        <v>2563</v>
      </c>
      <c r="AW2409" t="s">
        <v>11764</v>
      </c>
      <c r="AX2409" t="s">
        <v>11765</v>
      </c>
      <c r="AY2409" t="s">
        <v>11766</v>
      </c>
      <c r="AZ2409" t="s">
        <v>11767</v>
      </c>
    </row>
    <row r="2410" spans="1:52" x14ac:dyDescent="0.3">
      <c r="A2410">
        <v>2146826</v>
      </c>
      <c r="B2410" t="s">
        <v>11768</v>
      </c>
      <c r="C2410" t="str">
        <f t="shared" si="324"/>
        <v>7492</v>
      </c>
      <c r="D2410" t="s">
        <v>8411</v>
      </c>
      <c r="E2410" t="str">
        <f>"0100"</f>
        <v>0100</v>
      </c>
      <c r="F2410" t="s">
        <v>54</v>
      </c>
      <c r="G2410" t="str">
        <f t="shared" si="326"/>
        <v>02</v>
      </c>
      <c r="H2410" t="s">
        <v>55</v>
      </c>
      <c r="I2410" t="s">
        <v>56</v>
      </c>
      <c r="J2410" t="s">
        <v>57</v>
      </c>
      <c r="K2410">
        <v>1</v>
      </c>
      <c r="L2410">
        <v>46117</v>
      </c>
      <c r="M2410">
        <v>1.06</v>
      </c>
      <c r="N2410" t="str">
        <f t="shared" si="322"/>
        <v>000X</v>
      </c>
      <c r="O2410">
        <v>5725</v>
      </c>
      <c r="P2410" t="s">
        <v>72</v>
      </c>
      <c r="Q2410" t="s">
        <v>11377</v>
      </c>
      <c r="R2410" t="s">
        <v>364</v>
      </c>
      <c r="T2410" t="s">
        <v>61</v>
      </c>
      <c r="V2410" t="s">
        <v>11769</v>
      </c>
      <c r="W2410">
        <v>319037</v>
      </c>
      <c r="X2410">
        <v>16940</v>
      </c>
      <c r="Y2410">
        <v>302097</v>
      </c>
      <c r="Z2410">
        <v>319037</v>
      </c>
      <c r="AA2410">
        <v>319037</v>
      </c>
      <c r="AB2410" t="s">
        <v>72</v>
      </c>
      <c r="AC2410" s="1">
        <v>37803</v>
      </c>
      <c r="AD2410">
        <v>19500</v>
      </c>
      <c r="AE2410">
        <v>1629</v>
      </c>
      <c r="AF2410">
        <v>270</v>
      </c>
      <c r="AG2410" t="s">
        <v>103</v>
      </c>
      <c r="AH2410" t="s">
        <v>76</v>
      </c>
      <c r="AI2410">
        <v>1</v>
      </c>
      <c r="AJ2410">
        <v>2009</v>
      </c>
      <c r="AK2410">
        <v>3</v>
      </c>
      <c r="AL2410">
        <v>2</v>
      </c>
      <c r="AN2410">
        <v>3208</v>
      </c>
      <c r="AO2410">
        <v>32</v>
      </c>
      <c r="AP2410" t="s">
        <v>63</v>
      </c>
      <c r="AQ2410" t="s">
        <v>66</v>
      </c>
      <c r="AR2410">
        <v>4553</v>
      </c>
      <c r="AW2410" t="s">
        <v>11770</v>
      </c>
      <c r="AX2410" t="s">
        <v>11771</v>
      </c>
      <c r="AY2410" t="s">
        <v>11772</v>
      </c>
      <c r="AZ2410" t="s">
        <v>11634</v>
      </c>
    </row>
    <row r="2411" spans="1:52" x14ac:dyDescent="0.3">
      <c r="A2411">
        <v>2146958</v>
      </c>
      <c r="B2411" t="s">
        <v>11773</v>
      </c>
      <c r="C2411" t="str">
        <f t="shared" si="324"/>
        <v>7492</v>
      </c>
      <c r="D2411" t="s">
        <v>8411</v>
      </c>
      <c r="E2411" t="str">
        <f>"0000"</f>
        <v>0000</v>
      </c>
      <c r="F2411" t="s">
        <v>108</v>
      </c>
      <c r="G2411" t="str">
        <f t="shared" si="326"/>
        <v>02</v>
      </c>
      <c r="H2411" t="s">
        <v>55</v>
      </c>
      <c r="I2411" t="s">
        <v>56</v>
      </c>
      <c r="J2411" t="s">
        <v>57</v>
      </c>
      <c r="K2411">
        <v>0</v>
      </c>
      <c r="L2411">
        <v>43750</v>
      </c>
      <c r="M2411">
        <v>1</v>
      </c>
      <c r="N2411" t="str">
        <f t="shared" ref="N2411:N2474" si="328">"000X"</f>
        <v>000X</v>
      </c>
      <c r="O2411">
        <v>5813</v>
      </c>
      <c r="P2411" t="s">
        <v>72</v>
      </c>
      <c r="Q2411" t="s">
        <v>11377</v>
      </c>
      <c r="R2411" t="s">
        <v>364</v>
      </c>
      <c r="T2411" t="s">
        <v>61</v>
      </c>
      <c r="V2411" t="s">
        <v>11774</v>
      </c>
      <c r="W2411">
        <v>16070</v>
      </c>
      <c r="X2411">
        <v>16070</v>
      </c>
      <c r="Y2411">
        <v>0</v>
      </c>
      <c r="Z2411">
        <v>16070</v>
      </c>
      <c r="AA2411">
        <v>16070</v>
      </c>
      <c r="AB2411" t="s">
        <v>72</v>
      </c>
      <c r="AC2411" s="1">
        <v>38078</v>
      </c>
      <c r="AD2411">
        <v>29900</v>
      </c>
      <c r="AE2411">
        <v>1719</v>
      </c>
      <c r="AF2411">
        <v>1201</v>
      </c>
      <c r="AG2411" t="s">
        <v>103</v>
      </c>
      <c r="AH2411" t="s">
        <v>249</v>
      </c>
      <c r="AR2411">
        <v>0</v>
      </c>
      <c r="AW2411" t="s">
        <v>11775</v>
      </c>
      <c r="AX2411" t="s">
        <v>11776</v>
      </c>
      <c r="AY2411" t="s">
        <v>11777</v>
      </c>
      <c r="AZ2411" t="s">
        <v>10799</v>
      </c>
    </row>
    <row r="2412" spans="1:52" x14ac:dyDescent="0.3">
      <c r="A2412">
        <v>2147083</v>
      </c>
      <c r="B2412" t="s">
        <v>11778</v>
      </c>
      <c r="C2412" t="str">
        <f t="shared" si="324"/>
        <v>7492</v>
      </c>
      <c r="D2412" t="s">
        <v>8411</v>
      </c>
      <c r="E2412" t="str">
        <f>"0000"</f>
        <v>0000</v>
      </c>
      <c r="F2412" t="s">
        <v>108</v>
      </c>
      <c r="G2412" t="str">
        <f t="shared" si="326"/>
        <v>02</v>
      </c>
      <c r="H2412" t="s">
        <v>55</v>
      </c>
      <c r="I2412" t="s">
        <v>56</v>
      </c>
      <c r="J2412" t="s">
        <v>57</v>
      </c>
      <c r="K2412">
        <v>0</v>
      </c>
      <c r="L2412">
        <v>46116</v>
      </c>
      <c r="M2412">
        <v>1.06</v>
      </c>
      <c r="N2412" t="str">
        <f t="shared" si="328"/>
        <v>000X</v>
      </c>
      <c r="O2412">
        <v>5899</v>
      </c>
      <c r="P2412" t="s">
        <v>72</v>
      </c>
      <c r="Q2412" t="s">
        <v>11377</v>
      </c>
      <c r="R2412" t="s">
        <v>364</v>
      </c>
      <c r="T2412" t="s">
        <v>61</v>
      </c>
      <c r="V2412" t="s">
        <v>11779</v>
      </c>
      <c r="W2412">
        <v>16940</v>
      </c>
      <c r="X2412">
        <v>16940</v>
      </c>
      <c r="Y2412">
        <v>0</v>
      </c>
      <c r="Z2412">
        <v>16940</v>
      </c>
      <c r="AA2412">
        <v>16940</v>
      </c>
      <c r="AB2412" t="s">
        <v>72</v>
      </c>
      <c r="AC2412" s="1">
        <v>36708</v>
      </c>
      <c r="AD2412">
        <v>22000</v>
      </c>
      <c r="AE2412">
        <v>1372</v>
      </c>
      <c r="AF2412">
        <v>1942</v>
      </c>
      <c r="AG2412" t="s">
        <v>103</v>
      </c>
      <c r="AH2412" t="s">
        <v>873</v>
      </c>
      <c r="AR2412">
        <v>0</v>
      </c>
      <c r="AW2412" t="s">
        <v>11780</v>
      </c>
      <c r="AY2412" t="s">
        <v>11781</v>
      </c>
      <c r="AZ2412" t="s">
        <v>11782</v>
      </c>
    </row>
    <row r="2413" spans="1:52" x14ac:dyDescent="0.3">
      <c r="A2413">
        <v>2147300</v>
      </c>
      <c r="B2413" t="s">
        <v>11783</v>
      </c>
      <c r="C2413" t="str">
        <f t="shared" si="324"/>
        <v>7492</v>
      </c>
      <c r="D2413" t="s">
        <v>8411</v>
      </c>
      <c r="E2413" t="str">
        <f>"0100"</f>
        <v>0100</v>
      </c>
      <c r="F2413" t="s">
        <v>54</v>
      </c>
      <c r="G2413" t="str">
        <f>"35"</f>
        <v>35</v>
      </c>
      <c r="H2413" t="s">
        <v>1645</v>
      </c>
      <c r="I2413" t="s">
        <v>56</v>
      </c>
      <c r="J2413" t="s">
        <v>8434</v>
      </c>
      <c r="K2413">
        <v>1</v>
      </c>
      <c r="L2413">
        <v>55365</v>
      </c>
      <c r="M2413">
        <v>1.27</v>
      </c>
      <c r="N2413" t="str">
        <f t="shared" si="328"/>
        <v>000X</v>
      </c>
      <c r="O2413">
        <v>6120</v>
      </c>
      <c r="P2413" t="s">
        <v>72</v>
      </c>
      <c r="Q2413" t="s">
        <v>10998</v>
      </c>
      <c r="R2413" t="s">
        <v>140</v>
      </c>
      <c r="T2413" t="s">
        <v>61</v>
      </c>
      <c r="V2413" t="s">
        <v>11784</v>
      </c>
      <c r="W2413">
        <v>234383</v>
      </c>
      <c r="X2413">
        <v>15890</v>
      </c>
      <c r="Y2413">
        <v>218493</v>
      </c>
      <c r="Z2413">
        <v>234383</v>
      </c>
      <c r="AA2413">
        <v>234383</v>
      </c>
      <c r="AB2413" t="s">
        <v>63</v>
      </c>
      <c r="AC2413" s="1">
        <v>43543</v>
      </c>
      <c r="AD2413">
        <v>257000</v>
      </c>
      <c r="AE2413">
        <v>2963</v>
      </c>
      <c r="AF2413">
        <v>2159</v>
      </c>
      <c r="AG2413" t="s">
        <v>64</v>
      </c>
      <c r="AH2413" t="s">
        <v>7866</v>
      </c>
      <c r="AI2413">
        <v>1</v>
      </c>
      <c r="AJ2413">
        <v>2007</v>
      </c>
      <c r="AK2413">
        <v>3</v>
      </c>
      <c r="AL2413">
        <v>2</v>
      </c>
      <c r="AN2413">
        <v>2274</v>
      </c>
      <c r="AO2413">
        <v>32</v>
      </c>
      <c r="AP2413" t="s">
        <v>72</v>
      </c>
      <c r="AQ2413" t="s">
        <v>66</v>
      </c>
      <c r="AR2413">
        <v>3566</v>
      </c>
      <c r="AW2413" t="s">
        <v>11785</v>
      </c>
      <c r="AX2413" t="s">
        <v>11786</v>
      </c>
      <c r="AY2413" t="s">
        <v>11787</v>
      </c>
      <c r="AZ2413" t="s">
        <v>70</v>
      </c>
    </row>
    <row r="2414" spans="1:52" x14ac:dyDescent="0.3">
      <c r="A2414">
        <v>2147393</v>
      </c>
      <c r="B2414" t="s">
        <v>11788</v>
      </c>
      <c r="C2414" t="str">
        <f t="shared" si="324"/>
        <v>7492</v>
      </c>
      <c r="D2414" t="s">
        <v>8411</v>
      </c>
      <c r="E2414" t="str">
        <f>"0100"</f>
        <v>0100</v>
      </c>
      <c r="F2414" t="s">
        <v>54</v>
      </c>
      <c r="G2414" t="str">
        <f>"02"</f>
        <v>02</v>
      </c>
      <c r="H2414" t="s">
        <v>55</v>
      </c>
      <c r="I2414" t="s">
        <v>56</v>
      </c>
      <c r="J2414" t="s">
        <v>57</v>
      </c>
      <c r="K2414">
        <v>1</v>
      </c>
      <c r="L2414">
        <v>43753</v>
      </c>
      <c r="M2414">
        <v>1</v>
      </c>
      <c r="N2414" t="str">
        <f t="shared" si="328"/>
        <v>000X</v>
      </c>
      <c r="O2414">
        <v>6012</v>
      </c>
      <c r="P2414" t="s">
        <v>72</v>
      </c>
      <c r="Q2414" t="s">
        <v>10998</v>
      </c>
      <c r="R2414" t="s">
        <v>140</v>
      </c>
      <c r="T2414" t="s">
        <v>61</v>
      </c>
      <c r="V2414" t="s">
        <v>11789</v>
      </c>
      <c r="W2414">
        <v>326312</v>
      </c>
      <c r="X2414">
        <v>16070</v>
      </c>
      <c r="Y2414">
        <v>310242</v>
      </c>
      <c r="Z2414">
        <v>247930</v>
      </c>
      <c r="AA2414">
        <v>222930</v>
      </c>
      <c r="AB2414" t="s">
        <v>63</v>
      </c>
      <c r="AC2414" s="1">
        <v>38384</v>
      </c>
      <c r="AD2414">
        <v>60000</v>
      </c>
      <c r="AE2414">
        <v>1811</v>
      </c>
      <c r="AF2414">
        <v>1942</v>
      </c>
      <c r="AG2414" t="s">
        <v>103</v>
      </c>
      <c r="AH2414" t="s">
        <v>76</v>
      </c>
      <c r="AI2414">
        <v>1</v>
      </c>
      <c r="AJ2414">
        <v>2006</v>
      </c>
      <c r="AK2414">
        <v>4</v>
      </c>
      <c r="AL2414">
        <v>4</v>
      </c>
      <c r="AN2414">
        <v>3328</v>
      </c>
      <c r="AO2414">
        <v>32</v>
      </c>
      <c r="AP2414" t="s">
        <v>63</v>
      </c>
      <c r="AQ2414" t="s">
        <v>66</v>
      </c>
      <c r="AR2414">
        <v>4539</v>
      </c>
      <c r="AW2414" t="s">
        <v>11790</v>
      </c>
      <c r="AX2414" t="s">
        <v>11791</v>
      </c>
      <c r="AY2414" t="s">
        <v>11792</v>
      </c>
      <c r="AZ2414" t="s">
        <v>70</v>
      </c>
    </row>
    <row r="2415" spans="1:52" x14ac:dyDescent="0.3">
      <c r="A2415">
        <v>2147709</v>
      </c>
      <c r="B2415" t="s">
        <v>11793</v>
      </c>
      <c r="C2415" t="str">
        <f t="shared" si="324"/>
        <v>7492</v>
      </c>
      <c r="D2415" t="s">
        <v>8411</v>
      </c>
      <c r="E2415" t="str">
        <f>"0100"</f>
        <v>0100</v>
      </c>
      <c r="F2415" t="s">
        <v>54</v>
      </c>
      <c r="G2415" t="str">
        <f>"02"</f>
        <v>02</v>
      </c>
      <c r="H2415" t="s">
        <v>55</v>
      </c>
      <c r="I2415" t="s">
        <v>56</v>
      </c>
      <c r="J2415" t="s">
        <v>57</v>
      </c>
      <c r="K2415">
        <v>1</v>
      </c>
      <c r="L2415">
        <v>43799</v>
      </c>
      <c r="M2415">
        <v>1.01</v>
      </c>
      <c r="N2415" t="str">
        <f t="shared" si="328"/>
        <v>000X</v>
      </c>
      <c r="O2415">
        <v>5834</v>
      </c>
      <c r="P2415" t="s">
        <v>72</v>
      </c>
      <c r="Q2415" t="s">
        <v>10998</v>
      </c>
      <c r="R2415" t="s">
        <v>140</v>
      </c>
      <c r="T2415" t="s">
        <v>61</v>
      </c>
      <c r="V2415" t="s">
        <v>11794</v>
      </c>
      <c r="W2415">
        <v>333797</v>
      </c>
      <c r="X2415">
        <v>16090</v>
      </c>
      <c r="Y2415">
        <v>317707</v>
      </c>
      <c r="Z2415">
        <v>271790</v>
      </c>
      <c r="AA2415">
        <v>246790</v>
      </c>
      <c r="AB2415" t="s">
        <v>63</v>
      </c>
      <c r="AC2415" s="1">
        <v>38869</v>
      </c>
      <c r="AD2415">
        <v>95000</v>
      </c>
      <c r="AE2415">
        <v>2031</v>
      </c>
      <c r="AF2415">
        <v>1811</v>
      </c>
      <c r="AG2415" t="s">
        <v>103</v>
      </c>
      <c r="AH2415" t="s">
        <v>76</v>
      </c>
      <c r="AI2415">
        <v>1</v>
      </c>
      <c r="AJ2415">
        <v>2008</v>
      </c>
      <c r="AK2415">
        <v>3</v>
      </c>
      <c r="AL2415">
        <v>3</v>
      </c>
      <c r="AN2415">
        <v>3263</v>
      </c>
      <c r="AO2415">
        <v>32</v>
      </c>
      <c r="AP2415" t="s">
        <v>63</v>
      </c>
      <c r="AQ2415" t="s">
        <v>66</v>
      </c>
      <c r="AR2415">
        <v>4240</v>
      </c>
      <c r="AW2415" t="s">
        <v>11795</v>
      </c>
      <c r="AY2415" t="s">
        <v>11796</v>
      </c>
      <c r="AZ2415" t="s">
        <v>70</v>
      </c>
    </row>
    <row r="2416" spans="1:52" x14ac:dyDescent="0.3">
      <c r="A2416">
        <v>2147733</v>
      </c>
      <c r="B2416" t="s">
        <v>11797</v>
      </c>
      <c r="C2416" t="str">
        <f t="shared" si="324"/>
        <v>7492</v>
      </c>
      <c r="D2416" t="s">
        <v>8411</v>
      </c>
      <c r="E2416" t="str">
        <f>"0000"</f>
        <v>0000</v>
      </c>
      <c r="F2416" t="s">
        <v>108</v>
      </c>
      <c r="G2416" t="str">
        <f>"02"</f>
        <v>02</v>
      </c>
      <c r="H2416" t="s">
        <v>55</v>
      </c>
      <c r="I2416" t="s">
        <v>56</v>
      </c>
      <c r="J2416" t="s">
        <v>57</v>
      </c>
      <c r="K2416">
        <v>0</v>
      </c>
      <c r="L2416">
        <v>45994</v>
      </c>
      <c r="M2416">
        <v>1.06</v>
      </c>
      <c r="N2416" t="str">
        <f t="shared" si="328"/>
        <v>000X</v>
      </c>
      <c r="O2416">
        <v>5803</v>
      </c>
      <c r="P2416" t="s">
        <v>72</v>
      </c>
      <c r="Q2416" t="s">
        <v>11394</v>
      </c>
      <c r="R2416" t="s">
        <v>364</v>
      </c>
      <c r="T2416" t="s">
        <v>61</v>
      </c>
      <c r="V2416" t="s">
        <v>11798</v>
      </c>
      <c r="W2416">
        <v>16890</v>
      </c>
      <c r="X2416">
        <v>16890</v>
      </c>
      <c r="Y2416">
        <v>0</v>
      </c>
      <c r="Z2416">
        <v>16890</v>
      </c>
      <c r="AA2416">
        <v>16890</v>
      </c>
      <c r="AB2416" t="s">
        <v>72</v>
      </c>
      <c r="AC2416" s="1">
        <v>33117</v>
      </c>
      <c r="AD2416">
        <v>21900</v>
      </c>
      <c r="AE2416">
        <v>872</v>
      </c>
      <c r="AF2416">
        <v>2126</v>
      </c>
      <c r="AG2416" t="s">
        <v>103</v>
      </c>
      <c r="AH2416" t="s">
        <v>221</v>
      </c>
      <c r="AR2416">
        <v>0</v>
      </c>
      <c r="AW2416" t="s">
        <v>11799</v>
      </c>
      <c r="AY2416" t="s">
        <v>11800</v>
      </c>
      <c r="AZ2416" t="s">
        <v>11801</v>
      </c>
    </row>
    <row r="2417" spans="1:52" x14ac:dyDescent="0.3">
      <c r="A2417">
        <v>2148276</v>
      </c>
      <c r="B2417" t="s">
        <v>11802</v>
      </c>
      <c r="C2417" t="str">
        <f t="shared" si="324"/>
        <v>7492</v>
      </c>
      <c r="D2417" t="s">
        <v>8411</v>
      </c>
      <c r="E2417" t="str">
        <f>"0000"</f>
        <v>0000</v>
      </c>
      <c r="F2417" t="s">
        <v>108</v>
      </c>
      <c r="G2417" t="str">
        <f>"35"</f>
        <v>35</v>
      </c>
      <c r="H2417" t="s">
        <v>1645</v>
      </c>
      <c r="I2417" t="s">
        <v>56</v>
      </c>
      <c r="J2417" t="s">
        <v>57</v>
      </c>
      <c r="K2417">
        <v>0</v>
      </c>
      <c r="L2417">
        <v>43959</v>
      </c>
      <c r="M2417">
        <v>1.01</v>
      </c>
      <c r="N2417" t="str">
        <f t="shared" si="328"/>
        <v>000X</v>
      </c>
      <c r="O2417">
        <v>6025</v>
      </c>
      <c r="P2417" t="s">
        <v>72</v>
      </c>
      <c r="Q2417" t="s">
        <v>11394</v>
      </c>
      <c r="R2417" t="s">
        <v>364</v>
      </c>
      <c r="T2417" t="s">
        <v>61</v>
      </c>
      <c r="V2417" t="s">
        <v>11803</v>
      </c>
      <c r="W2417">
        <v>16150</v>
      </c>
      <c r="X2417">
        <v>16150</v>
      </c>
      <c r="Y2417">
        <v>0</v>
      </c>
      <c r="Z2417">
        <v>16150</v>
      </c>
      <c r="AA2417">
        <v>16150</v>
      </c>
      <c r="AB2417" t="s">
        <v>72</v>
      </c>
      <c r="AC2417" s="1">
        <v>44002</v>
      </c>
      <c r="AD2417">
        <v>22000</v>
      </c>
      <c r="AE2417">
        <v>3069</v>
      </c>
      <c r="AF2417">
        <v>1446</v>
      </c>
      <c r="AG2417" t="s">
        <v>103</v>
      </c>
      <c r="AH2417" t="s">
        <v>7866</v>
      </c>
      <c r="AR2417">
        <v>0</v>
      </c>
      <c r="AW2417" t="s">
        <v>11804</v>
      </c>
      <c r="AY2417" t="s">
        <v>11805</v>
      </c>
      <c r="AZ2417" t="s">
        <v>5268</v>
      </c>
    </row>
    <row r="2418" spans="1:52" x14ac:dyDescent="0.3">
      <c r="A2418">
        <v>2148578</v>
      </c>
      <c r="B2418" t="s">
        <v>11806</v>
      </c>
      <c r="C2418" t="str">
        <f t="shared" si="324"/>
        <v>7492</v>
      </c>
      <c r="D2418" t="s">
        <v>8411</v>
      </c>
      <c r="E2418" t="str">
        <f>"0100"</f>
        <v>0100</v>
      </c>
      <c r="F2418" t="s">
        <v>54</v>
      </c>
      <c r="G2418" t="str">
        <f>"34"</f>
        <v>34</v>
      </c>
      <c r="H2418" t="s">
        <v>1645</v>
      </c>
      <c r="I2418" t="s">
        <v>56</v>
      </c>
      <c r="J2418" t="s">
        <v>57</v>
      </c>
      <c r="K2418">
        <v>1</v>
      </c>
      <c r="L2418">
        <v>43487</v>
      </c>
      <c r="M2418">
        <v>1</v>
      </c>
      <c r="N2418" t="str">
        <f t="shared" si="328"/>
        <v>000X</v>
      </c>
      <c r="O2418">
        <v>2350</v>
      </c>
      <c r="P2418" t="s">
        <v>58</v>
      </c>
      <c r="Q2418" t="s">
        <v>10439</v>
      </c>
      <c r="R2418" t="s">
        <v>140</v>
      </c>
      <c r="T2418" t="s">
        <v>61</v>
      </c>
      <c r="V2418" t="s">
        <v>11807</v>
      </c>
      <c r="W2418">
        <v>429507</v>
      </c>
      <c r="X2418">
        <v>15970</v>
      </c>
      <c r="Y2418">
        <v>413537</v>
      </c>
      <c r="Z2418">
        <v>305484</v>
      </c>
      <c r="AA2418">
        <v>280484</v>
      </c>
      <c r="AB2418" t="s">
        <v>63</v>
      </c>
      <c r="AC2418" s="1">
        <v>37530</v>
      </c>
      <c r="AD2418">
        <v>13000</v>
      </c>
      <c r="AE2418">
        <v>1543</v>
      </c>
      <c r="AF2418">
        <v>1963</v>
      </c>
      <c r="AG2418" t="s">
        <v>103</v>
      </c>
      <c r="AH2418" t="s">
        <v>76</v>
      </c>
      <c r="AI2418">
        <v>2</v>
      </c>
      <c r="AJ2418">
        <v>2005</v>
      </c>
      <c r="AK2418">
        <v>4</v>
      </c>
      <c r="AL2418">
        <v>4</v>
      </c>
      <c r="AN2418">
        <v>5894</v>
      </c>
      <c r="AO2418">
        <v>14</v>
      </c>
      <c r="AP2418" t="s">
        <v>63</v>
      </c>
      <c r="AQ2418" t="s">
        <v>66</v>
      </c>
      <c r="AR2418">
        <v>7551</v>
      </c>
      <c r="AW2418" t="s">
        <v>11808</v>
      </c>
      <c r="AX2418" t="s">
        <v>11809</v>
      </c>
      <c r="AY2418" t="s">
        <v>11810</v>
      </c>
      <c r="AZ2418" t="s">
        <v>70</v>
      </c>
    </row>
    <row r="2419" spans="1:52" x14ac:dyDescent="0.3">
      <c r="A2419">
        <v>2145021</v>
      </c>
      <c r="B2419" t="s">
        <v>11811</v>
      </c>
      <c r="C2419" t="str">
        <f t="shared" si="324"/>
        <v>7492</v>
      </c>
      <c r="D2419" t="s">
        <v>8411</v>
      </c>
      <c r="E2419" t="str">
        <f>"0100"</f>
        <v>0100</v>
      </c>
      <c r="F2419" t="s">
        <v>54</v>
      </c>
      <c r="G2419" t="str">
        <f>"02"</f>
        <v>02</v>
      </c>
      <c r="H2419" t="s">
        <v>55</v>
      </c>
      <c r="I2419" t="s">
        <v>56</v>
      </c>
      <c r="J2419" t="s">
        <v>57</v>
      </c>
      <c r="K2419">
        <v>1</v>
      </c>
      <c r="L2419">
        <v>46248</v>
      </c>
      <c r="M2419">
        <v>1.06</v>
      </c>
      <c r="N2419" t="str">
        <f t="shared" si="328"/>
        <v>000X</v>
      </c>
      <c r="O2419">
        <v>1937</v>
      </c>
      <c r="P2419" t="s">
        <v>58</v>
      </c>
      <c r="Q2419" t="s">
        <v>10937</v>
      </c>
      <c r="R2419" t="s">
        <v>4590</v>
      </c>
      <c r="T2419" t="s">
        <v>61</v>
      </c>
      <c r="V2419" t="s">
        <v>11812</v>
      </c>
      <c r="W2419">
        <v>180578</v>
      </c>
      <c r="X2419">
        <v>16990</v>
      </c>
      <c r="Y2419">
        <v>163588</v>
      </c>
      <c r="Z2419">
        <v>177649</v>
      </c>
      <c r="AA2419">
        <v>152649</v>
      </c>
      <c r="AB2419" t="s">
        <v>63</v>
      </c>
      <c r="AC2419" s="1">
        <v>43185</v>
      </c>
      <c r="AD2419">
        <v>193000</v>
      </c>
      <c r="AE2419">
        <v>2891</v>
      </c>
      <c r="AF2419">
        <v>441</v>
      </c>
      <c r="AG2419" t="s">
        <v>64</v>
      </c>
      <c r="AH2419" t="s">
        <v>76</v>
      </c>
      <c r="AI2419">
        <v>1</v>
      </c>
      <c r="AJ2419">
        <v>1995</v>
      </c>
      <c r="AK2419">
        <v>3</v>
      </c>
      <c r="AL2419">
        <v>2</v>
      </c>
      <c r="AN2419">
        <v>1628</v>
      </c>
      <c r="AO2419">
        <v>32</v>
      </c>
      <c r="AP2419" t="s">
        <v>63</v>
      </c>
      <c r="AQ2419" t="s">
        <v>66</v>
      </c>
      <c r="AR2419">
        <v>2540</v>
      </c>
      <c r="AW2419" t="s">
        <v>11813</v>
      </c>
      <c r="AY2419" t="s">
        <v>11814</v>
      </c>
      <c r="AZ2419" t="s">
        <v>70</v>
      </c>
    </row>
    <row r="2420" spans="1:52" x14ac:dyDescent="0.3">
      <c r="A2420">
        <v>2145862</v>
      </c>
      <c r="B2420" t="s">
        <v>11815</v>
      </c>
      <c r="C2420" t="str">
        <f t="shared" si="324"/>
        <v>7492</v>
      </c>
      <c r="D2420" t="s">
        <v>8411</v>
      </c>
      <c r="E2420" t="str">
        <f>"0100"</f>
        <v>0100</v>
      </c>
      <c r="F2420" t="s">
        <v>54</v>
      </c>
      <c r="G2420" t="str">
        <f>"02"</f>
        <v>02</v>
      </c>
      <c r="H2420" t="s">
        <v>55</v>
      </c>
      <c r="I2420" t="s">
        <v>56</v>
      </c>
      <c r="J2420" t="s">
        <v>57</v>
      </c>
      <c r="K2420">
        <v>1</v>
      </c>
      <c r="L2420">
        <v>47366</v>
      </c>
      <c r="M2420">
        <v>1.0900000000000001</v>
      </c>
      <c r="N2420" t="str">
        <f t="shared" si="328"/>
        <v>000X</v>
      </c>
      <c r="O2420">
        <v>1750</v>
      </c>
      <c r="P2420" t="s">
        <v>58</v>
      </c>
      <c r="Q2420" t="s">
        <v>10913</v>
      </c>
      <c r="R2420" t="s">
        <v>331</v>
      </c>
      <c r="T2420" t="s">
        <v>61</v>
      </c>
      <c r="V2420" t="s">
        <v>11816</v>
      </c>
      <c r="W2420">
        <v>156106</v>
      </c>
      <c r="X2420">
        <v>17400</v>
      </c>
      <c r="Y2420">
        <v>138706</v>
      </c>
      <c r="Z2420">
        <v>114447</v>
      </c>
      <c r="AA2420">
        <v>84447</v>
      </c>
      <c r="AB2420" t="s">
        <v>63</v>
      </c>
      <c r="AC2420" s="1">
        <v>42930</v>
      </c>
      <c r="AD2420">
        <v>169500</v>
      </c>
      <c r="AE2420">
        <v>2842</v>
      </c>
      <c r="AF2420">
        <v>106</v>
      </c>
      <c r="AG2420" t="s">
        <v>64</v>
      </c>
      <c r="AH2420" t="s">
        <v>1821</v>
      </c>
      <c r="AI2420">
        <v>1</v>
      </c>
      <c r="AJ2420">
        <v>1990</v>
      </c>
      <c r="AK2420">
        <v>3</v>
      </c>
      <c r="AL2420">
        <v>2</v>
      </c>
      <c r="AN2420">
        <v>1706</v>
      </c>
      <c r="AO2420">
        <v>32</v>
      </c>
      <c r="AP2420" t="s">
        <v>72</v>
      </c>
      <c r="AQ2420" t="s">
        <v>66</v>
      </c>
      <c r="AR2420">
        <v>2309</v>
      </c>
      <c r="AW2420" t="s">
        <v>11817</v>
      </c>
      <c r="AX2420" t="s">
        <v>11818</v>
      </c>
      <c r="AY2420" t="s">
        <v>11819</v>
      </c>
      <c r="AZ2420" t="s">
        <v>70</v>
      </c>
    </row>
    <row r="2421" spans="1:52" x14ac:dyDescent="0.3">
      <c r="A2421">
        <v>2146435</v>
      </c>
      <c r="B2421" t="s">
        <v>11820</v>
      </c>
      <c r="C2421" t="str">
        <f t="shared" si="324"/>
        <v>7492</v>
      </c>
      <c r="D2421" t="s">
        <v>8411</v>
      </c>
      <c r="E2421" t="str">
        <f>"0100"</f>
        <v>0100</v>
      </c>
      <c r="F2421" t="s">
        <v>54</v>
      </c>
      <c r="G2421" t="str">
        <f>"02"</f>
        <v>02</v>
      </c>
      <c r="H2421" t="s">
        <v>55</v>
      </c>
      <c r="I2421" t="s">
        <v>56</v>
      </c>
      <c r="J2421" t="s">
        <v>57</v>
      </c>
      <c r="K2421">
        <v>1</v>
      </c>
      <c r="L2421">
        <v>46116</v>
      </c>
      <c r="M2421">
        <v>1.06</v>
      </c>
      <c r="N2421" t="str">
        <f t="shared" si="328"/>
        <v>000X</v>
      </c>
      <c r="O2421">
        <v>1680</v>
      </c>
      <c r="P2421" t="s">
        <v>58</v>
      </c>
      <c r="Q2421" t="s">
        <v>10913</v>
      </c>
      <c r="R2421" t="s">
        <v>331</v>
      </c>
      <c r="T2421" t="s">
        <v>61</v>
      </c>
      <c r="V2421" t="s">
        <v>11821</v>
      </c>
      <c r="W2421">
        <v>236391</v>
      </c>
      <c r="X2421">
        <v>16940</v>
      </c>
      <c r="Y2421">
        <v>219451</v>
      </c>
      <c r="Z2421">
        <v>195418</v>
      </c>
      <c r="AA2421">
        <v>169918</v>
      </c>
      <c r="AB2421" t="s">
        <v>63</v>
      </c>
      <c r="AC2421" s="1">
        <v>42633</v>
      </c>
      <c r="AD2421">
        <v>214500</v>
      </c>
      <c r="AE2421">
        <v>2785</v>
      </c>
      <c r="AF2421">
        <v>1560</v>
      </c>
      <c r="AG2421" t="s">
        <v>64</v>
      </c>
      <c r="AH2421" t="s">
        <v>76</v>
      </c>
      <c r="AI2421">
        <v>1</v>
      </c>
      <c r="AJ2421">
        <v>1996</v>
      </c>
      <c r="AK2421">
        <v>3</v>
      </c>
      <c r="AL2421">
        <v>2</v>
      </c>
      <c r="AN2421">
        <v>2454</v>
      </c>
      <c r="AO2421">
        <v>32</v>
      </c>
      <c r="AP2421" t="s">
        <v>72</v>
      </c>
      <c r="AQ2421" t="s">
        <v>66</v>
      </c>
      <c r="AR2421">
        <v>3503</v>
      </c>
      <c r="AW2421" t="s">
        <v>11822</v>
      </c>
      <c r="AX2421" t="s">
        <v>11823</v>
      </c>
      <c r="AY2421" t="s">
        <v>11824</v>
      </c>
      <c r="AZ2421" t="s">
        <v>11825</v>
      </c>
    </row>
    <row r="2422" spans="1:52" x14ac:dyDescent="0.3">
      <c r="A2422">
        <v>2146974</v>
      </c>
      <c r="B2422" t="s">
        <v>11826</v>
      </c>
      <c r="C2422" t="str">
        <f t="shared" si="324"/>
        <v>7492</v>
      </c>
      <c r="D2422" t="s">
        <v>8411</v>
      </c>
      <c r="E2422" t="str">
        <f>"0000"</f>
        <v>0000</v>
      </c>
      <c r="F2422" t="s">
        <v>108</v>
      </c>
      <c r="G2422" t="str">
        <f>"02"</f>
        <v>02</v>
      </c>
      <c r="H2422" t="s">
        <v>55</v>
      </c>
      <c r="I2422" t="s">
        <v>56</v>
      </c>
      <c r="J2422" t="s">
        <v>57</v>
      </c>
      <c r="K2422">
        <v>0</v>
      </c>
      <c r="L2422">
        <v>43750</v>
      </c>
      <c r="M2422">
        <v>1</v>
      </c>
      <c r="N2422" t="str">
        <f t="shared" si="328"/>
        <v>000X</v>
      </c>
      <c r="O2422">
        <v>5825</v>
      </c>
      <c r="P2422" t="s">
        <v>72</v>
      </c>
      <c r="Q2422" t="s">
        <v>11377</v>
      </c>
      <c r="R2422" t="s">
        <v>364</v>
      </c>
      <c r="T2422" t="s">
        <v>61</v>
      </c>
      <c r="V2422" t="s">
        <v>11827</v>
      </c>
      <c r="W2422">
        <v>16070</v>
      </c>
      <c r="X2422">
        <v>16070</v>
      </c>
      <c r="Y2422">
        <v>0</v>
      </c>
      <c r="Z2422">
        <v>16070</v>
      </c>
      <c r="AA2422">
        <v>16070</v>
      </c>
      <c r="AB2422" t="s">
        <v>72</v>
      </c>
      <c r="AC2422" s="1">
        <v>36951</v>
      </c>
      <c r="AD2422">
        <v>12000</v>
      </c>
      <c r="AE2422">
        <v>1417</v>
      </c>
      <c r="AF2422">
        <v>1908</v>
      </c>
      <c r="AG2422" t="s">
        <v>103</v>
      </c>
      <c r="AH2422" t="s">
        <v>76</v>
      </c>
      <c r="AR2422">
        <v>0</v>
      </c>
      <c r="AW2422" t="s">
        <v>11828</v>
      </c>
      <c r="AY2422" t="s">
        <v>11829</v>
      </c>
      <c r="AZ2422" t="s">
        <v>11830</v>
      </c>
    </row>
    <row r="2423" spans="1:52" x14ac:dyDescent="0.3">
      <c r="A2423">
        <v>2147253</v>
      </c>
      <c r="B2423" t="s">
        <v>11831</v>
      </c>
      <c r="C2423" t="str">
        <f t="shared" si="324"/>
        <v>7492</v>
      </c>
      <c r="D2423" t="s">
        <v>8411</v>
      </c>
      <c r="E2423" t="str">
        <f t="shared" ref="E2423:E2429" si="329">"0100"</f>
        <v>0100</v>
      </c>
      <c r="F2423" t="s">
        <v>54</v>
      </c>
      <c r="G2423" t="str">
        <f>"35"</f>
        <v>35</v>
      </c>
      <c r="H2423" t="s">
        <v>1645</v>
      </c>
      <c r="I2423" t="s">
        <v>56</v>
      </c>
      <c r="J2423" t="s">
        <v>57</v>
      </c>
      <c r="K2423">
        <v>1</v>
      </c>
      <c r="L2423">
        <v>48377</v>
      </c>
      <c r="M2423">
        <v>1.1100000000000001</v>
      </c>
      <c r="N2423" t="str">
        <f t="shared" si="328"/>
        <v>000X</v>
      </c>
      <c r="O2423">
        <v>6148</v>
      </c>
      <c r="P2423" t="s">
        <v>72</v>
      </c>
      <c r="Q2423" t="s">
        <v>10998</v>
      </c>
      <c r="R2423" t="s">
        <v>140</v>
      </c>
      <c r="T2423" t="s">
        <v>61</v>
      </c>
      <c r="V2423" t="s">
        <v>11832</v>
      </c>
      <c r="W2423">
        <v>291035</v>
      </c>
      <c r="X2423">
        <v>17770</v>
      </c>
      <c r="Y2423">
        <v>273265</v>
      </c>
      <c r="Z2423">
        <v>216587</v>
      </c>
      <c r="AA2423">
        <v>191087</v>
      </c>
      <c r="AB2423" t="s">
        <v>63</v>
      </c>
      <c r="AC2423" s="1">
        <v>38200</v>
      </c>
      <c r="AD2423">
        <v>56000</v>
      </c>
      <c r="AE2423">
        <v>1756</v>
      </c>
      <c r="AF2423">
        <v>454</v>
      </c>
      <c r="AG2423" t="s">
        <v>103</v>
      </c>
      <c r="AH2423" t="s">
        <v>76</v>
      </c>
      <c r="AI2423">
        <v>1</v>
      </c>
      <c r="AJ2423">
        <v>2006</v>
      </c>
      <c r="AK2423">
        <v>3</v>
      </c>
      <c r="AL2423">
        <v>3</v>
      </c>
      <c r="AN2423">
        <v>2704</v>
      </c>
      <c r="AO2423">
        <v>32</v>
      </c>
      <c r="AP2423" t="s">
        <v>63</v>
      </c>
      <c r="AQ2423" t="s">
        <v>66</v>
      </c>
      <c r="AR2423">
        <v>3799</v>
      </c>
      <c r="AW2423" t="s">
        <v>3398</v>
      </c>
      <c r="AX2423" t="s">
        <v>11833</v>
      </c>
      <c r="AY2423" t="s">
        <v>3399</v>
      </c>
      <c r="AZ2423" t="s">
        <v>70</v>
      </c>
    </row>
    <row r="2424" spans="1:52" x14ac:dyDescent="0.3">
      <c r="A2424">
        <v>2147750</v>
      </c>
      <c r="B2424" t="s">
        <v>11834</v>
      </c>
      <c r="C2424" t="str">
        <f t="shared" si="324"/>
        <v>7492</v>
      </c>
      <c r="D2424" t="s">
        <v>8411</v>
      </c>
      <c r="E2424" t="str">
        <f t="shared" si="329"/>
        <v>0100</v>
      </c>
      <c r="F2424" t="s">
        <v>54</v>
      </c>
      <c r="G2424" t="str">
        <f>"02"</f>
        <v>02</v>
      </c>
      <c r="H2424" t="s">
        <v>55</v>
      </c>
      <c r="I2424" t="s">
        <v>56</v>
      </c>
      <c r="J2424" t="s">
        <v>57</v>
      </c>
      <c r="K2424">
        <v>1</v>
      </c>
      <c r="L2424">
        <v>43856</v>
      </c>
      <c r="M2424">
        <v>1.01</v>
      </c>
      <c r="N2424" t="str">
        <f t="shared" si="328"/>
        <v>000X</v>
      </c>
      <c r="O2424">
        <v>5825</v>
      </c>
      <c r="P2424" t="s">
        <v>72</v>
      </c>
      <c r="Q2424" t="s">
        <v>11394</v>
      </c>
      <c r="R2424" t="s">
        <v>364</v>
      </c>
      <c r="T2424" t="s">
        <v>61</v>
      </c>
      <c r="V2424" t="s">
        <v>11835</v>
      </c>
      <c r="W2424">
        <v>239238</v>
      </c>
      <c r="X2424">
        <v>16110</v>
      </c>
      <c r="Y2424">
        <v>223128</v>
      </c>
      <c r="Z2424">
        <v>172833</v>
      </c>
      <c r="AA2424">
        <v>147833</v>
      </c>
      <c r="AB2424" t="s">
        <v>63</v>
      </c>
      <c r="AC2424" s="1">
        <v>36526</v>
      </c>
      <c r="AD2424">
        <v>68500</v>
      </c>
      <c r="AE2424">
        <v>1381</v>
      </c>
      <c r="AF2424">
        <v>663</v>
      </c>
      <c r="AG2424" t="s">
        <v>64</v>
      </c>
      <c r="AH2424" t="s">
        <v>391</v>
      </c>
      <c r="AI2424">
        <v>1</v>
      </c>
      <c r="AJ2424">
        <v>1998</v>
      </c>
      <c r="AK2424">
        <v>3</v>
      </c>
      <c r="AL2424">
        <v>2</v>
      </c>
      <c r="AN2424">
        <v>2574</v>
      </c>
      <c r="AO2424">
        <v>32</v>
      </c>
      <c r="AP2424" t="s">
        <v>63</v>
      </c>
      <c r="AQ2424" t="s">
        <v>66</v>
      </c>
      <c r="AR2424">
        <v>3496</v>
      </c>
      <c r="AW2424" t="s">
        <v>11836</v>
      </c>
      <c r="AY2424" t="s">
        <v>11837</v>
      </c>
      <c r="AZ2424" t="s">
        <v>70</v>
      </c>
    </row>
    <row r="2425" spans="1:52" x14ac:dyDescent="0.3">
      <c r="A2425">
        <v>2148322</v>
      </c>
      <c r="B2425" t="s">
        <v>11838</v>
      </c>
      <c r="C2425" t="str">
        <f t="shared" si="324"/>
        <v>7492</v>
      </c>
      <c r="D2425" t="s">
        <v>8411</v>
      </c>
      <c r="E2425" t="str">
        <f t="shared" si="329"/>
        <v>0100</v>
      </c>
      <c r="F2425" t="s">
        <v>54</v>
      </c>
      <c r="G2425" t="str">
        <f>"34"</f>
        <v>34</v>
      </c>
      <c r="H2425" t="s">
        <v>1645</v>
      </c>
      <c r="I2425" t="s">
        <v>56</v>
      </c>
      <c r="J2425" t="s">
        <v>57</v>
      </c>
      <c r="K2425">
        <v>1</v>
      </c>
      <c r="L2425">
        <v>43482</v>
      </c>
      <c r="M2425">
        <v>1</v>
      </c>
      <c r="N2425" t="str">
        <f t="shared" si="328"/>
        <v>000X</v>
      </c>
      <c r="O2425">
        <v>2280</v>
      </c>
      <c r="P2425" t="s">
        <v>58</v>
      </c>
      <c r="Q2425" t="s">
        <v>10439</v>
      </c>
      <c r="R2425" t="s">
        <v>140</v>
      </c>
      <c r="T2425" t="s">
        <v>61</v>
      </c>
      <c r="V2425" t="s">
        <v>11839</v>
      </c>
      <c r="W2425">
        <v>267253</v>
      </c>
      <c r="X2425">
        <v>15970</v>
      </c>
      <c r="Y2425">
        <v>251283</v>
      </c>
      <c r="Z2425">
        <v>207901</v>
      </c>
      <c r="AA2425">
        <v>182901</v>
      </c>
      <c r="AB2425" t="s">
        <v>63</v>
      </c>
      <c r="AC2425" s="1">
        <v>37500</v>
      </c>
      <c r="AD2425">
        <v>13500</v>
      </c>
      <c r="AE2425">
        <v>1535</v>
      </c>
      <c r="AF2425">
        <v>564</v>
      </c>
      <c r="AG2425" t="s">
        <v>103</v>
      </c>
      <c r="AH2425" t="s">
        <v>76</v>
      </c>
      <c r="AI2425">
        <v>1</v>
      </c>
      <c r="AJ2425">
        <v>2004</v>
      </c>
      <c r="AK2425">
        <v>4</v>
      </c>
      <c r="AL2425">
        <v>2</v>
      </c>
      <c r="AN2425">
        <v>2788</v>
      </c>
      <c r="AO2425">
        <v>32</v>
      </c>
      <c r="AP2425" t="s">
        <v>63</v>
      </c>
      <c r="AQ2425" t="s">
        <v>66</v>
      </c>
      <c r="AR2425">
        <v>3833</v>
      </c>
      <c r="AW2425" t="s">
        <v>11840</v>
      </c>
      <c r="AX2425" t="s">
        <v>11841</v>
      </c>
      <c r="AY2425" t="s">
        <v>11842</v>
      </c>
      <c r="AZ2425" t="s">
        <v>70</v>
      </c>
    </row>
    <row r="2426" spans="1:52" x14ac:dyDescent="0.3">
      <c r="A2426">
        <v>2148501</v>
      </c>
      <c r="B2426" t="s">
        <v>11843</v>
      </c>
      <c r="C2426" t="str">
        <f t="shared" si="324"/>
        <v>7492</v>
      </c>
      <c r="D2426" t="s">
        <v>8411</v>
      </c>
      <c r="E2426" t="str">
        <f t="shared" si="329"/>
        <v>0100</v>
      </c>
      <c r="F2426" t="s">
        <v>54</v>
      </c>
      <c r="G2426" t="str">
        <f>"34"</f>
        <v>34</v>
      </c>
      <c r="H2426" t="s">
        <v>1645</v>
      </c>
      <c r="I2426" t="s">
        <v>56</v>
      </c>
      <c r="J2426" t="s">
        <v>57</v>
      </c>
      <c r="K2426">
        <v>1</v>
      </c>
      <c r="L2426">
        <v>43549</v>
      </c>
      <c r="M2426">
        <v>1</v>
      </c>
      <c r="N2426" t="str">
        <f t="shared" si="328"/>
        <v>000X</v>
      </c>
      <c r="O2426">
        <v>2330</v>
      </c>
      <c r="P2426" t="s">
        <v>58</v>
      </c>
      <c r="Q2426" t="s">
        <v>10439</v>
      </c>
      <c r="R2426" t="s">
        <v>140</v>
      </c>
      <c r="T2426" t="s">
        <v>61</v>
      </c>
      <c r="V2426" t="s">
        <v>11844</v>
      </c>
      <c r="W2426">
        <v>244196</v>
      </c>
      <c r="X2426">
        <v>16000</v>
      </c>
      <c r="Y2426">
        <v>228196</v>
      </c>
      <c r="Z2426">
        <v>198312</v>
      </c>
      <c r="AA2426">
        <v>173312</v>
      </c>
      <c r="AB2426" t="s">
        <v>63</v>
      </c>
      <c r="AC2426" s="1">
        <v>38292</v>
      </c>
      <c r="AD2426">
        <v>275600</v>
      </c>
      <c r="AE2426">
        <v>1795</v>
      </c>
      <c r="AF2426">
        <v>329</v>
      </c>
      <c r="AG2426" t="s">
        <v>64</v>
      </c>
      <c r="AH2426" t="s">
        <v>76</v>
      </c>
      <c r="AI2426">
        <v>1</v>
      </c>
      <c r="AJ2426">
        <v>2004</v>
      </c>
      <c r="AK2426">
        <v>3</v>
      </c>
      <c r="AL2426">
        <v>2</v>
      </c>
      <c r="AN2426">
        <v>2177</v>
      </c>
      <c r="AO2426">
        <v>32</v>
      </c>
      <c r="AP2426" t="s">
        <v>63</v>
      </c>
      <c r="AQ2426" t="s">
        <v>66</v>
      </c>
      <c r="AR2426">
        <v>3370</v>
      </c>
      <c r="AW2426" t="s">
        <v>11845</v>
      </c>
      <c r="AX2426" t="s">
        <v>11846</v>
      </c>
      <c r="AY2426" t="s">
        <v>11847</v>
      </c>
      <c r="AZ2426" t="s">
        <v>70</v>
      </c>
    </row>
    <row r="2427" spans="1:52" x14ac:dyDescent="0.3">
      <c r="A2427">
        <v>2148527</v>
      </c>
      <c r="B2427" t="s">
        <v>11848</v>
      </c>
      <c r="C2427" t="str">
        <f t="shared" si="324"/>
        <v>7492</v>
      </c>
      <c r="D2427" t="s">
        <v>8411</v>
      </c>
      <c r="E2427" t="str">
        <f t="shared" si="329"/>
        <v>0100</v>
      </c>
      <c r="F2427" t="s">
        <v>54</v>
      </c>
      <c r="G2427" t="str">
        <f>"34"</f>
        <v>34</v>
      </c>
      <c r="H2427" t="s">
        <v>1645</v>
      </c>
      <c r="I2427" t="s">
        <v>56</v>
      </c>
      <c r="J2427" t="s">
        <v>57</v>
      </c>
      <c r="K2427">
        <v>1</v>
      </c>
      <c r="L2427">
        <v>43518</v>
      </c>
      <c r="M2427">
        <v>1</v>
      </c>
      <c r="N2427" t="str">
        <f t="shared" si="328"/>
        <v>000X</v>
      </c>
      <c r="O2427">
        <v>2340</v>
      </c>
      <c r="P2427" t="s">
        <v>58</v>
      </c>
      <c r="Q2427" t="s">
        <v>10439</v>
      </c>
      <c r="R2427" t="s">
        <v>140</v>
      </c>
      <c r="T2427" t="s">
        <v>61</v>
      </c>
      <c r="V2427" t="s">
        <v>11849</v>
      </c>
      <c r="W2427">
        <v>203509</v>
      </c>
      <c r="X2427">
        <v>15980</v>
      </c>
      <c r="Y2427">
        <v>187529</v>
      </c>
      <c r="Z2427">
        <v>174987</v>
      </c>
      <c r="AA2427">
        <v>149987</v>
      </c>
      <c r="AB2427" t="s">
        <v>63</v>
      </c>
      <c r="AC2427" s="1">
        <v>42537</v>
      </c>
      <c r="AD2427">
        <v>185500</v>
      </c>
      <c r="AE2427">
        <v>2765</v>
      </c>
      <c r="AF2427">
        <v>63</v>
      </c>
      <c r="AG2427" t="s">
        <v>64</v>
      </c>
      <c r="AH2427" t="s">
        <v>76</v>
      </c>
      <c r="AI2427">
        <v>1</v>
      </c>
      <c r="AJ2427">
        <v>2004</v>
      </c>
      <c r="AK2427">
        <v>3</v>
      </c>
      <c r="AL2427">
        <v>2</v>
      </c>
      <c r="AN2427">
        <v>2083</v>
      </c>
      <c r="AO2427">
        <v>32</v>
      </c>
      <c r="AP2427" t="s">
        <v>72</v>
      </c>
      <c r="AQ2427" t="s">
        <v>66</v>
      </c>
      <c r="AR2427">
        <v>2597</v>
      </c>
      <c r="AW2427" t="s">
        <v>11850</v>
      </c>
      <c r="AX2427" t="s">
        <v>11851</v>
      </c>
      <c r="AY2427" t="s">
        <v>11852</v>
      </c>
      <c r="AZ2427" t="s">
        <v>70</v>
      </c>
    </row>
    <row r="2428" spans="1:52" x14ac:dyDescent="0.3">
      <c r="A2428">
        <v>2149124</v>
      </c>
      <c r="B2428" t="s">
        <v>11853</v>
      </c>
      <c r="C2428" t="str">
        <f t="shared" si="324"/>
        <v>7492</v>
      </c>
      <c r="D2428" t="s">
        <v>8411</v>
      </c>
      <c r="E2428" t="str">
        <f t="shared" si="329"/>
        <v>0100</v>
      </c>
      <c r="F2428" t="s">
        <v>54</v>
      </c>
      <c r="G2428" t="str">
        <f>"35"</f>
        <v>35</v>
      </c>
      <c r="H2428" t="s">
        <v>1645</v>
      </c>
      <c r="I2428" t="s">
        <v>56</v>
      </c>
      <c r="J2428" t="s">
        <v>57</v>
      </c>
      <c r="K2428">
        <v>1</v>
      </c>
      <c r="L2428">
        <v>42950</v>
      </c>
      <c r="M2428">
        <v>0.99</v>
      </c>
      <c r="N2428" t="str">
        <f t="shared" si="328"/>
        <v>000X</v>
      </c>
      <c r="O2428">
        <v>6135</v>
      </c>
      <c r="P2428" t="s">
        <v>72</v>
      </c>
      <c r="Q2428" t="s">
        <v>10998</v>
      </c>
      <c r="R2428" t="s">
        <v>140</v>
      </c>
      <c r="T2428" t="s">
        <v>61</v>
      </c>
      <c r="V2428" t="s">
        <v>11854</v>
      </c>
      <c r="W2428">
        <v>245675</v>
      </c>
      <c r="X2428">
        <v>15780</v>
      </c>
      <c r="Y2428">
        <v>229895</v>
      </c>
      <c r="Z2428">
        <v>190713</v>
      </c>
      <c r="AA2428">
        <v>165713</v>
      </c>
      <c r="AB2428" t="s">
        <v>63</v>
      </c>
      <c r="AC2428" s="1">
        <v>38384</v>
      </c>
      <c r="AD2428">
        <v>61000</v>
      </c>
      <c r="AE2428">
        <v>1826</v>
      </c>
      <c r="AF2428">
        <v>2411</v>
      </c>
      <c r="AG2428" t="s">
        <v>103</v>
      </c>
      <c r="AH2428" t="s">
        <v>76</v>
      </c>
      <c r="AI2428">
        <v>1</v>
      </c>
      <c r="AJ2428">
        <v>2007</v>
      </c>
      <c r="AK2428">
        <v>3</v>
      </c>
      <c r="AL2428">
        <v>2</v>
      </c>
      <c r="AN2428">
        <v>2346</v>
      </c>
      <c r="AO2428">
        <v>32</v>
      </c>
      <c r="AP2428" t="s">
        <v>63</v>
      </c>
      <c r="AQ2428" t="s">
        <v>66</v>
      </c>
      <c r="AR2428">
        <v>3205</v>
      </c>
      <c r="AW2428" t="s">
        <v>11855</v>
      </c>
      <c r="AX2428" t="s">
        <v>11856</v>
      </c>
      <c r="AY2428" t="s">
        <v>11857</v>
      </c>
      <c r="AZ2428" t="s">
        <v>7200</v>
      </c>
    </row>
    <row r="2429" spans="1:52" x14ac:dyDescent="0.3">
      <c r="A2429">
        <v>2149213</v>
      </c>
      <c r="B2429" t="s">
        <v>11858</v>
      </c>
      <c r="C2429" t="str">
        <f t="shared" si="324"/>
        <v>7492</v>
      </c>
      <c r="D2429" t="s">
        <v>8411</v>
      </c>
      <c r="E2429" t="str">
        <f t="shared" si="329"/>
        <v>0100</v>
      </c>
      <c r="F2429" t="s">
        <v>54</v>
      </c>
      <c r="G2429" t="str">
        <f>"35"</f>
        <v>35</v>
      </c>
      <c r="H2429" t="s">
        <v>1645</v>
      </c>
      <c r="I2429" t="s">
        <v>56</v>
      </c>
      <c r="J2429" t="s">
        <v>57</v>
      </c>
      <c r="K2429">
        <v>1</v>
      </c>
      <c r="L2429">
        <v>43777</v>
      </c>
      <c r="M2429">
        <v>1</v>
      </c>
      <c r="N2429" t="str">
        <f t="shared" si="328"/>
        <v>000X</v>
      </c>
      <c r="O2429">
        <v>6071</v>
      </c>
      <c r="P2429" t="s">
        <v>72</v>
      </c>
      <c r="Q2429" t="s">
        <v>10998</v>
      </c>
      <c r="R2429" t="s">
        <v>140</v>
      </c>
      <c r="T2429" t="s">
        <v>61</v>
      </c>
      <c r="V2429" t="s">
        <v>11859</v>
      </c>
      <c r="W2429">
        <v>193491</v>
      </c>
      <c r="X2429">
        <v>16080</v>
      </c>
      <c r="Y2429">
        <v>177411</v>
      </c>
      <c r="Z2429">
        <v>142758</v>
      </c>
      <c r="AA2429">
        <v>117758</v>
      </c>
      <c r="AB2429" t="s">
        <v>63</v>
      </c>
      <c r="AC2429" s="1">
        <v>34213</v>
      </c>
      <c r="AD2429">
        <v>21295</v>
      </c>
      <c r="AE2429">
        <v>998</v>
      </c>
      <c r="AF2429">
        <v>574</v>
      </c>
      <c r="AG2429" t="s">
        <v>103</v>
      </c>
      <c r="AH2429" t="s">
        <v>391</v>
      </c>
      <c r="AI2429">
        <v>1</v>
      </c>
      <c r="AJ2429">
        <v>1994</v>
      </c>
      <c r="AK2429">
        <v>3</v>
      </c>
      <c r="AL2429">
        <v>3</v>
      </c>
      <c r="AN2429">
        <v>2033</v>
      </c>
      <c r="AO2429">
        <v>32</v>
      </c>
      <c r="AP2429" t="s">
        <v>63</v>
      </c>
      <c r="AQ2429" t="s">
        <v>66</v>
      </c>
      <c r="AR2429">
        <v>2873</v>
      </c>
      <c r="AW2429" t="s">
        <v>11860</v>
      </c>
      <c r="AX2429" t="s">
        <v>11861</v>
      </c>
      <c r="AY2429" t="s">
        <v>11862</v>
      </c>
      <c r="AZ2429" t="s">
        <v>3154</v>
      </c>
    </row>
    <row r="2430" spans="1:52" x14ac:dyDescent="0.3">
      <c r="A2430">
        <v>2149248</v>
      </c>
      <c r="B2430" t="s">
        <v>11863</v>
      </c>
      <c r="C2430" t="str">
        <f t="shared" si="324"/>
        <v>7492</v>
      </c>
      <c r="D2430" t="s">
        <v>8411</v>
      </c>
      <c r="E2430" t="str">
        <f>"0000"</f>
        <v>0000</v>
      </c>
      <c r="F2430" t="s">
        <v>108</v>
      </c>
      <c r="G2430" t="str">
        <f>"35"</f>
        <v>35</v>
      </c>
      <c r="H2430" t="s">
        <v>1645</v>
      </c>
      <c r="I2430" t="s">
        <v>56</v>
      </c>
      <c r="J2430" t="s">
        <v>57</v>
      </c>
      <c r="K2430">
        <v>0</v>
      </c>
      <c r="L2430">
        <v>43749</v>
      </c>
      <c r="M2430">
        <v>1</v>
      </c>
      <c r="N2430" t="str">
        <f t="shared" si="328"/>
        <v>000X</v>
      </c>
      <c r="O2430">
        <v>6059</v>
      </c>
      <c r="P2430" t="s">
        <v>72</v>
      </c>
      <c r="Q2430" t="s">
        <v>10998</v>
      </c>
      <c r="R2430" t="s">
        <v>140</v>
      </c>
      <c r="T2430" t="s">
        <v>61</v>
      </c>
      <c r="V2430" t="s">
        <v>11864</v>
      </c>
      <c r="W2430">
        <v>16070</v>
      </c>
      <c r="X2430">
        <v>16070</v>
      </c>
      <c r="Y2430">
        <v>0</v>
      </c>
      <c r="Z2430">
        <v>16070</v>
      </c>
      <c r="AA2430">
        <v>16070</v>
      </c>
      <c r="AB2430" t="s">
        <v>72</v>
      </c>
      <c r="AC2430" s="1">
        <v>34516</v>
      </c>
      <c r="AD2430">
        <v>20000</v>
      </c>
      <c r="AE2430">
        <v>1043</v>
      </c>
      <c r="AF2430">
        <v>1004</v>
      </c>
      <c r="AG2430" t="s">
        <v>103</v>
      </c>
      <c r="AH2430" t="s">
        <v>873</v>
      </c>
      <c r="AR2430">
        <v>0</v>
      </c>
      <c r="AW2430" t="s">
        <v>11865</v>
      </c>
      <c r="AX2430" t="s">
        <v>11866</v>
      </c>
      <c r="AY2430" t="s">
        <v>11867</v>
      </c>
      <c r="AZ2430" t="s">
        <v>11868</v>
      </c>
    </row>
    <row r="2431" spans="1:52" x14ac:dyDescent="0.3">
      <c r="A2431">
        <v>2149345</v>
      </c>
      <c r="B2431" t="s">
        <v>11869</v>
      </c>
      <c r="C2431" t="str">
        <f t="shared" si="324"/>
        <v>7492</v>
      </c>
      <c r="D2431" t="s">
        <v>8411</v>
      </c>
      <c r="E2431" t="str">
        <f>"0100"</f>
        <v>0100</v>
      </c>
      <c r="F2431" t="s">
        <v>54</v>
      </c>
      <c r="G2431" t="str">
        <f>"35"</f>
        <v>35</v>
      </c>
      <c r="H2431" t="s">
        <v>1645</v>
      </c>
      <c r="I2431" t="s">
        <v>56</v>
      </c>
      <c r="J2431" t="s">
        <v>57</v>
      </c>
      <c r="K2431">
        <v>1</v>
      </c>
      <c r="L2431">
        <v>43748</v>
      </c>
      <c r="M2431">
        <v>1</v>
      </c>
      <c r="N2431" t="str">
        <f t="shared" si="328"/>
        <v>000X</v>
      </c>
      <c r="O2431">
        <v>6027</v>
      </c>
      <c r="P2431" t="s">
        <v>72</v>
      </c>
      <c r="Q2431" t="s">
        <v>10998</v>
      </c>
      <c r="R2431" t="s">
        <v>140</v>
      </c>
      <c r="T2431" t="s">
        <v>61</v>
      </c>
      <c r="V2431" t="s">
        <v>11870</v>
      </c>
      <c r="W2431">
        <v>300083</v>
      </c>
      <c r="X2431">
        <v>16070</v>
      </c>
      <c r="Y2431">
        <v>284013</v>
      </c>
      <c r="Z2431">
        <v>277997</v>
      </c>
      <c r="AA2431">
        <v>252997</v>
      </c>
      <c r="AB2431" t="s">
        <v>63</v>
      </c>
      <c r="AC2431" s="1">
        <v>42684</v>
      </c>
      <c r="AD2431">
        <v>218800</v>
      </c>
      <c r="AE2431">
        <v>2794</v>
      </c>
      <c r="AF2431">
        <v>1879</v>
      </c>
      <c r="AG2431" t="s">
        <v>64</v>
      </c>
      <c r="AH2431" t="s">
        <v>1386</v>
      </c>
      <c r="AI2431">
        <v>1</v>
      </c>
      <c r="AJ2431">
        <v>2005</v>
      </c>
      <c r="AK2431">
        <v>4</v>
      </c>
      <c r="AL2431">
        <v>3</v>
      </c>
      <c r="AN2431">
        <v>2838</v>
      </c>
      <c r="AO2431">
        <v>32</v>
      </c>
      <c r="AP2431" t="s">
        <v>63</v>
      </c>
      <c r="AQ2431" t="s">
        <v>66</v>
      </c>
      <c r="AR2431">
        <v>3887</v>
      </c>
      <c r="AW2431" t="s">
        <v>11871</v>
      </c>
      <c r="AY2431" t="s">
        <v>11872</v>
      </c>
      <c r="AZ2431" t="s">
        <v>70</v>
      </c>
    </row>
    <row r="2432" spans="1:52" x14ac:dyDescent="0.3">
      <c r="A2432">
        <v>2149744</v>
      </c>
      <c r="B2432" t="s">
        <v>11873</v>
      </c>
      <c r="C2432" t="str">
        <f t="shared" si="324"/>
        <v>7492</v>
      </c>
      <c r="D2432" t="s">
        <v>8411</v>
      </c>
      <c r="E2432" t="str">
        <f>"0100"</f>
        <v>0100</v>
      </c>
      <c r="F2432" t="s">
        <v>54</v>
      </c>
      <c r="G2432" t="str">
        <f>"09"</f>
        <v>09</v>
      </c>
      <c r="H2432" t="s">
        <v>55</v>
      </c>
      <c r="I2432" t="s">
        <v>56</v>
      </c>
      <c r="J2432" t="s">
        <v>57</v>
      </c>
      <c r="K2432">
        <v>1</v>
      </c>
      <c r="L2432">
        <v>43685</v>
      </c>
      <c r="M2432">
        <v>1</v>
      </c>
      <c r="N2432" t="str">
        <f t="shared" si="328"/>
        <v>000X</v>
      </c>
      <c r="O2432">
        <v>3382</v>
      </c>
      <c r="P2432" t="s">
        <v>58</v>
      </c>
      <c r="Q2432" t="s">
        <v>4583</v>
      </c>
      <c r="R2432" t="s">
        <v>266</v>
      </c>
      <c r="T2432" t="s">
        <v>61</v>
      </c>
      <c r="V2432" t="s">
        <v>11874</v>
      </c>
      <c r="W2432">
        <v>262556</v>
      </c>
      <c r="X2432">
        <v>16050</v>
      </c>
      <c r="Y2432">
        <v>246506</v>
      </c>
      <c r="Z2432">
        <v>199013</v>
      </c>
      <c r="AA2432">
        <v>174013</v>
      </c>
      <c r="AB2432" t="s">
        <v>63</v>
      </c>
      <c r="AC2432" s="1">
        <v>38018</v>
      </c>
      <c r="AD2432">
        <v>28000</v>
      </c>
      <c r="AE2432">
        <v>1697</v>
      </c>
      <c r="AF2432">
        <v>1665</v>
      </c>
      <c r="AG2432" t="s">
        <v>103</v>
      </c>
      <c r="AH2432" t="s">
        <v>76</v>
      </c>
      <c r="AI2432">
        <v>1</v>
      </c>
      <c r="AJ2432">
        <v>2005</v>
      </c>
      <c r="AK2432">
        <v>3</v>
      </c>
      <c r="AL2432">
        <v>2</v>
      </c>
      <c r="AN2432">
        <v>2673</v>
      </c>
      <c r="AO2432">
        <v>32</v>
      </c>
      <c r="AP2432" t="s">
        <v>63</v>
      </c>
      <c r="AQ2432" t="s">
        <v>66</v>
      </c>
      <c r="AR2432">
        <v>3744</v>
      </c>
      <c r="AW2432" t="s">
        <v>11875</v>
      </c>
      <c r="AX2432" t="s">
        <v>11876</v>
      </c>
      <c r="AY2432" t="s">
        <v>11877</v>
      </c>
      <c r="AZ2432" t="s">
        <v>70</v>
      </c>
    </row>
    <row r="2433" spans="1:52" x14ac:dyDescent="0.3">
      <c r="A2433">
        <v>2149752</v>
      </c>
      <c r="B2433" t="s">
        <v>11878</v>
      </c>
      <c r="C2433" t="str">
        <f t="shared" si="324"/>
        <v>7492</v>
      </c>
      <c r="D2433" t="s">
        <v>8411</v>
      </c>
      <c r="E2433" t="str">
        <f>"0000"</f>
        <v>0000</v>
      </c>
      <c r="F2433" t="s">
        <v>108</v>
      </c>
      <c r="G2433" t="str">
        <f>"02"</f>
        <v>02</v>
      </c>
      <c r="H2433" t="s">
        <v>55</v>
      </c>
      <c r="I2433" t="s">
        <v>56</v>
      </c>
      <c r="J2433" t="s">
        <v>57</v>
      </c>
      <c r="K2433">
        <v>0</v>
      </c>
      <c r="L2433">
        <v>48542</v>
      </c>
      <c r="M2433">
        <v>1.1100000000000001</v>
      </c>
      <c r="N2433" t="str">
        <f t="shared" si="328"/>
        <v>000X</v>
      </c>
      <c r="O2433">
        <v>5957</v>
      </c>
      <c r="P2433" t="s">
        <v>72</v>
      </c>
      <c r="Q2433" t="s">
        <v>11377</v>
      </c>
      <c r="R2433" t="s">
        <v>364</v>
      </c>
      <c r="T2433" t="s">
        <v>61</v>
      </c>
      <c r="V2433" t="s">
        <v>11879</v>
      </c>
      <c r="W2433">
        <v>17830</v>
      </c>
      <c r="X2433">
        <v>17830</v>
      </c>
      <c r="Y2433">
        <v>0</v>
      </c>
      <c r="Z2433">
        <v>17830</v>
      </c>
      <c r="AA2433">
        <v>17830</v>
      </c>
      <c r="AB2433" t="s">
        <v>72</v>
      </c>
      <c r="AC2433" s="1">
        <v>34700</v>
      </c>
      <c r="AD2433">
        <v>20000</v>
      </c>
      <c r="AE2433">
        <v>1068</v>
      </c>
      <c r="AF2433">
        <v>18</v>
      </c>
      <c r="AG2433" t="s">
        <v>103</v>
      </c>
      <c r="AH2433" t="s">
        <v>873</v>
      </c>
      <c r="AR2433">
        <v>0</v>
      </c>
      <c r="AW2433" t="s">
        <v>11880</v>
      </c>
      <c r="AX2433" t="s">
        <v>11881</v>
      </c>
      <c r="AY2433" t="s">
        <v>11882</v>
      </c>
      <c r="AZ2433" t="s">
        <v>11883</v>
      </c>
    </row>
    <row r="2434" spans="1:52" x14ac:dyDescent="0.3">
      <c r="A2434">
        <v>2149906</v>
      </c>
      <c r="B2434" t="s">
        <v>11884</v>
      </c>
      <c r="C2434" t="str">
        <f t="shared" ref="C2434:C2497" si="330">"7492"</f>
        <v>7492</v>
      </c>
      <c r="D2434" t="s">
        <v>8411</v>
      </c>
      <c r="E2434" t="str">
        <f>"0100"</f>
        <v>0100</v>
      </c>
      <c r="F2434" t="s">
        <v>54</v>
      </c>
      <c r="G2434" t="str">
        <f>"35"</f>
        <v>35</v>
      </c>
      <c r="H2434" t="s">
        <v>1645</v>
      </c>
      <c r="I2434" t="s">
        <v>56</v>
      </c>
      <c r="J2434" t="s">
        <v>57</v>
      </c>
      <c r="K2434">
        <v>1</v>
      </c>
      <c r="L2434">
        <v>52443</v>
      </c>
      <c r="M2434">
        <v>1.2</v>
      </c>
      <c r="N2434" t="str">
        <f t="shared" si="328"/>
        <v>000X</v>
      </c>
      <c r="O2434">
        <v>6077</v>
      </c>
      <c r="P2434" t="s">
        <v>72</v>
      </c>
      <c r="Q2434" t="s">
        <v>11885</v>
      </c>
      <c r="R2434" t="s">
        <v>88</v>
      </c>
      <c r="T2434" t="s">
        <v>61</v>
      </c>
      <c r="V2434" t="s">
        <v>11886</v>
      </c>
      <c r="W2434">
        <v>292273</v>
      </c>
      <c r="X2434">
        <v>19260</v>
      </c>
      <c r="Y2434">
        <v>273013</v>
      </c>
      <c r="Z2434">
        <v>217557</v>
      </c>
      <c r="AA2434">
        <v>192557</v>
      </c>
      <c r="AB2434" t="s">
        <v>63</v>
      </c>
      <c r="AC2434" s="1">
        <v>36404</v>
      </c>
      <c r="AD2434">
        <v>18000</v>
      </c>
      <c r="AE2434">
        <v>1325</v>
      </c>
      <c r="AF2434">
        <v>530</v>
      </c>
      <c r="AG2434" t="s">
        <v>103</v>
      </c>
      <c r="AH2434" t="s">
        <v>76</v>
      </c>
      <c r="AI2434">
        <v>1</v>
      </c>
      <c r="AJ2434">
        <v>2000</v>
      </c>
      <c r="AK2434">
        <v>4</v>
      </c>
      <c r="AL2434">
        <v>3</v>
      </c>
      <c r="AM2434">
        <v>1</v>
      </c>
      <c r="AN2434">
        <v>3186</v>
      </c>
      <c r="AO2434">
        <v>32</v>
      </c>
      <c r="AP2434" t="s">
        <v>63</v>
      </c>
      <c r="AQ2434" t="s">
        <v>66</v>
      </c>
      <c r="AR2434">
        <v>4261</v>
      </c>
      <c r="AW2434" t="s">
        <v>11887</v>
      </c>
      <c r="AX2434" t="s">
        <v>11888</v>
      </c>
      <c r="AY2434" t="s">
        <v>11889</v>
      </c>
      <c r="AZ2434" t="s">
        <v>11890</v>
      </c>
    </row>
    <row r="2435" spans="1:52" x14ac:dyDescent="0.3">
      <c r="A2435">
        <v>2150009</v>
      </c>
      <c r="B2435" t="s">
        <v>11891</v>
      </c>
      <c r="C2435" t="str">
        <f t="shared" si="330"/>
        <v>7492</v>
      </c>
      <c r="D2435" t="s">
        <v>8411</v>
      </c>
      <c r="E2435" t="str">
        <f>"0000"</f>
        <v>0000</v>
      </c>
      <c r="F2435" t="s">
        <v>108</v>
      </c>
      <c r="G2435" t="str">
        <f>"02"</f>
        <v>02</v>
      </c>
      <c r="H2435" t="s">
        <v>55</v>
      </c>
      <c r="I2435" t="s">
        <v>56</v>
      </c>
      <c r="J2435" t="s">
        <v>57</v>
      </c>
      <c r="K2435">
        <v>0</v>
      </c>
      <c r="L2435">
        <v>46116</v>
      </c>
      <c r="M2435">
        <v>1.06</v>
      </c>
      <c r="N2435" t="str">
        <f t="shared" si="328"/>
        <v>000X</v>
      </c>
      <c r="O2435">
        <v>5928</v>
      </c>
      <c r="P2435" t="s">
        <v>72</v>
      </c>
      <c r="Q2435" t="s">
        <v>11377</v>
      </c>
      <c r="R2435" t="s">
        <v>364</v>
      </c>
      <c r="T2435" t="s">
        <v>61</v>
      </c>
      <c r="V2435" t="s">
        <v>11892</v>
      </c>
      <c r="W2435">
        <v>16940</v>
      </c>
      <c r="X2435">
        <v>16940</v>
      </c>
      <c r="Y2435">
        <v>0</v>
      </c>
      <c r="Z2435">
        <v>16940</v>
      </c>
      <c r="AA2435">
        <v>16940</v>
      </c>
      <c r="AB2435" t="s">
        <v>72</v>
      </c>
      <c r="AC2435" s="1">
        <v>43882</v>
      </c>
      <c r="AD2435">
        <v>20000</v>
      </c>
      <c r="AE2435">
        <v>3042</v>
      </c>
      <c r="AF2435">
        <v>731</v>
      </c>
      <c r="AG2435" t="s">
        <v>103</v>
      </c>
      <c r="AH2435" t="s">
        <v>76</v>
      </c>
      <c r="AR2435">
        <v>0</v>
      </c>
      <c r="AW2435" t="s">
        <v>11893</v>
      </c>
      <c r="AX2435" t="s">
        <v>11894</v>
      </c>
      <c r="AY2435" t="s">
        <v>11895</v>
      </c>
      <c r="AZ2435" t="s">
        <v>11896</v>
      </c>
    </row>
    <row r="2436" spans="1:52" x14ac:dyDescent="0.3">
      <c r="A2436">
        <v>2150122</v>
      </c>
      <c r="B2436" t="s">
        <v>11897</v>
      </c>
      <c r="C2436" t="str">
        <f t="shared" si="330"/>
        <v>7492</v>
      </c>
      <c r="D2436" t="s">
        <v>8411</v>
      </c>
      <c r="E2436" t="str">
        <f>"0000"</f>
        <v>0000</v>
      </c>
      <c r="F2436" t="s">
        <v>108</v>
      </c>
      <c r="G2436" t="str">
        <f>"09"</f>
        <v>09</v>
      </c>
      <c r="H2436" t="s">
        <v>55</v>
      </c>
      <c r="I2436" t="s">
        <v>56</v>
      </c>
      <c r="J2436" t="s">
        <v>57</v>
      </c>
      <c r="K2436">
        <v>0</v>
      </c>
      <c r="L2436">
        <v>43686</v>
      </c>
      <c r="M2436">
        <v>1</v>
      </c>
      <c r="N2436" t="str">
        <f t="shared" si="328"/>
        <v>000X</v>
      </c>
      <c r="O2436">
        <v>3314</v>
      </c>
      <c r="P2436" t="s">
        <v>58</v>
      </c>
      <c r="Q2436" t="s">
        <v>4583</v>
      </c>
      <c r="R2436" t="s">
        <v>266</v>
      </c>
      <c r="T2436" t="s">
        <v>61</v>
      </c>
      <c r="V2436" t="s">
        <v>11898</v>
      </c>
      <c r="W2436">
        <v>16050</v>
      </c>
      <c r="X2436">
        <v>16050</v>
      </c>
      <c r="Y2436">
        <v>0</v>
      </c>
      <c r="Z2436">
        <v>16050</v>
      </c>
      <c r="AA2436">
        <v>16050</v>
      </c>
      <c r="AB2436" t="s">
        <v>72</v>
      </c>
      <c r="AC2436" s="1">
        <v>44189</v>
      </c>
      <c r="AD2436">
        <v>26000</v>
      </c>
      <c r="AE2436">
        <v>3122</v>
      </c>
      <c r="AF2436">
        <v>1123</v>
      </c>
      <c r="AG2436" t="s">
        <v>103</v>
      </c>
      <c r="AH2436" t="s">
        <v>76</v>
      </c>
      <c r="AR2436">
        <v>0</v>
      </c>
      <c r="AW2436" t="s">
        <v>11899</v>
      </c>
      <c r="AX2436" t="s">
        <v>11900</v>
      </c>
      <c r="AY2436" t="s">
        <v>11901</v>
      </c>
      <c r="AZ2436" t="s">
        <v>70</v>
      </c>
    </row>
    <row r="2437" spans="1:52" x14ac:dyDescent="0.3">
      <c r="A2437">
        <v>2150351</v>
      </c>
      <c r="B2437" t="s">
        <v>11902</v>
      </c>
      <c r="C2437" t="str">
        <f t="shared" si="330"/>
        <v>7492</v>
      </c>
      <c r="D2437" t="s">
        <v>8411</v>
      </c>
      <c r="E2437" t="str">
        <f>"0100"</f>
        <v>0100</v>
      </c>
      <c r="F2437" t="s">
        <v>54</v>
      </c>
      <c r="G2437" t="str">
        <f>"03"</f>
        <v>03</v>
      </c>
      <c r="H2437" t="s">
        <v>55</v>
      </c>
      <c r="I2437" t="s">
        <v>56</v>
      </c>
      <c r="J2437" t="s">
        <v>57</v>
      </c>
      <c r="K2437">
        <v>1</v>
      </c>
      <c r="L2437">
        <v>51126</v>
      </c>
      <c r="M2437">
        <v>1.17</v>
      </c>
      <c r="N2437" t="str">
        <f t="shared" si="328"/>
        <v>000X</v>
      </c>
      <c r="O2437">
        <v>2047</v>
      </c>
      <c r="P2437" t="s">
        <v>58</v>
      </c>
      <c r="Q2437" t="s">
        <v>10937</v>
      </c>
      <c r="R2437" t="s">
        <v>4590</v>
      </c>
      <c r="T2437" t="s">
        <v>61</v>
      </c>
      <c r="V2437" t="s">
        <v>11903</v>
      </c>
      <c r="W2437">
        <v>239532</v>
      </c>
      <c r="X2437">
        <v>18780</v>
      </c>
      <c r="Y2437">
        <v>220752</v>
      </c>
      <c r="Z2437">
        <v>196762</v>
      </c>
      <c r="AA2437">
        <v>171762</v>
      </c>
      <c r="AB2437" t="s">
        <v>63</v>
      </c>
      <c r="AC2437" s="1">
        <v>36220</v>
      </c>
      <c r="AD2437">
        <v>15500</v>
      </c>
      <c r="AE2437">
        <v>1295</v>
      </c>
      <c r="AF2437">
        <v>2385</v>
      </c>
      <c r="AG2437" t="s">
        <v>103</v>
      </c>
      <c r="AH2437" t="s">
        <v>873</v>
      </c>
      <c r="AI2437">
        <v>1</v>
      </c>
      <c r="AJ2437">
        <v>1999</v>
      </c>
      <c r="AK2437">
        <v>3</v>
      </c>
      <c r="AL2437">
        <v>2</v>
      </c>
      <c r="AN2437">
        <v>2202</v>
      </c>
      <c r="AO2437">
        <v>32</v>
      </c>
      <c r="AP2437" t="s">
        <v>63</v>
      </c>
      <c r="AQ2437" t="s">
        <v>66</v>
      </c>
      <c r="AR2437">
        <v>3108</v>
      </c>
      <c r="AW2437" t="s">
        <v>11904</v>
      </c>
      <c r="AX2437" t="s">
        <v>11905</v>
      </c>
      <c r="AY2437" t="s">
        <v>11906</v>
      </c>
      <c r="AZ2437" t="s">
        <v>11907</v>
      </c>
    </row>
    <row r="2438" spans="1:52" x14ac:dyDescent="0.3">
      <c r="A2438">
        <v>2150416</v>
      </c>
      <c r="B2438" t="s">
        <v>11908</v>
      </c>
      <c r="C2438" t="str">
        <f t="shared" si="330"/>
        <v>7492</v>
      </c>
      <c r="D2438" t="s">
        <v>8411</v>
      </c>
      <c r="E2438" t="str">
        <f>"0000"</f>
        <v>0000</v>
      </c>
      <c r="F2438" t="s">
        <v>108</v>
      </c>
      <c r="G2438" t="str">
        <f>"35"</f>
        <v>35</v>
      </c>
      <c r="H2438" t="s">
        <v>1645</v>
      </c>
      <c r="I2438" t="s">
        <v>56</v>
      </c>
      <c r="J2438" t="s">
        <v>57</v>
      </c>
      <c r="K2438">
        <v>0</v>
      </c>
      <c r="L2438">
        <v>44103</v>
      </c>
      <c r="M2438">
        <v>1.01</v>
      </c>
      <c r="N2438" t="str">
        <f t="shared" si="328"/>
        <v>000X</v>
      </c>
      <c r="O2438">
        <v>6098</v>
      </c>
      <c r="P2438" t="s">
        <v>72</v>
      </c>
      <c r="Q2438" t="s">
        <v>11885</v>
      </c>
      <c r="R2438" t="s">
        <v>88</v>
      </c>
      <c r="T2438" t="s">
        <v>61</v>
      </c>
      <c r="V2438" t="s">
        <v>11909</v>
      </c>
      <c r="W2438">
        <v>16200</v>
      </c>
      <c r="X2438">
        <v>16200</v>
      </c>
      <c r="Y2438">
        <v>0</v>
      </c>
      <c r="Z2438">
        <v>16200</v>
      </c>
      <c r="AA2438">
        <v>16200</v>
      </c>
      <c r="AB2438" t="s">
        <v>72</v>
      </c>
      <c r="AC2438" s="1">
        <v>34669</v>
      </c>
      <c r="AD2438">
        <v>19700</v>
      </c>
      <c r="AE2438">
        <v>1065</v>
      </c>
      <c r="AF2438">
        <v>98</v>
      </c>
      <c r="AG2438" t="s">
        <v>103</v>
      </c>
      <c r="AH2438" t="s">
        <v>873</v>
      </c>
      <c r="AR2438">
        <v>0</v>
      </c>
      <c r="AW2438" t="s">
        <v>11910</v>
      </c>
      <c r="AX2438" t="s">
        <v>11911</v>
      </c>
      <c r="AY2438" t="s">
        <v>11912</v>
      </c>
      <c r="AZ2438" t="s">
        <v>11913</v>
      </c>
    </row>
    <row r="2439" spans="1:52" x14ac:dyDescent="0.3">
      <c r="A2439">
        <v>2150564</v>
      </c>
      <c r="B2439" t="s">
        <v>11914</v>
      </c>
      <c r="C2439" t="str">
        <f t="shared" si="330"/>
        <v>7492</v>
      </c>
      <c r="D2439" t="s">
        <v>8411</v>
      </c>
      <c r="E2439" t="str">
        <f t="shared" ref="E2439:E2445" si="331">"0100"</f>
        <v>0100</v>
      </c>
      <c r="F2439" t="s">
        <v>54</v>
      </c>
      <c r="G2439" t="str">
        <f>"02"</f>
        <v>02</v>
      </c>
      <c r="H2439" t="s">
        <v>55</v>
      </c>
      <c r="I2439" t="s">
        <v>56</v>
      </c>
      <c r="J2439" t="s">
        <v>57</v>
      </c>
      <c r="K2439">
        <v>1</v>
      </c>
      <c r="L2439">
        <v>44790</v>
      </c>
      <c r="M2439">
        <v>1.03</v>
      </c>
      <c r="N2439" t="str">
        <f t="shared" si="328"/>
        <v>000X</v>
      </c>
      <c r="O2439">
        <v>5921</v>
      </c>
      <c r="P2439" t="s">
        <v>72</v>
      </c>
      <c r="Q2439" t="s">
        <v>11160</v>
      </c>
      <c r="R2439" t="s">
        <v>140</v>
      </c>
      <c r="T2439" t="s">
        <v>61</v>
      </c>
      <c r="V2439" t="s">
        <v>11915</v>
      </c>
      <c r="W2439">
        <v>263557</v>
      </c>
      <c r="X2439">
        <v>16450</v>
      </c>
      <c r="Y2439">
        <v>247107</v>
      </c>
      <c r="Z2439">
        <v>198245</v>
      </c>
      <c r="AA2439">
        <v>173245</v>
      </c>
      <c r="AB2439" t="s">
        <v>63</v>
      </c>
      <c r="AC2439" s="1">
        <v>35827</v>
      </c>
      <c r="AD2439">
        <v>162000</v>
      </c>
      <c r="AE2439">
        <v>1230</v>
      </c>
      <c r="AF2439">
        <v>2461</v>
      </c>
      <c r="AG2439" t="s">
        <v>64</v>
      </c>
      <c r="AH2439" t="s">
        <v>76</v>
      </c>
      <c r="AI2439">
        <v>1</v>
      </c>
      <c r="AJ2439">
        <v>1996</v>
      </c>
      <c r="AK2439">
        <v>3</v>
      </c>
      <c r="AL2439">
        <v>2</v>
      </c>
      <c r="AN2439">
        <v>2895</v>
      </c>
      <c r="AO2439">
        <v>32</v>
      </c>
      <c r="AP2439" t="s">
        <v>63</v>
      </c>
      <c r="AQ2439" t="s">
        <v>66</v>
      </c>
      <c r="AR2439">
        <v>4113</v>
      </c>
      <c r="AW2439" t="s">
        <v>11916</v>
      </c>
      <c r="AX2439" t="s">
        <v>11917</v>
      </c>
      <c r="AY2439" t="s">
        <v>11918</v>
      </c>
      <c r="AZ2439" t="s">
        <v>70</v>
      </c>
    </row>
    <row r="2440" spans="1:52" x14ac:dyDescent="0.3">
      <c r="A2440">
        <v>2150688</v>
      </c>
      <c r="B2440" t="s">
        <v>11919</v>
      </c>
      <c r="C2440" t="str">
        <f t="shared" si="330"/>
        <v>7492</v>
      </c>
      <c r="D2440" t="s">
        <v>8411</v>
      </c>
      <c r="E2440" t="str">
        <f t="shared" si="331"/>
        <v>0100</v>
      </c>
      <c r="F2440" t="s">
        <v>54</v>
      </c>
      <c r="G2440" t="str">
        <f>"34"</f>
        <v>34</v>
      </c>
      <c r="H2440" t="s">
        <v>1645</v>
      </c>
      <c r="I2440" t="s">
        <v>56</v>
      </c>
      <c r="J2440" t="s">
        <v>57</v>
      </c>
      <c r="K2440">
        <v>1</v>
      </c>
      <c r="L2440">
        <v>43919</v>
      </c>
      <c r="M2440">
        <v>1.01</v>
      </c>
      <c r="N2440" t="str">
        <f t="shared" si="328"/>
        <v>000X</v>
      </c>
      <c r="O2440">
        <v>6025</v>
      </c>
      <c r="P2440" t="s">
        <v>72</v>
      </c>
      <c r="Q2440" t="s">
        <v>11920</v>
      </c>
      <c r="R2440" t="s">
        <v>88</v>
      </c>
      <c r="T2440" t="s">
        <v>61</v>
      </c>
      <c r="V2440" t="s">
        <v>11921</v>
      </c>
      <c r="W2440">
        <v>270373</v>
      </c>
      <c r="X2440">
        <v>16130</v>
      </c>
      <c r="Y2440">
        <v>254243</v>
      </c>
      <c r="Z2440">
        <v>206169</v>
      </c>
      <c r="AA2440">
        <v>181169</v>
      </c>
      <c r="AB2440" t="s">
        <v>63</v>
      </c>
      <c r="AC2440" s="1">
        <v>37196</v>
      </c>
      <c r="AD2440">
        <v>15000</v>
      </c>
      <c r="AE2440">
        <v>1466</v>
      </c>
      <c r="AF2440">
        <v>1620</v>
      </c>
      <c r="AG2440" t="s">
        <v>103</v>
      </c>
      <c r="AH2440" t="s">
        <v>76</v>
      </c>
      <c r="AI2440">
        <v>1</v>
      </c>
      <c r="AJ2440">
        <v>2004</v>
      </c>
      <c r="AK2440">
        <v>3</v>
      </c>
      <c r="AL2440">
        <v>3</v>
      </c>
      <c r="AN2440">
        <v>2607</v>
      </c>
      <c r="AO2440">
        <v>32</v>
      </c>
      <c r="AP2440" t="s">
        <v>63</v>
      </c>
      <c r="AQ2440" t="s">
        <v>66</v>
      </c>
      <c r="AR2440">
        <v>3838</v>
      </c>
      <c r="AW2440" t="s">
        <v>11922</v>
      </c>
      <c r="AX2440" t="s">
        <v>11923</v>
      </c>
      <c r="AY2440" t="s">
        <v>11924</v>
      </c>
      <c r="AZ2440" t="s">
        <v>70</v>
      </c>
    </row>
    <row r="2441" spans="1:52" x14ac:dyDescent="0.3">
      <c r="A2441">
        <v>2150769</v>
      </c>
      <c r="B2441" t="s">
        <v>11925</v>
      </c>
      <c r="C2441" t="str">
        <f t="shared" si="330"/>
        <v>7492</v>
      </c>
      <c r="D2441" t="s">
        <v>8411</v>
      </c>
      <c r="E2441" t="str">
        <f t="shared" si="331"/>
        <v>0100</v>
      </c>
      <c r="F2441" t="s">
        <v>54</v>
      </c>
      <c r="G2441" t="str">
        <f>"34"</f>
        <v>34</v>
      </c>
      <c r="H2441" t="s">
        <v>1645</v>
      </c>
      <c r="I2441" t="s">
        <v>56</v>
      </c>
      <c r="J2441" t="s">
        <v>57</v>
      </c>
      <c r="K2441">
        <v>1</v>
      </c>
      <c r="L2441">
        <v>44010</v>
      </c>
      <c r="M2441">
        <v>1.01</v>
      </c>
      <c r="N2441" t="str">
        <f t="shared" si="328"/>
        <v>000X</v>
      </c>
      <c r="O2441">
        <v>6071</v>
      </c>
      <c r="P2441" t="s">
        <v>72</v>
      </c>
      <c r="Q2441" t="s">
        <v>11920</v>
      </c>
      <c r="R2441" t="s">
        <v>88</v>
      </c>
      <c r="T2441" t="s">
        <v>61</v>
      </c>
      <c r="V2441" t="s">
        <v>11926</v>
      </c>
      <c r="W2441">
        <v>210124</v>
      </c>
      <c r="X2441">
        <v>16160</v>
      </c>
      <c r="Y2441">
        <v>193964</v>
      </c>
      <c r="Z2441">
        <v>210124</v>
      </c>
      <c r="AA2441">
        <v>210124</v>
      </c>
      <c r="AB2441" t="s">
        <v>63</v>
      </c>
      <c r="AC2441" s="1">
        <v>42500</v>
      </c>
      <c r="AD2441">
        <v>174000</v>
      </c>
      <c r="AE2441">
        <v>2757</v>
      </c>
      <c r="AF2441">
        <v>1841</v>
      </c>
      <c r="AG2441" t="s">
        <v>64</v>
      </c>
      <c r="AH2441" t="s">
        <v>65</v>
      </c>
      <c r="AI2441">
        <v>1</v>
      </c>
      <c r="AJ2441">
        <v>1996</v>
      </c>
      <c r="AK2441">
        <v>3</v>
      </c>
      <c r="AL2441">
        <v>2</v>
      </c>
      <c r="AN2441">
        <v>1994</v>
      </c>
      <c r="AO2441">
        <v>32</v>
      </c>
      <c r="AP2441" t="s">
        <v>63</v>
      </c>
      <c r="AQ2441" t="s">
        <v>66</v>
      </c>
      <c r="AR2441">
        <v>3088</v>
      </c>
      <c r="AW2441" t="s">
        <v>11927</v>
      </c>
      <c r="AX2441" t="s">
        <v>11928</v>
      </c>
      <c r="AY2441" t="s">
        <v>11929</v>
      </c>
      <c r="AZ2441" t="s">
        <v>70</v>
      </c>
    </row>
    <row r="2442" spans="1:52" x14ac:dyDescent="0.3">
      <c r="A2442">
        <v>2148853</v>
      </c>
      <c r="B2442" t="s">
        <v>11930</v>
      </c>
      <c r="C2442" t="str">
        <f t="shared" si="330"/>
        <v>7492</v>
      </c>
      <c r="D2442" t="s">
        <v>8411</v>
      </c>
      <c r="E2442" t="str">
        <f t="shared" si="331"/>
        <v>0100</v>
      </c>
      <c r="F2442" t="s">
        <v>54</v>
      </c>
      <c r="G2442" t="str">
        <f>"35"</f>
        <v>35</v>
      </c>
      <c r="H2442" t="s">
        <v>1645</v>
      </c>
      <c r="I2442" t="s">
        <v>56</v>
      </c>
      <c r="J2442" t="s">
        <v>57</v>
      </c>
      <c r="K2442">
        <v>1</v>
      </c>
      <c r="L2442">
        <v>43209</v>
      </c>
      <c r="M2442">
        <v>0.99</v>
      </c>
      <c r="N2442" t="str">
        <f t="shared" si="328"/>
        <v>000X</v>
      </c>
      <c r="O2442">
        <v>2420</v>
      </c>
      <c r="P2442" t="s">
        <v>58</v>
      </c>
      <c r="Q2442" t="s">
        <v>10439</v>
      </c>
      <c r="R2442" t="s">
        <v>140</v>
      </c>
      <c r="T2442" t="s">
        <v>61</v>
      </c>
      <c r="V2442" t="s">
        <v>11931</v>
      </c>
      <c r="W2442">
        <v>248722</v>
      </c>
      <c r="X2442">
        <v>15870</v>
      </c>
      <c r="Y2442">
        <v>232852</v>
      </c>
      <c r="Z2442">
        <v>181581</v>
      </c>
      <c r="AA2442">
        <v>156581</v>
      </c>
      <c r="AB2442" t="s">
        <v>63</v>
      </c>
      <c r="AC2442" s="1">
        <v>36281</v>
      </c>
      <c r="AD2442">
        <v>21000</v>
      </c>
      <c r="AE2442">
        <v>1308</v>
      </c>
      <c r="AF2442">
        <v>671</v>
      </c>
      <c r="AG2442" t="s">
        <v>103</v>
      </c>
      <c r="AH2442" t="s">
        <v>873</v>
      </c>
      <c r="AI2442">
        <v>1</v>
      </c>
      <c r="AJ2442">
        <v>2009</v>
      </c>
      <c r="AK2442">
        <v>3</v>
      </c>
      <c r="AL2442">
        <v>2</v>
      </c>
      <c r="AN2442">
        <v>2247</v>
      </c>
      <c r="AO2442">
        <v>32</v>
      </c>
      <c r="AP2442" t="s">
        <v>63</v>
      </c>
      <c r="AQ2442" t="s">
        <v>66</v>
      </c>
      <c r="AR2442">
        <v>2981</v>
      </c>
      <c r="AW2442" t="s">
        <v>11932</v>
      </c>
      <c r="AY2442" t="s">
        <v>11933</v>
      </c>
      <c r="AZ2442" t="s">
        <v>70</v>
      </c>
    </row>
    <row r="2443" spans="1:52" x14ac:dyDescent="0.3">
      <c r="A2443">
        <v>2148888</v>
      </c>
      <c r="B2443" t="s">
        <v>11934</v>
      </c>
      <c r="C2443" t="str">
        <f t="shared" si="330"/>
        <v>7492</v>
      </c>
      <c r="D2443" t="s">
        <v>8411</v>
      </c>
      <c r="E2443" t="str">
        <f t="shared" si="331"/>
        <v>0100</v>
      </c>
      <c r="F2443" t="s">
        <v>54</v>
      </c>
      <c r="G2443" t="str">
        <f>"35"</f>
        <v>35</v>
      </c>
      <c r="H2443" t="s">
        <v>1645</v>
      </c>
      <c r="I2443" t="s">
        <v>56</v>
      </c>
      <c r="J2443" t="s">
        <v>57</v>
      </c>
      <c r="K2443">
        <v>1</v>
      </c>
      <c r="L2443">
        <v>43153</v>
      </c>
      <c r="M2443">
        <v>0.99</v>
      </c>
      <c r="N2443" t="str">
        <f t="shared" si="328"/>
        <v>000X</v>
      </c>
      <c r="O2443">
        <v>2430</v>
      </c>
      <c r="P2443" t="s">
        <v>58</v>
      </c>
      <c r="Q2443" t="s">
        <v>10439</v>
      </c>
      <c r="R2443" t="s">
        <v>140</v>
      </c>
      <c r="T2443" t="s">
        <v>61</v>
      </c>
      <c r="V2443" t="s">
        <v>11935</v>
      </c>
      <c r="W2443">
        <v>202561</v>
      </c>
      <c r="X2443">
        <v>15850</v>
      </c>
      <c r="Y2443">
        <v>186711</v>
      </c>
      <c r="Z2443">
        <v>202561</v>
      </c>
      <c r="AA2443">
        <v>202561</v>
      </c>
      <c r="AB2443" t="s">
        <v>72</v>
      </c>
      <c r="AC2443" s="1">
        <v>38504</v>
      </c>
      <c r="AD2443">
        <v>259900</v>
      </c>
      <c r="AE2443">
        <v>1889</v>
      </c>
      <c r="AF2443">
        <v>817</v>
      </c>
      <c r="AG2443" t="s">
        <v>64</v>
      </c>
      <c r="AH2443" t="s">
        <v>76</v>
      </c>
      <c r="AI2443">
        <v>1</v>
      </c>
      <c r="AJ2443">
        <v>1989</v>
      </c>
      <c r="AK2443">
        <v>3</v>
      </c>
      <c r="AL2443">
        <v>2</v>
      </c>
      <c r="AN2443">
        <v>2120</v>
      </c>
      <c r="AO2443">
        <v>32</v>
      </c>
      <c r="AP2443" t="s">
        <v>63</v>
      </c>
      <c r="AQ2443" t="s">
        <v>66</v>
      </c>
      <c r="AR2443">
        <v>3115</v>
      </c>
      <c r="AW2443" t="s">
        <v>11936</v>
      </c>
      <c r="AX2443" t="s">
        <v>11937</v>
      </c>
      <c r="AY2443" t="s">
        <v>11938</v>
      </c>
      <c r="AZ2443" t="s">
        <v>11939</v>
      </c>
    </row>
    <row r="2444" spans="1:52" x14ac:dyDescent="0.3">
      <c r="A2444">
        <v>2149469</v>
      </c>
      <c r="B2444" t="s">
        <v>11940</v>
      </c>
      <c r="C2444" t="str">
        <f t="shared" si="330"/>
        <v>7492</v>
      </c>
      <c r="D2444" t="s">
        <v>8411</v>
      </c>
      <c r="E2444" t="str">
        <f t="shared" si="331"/>
        <v>0100</v>
      </c>
      <c r="F2444" t="s">
        <v>54</v>
      </c>
      <c r="G2444" t="str">
        <f>"02"</f>
        <v>02</v>
      </c>
      <c r="H2444" t="s">
        <v>55</v>
      </c>
      <c r="I2444" t="s">
        <v>56</v>
      </c>
      <c r="J2444" t="s">
        <v>57</v>
      </c>
      <c r="K2444">
        <v>1</v>
      </c>
      <c r="L2444">
        <v>43747</v>
      </c>
      <c r="M2444">
        <v>1</v>
      </c>
      <c r="N2444" t="str">
        <f t="shared" si="328"/>
        <v>000X</v>
      </c>
      <c r="O2444">
        <v>5887</v>
      </c>
      <c r="P2444" t="s">
        <v>72</v>
      </c>
      <c r="Q2444" t="s">
        <v>10998</v>
      </c>
      <c r="R2444" t="s">
        <v>140</v>
      </c>
      <c r="T2444" t="s">
        <v>61</v>
      </c>
      <c r="V2444" t="s">
        <v>11941</v>
      </c>
      <c r="W2444">
        <v>189897</v>
      </c>
      <c r="X2444">
        <v>16070</v>
      </c>
      <c r="Y2444">
        <v>173827</v>
      </c>
      <c r="Z2444">
        <v>147986</v>
      </c>
      <c r="AA2444">
        <v>122986</v>
      </c>
      <c r="AB2444" t="s">
        <v>63</v>
      </c>
      <c r="AC2444" s="1">
        <v>40787</v>
      </c>
      <c r="AD2444">
        <v>154000</v>
      </c>
      <c r="AE2444">
        <v>2441</v>
      </c>
      <c r="AF2444">
        <v>53</v>
      </c>
      <c r="AG2444" t="s">
        <v>64</v>
      </c>
      <c r="AH2444" t="s">
        <v>76</v>
      </c>
      <c r="AI2444">
        <v>1</v>
      </c>
      <c r="AJ2444">
        <v>2005</v>
      </c>
      <c r="AK2444">
        <v>3</v>
      </c>
      <c r="AL2444">
        <v>2</v>
      </c>
      <c r="AN2444">
        <v>1686</v>
      </c>
      <c r="AO2444">
        <v>32</v>
      </c>
      <c r="AP2444" t="s">
        <v>72</v>
      </c>
      <c r="AQ2444" t="s">
        <v>66</v>
      </c>
      <c r="AR2444">
        <v>2432</v>
      </c>
      <c r="AW2444" t="s">
        <v>11942</v>
      </c>
      <c r="AX2444" t="s">
        <v>11943</v>
      </c>
      <c r="AY2444" t="s">
        <v>11944</v>
      </c>
      <c r="AZ2444" t="s">
        <v>70</v>
      </c>
    </row>
    <row r="2445" spans="1:52" x14ac:dyDescent="0.3">
      <c r="A2445">
        <v>2149477</v>
      </c>
      <c r="B2445" t="s">
        <v>11945</v>
      </c>
      <c r="C2445" t="str">
        <f t="shared" si="330"/>
        <v>7492</v>
      </c>
      <c r="D2445" t="s">
        <v>8411</v>
      </c>
      <c r="E2445" t="str">
        <f t="shared" si="331"/>
        <v>0100</v>
      </c>
      <c r="F2445" t="s">
        <v>54</v>
      </c>
      <c r="G2445" t="str">
        <f>"02"</f>
        <v>02</v>
      </c>
      <c r="H2445" t="s">
        <v>55</v>
      </c>
      <c r="I2445" t="s">
        <v>56</v>
      </c>
      <c r="J2445" t="s">
        <v>57</v>
      </c>
      <c r="K2445">
        <v>1</v>
      </c>
      <c r="L2445">
        <v>44119</v>
      </c>
      <c r="M2445">
        <v>1.01</v>
      </c>
      <c r="N2445" t="str">
        <f t="shared" si="328"/>
        <v>000X</v>
      </c>
      <c r="O2445">
        <v>5855</v>
      </c>
      <c r="P2445" t="s">
        <v>72</v>
      </c>
      <c r="Q2445" t="s">
        <v>10998</v>
      </c>
      <c r="R2445" t="s">
        <v>140</v>
      </c>
      <c r="T2445" t="s">
        <v>61</v>
      </c>
      <c r="V2445" t="s">
        <v>11946</v>
      </c>
      <c r="W2445">
        <v>249766</v>
      </c>
      <c r="X2445">
        <v>16200</v>
      </c>
      <c r="Y2445">
        <v>233566</v>
      </c>
      <c r="Z2445">
        <v>199758</v>
      </c>
      <c r="AA2445">
        <v>174758</v>
      </c>
      <c r="AB2445" t="s">
        <v>63</v>
      </c>
      <c r="AC2445" s="1">
        <v>38869</v>
      </c>
      <c r="AD2445">
        <v>369900</v>
      </c>
      <c r="AE2445">
        <v>2027</v>
      </c>
      <c r="AF2445">
        <v>820</v>
      </c>
      <c r="AG2445" t="s">
        <v>64</v>
      </c>
      <c r="AH2445" t="s">
        <v>76</v>
      </c>
      <c r="AI2445">
        <v>1</v>
      </c>
      <c r="AJ2445">
        <v>2006</v>
      </c>
      <c r="AK2445">
        <v>3</v>
      </c>
      <c r="AL2445">
        <v>2</v>
      </c>
      <c r="AN2445">
        <v>2168</v>
      </c>
      <c r="AO2445">
        <v>32</v>
      </c>
      <c r="AP2445" t="s">
        <v>63</v>
      </c>
      <c r="AQ2445" t="s">
        <v>66</v>
      </c>
      <c r="AR2445">
        <v>3373</v>
      </c>
      <c r="AW2445" t="s">
        <v>11947</v>
      </c>
      <c r="AX2445" t="s">
        <v>11948</v>
      </c>
      <c r="AY2445" t="s">
        <v>11949</v>
      </c>
      <c r="AZ2445" t="s">
        <v>70</v>
      </c>
    </row>
    <row r="2446" spans="1:52" x14ac:dyDescent="0.3">
      <c r="A2446">
        <v>2149507</v>
      </c>
      <c r="B2446" t="s">
        <v>11950</v>
      </c>
      <c r="C2446" t="str">
        <f t="shared" si="330"/>
        <v>7492</v>
      </c>
      <c r="D2446" t="s">
        <v>8411</v>
      </c>
      <c r="E2446" t="str">
        <f>"0000"</f>
        <v>0000</v>
      </c>
      <c r="F2446" t="s">
        <v>108</v>
      </c>
      <c r="G2446" t="str">
        <f>"02"</f>
        <v>02</v>
      </c>
      <c r="H2446" t="s">
        <v>55</v>
      </c>
      <c r="I2446" t="s">
        <v>56</v>
      </c>
      <c r="J2446" t="s">
        <v>8434</v>
      </c>
      <c r="K2446">
        <v>0</v>
      </c>
      <c r="L2446">
        <v>60799</v>
      </c>
      <c r="M2446">
        <v>1.4</v>
      </c>
      <c r="N2446" t="str">
        <f t="shared" si="328"/>
        <v>000X</v>
      </c>
      <c r="O2446">
        <v>5843</v>
      </c>
      <c r="P2446" t="s">
        <v>72</v>
      </c>
      <c r="Q2446" t="s">
        <v>10998</v>
      </c>
      <c r="R2446" t="s">
        <v>140</v>
      </c>
      <c r="T2446" t="s">
        <v>61</v>
      </c>
      <c r="V2446" t="s">
        <v>11951</v>
      </c>
      <c r="W2446">
        <v>17450</v>
      </c>
      <c r="X2446">
        <v>17450</v>
      </c>
      <c r="Y2446">
        <v>0</v>
      </c>
      <c r="Z2446">
        <v>17450</v>
      </c>
      <c r="AA2446">
        <v>17450</v>
      </c>
      <c r="AB2446" t="s">
        <v>72</v>
      </c>
      <c r="AC2446" s="1">
        <v>37712</v>
      </c>
      <c r="AD2446">
        <v>9500</v>
      </c>
      <c r="AE2446">
        <v>1589</v>
      </c>
      <c r="AF2446">
        <v>1459</v>
      </c>
      <c r="AG2446" t="s">
        <v>103</v>
      </c>
      <c r="AH2446" t="s">
        <v>65</v>
      </c>
      <c r="AR2446">
        <v>0</v>
      </c>
      <c r="AW2446" t="s">
        <v>11952</v>
      </c>
      <c r="AY2446" t="s">
        <v>11953</v>
      </c>
      <c r="AZ2446" t="s">
        <v>11954</v>
      </c>
    </row>
    <row r="2447" spans="1:52" x14ac:dyDescent="0.3">
      <c r="A2447">
        <v>2149523</v>
      </c>
      <c r="B2447" t="s">
        <v>11955</v>
      </c>
      <c r="C2447" t="str">
        <f t="shared" si="330"/>
        <v>7492</v>
      </c>
      <c r="D2447" t="s">
        <v>8411</v>
      </c>
      <c r="E2447" t="str">
        <f>"0100"</f>
        <v>0100</v>
      </c>
      <c r="F2447" t="s">
        <v>54</v>
      </c>
      <c r="G2447" t="str">
        <f>"35"</f>
        <v>35</v>
      </c>
      <c r="H2447" t="s">
        <v>1645</v>
      </c>
      <c r="I2447" t="s">
        <v>56</v>
      </c>
      <c r="J2447" t="s">
        <v>57</v>
      </c>
      <c r="K2447">
        <v>1</v>
      </c>
      <c r="L2447">
        <v>44383</v>
      </c>
      <c r="M2447">
        <v>1.02</v>
      </c>
      <c r="N2447" t="str">
        <f t="shared" si="328"/>
        <v>000X</v>
      </c>
      <c r="O2447">
        <v>6115</v>
      </c>
      <c r="P2447" t="s">
        <v>72</v>
      </c>
      <c r="Q2447" t="s">
        <v>11885</v>
      </c>
      <c r="R2447" t="s">
        <v>88</v>
      </c>
      <c r="T2447" t="s">
        <v>61</v>
      </c>
      <c r="V2447" t="s">
        <v>11956</v>
      </c>
      <c r="W2447">
        <v>203450</v>
      </c>
      <c r="X2447">
        <v>16300</v>
      </c>
      <c r="Y2447">
        <v>187150</v>
      </c>
      <c r="Z2447">
        <v>203450</v>
      </c>
      <c r="AA2447">
        <v>177950</v>
      </c>
      <c r="AB2447" t="s">
        <v>63</v>
      </c>
      <c r="AC2447" s="1">
        <v>43682</v>
      </c>
      <c r="AD2447">
        <v>205000</v>
      </c>
      <c r="AE2447">
        <v>2996</v>
      </c>
      <c r="AF2447">
        <v>354</v>
      </c>
      <c r="AG2447" t="s">
        <v>64</v>
      </c>
      <c r="AH2447" t="s">
        <v>76</v>
      </c>
      <c r="AI2447">
        <v>1</v>
      </c>
      <c r="AJ2447">
        <v>1992</v>
      </c>
      <c r="AK2447">
        <v>3</v>
      </c>
      <c r="AL2447">
        <v>2</v>
      </c>
      <c r="AN2447">
        <v>2236</v>
      </c>
      <c r="AO2447">
        <v>32</v>
      </c>
      <c r="AP2447" t="s">
        <v>63</v>
      </c>
      <c r="AQ2447" t="s">
        <v>66</v>
      </c>
      <c r="AR2447">
        <v>3103</v>
      </c>
      <c r="AW2447" t="s">
        <v>11957</v>
      </c>
      <c r="AX2447" t="s">
        <v>11958</v>
      </c>
      <c r="AY2447" t="s">
        <v>11959</v>
      </c>
      <c r="AZ2447" t="s">
        <v>70</v>
      </c>
    </row>
    <row r="2448" spans="1:52" x14ac:dyDescent="0.3">
      <c r="A2448">
        <v>2149574</v>
      </c>
      <c r="B2448" t="s">
        <v>11960</v>
      </c>
      <c r="C2448" t="str">
        <f t="shared" si="330"/>
        <v>7492</v>
      </c>
      <c r="D2448" t="s">
        <v>8411</v>
      </c>
      <c r="E2448" t="str">
        <f>"0000"</f>
        <v>0000</v>
      </c>
      <c r="F2448" t="s">
        <v>108</v>
      </c>
      <c r="G2448" t="str">
        <f>"35"</f>
        <v>35</v>
      </c>
      <c r="H2448" t="s">
        <v>1645</v>
      </c>
      <c r="I2448" t="s">
        <v>56</v>
      </c>
      <c r="J2448" t="s">
        <v>57</v>
      </c>
      <c r="K2448">
        <v>0</v>
      </c>
      <c r="L2448">
        <v>43743</v>
      </c>
      <c r="M2448">
        <v>1</v>
      </c>
      <c r="N2448" t="str">
        <f t="shared" si="328"/>
        <v>000X</v>
      </c>
      <c r="O2448">
        <v>2425</v>
      </c>
      <c r="P2448" t="s">
        <v>58</v>
      </c>
      <c r="Q2448" t="s">
        <v>10439</v>
      </c>
      <c r="R2448" t="s">
        <v>140</v>
      </c>
      <c r="T2448" t="s">
        <v>61</v>
      </c>
      <c r="V2448" t="s">
        <v>11961</v>
      </c>
      <c r="W2448">
        <v>16070</v>
      </c>
      <c r="X2448">
        <v>16070</v>
      </c>
      <c r="Y2448">
        <v>0</v>
      </c>
      <c r="Z2448">
        <v>16070</v>
      </c>
      <c r="AA2448">
        <v>16070</v>
      </c>
      <c r="AB2448" t="s">
        <v>72</v>
      </c>
      <c r="AC2448" s="1">
        <v>44239</v>
      </c>
      <c r="AD2448">
        <v>34000</v>
      </c>
      <c r="AE2448">
        <v>3137</v>
      </c>
      <c r="AF2448">
        <v>801</v>
      </c>
      <c r="AG2448" t="s">
        <v>103</v>
      </c>
      <c r="AH2448" t="s">
        <v>76</v>
      </c>
      <c r="AR2448">
        <v>0</v>
      </c>
      <c r="AW2448" t="s">
        <v>11962</v>
      </c>
      <c r="AX2448" t="s">
        <v>11963</v>
      </c>
      <c r="AY2448" t="s">
        <v>11964</v>
      </c>
      <c r="AZ2448" t="s">
        <v>1373</v>
      </c>
    </row>
    <row r="2449" spans="1:52" x14ac:dyDescent="0.3">
      <c r="A2449">
        <v>2149701</v>
      </c>
      <c r="B2449" t="s">
        <v>11965</v>
      </c>
      <c r="C2449" t="str">
        <f t="shared" si="330"/>
        <v>7492</v>
      </c>
      <c r="D2449" t="s">
        <v>8411</v>
      </c>
      <c r="E2449" t="str">
        <f>"0000"</f>
        <v>0000</v>
      </c>
      <c r="F2449" t="s">
        <v>108</v>
      </c>
      <c r="G2449" t="str">
        <f>"09"</f>
        <v>09</v>
      </c>
      <c r="H2449" t="s">
        <v>55</v>
      </c>
      <c r="I2449" t="s">
        <v>56</v>
      </c>
      <c r="J2449" t="s">
        <v>57</v>
      </c>
      <c r="K2449">
        <v>0</v>
      </c>
      <c r="L2449">
        <v>46047</v>
      </c>
      <c r="M2449">
        <v>1.06</v>
      </c>
      <c r="N2449" t="str">
        <f t="shared" si="328"/>
        <v>000X</v>
      </c>
      <c r="O2449">
        <v>4245</v>
      </c>
      <c r="P2449" t="s">
        <v>72</v>
      </c>
      <c r="Q2449" t="s">
        <v>8610</v>
      </c>
      <c r="R2449" t="s">
        <v>74</v>
      </c>
      <c r="T2449" t="s">
        <v>61</v>
      </c>
      <c r="V2449" t="s">
        <v>11966</v>
      </c>
      <c r="W2449">
        <v>16910</v>
      </c>
      <c r="X2449">
        <v>16910</v>
      </c>
      <c r="Y2449">
        <v>0</v>
      </c>
      <c r="Z2449">
        <v>16910</v>
      </c>
      <c r="AA2449">
        <v>16910</v>
      </c>
      <c r="AB2449" t="s">
        <v>72</v>
      </c>
      <c r="AC2449" s="1">
        <v>36130</v>
      </c>
      <c r="AD2449">
        <v>24900</v>
      </c>
      <c r="AE2449">
        <v>1279</v>
      </c>
      <c r="AF2449">
        <v>1992</v>
      </c>
      <c r="AG2449" t="s">
        <v>103</v>
      </c>
      <c r="AH2449" t="s">
        <v>873</v>
      </c>
      <c r="AR2449">
        <v>0</v>
      </c>
      <c r="AW2449" t="s">
        <v>11967</v>
      </c>
      <c r="AY2449" t="s">
        <v>11968</v>
      </c>
      <c r="AZ2449" t="s">
        <v>11969</v>
      </c>
    </row>
    <row r="2450" spans="1:52" x14ac:dyDescent="0.3">
      <c r="A2450">
        <v>2150076</v>
      </c>
      <c r="B2450" t="s">
        <v>11970</v>
      </c>
      <c r="C2450" t="str">
        <f t="shared" si="330"/>
        <v>7492</v>
      </c>
      <c r="D2450" t="s">
        <v>8411</v>
      </c>
      <c r="E2450" t="str">
        <f>"0100"</f>
        <v>0100</v>
      </c>
      <c r="F2450" t="s">
        <v>54</v>
      </c>
      <c r="G2450" t="str">
        <f>"02"</f>
        <v>02</v>
      </c>
      <c r="H2450" t="s">
        <v>55</v>
      </c>
      <c r="I2450" t="s">
        <v>56</v>
      </c>
      <c r="J2450" t="s">
        <v>57</v>
      </c>
      <c r="K2450">
        <v>1</v>
      </c>
      <c r="L2450">
        <v>52433</v>
      </c>
      <c r="M2450">
        <v>1.2</v>
      </c>
      <c r="N2450" t="str">
        <f t="shared" si="328"/>
        <v>000X</v>
      </c>
      <c r="O2450">
        <v>5909</v>
      </c>
      <c r="P2450" t="s">
        <v>72</v>
      </c>
      <c r="Q2450" t="s">
        <v>11160</v>
      </c>
      <c r="R2450" t="s">
        <v>140</v>
      </c>
      <c r="T2450" t="s">
        <v>61</v>
      </c>
      <c r="V2450" t="s">
        <v>11971</v>
      </c>
      <c r="W2450">
        <v>263105</v>
      </c>
      <c r="X2450">
        <v>19260</v>
      </c>
      <c r="Y2450">
        <v>243845</v>
      </c>
      <c r="Z2450">
        <v>263105</v>
      </c>
      <c r="AA2450">
        <v>238105</v>
      </c>
      <c r="AB2450" t="s">
        <v>63</v>
      </c>
      <c r="AC2450" s="1">
        <v>43664</v>
      </c>
      <c r="AD2450">
        <v>245000</v>
      </c>
      <c r="AE2450">
        <v>2992</v>
      </c>
      <c r="AF2450">
        <v>126</v>
      </c>
      <c r="AG2450" t="s">
        <v>64</v>
      </c>
      <c r="AH2450" t="s">
        <v>76</v>
      </c>
      <c r="AI2450">
        <v>1</v>
      </c>
      <c r="AJ2450">
        <v>2002</v>
      </c>
      <c r="AK2450">
        <v>3</v>
      </c>
      <c r="AL2450">
        <v>3</v>
      </c>
      <c r="AN2450">
        <v>2561</v>
      </c>
      <c r="AO2450">
        <v>32</v>
      </c>
      <c r="AP2450" t="s">
        <v>72</v>
      </c>
      <c r="AQ2450" t="s">
        <v>66</v>
      </c>
      <c r="AR2450">
        <v>3726</v>
      </c>
      <c r="AW2450" t="s">
        <v>11972</v>
      </c>
      <c r="AY2450" t="s">
        <v>11973</v>
      </c>
      <c r="AZ2450" t="s">
        <v>70</v>
      </c>
    </row>
    <row r="2451" spans="1:52" x14ac:dyDescent="0.3">
      <c r="A2451">
        <v>2150131</v>
      </c>
      <c r="B2451" t="s">
        <v>11974</v>
      </c>
      <c r="C2451" t="str">
        <f t="shared" si="330"/>
        <v>7492</v>
      </c>
      <c r="D2451" t="s">
        <v>8411</v>
      </c>
      <c r="E2451" t="str">
        <f>"0000"</f>
        <v>0000</v>
      </c>
      <c r="F2451" t="s">
        <v>108</v>
      </c>
      <c r="G2451" t="str">
        <f>"02"</f>
        <v>02</v>
      </c>
      <c r="H2451" t="s">
        <v>55</v>
      </c>
      <c r="I2451" t="s">
        <v>56</v>
      </c>
      <c r="J2451" t="s">
        <v>57</v>
      </c>
      <c r="K2451">
        <v>0</v>
      </c>
      <c r="L2451">
        <v>44175</v>
      </c>
      <c r="M2451">
        <v>1.01</v>
      </c>
      <c r="N2451" t="str">
        <f t="shared" si="328"/>
        <v>000X</v>
      </c>
      <c r="O2451">
        <v>5918</v>
      </c>
      <c r="P2451" t="s">
        <v>72</v>
      </c>
      <c r="Q2451" t="s">
        <v>11160</v>
      </c>
      <c r="R2451" t="s">
        <v>140</v>
      </c>
      <c r="T2451" t="s">
        <v>61</v>
      </c>
      <c r="V2451" t="s">
        <v>11975</v>
      </c>
      <c r="W2451">
        <v>16230</v>
      </c>
      <c r="X2451">
        <v>16230</v>
      </c>
      <c r="Y2451">
        <v>0</v>
      </c>
      <c r="Z2451">
        <v>16230</v>
      </c>
      <c r="AA2451">
        <v>16230</v>
      </c>
      <c r="AB2451" t="s">
        <v>72</v>
      </c>
      <c r="AC2451" s="1">
        <v>35096</v>
      </c>
      <c r="AD2451">
        <v>15500</v>
      </c>
      <c r="AE2451">
        <v>1117</v>
      </c>
      <c r="AF2451">
        <v>1124</v>
      </c>
      <c r="AG2451" t="s">
        <v>103</v>
      </c>
      <c r="AH2451" t="s">
        <v>76</v>
      </c>
      <c r="AR2451">
        <v>0</v>
      </c>
      <c r="AW2451" t="s">
        <v>11976</v>
      </c>
      <c r="AY2451" t="s">
        <v>11977</v>
      </c>
      <c r="AZ2451" t="s">
        <v>11978</v>
      </c>
    </row>
    <row r="2452" spans="1:52" x14ac:dyDescent="0.3">
      <c r="A2452">
        <v>2150173</v>
      </c>
      <c r="B2452" t="s">
        <v>11979</v>
      </c>
      <c r="C2452" t="str">
        <f t="shared" si="330"/>
        <v>7492</v>
      </c>
      <c r="D2452" t="s">
        <v>8411</v>
      </c>
      <c r="E2452" t="str">
        <f>"0000"</f>
        <v>0000</v>
      </c>
      <c r="F2452" t="s">
        <v>108</v>
      </c>
      <c r="G2452" t="str">
        <f>"09"</f>
        <v>09</v>
      </c>
      <c r="H2452" t="s">
        <v>55</v>
      </c>
      <c r="I2452" t="s">
        <v>56</v>
      </c>
      <c r="J2452" t="s">
        <v>57</v>
      </c>
      <c r="K2452">
        <v>0</v>
      </c>
      <c r="L2452">
        <v>43687</v>
      </c>
      <c r="M2452">
        <v>1</v>
      </c>
      <c r="N2452" t="str">
        <f t="shared" si="328"/>
        <v>000X</v>
      </c>
      <c r="O2452">
        <v>3228</v>
      </c>
      <c r="P2452" t="s">
        <v>58</v>
      </c>
      <c r="Q2452" t="s">
        <v>4583</v>
      </c>
      <c r="R2452" t="s">
        <v>266</v>
      </c>
      <c r="T2452" t="s">
        <v>61</v>
      </c>
      <c r="V2452" t="s">
        <v>11980</v>
      </c>
      <c r="W2452">
        <v>16050</v>
      </c>
      <c r="X2452">
        <v>16050</v>
      </c>
      <c r="Y2452">
        <v>0</v>
      </c>
      <c r="Z2452">
        <v>16050</v>
      </c>
      <c r="AA2452">
        <v>16050</v>
      </c>
      <c r="AB2452" t="s">
        <v>72</v>
      </c>
      <c r="AC2452" s="1">
        <v>38018</v>
      </c>
      <c r="AD2452">
        <v>20000</v>
      </c>
      <c r="AE2452">
        <v>1700</v>
      </c>
      <c r="AF2452">
        <v>2111</v>
      </c>
      <c r="AG2452" t="s">
        <v>103</v>
      </c>
      <c r="AH2452" t="s">
        <v>76</v>
      </c>
      <c r="AR2452">
        <v>0</v>
      </c>
      <c r="AW2452" t="s">
        <v>2034</v>
      </c>
      <c r="AX2452" t="s">
        <v>7479</v>
      </c>
      <c r="AY2452" t="s">
        <v>2035</v>
      </c>
      <c r="AZ2452" t="s">
        <v>958</v>
      </c>
    </row>
    <row r="2453" spans="1:52" x14ac:dyDescent="0.3">
      <c r="A2453">
        <v>2150246</v>
      </c>
      <c r="B2453" t="s">
        <v>11981</v>
      </c>
      <c r="C2453" t="str">
        <f t="shared" si="330"/>
        <v>7492</v>
      </c>
      <c r="D2453" t="s">
        <v>8411</v>
      </c>
      <c r="E2453" t="str">
        <f>"0100"</f>
        <v>0100</v>
      </c>
      <c r="F2453" t="s">
        <v>54</v>
      </c>
      <c r="G2453" t="str">
        <f>"09"</f>
        <v>09</v>
      </c>
      <c r="H2453" t="s">
        <v>55</v>
      </c>
      <c r="I2453" t="s">
        <v>56</v>
      </c>
      <c r="J2453" t="s">
        <v>57</v>
      </c>
      <c r="K2453">
        <v>1</v>
      </c>
      <c r="L2453">
        <v>43688</v>
      </c>
      <c r="M2453">
        <v>1</v>
      </c>
      <c r="N2453" t="str">
        <f t="shared" si="328"/>
        <v>000X</v>
      </c>
      <c r="O2453">
        <v>3196</v>
      </c>
      <c r="P2453" t="s">
        <v>58</v>
      </c>
      <c r="Q2453" t="s">
        <v>4583</v>
      </c>
      <c r="R2453" t="s">
        <v>266</v>
      </c>
      <c r="T2453" t="s">
        <v>61</v>
      </c>
      <c r="V2453" t="s">
        <v>11982</v>
      </c>
      <c r="W2453">
        <v>16050</v>
      </c>
      <c r="X2453">
        <v>16050</v>
      </c>
      <c r="Y2453">
        <v>0</v>
      </c>
      <c r="Z2453">
        <v>16050</v>
      </c>
      <c r="AA2453">
        <v>16050</v>
      </c>
      <c r="AB2453" t="s">
        <v>72</v>
      </c>
      <c r="AC2453" s="1">
        <v>43626</v>
      </c>
      <c r="AD2453">
        <v>25000</v>
      </c>
      <c r="AE2453">
        <v>2984</v>
      </c>
      <c r="AF2453">
        <v>429</v>
      </c>
      <c r="AG2453" t="s">
        <v>103</v>
      </c>
      <c r="AH2453" t="s">
        <v>76</v>
      </c>
      <c r="AI2453">
        <v>1</v>
      </c>
      <c r="AJ2453">
        <v>2020</v>
      </c>
      <c r="AK2453">
        <v>3</v>
      </c>
      <c r="AL2453">
        <v>2</v>
      </c>
      <c r="AN2453">
        <v>2121</v>
      </c>
      <c r="AO2453">
        <v>32</v>
      </c>
      <c r="AP2453" t="s">
        <v>63</v>
      </c>
      <c r="AQ2453" t="s">
        <v>66</v>
      </c>
      <c r="AR2453">
        <v>2969</v>
      </c>
      <c r="AW2453" t="s">
        <v>11983</v>
      </c>
      <c r="AX2453" t="s">
        <v>11984</v>
      </c>
      <c r="AY2453" t="s">
        <v>1188</v>
      </c>
      <c r="AZ2453" t="s">
        <v>701</v>
      </c>
    </row>
    <row r="2454" spans="1:52" x14ac:dyDescent="0.3">
      <c r="A2454">
        <v>2150386</v>
      </c>
      <c r="B2454" t="s">
        <v>11985</v>
      </c>
      <c r="C2454" t="str">
        <f t="shared" si="330"/>
        <v>7492</v>
      </c>
      <c r="D2454" t="s">
        <v>8411</v>
      </c>
      <c r="E2454" t="str">
        <f>"0100"</f>
        <v>0100</v>
      </c>
      <c r="F2454" t="s">
        <v>54</v>
      </c>
      <c r="G2454" t="str">
        <f>"09"</f>
        <v>09</v>
      </c>
      <c r="H2454" t="s">
        <v>55</v>
      </c>
      <c r="I2454" t="s">
        <v>56</v>
      </c>
      <c r="J2454" t="s">
        <v>57</v>
      </c>
      <c r="K2454">
        <v>1</v>
      </c>
      <c r="L2454">
        <v>46083</v>
      </c>
      <c r="M2454">
        <v>1.06</v>
      </c>
      <c r="N2454" t="str">
        <f t="shared" si="328"/>
        <v>000X</v>
      </c>
      <c r="O2454">
        <v>3090</v>
      </c>
      <c r="P2454" t="s">
        <v>58</v>
      </c>
      <c r="Q2454" t="s">
        <v>4583</v>
      </c>
      <c r="R2454" t="s">
        <v>266</v>
      </c>
      <c r="T2454" t="s">
        <v>61</v>
      </c>
      <c r="V2454" t="s">
        <v>11986</v>
      </c>
      <c r="W2454">
        <v>250228</v>
      </c>
      <c r="X2454">
        <v>16930</v>
      </c>
      <c r="Y2454">
        <v>233298</v>
      </c>
      <c r="Z2454">
        <v>250228</v>
      </c>
      <c r="AA2454">
        <v>250228</v>
      </c>
      <c r="AB2454" t="s">
        <v>63</v>
      </c>
      <c r="AC2454" s="1">
        <v>44140</v>
      </c>
      <c r="AD2454">
        <v>325000</v>
      </c>
      <c r="AE2454">
        <v>3108</v>
      </c>
      <c r="AF2454">
        <v>1003</v>
      </c>
      <c r="AG2454" t="s">
        <v>64</v>
      </c>
      <c r="AH2454" t="s">
        <v>76</v>
      </c>
      <c r="AI2454">
        <v>1</v>
      </c>
      <c r="AJ2454">
        <v>2008</v>
      </c>
      <c r="AK2454">
        <v>3</v>
      </c>
      <c r="AL2454">
        <v>2</v>
      </c>
      <c r="AN2454">
        <v>2636</v>
      </c>
      <c r="AO2454">
        <v>32</v>
      </c>
      <c r="AP2454" t="s">
        <v>72</v>
      </c>
      <c r="AQ2454" t="s">
        <v>66</v>
      </c>
      <c r="AR2454">
        <v>3560</v>
      </c>
      <c r="AW2454" t="s">
        <v>11987</v>
      </c>
      <c r="AX2454" t="s">
        <v>11988</v>
      </c>
      <c r="AY2454" t="s">
        <v>11989</v>
      </c>
      <c r="AZ2454" t="s">
        <v>70</v>
      </c>
    </row>
    <row r="2455" spans="1:52" x14ac:dyDescent="0.3">
      <c r="A2455">
        <v>2150611</v>
      </c>
      <c r="B2455" t="s">
        <v>11990</v>
      </c>
      <c r="C2455" t="str">
        <f t="shared" si="330"/>
        <v>7492</v>
      </c>
      <c r="D2455" t="s">
        <v>8411</v>
      </c>
      <c r="E2455" t="str">
        <f>"0000"</f>
        <v>0000</v>
      </c>
      <c r="F2455" t="s">
        <v>108</v>
      </c>
      <c r="G2455" t="str">
        <f>"03"</f>
        <v>03</v>
      </c>
      <c r="H2455" t="s">
        <v>55</v>
      </c>
      <c r="I2455" t="s">
        <v>56</v>
      </c>
      <c r="J2455" t="s">
        <v>57</v>
      </c>
      <c r="K2455">
        <v>0</v>
      </c>
      <c r="L2455">
        <v>44869</v>
      </c>
      <c r="M2455">
        <v>1.03</v>
      </c>
      <c r="N2455" t="str">
        <f t="shared" si="328"/>
        <v>000X</v>
      </c>
      <c r="O2455">
        <v>5935</v>
      </c>
      <c r="P2455" t="s">
        <v>72</v>
      </c>
      <c r="Q2455" t="s">
        <v>11160</v>
      </c>
      <c r="R2455" t="s">
        <v>140</v>
      </c>
      <c r="T2455" t="s">
        <v>61</v>
      </c>
      <c r="V2455" t="s">
        <v>11991</v>
      </c>
      <c r="W2455">
        <v>16480</v>
      </c>
      <c r="X2455">
        <v>16480</v>
      </c>
      <c r="Y2455">
        <v>0</v>
      </c>
      <c r="Z2455">
        <v>16480</v>
      </c>
      <c r="AA2455">
        <v>16480</v>
      </c>
      <c r="AB2455" t="s">
        <v>72</v>
      </c>
      <c r="AC2455" s="1">
        <v>32360</v>
      </c>
      <c r="AD2455">
        <v>13200</v>
      </c>
      <c r="AE2455">
        <v>791</v>
      </c>
      <c r="AF2455">
        <v>578</v>
      </c>
      <c r="AG2455" t="s">
        <v>103</v>
      </c>
      <c r="AH2455" t="s">
        <v>873</v>
      </c>
      <c r="AR2455">
        <v>0</v>
      </c>
      <c r="AW2455" t="s">
        <v>11992</v>
      </c>
      <c r="AY2455" t="s">
        <v>11993</v>
      </c>
      <c r="AZ2455" t="s">
        <v>11994</v>
      </c>
    </row>
    <row r="2456" spans="1:52" x14ac:dyDescent="0.3">
      <c r="A2456">
        <v>2149353</v>
      </c>
      <c r="B2456" t="s">
        <v>11995</v>
      </c>
      <c r="C2456" t="str">
        <f t="shared" si="330"/>
        <v>7492</v>
      </c>
      <c r="D2456" t="s">
        <v>8411</v>
      </c>
      <c r="E2456" t="str">
        <f>"0000"</f>
        <v>0000</v>
      </c>
      <c r="F2456" t="s">
        <v>108</v>
      </c>
      <c r="G2456" t="str">
        <f>"09"</f>
        <v>09</v>
      </c>
      <c r="H2456" t="s">
        <v>55</v>
      </c>
      <c r="I2456" t="s">
        <v>56</v>
      </c>
      <c r="J2456" t="s">
        <v>57</v>
      </c>
      <c r="K2456">
        <v>0</v>
      </c>
      <c r="L2456">
        <v>46116</v>
      </c>
      <c r="M2456">
        <v>1.06</v>
      </c>
      <c r="N2456" t="str">
        <f t="shared" si="328"/>
        <v>000X</v>
      </c>
      <c r="O2456">
        <v>3267</v>
      </c>
      <c r="P2456" t="s">
        <v>58</v>
      </c>
      <c r="Q2456" t="s">
        <v>4583</v>
      </c>
      <c r="R2456" t="s">
        <v>266</v>
      </c>
      <c r="T2456" t="s">
        <v>61</v>
      </c>
      <c r="V2456" t="s">
        <v>11996</v>
      </c>
      <c r="W2456">
        <v>16940</v>
      </c>
      <c r="X2456">
        <v>16940</v>
      </c>
      <c r="Y2456">
        <v>0</v>
      </c>
      <c r="Z2456">
        <v>16940</v>
      </c>
      <c r="AA2456">
        <v>16940</v>
      </c>
      <c r="AB2456" t="s">
        <v>72</v>
      </c>
      <c r="AC2456" s="1">
        <v>37803</v>
      </c>
      <c r="AD2456">
        <v>17000</v>
      </c>
      <c r="AE2456">
        <v>1623</v>
      </c>
      <c r="AF2456">
        <v>598</v>
      </c>
      <c r="AG2456" t="s">
        <v>103</v>
      </c>
      <c r="AH2456" t="s">
        <v>76</v>
      </c>
      <c r="AR2456">
        <v>0</v>
      </c>
      <c r="AW2456" t="s">
        <v>2034</v>
      </c>
      <c r="AY2456" t="s">
        <v>2035</v>
      </c>
      <c r="AZ2456" t="s">
        <v>958</v>
      </c>
    </row>
    <row r="2457" spans="1:52" x14ac:dyDescent="0.3">
      <c r="A2457">
        <v>2149621</v>
      </c>
      <c r="B2457" t="s">
        <v>11997</v>
      </c>
      <c r="C2457" t="str">
        <f t="shared" si="330"/>
        <v>7492</v>
      </c>
      <c r="D2457" t="s">
        <v>8411</v>
      </c>
      <c r="E2457" t="str">
        <f>"0100"</f>
        <v>0100</v>
      </c>
      <c r="F2457" t="s">
        <v>54</v>
      </c>
      <c r="G2457" t="str">
        <f>"09"</f>
        <v>09</v>
      </c>
      <c r="H2457" t="s">
        <v>55</v>
      </c>
      <c r="I2457" t="s">
        <v>56</v>
      </c>
      <c r="J2457" t="s">
        <v>8434</v>
      </c>
      <c r="K2457">
        <v>1</v>
      </c>
      <c r="L2457">
        <v>78591</v>
      </c>
      <c r="M2457">
        <v>1.8</v>
      </c>
      <c r="N2457" t="str">
        <f t="shared" si="328"/>
        <v>000X</v>
      </c>
      <c r="O2457">
        <v>4381</v>
      </c>
      <c r="P2457" t="s">
        <v>72</v>
      </c>
      <c r="Q2457" t="s">
        <v>8454</v>
      </c>
      <c r="R2457" t="s">
        <v>60</v>
      </c>
      <c r="T2457" t="s">
        <v>61</v>
      </c>
      <c r="V2457" t="s">
        <v>11998</v>
      </c>
      <c r="W2457">
        <v>184265</v>
      </c>
      <c r="X2457">
        <v>22550</v>
      </c>
      <c r="Y2457">
        <v>161715</v>
      </c>
      <c r="Z2457">
        <v>123455</v>
      </c>
      <c r="AA2457">
        <v>97955</v>
      </c>
      <c r="AB2457" t="s">
        <v>63</v>
      </c>
      <c r="AC2457" s="1">
        <v>31929</v>
      </c>
      <c r="AD2457">
        <v>6000</v>
      </c>
      <c r="AE2457">
        <v>743</v>
      </c>
      <c r="AF2457">
        <v>684</v>
      </c>
      <c r="AG2457" t="s">
        <v>103</v>
      </c>
      <c r="AH2457" t="s">
        <v>221</v>
      </c>
      <c r="AI2457">
        <v>1</v>
      </c>
      <c r="AJ2457">
        <v>1990</v>
      </c>
      <c r="AK2457">
        <v>4</v>
      </c>
      <c r="AL2457">
        <v>2</v>
      </c>
      <c r="AN2457">
        <v>2291</v>
      </c>
      <c r="AO2457">
        <v>29</v>
      </c>
      <c r="AP2457" t="s">
        <v>72</v>
      </c>
      <c r="AQ2457" t="s">
        <v>66</v>
      </c>
      <c r="AR2457">
        <v>3391</v>
      </c>
      <c r="AW2457" t="s">
        <v>11999</v>
      </c>
      <c r="AX2457" t="s">
        <v>12000</v>
      </c>
      <c r="AY2457" t="s">
        <v>12001</v>
      </c>
      <c r="AZ2457" t="s">
        <v>12002</v>
      </c>
    </row>
    <row r="2458" spans="1:52" x14ac:dyDescent="0.3">
      <c r="A2458">
        <v>2149663</v>
      </c>
      <c r="B2458" t="s">
        <v>12003</v>
      </c>
      <c r="C2458" t="str">
        <f t="shared" si="330"/>
        <v>7492</v>
      </c>
      <c r="D2458" t="s">
        <v>8411</v>
      </c>
      <c r="E2458" t="str">
        <f>"0000"</f>
        <v>0000</v>
      </c>
      <c r="F2458" t="s">
        <v>108</v>
      </c>
      <c r="G2458" t="str">
        <f>"35"</f>
        <v>35</v>
      </c>
      <c r="H2458" t="s">
        <v>1645</v>
      </c>
      <c r="I2458" t="s">
        <v>56</v>
      </c>
      <c r="J2458" t="s">
        <v>57</v>
      </c>
      <c r="K2458">
        <v>0</v>
      </c>
      <c r="L2458">
        <v>46671</v>
      </c>
      <c r="M2458">
        <v>1.07</v>
      </c>
      <c r="N2458" t="str">
        <f t="shared" si="328"/>
        <v>000X</v>
      </c>
      <c r="O2458">
        <v>6030</v>
      </c>
      <c r="P2458" t="s">
        <v>72</v>
      </c>
      <c r="Q2458" t="s">
        <v>11394</v>
      </c>
      <c r="R2458" t="s">
        <v>364</v>
      </c>
      <c r="T2458" t="s">
        <v>61</v>
      </c>
      <c r="V2458" t="s">
        <v>12004</v>
      </c>
      <c r="W2458">
        <v>17140</v>
      </c>
      <c r="X2458">
        <v>17140</v>
      </c>
      <c r="Y2458">
        <v>0</v>
      </c>
      <c r="Z2458">
        <v>17140</v>
      </c>
      <c r="AA2458">
        <v>17140</v>
      </c>
      <c r="AB2458" t="s">
        <v>72</v>
      </c>
      <c r="AC2458" s="1">
        <v>33117</v>
      </c>
      <c r="AD2458">
        <v>22000</v>
      </c>
      <c r="AE2458">
        <v>872</v>
      </c>
      <c r="AF2458">
        <v>2116</v>
      </c>
      <c r="AG2458" t="s">
        <v>103</v>
      </c>
      <c r="AH2458" t="s">
        <v>221</v>
      </c>
      <c r="AR2458">
        <v>0</v>
      </c>
      <c r="AW2458" t="s">
        <v>11799</v>
      </c>
      <c r="AY2458" t="s">
        <v>11800</v>
      </c>
      <c r="AZ2458" t="s">
        <v>11801</v>
      </c>
    </row>
    <row r="2459" spans="1:52" x14ac:dyDescent="0.3">
      <c r="A2459">
        <v>2149957</v>
      </c>
      <c r="B2459" t="s">
        <v>12005</v>
      </c>
      <c r="C2459" t="str">
        <f t="shared" si="330"/>
        <v>7492</v>
      </c>
      <c r="D2459" t="s">
        <v>8411</v>
      </c>
      <c r="E2459" t="str">
        <f t="shared" ref="E2459:E2473" si="332">"0100"</f>
        <v>0100</v>
      </c>
      <c r="F2459" t="s">
        <v>54</v>
      </c>
      <c r="G2459" t="str">
        <f>"35"</f>
        <v>35</v>
      </c>
      <c r="H2459" t="s">
        <v>1645</v>
      </c>
      <c r="I2459" t="s">
        <v>56</v>
      </c>
      <c r="J2459" t="s">
        <v>57</v>
      </c>
      <c r="K2459">
        <v>1</v>
      </c>
      <c r="L2459">
        <v>44515</v>
      </c>
      <c r="M2459">
        <v>1.02</v>
      </c>
      <c r="N2459" t="str">
        <f t="shared" si="328"/>
        <v>000X</v>
      </c>
      <c r="O2459">
        <v>6052</v>
      </c>
      <c r="P2459" t="s">
        <v>72</v>
      </c>
      <c r="Q2459" t="s">
        <v>11377</v>
      </c>
      <c r="R2459" t="s">
        <v>364</v>
      </c>
      <c r="T2459" t="s">
        <v>61</v>
      </c>
      <c r="V2459" t="s">
        <v>12006</v>
      </c>
      <c r="W2459">
        <v>185937</v>
      </c>
      <c r="X2459">
        <v>16350</v>
      </c>
      <c r="Y2459">
        <v>169587</v>
      </c>
      <c r="Z2459">
        <v>185937</v>
      </c>
      <c r="AA2459">
        <v>185937</v>
      </c>
      <c r="AB2459" t="s">
        <v>72</v>
      </c>
      <c r="AC2459" s="1">
        <v>32203</v>
      </c>
      <c r="AD2459">
        <v>21100</v>
      </c>
      <c r="AE2459">
        <v>777</v>
      </c>
      <c r="AF2459">
        <v>883</v>
      </c>
      <c r="AG2459" t="s">
        <v>103</v>
      </c>
      <c r="AH2459" t="s">
        <v>221</v>
      </c>
      <c r="AI2459">
        <v>1</v>
      </c>
      <c r="AJ2459">
        <v>1988</v>
      </c>
      <c r="AK2459">
        <v>3</v>
      </c>
      <c r="AL2459">
        <v>2</v>
      </c>
      <c r="AN2459">
        <v>2090</v>
      </c>
      <c r="AO2459">
        <v>32</v>
      </c>
      <c r="AP2459" t="s">
        <v>72</v>
      </c>
      <c r="AQ2459" t="s">
        <v>66</v>
      </c>
      <c r="AR2459">
        <v>2991</v>
      </c>
      <c r="AW2459" t="s">
        <v>12007</v>
      </c>
      <c r="AX2459" t="s">
        <v>12008</v>
      </c>
      <c r="AY2459" t="s">
        <v>12009</v>
      </c>
      <c r="AZ2459" t="s">
        <v>12010</v>
      </c>
    </row>
    <row r="2460" spans="1:52" x14ac:dyDescent="0.3">
      <c r="A2460">
        <v>2150068</v>
      </c>
      <c r="B2460" t="s">
        <v>12011</v>
      </c>
      <c r="C2460" t="str">
        <f t="shared" si="330"/>
        <v>7492</v>
      </c>
      <c r="D2460" t="s">
        <v>8411</v>
      </c>
      <c r="E2460" t="str">
        <f t="shared" si="332"/>
        <v>0100</v>
      </c>
      <c r="F2460" t="s">
        <v>54</v>
      </c>
      <c r="G2460" t="str">
        <f>"02"</f>
        <v>02</v>
      </c>
      <c r="H2460" t="s">
        <v>55</v>
      </c>
      <c r="I2460" t="s">
        <v>56</v>
      </c>
      <c r="J2460" t="s">
        <v>57</v>
      </c>
      <c r="K2460">
        <v>1</v>
      </c>
      <c r="L2460">
        <v>49862</v>
      </c>
      <c r="M2460">
        <v>1.1399999999999999</v>
      </c>
      <c r="N2460" t="str">
        <f t="shared" si="328"/>
        <v>000X</v>
      </c>
      <c r="O2460">
        <v>5903</v>
      </c>
      <c r="P2460" t="s">
        <v>72</v>
      </c>
      <c r="Q2460" t="s">
        <v>11160</v>
      </c>
      <c r="R2460" t="s">
        <v>140</v>
      </c>
      <c r="T2460" t="s">
        <v>61</v>
      </c>
      <c r="V2460" t="s">
        <v>12012</v>
      </c>
      <c r="W2460">
        <v>199863</v>
      </c>
      <c r="X2460">
        <v>18320</v>
      </c>
      <c r="Y2460">
        <v>181543</v>
      </c>
      <c r="Z2460">
        <v>152922</v>
      </c>
      <c r="AA2460">
        <v>127922</v>
      </c>
      <c r="AB2460" t="s">
        <v>63</v>
      </c>
      <c r="AC2460" s="1">
        <v>38169</v>
      </c>
      <c r="AD2460">
        <v>195000</v>
      </c>
      <c r="AE2460">
        <v>1749</v>
      </c>
      <c r="AF2460">
        <v>1857</v>
      </c>
      <c r="AG2460" t="s">
        <v>64</v>
      </c>
      <c r="AH2460" t="s">
        <v>76</v>
      </c>
      <c r="AI2460">
        <v>1</v>
      </c>
      <c r="AJ2460">
        <v>1994</v>
      </c>
      <c r="AK2460">
        <v>3</v>
      </c>
      <c r="AL2460">
        <v>2</v>
      </c>
      <c r="AN2460">
        <v>1829</v>
      </c>
      <c r="AO2460">
        <v>32</v>
      </c>
      <c r="AP2460" t="s">
        <v>63</v>
      </c>
      <c r="AQ2460" t="s">
        <v>66</v>
      </c>
      <c r="AR2460">
        <v>2573</v>
      </c>
      <c r="AW2460" t="s">
        <v>12013</v>
      </c>
      <c r="AX2460" t="s">
        <v>12014</v>
      </c>
      <c r="AY2460" t="s">
        <v>12015</v>
      </c>
      <c r="AZ2460" t="s">
        <v>12016</v>
      </c>
    </row>
    <row r="2461" spans="1:52" x14ac:dyDescent="0.3">
      <c r="A2461">
        <v>2150092</v>
      </c>
      <c r="B2461" t="s">
        <v>12017</v>
      </c>
      <c r="C2461" t="str">
        <f t="shared" si="330"/>
        <v>7492</v>
      </c>
      <c r="D2461" t="s">
        <v>8411</v>
      </c>
      <c r="E2461" t="str">
        <f t="shared" si="332"/>
        <v>0100</v>
      </c>
      <c r="F2461" t="s">
        <v>54</v>
      </c>
      <c r="G2461" t="str">
        <f>"03"</f>
        <v>03</v>
      </c>
      <c r="H2461" t="s">
        <v>55</v>
      </c>
      <c r="I2461" t="s">
        <v>56</v>
      </c>
      <c r="J2461" t="s">
        <v>57</v>
      </c>
      <c r="K2461">
        <v>1</v>
      </c>
      <c r="L2461">
        <v>46316</v>
      </c>
      <c r="M2461">
        <v>1.06</v>
      </c>
      <c r="N2461" t="str">
        <f t="shared" si="328"/>
        <v>000X</v>
      </c>
      <c r="O2461">
        <v>5936</v>
      </c>
      <c r="P2461" t="s">
        <v>72</v>
      </c>
      <c r="Q2461" t="s">
        <v>11160</v>
      </c>
      <c r="R2461" t="s">
        <v>140</v>
      </c>
      <c r="T2461" t="s">
        <v>61</v>
      </c>
      <c r="V2461" t="s">
        <v>12018</v>
      </c>
      <c r="W2461">
        <v>226324</v>
      </c>
      <c r="X2461">
        <v>17010</v>
      </c>
      <c r="Y2461">
        <v>209314</v>
      </c>
      <c r="Z2461">
        <v>176584</v>
      </c>
      <c r="AA2461">
        <v>0</v>
      </c>
      <c r="AB2461" t="s">
        <v>63</v>
      </c>
      <c r="AC2461" s="1">
        <v>41883</v>
      </c>
      <c r="AD2461">
        <v>229900</v>
      </c>
      <c r="AE2461">
        <v>2647</v>
      </c>
      <c r="AF2461">
        <v>2215</v>
      </c>
      <c r="AG2461" t="s">
        <v>64</v>
      </c>
      <c r="AH2461" t="s">
        <v>76</v>
      </c>
      <c r="AI2461">
        <v>1</v>
      </c>
      <c r="AJ2461">
        <v>1998</v>
      </c>
      <c r="AK2461">
        <v>3</v>
      </c>
      <c r="AL2461">
        <v>2</v>
      </c>
      <c r="AN2461">
        <v>2284</v>
      </c>
      <c r="AO2461">
        <v>32</v>
      </c>
      <c r="AP2461" t="s">
        <v>63</v>
      </c>
      <c r="AQ2461" t="s">
        <v>66</v>
      </c>
      <c r="AR2461">
        <v>3084</v>
      </c>
      <c r="AW2461" t="s">
        <v>12019</v>
      </c>
      <c r="AX2461" t="s">
        <v>12020</v>
      </c>
      <c r="AY2461" t="s">
        <v>12021</v>
      </c>
      <c r="AZ2461" t="s">
        <v>70</v>
      </c>
    </row>
    <row r="2462" spans="1:52" x14ac:dyDescent="0.3">
      <c r="A2462">
        <v>2150114</v>
      </c>
      <c r="B2462" t="s">
        <v>12022</v>
      </c>
      <c r="C2462" t="str">
        <f t="shared" si="330"/>
        <v>7492</v>
      </c>
      <c r="D2462" t="s">
        <v>8411</v>
      </c>
      <c r="E2462" t="str">
        <f t="shared" si="332"/>
        <v>0100</v>
      </c>
      <c r="F2462" t="s">
        <v>54</v>
      </c>
      <c r="G2462" t="str">
        <f>"03"</f>
        <v>03</v>
      </c>
      <c r="H2462" t="s">
        <v>55</v>
      </c>
      <c r="I2462" t="s">
        <v>56</v>
      </c>
      <c r="J2462" t="s">
        <v>57</v>
      </c>
      <c r="K2462">
        <v>1</v>
      </c>
      <c r="L2462">
        <v>43675</v>
      </c>
      <c r="M2462">
        <v>1</v>
      </c>
      <c r="N2462" t="str">
        <f t="shared" si="328"/>
        <v>000X</v>
      </c>
      <c r="O2462">
        <v>5928</v>
      </c>
      <c r="P2462" t="s">
        <v>72</v>
      </c>
      <c r="Q2462" t="s">
        <v>11160</v>
      </c>
      <c r="R2462" t="s">
        <v>140</v>
      </c>
      <c r="T2462" t="s">
        <v>61</v>
      </c>
      <c r="V2462" t="s">
        <v>12023</v>
      </c>
      <c r="W2462">
        <v>277904</v>
      </c>
      <c r="X2462">
        <v>16040</v>
      </c>
      <c r="Y2462">
        <v>261864</v>
      </c>
      <c r="Z2462">
        <v>219218</v>
      </c>
      <c r="AA2462">
        <v>189218</v>
      </c>
      <c r="AB2462" t="s">
        <v>63</v>
      </c>
      <c r="AC2462" s="1">
        <v>37377</v>
      </c>
      <c r="AD2462">
        <v>18000</v>
      </c>
      <c r="AE2462">
        <v>1508</v>
      </c>
      <c r="AF2462">
        <v>2471</v>
      </c>
      <c r="AG2462" t="s">
        <v>103</v>
      </c>
      <c r="AH2462" t="s">
        <v>76</v>
      </c>
      <c r="AI2462">
        <v>1</v>
      </c>
      <c r="AJ2462">
        <v>2002</v>
      </c>
      <c r="AK2462">
        <v>3</v>
      </c>
      <c r="AL2462">
        <v>3</v>
      </c>
      <c r="AN2462">
        <v>2662</v>
      </c>
      <c r="AO2462">
        <v>32</v>
      </c>
      <c r="AP2462" t="s">
        <v>63</v>
      </c>
      <c r="AQ2462" t="s">
        <v>66</v>
      </c>
      <c r="AR2462">
        <v>3813</v>
      </c>
      <c r="AW2462" t="s">
        <v>12024</v>
      </c>
      <c r="AY2462" t="s">
        <v>12025</v>
      </c>
      <c r="AZ2462" t="s">
        <v>70</v>
      </c>
    </row>
    <row r="2463" spans="1:52" x14ac:dyDescent="0.3">
      <c r="A2463">
        <v>2150190</v>
      </c>
      <c r="B2463" t="s">
        <v>12026</v>
      </c>
      <c r="C2463" t="str">
        <f t="shared" si="330"/>
        <v>7492</v>
      </c>
      <c r="D2463" t="s">
        <v>8411</v>
      </c>
      <c r="E2463" t="str">
        <f t="shared" si="332"/>
        <v>0100</v>
      </c>
      <c r="F2463" t="s">
        <v>54</v>
      </c>
      <c r="G2463" t="str">
        <f>"02"</f>
        <v>02</v>
      </c>
      <c r="H2463" t="s">
        <v>55</v>
      </c>
      <c r="I2463" t="s">
        <v>56</v>
      </c>
      <c r="J2463" t="s">
        <v>57</v>
      </c>
      <c r="K2463">
        <v>1</v>
      </c>
      <c r="L2463">
        <v>44432</v>
      </c>
      <c r="M2463">
        <v>1.02</v>
      </c>
      <c r="N2463" t="str">
        <f t="shared" si="328"/>
        <v>000X</v>
      </c>
      <c r="O2463">
        <v>5900</v>
      </c>
      <c r="P2463" t="s">
        <v>72</v>
      </c>
      <c r="Q2463" t="s">
        <v>11160</v>
      </c>
      <c r="R2463" t="s">
        <v>140</v>
      </c>
      <c r="T2463" t="s">
        <v>61</v>
      </c>
      <c r="V2463" t="s">
        <v>12027</v>
      </c>
      <c r="W2463">
        <v>187659</v>
      </c>
      <c r="X2463">
        <v>16320</v>
      </c>
      <c r="Y2463">
        <v>171339</v>
      </c>
      <c r="Z2463">
        <v>130231</v>
      </c>
      <c r="AA2463">
        <v>105231</v>
      </c>
      <c r="AB2463" t="s">
        <v>63</v>
      </c>
      <c r="AC2463" s="1">
        <v>40787</v>
      </c>
      <c r="AD2463">
        <v>148000</v>
      </c>
      <c r="AE2463">
        <v>2445</v>
      </c>
      <c r="AF2463">
        <v>1520</v>
      </c>
      <c r="AG2463" t="s">
        <v>64</v>
      </c>
      <c r="AH2463" t="s">
        <v>76</v>
      </c>
      <c r="AI2463">
        <v>1</v>
      </c>
      <c r="AJ2463">
        <v>1990</v>
      </c>
      <c r="AK2463">
        <v>3</v>
      </c>
      <c r="AL2463">
        <v>2</v>
      </c>
      <c r="AN2463">
        <v>2196</v>
      </c>
      <c r="AO2463">
        <v>32</v>
      </c>
      <c r="AP2463" t="s">
        <v>63</v>
      </c>
      <c r="AQ2463" t="s">
        <v>66</v>
      </c>
      <c r="AR2463">
        <v>2968</v>
      </c>
      <c r="AW2463" t="s">
        <v>12028</v>
      </c>
      <c r="AY2463" t="s">
        <v>12029</v>
      </c>
      <c r="AZ2463" t="s">
        <v>70</v>
      </c>
    </row>
    <row r="2464" spans="1:52" x14ac:dyDescent="0.3">
      <c r="A2464">
        <v>2150262</v>
      </c>
      <c r="B2464" t="s">
        <v>12030</v>
      </c>
      <c r="C2464" t="str">
        <f t="shared" si="330"/>
        <v>7492</v>
      </c>
      <c r="D2464" t="s">
        <v>8411</v>
      </c>
      <c r="E2464" t="str">
        <f t="shared" si="332"/>
        <v>0100</v>
      </c>
      <c r="F2464" t="s">
        <v>54</v>
      </c>
      <c r="G2464" t="str">
        <f>"02"</f>
        <v>02</v>
      </c>
      <c r="H2464" t="s">
        <v>55</v>
      </c>
      <c r="I2464" t="s">
        <v>56</v>
      </c>
      <c r="J2464" t="s">
        <v>57</v>
      </c>
      <c r="K2464">
        <v>1</v>
      </c>
      <c r="L2464">
        <v>50730</v>
      </c>
      <c r="M2464">
        <v>1.1599999999999999</v>
      </c>
      <c r="N2464" t="str">
        <f t="shared" si="328"/>
        <v>000X</v>
      </c>
      <c r="O2464">
        <v>1977</v>
      </c>
      <c r="P2464" t="s">
        <v>58</v>
      </c>
      <c r="Q2464" t="s">
        <v>10937</v>
      </c>
      <c r="R2464" t="s">
        <v>4590</v>
      </c>
      <c r="T2464" t="s">
        <v>61</v>
      </c>
      <c r="V2464" t="s">
        <v>12031</v>
      </c>
      <c r="W2464">
        <v>209854</v>
      </c>
      <c r="X2464">
        <v>18630</v>
      </c>
      <c r="Y2464">
        <v>191224</v>
      </c>
      <c r="Z2464">
        <v>144734</v>
      </c>
      <c r="AA2464">
        <v>119234</v>
      </c>
      <c r="AB2464" t="s">
        <v>63</v>
      </c>
      <c r="AC2464" s="1">
        <v>34790</v>
      </c>
      <c r="AD2464">
        <v>8900</v>
      </c>
      <c r="AE2464">
        <v>1078</v>
      </c>
      <c r="AF2464">
        <v>588</v>
      </c>
      <c r="AG2464" t="s">
        <v>103</v>
      </c>
      <c r="AH2464" t="s">
        <v>76</v>
      </c>
      <c r="AI2464">
        <v>1</v>
      </c>
      <c r="AJ2464">
        <v>1995</v>
      </c>
      <c r="AK2464">
        <v>3</v>
      </c>
      <c r="AL2464">
        <v>2</v>
      </c>
      <c r="AN2464">
        <v>2216</v>
      </c>
      <c r="AO2464">
        <v>32</v>
      </c>
      <c r="AP2464" t="s">
        <v>72</v>
      </c>
      <c r="AQ2464" t="s">
        <v>66</v>
      </c>
      <c r="AR2464">
        <v>3231</v>
      </c>
      <c r="AW2464" t="s">
        <v>12032</v>
      </c>
      <c r="AY2464" t="s">
        <v>12033</v>
      </c>
      <c r="AZ2464" t="s">
        <v>70</v>
      </c>
    </row>
    <row r="2465" spans="1:52" x14ac:dyDescent="0.3">
      <c r="A2465">
        <v>2150301</v>
      </c>
      <c r="B2465" t="s">
        <v>12034</v>
      </c>
      <c r="C2465" t="str">
        <f t="shared" si="330"/>
        <v>7492</v>
      </c>
      <c r="D2465" t="s">
        <v>8411</v>
      </c>
      <c r="E2465" t="str">
        <f t="shared" si="332"/>
        <v>0100</v>
      </c>
      <c r="F2465" t="s">
        <v>54</v>
      </c>
      <c r="G2465" t="str">
        <f>"03"</f>
        <v>03</v>
      </c>
      <c r="H2465" t="s">
        <v>55</v>
      </c>
      <c r="I2465" t="s">
        <v>56</v>
      </c>
      <c r="J2465" t="s">
        <v>57</v>
      </c>
      <c r="K2465">
        <v>1</v>
      </c>
      <c r="L2465">
        <v>46253</v>
      </c>
      <c r="M2465">
        <v>1.06</v>
      </c>
      <c r="N2465" t="str">
        <f t="shared" si="328"/>
        <v>000X</v>
      </c>
      <c r="O2465">
        <v>2009</v>
      </c>
      <c r="P2465" t="s">
        <v>58</v>
      </c>
      <c r="Q2465" t="s">
        <v>10937</v>
      </c>
      <c r="R2465" t="s">
        <v>4590</v>
      </c>
      <c r="T2465" t="s">
        <v>61</v>
      </c>
      <c r="V2465" t="s">
        <v>12035</v>
      </c>
      <c r="W2465">
        <v>234457</v>
      </c>
      <c r="X2465">
        <v>16990</v>
      </c>
      <c r="Y2465">
        <v>217467</v>
      </c>
      <c r="Z2465">
        <v>234457</v>
      </c>
      <c r="AA2465">
        <v>234457</v>
      </c>
      <c r="AB2465" t="s">
        <v>72</v>
      </c>
      <c r="AC2465" s="1">
        <v>42636</v>
      </c>
      <c r="AD2465">
        <v>76400</v>
      </c>
      <c r="AE2465">
        <v>2784</v>
      </c>
      <c r="AF2465">
        <v>1672</v>
      </c>
      <c r="AG2465" t="s">
        <v>64</v>
      </c>
      <c r="AH2465" t="s">
        <v>249</v>
      </c>
      <c r="AI2465">
        <v>1</v>
      </c>
      <c r="AJ2465">
        <v>1993</v>
      </c>
      <c r="AK2465">
        <v>3</v>
      </c>
      <c r="AL2465">
        <v>2</v>
      </c>
      <c r="AN2465">
        <v>2519</v>
      </c>
      <c r="AO2465">
        <v>32</v>
      </c>
      <c r="AP2465" t="s">
        <v>63</v>
      </c>
      <c r="AQ2465" t="s">
        <v>66</v>
      </c>
      <c r="AR2465">
        <v>3324</v>
      </c>
      <c r="AW2465" t="s">
        <v>12036</v>
      </c>
      <c r="AX2465" t="s">
        <v>12037</v>
      </c>
      <c r="AY2465" t="s">
        <v>12038</v>
      </c>
      <c r="AZ2465" t="s">
        <v>70</v>
      </c>
    </row>
    <row r="2466" spans="1:52" x14ac:dyDescent="0.3">
      <c r="A2466">
        <v>2150475</v>
      </c>
      <c r="B2466" t="s">
        <v>12039</v>
      </c>
      <c r="C2466" t="str">
        <f t="shared" si="330"/>
        <v>7492</v>
      </c>
      <c r="D2466" t="s">
        <v>8411</v>
      </c>
      <c r="E2466" t="str">
        <f t="shared" si="332"/>
        <v>0100</v>
      </c>
      <c r="F2466" t="s">
        <v>54</v>
      </c>
      <c r="G2466" t="str">
        <f>"35"</f>
        <v>35</v>
      </c>
      <c r="H2466" t="s">
        <v>1645</v>
      </c>
      <c r="I2466" t="s">
        <v>56</v>
      </c>
      <c r="J2466" t="s">
        <v>57</v>
      </c>
      <c r="K2466">
        <v>1</v>
      </c>
      <c r="L2466">
        <v>43959</v>
      </c>
      <c r="M2466">
        <v>1.01</v>
      </c>
      <c r="N2466" t="str">
        <f t="shared" si="328"/>
        <v>000X</v>
      </c>
      <c r="O2466">
        <v>6024</v>
      </c>
      <c r="P2466" t="s">
        <v>72</v>
      </c>
      <c r="Q2466" t="s">
        <v>11885</v>
      </c>
      <c r="R2466" t="s">
        <v>88</v>
      </c>
      <c r="T2466" t="s">
        <v>61</v>
      </c>
      <c r="V2466" t="s">
        <v>12040</v>
      </c>
      <c r="W2466">
        <v>214863</v>
      </c>
      <c r="X2466">
        <v>16150</v>
      </c>
      <c r="Y2466">
        <v>198713</v>
      </c>
      <c r="Z2466">
        <v>180638</v>
      </c>
      <c r="AA2466">
        <v>155638</v>
      </c>
      <c r="AB2466" t="s">
        <v>63</v>
      </c>
      <c r="AC2466" s="1">
        <v>40483</v>
      </c>
      <c r="AD2466">
        <v>215000</v>
      </c>
      <c r="AE2466">
        <v>2385</v>
      </c>
      <c r="AF2466">
        <v>1180</v>
      </c>
      <c r="AG2466" t="s">
        <v>64</v>
      </c>
      <c r="AH2466" t="s">
        <v>76</v>
      </c>
      <c r="AI2466">
        <v>1</v>
      </c>
      <c r="AJ2466">
        <v>2010</v>
      </c>
      <c r="AK2466">
        <v>3</v>
      </c>
      <c r="AL2466">
        <v>2</v>
      </c>
      <c r="AN2466">
        <v>2218</v>
      </c>
      <c r="AO2466">
        <v>32</v>
      </c>
      <c r="AP2466" t="s">
        <v>72</v>
      </c>
      <c r="AQ2466" t="s">
        <v>66</v>
      </c>
      <c r="AR2466">
        <v>3350</v>
      </c>
      <c r="AW2466" t="s">
        <v>12041</v>
      </c>
      <c r="AY2466" t="s">
        <v>12042</v>
      </c>
      <c r="AZ2466" t="s">
        <v>70</v>
      </c>
    </row>
    <row r="2467" spans="1:52" x14ac:dyDescent="0.3">
      <c r="A2467">
        <v>2150548</v>
      </c>
      <c r="B2467" t="s">
        <v>12043</v>
      </c>
      <c r="C2467" t="str">
        <f t="shared" si="330"/>
        <v>7492</v>
      </c>
      <c r="D2467" t="s">
        <v>8411</v>
      </c>
      <c r="E2467" t="str">
        <f t="shared" si="332"/>
        <v>0100</v>
      </c>
      <c r="F2467" t="s">
        <v>54</v>
      </c>
      <c r="G2467" t="str">
        <f>"10"</f>
        <v>10</v>
      </c>
      <c r="H2467" t="s">
        <v>55</v>
      </c>
      <c r="I2467" t="s">
        <v>56</v>
      </c>
      <c r="J2467" t="s">
        <v>57</v>
      </c>
      <c r="K2467">
        <v>1</v>
      </c>
      <c r="L2467">
        <v>47333</v>
      </c>
      <c r="M2467">
        <v>1.0900000000000001</v>
      </c>
      <c r="N2467" t="str">
        <f t="shared" si="328"/>
        <v>000X</v>
      </c>
      <c r="O2467">
        <v>2848</v>
      </c>
      <c r="P2467" t="s">
        <v>58</v>
      </c>
      <c r="Q2467" t="s">
        <v>4583</v>
      </c>
      <c r="R2467" t="s">
        <v>266</v>
      </c>
      <c r="T2467" t="s">
        <v>61</v>
      </c>
      <c r="V2467" t="s">
        <v>12044</v>
      </c>
      <c r="W2467">
        <v>212638</v>
      </c>
      <c r="X2467">
        <v>17390</v>
      </c>
      <c r="Y2467">
        <v>195248</v>
      </c>
      <c r="Z2467">
        <v>169473</v>
      </c>
      <c r="AA2467">
        <v>144473</v>
      </c>
      <c r="AB2467" t="s">
        <v>63</v>
      </c>
      <c r="AC2467" s="1">
        <v>42200</v>
      </c>
      <c r="AD2467">
        <v>212500</v>
      </c>
      <c r="AE2467">
        <v>2701</v>
      </c>
      <c r="AF2467">
        <v>1713</v>
      </c>
      <c r="AG2467" t="s">
        <v>64</v>
      </c>
      <c r="AH2467" t="s">
        <v>76</v>
      </c>
      <c r="AI2467">
        <v>1</v>
      </c>
      <c r="AJ2467">
        <v>2004</v>
      </c>
      <c r="AK2467">
        <v>3</v>
      </c>
      <c r="AL2467">
        <v>2</v>
      </c>
      <c r="AN2467">
        <v>2100</v>
      </c>
      <c r="AO2467">
        <v>32</v>
      </c>
      <c r="AP2467" t="s">
        <v>72</v>
      </c>
      <c r="AQ2467" t="s">
        <v>66</v>
      </c>
      <c r="AR2467">
        <v>2739</v>
      </c>
      <c r="AW2467" t="s">
        <v>12045</v>
      </c>
      <c r="AX2467" t="s">
        <v>12046</v>
      </c>
      <c r="AY2467" t="s">
        <v>12047</v>
      </c>
      <c r="AZ2467" t="s">
        <v>70</v>
      </c>
    </row>
    <row r="2468" spans="1:52" x14ac:dyDescent="0.3">
      <c r="A2468">
        <v>2150777</v>
      </c>
      <c r="B2468" t="s">
        <v>12048</v>
      </c>
      <c r="C2468" t="str">
        <f t="shared" si="330"/>
        <v>7492</v>
      </c>
      <c r="D2468" t="s">
        <v>8411</v>
      </c>
      <c r="E2468" t="str">
        <f t="shared" si="332"/>
        <v>0100</v>
      </c>
      <c r="F2468" t="s">
        <v>54</v>
      </c>
      <c r="G2468" t="str">
        <f>"10"</f>
        <v>10</v>
      </c>
      <c r="H2468" t="s">
        <v>55</v>
      </c>
      <c r="I2468" t="s">
        <v>56</v>
      </c>
      <c r="J2468" t="s">
        <v>57</v>
      </c>
      <c r="K2468">
        <v>1</v>
      </c>
      <c r="L2468">
        <v>46626</v>
      </c>
      <c r="M2468">
        <v>1.07</v>
      </c>
      <c r="N2468" t="str">
        <f t="shared" si="328"/>
        <v>000X</v>
      </c>
      <c r="O2468">
        <v>2999</v>
      </c>
      <c r="P2468" t="s">
        <v>58</v>
      </c>
      <c r="Q2468" t="s">
        <v>12049</v>
      </c>
      <c r="R2468" t="s">
        <v>140</v>
      </c>
      <c r="T2468" t="s">
        <v>61</v>
      </c>
      <c r="V2468" t="s">
        <v>12050</v>
      </c>
      <c r="W2468">
        <v>228667</v>
      </c>
      <c r="X2468">
        <v>17130</v>
      </c>
      <c r="Y2468">
        <v>211537</v>
      </c>
      <c r="Z2468">
        <v>180358</v>
      </c>
      <c r="AA2468">
        <v>155358</v>
      </c>
      <c r="AB2468" t="s">
        <v>63</v>
      </c>
      <c r="AC2468" s="1">
        <v>37135</v>
      </c>
      <c r="AD2468">
        <v>10000</v>
      </c>
      <c r="AE2468">
        <v>1454</v>
      </c>
      <c r="AF2468">
        <v>1914</v>
      </c>
      <c r="AG2468" t="s">
        <v>103</v>
      </c>
      <c r="AH2468" t="s">
        <v>76</v>
      </c>
      <c r="AI2468">
        <v>1</v>
      </c>
      <c r="AJ2468">
        <v>2002</v>
      </c>
      <c r="AK2468">
        <v>3</v>
      </c>
      <c r="AL2468">
        <v>2</v>
      </c>
      <c r="AN2468">
        <v>2052</v>
      </c>
      <c r="AO2468">
        <v>32</v>
      </c>
      <c r="AP2468" t="s">
        <v>72</v>
      </c>
      <c r="AQ2468" t="s">
        <v>66</v>
      </c>
      <c r="AR2468">
        <v>2939</v>
      </c>
      <c r="AW2468" t="s">
        <v>12051</v>
      </c>
      <c r="AX2468" t="s">
        <v>12052</v>
      </c>
      <c r="AY2468" t="s">
        <v>12053</v>
      </c>
      <c r="AZ2468" t="s">
        <v>70</v>
      </c>
    </row>
    <row r="2469" spans="1:52" x14ac:dyDescent="0.3">
      <c r="A2469">
        <v>2148942</v>
      </c>
      <c r="B2469" t="s">
        <v>12054</v>
      </c>
      <c r="C2469" t="str">
        <f t="shared" si="330"/>
        <v>7492</v>
      </c>
      <c r="D2469" t="s">
        <v>8411</v>
      </c>
      <c r="E2469" t="str">
        <f t="shared" si="332"/>
        <v>0100</v>
      </c>
      <c r="F2469" t="s">
        <v>54</v>
      </c>
      <c r="G2469" t="str">
        <f>"35"</f>
        <v>35</v>
      </c>
      <c r="H2469" t="s">
        <v>1645</v>
      </c>
      <c r="I2469" t="s">
        <v>56</v>
      </c>
      <c r="J2469" t="s">
        <v>57</v>
      </c>
      <c r="K2469">
        <v>1</v>
      </c>
      <c r="L2469">
        <v>42970</v>
      </c>
      <c r="M2469">
        <v>0.99</v>
      </c>
      <c r="N2469" t="str">
        <f t="shared" si="328"/>
        <v>000X</v>
      </c>
      <c r="O2469">
        <v>2450</v>
      </c>
      <c r="P2469" t="s">
        <v>58</v>
      </c>
      <c r="Q2469" t="s">
        <v>10439</v>
      </c>
      <c r="R2469" t="s">
        <v>140</v>
      </c>
      <c r="T2469" t="s">
        <v>61</v>
      </c>
      <c r="V2469" t="s">
        <v>12055</v>
      </c>
      <c r="W2469">
        <v>213053</v>
      </c>
      <c r="X2469">
        <v>15780</v>
      </c>
      <c r="Y2469">
        <v>197273</v>
      </c>
      <c r="Z2469">
        <v>213053</v>
      </c>
      <c r="AA2469">
        <v>188053</v>
      </c>
      <c r="AB2469" t="s">
        <v>63</v>
      </c>
      <c r="AC2469" s="1">
        <v>42177</v>
      </c>
      <c r="AD2469">
        <v>185000</v>
      </c>
      <c r="AE2469">
        <v>2696</v>
      </c>
      <c r="AF2469">
        <v>2480</v>
      </c>
      <c r="AG2469" t="s">
        <v>64</v>
      </c>
      <c r="AH2469" t="s">
        <v>76</v>
      </c>
      <c r="AI2469">
        <v>1</v>
      </c>
      <c r="AJ2469">
        <v>2005</v>
      </c>
      <c r="AK2469">
        <v>3</v>
      </c>
      <c r="AL2469">
        <v>2</v>
      </c>
      <c r="AN2469">
        <v>2077</v>
      </c>
      <c r="AO2469">
        <v>32</v>
      </c>
      <c r="AP2469" t="s">
        <v>72</v>
      </c>
      <c r="AQ2469" t="s">
        <v>66</v>
      </c>
      <c r="AR2469">
        <v>3133</v>
      </c>
      <c r="AW2469" t="s">
        <v>12056</v>
      </c>
      <c r="AX2469" t="s">
        <v>12057</v>
      </c>
      <c r="AY2469" t="s">
        <v>12058</v>
      </c>
      <c r="AZ2469" t="s">
        <v>70</v>
      </c>
    </row>
    <row r="2470" spans="1:52" x14ac:dyDescent="0.3">
      <c r="A2470">
        <v>2149396</v>
      </c>
      <c r="B2470" t="s">
        <v>12059</v>
      </c>
      <c r="C2470" t="str">
        <f t="shared" si="330"/>
        <v>7492</v>
      </c>
      <c r="D2470" t="s">
        <v>8411</v>
      </c>
      <c r="E2470" t="str">
        <f t="shared" si="332"/>
        <v>0100</v>
      </c>
      <c r="F2470" t="s">
        <v>54</v>
      </c>
      <c r="G2470" t="str">
        <f>"02"</f>
        <v>02</v>
      </c>
      <c r="H2470" t="s">
        <v>55</v>
      </c>
      <c r="I2470" t="s">
        <v>56</v>
      </c>
      <c r="J2470" t="s">
        <v>57</v>
      </c>
      <c r="K2470">
        <v>1</v>
      </c>
      <c r="L2470">
        <v>43747</v>
      </c>
      <c r="M2470">
        <v>1</v>
      </c>
      <c r="N2470" t="str">
        <f t="shared" si="328"/>
        <v>000X</v>
      </c>
      <c r="O2470">
        <v>5993</v>
      </c>
      <c r="P2470" t="s">
        <v>72</v>
      </c>
      <c r="Q2470" t="s">
        <v>10998</v>
      </c>
      <c r="R2470" t="s">
        <v>140</v>
      </c>
      <c r="T2470" t="s">
        <v>61</v>
      </c>
      <c r="V2470" t="s">
        <v>12060</v>
      </c>
      <c r="W2470">
        <v>256194</v>
      </c>
      <c r="X2470">
        <v>16070</v>
      </c>
      <c r="Y2470">
        <v>240124</v>
      </c>
      <c r="Z2470">
        <v>256194</v>
      </c>
      <c r="AA2470">
        <v>256194</v>
      </c>
      <c r="AB2470" t="s">
        <v>63</v>
      </c>
      <c r="AC2470" s="1">
        <v>44230</v>
      </c>
      <c r="AD2470">
        <v>345000</v>
      </c>
      <c r="AE2470">
        <v>3134</v>
      </c>
      <c r="AF2470">
        <v>2348</v>
      </c>
      <c r="AG2470" t="s">
        <v>64</v>
      </c>
      <c r="AH2470" t="s">
        <v>76</v>
      </c>
      <c r="AI2470">
        <v>1</v>
      </c>
      <c r="AJ2470">
        <v>2007</v>
      </c>
      <c r="AK2470">
        <v>3</v>
      </c>
      <c r="AL2470">
        <v>2</v>
      </c>
      <c r="AN2470">
        <v>2068</v>
      </c>
      <c r="AO2470">
        <v>32</v>
      </c>
      <c r="AP2470" t="s">
        <v>63</v>
      </c>
      <c r="AQ2470" t="s">
        <v>66</v>
      </c>
      <c r="AR2470">
        <v>3093</v>
      </c>
      <c r="AW2470" t="s">
        <v>12061</v>
      </c>
      <c r="AX2470" t="s">
        <v>12062</v>
      </c>
      <c r="AY2470" t="s">
        <v>12063</v>
      </c>
      <c r="AZ2470" t="s">
        <v>70</v>
      </c>
    </row>
    <row r="2471" spans="1:52" x14ac:dyDescent="0.3">
      <c r="A2471">
        <v>2149582</v>
      </c>
      <c r="B2471" t="s">
        <v>12064</v>
      </c>
      <c r="C2471" t="str">
        <f t="shared" si="330"/>
        <v>7492</v>
      </c>
      <c r="D2471" t="s">
        <v>8411</v>
      </c>
      <c r="E2471" t="str">
        <f t="shared" si="332"/>
        <v>0100</v>
      </c>
      <c r="F2471" t="s">
        <v>54</v>
      </c>
      <c r="G2471" t="str">
        <f>"35"</f>
        <v>35</v>
      </c>
      <c r="H2471" t="s">
        <v>1645</v>
      </c>
      <c r="I2471" t="s">
        <v>56</v>
      </c>
      <c r="J2471" t="s">
        <v>57</v>
      </c>
      <c r="K2471">
        <v>1</v>
      </c>
      <c r="L2471">
        <v>43938</v>
      </c>
      <c r="M2471">
        <v>1.01</v>
      </c>
      <c r="N2471" t="str">
        <f t="shared" si="328"/>
        <v>000X</v>
      </c>
      <c r="O2471">
        <v>2435</v>
      </c>
      <c r="P2471" t="s">
        <v>58</v>
      </c>
      <c r="Q2471" t="s">
        <v>10439</v>
      </c>
      <c r="R2471" t="s">
        <v>140</v>
      </c>
      <c r="T2471" t="s">
        <v>61</v>
      </c>
      <c r="V2471" t="s">
        <v>12065</v>
      </c>
      <c r="W2471">
        <v>198817</v>
      </c>
      <c r="X2471">
        <v>16140</v>
      </c>
      <c r="Y2471">
        <v>182677</v>
      </c>
      <c r="Z2471">
        <v>141474</v>
      </c>
      <c r="AA2471">
        <v>115974</v>
      </c>
      <c r="AB2471" t="s">
        <v>63</v>
      </c>
      <c r="AC2471" s="1">
        <v>42257</v>
      </c>
      <c r="AD2471">
        <v>34600</v>
      </c>
      <c r="AE2471">
        <v>2714</v>
      </c>
      <c r="AF2471">
        <v>2447</v>
      </c>
      <c r="AG2471" t="s">
        <v>64</v>
      </c>
      <c r="AH2471" t="s">
        <v>249</v>
      </c>
      <c r="AI2471">
        <v>1</v>
      </c>
      <c r="AJ2471">
        <v>1991</v>
      </c>
      <c r="AK2471">
        <v>3</v>
      </c>
      <c r="AL2471">
        <v>2</v>
      </c>
      <c r="AN2471">
        <v>2184</v>
      </c>
      <c r="AO2471">
        <v>32</v>
      </c>
      <c r="AP2471" t="s">
        <v>72</v>
      </c>
      <c r="AQ2471" t="s">
        <v>66</v>
      </c>
      <c r="AR2471">
        <v>2884</v>
      </c>
      <c r="AW2471" t="s">
        <v>12066</v>
      </c>
      <c r="AX2471" t="s">
        <v>12066</v>
      </c>
      <c r="AY2471" t="s">
        <v>12067</v>
      </c>
      <c r="AZ2471" t="s">
        <v>70</v>
      </c>
    </row>
    <row r="2472" spans="1:52" x14ac:dyDescent="0.3">
      <c r="A2472">
        <v>2149710</v>
      </c>
      <c r="B2472" t="s">
        <v>12068</v>
      </c>
      <c r="C2472" t="str">
        <f t="shared" si="330"/>
        <v>7492</v>
      </c>
      <c r="D2472" t="s">
        <v>8411</v>
      </c>
      <c r="E2472" t="str">
        <f t="shared" si="332"/>
        <v>0100</v>
      </c>
      <c r="F2472" t="s">
        <v>54</v>
      </c>
      <c r="G2472" t="str">
        <f>"02"</f>
        <v>02</v>
      </c>
      <c r="H2472" t="s">
        <v>55</v>
      </c>
      <c r="I2472" t="s">
        <v>56</v>
      </c>
      <c r="J2472" t="s">
        <v>57</v>
      </c>
      <c r="K2472">
        <v>1</v>
      </c>
      <c r="L2472">
        <v>48562</v>
      </c>
      <c r="M2472">
        <v>1.1100000000000001</v>
      </c>
      <c r="N2472" t="str">
        <f t="shared" si="328"/>
        <v>000X</v>
      </c>
      <c r="O2472">
        <v>5982</v>
      </c>
      <c r="P2472" t="s">
        <v>72</v>
      </c>
      <c r="Q2472" t="s">
        <v>11394</v>
      </c>
      <c r="R2472" t="s">
        <v>364</v>
      </c>
      <c r="T2472" t="s">
        <v>61</v>
      </c>
      <c r="V2472" t="s">
        <v>12069</v>
      </c>
      <c r="W2472">
        <v>188495</v>
      </c>
      <c r="X2472">
        <v>17840</v>
      </c>
      <c r="Y2472">
        <v>170655</v>
      </c>
      <c r="Z2472">
        <v>188495</v>
      </c>
      <c r="AA2472">
        <v>188495</v>
      </c>
      <c r="AB2472" t="s">
        <v>72</v>
      </c>
      <c r="AC2472" s="1">
        <v>43773</v>
      </c>
      <c r="AD2472">
        <v>244900</v>
      </c>
      <c r="AE2472">
        <v>3018</v>
      </c>
      <c r="AF2472">
        <v>984</v>
      </c>
      <c r="AG2472" t="s">
        <v>64</v>
      </c>
      <c r="AH2472" t="s">
        <v>76</v>
      </c>
      <c r="AI2472">
        <v>1</v>
      </c>
      <c r="AJ2472">
        <v>1991</v>
      </c>
      <c r="AK2472">
        <v>3</v>
      </c>
      <c r="AL2472">
        <v>2</v>
      </c>
      <c r="AN2472">
        <v>1838</v>
      </c>
      <c r="AO2472">
        <v>32</v>
      </c>
      <c r="AP2472" t="s">
        <v>63</v>
      </c>
      <c r="AQ2472" t="s">
        <v>66</v>
      </c>
      <c r="AR2472">
        <v>2775</v>
      </c>
      <c r="AW2472" t="s">
        <v>12070</v>
      </c>
      <c r="AY2472" t="s">
        <v>12071</v>
      </c>
      <c r="AZ2472" t="s">
        <v>70</v>
      </c>
    </row>
    <row r="2473" spans="1:52" x14ac:dyDescent="0.3">
      <c r="A2473">
        <v>2149779</v>
      </c>
      <c r="B2473" t="s">
        <v>12072</v>
      </c>
      <c r="C2473" t="str">
        <f t="shared" si="330"/>
        <v>7492</v>
      </c>
      <c r="D2473" t="s">
        <v>8411</v>
      </c>
      <c r="E2473" t="str">
        <f t="shared" si="332"/>
        <v>0100</v>
      </c>
      <c r="F2473" t="s">
        <v>54</v>
      </c>
      <c r="G2473" t="str">
        <f>"35"</f>
        <v>35</v>
      </c>
      <c r="H2473" t="s">
        <v>1645</v>
      </c>
      <c r="I2473" t="s">
        <v>56</v>
      </c>
      <c r="J2473" t="s">
        <v>57</v>
      </c>
      <c r="K2473">
        <v>1</v>
      </c>
      <c r="L2473">
        <v>46106</v>
      </c>
      <c r="M2473">
        <v>1.06</v>
      </c>
      <c r="N2473" t="str">
        <f t="shared" si="328"/>
        <v>000X</v>
      </c>
      <c r="O2473">
        <v>6005</v>
      </c>
      <c r="P2473" t="s">
        <v>72</v>
      </c>
      <c r="Q2473" t="s">
        <v>11377</v>
      </c>
      <c r="R2473" t="s">
        <v>364</v>
      </c>
      <c r="T2473" t="s">
        <v>61</v>
      </c>
      <c r="V2473" t="s">
        <v>12073</v>
      </c>
      <c r="W2473">
        <v>235465</v>
      </c>
      <c r="X2473">
        <v>16930</v>
      </c>
      <c r="Y2473">
        <v>218535</v>
      </c>
      <c r="Z2473">
        <v>171006</v>
      </c>
      <c r="AA2473">
        <v>146006</v>
      </c>
      <c r="AB2473" t="s">
        <v>63</v>
      </c>
      <c r="AC2473" s="1">
        <v>38443</v>
      </c>
      <c r="AD2473">
        <v>275000</v>
      </c>
      <c r="AE2473">
        <v>1849</v>
      </c>
      <c r="AF2473">
        <v>320</v>
      </c>
      <c r="AG2473" t="s">
        <v>64</v>
      </c>
      <c r="AH2473" t="s">
        <v>76</v>
      </c>
      <c r="AI2473">
        <v>1</v>
      </c>
      <c r="AJ2473">
        <v>1996</v>
      </c>
      <c r="AK2473">
        <v>3</v>
      </c>
      <c r="AL2473">
        <v>2</v>
      </c>
      <c r="AM2473">
        <v>1</v>
      </c>
      <c r="AN2473">
        <v>2164</v>
      </c>
      <c r="AO2473">
        <v>32</v>
      </c>
      <c r="AP2473" t="s">
        <v>63</v>
      </c>
      <c r="AQ2473" t="s">
        <v>66</v>
      </c>
      <c r="AR2473">
        <v>3346</v>
      </c>
      <c r="AW2473" t="s">
        <v>12074</v>
      </c>
      <c r="AX2473" t="s">
        <v>12075</v>
      </c>
      <c r="AY2473" t="s">
        <v>12076</v>
      </c>
      <c r="AZ2473" t="s">
        <v>70</v>
      </c>
    </row>
    <row r="2474" spans="1:52" x14ac:dyDescent="0.3">
      <c r="A2474">
        <v>2150157</v>
      </c>
      <c r="B2474" t="s">
        <v>12077</v>
      </c>
      <c r="C2474" t="str">
        <f t="shared" si="330"/>
        <v>7492</v>
      </c>
      <c r="D2474" t="s">
        <v>8411</v>
      </c>
      <c r="E2474" t="str">
        <f>"0000"</f>
        <v>0000</v>
      </c>
      <c r="F2474" t="s">
        <v>108</v>
      </c>
      <c r="G2474" t="str">
        <f>"02"</f>
        <v>02</v>
      </c>
      <c r="H2474" t="s">
        <v>55</v>
      </c>
      <c r="I2474" t="s">
        <v>56</v>
      </c>
      <c r="J2474" t="s">
        <v>57</v>
      </c>
      <c r="K2474">
        <v>0</v>
      </c>
      <c r="L2474">
        <v>47177</v>
      </c>
      <c r="M2474">
        <v>1.08</v>
      </c>
      <c r="N2474" t="str">
        <f t="shared" si="328"/>
        <v>000X</v>
      </c>
      <c r="O2474">
        <v>5910</v>
      </c>
      <c r="P2474" t="s">
        <v>72</v>
      </c>
      <c r="Q2474" t="s">
        <v>11160</v>
      </c>
      <c r="R2474" t="s">
        <v>140</v>
      </c>
      <c r="T2474" t="s">
        <v>61</v>
      </c>
      <c r="V2474" t="s">
        <v>12078</v>
      </c>
      <c r="W2474">
        <v>17330</v>
      </c>
      <c r="X2474">
        <v>17330</v>
      </c>
      <c r="Y2474">
        <v>0</v>
      </c>
      <c r="Z2474">
        <v>17330</v>
      </c>
      <c r="AA2474">
        <v>17330</v>
      </c>
      <c r="AB2474" t="s">
        <v>72</v>
      </c>
      <c r="AC2474" s="1">
        <v>35034</v>
      </c>
      <c r="AD2474">
        <v>16000</v>
      </c>
      <c r="AE2474">
        <v>1114</v>
      </c>
      <c r="AF2474">
        <v>1339</v>
      </c>
      <c r="AG2474" t="s">
        <v>103</v>
      </c>
      <c r="AH2474" t="s">
        <v>76</v>
      </c>
      <c r="AR2474">
        <v>0</v>
      </c>
      <c r="AW2474" t="s">
        <v>11976</v>
      </c>
      <c r="AY2474" t="s">
        <v>11977</v>
      </c>
      <c r="AZ2474" t="s">
        <v>11978</v>
      </c>
    </row>
    <row r="2475" spans="1:52" x14ac:dyDescent="0.3">
      <c r="A2475">
        <v>2150165</v>
      </c>
      <c r="B2475" t="s">
        <v>12079</v>
      </c>
      <c r="C2475" t="str">
        <f t="shared" si="330"/>
        <v>7492</v>
      </c>
      <c r="D2475" t="s">
        <v>8411</v>
      </c>
      <c r="E2475" t="str">
        <f>"0000"</f>
        <v>0000</v>
      </c>
      <c r="F2475" t="s">
        <v>108</v>
      </c>
      <c r="G2475" t="str">
        <f>"09"</f>
        <v>09</v>
      </c>
      <c r="H2475" t="s">
        <v>55</v>
      </c>
      <c r="I2475" t="s">
        <v>56</v>
      </c>
      <c r="J2475" t="s">
        <v>57</v>
      </c>
      <c r="K2475">
        <v>0</v>
      </c>
      <c r="L2475">
        <v>43686</v>
      </c>
      <c r="M2475">
        <v>1</v>
      </c>
      <c r="N2475" t="str">
        <f t="shared" ref="N2475:N2538" si="333">"000X"</f>
        <v>000X</v>
      </c>
      <c r="O2475">
        <v>3266</v>
      </c>
      <c r="P2475" t="s">
        <v>58</v>
      </c>
      <c r="Q2475" t="s">
        <v>4583</v>
      </c>
      <c r="R2475" t="s">
        <v>266</v>
      </c>
      <c r="T2475" t="s">
        <v>61</v>
      </c>
      <c r="V2475" t="s">
        <v>12080</v>
      </c>
      <c r="W2475">
        <v>16050</v>
      </c>
      <c r="X2475">
        <v>16050</v>
      </c>
      <c r="Y2475">
        <v>0</v>
      </c>
      <c r="Z2475">
        <v>16050</v>
      </c>
      <c r="AA2475">
        <v>16050</v>
      </c>
      <c r="AB2475" t="s">
        <v>72</v>
      </c>
      <c r="AC2475" s="1">
        <v>41671</v>
      </c>
      <c r="AD2475">
        <v>17000</v>
      </c>
      <c r="AE2475">
        <v>2605</v>
      </c>
      <c r="AF2475">
        <v>326</v>
      </c>
      <c r="AG2475" t="s">
        <v>103</v>
      </c>
      <c r="AH2475" t="s">
        <v>76</v>
      </c>
      <c r="AR2475">
        <v>0</v>
      </c>
      <c r="AW2475" t="s">
        <v>12081</v>
      </c>
      <c r="AY2475" t="s">
        <v>12082</v>
      </c>
      <c r="AZ2475" t="s">
        <v>12083</v>
      </c>
    </row>
    <row r="2476" spans="1:52" x14ac:dyDescent="0.3">
      <c r="A2476">
        <v>2150211</v>
      </c>
      <c r="B2476" t="s">
        <v>12084</v>
      </c>
      <c r="C2476" t="str">
        <f t="shared" si="330"/>
        <v>7492</v>
      </c>
      <c r="D2476" t="s">
        <v>8411</v>
      </c>
      <c r="E2476" t="str">
        <f>"0100"</f>
        <v>0100</v>
      </c>
      <c r="F2476" t="s">
        <v>54</v>
      </c>
      <c r="G2476" t="str">
        <f>"02"</f>
        <v>02</v>
      </c>
      <c r="H2476" t="s">
        <v>55</v>
      </c>
      <c r="I2476" t="s">
        <v>56</v>
      </c>
      <c r="J2476" t="s">
        <v>57</v>
      </c>
      <c r="K2476">
        <v>1</v>
      </c>
      <c r="L2476">
        <v>46015</v>
      </c>
      <c r="M2476">
        <v>1.06</v>
      </c>
      <c r="N2476" t="str">
        <f t="shared" si="333"/>
        <v>000X</v>
      </c>
      <c r="O2476">
        <v>1849</v>
      </c>
      <c r="P2476" t="s">
        <v>58</v>
      </c>
      <c r="Q2476" t="s">
        <v>10913</v>
      </c>
      <c r="R2476" t="s">
        <v>331</v>
      </c>
      <c r="T2476" t="s">
        <v>61</v>
      </c>
      <c r="V2476" t="s">
        <v>12085</v>
      </c>
      <c r="W2476">
        <v>276662</v>
      </c>
      <c r="X2476">
        <v>16900</v>
      </c>
      <c r="Y2476">
        <v>259762</v>
      </c>
      <c r="Z2476">
        <v>197401</v>
      </c>
      <c r="AA2476">
        <v>171901</v>
      </c>
      <c r="AB2476" t="s">
        <v>63</v>
      </c>
      <c r="AC2476" s="1">
        <v>35309</v>
      </c>
      <c r="AD2476">
        <v>15000</v>
      </c>
      <c r="AE2476">
        <v>1153</v>
      </c>
      <c r="AF2476">
        <v>1659</v>
      </c>
      <c r="AG2476" t="s">
        <v>103</v>
      </c>
      <c r="AH2476" t="s">
        <v>76</v>
      </c>
      <c r="AI2476">
        <v>1</v>
      </c>
      <c r="AJ2476">
        <v>1997</v>
      </c>
      <c r="AK2476">
        <v>3</v>
      </c>
      <c r="AL2476">
        <v>3</v>
      </c>
      <c r="AN2476">
        <v>2974</v>
      </c>
      <c r="AO2476">
        <v>32</v>
      </c>
      <c r="AP2476" t="s">
        <v>63</v>
      </c>
      <c r="AQ2476" t="s">
        <v>66</v>
      </c>
      <c r="AR2476">
        <v>3834</v>
      </c>
      <c r="AW2476" t="s">
        <v>12086</v>
      </c>
      <c r="AX2476" t="s">
        <v>12087</v>
      </c>
      <c r="AY2476" t="s">
        <v>11837</v>
      </c>
      <c r="AZ2476" t="s">
        <v>70</v>
      </c>
    </row>
    <row r="2477" spans="1:52" x14ac:dyDescent="0.3">
      <c r="A2477">
        <v>2150653</v>
      </c>
      <c r="B2477" t="s">
        <v>12088</v>
      </c>
      <c r="C2477" t="str">
        <f t="shared" si="330"/>
        <v>7492</v>
      </c>
      <c r="D2477" t="s">
        <v>8411</v>
      </c>
      <c r="E2477" t="str">
        <f>"0100"</f>
        <v>0100</v>
      </c>
      <c r="F2477" t="s">
        <v>54</v>
      </c>
      <c r="G2477" t="str">
        <f>"03"</f>
        <v>03</v>
      </c>
      <c r="H2477" t="s">
        <v>55</v>
      </c>
      <c r="I2477" t="s">
        <v>56</v>
      </c>
      <c r="J2477" t="s">
        <v>57</v>
      </c>
      <c r="K2477">
        <v>1</v>
      </c>
      <c r="L2477">
        <v>43800</v>
      </c>
      <c r="M2477">
        <v>1.01</v>
      </c>
      <c r="N2477" t="str">
        <f t="shared" si="333"/>
        <v>000X</v>
      </c>
      <c r="O2477">
        <v>5993</v>
      </c>
      <c r="P2477" t="s">
        <v>72</v>
      </c>
      <c r="Q2477" t="s">
        <v>11920</v>
      </c>
      <c r="R2477" t="s">
        <v>88</v>
      </c>
      <c r="T2477" t="s">
        <v>61</v>
      </c>
      <c r="V2477" t="s">
        <v>12089</v>
      </c>
      <c r="W2477">
        <v>231888</v>
      </c>
      <c r="X2477">
        <v>16090</v>
      </c>
      <c r="Y2477">
        <v>215798</v>
      </c>
      <c r="Z2477">
        <v>181350</v>
      </c>
      <c r="AA2477">
        <v>156350</v>
      </c>
      <c r="AB2477" t="s">
        <v>63</v>
      </c>
      <c r="AC2477" s="1">
        <v>37803</v>
      </c>
      <c r="AD2477">
        <v>21000</v>
      </c>
      <c r="AE2477">
        <v>1625</v>
      </c>
      <c r="AF2477">
        <v>513</v>
      </c>
      <c r="AG2477" t="s">
        <v>103</v>
      </c>
      <c r="AH2477" t="s">
        <v>76</v>
      </c>
      <c r="AI2477">
        <v>1</v>
      </c>
      <c r="AJ2477">
        <v>2004</v>
      </c>
      <c r="AK2477">
        <v>3</v>
      </c>
      <c r="AL2477">
        <v>2</v>
      </c>
      <c r="AN2477">
        <v>2019</v>
      </c>
      <c r="AO2477">
        <v>32</v>
      </c>
      <c r="AP2477" t="s">
        <v>63</v>
      </c>
      <c r="AQ2477" t="s">
        <v>66</v>
      </c>
      <c r="AR2477">
        <v>3278</v>
      </c>
      <c r="AW2477" t="s">
        <v>12090</v>
      </c>
      <c r="AX2477" t="s">
        <v>12091</v>
      </c>
      <c r="AY2477" t="s">
        <v>12092</v>
      </c>
      <c r="AZ2477" t="s">
        <v>12093</v>
      </c>
    </row>
    <row r="2478" spans="1:52" x14ac:dyDescent="0.3">
      <c r="A2478">
        <v>2148918</v>
      </c>
      <c r="B2478" t="s">
        <v>12094</v>
      </c>
      <c r="C2478" t="str">
        <f t="shared" si="330"/>
        <v>7492</v>
      </c>
      <c r="D2478" t="s">
        <v>8411</v>
      </c>
      <c r="E2478" t="str">
        <f>"0000"</f>
        <v>0000</v>
      </c>
      <c r="F2478" t="s">
        <v>108</v>
      </c>
      <c r="G2478" t="str">
        <f>"35"</f>
        <v>35</v>
      </c>
      <c r="H2478" t="s">
        <v>1645</v>
      </c>
      <c r="I2478" t="s">
        <v>56</v>
      </c>
      <c r="J2478" t="s">
        <v>57</v>
      </c>
      <c r="K2478">
        <v>0</v>
      </c>
      <c r="L2478">
        <v>43025</v>
      </c>
      <c r="M2478">
        <v>0.99</v>
      </c>
      <c r="N2478" t="str">
        <f t="shared" si="333"/>
        <v>000X</v>
      </c>
      <c r="O2478">
        <v>2440</v>
      </c>
      <c r="P2478" t="s">
        <v>58</v>
      </c>
      <c r="Q2478" t="s">
        <v>10439</v>
      </c>
      <c r="R2478" t="s">
        <v>140</v>
      </c>
      <c r="T2478" t="s">
        <v>61</v>
      </c>
      <c r="V2478" t="s">
        <v>12095</v>
      </c>
      <c r="W2478">
        <v>15800</v>
      </c>
      <c r="X2478">
        <v>15800</v>
      </c>
      <c r="Y2478">
        <v>0</v>
      </c>
      <c r="Z2478">
        <v>15800</v>
      </c>
      <c r="AA2478">
        <v>15800</v>
      </c>
      <c r="AB2478" t="s">
        <v>72</v>
      </c>
      <c r="AC2478" s="1">
        <v>44179</v>
      </c>
      <c r="AD2478">
        <v>25000</v>
      </c>
      <c r="AE2478">
        <v>3116</v>
      </c>
      <c r="AF2478">
        <v>1697</v>
      </c>
      <c r="AG2478" t="s">
        <v>103</v>
      </c>
      <c r="AH2478" t="s">
        <v>76</v>
      </c>
      <c r="AR2478">
        <v>0</v>
      </c>
      <c r="AW2478" t="s">
        <v>3061</v>
      </c>
      <c r="AX2478" t="s">
        <v>12096</v>
      </c>
      <c r="AY2478" t="s">
        <v>3062</v>
      </c>
      <c r="AZ2478" t="s">
        <v>958</v>
      </c>
    </row>
    <row r="2479" spans="1:52" x14ac:dyDescent="0.3">
      <c r="A2479">
        <v>2149027</v>
      </c>
      <c r="B2479" t="s">
        <v>12097</v>
      </c>
      <c r="C2479" t="str">
        <f t="shared" si="330"/>
        <v>7492</v>
      </c>
      <c r="D2479" t="s">
        <v>8411</v>
      </c>
      <c r="E2479" t="str">
        <f>"0100"</f>
        <v>0100</v>
      </c>
      <c r="F2479" t="s">
        <v>54</v>
      </c>
      <c r="G2479" t="str">
        <f>"35"</f>
        <v>35</v>
      </c>
      <c r="H2479" t="s">
        <v>1645</v>
      </c>
      <c r="I2479" t="s">
        <v>56</v>
      </c>
      <c r="J2479" t="s">
        <v>57</v>
      </c>
      <c r="K2479">
        <v>1</v>
      </c>
      <c r="L2479">
        <v>42495</v>
      </c>
      <c r="M2479">
        <v>0.98</v>
      </c>
      <c r="N2479" t="str">
        <f t="shared" si="333"/>
        <v>000X</v>
      </c>
      <c r="O2479">
        <v>6181</v>
      </c>
      <c r="P2479" t="s">
        <v>72</v>
      </c>
      <c r="Q2479" t="s">
        <v>10998</v>
      </c>
      <c r="R2479" t="s">
        <v>140</v>
      </c>
      <c r="T2479" t="s">
        <v>61</v>
      </c>
      <c r="V2479" t="s">
        <v>12098</v>
      </c>
      <c r="W2479">
        <v>199680</v>
      </c>
      <c r="X2479">
        <v>15610</v>
      </c>
      <c r="Y2479">
        <v>184070</v>
      </c>
      <c r="Z2479">
        <v>148050</v>
      </c>
      <c r="AA2479">
        <v>122550</v>
      </c>
      <c r="AB2479" t="s">
        <v>63</v>
      </c>
      <c r="AC2479" s="1">
        <v>38749</v>
      </c>
      <c r="AD2479">
        <v>300000</v>
      </c>
      <c r="AE2479">
        <v>1980</v>
      </c>
      <c r="AF2479">
        <v>609</v>
      </c>
      <c r="AG2479" t="s">
        <v>64</v>
      </c>
      <c r="AH2479" t="s">
        <v>76</v>
      </c>
      <c r="AI2479">
        <v>1</v>
      </c>
      <c r="AJ2479">
        <v>2003</v>
      </c>
      <c r="AK2479">
        <v>3</v>
      </c>
      <c r="AL2479">
        <v>1</v>
      </c>
      <c r="AN2479">
        <v>1950</v>
      </c>
      <c r="AO2479">
        <v>32</v>
      </c>
      <c r="AP2479" t="s">
        <v>72</v>
      </c>
      <c r="AQ2479" t="s">
        <v>66</v>
      </c>
      <c r="AR2479">
        <v>2777</v>
      </c>
      <c r="AW2479" t="s">
        <v>12099</v>
      </c>
      <c r="AX2479" t="s">
        <v>12100</v>
      </c>
      <c r="AY2479" t="s">
        <v>12101</v>
      </c>
      <c r="AZ2479" t="s">
        <v>70</v>
      </c>
    </row>
    <row r="2480" spans="1:52" x14ac:dyDescent="0.3">
      <c r="A2480">
        <v>2149540</v>
      </c>
      <c r="B2480" t="s">
        <v>12102</v>
      </c>
      <c r="C2480" t="str">
        <f t="shared" si="330"/>
        <v>7492</v>
      </c>
      <c r="D2480" t="s">
        <v>8411</v>
      </c>
      <c r="E2480" t="str">
        <f>"0000"</f>
        <v>0000</v>
      </c>
      <c r="F2480" t="s">
        <v>108</v>
      </c>
      <c r="G2480" t="str">
        <f>"35"</f>
        <v>35</v>
      </c>
      <c r="H2480" t="s">
        <v>1645</v>
      </c>
      <c r="I2480" t="s">
        <v>56</v>
      </c>
      <c r="J2480" t="s">
        <v>57</v>
      </c>
      <c r="K2480">
        <v>0</v>
      </c>
      <c r="L2480">
        <v>43746</v>
      </c>
      <c r="M2480">
        <v>1</v>
      </c>
      <c r="N2480" t="str">
        <f t="shared" si="333"/>
        <v>000X</v>
      </c>
      <c r="O2480">
        <v>2415</v>
      </c>
      <c r="P2480" t="s">
        <v>58</v>
      </c>
      <c r="Q2480" t="s">
        <v>10439</v>
      </c>
      <c r="R2480" t="s">
        <v>140</v>
      </c>
      <c r="T2480" t="s">
        <v>61</v>
      </c>
      <c r="V2480" t="s">
        <v>12103</v>
      </c>
      <c r="W2480">
        <v>16070</v>
      </c>
      <c r="X2480">
        <v>16070</v>
      </c>
      <c r="Y2480">
        <v>0</v>
      </c>
      <c r="Z2480">
        <v>16070</v>
      </c>
      <c r="AA2480">
        <v>16070</v>
      </c>
      <c r="AB2480" t="s">
        <v>72</v>
      </c>
      <c r="AC2480" s="1">
        <v>38808</v>
      </c>
      <c r="AD2480">
        <v>85000</v>
      </c>
      <c r="AE2480">
        <v>2008</v>
      </c>
      <c r="AF2480">
        <v>298</v>
      </c>
      <c r="AG2480" t="s">
        <v>103</v>
      </c>
      <c r="AH2480" t="s">
        <v>76</v>
      </c>
      <c r="AR2480">
        <v>0</v>
      </c>
      <c r="AW2480" t="s">
        <v>12104</v>
      </c>
      <c r="AY2480" t="s">
        <v>12105</v>
      </c>
      <c r="AZ2480" t="s">
        <v>1127</v>
      </c>
    </row>
    <row r="2481" spans="1:52" x14ac:dyDescent="0.3">
      <c r="A2481">
        <v>2149647</v>
      </c>
      <c r="B2481" t="s">
        <v>12106</v>
      </c>
      <c r="C2481" t="str">
        <f t="shared" si="330"/>
        <v>7492</v>
      </c>
      <c r="D2481" t="s">
        <v>8411</v>
      </c>
      <c r="E2481" t="str">
        <f>"0000"</f>
        <v>0000</v>
      </c>
      <c r="F2481" t="s">
        <v>108</v>
      </c>
      <c r="G2481" t="str">
        <f>"35"</f>
        <v>35</v>
      </c>
      <c r="H2481" t="s">
        <v>1645</v>
      </c>
      <c r="I2481" t="s">
        <v>56</v>
      </c>
      <c r="J2481" t="s">
        <v>57</v>
      </c>
      <c r="K2481">
        <v>0</v>
      </c>
      <c r="L2481">
        <v>47942</v>
      </c>
      <c r="M2481">
        <v>1.1000000000000001</v>
      </c>
      <c r="N2481" t="str">
        <f t="shared" si="333"/>
        <v>000X</v>
      </c>
      <c r="O2481">
        <v>6050</v>
      </c>
      <c r="P2481" t="s">
        <v>72</v>
      </c>
      <c r="Q2481" t="s">
        <v>11394</v>
      </c>
      <c r="R2481" t="s">
        <v>364</v>
      </c>
      <c r="T2481" t="s">
        <v>61</v>
      </c>
      <c r="V2481" t="s">
        <v>12107</v>
      </c>
      <c r="W2481">
        <v>17610</v>
      </c>
      <c r="X2481">
        <v>17610</v>
      </c>
      <c r="Y2481">
        <v>0</v>
      </c>
      <c r="Z2481">
        <v>17610</v>
      </c>
      <c r="AA2481">
        <v>17610</v>
      </c>
      <c r="AB2481" t="s">
        <v>72</v>
      </c>
      <c r="AC2481" s="1">
        <v>34578</v>
      </c>
      <c r="AD2481">
        <v>17000</v>
      </c>
      <c r="AE2481">
        <v>1053</v>
      </c>
      <c r="AF2481">
        <v>537</v>
      </c>
      <c r="AG2481" t="s">
        <v>103</v>
      </c>
      <c r="AH2481" t="s">
        <v>873</v>
      </c>
      <c r="AR2481">
        <v>0</v>
      </c>
      <c r="AW2481" t="s">
        <v>12108</v>
      </c>
      <c r="AX2481" t="s">
        <v>12109</v>
      </c>
      <c r="AY2481" t="s">
        <v>12110</v>
      </c>
      <c r="AZ2481" t="s">
        <v>12111</v>
      </c>
    </row>
    <row r="2482" spans="1:52" x14ac:dyDescent="0.3">
      <c r="A2482">
        <v>2149931</v>
      </c>
      <c r="B2482" t="s">
        <v>12112</v>
      </c>
      <c r="C2482" t="str">
        <f t="shared" si="330"/>
        <v>7492</v>
      </c>
      <c r="D2482" t="s">
        <v>8411</v>
      </c>
      <c r="E2482" t="str">
        <f>"0100"</f>
        <v>0100</v>
      </c>
      <c r="F2482" t="s">
        <v>54</v>
      </c>
      <c r="G2482" t="str">
        <f>"35"</f>
        <v>35</v>
      </c>
      <c r="H2482" t="s">
        <v>1645</v>
      </c>
      <c r="I2482" t="s">
        <v>56</v>
      </c>
      <c r="J2482" t="s">
        <v>57</v>
      </c>
      <c r="K2482">
        <v>1</v>
      </c>
      <c r="L2482">
        <v>45017</v>
      </c>
      <c r="M2482">
        <v>1.03</v>
      </c>
      <c r="N2482" t="str">
        <f t="shared" si="333"/>
        <v>000X</v>
      </c>
      <c r="O2482">
        <v>6084</v>
      </c>
      <c r="P2482" t="s">
        <v>72</v>
      </c>
      <c r="Q2482" t="s">
        <v>11377</v>
      </c>
      <c r="R2482" t="s">
        <v>364</v>
      </c>
      <c r="T2482" t="s">
        <v>61</v>
      </c>
      <c r="V2482" t="s">
        <v>12113</v>
      </c>
      <c r="W2482">
        <v>173279</v>
      </c>
      <c r="X2482">
        <v>16530</v>
      </c>
      <c r="Y2482">
        <v>156749</v>
      </c>
      <c r="Z2482">
        <v>105999</v>
      </c>
      <c r="AA2482">
        <v>80499</v>
      </c>
      <c r="AB2482" t="s">
        <v>72</v>
      </c>
      <c r="AC2482" s="1">
        <v>34700</v>
      </c>
      <c r="AD2482">
        <v>20300</v>
      </c>
      <c r="AE2482">
        <v>1067</v>
      </c>
      <c r="AF2482">
        <v>1463</v>
      </c>
      <c r="AG2482" t="s">
        <v>103</v>
      </c>
      <c r="AH2482" t="s">
        <v>873</v>
      </c>
      <c r="AI2482">
        <v>1</v>
      </c>
      <c r="AJ2482">
        <v>1995</v>
      </c>
      <c r="AK2482">
        <v>3</v>
      </c>
      <c r="AL2482">
        <v>2</v>
      </c>
      <c r="AN2482">
        <v>1667</v>
      </c>
      <c r="AO2482">
        <v>32</v>
      </c>
      <c r="AP2482" t="s">
        <v>72</v>
      </c>
      <c r="AQ2482" t="s">
        <v>66</v>
      </c>
      <c r="AR2482">
        <v>2514</v>
      </c>
      <c r="AW2482" t="s">
        <v>12114</v>
      </c>
      <c r="AX2482" t="s">
        <v>12114</v>
      </c>
      <c r="AY2482" t="s">
        <v>12115</v>
      </c>
      <c r="AZ2482" t="s">
        <v>70</v>
      </c>
    </row>
    <row r="2483" spans="1:52" x14ac:dyDescent="0.3">
      <c r="A2483">
        <v>2149990</v>
      </c>
      <c r="B2483" t="s">
        <v>12116</v>
      </c>
      <c r="C2483" t="str">
        <f t="shared" si="330"/>
        <v>7492</v>
      </c>
      <c r="D2483" t="s">
        <v>8411</v>
      </c>
      <c r="E2483" t="str">
        <f>"0000"</f>
        <v>0000</v>
      </c>
      <c r="F2483" t="s">
        <v>108</v>
      </c>
      <c r="G2483" t="str">
        <f>"02"</f>
        <v>02</v>
      </c>
      <c r="H2483" t="s">
        <v>55</v>
      </c>
      <c r="I2483" t="s">
        <v>56</v>
      </c>
      <c r="J2483" t="s">
        <v>57</v>
      </c>
      <c r="K2483">
        <v>0</v>
      </c>
      <c r="L2483">
        <v>43745</v>
      </c>
      <c r="M2483">
        <v>1</v>
      </c>
      <c r="N2483" t="str">
        <f t="shared" si="333"/>
        <v>000X</v>
      </c>
      <c r="O2483">
        <v>5956</v>
      </c>
      <c r="P2483" t="s">
        <v>72</v>
      </c>
      <c r="Q2483" t="s">
        <v>11377</v>
      </c>
      <c r="R2483" t="s">
        <v>364</v>
      </c>
      <c r="T2483" t="s">
        <v>61</v>
      </c>
      <c r="V2483" t="s">
        <v>12117</v>
      </c>
      <c r="W2483">
        <v>16070</v>
      </c>
      <c r="X2483">
        <v>16070</v>
      </c>
      <c r="Y2483">
        <v>0</v>
      </c>
      <c r="Z2483">
        <v>16070</v>
      </c>
      <c r="AA2483">
        <v>16070</v>
      </c>
      <c r="AB2483" t="s">
        <v>72</v>
      </c>
      <c r="AC2483" s="1">
        <v>38749</v>
      </c>
      <c r="AD2483">
        <v>95000</v>
      </c>
      <c r="AE2483">
        <v>1971</v>
      </c>
      <c r="AF2483">
        <v>2312</v>
      </c>
      <c r="AG2483" t="s">
        <v>103</v>
      </c>
      <c r="AH2483" t="s">
        <v>76</v>
      </c>
      <c r="AR2483">
        <v>0</v>
      </c>
      <c r="AW2483" t="s">
        <v>12118</v>
      </c>
      <c r="AX2483" t="s">
        <v>12119</v>
      </c>
      <c r="AY2483" t="s">
        <v>12120</v>
      </c>
      <c r="AZ2483" t="s">
        <v>4136</v>
      </c>
    </row>
    <row r="2484" spans="1:52" x14ac:dyDescent="0.3">
      <c r="A2484">
        <v>2150017</v>
      </c>
      <c r="B2484" t="s">
        <v>12121</v>
      </c>
      <c r="C2484" t="str">
        <f t="shared" si="330"/>
        <v>7492</v>
      </c>
      <c r="D2484" t="s">
        <v>8411</v>
      </c>
      <c r="E2484" t="str">
        <f>"0000"</f>
        <v>0000</v>
      </c>
      <c r="F2484" t="s">
        <v>108</v>
      </c>
      <c r="G2484" t="str">
        <f>"02"</f>
        <v>02</v>
      </c>
      <c r="H2484" t="s">
        <v>55</v>
      </c>
      <c r="I2484" t="s">
        <v>56</v>
      </c>
      <c r="J2484" t="s">
        <v>57</v>
      </c>
      <c r="K2484">
        <v>0</v>
      </c>
      <c r="L2484">
        <v>51502</v>
      </c>
      <c r="M2484">
        <v>1.18</v>
      </c>
      <c r="N2484" t="str">
        <f t="shared" si="333"/>
        <v>000X</v>
      </c>
      <c r="O2484">
        <v>5875</v>
      </c>
      <c r="P2484" t="s">
        <v>72</v>
      </c>
      <c r="Q2484" t="s">
        <v>11160</v>
      </c>
      <c r="R2484" t="s">
        <v>140</v>
      </c>
      <c r="T2484" t="s">
        <v>61</v>
      </c>
      <c r="V2484" t="s">
        <v>12122</v>
      </c>
      <c r="W2484">
        <v>18920</v>
      </c>
      <c r="X2484">
        <v>18920</v>
      </c>
      <c r="Y2484">
        <v>0</v>
      </c>
      <c r="Z2484">
        <v>18920</v>
      </c>
      <c r="AA2484">
        <v>18920</v>
      </c>
      <c r="AB2484" t="s">
        <v>72</v>
      </c>
      <c r="AC2484" s="1">
        <v>43917</v>
      </c>
      <c r="AD2484">
        <v>27000</v>
      </c>
      <c r="AE2484">
        <v>3051</v>
      </c>
      <c r="AF2484">
        <v>249</v>
      </c>
      <c r="AG2484" t="s">
        <v>103</v>
      </c>
      <c r="AH2484" t="s">
        <v>76</v>
      </c>
      <c r="AR2484">
        <v>0</v>
      </c>
      <c r="AW2484" t="s">
        <v>12123</v>
      </c>
      <c r="AX2484" t="s">
        <v>12124</v>
      </c>
      <c r="AY2484" t="s">
        <v>12125</v>
      </c>
      <c r="AZ2484" t="s">
        <v>12126</v>
      </c>
    </row>
    <row r="2485" spans="1:52" x14ac:dyDescent="0.3">
      <c r="A2485">
        <v>2150238</v>
      </c>
      <c r="B2485" t="s">
        <v>12127</v>
      </c>
      <c r="C2485" t="str">
        <f t="shared" si="330"/>
        <v>7492</v>
      </c>
      <c r="D2485" t="s">
        <v>8411</v>
      </c>
      <c r="E2485" t="str">
        <f>"0000"</f>
        <v>0000</v>
      </c>
      <c r="F2485" t="s">
        <v>108</v>
      </c>
      <c r="G2485" t="str">
        <f>"02"</f>
        <v>02</v>
      </c>
      <c r="H2485" t="s">
        <v>55</v>
      </c>
      <c r="I2485" t="s">
        <v>56</v>
      </c>
      <c r="J2485" t="s">
        <v>57</v>
      </c>
      <c r="K2485">
        <v>0</v>
      </c>
      <c r="L2485">
        <v>51740</v>
      </c>
      <c r="M2485">
        <v>1.19</v>
      </c>
      <c r="N2485" t="str">
        <f t="shared" si="333"/>
        <v>000X</v>
      </c>
      <c r="O2485">
        <v>1961</v>
      </c>
      <c r="P2485" t="s">
        <v>58</v>
      </c>
      <c r="Q2485" t="s">
        <v>10937</v>
      </c>
      <c r="R2485" t="s">
        <v>4590</v>
      </c>
      <c r="T2485" t="s">
        <v>61</v>
      </c>
      <c r="V2485" t="s">
        <v>12128</v>
      </c>
      <c r="W2485">
        <v>19000</v>
      </c>
      <c r="X2485">
        <v>19000</v>
      </c>
      <c r="Y2485">
        <v>0</v>
      </c>
      <c r="Z2485">
        <v>19000</v>
      </c>
      <c r="AA2485">
        <v>19000</v>
      </c>
      <c r="AB2485" t="s">
        <v>72</v>
      </c>
      <c r="AC2485" s="1">
        <v>34820</v>
      </c>
      <c r="AD2485">
        <v>23200</v>
      </c>
      <c r="AE2485">
        <v>1085</v>
      </c>
      <c r="AF2485">
        <v>51</v>
      </c>
      <c r="AG2485" t="s">
        <v>103</v>
      </c>
      <c r="AH2485" t="s">
        <v>873</v>
      </c>
      <c r="AR2485">
        <v>0</v>
      </c>
      <c r="AW2485" t="s">
        <v>12129</v>
      </c>
      <c r="AX2485" t="s">
        <v>12130</v>
      </c>
      <c r="AY2485" t="s">
        <v>12131</v>
      </c>
      <c r="AZ2485" t="s">
        <v>12132</v>
      </c>
    </row>
    <row r="2486" spans="1:52" x14ac:dyDescent="0.3">
      <c r="A2486">
        <v>2150378</v>
      </c>
      <c r="B2486" t="s">
        <v>12133</v>
      </c>
      <c r="C2486" t="str">
        <f t="shared" si="330"/>
        <v>7492</v>
      </c>
      <c r="D2486" t="s">
        <v>8411</v>
      </c>
      <c r="E2486" t="str">
        <f>"0000"</f>
        <v>0000</v>
      </c>
      <c r="F2486" t="s">
        <v>108</v>
      </c>
      <c r="G2486" t="str">
        <f>"35"</f>
        <v>35</v>
      </c>
      <c r="H2486" t="s">
        <v>1645</v>
      </c>
      <c r="I2486" t="s">
        <v>56</v>
      </c>
      <c r="J2486" t="s">
        <v>57</v>
      </c>
      <c r="K2486">
        <v>0</v>
      </c>
      <c r="L2486">
        <v>45220</v>
      </c>
      <c r="M2486">
        <v>1.04</v>
      </c>
      <c r="N2486" t="str">
        <f t="shared" si="333"/>
        <v>000X</v>
      </c>
      <c r="O2486">
        <v>6114</v>
      </c>
      <c r="P2486" t="s">
        <v>72</v>
      </c>
      <c r="Q2486" t="s">
        <v>11885</v>
      </c>
      <c r="R2486" t="s">
        <v>88</v>
      </c>
      <c r="T2486" t="s">
        <v>61</v>
      </c>
      <c r="V2486" t="s">
        <v>12134</v>
      </c>
      <c r="W2486">
        <v>16610</v>
      </c>
      <c r="X2486">
        <v>16610</v>
      </c>
      <c r="Y2486">
        <v>0</v>
      </c>
      <c r="Z2486">
        <v>16610</v>
      </c>
      <c r="AA2486">
        <v>16610</v>
      </c>
      <c r="AB2486" t="s">
        <v>72</v>
      </c>
      <c r="AC2486" s="1">
        <v>44175</v>
      </c>
      <c r="AD2486">
        <v>28500</v>
      </c>
      <c r="AE2486">
        <v>3118</v>
      </c>
      <c r="AF2486">
        <v>1241</v>
      </c>
      <c r="AG2486" t="s">
        <v>103</v>
      </c>
      <c r="AH2486" t="s">
        <v>76</v>
      </c>
      <c r="AR2486">
        <v>0</v>
      </c>
      <c r="AW2486" t="s">
        <v>4474</v>
      </c>
      <c r="AY2486" t="s">
        <v>4214</v>
      </c>
      <c r="AZ2486" t="s">
        <v>1078</v>
      </c>
    </row>
    <row r="2487" spans="1:52" x14ac:dyDescent="0.3">
      <c r="A2487">
        <v>2150424</v>
      </c>
      <c r="B2487" t="s">
        <v>12135</v>
      </c>
      <c r="C2487" t="str">
        <f t="shared" si="330"/>
        <v>7492</v>
      </c>
      <c r="D2487" t="s">
        <v>8411</v>
      </c>
      <c r="E2487" t="str">
        <f>"0100"</f>
        <v>0100</v>
      </c>
      <c r="F2487" t="s">
        <v>54</v>
      </c>
      <c r="G2487" t="str">
        <f>"09"</f>
        <v>09</v>
      </c>
      <c r="H2487" t="s">
        <v>55</v>
      </c>
      <c r="I2487" t="s">
        <v>56</v>
      </c>
      <c r="J2487" t="s">
        <v>57</v>
      </c>
      <c r="K2487">
        <v>1</v>
      </c>
      <c r="L2487">
        <v>43547</v>
      </c>
      <c r="M2487">
        <v>1</v>
      </c>
      <c r="N2487" t="str">
        <f t="shared" si="333"/>
        <v>000X</v>
      </c>
      <c r="O2487">
        <v>3050</v>
      </c>
      <c r="P2487" t="s">
        <v>58</v>
      </c>
      <c r="Q2487" t="s">
        <v>4583</v>
      </c>
      <c r="R2487" t="s">
        <v>266</v>
      </c>
      <c r="T2487" t="s">
        <v>61</v>
      </c>
      <c r="V2487" t="s">
        <v>12136</v>
      </c>
      <c r="W2487">
        <v>408474</v>
      </c>
      <c r="X2487">
        <v>16000</v>
      </c>
      <c r="Y2487">
        <v>392474</v>
      </c>
      <c r="Z2487">
        <v>380484</v>
      </c>
      <c r="AA2487">
        <v>350484</v>
      </c>
      <c r="AB2487" t="s">
        <v>63</v>
      </c>
      <c r="AC2487" s="1">
        <v>41913</v>
      </c>
      <c r="AD2487">
        <v>350000</v>
      </c>
      <c r="AE2487">
        <v>2649</v>
      </c>
      <c r="AF2487">
        <v>61</v>
      </c>
      <c r="AG2487" t="s">
        <v>64</v>
      </c>
      <c r="AH2487" t="s">
        <v>76</v>
      </c>
      <c r="AI2487">
        <v>1</v>
      </c>
      <c r="AJ2487">
        <v>2011</v>
      </c>
      <c r="AK2487">
        <v>3</v>
      </c>
      <c r="AL2487">
        <v>3</v>
      </c>
      <c r="AN2487">
        <v>3159</v>
      </c>
      <c r="AO2487">
        <v>32</v>
      </c>
      <c r="AP2487" t="s">
        <v>63</v>
      </c>
      <c r="AQ2487" t="s">
        <v>66</v>
      </c>
      <c r="AR2487">
        <v>4763</v>
      </c>
      <c r="AW2487" t="s">
        <v>12137</v>
      </c>
      <c r="AX2487" t="s">
        <v>12138</v>
      </c>
      <c r="AY2487" t="s">
        <v>12139</v>
      </c>
      <c r="AZ2487" t="s">
        <v>70</v>
      </c>
    </row>
    <row r="2488" spans="1:52" x14ac:dyDescent="0.3">
      <c r="A2488">
        <v>2150581</v>
      </c>
      <c r="B2488" t="s">
        <v>12140</v>
      </c>
      <c r="C2488" t="str">
        <f t="shared" si="330"/>
        <v>7492</v>
      </c>
      <c r="D2488" t="s">
        <v>8411</v>
      </c>
      <c r="E2488" t="str">
        <f>"0100"</f>
        <v>0100</v>
      </c>
      <c r="F2488" t="s">
        <v>54</v>
      </c>
      <c r="G2488" t="str">
        <f>"10"</f>
        <v>10</v>
      </c>
      <c r="H2488" t="s">
        <v>55</v>
      </c>
      <c r="I2488" t="s">
        <v>56</v>
      </c>
      <c r="J2488" t="s">
        <v>57</v>
      </c>
      <c r="K2488">
        <v>1</v>
      </c>
      <c r="L2488">
        <v>52394</v>
      </c>
      <c r="M2488">
        <v>1.2</v>
      </c>
      <c r="N2488" t="str">
        <f t="shared" si="333"/>
        <v>000X</v>
      </c>
      <c r="O2488">
        <v>2829</v>
      </c>
      <c r="P2488" t="s">
        <v>58</v>
      </c>
      <c r="Q2488" t="s">
        <v>12049</v>
      </c>
      <c r="R2488" t="s">
        <v>140</v>
      </c>
      <c r="T2488" t="s">
        <v>61</v>
      </c>
      <c r="V2488" t="s">
        <v>12141</v>
      </c>
      <c r="W2488">
        <v>240027</v>
      </c>
      <c r="X2488">
        <v>19240</v>
      </c>
      <c r="Y2488">
        <v>220787</v>
      </c>
      <c r="Z2488">
        <v>193586</v>
      </c>
      <c r="AA2488">
        <v>168586</v>
      </c>
      <c r="AB2488" t="s">
        <v>63</v>
      </c>
      <c r="AC2488" s="1">
        <v>37196</v>
      </c>
      <c r="AD2488">
        <v>172000</v>
      </c>
      <c r="AE2488">
        <v>1464</v>
      </c>
      <c r="AF2488">
        <v>548</v>
      </c>
      <c r="AG2488" t="s">
        <v>64</v>
      </c>
      <c r="AH2488" t="s">
        <v>76</v>
      </c>
      <c r="AI2488">
        <v>1</v>
      </c>
      <c r="AJ2488">
        <v>1998</v>
      </c>
      <c r="AK2488">
        <v>3</v>
      </c>
      <c r="AL2488">
        <v>2</v>
      </c>
      <c r="AN2488">
        <v>2171</v>
      </c>
      <c r="AO2488">
        <v>32</v>
      </c>
      <c r="AP2488" t="s">
        <v>63</v>
      </c>
      <c r="AQ2488" t="s">
        <v>66</v>
      </c>
      <c r="AR2488">
        <v>3106</v>
      </c>
      <c r="AW2488" t="s">
        <v>12142</v>
      </c>
      <c r="AX2488" t="s">
        <v>12143</v>
      </c>
      <c r="AY2488" t="s">
        <v>12144</v>
      </c>
      <c r="AZ2488" t="s">
        <v>70</v>
      </c>
    </row>
    <row r="2489" spans="1:52" x14ac:dyDescent="0.3">
      <c r="A2489">
        <v>2150670</v>
      </c>
      <c r="B2489" t="s">
        <v>12145</v>
      </c>
      <c r="C2489" t="str">
        <f t="shared" si="330"/>
        <v>7492</v>
      </c>
      <c r="D2489" t="s">
        <v>8411</v>
      </c>
      <c r="E2489" t="str">
        <f>"0100"</f>
        <v>0100</v>
      </c>
      <c r="F2489" t="s">
        <v>54</v>
      </c>
      <c r="G2489" t="str">
        <f>"10"</f>
        <v>10</v>
      </c>
      <c r="H2489" t="s">
        <v>55</v>
      </c>
      <c r="I2489" t="s">
        <v>56</v>
      </c>
      <c r="J2489" t="s">
        <v>57</v>
      </c>
      <c r="K2489">
        <v>1</v>
      </c>
      <c r="L2489">
        <v>44018</v>
      </c>
      <c r="M2489">
        <v>1.01</v>
      </c>
      <c r="N2489" t="str">
        <f t="shared" si="333"/>
        <v>000X</v>
      </c>
      <c r="O2489">
        <v>2925</v>
      </c>
      <c r="P2489" t="s">
        <v>58</v>
      </c>
      <c r="Q2489" t="s">
        <v>12049</v>
      </c>
      <c r="R2489" t="s">
        <v>140</v>
      </c>
      <c r="T2489" t="s">
        <v>61</v>
      </c>
      <c r="V2489" t="s">
        <v>12146</v>
      </c>
      <c r="W2489">
        <v>129833</v>
      </c>
      <c r="X2489">
        <v>16170</v>
      </c>
      <c r="Y2489">
        <v>113663</v>
      </c>
      <c r="Z2489">
        <v>129833</v>
      </c>
      <c r="AA2489">
        <v>104833</v>
      </c>
      <c r="AB2489" t="s">
        <v>63</v>
      </c>
      <c r="AC2489" s="1">
        <v>37956</v>
      </c>
      <c r="AD2489">
        <v>35200</v>
      </c>
      <c r="AE2489">
        <v>1671</v>
      </c>
      <c r="AF2489">
        <v>2213</v>
      </c>
      <c r="AG2489" t="s">
        <v>64</v>
      </c>
      <c r="AH2489" t="s">
        <v>515</v>
      </c>
      <c r="AI2489">
        <v>1</v>
      </c>
      <c r="AJ2489">
        <v>1988</v>
      </c>
      <c r="AK2489">
        <v>3</v>
      </c>
      <c r="AL2489">
        <v>2</v>
      </c>
      <c r="AN2489">
        <v>1740</v>
      </c>
      <c r="AO2489">
        <v>32</v>
      </c>
      <c r="AP2489" t="s">
        <v>72</v>
      </c>
      <c r="AQ2489" t="s">
        <v>66</v>
      </c>
      <c r="AR2489">
        <v>1812</v>
      </c>
      <c r="AW2489" t="s">
        <v>12147</v>
      </c>
      <c r="AY2489" t="s">
        <v>12148</v>
      </c>
      <c r="AZ2489" t="s">
        <v>70</v>
      </c>
    </row>
    <row r="2490" spans="1:52" x14ac:dyDescent="0.3">
      <c r="A2490">
        <v>2150807</v>
      </c>
      <c r="B2490" t="s">
        <v>12149</v>
      </c>
      <c r="C2490" t="str">
        <f t="shared" si="330"/>
        <v>7492</v>
      </c>
      <c r="D2490" t="s">
        <v>8411</v>
      </c>
      <c r="E2490" t="str">
        <f>"0100"</f>
        <v>0100</v>
      </c>
      <c r="F2490" t="s">
        <v>54</v>
      </c>
      <c r="G2490" t="str">
        <f>"34"</f>
        <v>34</v>
      </c>
      <c r="H2490" t="s">
        <v>1645</v>
      </c>
      <c r="I2490" t="s">
        <v>56</v>
      </c>
      <c r="J2490" t="s">
        <v>57</v>
      </c>
      <c r="K2490">
        <v>1</v>
      </c>
      <c r="L2490">
        <v>45182</v>
      </c>
      <c r="M2490">
        <v>1.04</v>
      </c>
      <c r="N2490" t="str">
        <f t="shared" si="333"/>
        <v>000X</v>
      </c>
      <c r="O2490">
        <v>6125</v>
      </c>
      <c r="P2490" t="s">
        <v>72</v>
      </c>
      <c r="Q2490" t="s">
        <v>11920</v>
      </c>
      <c r="R2490" t="s">
        <v>88</v>
      </c>
      <c r="T2490" t="s">
        <v>61</v>
      </c>
      <c r="V2490" t="s">
        <v>12150</v>
      </c>
      <c r="W2490">
        <v>266758</v>
      </c>
      <c r="X2490">
        <v>16600</v>
      </c>
      <c r="Y2490">
        <v>250158</v>
      </c>
      <c r="Z2490">
        <v>235462</v>
      </c>
      <c r="AA2490">
        <v>210462</v>
      </c>
      <c r="AB2490" t="s">
        <v>63</v>
      </c>
      <c r="AC2490" s="1">
        <v>43979</v>
      </c>
      <c r="AD2490">
        <v>146800</v>
      </c>
      <c r="AE2490">
        <v>3063</v>
      </c>
      <c r="AF2490">
        <v>367</v>
      </c>
      <c r="AG2490" t="s">
        <v>64</v>
      </c>
      <c r="AH2490" t="s">
        <v>515</v>
      </c>
      <c r="AI2490">
        <v>1</v>
      </c>
      <c r="AJ2490">
        <v>2008</v>
      </c>
      <c r="AK2490">
        <v>3</v>
      </c>
      <c r="AL2490">
        <v>2</v>
      </c>
      <c r="AN2490">
        <v>2256</v>
      </c>
      <c r="AO2490">
        <v>32</v>
      </c>
      <c r="AP2490" t="s">
        <v>63</v>
      </c>
      <c r="AQ2490" t="s">
        <v>66</v>
      </c>
      <c r="AR2490">
        <v>3046</v>
      </c>
      <c r="AW2490" t="s">
        <v>12151</v>
      </c>
      <c r="AX2490" t="s">
        <v>12152</v>
      </c>
      <c r="AY2490" t="s">
        <v>12153</v>
      </c>
      <c r="AZ2490" t="s">
        <v>70</v>
      </c>
    </row>
    <row r="2491" spans="1:52" x14ac:dyDescent="0.3">
      <c r="A2491">
        <v>2149418</v>
      </c>
      <c r="B2491" t="s">
        <v>12154</v>
      </c>
      <c r="C2491" t="str">
        <f t="shared" si="330"/>
        <v>7492</v>
      </c>
      <c r="D2491" t="s">
        <v>8411</v>
      </c>
      <c r="E2491" t="str">
        <f>"0000"</f>
        <v>0000</v>
      </c>
      <c r="F2491" t="s">
        <v>108</v>
      </c>
      <c r="G2491" t="str">
        <f>"09"</f>
        <v>09</v>
      </c>
      <c r="H2491" t="s">
        <v>55</v>
      </c>
      <c r="I2491" t="s">
        <v>56</v>
      </c>
      <c r="J2491" t="s">
        <v>57</v>
      </c>
      <c r="K2491">
        <v>0</v>
      </c>
      <c r="L2491">
        <v>50000</v>
      </c>
      <c r="M2491">
        <v>1.1499999999999999</v>
      </c>
      <c r="N2491" t="str">
        <f t="shared" si="333"/>
        <v>000X</v>
      </c>
      <c r="O2491">
        <v>3345</v>
      </c>
      <c r="P2491" t="s">
        <v>58</v>
      </c>
      <c r="Q2491" t="s">
        <v>4583</v>
      </c>
      <c r="R2491" t="s">
        <v>266</v>
      </c>
      <c r="T2491" t="s">
        <v>61</v>
      </c>
      <c r="V2491" t="s">
        <v>12155</v>
      </c>
      <c r="W2491">
        <v>18360</v>
      </c>
      <c r="X2491">
        <v>18360</v>
      </c>
      <c r="Y2491">
        <v>0</v>
      </c>
      <c r="Z2491">
        <v>18360</v>
      </c>
      <c r="AA2491">
        <v>18360</v>
      </c>
      <c r="AB2491" t="s">
        <v>72</v>
      </c>
      <c r="AC2491" s="1">
        <v>36312</v>
      </c>
      <c r="AD2491">
        <v>22500</v>
      </c>
      <c r="AE2491">
        <v>1308</v>
      </c>
      <c r="AF2491">
        <v>864</v>
      </c>
      <c r="AG2491" t="s">
        <v>103</v>
      </c>
      <c r="AH2491" t="s">
        <v>873</v>
      </c>
      <c r="AR2491">
        <v>0</v>
      </c>
      <c r="AW2491" t="s">
        <v>12156</v>
      </c>
      <c r="AY2491" t="s">
        <v>12157</v>
      </c>
      <c r="AZ2491" t="s">
        <v>3349</v>
      </c>
    </row>
    <row r="2492" spans="1:52" x14ac:dyDescent="0.3">
      <c r="A2492">
        <v>2149426</v>
      </c>
      <c r="B2492" t="s">
        <v>12158</v>
      </c>
      <c r="C2492" t="str">
        <f t="shared" si="330"/>
        <v>7492</v>
      </c>
      <c r="D2492" t="s">
        <v>8411</v>
      </c>
      <c r="E2492" t="str">
        <f>"0000"</f>
        <v>0000</v>
      </c>
      <c r="F2492" t="s">
        <v>108</v>
      </c>
      <c r="G2492" t="str">
        <f>"02"</f>
        <v>02</v>
      </c>
      <c r="H2492" t="s">
        <v>55</v>
      </c>
      <c r="I2492" t="s">
        <v>56</v>
      </c>
      <c r="J2492" t="s">
        <v>57</v>
      </c>
      <c r="K2492">
        <v>0</v>
      </c>
      <c r="L2492">
        <v>43747</v>
      </c>
      <c r="M2492">
        <v>1</v>
      </c>
      <c r="N2492" t="str">
        <f t="shared" si="333"/>
        <v>000X</v>
      </c>
      <c r="O2492">
        <v>5961</v>
      </c>
      <c r="P2492" t="s">
        <v>72</v>
      </c>
      <c r="Q2492" t="s">
        <v>10998</v>
      </c>
      <c r="R2492" t="s">
        <v>140</v>
      </c>
      <c r="T2492" t="s">
        <v>61</v>
      </c>
      <c r="V2492" t="s">
        <v>12159</v>
      </c>
      <c r="W2492">
        <v>16070</v>
      </c>
      <c r="X2492">
        <v>16070</v>
      </c>
      <c r="Y2492">
        <v>0</v>
      </c>
      <c r="Z2492">
        <v>16070</v>
      </c>
      <c r="AA2492">
        <v>16070</v>
      </c>
      <c r="AB2492" t="s">
        <v>72</v>
      </c>
      <c r="AC2492" s="1">
        <v>35247</v>
      </c>
      <c r="AD2492">
        <v>17500</v>
      </c>
      <c r="AE2492">
        <v>1143</v>
      </c>
      <c r="AF2492">
        <v>1893</v>
      </c>
      <c r="AG2492" t="s">
        <v>103</v>
      </c>
      <c r="AH2492" t="s">
        <v>873</v>
      </c>
      <c r="AR2492">
        <v>0</v>
      </c>
      <c r="AW2492" t="s">
        <v>12160</v>
      </c>
      <c r="AY2492" t="s">
        <v>12161</v>
      </c>
      <c r="AZ2492" t="s">
        <v>12162</v>
      </c>
    </row>
    <row r="2493" spans="1:52" x14ac:dyDescent="0.3">
      <c r="A2493">
        <v>2149566</v>
      </c>
      <c r="B2493" t="s">
        <v>12163</v>
      </c>
      <c r="C2493" t="str">
        <f t="shared" si="330"/>
        <v>7492</v>
      </c>
      <c r="D2493" t="s">
        <v>8411</v>
      </c>
      <c r="E2493" t="str">
        <f>"0100"</f>
        <v>0100</v>
      </c>
      <c r="F2493" t="s">
        <v>54</v>
      </c>
      <c r="G2493" t="str">
        <f>"09"</f>
        <v>09</v>
      </c>
      <c r="H2493" t="s">
        <v>55</v>
      </c>
      <c r="I2493" t="s">
        <v>56</v>
      </c>
      <c r="J2493" t="s">
        <v>57</v>
      </c>
      <c r="K2493">
        <v>1</v>
      </c>
      <c r="L2493">
        <v>48628</v>
      </c>
      <c r="M2493">
        <v>1.1200000000000001</v>
      </c>
      <c r="N2493" t="str">
        <f t="shared" si="333"/>
        <v>000X</v>
      </c>
      <c r="O2493">
        <v>4319</v>
      </c>
      <c r="P2493" t="s">
        <v>72</v>
      </c>
      <c r="Q2493" t="s">
        <v>8454</v>
      </c>
      <c r="R2493" t="s">
        <v>60</v>
      </c>
      <c r="T2493" t="s">
        <v>61</v>
      </c>
      <c r="V2493" t="s">
        <v>12164</v>
      </c>
      <c r="W2493">
        <v>202248</v>
      </c>
      <c r="X2493">
        <v>17860</v>
      </c>
      <c r="Y2493">
        <v>184388</v>
      </c>
      <c r="Z2493">
        <v>148220</v>
      </c>
      <c r="AA2493">
        <v>123220</v>
      </c>
      <c r="AB2493" t="s">
        <v>63</v>
      </c>
      <c r="AC2493" s="1">
        <v>43052</v>
      </c>
      <c r="AD2493">
        <v>234000</v>
      </c>
      <c r="AE2493">
        <v>2864</v>
      </c>
      <c r="AF2493">
        <v>1580</v>
      </c>
      <c r="AG2493" t="s">
        <v>64</v>
      </c>
      <c r="AH2493" t="s">
        <v>76</v>
      </c>
      <c r="AI2493">
        <v>1</v>
      </c>
      <c r="AJ2493">
        <v>2005</v>
      </c>
      <c r="AK2493">
        <v>3</v>
      </c>
      <c r="AL2493">
        <v>2</v>
      </c>
      <c r="AN2493">
        <v>1994</v>
      </c>
      <c r="AO2493">
        <v>32</v>
      </c>
      <c r="AP2493" t="s">
        <v>72</v>
      </c>
      <c r="AQ2493" t="s">
        <v>66</v>
      </c>
      <c r="AR2493">
        <v>2754</v>
      </c>
      <c r="AW2493" t="s">
        <v>12165</v>
      </c>
      <c r="AX2493" t="s">
        <v>12166</v>
      </c>
      <c r="AY2493" t="s">
        <v>12167</v>
      </c>
      <c r="AZ2493" t="s">
        <v>70</v>
      </c>
    </row>
    <row r="2494" spans="1:52" x14ac:dyDescent="0.3">
      <c r="A2494">
        <v>2149639</v>
      </c>
      <c r="B2494" t="s">
        <v>12168</v>
      </c>
      <c r="C2494" t="str">
        <f t="shared" si="330"/>
        <v>7492</v>
      </c>
      <c r="D2494" t="s">
        <v>8411</v>
      </c>
      <c r="E2494" t="str">
        <f>"0000"</f>
        <v>0000</v>
      </c>
      <c r="F2494" t="s">
        <v>108</v>
      </c>
      <c r="G2494" t="str">
        <f>"35"</f>
        <v>35</v>
      </c>
      <c r="H2494" t="s">
        <v>1645</v>
      </c>
      <c r="I2494" t="s">
        <v>56</v>
      </c>
      <c r="J2494" t="s">
        <v>8434</v>
      </c>
      <c r="K2494">
        <v>0</v>
      </c>
      <c r="L2494">
        <v>64551</v>
      </c>
      <c r="M2494">
        <v>1.48</v>
      </c>
      <c r="N2494" t="str">
        <f t="shared" si="333"/>
        <v>000X</v>
      </c>
      <c r="O2494">
        <v>2455</v>
      </c>
      <c r="P2494" t="s">
        <v>58</v>
      </c>
      <c r="Q2494" t="s">
        <v>10439</v>
      </c>
      <c r="R2494" t="s">
        <v>140</v>
      </c>
      <c r="T2494" t="s">
        <v>61</v>
      </c>
      <c r="V2494" t="s">
        <v>12169</v>
      </c>
      <c r="W2494">
        <v>18520</v>
      </c>
      <c r="X2494">
        <v>18520</v>
      </c>
      <c r="Y2494">
        <v>0</v>
      </c>
      <c r="Z2494">
        <v>18520</v>
      </c>
      <c r="AA2494">
        <v>18520</v>
      </c>
      <c r="AB2494" t="s">
        <v>72</v>
      </c>
      <c r="AC2494" s="1">
        <v>34578</v>
      </c>
      <c r="AD2494">
        <v>20000</v>
      </c>
      <c r="AE2494">
        <v>1053</v>
      </c>
      <c r="AF2494">
        <v>531</v>
      </c>
      <c r="AG2494" t="s">
        <v>103</v>
      </c>
      <c r="AH2494" t="s">
        <v>873</v>
      </c>
      <c r="AR2494">
        <v>0</v>
      </c>
      <c r="AW2494" t="s">
        <v>12108</v>
      </c>
      <c r="AX2494" t="s">
        <v>12109</v>
      </c>
      <c r="AY2494" t="s">
        <v>12110</v>
      </c>
      <c r="AZ2494" t="s">
        <v>12111</v>
      </c>
    </row>
    <row r="2495" spans="1:52" x14ac:dyDescent="0.3">
      <c r="A2495">
        <v>2149671</v>
      </c>
      <c r="B2495" t="s">
        <v>12170</v>
      </c>
      <c r="C2495" t="str">
        <f t="shared" si="330"/>
        <v>7492</v>
      </c>
      <c r="D2495" t="s">
        <v>8411</v>
      </c>
      <c r="E2495" t="str">
        <f>"0100"</f>
        <v>0100</v>
      </c>
      <c r="F2495" t="s">
        <v>54</v>
      </c>
      <c r="G2495" t="str">
        <f>"09"</f>
        <v>09</v>
      </c>
      <c r="H2495" t="s">
        <v>55</v>
      </c>
      <c r="I2495" t="s">
        <v>56</v>
      </c>
      <c r="J2495" t="s">
        <v>57</v>
      </c>
      <c r="K2495">
        <v>1</v>
      </c>
      <c r="L2495">
        <v>46122</v>
      </c>
      <c r="M2495">
        <v>1.06</v>
      </c>
      <c r="N2495" t="str">
        <f t="shared" si="333"/>
        <v>000X</v>
      </c>
      <c r="O2495">
        <v>4601</v>
      </c>
      <c r="P2495" t="s">
        <v>72</v>
      </c>
      <c r="Q2495" t="s">
        <v>8454</v>
      </c>
      <c r="R2495" t="s">
        <v>60</v>
      </c>
      <c r="T2495" t="s">
        <v>61</v>
      </c>
      <c r="V2495" t="s">
        <v>12171</v>
      </c>
      <c r="W2495">
        <v>291498</v>
      </c>
      <c r="X2495">
        <v>16940</v>
      </c>
      <c r="Y2495">
        <v>274558</v>
      </c>
      <c r="Z2495">
        <v>284424</v>
      </c>
      <c r="AA2495">
        <v>259424</v>
      </c>
      <c r="AB2495" t="s">
        <v>63</v>
      </c>
      <c r="AC2495" s="1">
        <v>43294</v>
      </c>
      <c r="AD2495">
        <v>365000</v>
      </c>
      <c r="AE2495">
        <v>2914</v>
      </c>
      <c r="AF2495">
        <v>1631</v>
      </c>
      <c r="AG2495" t="s">
        <v>64</v>
      </c>
      <c r="AH2495" t="s">
        <v>76</v>
      </c>
      <c r="AI2495">
        <v>1</v>
      </c>
      <c r="AJ2495">
        <v>2003</v>
      </c>
      <c r="AK2495">
        <v>3</v>
      </c>
      <c r="AL2495">
        <v>2</v>
      </c>
      <c r="AN2495">
        <v>2811</v>
      </c>
      <c r="AO2495">
        <v>32</v>
      </c>
      <c r="AP2495" t="s">
        <v>63</v>
      </c>
      <c r="AQ2495" t="s">
        <v>66</v>
      </c>
      <c r="AR2495">
        <v>3798</v>
      </c>
      <c r="AW2495" t="s">
        <v>12172</v>
      </c>
      <c r="AX2495" t="s">
        <v>12173</v>
      </c>
      <c r="AY2495" t="s">
        <v>12174</v>
      </c>
      <c r="AZ2495" t="s">
        <v>70</v>
      </c>
    </row>
    <row r="2496" spans="1:52" x14ac:dyDescent="0.3">
      <c r="A2496">
        <v>2149817</v>
      </c>
      <c r="B2496" t="s">
        <v>12175</v>
      </c>
      <c r="C2496" t="str">
        <f t="shared" si="330"/>
        <v>7492</v>
      </c>
      <c r="D2496" t="s">
        <v>8411</v>
      </c>
      <c r="E2496" t="str">
        <f>"0000"</f>
        <v>0000</v>
      </c>
      <c r="F2496" t="s">
        <v>108</v>
      </c>
      <c r="G2496" t="str">
        <f>"35"</f>
        <v>35</v>
      </c>
      <c r="H2496" t="s">
        <v>1645</v>
      </c>
      <c r="I2496" t="s">
        <v>56</v>
      </c>
      <c r="J2496" t="s">
        <v>8434</v>
      </c>
      <c r="K2496">
        <v>0</v>
      </c>
      <c r="L2496">
        <v>54609</v>
      </c>
      <c r="M2496">
        <v>1.25</v>
      </c>
      <c r="N2496" t="str">
        <f t="shared" si="333"/>
        <v>000X</v>
      </c>
      <c r="O2496">
        <v>6043</v>
      </c>
      <c r="P2496" t="s">
        <v>72</v>
      </c>
      <c r="Q2496" t="s">
        <v>11377</v>
      </c>
      <c r="R2496" t="s">
        <v>364</v>
      </c>
      <c r="T2496" t="s">
        <v>61</v>
      </c>
      <c r="V2496" t="s">
        <v>12176</v>
      </c>
      <c r="W2496">
        <v>15670</v>
      </c>
      <c r="X2496">
        <v>15670</v>
      </c>
      <c r="Y2496">
        <v>0</v>
      </c>
      <c r="Z2496">
        <v>15670</v>
      </c>
      <c r="AA2496">
        <v>15670</v>
      </c>
      <c r="AB2496" t="s">
        <v>72</v>
      </c>
      <c r="AC2496" s="1">
        <v>35156</v>
      </c>
      <c r="AD2496">
        <v>28200</v>
      </c>
      <c r="AE2496">
        <v>1130</v>
      </c>
      <c r="AF2496">
        <v>1928</v>
      </c>
      <c r="AG2496" t="s">
        <v>103</v>
      </c>
      <c r="AH2496" t="s">
        <v>873</v>
      </c>
      <c r="AR2496">
        <v>0</v>
      </c>
      <c r="AW2496" t="s">
        <v>12177</v>
      </c>
      <c r="AX2496" t="s">
        <v>12178</v>
      </c>
      <c r="AY2496" t="s">
        <v>12179</v>
      </c>
      <c r="AZ2496" t="s">
        <v>12180</v>
      </c>
    </row>
    <row r="2497" spans="1:52" x14ac:dyDescent="0.3">
      <c r="A2497">
        <v>2149833</v>
      </c>
      <c r="B2497" t="s">
        <v>12181</v>
      </c>
      <c r="C2497" t="str">
        <f t="shared" si="330"/>
        <v>7492</v>
      </c>
      <c r="D2497" t="s">
        <v>8411</v>
      </c>
      <c r="E2497" t="str">
        <f>"0000"</f>
        <v>0000</v>
      </c>
      <c r="F2497" t="s">
        <v>108</v>
      </c>
      <c r="G2497" t="str">
        <f>"35"</f>
        <v>35</v>
      </c>
      <c r="H2497" t="s">
        <v>1645</v>
      </c>
      <c r="I2497" t="s">
        <v>56</v>
      </c>
      <c r="J2497" t="s">
        <v>57</v>
      </c>
      <c r="K2497">
        <v>0</v>
      </c>
      <c r="L2497">
        <v>49087</v>
      </c>
      <c r="M2497">
        <v>1.1299999999999999</v>
      </c>
      <c r="N2497" t="str">
        <f t="shared" si="333"/>
        <v>000X</v>
      </c>
      <c r="O2497">
        <v>6061</v>
      </c>
      <c r="P2497" t="s">
        <v>72</v>
      </c>
      <c r="Q2497" t="s">
        <v>11377</v>
      </c>
      <c r="R2497" t="s">
        <v>364</v>
      </c>
      <c r="T2497" t="s">
        <v>61</v>
      </c>
      <c r="V2497" t="s">
        <v>12182</v>
      </c>
      <c r="W2497">
        <v>18030</v>
      </c>
      <c r="X2497">
        <v>18030</v>
      </c>
      <c r="Y2497">
        <v>0</v>
      </c>
      <c r="Z2497">
        <v>18030</v>
      </c>
      <c r="AA2497">
        <v>18030</v>
      </c>
      <c r="AB2497" t="s">
        <v>72</v>
      </c>
      <c r="AC2497" s="1">
        <v>44074</v>
      </c>
      <c r="AD2497">
        <v>25000</v>
      </c>
      <c r="AE2497">
        <v>3089</v>
      </c>
      <c r="AF2497">
        <v>1315</v>
      </c>
      <c r="AG2497" t="s">
        <v>103</v>
      </c>
      <c r="AH2497" t="s">
        <v>76</v>
      </c>
      <c r="AR2497">
        <v>0</v>
      </c>
      <c r="AW2497" t="s">
        <v>1705</v>
      </c>
      <c r="AY2497" t="s">
        <v>3353</v>
      </c>
      <c r="AZ2497" t="s">
        <v>70</v>
      </c>
    </row>
    <row r="2498" spans="1:52" x14ac:dyDescent="0.3">
      <c r="A2498">
        <v>2149965</v>
      </c>
      <c r="B2498" t="s">
        <v>12183</v>
      </c>
      <c r="C2498" t="str">
        <f t="shared" ref="C2498:C2561" si="334">"7492"</f>
        <v>7492</v>
      </c>
      <c r="D2498" t="s">
        <v>8411</v>
      </c>
      <c r="E2498" t="str">
        <f>"0100"</f>
        <v>0100</v>
      </c>
      <c r="F2498" t="s">
        <v>54</v>
      </c>
      <c r="G2498" t="str">
        <f>"02"</f>
        <v>02</v>
      </c>
      <c r="H2498" t="s">
        <v>55</v>
      </c>
      <c r="I2498" t="s">
        <v>56</v>
      </c>
      <c r="J2498" t="s">
        <v>57</v>
      </c>
      <c r="K2498">
        <v>1</v>
      </c>
      <c r="L2498">
        <v>45264</v>
      </c>
      <c r="M2498">
        <v>1.04</v>
      </c>
      <c r="N2498" t="str">
        <f t="shared" si="333"/>
        <v>000X</v>
      </c>
      <c r="O2498">
        <v>6022</v>
      </c>
      <c r="P2498" t="s">
        <v>72</v>
      </c>
      <c r="Q2498" t="s">
        <v>11377</v>
      </c>
      <c r="R2498" t="s">
        <v>364</v>
      </c>
      <c r="T2498" t="s">
        <v>61</v>
      </c>
      <c r="V2498" t="s">
        <v>12184</v>
      </c>
      <c r="W2498">
        <v>319532</v>
      </c>
      <c r="X2498">
        <v>16630</v>
      </c>
      <c r="Y2498">
        <v>302902</v>
      </c>
      <c r="Z2498">
        <v>265732</v>
      </c>
      <c r="AA2498">
        <v>240732</v>
      </c>
      <c r="AB2498" t="s">
        <v>63</v>
      </c>
      <c r="AC2498" s="1">
        <v>40848</v>
      </c>
      <c r="AD2498">
        <v>302500</v>
      </c>
      <c r="AE2498">
        <v>2448</v>
      </c>
      <c r="AF2498">
        <v>1460</v>
      </c>
      <c r="AG2498" t="s">
        <v>64</v>
      </c>
      <c r="AH2498" t="s">
        <v>76</v>
      </c>
      <c r="AI2498">
        <v>1</v>
      </c>
      <c r="AJ2498">
        <v>2008</v>
      </c>
      <c r="AK2498">
        <v>3</v>
      </c>
      <c r="AL2498">
        <v>3</v>
      </c>
      <c r="AN2498">
        <v>2960</v>
      </c>
      <c r="AO2498">
        <v>32</v>
      </c>
      <c r="AP2498" t="s">
        <v>63</v>
      </c>
      <c r="AQ2498" t="s">
        <v>66</v>
      </c>
      <c r="AR2498">
        <v>4093</v>
      </c>
      <c r="AW2498" t="s">
        <v>12185</v>
      </c>
      <c r="AY2498" t="s">
        <v>12186</v>
      </c>
      <c r="AZ2498" t="s">
        <v>12187</v>
      </c>
    </row>
    <row r="2499" spans="1:52" x14ac:dyDescent="0.3">
      <c r="A2499">
        <v>2150271</v>
      </c>
      <c r="B2499" t="s">
        <v>12188</v>
      </c>
      <c r="C2499" t="str">
        <f t="shared" si="334"/>
        <v>7492</v>
      </c>
      <c r="D2499" t="s">
        <v>8411</v>
      </c>
      <c r="E2499" t="str">
        <f>"0000"</f>
        <v>0000</v>
      </c>
      <c r="F2499" t="s">
        <v>108</v>
      </c>
      <c r="G2499" t="str">
        <f>"02"</f>
        <v>02</v>
      </c>
      <c r="H2499" t="s">
        <v>55</v>
      </c>
      <c r="I2499" t="s">
        <v>56</v>
      </c>
      <c r="J2499" t="s">
        <v>57</v>
      </c>
      <c r="K2499">
        <v>0</v>
      </c>
      <c r="L2499">
        <v>46699</v>
      </c>
      <c r="M2499">
        <v>1.07</v>
      </c>
      <c r="N2499" t="str">
        <f t="shared" si="333"/>
        <v>000X</v>
      </c>
      <c r="O2499">
        <v>1993</v>
      </c>
      <c r="P2499" t="s">
        <v>58</v>
      </c>
      <c r="Q2499" t="s">
        <v>10937</v>
      </c>
      <c r="R2499" t="s">
        <v>4590</v>
      </c>
      <c r="T2499" t="s">
        <v>61</v>
      </c>
      <c r="V2499" t="s">
        <v>12189</v>
      </c>
      <c r="W2499">
        <v>17150</v>
      </c>
      <c r="X2499">
        <v>17150</v>
      </c>
      <c r="Y2499">
        <v>0</v>
      </c>
      <c r="Z2499">
        <v>17150</v>
      </c>
      <c r="AA2499">
        <v>17150</v>
      </c>
      <c r="AB2499" t="s">
        <v>72</v>
      </c>
      <c r="AC2499" s="1">
        <v>38292</v>
      </c>
      <c r="AD2499">
        <v>43500</v>
      </c>
      <c r="AE2499">
        <v>1790</v>
      </c>
      <c r="AF2499">
        <v>637</v>
      </c>
      <c r="AG2499" t="s">
        <v>103</v>
      </c>
      <c r="AH2499" t="s">
        <v>76</v>
      </c>
      <c r="AR2499">
        <v>0</v>
      </c>
      <c r="AW2499" t="s">
        <v>12190</v>
      </c>
      <c r="AX2499" t="s">
        <v>12191</v>
      </c>
      <c r="AY2499" t="s">
        <v>12192</v>
      </c>
      <c r="AZ2499" t="s">
        <v>12193</v>
      </c>
    </row>
    <row r="2500" spans="1:52" x14ac:dyDescent="0.3">
      <c r="A2500">
        <v>2150343</v>
      </c>
      <c r="B2500" t="s">
        <v>12194</v>
      </c>
      <c r="C2500" t="str">
        <f t="shared" si="334"/>
        <v>7492</v>
      </c>
      <c r="D2500" t="s">
        <v>8411</v>
      </c>
      <c r="E2500" t="str">
        <f>"0100"</f>
        <v>0100</v>
      </c>
      <c r="F2500" t="s">
        <v>54</v>
      </c>
      <c r="G2500" t="str">
        <f>"09"</f>
        <v>09</v>
      </c>
      <c r="H2500" t="s">
        <v>55</v>
      </c>
      <c r="I2500" t="s">
        <v>56</v>
      </c>
      <c r="J2500" t="s">
        <v>57</v>
      </c>
      <c r="K2500">
        <v>1</v>
      </c>
      <c r="L2500">
        <v>43688</v>
      </c>
      <c r="M2500">
        <v>1</v>
      </c>
      <c r="N2500" t="str">
        <f t="shared" si="333"/>
        <v>000X</v>
      </c>
      <c r="O2500">
        <v>3122</v>
      </c>
      <c r="P2500" t="s">
        <v>58</v>
      </c>
      <c r="Q2500" t="s">
        <v>4583</v>
      </c>
      <c r="R2500" t="s">
        <v>266</v>
      </c>
      <c r="T2500" t="s">
        <v>61</v>
      </c>
      <c r="V2500" t="s">
        <v>12195</v>
      </c>
      <c r="W2500">
        <v>180595</v>
      </c>
      <c r="X2500">
        <v>16050</v>
      </c>
      <c r="Y2500">
        <v>164545</v>
      </c>
      <c r="Z2500">
        <v>180595</v>
      </c>
      <c r="AA2500">
        <v>180595</v>
      </c>
      <c r="AB2500" t="s">
        <v>72</v>
      </c>
      <c r="AC2500" s="1">
        <v>36800</v>
      </c>
      <c r="AD2500">
        <v>145000</v>
      </c>
      <c r="AE2500">
        <v>1386</v>
      </c>
      <c r="AF2500">
        <v>2420</v>
      </c>
      <c r="AG2500" t="s">
        <v>64</v>
      </c>
      <c r="AH2500" t="s">
        <v>76</v>
      </c>
      <c r="AI2500">
        <v>1</v>
      </c>
      <c r="AJ2500">
        <v>1994</v>
      </c>
      <c r="AK2500">
        <v>3</v>
      </c>
      <c r="AL2500">
        <v>2</v>
      </c>
      <c r="AN2500">
        <v>1656</v>
      </c>
      <c r="AO2500">
        <v>32</v>
      </c>
      <c r="AP2500" t="s">
        <v>63</v>
      </c>
      <c r="AQ2500" t="s">
        <v>66</v>
      </c>
      <c r="AR2500">
        <v>2699</v>
      </c>
      <c r="AW2500" t="s">
        <v>12196</v>
      </c>
      <c r="AY2500" t="s">
        <v>12197</v>
      </c>
      <c r="AZ2500" t="s">
        <v>70</v>
      </c>
    </row>
    <row r="2501" spans="1:52" x14ac:dyDescent="0.3">
      <c r="A2501">
        <v>2150483</v>
      </c>
      <c r="B2501" t="s">
        <v>12198</v>
      </c>
      <c r="C2501" t="str">
        <f t="shared" si="334"/>
        <v>7492</v>
      </c>
      <c r="D2501" t="s">
        <v>8411</v>
      </c>
      <c r="E2501" t="str">
        <f>"0000"</f>
        <v>0000</v>
      </c>
      <c r="F2501" t="s">
        <v>108</v>
      </c>
      <c r="G2501" t="str">
        <f>"09"</f>
        <v>09</v>
      </c>
      <c r="H2501" t="s">
        <v>55</v>
      </c>
      <c r="I2501" t="s">
        <v>56</v>
      </c>
      <c r="J2501" t="s">
        <v>57</v>
      </c>
      <c r="K2501">
        <v>0</v>
      </c>
      <c r="L2501">
        <v>43963</v>
      </c>
      <c r="M2501">
        <v>1.01</v>
      </c>
      <c r="N2501" t="str">
        <f t="shared" si="333"/>
        <v>000X</v>
      </c>
      <c r="O2501">
        <v>3014</v>
      </c>
      <c r="P2501" t="s">
        <v>58</v>
      </c>
      <c r="Q2501" t="s">
        <v>4583</v>
      </c>
      <c r="R2501" t="s">
        <v>266</v>
      </c>
      <c r="T2501" t="s">
        <v>61</v>
      </c>
      <c r="V2501" t="s">
        <v>12199</v>
      </c>
      <c r="W2501">
        <v>16150</v>
      </c>
      <c r="X2501">
        <v>16150</v>
      </c>
      <c r="Y2501">
        <v>0</v>
      </c>
      <c r="Z2501">
        <v>16150</v>
      </c>
      <c r="AA2501">
        <v>16150</v>
      </c>
      <c r="AB2501" t="s">
        <v>72</v>
      </c>
      <c r="AC2501" s="1">
        <v>33025</v>
      </c>
      <c r="AD2501">
        <v>13900</v>
      </c>
      <c r="AE2501">
        <v>866</v>
      </c>
      <c r="AF2501">
        <v>868</v>
      </c>
      <c r="AG2501" t="s">
        <v>103</v>
      </c>
      <c r="AH2501" t="s">
        <v>873</v>
      </c>
      <c r="AR2501">
        <v>0</v>
      </c>
      <c r="AW2501" t="s">
        <v>12200</v>
      </c>
      <c r="AY2501" t="s">
        <v>12201</v>
      </c>
      <c r="AZ2501" t="s">
        <v>12202</v>
      </c>
    </row>
    <row r="2502" spans="1:52" x14ac:dyDescent="0.3">
      <c r="A2502">
        <v>2150629</v>
      </c>
      <c r="B2502" t="s">
        <v>12203</v>
      </c>
      <c r="C2502" t="str">
        <f t="shared" si="334"/>
        <v>7492</v>
      </c>
      <c r="D2502" t="s">
        <v>8411</v>
      </c>
      <c r="E2502" t="str">
        <f>"0100"</f>
        <v>0100</v>
      </c>
      <c r="F2502" t="s">
        <v>54</v>
      </c>
      <c r="G2502" t="str">
        <f>"10"</f>
        <v>10</v>
      </c>
      <c r="H2502" t="s">
        <v>55</v>
      </c>
      <c r="I2502" t="s">
        <v>56</v>
      </c>
      <c r="J2502" t="s">
        <v>57</v>
      </c>
      <c r="K2502">
        <v>1</v>
      </c>
      <c r="L2502">
        <v>48121</v>
      </c>
      <c r="M2502">
        <v>1.1000000000000001</v>
      </c>
      <c r="N2502" t="str">
        <f t="shared" si="333"/>
        <v>000X</v>
      </c>
      <c r="O2502">
        <v>2905</v>
      </c>
      <c r="P2502" t="s">
        <v>58</v>
      </c>
      <c r="Q2502" t="s">
        <v>12049</v>
      </c>
      <c r="R2502" t="s">
        <v>140</v>
      </c>
      <c r="T2502" t="s">
        <v>61</v>
      </c>
      <c r="V2502" t="s">
        <v>12204</v>
      </c>
      <c r="W2502">
        <v>184921</v>
      </c>
      <c r="X2502">
        <v>17680</v>
      </c>
      <c r="Y2502">
        <v>167241</v>
      </c>
      <c r="Z2502">
        <v>81073</v>
      </c>
      <c r="AA2502">
        <v>56073</v>
      </c>
      <c r="AB2502" t="s">
        <v>63</v>
      </c>
      <c r="AC2502" s="1">
        <v>39173</v>
      </c>
      <c r="AD2502">
        <v>236000</v>
      </c>
      <c r="AE2502">
        <v>2117</v>
      </c>
      <c r="AF2502">
        <v>2103</v>
      </c>
      <c r="AG2502" t="s">
        <v>64</v>
      </c>
      <c r="AH2502" t="s">
        <v>76</v>
      </c>
      <c r="AI2502">
        <v>1</v>
      </c>
      <c r="AJ2502">
        <v>2004</v>
      </c>
      <c r="AK2502">
        <v>3</v>
      </c>
      <c r="AL2502">
        <v>2</v>
      </c>
      <c r="AN2502">
        <v>1694</v>
      </c>
      <c r="AO2502">
        <v>32</v>
      </c>
      <c r="AP2502" t="s">
        <v>72</v>
      </c>
      <c r="AQ2502" t="s">
        <v>66</v>
      </c>
      <c r="AR2502">
        <v>2421</v>
      </c>
      <c r="AW2502" t="s">
        <v>12205</v>
      </c>
      <c r="AX2502" t="s">
        <v>12206</v>
      </c>
      <c r="AY2502" t="s">
        <v>12207</v>
      </c>
      <c r="AZ2502" t="s">
        <v>70</v>
      </c>
    </row>
    <row r="2503" spans="1:52" x14ac:dyDescent="0.3">
      <c r="A2503">
        <v>2150726</v>
      </c>
      <c r="B2503" t="s">
        <v>12208</v>
      </c>
      <c r="C2503" t="str">
        <f t="shared" si="334"/>
        <v>7492</v>
      </c>
      <c r="D2503" t="s">
        <v>8411</v>
      </c>
      <c r="E2503" t="str">
        <f>"0100"</f>
        <v>0100</v>
      </c>
      <c r="F2503" t="s">
        <v>54</v>
      </c>
      <c r="G2503" t="str">
        <f>"34"</f>
        <v>34</v>
      </c>
      <c r="H2503" t="s">
        <v>1645</v>
      </c>
      <c r="I2503" t="s">
        <v>56</v>
      </c>
      <c r="J2503" t="s">
        <v>57</v>
      </c>
      <c r="K2503">
        <v>1</v>
      </c>
      <c r="L2503">
        <v>43965</v>
      </c>
      <c r="M2503">
        <v>1.01</v>
      </c>
      <c r="N2503" t="str">
        <f t="shared" si="333"/>
        <v>000X</v>
      </c>
      <c r="O2503">
        <v>6051</v>
      </c>
      <c r="P2503" t="s">
        <v>72</v>
      </c>
      <c r="Q2503" t="s">
        <v>11920</v>
      </c>
      <c r="R2503" t="s">
        <v>88</v>
      </c>
      <c r="T2503" t="s">
        <v>61</v>
      </c>
      <c r="V2503" t="s">
        <v>12209</v>
      </c>
      <c r="W2503">
        <v>347596</v>
      </c>
      <c r="X2503">
        <v>16150</v>
      </c>
      <c r="Y2503">
        <v>331446</v>
      </c>
      <c r="Z2503">
        <v>264384</v>
      </c>
      <c r="AA2503">
        <v>239384</v>
      </c>
      <c r="AB2503" t="s">
        <v>63</v>
      </c>
      <c r="AC2503" s="1">
        <v>38384</v>
      </c>
      <c r="AD2503">
        <v>64900</v>
      </c>
      <c r="AE2503">
        <v>1817</v>
      </c>
      <c r="AF2503">
        <v>606</v>
      </c>
      <c r="AG2503" t="s">
        <v>103</v>
      </c>
      <c r="AH2503" t="s">
        <v>76</v>
      </c>
      <c r="AI2503">
        <v>1</v>
      </c>
      <c r="AJ2503">
        <v>2006</v>
      </c>
      <c r="AK2503">
        <v>4</v>
      </c>
      <c r="AL2503">
        <v>3</v>
      </c>
      <c r="AN2503">
        <v>3472</v>
      </c>
      <c r="AO2503">
        <v>32</v>
      </c>
      <c r="AP2503" t="s">
        <v>63</v>
      </c>
      <c r="AQ2503" t="s">
        <v>66</v>
      </c>
      <c r="AR2503">
        <v>4746</v>
      </c>
      <c r="AW2503" t="s">
        <v>11453</v>
      </c>
      <c r="AX2503" t="s">
        <v>11454</v>
      </c>
      <c r="AY2503" t="s">
        <v>11455</v>
      </c>
      <c r="AZ2503" t="s">
        <v>70</v>
      </c>
    </row>
    <row r="2504" spans="1:52" x14ac:dyDescent="0.3">
      <c r="A2504">
        <v>2149108</v>
      </c>
      <c r="B2504" t="s">
        <v>12210</v>
      </c>
      <c r="C2504" t="str">
        <f t="shared" si="334"/>
        <v>7492</v>
      </c>
      <c r="D2504" t="s">
        <v>8411</v>
      </c>
      <c r="E2504" t="str">
        <f>"0100"</f>
        <v>0100</v>
      </c>
      <c r="F2504" t="s">
        <v>54</v>
      </c>
      <c r="G2504" t="str">
        <f>"35"</f>
        <v>35</v>
      </c>
      <c r="H2504" t="s">
        <v>1645</v>
      </c>
      <c r="I2504" t="s">
        <v>56</v>
      </c>
      <c r="J2504" t="s">
        <v>57</v>
      </c>
      <c r="K2504">
        <v>1</v>
      </c>
      <c r="L2504">
        <v>42667</v>
      </c>
      <c r="M2504">
        <v>0.98</v>
      </c>
      <c r="N2504" t="str">
        <f t="shared" si="333"/>
        <v>000X</v>
      </c>
      <c r="O2504">
        <v>6147</v>
      </c>
      <c r="P2504" t="s">
        <v>72</v>
      </c>
      <c r="Q2504" t="s">
        <v>10998</v>
      </c>
      <c r="R2504" t="s">
        <v>140</v>
      </c>
      <c r="T2504" t="s">
        <v>61</v>
      </c>
      <c r="V2504" t="s">
        <v>12211</v>
      </c>
      <c r="W2504">
        <v>259453</v>
      </c>
      <c r="X2504">
        <v>15670</v>
      </c>
      <c r="Y2504">
        <v>243783</v>
      </c>
      <c r="Z2504">
        <v>139089</v>
      </c>
      <c r="AA2504">
        <v>114089</v>
      </c>
      <c r="AB2504" t="s">
        <v>63</v>
      </c>
      <c r="AC2504" s="1">
        <v>41153</v>
      </c>
      <c r="AD2504">
        <v>221700</v>
      </c>
      <c r="AE2504">
        <v>2504</v>
      </c>
      <c r="AF2504">
        <v>1794</v>
      </c>
      <c r="AG2504" t="s">
        <v>64</v>
      </c>
      <c r="AH2504" t="s">
        <v>76</v>
      </c>
      <c r="AI2504">
        <v>1</v>
      </c>
      <c r="AJ2504">
        <v>2000</v>
      </c>
      <c r="AK2504">
        <v>3</v>
      </c>
      <c r="AL2504">
        <v>3</v>
      </c>
      <c r="AN2504">
        <v>2689</v>
      </c>
      <c r="AO2504">
        <v>32</v>
      </c>
      <c r="AP2504" t="s">
        <v>63</v>
      </c>
      <c r="AQ2504" t="s">
        <v>66</v>
      </c>
      <c r="AR2504">
        <v>3570</v>
      </c>
      <c r="AW2504" t="s">
        <v>12212</v>
      </c>
      <c r="AY2504" t="s">
        <v>12213</v>
      </c>
      <c r="AZ2504" t="s">
        <v>70</v>
      </c>
    </row>
    <row r="2505" spans="1:52" x14ac:dyDescent="0.3">
      <c r="A2505">
        <v>2149442</v>
      </c>
      <c r="B2505" t="s">
        <v>12214</v>
      </c>
      <c r="C2505" t="str">
        <f t="shared" si="334"/>
        <v>7492</v>
      </c>
      <c r="D2505" t="s">
        <v>8411</v>
      </c>
      <c r="E2505" t="str">
        <f>"0000"</f>
        <v>0000</v>
      </c>
      <c r="F2505" t="s">
        <v>108</v>
      </c>
      <c r="G2505" t="str">
        <f>"02"</f>
        <v>02</v>
      </c>
      <c r="H2505" t="s">
        <v>55</v>
      </c>
      <c r="I2505" t="s">
        <v>56</v>
      </c>
      <c r="J2505" t="s">
        <v>57</v>
      </c>
      <c r="K2505">
        <v>0</v>
      </c>
      <c r="L2505">
        <v>43747</v>
      </c>
      <c r="M2505">
        <v>1</v>
      </c>
      <c r="N2505" t="str">
        <f t="shared" si="333"/>
        <v>000X</v>
      </c>
      <c r="O2505">
        <v>5929</v>
      </c>
      <c r="P2505" t="s">
        <v>72</v>
      </c>
      <c r="Q2505" t="s">
        <v>10998</v>
      </c>
      <c r="R2505" t="s">
        <v>140</v>
      </c>
      <c r="T2505" t="s">
        <v>61</v>
      </c>
      <c r="V2505" t="s">
        <v>12215</v>
      </c>
      <c r="W2505">
        <v>16070</v>
      </c>
      <c r="X2505">
        <v>16070</v>
      </c>
      <c r="Y2505">
        <v>0</v>
      </c>
      <c r="Z2505">
        <v>16070</v>
      </c>
      <c r="AA2505">
        <v>16070</v>
      </c>
      <c r="AB2505" t="s">
        <v>72</v>
      </c>
      <c r="AC2505" s="1">
        <v>35612</v>
      </c>
      <c r="AD2505">
        <v>21200</v>
      </c>
      <c r="AE2505">
        <v>1195</v>
      </c>
      <c r="AF2505">
        <v>770</v>
      </c>
      <c r="AG2505" t="s">
        <v>103</v>
      </c>
      <c r="AH2505" t="s">
        <v>873</v>
      </c>
      <c r="AR2505">
        <v>0</v>
      </c>
      <c r="AW2505" t="s">
        <v>12216</v>
      </c>
      <c r="AY2505" t="s">
        <v>12217</v>
      </c>
      <c r="AZ2505" t="s">
        <v>12218</v>
      </c>
    </row>
    <row r="2506" spans="1:52" x14ac:dyDescent="0.3">
      <c r="A2506">
        <v>2149612</v>
      </c>
      <c r="B2506" t="s">
        <v>12219</v>
      </c>
      <c r="C2506" t="str">
        <f t="shared" si="334"/>
        <v>7492</v>
      </c>
      <c r="D2506" t="s">
        <v>8411</v>
      </c>
      <c r="E2506" t="str">
        <f t="shared" ref="E2506:E2511" si="335">"0100"</f>
        <v>0100</v>
      </c>
      <c r="F2506" t="s">
        <v>54</v>
      </c>
      <c r="G2506" t="str">
        <f>"35"</f>
        <v>35</v>
      </c>
      <c r="H2506" t="s">
        <v>1645</v>
      </c>
      <c r="I2506" t="s">
        <v>56</v>
      </c>
      <c r="J2506" t="s">
        <v>8434</v>
      </c>
      <c r="K2506">
        <v>1</v>
      </c>
      <c r="L2506">
        <v>60892</v>
      </c>
      <c r="M2506">
        <v>1.4</v>
      </c>
      <c r="N2506" t="str">
        <f t="shared" si="333"/>
        <v>000X</v>
      </c>
      <c r="O2506">
        <v>2445</v>
      </c>
      <c r="P2506" t="s">
        <v>58</v>
      </c>
      <c r="Q2506" t="s">
        <v>10439</v>
      </c>
      <c r="R2506" t="s">
        <v>140</v>
      </c>
      <c r="T2506" t="s">
        <v>61</v>
      </c>
      <c r="V2506" t="s">
        <v>12220</v>
      </c>
      <c r="W2506">
        <v>252171</v>
      </c>
      <c r="X2506">
        <v>17470</v>
      </c>
      <c r="Y2506">
        <v>234701</v>
      </c>
      <c r="Z2506">
        <v>186254</v>
      </c>
      <c r="AA2506">
        <v>161254</v>
      </c>
      <c r="AB2506" t="s">
        <v>63</v>
      </c>
      <c r="AC2506" s="1">
        <v>35765</v>
      </c>
      <c r="AD2506">
        <v>14000</v>
      </c>
      <c r="AE2506">
        <v>1219</v>
      </c>
      <c r="AF2506">
        <v>2086</v>
      </c>
      <c r="AG2506" t="s">
        <v>103</v>
      </c>
      <c r="AH2506" t="s">
        <v>76</v>
      </c>
      <c r="AI2506">
        <v>1</v>
      </c>
      <c r="AJ2506">
        <v>1998</v>
      </c>
      <c r="AK2506">
        <v>3</v>
      </c>
      <c r="AL2506">
        <v>2</v>
      </c>
      <c r="AM2506">
        <v>1</v>
      </c>
      <c r="AN2506">
        <v>2500</v>
      </c>
      <c r="AO2506">
        <v>32</v>
      </c>
      <c r="AP2506" t="s">
        <v>63</v>
      </c>
      <c r="AQ2506" t="s">
        <v>66</v>
      </c>
      <c r="AR2506">
        <v>3350</v>
      </c>
      <c r="AW2506" t="s">
        <v>12221</v>
      </c>
      <c r="AX2506" t="s">
        <v>12222</v>
      </c>
      <c r="AY2506" t="s">
        <v>12223</v>
      </c>
      <c r="AZ2506" t="s">
        <v>70</v>
      </c>
    </row>
    <row r="2507" spans="1:52" x14ac:dyDescent="0.3">
      <c r="A2507">
        <v>2149892</v>
      </c>
      <c r="B2507" t="s">
        <v>12224</v>
      </c>
      <c r="C2507" t="str">
        <f t="shared" si="334"/>
        <v>7492</v>
      </c>
      <c r="D2507" t="s">
        <v>8411</v>
      </c>
      <c r="E2507" t="str">
        <f t="shared" si="335"/>
        <v>0100</v>
      </c>
      <c r="F2507" t="s">
        <v>54</v>
      </c>
      <c r="G2507" t="str">
        <f>"35"</f>
        <v>35</v>
      </c>
      <c r="H2507" t="s">
        <v>1645</v>
      </c>
      <c r="I2507" t="s">
        <v>56</v>
      </c>
      <c r="J2507" t="s">
        <v>57</v>
      </c>
      <c r="K2507">
        <v>1</v>
      </c>
      <c r="L2507">
        <v>46547</v>
      </c>
      <c r="M2507">
        <v>1.07</v>
      </c>
      <c r="N2507" t="str">
        <f t="shared" si="333"/>
        <v>000X</v>
      </c>
      <c r="O2507">
        <v>6081</v>
      </c>
      <c r="P2507" t="s">
        <v>72</v>
      </c>
      <c r="Q2507" t="s">
        <v>11377</v>
      </c>
      <c r="R2507" t="s">
        <v>364</v>
      </c>
      <c r="T2507" t="s">
        <v>61</v>
      </c>
      <c r="V2507" t="s">
        <v>12225</v>
      </c>
      <c r="W2507">
        <v>234335</v>
      </c>
      <c r="X2507">
        <v>17100</v>
      </c>
      <c r="Y2507">
        <v>217235</v>
      </c>
      <c r="Z2507">
        <v>177259</v>
      </c>
      <c r="AA2507">
        <v>152259</v>
      </c>
      <c r="AB2507" t="s">
        <v>63</v>
      </c>
      <c r="AC2507" s="1">
        <v>37316</v>
      </c>
      <c r="AD2507">
        <v>17000</v>
      </c>
      <c r="AE2507">
        <v>1498</v>
      </c>
      <c r="AF2507">
        <v>162</v>
      </c>
      <c r="AG2507" t="s">
        <v>103</v>
      </c>
      <c r="AH2507" t="s">
        <v>76</v>
      </c>
      <c r="AI2507">
        <v>1</v>
      </c>
      <c r="AJ2507">
        <v>2003</v>
      </c>
      <c r="AK2507">
        <v>3</v>
      </c>
      <c r="AL2507">
        <v>2</v>
      </c>
      <c r="AN2507">
        <v>2161</v>
      </c>
      <c r="AO2507">
        <v>32</v>
      </c>
      <c r="AP2507" t="s">
        <v>63</v>
      </c>
      <c r="AQ2507" t="s">
        <v>66</v>
      </c>
      <c r="AR2507">
        <v>3376</v>
      </c>
      <c r="AW2507" t="s">
        <v>12226</v>
      </c>
      <c r="AX2507" t="s">
        <v>12227</v>
      </c>
      <c r="AY2507" t="s">
        <v>12228</v>
      </c>
      <c r="AZ2507" t="s">
        <v>70</v>
      </c>
    </row>
    <row r="2508" spans="1:52" x14ac:dyDescent="0.3">
      <c r="A2508">
        <v>2149914</v>
      </c>
      <c r="B2508" t="s">
        <v>12229</v>
      </c>
      <c r="C2508" t="str">
        <f t="shared" si="334"/>
        <v>7492</v>
      </c>
      <c r="D2508" t="s">
        <v>8411</v>
      </c>
      <c r="E2508" t="str">
        <f t="shared" si="335"/>
        <v>0100</v>
      </c>
      <c r="F2508" t="s">
        <v>54</v>
      </c>
      <c r="G2508" t="str">
        <f>"35"</f>
        <v>35</v>
      </c>
      <c r="H2508" t="s">
        <v>1645</v>
      </c>
      <c r="I2508" t="s">
        <v>56</v>
      </c>
      <c r="J2508" t="s">
        <v>57</v>
      </c>
      <c r="K2508">
        <v>1</v>
      </c>
      <c r="L2508">
        <v>45928</v>
      </c>
      <c r="M2508">
        <v>1.05</v>
      </c>
      <c r="N2508" t="str">
        <f t="shared" si="333"/>
        <v>000X</v>
      </c>
      <c r="O2508">
        <v>6096</v>
      </c>
      <c r="P2508" t="s">
        <v>72</v>
      </c>
      <c r="Q2508" t="s">
        <v>11377</v>
      </c>
      <c r="R2508" t="s">
        <v>364</v>
      </c>
      <c r="T2508" t="s">
        <v>61</v>
      </c>
      <c r="V2508" t="s">
        <v>12230</v>
      </c>
      <c r="W2508">
        <v>278404</v>
      </c>
      <c r="X2508">
        <v>16870</v>
      </c>
      <c r="Y2508">
        <v>261534</v>
      </c>
      <c r="Z2508">
        <v>278404</v>
      </c>
      <c r="AA2508">
        <v>278404</v>
      </c>
      <c r="AB2508" t="s">
        <v>72</v>
      </c>
      <c r="AC2508" s="1">
        <v>39142</v>
      </c>
      <c r="AD2508">
        <v>66000</v>
      </c>
      <c r="AE2508">
        <v>2107</v>
      </c>
      <c r="AF2508">
        <v>1964</v>
      </c>
      <c r="AG2508" t="s">
        <v>103</v>
      </c>
      <c r="AH2508" t="s">
        <v>76</v>
      </c>
      <c r="AI2508">
        <v>1</v>
      </c>
      <c r="AJ2508">
        <v>2019</v>
      </c>
      <c r="AK2508">
        <v>3</v>
      </c>
      <c r="AL2508">
        <v>2</v>
      </c>
      <c r="AN2508">
        <v>2118</v>
      </c>
      <c r="AO2508">
        <v>32</v>
      </c>
      <c r="AP2508" t="s">
        <v>63</v>
      </c>
      <c r="AQ2508" t="s">
        <v>66</v>
      </c>
      <c r="AR2508">
        <v>3195</v>
      </c>
      <c r="AW2508" t="s">
        <v>12231</v>
      </c>
      <c r="AY2508" t="s">
        <v>12232</v>
      </c>
      <c r="AZ2508" t="s">
        <v>12233</v>
      </c>
    </row>
    <row r="2509" spans="1:52" x14ac:dyDescent="0.3">
      <c r="A2509">
        <v>2149981</v>
      </c>
      <c r="B2509" t="s">
        <v>12234</v>
      </c>
      <c r="C2509" t="str">
        <f t="shared" si="334"/>
        <v>7492</v>
      </c>
      <c r="D2509" t="s">
        <v>8411</v>
      </c>
      <c r="E2509" t="str">
        <f t="shared" si="335"/>
        <v>0100</v>
      </c>
      <c r="F2509" t="s">
        <v>54</v>
      </c>
      <c r="G2509" t="str">
        <f>"02"</f>
        <v>02</v>
      </c>
      <c r="H2509" t="s">
        <v>55</v>
      </c>
      <c r="I2509" t="s">
        <v>56</v>
      </c>
      <c r="J2509" t="s">
        <v>57</v>
      </c>
      <c r="K2509">
        <v>1</v>
      </c>
      <c r="L2509">
        <v>43741</v>
      </c>
      <c r="M2509">
        <v>1</v>
      </c>
      <c r="N2509" t="str">
        <f t="shared" si="333"/>
        <v>000X</v>
      </c>
      <c r="O2509">
        <v>5994</v>
      </c>
      <c r="P2509" t="s">
        <v>72</v>
      </c>
      <c r="Q2509" t="s">
        <v>11377</v>
      </c>
      <c r="R2509" t="s">
        <v>364</v>
      </c>
      <c r="T2509" t="s">
        <v>61</v>
      </c>
      <c r="V2509" t="s">
        <v>12235</v>
      </c>
      <c r="W2509">
        <v>225834</v>
      </c>
      <c r="X2509">
        <v>16070</v>
      </c>
      <c r="Y2509">
        <v>209764</v>
      </c>
      <c r="Z2509">
        <v>173105</v>
      </c>
      <c r="AA2509">
        <v>148105</v>
      </c>
      <c r="AB2509" t="s">
        <v>63</v>
      </c>
      <c r="AC2509" s="1">
        <v>38534</v>
      </c>
      <c r="AD2509">
        <v>312000</v>
      </c>
      <c r="AE2509">
        <v>1886</v>
      </c>
      <c r="AF2509">
        <v>792</v>
      </c>
      <c r="AG2509" t="s">
        <v>64</v>
      </c>
      <c r="AH2509" t="s">
        <v>76</v>
      </c>
      <c r="AI2509">
        <v>1</v>
      </c>
      <c r="AJ2509">
        <v>2001</v>
      </c>
      <c r="AK2509">
        <v>3</v>
      </c>
      <c r="AL2509">
        <v>2</v>
      </c>
      <c r="AN2509">
        <v>2090</v>
      </c>
      <c r="AO2509">
        <v>32</v>
      </c>
      <c r="AP2509" t="s">
        <v>63</v>
      </c>
      <c r="AQ2509" t="s">
        <v>66</v>
      </c>
      <c r="AR2509">
        <v>3207</v>
      </c>
      <c r="AW2509" t="s">
        <v>12236</v>
      </c>
      <c r="AX2509" t="s">
        <v>12237</v>
      </c>
      <c r="AY2509" t="s">
        <v>12238</v>
      </c>
      <c r="AZ2509" t="s">
        <v>70</v>
      </c>
    </row>
    <row r="2510" spans="1:52" x14ac:dyDescent="0.3">
      <c r="A2510">
        <v>2150289</v>
      </c>
      <c r="B2510" t="s">
        <v>12239</v>
      </c>
      <c r="C2510" t="str">
        <f t="shared" si="334"/>
        <v>7492</v>
      </c>
      <c r="D2510" t="s">
        <v>8411</v>
      </c>
      <c r="E2510" t="str">
        <f t="shared" si="335"/>
        <v>0100</v>
      </c>
      <c r="F2510" t="s">
        <v>54</v>
      </c>
      <c r="G2510" t="str">
        <f>"09"</f>
        <v>09</v>
      </c>
      <c r="H2510" t="s">
        <v>55</v>
      </c>
      <c r="I2510" t="s">
        <v>56</v>
      </c>
      <c r="J2510" t="s">
        <v>57</v>
      </c>
      <c r="K2510">
        <v>1</v>
      </c>
      <c r="L2510">
        <v>43688</v>
      </c>
      <c r="M2510">
        <v>1</v>
      </c>
      <c r="N2510" t="str">
        <f t="shared" si="333"/>
        <v>000X</v>
      </c>
      <c r="O2510">
        <v>3150</v>
      </c>
      <c r="P2510" t="s">
        <v>58</v>
      </c>
      <c r="Q2510" t="s">
        <v>4583</v>
      </c>
      <c r="R2510" t="s">
        <v>266</v>
      </c>
      <c r="T2510" t="s">
        <v>61</v>
      </c>
      <c r="V2510" t="s">
        <v>12240</v>
      </c>
      <c r="W2510">
        <v>169596</v>
      </c>
      <c r="X2510">
        <v>16050</v>
      </c>
      <c r="Y2510">
        <v>153546</v>
      </c>
      <c r="Z2510">
        <v>116491</v>
      </c>
      <c r="AA2510">
        <v>91491</v>
      </c>
      <c r="AB2510" t="s">
        <v>63</v>
      </c>
      <c r="AC2510" s="1">
        <v>34547</v>
      </c>
      <c r="AD2510">
        <v>89000</v>
      </c>
      <c r="AE2510">
        <v>1048</v>
      </c>
      <c r="AF2510">
        <v>1066</v>
      </c>
      <c r="AG2510" t="s">
        <v>64</v>
      </c>
      <c r="AH2510" t="s">
        <v>76</v>
      </c>
      <c r="AI2510">
        <v>1</v>
      </c>
      <c r="AJ2510">
        <v>1994</v>
      </c>
      <c r="AK2510">
        <v>3</v>
      </c>
      <c r="AL2510">
        <v>2</v>
      </c>
      <c r="AN2510">
        <v>1692</v>
      </c>
      <c r="AO2510">
        <v>32</v>
      </c>
      <c r="AP2510" t="s">
        <v>72</v>
      </c>
      <c r="AQ2510" t="s">
        <v>66</v>
      </c>
      <c r="AR2510">
        <v>2353</v>
      </c>
      <c r="AW2510" t="s">
        <v>12241</v>
      </c>
      <c r="AX2510" t="s">
        <v>12242</v>
      </c>
      <c r="AY2510" t="s">
        <v>12243</v>
      </c>
      <c r="AZ2510" t="s">
        <v>70</v>
      </c>
    </row>
    <row r="2511" spans="1:52" x14ac:dyDescent="0.3">
      <c r="A2511">
        <v>2150521</v>
      </c>
      <c r="B2511" t="s">
        <v>12244</v>
      </c>
      <c r="C2511" t="str">
        <f t="shared" si="334"/>
        <v>7492</v>
      </c>
      <c r="D2511" t="s">
        <v>8411</v>
      </c>
      <c r="E2511" t="str">
        <f t="shared" si="335"/>
        <v>0100</v>
      </c>
      <c r="F2511" t="s">
        <v>54</v>
      </c>
      <c r="G2511" t="str">
        <f>"02"</f>
        <v>02</v>
      </c>
      <c r="H2511" t="s">
        <v>55</v>
      </c>
      <c r="I2511" t="s">
        <v>56</v>
      </c>
      <c r="J2511" t="s">
        <v>57</v>
      </c>
      <c r="K2511">
        <v>1</v>
      </c>
      <c r="L2511">
        <v>43720</v>
      </c>
      <c r="M2511">
        <v>1</v>
      </c>
      <c r="N2511" t="str">
        <f t="shared" si="333"/>
        <v>000X</v>
      </c>
      <c r="O2511">
        <v>5986</v>
      </c>
      <c r="P2511" t="s">
        <v>72</v>
      </c>
      <c r="Q2511" t="s">
        <v>11885</v>
      </c>
      <c r="R2511" t="s">
        <v>88</v>
      </c>
      <c r="T2511" t="s">
        <v>61</v>
      </c>
      <c r="V2511" t="s">
        <v>12245</v>
      </c>
      <c r="W2511">
        <v>227685</v>
      </c>
      <c r="X2511">
        <v>16060</v>
      </c>
      <c r="Y2511">
        <v>211625</v>
      </c>
      <c r="Z2511">
        <v>171774</v>
      </c>
      <c r="AA2511">
        <v>146774</v>
      </c>
      <c r="AB2511" t="s">
        <v>63</v>
      </c>
      <c r="AC2511" s="1">
        <v>42101</v>
      </c>
      <c r="AD2511">
        <v>156000</v>
      </c>
      <c r="AE2511">
        <v>2682</v>
      </c>
      <c r="AF2511">
        <v>97</v>
      </c>
      <c r="AG2511" t="s">
        <v>64</v>
      </c>
      <c r="AH2511" t="s">
        <v>76</v>
      </c>
      <c r="AI2511">
        <v>1</v>
      </c>
      <c r="AJ2511">
        <v>1999</v>
      </c>
      <c r="AK2511">
        <v>3</v>
      </c>
      <c r="AL2511">
        <v>2</v>
      </c>
      <c r="AN2511">
        <v>2158</v>
      </c>
      <c r="AO2511">
        <v>32</v>
      </c>
      <c r="AP2511" t="s">
        <v>63</v>
      </c>
      <c r="AQ2511" t="s">
        <v>66</v>
      </c>
      <c r="AR2511">
        <v>3163</v>
      </c>
      <c r="AW2511" t="s">
        <v>12246</v>
      </c>
      <c r="AX2511" t="s">
        <v>12247</v>
      </c>
      <c r="AY2511" t="s">
        <v>12248</v>
      </c>
      <c r="AZ2511" t="s">
        <v>70</v>
      </c>
    </row>
    <row r="2512" spans="1:52" x14ac:dyDescent="0.3">
      <c r="A2512">
        <v>2150742</v>
      </c>
      <c r="B2512" t="s">
        <v>12249</v>
      </c>
      <c r="C2512" t="str">
        <f t="shared" si="334"/>
        <v>7492</v>
      </c>
      <c r="D2512" t="s">
        <v>8411</v>
      </c>
      <c r="E2512" t="str">
        <f>"0000"</f>
        <v>0000</v>
      </c>
      <c r="F2512" t="s">
        <v>108</v>
      </c>
      <c r="G2512" t="str">
        <f>"10"</f>
        <v>10</v>
      </c>
      <c r="H2512" t="s">
        <v>55</v>
      </c>
      <c r="I2512" t="s">
        <v>56</v>
      </c>
      <c r="J2512" t="s">
        <v>57</v>
      </c>
      <c r="K2512">
        <v>0</v>
      </c>
      <c r="L2512">
        <v>43980</v>
      </c>
      <c r="M2512">
        <v>1.01</v>
      </c>
      <c r="N2512" t="str">
        <f t="shared" si="333"/>
        <v>000X</v>
      </c>
      <c r="O2512">
        <v>2957</v>
      </c>
      <c r="P2512" t="s">
        <v>58</v>
      </c>
      <c r="Q2512" t="s">
        <v>12049</v>
      </c>
      <c r="R2512" t="s">
        <v>140</v>
      </c>
      <c r="T2512" t="s">
        <v>61</v>
      </c>
      <c r="V2512" t="s">
        <v>12250</v>
      </c>
      <c r="W2512">
        <v>16150</v>
      </c>
      <c r="X2512">
        <v>16150</v>
      </c>
      <c r="Y2512">
        <v>0</v>
      </c>
      <c r="Z2512">
        <v>16150</v>
      </c>
      <c r="AA2512">
        <v>16150</v>
      </c>
      <c r="AB2512" t="s">
        <v>72</v>
      </c>
      <c r="AR2512">
        <v>0</v>
      </c>
      <c r="AW2512" t="s">
        <v>12251</v>
      </c>
      <c r="AY2512" t="s">
        <v>12252</v>
      </c>
      <c r="AZ2512" t="s">
        <v>12253</v>
      </c>
    </row>
    <row r="2513" spans="1:52" x14ac:dyDescent="0.3">
      <c r="A2513">
        <v>2148993</v>
      </c>
      <c r="B2513" t="s">
        <v>12254</v>
      </c>
      <c r="C2513" t="str">
        <f t="shared" si="334"/>
        <v>7492</v>
      </c>
      <c r="D2513" t="s">
        <v>8411</v>
      </c>
      <c r="E2513" t="str">
        <f>"0100"</f>
        <v>0100</v>
      </c>
      <c r="F2513" t="s">
        <v>54</v>
      </c>
      <c r="G2513" t="str">
        <f>"35"</f>
        <v>35</v>
      </c>
      <c r="H2513" t="s">
        <v>1645</v>
      </c>
      <c r="I2513" t="s">
        <v>56</v>
      </c>
      <c r="J2513" t="s">
        <v>57</v>
      </c>
      <c r="K2513">
        <v>1</v>
      </c>
      <c r="L2513">
        <v>42918</v>
      </c>
      <c r="M2513">
        <v>0.99</v>
      </c>
      <c r="N2513" t="str">
        <f t="shared" si="333"/>
        <v>000X</v>
      </c>
      <c r="O2513">
        <v>2460</v>
      </c>
      <c r="P2513" t="s">
        <v>58</v>
      </c>
      <c r="Q2513" t="s">
        <v>10439</v>
      </c>
      <c r="R2513" t="s">
        <v>140</v>
      </c>
      <c r="T2513" t="s">
        <v>61</v>
      </c>
      <c r="V2513" t="s">
        <v>12255</v>
      </c>
      <c r="W2513">
        <v>210367</v>
      </c>
      <c r="X2513">
        <v>15760</v>
      </c>
      <c r="Y2513">
        <v>194607</v>
      </c>
      <c r="Z2513">
        <v>163443</v>
      </c>
      <c r="AA2513">
        <v>0</v>
      </c>
      <c r="AB2513" t="s">
        <v>63</v>
      </c>
      <c r="AC2513" s="1">
        <v>40878</v>
      </c>
      <c r="AD2513">
        <v>165000</v>
      </c>
      <c r="AE2513">
        <v>2451</v>
      </c>
      <c r="AF2513">
        <v>919</v>
      </c>
      <c r="AG2513" t="s">
        <v>64</v>
      </c>
      <c r="AH2513" t="s">
        <v>76</v>
      </c>
      <c r="AI2513">
        <v>1</v>
      </c>
      <c r="AJ2513">
        <v>2004</v>
      </c>
      <c r="AK2513">
        <v>3</v>
      </c>
      <c r="AL2513">
        <v>2</v>
      </c>
      <c r="AN2513">
        <v>1853</v>
      </c>
      <c r="AO2513">
        <v>32</v>
      </c>
      <c r="AP2513" t="s">
        <v>63</v>
      </c>
      <c r="AQ2513" t="s">
        <v>66</v>
      </c>
      <c r="AR2513">
        <v>2784</v>
      </c>
      <c r="AW2513" t="s">
        <v>12256</v>
      </c>
      <c r="AY2513" t="s">
        <v>12257</v>
      </c>
      <c r="AZ2513" t="s">
        <v>70</v>
      </c>
    </row>
    <row r="2514" spans="1:52" x14ac:dyDescent="0.3">
      <c r="A2514">
        <v>2149060</v>
      </c>
      <c r="B2514" t="s">
        <v>12258</v>
      </c>
      <c r="C2514" t="str">
        <f t="shared" si="334"/>
        <v>7492</v>
      </c>
      <c r="D2514" t="s">
        <v>8411</v>
      </c>
      <c r="E2514" t="str">
        <f>"0000"</f>
        <v>0000</v>
      </c>
      <c r="F2514" t="s">
        <v>108</v>
      </c>
      <c r="G2514" t="str">
        <f>"35"</f>
        <v>35</v>
      </c>
      <c r="H2514" t="s">
        <v>1645</v>
      </c>
      <c r="I2514" t="s">
        <v>56</v>
      </c>
      <c r="J2514" t="s">
        <v>57</v>
      </c>
      <c r="K2514">
        <v>0</v>
      </c>
      <c r="L2514">
        <v>42502</v>
      </c>
      <c r="M2514">
        <v>0.98</v>
      </c>
      <c r="N2514" t="str">
        <f t="shared" si="333"/>
        <v>000X</v>
      </c>
      <c r="O2514">
        <v>6169</v>
      </c>
      <c r="P2514" t="s">
        <v>72</v>
      </c>
      <c r="Q2514" t="s">
        <v>10998</v>
      </c>
      <c r="R2514" t="s">
        <v>140</v>
      </c>
      <c r="T2514" t="s">
        <v>61</v>
      </c>
      <c r="V2514" t="s">
        <v>12259</v>
      </c>
      <c r="W2514">
        <v>15610</v>
      </c>
      <c r="X2514">
        <v>15610</v>
      </c>
      <c r="Y2514">
        <v>0</v>
      </c>
      <c r="Z2514">
        <v>15610</v>
      </c>
      <c r="AA2514">
        <v>15610</v>
      </c>
      <c r="AB2514" t="s">
        <v>72</v>
      </c>
      <c r="AC2514" s="1">
        <v>38473</v>
      </c>
      <c r="AD2514">
        <v>64000</v>
      </c>
      <c r="AE2514">
        <v>1860</v>
      </c>
      <c r="AF2514">
        <v>985</v>
      </c>
      <c r="AG2514" t="s">
        <v>103</v>
      </c>
      <c r="AH2514" t="s">
        <v>76</v>
      </c>
      <c r="AR2514">
        <v>0</v>
      </c>
      <c r="AW2514" t="s">
        <v>684</v>
      </c>
      <c r="AX2514" t="s">
        <v>685</v>
      </c>
      <c r="AY2514" t="s">
        <v>686</v>
      </c>
      <c r="AZ2514" t="s">
        <v>687</v>
      </c>
    </row>
    <row r="2515" spans="1:52" x14ac:dyDescent="0.3">
      <c r="A2515">
        <v>2149167</v>
      </c>
      <c r="B2515" t="s">
        <v>12260</v>
      </c>
      <c r="C2515" t="str">
        <f t="shared" si="334"/>
        <v>7492</v>
      </c>
      <c r="D2515" t="s">
        <v>8411</v>
      </c>
      <c r="E2515" t="str">
        <f>"0000"</f>
        <v>0000</v>
      </c>
      <c r="F2515" t="s">
        <v>108</v>
      </c>
      <c r="G2515" t="str">
        <f>"35"</f>
        <v>35</v>
      </c>
      <c r="H2515" t="s">
        <v>1645</v>
      </c>
      <c r="I2515" t="s">
        <v>56</v>
      </c>
      <c r="J2515" t="s">
        <v>57</v>
      </c>
      <c r="K2515">
        <v>0</v>
      </c>
      <c r="L2515">
        <v>43343</v>
      </c>
      <c r="M2515">
        <v>1</v>
      </c>
      <c r="N2515" t="str">
        <f t="shared" si="333"/>
        <v>000X</v>
      </c>
      <c r="O2515">
        <v>6103</v>
      </c>
      <c r="P2515" t="s">
        <v>72</v>
      </c>
      <c r="Q2515" t="s">
        <v>10998</v>
      </c>
      <c r="R2515" t="s">
        <v>140</v>
      </c>
      <c r="T2515" t="s">
        <v>61</v>
      </c>
      <c r="V2515" t="s">
        <v>12261</v>
      </c>
      <c r="W2515">
        <v>15920</v>
      </c>
      <c r="X2515">
        <v>15920</v>
      </c>
      <c r="Y2515">
        <v>0</v>
      </c>
      <c r="Z2515">
        <v>15920</v>
      </c>
      <c r="AA2515">
        <v>15920</v>
      </c>
      <c r="AB2515" t="s">
        <v>72</v>
      </c>
      <c r="AC2515" s="1">
        <v>38473</v>
      </c>
      <c r="AD2515">
        <v>89900</v>
      </c>
      <c r="AE2515">
        <v>1861</v>
      </c>
      <c r="AF2515">
        <v>2185</v>
      </c>
      <c r="AG2515" t="s">
        <v>103</v>
      </c>
      <c r="AH2515" t="s">
        <v>76</v>
      </c>
      <c r="AR2515">
        <v>0</v>
      </c>
      <c r="AW2515" t="s">
        <v>11605</v>
      </c>
      <c r="AY2515" t="s">
        <v>12262</v>
      </c>
      <c r="AZ2515" t="s">
        <v>70</v>
      </c>
    </row>
    <row r="2516" spans="1:52" x14ac:dyDescent="0.3">
      <c r="A2516">
        <v>2149281</v>
      </c>
      <c r="B2516" t="s">
        <v>12263</v>
      </c>
      <c r="C2516" t="str">
        <f t="shared" si="334"/>
        <v>7492</v>
      </c>
      <c r="D2516" t="s">
        <v>8411</v>
      </c>
      <c r="E2516" t="str">
        <f>"0100"</f>
        <v>0100</v>
      </c>
      <c r="F2516" t="s">
        <v>54</v>
      </c>
      <c r="G2516" t="str">
        <f>"09"</f>
        <v>09</v>
      </c>
      <c r="H2516" t="s">
        <v>55</v>
      </c>
      <c r="I2516" t="s">
        <v>56</v>
      </c>
      <c r="J2516" t="s">
        <v>57</v>
      </c>
      <c r="K2516">
        <v>1</v>
      </c>
      <c r="L2516">
        <v>45473</v>
      </c>
      <c r="M2516">
        <v>1.04</v>
      </c>
      <c r="N2516" t="str">
        <f t="shared" si="333"/>
        <v>000X</v>
      </c>
      <c r="O2516">
        <v>3256</v>
      </c>
      <c r="P2516" t="s">
        <v>58</v>
      </c>
      <c r="Q2516" t="s">
        <v>8625</v>
      </c>
      <c r="R2516" t="s">
        <v>118</v>
      </c>
      <c r="T2516" t="s">
        <v>61</v>
      </c>
      <c r="V2516" t="s">
        <v>12264</v>
      </c>
      <c r="W2516">
        <v>280723</v>
      </c>
      <c r="X2516">
        <v>16700</v>
      </c>
      <c r="Y2516">
        <v>264023</v>
      </c>
      <c r="Z2516">
        <v>280723</v>
      </c>
      <c r="AA2516">
        <v>280723</v>
      </c>
      <c r="AB2516" t="s">
        <v>72</v>
      </c>
      <c r="AC2516" s="1">
        <v>43077</v>
      </c>
      <c r="AD2516">
        <v>22500</v>
      </c>
      <c r="AE2516">
        <v>2869</v>
      </c>
      <c r="AF2516">
        <v>252</v>
      </c>
      <c r="AG2516" t="s">
        <v>103</v>
      </c>
      <c r="AH2516" t="s">
        <v>76</v>
      </c>
      <c r="AI2516">
        <v>1</v>
      </c>
      <c r="AJ2516">
        <v>2019</v>
      </c>
      <c r="AK2516">
        <v>4</v>
      </c>
      <c r="AL2516">
        <v>3</v>
      </c>
      <c r="AN2516">
        <v>2295</v>
      </c>
      <c r="AO2516">
        <v>32</v>
      </c>
      <c r="AP2516" t="s">
        <v>63</v>
      </c>
      <c r="AQ2516" t="s">
        <v>66</v>
      </c>
      <c r="AR2516">
        <v>3314</v>
      </c>
      <c r="AW2516" t="s">
        <v>3602</v>
      </c>
      <c r="AY2516" t="s">
        <v>7759</v>
      </c>
      <c r="AZ2516" t="s">
        <v>70</v>
      </c>
    </row>
    <row r="2517" spans="1:52" x14ac:dyDescent="0.3">
      <c r="A2517">
        <v>2149311</v>
      </c>
      <c r="B2517" t="s">
        <v>12265</v>
      </c>
      <c r="C2517" t="str">
        <f t="shared" si="334"/>
        <v>7492</v>
      </c>
      <c r="D2517" t="s">
        <v>8411</v>
      </c>
      <c r="E2517" t="str">
        <f>"0100"</f>
        <v>0100</v>
      </c>
      <c r="F2517" t="s">
        <v>54</v>
      </c>
      <c r="G2517" t="str">
        <f>"09"</f>
        <v>09</v>
      </c>
      <c r="H2517" t="s">
        <v>55</v>
      </c>
      <c r="I2517" t="s">
        <v>56</v>
      </c>
      <c r="J2517" t="s">
        <v>57</v>
      </c>
      <c r="K2517">
        <v>1</v>
      </c>
      <c r="L2517">
        <v>46250</v>
      </c>
      <c r="M2517">
        <v>1.06</v>
      </c>
      <c r="N2517" t="str">
        <f t="shared" si="333"/>
        <v>000X</v>
      </c>
      <c r="O2517">
        <v>4362</v>
      </c>
      <c r="P2517" t="s">
        <v>72</v>
      </c>
      <c r="Q2517" t="s">
        <v>8499</v>
      </c>
      <c r="R2517" t="s">
        <v>266</v>
      </c>
      <c r="T2517" t="s">
        <v>61</v>
      </c>
      <c r="V2517" t="s">
        <v>12266</v>
      </c>
      <c r="W2517">
        <v>272222</v>
      </c>
      <c r="X2517">
        <v>16990</v>
      </c>
      <c r="Y2517">
        <v>255232</v>
      </c>
      <c r="Z2517">
        <v>247443</v>
      </c>
      <c r="AA2517">
        <v>222443</v>
      </c>
      <c r="AB2517" t="s">
        <v>63</v>
      </c>
      <c r="AC2517" s="1">
        <v>42963</v>
      </c>
      <c r="AD2517">
        <v>220000</v>
      </c>
      <c r="AE2517">
        <v>2848</v>
      </c>
      <c r="AF2517">
        <v>1436</v>
      </c>
      <c r="AG2517" t="s">
        <v>64</v>
      </c>
      <c r="AH2517" t="s">
        <v>1386</v>
      </c>
      <c r="AI2517">
        <v>2</v>
      </c>
      <c r="AJ2517">
        <v>2007</v>
      </c>
      <c r="AK2517">
        <v>3</v>
      </c>
      <c r="AL2517">
        <v>2</v>
      </c>
      <c r="AM2517">
        <v>1</v>
      </c>
      <c r="AN2517">
        <v>2970</v>
      </c>
      <c r="AO2517">
        <v>32</v>
      </c>
      <c r="AP2517" t="s">
        <v>72</v>
      </c>
      <c r="AQ2517" t="s">
        <v>66</v>
      </c>
      <c r="AR2517">
        <v>4144</v>
      </c>
      <c r="AW2517" t="s">
        <v>12267</v>
      </c>
      <c r="AY2517" t="s">
        <v>12268</v>
      </c>
      <c r="AZ2517" t="s">
        <v>70</v>
      </c>
    </row>
    <row r="2518" spans="1:52" x14ac:dyDescent="0.3">
      <c r="A2518">
        <v>2149370</v>
      </c>
      <c r="B2518" t="s">
        <v>12269</v>
      </c>
      <c r="C2518" t="str">
        <f t="shared" si="334"/>
        <v>7492</v>
      </c>
      <c r="D2518" t="s">
        <v>8411</v>
      </c>
      <c r="E2518" t="str">
        <f>"0000"</f>
        <v>0000</v>
      </c>
      <c r="F2518" t="s">
        <v>108</v>
      </c>
      <c r="G2518" t="str">
        <f>"35"</f>
        <v>35</v>
      </c>
      <c r="H2518" t="s">
        <v>1645</v>
      </c>
      <c r="I2518" t="s">
        <v>56</v>
      </c>
      <c r="J2518" t="s">
        <v>57</v>
      </c>
      <c r="K2518">
        <v>0</v>
      </c>
      <c r="L2518">
        <v>43748</v>
      </c>
      <c r="M2518">
        <v>1</v>
      </c>
      <c r="N2518" t="str">
        <f t="shared" si="333"/>
        <v>000X</v>
      </c>
      <c r="O2518">
        <v>6005</v>
      </c>
      <c r="P2518" t="s">
        <v>72</v>
      </c>
      <c r="Q2518" t="s">
        <v>10998</v>
      </c>
      <c r="R2518" t="s">
        <v>140</v>
      </c>
      <c r="T2518" t="s">
        <v>61</v>
      </c>
      <c r="V2518" t="s">
        <v>12270</v>
      </c>
      <c r="W2518">
        <v>16070</v>
      </c>
      <c r="X2518">
        <v>16070</v>
      </c>
      <c r="Y2518">
        <v>0</v>
      </c>
      <c r="Z2518">
        <v>16070</v>
      </c>
      <c r="AA2518">
        <v>16070</v>
      </c>
      <c r="AB2518" t="s">
        <v>72</v>
      </c>
      <c r="AC2518" s="1">
        <v>34516</v>
      </c>
      <c r="AD2518">
        <v>20000</v>
      </c>
      <c r="AE2518">
        <v>1043</v>
      </c>
      <c r="AF2518">
        <v>999</v>
      </c>
      <c r="AG2518" t="s">
        <v>103</v>
      </c>
      <c r="AH2518" t="s">
        <v>873</v>
      </c>
      <c r="AR2518">
        <v>0</v>
      </c>
      <c r="AW2518" t="s">
        <v>12271</v>
      </c>
      <c r="AX2518" t="s">
        <v>12272</v>
      </c>
      <c r="AY2518" t="s">
        <v>12273</v>
      </c>
      <c r="AZ2518" t="s">
        <v>4081</v>
      </c>
    </row>
    <row r="2519" spans="1:52" x14ac:dyDescent="0.3">
      <c r="A2519">
        <v>2149388</v>
      </c>
      <c r="B2519" t="s">
        <v>12274</v>
      </c>
      <c r="C2519" t="str">
        <f t="shared" si="334"/>
        <v>7492</v>
      </c>
      <c r="D2519" t="s">
        <v>8411</v>
      </c>
      <c r="E2519" t="str">
        <f>"0100"</f>
        <v>0100</v>
      </c>
      <c r="F2519" t="s">
        <v>54</v>
      </c>
      <c r="G2519" t="str">
        <f>"09"</f>
        <v>09</v>
      </c>
      <c r="H2519" t="s">
        <v>55</v>
      </c>
      <c r="I2519" t="s">
        <v>56</v>
      </c>
      <c r="J2519" t="s">
        <v>57</v>
      </c>
      <c r="K2519">
        <v>1</v>
      </c>
      <c r="L2519">
        <v>50000</v>
      </c>
      <c r="M2519">
        <v>1.1499999999999999</v>
      </c>
      <c r="N2519" t="str">
        <f t="shared" si="333"/>
        <v>000X</v>
      </c>
      <c r="O2519">
        <v>3309</v>
      </c>
      <c r="P2519" t="s">
        <v>58</v>
      </c>
      <c r="Q2519" t="s">
        <v>4583</v>
      </c>
      <c r="R2519" t="s">
        <v>266</v>
      </c>
      <c r="T2519" t="s">
        <v>61</v>
      </c>
      <c r="V2519" t="s">
        <v>12275</v>
      </c>
      <c r="W2519">
        <v>271890</v>
      </c>
      <c r="X2519">
        <v>18360</v>
      </c>
      <c r="Y2519">
        <v>253530</v>
      </c>
      <c r="Z2519">
        <v>270795</v>
      </c>
      <c r="AA2519">
        <v>0</v>
      </c>
      <c r="AB2519" t="s">
        <v>63</v>
      </c>
      <c r="AC2519" s="1">
        <v>43278</v>
      </c>
      <c r="AD2519">
        <v>350000</v>
      </c>
      <c r="AE2519">
        <v>2910</v>
      </c>
      <c r="AF2519">
        <v>1255</v>
      </c>
      <c r="AG2519" t="s">
        <v>64</v>
      </c>
      <c r="AH2519" t="s">
        <v>76</v>
      </c>
      <c r="AI2519">
        <v>1</v>
      </c>
      <c r="AJ2519">
        <v>2010</v>
      </c>
      <c r="AK2519">
        <v>3</v>
      </c>
      <c r="AL2519">
        <v>2</v>
      </c>
      <c r="AN2519">
        <v>2164</v>
      </c>
      <c r="AO2519">
        <v>32</v>
      </c>
      <c r="AP2519" t="s">
        <v>63</v>
      </c>
      <c r="AQ2519" t="s">
        <v>66</v>
      </c>
      <c r="AR2519">
        <v>3358</v>
      </c>
      <c r="AW2519" t="s">
        <v>12276</v>
      </c>
      <c r="AX2519" t="s">
        <v>12277</v>
      </c>
      <c r="AY2519" t="s">
        <v>12278</v>
      </c>
      <c r="AZ2519" t="s">
        <v>70</v>
      </c>
    </row>
    <row r="2520" spans="1:52" x14ac:dyDescent="0.3">
      <c r="A2520">
        <v>2149485</v>
      </c>
      <c r="B2520" t="s">
        <v>12279</v>
      </c>
      <c r="C2520" t="str">
        <f t="shared" si="334"/>
        <v>7492</v>
      </c>
      <c r="D2520" t="s">
        <v>8411</v>
      </c>
      <c r="E2520" t="str">
        <f>"0000"</f>
        <v>0000</v>
      </c>
      <c r="F2520" t="s">
        <v>108</v>
      </c>
      <c r="G2520" t="str">
        <f>"09"</f>
        <v>09</v>
      </c>
      <c r="H2520" t="s">
        <v>55</v>
      </c>
      <c r="I2520" t="s">
        <v>56</v>
      </c>
      <c r="J2520" t="s">
        <v>57</v>
      </c>
      <c r="K2520">
        <v>0</v>
      </c>
      <c r="L2520">
        <v>50000</v>
      </c>
      <c r="M2520">
        <v>1.1499999999999999</v>
      </c>
      <c r="N2520" t="str">
        <f t="shared" si="333"/>
        <v>000X</v>
      </c>
      <c r="O2520">
        <v>3381</v>
      </c>
      <c r="P2520" t="s">
        <v>58</v>
      </c>
      <c r="Q2520" t="s">
        <v>4583</v>
      </c>
      <c r="R2520" t="s">
        <v>266</v>
      </c>
      <c r="T2520" t="s">
        <v>61</v>
      </c>
      <c r="V2520" t="s">
        <v>12280</v>
      </c>
      <c r="W2520">
        <v>18360</v>
      </c>
      <c r="X2520">
        <v>18360</v>
      </c>
      <c r="Y2520">
        <v>0</v>
      </c>
      <c r="Z2520">
        <v>18360</v>
      </c>
      <c r="AA2520">
        <v>18360</v>
      </c>
      <c r="AB2520" t="s">
        <v>72</v>
      </c>
      <c r="AC2520" s="1">
        <v>36312</v>
      </c>
      <c r="AD2520">
        <v>23600</v>
      </c>
      <c r="AE2520">
        <v>1308</v>
      </c>
      <c r="AF2520">
        <v>861</v>
      </c>
      <c r="AG2520" t="s">
        <v>103</v>
      </c>
      <c r="AH2520" t="s">
        <v>873</v>
      </c>
      <c r="AR2520">
        <v>0</v>
      </c>
      <c r="AW2520" t="s">
        <v>12156</v>
      </c>
      <c r="AY2520" t="s">
        <v>12157</v>
      </c>
      <c r="AZ2520" t="s">
        <v>3349</v>
      </c>
    </row>
    <row r="2521" spans="1:52" x14ac:dyDescent="0.3">
      <c r="A2521">
        <v>2149531</v>
      </c>
      <c r="B2521" t="s">
        <v>12281</v>
      </c>
      <c r="C2521" t="str">
        <f t="shared" si="334"/>
        <v>7492</v>
      </c>
      <c r="D2521" t="s">
        <v>8411</v>
      </c>
      <c r="E2521" t="str">
        <f>"0100"</f>
        <v>0100</v>
      </c>
      <c r="F2521" t="s">
        <v>54</v>
      </c>
      <c r="G2521" t="str">
        <f>"09"</f>
        <v>09</v>
      </c>
      <c r="H2521" t="s">
        <v>55</v>
      </c>
      <c r="I2521" t="s">
        <v>56</v>
      </c>
      <c r="J2521" t="s">
        <v>57</v>
      </c>
      <c r="K2521">
        <v>1</v>
      </c>
      <c r="L2521">
        <v>52366</v>
      </c>
      <c r="M2521">
        <v>1.2</v>
      </c>
      <c r="N2521" t="str">
        <f t="shared" si="333"/>
        <v>000X</v>
      </c>
      <c r="O2521">
        <v>4279</v>
      </c>
      <c r="P2521" t="s">
        <v>72</v>
      </c>
      <c r="Q2521" t="s">
        <v>8610</v>
      </c>
      <c r="R2521" t="s">
        <v>74</v>
      </c>
      <c r="T2521" t="s">
        <v>61</v>
      </c>
      <c r="V2521" t="s">
        <v>12282</v>
      </c>
      <c r="W2521">
        <v>263116</v>
      </c>
      <c r="X2521">
        <v>19240</v>
      </c>
      <c r="Y2521">
        <v>243876</v>
      </c>
      <c r="Z2521">
        <v>246534</v>
      </c>
      <c r="AA2521">
        <v>221034</v>
      </c>
      <c r="AB2521" t="s">
        <v>63</v>
      </c>
      <c r="AC2521" s="1">
        <v>43692</v>
      </c>
      <c r="AD2521">
        <v>337500</v>
      </c>
      <c r="AE2521">
        <v>2998</v>
      </c>
      <c r="AF2521">
        <v>1073</v>
      </c>
      <c r="AG2521" t="s">
        <v>64</v>
      </c>
      <c r="AH2521" t="s">
        <v>76</v>
      </c>
      <c r="AI2521">
        <v>1</v>
      </c>
      <c r="AJ2521">
        <v>2015</v>
      </c>
      <c r="AK2521">
        <v>3</v>
      </c>
      <c r="AL2521">
        <v>2</v>
      </c>
      <c r="AN2521">
        <v>2238</v>
      </c>
      <c r="AO2521">
        <v>32</v>
      </c>
      <c r="AP2521" t="s">
        <v>63</v>
      </c>
      <c r="AQ2521" t="s">
        <v>66</v>
      </c>
      <c r="AR2521">
        <v>2968</v>
      </c>
      <c r="AW2521" t="s">
        <v>12283</v>
      </c>
      <c r="AX2521" t="s">
        <v>12284</v>
      </c>
      <c r="AY2521" t="s">
        <v>12285</v>
      </c>
      <c r="AZ2521" t="s">
        <v>70</v>
      </c>
    </row>
    <row r="2522" spans="1:52" x14ac:dyDescent="0.3">
      <c r="A2522">
        <v>2149591</v>
      </c>
      <c r="B2522" t="s">
        <v>12286</v>
      </c>
      <c r="C2522" t="str">
        <f t="shared" si="334"/>
        <v>7492</v>
      </c>
      <c r="D2522" t="s">
        <v>8411</v>
      </c>
      <c r="E2522" t="str">
        <f>"0000"</f>
        <v>0000</v>
      </c>
      <c r="F2522" t="s">
        <v>108</v>
      </c>
      <c r="G2522" t="str">
        <f>"09"</f>
        <v>09</v>
      </c>
      <c r="H2522" t="s">
        <v>55</v>
      </c>
      <c r="I2522" t="s">
        <v>56</v>
      </c>
      <c r="J2522" t="s">
        <v>57</v>
      </c>
      <c r="K2522">
        <v>0</v>
      </c>
      <c r="L2522">
        <v>53704</v>
      </c>
      <c r="M2522">
        <v>1.23</v>
      </c>
      <c r="N2522" t="str">
        <f t="shared" si="333"/>
        <v>000X</v>
      </c>
      <c r="O2522">
        <v>4359</v>
      </c>
      <c r="P2522" t="s">
        <v>72</v>
      </c>
      <c r="Q2522" t="s">
        <v>8454</v>
      </c>
      <c r="R2522" t="s">
        <v>60</v>
      </c>
      <c r="T2522" t="s">
        <v>61</v>
      </c>
      <c r="V2522" t="s">
        <v>12287</v>
      </c>
      <c r="W2522">
        <v>19730</v>
      </c>
      <c r="X2522">
        <v>19730</v>
      </c>
      <c r="Y2522">
        <v>0</v>
      </c>
      <c r="Z2522">
        <v>19730</v>
      </c>
      <c r="AA2522">
        <v>19730</v>
      </c>
      <c r="AB2522" t="s">
        <v>72</v>
      </c>
      <c r="AC2522" s="1">
        <v>36951</v>
      </c>
      <c r="AD2522">
        <v>65000</v>
      </c>
      <c r="AE2522">
        <v>1413</v>
      </c>
      <c r="AF2522">
        <v>1976</v>
      </c>
      <c r="AG2522" t="s">
        <v>103</v>
      </c>
      <c r="AH2522" t="s">
        <v>570</v>
      </c>
      <c r="AR2522">
        <v>0</v>
      </c>
      <c r="AW2522" t="s">
        <v>1215</v>
      </c>
      <c r="AY2522" t="s">
        <v>4297</v>
      </c>
      <c r="AZ2522" t="s">
        <v>1217</v>
      </c>
    </row>
    <row r="2523" spans="1:52" x14ac:dyDescent="0.3">
      <c r="A2523">
        <v>2149680</v>
      </c>
      <c r="B2523" t="s">
        <v>12288</v>
      </c>
      <c r="C2523" t="str">
        <f t="shared" si="334"/>
        <v>7492</v>
      </c>
      <c r="D2523" t="s">
        <v>8411</v>
      </c>
      <c r="E2523" t="str">
        <f>"0000"</f>
        <v>0000</v>
      </c>
      <c r="F2523" t="s">
        <v>108</v>
      </c>
      <c r="G2523" t="str">
        <f>"35"</f>
        <v>35</v>
      </c>
      <c r="H2523" t="s">
        <v>1645</v>
      </c>
      <c r="I2523" t="s">
        <v>56</v>
      </c>
      <c r="J2523" t="s">
        <v>57</v>
      </c>
      <c r="K2523">
        <v>0</v>
      </c>
      <c r="L2523">
        <v>46283</v>
      </c>
      <c r="M2523">
        <v>1.06</v>
      </c>
      <c r="N2523" t="str">
        <f t="shared" si="333"/>
        <v>000X</v>
      </c>
      <c r="O2523">
        <v>6020</v>
      </c>
      <c r="P2523" t="s">
        <v>72</v>
      </c>
      <c r="Q2523" t="s">
        <v>11394</v>
      </c>
      <c r="R2523" t="s">
        <v>364</v>
      </c>
      <c r="T2523" t="s">
        <v>61</v>
      </c>
      <c r="V2523" t="s">
        <v>12289</v>
      </c>
      <c r="W2523">
        <v>17000</v>
      </c>
      <c r="X2523">
        <v>17000</v>
      </c>
      <c r="Y2523">
        <v>0</v>
      </c>
      <c r="Z2523">
        <v>17000</v>
      </c>
      <c r="AA2523">
        <v>17000</v>
      </c>
      <c r="AB2523" t="s">
        <v>72</v>
      </c>
      <c r="AC2523" s="1">
        <v>32874</v>
      </c>
      <c r="AD2523">
        <v>23100</v>
      </c>
      <c r="AE2523">
        <v>841</v>
      </c>
      <c r="AF2523">
        <v>1835</v>
      </c>
      <c r="AG2523" t="s">
        <v>103</v>
      </c>
      <c r="AH2523" t="s">
        <v>221</v>
      </c>
      <c r="AR2523">
        <v>0</v>
      </c>
      <c r="AW2523" t="s">
        <v>12290</v>
      </c>
      <c r="AY2523" t="s">
        <v>12291</v>
      </c>
      <c r="AZ2523" t="s">
        <v>12292</v>
      </c>
    </row>
    <row r="2524" spans="1:52" x14ac:dyDescent="0.3">
      <c r="A2524">
        <v>2149736</v>
      </c>
      <c r="B2524" t="s">
        <v>12293</v>
      </c>
      <c r="C2524" t="str">
        <f t="shared" si="334"/>
        <v>7492</v>
      </c>
      <c r="D2524" t="s">
        <v>8411</v>
      </c>
      <c r="E2524" t="str">
        <f t="shared" ref="E2524:E2529" si="336">"0100"</f>
        <v>0100</v>
      </c>
      <c r="F2524" t="s">
        <v>54</v>
      </c>
      <c r="G2524" t="str">
        <f>"02"</f>
        <v>02</v>
      </c>
      <c r="H2524" t="s">
        <v>55</v>
      </c>
      <c r="I2524" t="s">
        <v>56</v>
      </c>
      <c r="J2524" t="s">
        <v>57</v>
      </c>
      <c r="K2524">
        <v>1</v>
      </c>
      <c r="L2524">
        <v>51084</v>
      </c>
      <c r="M2524">
        <v>1.17</v>
      </c>
      <c r="N2524" t="str">
        <f t="shared" si="333"/>
        <v>000X</v>
      </c>
      <c r="O2524">
        <v>5929</v>
      </c>
      <c r="P2524" t="s">
        <v>72</v>
      </c>
      <c r="Q2524" t="s">
        <v>11377</v>
      </c>
      <c r="R2524" t="s">
        <v>364</v>
      </c>
      <c r="T2524" t="s">
        <v>61</v>
      </c>
      <c r="V2524" t="s">
        <v>12294</v>
      </c>
      <c r="W2524">
        <v>297791</v>
      </c>
      <c r="X2524">
        <v>18760</v>
      </c>
      <c r="Y2524">
        <v>279031</v>
      </c>
      <c r="Z2524">
        <v>247956</v>
      </c>
      <c r="AA2524">
        <v>222956</v>
      </c>
      <c r="AB2524" t="s">
        <v>63</v>
      </c>
      <c r="AC2524" s="1">
        <v>40513</v>
      </c>
      <c r="AD2524">
        <v>239000</v>
      </c>
      <c r="AE2524">
        <v>2393</v>
      </c>
      <c r="AF2524">
        <v>298</v>
      </c>
      <c r="AG2524" t="s">
        <v>64</v>
      </c>
      <c r="AH2524" t="s">
        <v>76</v>
      </c>
      <c r="AI2524">
        <v>1</v>
      </c>
      <c r="AJ2524">
        <v>2000</v>
      </c>
      <c r="AK2524">
        <v>3</v>
      </c>
      <c r="AL2524">
        <v>2</v>
      </c>
      <c r="AM2524">
        <v>1</v>
      </c>
      <c r="AN2524">
        <v>2509</v>
      </c>
      <c r="AO2524">
        <v>32</v>
      </c>
      <c r="AP2524" t="s">
        <v>63</v>
      </c>
      <c r="AQ2524" t="s">
        <v>66</v>
      </c>
      <c r="AR2524">
        <v>3754</v>
      </c>
      <c r="AW2524" t="s">
        <v>12295</v>
      </c>
      <c r="AX2524" t="s">
        <v>12296</v>
      </c>
      <c r="AY2524" t="s">
        <v>12297</v>
      </c>
      <c r="AZ2524" t="s">
        <v>70</v>
      </c>
    </row>
    <row r="2525" spans="1:52" x14ac:dyDescent="0.3">
      <c r="A2525">
        <v>2149787</v>
      </c>
      <c r="B2525" t="s">
        <v>12298</v>
      </c>
      <c r="C2525" t="str">
        <f t="shared" si="334"/>
        <v>7492</v>
      </c>
      <c r="D2525" t="s">
        <v>8411</v>
      </c>
      <c r="E2525" t="str">
        <f t="shared" si="336"/>
        <v>0100</v>
      </c>
      <c r="F2525" t="s">
        <v>54</v>
      </c>
      <c r="G2525" t="str">
        <f>"35"</f>
        <v>35</v>
      </c>
      <c r="H2525" t="s">
        <v>1645</v>
      </c>
      <c r="I2525" t="s">
        <v>56</v>
      </c>
      <c r="J2525" t="s">
        <v>57</v>
      </c>
      <c r="K2525">
        <v>1</v>
      </c>
      <c r="L2525">
        <v>46022</v>
      </c>
      <c r="M2525">
        <v>1.06</v>
      </c>
      <c r="N2525" t="str">
        <f t="shared" si="333"/>
        <v>000X</v>
      </c>
      <c r="O2525">
        <v>6021</v>
      </c>
      <c r="P2525" t="s">
        <v>72</v>
      </c>
      <c r="Q2525" t="s">
        <v>11377</v>
      </c>
      <c r="R2525" t="s">
        <v>364</v>
      </c>
      <c r="T2525" t="s">
        <v>61</v>
      </c>
      <c r="V2525" t="s">
        <v>12299</v>
      </c>
      <c r="W2525">
        <v>227695</v>
      </c>
      <c r="X2525">
        <v>16900</v>
      </c>
      <c r="Y2525">
        <v>210795</v>
      </c>
      <c r="Z2525">
        <v>211406</v>
      </c>
      <c r="AA2525">
        <v>186406</v>
      </c>
      <c r="AB2525" t="s">
        <v>63</v>
      </c>
      <c r="AC2525" s="1">
        <v>42747</v>
      </c>
      <c r="AD2525">
        <v>275000</v>
      </c>
      <c r="AE2525">
        <v>2805</v>
      </c>
      <c r="AF2525">
        <v>2328</v>
      </c>
      <c r="AG2525" t="s">
        <v>64</v>
      </c>
      <c r="AH2525" t="s">
        <v>76</v>
      </c>
      <c r="AI2525">
        <v>1</v>
      </c>
      <c r="AJ2525">
        <v>2004</v>
      </c>
      <c r="AK2525">
        <v>3</v>
      </c>
      <c r="AL2525">
        <v>2</v>
      </c>
      <c r="AN2525">
        <v>1655</v>
      </c>
      <c r="AO2525">
        <v>32</v>
      </c>
      <c r="AP2525" t="s">
        <v>63</v>
      </c>
      <c r="AQ2525" t="s">
        <v>66</v>
      </c>
      <c r="AR2525">
        <v>2857</v>
      </c>
      <c r="AW2525" t="s">
        <v>12300</v>
      </c>
      <c r="AX2525" t="s">
        <v>12301</v>
      </c>
      <c r="AY2525" t="s">
        <v>12302</v>
      </c>
      <c r="AZ2525" t="s">
        <v>70</v>
      </c>
    </row>
    <row r="2526" spans="1:52" x14ac:dyDescent="0.3">
      <c r="A2526">
        <v>2149949</v>
      </c>
      <c r="B2526" t="s">
        <v>12303</v>
      </c>
      <c r="C2526" t="str">
        <f t="shared" si="334"/>
        <v>7492</v>
      </c>
      <c r="D2526" t="s">
        <v>8411</v>
      </c>
      <c r="E2526" t="str">
        <f t="shared" si="336"/>
        <v>0100</v>
      </c>
      <c r="F2526" t="s">
        <v>54</v>
      </c>
      <c r="G2526" t="str">
        <f>"09"</f>
        <v>09</v>
      </c>
      <c r="H2526" t="s">
        <v>55</v>
      </c>
      <c r="I2526" t="s">
        <v>56</v>
      </c>
      <c r="J2526" t="s">
        <v>57</v>
      </c>
      <c r="K2526">
        <v>1</v>
      </c>
      <c r="L2526">
        <v>43685</v>
      </c>
      <c r="M2526">
        <v>1</v>
      </c>
      <c r="N2526" t="str">
        <f t="shared" si="333"/>
        <v>000X</v>
      </c>
      <c r="O2526">
        <v>3346</v>
      </c>
      <c r="P2526" t="s">
        <v>58</v>
      </c>
      <c r="Q2526" t="s">
        <v>4583</v>
      </c>
      <c r="R2526" t="s">
        <v>266</v>
      </c>
      <c r="T2526" t="s">
        <v>61</v>
      </c>
      <c r="V2526" t="s">
        <v>12304</v>
      </c>
      <c r="W2526">
        <v>208011</v>
      </c>
      <c r="X2526">
        <v>16050</v>
      </c>
      <c r="Y2526">
        <v>191961</v>
      </c>
      <c r="Z2526">
        <v>155343</v>
      </c>
      <c r="AA2526">
        <v>130343</v>
      </c>
      <c r="AB2526" t="s">
        <v>63</v>
      </c>
      <c r="AC2526" s="1">
        <v>37500</v>
      </c>
      <c r="AD2526">
        <v>150900</v>
      </c>
      <c r="AE2526">
        <v>1535</v>
      </c>
      <c r="AF2526">
        <v>1503</v>
      </c>
      <c r="AG2526" t="s">
        <v>64</v>
      </c>
      <c r="AH2526" t="s">
        <v>76</v>
      </c>
      <c r="AI2526">
        <v>1</v>
      </c>
      <c r="AJ2526">
        <v>2001</v>
      </c>
      <c r="AK2526">
        <v>3</v>
      </c>
      <c r="AL2526">
        <v>2</v>
      </c>
      <c r="AN2526">
        <v>1949</v>
      </c>
      <c r="AO2526">
        <v>32</v>
      </c>
      <c r="AP2526" t="s">
        <v>63</v>
      </c>
      <c r="AQ2526" t="s">
        <v>66</v>
      </c>
      <c r="AR2526">
        <v>2704</v>
      </c>
      <c r="AW2526" t="s">
        <v>12305</v>
      </c>
      <c r="AX2526" t="s">
        <v>12306</v>
      </c>
      <c r="AY2526" t="s">
        <v>12307</v>
      </c>
      <c r="AZ2526" t="s">
        <v>70</v>
      </c>
    </row>
    <row r="2527" spans="1:52" x14ac:dyDescent="0.3">
      <c r="A2527">
        <v>2150441</v>
      </c>
      <c r="B2527" t="s">
        <v>12308</v>
      </c>
      <c r="C2527" t="str">
        <f t="shared" si="334"/>
        <v>7492</v>
      </c>
      <c r="D2527" t="s">
        <v>8411</v>
      </c>
      <c r="E2527" t="str">
        <f t="shared" si="336"/>
        <v>0100</v>
      </c>
      <c r="F2527" t="s">
        <v>54</v>
      </c>
      <c r="G2527" t="str">
        <f>"35"</f>
        <v>35</v>
      </c>
      <c r="H2527" t="s">
        <v>1645</v>
      </c>
      <c r="I2527" t="s">
        <v>56</v>
      </c>
      <c r="J2527" t="s">
        <v>57</v>
      </c>
      <c r="K2527">
        <v>1</v>
      </c>
      <c r="L2527">
        <v>44109</v>
      </c>
      <c r="M2527">
        <v>1.01</v>
      </c>
      <c r="N2527" t="str">
        <f t="shared" si="333"/>
        <v>000X</v>
      </c>
      <c r="O2527">
        <v>6056</v>
      </c>
      <c r="P2527" t="s">
        <v>72</v>
      </c>
      <c r="Q2527" t="s">
        <v>11885</v>
      </c>
      <c r="R2527" t="s">
        <v>88</v>
      </c>
      <c r="T2527" t="s">
        <v>61</v>
      </c>
      <c r="V2527" t="s">
        <v>12309</v>
      </c>
      <c r="W2527">
        <v>204823</v>
      </c>
      <c r="X2527">
        <v>16200</v>
      </c>
      <c r="Y2527">
        <v>188623</v>
      </c>
      <c r="Z2527">
        <v>156830</v>
      </c>
      <c r="AA2527">
        <v>131830</v>
      </c>
      <c r="AB2527" t="s">
        <v>72</v>
      </c>
      <c r="AC2527" s="1">
        <v>35947</v>
      </c>
      <c r="AD2527">
        <v>12000</v>
      </c>
      <c r="AE2527">
        <v>1252</v>
      </c>
      <c r="AF2527">
        <v>453</v>
      </c>
      <c r="AG2527" t="s">
        <v>103</v>
      </c>
      <c r="AH2527" t="s">
        <v>76</v>
      </c>
      <c r="AI2527">
        <v>1</v>
      </c>
      <c r="AJ2527">
        <v>2000</v>
      </c>
      <c r="AK2527">
        <v>3</v>
      </c>
      <c r="AL2527">
        <v>2</v>
      </c>
      <c r="AN2527">
        <v>1925</v>
      </c>
      <c r="AO2527">
        <v>32</v>
      </c>
      <c r="AP2527" t="s">
        <v>63</v>
      </c>
      <c r="AQ2527" t="s">
        <v>66</v>
      </c>
      <c r="AR2527">
        <v>2809</v>
      </c>
      <c r="AW2527" t="s">
        <v>12310</v>
      </c>
      <c r="AX2527" t="s">
        <v>12311</v>
      </c>
      <c r="AY2527" t="s">
        <v>12312</v>
      </c>
      <c r="AZ2527" t="s">
        <v>70</v>
      </c>
    </row>
    <row r="2528" spans="1:52" x14ac:dyDescent="0.3">
      <c r="A2528">
        <v>2150823</v>
      </c>
      <c r="B2528" t="s">
        <v>12313</v>
      </c>
      <c r="C2528" t="str">
        <f t="shared" si="334"/>
        <v>7492</v>
      </c>
      <c r="D2528" t="s">
        <v>8411</v>
      </c>
      <c r="E2528" t="str">
        <f t="shared" si="336"/>
        <v>0100</v>
      </c>
      <c r="F2528" t="s">
        <v>54</v>
      </c>
      <c r="G2528" t="str">
        <f>"09"</f>
        <v>09</v>
      </c>
      <c r="H2528" t="s">
        <v>55</v>
      </c>
      <c r="I2528" t="s">
        <v>56</v>
      </c>
      <c r="J2528" t="s">
        <v>57</v>
      </c>
      <c r="K2528">
        <v>1</v>
      </c>
      <c r="L2528">
        <v>46805</v>
      </c>
      <c r="M2528">
        <v>1.07</v>
      </c>
      <c r="N2528" t="str">
        <f t="shared" si="333"/>
        <v>000X</v>
      </c>
      <c r="O2528">
        <v>3029</v>
      </c>
      <c r="P2528" t="s">
        <v>58</v>
      </c>
      <c r="Q2528" t="s">
        <v>12314</v>
      </c>
      <c r="R2528" t="s">
        <v>12315</v>
      </c>
      <c r="T2528" t="s">
        <v>61</v>
      </c>
      <c r="V2528" t="s">
        <v>12316</v>
      </c>
      <c r="W2528">
        <v>188599</v>
      </c>
      <c r="X2528">
        <v>17190</v>
      </c>
      <c r="Y2528">
        <v>171409</v>
      </c>
      <c r="Z2528">
        <v>188599</v>
      </c>
      <c r="AA2528">
        <v>188599</v>
      </c>
      <c r="AB2528" t="s">
        <v>72</v>
      </c>
      <c r="AC2528" s="1">
        <v>37712</v>
      </c>
      <c r="AD2528">
        <v>17500</v>
      </c>
      <c r="AE2528">
        <v>1603</v>
      </c>
      <c r="AF2528">
        <v>1585</v>
      </c>
      <c r="AG2528" t="s">
        <v>103</v>
      </c>
      <c r="AH2528" t="s">
        <v>76</v>
      </c>
      <c r="AI2528">
        <v>1</v>
      </c>
      <c r="AJ2528">
        <v>2005</v>
      </c>
      <c r="AK2528">
        <v>3</v>
      </c>
      <c r="AL2528">
        <v>2</v>
      </c>
      <c r="AN2528">
        <v>1711</v>
      </c>
      <c r="AO2528">
        <v>32</v>
      </c>
      <c r="AP2528" t="s">
        <v>72</v>
      </c>
      <c r="AQ2528" t="s">
        <v>66</v>
      </c>
      <c r="AR2528">
        <v>2426</v>
      </c>
      <c r="AW2528" t="s">
        <v>12317</v>
      </c>
      <c r="AX2528" t="s">
        <v>12318</v>
      </c>
      <c r="AY2528" t="s">
        <v>12319</v>
      </c>
      <c r="AZ2528" t="s">
        <v>12320</v>
      </c>
    </row>
    <row r="2529" spans="1:52" x14ac:dyDescent="0.3">
      <c r="A2529">
        <v>2150998</v>
      </c>
      <c r="B2529" t="s">
        <v>12321</v>
      </c>
      <c r="C2529" t="str">
        <f t="shared" si="334"/>
        <v>7492</v>
      </c>
      <c r="D2529" t="s">
        <v>8411</v>
      </c>
      <c r="E2529" t="str">
        <f t="shared" si="336"/>
        <v>0100</v>
      </c>
      <c r="F2529" t="s">
        <v>54</v>
      </c>
      <c r="G2529" t="str">
        <f>"34"</f>
        <v>34</v>
      </c>
      <c r="H2529" t="s">
        <v>1645</v>
      </c>
      <c r="I2529" t="s">
        <v>56</v>
      </c>
      <c r="J2529" t="s">
        <v>57</v>
      </c>
      <c r="K2529">
        <v>1</v>
      </c>
      <c r="L2529">
        <v>43405</v>
      </c>
      <c r="M2529">
        <v>1</v>
      </c>
      <c r="N2529" t="str">
        <f t="shared" si="333"/>
        <v>000X</v>
      </c>
      <c r="O2529">
        <v>6050</v>
      </c>
      <c r="P2529" t="s">
        <v>72</v>
      </c>
      <c r="Q2529" t="s">
        <v>11920</v>
      </c>
      <c r="R2529" t="s">
        <v>88</v>
      </c>
      <c r="T2529" t="s">
        <v>61</v>
      </c>
      <c r="V2529" t="s">
        <v>12322</v>
      </c>
      <c r="W2529">
        <v>210839</v>
      </c>
      <c r="X2529">
        <v>15940</v>
      </c>
      <c r="Y2529">
        <v>194899</v>
      </c>
      <c r="Z2529">
        <v>210839</v>
      </c>
      <c r="AA2529">
        <v>210839</v>
      </c>
      <c r="AB2529" t="s">
        <v>72</v>
      </c>
      <c r="AC2529" s="1">
        <v>41730</v>
      </c>
      <c r="AD2529">
        <v>165900</v>
      </c>
      <c r="AE2529">
        <v>2617</v>
      </c>
      <c r="AF2529">
        <v>698</v>
      </c>
      <c r="AG2529" t="s">
        <v>64</v>
      </c>
      <c r="AH2529" t="s">
        <v>65</v>
      </c>
      <c r="AI2529">
        <v>1</v>
      </c>
      <c r="AJ2529">
        <v>1999</v>
      </c>
      <c r="AK2529">
        <v>4</v>
      </c>
      <c r="AL2529">
        <v>2</v>
      </c>
      <c r="AN2529">
        <v>2041</v>
      </c>
      <c r="AO2529">
        <v>32</v>
      </c>
      <c r="AP2529" t="s">
        <v>63</v>
      </c>
      <c r="AQ2529" t="s">
        <v>66</v>
      </c>
      <c r="AR2529">
        <v>2897</v>
      </c>
      <c r="AW2529" t="s">
        <v>12323</v>
      </c>
      <c r="AY2529" t="s">
        <v>12324</v>
      </c>
      <c r="AZ2529" t="s">
        <v>12325</v>
      </c>
    </row>
    <row r="2530" spans="1:52" x14ac:dyDescent="0.3">
      <c r="A2530">
        <v>2151102</v>
      </c>
      <c r="B2530" t="s">
        <v>12326</v>
      </c>
      <c r="C2530" t="str">
        <f t="shared" si="334"/>
        <v>7492</v>
      </c>
      <c r="D2530" t="s">
        <v>8411</v>
      </c>
      <c r="E2530" t="str">
        <f>"0000"</f>
        <v>0000</v>
      </c>
      <c r="F2530" t="s">
        <v>108</v>
      </c>
      <c r="G2530" t="str">
        <f>"09"</f>
        <v>09</v>
      </c>
      <c r="H2530" t="s">
        <v>55</v>
      </c>
      <c r="I2530" t="s">
        <v>56</v>
      </c>
      <c r="J2530" t="s">
        <v>57</v>
      </c>
      <c r="K2530">
        <v>0</v>
      </c>
      <c r="L2530">
        <v>43181</v>
      </c>
      <c r="M2530">
        <v>0.99</v>
      </c>
      <c r="N2530" t="str">
        <f t="shared" si="333"/>
        <v>000X</v>
      </c>
      <c r="O2530">
        <v>3155</v>
      </c>
      <c r="P2530" t="s">
        <v>58</v>
      </c>
      <c r="Q2530" t="s">
        <v>12314</v>
      </c>
      <c r="R2530" t="s">
        <v>12315</v>
      </c>
      <c r="T2530" t="s">
        <v>61</v>
      </c>
      <c r="V2530" t="s">
        <v>12327</v>
      </c>
      <c r="W2530">
        <v>15860</v>
      </c>
      <c r="X2530">
        <v>15860</v>
      </c>
      <c r="Y2530">
        <v>0</v>
      </c>
      <c r="Z2530">
        <v>15860</v>
      </c>
      <c r="AA2530">
        <v>15860</v>
      </c>
      <c r="AB2530" t="s">
        <v>72</v>
      </c>
      <c r="AC2530" s="1">
        <v>35977</v>
      </c>
      <c r="AD2530">
        <v>18500</v>
      </c>
      <c r="AE2530">
        <v>1255</v>
      </c>
      <c r="AF2530">
        <v>1455</v>
      </c>
      <c r="AG2530" t="s">
        <v>103</v>
      </c>
      <c r="AH2530" t="s">
        <v>873</v>
      </c>
      <c r="AR2530">
        <v>0</v>
      </c>
      <c r="AW2530" t="s">
        <v>12328</v>
      </c>
      <c r="AY2530" t="s">
        <v>12329</v>
      </c>
      <c r="AZ2530" t="s">
        <v>12330</v>
      </c>
    </row>
    <row r="2531" spans="1:52" x14ac:dyDescent="0.3">
      <c r="A2531">
        <v>2151153</v>
      </c>
      <c r="B2531" t="s">
        <v>12331</v>
      </c>
      <c r="C2531" t="str">
        <f t="shared" si="334"/>
        <v>7492</v>
      </c>
      <c r="D2531" t="s">
        <v>8411</v>
      </c>
      <c r="E2531" t="str">
        <f t="shared" ref="E2531:E2541" si="337">"0100"</f>
        <v>0100</v>
      </c>
      <c r="F2531" t="s">
        <v>54</v>
      </c>
      <c r="G2531" t="str">
        <f>"09"</f>
        <v>09</v>
      </c>
      <c r="H2531" t="s">
        <v>55</v>
      </c>
      <c r="I2531" t="s">
        <v>56</v>
      </c>
      <c r="J2531" t="s">
        <v>57</v>
      </c>
      <c r="K2531">
        <v>1</v>
      </c>
      <c r="L2531">
        <v>43239</v>
      </c>
      <c r="M2531">
        <v>0.99</v>
      </c>
      <c r="N2531" t="str">
        <f t="shared" si="333"/>
        <v>000X</v>
      </c>
      <c r="O2531">
        <v>3189</v>
      </c>
      <c r="P2531" t="s">
        <v>58</v>
      </c>
      <c r="Q2531" t="s">
        <v>12314</v>
      </c>
      <c r="R2531" t="s">
        <v>12315</v>
      </c>
      <c r="T2531" t="s">
        <v>61</v>
      </c>
      <c r="V2531" t="s">
        <v>12332</v>
      </c>
      <c r="W2531">
        <v>239207</v>
      </c>
      <c r="X2531">
        <v>15880</v>
      </c>
      <c r="Y2531">
        <v>223327</v>
      </c>
      <c r="Z2531">
        <v>190029</v>
      </c>
      <c r="AA2531">
        <v>165029</v>
      </c>
      <c r="AB2531" t="s">
        <v>63</v>
      </c>
      <c r="AC2531" s="1">
        <v>36220</v>
      </c>
      <c r="AD2531">
        <v>20000</v>
      </c>
      <c r="AE2531">
        <v>1293</v>
      </c>
      <c r="AF2531">
        <v>1219</v>
      </c>
      <c r="AG2531" t="s">
        <v>103</v>
      </c>
      <c r="AH2531" t="s">
        <v>76</v>
      </c>
      <c r="AI2531">
        <v>1</v>
      </c>
      <c r="AJ2531">
        <v>1999</v>
      </c>
      <c r="AK2531">
        <v>3</v>
      </c>
      <c r="AL2531">
        <v>2</v>
      </c>
      <c r="AN2531">
        <v>1892</v>
      </c>
      <c r="AO2531">
        <v>32</v>
      </c>
      <c r="AP2531" t="s">
        <v>63</v>
      </c>
      <c r="AQ2531" t="s">
        <v>66</v>
      </c>
      <c r="AR2531">
        <v>2850</v>
      </c>
      <c r="AW2531" t="s">
        <v>12333</v>
      </c>
      <c r="AX2531" t="s">
        <v>12334</v>
      </c>
      <c r="AY2531" t="s">
        <v>12335</v>
      </c>
      <c r="AZ2531" t="s">
        <v>70</v>
      </c>
    </row>
    <row r="2532" spans="1:52" x14ac:dyDescent="0.3">
      <c r="A2532">
        <v>2151277</v>
      </c>
      <c r="B2532" t="s">
        <v>12336</v>
      </c>
      <c r="C2532" t="str">
        <f t="shared" si="334"/>
        <v>7492</v>
      </c>
      <c r="D2532" t="s">
        <v>8411</v>
      </c>
      <c r="E2532" t="str">
        <f t="shared" si="337"/>
        <v>0100</v>
      </c>
      <c r="F2532" t="s">
        <v>54</v>
      </c>
      <c r="G2532" t="str">
        <f>"34"</f>
        <v>34</v>
      </c>
      <c r="H2532" t="s">
        <v>1645</v>
      </c>
      <c r="I2532" t="s">
        <v>56</v>
      </c>
      <c r="J2532" t="s">
        <v>57</v>
      </c>
      <c r="K2532">
        <v>1</v>
      </c>
      <c r="L2532">
        <v>48818</v>
      </c>
      <c r="M2532">
        <v>1.1200000000000001</v>
      </c>
      <c r="N2532" t="str">
        <f t="shared" si="333"/>
        <v>000X</v>
      </c>
      <c r="O2532">
        <v>6045</v>
      </c>
      <c r="P2532" t="s">
        <v>72</v>
      </c>
      <c r="Q2532" t="s">
        <v>11160</v>
      </c>
      <c r="R2532" t="s">
        <v>140</v>
      </c>
      <c r="T2532" t="s">
        <v>61</v>
      </c>
      <c r="V2532" t="s">
        <v>12337</v>
      </c>
      <c r="W2532">
        <v>239992</v>
      </c>
      <c r="X2532">
        <v>17930</v>
      </c>
      <c r="Y2532">
        <v>222062</v>
      </c>
      <c r="Z2532">
        <v>211424</v>
      </c>
      <c r="AA2532">
        <v>186424</v>
      </c>
      <c r="AB2532" t="s">
        <v>63</v>
      </c>
      <c r="AC2532" s="1">
        <v>42137</v>
      </c>
      <c r="AD2532">
        <v>191000</v>
      </c>
      <c r="AE2532">
        <v>2690</v>
      </c>
      <c r="AF2532">
        <v>57</v>
      </c>
      <c r="AG2532" t="s">
        <v>64</v>
      </c>
      <c r="AH2532" t="s">
        <v>76</v>
      </c>
      <c r="AI2532">
        <v>1</v>
      </c>
      <c r="AJ2532">
        <v>2001</v>
      </c>
      <c r="AK2532">
        <v>3</v>
      </c>
      <c r="AL2532">
        <v>2</v>
      </c>
      <c r="AN2532">
        <v>2018</v>
      </c>
      <c r="AO2532">
        <v>32</v>
      </c>
      <c r="AP2532" t="s">
        <v>72</v>
      </c>
      <c r="AQ2532" t="s">
        <v>66</v>
      </c>
      <c r="AR2532">
        <v>3254</v>
      </c>
      <c r="AW2532" t="s">
        <v>12338</v>
      </c>
      <c r="AX2532" t="s">
        <v>12339</v>
      </c>
      <c r="AY2532" t="s">
        <v>12340</v>
      </c>
      <c r="AZ2532" t="s">
        <v>70</v>
      </c>
    </row>
    <row r="2533" spans="1:52" x14ac:dyDescent="0.3">
      <c r="A2533">
        <v>2151889</v>
      </c>
      <c r="B2533" t="s">
        <v>12341</v>
      </c>
      <c r="C2533" t="str">
        <f t="shared" si="334"/>
        <v>7492</v>
      </c>
      <c r="D2533" t="s">
        <v>8411</v>
      </c>
      <c r="E2533" t="str">
        <f t="shared" si="337"/>
        <v>0100</v>
      </c>
      <c r="F2533" t="s">
        <v>54</v>
      </c>
      <c r="G2533" t="str">
        <f>"03"</f>
        <v>03</v>
      </c>
      <c r="H2533" t="s">
        <v>55</v>
      </c>
      <c r="I2533" t="s">
        <v>56</v>
      </c>
      <c r="J2533" t="s">
        <v>57</v>
      </c>
      <c r="K2533">
        <v>1</v>
      </c>
      <c r="L2533">
        <v>43682</v>
      </c>
      <c r="M2533">
        <v>1</v>
      </c>
      <c r="N2533" t="str">
        <f t="shared" si="333"/>
        <v>000X</v>
      </c>
      <c r="O2533">
        <v>5990</v>
      </c>
      <c r="P2533" t="s">
        <v>72</v>
      </c>
      <c r="Q2533" t="s">
        <v>11160</v>
      </c>
      <c r="R2533" t="s">
        <v>140</v>
      </c>
      <c r="T2533" t="s">
        <v>61</v>
      </c>
      <c r="V2533" t="s">
        <v>12342</v>
      </c>
      <c r="W2533">
        <v>245952</v>
      </c>
      <c r="X2533">
        <v>16040</v>
      </c>
      <c r="Y2533">
        <v>229912</v>
      </c>
      <c r="Z2533">
        <v>192350</v>
      </c>
      <c r="AA2533">
        <v>167350</v>
      </c>
      <c r="AB2533" t="s">
        <v>63</v>
      </c>
      <c r="AC2533" s="1">
        <v>38443</v>
      </c>
      <c r="AD2533">
        <v>282100</v>
      </c>
      <c r="AE2533">
        <v>1840</v>
      </c>
      <c r="AF2533">
        <v>1195</v>
      </c>
      <c r="AG2533" t="s">
        <v>64</v>
      </c>
      <c r="AH2533" t="s">
        <v>76</v>
      </c>
      <c r="AI2533">
        <v>1</v>
      </c>
      <c r="AJ2533">
        <v>2005</v>
      </c>
      <c r="AK2533">
        <v>3</v>
      </c>
      <c r="AL2533">
        <v>3</v>
      </c>
      <c r="AN2533">
        <v>2177</v>
      </c>
      <c r="AO2533">
        <v>32</v>
      </c>
      <c r="AP2533" t="s">
        <v>63</v>
      </c>
      <c r="AQ2533" t="s">
        <v>66</v>
      </c>
      <c r="AR2533">
        <v>3370</v>
      </c>
      <c r="AW2533" t="s">
        <v>12343</v>
      </c>
      <c r="AX2533" t="s">
        <v>12344</v>
      </c>
      <c r="AY2533" t="s">
        <v>12345</v>
      </c>
      <c r="AZ2533" t="s">
        <v>70</v>
      </c>
    </row>
    <row r="2534" spans="1:52" x14ac:dyDescent="0.3">
      <c r="A2534">
        <v>2151919</v>
      </c>
      <c r="B2534" t="s">
        <v>12346</v>
      </c>
      <c r="C2534" t="str">
        <f t="shared" si="334"/>
        <v>7492</v>
      </c>
      <c r="D2534" t="s">
        <v>8411</v>
      </c>
      <c r="E2534" t="str">
        <f t="shared" si="337"/>
        <v>0100</v>
      </c>
      <c r="F2534" t="s">
        <v>54</v>
      </c>
      <c r="G2534" t="str">
        <f>"03"</f>
        <v>03</v>
      </c>
      <c r="H2534" t="s">
        <v>55</v>
      </c>
      <c r="I2534" t="s">
        <v>56</v>
      </c>
      <c r="J2534" t="s">
        <v>57</v>
      </c>
      <c r="K2534">
        <v>1</v>
      </c>
      <c r="L2534">
        <v>47327</v>
      </c>
      <c r="M2534">
        <v>1.0900000000000001</v>
      </c>
      <c r="N2534" t="str">
        <f t="shared" si="333"/>
        <v>000X</v>
      </c>
      <c r="O2534">
        <v>5982</v>
      </c>
      <c r="P2534" t="s">
        <v>72</v>
      </c>
      <c r="Q2534" t="s">
        <v>11160</v>
      </c>
      <c r="R2534" t="s">
        <v>140</v>
      </c>
      <c r="T2534" t="s">
        <v>61</v>
      </c>
      <c r="V2534" t="s">
        <v>12347</v>
      </c>
      <c r="W2534">
        <v>244371</v>
      </c>
      <c r="X2534">
        <v>17380</v>
      </c>
      <c r="Y2534">
        <v>226991</v>
      </c>
      <c r="Z2534">
        <v>208078</v>
      </c>
      <c r="AA2534">
        <v>183078</v>
      </c>
      <c r="AB2534" t="s">
        <v>63</v>
      </c>
      <c r="AC2534" s="1">
        <v>41456</v>
      </c>
      <c r="AD2534">
        <v>245000</v>
      </c>
      <c r="AE2534">
        <v>2570</v>
      </c>
      <c r="AF2534">
        <v>1991</v>
      </c>
      <c r="AG2534" t="s">
        <v>64</v>
      </c>
      <c r="AH2534" t="s">
        <v>76</v>
      </c>
      <c r="AI2534">
        <v>1</v>
      </c>
      <c r="AJ2534">
        <v>2005</v>
      </c>
      <c r="AK2534">
        <v>3</v>
      </c>
      <c r="AL2534">
        <v>2</v>
      </c>
      <c r="AN2534">
        <v>2322</v>
      </c>
      <c r="AO2534">
        <v>32</v>
      </c>
      <c r="AP2534" t="s">
        <v>63</v>
      </c>
      <c r="AQ2534" t="s">
        <v>66</v>
      </c>
      <c r="AR2534">
        <v>3169</v>
      </c>
      <c r="AW2534" t="s">
        <v>12348</v>
      </c>
      <c r="AX2534" t="s">
        <v>12349</v>
      </c>
      <c r="AY2534" t="s">
        <v>12350</v>
      </c>
      <c r="AZ2534" t="s">
        <v>70</v>
      </c>
    </row>
    <row r="2535" spans="1:52" x14ac:dyDescent="0.3">
      <c r="A2535">
        <v>2152419</v>
      </c>
      <c r="B2535" t="s">
        <v>12351</v>
      </c>
      <c r="C2535" t="str">
        <f t="shared" si="334"/>
        <v>7492</v>
      </c>
      <c r="D2535" t="s">
        <v>8411</v>
      </c>
      <c r="E2535" t="str">
        <f t="shared" si="337"/>
        <v>0100</v>
      </c>
      <c r="F2535" t="s">
        <v>54</v>
      </c>
      <c r="G2535" t="str">
        <f>"34"</f>
        <v>34</v>
      </c>
      <c r="H2535" t="s">
        <v>1645</v>
      </c>
      <c r="I2535" t="s">
        <v>56</v>
      </c>
      <c r="J2535" t="s">
        <v>57</v>
      </c>
      <c r="K2535">
        <v>1</v>
      </c>
      <c r="L2535">
        <v>43305</v>
      </c>
      <c r="M2535">
        <v>0.99</v>
      </c>
      <c r="N2535" t="str">
        <f t="shared" si="333"/>
        <v>000X</v>
      </c>
      <c r="O2535">
        <v>6059</v>
      </c>
      <c r="P2535" t="s">
        <v>72</v>
      </c>
      <c r="Q2535" t="s">
        <v>10886</v>
      </c>
      <c r="R2535" t="s">
        <v>140</v>
      </c>
      <c r="T2535" t="s">
        <v>61</v>
      </c>
      <c r="V2535" t="s">
        <v>12352</v>
      </c>
      <c r="W2535">
        <v>168475</v>
      </c>
      <c r="X2535">
        <v>15910</v>
      </c>
      <c r="Y2535">
        <v>152565</v>
      </c>
      <c r="Z2535">
        <v>124410</v>
      </c>
      <c r="AA2535">
        <v>99410</v>
      </c>
      <c r="AB2535" t="s">
        <v>63</v>
      </c>
      <c r="AC2535" s="1">
        <v>35977</v>
      </c>
      <c r="AD2535">
        <v>110000</v>
      </c>
      <c r="AE2535">
        <v>1254</v>
      </c>
      <c r="AF2535">
        <v>1895</v>
      </c>
      <c r="AG2535" t="s">
        <v>64</v>
      </c>
      <c r="AH2535" t="s">
        <v>76</v>
      </c>
      <c r="AI2535">
        <v>1</v>
      </c>
      <c r="AJ2535">
        <v>1992</v>
      </c>
      <c r="AK2535">
        <v>3</v>
      </c>
      <c r="AL2535">
        <v>2</v>
      </c>
      <c r="AN2535">
        <v>1724</v>
      </c>
      <c r="AO2535">
        <v>32</v>
      </c>
      <c r="AP2535" t="s">
        <v>63</v>
      </c>
      <c r="AQ2535" t="s">
        <v>66</v>
      </c>
      <c r="AR2535">
        <v>2550</v>
      </c>
      <c r="AW2535" t="s">
        <v>12353</v>
      </c>
      <c r="AY2535" t="s">
        <v>12354</v>
      </c>
      <c r="AZ2535" t="s">
        <v>12355</v>
      </c>
    </row>
    <row r="2536" spans="1:52" x14ac:dyDescent="0.3">
      <c r="A2536">
        <v>2152435</v>
      </c>
      <c r="B2536" t="s">
        <v>12356</v>
      </c>
      <c r="C2536" t="str">
        <f t="shared" si="334"/>
        <v>7492</v>
      </c>
      <c r="D2536" t="s">
        <v>8411</v>
      </c>
      <c r="E2536" t="str">
        <f t="shared" si="337"/>
        <v>0100</v>
      </c>
      <c r="F2536" t="s">
        <v>54</v>
      </c>
      <c r="G2536" t="str">
        <f>"34"</f>
        <v>34</v>
      </c>
      <c r="H2536" t="s">
        <v>1645</v>
      </c>
      <c r="I2536" t="s">
        <v>56</v>
      </c>
      <c r="J2536" t="s">
        <v>57</v>
      </c>
      <c r="K2536">
        <v>1</v>
      </c>
      <c r="L2536">
        <v>43458</v>
      </c>
      <c r="M2536">
        <v>1</v>
      </c>
      <c r="N2536" t="str">
        <f t="shared" si="333"/>
        <v>000X</v>
      </c>
      <c r="O2536">
        <v>6083</v>
      </c>
      <c r="P2536" t="s">
        <v>72</v>
      </c>
      <c r="Q2536" t="s">
        <v>10886</v>
      </c>
      <c r="R2536" t="s">
        <v>140</v>
      </c>
      <c r="T2536" t="s">
        <v>61</v>
      </c>
      <c r="V2536" t="s">
        <v>12357</v>
      </c>
      <c r="W2536">
        <v>300379</v>
      </c>
      <c r="X2536">
        <v>15960</v>
      </c>
      <c r="Y2536">
        <v>284419</v>
      </c>
      <c r="Z2536">
        <v>300379</v>
      </c>
      <c r="AA2536">
        <v>275379</v>
      </c>
      <c r="AB2536" t="s">
        <v>63</v>
      </c>
      <c r="AC2536" s="1">
        <v>43791</v>
      </c>
      <c r="AD2536">
        <v>368000</v>
      </c>
      <c r="AE2536">
        <v>3020</v>
      </c>
      <c r="AF2536">
        <v>1506</v>
      </c>
      <c r="AG2536" t="s">
        <v>64</v>
      </c>
      <c r="AH2536" t="s">
        <v>76</v>
      </c>
      <c r="AI2536">
        <v>1</v>
      </c>
      <c r="AJ2536">
        <v>2004</v>
      </c>
      <c r="AK2536">
        <v>3</v>
      </c>
      <c r="AL2536">
        <v>3</v>
      </c>
      <c r="AN2536">
        <v>3034</v>
      </c>
      <c r="AO2536">
        <v>32</v>
      </c>
      <c r="AP2536" t="s">
        <v>63</v>
      </c>
      <c r="AQ2536" t="s">
        <v>66</v>
      </c>
      <c r="AR2536">
        <v>4152</v>
      </c>
      <c r="AW2536" t="s">
        <v>12358</v>
      </c>
      <c r="AX2536" t="s">
        <v>12359</v>
      </c>
      <c r="AY2536" t="s">
        <v>12360</v>
      </c>
      <c r="AZ2536" t="s">
        <v>70</v>
      </c>
    </row>
    <row r="2537" spans="1:52" x14ac:dyDescent="0.3">
      <c r="A2537">
        <v>2152516</v>
      </c>
      <c r="B2537" t="s">
        <v>12361</v>
      </c>
      <c r="C2537" t="str">
        <f t="shared" si="334"/>
        <v>7492</v>
      </c>
      <c r="D2537" t="s">
        <v>8411</v>
      </c>
      <c r="E2537" t="str">
        <f t="shared" si="337"/>
        <v>0100</v>
      </c>
      <c r="F2537" t="s">
        <v>54</v>
      </c>
      <c r="G2537" t="str">
        <f>"03"</f>
        <v>03</v>
      </c>
      <c r="H2537" t="s">
        <v>55</v>
      </c>
      <c r="I2537" t="s">
        <v>56</v>
      </c>
      <c r="J2537" t="s">
        <v>57</v>
      </c>
      <c r="K2537">
        <v>1</v>
      </c>
      <c r="L2537">
        <v>46859</v>
      </c>
      <c r="M2537">
        <v>1.08</v>
      </c>
      <c r="N2537" t="str">
        <f t="shared" si="333"/>
        <v>000X</v>
      </c>
      <c r="O2537">
        <v>2188</v>
      </c>
      <c r="P2537" t="s">
        <v>58</v>
      </c>
      <c r="Q2537" t="s">
        <v>10937</v>
      </c>
      <c r="R2537" t="s">
        <v>4590</v>
      </c>
      <c r="T2537" t="s">
        <v>61</v>
      </c>
      <c r="V2537" t="s">
        <v>12362</v>
      </c>
      <c r="W2537">
        <v>337792</v>
      </c>
      <c r="X2537">
        <v>17210</v>
      </c>
      <c r="Y2537">
        <v>320582</v>
      </c>
      <c r="Z2537">
        <v>337792</v>
      </c>
      <c r="AA2537">
        <v>337792</v>
      </c>
      <c r="AB2537" t="s">
        <v>63</v>
      </c>
      <c r="AC2537" s="1">
        <v>44191</v>
      </c>
      <c r="AD2537">
        <v>367500</v>
      </c>
      <c r="AE2537">
        <v>3122</v>
      </c>
      <c r="AF2537">
        <v>665</v>
      </c>
      <c r="AG2537" t="s">
        <v>64</v>
      </c>
      <c r="AH2537" t="s">
        <v>76</v>
      </c>
      <c r="AI2537">
        <v>1</v>
      </c>
      <c r="AJ2537">
        <v>2008</v>
      </c>
      <c r="AK2537">
        <v>4</v>
      </c>
      <c r="AL2537">
        <v>2</v>
      </c>
      <c r="AN2537">
        <v>3912</v>
      </c>
      <c r="AO2537">
        <v>32</v>
      </c>
      <c r="AP2537" t="s">
        <v>72</v>
      </c>
      <c r="AQ2537" t="s">
        <v>66</v>
      </c>
      <c r="AR2537">
        <v>5075</v>
      </c>
      <c r="AW2537" t="s">
        <v>12363</v>
      </c>
      <c r="AX2537" t="s">
        <v>12364</v>
      </c>
      <c r="AY2537" t="s">
        <v>12365</v>
      </c>
      <c r="AZ2537" t="s">
        <v>70</v>
      </c>
    </row>
    <row r="2538" spans="1:52" x14ac:dyDescent="0.3">
      <c r="A2538">
        <v>2152575</v>
      </c>
      <c r="B2538" t="s">
        <v>12366</v>
      </c>
      <c r="C2538" t="str">
        <f t="shared" si="334"/>
        <v>7492</v>
      </c>
      <c r="D2538" t="s">
        <v>8411</v>
      </c>
      <c r="E2538" t="str">
        <f t="shared" si="337"/>
        <v>0100</v>
      </c>
      <c r="F2538" t="s">
        <v>54</v>
      </c>
      <c r="G2538" t="str">
        <f>"09"</f>
        <v>09</v>
      </c>
      <c r="H2538" t="s">
        <v>55</v>
      </c>
      <c r="I2538" t="s">
        <v>56</v>
      </c>
      <c r="J2538" t="s">
        <v>57</v>
      </c>
      <c r="K2538">
        <v>1</v>
      </c>
      <c r="L2538">
        <v>46250</v>
      </c>
      <c r="M2538">
        <v>1.06</v>
      </c>
      <c r="N2538" t="str">
        <f t="shared" si="333"/>
        <v>000X</v>
      </c>
      <c r="O2538">
        <v>3683</v>
      </c>
      <c r="P2538" t="s">
        <v>58</v>
      </c>
      <c r="Q2538" t="s">
        <v>12314</v>
      </c>
      <c r="R2538" t="s">
        <v>12315</v>
      </c>
      <c r="T2538" t="s">
        <v>61</v>
      </c>
      <c r="V2538" t="s">
        <v>12367</v>
      </c>
      <c r="W2538">
        <v>207945</v>
      </c>
      <c r="X2538">
        <v>16990</v>
      </c>
      <c r="Y2538">
        <v>190955</v>
      </c>
      <c r="Z2538">
        <v>153014</v>
      </c>
      <c r="AA2538">
        <v>127514</v>
      </c>
      <c r="AB2538" t="s">
        <v>63</v>
      </c>
      <c r="AC2538" s="1">
        <v>37196</v>
      </c>
      <c r="AD2538">
        <v>14000</v>
      </c>
      <c r="AE2538">
        <v>1467</v>
      </c>
      <c r="AF2538">
        <v>339</v>
      </c>
      <c r="AG2538" t="s">
        <v>103</v>
      </c>
      <c r="AH2538" t="s">
        <v>76</v>
      </c>
      <c r="AI2538">
        <v>1</v>
      </c>
      <c r="AJ2538">
        <v>2002</v>
      </c>
      <c r="AK2538">
        <v>3</v>
      </c>
      <c r="AL2538">
        <v>2</v>
      </c>
      <c r="AN2538">
        <v>2253</v>
      </c>
      <c r="AO2538">
        <v>32</v>
      </c>
      <c r="AP2538" t="s">
        <v>72</v>
      </c>
      <c r="AQ2538" t="s">
        <v>66</v>
      </c>
      <c r="AR2538">
        <v>3055</v>
      </c>
      <c r="AW2538" t="s">
        <v>12368</v>
      </c>
      <c r="AY2538" t="s">
        <v>12369</v>
      </c>
      <c r="AZ2538" t="s">
        <v>12370</v>
      </c>
    </row>
    <row r="2539" spans="1:52" x14ac:dyDescent="0.3">
      <c r="A2539">
        <v>2152605</v>
      </c>
      <c r="B2539" t="s">
        <v>12371</v>
      </c>
      <c r="C2539" t="str">
        <f t="shared" si="334"/>
        <v>7492</v>
      </c>
      <c r="D2539" t="s">
        <v>8411</v>
      </c>
      <c r="E2539" t="str">
        <f t="shared" si="337"/>
        <v>0100</v>
      </c>
      <c r="F2539" t="s">
        <v>54</v>
      </c>
      <c r="G2539" t="str">
        <f>"03"</f>
        <v>03</v>
      </c>
      <c r="H2539" t="s">
        <v>55</v>
      </c>
      <c r="I2539" t="s">
        <v>56</v>
      </c>
      <c r="J2539" t="s">
        <v>57</v>
      </c>
      <c r="K2539">
        <v>1</v>
      </c>
      <c r="L2539">
        <v>43015</v>
      </c>
      <c r="M2539">
        <v>0.99</v>
      </c>
      <c r="N2539" t="str">
        <f t="shared" ref="N2539:N2602" si="338">"000X"</f>
        <v>000X</v>
      </c>
      <c r="O2539">
        <v>2056</v>
      </c>
      <c r="P2539" t="s">
        <v>58</v>
      </c>
      <c r="Q2539" t="s">
        <v>10937</v>
      </c>
      <c r="R2539" t="s">
        <v>4590</v>
      </c>
      <c r="T2539" t="s">
        <v>61</v>
      </c>
      <c r="V2539" t="s">
        <v>12372</v>
      </c>
      <c r="W2539">
        <v>209007</v>
      </c>
      <c r="X2539">
        <v>15800</v>
      </c>
      <c r="Y2539">
        <v>193207</v>
      </c>
      <c r="Z2539">
        <v>116793</v>
      </c>
      <c r="AA2539">
        <v>91793</v>
      </c>
      <c r="AB2539" t="s">
        <v>63</v>
      </c>
      <c r="AC2539" s="1">
        <v>42496</v>
      </c>
      <c r="AD2539">
        <v>221500</v>
      </c>
      <c r="AE2539">
        <v>2756</v>
      </c>
      <c r="AF2539">
        <v>2203</v>
      </c>
      <c r="AG2539" t="s">
        <v>64</v>
      </c>
      <c r="AH2539" t="s">
        <v>76</v>
      </c>
      <c r="AI2539">
        <v>1</v>
      </c>
      <c r="AJ2539">
        <v>2005</v>
      </c>
      <c r="AK2539">
        <v>3</v>
      </c>
      <c r="AL2539">
        <v>2</v>
      </c>
      <c r="AN2539">
        <v>1865</v>
      </c>
      <c r="AO2539">
        <v>32</v>
      </c>
      <c r="AP2539" t="s">
        <v>63</v>
      </c>
      <c r="AQ2539" t="s">
        <v>66</v>
      </c>
      <c r="AR2539">
        <v>2745</v>
      </c>
      <c r="AW2539" t="s">
        <v>12373</v>
      </c>
      <c r="AX2539" t="s">
        <v>12374</v>
      </c>
      <c r="AY2539" t="s">
        <v>12375</v>
      </c>
      <c r="AZ2539" t="s">
        <v>70</v>
      </c>
    </row>
    <row r="2540" spans="1:52" x14ac:dyDescent="0.3">
      <c r="A2540">
        <v>2153041</v>
      </c>
      <c r="B2540" t="s">
        <v>12376</v>
      </c>
      <c r="C2540" t="str">
        <f t="shared" si="334"/>
        <v>7492</v>
      </c>
      <c r="D2540" t="s">
        <v>8411</v>
      </c>
      <c r="E2540" t="str">
        <f t="shared" si="337"/>
        <v>0100</v>
      </c>
      <c r="F2540" t="s">
        <v>54</v>
      </c>
      <c r="G2540" t="str">
        <f>"03"</f>
        <v>03</v>
      </c>
      <c r="H2540" t="s">
        <v>55</v>
      </c>
      <c r="I2540" t="s">
        <v>56</v>
      </c>
      <c r="J2540" t="s">
        <v>57</v>
      </c>
      <c r="K2540">
        <v>1</v>
      </c>
      <c r="L2540">
        <v>46610</v>
      </c>
      <c r="M2540">
        <v>1.07</v>
      </c>
      <c r="N2540" t="str">
        <f t="shared" si="338"/>
        <v>000X</v>
      </c>
      <c r="O2540">
        <v>5774</v>
      </c>
      <c r="P2540" t="s">
        <v>72</v>
      </c>
      <c r="Q2540" t="s">
        <v>10886</v>
      </c>
      <c r="R2540" t="s">
        <v>140</v>
      </c>
      <c r="T2540" t="s">
        <v>61</v>
      </c>
      <c r="V2540" t="s">
        <v>12377</v>
      </c>
      <c r="W2540">
        <v>180130</v>
      </c>
      <c r="X2540">
        <v>17120</v>
      </c>
      <c r="Y2540">
        <v>163010</v>
      </c>
      <c r="Z2540">
        <v>131148</v>
      </c>
      <c r="AA2540">
        <v>106148</v>
      </c>
      <c r="AB2540" t="s">
        <v>63</v>
      </c>
      <c r="AC2540" s="1">
        <v>36069</v>
      </c>
      <c r="AD2540">
        <v>110800</v>
      </c>
      <c r="AE2540">
        <v>1272</v>
      </c>
      <c r="AF2540">
        <v>327</v>
      </c>
      <c r="AG2540" t="s">
        <v>64</v>
      </c>
      <c r="AH2540" t="s">
        <v>76</v>
      </c>
      <c r="AI2540">
        <v>1</v>
      </c>
      <c r="AJ2540">
        <v>1997</v>
      </c>
      <c r="AK2540">
        <v>3</v>
      </c>
      <c r="AL2540">
        <v>2</v>
      </c>
      <c r="AN2540">
        <v>1780</v>
      </c>
      <c r="AO2540">
        <v>32</v>
      </c>
      <c r="AP2540" t="s">
        <v>63</v>
      </c>
      <c r="AQ2540" t="s">
        <v>66</v>
      </c>
      <c r="AR2540">
        <v>2610</v>
      </c>
      <c r="AW2540" t="s">
        <v>12378</v>
      </c>
      <c r="AY2540" t="s">
        <v>12379</v>
      </c>
      <c r="AZ2540" t="s">
        <v>12380</v>
      </c>
    </row>
    <row r="2541" spans="1:52" x14ac:dyDescent="0.3">
      <c r="A2541">
        <v>2153075</v>
      </c>
      <c r="B2541" t="s">
        <v>12381</v>
      </c>
      <c r="C2541" t="str">
        <f t="shared" si="334"/>
        <v>7492</v>
      </c>
      <c r="D2541" t="s">
        <v>8411</v>
      </c>
      <c r="E2541" t="str">
        <f t="shared" si="337"/>
        <v>0100</v>
      </c>
      <c r="F2541" t="s">
        <v>54</v>
      </c>
      <c r="G2541" t="str">
        <f>"03"</f>
        <v>03</v>
      </c>
      <c r="H2541" t="s">
        <v>55</v>
      </c>
      <c r="I2541" t="s">
        <v>56</v>
      </c>
      <c r="J2541" t="s">
        <v>57</v>
      </c>
      <c r="K2541">
        <v>1</v>
      </c>
      <c r="L2541">
        <v>45974</v>
      </c>
      <c r="M2541">
        <v>1.06</v>
      </c>
      <c r="N2541" t="str">
        <f t="shared" si="338"/>
        <v>000X</v>
      </c>
      <c r="O2541">
        <v>5748</v>
      </c>
      <c r="P2541" t="s">
        <v>72</v>
      </c>
      <c r="Q2541" t="s">
        <v>10886</v>
      </c>
      <c r="R2541" t="s">
        <v>140</v>
      </c>
      <c r="T2541" t="s">
        <v>61</v>
      </c>
      <c r="V2541" t="s">
        <v>12382</v>
      </c>
      <c r="W2541">
        <v>278147</v>
      </c>
      <c r="X2541">
        <v>16890</v>
      </c>
      <c r="Y2541">
        <v>261257</v>
      </c>
      <c r="Z2541">
        <v>262998</v>
      </c>
      <c r="AA2541">
        <v>232998</v>
      </c>
      <c r="AB2541" t="s">
        <v>63</v>
      </c>
      <c r="AC2541" s="1">
        <v>42517</v>
      </c>
      <c r="AD2541">
        <v>294000</v>
      </c>
      <c r="AE2541">
        <v>2760</v>
      </c>
      <c r="AF2541">
        <v>1677</v>
      </c>
      <c r="AG2541" t="s">
        <v>64</v>
      </c>
      <c r="AH2541" t="s">
        <v>76</v>
      </c>
      <c r="AI2541">
        <v>1</v>
      </c>
      <c r="AJ2541">
        <v>2013</v>
      </c>
      <c r="AK2541">
        <v>3</v>
      </c>
      <c r="AL2541">
        <v>2</v>
      </c>
      <c r="AM2541">
        <v>1</v>
      </c>
      <c r="AN2541">
        <v>2286</v>
      </c>
      <c r="AO2541">
        <v>32</v>
      </c>
      <c r="AP2541" t="s">
        <v>63</v>
      </c>
      <c r="AQ2541" t="s">
        <v>66</v>
      </c>
      <c r="AR2541">
        <v>3500</v>
      </c>
      <c r="AW2541" t="s">
        <v>12383</v>
      </c>
      <c r="AX2541" t="s">
        <v>12384</v>
      </c>
      <c r="AY2541" t="s">
        <v>12385</v>
      </c>
      <c r="AZ2541" t="s">
        <v>70</v>
      </c>
    </row>
    <row r="2542" spans="1:52" x14ac:dyDescent="0.3">
      <c r="A2542">
        <v>2153211</v>
      </c>
      <c r="B2542" t="s">
        <v>12386</v>
      </c>
      <c r="C2542" t="str">
        <f t="shared" si="334"/>
        <v>7492</v>
      </c>
      <c r="D2542" t="s">
        <v>8411</v>
      </c>
      <c r="E2542" t="str">
        <f>"0000"</f>
        <v>0000</v>
      </c>
      <c r="F2542" t="s">
        <v>108</v>
      </c>
      <c r="G2542" t="str">
        <f>"03"</f>
        <v>03</v>
      </c>
      <c r="H2542" t="s">
        <v>55</v>
      </c>
      <c r="I2542" t="s">
        <v>56</v>
      </c>
      <c r="J2542" t="s">
        <v>57</v>
      </c>
      <c r="K2542">
        <v>0</v>
      </c>
      <c r="L2542">
        <v>50093</v>
      </c>
      <c r="M2542">
        <v>1.1499999999999999</v>
      </c>
      <c r="N2542" t="str">
        <f t="shared" si="338"/>
        <v>000X</v>
      </c>
      <c r="O2542">
        <v>2039</v>
      </c>
      <c r="P2542" t="s">
        <v>58</v>
      </c>
      <c r="Q2542" t="s">
        <v>10439</v>
      </c>
      <c r="R2542" t="s">
        <v>140</v>
      </c>
      <c r="T2542" t="s">
        <v>61</v>
      </c>
      <c r="V2542" t="s">
        <v>12387</v>
      </c>
      <c r="W2542">
        <v>18400</v>
      </c>
      <c r="X2542">
        <v>18400</v>
      </c>
      <c r="Y2542">
        <v>0</v>
      </c>
      <c r="Z2542">
        <v>18400</v>
      </c>
      <c r="AA2542">
        <v>18400</v>
      </c>
      <c r="AB2542" t="s">
        <v>72</v>
      </c>
      <c r="AC2542" s="1">
        <v>34547</v>
      </c>
      <c r="AD2542">
        <v>12000</v>
      </c>
      <c r="AE2542">
        <v>1046</v>
      </c>
      <c r="AF2542">
        <v>1677</v>
      </c>
      <c r="AG2542" t="s">
        <v>103</v>
      </c>
      <c r="AH2542" t="s">
        <v>76</v>
      </c>
      <c r="AR2542">
        <v>0</v>
      </c>
      <c r="AW2542" t="s">
        <v>12388</v>
      </c>
      <c r="AY2542" t="s">
        <v>12389</v>
      </c>
      <c r="AZ2542" t="s">
        <v>12390</v>
      </c>
    </row>
    <row r="2543" spans="1:52" x14ac:dyDescent="0.3">
      <c r="A2543">
        <v>2150904</v>
      </c>
      <c r="B2543" t="s">
        <v>12391</v>
      </c>
      <c r="C2543" t="str">
        <f t="shared" si="334"/>
        <v>7492</v>
      </c>
      <c r="D2543" t="s">
        <v>8411</v>
      </c>
      <c r="E2543" t="str">
        <f>"0100"</f>
        <v>0100</v>
      </c>
      <c r="F2543" t="s">
        <v>54</v>
      </c>
      <c r="G2543" t="str">
        <f>"09"</f>
        <v>09</v>
      </c>
      <c r="H2543" t="s">
        <v>55</v>
      </c>
      <c r="I2543" t="s">
        <v>56</v>
      </c>
      <c r="J2543" t="s">
        <v>8434</v>
      </c>
      <c r="K2543">
        <v>1</v>
      </c>
      <c r="L2543">
        <v>56894</v>
      </c>
      <c r="M2543">
        <v>1.31</v>
      </c>
      <c r="N2543" t="str">
        <f t="shared" si="338"/>
        <v>000X</v>
      </c>
      <c r="O2543">
        <v>3057</v>
      </c>
      <c r="P2543" t="s">
        <v>58</v>
      </c>
      <c r="Q2543" t="s">
        <v>12314</v>
      </c>
      <c r="R2543" t="s">
        <v>12315</v>
      </c>
      <c r="T2543" t="s">
        <v>61</v>
      </c>
      <c r="V2543" t="s">
        <v>12392</v>
      </c>
      <c r="W2543">
        <v>261324</v>
      </c>
      <c r="X2543">
        <v>16330</v>
      </c>
      <c r="Y2543">
        <v>244994</v>
      </c>
      <c r="Z2543">
        <v>261324</v>
      </c>
      <c r="AA2543">
        <v>261324</v>
      </c>
      <c r="AB2543" t="s">
        <v>72</v>
      </c>
      <c r="AC2543" s="1">
        <v>35886</v>
      </c>
      <c r="AD2543">
        <v>20000</v>
      </c>
      <c r="AE2543">
        <v>1239</v>
      </c>
      <c r="AF2543">
        <v>2345</v>
      </c>
      <c r="AG2543" t="s">
        <v>103</v>
      </c>
      <c r="AH2543" t="s">
        <v>76</v>
      </c>
      <c r="AI2543">
        <v>1</v>
      </c>
      <c r="AJ2543">
        <v>1999</v>
      </c>
      <c r="AK2543">
        <v>4</v>
      </c>
      <c r="AL2543">
        <v>3</v>
      </c>
      <c r="AN2543">
        <v>2621</v>
      </c>
      <c r="AO2543">
        <v>32</v>
      </c>
      <c r="AP2543" t="s">
        <v>63</v>
      </c>
      <c r="AQ2543" t="s">
        <v>66</v>
      </c>
      <c r="AR2543">
        <v>3548</v>
      </c>
      <c r="AW2543" t="s">
        <v>12393</v>
      </c>
      <c r="AX2543" t="s">
        <v>12394</v>
      </c>
      <c r="AY2543" t="s">
        <v>12395</v>
      </c>
      <c r="AZ2543" t="s">
        <v>70</v>
      </c>
    </row>
    <row r="2544" spans="1:52" x14ac:dyDescent="0.3">
      <c r="A2544">
        <v>2151064</v>
      </c>
      <c r="B2544" t="s">
        <v>12396</v>
      </c>
      <c r="C2544" t="str">
        <f t="shared" si="334"/>
        <v>7492</v>
      </c>
      <c r="D2544" t="s">
        <v>8411</v>
      </c>
      <c r="E2544" t="str">
        <f>"0000"</f>
        <v>0000</v>
      </c>
      <c r="F2544" t="s">
        <v>108</v>
      </c>
      <c r="G2544" t="str">
        <f>"09"</f>
        <v>09</v>
      </c>
      <c r="H2544" t="s">
        <v>55</v>
      </c>
      <c r="I2544" t="s">
        <v>56</v>
      </c>
      <c r="J2544" t="s">
        <v>57</v>
      </c>
      <c r="K2544">
        <v>0</v>
      </c>
      <c r="L2544">
        <v>43122</v>
      </c>
      <c r="M2544">
        <v>0.99</v>
      </c>
      <c r="N2544" t="str">
        <f t="shared" si="338"/>
        <v>000X</v>
      </c>
      <c r="O2544">
        <v>3119</v>
      </c>
      <c r="P2544" t="s">
        <v>58</v>
      </c>
      <c r="Q2544" t="s">
        <v>12314</v>
      </c>
      <c r="R2544" t="s">
        <v>12315</v>
      </c>
      <c r="T2544" t="s">
        <v>61</v>
      </c>
      <c r="V2544" t="s">
        <v>12397</v>
      </c>
      <c r="W2544">
        <v>15840</v>
      </c>
      <c r="X2544">
        <v>15840</v>
      </c>
      <c r="Y2544">
        <v>0</v>
      </c>
      <c r="Z2544">
        <v>15840</v>
      </c>
      <c r="AA2544">
        <v>15840</v>
      </c>
      <c r="AB2544" t="s">
        <v>72</v>
      </c>
      <c r="AC2544" s="1">
        <v>38231</v>
      </c>
      <c r="AD2544">
        <v>47500</v>
      </c>
      <c r="AE2544">
        <v>1771</v>
      </c>
      <c r="AF2544">
        <v>732</v>
      </c>
      <c r="AG2544" t="s">
        <v>103</v>
      </c>
      <c r="AH2544" t="s">
        <v>76</v>
      </c>
      <c r="AR2544">
        <v>0</v>
      </c>
      <c r="AW2544" t="s">
        <v>2034</v>
      </c>
      <c r="AX2544" t="s">
        <v>7479</v>
      </c>
      <c r="AY2544" t="s">
        <v>2035</v>
      </c>
      <c r="AZ2544" t="s">
        <v>958</v>
      </c>
    </row>
    <row r="2545" spans="1:52" x14ac:dyDescent="0.3">
      <c r="A2545">
        <v>2151463</v>
      </c>
      <c r="B2545" t="s">
        <v>12398</v>
      </c>
      <c r="C2545" t="str">
        <f t="shared" si="334"/>
        <v>7492</v>
      </c>
      <c r="D2545" t="s">
        <v>8411</v>
      </c>
      <c r="E2545" t="str">
        <f>"0100"</f>
        <v>0100</v>
      </c>
      <c r="F2545" t="s">
        <v>54</v>
      </c>
      <c r="G2545" t="str">
        <f>"34"</f>
        <v>34</v>
      </c>
      <c r="H2545" t="s">
        <v>1645</v>
      </c>
      <c r="I2545" t="s">
        <v>56</v>
      </c>
      <c r="J2545" t="s">
        <v>57</v>
      </c>
      <c r="K2545">
        <v>1</v>
      </c>
      <c r="L2545">
        <v>43428</v>
      </c>
      <c r="M2545">
        <v>1</v>
      </c>
      <c r="N2545" t="str">
        <f t="shared" si="338"/>
        <v>000X</v>
      </c>
      <c r="O2545">
        <v>6060</v>
      </c>
      <c r="P2545" t="s">
        <v>72</v>
      </c>
      <c r="Q2545" t="s">
        <v>11160</v>
      </c>
      <c r="R2545" t="s">
        <v>140</v>
      </c>
      <c r="T2545" t="s">
        <v>61</v>
      </c>
      <c r="V2545" t="s">
        <v>12399</v>
      </c>
      <c r="W2545">
        <v>242460</v>
      </c>
      <c r="X2545">
        <v>15950</v>
      </c>
      <c r="Y2545">
        <v>226510</v>
      </c>
      <c r="Z2545">
        <v>195667</v>
      </c>
      <c r="AA2545">
        <v>170667</v>
      </c>
      <c r="AB2545" t="s">
        <v>63</v>
      </c>
      <c r="AC2545" s="1">
        <v>42226</v>
      </c>
      <c r="AD2545">
        <v>225000</v>
      </c>
      <c r="AE2545">
        <v>2708</v>
      </c>
      <c r="AF2545">
        <v>1388</v>
      </c>
      <c r="AG2545" t="s">
        <v>64</v>
      </c>
      <c r="AH2545" t="s">
        <v>76</v>
      </c>
      <c r="AI2545">
        <v>1</v>
      </c>
      <c r="AJ2545">
        <v>2003</v>
      </c>
      <c r="AK2545">
        <v>3</v>
      </c>
      <c r="AL2545">
        <v>2</v>
      </c>
      <c r="AN2545">
        <v>2188</v>
      </c>
      <c r="AO2545">
        <v>32</v>
      </c>
      <c r="AP2545" t="s">
        <v>63</v>
      </c>
      <c r="AQ2545" t="s">
        <v>66</v>
      </c>
      <c r="AR2545">
        <v>3386</v>
      </c>
      <c r="AW2545" t="s">
        <v>12400</v>
      </c>
      <c r="AY2545" t="s">
        <v>12401</v>
      </c>
      <c r="AZ2545" t="s">
        <v>70</v>
      </c>
    </row>
    <row r="2546" spans="1:52" x14ac:dyDescent="0.3">
      <c r="A2546">
        <v>2151510</v>
      </c>
      <c r="B2546" t="s">
        <v>12402</v>
      </c>
      <c r="C2546" t="str">
        <f t="shared" si="334"/>
        <v>7492</v>
      </c>
      <c r="D2546" t="s">
        <v>8411</v>
      </c>
      <c r="E2546" t="str">
        <f>"0000"</f>
        <v>0000</v>
      </c>
      <c r="F2546" t="s">
        <v>108</v>
      </c>
      <c r="G2546" t="str">
        <f>"09"</f>
        <v>09</v>
      </c>
      <c r="H2546" t="s">
        <v>55</v>
      </c>
      <c r="I2546" t="s">
        <v>56</v>
      </c>
      <c r="J2546" t="s">
        <v>57</v>
      </c>
      <c r="K2546">
        <v>0</v>
      </c>
      <c r="L2546">
        <v>47481</v>
      </c>
      <c r="M2546">
        <v>1.0900000000000001</v>
      </c>
      <c r="N2546" t="str">
        <f t="shared" si="338"/>
        <v>000X</v>
      </c>
      <c r="O2546">
        <v>4245</v>
      </c>
      <c r="P2546" t="s">
        <v>72</v>
      </c>
      <c r="Q2546" t="s">
        <v>8492</v>
      </c>
      <c r="R2546" t="s">
        <v>140</v>
      </c>
      <c r="T2546" t="s">
        <v>61</v>
      </c>
      <c r="V2546" t="s">
        <v>12403</v>
      </c>
      <c r="W2546">
        <v>17440</v>
      </c>
      <c r="X2546">
        <v>17440</v>
      </c>
      <c r="Y2546">
        <v>0</v>
      </c>
      <c r="Z2546">
        <v>17440</v>
      </c>
      <c r="AA2546">
        <v>17440</v>
      </c>
      <c r="AB2546" t="s">
        <v>72</v>
      </c>
      <c r="AC2546" s="1">
        <v>36039</v>
      </c>
      <c r="AD2546">
        <v>18500</v>
      </c>
      <c r="AE2546">
        <v>1263</v>
      </c>
      <c r="AF2546">
        <v>354</v>
      </c>
      <c r="AG2546" t="s">
        <v>103</v>
      </c>
      <c r="AH2546" t="s">
        <v>873</v>
      </c>
      <c r="AR2546">
        <v>0</v>
      </c>
      <c r="AW2546" t="s">
        <v>12404</v>
      </c>
      <c r="AX2546" t="s">
        <v>12405</v>
      </c>
      <c r="AY2546" t="s">
        <v>12406</v>
      </c>
      <c r="AZ2546" t="s">
        <v>12407</v>
      </c>
    </row>
    <row r="2547" spans="1:52" x14ac:dyDescent="0.3">
      <c r="A2547">
        <v>2151871</v>
      </c>
      <c r="B2547" t="s">
        <v>12408</v>
      </c>
      <c r="C2547" t="str">
        <f t="shared" si="334"/>
        <v>7492</v>
      </c>
      <c r="D2547" t="s">
        <v>8411</v>
      </c>
      <c r="E2547" t="str">
        <f>"0100"</f>
        <v>0100</v>
      </c>
      <c r="F2547" t="s">
        <v>54</v>
      </c>
      <c r="G2547" t="str">
        <f>"34"</f>
        <v>34</v>
      </c>
      <c r="H2547" t="s">
        <v>1645</v>
      </c>
      <c r="I2547" t="s">
        <v>56</v>
      </c>
      <c r="J2547" t="s">
        <v>57</v>
      </c>
      <c r="K2547">
        <v>1</v>
      </c>
      <c r="L2547">
        <v>44117</v>
      </c>
      <c r="M2547">
        <v>1.01</v>
      </c>
      <c r="N2547" t="str">
        <f t="shared" si="338"/>
        <v>000X</v>
      </c>
      <c r="O2547">
        <v>6020</v>
      </c>
      <c r="P2547" t="s">
        <v>72</v>
      </c>
      <c r="Q2547" t="s">
        <v>11160</v>
      </c>
      <c r="R2547" t="s">
        <v>140</v>
      </c>
      <c r="T2547" t="s">
        <v>61</v>
      </c>
      <c r="V2547" t="s">
        <v>12409</v>
      </c>
      <c r="W2547">
        <v>184323</v>
      </c>
      <c r="X2547">
        <v>16200</v>
      </c>
      <c r="Y2547">
        <v>168123</v>
      </c>
      <c r="Z2547">
        <v>184323</v>
      </c>
      <c r="AA2547">
        <v>184323</v>
      </c>
      <c r="AB2547" t="s">
        <v>63</v>
      </c>
      <c r="AC2547" s="1">
        <v>32478</v>
      </c>
      <c r="AD2547">
        <v>11000</v>
      </c>
      <c r="AE2547">
        <v>801</v>
      </c>
      <c r="AF2547">
        <v>1645</v>
      </c>
      <c r="AG2547" t="s">
        <v>103</v>
      </c>
      <c r="AH2547" t="s">
        <v>76</v>
      </c>
      <c r="AI2547">
        <v>1</v>
      </c>
      <c r="AJ2547">
        <v>1990</v>
      </c>
      <c r="AK2547">
        <v>3</v>
      </c>
      <c r="AL2547">
        <v>2</v>
      </c>
      <c r="AN2547">
        <v>1865</v>
      </c>
      <c r="AO2547">
        <v>32</v>
      </c>
      <c r="AP2547" t="s">
        <v>63</v>
      </c>
      <c r="AQ2547" t="s">
        <v>66</v>
      </c>
      <c r="AR2547">
        <v>2702</v>
      </c>
      <c r="AW2547" t="s">
        <v>12410</v>
      </c>
      <c r="AX2547" t="s">
        <v>12411</v>
      </c>
      <c r="AY2547" t="s">
        <v>12412</v>
      </c>
      <c r="AZ2547" t="s">
        <v>70</v>
      </c>
    </row>
    <row r="2548" spans="1:52" x14ac:dyDescent="0.3">
      <c r="A2548">
        <v>2152036</v>
      </c>
      <c r="B2548" t="s">
        <v>12413</v>
      </c>
      <c r="C2548" t="str">
        <f t="shared" si="334"/>
        <v>7492</v>
      </c>
      <c r="D2548" t="s">
        <v>8411</v>
      </c>
      <c r="E2548" t="str">
        <f>"0000"</f>
        <v>0000</v>
      </c>
      <c r="F2548" t="s">
        <v>108</v>
      </c>
      <c r="G2548" t="str">
        <f>"09"</f>
        <v>09</v>
      </c>
      <c r="H2548" t="s">
        <v>55</v>
      </c>
      <c r="I2548" t="s">
        <v>56</v>
      </c>
      <c r="J2548" t="s">
        <v>57</v>
      </c>
      <c r="K2548">
        <v>0</v>
      </c>
      <c r="L2548">
        <v>46250</v>
      </c>
      <c r="M2548">
        <v>1.06</v>
      </c>
      <c r="N2548" t="str">
        <f t="shared" si="338"/>
        <v>000X</v>
      </c>
      <c r="O2548">
        <v>3750</v>
      </c>
      <c r="P2548" t="s">
        <v>58</v>
      </c>
      <c r="Q2548" t="s">
        <v>4583</v>
      </c>
      <c r="R2548" t="s">
        <v>266</v>
      </c>
      <c r="T2548" t="s">
        <v>61</v>
      </c>
      <c r="V2548" t="s">
        <v>12414</v>
      </c>
      <c r="W2548">
        <v>16990</v>
      </c>
      <c r="X2548">
        <v>16990</v>
      </c>
      <c r="Y2548">
        <v>0</v>
      </c>
      <c r="Z2548">
        <v>16990</v>
      </c>
      <c r="AA2548">
        <v>16990</v>
      </c>
      <c r="AB2548" t="s">
        <v>72</v>
      </c>
      <c r="AR2548">
        <v>0</v>
      </c>
      <c r="AW2548" t="s">
        <v>12415</v>
      </c>
      <c r="AX2548" t="s">
        <v>12416</v>
      </c>
      <c r="AY2548" t="s">
        <v>12417</v>
      </c>
      <c r="AZ2548" t="s">
        <v>3031</v>
      </c>
    </row>
    <row r="2549" spans="1:52" x14ac:dyDescent="0.3">
      <c r="A2549">
        <v>2152176</v>
      </c>
      <c r="B2549" t="s">
        <v>12418</v>
      </c>
      <c r="C2549" t="str">
        <f t="shared" si="334"/>
        <v>7492</v>
      </c>
      <c r="D2549" t="s">
        <v>8411</v>
      </c>
      <c r="E2549" t="str">
        <f>"0100"</f>
        <v>0100</v>
      </c>
      <c r="F2549" t="s">
        <v>54</v>
      </c>
      <c r="G2549" t="str">
        <f>"09"</f>
        <v>09</v>
      </c>
      <c r="H2549" t="s">
        <v>55</v>
      </c>
      <c r="I2549" t="s">
        <v>56</v>
      </c>
      <c r="J2549" t="s">
        <v>57</v>
      </c>
      <c r="K2549">
        <v>1</v>
      </c>
      <c r="L2549">
        <v>46250</v>
      </c>
      <c r="M2549">
        <v>1.06</v>
      </c>
      <c r="N2549" t="str">
        <f t="shared" si="338"/>
        <v>000X</v>
      </c>
      <c r="O2549">
        <v>3648</v>
      </c>
      <c r="P2549" t="s">
        <v>58</v>
      </c>
      <c r="Q2549" t="s">
        <v>4583</v>
      </c>
      <c r="R2549" t="s">
        <v>266</v>
      </c>
      <c r="T2549" t="s">
        <v>61</v>
      </c>
      <c r="V2549" t="s">
        <v>12419</v>
      </c>
      <c r="W2549">
        <v>235799</v>
      </c>
      <c r="X2549">
        <v>16990</v>
      </c>
      <c r="Y2549">
        <v>218809</v>
      </c>
      <c r="Z2549">
        <v>163706</v>
      </c>
      <c r="AA2549">
        <v>138706</v>
      </c>
      <c r="AB2549" t="s">
        <v>63</v>
      </c>
      <c r="AC2549" s="1">
        <v>39965</v>
      </c>
      <c r="AD2549">
        <v>210000</v>
      </c>
      <c r="AE2549">
        <v>2296</v>
      </c>
      <c r="AF2549">
        <v>2395</v>
      </c>
      <c r="AG2549" t="s">
        <v>64</v>
      </c>
      <c r="AH2549" t="s">
        <v>76</v>
      </c>
      <c r="AI2549">
        <v>1</v>
      </c>
      <c r="AJ2549">
        <v>1990</v>
      </c>
      <c r="AK2549">
        <v>3</v>
      </c>
      <c r="AL2549">
        <v>2</v>
      </c>
      <c r="AN2549">
        <v>2983</v>
      </c>
      <c r="AO2549">
        <v>32</v>
      </c>
      <c r="AP2549" t="s">
        <v>63</v>
      </c>
      <c r="AQ2549" t="s">
        <v>66</v>
      </c>
      <c r="AR2549">
        <v>3874</v>
      </c>
      <c r="AW2549" t="s">
        <v>12420</v>
      </c>
      <c r="AY2549" t="s">
        <v>12421</v>
      </c>
      <c r="AZ2549" t="s">
        <v>70</v>
      </c>
    </row>
    <row r="2550" spans="1:52" x14ac:dyDescent="0.3">
      <c r="A2550">
        <v>2152711</v>
      </c>
      <c r="B2550" t="s">
        <v>12422</v>
      </c>
      <c r="C2550" t="str">
        <f t="shared" si="334"/>
        <v>7492</v>
      </c>
      <c r="D2550" t="s">
        <v>8411</v>
      </c>
      <c r="E2550" t="str">
        <f>"0100"</f>
        <v>0100</v>
      </c>
      <c r="F2550" t="s">
        <v>54</v>
      </c>
      <c r="G2550" t="str">
        <f>"09"</f>
        <v>09</v>
      </c>
      <c r="H2550" t="s">
        <v>55</v>
      </c>
      <c r="I2550" t="s">
        <v>56</v>
      </c>
      <c r="J2550" t="s">
        <v>57</v>
      </c>
      <c r="K2550">
        <v>1</v>
      </c>
      <c r="L2550">
        <v>43750</v>
      </c>
      <c r="M2550">
        <v>1</v>
      </c>
      <c r="N2550" t="str">
        <f t="shared" si="338"/>
        <v>000X</v>
      </c>
      <c r="O2550">
        <v>3815</v>
      </c>
      <c r="P2550" t="s">
        <v>58</v>
      </c>
      <c r="Q2550" t="s">
        <v>12314</v>
      </c>
      <c r="R2550" t="s">
        <v>12315</v>
      </c>
      <c r="T2550" t="s">
        <v>61</v>
      </c>
      <c r="V2550" t="s">
        <v>12423</v>
      </c>
      <c r="W2550">
        <v>254511</v>
      </c>
      <c r="X2550">
        <v>16070</v>
      </c>
      <c r="Y2550">
        <v>238441</v>
      </c>
      <c r="Z2550">
        <v>182507</v>
      </c>
      <c r="AA2550">
        <v>157007</v>
      </c>
      <c r="AB2550" t="s">
        <v>63</v>
      </c>
      <c r="AC2550" s="1">
        <v>33848</v>
      </c>
      <c r="AD2550">
        <v>12500</v>
      </c>
      <c r="AE2550">
        <v>954</v>
      </c>
      <c r="AF2550">
        <v>678</v>
      </c>
      <c r="AG2550" t="s">
        <v>103</v>
      </c>
      <c r="AH2550" t="s">
        <v>76</v>
      </c>
      <c r="AI2550">
        <v>1</v>
      </c>
      <c r="AJ2550">
        <v>1994</v>
      </c>
      <c r="AK2550">
        <v>3</v>
      </c>
      <c r="AL2550">
        <v>2</v>
      </c>
      <c r="AM2550">
        <v>1</v>
      </c>
      <c r="AN2550">
        <v>2981</v>
      </c>
      <c r="AO2550">
        <v>32</v>
      </c>
      <c r="AP2550" t="s">
        <v>63</v>
      </c>
      <c r="AQ2550" t="s">
        <v>66</v>
      </c>
      <c r="AR2550">
        <v>3901</v>
      </c>
      <c r="AW2550" t="s">
        <v>12424</v>
      </c>
      <c r="AY2550" t="s">
        <v>12425</v>
      </c>
      <c r="AZ2550" t="s">
        <v>12426</v>
      </c>
    </row>
    <row r="2551" spans="1:52" x14ac:dyDescent="0.3">
      <c r="A2551">
        <v>2152788</v>
      </c>
      <c r="B2551" t="s">
        <v>12427</v>
      </c>
      <c r="C2551" t="str">
        <f t="shared" si="334"/>
        <v>7492</v>
      </c>
      <c r="D2551" t="s">
        <v>8411</v>
      </c>
      <c r="E2551" t="str">
        <f>"0100"</f>
        <v>0100</v>
      </c>
      <c r="F2551" t="s">
        <v>54</v>
      </c>
      <c r="G2551" t="str">
        <f>"09"</f>
        <v>09</v>
      </c>
      <c r="H2551" t="s">
        <v>55</v>
      </c>
      <c r="I2551" t="s">
        <v>56</v>
      </c>
      <c r="J2551" t="s">
        <v>57</v>
      </c>
      <c r="K2551">
        <v>1</v>
      </c>
      <c r="L2551">
        <v>46576</v>
      </c>
      <c r="M2551">
        <v>1.07</v>
      </c>
      <c r="N2551" t="str">
        <f t="shared" si="338"/>
        <v>000X</v>
      </c>
      <c r="O2551">
        <v>3889</v>
      </c>
      <c r="P2551" t="s">
        <v>58</v>
      </c>
      <c r="Q2551" t="s">
        <v>12314</v>
      </c>
      <c r="R2551" t="s">
        <v>12315</v>
      </c>
      <c r="T2551" t="s">
        <v>61</v>
      </c>
      <c r="V2551" t="s">
        <v>12428</v>
      </c>
      <c r="W2551">
        <v>288469</v>
      </c>
      <c r="X2551">
        <v>17110</v>
      </c>
      <c r="Y2551">
        <v>271359</v>
      </c>
      <c r="Z2551">
        <v>278778</v>
      </c>
      <c r="AA2551">
        <v>253278</v>
      </c>
      <c r="AB2551" t="s">
        <v>63</v>
      </c>
      <c r="AC2551" s="1">
        <v>42956</v>
      </c>
      <c r="AD2551">
        <v>25000</v>
      </c>
      <c r="AE2551">
        <v>2847</v>
      </c>
      <c r="AF2551">
        <v>416</v>
      </c>
      <c r="AG2551" t="s">
        <v>103</v>
      </c>
      <c r="AH2551" t="s">
        <v>76</v>
      </c>
      <c r="AI2551">
        <v>1</v>
      </c>
      <c r="AJ2551">
        <v>2018</v>
      </c>
      <c r="AK2551">
        <v>3</v>
      </c>
      <c r="AL2551">
        <v>2</v>
      </c>
      <c r="AN2551">
        <v>2367</v>
      </c>
      <c r="AO2551">
        <v>32</v>
      </c>
      <c r="AP2551" t="s">
        <v>63</v>
      </c>
      <c r="AQ2551" t="s">
        <v>66</v>
      </c>
      <c r="AR2551">
        <v>3447</v>
      </c>
      <c r="AW2551" t="s">
        <v>12429</v>
      </c>
      <c r="AX2551" t="s">
        <v>12430</v>
      </c>
      <c r="AY2551" t="s">
        <v>12431</v>
      </c>
      <c r="AZ2551" t="s">
        <v>70</v>
      </c>
    </row>
    <row r="2552" spans="1:52" x14ac:dyDescent="0.3">
      <c r="A2552">
        <v>2152915</v>
      </c>
      <c r="B2552" t="s">
        <v>12432</v>
      </c>
      <c r="C2552" t="str">
        <f t="shared" si="334"/>
        <v>7492</v>
      </c>
      <c r="D2552" t="s">
        <v>8411</v>
      </c>
      <c r="E2552" t="str">
        <f>"0100"</f>
        <v>0100</v>
      </c>
      <c r="F2552" t="s">
        <v>54</v>
      </c>
      <c r="G2552" t="str">
        <f>"09"</f>
        <v>09</v>
      </c>
      <c r="H2552" t="s">
        <v>55</v>
      </c>
      <c r="I2552" t="s">
        <v>56</v>
      </c>
      <c r="J2552" t="s">
        <v>57</v>
      </c>
      <c r="K2552">
        <v>1</v>
      </c>
      <c r="L2552">
        <v>49185</v>
      </c>
      <c r="M2552">
        <v>1.1299999999999999</v>
      </c>
      <c r="N2552" t="str">
        <f t="shared" si="338"/>
        <v>000X</v>
      </c>
      <c r="O2552">
        <v>4172</v>
      </c>
      <c r="P2552" t="s">
        <v>72</v>
      </c>
      <c r="Q2552" t="s">
        <v>8492</v>
      </c>
      <c r="R2552" t="s">
        <v>140</v>
      </c>
      <c r="T2552" t="s">
        <v>61</v>
      </c>
      <c r="V2552" t="s">
        <v>12433</v>
      </c>
      <c r="W2552">
        <v>385036</v>
      </c>
      <c r="X2552">
        <v>18070</v>
      </c>
      <c r="Y2552">
        <v>366966</v>
      </c>
      <c r="Z2552">
        <v>320531</v>
      </c>
      <c r="AA2552">
        <v>295531</v>
      </c>
      <c r="AB2552" t="s">
        <v>63</v>
      </c>
      <c r="AC2552" s="1">
        <v>41030</v>
      </c>
      <c r="AD2552">
        <v>25000</v>
      </c>
      <c r="AE2552">
        <v>2479</v>
      </c>
      <c r="AF2552">
        <v>694</v>
      </c>
      <c r="AG2552" t="s">
        <v>103</v>
      </c>
      <c r="AH2552" t="s">
        <v>76</v>
      </c>
      <c r="AI2552">
        <v>1</v>
      </c>
      <c r="AJ2552">
        <v>2013</v>
      </c>
      <c r="AK2552">
        <v>3</v>
      </c>
      <c r="AL2552">
        <v>3</v>
      </c>
      <c r="AN2552">
        <v>2827</v>
      </c>
      <c r="AO2552">
        <v>32</v>
      </c>
      <c r="AP2552" t="s">
        <v>63</v>
      </c>
      <c r="AQ2552" t="s">
        <v>66</v>
      </c>
      <c r="AR2552">
        <v>5394</v>
      </c>
      <c r="AW2552" t="s">
        <v>12434</v>
      </c>
      <c r="AX2552" t="s">
        <v>12435</v>
      </c>
      <c r="AY2552" t="s">
        <v>12436</v>
      </c>
      <c r="AZ2552" t="s">
        <v>70</v>
      </c>
    </row>
    <row r="2553" spans="1:52" x14ac:dyDescent="0.3">
      <c r="A2553">
        <v>2152991</v>
      </c>
      <c r="B2553" t="s">
        <v>12437</v>
      </c>
      <c r="C2553" t="str">
        <f t="shared" si="334"/>
        <v>7492</v>
      </c>
      <c r="D2553" t="s">
        <v>8411</v>
      </c>
      <c r="E2553" t="str">
        <f>"0100"</f>
        <v>0100</v>
      </c>
      <c r="F2553" t="s">
        <v>54</v>
      </c>
      <c r="G2553" t="str">
        <f>"03"</f>
        <v>03</v>
      </c>
      <c r="H2553" t="s">
        <v>55</v>
      </c>
      <c r="I2553" t="s">
        <v>56</v>
      </c>
      <c r="J2553" t="s">
        <v>57</v>
      </c>
      <c r="K2553">
        <v>1</v>
      </c>
      <c r="L2553">
        <v>46875</v>
      </c>
      <c r="M2553">
        <v>1.08</v>
      </c>
      <c r="N2553" t="str">
        <f t="shared" si="338"/>
        <v>000X</v>
      </c>
      <c r="O2553">
        <v>5796</v>
      </c>
      <c r="P2553" t="s">
        <v>72</v>
      </c>
      <c r="Q2553" t="s">
        <v>10886</v>
      </c>
      <c r="R2553" t="s">
        <v>140</v>
      </c>
      <c r="T2553" t="s">
        <v>61</v>
      </c>
      <c r="V2553" t="s">
        <v>12438</v>
      </c>
      <c r="W2553">
        <v>282671</v>
      </c>
      <c r="X2553">
        <v>17220</v>
      </c>
      <c r="Y2553">
        <v>265451</v>
      </c>
      <c r="Z2553">
        <v>279520</v>
      </c>
      <c r="AA2553">
        <v>254520</v>
      </c>
      <c r="AB2553" t="s">
        <v>63</v>
      </c>
      <c r="AC2553" s="1">
        <v>43719</v>
      </c>
      <c r="AD2553">
        <v>384000</v>
      </c>
      <c r="AE2553">
        <v>3005</v>
      </c>
      <c r="AF2553">
        <v>1340</v>
      </c>
      <c r="AG2553" t="s">
        <v>64</v>
      </c>
      <c r="AH2553" t="s">
        <v>76</v>
      </c>
      <c r="AI2553">
        <v>1</v>
      </c>
      <c r="AJ2553">
        <v>2019</v>
      </c>
      <c r="AK2553">
        <v>3</v>
      </c>
      <c r="AL2553">
        <v>2</v>
      </c>
      <c r="AN2553">
        <v>1728</v>
      </c>
      <c r="AO2553">
        <v>32</v>
      </c>
      <c r="AP2553" t="s">
        <v>63</v>
      </c>
      <c r="AQ2553" t="s">
        <v>66</v>
      </c>
      <c r="AR2553">
        <v>2843</v>
      </c>
      <c r="AW2553" t="s">
        <v>12439</v>
      </c>
      <c r="AX2553" t="s">
        <v>12440</v>
      </c>
      <c r="AY2553" t="s">
        <v>12441</v>
      </c>
      <c r="AZ2553" t="s">
        <v>70</v>
      </c>
    </row>
    <row r="2554" spans="1:52" x14ac:dyDescent="0.3">
      <c r="A2554">
        <v>2150963</v>
      </c>
      <c r="B2554" t="s">
        <v>12442</v>
      </c>
      <c r="C2554" t="str">
        <f t="shared" si="334"/>
        <v>7492</v>
      </c>
      <c r="D2554" t="s">
        <v>8411</v>
      </c>
      <c r="E2554" t="str">
        <f>"0000"</f>
        <v>0000</v>
      </c>
      <c r="F2554" t="s">
        <v>108</v>
      </c>
      <c r="G2554" t="str">
        <f>"34"</f>
        <v>34</v>
      </c>
      <c r="H2554" t="s">
        <v>1645</v>
      </c>
      <c r="I2554" t="s">
        <v>56</v>
      </c>
      <c r="J2554" t="s">
        <v>57</v>
      </c>
      <c r="K2554">
        <v>0</v>
      </c>
      <c r="L2554">
        <v>43289</v>
      </c>
      <c r="M2554">
        <v>0.99</v>
      </c>
      <c r="N2554" t="str">
        <f t="shared" si="338"/>
        <v>000X</v>
      </c>
      <c r="O2554">
        <v>6070</v>
      </c>
      <c r="P2554" t="s">
        <v>72</v>
      </c>
      <c r="Q2554" t="s">
        <v>11920</v>
      </c>
      <c r="R2554" t="s">
        <v>88</v>
      </c>
      <c r="T2554" t="s">
        <v>61</v>
      </c>
      <c r="V2554" t="s">
        <v>12443</v>
      </c>
      <c r="W2554">
        <v>15900</v>
      </c>
      <c r="X2554">
        <v>15900</v>
      </c>
      <c r="Y2554">
        <v>0</v>
      </c>
      <c r="Z2554">
        <v>15900</v>
      </c>
      <c r="AA2554">
        <v>15900</v>
      </c>
      <c r="AB2554" t="s">
        <v>72</v>
      </c>
      <c r="AC2554" s="1">
        <v>38718</v>
      </c>
      <c r="AD2554">
        <v>37400</v>
      </c>
      <c r="AE2554">
        <v>1971</v>
      </c>
      <c r="AF2554">
        <v>1684</v>
      </c>
      <c r="AG2554" t="s">
        <v>103</v>
      </c>
      <c r="AH2554" t="s">
        <v>76</v>
      </c>
      <c r="AR2554">
        <v>0</v>
      </c>
      <c r="AW2554" t="s">
        <v>12444</v>
      </c>
      <c r="AY2554" t="s">
        <v>12445</v>
      </c>
      <c r="AZ2554" t="s">
        <v>12446</v>
      </c>
    </row>
    <row r="2555" spans="1:52" x14ac:dyDescent="0.3">
      <c r="A2555">
        <v>2151048</v>
      </c>
      <c r="B2555" t="s">
        <v>12447</v>
      </c>
      <c r="C2555" t="str">
        <f t="shared" si="334"/>
        <v>7492</v>
      </c>
      <c r="D2555" t="s">
        <v>8411</v>
      </c>
      <c r="E2555" t="str">
        <f>"0100"</f>
        <v>0100</v>
      </c>
      <c r="F2555" t="s">
        <v>54</v>
      </c>
      <c r="G2555" t="str">
        <f>"34"</f>
        <v>34</v>
      </c>
      <c r="H2555" t="s">
        <v>1645</v>
      </c>
      <c r="I2555" t="s">
        <v>56</v>
      </c>
      <c r="J2555" t="s">
        <v>57</v>
      </c>
      <c r="K2555">
        <v>1</v>
      </c>
      <c r="L2555">
        <v>43521</v>
      </c>
      <c r="M2555">
        <v>1</v>
      </c>
      <c r="N2555" t="str">
        <f t="shared" si="338"/>
        <v>000X</v>
      </c>
      <c r="O2555">
        <v>6024</v>
      </c>
      <c r="P2555" t="s">
        <v>72</v>
      </c>
      <c r="Q2555" t="s">
        <v>11920</v>
      </c>
      <c r="R2555" t="s">
        <v>88</v>
      </c>
      <c r="T2555" t="s">
        <v>61</v>
      </c>
      <c r="V2555" t="s">
        <v>12448</v>
      </c>
      <c r="W2555">
        <v>247330</v>
      </c>
      <c r="X2555">
        <v>15990</v>
      </c>
      <c r="Y2555">
        <v>231340</v>
      </c>
      <c r="Z2555">
        <v>212525</v>
      </c>
      <c r="AA2555">
        <v>187525</v>
      </c>
      <c r="AB2555" t="s">
        <v>63</v>
      </c>
      <c r="AC2555" s="1">
        <v>41091</v>
      </c>
      <c r="AD2555">
        <v>164000</v>
      </c>
      <c r="AE2555">
        <v>2492</v>
      </c>
      <c r="AF2555">
        <v>1256</v>
      </c>
      <c r="AG2555" t="s">
        <v>64</v>
      </c>
      <c r="AH2555" t="s">
        <v>76</v>
      </c>
      <c r="AI2555">
        <v>1</v>
      </c>
      <c r="AJ2555">
        <v>2006</v>
      </c>
      <c r="AK2555">
        <v>3</v>
      </c>
      <c r="AL2555">
        <v>2</v>
      </c>
      <c r="AM2555">
        <v>1</v>
      </c>
      <c r="AN2555">
        <v>2173</v>
      </c>
      <c r="AO2555">
        <v>32</v>
      </c>
      <c r="AP2555" t="s">
        <v>63</v>
      </c>
      <c r="AQ2555" t="s">
        <v>66</v>
      </c>
      <c r="AR2555">
        <v>3371</v>
      </c>
      <c r="AW2555" t="s">
        <v>12449</v>
      </c>
      <c r="AY2555" t="s">
        <v>12450</v>
      </c>
      <c r="AZ2555" t="s">
        <v>70</v>
      </c>
    </row>
    <row r="2556" spans="1:52" x14ac:dyDescent="0.3">
      <c r="A2556">
        <v>2151200</v>
      </c>
      <c r="B2556" t="s">
        <v>12451</v>
      </c>
      <c r="C2556" t="str">
        <f t="shared" si="334"/>
        <v>7492</v>
      </c>
      <c r="D2556" t="s">
        <v>8411</v>
      </c>
      <c r="E2556" t="str">
        <f>"0100"</f>
        <v>0100</v>
      </c>
      <c r="F2556" t="s">
        <v>54</v>
      </c>
      <c r="G2556" t="str">
        <f>"09"</f>
        <v>09</v>
      </c>
      <c r="H2556" t="s">
        <v>55</v>
      </c>
      <c r="I2556" t="s">
        <v>56</v>
      </c>
      <c r="J2556" t="s">
        <v>57</v>
      </c>
      <c r="K2556">
        <v>1</v>
      </c>
      <c r="L2556">
        <v>43298</v>
      </c>
      <c r="M2556">
        <v>0.99</v>
      </c>
      <c r="N2556" t="str">
        <f t="shared" si="338"/>
        <v>000X</v>
      </c>
      <c r="O2556">
        <v>3223</v>
      </c>
      <c r="P2556" t="s">
        <v>58</v>
      </c>
      <c r="Q2556" t="s">
        <v>12314</v>
      </c>
      <c r="R2556" t="s">
        <v>12315</v>
      </c>
      <c r="T2556" t="s">
        <v>61</v>
      </c>
      <c r="V2556" t="s">
        <v>12452</v>
      </c>
      <c r="W2556">
        <v>239760</v>
      </c>
      <c r="X2556">
        <v>15900</v>
      </c>
      <c r="Y2556">
        <v>223860</v>
      </c>
      <c r="Z2556">
        <v>173872</v>
      </c>
      <c r="AA2556">
        <v>148872</v>
      </c>
      <c r="AB2556" t="s">
        <v>63</v>
      </c>
      <c r="AC2556" s="1">
        <v>36069</v>
      </c>
      <c r="AD2556">
        <v>9000</v>
      </c>
      <c r="AE2556">
        <v>1274</v>
      </c>
      <c r="AF2556">
        <v>341</v>
      </c>
      <c r="AG2556" t="s">
        <v>103</v>
      </c>
      <c r="AH2556" t="s">
        <v>76</v>
      </c>
      <c r="AI2556">
        <v>1</v>
      </c>
      <c r="AJ2556">
        <v>1999</v>
      </c>
      <c r="AK2556">
        <v>4</v>
      </c>
      <c r="AL2556">
        <v>3</v>
      </c>
      <c r="AN2556">
        <v>2551</v>
      </c>
      <c r="AO2556">
        <v>32</v>
      </c>
      <c r="AP2556" t="s">
        <v>72</v>
      </c>
      <c r="AQ2556" t="s">
        <v>66</v>
      </c>
      <c r="AR2556">
        <v>3574</v>
      </c>
      <c r="AW2556" t="s">
        <v>12453</v>
      </c>
      <c r="AX2556" t="s">
        <v>12454</v>
      </c>
      <c r="AY2556" t="s">
        <v>12455</v>
      </c>
      <c r="AZ2556" t="s">
        <v>70</v>
      </c>
    </row>
    <row r="2557" spans="1:52" x14ac:dyDescent="0.3">
      <c r="A2557">
        <v>2151382</v>
      </c>
      <c r="B2557" t="s">
        <v>12456</v>
      </c>
      <c r="C2557" t="str">
        <f t="shared" si="334"/>
        <v>7492</v>
      </c>
      <c r="D2557" t="s">
        <v>8411</v>
      </c>
      <c r="E2557" t="str">
        <f>"0100"</f>
        <v>0100</v>
      </c>
      <c r="F2557" t="s">
        <v>54</v>
      </c>
      <c r="G2557" t="str">
        <f>"34"</f>
        <v>34</v>
      </c>
      <c r="H2557" t="s">
        <v>1645</v>
      </c>
      <c r="I2557" t="s">
        <v>56</v>
      </c>
      <c r="J2557" t="s">
        <v>57</v>
      </c>
      <c r="K2557">
        <v>1</v>
      </c>
      <c r="L2557">
        <v>46050</v>
      </c>
      <c r="M2557">
        <v>1.06</v>
      </c>
      <c r="N2557" t="str">
        <f t="shared" si="338"/>
        <v>000X</v>
      </c>
      <c r="O2557">
        <v>2329</v>
      </c>
      <c r="P2557" t="s">
        <v>58</v>
      </c>
      <c r="Q2557" t="s">
        <v>10439</v>
      </c>
      <c r="R2557" t="s">
        <v>140</v>
      </c>
      <c r="T2557" t="s">
        <v>61</v>
      </c>
      <c r="V2557" t="s">
        <v>12457</v>
      </c>
      <c r="W2557">
        <v>177127</v>
      </c>
      <c r="X2557">
        <v>16920</v>
      </c>
      <c r="Y2557">
        <v>160207</v>
      </c>
      <c r="Z2557">
        <v>131879</v>
      </c>
      <c r="AA2557">
        <v>106879</v>
      </c>
      <c r="AB2557" t="s">
        <v>63</v>
      </c>
      <c r="AC2557" s="1">
        <v>43278</v>
      </c>
      <c r="AD2557">
        <v>215500</v>
      </c>
      <c r="AE2557">
        <v>2911</v>
      </c>
      <c r="AF2557">
        <v>578</v>
      </c>
      <c r="AG2557" t="s">
        <v>64</v>
      </c>
      <c r="AH2557" t="s">
        <v>76</v>
      </c>
      <c r="AI2557">
        <v>1</v>
      </c>
      <c r="AJ2557">
        <v>1992</v>
      </c>
      <c r="AK2557">
        <v>3</v>
      </c>
      <c r="AL2557">
        <v>2</v>
      </c>
      <c r="AN2557">
        <v>1540</v>
      </c>
      <c r="AO2557">
        <v>32</v>
      </c>
      <c r="AP2557" t="s">
        <v>63</v>
      </c>
      <c r="AQ2557" t="s">
        <v>66</v>
      </c>
      <c r="AR2557">
        <v>2445</v>
      </c>
      <c r="AW2557" t="s">
        <v>12458</v>
      </c>
      <c r="AY2557" t="s">
        <v>12459</v>
      </c>
      <c r="AZ2557" t="s">
        <v>70</v>
      </c>
    </row>
    <row r="2558" spans="1:52" x14ac:dyDescent="0.3">
      <c r="A2558">
        <v>2152354</v>
      </c>
      <c r="B2558" t="s">
        <v>12460</v>
      </c>
      <c r="C2558" t="str">
        <f t="shared" si="334"/>
        <v>7492</v>
      </c>
      <c r="D2558" t="s">
        <v>8411</v>
      </c>
      <c r="E2558" t="str">
        <f>"0100"</f>
        <v>0100</v>
      </c>
      <c r="F2558" t="s">
        <v>54</v>
      </c>
      <c r="G2558" t="str">
        <f>"09"</f>
        <v>09</v>
      </c>
      <c r="H2558" t="s">
        <v>55</v>
      </c>
      <c r="I2558" t="s">
        <v>56</v>
      </c>
      <c r="J2558" t="s">
        <v>57</v>
      </c>
      <c r="K2558">
        <v>1</v>
      </c>
      <c r="L2558">
        <v>46938</v>
      </c>
      <c r="M2558">
        <v>1.08</v>
      </c>
      <c r="N2558" t="str">
        <f t="shared" si="338"/>
        <v>000X</v>
      </c>
      <c r="O2558">
        <v>3479</v>
      </c>
      <c r="P2558" t="s">
        <v>58</v>
      </c>
      <c r="Q2558" t="s">
        <v>12314</v>
      </c>
      <c r="R2558" t="s">
        <v>12315</v>
      </c>
      <c r="T2558" t="s">
        <v>61</v>
      </c>
      <c r="V2558" t="s">
        <v>12461</v>
      </c>
      <c r="W2558">
        <v>254622</v>
      </c>
      <c r="X2558">
        <v>17240</v>
      </c>
      <c r="Y2558">
        <v>237382</v>
      </c>
      <c r="Z2558">
        <v>254622</v>
      </c>
      <c r="AA2558">
        <v>254622</v>
      </c>
      <c r="AB2558" t="s">
        <v>72</v>
      </c>
      <c r="AC2558" s="1">
        <v>44165</v>
      </c>
      <c r="AD2558">
        <v>385000</v>
      </c>
      <c r="AE2558">
        <v>3114</v>
      </c>
      <c r="AF2558">
        <v>2147</v>
      </c>
      <c r="AG2558" t="s">
        <v>64</v>
      </c>
      <c r="AH2558" t="s">
        <v>76</v>
      </c>
      <c r="AI2558">
        <v>1</v>
      </c>
      <c r="AJ2558">
        <v>2011</v>
      </c>
      <c r="AK2558">
        <v>4</v>
      </c>
      <c r="AL2558">
        <v>2</v>
      </c>
      <c r="AN2558">
        <v>2677</v>
      </c>
      <c r="AO2558">
        <v>32</v>
      </c>
      <c r="AP2558" t="s">
        <v>72</v>
      </c>
      <c r="AQ2558" t="s">
        <v>66</v>
      </c>
      <c r="AR2558">
        <v>3985</v>
      </c>
      <c r="AW2558" t="s">
        <v>12462</v>
      </c>
      <c r="AX2558" t="s">
        <v>12463</v>
      </c>
      <c r="AY2558" t="s">
        <v>12464</v>
      </c>
      <c r="AZ2558" t="s">
        <v>70</v>
      </c>
    </row>
    <row r="2559" spans="1:52" x14ac:dyDescent="0.3">
      <c r="A2559">
        <v>2152524</v>
      </c>
      <c r="B2559" t="s">
        <v>12465</v>
      </c>
      <c r="C2559" t="str">
        <f t="shared" si="334"/>
        <v>7492</v>
      </c>
      <c r="D2559" t="s">
        <v>8411</v>
      </c>
      <c r="E2559" t="str">
        <f>"0000"</f>
        <v>0000</v>
      </c>
      <c r="F2559" t="s">
        <v>108</v>
      </c>
      <c r="G2559" t="str">
        <f>"03"</f>
        <v>03</v>
      </c>
      <c r="H2559" t="s">
        <v>55</v>
      </c>
      <c r="I2559" t="s">
        <v>56</v>
      </c>
      <c r="J2559" t="s">
        <v>57</v>
      </c>
      <c r="K2559">
        <v>0</v>
      </c>
      <c r="L2559">
        <v>48080</v>
      </c>
      <c r="M2559">
        <v>1.1000000000000001</v>
      </c>
      <c r="N2559" t="str">
        <f t="shared" si="338"/>
        <v>000X</v>
      </c>
      <c r="O2559">
        <v>2134</v>
      </c>
      <c r="P2559" t="s">
        <v>58</v>
      </c>
      <c r="Q2559" t="s">
        <v>10937</v>
      </c>
      <c r="R2559" t="s">
        <v>4590</v>
      </c>
      <c r="T2559" t="s">
        <v>61</v>
      </c>
      <c r="V2559" t="s">
        <v>12466</v>
      </c>
      <c r="W2559">
        <v>17660</v>
      </c>
      <c r="X2559">
        <v>17660</v>
      </c>
      <c r="Y2559">
        <v>0</v>
      </c>
      <c r="Z2559">
        <v>17660</v>
      </c>
      <c r="AA2559">
        <v>17660</v>
      </c>
      <c r="AB2559" t="s">
        <v>72</v>
      </c>
      <c r="AR2559">
        <v>0</v>
      </c>
      <c r="AW2559" t="s">
        <v>12467</v>
      </c>
      <c r="AY2559" t="s">
        <v>12468</v>
      </c>
      <c r="AZ2559" t="s">
        <v>3031</v>
      </c>
    </row>
    <row r="2560" spans="1:52" x14ac:dyDescent="0.3">
      <c r="A2560">
        <v>2152770</v>
      </c>
      <c r="B2560" t="s">
        <v>12469</v>
      </c>
      <c r="C2560" t="str">
        <f t="shared" si="334"/>
        <v>7492</v>
      </c>
      <c r="D2560" t="s">
        <v>8411</v>
      </c>
      <c r="E2560" t="str">
        <f t="shared" ref="E2560:E2565" si="339">"0100"</f>
        <v>0100</v>
      </c>
      <c r="F2560" t="s">
        <v>54</v>
      </c>
      <c r="G2560" t="str">
        <f>"03"</f>
        <v>03</v>
      </c>
      <c r="H2560" t="s">
        <v>55</v>
      </c>
      <c r="I2560" t="s">
        <v>56</v>
      </c>
      <c r="J2560" t="s">
        <v>8434</v>
      </c>
      <c r="K2560">
        <v>1</v>
      </c>
      <c r="L2560">
        <v>67853</v>
      </c>
      <c r="M2560">
        <v>1.56</v>
      </c>
      <c r="N2560" t="str">
        <f t="shared" si="338"/>
        <v>000X</v>
      </c>
      <c r="O2560">
        <v>2037</v>
      </c>
      <c r="P2560" t="s">
        <v>58</v>
      </c>
      <c r="Q2560" t="s">
        <v>10913</v>
      </c>
      <c r="R2560" t="s">
        <v>331</v>
      </c>
      <c r="T2560" t="s">
        <v>61</v>
      </c>
      <c r="V2560" t="s">
        <v>12470</v>
      </c>
      <c r="W2560">
        <v>286124</v>
      </c>
      <c r="X2560">
        <v>19470</v>
      </c>
      <c r="Y2560">
        <v>266654</v>
      </c>
      <c r="Z2560">
        <v>212203</v>
      </c>
      <c r="AA2560">
        <v>187203</v>
      </c>
      <c r="AB2560" t="s">
        <v>63</v>
      </c>
      <c r="AC2560" s="1">
        <v>30042</v>
      </c>
      <c r="AD2560">
        <v>10000</v>
      </c>
      <c r="AE2560">
        <v>598</v>
      </c>
      <c r="AF2560">
        <v>116</v>
      </c>
      <c r="AG2560" t="s">
        <v>103</v>
      </c>
      <c r="AH2560" t="s">
        <v>76</v>
      </c>
      <c r="AI2560">
        <v>1</v>
      </c>
      <c r="AJ2560">
        <v>2003</v>
      </c>
      <c r="AK2560">
        <v>3</v>
      </c>
      <c r="AL2560">
        <v>3</v>
      </c>
      <c r="AN2560">
        <v>2745</v>
      </c>
      <c r="AO2560">
        <v>32</v>
      </c>
      <c r="AP2560" t="s">
        <v>72</v>
      </c>
      <c r="AQ2560" t="s">
        <v>66</v>
      </c>
      <c r="AR2560">
        <v>4640</v>
      </c>
      <c r="AW2560" t="s">
        <v>12471</v>
      </c>
      <c r="AX2560" t="s">
        <v>12472</v>
      </c>
      <c r="AY2560" t="s">
        <v>12473</v>
      </c>
      <c r="AZ2560" t="s">
        <v>70</v>
      </c>
    </row>
    <row r="2561" spans="1:52" x14ac:dyDescent="0.3">
      <c r="A2561">
        <v>2152940</v>
      </c>
      <c r="B2561" t="s">
        <v>12474</v>
      </c>
      <c r="C2561" t="str">
        <f t="shared" si="334"/>
        <v>7492</v>
      </c>
      <c r="D2561" t="s">
        <v>8411</v>
      </c>
      <c r="E2561" t="str">
        <f t="shared" si="339"/>
        <v>0100</v>
      </c>
      <c r="F2561" t="s">
        <v>54</v>
      </c>
      <c r="G2561" t="str">
        <f>"03"</f>
        <v>03</v>
      </c>
      <c r="H2561" t="s">
        <v>55</v>
      </c>
      <c r="I2561" t="s">
        <v>56</v>
      </c>
      <c r="J2561" t="s">
        <v>57</v>
      </c>
      <c r="K2561">
        <v>1</v>
      </c>
      <c r="L2561">
        <v>48660</v>
      </c>
      <c r="M2561">
        <v>1.1200000000000001</v>
      </c>
      <c r="N2561" t="str">
        <f t="shared" si="338"/>
        <v>000X</v>
      </c>
      <c r="O2561">
        <v>5844</v>
      </c>
      <c r="P2561" t="s">
        <v>72</v>
      </c>
      <c r="Q2561" t="s">
        <v>10886</v>
      </c>
      <c r="R2561" t="s">
        <v>140</v>
      </c>
      <c r="T2561" t="s">
        <v>61</v>
      </c>
      <c r="V2561" t="s">
        <v>12475</v>
      </c>
      <c r="W2561">
        <v>259731</v>
      </c>
      <c r="X2561">
        <v>17870</v>
      </c>
      <c r="Y2561">
        <v>241861</v>
      </c>
      <c r="Z2561">
        <v>259731</v>
      </c>
      <c r="AA2561">
        <v>234731</v>
      </c>
      <c r="AB2561" t="s">
        <v>63</v>
      </c>
      <c r="AC2561" s="1">
        <v>42971</v>
      </c>
      <c r="AD2561">
        <v>294900</v>
      </c>
      <c r="AE2561">
        <v>2849</v>
      </c>
      <c r="AF2561">
        <v>1698</v>
      </c>
      <c r="AG2561" t="s">
        <v>64</v>
      </c>
      <c r="AH2561" t="s">
        <v>76</v>
      </c>
      <c r="AI2561">
        <v>1</v>
      </c>
      <c r="AJ2561">
        <v>2017</v>
      </c>
      <c r="AK2561">
        <v>3</v>
      </c>
      <c r="AL2561">
        <v>2</v>
      </c>
      <c r="AN2561">
        <v>2244</v>
      </c>
      <c r="AO2561">
        <v>32</v>
      </c>
      <c r="AP2561" t="s">
        <v>63</v>
      </c>
      <c r="AQ2561" t="s">
        <v>66</v>
      </c>
      <c r="AR2561">
        <v>3262</v>
      </c>
      <c r="AW2561" t="s">
        <v>12476</v>
      </c>
      <c r="AX2561" t="s">
        <v>12477</v>
      </c>
      <c r="AY2561" t="s">
        <v>12478</v>
      </c>
      <c r="AZ2561" t="s">
        <v>70</v>
      </c>
    </row>
    <row r="2562" spans="1:52" x14ac:dyDescent="0.3">
      <c r="A2562">
        <v>2153008</v>
      </c>
      <c r="B2562" t="s">
        <v>12479</v>
      </c>
      <c r="C2562" t="str">
        <f t="shared" ref="C2562:C2625" si="340">"7492"</f>
        <v>7492</v>
      </c>
      <c r="D2562" t="s">
        <v>8411</v>
      </c>
      <c r="E2562" t="str">
        <f t="shared" si="339"/>
        <v>0100</v>
      </c>
      <c r="F2562" t="s">
        <v>54</v>
      </c>
      <c r="G2562" t="str">
        <f>"09"</f>
        <v>09</v>
      </c>
      <c r="H2562" t="s">
        <v>55</v>
      </c>
      <c r="I2562" t="s">
        <v>56</v>
      </c>
      <c r="J2562" t="s">
        <v>57</v>
      </c>
      <c r="K2562">
        <v>1</v>
      </c>
      <c r="L2562">
        <v>49153</v>
      </c>
      <c r="M2562">
        <v>1.1299999999999999</v>
      </c>
      <c r="N2562" t="str">
        <f t="shared" si="338"/>
        <v>000X</v>
      </c>
      <c r="O2562">
        <v>4096</v>
      </c>
      <c r="P2562" t="s">
        <v>72</v>
      </c>
      <c r="Q2562" t="s">
        <v>8492</v>
      </c>
      <c r="R2562" t="s">
        <v>140</v>
      </c>
      <c r="T2562" t="s">
        <v>61</v>
      </c>
      <c r="V2562" t="s">
        <v>12480</v>
      </c>
      <c r="W2562">
        <v>150353</v>
      </c>
      <c r="X2562">
        <v>18050</v>
      </c>
      <c r="Y2562">
        <v>132303</v>
      </c>
      <c r="Z2562">
        <v>104950</v>
      </c>
      <c r="AA2562">
        <v>79450</v>
      </c>
      <c r="AB2562" t="s">
        <v>63</v>
      </c>
      <c r="AC2562" s="1">
        <v>33786</v>
      </c>
      <c r="AD2562">
        <v>95000</v>
      </c>
      <c r="AE2562">
        <v>947</v>
      </c>
      <c r="AF2562">
        <v>1416</v>
      </c>
      <c r="AG2562" t="s">
        <v>64</v>
      </c>
      <c r="AH2562" t="s">
        <v>76</v>
      </c>
      <c r="AI2562">
        <v>1</v>
      </c>
      <c r="AJ2562">
        <v>1990</v>
      </c>
      <c r="AK2562">
        <v>3</v>
      </c>
      <c r="AL2562">
        <v>2</v>
      </c>
      <c r="AN2562">
        <v>1614</v>
      </c>
      <c r="AO2562">
        <v>32</v>
      </c>
      <c r="AP2562" t="s">
        <v>72</v>
      </c>
      <c r="AQ2562" t="s">
        <v>66</v>
      </c>
      <c r="AR2562">
        <v>2246</v>
      </c>
      <c r="AW2562" t="s">
        <v>12481</v>
      </c>
      <c r="AX2562" t="s">
        <v>12482</v>
      </c>
      <c r="AY2562" t="s">
        <v>12483</v>
      </c>
      <c r="AZ2562" t="s">
        <v>12484</v>
      </c>
    </row>
    <row r="2563" spans="1:52" x14ac:dyDescent="0.3">
      <c r="A2563">
        <v>2153156</v>
      </c>
      <c r="B2563" t="s">
        <v>12485</v>
      </c>
      <c r="C2563" t="str">
        <f t="shared" si="340"/>
        <v>7492</v>
      </c>
      <c r="D2563" t="s">
        <v>8411</v>
      </c>
      <c r="E2563" t="str">
        <f t="shared" si="339"/>
        <v>0100</v>
      </c>
      <c r="F2563" t="s">
        <v>54</v>
      </c>
      <c r="G2563" t="str">
        <f>"09"</f>
        <v>09</v>
      </c>
      <c r="H2563" t="s">
        <v>55</v>
      </c>
      <c r="I2563" t="s">
        <v>56</v>
      </c>
      <c r="J2563" t="s">
        <v>57</v>
      </c>
      <c r="K2563">
        <v>1</v>
      </c>
      <c r="L2563">
        <v>43784</v>
      </c>
      <c r="M2563">
        <v>1.01</v>
      </c>
      <c r="N2563" t="str">
        <f t="shared" si="338"/>
        <v>000X</v>
      </c>
      <c r="O2563">
        <v>3850</v>
      </c>
      <c r="P2563" t="s">
        <v>58</v>
      </c>
      <c r="Q2563" t="s">
        <v>12314</v>
      </c>
      <c r="R2563" t="s">
        <v>12315</v>
      </c>
      <c r="T2563" t="s">
        <v>61</v>
      </c>
      <c r="V2563" t="s">
        <v>12486</v>
      </c>
      <c r="W2563">
        <v>249322</v>
      </c>
      <c r="X2563">
        <v>16080</v>
      </c>
      <c r="Y2563">
        <v>233242</v>
      </c>
      <c r="Z2563">
        <v>174972</v>
      </c>
      <c r="AA2563">
        <v>149972</v>
      </c>
      <c r="AB2563" t="s">
        <v>63</v>
      </c>
      <c r="AC2563" s="1">
        <v>38200</v>
      </c>
      <c r="AD2563">
        <v>260000</v>
      </c>
      <c r="AE2563">
        <v>1761</v>
      </c>
      <c r="AF2563">
        <v>1584</v>
      </c>
      <c r="AG2563" t="s">
        <v>64</v>
      </c>
      <c r="AH2563" t="s">
        <v>76</v>
      </c>
      <c r="AI2563">
        <v>1</v>
      </c>
      <c r="AJ2563">
        <v>2004</v>
      </c>
      <c r="AK2563">
        <v>3</v>
      </c>
      <c r="AL2563">
        <v>2</v>
      </c>
      <c r="AN2563">
        <v>2567</v>
      </c>
      <c r="AO2563">
        <v>32</v>
      </c>
      <c r="AP2563" t="s">
        <v>72</v>
      </c>
      <c r="AQ2563" t="s">
        <v>66</v>
      </c>
      <c r="AR2563">
        <v>3342</v>
      </c>
      <c r="AW2563" t="s">
        <v>12487</v>
      </c>
      <c r="AX2563" t="s">
        <v>12488</v>
      </c>
      <c r="AY2563" t="s">
        <v>12489</v>
      </c>
      <c r="AZ2563" t="s">
        <v>70</v>
      </c>
    </row>
    <row r="2564" spans="1:52" x14ac:dyDescent="0.3">
      <c r="A2564">
        <v>2153181</v>
      </c>
      <c r="B2564" t="s">
        <v>12490</v>
      </c>
      <c r="C2564" t="str">
        <f t="shared" si="340"/>
        <v>7492</v>
      </c>
      <c r="D2564" t="s">
        <v>8411</v>
      </c>
      <c r="E2564" t="str">
        <f t="shared" si="339"/>
        <v>0100</v>
      </c>
      <c r="F2564" t="s">
        <v>54</v>
      </c>
      <c r="G2564" t="str">
        <f>"03"</f>
        <v>03</v>
      </c>
      <c r="H2564" t="s">
        <v>55</v>
      </c>
      <c r="I2564" t="s">
        <v>56</v>
      </c>
      <c r="J2564" t="s">
        <v>57</v>
      </c>
      <c r="K2564">
        <v>1</v>
      </c>
      <c r="L2564">
        <v>49600</v>
      </c>
      <c r="M2564">
        <v>1.1399999999999999</v>
      </c>
      <c r="N2564" t="str">
        <f t="shared" si="338"/>
        <v>000X</v>
      </c>
      <c r="O2564">
        <v>2145</v>
      </c>
      <c r="P2564" t="s">
        <v>58</v>
      </c>
      <c r="Q2564" t="s">
        <v>10913</v>
      </c>
      <c r="R2564" t="s">
        <v>331</v>
      </c>
      <c r="T2564" t="s">
        <v>61</v>
      </c>
      <c r="V2564" t="s">
        <v>12491</v>
      </c>
      <c r="W2564">
        <v>335853</v>
      </c>
      <c r="X2564">
        <v>18220</v>
      </c>
      <c r="Y2564">
        <v>317633</v>
      </c>
      <c r="Z2564">
        <v>274282</v>
      </c>
      <c r="AA2564">
        <v>249282</v>
      </c>
      <c r="AB2564" t="s">
        <v>63</v>
      </c>
      <c r="AC2564" s="1">
        <v>38261</v>
      </c>
      <c r="AD2564">
        <v>57500</v>
      </c>
      <c r="AE2564">
        <v>1781</v>
      </c>
      <c r="AF2564">
        <v>2058</v>
      </c>
      <c r="AG2564" t="s">
        <v>103</v>
      </c>
      <c r="AH2564" t="s">
        <v>76</v>
      </c>
      <c r="AI2564">
        <v>1</v>
      </c>
      <c r="AJ2564">
        <v>2006</v>
      </c>
      <c r="AK2564">
        <v>4</v>
      </c>
      <c r="AL2564">
        <v>3</v>
      </c>
      <c r="AN2564">
        <v>3187</v>
      </c>
      <c r="AO2564">
        <v>32</v>
      </c>
      <c r="AP2564" t="s">
        <v>63</v>
      </c>
      <c r="AQ2564" t="s">
        <v>66</v>
      </c>
      <c r="AR2564">
        <v>4710</v>
      </c>
      <c r="AW2564" t="s">
        <v>12492</v>
      </c>
      <c r="AX2564" t="s">
        <v>12493</v>
      </c>
      <c r="AY2564" t="s">
        <v>12494</v>
      </c>
      <c r="AZ2564" t="s">
        <v>70</v>
      </c>
    </row>
    <row r="2565" spans="1:52" x14ac:dyDescent="0.3">
      <c r="A2565">
        <v>2153261</v>
      </c>
      <c r="B2565" t="s">
        <v>12495</v>
      </c>
      <c r="C2565" t="str">
        <f t="shared" si="340"/>
        <v>7492</v>
      </c>
      <c r="D2565" t="s">
        <v>8411</v>
      </c>
      <c r="E2565" t="str">
        <f t="shared" si="339"/>
        <v>0100</v>
      </c>
      <c r="F2565" t="s">
        <v>54</v>
      </c>
      <c r="G2565" t="str">
        <f>"03"</f>
        <v>03</v>
      </c>
      <c r="H2565" t="s">
        <v>55</v>
      </c>
      <c r="I2565" t="s">
        <v>56</v>
      </c>
      <c r="J2565" t="s">
        <v>57</v>
      </c>
      <c r="K2565">
        <v>1</v>
      </c>
      <c r="L2565">
        <v>46226</v>
      </c>
      <c r="M2565">
        <v>1.06</v>
      </c>
      <c r="N2565" t="str">
        <f t="shared" si="338"/>
        <v>000X</v>
      </c>
      <c r="O2565">
        <v>2049</v>
      </c>
      <c r="P2565" t="s">
        <v>58</v>
      </c>
      <c r="Q2565" t="s">
        <v>10439</v>
      </c>
      <c r="R2565" t="s">
        <v>140</v>
      </c>
      <c r="T2565" t="s">
        <v>61</v>
      </c>
      <c r="V2565" t="s">
        <v>12496</v>
      </c>
      <c r="W2565">
        <v>258384</v>
      </c>
      <c r="X2565">
        <v>16980</v>
      </c>
      <c r="Y2565">
        <v>241404</v>
      </c>
      <c r="Z2565">
        <v>206318</v>
      </c>
      <c r="AA2565">
        <v>181318</v>
      </c>
      <c r="AB2565" t="s">
        <v>63</v>
      </c>
      <c r="AC2565" s="1">
        <v>40330</v>
      </c>
      <c r="AD2565">
        <v>227500</v>
      </c>
      <c r="AE2565">
        <v>2362</v>
      </c>
      <c r="AF2565">
        <v>2091</v>
      </c>
      <c r="AG2565" t="s">
        <v>64</v>
      </c>
      <c r="AH2565" t="s">
        <v>76</v>
      </c>
      <c r="AI2565">
        <v>1</v>
      </c>
      <c r="AJ2565">
        <v>2003</v>
      </c>
      <c r="AK2565">
        <v>3</v>
      </c>
      <c r="AL2565">
        <v>2</v>
      </c>
      <c r="AN2565">
        <v>2161</v>
      </c>
      <c r="AO2565">
        <v>32</v>
      </c>
      <c r="AP2565" t="s">
        <v>63</v>
      </c>
      <c r="AQ2565" t="s">
        <v>66</v>
      </c>
      <c r="AR2565">
        <v>3370</v>
      </c>
      <c r="AW2565" t="s">
        <v>12497</v>
      </c>
      <c r="AX2565" t="s">
        <v>12498</v>
      </c>
      <c r="AY2565" t="s">
        <v>12499</v>
      </c>
      <c r="AZ2565" t="s">
        <v>12500</v>
      </c>
    </row>
    <row r="2566" spans="1:52" x14ac:dyDescent="0.3">
      <c r="A2566">
        <v>2150939</v>
      </c>
      <c r="B2566" t="s">
        <v>12501</v>
      </c>
      <c r="C2566" t="str">
        <f t="shared" si="340"/>
        <v>7492</v>
      </c>
      <c r="D2566" t="s">
        <v>8411</v>
      </c>
      <c r="E2566" t="str">
        <f>"0000"</f>
        <v>0000</v>
      </c>
      <c r="F2566" t="s">
        <v>108</v>
      </c>
      <c r="G2566" t="str">
        <f>"34"</f>
        <v>34</v>
      </c>
      <c r="H2566" t="s">
        <v>1645</v>
      </c>
      <c r="I2566" t="s">
        <v>56</v>
      </c>
      <c r="J2566" t="s">
        <v>57</v>
      </c>
      <c r="K2566">
        <v>0</v>
      </c>
      <c r="L2566">
        <v>44271</v>
      </c>
      <c r="M2566">
        <v>1.02</v>
      </c>
      <c r="N2566" t="str">
        <f t="shared" si="338"/>
        <v>000X</v>
      </c>
      <c r="O2566">
        <v>6124</v>
      </c>
      <c r="P2566" t="s">
        <v>72</v>
      </c>
      <c r="Q2566" t="s">
        <v>11920</v>
      </c>
      <c r="R2566" t="s">
        <v>88</v>
      </c>
      <c r="T2566" t="s">
        <v>61</v>
      </c>
      <c r="V2566" t="s">
        <v>12502</v>
      </c>
      <c r="W2566">
        <v>16260</v>
      </c>
      <c r="X2566">
        <v>16260</v>
      </c>
      <c r="Y2566">
        <v>0</v>
      </c>
      <c r="Z2566">
        <v>16260</v>
      </c>
      <c r="AA2566">
        <v>16260</v>
      </c>
      <c r="AB2566" t="s">
        <v>72</v>
      </c>
      <c r="AC2566" s="1">
        <v>43720</v>
      </c>
      <c r="AD2566">
        <v>16000</v>
      </c>
      <c r="AE2566">
        <v>3006</v>
      </c>
      <c r="AF2566">
        <v>973</v>
      </c>
      <c r="AG2566" t="s">
        <v>103</v>
      </c>
      <c r="AH2566" t="s">
        <v>76</v>
      </c>
      <c r="AR2566">
        <v>0</v>
      </c>
      <c r="AW2566" t="s">
        <v>11453</v>
      </c>
      <c r="AY2566" t="s">
        <v>11455</v>
      </c>
      <c r="AZ2566" t="s">
        <v>70</v>
      </c>
    </row>
    <row r="2567" spans="1:52" x14ac:dyDescent="0.3">
      <c r="A2567">
        <v>2151145</v>
      </c>
      <c r="B2567" t="s">
        <v>12503</v>
      </c>
      <c r="C2567" t="str">
        <f t="shared" si="340"/>
        <v>7492</v>
      </c>
      <c r="D2567" t="s">
        <v>8411</v>
      </c>
      <c r="E2567" t="str">
        <f>"0100"</f>
        <v>0100</v>
      </c>
      <c r="F2567" t="s">
        <v>54</v>
      </c>
      <c r="G2567" t="str">
        <f>"03"</f>
        <v>03</v>
      </c>
      <c r="H2567" t="s">
        <v>55</v>
      </c>
      <c r="I2567" t="s">
        <v>56</v>
      </c>
      <c r="J2567" t="s">
        <v>57</v>
      </c>
      <c r="K2567">
        <v>1</v>
      </c>
      <c r="L2567">
        <v>44872</v>
      </c>
      <c r="M2567">
        <v>1.03</v>
      </c>
      <c r="N2567" t="str">
        <f t="shared" si="338"/>
        <v>000X</v>
      </c>
      <c r="O2567">
        <v>5945</v>
      </c>
      <c r="P2567" t="s">
        <v>72</v>
      </c>
      <c r="Q2567" t="s">
        <v>11160</v>
      </c>
      <c r="R2567" t="s">
        <v>140</v>
      </c>
      <c r="T2567" t="s">
        <v>61</v>
      </c>
      <c r="V2567" t="s">
        <v>12504</v>
      </c>
      <c r="W2567">
        <v>244803</v>
      </c>
      <c r="X2567">
        <v>16480</v>
      </c>
      <c r="Y2567">
        <v>228323</v>
      </c>
      <c r="Z2567">
        <v>185266</v>
      </c>
      <c r="AA2567">
        <v>160266</v>
      </c>
      <c r="AB2567" t="s">
        <v>63</v>
      </c>
      <c r="AC2567" s="1">
        <v>37591</v>
      </c>
      <c r="AD2567">
        <v>16000</v>
      </c>
      <c r="AE2567">
        <v>1557</v>
      </c>
      <c r="AF2567">
        <v>563</v>
      </c>
      <c r="AG2567" t="s">
        <v>103</v>
      </c>
      <c r="AH2567" t="s">
        <v>76</v>
      </c>
      <c r="AI2567">
        <v>1</v>
      </c>
      <c r="AJ2567">
        <v>2004</v>
      </c>
      <c r="AK2567">
        <v>3</v>
      </c>
      <c r="AL2567">
        <v>2</v>
      </c>
      <c r="AN2567">
        <v>2417</v>
      </c>
      <c r="AO2567">
        <v>32</v>
      </c>
      <c r="AP2567" t="s">
        <v>72</v>
      </c>
      <c r="AQ2567" t="s">
        <v>66</v>
      </c>
      <c r="AR2567">
        <v>3596</v>
      </c>
      <c r="AW2567" t="s">
        <v>12505</v>
      </c>
      <c r="AX2567" t="s">
        <v>12506</v>
      </c>
      <c r="AY2567" t="s">
        <v>12507</v>
      </c>
      <c r="AZ2567" t="s">
        <v>70</v>
      </c>
    </row>
    <row r="2568" spans="1:52" x14ac:dyDescent="0.3">
      <c r="A2568">
        <v>2151323</v>
      </c>
      <c r="B2568" t="s">
        <v>12508</v>
      </c>
      <c r="C2568" t="str">
        <f t="shared" si="340"/>
        <v>7492</v>
      </c>
      <c r="D2568" t="s">
        <v>8411</v>
      </c>
      <c r="E2568" t="str">
        <f>"0000"</f>
        <v>0000</v>
      </c>
      <c r="F2568" t="s">
        <v>108</v>
      </c>
      <c r="G2568" t="str">
        <f>"34"</f>
        <v>34</v>
      </c>
      <c r="H2568" t="s">
        <v>1645</v>
      </c>
      <c r="I2568" t="s">
        <v>56</v>
      </c>
      <c r="J2568" t="s">
        <v>57</v>
      </c>
      <c r="K2568">
        <v>0</v>
      </c>
      <c r="L2568">
        <v>48591</v>
      </c>
      <c r="M2568">
        <v>1.1200000000000001</v>
      </c>
      <c r="N2568" t="str">
        <f t="shared" si="338"/>
        <v>000X</v>
      </c>
      <c r="O2568">
        <v>6081</v>
      </c>
      <c r="P2568" t="s">
        <v>72</v>
      </c>
      <c r="Q2568" t="s">
        <v>11160</v>
      </c>
      <c r="R2568" t="s">
        <v>140</v>
      </c>
      <c r="T2568" t="s">
        <v>61</v>
      </c>
      <c r="V2568" t="s">
        <v>12509</v>
      </c>
      <c r="W2568">
        <v>17850</v>
      </c>
      <c r="X2568">
        <v>17850</v>
      </c>
      <c r="Y2568">
        <v>0</v>
      </c>
      <c r="Z2568">
        <v>17850</v>
      </c>
      <c r="AA2568">
        <v>17850</v>
      </c>
      <c r="AB2568" t="s">
        <v>72</v>
      </c>
      <c r="AR2568">
        <v>0</v>
      </c>
      <c r="AW2568" t="s">
        <v>12510</v>
      </c>
      <c r="AY2568" t="s">
        <v>12511</v>
      </c>
      <c r="AZ2568" t="s">
        <v>12512</v>
      </c>
    </row>
    <row r="2569" spans="1:52" x14ac:dyDescent="0.3">
      <c r="A2569">
        <v>2151331</v>
      </c>
      <c r="B2569" t="s">
        <v>12513</v>
      </c>
      <c r="C2569" t="str">
        <f t="shared" si="340"/>
        <v>7492</v>
      </c>
      <c r="D2569" t="s">
        <v>8411</v>
      </c>
      <c r="E2569" t="str">
        <f>"0100"</f>
        <v>0100</v>
      </c>
      <c r="F2569" t="s">
        <v>54</v>
      </c>
      <c r="G2569" t="str">
        <f>"09"</f>
        <v>09</v>
      </c>
      <c r="H2569" t="s">
        <v>55</v>
      </c>
      <c r="I2569" t="s">
        <v>56</v>
      </c>
      <c r="J2569" t="s">
        <v>57</v>
      </c>
      <c r="K2569">
        <v>1</v>
      </c>
      <c r="L2569">
        <v>43478</v>
      </c>
      <c r="M2569">
        <v>1</v>
      </c>
      <c r="N2569" t="str">
        <f t="shared" si="338"/>
        <v>000X</v>
      </c>
      <c r="O2569">
        <v>3327</v>
      </c>
      <c r="P2569" t="s">
        <v>58</v>
      </c>
      <c r="Q2569" t="s">
        <v>12314</v>
      </c>
      <c r="R2569" t="s">
        <v>12315</v>
      </c>
      <c r="T2569" t="s">
        <v>61</v>
      </c>
      <c r="V2569" t="s">
        <v>12514</v>
      </c>
      <c r="W2569">
        <v>153546</v>
      </c>
      <c r="X2569">
        <v>15970</v>
      </c>
      <c r="Y2569">
        <v>137576</v>
      </c>
      <c r="Z2569">
        <v>153546</v>
      </c>
      <c r="AA2569">
        <v>153546</v>
      </c>
      <c r="AB2569" t="s">
        <v>72</v>
      </c>
      <c r="AC2569" s="1">
        <v>43384</v>
      </c>
      <c r="AD2569">
        <v>185000</v>
      </c>
      <c r="AE2569">
        <v>2933</v>
      </c>
      <c r="AF2569">
        <v>876</v>
      </c>
      <c r="AG2569" t="s">
        <v>64</v>
      </c>
      <c r="AH2569" t="s">
        <v>76</v>
      </c>
      <c r="AI2569">
        <v>1</v>
      </c>
      <c r="AJ2569">
        <v>1997</v>
      </c>
      <c r="AK2569">
        <v>3</v>
      </c>
      <c r="AL2569">
        <v>2</v>
      </c>
      <c r="AN2569">
        <v>1502</v>
      </c>
      <c r="AO2569">
        <v>32</v>
      </c>
      <c r="AP2569" t="s">
        <v>63</v>
      </c>
      <c r="AQ2569" t="s">
        <v>66</v>
      </c>
      <c r="AR2569">
        <v>2160</v>
      </c>
      <c r="AW2569" t="s">
        <v>12515</v>
      </c>
      <c r="AY2569" t="s">
        <v>12516</v>
      </c>
      <c r="AZ2569" t="s">
        <v>70</v>
      </c>
    </row>
    <row r="2570" spans="1:52" x14ac:dyDescent="0.3">
      <c r="A2570">
        <v>2151480</v>
      </c>
      <c r="B2570" t="s">
        <v>12517</v>
      </c>
      <c r="C2570" t="str">
        <f t="shared" si="340"/>
        <v>7492</v>
      </c>
      <c r="D2570" t="s">
        <v>8411</v>
      </c>
      <c r="E2570" t="str">
        <f>"0000"</f>
        <v>0000</v>
      </c>
      <c r="F2570" t="s">
        <v>108</v>
      </c>
      <c r="G2570" t="str">
        <f>"09"</f>
        <v>09</v>
      </c>
      <c r="H2570" t="s">
        <v>55</v>
      </c>
      <c r="I2570" t="s">
        <v>56</v>
      </c>
      <c r="J2570" t="s">
        <v>57</v>
      </c>
      <c r="K2570">
        <v>0</v>
      </c>
      <c r="L2570">
        <v>46014</v>
      </c>
      <c r="M2570">
        <v>1.06</v>
      </c>
      <c r="N2570" t="str">
        <f t="shared" si="338"/>
        <v>000X</v>
      </c>
      <c r="O2570">
        <v>3425</v>
      </c>
      <c r="P2570" t="s">
        <v>58</v>
      </c>
      <c r="Q2570" t="s">
        <v>12314</v>
      </c>
      <c r="R2570" t="s">
        <v>12315</v>
      </c>
      <c r="T2570" t="s">
        <v>61</v>
      </c>
      <c r="V2570" t="s">
        <v>12518</v>
      </c>
      <c r="W2570">
        <v>16900</v>
      </c>
      <c r="X2570">
        <v>16900</v>
      </c>
      <c r="Y2570">
        <v>0</v>
      </c>
      <c r="Z2570">
        <v>16900</v>
      </c>
      <c r="AA2570">
        <v>16900</v>
      </c>
      <c r="AB2570" t="s">
        <v>72</v>
      </c>
      <c r="AC2570" s="1">
        <v>44099</v>
      </c>
      <c r="AD2570">
        <v>28000</v>
      </c>
      <c r="AE2570">
        <v>3095</v>
      </c>
      <c r="AF2570">
        <v>1718</v>
      </c>
      <c r="AG2570" t="s">
        <v>103</v>
      </c>
      <c r="AH2570" t="s">
        <v>76</v>
      </c>
      <c r="AR2570">
        <v>0</v>
      </c>
      <c r="AW2570" t="s">
        <v>12519</v>
      </c>
      <c r="AX2570" t="s">
        <v>12520</v>
      </c>
      <c r="AY2570" t="s">
        <v>3593</v>
      </c>
      <c r="AZ2570" t="s">
        <v>70</v>
      </c>
    </row>
    <row r="2571" spans="1:52" x14ac:dyDescent="0.3">
      <c r="A2571">
        <v>2151994</v>
      </c>
      <c r="B2571" t="s">
        <v>12521</v>
      </c>
      <c r="C2571" t="str">
        <f t="shared" si="340"/>
        <v>7492</v>
      </c>
      <c r="D2571" t="s">
        <v>8411</v>
      </c>
      <c r="E2571" t="str">
        <f>"0000"</f>
        <v>0000</v>
      </c>
      <c r="F2571" t="s">
        <v>108</v>
      </c>
      <c r="G2571" t="str">
        <f>"09"</f>
        <v>09</v>
      </c>
      <c r="H2571" t="s">
        <v>55</v>
      </c>
      <c r="I2571" t="s">
        <v>56</v>
      </c>
      <c r="J2571" t="s">
        <v>57</v>
      </c>
      <c r="K2571">
        <v>0</v>
      </c>
      <c r="L2571">
        <v>43750</v>
      </c>
      <c r="M2571">
        <v>1</v>
      </c>
      <c r="N2571" t="str">
        <f t="shared" si="338"/>
        <v>000X</v>
      </c>
      <c r="O2571">
        <v>3820</v>
      </c>
      <c r="P2571" t="s">
        <v>58</v>
      </c>
      <c r="Q2571" t="s">
        <v>4583</v>
      </c>
      <c r="R2571" t="s">
        <v>266</v>
      </c>
      <c r="T2571" t="s">
        <v>61</v>
      </c>
      <c r="V2571" t="s">
        <v>12522</v>
      </c>
      <c r="W2571">
        <v>16070</v>
      </c>
      <c r="X2571">
        <v>16070</v>
      </c>
      <c r="Y2571">
        <v>0</v>
      </c>
      <c r="Z2571">
        <v>16070</v>
      </c>
      <c r="AA2571">
        <v>16070</v>
      </c>
      <c r="AB2571" t="s">
        <v>72</v>
      </c>
      <c r="AR2571">
        <v>0</v>
      </c>
      <c r="AW2571" t="s">
        <v>12415</v>
      </c>
      <c r="AY2571" t="s">
        <v>12417</v>
      </c>
      <c r="AZ2571" t="s">
        <v>3031</v>
      </c>
    </row>
    <row r="2572" spans="1:52" x14ac:dyDescent="0.3">
      <c r="A2572">
        <v>2152079</v>
      </c>
      <c r="B2572" t="s">
        <v>12523</v>
      </c>
      <c r="C2572" t="str">
        <f t="shared" si="340"/>
        <v>7492</v>
      </c>
      <c r="D2572" t="s">
        <v>8411</v>
      </c>
      <c r="E2572" t="str">
        <f>"0100"</f>
        <v>0100</v>
      </c>
      <c r="F2572" t="s">
        <v>54</v>
      </c>
      <c r="G2572" t="str">
        <f>"03"</f>
        <v>03</v>
      </c>
      <c r="H2572" t="s">
        <v>55</v>
      </c>
      <c r="I2572" t="s">
        <v>56</v>
      </c>
      <c r="J2572" t="s">
        <v>57</v>
      </c>
      <c r="K2572">
        <v>1</v>
      </c>
      <c r="L2572">
        <v>49859</v>
      </c>
      <c r="M2572">
        <v>1.1399999999999999</v>
      </c>
      <c r="N2572" t="str">
        <f t="shared" si="338"/>
        <v>000X</v>
      </c>
      <c r="O2572">
        <v>5850</v>
      </c>
      <c r="P2572" t="s">
        <v>72</v>
      </c>
      <c r="Q2572" t="s">
        <v>11920</v>
      </c>
      <c r="R2572" t="s">
        <v>88</v>
      </c>
      <c r="T2572" t="s">
        <v>61</v>
      </c>
      <c r="V2572" t="s">
        <v>12524</v>
      </c>
      <c r="W2572">
        <v>169059</v>
      </c>
      <c r="X2572">
        <v>18310</v>
      </c>
      <c r="Y2572">
        <v>150749</v>
      </c>
      <c r="Z2572">
        <v>124375</v>
      </c>
      <c r="AA2572">
        <v>99375</v>
      </c>
      <c r="AB2572" t="s">
        <v>63</v>
      </c>
      <c r="AC2572" s="1">
        <v>33451</v>
      </c>
      <c r="AD2572">
        <v>121000</v>
      </c>
      <c r="AE2572">
        <v>905</v>
      </c>
      <c r="AF2572">
        <v>974</v>
      </c>
      <c r="AG2572" t="s">
        <v>64</v>
      </c>
      <c r="AH2572" t="s">
        <v>221</v>
      </c>
      <c r="AI2572">
        <v>1</v>
      </c>
      <c r="AJ2572">
        <v>1990</v>
      </c>
      <c r="AK2572">
        <v>3</v>
      </c>
      <c r="AL2572">
        <v>2</v>
      </c>
      <c r="AN2572">
        <v>1622</v>
      </c>
      <c r="AO2572">
        <v>32</v>
      </c>
      <c r="AP2572" t="s">
        <v>63</v>
      </c>
      <c r="AQ2572" t="s">
        <v>66</v>
      </c>
      <c r="AR2572">
        <v>2366</v>
      </c>
      <c r="AW2572" t="s">
        <v>12525</v>
      </c>
      <c r="AX2572" t="s">
        <v>12526</v>
      </c>
      <c r="AY2572" t="s">
        <v>12527</v>
      </c>
      <c r="AZ2572" t="s">
        <v>12528</v>
      </c>
    </row>
    <row r="2573" spans="1:52" x14ac:dyDescent="0.3">
      <c r="A2573">
        <v>2152222</v>
      </c>
      <c r="B2573" t="s">
        <v>12529</v>
      </c>
      <c r="C2573" t="str">
        <f t="shared" si="340"/>
        <v>7492</v>
      </c>
      <c r="D2573" t="s">
        <v>8411</v>
      </c>
      <c r="E2573" t="str">
        <f>"0000"</f>
        <v>0000</v>
      </c>
      <c r="F2573" t="s">
        <v>108</v>
      </c>
      <c r="G2573" t="str">
        <f>"03"</f>
        <v>03</v>
      </c>
      <c r="H2573" t="s">
        <v>55</v>
      </c>
      <c r="I2573" t="s">
        <v>56</v>
      </c>
      <c r="J2573" t="s">
        <v>57</v>
      </c>
      <c r="K2573">
        <v>0</v>
      </c>
      <c r="L2573">
        <v>49129</v>
      </c>
      <c r="M2573">
        <v>1.1299999999999999</v>
      </c>
      <c r="N2573" t="str">
        <f t="shared" si="338"/>
        <v>000X</v>
      </c>
      <c r="O2573">
        <v>2209</v>
      </c>
      <c r="P2573" t="s">
        <v>58</v>
      </c>
      <c r="Q2573" t="s">
        <v>10937</v>
      </c>
      <c r="R2573" t="s">
        <v>4590</v>
      </c>
      <c r="T2573" t="s">
        <v>61</v>
      </c>
      <c r="V2573" t="s">
        <v>12530</v>
      </c>
      <c r="W2573">
        <v>18040</v>
      </c>
      <c r="X2573">
        <v>18040</v>
      </c>
      <c r="Y2573">
        <v>0</v>
      </c>
      <c r="Z2573">
        <v>18040</v>
      </c>
      <c r="AA2573">
        <v>18040</v>
      </c>
      <c r="AB2573" t="s">
        <v>72</v>
      </c>
      <c r="AR2573">
        <v>0</v>
      </c>
      <c r="AW2573" t="s">
        <v>12531</v>
      </c>
      <c r="AX2573" t="s">
        <v>12532</v>
      </c>
      <c r="AY2573" t="s">
        <v>12533</v>
      </c>
      <c r="AZ2573" t="s">
        <v>3031</v>
      </c>
    </row>
    <row r="2574" spans="1:52" x14ac:dyDescent="0.3">
      <c r="A2574">
        <v>2152559</v>
      </c>
      <c r="B2574" t="s">
        <v>12534</v>
      </c>
      <c r="C2574" t="str">
        <f t="shared" si="340"/>
        <v>7492</v>
      </c>
      <c r="D2574" t="s">
        <v>8411</v>
      </c>
      <c r="E2574" t="str">
        <f>"0100"</f>
        <v>0100</v>
      </c>
      <c r="F2574" t="s">
        <v>54</v>
      </c>
      <c r="G2574" t="str">
        <f>"03"</f>
        <v>03</v>
      </c>
      <c r="H2574" t="s">
        <v>55</v>
      </c>
      <c r="I2574" t="s">
        <v>56</v>
      </c>
      <c r="J2574" t="s">
        <v>57</v>
      </c>
      <c r="K2574">
        <v>1</v>
      </c>
      <c r="L2574">
        <v>43801</v>
      </c>
      <c r="M2574">
        <v>1.01</v>
      </c>
      <c r="N2574" t="str">
        <f t="shared" si="338"/>
        <v>000X</v>
      </c>
      <c r="O2574">
        <v>2098</v>
      </c>
      <c r="P2574" t="s">
        <v>58</v>
      </c>
      <c r="Q2574" t="s">
        <v>10937</v>
      </c>
      <c r="R2574" t="s">
        <v>4590</v>
      </c>
      <c r="T2574" t="s">
        <v>61</v>
      </c>
      <c r="V2574" t="s">
        <v>12535</v>
      </c>
      <c r="W2574">
        <v>238234</v>
      </c>
      <c r="X2574">
        <v>16090</v>
      </c>
      <c r="Y2574">
        <v>222144</v>
      </c>
      <c r="Z2574">
        <v>180495</v>
      </c>
      <c r="AA2574">
        <v>155495</v>
      </c>
      <c r="AB2574" t="s">
        <v>72</v>
      </c>
      <c r="AC2574" s="1">
        <v>43840</v>
      </c>
      <c r="AD2574">
        <v>329000</v>
      </c>
      <c r="AE2574">
        <v>3031</v>
      </c>
      <c r="AF2574">
        <v>251</v>
      </c>
      <c r="AG2574" t="s">
        <v>64</v>
      </c>
      <c r="AH2574" t="s">
        <v>76</v>
      </c>
      <c r="AI2574">
        <v>1</v>
      </c>
      <c r="AJ2574">
        <v>2001</v>
      </c>
      <c r="AK2574">
        <v>4</v>
      </c>
      <c r="AL2574">
        <v>3</v>
      </c>
      <c r="AN2574">
        <v>2141</v>
      </c>
      <c r="AO2574">
        <v>32</v>
      </c>
      <c r="AP2574" t="s">
        <v>63</v>
      </c>
      <c r="AQ2574" t="s">
        <v>66</v>
      </c>
      <c r="AR2574">
        <v>3381</v>
      </c>
      <c r="AW2574" t="s">
        <v>12536</v>
      </c>
      <c r="AY2574" t="s">
        <v>12537</v>
      </c>
      <c r="AZ2574" t="s">
        <v>12538</v>
      </c>
    </row>
    <row r="2575" spans="1:52" x14ac:dyDescent="0.3">
      <c r="A2575">
        <v>2152672</v>
      </c>
      <c r="B2575" t="s">
        <v>12539</v>
      </c>
      <c r="C2575" t="str">
        <f t="shared" si="340"/>
        <v>7492</v>
      </c>
      <c r="D2575" t="s">
        <v>8411</v>
      </c>
      <c r="E2575" t="str">
        <f>"0100"</f>
        <v>0100</v>
      </c>
      <c r="F2575" t="s">
        <v>54</v>
      </c>
      <c r="G2575" t="str">
        <f>"02"</f>
        <v>02</v>
      </c>
      <c r="H2575" t="s">
        <v>55</v>
      </c>
      <c r="I2575" t="s">
        <v>56</v>
      </c>
      <c r="J2575" t="s">
        <v>57</v>
      </c>
      <c r="K2575">
        <v>1</v>
      </c>
      <c r="L2575">
        <v>42918</v>
      </c>
      <c r="M2575">
        <v>0.99</v>
      </c>
      <c r="N2575" t="str">
        <f t="shared" si="338"/>
        <v>000X</v>
      </c>
      <c r="O2575">
        <v>1994</v>
      </c>
      <c r="P2575" t="s">
        <v>58</v>
      </c>
      <c r="Q2575" t="s">
        <v>10937</v>
      </c>
      <c r="R2575" t="s">
        <v>4590</v>
      </c>
      <c r="T2575" t="s">
        <v>61</v>
      </c>
      <c r="V2575" t="s">
        <v>12540</v>
      </c>
      <c r="W2575">
        <v>216517</v>
      </c>
      <c r="X2575">
        <v>15760</v>
      </c>
      <c r="Y2575">
        <v>200757</v>
      </c>
      <c r="Z2575">
        <v>173993</v>
      </c>
      <c r="AA2575">
        <v>148493</v>
      </c>
      <c r="AB2575" t="s">
        <v>63</v>
      </c>
      <c r="AC2575" s="1">
        <v>38443</v>
      </c>
      <c r="AD2575">
        <v>84900</v>
      </c>
      <c r="AE2575">
        <v>1852</v>
      </c>
      <c r="AF2575">
        <v>1031</v>
      </c>
      <c r="AG2575" t="s">
        <v>103</v>
      </c>
      <c r="AH2575" t="s">
        <v>76</v>
      </c>
      <c r="AI2575">
        <v>1</v>
      </c>
      <c r="AJ2575">
        <v>2007</v>
      </c>
      <c r="AK2575">
        <v>3</v>
      </c>
      <c r="AL2575">
        <v>2</v>
      </c>
      <c r="AN2575">
        <v>1819</v>
      </c>
      <c r="AO2575">
        <v>32</v>
      </c>
      <c r="AP2575" t="s">
        <v>63</v>
      </c>
      <c r="AQ2575" t="s">
        <v>66</v>
      </c>
      <c r="AR2575">
        <v>2763</v>
      </c>
      <c r="AW2575" t="s">
        <v>12541</v>
      </c>
      <c r="AY2575" t="s">
        <v>12542</v>
      </c>
      <c r="AZ2575" t="s">
        <v>70</v>
      </c>
    </row>
    <row r="2576" spans="1:52" x14ac:dyDescent="0.3">
      <c r="A2576">
        <v>2152826</v>
      </c>
      <c r="B2576" t="s">
        <v>12543</v>
      </c>
      <c r="C2576" t="str">
        <f t="shared" si="340"/>
        <v>7492</v>
      </c>
      <c r="D2576" t="s">
        <v>8411</v>
      </c>
      <c r="E2576" t="str">
        <f>"0000"</f>
        <v>0000</v>
      </c>
      <c r="F2576" t="s">
        <v>108</v>
      </c>
      <c r="G2576" t="str">
        <f>"03"</f>
        <v>03</v>
      </c>
      <c r="H2576" t="s">
        <v>55</v>
      </c>
      <c r="I2576" t="s">
        <v>56</v>
      </c>
      <c r="J2576" t="s">
        <v>57</v>
      </c>
      <c r="K2576">
        <v>0</v>
      </c>
      <c r="L2576">
        <v>45629</v>
      </c>
      <c r="M2576">
        <v>1.05</v>
      </c>
      <c r="N2576" t="str">
        <f t="shared" si="338"/>
        <v>000X</v>
      </c>
      <c r="O2576">
        <v>5693</v>
      </c>
      <c r="P2576" t="s">
        <v>72</v>
      </c>
      <c r="Q2576" t="s">
        <v>10886</v>
      </c>
      <c r="R2576" t="s">
        <v>140</v>
      </c>
      <c r="T2576" t="s">
        <v>61</v>
      </c>
      <c r="V2576" t="s">
        <v>12544</v>
      </c>
      <c r="W2576">
        <v>16760</v>
      </c>
      <c r="X2576">
        <v>16760</v>
      </c>
      <c r="Y2576">
        <v>0</v>
      </c>
      <c r="Z2576">
        <v>16760</v>
      </c>
      <c r="AA2576">
        <v>16760</v>
      </c>
      <c r="AB2576" t="s">
        <v>72</v>
      </c>
      <c r="AC2576" s="1">
        <v>31012</v>
      </c>
      <c r="AD2576">
        <v>8100</v>
      </c>
      <c r="AE2576">
        <v>658</v>
      </c>
      <c r="AF2576">
        <v>326</v>
      </c>
      <c r="AG2576" t="s">
        <v>103</v>
      </c>
      <c r="AH2576" t="s">
        <v>76</v>
      </c>
      <c r="AR2576">
        <v>0</v>
      </c>
      <c r="AW2576" t="s">
        <v>12545</v>
      </c>
      <c r="AY2576" t="s">
        <v>12546</v>
      </c>
      <c r="AZ2576" t="s">
        <v>12547</v>
      </c>
    </row>
    <row r="2577" spans="1:52" x14ac:dyDescent="0.3">
      <c r="A2577">
        <v>2152851</v>
      </c>
      <c r="B2577" t="s">
        <v>12548</v>
      </c>
      <c r="C2577" t="str">
        <f t="shared" si="340"/>
        <v>7492</v>
      </c>
      <c r="D2577" t="s">
        <v>8411</v>
      </c>
      <c r="E2577" t="str">
        <f>"0100"</f>
        <v>0100</v>
      </c>
      <c r="F2577" t="s">
        <v>54</v>
      </c>
      <c r="G2577" t="str">
        <f>"03"</f>
        <v>03</v>
      </c>
      <c r="H2577" t="s">
        <v>55</v>
      </c>
      <c r="I2577" t="s">
        <v>56</v>
      </c>
      <c r="J2577" t="s">
        <v>8434</v>
      </c>
      <c r="K2577">
        <v>1</v>
      </c>
      <c r="L2577">
        <v>67888</v>
      </c>
      <c r="M2577">
        <v>1.56</v>
      </c>
      <c r="N2577" t="str">
        <f t="shared" si="338"/>
        <v>000X</v>
      </c>
      <c r="O2577">
        <v>5725</v>
      </c>
      <c r="P2577" t="s">
        <v>72</v>
      </c>
      <c r="Q2577" t="s">
        <v>10886</v>
      </c>
      <c r="R2577" t="s">
        <v>140</v>
      </c>
      <c r="T2577" t="s">
        <v>61</v>
      </c>
      <c r="V2577" t="s">
        <v>12549</v>
      </c>
      <c r="W2577">
        <v>277639</v>
      </c>
      <c r="X2577">
        <v>19480</v>
      </c>
      <c r="Y2577">
        <v>258159</v>
      </c>
      <c r="Z2577">
        <v>204284</v>
      </c>
      <c r="AA2577">
        <v>179284</v>
      </c>
      <c r="AB2577" t="s">
        <v>63</v>
      </c>
      <c r="AC2577" s="1">
        <v>35947</v>
      </c>
      <c r="AD2577">
        <v>19000</v>
      </c>
      <c r="AE2577">
        <v>1252</v>
      </c>
      <c r="AF2577">
        <v>1916</v>
      </c>
      <c r="AG2577" t="s">
        <v>103</v>
      </c>
      <c r="AH2577" t="s">
        <v>873</v>
      </c>
      <c r="AI2577">
        <v>1</v>
      </c>
      <c r="AJ2577">
        <v>2005</v>
      </c>
      <c r="AK2577">
        <v>3</v>
      </c>
      <c r="AL2577">
        <v>3</v>
      </c>
      <c r="AN2577">
        <v>2666</v>
      </c>
      <c r="AO2577">
        <v>32</v>
      </c>
      <c r="AP2577" t="s">
        <v>63</v>
      </c>
      <c r="AQ2577" t="s">
        <v>66</v>
      </c>
      <c r="AR2577">
        <v>3722</v>
      </c>
      <c r="AW2577" t="s">
        <v>12550</v>
      </c>
      <c r="AX2577" t="s">
        <v>12551</v>
      </c>
      <c r="AY2577" t="s">
        <v>12552</v>
      </c>
      <c r="AZ2577" t="s">
        <v>70</v>
      </c>
    </row>
    <row r="2578" spans="1:52" x14ac:dyDescent="0.3">
      <c r="A2578">
        <v>2152877</v>
      </c>
      <c r="B2578" t="s">
        <v>12553</v>
      </c>
      <c r="C2578" t="str">
        <f t="shared" si="340"/>
        <v>7492</v>
      </c>
      <c r="D2578" t="s">
        <v>8411</v>
      </c>
      <c r="E2578" t="str">
        <f>"0100"</f>
        <v>0100</v>
      </c>
      <c r="F2578" t="s">
        <v>54</v>
      </c>
      <c r="G2578" t="str">
        <f>"09"</f>
        <v>09</v>
      </c>
      <c r="H2578" t="s">
        <v>55</v>
      </c>
      <c r="I2578" t="s">
        <v>56</v>
      </c>
      <c r="J2578" t="s">
        <v>57</v>
      </c>
      <c r="K2578">
        <v>1</v>
      </c>
      <c r="L2578">
        <v>49201</v>
      </c>
      <c r="M2578">
        <v>1.1299999999999999</v>
      </c>
      <c r="N2578" t="str">
        <f t="shared" si="338"/>
        <v>000X</v>
      </c>
      <c r="O2578">
        <v>4208</v>
      </c>
      <c r="P2578" t="s">
        <v>72</v>
      </c>
      <c r="Q2578" t="s">
        <v>8492</v>
      </c>
      <c r="R2578" t="s">
        <v>140</v>
      </c>
      <c r="T2578" t="s">
        <v>61</v>
      </c>
      <c r="V2578" t="s">
        <v>12554</v>
      </c>
      <c r="W2578">
        <v>299353</v>
      </c>
      <c r="X2578">
        <v>18070</v>
      </c>
      <c r="Y2578">
        <v>281283</v>
      </c>
      <c r="Z2578">
        <v>248818</v>
      </c>
      <c r="AA2578">
        <v>223318</v>
      </c>
      <c r="AB2578" t="s">
        <v>63</v>
      </c>
      <c r="AC2578" s="1">
        <v>39479</v>
      </c>
      <c r="AD2578">
        <v>285000</v>
      </c>
      <c r="AE2578">
        <v>2199</v>
      </c>
      <c r="AF2578">
        <v>770</v>
      </c>
      <c r="AG2578" t="s">
        <v>64</v>
      </c>
      <c r="AH2578" t="s">
        <v>76</v>
      </c>
      <c r="AI2578">
        <v>1</v>
      </c>
      <c r="AJ2578">
        <v>2007</v>
      </c>
      <c r="AK2578">
        <v>3</v>
      </c>
      <c r="AL2578">
        <v>2</v>
      </c>
      <c r="AN2578">
        <v>2777</v>
      </c>
      <c r="AO2578">
        <v>32</v>
      </c>
      <c r="AP2578" t="s">
        <v>63</v>
      </c>
      <c r="AQ2578" t="s">
        <v>66</v>
      </c>
      <c r="AR2578">
        <v>3606</v>
      </c>
      <c r="AW2578" t="s">
        <v>12555</v>
      </c>
      <c r="AX2578" t="s">
        <v>12556</v>
      </c>
      <c r="AY2578" t="s">
        <v>12557</v>
      </c>
      <c r="AZ2578" t="s">
        <v>70</v>
      </c>
    </row>
    <row r="2579" spans="1:52" x14ac:dyDescent="0.3">
      <c r="A2579">
        <v>2153113</v>
      </c>
      <c r="B2579" t="s">
        <v>12558</v>
      </c>
      <c r="C2579" t="str">
        <f t="shared" si="340"/>
        <v>7492</v>
      </c>
      <c r="D2579" t="s">
        <v>8411</v>
      </c>
      <c r="E2579" t="str">
        <f>"0000"</f>
        <v>0000</v>
      </c>
      <c r="F2579" t="s">
        <v>108</v>
      </c>
      <c r="G2579" t="str">
        <f>"03"</f>
        <v>03</v>
      </c>
      <c r="H2579" t="s">
        <v>55</v>
      </c>
      <c r="I2579" t="s">
        <v>56</v>
      </c>
      <c r="J2579" t="s">
        <v>57</v>
      </c>
      <c r="K2579">
        <v>0</v>
      </c>
      <c r="L2579">
        <v>43827</v>
      </c>
      <c r="M2579">
        <v>1.01</v>
      </c>
      <c r="N2579" t="str">
        <f t="shared" si="338"/>
        <v>000X</v>
      </c>
      <c r="O2579">
        <v>5726</v>
      </c>
      <c r="P2579" t="s">
        <v>72</v>
      </c>
      <c r="Q2579" t="s">
        <v>10886</v>
      </c>
      <c r="R2579" t="s">
        <v>140</v>
      </c>
      <c r="T2579" t="s">
        <v>61</v>
      </c>
      <c r="V2579" t="s">
        <v>12559</v>
      </c>
      <c r="W2579">
        <v>16100</v>
      </c>
      <c r="X2579">
        <v>16100</v>
      </c>
      <c r="Y2579">
        <v>0</v>
      </c>
      <c r="Z2579">
        <v>16100</v>
      </c>
      <c r="AA2579">
        <v>16100</v>
      </c>
      <c r="AB2579" t="s">
        <v>72</v>
      </c>
      <c r="AC2579" s="1">
        <v>34790</v>
      </c>
      <c r="AD2579">
        <v>13000</v>
      </c>
      <c r="AE2579">
        <v>1078</v>
      </c>
      <c r="AF2579">
        <v>1585</v>
      </c>
      <c r="AG2579" t="s">
        <v>103</v>
      </c>
      <c r="AH2579" t="s">
        <v>76</v>
      </c>
      <c r="AR2579">
        <v>0</v>
      </c>
      <c r="AW2579" t="s">
        <v>12560</v>
      </c>
      <c r="AY2579" t="s">
        <v>12561</v>
      </c>
      <c r="AZ2579" t="s">
        <v>12562</v>
      </c>
    </row>
    <row r="2580" spans="1:52" x14ac:dyDescent="0.3">
      <c r="A2580">
        <v>2153148</v>
      </c>
      <c r="B2580" t="s">
        <v>12563</v>
      </c>
      <c r="C2580" t="str">
        <f t="shared" si="340"/>
        <v>7492</v>
      </c>
      <c r="D2580" t="s">
        <v>8411</v>
      </c>
      <c r="E2580" t="str">
        <f>"0000"</f>
        <v>0000</v>
      </c>
      <c r="F2580" t="s">
        <v>108</v>
      </c>
      <c r="G2580" t="str">
        <f>"03"</f>
        <v>03</v>
      </c>
      <c r="H2580" t="s">
        <v>55</v>
      </c>
      <c r="I2580" t="s">
        <v>56</v>
      </c>
      <c r="J2580" t="s">
        <v>57</v>
      </c>
      <c r="K2580">
        <v>0</v>
      </c>
      <c r="L2580">
        <v>43740</v>
      </c>
      <c r="M2580">
        <v>1</v>
      </c>
      <c r="N2580" t="str">
        <f t="shared" si="338"/>
        <v>000X</v>
      </c>
      <c r="O2580">
        <v>5694</v>
      </c>
      <c r="P2580" t="s">
        <v>72</v>
      </c>
      <c r="Q2580" t="s">
        <v>10886</v>
      </c>
      <c r="R2580" t="s">
        <v>140</v>
      </c>
      <c r="T2580" t="s">
        <v>61</v>
      </c>
      <c r="V2580" t="s">
        <v>12564</v>
      </c>
      <c r="W2580">
        <v>16070</v>
      </c>
      <c r="X2580">
        <v>16070</v>
      </c>
      <c r="Y2580">
        <v>0</v>
      </c>
      <c r="Z2580">
        <v>16070</v>
      </c>
      <c r="AA2580">
        <v>16070</v>
      </c>
      <c r="AB2580" t="s">
        <v>72</v>
      </c>
      <c r="AC2580" s="1">
        <v>38412</v>
      </c>
      <c r="AD2580">
        <v>65000</v>
      </c>
      <c r="AE2580">
        <v>1838</v>
      </c>
      <c r="AF2580">
        <v>2089</v>
      </c>
      <c r="AG2580" t="s">
        <v>103</v>
      </c>
      <c r="AH2580" t="s">
        <v>76</v>
      </c>
      <c r="AR2580">
        <v>0</v>
      </c>
      <c r="AW2580" t="s">
        <v>5773</v>
      </c>
      <c r="AY2580" t="s">
        <v>5774</v>
      </c>
      <c r="AZ2580" t="s">
        <v>958</v>
      </c>
    </row>
    <row r="2581" spans="1:52" x14ac:dyDescent="0.3">
      <c r="A2581">
        <v>2150840</v>
      </c>
      <c r="B2581" t="s">
        <v>12565</v>
      </c>
      <c r="C2581" t="str">
        <f t="shared" si="340"/>
        <v>7492</v>
      </c>
      <c r="D2581" t="s">
        <v>8411</v>
      </c>
      <c r="E2581" t="str">
        <f>"0000"</f>
        <v>0000</v>
      </c>
      <c r="F2581" t="s">
        <v>108</v>
      </c>
      <c r="G2581" t="str">
        <f>"09"</f>
        <v>09</v>
      </c>
      <c r="H2581" t="s">
        <v>55</v>
      </c>
      <c r="I2581" t="s">
        <v>56</v>
      </c>
      <c r="J2581" t="s">
        <v>57</v>
      </c>
      <c r="K2581">
        <v>0</v>
      </c>
      <c r="L2581">
        <v>54105</v>
      </c>
      <c r="M2581">
        <v>1.24</v>
      </c>
      <c r="N2581" t="str">
        <f t="shared" si="338"/>
        <v>000X</v>
      </c>
      <c r="O2581">
        <v>3043</v>
      </c>
      <c r="P2581" t="s">
        <v>58</v>
      </c>
      <c r="Q2581" t="s">
        <v>12314</v>
      </c>
      <c r="R2581" t="s">
        <v>12315</v>
      </c>
      <c r="T2581" t="s">
        <v>61</v>
      </c>
      <c r="V2581" t="s">
        <v>12566</v>
      </c>
      <c r="W2581">
        <v>19870</v>
      </c>
      <c r="X2581">
        <v>19870</v>
      </c>
      <c r="Y2581">
        <v>0</v>
      </c>
      <c r="Z2581">
        <v>19870</v>
      </c>
      <c r="AA2581">
        <v>19870</v>
      </c>
      <c r="AB2581" t="s">
        <v>72</v>
      </c>
      <c r="AC2581" s="1">
        <v>38443</v>
      </c>
      <c r="AD2581">
        <v>85000</v>
      </c>
      <c r="AE2581">
        <v>1858</v>
      </c>
      <c r="AF2581">
        <v>1905</v>
      </c>
      <c r="AG2581" t="s">
        <v>103</v>
      </c>
      <c r="AH2581" t="s">
        <v>76</v>
      </c>
      <c r="AR2581">
        <v>0</v>
      </c>
      <c r="AW2581" t="s">
        <v>12567</v>
      </c>
      <c r="AX2581" t="s">
        <v>12568</v>
      </c>
      <c r="AY2581" t="s">
        <v>12569</v>
      </c>
      <c r="AZ2581" t="s">
        <v>3154</v>
      </c>
    </row>
    <row r="2582" spans="1:52" x14ac:dyDescent="0.3">
      <c r="A2582">
        <v>2150955</v>
      </c>
      <c r="B2582" t="s">
        <v>12570</v>
      </c>
      <c r="C2582" t="str">
        <f t="shared" si="340"/>
        <v>7492</v>
      </c>
      <c r="D2582" t="s">
        <v>8411</v>
      </c>
      <c r="E2582" t="str">
        <f>"0100"</f>
        <v>0100</v>
      </c>
      <c r="F2582" t="s">
        <v>54</v>
      </c>
      <c r="G2582" t="str">
        <f>"09"</f>
        <v>09</v>
      </c>
      <c r="H2582" t="s">
        <v>55</v>
      </c>
      <c r="I2582" t="s">
        <v>56</v>
      </c>
      <c r="J2582" t="s">
        <v>8434</v>
      </c>
      <c r="K2582">
        <v>1</v>
      </c>
      <c r="L2582">
        <v>55810</v>
      </c>
      <c r="M2582">
        <v>1.28</v>
      </c>
      <c r="N2582" t="str">
        <f t="shared" si="338"/>
        <v>000X</v>
      </c>
      <c r="O2582">
        <v>3071</v>
      </c>
      <c r="P2582" t="s">
        <v>58</v>
      </c>
      <c r="Q2582" t="s">
        <v>12314</v>
      </c>
      <c r="R2582" t="s">
        <v>12315</v>
      </c>
      <c r="T2582" t="s">
        <v>61</v>
      </c>
      <c r="V2582" t="s">
        <v>12571</v>
      </c>
      <c r="W2582">
        <v>257669</v>
      </c>
      <c r="X2582">
        <v>16020</v>
      </c>
      <c r="Y2582">
        <v>241649</v>
      </c>
      <c r="Z2582">
        <v>249463</v>
      </c>
      <c r="AA2582">
        <v>224463</v>
      </c>
      <c r="AB2582" t="s">
        <v>63</v>
      </c>
      <c r="AC2582" s="1">
        <v>43577</v>
      </c>
      <c r="AD2582">
        <v>260000</v>
      </c>
      <c r="AE2582">
        <v>2974</v>
      </c>
      <c r="AF2582">
        <v>543</v>
      </c>
      <c r="AG2582" t="s">
        <v>64</v>
      </c>
      <c r="AH2582" t="s">
        <v>76</v>
      </c>
      <c r="AI2582">
        <v>1</v>
      </c>
      <c r="AJ2582">
        <v>1998</v>
      </c>
      <c r="AK2582">
        <v>3</v>
      </c>
      <c r="AL2582">
        <v>2</v>
      </c>
      <c r="AM2582">
        <v>1</v>
      </c>
      <c r="AN2582">
        <v>2680</v>
      </c>
      <c r="AO2582">
        <v>32</v>
      </c>
      <c r="AP2582" t="s">
        <v>63</v>
      </c>
      <c r="AQ2582" t="s">
        <v>66</v>
      </c>
      <c r="AR2582">
        <v>3535</v>
      </c>
      <c r="AW2582" t="s">
        <v>12572</v>
      </c>
      <c r="AX2582" t="s">
        <v>12573</v>
      </c>
      <c r="AY2582" t="s">
        <v>12574</v>
      </c>
      <c r="AZ2582" t="s">
        <v>70</v>
      </c>
    </row>
    <row r="2583" spans="1:52" x14ac:dyDescent="0.3">
      <c r="A2583">
        <v>2151307</v>
      </c>
      <c r="B2583" t="s">
        <v>12575</v>
      </c>
      <c r="C2583" t="str">
        <f t="shared" si="340"/>
        <v>7492</v>
      </c>
      <c r="D2583" t="s">
        <v>8411</v>
      </c>
      <c r="E2583" t="str">
        <f>"0100"</f>
        <v>0100</v>
      </c>
      <c r="F2583" t="s">
        <v>54</v>
      </c>
      <c r="G2583" t="str">
        <f>"09"</f>
        <v>09</v>
      </c>
      <c r="H2583" t="s">
        <v>55</v>
      </c>
      <c r="I2583" t="s">
        <v>56</v>
      </c>
      <c r="J2583" t="s">
        <v>57</v>
      </c>
      <c r="K2583">
        <v>1</v>
      </c>
      <c r="L2583">
        <v>43413</v>
      </c>
      <c r="M2583">
        <v>1</v>
      </c>
      <c r="N2583" t="str">
        <f t="shared" si="338"/>
        <v>000X</v>
      </c>
      <c r="O2583">
        <v>3295</v>
      </c>
      <c r="P2583" t="s">
        <v>58</v>
      </c>
      <c r="Q2583" t="s">
        <v>12314</v>
      </c>
      <c r="R2583" t="s">
        <v>12315</v>
      </c>
      <c r="T2583" t="s">
        <v>61</v>
      </c>
      <c r="V2583" t="s">
        <v>12576</v>
      </c>
      <c r="W2583">
        <v>240043</v>
      </c>
      <c r="X2583">
        <v>15950</v>
      </c>
      <c r="Y2583">
        <v>224093</v>
      </c>
      <c r="Z2583">
        <v>217760</v>
      </c>
      <c r="AA2583">
        <v>192760</v>
      </c>
      <c r="AB2583" t="s">
        <v>63</v>
      </c>
      <c r="AC2583" s="1">
        <v>42785</v>
      </c>
      <c r="AD2583">
        <v>260000</v>
      </c>
      <c r="AE2583">
        <v>2816</v>
      </c>
      <c r="AF2583">
        <v>80</v>
      </c>
      <c r="AG2583" t="s">
        <v>64</v>
      </c>
      <c r="AH2583" t="s">
        <v>76</v>
      </c>
      <c r="AI2583">
        <v>1</v>
      </c>
      <c r="AJ2583">
        <v>2004</v>
      </c>
      <c r="AK2583">
        <v>3</v>
      </c>
      <c r="AL2583">
        <v>2</v>
      </c>
      <c r="AN2583">
        <v>2393</v>
      </c>
      <c r="AO2583">
        <v>32</v>
      </c>
      <c r="AP2583" t="s">
        <v>63</v>
      </c>
      <c r="AQ2583" t="s">
        <v>66</v>
      </c>
      <c r="AR2583">
        <v>3471</v>
      </c>
      <c r="AW2583" t="s">
        <v>12577</v>
      </c>
      <c r="AX2583" t="s">
        <v>12578</v>
      </c>
      <c r="AY2583" t="s">
        <v>12579</v>
      </c>
      <c r="AZ2583" t="s">
        <v>70</v>
      </c>
    </row>
    <row r="2584" spans="1:52" x14ac:dyDescent="0.3">
      <c r="A2584">
        <v>2152044</v>
      </c>
      <c r="B2584" t="s">
        <v>12580</v>
      </c>
      <c r="C2584" t="str">
        <f t="shared" si="340"/>
        <v>7492</v>
      </c>
      <c r="D2584" t="s">
        <v>8411</v>
      </c>
      <c r="E2584" t="str">
        <f>"0100"</f>
        <v>0100</v>
      </c>
      <c r="F2584" t="s">
        <v>54</v>
      </c>
      <c r="G2584" t="str">
        <f>"03"</f>
        <v>03</v>
      </c>
      <c r="H2584" t="s">
        <v>55</v>
      </c>
      <c r="I2584" t="s">
        <v>56</v>
      </c>
      <c r="J2584" t="s">
        <v>57</v>
      </c>
      <c r="K2584">
        <v>1</v>
      </c>
      <c r="L2584">
        <v>47894</v>
      </c>
      <c r="M2584">
        <v>1.1000000000000001</v>
      </c>
      <c r="N2584" t="str">
        <f t="shared" si="338"/>
        <v>000X</v>
      </c>
      <c r="O2584">
        <v>5946</v>
      </c>
      <c r="P2584" t="s">
        <v>72</v>
      </c>
      <c r="Q2584" t="s">
        <v>11160</v>
      </c>
      <c r="R2584" t="s">
        <v>140</v>
      </c>
      <c r="T2584" t="s">
        <v>61</v>
      </c>
      <c r="V2584" t="s">
        <v>12581</v>
      </c>
      <c r="W2584">
        <v>231113</v>
      </c>
      <c r="X2584">
        <v>17590</v>
      </c>
      <c r="Y2584">
        <v>213523</v>
      </c>
      <c r="Z2584">
        <v>224286</v>
      </c>
      <c r="AA2584">
        <v>199286</v>
      </c>
      <c r="AB2584" t="s">
        <v>63</v>
      </c>
      <c r="AC2584" s="1">
        <v>43637</v>
      </c>
      <c r="AD2584">
        <v>300000</v>
      </c>
      <c r="AE2584">
        <v>2985</v>
      </c>
      <c r="AF2584">
        <v>2275</v>
      </c>
      <c r="AG2584" t="s">
        <v>64</v>
      </c>
      <c r="AH2584" t="s">
        <v>515</v>
      </c>
      <c r="AI2584">
        <v>1</v>
      </c>
      <c r="AJ2584">
        <v>1991</v>
      </c>
      <c r="AK2584">
        <v>3</v>
      </c>
      <c r="AL2584">
        <v>2</v>
      </c>
      <c r="AM2584">
        <v>1</v>
      </c>
      <c r="AN2584">
        <v>2536</v>
      </c>
      <c r="AO2584">
        <v>32</v>
      </c>
      <c r="AP2584" t="s">
        <v>63</v>
      </c>
      <c r="AQ2584" t="s">
        <v>66</v>
      </c>
      <c r="AR2584">
        <v>3361</v>
      </c>
      <c r="AW2584" t="s">
        <v>12582</v>
      </c>
      <c r="AX2584" t="s">
        <v>12583</v>
      </c>
      <c r="AY2584" t="s">
        <v>12584</v>
      </c>
      <c r="AZ2584" t="s">
        <v>70</v>
      </c>
    </row>
    <row r="2585" spans="1:52" x14ac:dyDescent="0.3">
      <c r="A2585">
        <v>2152214</v>
      </c>
      <c r="B2585" t="s">
        <v>12585</v>
      </c>
      <c r="C2585" t="str">
        <f t="shared" si="340"/>
        <v>7492</v>
      </c>
      <c r="D2585" t="s">
        <v>8411</v>
      </c>
      <c r="E2585" t="str">
        <f>"0100"</f>
        <v>0100</v>
      </c>
      <c r="F2585" t="s">
        <v>54</v>
      </c>
      <c r="G2585" t="str">
        <f>"09"</f>
        <v>09</v>
      </c>
      <c r="H2585" t="s">
        <v>55</v>
      </c>
      <c r="I2585" t="s">
        <v>56</v>
      </c>
      <c r="J2585" t="s">
        <v>57</v>
      </c>
      <c r="K2585">
        <v>1</v>
      </c>
      <c r="L2585">
        <v>43750</v>
      </c>
      <c r="M2585">
        <v>1</v>
      </c>
      <c r="N2585" t="str">
        <f t="shared" si="338"/>
        <v>000X</v>
      </c>
      <c r="O2585">
        <v>3624</v>
      </c>
      <c r="P2585" t="s">
        <v>58</v>
      </c>
      <c r="Q2585" t="s">
        <v>4583</v>
      </c>
      <c r="R2585" t="s">
        <v>266</v>
      </c>
      <c r="T2585" t="s">
        <v>61</v>
      </c>
      <c r="V2585" t="s">
        <v>12586</v>
      </c>
      <c r="W2585">
        <v>231979</v>
      </c>
      <c r="X2585">
        <v>16070</v>
      </c>
      <c r="Y2585">
        <v>215909</v>
      </c>
      <c r="Z2585">
        <v>182744</v>
      </c>
      <c r="AA2585">
        <v>157744</v>
      </c>
      <c r="AB2585" t="s">
        <v>63</v>
      </c>
      <c r="AC2585" s="1">
        <v>37500</v>
      </c>
      <c r="AD2585">
        <v>12000</v>
      </c>
      <c r="AE2585">
        <v>1542</v>
      </c>
      <c r="AF2585">
        <v>1641</v>
      </c>
      <c r="AG2585" t="s">
        <v>103</v>
      </c>
      <c r="AH2585" t="s">
        <v>76</v>
      </c>
      <c r="AI2585">
        <v>1</v>
      </c>
      <c r="AJ2585">
        <v>2003</v>
      </c>
      <c r="AK2585">
        <v>3</v>
      </c>
      <c r="AL2585">
        <v>2</v>
      </c>
      <c r="AN2585">
        <v>2232</v>
      </c>
      <c r="AO2585">
        <v>32</v>
      </c>
      <c r="AP2585" t="s">
        <v>63</v>
      </c>
      <c r="AQ2585" t="s">
        <v>66</v>
      </c>
      <c r="AR2585">
        <v>3009</v>
      </c>
      <c r="AW2585" t="s">
        <v>12587</v>
      </c>
      <c r="AY2585" t="s">
        <v>12588</v>
      </c>
      <c r="AZ2585" t="s">
        <v>70</v>
      </c>
    </row>
    <row r="2586" spans="1:52" x14ac:dyDescent="0.3">
      <c r="A2586">
        <v>2152290</v>
      </c>
      <c r="B2586" t="s">
        <v>12589</v>
      </c>
      <c r="C2586" t="str">
        <f t="shared" si="340"/>
        <v>7492</v>
      </c>
      <c r="D2586" t="s">
        <v>8411</v>
      </c>
      <c r="E2586" t="str">
        <f>"0100"</f>
        <v>0100</v>
      </c>
      <c r="F2586" t="s">
        <v>54</v>
      </c>
      <c r="G2586" t="str">
        <f>"03"</f>
        <v>03</v>
      </c>
      <c r="H2586" t="s">
        <v>55</v>
      </c>
      <c r="I2586" t="s">
        <v>56</v>
      </c>
      <c r="J2586" t="s">
        <v>57</v>
      </c>
      <c r="K2586">
        <v>1</v>
      </c>
      <c r="L2586">
        <v>47624</v>
      </c>
      <c r="M2586">
        <v>1.0900000000000001</v>
      </c>
      <c r="N2586" t="str">
        <f t="shared" si="338"/>
        <v>000X</v>
      </c>
      <c r="O2586">
        <v>5885</v>
      </c>
      <c r="P2586" t="s">
        <v>72</v>
      </c>
      <c r="Q2586" t="s">
        <v>10886</v>
      </c>
      <c r="R2586" t="s">
        <v>140</v>
      </c>
      <c r="T2586" t="s">
        <v>61</v>
      </c>
      <c r="V2586" t="s">
        <v>12590</v>
      </c>
      <c r="W2586">
        <v>205399</v>
      </c>
      <c r="X2586">
        <v>17490</v>
      </c>
      <c r="Y2586">
        <v>187909</v>
      </c>
      <c r="Z2586">
        <v>141011</v>
      </c>
      <c r="AA2586">
        <v>115511</v>
      </c>
      <c r="AB2586" t="s">
        <v>63</v>
      </c>
      <c r="AC2586" s="1">
        <v>38108</v>
      </c>
      <c r="AD2586">
        <v>180000</v>
      </c>
      <c r="AE2586">
        <v>1731</v>
      </c>
      <c r="AF2586">
        <v>2427</v>
      </c>
      <c r="AG2586" t="s">
        <v>64</v>
      </c>
      <c r="AH2586" t="s">
        <v>76</v>
      </c>
      <c r="AI2586">
        <v>1</v>
      </c>
      <c r="AJ2586">
        <v>1995</v>
      </c>
      <c r="AK2586">
        <v>3</v>
      </c>
      <c r="AL2586">
        <v>2</v>
      </c>
      <c r="AM2586">
        <v>1</v>
      </c>
      <c r="AN2586">
        <v>2163</v>
      </c>
      <c r="AO2586">
        <v>32</v>
      </c>
      <c r="AP2586" t="s">
        <v>63</v>
      </c>
      <c r="AQ2586" t="s">
        <v>66</v>
      </c>
      <c r="AR2586">
        <v>3072</v>
      </c>
      <c r="AW2586" t="s">
        <v>12591</v>
      </c>
      <c r="AX2586" t="s">
        <v>12592</v>
      </c>
      <c r="AY2586" t="s">
        <v>12593</v>
      </c>
      <c r="AZ2586" t="s">
        <v>70</v>
      </c>
    </row>
    <row r="2587" spans="1:52" x14ac:dyDescent="0.3">
      <c r="A2587">
        <v>2152648</v>
      </c>
      <c r="B2587" t="s">
        <v>12594</v>
      </c>
      <c r="C2587" t="str">
        <f t="shared" si="340"/>
        <v>7492</v>
      </c>
      <c r="D2587" t="s">
        <v>8411</v>
      </c>
      <c r="E2587" t="str">
        <f>"0000"</f>
        <v>0000</v>
      </c>
      <c r="F2587" t="s">
        <v>108</v>
      </c>
      <c r="G2587" t="str">
        <f>"03"</f>
        <v>03</v>
      </c>
      <c r="H2587" t="s">
        <v>55</v>
      </c>
      <c r="I2587" t="s">
        <v>56</v>
      </c>
      <c r="J2587" t="s">
        <v>57</v>
      </c>
      <c r="K2587">
        <v>0</v>
      </c>
      <c r="L2587">
        <v>43026</v>
      </c>
      <c r="M2587">
        <v>0.99</v>
      </c>
      <c r="N2587" t="str">
        <f t="shared" si="338"/>
        <v>000X</v>
      </c>
      <c r="O2587">
        <v>2012</v>
      </c>
      <c r="P2587" t="s">
        <v>58</v>
      </c>
      <c r="Q2587" t="s">
        <v>10937</v>
      </c>
      <c r="R2587" t="s">
        <v>4590</v>
      </c>
      <c r="T2587" t="s">
        <v>61</v>
      </c>
      <c r="V2587" t="s">
        <v>12595</v>
      </c>
      <c r="W2587">
        <v>15800</v>
      </c>
      <c r="X2587">
        <v>15800</v>
      </c>
      <c r="Y2587">
        <v>0</v>
      </c>
      <c r="Z2587">
        <v>15800</v>
      </c>
      <c r="AA2587">
        <v>15800</v>
      </c>
      <c r="AB2587" t="s">
        <v>72</v>
      </c>
      <c r="AC2587" s="1">
        <v>35339</v>
      </c>
      <c r="AD2587">
        <v>18000</v>
      </c>
      <c r="AE2587">
        <v>1156</v>
      </c>
      <c r="AF2587">
        <v>387</v>
      </c>
      <c r="AG2587" t="s">
        <v>103</v>
      </c>
      <c r="AH2587" t="s">
        <v>873</v>
      </c>
      <c r="AR2587">
        <v>0</v>
      </c>
      <c r="AW2587" t="s">
        <v>12596</v>
      </c>
      <c r="AY2587" t="s">
        <v>12597</v>
      </c>
      <c r="AZ2587" t="s">
        <v>12598</v>
      </c>
    </row>
    <row r="2588" spans="1:52" x14ac:dyDescent="0.3">
      <c r="A2588">
        <v>2152966</v>
      </c>
      <c r="B2588" t="s">
        <v>12599</v>
      </c>
      <c r="C2588" t="str">
        <f t="shared" si="340"/>
        <v>7492</v>
      </c>
      <c r="D2588" t="s">
        <v>8411</v>
      </c>
      <c r="E2588" t="str">
        <f>"0100"</f>
        <v>0100</v>
      </c>
      <c r="F2588" t="s">
        <v>54</v>
      </c>
      <c r="G2588" t="str">
        <f>"09"</f>
        <v>09</v>
      </c>
      <c r="H2588" t="s">
        <v>55</v>
      </c>
      <c r="I2588" t="s">
        <v>56</v>
      </c>
      <c r="J2588" t="s">
        <v>57</v>
      </c>
      <c r="K2588">
        <v>1</v>
      </c>
      <c r="L2588">
        <v>49169</v>
      </c>
      <c r="M2588">
        <v>1.1299999999999999</v>
      </c>
      <c r="N2588" t="str">
        <f t="shared" si="338"/>
        <v>000X</v>
      </c>
      <c r="O2588">
        <v>4134</v>
      </c>
      <c r="P2588" t="s">
        <v>72</v>
      </c>
      <c r="Q2588" t="s">
        <v>8492</v>
      </c>
      <c r="R2588" t="s">
        <v>140</v>
      </c>
      <c r="T2588" t="s">
        <v>61</v>
      </c>
      <c r="V2588" t="s">
        <v>12600</v>
      </c>
      <c r="W2588">
        <v>274852</v>
      </c>
      <c r="X2588">
        <v>18060</v>
      </c>
      <c r="Y2588">
        <v>256792</v>
      </c>
      <c r="Z2588">
        <v>198493</v>
      </c>
      <c r="AA2588">
        <v>173493</v>
      </c>
      <c r="AB2588" t="s">
        <v>63</v>
      </c>
      <c r="AC2588" s="1">
        <v>36465</v>
      </c>
      <c r="AD2588">
        <v>13000</v>
      </c>
      <c r="AE2588">
        <v>1336</v>
      </c>
      <c r="AF2588">
        <v>2067</v>
      </c>
      <c r="AG2588" t="s">
        <v>103</v>
      </c>
      <c r="AH2588" t="s">
        <v>76</v>
      </c>
      <c r="AI2588">
        <v>1</v>
      </c>
      <c r="AJ2588">
        <v>2002</v>
      </c>
      <c r="AK2588">
        <v>3</v>
      </c>
      <c r="AL2588">
        <v>3</v>
      </c>
      <c r="AM2588">
        <v>1</v>
      </c>
      <c r="AN2588">
        <v>2781</v>
      </c>
      <c r="AO2588">
        <v>32</v>
      </c>
      <c r="AP2588" t="s">
        <v>72</v>
      </c>
      <c r="AQ2588" t="s">
        <v>66</v>
      </c>
      <c r="AR2588">
        <v>4245</v>
      </c>
      <c r="AW2588" t="s">
        <v>12601</v>
      </c>
      <c r="AX2588" t="s">
        <v>12602</v>
      </c>
      <c r="AY2588" t="s">
        <v>12603</v>
      </c>
      <c r="AZ2588" t="s">
        <v>70</v>
      </c>
    </row>
    <row r="2589" spans="1:52" x14ac:dyDescent="0.3">
      <c r="A2589">
        <v>2153199</v>
      </c>
      <c r="B2589" t="s">
        <v>12604</v>
      </c>
      <c r="C2589" t="str">
        <f t="shared" si="340"/>
        <v>7492</v>
      </c>
      <c r="D2589" t="s">
        <v>8411</v>
      </c>
      <c r="E2589" t="str">
        <f>"0100"</f>
        <v>0100</v>
      </c>
      <c r="F2589" t="s">
        <v>54</v>
      </c>
      <c r="G2589" t="str">
        <f>"09"</f>
        <v>09</v>
      </c>
      <c r="H2589" t="s">
        <v>55</v>
      </c>
      <c r="I2589" t="s">
        <v>56</v>
      </c>
      <c r="J2589" t="s">
        <v>57</v>
      </c>
      <c r="K2589">
        <v>1</v>
      </c>
      <c r="L2589">
        <v>46285</v>
      </c>
      <c r="M2589">
        <v>1.06</v>
      </c>
      <c r="N2589" t="str">
        <f t="shared" si="338"/>
        <v>000X</v>
      </c>
      <c r="O2589">
        <v>3820</v>
      </c>
      <c r="P2589" t="s">
        <v>58</v>
      </c>
      <c r="Q2589" t="s">
        <v>12314</v>
      </c>
      <c r="R2589" t="s">
        <v>12315</v>
      </c>
      <c r="T2589" t="s">
        <v>61</v>
      </c>
      <c r="V2589" t="s">
        <v>12605</v>
      </c>
      <c r="W2589">
        <v>158758</v>
      </c>
      <c r="X2589">
        <v>17000</v>
      </c>
      <c r="Y2589">
        <v>141758</v>
      </c>
      <c r="Z2589">
        <v>104636</v>
      </c>
      <c r="AA2589">
        <v>79636</v>
      </c>
      <c r="AB2589" t="s">
        <v>72</v>
      </c>
      <c r="AC2589" s="1">
        <v>43934</v>
      </c>
      <c r="AD2589">
        <v>207500</v>
      </c>
      <c r="AE2589">
        <v>3055</v>
      </c>
      <c r="AF2589">
        <v>255</v>
      </c>
      <c r="AG2589" t="s">
        <v>64</v>
      </c>
      <c r="AH2589" t="s">
        <v>76</v>
      </c>
      <c r="AI2589">
        <v>1</v>
      </c>
      <c r="AJ2589">
        <v>1990</v>
      </c>
      <c r="AK2589">
        <v>3</v>
      </c>
      <c r="AL2589">
        <v>2</v>
      </c>
      <c r="AN2589">
        <v>1855</v>
      </c>
      <c r="AO2589">
        <v>32</v>
      </c>
      <c r="AP2589" t="s">
        <v>72</v>
      </c>
      <c r="AQ2589" t="s">
        <v>66</v>
      </c>
      <c r="AR2589">
        <v>2552</v>
      </c>
      <c r="AW2589" t="s">
        <v>12606</v>
      </c>
      <c r="AY2589" t="s">
        <v>12607</v>
      </c>
      <c r="AZ2589" t="s">
        <v>70</v>
      </c>
    </row>
    <row r="2590" spans="1:52" x14ac:dyDescent="0.3">
      <c r="A2590">
        <v>2151196</v>
      </c>
      <c r="B2590" t="s">
        <v>12608</v>
      </c>
      <c r="C2590" t="str">
        <f t="shared" si="340"/>
        <v>7492</v>
      </c>
      <c r="D2590" t="s">
        <v>8411</v>
      </c>
      <c r="E2590" t="str">
        <f>"0000"</f>
        <v>0000</v>
      </c>
      <c r="F2590" t="s">
        <v>108</v>
      </c>
      <c r="G2590" t="str">
        <f>"03"</f>
        <v>03</v>
      </c>
      <c r="H2590" t="s">
        <v>55</v>
      </c>
      <c r="I2590" t="s">
        <v>56</v>
      </c>
      <c r="J2590" t="s">
        <v>8434</v>
      </c>
      <c r="K2590">
        <v>0</v>
      </c>
      <c r="L2590">
        <v>56513</v>
      </c>
      <c r="M2590">
        <v>1.3</v>
      </c>
      <c r="N2590" t="str">
        <f t="shared" si="338"/>
        <v>000X</v>
      </c>
      <c r="O2590">
        <v>5973</v>
      </c>
      <c r="P2590" t="s">
        <v>72</v>
      </c>
      <c r="Q2590" t="s">
        <v>11160</v>
      </c>
      <c r="R2590" t="s">
        <v>140</v>
      </c>
      <c r="T2590" t="s">
        <v>61</v>
      </c>
      <c r="V2590" t="s">
        <v>12609</v>
      </c>
      <c r="W2590">
        <v>16250</v>
      </c>
      <c r="X2590">
        <v>16250</v>
      </c>
      <c r="Y2590">
        <v>0</v>
      </c>
      <c r="Z2590">
        <v>16250</v>
      </c>
      <c r="AA2590">
        <v>16250</v>
      </c>
      <c r="AB2590" t="s">
        <v>72</v>
      </c>
      <c r="AC2590" s="1">
        <v>35309</v>
      </c>
      <c r="AD2590">
        <v>18300</v>
      </c>
      <c r="AE2590">
        <v>1151</v>
      </c>
      <c r="AF2590">
        <v>696</v>
      </c>
      <c r="AG2590" t="s">
        <v>103</v>
      </c>
      <c r="AH2590" t="s">
        <v>873</v>
      </c>
      <c r="AR2590">
        <v>0</v>
      </c>
      <c r="AW2590" t="s">
        <v>12610</v>
      </c>
      <c r="AY2590" t="s">
        <v>12611</v>
      </c>
      <c r="AZ2590" t="s">
        <v>12612</v>
      </c>
    </row>
    <row r="2591" spans="1:52" x14ac:dyDescent="0.3">
      <c r="A2591">
        <v>2152095</v>
      </c>
      <c r="B2591" t="s">
        <v>12613</v>
      </c>
      <c r="C2591" t="str">
        <f t="shared" si="340"/>
        <v>7492</v>
      </c>
      <c r="D2591" t="s">
        <v>8411</v>
      </c>
      <c r="E2591" t="str">
        <f>"0100"</f>
        <v>0100</v>
      </c>
      <c r="F2591" t="s">
        <v>54</v>
      </c>
      <c r="G2591" t="str">
        <f>"09"</f>
        <v>09</v>
      </c>
      <c r="H2591" t="s">
        <v>55</v>
      </c>
      <c r="I2591" t="s">
        <v>56</v>
      </c>
      <c r="J2591" t="s">
        <v>57</v>
      </c>
      <c r="K2591">
        <v>1</v>
      </c>
      <c r="L2591">
        <v>43750</v>
      </c>
      <c r="M2591">
        <v>1</v>
      </c>
      <c r="N2591" t="str">
        <f t="shared" si="338"/>
        <v>000X</v>
      </c>
      <c r="O2591">
        <v>3712</v>
      </c>
      <c r="P2591" t="s">
        <v>58</v>
      </c>
      <c r="Q2591" t="s">
        <v>4583</v>
      </c>
      <c r="R2591" t="s">
        <v>266</v>
      </c>
      <c r="T2591" t="s">
        <v>61</v>
      </c>
      <c r="V2591" t="s">
        <v>12614</v>
      </c>
      <c r="W2591">
        <v>265538</v>
      </c>
      <c r="X2591">
        <v>16070</v>
      </c>
      <c r="Y2591">
        <v>249468</v>
      </c>
      <c r="Z2591">
        <v>189608</v>
      </c>
      <c r="AA2591">
        <v>164608</v>
      </c>
      <c r="AB2591" t="s">
        <v>63</v>
      </c>
      <c r="AC2591" s="1">
        <v>39448</v>
      </c>
      <c r="AD2591">
        <v>375000</v>
      </c>
      <c r="AE2591">
        <v>2191</v>
      </c>
      <c r="AF2591">
        <v>1239</v>
      </c>
      <c r="AG2591" t="s">
        <v>64</v>
      </c>
      <c r="AH2591" t="s">
        <v>65</v>
      </c>
      <c r="AI2591">
        <v>1</v>
      </c>
      <c r="AJ2591">
        <v>2006</v>
      </c>
      <c r="AK2591">
        <v>4</v>
      </c>
      <c r="AL2591">
        <v>3</v>
      </c>
      <c r="AN2591">
        <v>2573</v>
      </c>
      <c r="AO2591">
        <v>32</v>
      </c>
      <c r="AP2591" t="s">
        <v>63</v>
      </c>
      <c r="AQ2591" t="s">
        <v>66</v>
      </c>
      <c r="AR2591">
        <v>3616</v>
      </c>
      <c r="AW2591" t="s">
        <v>12615</v>
      </c>
      <c r="AX2591" t="s">
        <v>12616</v>
      </c>
      <c r="AY2591" t="s">
        <v>12617</v>
      </c>
      <c r="AZ2591" t="s">
        <v>70</v>
      </c>
    </row>
    <row r="2592" spans="1:52" x14ac:dyDescent="0.3">
      <c r="A2592">
        <v>2152133</v>
      </c>
      <c r="B2592" t="s">
        <v>12618</v>
      </c>
      <c r="C2592" t="str">
        <f t="shared" si="340"/>
        <v>7492</v>
      </c>
      <c r="D2592" t="s">
        <v>8411</v>
      </c>
      <c r="E2592" t="str">
        <f>"0000"</f>
        <v>0000</v>
      </c>
      <c r="F2592" t="s">
        <v>108</v>
      </c>
      <c r="G2592" t="str">
        <f>"09"</f>
        <v>09</v>
      </c>
      <c r="H2592" t="s">
        <v>55</v>
      </c>
      <c r="I2592" t="s">
        <v>56</v>
      </c>
      <c r="J2592" t="s">
        <v>57</v>
      </c>
      <c r="K2592">
        <v>0</v>
      </c>
      <c r="L2592">
        <v>46250</v>
      </c>
      <c r="M2592">
        <v>1.06</v>
      </c>
      <c r="N2592" t="str">
        <f t="shared" si="338"/>
        <v>000X</v>
      </c>
      <c r="O2592">
        <v>3684</v>
      </c>
      <c r="P2592" t="s">
        <v>58</v>
      </c>
      <c r="Q2592" t="s">
        <v>4583</v>
      </c>
      <c r="R2592" t="s">
        <v>266</v>
      </c>
      <c r="T2592" t="s">
        <v>61</v>
      </c>
      <c r="V2592" t="s">
        <v>12619</v>
      </c>
      <c r="W2592">
        <v>16990</v>
      </c>
      <c r="X2592">
        <v>16990</v>
      </c>
      <c r="Y2592">
        <v>0</v>
      </c>
      <c r="Z2592">
        <v>16990</v>
      </c>
      <c r="AA2592">
        <v>16990</v>
      </c>
      <c r="AB2592" t="s">
        <v>72</v>
      </c>
      <c r="AC2592" s="1">
        <v>42159</v>
      </c>
      <c r="AD2592">
        <v>23400</v>
      </c>
      <c r="AE2592">
        <v>2695</v>
      </c>
      <c r="AF2592">
        <v>1458</v>
      </c>
      <c r="AG2592" t="s">
        <v>103</v>
      </c>
      <c r="AH2592" t="s">
        <v>76</v>
      </c>
      <c r="AR2592">
        <v>0</v>
      </c>
      <c r="AW2592" t="s">
        <v>3007</v>
      </c>
      <c r="AX2592" t="s">
        <v>12620</v>
      </c>
      <c r="AY2592" t="s">
        <v>12621</v>
      </c>
      <c r="AZ2592" t="s">
        <v>12622</v>
      </c>
    </row>
    <row r="2593" spans="1:52" x14ac:dyDescent="0.3">
      <c r="A2593">
        <v>2152184</v>
      </c>
      <c r="B2593" t="s">
        <v>12623</v>
      </c>
      <c r="C2593" t="str">
        <f t="shared" si="340"/>
        <v>7492</v>
      </c>
      <c r="D2593" t="s">
        <v>8411</v>
      </c>
      <c r="E2593" t="str">
        <f>"0100"</f>
        <v>0100</v>
      </c>
      <c r="F2593" t="s">
        <v>54</v>
      </c>
      <c r="G2593" t="str">
        <f>"03"</f>
        <v>03</v>
      </c>
      <c r="H2593" t="s">
        <v>55</v>
      </c>
      <c r="I2593" t="s">
        <v>56</v>
      </c>
      <c r="J2593" t="s">
        <v>8434</v>
      </c>
      <c r="K2593">
        <v>1</v>
      </c>
      <c r="L2593">
        <v>66404</v>
      </c>
      <c r="M2593">
        <v>1.52</v>
      </c>
      <c r="N2593" t="str">
        <f t="shared" si="338"/>
        <v>000X</v>
      </c>
      <c r="O2593">
        <v>2191</v>
      </c>
      <c r="P2593" t="s">
        <v>58</v>
      </c>
      <c r="Q2593" t="s">
        <v>10937</v>
      </c>
      <c r="R2593" t="s">
        <v>4590</v>
      </c>
      <c r="T2593" t="s">
        <v>61</v>
      </c>
      <c r="V2593" t="s">
        <v>12624</v>
      </c>
      <c r="W2593">
        <v>243493</v>
      </c>
      <c r="X2593">
        <v>19060</v>
      </c>
      <c r="Y2593">
        <v>224433</v>
      </c>
      <c r="Z2593">
        <v>180764</v>
      </c>
      <c r="AA2593">
        <v>155764</v>
      </c>
      <c r="AB2593" t="s">
        <v>63</v>
      </c>
      <c r="AC2593" s="1">
        <v>37773</v>
      </c>
      <c r="AD2593">
        <v>202400</v>
      </c>
      <c r="AE2593">
        <v>1617</v>
      </c>
      <c r="AF2593">
        <v>1287</v>
      </c>
      <c r="AG2593" t="s">
        <v>64</v>
      </c>
      <c r="AH2593" t="s">
        <v>873</v>
      </c>
      <c r="AI2593">
        <v>1</v>
      </c>
      <c r="AJ2593">
        <v>2003</v>
      </c>
      <c r="AK2593">
        <v>3</v>
      </c>
      <c r="AL2593">
        <v>2</v>
      </c>
      <c r="AN2593">
        <v>2206</v>
      </c>
      <c r="AO2593">
        <v>32</v>
      </c>
      <c r="AP2593" t="s">
        <v>63</v>
      </c>
      <c r="AQ2593" t="s">
        <v>66</v>
      </c>
      <c r="AR2593">
        <v>3403</v>
      </c>
      <c r="AW2593" t="s">
        <v>12625</v>
      </c>
      <c r="AX2593" t="s">
        <v>12626</v>
      </c>
      <c r="AY2593" t="s">
        <v>12627</v>
      </c>
      <c r="AZ2593" t="s">
        <v>70</v>
      </c>
    </row>
    <row r="2594" spans="1:52" x14ac:dyDescent="0.3">
      <c r="A2594">
        <v>2152281</v>
      </c>
      <c r="B2594" t="s">
        <v>12628</v>
      </c>
      <c r="C2594" t="str">
        <f t="shared" si="340"/>
        <v>7492</v>
      </c>
      <c r="D2594" t="s">
        <v>8411</v>
      </c>
      <c r="E2594" t="str">
        <f>"0000"</f>
        <v>0000</v>
      </c>
      <c r="F2594" t="s">
        <v>108</v>
      </c>
      <c r="G2594" t="str">
        <f>"09"</f>
        <v>09</v>
      </c>
      <c r="H2594" t="s">
        <v>55</v>
      </c>
      <c r="I2594" t="s">
        <v>56</v>
      </c>
      <c r="J2594" t="s">
        <v>57</v>
      </c>
      <c r="K2594">
        <v>0</v>
      </c>
      <c r="L2594">
        <v>46250</v>
      </c>
      <c r="M2594">
        <v>1.06</v>
      </c>
      <c r="N2594" t="str">
        <f t="shared" si="338"/>
        <v>000X</v>
      </c>
      <c r="O2594">
        <v>3548</v>
      </c>
      <c r="P2594" t="s">
        <v>58</v>
      </c>
      <c r="Q2594" t="s">
        <v>4583</v>
      </c>
      <c r="R2594" t="s">
        <v>266</v>
      </c>
      <c r="T2594" t="s">
        <v>61</v>
      </c>
      <c r="V2594" t="s">
        <v>12629</v>
      </c>
      <c r="W2594">
        <v>16990</v>
      </c>
      <c r="X2594">
        <v>16990</v>
      </c>
      <c r="Y2594">
        <v>0</v>
      </c>
      <c r="Z2594">
        <v>16990</v>
      </c>
      <c r="AA2594">
        <v>16990</v>
      </c>
      <c r="AB2594" t="s">
        <v>72</v>
      </c>
      <c r="AC2594" s="1">
        <v>44148</v>
      </c>
      <c r="AD2594">
        <v>36500</v>
      </c>
      <c r="AE2594">
        <v>3109</v>
      </c>
      <c r="AF2594">
        <v>1250</v>
      </c>
      <c r="AG2594" t="s">
        <v>103</v>
      </c>
      <c r="AH2594" t="s">
        <v>76</v>
      </c>
      <c r="AR2594">
        <v>0</v>
      </c>
      <c r="AW2594" t="s">
        <v>12630</v>
      </c>
      <c r="AX2594" t="s">
        <v>12631</v>
      </c>
      <c r="AY2594" t="s">
        <v>12632</v>
      </c>
      <c r="AZ2594" t="s">
        <v>11708</v>
      </c>
    </row>
    <row r="2595" spans="1:52" x14ac:dyDescent="0.3">
      <c r="A2595">
        <v>2152371</v>
      </c>
      <c r="B2595" t="s">
        <v>12633</v>
      </c>
      <c r="C2595" t="str">
        <f t="shared" si="340"/>
        <v>7492</v>
      </c>
      <c r="D2595" t="s">
        <v>8411</v>
      </c>
      <c r="E2595" t="str">
        <f>"0100"</f>
        <v>0100</v>
      </c>
      <c r="F2595" t="s">
        <v>54</v>
      </c>
      <c r="G2595" t="str">
        <f>"34"</f>
        <v>34</v>
      </c>
      <c r="H2595" t="s">
        <v>1645</v>
      </c>
      <c r="I2595" t="s">
        <v>56</v>
      </c>
      <c r="J2595" t="s">
        <v>57</v>
      </c>
      <c r="K2595">
        <v>1</v>
      </c>
      <c r="L2595">
        <v>43151</v>
      </c>
      <c r="M2595">
        <v>0.99</v>
      </c>
      <c r="N2595" t="str">
        <f t="shared" si="338"/>
        <v>000X</v>
      </c>
      <c r="O2595">
        <v>6025</v>
      </c>
      <c r="P2595" t="s">
        <v>72</v>
      </c>
      <c r="Q2595" t="s">
        <v>10886</v>
      </c>
      <c r="R2595" t="s">
        <v>140</v>
      </c>
      <c r="T2595" t="s">
        <v>61</v>
      </c>
      <c r="V2595" t="s">
        <v>12634</v>
      </c>
      <c r="W2595">
        <v>175564</v>
      </c>
      <c r="X2595">
        <v>15850</v>
      </c>
      <c r="Y2595">
        <v>159714</v>
      </c>
      <c r="Z2595">
        <v>125159</v>
      </c>
      <c r="AA2595">
        <v>100159</v>
      </c>
      <c r="AB2595" t="s">
        <v>63</v>
      </c>
      <c r="AC2595" s="1">
        <v>34516</v>
      </c>
      <c r="AD2595">
        <v>10500</v>
      </c>
      <c r="AE2595">
        <v>1041</v>
      </c>
      <c r="AF2595">
        <v>1180</v>
      </c>
      <c r="AG2595" t="s">
        <v>103</v>
      </c>
      <c r="AH2595" t="s">
        <v>76</v>
      </c>
      <c r="AI2595">
        <v>1</v>
      </c>
      <c r="AJ2595">
        <v>1994</v>
      </c>
      <c r="AK2595">
        <v>3</v>
      </c>
      <c r="AL2595">
        <v>2</v>
      </c>
      <c r="AN2595">
        <v>1811</v>
      </c>
      <c r="AO2595">
        <v>32</v>
      </c>
      <c r="AP2595" t="s">
        <v>72</v>
      </c>
      <c r="AQ2595" t="s">
        <v>66</v>
      </c>
      <c r="AR2595">
        <v>2739</v>
      </c>
      <c r="AW2595" t="s">
        <v>12635</v>
      </c>
      <c r="AX2595" t="s">
        <v>12636</v>
      </c>
      <c r="AY2595" t="s">
        <v>12637</v>
      </c>
      <c r="AZ2595" t="s">
        <v>12355</v>
      </c>
    </row>
    <row r="2596" spans="1:52" x14ac:dyDescent="0.3">
      <c r="A2596">
        <v>2152494</v>
      </c>
      <c r="B2596" t="s">
        <v>12638</v>
      </c>
      <c r="C2596" t="str">
        <f t="shared" si="340"/>
        <v>7492</v>
      </c>
      <c r="D2596" t="s">
        <v>8411</v>
      </c>
      <c r="E2596" t="str">
        <f>"0100"</f>
        <v>0100</v>
      </c>
      <c r="F2596" t="s">
        <v>54</v>
      </c>
      <c r="G2596" t="str">
        <f>"09"</f>
        <v>09</v>
      </c>
      <c r="H2596" t="s">
        <v>55</v>
      </c>
      <c r="I2596" t="s">
        <v>56</v>
      </c>
      <c r="J2596" t="s">
        <v>57</v>
      </c>
      <c r="K2596">
        <v>1</v>
      </c>
      <c r="L2596">
        <v>46250</v>
      </c>
      <c r="M2596">
        <v>1.06</v>
      </c>
      <c r="N2596" t="str">
        <f t="shared" si="338"/>
        <v>000X</v>
      </c>
      <c r="O2596">
        <v>3645</v>
      </c>
      <c r="P2596" t="s">
        <v>58</v>
      </c>
      <c r="Q2596" t="s">
        <v>12314</v>
      </c>
      <c r="R2596" t="s">
        <v>12315</v>
      </c>
      <c r="T2596" t="s">
        <v>61</v>
      </c>
      <c r="V2596" t="s">
        <v>12639</v>
      </c>
      <c r="W2596">
        <v>343074</v>
      </c>
      <c r="X2596">
        <v>16990</v>
      </c>
      <c r="Y2596">
        <v>326084</v>
      </c>
      <c r="Z2596">
        <v>255920</v>
      </c>
      <c r="AA2596">
        <v>230920</v>
      </c>
      <c r="AB2596" t="s">
        <v>63</v>
      </c>
      <c r="AC2596" s="1">
        <v>39692</v>
      </c>
      <c r="AD2596">
        <v>279000</v>
      </c>
      <c r="AE2596">
        <v>2244</v>
      </c>
      <c r="AF2596">
        <v>1380</v>
      </c>
      <c r="AG2596" t="s">
        <v>64</v>
      </c>
      <c r="AH2596" t="s">
        <v>76</v>
      </c>
      <c r="AI2596">
        <v>2</v>
      </c>
      <c r="AJ2596">
        <v>1994</v>
      </c>
      <c r="AK2596">
        <v>4</v>
      </c>
      <c r="AL2596">
        <v>4</v>
      </c>
      <c r="AM2596">
        <v>1</v>
      </c>
      <c r="AN2596">
        <v>3877</v>
      </c>
      <c r="AO2596">
        <v>29</v>
      </c>
      <c r="AP2596" t="s">
        <v>63</v>
      </c>
      <c r="AQ2596" t="s">
        <v>66</v>
      </c>
      <c r="AR2596">
        <v>5833</v>
      </c>
      <c r="AW2596" t="s">
        <v>12640</v>
      </c>
      <c r="AX2596" t="s">
        <v>12641</v>
      </c>
      <c r="AY2596" t="s">
        <v>12642</v>
      </c>
      <c r="AZ2596" t="s">
        <v>70</v>
      </c>
    </row>
    <row r="2597" spans="1:52" x14ac:dyDescent="0.3">
      <c r="A2597">
        <v>2151013</v>
      </c>
      <c r="B2597" t="s">
        <v>12643</v>
      </c>
      <c r="C2597" t="str">
        <f t="shared" si="340"/>
        <v>7492</v>
      </c>
      <c r="D2597" t="s">
        <v>8411</v>
      </c>
      <c r="E2597" t="str">
        <f>"0000"</f>
        <v>0000</v>
      </c>
      <c r="F2597" t="s">
        <v>108</v>
      </c>
      <c r="G2597" t="str">
        <f>"09"</f>
        <v>09</v>
      </c>
      <c r="H2597" t="s">
        <v>55</v>
      </c>
      <c r="I2597" t="s">
        <v>56</v>
      </c>
      <c r="J2597" t="s">
        <v>57</v>
      </c>
      <c r="K2597">
        <v>0</v>
      </c>
      <c r="L2597">
        <v>43788</v>
      </c>
      <c r="M2597">
        <v>1.01</v>
      </c>
      <c r="N2597" t="str">
        <f t="shared" si="338"/>
        <v>000X</v>
      </c>
      <c r="O2597">
        <v>3085</v>
      </c>
      <c r="P2597" t="s">
        <v>58</v>
      </c>
      <c r="Q2597" t="s">
        <v>12314</v>
      </c>
      <c r="R2597" t="s">
        <v>12315</v>
      </c>
      <c r="T2597" t="s">
        <v>61</v>
      </c>
      <c r="V2597" t="s">
        <v>12644</v>
      </c>
      <c r="W2597">
        <v>16080</v>
      </c>
      <c r="X2597">
        <v>16080</v>
      </c>
      <c r="Y2597">
        <v>0</v>
      </c>
      <c r="Z2597">
        <v>16080</v>
      </c>
      <c r="AA2597">
        <v>16080</v>
      </c>
      <c r="AB2597" t="s">
        <v>72</v>
      </c>
      <c r="AC2597" s="1">
        <v>37377</v>
      </c>
      <c r="AD2597">
        <v>14000</v>
      </c>
      <c r="AE2597">
        <v>1506</v>
      </c>
      <c r="AF2597">
        <v>2042</v>
      </c>
      <c r="AG2597" t="s">
        <v>103</v>
      </c>
      <c r="AH2597" t="s">
        <v>76</v>
      </c>
      <c r="AR2597">
        <v>0</v>
      </c>
      <c r="AW2597" t="s">
        <v>12645</v>
      </c>
      <c r="AY2597" t="s">
        <v>12646</v>
      </c>
      <c r="AZ2597" t="s">
        <v>12647</v>
      </c>
    </row>
    <row r="2598" spans="1:52" x14ac:dyDescent="0.3">
      <c r="A2598">
        <v>2151251</v>
      </c>
      <c r="B2598" t="s">
        <v>12648</v>
      </c>
      <c r="C2598" t="str">
        <f t="shared" si="340"/>
        <v>7492</v>
      </c>
      <c r="D2598" t="s">
        <v>8411</v>
      </c>
      <c r="E2598" t="str">
        <f>"0100"</f>
        <v>0100</v>
      </c>
      <c r="F2598" t="s">
        <v>54</v>
      </c>
      <c r="G2598" t="str">
        <f>"09"</f>
        <v>09</v>
      </c>
      <c r="H2598" t="s">
        <v>55</v>
      </c>
      <c r="I2598" t="s">
        <v>56</v>
      </c>
      <c r="J2598" t="s">
        <v>57</v>
      </c>
      <c r="K2598">
        <v>1</v>
      </c>
      <c r="L2598">
        <v>43356</v>
      </c>
      <c r="M2598">
        <v>1</v>
      </c>
      <c r="N2598" t="str">
        <f t="shared" si="338"/>
        <v>000X</v>
      </c>
      <c r="O2598">
        <v>3257</v>
      </c>
      <c r="P2598" t="s">
        <v>58</v>
      </c>
      <c r="Q2598" t="s">
        <v>12314</v>
      </c>
      <c r="R2598" t="s">
        <v>12315</v>
      </c>
      <c r="T2598" t="s">
        <v>61</v>
      </c>
      <c r="V2598" t="s">
        <v>12649</v>
      </c>
      <c r="W2598">
        <v>250184</v>
      </c>
      <c r="X2598">
        <v>15920</v>
      </c>
      <c r="Y2598">
        <v>234264</v>
      </c>
      <c r="Z2598">
        <v>250184</v>
      </c>
      <c r="AA2598">
        <v>250184</v>
      </c>
      <c r="AB2598" t="s">
        <v>72</v>
      </c>
      <c r="AC2598" s="1">
        <v>42810</v>
      </c>
      <c r="AD2598">
        <v>262000</v>
      </c>
      <c r="AE2598">
        <v>2818</v>
      </c>
      <c r="AF2598">
        <v>169</v>
      </c>
      <c r="AG2598" t="s">
        <v>64</v>
      </c>
      <c r="AH2598" t="s">
        <v>76</v>
      </c>
      <c r="AI2598">
        <v>1</v>
      </c>
      <c r="AJ2598">
        <v>2016</v>
      </c>
      <c r="AK2598">
        <v>3</v>
      </c>
      <c r="AL2598">
        <v>2</v>
      </c>
      <c r="AN2598">
        <v>2227</v>
      </c>
      <c r="AO2598">
        <v>32</v>
      </c>
      <c r="AP2598" t="s">
        <v>72</v>
      </c>
      <c r="AQ2598" t="s">
        <v>66</v>
      </c>
      <c r="AR2598">
        <v>3364</v>
      </c>
      <c r="AW2598" t="s">
        <v>12650</v>
      </c>
      <c r="AX2598" t="s">
        <v>12651</v>
      </c>
      <c r="AY2598" t="s">
        <v>12652</v>
      </c>
      <c r="AZ2598" t="s">
        <v>12653</v>
      </c>
    </row>
    <row r="2599" spans="1:52" x14ac:dyDescent="0.3">
      <c r="A2599">
        <v>2151447</v>
      </c>
      <c r="B2599" t="s">
        <v>12654</v>
      </c>
      <c r="C2599" t="str">
        <f t="shared" si="340"/>
        <v>7492</v>
      </c>
      <c r="D2599" t="s">
        <v>8411</v>
      </c>
      <c r="E2599" t="str">
        <f>"0000"</f>
        <v>0000</v>
      </c>
      <c r="F2599" t="s">
        <v>108</v>
      </c>
      <c r="G2599" t="str">
        <f>"09"</f>
        <v>09</v>
      </c>
      <c r="H2599" t="s">
        <v>55</v>
      </c>
      <c r="I2599" t="s">
        <v>56</v>
      </c>
      <c r="J2599" t="s">
        <v>57</v>
      </c>
      <c r="K2599">
        <v>0</v>
      </c>
      <c r="L2599">
        <v>43595</v>
      </c>
      <c r="M2599">
        <v>1</v>
      </c>
      <c r="N2599" t="str">
        <f t="shared" si="338"/>
        <v>000X</v>
      </c>
      <c r="O2599">
        <v>3393</v>
      </c>
      <c r="P2599" t="s">
        <v>58</v>
      </c>
      <c r="Q2599" t="s">
        <v>12314</v>
      </c>
      <c r="R2599" t="s">
        <v>12315</v>
      </c>
      <c r="T2599" t="s">
        <v>61</v>
      </c>
      <c r="V2599" t="s">
        <v>12655</v>
      </c>
      <c r="W2599">
        <v>16010</v>
      </c>
      <c r="X2599">
        <v>16010</v>
      </c>
      <c r="Y2599">
        <v>0</v>
      </c>
      <c r="Z2599">
        <v>16010</v>
      </c>
      <c r="AA2599">
        <v>16010</v>
      </c>
      <c r="AB2599" t="s">
        <v>72</v>
      </c>
      <c r="AC2599" s="1">
        <v>44274</v>
      </c>
      <c r="AD2599">
        <v>25000</v>
      </c>
      <c r="AE2599">
        <v>3147</v>
      </c>
      <c r="AF2599">
        <v>1405</v>
      </c>
      <c r="AG2599" t="s">
        <v>103</v>
      </c>
      <c r="AH2599" t="s">
        <v>76</v>
      </c>
      <c r="AR2599">
        <v>0</v>
      </c>
      <c r="AW2599" t="s">
        <v>1047</v>
      </c>
      <c r="AX2599" t="s">
        <v>12656</v>
      </c>
      <c r="AY2599" t="s">
        <v>1048</v>
      </c>
      <c r="AZ2599" t="s">
        <v>1049</v>
      </c>
    </row>
    <row r="2600" spans="1:52" x14ac:dyDescent="0.3">
      <c r="A2600">
        <v>2152257</v>
      </c>
      <c r="B2600" t="s">
        <v>12657</v>
      </c>
      <c r="C2600" t="str">
        <f t="shared" si="340"/>
        <v>7492</v>
      </c>
      <c r="D2600" t="s">
        <v>8411</v>
      </c>
      <c r="E2600" t="str">
        <f>"0100"</f>
        <v>0100</v>
      </c>
      <c r="F2600" t="s">
        <v>54</v>
      </c>
      <c r="G2600" t="str">
        <f>"03"</f>
        <v>03</v>
      </c>
      <c r="H2600" t="s">
        <v>55</v>
      </c>
      <c r="I2600" t="s">
        <v>56</v>
      </c>
      <c r="J2600" t="s">
        <v>8434</v>
      </c>
      <c r="K2600">
        <v>1</v>
      </c>
      <c r="L2600">
        <v>55579</v>
      </c>
      <c r="M2600">
        <v>1.28</v>
      </c>
      <c r="N2600" t="str">
        <f t="shared" si="338"/>
        <v>000X</v>
      </c>
      <c r="O2600">
        <v>5835</v>
      </c>
      <c r="P2600" t="s">
        <v>72</v>
      </c>
      <c r="Q2600" t="s">
        <v>10886</v>
      </c>
      <c r="R2600" t="s">
        <v>140</v>
      </c>
      <c r="T2600" t="s">
        <v>61</v>
      </c>
      <c r="V2600" t="s">
        <v>12658</v>
      </c>
      <c r="W2600">
        <v>290063</v>
      </c>
      <c r="X2600">
        <v>15950</v>
      </c>
      <c r="Y2600">
        <v>274113</v>
      </c>
      <c r="Z2600">
        <v>290063</v>
      </c>
      <c r="AA2600">
        <v>265063</v>
      </c>
      <c r="AB2600" t="s">
        <v>63</v>
      </c>
      <c r="AC2600" s="1">
        <v>43096</v>
      </c>
      <c r="AD2600">
        <v>25000</v>
      </c>
      <c r="AE2600">
        <v>2872</v>
      </c>
      <c r="AF2600">
        <v>372</v>
      </c>
      <c r="AG2600" t="s">
        <v>103</v>
      </c>
      <c r="AH2600" t="s">
        <v>76</v>
      </c>
      <c r="AI2600">
        <v>1</v>
      </c>
      <c r="AJ2600">
        <v>2019</v>
      </c>
      <c r="AK2600">
        <v>3</v>
      </c>
      <c r="AL2600">
        <v>2</v>
      </c>
      <c r="AN2600">
        <v>2418</v>
      </c>
      <c r="AO2600">
        <v>32</v>
      </c>
      <c r="AP2600" t="s">
        <v>63</v>
      </c>
      <c r="AQ2600" t="s">
        <v>66</v>
      </c>
      <c r="AR2600">
        <v>3555</v>
      </c>
      <c r="AW2600" t="s">
        <v>12659</v>
      </c>
      <c r="AX2600" t="s">
        <v>12660</v>
      </c>
      <c r="AY2600" t="s">
        <v>12661</v>
      </c>
      <c r="AZ2600" t="s">
        <v>70</v>
      </c>
    </row>
    <row r="2601" spans="1:52" x14ac:dyDescent="0.3">
      <c r="A2601">
        <v>2152311</v>
      </c>
      <c r="B2601" t="s">
        <v>12662</v>
      </c>
      <c r="C2601" t="str">
        <f t="shared" si="340"/>
        <v>7492</v>
      </c>
      <c r="D2601" t="s">
        <v>8411</v>
      </c>
      <c r="E2601" t="str">
        <f>"0100"</f>
        <v>0100</v>
      </c>
      <c r="F2601" t="s">
        <v>54</v>
      </c>
      <c r="G2601" t="str">
        <f>"03"</f>
        <v>03</v>
      </c>
      <c r="H2601" t="s">
        <v>55</v>
      </c>
      <c r="I2601" t="s">
        <v>56</v>
      </c>
      <c r="J2601" t="s">
        <v>57</v>
      </c>
      <c r="K2601">
        <v>1</v>
      </c>
      <c r="L2601">
        <v>41904</v>
      </c>
      <c r="M2601">
        <v>0.96</v>
      </c>
      <c r="N2601" t="str">
        <f t="shared" si="338"/>
        <v>000X</v>
      </c>
      <c r="O2601">
        <v>5921</v>
      </c>
      <c r="P2601" t="s">
        <v>72</v>
      </c>
      <c r="Q2601" t="s">
        <v>10886</v>
      </c>
      <c r="R2601" t="s">
        <v>140</v>
      </c>
      <c r="T2601" t="s">
        <v>61</v>
      </c>
      <c r="V2601" t="s">
        <v>12663</v>
      </c>
      <c r="W2601">
        <v>203590</v>
      </c>
      <c r="X2601">
        <v>15390</v>
      </c>
      <c r="Y2601">
        <v>188200</v>
      </c>
      <c r="Z2601">
        <v>144903</v>
      </c>
      <c r="AA2601">
        <v>119903</v>
      </c>
      <c r="AB2601" t="s">
        <v>63</v>
      </c>
      <c r="AC2601" s="1">
        <v>35551</v>
      </c>
      <c r="AD2601">
        <v>12500</v>
      </c>
      <c r="AE2601">
        <v>1184</v>
      </c>
      <c r="AF2601">
        <v>207</v>
      </c>
      <c r="AG2601" t="s">
        <v>103</v>
      </c>
      <c r="AH2601" t="s">
        <v>76</v>
      </c>
      <c r="AI2601">
        <v>1</v>
      </c>
      <c r="AJ2601">
        <v>1997</v>
      </c>
      <c r="AK2601">
        <v>3</v>
      </c>
      <c r="AL2601">
        <v>2</v>
      </c>
      <c r="AN2601">
        <v>1828</v>
      </c>
      <c r="AO2601">
        <v>32</v>
      </c>
      <c r="AP2601" t="s">
        <v>63</v>
      </c>
      <c r="AQ2601" t="s">
        <v>66</v>
      </c>
      <c r="AR2601">
        <v>2712</v>
      </c>
      <c r="AW2601" t="s">
        <v>12664</v>
      </c>
      <c r="AX2601" t="s">
        <v>12665</v>
      </c>
      <c r="AY2601" t="s">
        <v>12666</v>
      </c>
      <c r="AZ2601" t="s">
        <v>70</v>
      </c>
    </row>
    <row r="2602" spans="1:52" x14ac:dyDescent="0.3">
      <c r="A2602">
        <v>2152401</v>
      </c>
      <c r="B2602" t="s">
        <v>12667</v>
      </c>
      <c r="C2602" t="str">
        <f t="shared" si="340"/>
        <v>7492</v>
      </c>
      <c r="D2602" t="s">
        <v>8411</v>
      </c>
      <c r="E2602" t="str">
        <f>"0100"</f>
        <v>0100</v>
      </c>
      <c r="F2602" t="s">
        <v>54</v>
      </c>
      <c r="G2602" t="str">
        <f>"09"</f>
        <v>09</v>
      </c>
      <c r="H2602" t="s">
        <v>55</v>
      </c>
      <c r="I2602" t="s">
        <v>56</v>
      </c>
      <c r="J2602" t="s">
        <v>57</v>
      </c>
      <c r="K2602">
        <v>1</v>
      </c>
      <c r="L2602">
        <v>46250</v>
      </c>
      <c r="M2602">
        <v>1.06</v>
      </c>
      <c r="N2602" t="str">
        <f t="shared" si="338"/>
        <v>000X</v>
      </c>
      <c r="O2602">
        <v>3503</v>
      </c>
      <c r="P2602" t="s">
        <v>58</v>
      </c>
      <c r="Q2602" t="s">
        <v>12314</v>
      </c>
      <c r="R2602" t="s">
        <v>12315</v>
      </c>
      <c r="T2602" t="s">
        <v>61</v>
      </c>
      <c r="V2602" t="s">
        <v>12668</v>
      </c>
      <c r="W2602">
        <v>16990</v>
      </c>
      <c r="X2602">
        <v>16990</v>
      </c>
      <c r="Y2602">
        <v>0</v>
      </c>
      <c r="Z2602">
        <v>16990</v>
      </c>
      <c r="AA2602">
        <v>16990</v>
      </c>
      <c r="AB2602" t="s">
        <v>63</v>
      </c>
      <c r="AC2602" s="1">
        <v>43791</v>
      </c>
      <c r="AD2602">
        <v>27500</v>
      </c>
      <c r="AE2602">
        <v>3021</v>
      </c>
      <c r="AF2602">
        <v>1135</v>
      </c>
      <c r="AG2602" t="s">
        <v>103</v>
      </c>
      <c r="AH2602" t="s">
        <v>76</v>
      </c>
      <c r="AI2602">
        <v>1</v>
      </c>
      <c r="AJ2602">
        <v>2020</v>
      </c>
      <c r="AK2602">
        <v>3</v>
      </c>
      <c r="AL2602">
        <v>2</v>
      </c>
      <c r="AN2602">
        <v>2066</v>
      </c>
      <c r="AO2602">
        <v>32</v>
      </c>
      <c r="AP2602" t="s">
        <v>72</v>
      </c>
      <c r="AQ2602" t="s">
        <v>66</v>
      </c>
      <c r="AR2602">
        <v>2996</v>
      </c>
      <c r="AW2602" t="s">
        <v>12669</v>
      </c>
      <c r="AY2602" t="s">
        <v>12670</v>
      </c>
      <c r="AZ2602" t="s">
        <v>70</v>
      </c>
    </row>
    <row r="2603" spans="1:52" x14ac:dyDescent="0.3">
      <c r="A2603">
        <v>2152443</v>
      </c>
      <c r="B2603" t="s">
        <v>12671</v>
      </c>
      <c r="C2603" t="str">
        <f t="shared" si="340"/>
        <v>7492</v>
      </c>
      <c r="D2603" t="s">
        <v>8411</v>
      </c>
      <c r="E2603" t="str">
        <f>"0100"</f>
        <v>0100</v>
      </c>
      <c r="F2603" t="s">
        <v>54</v>
      </c>
      <c r="G2603" t="str">
        <f>"09"</f>
        <v>09</v>
      </c>
      <c r="H2603" t="s">
        <v>55</v>
      </c>
      <c r="I2603" t="s">
        <v>56</v>
      </c>
      <c r="J2603" t="s">
        <v>57</v>
      </c>
      <c r="K2603">
        <v>1</v>
      </c>
      <c r="L2603">
        <v>43750</v>
      </c>
      <c r="M2603">
        <v>1</v>
      </c>
      <c r="N2603" t="str">
        <f t="shared" ref="N2603:N2666" si="341">"000X"</f>
        <v>000X</v>
      </c>
      <c r="O2603">
        <v>3623</v>
      </c>
      <c r="P2603" t="s">
        <v>58</v>
      </c>
      <c r="Q2603" t="s">
        <v>12314</v>
      </c>
      <c r="R2603" t="s">
        <v>12315</v>
      </c>
      <c r="T2603" t="s">
        <v>61</v>
      </c>
      <c r="V2603" t="s">
        <v>12672</v>
      </c>
      <c r="W2603">
        <v>179366</v>
      </c>
      <c r="X2603">
        <v>16070</v>
      </c>
      <c r="Y2603">
        <v>163296</v>
      </c>
      <c r="Z2603">
        <v>148759</v>
      </c>
      <c r="AA2603">
        <v>123759</v>
      </c>
      <c r="AB2603" t="s">
        <v>63</v>
      </c>
      <c r="AC2603" s="1">
        <v>39508</v>
      </c>
      <c r="AD2603">
        <v>23800</v>
      </c>
      <c r="AE2603">
        <v>2201</v>
      </c>
      <c r="AF2603">
        <v>1674</v>
      </c>
      <c r="AG2603" t="s">
        <v>103</v>
      </c>
      <c r="AH2603" t="s">
        <v>873</v>
      </c>
      <c r="AI2603">
        <v>1</v>
      </c>
      <c r="AJ2603">
        <v>2014</v>
      </c>
      <c r="AK2603">
        <v>2</v>
      </c>
      <c r="AL2603">
        <v>2</v>
      </c>
      <c r="AN2603">
        <v>1741</v>
      </c>
      <c r="AO2603">
        <v>32</v>
      </c>
      <c r="AP2603" t="s">
        <v>72</v>
      </c>
      <c r="AQ2603" t="s">
        <v>66</v>
      </c>
      <c r="AR2603">
        <v>2157</v>
      </c>
      <c r="AW2603" t="s">
        <v>12673</v>
      </c>
      <c r="AX2603" t="s">
        <v>12674</v>
      </c>
      <c r="AY2603" t="s">
        <v>12675</v>
      </c>
      <c r="AZ2603" t="s">
        <v>70</v>
      </c>
    </row>
    <row r="2604" spans="1:52" x14ac:dyDescent="0.3">
      <c r="A2604">
        <v>2152621</v>
      </c>
      <c r="B2604" t="s">
        <v>12676</v>
      </c>
      <c r="C2604" t="str">
        <f t="shared" si="340"/>
        <v>7492</v>
      </c>
      <c r="D2604" t="s">
        <v>8411</v>
      </c>
      <c r="E2604" t="str">
        <f>"0100"</f>
        <v>0100</v>
      </c>
      <c r="F2604" t="s">
        <v>54</v>
      </c>
      <c r="G2604" t="str">
        <f>"09"</f>
        <v>09</v>
      </c>
      <c r="H2604" t="s">
        <v>55</v>
      </c>
      <c r="I2604" t="s">
        <v>56</v>
      </c>
      <c r="J2604" t="s">
        <v>57</v>
      </c>
      <c r="K2604">
        <v>1</v>
      </c>
      <c r="L2604">
        <v>46250</v>
      </c>
      <c r="M2604">
        <v>1.06</v>
      </c>
      <c r="N2604" t="str">
        <f t="shared" si="341"/>
        <v>000X</v>
      </c>
      <c r="O2604">
        <v>3749</v>
      </c>
      <c r="P2604" t="s">
        <v>58</v>
      </c>
      <c r="Q2604" t="s">
        <v>12314</v>
      </c>
      <c r="R2604" t="s">
        <v>12315</v>
      </c>
      <c r="T2604" t="s">
        <v>61</v>
      </c>
      <c r="V2604" t="s">
        <v>12677</v>
      </c>
      <c r="W2604">
        <v>288746</v>
      </c>
      <c r="X2604">
        <v>16990</v>
      </c>
      <c r="Y2604">
        <v>271756</v>
      </c>
      <c r="Z2604">
        <v>282784</v>
      </c>
      <c r="AA2604">
        <v>257784</v>
      </c>
      <c r="AB2604" t="s">
        <v>63</v>
      </c>
      <c r="AC2604" s="1">
        <v>43222</v>
      </c>
      <c r="AD2604">
        <v>355000</v>
      </c>
      <c r="AE2604">
        <v>2901</v>
      </c>
      <c r="AF2604">
        <v>817</v>
      </c>
      <c r="AG2604" t="s">
        <v>64</v>
      </c>
      <c r="AH2604" t="s">
        <v>76</v>
      </c>
      <c r="AI2604">
        <v>1</v>
      </c>
      <c r="AJ2604">
        <v>2006</v>
      </c>
      <c r="AK2604">
        <v>3</v>
      </c>
      <c r="AL2604">
        <v>3</v>
      </c>
      <c r="AN2604">
        <v>2565</v>
      </c>
      <c r="AO2604">
        <v>32</v>
      </c>
      <c r="AP2604" t="s">
        <v>63</v>
      </c>
      <c r="AQ2604" t="s">
        <v>66</v>
      </c>
      <c r="AR2604">
        <v>3932</v>
      </c>
      <c r="AW2604" t="s">
        <v>12678</v>
      </c>
      <c r="AX2604" t="s">
        <v>12679</v>
      </c>
      <c r="AY2604" t="s">
        <v>12680</v>
      </c>
      <c r="AZ2604" t="s">
        <v>70</v>
      </c>
    </row>
    <row r="2605" spans="1:52" x14ac:dyDescent="0.3">
      <c r="A2605">
        <v>2152664</v>
      </c>
      <c r="B2605" t="s">
        <v>12681</v>
      </c>
      <c r="C2605" t="str">
        <f t="shared" si="340"/>
        <v>7492</v>
      </c>
      <c r="D2605" t="s">
        <v>8411</v>
      </c>
      <c r="E2605" t="str">
        <f>"0000"</f>
        <v>0000</v>
      </c>
      <c r="F2605" t="s">
        <v>108</v>
      </c>
      <c r="G2605" t="str">
        <f>"09"</f>
        <v>09</v>
      </c>
      <c r="H2605" t="s">
        <v>55</v>
      </c>
      <c r="I2605" t="s">
        <v>56</v>
      </c>
      <c r="J2605" t="s">
        <v>57</v>
      </c>
      <c r="K2605">
        <v>0</v>
      </c>
      <c r="L2605">
        <v>43750</v>
      </c>
      <c r="M2605">
        <v>1</v>
      </c>
      <c r="N2605" t="str">
        <f t="shared" si="341"/>
        <v>000X</v>
      </c>
      <c r="O2605">
        <v>3781</v>
      </c>
      <c r="P2605" t="s">
        <v>58</v>
      </c>
      <c r="Q2605" t="s">
        <v>12314</v>
      </c>
      <c r="R2605" t="s">
        <v>12315</v>
      </c>
      <c r="T2605" t="s">
        <v>61</v>
      </c>
      <c r="V2605" t="s">
        <v>12682</v>
      </c>
      <c r="W2605">
        <v>16070</v>
      </c>
      <c r="X2605">
        <v>16070</v>
      </c>
      <c r="Y2605">
        <v>0</v>
      </c>
      <c r="Z2605">
        <v>16070</v>
      </c>
      <c r="AA2605">
        <v>16070</v>
      </c>
      <c r="AB2605" t="s">
        <v>72</v>
      </c>
      <c r="AC2605" s="1">
        <v>38443</v>
      </c>
      <c r="AD2605">
        <v>65000</v>
      </c>
      <c r="AE2605">
        <v>1840</v>
      </c>
      <c r="AF2605">
        <v>2326</v>
      </c>
      <c r="AG2605" t="s">
        <v>103</v>
      </c>
      <c r="AH2605" t="s">
        <v>76</v>
      </c>
      <c r="AR2605">
        <v>0</v>
      </c>
      <c r="AW2605" t="s">
        <v>12683</v>
      </c>
      <c r="AX2605" t="s">
        <v>12684</v>
      </c>
      <c r="AY2605" t="s">
        <v>12685</v>
      </c>
      <c r="AZ2605" t="s">
        <v>12686</v>
      </c>
    </row>
    <row r="2606" spans="1:52" x14ac:dyDescent="0.3">
      <c r="A2606">
        <v>2152737</v>
      </c>
      <c r="B2606" t="s">
        <v>12687</v>
      </c>
      <c r="C2606" t="str">
        <f t="shared" si="340"/>
        <v>7492</v>
      </c>
      <c r="D2606" t="s">
        <v>8411</v>
      </c>
      <c r="E2606" t="str">
        <f>"0000"</f>
        <v>0000</v>
      </c>
      <c r="F2606" t="s">
        <v>108</v>
      </c>
      <c r="G2606" t="str">
        <f>"03"</f>
        <v>03</v>
      </c>
      <c r="H2606" t="s">
        <v>55</v>
      </c>
      <c r="I2606" t="s">
        <v>56</v>
      </c>
      <c r="J2606" t="s">
        <v>8434</v>
      </c>
      <c r="K2606">
        <v>0</v>
      </c>
      <c r="L2606">
        <v>73456</v>
      </c>
      <c r="M2606">
        <v>1.69</v>
      </c>
      <c r="N2606" t="str">
        <f t="shared" si="341"/>
        <v>000X</v>
      </c>
      <c r="O2606">
        <v>1993</v>
      </c>
      <c r="P2606" t="s">
        <v>58</v>
      </c>
      <c r="Q2606" t="s">
        <v>10913</v>
      </c>
      <c r="R2606" t="s">
        <v>331</v>
      </c>
      <c r="T2606" t="s">
        <v>61</v>
      </c>
      <c r="V2606" t="s">
        <v>12688</v>
      </c>
      <c r="W2606">
        <v>21080</v>
      </c>
      <c r="X2606">
        <v>21080</v>
      </c>
      <c r="Y2606">
        <v>0</v>
      </c>
      <c r="Z2606">
        <v>21080</v>
      </c>
      <c r="AA2606">
        <v>21080</v>
      </c>
      <c r="AB2606" t="s">
        <v>72</v>
      </c>
      <c r="AC2606" s="1">
        <v>34790</v>
      </c>
      <c r="AD2606">
        <v>22000</v>
      </c>
      <c r="AE2606">
        <v>1078</v>
      </c>
      <c r="AF2606">
        <v>1944</v>
      </c>
      <c r="AG2606" t="s">
        <v>103</v>
      </c>
      <c r="AH2606" t="s">
        <v>873</v>
      </c>
      <c r="AR2606">
        <v>0</v>
      </c>
      <c r="AW2606" t="s">
        <v>12689</v>
      </c>
      <c r="AX2606" t="s">
        <v>12690</v>
      </c>
      <c r="AY2606" t="s">
        <v>12691</v>
      </c>
      <c r="AZ2606" t="s">
        <v>12692</v>
      </c>
    </row>
    <row r="2607" spans="1:52" x14ac:dyDescent="0.3">
      <c r="A2607">
        <v>2152745</v>
      </c>
      <c r="B2607" t="s">
        <v>12693</v>
      </c>
      <c r="C2607" t="str">
        <f t="shared" si="340"/>
        <v>7492</v>
      </c>
      <c r="D2607" t="s">
        <v>8411</v>
      </c>
      <c r="E2607" t="str">
        <f>"0100"</f>
        <v>0100</v>
      </c>
      <c r="F2607" t="s">
        <v>54</v>
      </c>
      <c r="G2607" t="str">
        <f>"09"</f>
        <v>09</v>
      </c>
      <c r="H2607" t="s">
        <v>55</v>
      </c>
      <c r="I2607" t="s">
        <v>56</v>
      </c>
      <c r="J2607" t="s">
        <v>57</v>
      </c>
      <c r="K2607">
        <v>1</v>
      </c>
      <c r="L2607">
        <v>43750</v>
      </c>
      <c r="M2607">
        <v>1</v>
      </c>
      <c r="N2607" t="str">
        <f t="shared" si="341"/>
        <v>000X</v>
      </c>
      <c r="O2607">
        <v>3853</v>
      </c>
      <c r="P2607" t="s">
        <v>58</v>
      </c>
      <c r="Q2607" t="s">
        <v>12314</v>
      </c>
      <c r="R2607" t="s">
        <v>12315</v>
      </c>
      <c r="T2607" t="s">
        <v>61</v>
      </c>
      <c r="V2607" t="s">
        <v>12694</v>
      </c>
      <c r="W2607">
        <v>209748</v>
      </c>
      <c r="X2607">
        <v>16070</v>
      </c>
      <c r="Y2607">
        <v>193678</v>
      </c>
      <c r="Z2607">
        <v>156687</v>
      </c>
      <c r="AA2607">
        <v>131187</v>
      </c>
      <c r="AB2607" t="s">
        <v>63</v>
      </c>
      <c r="AC2607" s="1">
        <v>41306</v>
      </c>
      <c r="AD2607">
        <v>65400</v>
      </c>
      <c r="AE2607">
        <v>2537</v>
      </c>
      <c r="AF2607">
        <v>2040</v>
      </c>
      <c r="AG2607" t="s">
        <v>64</v>
      </c>
      <c r="AH2607" t="s">
        <v>391</v>
      </c>
      <c r="AI2607">
        <v>1</v>
      </c>
      <c r="AJ2607">
        <v>1999</v>
      </c>
      <c r="AK2607">
        <v>3</v>
      </c>
      <c r="AL2607">
        <v>2</v>
      </c>
      <c r="AN2607">
        <v>2112</v>
      </c>
      <c r="AO2607">
        <v>32</v>
      </c>
      <c r="AP2607" t="s">
        <v>72</v>
      </c>
      <c r="AQ2607" t="s">
        <v>66</v>
      </c>
      <c r="AR2607">
        <v>3086</v>
      </c>
      <c r="AW2607" t="s">
        <v>12695</v>
      </c>
      <c r="AX2607" t="s">
        <v>12696</v>
      </c>
      <c r="AY2607" t="s">
        <v>12697</v>
      </c>
      <c r="AZ2607" t="s">
        <v>70</v>
      </c>
    </row>
    <row r="2608" spans="1:52" x14ac:dyDescent="0.3">
      <c r="A2608">
        <v>2152796</v>
      </c>
      <c r="B2608" t="s">
        <v>12698</v>
      </c>
      <c r="C2608" t="str">
        <f t="shared" si="340"/>
        <v>7492</v>
      </c>
      <c r="D2608" t="s">
        <v>8411</v>
      </c>
      <c r="E2608" t="str">
        <f>"0000"</f>
        <v>0000</v>
      </c>
      <c r="F2608" t="s">
        <v>108</v>
      </c>
      <c r="G2608" t="str">
        <f>"03"</f>
        <v>03</v>
      </c>
      <c r="H2608" t="s">
        <v>55</v>
      </c>
      <c r="I2608" t="s">
        <v>56</v>
      </c>
      <c r="J2608" t="s">
        <v>57</v>
      </c>
      <c r="K2608">
        <v>0</v>
      </c>
      <c r="L2608">
        <v>47972</v>
      </c>
      <c r="M2608">
        <v>1.1000000000000001</v>
      </c>
      <c r="N2608" t="str">
        <f t="shared" si="341"/>
        <v>000X</v>
      </c>
      <c r="O2608">
        <v>5661</v>
      </c>
      <c r="P2608" t="s">
        <v>72</v>
      </c>
      <c r="Q2608" t="s">
        <v>10886</v>
      </c>
      <c r="R2608" t="s">
        <v>140</v>
      </c>
      <c r="T2608" t="s">
        <v>61</v>
      </c>
      <c r="V2608" t="s">
        <v>12699</v>
      </c>
      <c r="W2608">
        <v>17620</v>
      </c>
      <c r="X2608">
        <v>17620</v>
      </c>
      <c r="Y2608">
        <v>0</v>
      </c>
      <c r="Z2608">
        <v>17620</v>
      </c>
      <c r="AA2608">
        <v>17620</v>
      </c>
      <c r="AB2608" t="s">
        <v>72</v>
      </c>
      <c r="AC2608" s="1">
        <v>33117</v>
      </c>
      <c r="AD2608">
        <v>22700</v>
      </c>
      <c r="AE2608">
        <v>872</v>
      </c>
      <c r="AF2608">
        <v>2106</v>
      </c>
      <c r="AG2608" t="s">
        <v>103</v>
      </c>
      <c r="AH2608" t="s">
        <v>221</v>
      </c>
      <c r="AR2608">
        <v>0</v>
      </c>
      <c r="AW2608" t="s">
        <v>11799</v>
      </c>
      <c r="AY2608" t="s">
        <v>12700</v>
      </c>
      <c r="AZ2608" t="s">
        <v>12701</v>
      </c>
    </row>
    <row r="2609" spans="1:52" x14ac:dyDescent="0.3">
      <c r="A2609">
        <v>2152834</v>
      </c>
      <c r="B2609" t="s">
        <v>12702</v>
      </c>
      <c r="C2609" t="str">
        <f t="shared" si="340"/>
        <v>7492</v>
      </c>
      <c r="D2609" t="s">
        <v>8411</v>
      </c>
      <c r="E2609" t="str">
        <f>"0000"</f>
        <v>0000</v>
      </c>
      <c r="F2609" t="s">
        <v>108</v>
      </c>
      <c r="G2609" t="str">
        <f>"09"</f>
        <v>09</v>
      </c>
      <c r="H2609" t="s">
        <v>55</v>
      </c>
      <c r="I2609" t="s">
        <v>56</v>
      </c>
      <c r="J2609" t="s">
        <v>57</v>
      </c>
      <c r="K2609">
        <v>0</v>
      </c>
      <c r="L2609">
        <v>49546</v>
      </c>
      <c r="M2609">
        <v>1.1399999999999999</v>
      </c>
      <c r="N2609" t="str">
        <f t="shared" si="341"/>
        <v>000X</v>
      </c>
      <c r="O2609">
        <v>4246</v>
      </c>
      <c r="P2609" t="s">
        <v>72</v>
      </c>
      <c r="Q2609" t="s">
        <v>8492</v>
      </c>
      <c r="R2609" t="s">
        <v>140</v>
      </c>
      <c r="T2609" t="s">
        <v>61</v>
      </c>
      <c r="V2609" t="s">
        <v>12703</v>
      </c>
      <c r="W2609">
        <v>18200</v>
      </c>
      <c r="X2609">
        <v>18200</v>
      </c>
      <c r="Y2609">
        <v>0</v>
      </c>
      <c r="Z2609">
        <v>18200</v>
      </c>
      <c r="AA2609">
        <v>18200</v>
      </c>
      <c r="AB2609" t="s">
        <v>72</v>
      </c>
      <c r="AC2609" s="1">
        <v>32251</v>
      </c>
      <c r="AD2609">
        <v>15600</v>
      </c>
      <c r="AE2609">
        <v>780</v>
      </c>
      <c r="AF2609">
        <v>33</v>
      </c>
      <c r="AG2609" t="s">
        <v>103</v>
      </c>
      <c r="AH2609" t="s">
        <v>873</v>
      </c>
      <c r="AR2609">
        <v>0</v>
      </c>
      <c r="AW2609" t="s">
        <v>12704</v>
      </c>
      <c r="AX2609" t="s">
        <v>12705</v>
      </c>
      <c r="AY2609" t="s">
        <v>12706</v>
      </c>
      <c r="AZ2609" t="s">
        <v>12707</v>
      </c>
    </row>
    <row r="2610" spans="1:52" x14ac:dyDescent="0.3">
      <c r="A2610">
        <v>2153091</v>
      </c>
      <c r="B2610" t="s">
        <v>12708</v>
      </c>
      <c r="C2610" t="str">
        <f t="shared" si="340"/>
        <v>7492</v>
      </c>
      <c r="D2610" t="s">
        <v>8411</v>
      </c>
      <c r="E2610" t="str">
        <f>"0100"</f>
        <v>0100</v>
      </c>
      <c r="F2610" t="s">
        <v>54</v>
      </c>
      <c r="G2610" t="str">
        <f>"09"</f>
        <v>09</v>
      </c>
      <c r="H2610" t="s">
        <v>55</v>
      </c>
      <c r="I2610" t="s">
        <v>56</v>
      </c>
      <c r="J2610" t="s">
        <v>57</v>
      </c>
      <c r="K2610">
        <v>1</v>
      </c>
      <c r="L2610">
        <v>45179</v>
      </c>
      <c r="M2610">
        <v>1.04</v>
      </c>
      <c r="N2610" t="str">
        <f t="shared" si="341"/>
        <v>000X</v>
      </c>
      <c r="O2610">
        <v>4020</v>
      </c>
      <c r="P2610" t="s">
        <v>72</v>
      </c>
      <c r="Q2610" t="s">
        <v>8492</v>
      </c>
      <c r="R2610" t="s">
        <v>140</v>
      </c>
      <c r="T2610" t="s">
        <v>61</v>
      </c>
      <c r="V2610" t="s">
        <v>12709</v>
      </c>
      <c r="W2610">
        <v>235486</v>
      </c>
      <c r="X2610">
        <v>16600</v>
      </c>
      <c r="Y2610">
        <v>218886</v>
      </c>
      <c r="Z2610">
        <v>187629</v>
      </c>
      <c r="AA2610">
        <v>0</v>
      </c>
      <c r="AB2610" t="s">
        <v>63</v>
      </c>
      <c r="AC2610" s="1">
        <v>42552</v>
      </c>
      <c r="AD2610">
        <v>246000</v>
      </c>
      <c r="AE2610">
        <v>2771</v>
      </c>
      <c r="AF2610">
        <v>1756</v>
      </c>
      <c r="AG2610" t="s">
        <v>64</v>
      </c>
      <c r="AH2610" t="s">
        <v>76</v>
      </c>
      <c r="AI2610">
        <v>1</v>
      </c>
      <c r="AJ2610">
        <v>1995</v>
      </c>
      <c r="AK2610">
        <v>4</v>
      </c>
      <c r="AL2610">
        <v>3</v>
      </c>
      <c r="AN2610">
        <v>2356</v>
      </c>
      <c r="AO2610">
        <v>32</v>
      </c>
      <c r="AP2610" t="s">
        <v>63</v>
      </c>
      <c r="AQ2610" t="s">
        <v>66</v>
      </c>
      <c r="AR2610">
        <v>3184</v>
      </c>
      <c r="AW2610" t="s">
        <v>12710</v>
      </c>
      <c r="AX2610" t="s">
        <v>12711</v>
      </c>
      <c r="AY2610" t="s">
        <v>12712</v>
      </c>
      <c r="AZ2610" t="s">
        <v>70</v>
      </c>
    </row>
    <row r="2611" spans="1:52" x14ac:dyDescent="0.3">
      <c r="A2611">
        <v>2153121</v>
      </c>
      <c r="B2611" t="s">
        <v>12713</v>
      </c>
      <c r="C2611" t="str">
        <f t="shared" si="340"/>
        <v>7492</v>
      </c>
      <c r="D2611" t="s">
        <v>8411</v>
      </c>
      <c r="E2611" t="str">
        <f>"0000"</f>
        <v>0000</v>
      </c>
      <c r="F2611" t="s">
        <v>108</v>
      </c>
      <c r="G2611" t="str">
        <f>"09"</f>
        <v>09</v>
      </c>
      <c r="H2611" t="s">
        <v>55</v>
      </c>
      <c r="I2611" t="s">
        <v>56</v>
      </c>
      <c r="J2611" t="s">
        <v>57</v>
      </c>
      <c r="K2611">
        <v>0</v>
      </c>
      <c r="L2611">
        <v>47522</v>
      </c>
      <c r="M2611">
        <v>1.0900000000000001</v>
      </c>
      <c r="N2611" t="str">
        <f t="shared" si="341"/>
        <v>000X</v>
      </c>
      <c r="O2611">
        <v>3888</v>
      </c>
      <c r="P2611" t="s">
        <v>58</v>
      </c>
      <c r="Q2611" t="s">
        <v>12314</v>
      </c>
      <c r="R2611" t="s">
        <v>12315</v>
      </c>
      <c r="T2611" t="s">
        <v>61</v>
      </c>
      <c r="V2611" t="s">
        <v>12714</v>
      </c>
      <c r="W2611">
        <v>17460</v>
      </c>
      <c r="X2611">
        <v>17460</v>
      </c>
      <c r="Y2611">
        <v>0</v>
      </c>
      <c r="Z2611">
        <v>17460</v>
      </c>
      <c r="AA2611">
        <v>17460</v>
      </c>
      <c r="AB2611" t="s">
        <v>72</v>
      </c>
      <c r="AR2611">
        <v>0</v>
      </c>
      <c r="AW2611" t="s">
        <v>12715</v>
      </c>
      <c r="AY2611" t="s">
        <v>12716</v>
      </c>
      <c r="AZ2611" t="s">
        <v>12717</v>
      </c>
    </row>
    <row r="2612" spans="1:52" x14ac:dyDescent="0.3">
      <c r="A2612">
        <v>2151129</v>
      </c>
      <c r="B2612" t="s">
        <v>12718</v>
      </c>
      <c r="C2612" t="str">
        <f t="shared" si="340"/>
        <v>7492</v>
      </c>
      <c r="D2612" t="s">
        <v>8411</v>
      </c>
      <c r="E2612" t="str">
        <f>"0000"</f>
        <v>0000</v>
      </c>
      <c r="F2612" t="s">
        <v>108</v>
      </c>
      <c r="G2612" t="str">
        <f>"03"</f>
        <v>03</v>
      </c>
      <c r="H2612" t="s">
        <v>55</v>
      </c>
      <c r="I2612" t="s">
        <v>56</v>
      </c>
      <c r="J2612" t="s">
        <v>57</v>
      </c>
      <c r="K2612">
        <v>0</v>
      </c>
      <c r="L2612">
        <v>43637</v>
      </c>
      <c r="M2612">
        <v>1</v>
      </c>
      <c r="N2612" t="str">
        <f t="shared" si="341"/>
        <v>000X</v>
      </c>
      <c r="O2612">
        <v>5992</v>
      </c>
      <c r="P2612" t="s">
        <v>72</v>
      </c>
      <c r="Q2612" t="s">
        <v>11920</v>
      </c>
      <c r="R2612" t="s">
        <v>88</v>
      </c>
      <c r="T2612" t="s">
        <v>61</v>
      </c>
      <c r="V2612" t="s">
        <v>12719</v>
      </c>
      <c r="W2612">
        <v>16030</v>
      </c>
      <c r="X2612">
        <v>16030</v>
      </c>
      <c r="Y2612">
        <v>0</v>
      </c>
      <c r="Z2612">
        <v>16030</v>
      </c>
      <c r="AA2612">
        <v>16030</v>
      </c>
      <c r="AB2612" t="s">
        <v>72</v>
      </c>
      <c r="AR2612">
        <v>0</v>
      </c>
      <c r="AW2612" t="s">
        <v>12720</v>
      </c>
      <c r="AX2612" t="s">
        <v>12721</v>
      </c>
      <c r="AY2612" t="s">
        <v>12722</v>
      </c>
      <c r="AZ2612" t="s">
        <v>12723</v>
      </c>
    </row>
    <row r="2613" spans="1:52" x14ac:dyDescent="0.3">
      <c r="A2613">
        <v>2151234</v>
      </c>
      <c r="B2613" t="s">
        <v>12724</v>
      </c>
      <c r="C2613" t="str">
        <f t="shared" si="340"/>
        <v>7492</v>
      </c>
      <c r="D2613" t="s">
        <v>8411</v>
      </c>
      <c r="E2613" t="str">
        <f>"0000"</f>
        <v>0000</v>
      </c>
      <c r="F2613" t="s">
        <v>108</v>
      </c>
      <c r="G2613" t="str">
        <f>"34"</f>
        <v>34</v>
      </c>
      <c r="H2613" t="s">
        <v>1645</v>
      </c>
      <c r="I2613" t="s">
        <v>56</v>
      </c>
      <c r="J2613" t="s">
        <v>57</v>
      </c>
      <c r="K2613">
        <v>0</v>
      </c>
      <c r="L2613">
        <v>48844</v>
      </c>
      <c r="M2613">
        <v>1.1200000000000001</v>
      </c>
      <c r="N2613" t="str">
        <f t="shared" si="341"/>
        <v>000X</v>
      </c>
      <c r="O2613">
        <v>6005</v>
      </c>
      <c r="P2613" t="s">
        <v>72</v>
      </c>
      <c r="Q2613" t="s">
        <v>11160</v>
      </c>
      <c r="R2613" t="s">
        <v>140</v>
      </c>
      <c r="T2613" t="s">
        <v>61</v>
      </c>
      <c r="V2613" t="s">
        <v>12725</v>
      </c>
      <c r="W2613">
        <v>17940</v>
      </c>
      <c r="X2613">
        <v>17940</v>
      </c>
      <c r="Y2613">
        <v>0</v>
      </c>
      <c r="Z2613">
        <v>17940</v>
      </c>
      <c r="AA2613">
        <v>17940</v>
      </c>
      <c r="AB2613" t="s">
        <v>72</v>
      </c>
      <c r="AC2613" s="1">
        <v>38718</v>
      </c>
      <c r="AD2613">
        <v>78500</v>
      </c>
      <c r="AE2613">
        <v>1969</v>
      </c>
      <c r="AF2613">
        <v>54</v>
      </c>
      <c r="AG2613" t="s">
        <v>103</v>
      </c>
      <c r="AH2613" t="s">
        <v>76</v>
      </c>
      <c r="AR2613">
        <v>0</v>
      </c>
      <c r="AW2613" t="s">
        <v>12726</v>
      </c>
      <c r="AY2613" t="s">
        <v>12727</v>
      </c>
      <c r="AZ2613" t="s">
        <v>12728</v>
      </c>
    </row>
    <row r="2614" spans="1:52" x14ac:dyDescent="0.3">
      <c r="A2614">
        <v>2151358</v>
      </c>
      <c r="B2614" t="s">
        <v>12729</v>
      </c>
      <c r="C2614" t="str">
        <f t="shared" si="340"/>
        <v>7492</v>
      </c>
      <c r="D2614" t="s">
        <v>8411</v>
      </c>
      <c r="E2614" t="str">
        <f t="shared" ref="E2614:E2620" si="342">"0100"</f>
        <v>0100</v>
      </c>
      <c r="F2614" t="s">
        <v>54</v>
      </c>
      <c r="G2614" t="str">
        <f>"34"</f>
        <v>34</v>
      </c>
      <c r="H2614" t="s">
        <v>1645</v>
      </c>
      <c r="I2614" t="s">
        <v>56</v>
      </c>
      <c r="J2614" t="s">
        <v>8434</v>
      </c>
      <c r="K2614">
        <v>1</v>
      </c>
      <c r="L2614">
        <v>55652</v>
      </c>
      <c r="M2614">
        <v>1.28</v>
      </c>
      <c r="N2614" t="str">
        <f t="shared" si="341"/>
        <v>000X</v>
      </c>
      <c r="O2614">
        <v>6123</v>
      </c>
      <c r="P2614" t="s">
        <v>72</v>
      </c>
      <c r="Q2614" t="s">
        <v>11160</v>
      </c>
      <c r="R2614" t="s">
        <v>140</v>
      </c>
      <c r="T2614" t="s">
        <v>61</v>
      </c>
      <c r="V2614" t="s">
        <v>12730</v>
      </c>
      <c r="W2614">
        <v>239683</v>
      </c>
      <c r="X2614">
        <v>15970</v>
      </c>
      <c r="Y2614">
        <v>223713</v>
      </c>
      <c r="Z2614">
        <v>183286</v>
      </c>
      <c r="AA2614">
        <v>158286</v>
      </c>
      <c r="AB2614" t="s">
        <v>63</v>
      </c>
      <c r="AC2614" s="1">
        <v>36647</v>
      </c>
      <c r="AD2614">
        <v>15500</v>
      </c>
      <c r="AE2614">
        <v>1363</v>
      </c>
      <c r="AF2614">
        <v>1977</v>
      </c>
      <c r="AG2614" t="s">
        <v>103</v>
      </c>
      <c r="AH2614" t="s">
        <v>76</v>
      </c>
      <c r="AI2614">
        <v>1</v>
      </c>
      <c r="AJ2614">
        <v>2001</v>
      </c>
      <c r="AK2614">
        <v>3</v>
      </c>
      <c r="AL2614">
        <v>2</v>
      </c>
      <c r="AN2614">
        <v>2342</v>
      </c>
      <c r="AO2614">
        <v>32</v>
      </c>
      <c r="AP2614" t="s">
        <v>63</v>
      </c>
      <c r="AQ2614" t="s">
        <v>66</v>
      </c>
      <c r="AR2614">
        <v>3294</v>
      </c>
      <c r="AW2614" t="s">
        <v>12731</v>
      </c>
      <c r="AX2614" t="s">
        <v>12732</v>
      </c>
      <c r="AY2614" t="s">
        <v>12733</v>
      </c>
      <c r="AZ2614" t="s">
        <v>12734</v>
      </c>
    </row>
    <row r="2615" spans="1:52" x14ac:dyDescent="0.3">
      <c r="A2615">
        <v>2151391</v>
      </c>
      <c r="B2615" t="s">
        <v>12735</v>
      </c>
      <c r="C2615" t="str">
        <f t="shared" si="340"/>
        <v>7492</v>
      </c>
      <c r="D2615" t="s">
        <v>8411</v>
      </c>
      <c r="E2615" t="str">
        <f t="shared" si="342"/>
        <v>0100</v>
      </c>
      <c r="F2615" t="s">
        <v>54</v>
      </c>
      <c r="G2615" t="str">
        <f>"09"</f>
        <v>09</v>
      </c>
      <c r="H2615" t="s">
        <v>55</v>
      </c>
      <c r="I2615" t="s">
        <v>56</v>
      </c>
      <c r="J2615" t="s">
        <v>57</v>
      </c>
      <c r="K2615">
        <v>1</v>
      </c>
      <c r="L2615">
        <v>43536</v>
      </c>
      <c r="M2615">
        <v>1</v>
      </c>
      <c r="N2615" t="str">
        <f t="shared" si="341"/>
        <v>000X</v>
      </c>
      <c r="O2615">
        <v>3357</v>
      </c>
      <c r="P2615" t="s">
        <v>58</v>
      </c>
      <c r="Q2615" t="s">
        <v>12314</v>
      </c>
      <c r="R2615" t="s">
        <v>12315</v>
      </c>
      <c r="T2615" t="s">
        <v>61</v>
      </c>
      <c r="V2615" t="s">
        <v>12736</v>
      </c>
      <c r="W2615">
        <v>259420</v>
      </c>
      <c r="X2615">
        <v>15990</v>
      </c>
      <c r="Y2615">
        <v>243430</v>
      </c>
      <c r="Z2615">
        <v>193848</v>
      </c>
      <c r="AA2615">
        <v>168848</v>
      </c>
      <c r="AB2615" t="s">
        <v>63</v>
      </c>
      <c r="AC2615" s="1">
        <v>37165</v>
      </c>
      <c r="AD2615">
        <v>12000</v>
      </c>
      <c r="AE2615">
        <v>1462</v>
      </c>
      <c r="AF2615">
        <v>479</v>
      </c>
      <c r="AG2615" t="s">
        <v>103</v>
      </c>
      <c r="AH2615" t="s">
        <v>76</v>
      </c>
      <c r="AI2615">
        <v>1</v>
      </c>
      <c r="AJ2615">
        <v>2002</v>
      </c>
      <c r="AK2615">
        <v>4</v>
      </c>
      <c r="AL2615">
        <v>3</v>
      </c>
      <c r="AN2615">
        <v>2567</v>
      </c>
      <c r="AO2615">
        <v>32</v>
      </c>
      <c r="AP2615" t="s">
        <v>63</v>
      </c>
      <c r="AQ2615" t="s">
        <v>66</v>
      </c>
      <c r="AR2615">
        <v>3577</v>
      </c>
      <c r="AW2615" t="s">
        <v>12737</v>
      </c>
      <c r="AY2615" t="s">
        <v>12738</v>
      </c>
      <c r="AZ2615" t="s">
        <v>12739</v>
      </c>
    </row>
    <row r="2616" spans="1:52" x14ac:dyDescent="0.3">
      <c r="A2616">
        <v>2151439</v>
      </c>
      <c r="B2616" t="s">
        <v>12740</v>
      </c>
      <c r="C2616" t="str">
        <f t="shared" si="340"/>
        <v>7492</v>
      </c>
      <c r="D2616" t="s">
        <v>8411</v>
      </c>
      <c r="E2616" t="str">
        <f t="shared" si="342"/>
        <v>0100</v>
      </c>
      <c r="F2616" t="s">
        <v>54</v>
      </c>
      <c r="G2616" t="str">
        <f>"34"</f>
        <v>34</v>
      </c>
      <c r="H2616" t="s">
        <v>1645</v>
      </c>
      <c r="I2616" t="s">
        <v>56</v>
      </c>
      <c r="J2616" t="s">
        <v>57</v>
      </c>
      <c r="K2616">
        <v>1</v>
      </c>
      <c r="L2616">
        <v>43557</v>
      </c>
      <c r="M2616">
        <v>1</v>
      </c>
      <c r="N2616" t="str">
        <f t="shared" si="341"/>
        <v>000X</v>
      </c>
      <c r="O2616">
        <v>6084</v>
      </c>
      <c r="P2616" t="s">
        <v>72</v>
      </c>
      <c r="Q2616" t="s">
        <v>11160</v>
      </c>
      <c r="R2616" t="s">
        <v>140</v>
      </c>
      <c r="T2616" t="s">
        <v>61</v>
      </c>
      <c r="V2616" t="s">
        <v>12741</v>
      </c>
      <c r="W2616">
        <v>199136</v>
      </c>
      <c r="X2616">
        <v>16000</v>
      </c>
      <c r="Y2616">
        <v>183136</v>
      </c>
      <c r="Z2616">
        <v>199136</v>
      </c>
      <c r="AA2616">
        <v>174136</v>
      </c>
      <c r="AB2616" t="s">
        <v>63</v>
      </c>
      <c r="AC2616" s="1">
        <v>43615</v>
      </c>
      <c r="AD2616">
        <v>280000</v>
      </c>
      <c r="AE2616">
        <v>2981</v>
      </c>
      <c r="AF2616">
        <v>2020</v>
      </c>
      <c r="AG2616" t="s">
        <v>64</v>
      </c>
      <c r="AH2616" t="s">
        <v>76</v>
      </c>
      <c r="AI2616">
        <v>1</v>
      </c>
      <c r="AJ2616">
        <v>2001</v>
      </c>
      <c r="AK2616">
        <v>3</v>
      </c>
      <c r="AL2616">
        <v>2</v>
      </c>
      <c r="AN2616">
        <v>1735</v>
      </c>
      <c r="AO2616">
        <v>32</v>
      </c>
      <c r="AP2616" t="s">
        <v>63</v>
      </c>
      <c r="AQ2616" t="s">
        <v>66</v>
      </c>
      <c r="AR2616">
        <v>2696</v>
      </c>
      <c r="AW2616" t="s">
        <v>12742</v>
      </c>
      <c r="AX2616" t="s">
        <v>12743</v>
      </c>
      <c r="AY2616" t="s">
        <v>12744</v>
      </c>
      <c r="AZ2616" t="s">
        <v>70</v>
      </c>
    </row>
    <row r="2617" spans="1:52" x14ac:dyDescent="0.3">
      <c r="A2617">
        <v>2151951</v>
      </c>
      <c r="B2617" t="s">
        <v>12745</v>
      </c>
      <c r="C2617" t="str">
        <f t="shared" si="340"/>
        <v>7492</v>
      </c>
      <c r="D2617" t="s">
        <v>8411</v>
      </c>
      <c r="E2617" t="str">
        <f t="shared" si="342"/>
        <v>0100</v>
      </c>
      <c r="F2617" t="s">
        <v>54</v>
      </c>
      <c r="G2617" t="str">
        <f>"09"</f>
        <v>09</v>
      </c>
      <c r="H2617" t="s">
        <v>55</v>
      </c>
      <c r="I2617" t="s">
        <v>56</v>
      </c>
      <c r="J2617" t="s">
        <v>57</v>
      </c>
      <c r="K2617">
        <v>1</v>
      </c>
      <c r="L2617">
        <v>43750</v>
      </c>
      <c r="M2617">
        <v>1</v>
      </c>
      <c r="N2617" t="str">
        <f t="shared" si="341"/>
        <v>000X</v>
      </c>
      <c r="O2617">
        <v>3852</v>
      </c>
      <c r="P2617" t="s">
        <v>58</v>
      </c>
      <c r="Q2617" t="s">
        <v>4583</v>
      </c>
      <c r="R2617" t="s">
        <v>266</v>
      </c>
      <c r="T2617" t="s">
        <v>61</v>
      </c>
      <c r="V2617" t="s">
        <v>12746</v>
      </c>
      <c r="W2617">
        <v>186206</v>
      </c>
      <c r="X2617">
        <v>16070</v>
      </c>
      <c r="Y2617">
        <v>170136</v>
      </c>
      <c r="Z2617">
        <v>124386</v>
      </c>
      <c r="AA2617">
        <v>98886</v>
      </c>
      <c r="AB2617" t="s">
        <v>63</v>
      </c>
      <c r="AC2617" s="1">
        <v>38930</v>
      </c>
      <c r="AD2617">
        <v>191000</v>
      </c>
      <c r="AE2617">
        <v>2044</v>
      </c>
      <c r="AF2617">
        <v>1092</v>
      </c>
      <c r="AG2617" t="s">
        <v>64</v>
      </c>
      <c r="AH2617" t="s">
        <v>76</v>
      </c>
      <c r="AI2617">
        <v>1</v>
      </c>
      <c r="AJ2617">
        <v>1991</v>
      </c>
      <c r="AK2617">
        <v>2</v>
      </c>
      <c r="AL2617">
        <v>2</v>
      </c>
      <c r="AN2617">
        <v>2164</v>
      </c>
      <c r="AO2617">
        <v>32</v>
      </c>
      <c r="AP2617" t="s">
        <v>72</v>
      </c>
      <c r="AQ2617" t="s">
        <v>66</v>
      </c>
      <c r="AR2617">
        <v>2658</v>
      </c>
      <c r="AW2617" t="s">
        <v>12747</v>
      </c>
      <c r="AY2617" t="s">
        <v>12748</v>
      </c>
      <c r="AZ2617" t="s">
        <v>70</v>
      </c>
    </row>
    <row r="2618" spans="1:52" x14ac:dyDescent="0.3">
      <c r="A2618">
        <v>2152338</v>
      </c>
      <c r="B2618" t="s">
        <v>12749</v>
      </c>
      <c r="C2618" t="str">
        <f t="shared" si="340"/>
        <v>7492</v>
      </c>
      <c r="D2618" t="s">
        <v>8411</v>
      </c>
      <c r="E2618" t="str">
        <f t="shared" si="342"/>
        <v>0100</v>
      </c>
      <c r="F2618" t="s">
        <v>54</v>
      </c>
      <c r="G2618" t="str">
        <f>"03"</f>
        <v>03</v>
      </c>
      <c r="H2618" t="s">
        <v>55</v>
      </c>
      <c r="I2618" t="s">
        <v>56</v>
      </c>
      <c r="J2618" t="s">
        <v>57</v>
      </c>
      <c r="K2618">
        <v>1</v>
      </c>
      <c r="L2618">
        <v>42866</v>
      </c>
      <c r="M2618">
        <v>0.98</v>
      </c>
      <c r="N2618" t="str">
        <f t="shared" si="341"/>
        <v>000X</v>
      </c>
      <c r="O2618">
        <v>5949</v>
      </c>
      <c r="P2618" t="s">
        <v>72</v>
      </c>
      <c r="Q2618" t="s">
        <v>10886</v>
      </c>
      <c r="R2618" t="s">
        <v>140</v>
      </c>
      <c r="T2618" t="s">
        <v>61</v>
      </c>
      <c r="V2618" t="s">
        <v>12750</v>
      </c>
      <c r="W2618">
        <v>280522</v>
      </c>
      <c r="X2618">
        <v>15750</v>
      </c>
      <c r="Y2618">
        <v>264772</v>
      </c>
      <c r="Z2618">
        <v>231925</v>
      </c>
      <c r="AA2618">
        <v>206925</v>
      </c>
      <c r="AB2618" t="s">
        <v>63</v>
      </c>
      <c r="AC2618" s="1">
        <v>39083</v>
      </c>
      <c r="AD2618">
        <v>78000</v>
      </c>
      <c r="AE2618">
        <v>2087</v>
      </c>
      <c r="AF2618">
        <v>1692</v>
      </c>
      <c r="AG2618" t="s">
        <v>103</v>
      </c>
      <c r="AH2618" t="s">
        <v>76</v>
      </c>
      <c r="AI2618">
        <v>1</v>
      </c>
      <c r="AJ2618">
        <v>2008</v>
      </c>
      <c r="AK2618">
        <v>3</v>
      </c>
      <c r="AL2618">
        <v>3</v>
      </c>
      <c r="AM2618">
        <v>1</v>
      </c>
      <c r="AN2618">
        <v>2248</v>
      </c>
      <c r="AO2618">
        <v>32</v>
      </c>
      <c r="AP2618" t="s">
        <v>63</v>
      </c>
      <c r="AQ2618" t="s">
        <v>66</v>
      </c>
      <c r="AR2618">
        <v>3674</v>
      </c>
      <c r="AW2618" t="s">
        <v>12751</v>
      </c>
      <c r="AY2618" t="s">
        <v>12752</v>
      </c>
      <c r="AZ2618" t="s">
        <v>70</v>
      </c>
    </row>
    <row r="2619" spans="1:52" x14ac:dyDescent="0.3">
      <c r="A2619">
        <v>2152362</v>
      </c>
      <c r="B2619" t="s">
        <v>12753</v>
      </c>
      <c r="C2619" t="str">
        <f t="shared" si="340"/>
        <v>7492</v>
      </c>
      <c r="D2619" t="s">
        <v>8411</v>
      </c>
      <c r="E2619" t="str">
        <f t="shared" si="342"/>
        <v>0100</v>
      </c>
      <c r="F2619" t="s">
        <v>54</v>
      </c>
      <c r="G2619" t="str">
        <f>"03"</f>
        <v>03</v>
      </c>
      <c r="H2619" t="s">
        <v>55</v>
      </c>
      <c r="I2619" t="s">
        <v>56</v>
      </c>
      <c r="J2619" t="s">
        <v>57</v>
      </c>
      <c r="K2619">
        <v>1</v>
      </c>
      <c r="L2619">
        <v>42897</v>
      </c>
      <c r="M2619">
        <v>0.98</v>
      </c>
      <c r="N2619" t="str">
        <f t="shared" si="341"/>
        <v>000X</v>
      </c>
      <c r="O2619">
        <v>5983</v>
      </c>
      <c r="P2619" t="s">
        <v>72</v>
      </c>
      <c r="Q2619" t="s">
        <v>10886</v>
      </c>
      <c r="R2619" t="s">
        <v>140</v>
      </c>
      <c r="T2619" t="s">
        <v>61</v>
      </c>
      <c r="V2619" t="s">
        <v>12754</v>
      </c>
      <c r="W2619">
        <v>322343</v>
      </c>
      <c r="X2619">
        <v>15760</v>
      </c>
      <c r="Y2619">
        <v>306583</v>
      </c>
      <c r="Z2619">
        <v>247060</v>
      </c>
      <c r="AA2619">
        <v>221560</v>
      </c>
      <c r="AB2619" t="s">
        <v>63</v>
      </c>
      <c r="AC2619" s="1">
        <v>43262</v>
      </c>
      <c r="AD2619">
        <v>340000</v>
      </c>
      <c r="AE2619">
        <v>2908</v>
      </c>
      <c r="AF2619">
        <v>239</v>
      </c>
      <c r="AG2619" t="s">
        <v>64</v>
      </c>
      <c r="AH2619" t="s">
        <v>76</v>
      </c>
      <c r="AI2619">
        <v>1</v>
      </c>
      <c r="AJ2619">
        <v>2004</v>
      </c>
      <c r="AK2619">
        <v>4</v>
      </c>
      <c r="AL2619">
        <v>2</v>
      </c>
      <c r="AM2619">
        <v>1</v>
      </c>
      <c r="AN2619">
        <v>3092</v>
      </c>
      <c r="AO2619">
        <v>32</v>
      </c>
      <c r="AP2619" t="s">
        <v>63</v>
      </c>
      <c r="AQ2619" t="s">
        <v>66</v>
      </c>
      <c r="AR2619">
        <v>4335</v>
      </c>
      <c r="AW2619" t="s">
        <v>12755</v>
      </c>
      <c r="AX2619" t="s">
        <v>12756</v>
      </c>
      <c r="AY2619" t="s">
        <v>12757</v>
      </c>
      <c r="AZ2619" t="s">
        <v>70</v>
      </c>
    </row>
    <row r="2620" spans="1:52" x14ac:dyDescent="0.3">
      <c r="A2620">
        <v>2152460</v>
      </c>
      <c r="B2620" t="s">
        <v>12758</v>
      </c>
      <c r="C2620" t="str">
        <f t="shared" si="340"/>
        <v>7492</v>
      </c>
      <c r="D2620" t="s">
        <v>8411</v>
      </c>
      <c r="E2620" t="str">
        <f t="shared" si="342"/>
        <v>0100</v>
      </c>
      <c r="F2620" t="s">
        <v>54</v>
      </c>
      <c r="G2620" t="str">
        <f>"34"</f>
        <v>34</v>
      </c>
      <c r="H2620" t="s">
        <v>1645</v>
      </c>
      <c r="I2620" t="s">
        <v>56</v>
      </c>
      <c r="J2620" t="s">
        <v>57</v>
      </c>
      <c r="K2620">
        <v>1</v>
      </c>
      <c r="L2620">
        <v>47223</v>
      </c>
      <c r="M2620">
        <v>1.08</v>
      </c>
      <c r="N2620" t="str">
        <f t="shared" si="341"/>
        <v>000X</v>
      </c>
      <c r="O2620">
        <v>6121</v>
      </c>
      <c r="P2620" t="s">
        <v>72</v>
      </c>
      <c r="Q2620" t="s">
        <v>10886</v>
      </c>
      <c r="R2620" t="s">
        <v>140</v>
      </c>
      <c r="T2620" t="s">
        <v>61</v>
      </c>
      <c r="V2620" t="s">
        <v>12759</v>
      </c>
      <c r="W2620">
        <v>159338</v>
      </c>
      <c r="X2620">
        <v>17350</v>
      </c>
      <c r="Y2620">
        <v>141988</v>
      </c>
      <c r="Z2620">
        <v>126269</v>
      </c>
      <c r="AA2620">
        <v>101269</v>
      </c>
      <c r="AB2620" t="s">
        <v>63</v>
      </c>
      <c r="AC2620" s="1">
        <v>33756</v>
      </c>
      <c r="AD2620">
        <v>14500</v>
      </c>
      <c r="AE2620">
        <v>942</v>
      </c>
      <c r="AF2620">
        <v>438</v>
      </c>
      <c r="AG2620" t="s">
        <v>103</v>
      </c>
      <c r="AH2620" t="s">
        <v>76</v>
      </c>
      <c r="AI2620">
        <v>1</v>
      </c>
      <c r="AJ2620">
        <v>2005</v>
      </c>
      <c r="AK2620">
        <v>3</v>
      </c>
      <c r="AL2620">
        <v>2</v>
      </c>
      <c r="AN2620">
        <v>1730</v>
      </c>
      <c r="AO2620">
        <v>32</v>
      </c>
      <c r="AP2620" t="s">
        <v>72</v>
      </c>
      <c r="AQ2620" t="s">
        <v>66</v>
      </c>
      <c r="AR2620">
        <v>2339</v>
      </c>
      <c r="AW2620" t="s">
        <v>12760</v>
      </c>
      <c r="AX2620" t="s">
        <v>12761</v>
      </c>
      <c r="AY2620" t="s">
        <v>12762</v>
      </c>
      <c r="AZ2620" t="s">
        <v>70</v>
      </c>
    </row>
    <row r="2621" spans="1:52" x14ac:dyDescent="0.3">
      <c r="A2621">
        <v>2152478</v>
      </c>
      <c r="B2621" t="s">
        <v>12763</v>
      </c>
      <c r="C2621" t="str">
        <f t="shared" si="340"/>
        <v>7492</v>
      </c>
      <c r="D2621" t="s">
        <v>8411</v>
      </c>
      <c r="E2621" t="str">
        <f>"0000"</f>
        <v>0000</v>
      </c>
      <c r="F2621" t="s">
        <v>108</v>
      </c>
      <c r="G2621" t="str">
        <f>"03"</f>
        <v>03</v>
      </c>
      <c r="H2621" t="s">
        <v>55</v>
      </c>
      <c r="I2621" t="s">
        <v>56</v>
      </c>
      <c r="J2621" t="s">
        <v>57</v>
      </c>
      <c r="K2621">
        <v>0</v>
      </c>
      <c r="L2621">
        <v>49975</v>
      </c>
      <c r="M2621">
        <v>1.1499999999999999</v>
      </c>
      <c r="N2621" t="str">
        <f t="shared" si="341"/>
        <v>000X</v>
      </c>
      <c r="O2621">
        <v>2210</v>
      </c>
      <c r="P2621" t="s">
        <v>58</v>
      </c>
      <c r="Q2621" t="s">
        <v>10937</v>
      </c>
      <c r="R2621" t="s">
        <v>4590</v>
      </c>
      <c r="T2621" t="s">
        <v>61</v>
      </c>
      <c r="V2621" t="s">
        <v>12764</v>
      </c>
      <c r="W2621">
        <v>18360</v>
      </c>
      <c r="X2621">
        <v>18360</v>
      </c>
      <c r="Y2621">
        <v>0</v>
      </c>
      <c r="Z2621">
        <v>18360</v>
      </c>
      <c r="AA2621">
        <v>18360</v>
      </c>
      <c r="AB2621" t="s">
        <v>72</v>
      </c>
      <c r="AR2621">
        <v>0</v>
      </c>
      <c r="AW2621" t="s">
        <v>12765</v>
      </c>
      <c r="AY2621" t="s">
        <v>12766</v>
      </c>
      <c r="AZ2621" t="s">
        <v>12767</v>
      </c>
    </row>
    <row r="2622" spans="1:52" x14ac:dyDescent="0.3">
      <c r="A2622">
        <v>2152591</v>
      </c>
      <c r="B2622" t="s">
        <v>12768</v>
      </c>
      <c r="C2622" t="str">
        <f t="shared" si="340"/>
        <v>7492</v>
      </c>
      <c r="D2622" t="s">
        <v>8411</v>
      </c>
      <c r="E2622" t="str">
        <f>"0100"</f>
        <v>0100</v>
      </c>
      <c r="F2622" t="s">
        <v>54</v>
      </c>
      <c r="G2622" t="str">
        <f>"09"</f>
        <v>09</v>
      </c>
      <c r="H2622" t="s">
        <v>55</v>
      </c>
      <c r="I2622" t="s">
        <v>56</v>
      </c>
      <c r="J2622" t="s">
        <v>57</v>
      </c>
      <c r="K2622">
        <v>1</v>
      </c>
      <c r="L2622">
        <v>43750</v>
      </c>
      <c r="M2622">
        <v>1</v>
      </c>
      <c r="N2622" t="str">
        <f t="shared" si="341"/>
        <v>000X</v>
      </c>
      <c r="O2622">
        <v>3711</v>
      </c>
      <c r="P2622" t="s">
        <v>58</v>
      </c>
      <c r="Q2622" t="s">
        <v>12314</v>
      </c>
      <c r="R2622" t="s">
        <v>12315</v>
      </c>
      <c r="T2622" t="s">
        <v>61</v>
      </c>
      <c r="V2622" t="s">
        <v>12769</v>
      </c>
      <c r="W2622">
        <v>196987</v>
      </c>
      <c r="X2622">
        <v>16070</v>
      </c>
      <c r="Y2622">
        <v>180917</v>
      </c>
      <c r="Z2622">
        <v>173101</v>
      </c>
      <c r="AA2622">
        <v>148101</v>
      </c>
      <c r="AB2622" t="s">
        <v>63</v>
      </c>
      <c r="AC2622" s="1">
        <v>43692</v>
      </c>
      <c r="AD2622">
        <v>215000</v>
      </c>
      <c r="AE2622">
        <v>2998</v>
      </c>
      <c r="AF2622">
        <v>1053</v>
      </c>
      <c r="AG2622" t="s">
        <v>64</v>
      </c>
      <c r="AH2622" t="s">
        <v>76</v>
      </c>
      <c r="AI2622">
        <v>1</v>
      </c>
      <c r="AJ2622">
        <v>1998</v>
      </c>
      <c r="AK2622">
        <v>3</v>
      </c>
      <c r="AL2622">
        <v>2</v>
      </c>
      <c r="AN2622">
        <v>1740</v>
      </c>
      <c r="AO2622">
        <v>32</v>
      </c>
      <c r="AP2622" t="s">
        <v>63</v>
      </c>
      <c r="AQ2622" t="s">
        <v>66</v>
      </c>
      <c r="AR2622">
        <v>2652</v>
      </c>
      <c r="AW2622" t="s">
        <v>12770</v>
      </c>
      <c r="AX2622" t="s">
        <v>12771</v>
      </c>
      <c r="AY2622" t="s">
        <v>12772</v>
      </c>
      <c r="AZ2622" t="s">
        <v>70</v>
      </c>
    </row>
    <row r="2623" spans="1:52" x14ac:dyDescent="0.3">
      <c r="A2623">
        <v>2152699</v>
      </c>
      <c r="B2623" t="s">
        <v>12773</v>
      </c>
      <c r="C2623" t="str">
        <f t="shared" si="340"/>
        <v>7492</v>
      </c>
      <c r="D2623" t="s">
        <v>8411</v>
      </c>
      <c r="E2623" t="str">
        <f>"0000"</f>
        <v>0000</v>
      </c>
      <c r="F2623" t="s">
        <v>108</v>
      </c>
      <c r="G2623" t="str">
        <f>"02"</f>
        <v>02</v>
      </c>
      <c r="H2623" t="s">
        <v>55</v>
      </c>
      <c r="I2623" t="s">
        <v>56</v>
      </c>
      <c r="J2623" t="s">
        <v>57</v>
      </c>
      <c r="K2623">
        <v>0</v>
      </c>
      <c r="L2623">
        <v>46525</v>
      </c>
      <c r="M2623">
        <v>1.07</v>
      </c>
      <c r="N2623" t="str">
        <f t="shared" si="341"/>
        <v>000X</v>
      </c>
      <c r="O2623">
        <v>1962</v>
      </c>
      <c r="P2623" t="s">
        <v>58</v>
      </c>
      <c r="Q2623" t="s">
        <v>10937</v>
      </c>
      <c r="R2623" t="s">
        <v>4590</v>
      </c>
      <c r="T2623" t="s">
        <v>61</v>
      </c>
      <c r="V2623" t="s">
        <v>12774</v>
      </c>
      <c r="W2623">
        <v>17090</v>
      </c>
      <c r="X2623">
        <v>17090</v>
      </c>
      <c r="Y2623">
        <v>0</v>
      </c>
      <c r="Z2623">
        <v>17090</v>
      </c>
      <c r="AA2623">
        <v>17090</v>
      </c>
      <c r="AB2623" t="s">
        <v>72</v>
      </c>
      <c r="AC2623" s="1">
        <v>34486</v>
      </c>
      <c r="AD2623">
        <v>21296</v>
      </c>
      <c r="AE2623">
        <v>1039</v>
      </c>
      <c r="AF2623">
        <v>1918</v>
      </c>
      <c r="AG2623" t="s">
        <v>103</v>
      </c>
      <c r="AH2623" t="s">
        <v>873</v>
      </c>
      <c r="AR2623">
        <v>0</v>
      </c>
      <c r="AW2623" t="s">
        <v>12775</v>
      </c>
      <c r="AX2623" t="s">
        <v>12776</v>
      </c>
      <c r="AY2623" t="s">
        <v>12777</v>
      </c>
      <c r="AZ2623" t="s">
        <v>12778</v>
      </c>
    </row>
    <row r="2624" spans="1:52" x14ac:dyDescent="0.3">
      <c r="A2624">
        <v>2152885</v>
      </c>
      <c r="B2624" t="s">
        <v>12779</v>
      </c>
      <c r="C2624" t="str">
        <f t="shared" si="340"/>
        <v>7492</v>
      </c>
      <c r="D2624" t="s">
        <v>8411</v>
      </c>
      <c r="E2624" t="str">
        <f>"0000"</f>
        <v>0000</v>
      </c>
      <c r="F2624" t="s">
        <v>108</v>
      </c>
      <c r="G2624" t="str">
        <f>"03"</f>
        <v>03</v>
      </c>
      <c r="H2624" t="s">
        <v>55</v>
      </c>
      <c r="I2624" t="s">
        <v>56</v>
      </c>
      <c r="J2624" t="s">
        <v>57</v>
      </c>
      <c r="K2624">
        <v>0</v>
      </c>
      <c r="L2624">
        <v>48755</v>
      </c>
      <c r="M2624">
        <v>1.1200000000000001</v>
      </c>
      <c r="N2624" t="str">
        <f t="shared" si="341"/>
        <v>000X</v>
      </c>
      <c r="O2624">
        <v>5916</v>
      </c>
      <c r="P2624" t="s">
        <v>72</v>
      </c>
      <c r="Q2624" t="s">
        <v>10886</v>
      </c>
      <c r="R2624" t="s">
        <v>140</v>
      </c>
      <c r="T2624" t="s">
        <v>61</v>
      </c>
      <c r="V2624" t="s">
        <v>12780</v>
      </c>
      <c r="W2624">
        <v>17910</v>
      </c>
      <c r="X2624">
        <v>17910</v>
      </c>
      <c r="Y2624">
        <v>0</v>
      </c>
      <c r="Z2624">
        <v>17910</v>
      </c>
      <c r="AA2624">
        <v>17910</v>
      </c>
      <c r="AB2624" t="s">
        <v>72</v>
      </c>
      <c r="AR2624">
        <v>0</v>
      </c>
      <c r="AW2624" t="s">
        <v>12781</v>
      </c>
      <c r="AY2624" t="s">
        <v>12782</v>
      </c>
      <c r="AZ2624" t="s">
        <v>12783</v>
      </c>
    </row>
    <row r="2625" spans="1:52" x14ac:dyDescent="0.3">
      <c r="A2625">
        <v>2152923</v>
      </c>
      <c r="B2625" t="s">
        <v>12784</v>
      </c>
      <c r="C2625" t="str">
        <f t="shared" si="340"/>
        <v>7492</v>
      </c>
      <c r="D2625" t="s">
        <v>8411</v>
      </c>
      <c r="E2625" t="str">
        <f>"0100"</f>
        <v>0100</v>
      </c>
      <c r="F2625" t="s">
        <v>54</v>
      </c>
      <c r="G2625" t="str">
        <f>"03"</f>
        <v>03</v>
      </c>
      <c r="H2625" t="s">
        <v>55</v>
      </c>
      <c r="I2625" t="s">
        <v>56</v>
      </c>
      <c r="J2625" t="s">
        <v>57</v>
      </c>
      <c r="K2625">
        <v>1</v>
      </c>
      <c r="L2625">
        <v>46386</v>
      </c>
      <c r="M2625">
        <v>1.06</v>
      </c>
      <c r="N2625" t="str">
        <f t="shared" si="341"/>
        <v>000X</v>
      </c>
      <c r="O2625">
        <v>5878</v>
      </c>
      <c r="P2625" t="s">
        <v>72</v>
      </c>
      <c r="Q2625" t="s">
        <v>10886</v>
      </c>
      <c r="R2625" t="s">
        <v>140</v>
      </c>
      <c r="T2625" t="s">
        <v>61</v>
      </c>
      <c r="V2625" t="s">
        <v>12785</v>
      </c>
      <c r="W2625">
        <v>240129</v>
      </c>
      <c r="X2625">
        <v>17040</v>
      </c>
      <c r="Y2625">
        <v>223089</v>
      </c>
      <c r="Z2625">
        <v>217098</v>
      </c>
      <c r="AA2625">
        <v>192098</v>
      </c>
      <c r="AB2625" t="s">
        <v>63</v>
      </c>
      <c r="AC2625" s="1">
        <v>42851</v>
      </c>
      <c r="AD2625">
        <v>299500</v>
      </c>
      <c r="AE2625">
        <v>2826</v>
      </c>
      <c r="AF2625">
        <v>852</v>
      </c>
      <c r="AG2625" t="s">
        <v>64</v>
      </c>
      <c r="AH2625" t="s">
        <v>76</v>
      </c>
      <c r="AI2625">
        <v>1</v>
      </c>
      <c r="AJ2625">
        <v>2000</v>
      </c>
      <c r="AK2625">
        <v>3</v>
      </c>
      <c r="AL2625">
        <v>2</v>
      </c>
      <c r="AN2625">
        <v>2219</v>
      </c>
      <c r="AO2625">
        <v>32</v>
      </c>
      <c r="AP2625" t="s">
        <v>63</v>
      </c>
      <c r="AQ2625" t="s">
        <v>66</v>
      </c>
      <c r="AR2625">
        <v>3316</v>
      </c>
      <c r="AW2625" t="s">
        <v>12786</v>
      </c>
      <c r="AX2625" t="s">
        <v>12787</v>
      </c>
      <c r="AY2625" t="s">
        <v>12788</v>
      </c>
      <c r="AZ2625" t="s">
        <v>70</v>
      </c>
    </row>
    <row r="2626" spans="1:52" x14ac:dyDescent="0.3">
      <c r="A2626">
        <v>2153059</v>
      </c>
      <c r="B2626" t="s">
        <v>12789</v>
      </c>
      <c r="C2626" t="str">
        <f t="shared" ref="C2626:C2689" si="343">"7492"</f>
        <v>7492</v>
      </c>
      <c r="D2626" t="s">
        <v>8411</v>
      </c>
      <c r="E2626" t="str">
        <f>"8000"</f>
        <v>8000</v>
      </c>
      <c r="F2626" t="s">
        <v>2610</v>
      </c>
      <c r="G2626" t="str">
        <f>"09"</f>
        <v>09</v>
      </c>
      <c r="H2626" t="s">
        <v>55</v>
      </c>
      <c r="I2626" t="s">
        <v>56</v>
      </c>
      <c r="J2626" t="s">
        <v>12790</v>
      </c>
      <c r="K2626">
        <v>0</v>
      </c>
      <c r="L2626">
        <v>46615</v>
      </c>
      <c r="M2626">
        <v>1.07</v>
      </c>
      <c r="N2626" t="str">
        <f t="shared" si="341"/>
        <v>000X</v>
      </c>
      <c r="O2626">
        <v>4058</v>
      </c>
      <c r="P2626" t="s">
        <v>72</v>
      </c>
      <c r="Q2626" t="s">
        <v>8492</v>
      </c>
      <c r="R2626" t="s">
        <v>140</v>
      </c>
      <c r="T2626" t="s">
        <v>61</v>
      </c>
      <c r="V2626" t="s">
        <v>12791</v>
      </c>
      <c r="W2626">
        <v>15890</v>
      </c>
      <c r="X2626">
        <v>15890</v>
      </c>
      <c r="Y2626">
        <v>0</v>
      </c>
      <c r="Z2626">
        <v>15890</v>
      </c>
      <c r="AA2626">
        <v>15890</v>
      </c>
      <c r="AB2626" t="s">
        <v>63</v>
      </c>
      <c r="AC2626" s="1">
        <v>33270</v>
      </c>
      <c r="AD2626">
        <v>68700</v>
      </c>
      <c r="AE2626">
        <v>886</v>
      </c>
      <c r="AF2626">
        <v>2079</v>
      </c>
      <c r="AG2626" t="s">
        <v>103</v>
      </c>
      <c r="AH2626" t="s">
        <v>570</v>
      </c>
      <c r="AR2626">
        <v>0</v>
      </c>
      <c r="AW2626" t="s">
        <v>2613</v>
      </c>
      <c r="AX2626" t="s">
        <v>2614</v>
      </c>
      <c r="AY2626" t="s">
        <v>2615</v>
      </c>
      <c r="AZ2626" t="s">
        <v>2616</v>
      </c>
    </row>
    <row r="2627" spans="1:52" x14ac:dyDescent="0.3">
      <c r="A2627">
        <v>2153237</v>
      </c>
      <c r="B2627" t="s">
        <v>12792</v>
      </c>
      <c r="C2627" t="str">
        <f t="shared" si="343"/>
        <v>7492</v>
      </c>
      <c r="D2627" t="s">
        <v>8411</v>
      </c>
      <c r="E2627" t="str">
        <f>"0100"</f>
        <v>0100</v>
      </c>
      <c r="F2627" t="s">
        <v>54</v>
      </c>
      <c r="G2627" t="str">
        <f>"09"</f>
        <v>09</v>
      </c>
      <c r="H2627" t="s">
        <v>55</v>
      </c>
      <c r="I2627" t="s">
        <v>56</v>
      </c>
      <c r="J2627" t="s">
        <v>57</v>
      </c>
      <c r="K2627">
        <v>1</v>
      </c>
      <c r="L2627">
        <v>43784</v>
      </c>
      <c r="M2627">
        <v>1.01</v>
      </c>
      <c r="N2627" t="str">
        <f t="shared" si="341"/>
        <v>000X</v>
      </c>
      <c r="O2627">
        <v>3780</v>
      </c>
      <c r="P2627" t="s">
        <v>58</v>
      </c>
      <c r="Q2627" t="s">
        <v>12314</v>
      </c>
      <c r="R2627" t="s">
        <v>12315</v>
      </c>
      <c r="T2627" t="s">
        <v>61</v>
      </c>
      <c r="V2627" t="s">
        <v>12793</v>
      </c>
      <c r="W2627">
        <v>288396</v>
      </c>
      <c r="X2627">
        <v>16080</v>
      </c>
      <c r="Y2627">
        <v>272316</v>
      </c>
      <c r="Z2627">
        <v>217463</v>
      </c>
      <c r="AA2627">
        <v>192463</v>
      </c>
      <c r="AB2627" t="s">
        <v>63</v>
      </c>
      <c r="AC2627" s="1">
        <v>41609</v>
      </c>
      <c r="AD2627">
        <v>255000</v>
      </c>
      <c r="AE2627">
        <v>2600</v>
      </c>
      <c r="AF2627">
        <v>382</v>
      </c>
      <c r="AG2627" t="s">
        <v>64</v>
      </c>
      <c r="AH2627" t="s">
        <v>76</v>
      </c>
      <c r="AI2627">
        <v>1</v>
      </c>
      <c r="AJ2627">
        <v>1999</v>
      </c>
      <c r="AK2627">
        <v>3</v>
      </c>
      <c r="AL2627">
        <v>2</v>
      </c>
      <c r="AN2627">
        <v>2875</v>
      </c>
      <c r="AO2627">
        <v>32</v>
      </c>
      <c r="AP2627" t="s">
        <v>63</v>
      </c>
      <c r="AQ2627" t="s">
        <v>66</v>
      </c>
      <c r="AR2627">
        <v>4215</v>
      </c>
      <c r="AW2627" t="s">
        <v>12794</v>
      </c>
      <c r="AY2627" t="s">
        <v>12795</v>
      </c>
      <c r="AZ2627" t="s">
        <v>70</v>
      </c>
    </row>
    <row r="2628" spans="1:52" x14ac:dyDescent="0.3">
      <c r="A2628">
        <v>2153393</v>
      </c>
      <c r="B2628" t="s">
        <v>12796</v>
      </c>
      <c r="C2628" t="str">
        <f t="shared" si="343"/>
        <v>7492</v>
      </c>
      <c r="D2628" t="s">
        <v>8411</v>
      </c>
      <c r="E2628" t="str">
        <f>"0100"</f>
        <v>0100</v>
      </c>
      <c r="F2628" t="s">
        <v>54</v>
      </c>
      <c r="G2628" t="str">
        <f>"03"</f>
        <v>03</v>
      </c>
      <c r="H2628" t="s">
        <v>55</v>
      </c>
      <c r="I2628" t="s">
        <v>56</v>
      </c>
      <c r="J2628" t="s">
        <v>57</v>
      </c>
      <c r="K2628">
        <v>1</v>
      </c>
      <c r="L2628">
        <v>46096</v>
      </c>
      <c r="M2628">
        <v>1.06</v>
      </c>
      <c r="N2628" t="str">
        <f t="shared" si="341"/>
        <v>000X</v>
      </c>
      <c r="O2628">
        <v>2075</v>
      </c>
      <c r="P2628" t="s">
        <v>58</v>
      </c>
      <c r="Q2628" t="s">
        <v>10439</v>
      </c>
      <c r="R2628" t="s">
        <v>140</v>
      </c>
      <c r="T2628" t="s">
        <v>61</v>
      </c>
      <c r="V2628" t="s">
        <v>12797</v>
      </c>
      <c r="W2628">
        <v>237233</v>
      </c>
      <c r="X2628">
        <v>16930</v>
      </c>
      <c r="Y2628">
        <v>220303</v>
      </c>
      <c r="Z2628">
        <v>197334</v>
      </c>
      <c r="AA2628">
        <v>172334</v>
      </c>
      <c r="AB2628" t="s">
        <v>63</v>
      </c>
      <c r="AC2628" s="1">
        <v>37622</v>
      </c>
      <c r="AD2628">
        <v>190000</v>
      </c>
      <c r="AE2628">
        <v>1566</v>
      </c>
      <c r="AF2628">
        <v>259</v>
      </c>
      <c r="AG2628" t="s">
        <v>64</v>
      </c>
      <c r="AH2628" t="s">
        <v>76</v>
      </c>
      <c r="AI2628">
        <v>1</v>
      </c>
      <c r="AJ2628">
        <v>2002</v>
      </c>
      <c r="AK2628">
        <v>3</v>
      </c>
      <c r="AL2628">
        <v>2</v>
      </c>
      <c r="AN2628">
        <v>1848</v>
      </c>
      <c r="AO2628">
        <v>32</v>
      </c>
      <c r="AP2628" t="s">
        <v>63</v>
      </c>
      <c r="AQ2628" t="s">
        <v>66</v>
      </c>
      <c r="AR2628">
        <v>2828</v>
      </c>
      <c r="AW2628" t="s">
        <v>12798</v>
      </c>
      <c r="AX2628" t="s">
        <v>12799</v>
      </c>
      <c r="AY2628" t="s">
        <v>12800</v>
      </c>
      <c r="AZ2628" t="s">
        <v>70</v>
      </c>
    </row>
    <row r="2629" spans="1:52" x14ac:dyDescent="0.3">
      <c r="A2629">
        <v>2153521</v>
      </c>
      <c r="B2629" t="s">
        <v>12801</v>
      </c>
      <c r="C2629" t="str">
        <f t="shared" si="343"/>
        <v>7492</v>
      </c>
      <c r="D2629" t="s">
        <v>8411</v>
      </c>
      <c r="E2629" t="str">
        <f>"0100"</f>
        <v>0100</v>
      </c>
      <c r="F2629" t="s">
        <v>54</v>
      </c>
      <c r="G2629" t="str">
        <f>"09"</f>
        <v>09</v>
      </c>
      <c r="H2629" t="s">
        <v>55</v>
      </c>
      <c r="I2629" t="s">
        <v>56</v>
      </c>
      <c r="J2629" t="s">
        <v>57</v>
      </c>
      <c r="K2629">
        <v>1</v>
      </c>
      <c r="L2629">
        <v>46283</v>
      </c>
      <c r="M2629">
        <v>1.06</v>
      </c>
      <c r="N2629" t="str">
        <f t="shared" si="341"/>
        <v>000X</v>
      </c>
      <c r="O2629">
        <v>3546</v>
      </c>
      <c r="P2629" t="s">
        <v>58</v>
      </c>
      <c r="Q2629" t="s">
        <v>12314</v>
      </c>
      <c r="R2629" t="s">
        <v>12315</v>
      </c>
      <c r="T2629" t="s">
        <v>61</v>
      </c>
      <c r="V2629" t="s">
        <v>12802</v>
      </c>
      <c r="W2629">
        <v>17000</v>
      </c>
      <c r="X2629">
        <v>17000</v>
      </c>
      <c r="Y2629">
        <v>0</v>
      </c>
      <c r="Z2629">
        <v>17000</v>
      </c>
      <c r="AA2629">
        <v>17000</v>
      </c>
      <c r="AB2629" t="s">
        <v>72</v>
      </c>
      <c r="AC2629" s="1">
        <v>43791</v>
      </c>
      <c r="AD2629">
        <v>22000</v>
      </c>
      <c r="AE2629">
        <v>4351</v>
      </c>
      <c r="AF2629">
        <v>2182</v>
      </c>
      <c r="AG2629" t="s">
        <v>103</v>
      </c>
      <c r="AH2629" t="s">
        <v>76</v>
      </c>
      <c r="AI2629">
        <v>1</v>
      </c>
      <c r="AJ2629">
        <v>2020</v>
      </c>
      <c r="AK2629">
        <v>3</v>
      </c>
      <c r="AL2629">
        <v>3</v>
      </c>
      <c r="AN2629">
        <v>2088</v>
      </c>
      <c r="AO2629">
        <v>32</v>
      </c>
      <c r="AP2629" t="s">
        <v>63</v>
      </c>
      <c r="AQ2629" t="s">
        <v>66</v>
      </c>
      <c r="AR2629">
        <v>2978</v>
      </c>
      <c r="AW2629" t="s">
        <v>12803</v>
      </c>
      <c r="AY2629" t="s">
        <v>12804</v>
      </c>
      <c r="AZ2629" t="s">
        <v>70</v>
      </c>
    </row>
    <row r="2630" spans="1:52" x14ac:dyDescent="0.3">
      <c r="A2630">
        <v>2153580</v>
      </c>
      <c r="B2630" t="s">
        <v>12805</v>
      </c>
      <c r="C2630" t="str">
        <f t="shared" si="343"/>
        <v>7492</v>
      </c>
      <c r="D2630" t="s">
        <v>8411</v>
      </c>
      <c r="E2630" t="str">
        <f>"0000"</f>
        <v>0000</v>
      </c>
      <c r="F2630" t="s">
        <v>108</v>
      </c>
      <c r="G2630" t="str">
        <f>"09"</f>
        <v>09</v>
      </c>
      <c r="H2630" t="s">
        <v>55</v>
      </c>
      <c r="I2630" t="s">
        <v>56</v>
      </c>
      <c r="J2630" t="s">
        <v>57</v>
      </c>
      <c r="K2630">
        <v>0</v>
      </c>
      <c r="L2630">
        <v>47424</v>
      </c>
      <c r="M2630">
        <v>1.0900000000000001</v>
      </c>
      <c r="N2630" t="str">
        <f t="shared" si="341"/>
        <v>000X</v>
      </c>
      <c r="O2630">
        <v>3478</v>
      </c>
      <c r="P2630" t="s">
        <v>58</v>
      </c>
      <c r="Q2630" t="s">
        <v>12314</v>
      </c>
      <c r="R2630" t="s">
        <v>12315</v>
      </c>
      <c r="T2630" t="s">
        <v>61</v>
      </c>
      <c r="V2630" t="s">
        <v>12806</v>
      </c>
      <c r="W2630">
        <v>17420</v>
      </c>
      <c r="X2630">
        <v>17420</v>
      </c>
      <c r="Y2630">
        <v>0</v>
      </c>
      <c r="Z2630">
        <v>17420</v>
      </c>
      <c r="AA2630">
        <v>17420</v>
      </c>
      <c r="AB2630" t="s">
        <v>72</v>
      </c>
      <c r="AC2630" s="1">
        <v>34578</v>
      </c>
      <c r="AD2630">
        <v>25295</v>
      </c>
      <c r="AE2630">
        <v>1049</v>
      </c>
      <c r="AF2630">
        <v>1370</v>
      </c>
      <c r="AG2630" t="s">
        <v>103</v>
      </c>
      <c r="AH2630" t="s">
        <v>873</v>
      </c>
      <c r="AR2630">
        <v>0</v>
      </c>
      <c r="AW2630" t="s">
        <v>12807</v>
      </c>
      <c r="AY2630" t="s">
        <v>12808</v>
      </c>
      <c r="AZ2630" t="s">
        <v>12809</v>
      </c>
    </row>
    <row r="2631" spans="1:52" x14ac:dyDescent="0.3">
      <c r="A2631">
        <v>2153636</v>
      </c>
      <c r="B2631" t="s">
        <v>12810</v>
      </c>
      <c r="C2631" t="str">
        <f t="shared" si="343"/>
        <v>7492</v>
      </c>
      <c r="D2631" t="s">
        <v>8411</v>
      </c>
      <c r="E2631" t="str">
        <f>"0000"</f>
        <v>0000</v>
      </c>
      <c r="F2631" t="s">
        <v>108</v>
      </c>
      <c r="G2631" t="str">
        <f>"09"</f>
        <v>09</v>
      </c>
      <c r="H2631" t="s">
        <v>55</v>
      </c>
      <c r="I2631" t="s">
        <v>56</v>
      </c>
      <c r="J2631" t="s">
        <v>57</v>
      </c>
      <c r="K2631">
        <v>0</v>
      </c>
      <c r="L2631">
        <v>47476</v>
      </c>
      <c r="M2631">
        <v>1.0900000000000001</v>
      </c>
      <c r="N2631" t="str">
        <f t="shared" si="341"/>
        <v>000X</v>
      </c>
      <c r="O2631">
        <v>3477</v>
      </c>
      <c r="P2631" t="s">
        <v>58</v>
      </c>
      <c r="Q2631" t="s">
        <v>12049</v>
      </c>
      <c r="R2631" t="s">
        <v>140</v>
      </c>
      <c r="T2631" t="s">
        <v>61</v>
      </c>
      <c r="V2631" t="s">
        <v>12811</v>
      </c>
      <c r="W2631">
        <v>17440</v>
      </c>
      <c r="X2631">
        <v>17440</v>
      </c>
      <c r="Y2631">
        <v>0</v>
      </c>
      <c r="Z2631">
        <v>17440</v>
      </c>
      <c r="AA2631">
        <v>17440</v>
      </c>
      <c r="AB2631" t="s">
        <v>72</v>
      </c>
      <c r="AC2631" s="1">
        <v>36312</v>
      </c>
      <c r="AD2631">
        <v>25300</v>
      </c>
      <c r="AE2631">
        <v>1309</v>
      </c>
      <c r="AF2631">
        <v>538</v>
      </c>
      <c r="AG2631" t="s">
        <v>103</v>
      </c>
      <c r="AH2631" t="s">
        <v>873</v>
      </c>
      <c r="AR2631">
        <v>0</v>
      </c>
      <c r="AW2631" t="s">
        <v>12812</v>
      </c>
      <c r="AX2631" t="s">
        <v>12813</v>
      </c>
      <c r="AY2631" t="s">
        <v>12814</v>
      </c>
      <c r="AZ2631" t="s">
        <v>12815</v>
      </c>
    </row>
    <row r="2632" spans="1:52" x14ac:dyDescent="0.3">
      <c r="A2632">
        <v>2153822</v>
      </c>
      <c r="B2632" t="s">
        <v>12816</v>
      </c>
      <c r="C2632" t="str">
        <f t="shared" si="343"/>
        <v>7492</v>
      </c>
      <c r="D2632" t="s">
        <v>8411</v>
      </c>
      <c r="E2632" t="str">
        <f>"0000"</f>
        <v>0000</v>
      </c>
      <c r="F2632" t="s">
        <v>108</v>
      </c>
      <c r="G2632" t="str">
        <f>"03"</f>
        <v>03</v>
      </c>
      <c r="H2632" t="s">
        <v>55</v>
      </c>
      <c r="I2632" t="s">
        <v>56</v>
      </c>
      <c r="J2632" t="s">
        <v>57</v>
      </c>
      <c r="K2632">
        <v>0</v>
      </c>
      <c r="L2632">
        <v>46181</v>
      </c>
      <c r="M2632">
        <v>1.06</v>
      </c>
      <c r="N2632" t="str">
        <f t="shared" si="341"/>
        <v>000X</v>
      </c>
      <c r="O2632">
        <v>5949</v>
      </c>
      <c r="P2632" t="s">
        <v>72</v>
      </c>
      <c r="Q2632" t="s">
        <v>12817</v>
      </c>
      <c r="R2632" t="s">
        <v>88</v>
      </c>
      <c r="T2632" t="s">
        <v>61</v>
      </c>
      <c r="V2632" t="s">
        <v>12818</v>
      </c>
      <c r="W2632">
        <v>16960</v>
      </c>
      <c r="X2632">
        <v>16960</v>
      </c>
      <c r="Y2632">
        <v>0</v>
      </c>
      <c r="Z2632">
        <v>16960</v>
      </c>
      <c r="AA2632">
        <v>16960</v>
      </c>
      <c r="AB2632" t="s">
        <v>72</v>
      </c>
      <c r="AC2632" s="1">
        <v>33117</v>
      </c>
      <c r="AD2632">
        <v>21900</v>
      </c>
      <c r="AE2632">
        <v>872</v>
      </c>
      <c r="AF2632">
        <v>2111</v>
      </c>
      <c r="AG2632" t="s">
        <v>103</v>
      </c>
      <c r="AH2632" t="s">
        <v>221</v>
      </c>
      <c r="AR2632">
        <v>0</v>
      </c>
      <c r="AW2632" t="s">
        <v>11799</v>
      </c>
      <c r="AY2632" t="s">
        <v>11800</v>
      </c>
      <c r="AZ2632" t="s">
        <v>11801</v>
      </c>
    </row>
    <row r="2633" spans="1:52" x14ac:dyDescent="0.3">
      <c r="A2633">
        <v>2153865</v>
      </c>
      <c r="B2633" t="s">
        <v>12819</v>
      </c>
      <c r="C2633" t="str">
        <f t="shared" si="343"/>
        <v>7492</v>
      </c>
      <c r="D2633" t="s">
        <v>8411</v>
      </c>
      <c r="E2633" t="str">
        <f>"0100"</f>
        <v>0100</v>
      </c>
      <c r="F2633" t="s">
        <v>54</v>
      </c>
      <c r="G2633" t="str">
        <f>"03"</f>
        <v>03</v>
      </c>
      <c r="H2633" t="s">
        <v>55</v>
      </c>
      <c r="I2633" t="s">
        <v>56</v>
      </c>
      <c r="J2633" t="s">
        <v>57</v>
      </c>
      <c r="K2633">
        <v>1</v>
      </c>
      <c r="L2633">
        <v>43827</v>
      </c>
      <c r="M2633">
        <v>1.01</v>
      </c>
      <c r="N2633" t="str">
        <f t="shared" si="341"/>
        <v>000X</v>
      </c>
      <c r="O2633">
        <v>5985</v>
      </c>
      <c r="P2633" t="s">
        <v>72</v>
      </c>
      <c r="Q2633" t="s">
        <v>12817</v>
      </c>
      <c r="R2633" t="s">
        <v>88</v>
      </c>
      <c r="T2633" t="s">
        <v>61</v>
      </c>
      <c r="V2633" t="s">
        <v>12820</v>
      </c>
      <c r="W2633">
        <v>184032</v>
      </c>
      <c r="X2633">
        <v>16100</v>
      </c>
      <c r="Y2633">
        <v>167932</v>
      </c>
      <c r="Z2633">
        <v>184032</v>
      </c>
      <c r="AA2633">
        <v>184032</v>
      </c>
      <c r="AB2633" t="s">
        <v>72</v>
      </c>
      <c r="AC2633" s="1">
        <v>41942</v>
      </c>
      <c r="AD2633">
        <v>160000</v>
      </c>
      <c r="AE2633">
        <v>2656</v>
      </c>
      <c r="AF2633">
        <v>1579</v>
      </c>
      <c r="AG2633" t="s">
        <v>64</v>
      </c>
      <c r="AH2633" t="s">
        <v>65</v>
      </c>
      <c r="AI2633">
        <v>1</v>
      </c>
      <c r="AJ2633">
        <v>1997</v>
      </c>
      <c r="AK2633">
        <v>2</v>
      </c>
      <c r="AL2633">
        <v>2</v>
      </c>
      <c r="AN2633">
        <v>2098</v>
      </c>
      <c r="AO2633">
        <v>32</v>
      </c>
      <c r="AP2633" t="s">
        <v>72</v>
      </c>
      <c r="AQ2633" t="s">
        <v>66</v>
      </c>
      <c r="AR2633">
        <v>2884</v>
      </c>
      <c r="AW2633" t="s">
        <v>7590</v>
      </c>
      <c r="AY2633" t="s">
        <v>12821</v>
      </c>
      <c r="AZ2633" t="s">
        <v>7592</v>
      </c>
    </row>
    <row r="2634" spans="1:52" x14ac:dyDescent="0.3">
      <c r="A2634">
        <v>2154217</v>
      </c>
      <c r="B2634" t="s">
        <v>12822</v>
      </c>
      <c r="C2634" t="str">
        <f t="shared" si="343"/>
        <v>7492</v>
      </c>
      <c r="D2634" t="s">
        <v>8411</v>
      </c>
      <c r="E2634" t="str">
        <f>"0100"</f>
        <v>0100</v>
      </c>
      <c r="F2634" t="s">
        <v>54</v>
      </c>
      <c r="G2634" t="str">
        <f>"09"</f>
        <v>09</v>
      </c>
      <c r="H2634" t="s">
        <v>55</v>
      </c>
      <c r="I2634" t="s">
        <v>56</v>
      </c>
      <c r="J2634" t="s">
        <v>57</v>
      </c>
      <c r="K2634">
        <v>1</v>
      </c>
      <c r="L2634">
        <v>43832</v>
      </c>
      <c r="M2634">
        <v>1.01</v>
      </c>
      <c r="N2634" t="str">
        <f t="shared" si="341"/>
        <v>000X</v>
      </c>
      <c r="O2634">
        <v>3783</v>
      </c>
      <c r="P2634" t="s">
        <v>58</v>
      </c>
      <c r="Q2634" t="s">
        <v>12049</v>
      </c>
      <c r="R2634" t="s">
        <v>140</v>
      </c>
      <c r="T2634" t="s">
        <v>61</v>
      </c>
      <c r="V2634" t="s">
        <v>12823</v>
      </c>
      <c r="W2634">
        <v>199576</v>
      </c>
      <c r="X2634">
        <v>16100</v>
      </c>
      <c r="Y2634">
        <v>183476</v>
      </c>
      <c r="Z2634">
        <v>148611</v>
      </c>
      <c r="AA2634">
        <v>123611</v>
      </c>
      <c r="AB2634" t="s">
        <v>63</v>
      </c>
      <c r="AC2634" s="1">
        <v>38596</v>
      </c>
      <c r="AD2634">
        <v>354000</v>
      </c>
      <c r="AE2634">
        <v>1914</v>
      </c>
      <c r="AF2634">
        <v>1279</v>
      </c>
      <c r="AG2634" t="s">
        <v>64</v>
      </c>
      <c r="AH2634" t="s">
        <v>76</v>
      </c>
      <c r="AI2634">
        <v>1</v>
      </c>
      <c r="AJ2634">
        <v>1989</v>
      </c>
      <c r="AK2634">
        <v>3</v>
      </c>
      <c r="AL2634">
        <v>2</v>
      </c>
      <c r="AN2634">
        <v>2466</v>
      </c>
      <c r="AO2634">
        <v>32</v>
      </c>
      <c r="AP2634" t="s">
        <v>63</v>
      </c>
      <c r="AQ2634" t="s">
        <v>66</v>
      </c>
      <c r="AR2634">
        <v>2963</v>
      </c>
      <c r="AW2634" t="s">
        <v>12824</v>
      </c>
      <c r="AX2634" t="s">
        <v>12825</v>
      </c>
      <c r="AY2634" t="s">
        <v>12826</v>
      </c>
      <c r="AZ2634" t="s">
        <v>70</v>
      </c>
    </row>
    <row r="2635" spans="1:52" x14ac:dyDescent="0.3">
      <c r="A2635">
        <v>2154250</v>
      </c>
      <c r="B2635" t="s">
        <v>12827</v>
      </c>
      <c r="C2635" t="str">
        <f t="shared" si="343"/>
        <v>7492</v>
      </c>
      <c r="D2635" t="s">
        <v>8411</v>
      </c>
      <c r="E2635" t="str">
        <f>"0100"</f>
        <v>0100</v>
      </c>
      <c r="F2635" t="s">
        <v>54</v>
      </c>
      <c r="G2635" t="str">
        <f>"09"</f>
        <v>09</v>
      </c>
      <c r="H2635" t="s">
        <v>55</v>
      </c>
      <c r="I2635" t="s">
        <v>56</v>
      </c>
      <c r="J2635" t="s">
        <v>57</v>
      </c>
      <c r="K2635">
        <v>1</v>
      </c>
      <c r="L2635">
        <v>43833</v>
      </c>
      <c r="M2635">
        <v>1.01</v>
      </c>
      <c r="N2635" t="str">
        <f t="shared" si="341"/>
        <v>000X</v>
      </c>
      <c r="O2635">
        <v>3857</v>
      </c>
      <c r="P2635" t="s">
        <v>58</v>
      </c>
      <c r="Q2635" t="s">
        <v>12049</v>
      </c>
      <c r="R2635" t="s">
        <v>140</v>
      </c>
      <c r="T2635" t="s">
        <v>61</v>
      </c>
      <c r="V2635" t="s">
        <v>12828</v>
      </c>
      <c r="W2635">
        <v>197230</v>
      </c>
      <c r="X2635">
        <v>16100</v>
      </c>
      <c r="Y2635">
        <v>181130</v>
      </c>
      <c r="Z2635">
        <v>197230</v>
      </c>
      <c r="AA2635">
        <v>172230</v>
      </c>
      <c r="AB2635" t="s">
        <v>63</v>
      </c>
      <c r="AC2635" s="1">
        <v>43474</v>
      </c>
      <c r="AD2635">
        <v>284000</v>
      </c>
      <c r="AE2635">
        <v>2950</v>
      </c>
      <c r="AF2635">
        <v>2487</v>
      </c>
      <c r="AG2635" t="s">
        <v>64</v>
      </c>
      <c r="AH2635" t="s">
        <v>76</v>
      </c>
      <c r="AI2635">
        <v>1</v>
      </c>
      <c r="AJ2635">
        <v>2018</v>
      </c>
      <c r="AK2635">
        <v>3</v>
      </c>
      <c r="AL2635">
        <v>2</v>
      </c>
      <c r="AN2635">
        <v>1828</v>
      </c>
      <c r="AO2635">
        <v>32</v>
      </c>
      <c r="AP2635" t="s">
        <v>63</v>
      </c>
      <c r="AQ2635" t="s">
        <v>66</v>
      </c>
      <c r="AR2635">
        <v>2647</v>
      </c>
      <c r="AW2635" t="s">
        <v>12829</v>
      </c>
      <c r="AY2635" t="s">
        <v>12830</v>
      </c>
      <c r="AZ2635" t="s">
        <v>70</v>
      </c>
    </row>
    <row r="2636" spans="1:52" x14ac:dyDescent="0.3">
      <c r="A2636">
        <v>2154268</v>
      </c>
      <c r="B2636" t="s">
        <v>12831</v>
      </c>
      <c r="C2636" t="str">
        <f t="shared" si="343"/>
        <v>7492</v>
      </c>
      <c r="D2636" t="s">
        <v>8411</v>
      </c>
      <c r="E2636" t="str">
        <f>"0100"</f>
        <v>0100</v>
      </c>
      <c r="F2636" t="s">
        <v>54</v>
      </c>
      <c r="G2636" t="str">
        <f>"34"</f>
        <v>34</v>
      </c>
      <c r="H2636" t="s">
        <v>1645</v>
      </c>
      <c r="I2636" t="s">
        <v>56</v>
      </c>
      <c r="J2636" t="s">
        <v>57</v>
      </c>
      <c r="K2636">
        <v>1</v>
      </c>
      <c r="L2636">
        <v>46258</v>
      </c>
      <c r="M2636">
        <v>1.06</v>
      </c>
      <c r="N2636" t="str">
        <f t="shared" si="341"/>
        <v>000X</v>
      </c>
      <c r="O2636">
        <v>2275</v>
      </c>
      <c r="P2636" t="s">
        <v>58</v>
      </c>
      <c r="Q2636" t="s">
        <v>10439</v>
      </c>
      <c r="R2636" t="s">
        <v>140</v>
      </c>
      <c r="T2636" t="s">
        <v>61</v>
      </c>
      <c r="V2636" t="s">
        <v>12832</v>
      </c>
      <c r="W2636">
        <v>250870</v>
      </c>
      <c r="X2636">
        <v>16990</v>
      </c>
      <c r="Y2636">
        <v>233880</v>
      </c>
      <c r="Z2636">
        <v>199235</v>
      </c>
      <c r="AA2636">
        <v>174235</v>
      </c>
      <c r="AB2636" t="s">
        <v>63</v>
      </c>
      <c r="AC2636" s="1">
        <v>42320</v>
      </c>
      <c r="AD2636">
        <v>245000</v>
      </c>
      <c r="AE2636">
        <v>2726</v>
      </c>
      <c r="AF2636">
        <v>1274</v>
      </c>
      <c r="AG2636" t="s">
        <v>64</v>
      </c>
      <c r="AH2636" t="s">
        <v>76</v>
      </c>
      <c r="AI2636">
        <v>1</v>
      </c>
      <c r="AJ2636">
        <v>2001</v>
      </c>
      <c r="AK2636">
        <v>3</v>
      </c>
      <c r="AL2636">
        <v>2</v>
      </c>
      <c r="AM2636">
        <v>1</v>
      </c>
      <c r="AN2636">
        <v>2524</v>
      </c>
      <c r="AO2636">
        <v>32</v>
      </c>
      <c r="AP2636" t="s">
        <v>63</v>
      </c>
      <c r="AQ2636" t="s">
        <v>66</v>
      </c>
      <c r="AR2636">
        <v>3511</v>
      </c>
      <c r="AW2636" t="s">
        <v>12833</v>
      </c>
      <c r="AX2636" t="s">
        <v>12834</v>
      </c>
      <c r="AY2636" t="s">
        <v>12835</v>
      </c>
      <c r="AZ2636" t="s">
        <v>70</v>
      </c>
    </row>
    <row r="2637" spans="1:52" x14ac:dyDescent="0.3">
      <c r="A2637">
        <v>2154276</v>
      </c>
      <c r="B2637" t="s">
        <v>12836</v>
      </c>
      <c r="C2637" t="str">
        <f t="shared" si="343"/>
        <v>7492</v>
      </c>
      <c r="D2637" t="s">
        <v>8411</v>
      </c>
      <c r="E2637" t="str">
        <f>"0100"</f>
        <v>0100</v>
      </c>
      <c r="F2637" t="s">
        <v>54</v>
      </c>
      <c r="G2637" t="str">
        <f>"09"</f>
        <v>09</v>
      </c>
      <c r="H2637" t="s">
        <v>55</v>
      </c>
      <c r="I2637" t="s">
        <v>56</v>
      </c>
      <c r="J2637" t="s">
        <v>57</v>
      </c>
      <c r="K2637">
        <v>1</v>
      </c>
      <c r="L2637">
        <v>46662</v>
      </c>
      <c r="M2637">
        <v>1.07</v>
      </c>
      <c r="N2637" t="str">
        <f t="shared" si="341"/>
        <v>000X</v>
      </c>
      <c r="O2637">
        <v>3883</v>
      </c>
      <c r="P2637" t="s">
        <v>58</v>
      </c>
      <c r="Q2637" t="s">
        <v>12049</v>
      </c>
      <c r="R2637" t="s">
        <v>140</v>
      </c>
      <c r="T2637" t="s">
        <v>61</v>
      </c>
      <c r="V2637" t="s">
        <v>12837</v>
      </c>
      <c r="W2637">
        <v>270945</v>
      </c>
      <c r="X2637">
        <v>17140</v>
      </c>
      <c r="Y2637">
        <v>253805</v>
      </c>
      <c r="Z2637">
        <v>270945</v>
      </c>
      <c r="AA2637">
        <v>270945</v>
      </c>
      <c r="AB2637" t="s">
        <v>63</v>
      </c>
      <c r="AC2637" s="1">
        <v>43819</v>
      </c>
      <c r="AD2637">
        <v>365000</v>
      </c>
      <c r="AE2637">
        <v>3027</v>
      </c>
      <c r="AF2637">
        <v>1647</v>
      </c>
      <c r="AG2637" t="s">
        <v>64</v>
      </c>
      <c r="AH2637" t="s">
        <v>76</v>
      </c>
      <c r="AI2637">
        <v>1</v>
      </c>
      <c r="AJ2637">
        <v>2019</v>
      </c>
      <c r="AK2637">
        <v>3</v>
      </c>
      <c r="AL2637">
        <v>2</v>
      </c>
      <c r="AN2637">
        <v>2149</v>
      </c>
      <c r="AO2637">
        <v>32</v>
      </c>
      <c r="AP2637" t="s">
        <v>63</v>
      </c>
      <c r="AQ2637" t="s">
        <v>66</v>
      </c>
      <c r="AR2637">
        <v>3592</v>
      </c>
      <c r="AW2637" t="s">
        <v>12838</v>
      </c>
      <c r="AX2637" t="s">
        <v>12839</v>
      </c>
      <c r="AY2637" t="s">
        <v>12840</v>
      </c>
      <c r="AZ2637" t="s">
        <v>70</v>
      </c>
    </row>
    <row r="2638" spans="1:52" x14ac:dyDescent="0.3">
      <c r="A2638">
        <v>2154608</v>
      </c>
      <c r="B2638" t="s">
        <v>12841</v>
      </c>
      <c r="C2638" t="str">
        <f t="shared" si="343"/>
        <v>7492</v>
      </c>
      <c r="D2638" t="s">
        <v>8411</v>
      </c>
      <c r="E2638" t="str">
        <f>"0000"</f>
        <v>0000</v>
      </c>
      <c r="F2638" t="s">
        <v>108</v>
      </c>
      <c r="G2638" t="str">
        <f>"09"</f>
        <v>09</v>
      </c>
      <c r="H2638" t="s">
        <v>55</v>
      </c>
      <c r="I2638" t="s">
        <v>56</v>
      </c>
      <c r="J2638" t="s">
        <v>57</v>
      </c>
      <c r="K2638">
        <v>0</v>
      </c>
      <c r="L2638">
        <v>46217</v>
      </c>
      <c r="M2638">
        <v>1.06</v>
      </c>
      <c r="N2638" t="str">
        <f t="shared" si="341"/>
        <v>000X</v>
      </c>
      <c r="O2638">
        <v>3153</v>
      </c>
      <c r="P2638" t="s">
        <v>58</v>
      </c>
      <c r="Q2638" t="s">
        <v>12049</v>
      </c>
      <c r="R2638" t="s">
        <v>140</v>
      </c>
      <c r="T2638" t="s">
        <v>61</v>
      </c>
      <c r="V2638" t="s">
        <v>12842</v>
      </c>
      <c r="W2638">
        <v>16980</v>
      </c>
      <c r="X2638">
        <v>16980</v>
      </c>
      <c r="Y2638">
        <v>0</v>
      </c>
      <c r="Z2638">
        <v>16980</v>
      </c>
      <c r="AA2638">
        <v>16980</v>
      </c>
      <c r="AB2638" t="s">
        <v>72</v>
      </c>
      <c r="AC2638" s="1">
        <v>34213</v>
      </c>
      <c r="AD2638">
        <v>19266</v>
      </c>
      <c r="AE2638">
        <v>998</v>
      </c>
      <c r="AF2638">
        <v>580</v>
      </c>
      <c r="AG2638" t="s">
        <v>103</v>
      </c>
      <c r="AH2638" t="s">
        <v>391</v>
      </c>
      <c r="AR2638">
        <v>0</v>
      </c>
      <c r="AW2638" t="s">
        <v>12843</v>
      </c>
      <c r="AX2638" t="s">
        <v>12844</v>
      </c>
      <c r="AY2638" t="s">
        <v>12845</v>
      </c>
      <c r="AZ2638" t="s">
        <v>12846</v>
      </c>
    </row>
    <row r="2639" spans="1:52" x14ac:dyDescent="0.3">
      <c r="A2639">
        <v>2154632</v>
      </c>
      <c r="B2639" t="s">
        <v>12847</v>
      </c>
      <c r="C2639" t="str">
        <f t="shared" si="343"/>
        <v>7492</v>
      </c>
      <c r="D2639" t="s">
        <v>8411</v>
      </c>
      <c r="E2639" t="str">
        <f>"0100"</f>
        <v>0100</v>
      </c>
      <c r="F2639" t="s">
        <v>54</v>
      </c>
      <c r="G2639" t="str">
        <f>"03"</f>
        <v>03</v>
      </c>
      <c r="H2639" t="s">
        <v>55</v>
      </c>
      <c r="I2639" t="s">
        <v>56</v>
      </c>
      <c r="J2639" t="s">
        <v>8434</v>
      </c>
      <c r="K2639">
        <v>1</v>
      </c>
      <c r="L2639">
        <v>54618</v>
      </c>
      <c r="M2639">
        <v>1.25</v>
      </c>
      <c r="N2639" t="str">
        <f t="shared" si="341"/>
        <v>000X</v>
      </c>
      <c r="O2639">
        <v>2145</v>
      </c>
      <c r="P2639" t="s">
        <v>58</v>
      </c>
      <c r="Q2639" t="s">
        <v>10439</v>
      </c>
      <c r="R2639" t="s">
        <v>140</v>
      </c>
      <c r="T2639" t="s">
        <v>61</v>
      </c>
      <c r="V2639" t="s">
        <v>12848</v>
      </c>
      <c r="W2639">
        <v>377045</v>
      </c>
      <c r="X2639">
        <v>15670</v>
      </c>
      <c r="Y2639">
        <v>361375</v>
      </c>
      <c r="Z2639">
        <v>345879</v>
      </c>
      <c r="AA2639">
        <v>320879</v>
      </c>
      <c r="AB2639" t="s">
        <v>63</v>
      </c>
      <c r="AC2639" s="1">
        <v>41671</v>
      </c>
      <c r="AD2639">
        <v>23000</v>
      </c>
      <c r="AE2639">
        <v>2604</v>
      </c>
      <c r="AF2639">
        <v>1230</v>
      </c>
      <c r="AG2639" t="s">
        <v>103</v>
      </c>
      <c r="AH2639" t="s">
        <v>76</v>
      </c>
      <c r="AI2639">
        <v>1</v>
      </c>
      <c r="AJ2639">
        <v>2015</v>
      </c>
      <c r="AK2639">
        <v>3</v>
      </c>
      <c r="AL2639">
        <v>3</v>
      </c>
      <c r="AN2639">
        <v>3646</v>
      </c>
      <c r="AO2639">
        <v>32</v>
      </c>
      <c r="AP2639" t="s">
        <v>63</v>
      </c>
      <c r="AQ2639" t="s">
        <v>66</v>
      </c>
      <c r="AR2639">
        <v>4959</v>
      </c>
      <c r="AW2639" t="s">
        <v>12849</v>
      </c>
      <c r="AX2639" t="s">
        <v>12850</v>
      </c>
      <c r="AY2639" t="s">
        <v>12851</v>
      </c>
      <c r="AZ2639" t="s">
        <v>12852</v>
      </c>
    </row>
    <row r="2640" spans="1:52" x14ac:dyDescent="0.3">
      <c r="A2640">
        <v>2154675</v>
      </c>
      <c r="B2640" t="s">
        <v>12853</v>
      </c>
      <c r="C2640" t="str">
        <f t="shared" si="343"/>
        <v>7492</v>
      </c>
      <c r="D2640" t="s">
        <v>8411</v>
      </c>
      <c r="E2640" t="str">
        <f>"0100"</f>
        <v>0100</v>
      </c>
      <c r="F2640" t="s">
        <v>54</v>
      </c>
      <c r="G2640" t="str">
        <f>"03"</f>
        <v>03</v>
      </c>
      <c r="H2640" t="s">
        <v>55</v>
      </c>
      <c r="I2640" t="s">
        <v>56</v>
      </c>
      <c r="J2640" t="s">
        <v>57</v>
      </c>
      <c r="K2640">
        <v>1</v>
      </c>
      <c r="L2640">
        <v>43631</v>
      </c>
      <c r="M2640">
        <v>1</v>
      </c>
      <c r="N2640" t="str">
        <f t="shared" si="341"/>
        <v>000X</v>
      </c>
      <c r="O2640">
        <v>2171</v>
      </c>
      <c r="P2640" t="s">
        <v>58</v>
      </c>
      <c r="Q2640" t="s">
        <v>10439</v>
      </c>
      <c r="R2640" t="s">
        <v>140</v>
      </c>
      <c r="T2640" t="s">
        <v>61</v>
      </c>
      <c r="V2640" t="s">
        <v>12854</v>
      </c>
      <c r="W2640">
        <v>241351</v>
      </c>
      <c r="X2640">
        <v>16030</v>
      </c>
      <c r="Y2640">
        <v>225321</v>
      </c>
      <c r="Z2640">
        <v>220818</v>
      </c>
      <c r="AA2640">
        <v>195818</v>
      </c>
      <c r="AB2640" t="s">
        <v>63</v>
      </c>
      <c r="AC2640" s="1">
        <v>43117</v>
      </c>
      <c r="AD2640">
        <v>23000</v>
      </c>
      <c r="AE2640">
        <v>2876</v>
      </c>
      <c r="AF2640">
        <v>2114</v>
      </c>
      <c r="AG2640" t="s">
        <v>103</v>
      </c>
      <c r="AH2640" t="s">
        <v>76</v>
      </c>
      <c r="AI2640">
        <v>1</v>
      </c>
      <c r="AJ2640">
        <v>2018</v>
      </c>
      <c r="AK2640">
        <v>3</v>
      </c>
      <c r="AL2640">
        <v>2</v>
      </c>
      <c r="AN2640">
        <v>2403</v>
      </c>
      <c r="AO2640">
        <v>32</v>
      </c>
      <c r="AP2640" t="s">
        <v>72</v>
      </c>
      <c r="AQ2640" t="s">
        <v>66</v>
      </c>
      <c r="AR2640">
        <v>3264</v>
      </c>
      <c r="AW2640" t="s">
        <v>12855</v>
      </c>
      <c r="AY2640" t="s">
        <v>12856</v>
      </c>
      <c r="AZ2640" t="s">
        <v>70</v>
      </c>
    </row>
    <row r="2641" spans="1:52" x14ac:dyDescent="0.3">
      <c r="A2641">
        <v>2154756</v>
      </c>
      <c r="B2641" t="s">
        <v>12857</v>
      </c>
      <c r="C2641" t="str">
        <f t="shared" si="343"/>
        <v>7492</v>
      </c>
      <c r="D2641" t="s">
        <v>8411</v>
      </c>
      <c r="E2641" t="str">
        <f>"0000"</f>
        <v>0000</v>
      </c>
      <c r="F2641" t="s">
        <v>108</v>
      </c>
      <c r="G2641" t="str">
        <f>"09"</f>
        <v>09</v>
      </c>
      <c r="H2641" t="s">
        <v>55</v>
      </c>
      <c r="I2641" t="s">
        <v>56</v>
      </c>
      <c r="J2641" t="s">
        <v>57</v>
      </c>
      <c r="K2641">
        <v>0</v>
      </c>
      <c r="L2641">
        <v>43713</v>
      </c>
      <c r="M2641">
        <v>1</v>
      </c>
      <c r="N2641" t="str">
        <f t="shared" si="341"/>
        <v>000X</v>
      </c>
      <c r="O2641">
        <v>3321</v>
      </c>
      <c r="P2641" t="s">
        <v>58</v>
      </c>
      <c r="Q2641" t="s">
        <v>12049</v>
      </c>
      <c r="R2641" t="s">
        <v>140</v>
      </c>
      <c r="T2641" t="s">
        <v>61</v>
      </c>
      <c r="V2641" t="s">
        <v>12858</v>
      </c>
      <c r="W2641">
        <v>16060</v>
      </c>
      <c r="X2641">
        <v>16060</v>
      </c>
      <c r="Y2641">
        <v>0</v>
      </c>
      <c r="Z2641">
        <v>16060</v>
      </c>
      <c r="AA2641">
        <v>16060</v>
      </c>
      <c r="AB2641" t="s">
        <v>72</v>
      </c>
      <c r="AC2641" s="1">
        <v>44083</v>
      </c>
      <c r="AD2641">
        <v>21000</v>
      </c>
      <c r="AE2641">
        <v>3091</v>
      </c>
      <c r="AF2641">
        <v>2159</v>
      </c>
      <c r="AG2641" t="s">
        <v>103</v>
      </c>
      <c r="AH2641" t="s">
        <v>76</v>
      </c>
      <c r="AR2641">
        <v>0</v>
      </c>
      <c r="AW2641" t="s">
        <v>3340</v>
      </c>
      <c r="AY2641" t="s">
        <v>3341</v>
      </c>
      <c r="AZ2641" t="s">
        <v>3342</v>
      </c>
    </row>
    <row r="2642" spans="1:52" x14ac:dyDescent="0.3">
      <c r="A2642">
        <v>2154853</v>
      </c>
      <c r="B2642" t="s">
        <v>12859</v>
      </c>
      <c r="C2642" t="str">
        <f t="shared" si="343"/>
        <v>7492</v>
      </c>
      <c r="D2642" t="s">
        <v>8411</v>
      </c>
      <c r="E2642" t="str">
        <f>"0100"</f>
        <v>0100</v>
      </c>
      <c r="F2642" t="s">
        <v>54</v>
      </c>
      <c r="G2642" t="str">
        <f>"34"</f>
        <v>34</v>
      </c>
      <c r="H2642" t="s">
        <v>1645</v>
      </c>
      <c r="I2642" t="s">
        <v>56</v>
      </c>
      <c r="J2642" t="s">
        <v>57</v>
      </c>
      <c r="K2642">
        <v>1</v>
      </c>
      <c r="L2642">
        <v>46523</v>
      </c>
      <c r="M2642">
        <v>1.07</v>
      </c>
      <c r="N2642" t="str">
        <f t="shared" si="341"/>
        <v>000X</v>
      </c>
      <c r="O2642">
        <v>6107</v>
      </c>
      <c r="P2642" t="s">
        <v>72</v>
      </c>
      <c r="Q2642" t="s">
        <v>8499</v>
      </c>
      <c r="R2642" t="s">
        <v>266</v>
      </c>
      <c r="T2642" t="s">
        <v>61</v>
      </c>
      <c r="V2642" t="s">
        <v>12860</v>
      </c>
      <c r="W2642">
        <v>289211</v>
      </c>
      <c r="X2642">
        <v>17090</v>
      </c>
      <c r="Y2642">
        <v>272121</v>
      </c>
      <c r="Z2642">
        <v>289211</v>
      </c>
      <c r="AA2642">
        <v>289211</v>
      </c>
      <c r="AB2642" t="s">
        <v>72</v>
      </c>
      <c r="AC2642" s="1">
        <v>44252</v>
      </c>
      <c r="AD2642">
        <v>459900</v>
      </c>
      <c r="AE2642">
        <v>3138</v>
      </c>
      <c r="AF2642">
        <v>1971</v>
      </c>
      <c r="AG2642" t="s">
        <v>64</v>
      </c>
      <c r="AH2642" t="s">
        <v>76</v>
      </c>
      <c r="AI2642">
        <v>1</v>
      </c>
      <c r="AJ2642">
        <v>2015</v>
      </c>
      <c r="AK2642">
        <v>3</v>
      </c>
      <c r="AL2642">
        <v>2</v>
      </c>
      <c r="AM2642">
        <v>1</v>
      </c>
      <c r="AN2642">
        <v>2496</v>
      </c>
      <c r="AO2642">
        <v>32</v>
      </c>
      <c r="AP2642" t="s">
        <v>63</v>
      </c>
      <c r="AQ2642" t="s">
        <v>66</v>
      </c>
      <c r="AR2642">
        <v>3625</v>
      </c>
      <c r="AW2642" t="s">
        <v>12861</v>
      </c>
      <c r="AX2642" t="s">
        <v>12862</v>
      </c>
      <c r="AY2642" t="s">
        <v>12863</v>
      </c>
      <c r="AZ2642" t="s">
        <v>70</v>
      </c>
    </row>
    <row r="2643" spans="1:52" x14ac:dyDescent="0.3">
      <c r="A2643">
        <v>2155086</v>
      </c>
      <c r="B2643" t="s">
        <v>12864</v>
      </c>
      <c r="C2643" t="str">
        <f t="shared" si="343"/>
        <v>7492</v>
      </c>
      <c r="D2643" t="s">
        <v>8411</v>
      </c>
      <c r="E2643" t="str">
        <f>"0000"</f>
        <v>0000</v>
      </c>
      <c r="F2643" t="s">
        <v>108</v>
      </c>
      <c r="G2643" t="str">
        <f>"09"</f>
        <v>09</v>
      </c>
      <c r="H2643" t="s">
        <v>55</v>
      </c>
      <c r="I2643" t="s">
        <v>56</v>
      </c>
      <c r="J2643" t="s">
        <v>57</v>
      </c>
      <c r="K2643">
        <v>0</v>
      </c>
      <c r="L2643">
        <v>46767</v>
      </c>
      <c r="M2643">
        <v>1.07</v>
      </c>
      <c r="N2643" t="str">
        <f t="shared" si="341"/>
        <v>000X</v>
      </c>
      <c r="O2643">
        <v>3818</v>
      </c>
      <c r="P2643" t="s">
        <v>58</v>
      </c>
      <c r="Q2643" t="s">
        <v>12049</v>
      </c>
      <c r="R2643" t="s">
        <v>140</v>
      </c>
      <c r="T2643" t="s">
        <v>61</v>
      </c>
      <c r="V2643" t="s">
        <v>12865</v>
      </c>
      <c r="W2643">
        <v>17180</v>
      </c>
      <c r="X2643">
        <v>17180</v>
      </c>
      <c r="Y2643">
        <v>0</v>
      </c>
      <c r="Z2643">
        <v>17180</v>
      </c>
      <c r="AA2643">
        <v>17180</v>
      </c>
      <c r="AB2643" t="s">
        <v>72</v>
      </c>
      <c r="AC2643" s="1">
        <v>38534</v>
      </c>
      <c r="AD2643">
        <v>90000</v>
      </c>
      <c r="AE2643">
        <v>1885</v>
      </c>
      <c r="AF2643">
        <v>1528</v>
      </c>
      <c r="AG2643" t="s">
        <v>103</v>
      </c>
      <c r="AH2643" t="s">
        <v>76</v>
      </c>
      <c r="AR2643">
        <v>0</v>
      </c>
      <c r="AW2643" t="s">
        <v>12866</v>
      </c>
      <c r="AY2643" t="s">
        <v>12867</v>
      </c>
      <c r="AZ2643" t="s">
        <v>12868</v>
      </c>
    </row>
    <row r="2644" spans="1:52" x14ac:dyDescent="0.3">
      <c r="A2644">
        <v>2153270</v>
      </c>
      <c r="B2644" t="s">
        <v>12869</v>
      </c>
      <c r="C2644" t="str">
        <f t="shared" si="343"/>
        <v>7492</v>
      </c>
      <c r="D2644" t="s">
        <v>8411</v>
      </c>
      <c r="E2644" t="str">
        <f>"0100"</f>
        <v>0100</v>
      </c>
      <c r="F2644" t="s">
        <v>54</v>
      </c>
      <c r="G2644" t="str">
        <f>"09"</f>
        <v>09</v>
      </c>
      <c r="H2644" t="s">
        <v>55</v>
      </c>
      <c r="I2644" t="s">
        <v>56</v>
      </c>
      <c r="J2644" t="s">
        <v>57</v>
      </c>
      <c r="K2644">
        <v>1</v>
      </c>
      <c r="L2644">
        <v>46285</v>
      </c>
      <c r="M2644">
        <v>1.06</v>
      </c>
      <c r="N2644" t="str">
        <f t="shared" si="341"/>
        <v>000X</v>
      </c>
      <c r="O2644">
        <v>3748</v>
      </c>
      <c r="P2644" t="s">
        <v>58</v>
      </c>
      <c r="Q2644" t="s">
        <v>12314</v>
      </c>
      <c r="R2644" t="s">
        <v>12315</v>
      </c>
      <c r="T2644" t="s">
        <v>61</v>
      </c>
      <c r="V2644" t="s">
        <v>12870</v>
      </c>
      <c r="W2644">
        <v>245111</v>
      </c>
      <c r="X2644">
        <v>17000</v>
      </c>
      <c r="Y2644">
        <v>228111</v>
      </c>
      <c r="Z2644">
        <v>200957</v>
      </c>
      <c r="AA2644">
        <v>175957</v>
      </c>
      <c r="AB2644" t="s">
        <v>63</v>
      </c>
      <c r="AC2644" s="1">
        <v>36465</v>
      </c>
      <c r="AD2644">
        <v>187500</v>
      </c>
      <c r="AE2644">
        <v>1336</v>
      </c>
      <c r="AF2644">
        <v>168</v>
      </c>
      <c r="AG2644" t="s">
        <v>64</v>
      </c>
      <c r="AH2644" t="s">
        <v>76</v>
      </c>
      <c r="AI2644">
        <v>1</v>
      </c>
      <c r="AJ2644">
        <v>1996</v>
      </c>
      <c r="AK2644">
        <v>3</v>
      </c>
      <c r="AL2644">
        <v>2</v>
      </c>
      <c r="AN2644">
        <v>2214</v>
      </c>
      <c r="AO2644">
        <v>32</v>
      </c>
      <c r="AP2644" t="s">
        <v>63</v>
      </c>
      <c r="AQ2644" t="s">
        <v>66</v>
      </c>
      <c r="AR2644">
        <v>3165</v>
      </c>
      <c r="AW2644" t="s">
        <v>12871</v>
      </c>
      <c r="AX2644" t="s">
        <v>12872</v>
      </c>
      <c r="AY2644" t="s">
        <v>12873</v>
      </c>
      <c r="AZ2644" t="s">
        <v>70</v>
      </c>
    </row>
    <row r="2645" spans="1:52" x14ac:dyDescent="0.3">
      <c r="A2645">
        <v>2153423</v>
      </c>
      <c r="B2645" t="s">
        <v>12874</v>
      </c>
      <c r="C2645" t="str">
        <f t="shared" si="343"/>
        <v>7492</v>
      </c>
      <c r="D2645" t="s">
        <v>8411</v>
      </c>
      <c r="E2645" t="str">
        <f>"0000"</f>
        <v>0000</v>
      </c>
      <c r="F2645" t="s">
        <v>108</v>
      </c>
      <c r="G2645" t="str">
        <f>"09"</f>
        <v>09</v>
      </c>
      <c r="H2645" t="s">
        <v>55</v>
      </c>
      <c r="I2645" t="s">
        <v>56</v>
      </c>
      <c r="J2645" t="s">
        <v>57</v>
      </c>
      <c r="K2645">
        <v>0</v>
      </c>
      <c r="L2645">
        <v>46284</v>
      </c>
      <c r="M2645">
        <v>1.06</v>
      </c>
      <c r="N2645" t="str">
        <f t="shared" si="341"/>
        <v>000X</v>
      </c>
      <c r="O2645">
        <v>3644</v>
      </c>
      <c r="P2645" t="s">
        <v>58</v>
      </c>
      <c r="Q2645" t="s">
        <v>12314</v>
      </c>
      <c r="R2645" t="s">
        <v>12315</v>
      </c>
      <c r="T2645" t="s">
        <v>61</v>
      </c>
      <c r="V2645" t="s">
        <v>12875</v>
      </c>
      <c r="W2645">
        <v>17000</v>
      </c>
      <c r="X2645">
        <v>17000</v>
      </c>
      <c r="Y2645">
        <v>0</v>
      </c>
      <c r="Z2645">
        <v>17000</v>
      </c>
      <c r="AA2645">
        <v>17000</v>
      </c>
      <c r="AB2645" t="s">
        <v>72</v>
      </c>
      <c r="AC2645" s="1">
        <v>37895</v>
      </c>
      <c r="AD2645">
        <v>14000</v>
      </c>
      <c r="AE2645">
        <v>1660</v>
      </c>
      <c r="AF2645">
        <v>2255</v>
      </c>
      <c r="AG2645" t="s">
        <v>103</v>
      </c>
      <c r="AH2645" t="s">
        <v>76</v>
      </c>
      <c r="AR2645">
        <v>0</v>
      </c>
      <c r="AW2645" t="s">
        <v>12876</v>
      </c>
      <c r="AX2645" t="s">
        <v>12877</v>
      </c>
      <c r="AY2645" t="s">
        <v>12878</v>
      </c>
      <c r="AZ2645" t="s">
        <v>12879</v>
      </c>
    </row>
    <row r="2646" spans="1:52" x14ac:dyDescent="0.3">
      <c r="A2646">
        <v>2153440</v>
      </c>
      <c r="B2646" t="s">
        <v>12880</v>
      </c>
      <c r="C2646" t="str">
        <f t="shared" si="343"/>
        <v>7492</v>
      </c>
      <c r="D2646" t="s">
        <v>8411</v>
      </c>
      <c r="E2646" t="str">
        <f>"0100"</f>
        <v>0100</v>
      </c>
      <c r="F2646" t="s">
        <v>54</v>
      </c>
      <c r="G2646" t="str">
        <f>"03"</f>
        <v>03</v>
      </c>
      <c r="H2646" t="s">
        <v>55</v>
      </c>
      <c r="I2646" t="s">
        <v>56</v>
      </c>
      <c r="J2646" t="s">
        <v>57</v>
      </c>
      <c r="K2646">
        <v>1</v>
      </c>
      <c r="L2646">
        <v>44199</v>
      </c>
      <c r="M2646">
        <v>1.01</v>
      </c>
      <c r="N2646" t="str">
        <f t="shared" si="341"/>
        <v>000X</v>
      </c>
      <c r="O2646">
        <v>2097</v>
      </c>
      <c r="P2646" t="s">
        <v>58</v>
      </c>
      <c r="Q2646" t="s">
        <v>10439</v>
      </c>
      <c r="R2646" t="s">
        <v>140</v>
      </c>
      <c r="T2646" t="s">
        <v>61</v>
      </c>
      <c r="V2646" t="s">
        <v>12881</v>
      </c>
      <c r="W2646">
        <v>208711</v>
      </c>
      <c r="X2646">
        <v>16240</v>
      </c>
      <c r="Y2646">
        <v>192471</v>
      </c>
      <c r="Z2646">
        <v>202959</v>
      </c>
      <c r="AA2646">
        <v>177959</v>
      </c>
      <c r="AB2646" t="s">
        <v>63</v>
      </c>
      <c r="AC2646" s="1">
        <v>43263</v>
      </c>
      <c r="AD2646">
        <v>260000</v>
      </c>
      <c r="AE2646">
        <v>2911</v>
      </c>
      <c r="AF2646">
        <v>666</v>
      </c>
      <c r="AG2646" t="s">
        <v>64</v>
      </c>
      <c r="AH2646" t="s">
        <v>76</v>
      </c>
      <c r="AI2646">
        <v>1</v>
      </c>
      <c r="AJ2646">
        <v>2004</v>
      </c>
      <c r="AK2646">
        <v>3</v>
      </c>
      <c r="AL2646">
        <v>2</v>
      </c>
      <c r="AN2646">
        <v>1938</v>
      </c>
      <c r="AO2646">
        <v>32</v>
      </c>
      <c r="AP2646" t="s">
        <v>63</v>
      </c>
      <c r="AQ2646" t="s">
        <v>66</v>
      </c>
      <c r="AR2646">
        <v>2639</v>
      </c>
      <c r="AW2646" t="s">
        <v>12882</v>
      </c>
      <c r="AX2646" t="s">
        <v>12883</v>
      </c>
      <c r="AY2646" t="s">
        <v>12884</v>
      </c>
      <c r="AZ2646" t="s">
        <v>70</v>
      </c>
    </row>
    <row r="2647" spans="1:52" x14ac:dyDescent="0.3">
      <c r="A2647">
        <v>2153458</v>
      </c>
      <c r="B2647" t="s">
        <v>12885</v>
      </c>
      <c r="C2647" t="str">
        <f t="shared" si="343"/>
        <v>7492</v>
      </c>
      <c r="D2647" t="s">
        <v>8411</v>
      </c>
      <c r="E2647" t="str">
        <f>"0000"</f>
        <v>0000</v>
      </c>
      <c r="F2647" t="s">
        <v>108</v>
      </c>
      <c r="G2647" t="str">
        <f>"09"</f>
        <v>09</v>
      </c>
      <c r="H2647" t="s">
        <v>55</v>
      </c>
      <c r="I2647" t="s">
        <v>56</v>
      </c>
      <c r="J2647" t="s">
        <v>57</v>
      </c>
      <c r="K2647">
        <v>0</v>
      </c>
      <c r="L2647">
        <v>46283</v>
      </c>
      <c r="M2647">
        <v>1.06</v>
      </c>
      <c r="N2647" t="str">
        <f t="shared" si="341"/>
        <v>000X</v>
      </c>
      <c r="O2647">
        <v>3622</v>
      </c>
      <c r="P2647" t="s">
        <v>58</v>
      </c>
      <c r="Q2647" t="s">
        <v>12314</v>
      </c>
      <c r="R2647" t="s">
        <v>12315</v>
      </c>
      <c r="T2647" t="s">
        <v>61</v>
      </c>
      <c r="V2647" t="s">
        <v>12886</v>
      </c>
      <c r="W2647">
        <v>17000</v>
      </c>
      <c r="X2647">
        <v>17000</v>
      </c>
      <c r="Y2647">
        <v>0</v>
      </c>
      <c r="Z2647">
        <v>17000</v>
      </c>
      <c r="AA2647">
        <v>17000</v>
      </c>
      <c r="AB2647" t="s">
        <v>72</v>
      </c>
      <c r="AC2647" s="1">
        <v>34213</v>
      </c>
      <c r="AD2647">
        <v>19100</v>
      </c>
      <c r="AE2647">
        <v>1000</v>
      </c>
      <c r="AF2647">
        <v>1503</v>
      </c>
      <c r="AG2647" t="s">
        <v>103</v>
      </c>
      <c r="AH2647" t="s">
        <v>873</v>
      </c>
      <c r="AR2647">
        <v>0</v>
      </c>
      <c r="AW2647" t="s">
        <v>12887</v>
      </c>
      <c r="AY2647" t="s">
        <v>12888</v>
      </c>
      <c r="AZ2647" t="s">
        <v>12889</v>
      </c>
    </row>
    <row r="2648" spans="1:52" x14ac:dyDescent="0.3">
      <c r="A2648">
        <v>2153547</v>
      </c>
      <c r="B2648" t="s">
        <v>12890</v>
      </c>
      <c r="C2648" t="str">
        <f t="shared" si="343"/>
        <v>7492</v>
      </c>
      <c r="D2648" t="s">
        <v>8411</v>
      </c>
      <c r="E2648" t="str">
        <f>"0000"</f>
        <v>0000</v>
      </c>
      <c r="F2648" t="s">
        <v>108</v>
      </c>
      <c r="G2648" t="str">
        <f>"09"</f>
        <v>09</v>
      </c>
      <c r="H2648" t="s">
        <v>55</v>
      </c>
      <c r="I2648" t="s">
        <v>56</v>
      </c>
      <c r="J2648" t="s">
        <v>57</v>
      </c>
      <c r="K2648">
        <v>0</v>
      </c>
      <c r="L2648">
        <v>43781</v>
      </c>
      <c r="M2648">
        <v>1.01</v>
      </c>
      <c r="N2648" t="str">
        <f t="shared" si="341"/>
        <v>000X</v>
      </c>
      <c r="O2648">
        <v>3502</v>
      </c>
      <c r="P2648" t="s">
        <v>58</v>
      </c>
      <c r="Q2648" t="s">
        <v>12314</v>
      </c>
      <c r="R2648" t="s">
        <v>12315</v>
      </c>
      <c r="T2648" t="s">
        <v>61</v>
      </c>
      <c r="V2648" t="s">
        <v>12891</v>
      </c>
      <c r="W2648">
        <v>16080</v>
      </c>
      <c r="X2648">
        <v>16080</v>
      </c>
      <c r="Y2648">
        <v>0</v>
      </c>
      <c r="Z2648">
        <v>16080</v>
      </c>
      <c r="AA2648">
        <v>16080</v>
      </c>
      <c r="AB2648" t="s">
        <v>72</v>
      </c>
      <c r="AC2648" s="1">
        <v>35855</v>
      </c>
      <c r="AD2648">
        <v>22800</v>
      </c>
      <c r="AE2648">
        <v>1233</v>
      </c>
      <c r="AF2648">
        <v>728</v>
      </c>
      <c r="AG2648" t="s">
        <v>103</v>
      </c>
      <c r="AH2648" t="s">
        <v>873</v>
      </c>
      <c r="AR2648">
        <v>0</v>
      </c>
      <c r="AW2648" t="s">
        <v>12892</v>
      </c>
      <c r="AY2648" t="s">
        <v>12893</v>
      </c>
      <c r="AZ2648" t="s">
        <v>12253</v>
      </c>
    </row>
    <row r="2649" spans="1:52" x14ac:dyDescent="0.3">
      <c r="A2649">
        <v>2153571</v>
      </c>
      <c r="B2649" t="s">
        <v>12894</v>
      </c>
      <c r="C2649" t="str">
        <f t="shared" si="343"/>
        <v>7492</v>
      </c>
      <c r="D2649" t="s">
        <v>8411</v>
      </c>
      <c r="E2649" t="str">
        <f>"0100"</f>
        <v>0100</v>
      </c>
      <c r="F2649" t="s">
        <v>54</v>
      </c>
      <c r="G2649" t="str">
        <f>"03"</f>
        <v>03</v>
      </c>
      <c r="H2649" t="s">
        <v>55</v>
      </c>
      <c r="I2649" t="s">
        <v>56</v>
      </c>
      <c r="J2649" t="s">
        <v>57</v>
      </c>
      <c r="K2649">
        <v>1</v>
      </c>
      <c r="L2649">
        <v>48192</v>
      </c>
      <c r="M2649">
        <v>1.1100000000000001</v>
      </c>
      <c r="N2649" t="str">
        <f t="shared" si="341"/>
        <v>000X</v>
      </c>
      <c r="O2649">
        <v>2368</v>
      </c>
      <c r="P2649" t="s">
        <v>58</v>
      </c>
      <c r="Q2649" t="s">
        <v>12895</v>
      </c>
      <c r="R2649" t="s">
        <v>82</v>
      </c>
      <c r="T2649" t="s">
        <v>61</v>
      </c>
      <c r="V2649" t="s">
        <v>12896</v>
      </c>
      <c r="W2649">
        <v>245598</v>
      </c>
      <c r="X2649">
        <v>17700</v>
      </c>
      <c r="Y2649">
        <v>227898</v>
      </c>
      <c r="Z2649">
        <v>208618</v>
      </c>
      <c r="AA2649">
        <v>183618</v>
      </c>
      <c r="AB2649" t="s">
        <v>63</v>
      </c>
      <c r="AC2649" s="1">
        <v>42656</v>
      </c>
      <c r="AD2649">
        <v>240000</v>
      </c>
      <c r="AE2649">
        <v>2792</v>
      </c>
      <c r="AF2649">
        <v>1310</v>
      </c>
      <c r="AG2649" t="s">
        <v>64</v>
      </c>
      <c r="AH2649" t="s">
        <v>76</v>
      </c>
      <c r="AI2649">
        <v>1</v>
      </c>
      <c r="AJ2649">
        <v>1996</v>
      </c>
      <c r="AK2649">
        <v>4</v>
      </c>
      <c r="AL2649">
        <v>2</v>
      </c>
      <c r="AN2649">
        <v>2428</v>
      </c>
      <c r="AO2649">
        <v>32</v>
      </c>
      <c r="AP2649" t="s">
        <v>63</v>
      </c>
      <c r="AQ2649" t="s">
        <v>66</v>
      </c>
      <c r="AR2649">
        <v>3522</v>
      </c>
      <c r="AW2649" t="s">
        <v>12897</v>
      </c>
      <c r="AX2649" t="s">
        <v>12898</v>
      </c>
      <c r="AY2649" t="s">
        <v>12899</v>
      </c>
      <c r="AZ2649" t="s">
        <v>70</v>
      </c>
    </row>
    <row r="2650" spans="1:52" x14ac:dyDescent="0.3">
      <c r="A2650">
        <v>2154365</v>
      </c>
      <c r="B2650" t="s">
        <v>12900</v>
      </c>
      <c r="C2650" t="str">
        <f t="shared" si="343"/>
        <v>7492</v>
      </c>
      <c r="D2650" t="s">
        <v>8411</v>
      </c>
      <c r="E2650" t="str">
        <f>"0000"</f>
        <v>0000</v>
      </c>
      <c r="F2650" t="s">
        <v>108</v>
      </c>
      <c r="G2650" t="str">
        <f>"34"</f>
        <v>34</v>
      </c>
      <c r="H2650" t="s">
        <v>1645</v>
      </c>
      <c r="I2650" t="s">
        <v>56</v>
      </c>
      <c r="J2650" t="s">
        <v>57</v>
      </c>
      <c r="K2650">
        <v>0</v>
      </c>
      <c r="L2650">
        <v>43596</v>
      </c>
      <c r="M2650">
        <v>1</v>
      </c>
      <c r="N2650" t="str">
        <f t="shared" si="341"/>
        <v>000X</v>
      </c>
      <c r="O2650">
        <v>6056</v>
      </c>
      <c r="P2650" t="s">
        <v>72</v>
      </c>
      <c r="Q2650" t="s">
        <v>12817</v>
      </c>
      <c r="R2650" t="s">
        <v>88</v>
      </c>
      <c r="T2650" t="s">
        <v>61</v>
      </c>
      <c r="V2650" t="s">
        <v>12901</v>
      </c>
      <c r="W2650">
        <v>16010</v>
      </c>
      <c r="X2650">
        <v>16010</v>
      </c>
      <c r="Y2650">
        <v>0</v>
      </c>
      <c r="Z2650">
        <v>16010</v>
      </c>
      <c r="AA2650">
        <v>16010</v>
      </c>
      <c r="AB2650" t="s">
        <v>72</v>
      </c>
      <c r="AC2650" s="1">
        <v>44137</v>
      </c>
      <c r="AD2650">
        <v>25000</v>
      </c>
      <c r="AE2650">
        <v>3114</v>
      </c>
      <c r="AF2650">
        <v>2188</v>
      </c>
      <c r="AG2650" t="s">
        <v>103</v>
      </c>
      <c r="AH2650" t="s">
        <v>76</v>
      </c>
      <c r="AR2650">
        <v>0</v>
      </c>
      <c r="AW2650" t="s">
        <v>12902</v>
      </c>
      <c r="AX2650" t="s">
        <v>12903</v>
      </c>
      <c r="AY2650" t="s">
        <v>12904</v>
      </c>
      <c r="AZ2650" t="s">
        <v>70</v>
      </c>
    </row>
    <row r="2651" spans="1:52" x14ac:dyDescent="0.3">
      <c r="A2651">
        <v>2154438</v>
      </c>
      <c r="B2651" t="s">
        <v>12905</v>
      </c>
      <c r="C2651" t="str">
        <f t="shared" si="343"/>
        <v>7492</v>
      </c>
      <c r="D2651" t="s">
        <v>8411</v>
      </c>
      <c r="E2651" t="str">
        <f>"0000"</f>
        <v>0000</v>
      </c>
      <c r="F2651" t="s">
        <v>108</v>
      </c>
      <c r="G2651" t="str">
        <f>"09"</f>
        <v>09</v>
      </c>
      <c r="H2651" t="s">
        <v>55</v>
      </c>
      <c r="I2651" t="s">
        <v>56</v>
      </c>
      <c r="J2651" t="s">
        <v>57</v>
      </c>
      <c r="K2651">
        <v>0</v>
      </c>
      <c r="L2651">
        <v>43815</v>
      </c>
      <c r="M2651">
        <v>1.01</v>
      </c>
      <c r="N2651" t="str">
        <f t="shared" si="341"/>
        <v>000X</v>
      </c>
      <c r="O2651">
        <v>3188</v>
      </c>
      <c r="P2651" t="s">
        <v>58</v>
      </c>
      <c r="Q2651" t="s">
        <v>12314</v>
      </c>
      <c r="R2651" t="s">
        <v>12315</v>
      </c>
      <c r="T2651" t="s">
        <v>61</v>
      </c>
      <c r="V2651" t="s">
        <v>12906</v>
      </c>
      <c r="W2651">
        <v>16090</v>
      </c>
      <c r="X2651">
        <v>16090</v>
      </c>
      <c r="Y2651">
        <v>0</v>
      </c>
      <c r="Z2651">
        <v>16090</v>
      </c>
      <c r="AA2651">
        <v>16090</v>
      </c>
      <c r="AB2651" t="s">
        <v>72</v>
      </c>
      <c r="AC2651" s="1">
        <v>37226</v>
      </c>
      <c r="AD2651">
        <v>14000</v>
      </c>
      <c r="AE2651">
        <v>1471</v>
      </c>
      <c r="AF2651">
        <v>993</v>
      </c>
      <c r="AG2651" t="s">
        <v>103</v>
      </c>
      <c r="AH2651" t="s">
        <v>76</v>
      </c>
      <c r="AR2651">
        <v>0</v>
      </c>
      <c r="AW2651" t="s">
        <v>12907</v>
      </c>
      <c r="AX2651" t="s">
        <v>12908</v>
      </c>
      <c r="AY2651" t="s">
        <v>12909</v>
      </c>
      <c r="AZ2651" t="s">
        <v>4081</v>
      </c>
    </row>
    <row r="2652" spans="1:52" x14ac:dyDescent="0.3">
      <c r="A2652">
        <v>2154501</v>
      </c>
      <c r="B2652" t="s">
        <v>12910</v>
      </c>
      <c r="C2652" t="str">
        <f t="shared" si="343"/>
        <v>7492</v>
      </c>
      <c r="D2652" t="s">
        <v>8411</v>
      </c>
      <c r="E2652" t="str">
        <f>"0100"</f>
        <v>0100</v>
      </c>
      <c r="F2652" t="s">
        <v>54</v>
      </c>
      <c r="G2652" t="str">
        <f>"03"</f>
        <v>03</v>
      </c>
      <c r="H2652" t="s">
        <v>55</v>
      </c>
      <c r="I2652" t="s">
        <v>56</v>
      </c>
      <c r="J2652" t="s">
        <v>57</v>
      </c>
      <c r="K2652">
        <v>1</v>
      </c>
      <c r="L2652">
        <v>43640</v>
      </c>
      <c r="M2652">
        <v>1</v>
      </c>
      <c r="N2652" t="str">
        <f t="shared" si="341"/>
        <v>000X</v>
      </c>
      <c r="O2652">
        <v>5980</v>
      </c>
      <c r="P2652" t="s">
        <v>72</v>
      </c>
      <c r="Q2652" t="s">
        <v>12817</v>
      </c>
      <c r="R2652" t="s">
        <v>88</v>
      </c>
      <c r="T2652" t="s">
        <v>61</v>
      </c>
      <c r="V2652" t="s">
        <v>12911</v>
      </c>
      <c r="W2652">
        <v>169638</v>
      </c>
      <c r="X2652">
        <v>16030</v>
      </c>
      <c r="Y2652">
        <v>153608</v>
      </c>
      <c r="Z2652">
        <v>163437</v>
      </c>
      <c r="AA2652">
        <v>138437</v>
      </c>
      <c r="AB2652" t="s">
        <v>63</v>
      </c>
      <c r="AC2652" s="1">
        <v>44120</v>
      </c>
      <c r="AD2652">
        <v>265000</v>
      </c>
      <c r="AE2652">
        <v>3102</v>
      </c>
      <c r="AF2652">
        <v>2141</v>
      </c>
      <c r="AG2652" t="s">
        <v>64</v>
      </c>
      <c r="AH2652" t="s">
        <v>76</v>
      </c>
      <c r="AI2652">
        <v>1</v>
      </c>
      <c r="AJ2652">
        <v>1993</v>
      </c>
      <c r="AK2652">
        <v>3</v>
      </c>
      <c r="AL2652">
        <v>2</v>
      </c>
      <c r="AN2652">
        <v>1658</v>
      </c>
      <c r="AO2652">
        <v>32</v>
      </c>
      <c r="AP2652" t="s">
        <v>63</v>
      </c>
      <c r="AQ2652" t="s">
        <v>66</v>
      </c>
      <c r="AR2652">
        <v>2394</v>
      </c>
      <c r="AW2652" t="s">
        <v>12912</v>
      </c>
      <c r="AX2652" t="s">
        <v>12913</v>
      </c>
      <c r="AY2652" t="s">
        <v>12914</v>
      </c>
      <c r="AZ2652" t="s">
        <v>70</v>
      </c>
    </row>
    <row r="2653" spans="1:52" x14ac:dyDescent="0.3">
      <c r="A2653">
        <v>2154713</v>
      </c>
      <c r="B2653" t="s">
        <v>12915</v>
      </c>
      <c r="C2653" t="str">
        <f t="shared" si="343"/>
        <v>7492</v>
      </c>
      <c r="D2653" t="s">
        <v>8411</v>
      </c>
      <c r="E2653" t="str">
        <f>"0100"</f>
        <v>0100</v>
      </c>
      <c r="F2653" t="s">
        <v>54</v>
      </c>
      <c r="G2653" t="str">
        <f>"34"</f>
        <v>34</v>
      </c>
      <c r="H2653" t="s">
        <v>1645</v>
      </c>
      <c r="I2653" t="s">
        <v>56</v>
      </c>
      <c r="J2653" t="s">
        <v>57</v>
      </c>
      <c r="K2653">
        <v>1</v>
      </c>
      <c r="L2653">
        <v>43663</v>
      </c>
      <c r="M2653">
        <v>1</v>
      </c>
      <c r="N2653" t="str">
        <f t="shared" si="341"/>
        <v>000X</v>
      </c>
      <c r="O2653">
        <v>2195</v>
      </c>
      <c r="P2653" t="s">
        <v>58</v>
      </c>
      <c r="Q2653" t="s">
        <v>10439</v>
      </c>
      <c r="R2653" t="s">
        <v>140</v>
      </c>
      <c r="T2653" t="s">
        <v>61</v>
      </c>
      <c r="V2653" t="s">
        <v>12916</v>
      </c>
      <c r="W2653">
        <v>169132</v>
      </c>
      <c r="X2653">
        <v>16040</v>
      </c>
      <c r="Y2653">
        <v>153092</v>
      </c>
      <c r="Z2653">
        <v>127046</v>
      </c>
      <c r="AA2653">
        <v>102046</v>
      </c>
      <c r="AB2653" t="s">
        <v>63</v>
      </c>
      <c r="AC2653" s="1">
        <v>44285</v>
      </c>
      <c r="AD2653">
        <v>270000</v>
      </c>
      <c r="AE2653">
        <v>3152</v>
      </c>
      <c r="AF2653">
        <v>360</v>
      </c>
      <c r="AG2653" t="s">
        <v>64</v>
      </c>
      <c r="AH2653" t="s">
        <v>76</v>
      </c>
      <c r="AI2653">
        <v>1</v>
      </c>
      <c r="AJ2653">
        <v>1997</v>
      </c>
      <c r="AK2653">
        <v>3</v>
      </c>
      <c r="AL2653">
        <v>2</v>
      </c>
      <c r="AN2653">
        <v>1688</v>
      </c>
      <c r="AO2653">
        <v>32</v>
      </c>
      <c r="AP2653" t="s">
        <v>63</v>
      </c>
      <c r="AQ2653" t="s">
        <v>66</v>
      </c>
      <c r="AR2653">
        <v>2372</v>
      </c>
      <c r="AW2653" t="s">
        <v>12917</v>
      </c>
      <c r="AX2653" t="s">
        <v>12918</v>
      </c>
      <c r="AY2653" t="s">
        <v>12919</v>
      </c>
      <c r="AZ2653" t="s">
        <v>12920</v>
      </c>
    </row>
    <row r="2654" spans="1:52" x14ac:dyDescent="0.3">
      <c r="A2654">
        <v>2154900</v>
      </c>
      <c r="B2654" t="s">
        <v>12921</v>
      </c>
      <c r="C2654" t="str">
        <f t="shared" si="343"/>
        <v>7492</v>
      </c>
      <c r="D2654" t="s">
        <v>8411</v>
      </c>
      <c r="E2654" t="str">
        <f>"0000"</f>
        <v>0000</v>
      </c>
      <c r="F2654" t="s">
        <v>108</v>
      </c>
      <c r="G2654" t="str">
        <f>"34"</f>
        <v>34</v>
      </c>
      <c r="H2654" t="s">
        <v>1645</v>
      </c>
      <c r="I2654" t="s">
        <v>56</v>
      </c>
      <c r="J2654" t="s">
        <v>57</v>
      </c>
      <c r="K2654">
        <v>0</v>
      </c>
      <c r="L2654">
        <v>46989</v>
      </c>
      <c r="M2654">
        <v>1.08</v>
      </c>
      <c r="N2654" t="str">
        <f t="shared" si="341"/>
        <v>000X</v>
      </c>
      <c r="O2654">
        <v>6043</v>
      </c>
      <c r="P2654" t="s">
        <v>72</v>
      </c>
      <c r="Q2654" t="s">
        <v>8499</v>
      </c>
      <c r="R2654" t="s">
        <v>266</v>
      </c>
      <c r="T2654" t="s">
        <v>61</v>
      </c>
      <c r="V2654" t="s">
        <v>12922</v>
      </c>
      <c r="W2654">
        <v>17260</v>
      </c>
      <c r="X2654">
        <v>17260</v>
      </c>
      <c r="Y2654">
        <v>0</v>
      </c>
      <c r="Z2654">
        <v>17260</v>
      </c>
      <c r="AA2654">
        <v>17260</v>
      </c>
      <c r="AB2654" t="s">
        <v>72</v>
      </c>
      <c r="AR2654">
        <v>0</v>
      </c>
      <c r="AW2654" t="s">
        <v>12923</v>
      </c>
      <c r="AX2654" t="s">
        <v>12924</v>
      </c>
      <c r="AY2654" t="s">
        <v>12925</v>
      </c>
      <c r="AZ2654" t="s">
        <v>12926</v>
      </c>
    </row>
    <row r="2655" spans="1:52" x14ac:dyDescent="0.3">
      <c r="A2655">
        <v>2154918</v>
      </c>
      <c r="B2655" t="s">
        <v>12927</v>
      </c>
      <c r="C2655" t="str">
        <f t="shared" si="343"/>
        <v>7492</v>
      </c>
      <c r="D2655" t="s">
        <v>8411</v>
      </c>
      <c r="E2655" t="str">
        <f>"0000"</f>
        <v>0000</v>
      </c>
      <c r="F2655" t="s">
        <v>108</v>
      </c>
      <c r="G2655" t="str">
        <f>"34"</f>
        <v>34</v>
      </c>
      <c r="H2655" t="s">
        <v>1645</v>
      </c>
      <c r="I2655" t="s">
        <v>56</v>
      </c>
      <c r="J2655" t="s">
        <v>57</v>
      </c>
      <c r="K2655">
        <v>0</v>
      </c>
      <c r="L2655">
        <v>47251</v>
      </c>
      <c r="M2655">
        <v>1.08</v>
      </c>
      <c r="N2655" t="str">
        <f t="shared" si="341"/>
        <v>000X</v>
      </c>
      <c r="O2655">
        <v>6001</v>
      </c>
      <c r="P2655" t="s">
        <v>72</v>
      </c>
      <c r="Q2655" t="s">
        <v>8499</v>
      </c>
      <c r="R2655" t="s">
        <v>266</v>
      </c>
      <c r="T2655" t="s">
        <v>61</v>
      </c>
      <c r="V2655" t="s">
        <v>12928</v>
      </c>
      <c r="W2655">
        <v>17360</v>
      </c>
      <c r="X2655">
        <v>17360</v>
      </c>
      <c r="Y2655">
        <v>0</v>
      </c>
      <c r="Z2655">
        <v>17360</v>
      </c>
      <c r="AA2655">
        <v>17360</v>
      </c>
      <c r="AB2655" t="s">
        <v>72</v>
      </c>
      <c r="AC2655" s="1">
        <v>37895</v>
      </c>
      <c r="AD2655">
        <v>13500</v>
      </c>
      <c r="AE2655">
        <v>1678</v>
      </c>
      <c r="AF2655">
        <v>1565</v>
      </c>
      <c r="AG2655" t="s">
        <v>103</v>
      </c>
      <c r="AH2655" t="s">
        <v>76</v>
      </c>
      <c r="AR2655">
        <v>0</v>
      </c>
      <c r="AW2655" t="s">
        <v>12929</v>
      </c>
      <c r="AX2655" t="s">
        <v>12930</v>
      </c>
      <c r="AY2655" t="s">
        <v>12931</v>
      </c>
      <c r="AZ2655" t="s">
        <v>1373</v>
      </c>
    </row>
    <row r="2656" spans="1:52" x14ac:dyDescent="0.3">
      <c r="A2656">
        <v>2155311</v>
      </c>
      <c r="B2656" t="s">
        <v>12932</v>
      </c>
      <c r="C2656" t="str">
        <f t="shared" si="343"/>
        <v>7492</v>
      </c>
      <c r="D2656" t="s">
        <v>8411</v>
      </c>
      <c r="E2656" t="str">
        <f>"0100"</f>
        <v>0100</v>
      </c>
      <c r="F2656" t="s">
        <v>54</v>
      </c>
      <c r="G2656" t="str">
        <f>"03"</f>
        <v>03</v>
      </c>
      <c r="H2656" t="s">
        <v>55</v>
      </c>
      <c r="I2656" t="s">
        <v>56</v>
      </c>
      <c r="J2656" t="s">
        <v>57</v>
      </c>
      <c r="K2656">
        <v>1</v>
      </c>
      <c r="L2656">
        <v>49511</v>
      </c>
      <c r="M2656">
        <v>1.1399999999999999</v>
      </c>
      <c r="N2656" t="str">
        <f t="shared" si="341"/>
        <v>000X</v>
      </c>
      <c r="O2656">
        <v>5735</v>
      </c>
      <c r="P2656" t="s">
        <v>72</v>
      </c>
      <c r="Q2656" t="s">
        <v>8965</v>
      </c>
      <c r="R2656" t="s">
        <v>140</v>
      </c>
      <c r="T2656" t="s">
        <v>61</v>
      </c>
      <c r="V2656" t="s">
        <v>12933</v>
      </c>
      <c r="W2656">
        <v>226960</v>
      </c>
      <c r="X2656">
        <v>18190</v>
      </c>
      <c r="Y2656">
        <v>208770</v>
      </c>
      <c r="Z2656">
        <v>174238</v>
      </c>
      <c r="AA2656">
        <v>144238</v>
      </c>
      <c r="AB2656" t="s">
        <v>63</v>
      </c>
      <c r="AC2656" s="1">
        <v>44218</v>
      </c>
      <c r="AD2656">
        <v>325000</v>
      </c>
      <c r="AE2656">
        <v>3129</v>
      </c>
      <c r="AF2656">
        <v>2033</v>
      </c>
      <c r="AG2656" t="s">
        <v>64</v>
      </c>
      <c r="AH2656" t="s">
        <v>76</v>
      </c>
      <c r="AI2656">
        <v>1</v>
      </c>
      <c r="AJ2656">
        <v>2002</v>
      </c>
      <c r="AK2656">
        <v>3</v>
      </c>
      <c r="AL2656">
        <v>3</v>
      </c>
      <c r="AN2656">
        <v>2090</v>
      </c>
      <c r="AO2656">
        <v>32</v>
      </c>
      <c r="AP2656" t="s">
        <v>63</v>
      </c>
      <c r="AQ2656" t="s">
        <v>66</v>
      </c>
      <c r="AR2656">
        <v>3081</v>
      </c>
      <c r="AW2656" t="s">
        <v>12934</v>
      </c>
      <c r="AX2656" t="s">
        <v>9790</v>
      </c>
      <c r="AY2656" t="s">
        <v>12935</v>
      </c>
      <c r="AZ2656" t="s">
        <v>70</v>
      </c>
    </row>
    <row r="2657" spans="1:52" x14ac:dyDescent="0.3">
      <c r="A2657">
        <v>2153717</v>
      </c>
      <c r="B2657" t="s">
        <v>12936</v>
      </c>
      <c r="C2657" t="str">
        <f t="shared" si="343"/>
        <v>7492</v>
      </c>
      <c r="D2657" t="s">
        <v>8411</v>
      </c>
      <c r="E2657" t="str">
        <f>"0000"</f>
        <v>0000</v>
      </c>
      <c r="F2657" t="s">
        <v>108</v>
      </c>
      <c r="G2657" t="str">
        <f>"09"</f>
        <v>09</v>
      </c>
      <c r="H2657" t="s">
        <v>55</v>
      </c>
      <c r="I2657" t="s">
        <v>56</v>
      </c>
      <c r="J2657" t="s">
        <v>57</v>
      </c>
      <c r="K2657">
        <v>0</v>
      </c>
      <c r="L2657">
        <v>46334</v>
      </c>
      <c r="M2657">
        <v>1.06</v>
      </c>
      <c r="N2657" t="str">
        <f t="shared" si="341"/>
        <v>000X</v>
      </c>
      <c r="O2657">
        <v>3543</v>
      </c>
      <c r="P2657" t="s">
        <v>58</v>
      </c>
      <c r="Q2657" t="s">
        <v>12049</v>
      </c>
      <c r="R2657" t="s">
        <v>140</v>
      </c>
      <c r="T2657" t="s">
        <v>61</v>
      </c>
      <c r="V2657" t="s">
        <v>12937</v>
      </c>
      <c r="W2657">
        <v>17020</v>
      </c>
      <c r="X2657">
        <v>17020</v>
      </c>
      <c r="Y2657">
        <v>0</v>
      </c>
      <c r="Z2657">
        <v>17020</v>
      </c>
      <c r="AA2657">
        <v>17020</v>
      </c>
      <c r="AB2657" t="s">
        <v>72</v>
      </c>
      <c r="AC2657" s="1">
        <v>38718</v>
      </c>
      <c r="AD2657">
        <v>87000</v>
      </c>
      <c r="AE2657">
        <v>1959</v>
      </c>
      <c r="AF2657">
        <v>2400</v>
      </c>
      <c r="AG2657" t="s">
        <v>103</v>
      </c>
      <c r="AH2657" t="s">
        <v>76</v>
      </c>
      <c r="AR2657">
        <v>0</v>
      </c>
      <c r="AW2657" t="s">
        <v>12938</v>
      </c>
      <c r="AY2657" t="s">
        <v>12939</v>
      </c>
      <c r="AZ2657" t="s">
        <v>12940</v>
      </c>
    </row>
    <row r="2658" spans="1:52" x14ac:dyDescent="0.3">
      <c r="A2658">
        <v>2154349</v>
      </c>
      <c r="B2658" t="s">
        <v>12941</v>
      </c>
      <c r="C2658" t="str">
        <f t="shared" si="343"/>
        <v>7492</v>
      </c>
      <c r="D2658" t="s">
        <v>8411</v>
      </c>
      <c r="E2658" t="str">
        <f>"0100"</f>
        <v>0100</v>
      </c>
      <c r="F2658" t="s">
        <v>54</v>
      </c>
      <c r="G2658" t="str">
        <f>"09"</f>
        <v>09</v>
      </c>
      <c r="H2658" t="s">
        <v>55</v>
      </c>
      <c r="I2658" t="s">
        <v>56</v>
      </c>
      <c r="J2658" t="s">
        <v>57</v>
      </c>
      <c r="K2658">
        <v>1</v>
      </c>
      <c r="L2658">
        <v>43759</v>
      </c>
      <c r="M2658">
        <v>1</v>
      </c>
      <c r="N2658" t="str">
        <f t="shared" si="341"/>
        <v>000X</v>
      </c>
      <c r="O2658">
        <v>3328</v>
      </c>
      <c r="P2658" t="s">
        <v>58</v>
      </c>
      <c r="Q2658" t="s">
        <v>12314</v>
      </c>
      <c r="R2658" t="s">
        <v>12315</v>
      </c>
      <c r="T2658" t="s">
        <v>61</v>
      </c>
      <c r="V2658" t="s">
        <v>12942</v>
      </c>
      <c r="W2658">
        <v>226952</v>
      </c>
      <c r="X2658">
        <v>16070</v>
      </c>
      <c r="Y2658">
        <v>210882</v>
      </c>
      <c r="Z2658">
        <v>221037</v>
      </c>
      <c r="AA2658">
        <v>196037</v>
      </c>
      <c r="AB2658" t="s">
        <v>63</v>
      </c>
      <c r="AC2658" s="1">
        <v>43326</v>
      </c>
      <c r="AD2658">
        <v>298000</v>
      </c>
      <c r="AE2658">
        <v>2920</v>
      </c>
      <c r="AF2658">
        <v>2109</v>
      </c>
      <c r="AG2658" t="s">
        <v>64</v>
      </c>
      <c r="AH2658" t="s">
        <v>76</v>
      </c>
      <c r="AI2658">
        <v>1</v>
      </c>
      <c r="AJ2658">
        <v>1994</v>
      </c>
      <c r="AK2658">
        <v>3</v>
      </c>
      <c r="AL2658">
        <v>2</v>
      </c>
      <c r="AN2658">
        <v>2482</v>
      </c>
      <c r="AO2658">
        <v>32</v>
      </c>
      <c r="AP2658" t="s">
        <v>63</v>
      </c>
      <c r="AQ2658" t="s">
        <v>66</v>
      </c>
      <c r="AR2658">
        <v>3295</v>
      </c>
      <c r="AW2658" t="s">
        <v>12515</v>
      </c>
      <c r="AY2658" t="s">
        <v>12516</v>
      </c>
      <c r="AZ2658" t="s">
        <v>70</v>
      </c>
    </row>
    <row r="2659" spans="1:52" x14ac:dyDescent="0.3">
      <c r="A2659">
        <v>2154411</v>
      </c>
      <c r="B2659" t="s">
        <v>12943</v>
      </c>
      <c r="C2659" t="str">
        <f t="shared" si="343"/>
        <v>7492</v>
      </c>
      <c r="D2659" t="s">
        <v>8411</v>
      </c>
      <c r="E2659" t="str">
        <f>"0000"</f>
        <v>0000</v>
      </c>
      <c r="F2659" t="s">
        <v>108</v>
      </c>
      <c r="G2659" t="str">
        <f>"09"</f>
        <v>09</v>
      </c>
      <c r="H2659" t="s">
        <v>55</v>
      </c>
      <c r="I2659" t="s">
        <v>56</v>
      </c>
      <c r="J2659" t="s">
        <v>57</v>
      </c>
      <c r="K2659">
        <v>0</v>
      </c>
      <c r="L2659">
        <v>46303</v>
      </c>
      <c r="M2659">
        <v>1.06</v>
      </c>
      <c r="N2659" t="str">
        <f t="shared" si="341"/>
        <v>000X</v>
      </c>
      <c r="O2659">
        <v>3222</v>
      </c>
      <c r="P2659" t="s">
        <v>58</v>
      </c>
      <c r="Q2659" t="s">
        <v>12314</v>
      </c>
      <c r="R2659" t="s">
        <v>12315</v>
      </c>
      <c r="T2659" t="s">
        <v>61</v>
      </c>
      <c r="V2659" t="s">
        <v>12944</v>
      </c>
      <c r="W2659">
        <v>17010</v>
      </c>
      <c r="X2659">
        <v>17010</v>
      </c>
      <c r="Y2659">
        <v>0</v>
      </c>
      <c r="Z2659">
        <v>17010</v>
      </c>
      <c r="AA2659">
        <v>17010</v>
      </c>
      <c r="AB2659" t="s">
        <v>72</v>
      </c>
      <c r="AC2659" s="1">
        <v>34274</v>
      </c>
      <c r="AD2659">
        <v>19700</v>
      </c>
      <c r="AE2659">
        <v>1009</v>
      </c>
      <c r="AF2659">
        <v>982</v>
      </c>
      <c r="AG2659" t="s">
        <v>103</v>
      </c>
      <c r="AH2659" t="s">
        <v>873</v>
      </c>
      <c r="AR2659">
        <v>0</v>
      </c>
      <c r="AW2659" t="s">
        <v>12945</v>
      </c>
      <c r="AX2659" t="s">
        <v>12946</v>
      </c>
      <c r="AY2659" t="s">
        <v>12947</v>
      </c>
      <c r="AZ2659" t="s">
        <v>4824</v>
      </c>
    </row>
    <row r="2660" spans="1:52" x14ac:dyDescent="0.3">
      <c r="A2660">
        <v>2154497</v>
      </c>
      <c r="B2660" t="s">
        <v>12948</v>
      </c>
      <c r="C2660" t="str">
        <f t="shared" si="343"/>
        <v>7492</v>
      </c>
      <c r="D2660" t="s">
        <v>8411</v>
      </c>
      <c r="E2660" t="str">
        <f>"0000"</f>
        <v>0000</v>
      </c>
      <c r="F2660" t="s">
        <v>108</v>
      </c>
      <c r="G2660" t="str">
        <f>"09"</f>
        <v>09</v>
      </c>
      <c r="H2660" t="s">
        <v>55</v>
      </c>
      <c r="I2660" t="s">
        <v>56</v>
      </c>
      <c r="J2660" t="s">
        <v>57</v>
      </c>
      <c r="K2660">
        <v>0</v>
      </c>
      <c r="L2660">
        <v>44765</v>
      </c>
      <c r="M2660">
        <v>1.03</v>
      </c>
      <c r="N2660" t="str">
        <f t="shared" si="341"/>
        <v>000X</v>
      </c>
      <c r="O2660">
        <v>3070</v>
      </c>
      <c r="P2660" t="s">
        <v>58</v>
      </c>
      <c r="Q2660" t="s">
        <v>12314</v>
      </c>
      <c r="R2660" t="s">
        <v>12315</v>
      </c>
      <c r="T2660" t="s">
        <v>61</v>
      </c>
      <c r="V2660" t="s">
        <v>12949</v>
      </c>
      <c r="W2660">
        <v>16440</v>
      </c>
      <c r="X2660">
        <v>16440</v>
      </c>
      <c r="Y2660">
        <v>0</v>
      </c>
      <c r="Z2660">
        <v>16440</v>
      </c>
      <c r="AA2660">
        <v>16440</v>
      </c>
      <c r="AB2660" t="s">
        <v>72</v>
      </c>
      <c r="AC2660" s="1">
        <v>44049</v>
      </c>
      <c r="AD2660">
        <v>25000</v>
      </c>
      <c r="AE2660">
        <v>3091</v>
      </c>
      <c r="AF2660">
        <v>650</v>
      </c>
      <c r="AG2660" t="s">
        <v>103</v>
      </c>
      <c r="AH2660" t="s">
        <v>76</v>
      </c>
      <c r="AR2660">
        <v>0</v>
      </c>
      <c r="AW2660" t="s">
        <v>12950</v>
      </c>
      <c r="AX2660" t="s">
        <v>12951</v>
      </c>
      <c r="AY2660" t="s">
        <v>12952</v>
      </c>
      <c r="AZ2660" t="s">
        <v>12953</v>
      </c>
    </row>
    <row r="2661" spans="1:52" x14ac:dyDescent="0.3">
      <c r="A2661">
        <v>2154535</v>
      </c>
      <c r="B2661" t="s">
        <v>12954</v>
      </c>
      <c r="C2661" t="str">
        <f t="shared" si="343"/>
        <v>7492</v>
      </c>
      <c r="D2661" t="s">
        <v>8411</v>
      </c>
      <c r="E2661" t="str">
        <f>"0100"</f>
        <v>0100</v>
      </c>
      <c r="F2661" t="s">
        <v>54</v>
      </c>
      <c r="G2661" t="str">
        <f>"09"</f>
        <v>09</v>
      </c>
      <c r="H2661" t="s">
        <v>55</v>
      </c>
      <c r="I2661" t="s">
        <v>56</v>
      </c>
      <c r="J2661" t="s">
        <v>57</v>
      </c>
      <c r="K2661">
        <v>1</v>
      </c>
      <c r="L2661">
        <v>48248</v>
      </c>
      <c r="M2661">
        <v>1.1100000000000001</v>
      </c>
      <c r="N2661" t="str">
        <f t="shared" si="341"/>
        <v>000X</v>
      </c>
      <c r="O2661">
        <v>3028</v>
      </c>
      <c r="P2661" t="s">
        <v>58</v>
      </c>
      <c r="Q2661" t="s">
        <v>12314</v>
      </c>
      <c r="R2661" t="s">
        <v>12315</v>
      </c>
      <c r="T2661" t="s">
        <v>61</v>
      </c>
      <c r="V2661" t="s">
        <v>12955</v>
      </c>
      <c r="W2661">
        <v>223323</v>
      </c>
      <c r="X2661">
        <v>17720</v>
      </c>
      <c r="Y2661">
        <v>205603</v>
      </c>
      <c r="Z2661">
        <v>223323</v>
      </c>
      <c r="AA2661">
        <v>193323</v>
      </c>
      <c r="AB2661" t="s">
        <v>63</v>
      </c>
      <c r="AC2661" s="1">
        <v>42874</v>
      </c>
      <c r="AD2661">
        <v>17500</v>
      </c>
      <c r="AE2661">
        <v>2831</v>
      </c>
      <c r="AF2661">
        <v>70</v>
      </c>
      <c r="AG2661" t="s">
        <v>103</v>
      </c>
      <c r="AH2661" t="s">
        <v>76</v>
      </c>
      <c r="AI2661">
        <v>1</v>
      </c>
      <c r="AJ2661">
        <v>2018</v>
      </c>
      <c r="AK2661">
        <v>3</v>
      </c>
      <c r="AL2661">
        <v>2</v>
      </c>
      <c r="AN2661">
        <v>2076</v>
      </c>
      <c r="AO2661">
        <v>32</v>
      </c>
      <c r="AP2661" t="s">
        <v>72</v>
      </c>
      <c r="AQ2661" t="s">
        <v>66</v>
      </c>
      <c r="AR2661">
        <v>3130</v>
      </c>
      <c r="AW2661" t="s">
        <v>12956</v>
      </c>
      <c r="AX2661" t="s">
        <v>12957</v>
      </c>
      <c r="AY2661" t="s">
        <v>12958</v>
      </c>
      <c r="AZ2661" t="s">
        <v>70</v>
      </c>
    </row>
    <row r="2662" spans="1:52" x14ac:dyDescent="0.3">
      <c r="A2662">
        <v>2154594</v>
      </c>
      <c r="B2662" t="s">
        <v>12959</v>
      </c>
      <c r="C2662" t="str">
        <f t="shared" si="343"/>
        <v>7492</v>
      </c>
      <c r="D2662" t="s">
        <v>8411</v>
      </c>
      <c r="E2662" t="str">
        <f>"0100"</f>
        <v>0100</v>
      </c>
      <c r="F2662" t="s">
        <v>54</v>
      </c>
      <c r="G2662" t="str">
        <f>"03"</f>
        <v>03</v>
      </c>
      <c r="H2662" t="s">
        <v>55</v>
      </c>
      <c r="I2662" t="s">
        <v>56</v>
      </c>
      <c r="J2662" t="s">
        <v>57</v>
      </c>
      <c r="K2662">
        <v>1</v>
      </c>
      <c r="L2662">
        <v>50700</v>
      </c>
      <c r="M2662">
        <v>1.1599999999999999</v>
      </c>
      <c r="N2662" t="str">
        <f t="shared" si="341"/>
        <v>000X</v>
      </c>
      <c r="O2662">
        <v>2121</v>
      </c>
      <c r="P2662" t="s">
        <v>58</v>
      </c>
      <c r="Q2662" t="s">
        <v>10439</v>
      </c>
      <c r="R2662" t="s">
        <v>140</v>
      </c>
      <c r="T2662" t="s">
        <v>61</v>
      </c>
      <c r="V2662" t="s">
        <v>12960</v>
      </c>
      <c r="W2662">
        <v>266743</v>
      </c>
      <c r="X2662">
        <v>18620</v>
      </c>
      <c r="Y2662">
        <v>248123</v>
      </c>
      <c r="Z2662">
        <v>205606</v>
      </c>
      <c r="AA2662">
        <v>180106</v>
      </c>
      <c r="AB2662" t="s">
        <v>63</v>
      </c>
      <c r="AC2662" s="1">
        <v>31099</v>
      </c>
      <c r="AD2662">
        <v>11400</v>
      </c>
      <c r="AE2662">
        <v>664</v>
      </c>
      <c r="AF2662">
        <v>290</v>
      </c>
      <c r="AG2662" t="s">
        <v>64</v>
      </c>
      <c r="AH2662" t="s">
        <v>76</v>
      </c>
      <c r="AI2662">
        <v>1</v>
      </c>
      <c r="AJ2662">
        <v>2002</v>
      </c>
      <c r="AK2662">
        <v>3</v>
      </c>
      <c r="AL2662">
        <v>3</v>
      </c>
      <c r="AN2662">
        <v>2473</v>
      </c>
      <c r="AO2662">
        <v>32</v>
      </c>
      <c r="AP2662" t="s">
        <v>63</v>
      </c>
      <c r="AQ2662" t="s">
        <v>66</v>
      </c>
      <c r="AR2662">
        <v>3754</v>
      </c>
      <c r="AW2662" t="s">
        <v>12961</v>
      </c>
      <c r="AX2662" t="s">
        <v>12962</v>
      </c>
      <c r="AY2662" t="s">
        <v>12963</v>
      </c>
      <c r="AZ2662" t="s">
        <v>12852</v>
      </c>
    </row>
    <row r="2663" spans="1:52" x14ac:dyDescent="0.3">
      <c r="A2663">
        <v>2154861</v>
      </c>
      <c r="B2663" t="s">
        <v>12964</v>
      </c>
      <c r="C2663" t="str">
        <f t="shared" si="343"/>
        <v>7492</v>
      </c>
      <c r="D2663" t="s">
        <v>8411</v>
      </c>
      <c r="E2663" t="str">
        <f>"0000"</f>
        <v>0000</v>
      </c>
      <c r="F2663" t="s">
        <v>108</v>
      </c>
      <c r="G2663" t="str">
        <f>"34"</f>
        <v>34</v>
      </c>
      <c r="H2663" t="s">
        <v>1645</v>
      </c>
      <c r="I2663" t="s">
        <v>56</v>
      </c>
      <c r="J2663" t="s">
        <v>57</v>
      </c>
      <c r="K2663">
        <v>0</v>
      </c>
      <c r="L2663">
        <v>46756</v>
      </c>
      <c r="M2663">
        <v>1.07</v>
      </c>
      <c r="N2663" t="str">
        <f t="shared" si="341"/>
        <v>000X</v>
      </c>
      <c r="O2663">
        <v>6065</v>
      </c>
      <c r="P2663" t="s">
        <v>72</v>
      </c>
      <c r="Q2663" t="s">
        <v>8499</v>
      </c>
      <c r="R2663" t="s">
        <v>266</v>
      </c>
      <c r="T2663" t="s">
        <v>61</v>
      </c>
      <c r="V2663" t="s">
        <v>12965</v>
      </c>
      <c r="W2663">
        <v>17170</v>
      </c>
      <c r="X2663">
        <v>17170</v>
      </c>
      <c r="Y2663">
        <v>0</v>
      </c>
      <c r="Z2663">
        <v>17170</v>
      </c>
      <c r="AA2663">
        <v>17170</v>
      </c>
      <c r="AB2663" t="s">
        <v>72</v>
      </c>
      <c r="AC2663" s="1">
        <v>33147</v>
      </c>
      <c r="AD2663">
        <v>15400</v>
      </c>
      <c r="AE2663">
        <v>876</v>
      </c>
      <c r="AF2663">
        <v>398</v>
      </c>
      <c r="AG2663" t="s">
        <v>103</v>
      </c>
      <c r="AH2663" t="s">
        <v>873</v>
      </c>
      <c r="AR2663">
        <v>0</v>
      </c>
      <c r="AW2663" t="s">
        <v>12966</v>
      </c>
      <c r="AX2663" t="s">
        <v>12967</v>
      </c>
      <c r="AY2663" t="s">
        <v>12968</v>
      </c>
      <c r="AZ2663" t="s">
        <v>12969</v>
      </c>
    </row>
    <row r="2664" spans="1:52" x14ac:dyDescent="0.3">
      <c r="A2664">
        <v>2154888</v>
      </c>
      <c r="B2664" t="s">
        <v>12970</v>
      </c>
      <c r="C2664" t="str">
        <f t="shared" si="343"/>
        <v>7492</v>
      </c>
      <c r="D2664" t="s">
        <v>8411</v>
      </c>
      <c r="E2664" t="str">
        <f>"0100"</f>
        <v>0100</v>
      </c>
      <c r="F2664" t="s">
        <v>54</v>
      </c>
      <c r="G2664" t="str">
        <f>"09"</f>
        <v>09</v>
      </c>
      <c r="H2664" t="s">
        <v>55</v>
      </c>
      <c r="I2664" t="s">
        <v>56</v>
      </c>
      <c r="J2664" t="s">
        <v>57</v>
      </c>
      <c r="K2664">
        <v>1</v>
      </c>
      <c r="L2664">
        <v>48139</v>
      </c>
      <c r="M2664">
        <v>1.1100000000000001</v>
      </c>
      <c r="N2664" t="str">
        <f t="shared" si="341"/>
        <v>000X</v>
      </c>
      <c r="O2664">
        <v>3882</v>
      </c>
      <c r="P2664" t="s">
        <v>58</v>
      </c>
      <c r="Q2664" t="s">
        <v>12049</v>
      </c>
      <c r="R2664" t="s">
        <v>140</v>
      </c>
      <c r="T2664" t="s">
        <v>61</v>
      </c>
      <c r="V2664" t="s">
        <v>12971</v>
      </c>
      <c r="W2664">
        <v>203557</v>
      </c>
      <c r="X2664">
        <v>17680</v>
      </c>
      <c r="Y2664">
        <v>185877</v>
      </c>
      <c r="Z2664">
        <v>203557</v>
      </c>
      <c r="AA2664">
        <v>203557</v>
      </c>
      <c r="AB2664" t="s">
        <v>63</v>
      </c>
      <c r="AC2664" s="1">
        <v>43838</v>
      </c>
      <c r="AD2664">
        <v>299900</v>
      </c>
      <c r="AE2664">
        <v>3032</v>
      </c>
      <c r="AF2664">
        <v>173</v>
      </c>
      <c r="AG2664" t="s">
        <v>64</v>
      </c>
      <c r="AH2664" t="s">
        <v>76</v>
      </c>
      <c r="AI2664">
        <v>2</v>
      </c>
      <c r="AJ2664">
        <v>1994</v>
      </c>
      <c r="AK2664">
        <v>4</v>
      </c>
      <c r="AL2664">
        <v>2</v>
      </c>
      <c r="AM2664">
        <v>1</v>
      </c>
      <c r="AN2664">
        <v>2344</v>
      </c>
      <c r="AO2664">
        <v>29</v>
      </c>
      <c r="AP2664" t="s">
        <v>63</v>
      </c>
      <c r="AQ2664" t="s">
        <v>66</v>
      </c>
      <c r="AR2664">
        <v>3572</v>
      </c>
      <c r="AW2664" t="s">
        <v>12972</v>
      </c>
      <c r="AY2664" t="s">
        <v>12973</v>
      </c>
      <c r="AZ2664" t="s">
        <v>70</v>
      </c>
    </row>
    <row r="2665" spans="1:52" x14ac:dyDescent="0.3">
      <c r="A2665">
        <v>2154942</v>
      </c>
      <c r="B2665" t="s">
        <v>12974</v>
      </c>
      <c r="C2665" t="str">
        <f t="shared" si="343"/>
        <v>7492</v>
      </c>
      <c r="D2665" t="s">
        <v>8411</v>
      </c>
      <c r="E2665" t="str">
        <f>"0000"</f>
        <v>0000</v>
      </c>
      <c r="F2665" t="s">
        <v>108</v>
      </c>
      <c r="G2665" t="str">
        <f>"03"</f>
        <v>03</v>
      </c>
      <c r="H2665" t="s">
        <v>55</v>
      </c>
      <c r="I2665" t="s">
        <v>56</v>
      </c>
      <c r="J2665" t="s">
        <v>57</v>
      </c>
      <c r="K2665">
        <v>0</v>
      </c>
      <c r="L2665">
        <v>48584</v>
      </c>
      <c r="M2665">
        <v>1.1200000000000001</v>
      </c>
      <c r="N2665" t="str">
        <f t="shared" si="341"/>
        <v>000X</v>
      </c>
      <c r="O2665">
        <v>5975</v>
      </c>
      <c r="P2665" t="s">
        <v>72</v>
      </c>
      <c r="Q2665" t="s">
        <v>8499</v>
      </c>
      <c r="R2665" t="s">
        <v>266</v>
      </c>
      <c r="T2665" t="s">
        <v>61</v>
      </c>
      <c r="V2665" t="s">
        <v>12975</v>
      </c>
      <c r="W2665">
        <v>17840</v>
      </c>
      <c r="X2665">
        <v>17840</v>
      </c>
      <c r="Y2665">
        <v>0</v>
      </c>
      <c r="Z2665">
        <v>17840</v>
      </c>
      <c r="AA2665">
        <v>17840</v>
      </c>
      <c r="AB2665" t="s">
        <v>72</v>
      </c>
      <c r="AR2665">
        <v>0</v>
      </c>
      <c r="AW2665" t="s">
        <v>12976</v>
      </c>
      <c r="AX2665" t="s">
        <v>12977</v>
      </c>
      <c r="AY2665" t="s">
        <v>12978</v>
      </c>
      <c r="AZ2665" t="s">
        <v>12979</v>
      </c>
    </row>
    <row r="2666" spans="1:52" x14ac:dyDescent="0.3">
      <c r="A2666">
        <v>2155094</v>
      </c>
      <c r="B2666" t="s">
        <v>12980</v>
      </c>
      <c r="C2666" t="str">
        <f t="shared" si="343"/>
        <v>7492</v>
      </c>
      <c r="D2666" t="s">
        <v>8411</v>
      </c>
      <c r="E2666" t="str">
        <f>"0100"</f>
        <v>0100</v>
      </c>
      <c r="F2666" t="s">
        <v>54</v>
      </c>
      <c r="G2666" t="str">
        <f>"03"</f>
        <v>03</v>
      </c>
      <c r="H2666" t="s">
        <v>55</v>
      </c>
      <c r="I2666" t="s">
        <v>56</v>
      </c>
      <c r="J2666" t="s">
        <v>8434</v>
      </c>
      <c r="K2666">
        <v>1</v>
      </c>
      <c r="L2666">
        <v>63725</v>
      </c>
      <c r="M2666">
        <v>1.46</v>
      </c>
      <c r="N2666" t="str">
        <f t="shared" si="341"/>
        <v>000X</v>
      </c>
      <c r="O2666">
        <v>5755</v>
      </c>
      <c r="P2666" t="s">
        <v>72</v>
      </c>
      <c r="Q2666" t="s">
        <v>8965</v>
      </c>
      <c r="R2666" t="s">
        <v>140</v>
      </c>
      <c r="T2666" t="s">
        <v>61</v>
      </c>
      <c r="V2666" t="s">
        <v>12981</v>
      </c>
      <c r="W2666">
        <v>265840</v>
      </c>
      <c r="X2666">
        <v>18290</v>
      </c>
      <c r="Y2666">
        <v>247550</v>
      </c>
      <c r="Z2666">
        <v>198614</v>
      </c>
      <c r="AA2666">
        <v>173614</v>
      </c>
      <c r="AB2666" t="s">
        <v>63</v>
      </c>
      <c r="AC2666" s="1">
        <v>35551</v>
      </c>
      <c r="AD2666">
        <v>10000</v>
      </c>
      <c r="AE2666">
        <v>1185</v>
      </c>
      <c r="AF2666">
        <v>1649</v>
      </c>
      <c r="AG2666" t="s">
        <v>103</v>
      </c>
      <c r="AH2666" t="s">
        <v>76</v>
      </c>
      <c r="AI2666">
        <v>1</v>
      </c>
      <c r="AJ2666">
        <v>2000</v>
      </c>
      <c r="AK2666">
        <v>3</v>
      </c>
      <c r="AL2666">
        <v>6</v>
      </c>
      <c r="AN2666">
        <v>2558</v>
      </c>
      <c r="AO2666">
        <v>32</v>
      </c>
      <c r="AP2666" t="s">
        <v>63</v>
      </c>
      <c r="AQ2666" t="s">
        <v>66</v>
      </c>
      <c r="AR2666">
        <v>3558</v>
      </c>
      <c r="AW2666" t="s">
        <v>12982</v>
      </c>
      <c r="AX2666" t="s">
        <v>12983</v>
      </c>
      <c r="AY2666" t="s">
        <v>12984</v>
      </c>
      <c r="AZ2666" t="s">
        <v>12985</v>
      </c>
    </row>
    <row r="2667" spans="1:52" x14ac:dyDescent="0.3">
      <c r="A2667">
        <v>2153318</v>
      </c>
      <c r="B2667" t="s">
        <v>12986</v>
      </c>
      <c r="C2667" t="str">
        <f t="shared" si="343"/>
        <v>7492</v>
      </c>
      <c r="D2667" t="s">
        <v>8411</v>
      </c>
      <c r="E2667" t="str">
        <f>"0100"</f>
        <v>0100</v>
      </c>
      <c r="F2667" t="s">
        <v>54</v>
      </c>
      <c r="G2667" t="str">
        <f>"03"</f>
        <v>03</v>
      </c>
      <c r="H2667" t="s">
        <v>55</v>
      </c>
      <c r="I2667" t="s">
        <v>56</v>
      </c>
      <c r="J2667" t="s">
        <v>57</v>
      </c>
      <c r="K2667">
        <v>1</v>
      </c>
      <c r="L2667">
        <v>43689</v>
      </c>
      <c r="M2667">
        <v>1</v>
      </c>
      <c r="N2667" t="str">
        <f t="shared" ref="N2667:N2730" si="344">"000X"</f>
        <v>000X</v>
      </c>
      <c r="O2667">
        <v>2059</v>
      </c>
      <c r="P2667" t="s">
        <v>58</v>
      </c>
      <c r="Q2667" t="s">
        <v>10439</v>
      </c>
      <c r="R2667" t="s">
        <v>140</v>
      </c>
      <c r="T2667" t="s">
        <v>61</v>
      </c>
      <c r="V2667" t="s">
        <v>12987</v>
      </c>
      <c r="W2667">
        <v>199992</v>
      </c>
      <c r="X2667">
        <v>16050</v>
      </c>
      <c r="Y2667">
        <v>183942</v>
      </c>
      <c r="Z2667">
        <v>199992</v>
      </c>
      <c r="AA2667">
        <v>199992</v>
      </c>
      <c r="AB2667" t="s">
        <v>72</v>
      </c>
      <c r="AC2667" s="1">
        <v>42572</v>
      </c>
      <c r="AD2667">
        <v>152000</v>
      </c>
      <c r="AE2667">
        <v>2774</v>
      </c>
      <c r="AF2667">
        <v>744</v>
      </c>
      <c r="AG2667" t="s">
        <v>64</v>
      </c>
      <c r="AH2667" t="s">
        <v>76</v>
      </c>
      <c r="AI2667">
        <v>1</v>
      </c>
      <c r="AJ2667">
        <v>1996</v>
      </c>
      <c r="AK2667">
        <v>3</v>
      </c>
      <c r="AL2667">
        <v>2</v>
      </c>
      <c r="AM2667">
        <v>1</v>
      </c>
      <c r="AN2667">
        <v>1814</v>
      </c>
      <c r="AO2667">
        <v>32</v>
      </c>
      <c r="AP2667" t="s">
        <v>72</v>
      </c>
      <c r="AQ2667" t="s">
        <v>66</v>
      </c>
      <c r="AR2667">
        <v>2666</v>
      </c>
      <c r="AW2667" t="s">
        <v>12988</v>
      </c>
      <c r="AX2667" t="s">
        <v>12989</v>
      </c>
      <c r="AY2667" t="s">
        <v>12990</v>
      </c>
      <c r="AZ2667" t="s">
        <v>12991</v>
      </c>
    </row>
    <row r="2668" spans="1:52" x14ac:dyDescent="0.3">
      <c r="A2668">
        <v>2153326</v>
      </c>
      <c r="B2668" t="s">
        <v>12992</v>
      </c>
      <c r="C2668" t="str">
        <f t="shared" si="343"/>
        <v>7492</v>
      </c>
      <c r="D2668" t="s">
        <v>8411</v>
      </c>
      <c r="E2668" t="str">
        <f>"0000"</f>
        <v>0000</v>
      </c>
      <c r="F2668" t="s">
        <v>108</v>
      </c>
      <c r="G2668" t="str">
        <f>"09"</f>
        <v>09</v>
      </c>
      <c r="H2668" t="s">
        <v>55</v>
      </c>
      <c r="I2668" t="s">
        <v>56</v>
      </c>
      <c r="J2668" t="s">
        <v>57</v>
      </c>
      <c r="K2668">
        <v>0</v>
      </c>
      <c r="L2668">
        <v>46285</v>
      </c>
      <c r="M2668">
        <v>1.06</v>
      </c>
      <c r="N2668" t="str">
        <f t="shared" si="344"/>
        <v>000X</v>
      </c>
      <c r="O2668">
        <v>3710</v>
      </c>
      <c r="P2668" t="s">
        <v>58</v>
      </c>
      <c r="Q2668" t="s">
        <v>12314</v>
      </c>
      <c r="R2668" t="s">
        <v>12315</v>
      </c>
      <c r="T2668" t="s">
        <v>61</v>
      </c>
      <c r="V2668" t="s">
        <v>12993</v>
      </c>
      <c r="W2668">
        <v>17740</v>
      </c>
      <c r="X2668">
        <v>17740</v>
      </c>
      <c r="Y2668">
        <v>0</v>
      </c>
      <c r="Z2668">
        <v>17740</v>
      </c>
      <c r="AA2668">
        <v>17740</v>
      </c>
      <c r="AB2668" t="s">
        <v>72</v>
      </c>
      <c r="AC2668" s="1">
        <v>35551</v>
      </c>
      <c r="AD2668">
        <v>18300</v>
      </c>
      <c r="AE2668">
        <v>1184</v>
      </c>
      <c r="AF2668">
        <v>1325</v>
      </c>
      <c r="AG2668" t="s">
        <v>103</v>
      </c>
      <c r="AH2668" t="s">
        <v>873</v>
      </c>
      <c r="AR2668">
        <v>0</v>
      </c>
      <c r="AW2668" t="s">
        <v>12994</v>
      </c>
      <c r="AY2668" t="s">
        <v>12995</v>
      </c>
      <c r="AZ2668" t="s">
        <v>12996</v>
      </c>
    </row>
    <row r="2669" spans="1:52" x14ac:dyDescent="0.3">
      <c r="A2669">
        <v>2153351</v>
      </c>
      <c r="B2669" t="s">
        <v>12997</v>
      </c>
      <c r="C2669" t="str">
        <f t="shared" si="343"/>
        <v>7492</v>
      </c>
      <c r="D2669" t="s">
        <v>8411</v>
      </c>
      <c r="E2669" t="str">
        <f>"0000"</f>
        <v>0000</v>
      </c>
      <c r="F2669" t="s">
        <v>108</v>
      </c>
      <c r="G2669" t="str">
        <f>"03"</f>
        <v>03</v>
      </c>
      <c r="H2669" t="s">
        <v>55</v>
      </c>
      <c r="I2669" t="s">
        <v>56</v>
      </c>
      <c r="J2669" t="s">
        <v>57</v>
      </c>
      <c r="K2669">
        <v>0</v>
      </c>
      <c r="L2669">
        <v>46388</v>
      </c>
      <c r="M2669">
        <v>1.06</v>
      </c>
      <c r="N2669" t="str">
        <f t="shared" si="344"/>
        <v>000X</v>
      </c>
      <c r="O2669">
        <v>2067</v>
      </c>
      <c r="P2669" t="s">
        <v>58</v>
      </c>
      <c r="Q2669" t="s">
        <v>10439</v>
      </c>
      <c r="R2669" t="s">
        <v>140</v>
      </c>
      <c r="T2669" t="s">
        <v>61</v>
      </c>
      <c r="V2669" t="s">
        <v>12998</v>
      </c>
      <c r="W2669">
        <v>17040</v>
      </c>
      <c r="X2669">
        <v>17040</v>
      </c>
      <c r="Y2669">
        <v>0</v>
      </c>
      <c r="Z2669">
        <v>17040</v>
      </c>
      <c r="AA2669">
        <v>17040</v>
      </c>
      <c r="AB2669" t="s">
        <v>72</v>
      </c>
      <c r="AC2669" s="1">
        <v>43888</v>
      </c>
      <c r="AD2669">
        <v>22000</v>
      </c>
      <c r="AE2669">
        <v>3043</v>
      </c>
      <c r="AF2669">
        <v>2073</v>
      </c>
      <c r="AG2669" t="s">
        <v>103</v>
      </c>
      <c r="AH2669" t="s">
        <v>76</v>
      </c>
      <c r="AR2669">
        <v>0</v>
      </c>
      <c r="AW2669" t="s">
        <v>12798</v>
      </c>
      <c r="AY2669" t="s">
        <v>12800</v>
      </c>
      <c r="AZ2669" t="s">
        <v>70</v>
      </c>
    </row>
    <row r="2670" spans="1:52" x14ac:dyDescent="0.3">
      <c r="A2670">
        <v>2153768</v>
      </c>
      <c r="B2670" t="s">
        <v>12999</v>
      </c>
      <c r="C2670" t="str">
        <f t="shared" si="343"/>
        <v>7492</v>
      </c>
      <c r="D2670" t="s">
        <v>8411</v>
      </c>
      <c r="E2670" t="str">
        <f>"0100"</f>
        <v>0100</v>
      </c>
      <c r="F2670" t="s">
        <v>54</v>
      </c>
      <c r="G2670" t="str">
        <f>"03"</f>
        <v>03</v>
      </c>
      <c r="H2670" t="s">
        <v>55</v>
      </c>
      <c r="I2670" t="s">
        <v>56</v>
      </c>
      <c r="J2670" t="s">
        <v>57</v>
      </c>
      <c r="K2670">
        <v>1</v>
      </c>
      <c r="L2670">
        <v>43795</v>
      </c>
      <c r="M2670">
        <v>1.01</v>
      </c>
      <c r="N2670" t="str">
        <f t="shared" si="344"/>
        <v>000X</v>
      </c>
      <c r="O2670">
        <v>5984</v>
      </c>
      <c r="P2670" t="s">
        <v>72</v>
      </c>
      <c r="Q2670" t="s">
        <v>10886</v>
      </c>
      <c r="R2670" t="s">
        <v>140</v>
      </c>
      <c r="T2670" t="s">
        <v>61</v>
      </c>
      <c r="V2670" t="s">
        <v>13000</v>
      </c>
      <c r="W2670">
        <v>313969</v>
      </c>
      <c r="X2670">
        <v>16090</v>
      </c>
      <c r="Y2670">
        <v>297879</v>
      </c>
      <c r="Z2670">
        <v>285449</v>
      </c>
      <c r="AA2670">
        <v>260449</v>
      </c>
      <c r="AB2670" t="s">
        <v>63</v>
      </c>
      <c r="AC2670" s="1">
        <v>37622</v>
      </c>
      <c r="AD2670">
        <v>14000</v>
      </c>
      <c r="AE2670">
        <v>1568</v>
      </c>
      <c r="AF2670">
        <v>2087</v>
      </c>
      <c r="AG2670" t="s">
        <v>103</v>
      </c>
      <c r="AH2670" t="s">
        <v>76</v>
      </c>
      <c r="AI2670">
        <v>1</v>
      </c>
      <c r="AJ2670">
        <v>2006</v>
      </c>
      <c r="AK2670">
        <v>3</v>
      </c>
      <c r="AL2670">
        <v>3</v>
      </c>
      <c r="AN2670">
        <v>3329</v>
      </c>
      <c r="AO2670">
        <v>32</v>
      </c>
      <c r="AP2670" t="s">
        <v>72</v>
      </c>
      <c r="AQ2670" t="s">
        <v>66</v>
      </c>
      <c r="AR2670">
        <v>5035</v>
      </c>
      <c r="AW2670" t="s">
        <v>13001</v>
      </c>
      <c r="AY2670" t="s">
        <v>13002</v>
      </c>
      <c r="AZ2670" t="s">
        <v>13003</v>
      </c>
    </row>
    <row r="2671" spans="1:52" x14ac:dyDescent="0.3">
      <c r="A2671">
        <v>2154314</v>
      </c>
      <c r="B2671" t="s">
        <v>13004</v>
      </c>
      <c r="C2671" t="str">
        <f t="shared" si="343"/>
        <v>7492</v>
      </c>
      <c r="D2671" t="s">
        <v>8411</v>
      </c>
      <c r="E2671" t="str">
        <f>"0000"</f>
        <v>0000</v>
      </c>
      <c r="F2671" t="s">
        <v>108</v>
      </c>
      <c r="G2671" t="str">
        <f>"09"</f>
        <v>09</v>
      </c>
      <c r="H2671" t="s">
        <v>55</v>
      </c>
      <c r="I2671" t="s">
        <v>56</v>
      </c>
      <c r="J2671" t="s">
        <v>57</v>
      </c>
      <c r="K2671">
        <v>0</v>
      </c>
      <c r="L2671">
        <v>46244</v>
      </c>
      <c r="M2671">
        <v>1.06</v>
      </c>
      <c r="N2671" t="str">
        <f t="shared" si="344"/>
        <v>000X</v>
      </c>
      <c r="O2671">
        <v>3356</v>
      </c>
      <c r="P2671" t="s">
        <v>58</v>
      </c>
      <c r="Q2671" t="s">
        <v>12314</v>
      </c>
      <c r="R2671" t="s">
        <v>12315</v>
      </c>
      <c r="T2671" t="s">
        <v>61</v>
      </c>
      <c r="V2671" t="s">
        <v>13005</v>
      </c>
      <c r="W2671">
        <v>16990</v>
      </c>
      <c r="X2671">
        <v>16990</v>
      </c>
      <c r="Y2671">
        <v>0</v>
      </c>
      <c r="Z2671">
        <v>16990</v>
      </c>
      <c r="AA2671">
        <v>16990</v>
      </c>
      <c r="AB2671" t="s">
        <v>72</v>
      </c>
      <c r="AC2671" s="1">
        <v>42846</v>
      </c>
      <c r="AD2671">
        <v>21000</v>
      </c>
      <c r="AE2671">
        <v>2825</v>
      </c>
      <c r="AF2671">
        <v>499</v>
      </c>
      <c r="AG2671" t="s">
        <v>103</v>
      </c>
      <c r="AH2671" t="s">
        <v>76</v>
      </c>
      <c r="AR2671">
        <v>0</v>
      </c>
      <c r="AW2671" t="s">
        <v>13006</v>
      </c>
      <c r="AX2671" t="s">
        <v>13007</v>
      </c>
      <c r="AY2671" t="s">
        <v>13008</v>
      </c>
      <c r="AZ2671" t="s">
        <v>70</v>
      </c>
    </row>
    <row r="2672" spans="1:52" x14ac:dyDescent="0.3">
      <c r="A2672">
        <v>2154322</v>
      </c>
      <c r="B2672" t="s">
        <v>13009</v>
      </c>
      <c r="C2672" t="str">
        <f t="shared" si="343"/>
        <v>7492</v>
      </c>
      <c r="D2672" t="s">
        <v>8411</v>
      </c>
      <c r="E2672" t="str">
        <f>"0100"</f>
        <v>0100</v>
      </c>
      <c r="F2672" t="s">
        <v>54</v>
      </c>
      <c r="G2672" t="str">
        <f>"34"</f>
        <v>34</v>
      </c>
      <c r="H2672" t="s">
        <v>1645</v>
      </c>
      <c r="I2672" t="s">
        <v>56</v>
      </c>
      <c r="J2672" t="s">
        <v>57</v>
      </c>
      <c r="K2672">
        <v>1</v>
      </c>
      <c r="L2672">
        <v>48431</v>
      </c>
      <c r="M2672">
        <v>1.1100000000000001</v>
      </c>
      <c r="N2672" t="str">
        <f t="shared" si="344"/>
        <v>000X</v>
      </c>
      <c r="O2672">
        <v>2271</v>
      </c>
      <c r="P2672" t="s">
        <v>58</v>
      </c>
      <c r="Q2672" t="s">
        <v>10439</v>
      </c>
      <c r="R2672" t="s">
        <v>140</v>
      </c>
      <c r="T2672" t="s">
        <v>61</v>
      </c>
      <c r="V2672" t="s">
        <v>13010</v>
      </c>
      <c r="W2672">
        <v>223351</v>
      </c>
      <c r="X2672">
        <v>17790</v>
      </c>
      <c r="Y2672">
        <v>205561</v>
      </c>
      <c r="Z2672">
        <v>163020</v>
      </c>
      <c r="AA2672">
        <v>138020</v>
      </c>
      <c r="AB2672" t="s">
        <v>63</v>
      </c>
      <c r="AC2672" s="1">
        <v>44029</v>
      </c>
      <c r="AD2672">
        <v>285000</v>
      </c>
      <c r="AE2672">
        <v>3078</v>
      </c>
      <c r="AF2672">
        <v>582</v>
      </c>
      <c r="AG2672" t="s">
        <v>64</v>
      </c>
      <c r="AH2672" t="s">
        <v>76</v>
      </c>
      <c r="AI2672">
        <v>1</v>
      </c>
      <c r="AJ2672">
        <v>1995</v>
      </c>
      <c r="AK2672">
        <v>3</v>
      </c>
      <c r="AL2672">
        <v>2</v>
      </c>
      <c r="AN2672">
        <v>2222</v>
      </c>
      <c r="AO2672">
        <v>32</v>
      </c>
      <c r="AP2672" t="s">
        <v>63</v>
      </c>
      <c r="AQ2672" t="s">
        <v>66</v>
      </c>
      <c r="AR2672">
        <v>3263</v>
      </c>
      <c r="AW2672" t="s">
        <v>13011</v>
      </c>
      <c r="AX2672" t="s">
        <v>13012</v>
      </c>
      <c r="AY2672" t="s">
        <v>13013</v>
      </c>
      <c r="AZ2672" t="s">
        <v>70</v>
      </c>
    </row>
    <row r="2673" spans="1:52" x14ac:dyDescent="0.3">
      <c r="A2673">
        <v>2154578</v>
      </c>
      <c r="B2673" t="s">
        <v>13014</v>
      </c>
      <c r="C2673" t="str">
        <f t="shared" si="343"/>
        <v>7492</v>
      </c>
      <c r="D2673" t="s">
        <v>8411</v>
      </c>
      <c r="E2673" t="str">
        <f>"0000"</f>
        <v>0000</v>
      </c>
      <c r="F2673" t="s">
        <v>108</v>
      </c>
      <c r="G2673" t="str">
        <f>"09"</f>
        <v>09</v>
      </c>
      <c r="H2673" t="s">
        <v>55</v>
      </c>
      <c r="I2673" t="s">
        <v>56</v>
      </c>
      <c r="J2673" t="s">
        <v>57</v>
      </c>
      <c r="K2673">
        <v>0</v>
      </c>
      <c r="L2673">
        <v>46219</v>
      </c>
      <c r="M2673">
        <v>1.06</v>
      </c>
      <c r="N2673" t="str">
        <f t="shared" si="344"/>
        <v>000X</v>
      </c>
      <c r="O2673">
        <v>3115</v>
      </c>
      <c r="P2673" t="s">
        <v>58</v>
      </c>
      <c r="Q2673" t="s">
        <v>12049</v>
      </c>
      <c r="R2673" t="s">
        <v>140</v>
      </c>
      <c r="T2673" t="s">
        <v>61</v>
      </c>
      <c r="V2673" t="s">
        <v>13015</v>
      </c>
      <c r="W2673">
        <v>16980</v>
      </c>
      <c r="X2673">
        <v>16980</v>
      </c>
      <c r="Y2673">
        <v>0</v>
      </c>
      <c r="Z2673">
        <v>16980</v>
      </c>
      <c r="AA2673">
        <v>16980</v>
      </c>
      <c r="AB2673" t="s">
        <v>72</v>
      </c>
      <c r="AC2673" s="1">
        <v>44132</v>
      </c>
      <c r="AD2673">
        <v>25000</v>
      </c>
      <c r="AE2673">
        <v>3107</v>
      </c>
      <c r="AF2673">
        <v>802</v>
      </c>
      <c r="AG2673" t="s">
        <v>103</v>
      </c>
      <c r="AH2673" t="s">
        <v>76</v>
      </c>
      <c r="AR2673">
        <v>0</v>
      </c>
      <c r="AW2673" t="s">
        <v>3340</v>
      </c>
      <c r="AY2673" t="s">
        <v>3341</v>
      </c>
      <c r="AZ2673" t="s">
        <v>3342</v>
      </c>
    </row>
    <row r="2674" spans="1:52" x14ac:dyDescent="0.3">
      <c r="A2674">
        <v>2154748</v>
      </c>
      <c r="B2674" t="s">
        <v>13016</v>
      </c>
      <c r="C2674" t="str">
        <f t="shared" si="343"/>
        <v>7492</v>
      </c>
      <c r="D2674" t="s">
        <v>8411</v>
      </c>
      <c r="E2674" t="str">
        <f>"0100"</f>
        <v>0100</v>
      </c>
      <c r="F2674" t="s">
        <v>54</v>
      </c>
      <c r="G2674" t="str">
        <f>"34"</f>
        <v>34</v>
      </c>
      <c r="H2674" t="s">
        <v>1645</v>
      </c>
      <c r="I2674" t="s">
        <v>56</v>
      </c>
      <c r="J2674" t="s">
        <v>57</v>
      </c>
      <c r="K2674">
        <v>1</v>
      </c>
      <c r="L2674">
        <v>43672</v>
      </c>
      <c r="M2674">
        <v>1</v>
      </c>
      <c r="N2674" t="str">
        <f t="shared" si="344"/>
        <v>000X</v>
      </c>
      <c r="O2674">
        <v>2205</v>
      </c>
      <c r="P2674" t="s">
        <v>58</v>
      </c>
      <c r="Q2674" t="s">
        <v>10439</v>
      </c>
      <c r="R2674" t="s">
        <v>140</v>
      </c>
      <c r="T2674" t="s">
        <v>61</v>
      </c>
      <c r="V2674" t="s">
        <v>13017</v>
      </c>
      <c r="W2674">
        <v>161046</v>
      </c>
      <c r="X2674">
        <v>16040</v>
      </c>
      <c r="Y2674">
        <v>145006</v>
      </c>
      <c r="Z2674">
        <v>161046</v>
      </c>
      <c r="AA2674">
        <v>161046</v>
      </c>
      <c r="AB2674" t="s">
        <v>72</v>
      </c>
      <c r="AC2674" s="1">
        <v>43412</v>
      </c>
      <c r="AD2674">
        <v>185000</v>
      </c>
      <c r="AE2674">
        <v>2938</v>
      </c>
      <c r="AF2674">
        <v>1584</v>
      </c>
      <c r="AG2674" t="s">
        <v>64</v>
      </c>
      <c r="AH2674" t="s">
        <v>76</v>
      </c>
      <c r="AI2674">
        <v>1</v>
      </c>
      <c r="AJ2674">
        <v>1996</v>
      </c>
      <c r="AK2674">
        <v>3</v>
      </c>
      <c r="AL2674">
        <v>2</v>
      </c>
      <c r="AN2674">
        <v>1641</v>
      </c>
      <c r="AO2674">
        <v>29</v>
      </c>
      <c r="AP2674" t="s">
        <v>72</v>
      </c>
      <c r="AQ2674" t="s">
        <v>66</v>
      </c>
      <c r="AR2674">
        <v>2396</v>
      </c>
      <c r="AW2674" t="s">
        <v>13018</v>
      </c>
      <c r="AY2674" t="s">
        <v>13019</v>
      </c>
      <c r="AZ2674" t="s">
        <v>3154</v>
      </c>
    </row>
    <row r="2675" spans="1:52" x14ac:dyDescent="0.3">
      <c r="A2675">
        <v>2154811</v>
      </c>
      <c r="B2675" t="s">
        <v>13020</v>
      </c>
      <c r="C2675" t="str">
        <f t="shared" si="343"/>
        <v>7492</v>
      </c>
      <c r="D2675" t="s">
        <v>8411</v>
      </c>
      <c r="E2675" t="str">
        <f>"0000"</f>
        <v>0000</v>
      </c>
      <c r="F2675" t="s">
        <v>108</v>
      </c>
      <c r="G2675" t="str">
        <f>"09"</f>
        <v>09</v>
      </c>
      <c r="H2675" t="s">
        <v>55</v>
      </c>
      <c r="I2675" t="s">
        <v>56</v>
      </c>
      <c r="J2675" t="s">
        <v>57</v>
      </c>
      <c r="K2675">
        <v>0</v>
      </c>
      <c r="L2675">
        <v>46207</v>
      </c>
      <c r="M2675">
        <v>1.06</v>
      </c>
      <c r="N2675" t="str">
        <f t="shared" si="344"/>
        <v>000X</v>
      </c>
      <c r="O2675">
        <v>3387</v>
      </c>
      <c r="P2675" t="s">
        <v>58</v>
      </c>
      <c r="Q2675" t="s">
        <v>12049</v>
      </c>
      <c r="R2675" t="s">
        <v>140</v>
      </c>
      <c r="T2675" t="s">
        <v>61</v>
      </c>
      <c r="V2675" t="s">
        <v>13021</v>
      </c>
      <c r="W2675">
        <v>16970</v>
      </c>
      <c r="X2675">
        <v>16970</v>
      </c>
      <c r="Y2675">
        <v>0</v>
      </c>
      <c r="Z2675">
        <v>16970</v>
      </c>
      <c r="AA2675">
        <v>16970</v>
      </c>
      <c r="AB2675" t="s">
        <v>72</v>
      </c>
      <c r="AC2675" s="1">
        <v>43329</v>
      </c>
      <c r="AD2675">
        <v>17000</v>
      </c>
      <c r="AE2675">
        <v>2924</v>
      </c>
      <c r="AF2675">
        <v>174</v>
      </c>
      <c r="AG2675" t="s">
        <v>103</v>
      </c>
      <c r="AH2675" t="s">
        <v>76</v>
      </c>
      <c r="AR2675">
        <v>0</v>
      </c>
      <c r="AW2675" t="s">
        <v>13006</v>
      </c>
      <c r="AX2675" t="s">
        <v>13007</v>
      </c>
      <c r="AY2675" t="s">
        <v>13008</v>
      </c>
      <c r="AZ2675" t="s">
        <v>70</v>
      </c>
    </row>
    <row r="2676" spans="1:52" x14ac:dyDescent="0.3">
      <c r="A2676">
        <v>2154845</v>
      </c>
      <c r="B2676" t="s">
        <v>13022</v>
      </c>
      <c r="C2676" t="str">
        <f t="shared" si="343"/>
        <v>7492</v>
      </c>
      <c r="D2676" t="s">
        <v>8411</v>
      </c>
      <c r="E2676" t="str">
        <f>"0100"</f>
        <v>0100</v>
      </c>
      <c r="F2676" t="s">
        <v>54</v>
      </c>
      <c r="G2676" t="str">
        <f>"09"</f>
        <v>09</v>
      </c>
      <c r="H2676" t="s">
        <v>55</v>
      </c>
      <c r="I2676" t="s">
        <v>56</v>
      </c>
      <c r="J2676" t="s">
        <v>57</v>
      </c>
      <c r="K2676">
        <v>1</v>
      </c>
      <c r="L2676">
        <v>46071</v>
      </c>
      <c r="M2676">
        <v>1.06</v>
      </c>
      <c r="N2676" t="str">
        <f t="shared" si="344"/>
        <v>000X</v>
      </c>
      <c r="O2676">
        <v>3419</v>
      </c>
      <c r="P2676" t="s">
        <v>58</v>
      </c>
      <c r="Q2676" t="s">
        <v>12049</v>
      </c>
      <c r="R2676" t="s">
        <v>140</v>
      </c>
      <c r="T2676" t="s">
        <v>61</v>
      </c>
      <c r="V2676" t="s">
        <v>13023</v>
      </c>
      <c r="W2676">
        <v>259518</v>
      </c>
      <c r="X2676">
        <v>16920</v>
      </c>
      <c r="Y2676">
        <v>242598</v>
      </c>
      <c r="Z2676">
        <v>253038</v>
      </c>
      <c r="AA2676">
        <v>227538</v>
      </c>
      <c r="AB2676" t="s">
        <v>63</v>
      </c>
      <c r="AC2676" s="1">
        <v>43368</v>
      </c>
      <c r="AD2676">
        <v>325000</v>
      </c>
      <c r="AE2676">
        <v>2930</v>
      </c>
      <c r="AF2676">
        <v>197</v>
      </c>
      <c r="AG2676" t="s">
        <v>64</v>
      </c>
      <c r="AH2676" t="s">
        <v>76</v>
      </c>
      <c r="AI2676">
        <v>1</v>
      </c>
      <c r="AJ2676">
        <v>2003</v>
      </c>
      <c r="AK2676">
        <v>3</v>
      </c>
      <c r="AL2676">
        <v>2</v>
      </c>
      <c r="AN2676">
        <v>2364</v>
      </c>
      <c r="AO2676">
        <v>32</v>
      </c>
      <c r="AP2676" t="s">
        <v>63</v>
      </c>
      <c r="AQ2676" t="s">
        <v>66</v>
      </c>
      <c r="AR2676">
        <v>3311</v>
      </c>
      <c r="AW2676" t="s">
        <v>13024</v>
      </c>
      <c r="AY2676" t="s">
        <v>13025</v>
      </c>
      <c r="AZ2676" t="s">
        <v>70</v>
      </c>
    </row>
    <row r="2677" spans="1:52" x14ac:dyDescent="0.3">
      <c r="A2677">
        <v>2155043</v>
      </c>
      <c r="B2677" t="s">
        <v>13026</v>
      </c>
      <c r="C2677" t="str">
        <f t="shared" si="343"/>
        <v>7492</v>
      </c>
      <c r="D2677" t="s">
        <v>8411</v>
      </c>
      <c r="E2677" t="str">
        <f>"0100"</f>
        <v>0100</v>
      </c>
      <c r="F2677" t="s">
        <v>54</v>
      </c>
      <c r="G2677" t="str">
        <f>"09"</f>
        <v>09</v>
      </c>
      <c r="H2677" t="s">
        <v>55</v>
      </c>
      <c r="I2677" t="s">
        <v>56</v>
      </c>
      <c r="J2677" t="s">
        <v>57</v>
      </c>
      <c r="K2677">
        <v>1</v>
      </c>
      <c r="L2677">
        <v>44206</v>
      </c>
      <c r="M2677">
        <v>1.01</v>
      </c>
      <c r="N2677" t="str">
        <f t="shared" si="344"/>
        <v>000X</v>
      </c>
      <c r="O2677">
        <v>3856</v>
      </c>
      <c r="P2677" t="s">
        <v>58</v>
      </c>
      <c r="Q2677" t="s">
        <v>12049</v>
      </c>
      <c r="R2677" t="s">
        <v>140</v>
      </c>
      <c r="T2677" t="s">
        <v>61</v>
      </c>
      <c r="V2677" t="s">
        <v>13027</v>
      </c>
      <c r="W2677">
        <v>267690</v>
      </c>
      <c r="X2677">
        <v>16240</v>
      </c>
      <c r="Y2677">
        <v>251450</v>
      </c>
      <c r="Z2677">
        <v>267690</v>
      </c>
      <c r="AA2677">
        <v>267690</v>
      </c>
      <c r="AB2677" t="s">
        <v>72</v>
      </c>
      <c r="AC2677" s="1">
        <v>38200</v>
      </c>
      <c r="AD2677">
        <v>48000</v>
      </c>
      <c r="AE2677">
        <v>1759</v>
      </c>
      <c r="AF2677">
        <v>556</v>
      </c>
      <c r="AG2677" t="s">
        <v>103</v>
      </c>
      <c r="AH2677" t="s">
        <v>76</v>
      </c>
      <c r="AI2677">
        <v>1</v>
      </c>
      <c r="AJ2677">
        <v>2019</v>
      </c>
      <c r="AK2677">
        <v>4</v>
      </c>
      <c r="AL2677">
        <v>3</v>
      </c>
      <c r="AN2677">
        <v>2515</v>
      </c>
      <c r="AO2677">
        <v>32</v>
      </c>
      <c r="AP2677" t="s">
        <v>72</v>
      </c>
      <c r="AQ2677" t="s">
        <v>66</v>
      </c>
      <c r="AR2677">
        <v>3392</v>
      </c>
      <c r="AW2677" t="s">
        <v>13028</v>
      </c>
      <c r="AX2677" t="s">
        <v>13029</v>
      </c>
      <c r="AY2677" t="s">
        <v>13030</v>
      </c>
      <c r="AZ2677" t="s">
        <v>70</v>
      </c>
    </row>
    <row r="2678" spans="1:52" x14ac:dyDescent="0.3">
      <c r="A2678">
        <v>2155078</v>
      </c>
      <c r="B2678" t="s">
        <v>13031</v>
      </c>
      <c r="C2678" t="str">
        <f t="shared" si="343"/>
        <v>7492</v>
      </c>
      <c r="D2678" t="s">
        <v>8411</v>
      </c>
      <c r="E2678" t="str">
        <f>"0100"</f>
        <v>0100</v>
      </c>
      <c r="F2678" t="s">
        <v>54</v>
      </c>
      <c r="G2678" t="str">
        <f>"03"</f>
        <v>03</v>
      </c>
      <c r="H2678" t="s">
        <v>55</v>
      </c>
      <c r="I2678" t="s">
        <v>56</v>
      </c>
      <c r="J2678" t="s">
        <v>57</v>
      </c>
      <c r="K2678">
        <v>1</v>
      </c>
      <c r="L2678">
        <v>50395</v>
      </c>
      <c r="M2678">
        <v>1.1599999999999999</v>
      </c>
      <c r="N2678" t="str">
        <f t="shared" si="344"/>
        <v>000X</v>
      </c>
      <c r="O2678">
        <v>5775</v>
      </c>
      <c r="P2678" t="s">
        <v>72</v>
      </c>
      <c r="Q2678" t="s">
        <v>8965</v>
      </c>
      <c r="R2678" t="s">
        <v>140</v>
      </c>
      <c r="T2678" t="s">
        <v>61</v>
      </c>
      <c r="V2678" t="s">
        <v>13032</v>
      </c>
      <c r="W2678">
        <v>307065</v>
      </c>
      <c r="X2678">
        <v>18510</v>
      </c>
      <c r="Y2678">
        <v>288555</v>
      </c>
      <c r="Z2678">
        <v>307065</v>
      </c>
      <c r="AA2678">
        <v>282065</v>
      </c>
      <c r="AB2678" t="s">
        <v>63</v>
      </c>
      <c r="AC2678" s="1">
        <v>43707</v>
      </c>
      <c r="AD2678">
        <v>335000</v>
      </c>
      <c r="AE2678">
        <v>3001</v>
      </c>
      <c r="AF2678">
        <v>1497</v>
      </c>
      <c r="AG2678" t="s">
        <v>64</v>
      </c>
      <c r="AH2678" t="s">
        <v>76</v>
      </c>
      <c r="AI2678">
        <v>1</v>
      </c>
      <c r="AJ2678">
        <v>2019</v>
      </c>
      <c r="AK2678">
        <v>3</v>
      </c>
      <c r="AL2678">
        <v>2</v>
      </c>
      <c r="AM2678">
        <v>1</v>
      </c>
      <c r="AN2678">
        <v>2832</v>
      </c>
      <c r="AO2678">
        <v>32</v>
      </c>
      <c r="AP2678" t="s">
        <v>63</v>
      </c>
      <c r="AQ2678" t="s">
        <v>66</v>
      </c>
      <c r="AR2678">
        <v>4115</v>
      </c>
      <c r="AW2678" t="s">
        <v>13033</v>
      </c>
      <c r="AX2678" t="s">
        <v>13034</v>
      </c>
      <c r="AY2678" t="s">
        <v>13035</v>
      </c>
      <c r="AZ2678" t="s">
        <v>70</v>
      </c>
    </row>
    <row r="2679" spans="1:52" x14ac:dyDescent="0.3">
      <c r="A2679">
        <v>2155124</v>
      </c>
      <c r="B2679" t="s">
        <v>13036</v>
      </c>
      <c r="C2679" t="str">
        <f t="shared" si="343"/>
        <v>7492</v>
      </c>
      <c r="D2679" t="s">
        <v>8411</v>
      </c>
      <c r="E2679" t="str">
        <f>"0100"</f>
        <v>0100</v>
      </c>
      <c r="F2679" t="s">
        <v>54</v>
      </c>
      <c r="G2679" t="str">
        <f>"09"</f>
        <v>09</v>
      </c>
      <c r="H2679" t="s">
        <v>55</v>
      </c>
      <c r="I2679" t="s">
        <v>56</v>
      </c>
      <c r="J2679" t="s">
        <v>57</v>
      </c>
      <c r="K2679">
        <v>1</v>
      </c>
      <c r="L2679">
        <v>44272</v>
      </c>
      <c r="M2679">
        <v>1.02</v>
      </c>
      <c r="N2679" t="str">
        <f t="shared" si="344"/>
        <v>000X</v>
      </c>
      <c r="O2679">
        <v>3784</v>
      </c>
      <c r="P2679" t="s">
        <v>58</v>
      </c>
      <c r="Q2679" t="s">
        <v>12049</v>
      </c>
      <c r="R2679" t="s">
        <v>140</v>
      </c>
      <c r="T2679" t="s">
        <v>61</v>
      </c>
      <c r="V2679" t="s">
        <v>13037</v>
      </c>
      <c r="W2679">
        <v>187791</v>
      </c>
      <c r="X2679">
        <v>16260</v>
      </c>
      <c r="Y2679">
        <v>171531</v>
      </c>
      <c r="Z2679">
        <v>143953</v>
      </c>
      <c r="AA2679">
        <v>0</v>
      </c>
      <c r="AB2679" t="s">
        <v>63</v>
      </c>
      <c r="AC2679" s="1">
        <v>41791</v>
      </c>
      <c r="AD2679">
        <v>144000</v>
      </c>
      <c r="AE2679">
        <v>2628</v>
      </c>
      <c r="AF2679">
        <v>2257</v>
      </c>
      <c r="AG2679" t="s">
        <v>64</v>
      </c>
      <c r="AH2679" t="s">
        <v>65</v>
      </c>
      <c r="AI2679">
        <v>1</v>
      </c>
      <c r="AJ2679">
        <v>1994</v>
      </c>
      <c r="AK2679">
        <v>3</v>
      </c>
      <c r="AL2679">
        <v>2</v>
      </c>
      <c r="AN2679">
        <v>1824</v>
      </c>
      <c r="AO2679">
        <v>32</v>
      </c>
      <c r="AP2679" t="s">
        <v>63</v>
      </c>
      <c r="AQ2679" t="s">
        <v>66</v>
      </c>
      <c r="AR2679">
        <v>2714</v>
      </c>
      <c r="AW2679" t="s">
        <v>13038</v>
      </c>
      <c r="AX2679" t="s">
        <v>13039</v>
      </c>
      <c r="AY2679" t="s">
        <v>13040</v>
      </c>
      <c r="AZ2679" t="s">
        <v>70</v>
      </c>
    </row>
    <row r="2680" spans="1:52" x14ac:dyDescent="0.3">
      <c r="A2680">
        <v>2155132</v>
      </c>
      <c r="B2680" t="s">
        <v>13041</v>
      </c>
      <c r="C2680" t="str">
        <f t="shared" si="343"/>
        <v>7492</v>
      </c>
      <c r="D2680" t="s">
        <v>8411</v>
      </c>
      <c r="E2680" t="str">
        <f>"0100"</f>
        <v>0100</v>
      </c>
      <c r="F2680" t="s">
        <v>54</v>
      </c>
      <c r="G2680" t="str">
        <f>"03"</f>
        <v>03</v>
      </c>
      <c r="H2680" t="s">
        <v>55</v>
      </c>
      <c r="I2680" t="s">
        <v>56</v>
      </c>
      <c r="J2680" t="s">
        <v>8434</v>
      </c>
      <c r="K2680">
        <v>1</v>
      </c>
      <c r="L2680">
        <v>61498</v>
      </c>
      <c r="M2680">
        <v>1.41</v>
      </c>
      <c r="N2680" t="str">
        <f t="shared" si="344"/>
        <v>000X</v>
      </c>
      <c r="O2680">
        <v>5745</v>
      </c>
      <c r="P2680" t="s">
        <v>72</v>
      </c>
      <c r="Q2680" t="s">
        <v>8965</v>
      </c>
      <c r="R2680" t="s">
        <v>140</v>
      </c>
      <c r="T2680" t="s">
        <v>61</v>
      </c>
      <c r="V2680" t="s">
        <v>13042</v>
      </c>
      <c r="W2680">
        <v>240861</v>
      </c>
      <c r="X2680">
        <v>17650</v>
      </c>
      <c r="Y2680">
        <v>223211</v>
      </c>
      <c r="Z2680">
        <v>186667</v>
      </c>
      <c r="AA2680">
        <v>161667</v>
      </c>
      <c r="AB2680" t="s">
        <v>63</v>
      </c>
      <c r="AC2680" s="1">
        <v>38749</v>
      </c>
      <c r="AD2680">
        <v>370000</v>
      </c>
      <c r="AE2680">
        <v>1979</v>
      </c>
      <c r="AF2680">
        <v>224</v>
      </c>
      <c r="AG2680" t="s">
        <v>64</v>
      </c>
      <c r="AH2680" t="s">
        <v>76</v>
      </c>
      <c r="AI2680">
        <v>1</v>
      </c>
      <c r="AJ2680">
        <v>2001</v>
      </c>
      <c r="AK2680">
        <v>3</v>
      </c>
      <c r="AL2680">
        <v>2</v>
      </c>
      <c r="AN2680">
        <v>2182</v>
      </c>
      <c r="AO2680">
        <v>32</v>
      </c>
      <c r="AP2680" t="s">
        <v>63</v>
      </c>
      <c r="AQ2680" t="s">
        <v>66</v>
      </c>
      <c r="AR2680">
        <v>3346</v>
      </c>
      <c r="AW2680" t="s">
        <v>13043</v>
      </c>
      <c r="AX2680" t="s">
        <v>13044</v>
      </c>
      <c r="AY2680" t="s">
        <v>13045</v>
      </c>
      <c r="AZ2680" t="s">
        <v>70</v>
      </c>
    </row>
    <row r="2681" spans="1:52" x14ac:dyDescent="0.3">
      <c r="A2681">
        <v>2155230</v>
      </c>
      <c r="B2681" t="s">
        <v>13046</v>
      </c>
      <c r="C2681" t="str">
        <f t="shared" si="343"/>
        <v>7492</v>
      </c>
      <c r="D2681" t="s">
        <v>8411</v>
      </c>
      <c r="E2681" t="str">
        <f>"0000"</f>
        <v>0000</v>
      </c>
      <c r="F2681" t="s">
        <v>108</v>
      </c>
      <c r="G2681" t="str">
        <f>"09"</f>
        <v>09</v>
      </c>
      <c r="H2681" t="s">
        <v>55</v>
      </c>
      <c r="I2681" t="s">
        <v>56</v>
      </c>
      <c r="J2681" t="s">
        <v>57</v>
      </c>
      <c r="K2681">
        <v>0</v>
      </c>
      <c r="L2681">
        <v>44399</v>
      </c>
      <c r="M2681">
        <v>1.02</v>
      </c>
      <c r="N2681" t="str">
        <f t="shared" si="344"/>
        <v>000X</v>
      </c>
      <c r="O2681">
        <v>3642</v>
      </c>
      <c r="P2681" t="s">
        <v>58</v>
      </c>
      <c r="Q2681" t="s">
        <v>12049</v>
      </c>
      <c r="R2681" t="s">
        <v>140</v>
      </c>
      <c r="T2681" t="s">
        <v>61</v>
      </c>
      <c r="V2681" t="s">
        <v>13047</v>
      </c>
      <c r="W2681">
        <v>16310</v>
      </c>
      <c r="X2681">
        <v>16310</v>
      </c>
      <c r="Y2681">
        <v>0</v>
      </c>
      <c r="Z2681">
        <v>16310</v>
      </c>
      <c r="AA2681">
        <v>16310</v>
      </c>
      <c r="AB2681" t="s">
        <v>72</v>
      </c>
      <c r="AC2681" s="1">
        <v>37073</v>
      </c>
      <c r="AD2681">
        <v>30400</v>
      </c>
      <c r="AE2681">
        <v>1442</v>
      </c>
      <c r="AF2681">
        <v>1356</v>
      </c>
      <c r="AG2681" t="s">
        <v>103</v>
      </c>
      <c r="AH2681" t="s">
        <v>515</v>
      </c>
      <c r="AR2681">
        <v>0</v>
      </c>
      <c r="AW2681" t="s">
        <v>13048</v>
      </c>
      <c r="AY2681" t="s">
        <v>13049</v>
      </c>
      <c r="AZ2681" t="s">
        <v>13050</v>
      </c>
    </row>
    <row r="2682" spans="1:52" x14ac:dyDescent="0.3">
      <c r="A2682">
        <v>2155302</v>
      </c>
      <c r="B2682" t="s">
        <v>13051</v>
      </c>
      <c r="C2682" t="str">
        <f t="shared" si="343"/>
        <v>7492</v>
      </c>
      <c r="D2682" t="s">
        <v>8411</v>
      </c>
      <c r="E2682" t="str">
        <f>"0000"</f>
        <v>0000</v>
      </c>
      <c r="F2682" t="s">
        <v>108</v>
      </c>
      <c r="G2682" t="str">
        <f>"09"</f>
        <v>09</v>
      </c>
      <c r="H2682" t="s">
        <v>55</v>
      </c>
      <c r="I2682" t="s">
        <v>56</v>
      </c>
      <c r="J2682" t="s">
        <v>57</v>
      </c>
      <c r="K2682">
        <v>0</v>
      </c>
      <c r="L2682">
        <v>44463</v>
      </c>
      <c r="M2682">
        <v>1.02</v>
      </c>
      <c r="N2682" t="str">
        <f t="shared" si="344"/>
        <v>000X</v>
      </c>
      <c r="O2682">
        <v>3576</v>
      </c>
      <c r="P2682" t="s">
        <v>58</v>
      </c>
      <c r="Q2682" t="s">
        <v>12049</v>
      </c>
      <c r="R2682" t="s">
        <v>140</v>
      </c>
      <c r="T2682" t="s">
        <v>61</v>
      </c>
      <c r="V2682" t="s">
        <v>13052</v>
      </c>
      <c r="W2682">
        <v>16330</v>
      </c>
      <c r="X2682">
        <v>16330</v>
      </c>
      <c r="Y2682">
        <v>0</v>
      </c>
      <c r="Z2682">
        <v>16330</v>
      </c>
      <c r="AA2682">
        <v>16330</v>
      </c>
      <c r="AB2682" t="s">
        <v>72</v>
      </c>
      <c r="AC2682" s="1">
        <v>38384</v>
      </c>
      <c r="AD2682">
        <v>87000</v>
      </c>
      <c r="AE2682">
        <v>1865</v>
      </c>
      <c r="AF2682">
        <v>526</v>
      </c>
      <c r="AG2682" t="s">
        <v>103</v>
      </c>
      <c r="AH2682" t="s">
        <v>76</v>
      </c>
      <c r="AR2682">
        <v>0</v>
      </c>
      <c r="AW2682" t="s">
        <v>13053</v>
      </c>
      <c r="AX2682" t="s">
        <v>13054</v>
      </c>
      <c r="AY2682" t="s">
        <v>13055</v>
      </c>
      <c r="AZ2682" t="s">
        <v>13056</v>
      </c>
    </row>
    <row r="2683" spans="1:52" x14ac:dyDescent="0.3">
      <c r="A2683">
        <v>2153474</v>
      </c>
      <c r="B2683" t="s">
        <v>13057</v>
      </c>
      <c r="C2683" t="str">
        <f t="shared" si="343"/>
        <v>7492</v>
      </c>
      <c r="D2683" t="s">
        <v>8411</v>
      </c>
      <c r="E2683" t="str">
        <f>"0100"</f>
        <v>0100</v>
      </c>
      <c r="F2683" t="s">
        <v>54</v>
      </c>
      <c r="G2683" t="str">
        <f>"03"</f>
        <v>03</v>
      </c>
      <c r="H2683" t="s">
        <v>55</v>
      </c>
      <c r="I2683" t="s">
        <v>56</v>
      </c>
      <c r="J2683" t="s">
        <v>57</v>
      </c>
      <c r="K2683">
        <v>1</v>
      </c>
      <c r="L2683">
        <v>53677</v>
      </c>
      <c r="M2683">
        <v>1.23</v>
      </c>
      <c r="N2683" t="str">
        <f t="shared" si="344"/>
        <v>000X</v>
      </c>
      <c r="O2683">
        <v>2105</v>
      </c>
      <c r="P2683" t="s">
        <v>58</v>
      </c>
      <c r="Q2683" t="s">
        <v>10439</v>
      </c>
      <c r="R2683" t="s">
        <v>140</v>
      </c>
      <c r="T2683" t="s">
        <v>61</v>
      </c>
      <c r="V2683" t="s">
        <v>13058</v>
      </c>
      <c r="W2683">
        <v>264974</v>
      </c>
      <c r="X2683">
        <v>19720</v>
      </c>
      <c r="Y2683">
        <v>245254</v>
      </c>
      <c r="Z2683">
        <v>189776</v>
      </c>
      <c r="AA2683">
        <v>164776</v>
      </c>
      <c r="AB2683" t="s">
        <v>63</v>
      </c>
      <c r="AC2683" s="1">
        <v>34912</v>
      </c>
      <c r="AD2683">
        <v>15000</v>
      </c>
      <c r="AE2683">
        <v>1096</v>
      </c>
      <c r="AF2683">
        <v>42</v>
      </c>
      <c r="AG2683" t="s">
        <v>103</v>
      </c>
      <c r="AH2683" t="s">
        <v>76</v>
      </c>
      <c r="AI2683">
        <v>1</v>
      </c>
      <c r="AJ2683">
        <v>1997</v>
      </c>
      <c r="AK2683">
        <v>3</v>
      </c>
      <c r="AL2683">
        <v>3</v>
      </c>
      <c r="AN2683">
        <v>2745</v>
      </c>
      <c r="AO2683">
        <v>32</v>
      </c>
      <c r="AP2683" t="s">
        <v>63</v>
      </c>
      <c r="AQ2683" t="s">
        <v>66</v>
      </c>
      <c r="AR2683">
        <v>3770</v>
      </c>
      <c r="AW2683" t="s">
        <v>13059</v>
      </c>
      <c r="AX2683" t="s">
        <v>13060</v>
      </c>
      <c r="AY2683" t="s">
        <v>13061</v>
      </c>
      <c r="AZ2683" t="s">
        <v>70</v>
      </c>
    </row>
    <row r="2684" spans="1:52" x14ac:dyDescent="0.3">
      <c r="A2684">
        <v>2153482</v>
      </c>
      <c r="B2684" t="s">
        <v>13062</v>
      </c>
      <c r="C2684" t="str">
        <f t="shared" si="343"/>
        <v>7492</v>
      </c>
      <c r="D2684" t="s">
        <v>8411</v>
      </c>
      <c r="E2684" t="str">
        <f>"0100"</f>
        <v>0100</v>
      </c>
      <c r="F2684" t="s">
        <v>54</v>
      </c>
      <c r="G2684" t="str">
        <f>"09"</f>
        <v>09</v>
      </c>
      <c r="H2684" t="s">
        <v>55</v>
      </c>
      <c r="I2684" t="s">
        <v>56</v>
      </c>
      <c r="J2684" t="s">
        <v>57</v>
      </c>
      <c r="K2684">
        <v>1</v>
      </c>
      <c r="L2684">
        <v>43781</v>
      </c>
      <c r="M2684">
        <v>1.01</v>
      </c>
      <c r="N2684" t="str">
        <f t="shared" si="344"/>
        <v>000X</v>
      </c>
      <c r="O2684">
        <v>3578</v>
      </c>
      <c r="P2684" t="s">
        <v>58</v>
      </c>
      <c r="Q2684" t="s">
        <v>12314</v>
      </c>
      <c r="R2684" t="s">
        <v>12315</v>
      </c>
      <c r="T2684" t="s">
        <v>61</v>
      </c>
      <c r="V2684" t="s">
        <v>13063</v>
      </c>
      <c r="W2684">
        <v>224618</v>
      </c>
      <c r="X2684">
        <v>16080</v>
      </c>
      <c r="Y2684">
        <v>208538</v>
      </c>
      <c r="Z2684">
        <v>189710</v>
      </c>
      <c r="AA2684">
        <v>159210</v>
      </c>
      <c r="AB2684" t="s">
        <v>63</v>
      </c>
      <c r="AC2684" s="1">
        <v>41760</v>
      </c>
      <c r="AD2684">
        <v>175000</v>
      </c>
      <c r="AE2684">
        <v>2622</v>
      </c>
      <c r="AF2684">
        <v>1683</v>
      </c>
      <c r="AG2684" t="s">
        <v>64</v>
      </c>
      <c r="AH2684" t="s">
        <v>76</v>
      </c>
      <c r="AI2684">
        <v>1</v>
      </c>
      <c r="AJ2684">
        <v>2006</v>
      </c>
      <c r="AK2684">
        <v>3</v>
      </c>
      <c r="AL2684">
        <v>2</v>
      </c>
      <c r="AN2684">
        <v>1817</v>
      </c>
      <c r="AO2684">
        <v>32</v>
      </c>
      <c r="AP2684" t="s">
        <v>72</v>
      </c>
      <c r="AQ2684" t="s">
        <v>66</v>
      </c>
      <c r="AR2684">
        <v>2582</v>
      </c>
      <c r="AW2684" t="s">
        <v>13064</v>
      </c>
      <c r="AX2684" t="s">
        <v>13065</v>
      </c>
      <c r="AY2684" t="s">
        <v>13066</v>
      </c>
      <c r="AZ2684" t="s">
        <v>70</v>
      </c>
    </row>
    <row r="2685" spans="1:52" x14ac:dyDescent="0.3">
      <c r="A2685">
        <v>2153601</v>
      </c>
      <c r="B2685" t="s">
        <v>13067</v>
      </c>
      <c r="C2685" t="str">
        <f t="shared" si="343"/>
        <v>7492</v>
      </c>
      <c r="D2685" t="s">
        <v>8411</v>
      </c>
      <c r="E2685" t="str">
        <f>"0000"</f>
        <v>0000</v>
      </c>
      <c r="F2685" t="s">
        <v>108</v>
      </c>
      <c r="G2685" t="str">
        <f>"34"</f>
        <v>34</v>
      </c>
      <c r="H2685" t="s">
        <v>1645</v>
      </c>
      <c r="I2685" t="s">
        <v>56</v>
      </c>
      <c r="J2685" t="s">
        <v>57</v>
      </c>
      <c r="K2685">
        <v>0</v>
      </c>
      <c r="L2685">
        <v>46227</v>
      </c>
      <c r="M2685">
        <v>1.06</v>
      </c>
      <c r="N2685" t="str">
        <f t="shared" si="344"/>
        <v>000X</v>
      </c>
      <c r="O2685">
        <v>6120</v>
      </c>
      <c r="P2685" t="s">
        <v>72</v>
      </c>
      <c r="Q2685" t="s">
        <v>10886</v>
      </c>
      <c r="R2685" t="s">
        <v>140</v>
      </c>
      <c r="T2685" t="s">
        <v>61</v>
      </c>
      <c r="V2685" t="s">
        <v>13068</v>
      </c>
      <c r="W2685">
        <v>16980</v>
      </c>
      <c r="X2685">
        <v>16980</v>
      </c>
      <c r="Y2685">
        <v>0</v>
      </c>
      <c r="Z2685">
        <v>16980</v>
      </c>
      <c r="AA2685">
        <v>16980</v>
      </c>
      <c r="AB2685" t="s">
        <v>72</v>
      </c>
      <c r="AC2685" s="1">
        <v>36495</v>
      </c>
      <c r="AD2685">
        <v>20900</v>
      </c>
      <c r="AE2685">
        <v>1338</v>
      </c>
      <c r="AF2685">
        <v>1620</v>
      </c>
      <c r="AG2685" t="s">
        <v>103</v>
      </c>
      <c r="AH2685" t="s">
        <v>873</v>
      </c>
      <c r="AR2685">
        <v>0</v>
      </c>
      <c r="AW2685" t="s">
        <v>13069</v>
      </c>
      <c r="AY2685" t="s">
        <v>13070</v>
      </c>
      <c r="AZ2685" t="s">
        <v>13071</v>
      </c>
    </row>
    <row r="2686" spans="1:52" x14ac:dyDescent="0.3">
      <c r="A2686">
        <v>2153695</v>
      </c>
      <c r="B2686" t="s">
        <v>13072</v>
      </c>
      <c r="C2686" t="str">
        <f t="shared" si="343"/>
        <v>7492</v>
      </c>
      <c r="D2686" t="s">
        <v>8411</v>
      </c>
      <c r="E2686" t="str">
        <f>"0000"</f>
        <v>0000</v>
      </c>
      <c r="F2686" t="s">
        <v>108</v>
      </c>
      <c r="G2686" t="str">
        <f>"34"</f>
        <v>34</v>
      </c>
      <c r="H2686" t="s">
        <v>1645</v>
      </c>
      <c r="I2686" t="s">
        <v>56</v>
      </c>
      <c r="J2686" t="s">
        <v>57</v>
      </c>
      <c r="K2686">
        <v>0</v>
      </c>
      <c r="L2686">
        <v>43824</v>
      </c>
      <c r="M2686">
        <v>1.01</v>
      </c>
      <c r="N2686" t="str">
        <f t="shared" si="344"/>
        <v>000X</v>
      </c>
      <c r="O2686">
        <v>6058</v>
      </c>
      <c r="P2686" t="s">
        <v>72</v>
      </c>
      <c r="Q2686" t="s">
        <v>10886</v>
      </c>
      <c r="R2686" t="s">
        <v>140</v>
      </c>
      <c r="T2686" t="s">
        <v>61</v>
      </c>
      <c r="V2686" t="s">
        <v>13073</v>
      </c>
      <c r="W2686">
        <v>16100</v>
      </c>
      <c r="X2686">
        <v>16100</v>
      </c>
      <c r="Y2686">
        <v>0</v>
      </c>
      <c r="Z2686">
        <v>16100</v>
      </c>
      <c r="AA2686">
        <v>16100</v>
      </c>
      <c r="AB2686" t="s">
        <v>72</v>
      </c>
      <c r="AR2686">
        <v>0</v>
      </c>
      <c r="AW2686" t="s">
        <v>13074</v>
      </c>
      <c r="AY2686" t="s">
        <v>13075</v>
      </c>
      <c r="AZ2686" t="s">
        <v>13076</v>
      </c>
    </row>
    <row r="2687" spans="1:52" x14ac:dyDescent="0.3">
      <c r="A2687">
        <v>2153733</v>
      </c>
      <c r="B2687" t="s">
        <v>13077</v>
      </c>
      <c r="C2687" t="str">
        <f t="shared" si="343"/>
        <v>7492</v>
      </c>
      <c r="D2687" t="s">
        <v>8411</v>
      </c>
      <c r="E2687" t="str">
        <f>"0100"</f>
        <v>0100</v>
      </c>
      <c r="F2687" t="s">
        <v>54</v>
      </c>
      <c r="G2687" t="str">
        <f>"34"</f>
        <v>34</v>
      </c>
      <c r="H2687" t="s">
        <v>1645</v>
      </c>
      <c r="I2687" t="s">
        <v>56</v>
      </c>
      <c r="J2687" t="s">
        <v>57</v>
      </c>
      <c r="K2687">
        <v>1</v>
      </c>
      <c r="L2687">
        <v>43809</v>
      </c>
      <c r="M2687">
        <v>1.01</v>
      </c>
      <c r="N2687" t="str">
        <f t="shared" si="344"/>
        <v>000X</v>
      </c>
      <c r="O2687">
        <v>6024</v>
      </c>
      <c r="P2687" t="s">
        <v>72</v>
      </c>
      <c r="Q2687" t="s">
        <v>10886</v>
      </c>
      <c r="R2687" t="s">
        <v>140</v>
      </c>
      <c r="T2687" t="s">
        <v>61</v>
      </c>
      <c r="V2687" t="s">
        <v>13078</v>
      </c>
      <c r="W2687">
        <v>265953</v>
      </c>
      <c r="X2687">
        <v>16090</v>
      </c>
      <c r="Y2687">
        <v>249863</v>
      </c>
      <c r="Z2687">
        <v>192248</v>
      </c>
      <c r="AA2687">
        <v>167248</v>
      </c>
      <c r="AB2687" t="s">
        <v>63</v>
      </c>
      <c r="AC2687" s="1">
        <v>41214</v>
      </c>
      <c r="AD2687">
        <v>237500</v>
      </c>
      <c r="AE2687">
        <v>2517</v>
      </c>
      <c r="AF2687">
        <v>2317</v>
      </c>
      <c r="AG2687" t="s">
        <v>64</v>
      </c>
      <c r="AH2687" t="s">
        <v>76</v>
      </c>
      <c r="AI2687">
        <v>1</v>
      </c>
      <c r="AJ2687">
        <v>2004</v>
      </c>
      <c r="AK2687">
        <v>4</v>
      </c>
      <c r="AL2687">
        <v>3</v>
      </c>
      <c r="AN2687">
        <v>2882</v>
      </c>
      <c r="AO2687">
        <v>32</v>
      </c>
      <c r="AP2687" t="s">
        <v>72</v>
      </c>
      <c r="AQ2687" t="s">
        <v>66</v>
      </c>
      <c r="AR2687">
        <v>3858</v>
      </c>
      <c r="AW2687" t="s">
        <v>13079</v>
      </c>
      <c r="AX2687" t="s">
        <v>13080</v>
      </c>
      <c r="AY2687" t="s">
        <v>13081</v>
      </c>
      <c r="AZ2687" t="s">
        <v>70</v>
      </c>
    </row>
    <row r="2688" spans="1:52" x14ac:dyDescent="0.3">
      <c r="A2688">
        <v>2153792</v>
      </c>
      <c r="B2688" t="s">
        <v>13082</v>
      </c>
      <c r="C2688" t="str">
        <f t="shared" si="343"/>
        <v>7492</v>
      </c>
      <c r="D2688" t="s">
        <v>8411</v>
      </c>
      <c r="E2688" t="str">
        <f>"0100"</f>
        <v>0100</v>
      </c>
      <c r="F2688" t="s">
        <v>54</v>
      </c>
      <c r="G2688" t="str">
        <f>"09"</f>
        <v>09</v>
      </c>
      <c r="H2688" t="s">
        <v>55</v>
      </c>
      <c r="I2688" t="s">
        <v>56</v>
      </c>
      <c r="J2688" t="s">
        <v>57</v>
      </c>
      <c r="K2688">
        <v>1</v>
      </c>
      <c r="L2688">
        <v>46334</v>
      </c>
      <c r="M2688">
        <v>1.06</v>
      </c>
      <c r="N2688" t="str">
        <f t="shared" si="344"/>
        <v>000X</v>
      </c>
      <c r="O2688">
        <v>3617</v>
      </c>
      <c r="P2688" t="s">
        <v>58</v>
      </c>
      <c r="Q2688" t="s">
        <v>12049</v>
      </c>
      <c r="R2688" t="s">
        <v>140</v>
      </c>
      <c r="T2688" t="s">
        <v>61</v>
      </c>
      <c r="V2688" t="s">
        <v>13083</v>
      </c>
      <c r="W2688">
        <v>243271</v>
      </c>
      <c r="X2688">
        <v>17020</v>
      </c>
      <c r="Y2688">
        <v>226251</v>
      </c>
      <c r="Z2688">
        <v>242156</v>
      </c>
      <c r="AA2688">
        <v>212156</v>
      </c>
      <c r="AB2688" t="s">
        <v>63</v>
      </c>
      <c r="AC2688" s="1">
        <v>43077</v>
      </c>
      <c r="AD2688">
        <v>259900</v>
      </c>
      <c r="AE2688">
        <v>2869</v>
      </c>
      <c r="AF2688">
        <v>1754</v>
      </c>
      <c r="AG2688" t="s">
        <v>64</v>
      </c>
      <c r="AH2688" t="s">
        <v>76</v>
      </c>
      <c r="AI2688">
        <v>1</v>
      </c>
      <c r="AJ2688">
        <v>2017</v>
      </c>
      <c r="AK2688">
        <v>3</v>
      </c>
      <c r="AL2688">
        <v>2</v>
      </c>
      <c r="AN2688">
        <v>1955</v>
      </c>
      <c r="AO2688">
        <v>32</v>
      </c>
      <c r="AP2688" t="s">
        <v>63</v>
      </c>
      <c r="AQ2688" t="s">
        <v>66</v>
      </c>
      <c r="AR2688">
        <v>3144</v>
      </c>
      <c r="AW2688" t="s">
        <v>13084</v>
      </c>
      <c r="AX2688" t="s">
        <v>13085</v>
      </c>
      <c r="AY2688" t="s">
        <v>13086</v>
      </c>
      <c r="AZ2688" t="s">
        <v>70</v>
      </c>
    </row>
    <row r="2689" spans="1:52" x14ac:dyDescent="0.3">
      <c r="A2689">
        <v>2153920</v>
      </c>
      <c r="B2689" t="s">
        <v>13087</v>
      </c>
      <c r="C2689" t="str">
        <f t="shared" si="343"/>
        <v>7492</v>
      </c>
      <c r="D2689" t="s">
        <v>8411</v>
      </c>
      <c r="E2689" t="str">
        <f>"0000"</f>
        <v>0000</v>
      </c>
      <c r="F2689" t="s">
        <v>108</v>
      </c>
      <c r="G2689" t="str">
        <f>"09"</f>
        <v>09</v>
      </c>
      <c r="H2689" t="s">
        <v>55</v>
      </c>
      <c r="I2689" t="s">
        <v>56</v>
      </c>
      <c r="J2689" t="s">
        <v>57</v>
      </c>
      <c r="K2689">
        <v>0</v>
      </c>
      <c r="L2689">
        <v>46336</v>
      </c>
      <c r="M2689">
        <v>1.06</v>
      </c>
      <c r="N2689" t="str">
        <f t="shared" si="344"/>
        <v>000X</v>
      </c>
      <c r="O2689">
        <v>3709</v>
      </c>
      <c r="P2689" t="s">
        <v>58</v>
      </c>
      <c r="Q2689" t="s">
        <v>12049</v>
      </c>
      <c r="R2689" t="s">
        <v>140</v>
      </c>
      <c r="T2689" t="s">
        <v>61</v>
      </c>
      <c r="V2689" t="s">
        <v>13088</v>
      </c>
      <c r="W2689">
        <v>17020</v>
      </c>
      <c r="X2689">
        <v>17020</v>
      </c>
      <c r="Y2689">
        <v>0</v>
      </c>
      <c r="Z2689">
        <v>17020</v>
      </c>
      <c r="AA2689">
        <v>17020</v>
      </c>
      <c r="AB2689" t="s">
        <v>72</v>
      </c>
      <c r="AC2689" s="1">
        <v>35855</v>
      </c>
      <c r="AD2689">
        <v>24000</v>
      </c>
      <c r="AE2689">
        <v>1239</v>
      </c>
      <c r="AF2689">
        <v>870</v>
      </c>
      <c r="AG2689" t="s">
        <v>103</v>
      </c>
      <c r="AH2689" t="s">
        <v>873</v>
      </c>
      <c r="AR2689">
        <v>0</v>
      </c>
      <c r="AW2689" t="s">
        <v>13089</v>
      </c>
      <c r="AY2689" t="s">
        <v>13090</v>
      </c>
      <c r="AZ2689" t="s">
        <v>13091</v>
      </c>
    </row>
    <row r="2690" spans="1:52" x14ac:dyDescent="0.3">
      <c r="A2690">
        <v>2154373</v>
      </c>
      <c r="B2690" t="s">
        <v>13092</v>
      </c>
      <c r="C2690" t="str">
        <f t="shared" ref="C2690:C2753" si="345">"7492"</f>
        <v>7492</v>
      </c>
      <c r="D2690" t="s">
        <v>8411</v>
      </c>
      <c r="E2690" t="str">
        <f>"0100"</f>
        <v>0100</v>
      </c>
      <c r="F2690" t="s">
        <v>54</v>
      </c>
      <c r="G2690" t="str">
        <f>"34"</f>
        <v>34</v>
      </c>
      <c r="H2690" t="s">
        <v>1645</v>
      </c>
      <c r="I2690" t="s">
        <v>56</v>
      </c>
      <c r="J2690" t="s">
        <v>57</v>
      </c>
      <c r="K2690">
        <v>1</v>
      </c>
      <c r="L2690">
        <v>44254</v>
      </c>
      <c r="M2690">
        <v>1.02</v>
      </c>
      <c r="N2690" t="str">
        <f t="shared" si="344"/>
        <v>000X</v>
      </c>
      <c r="O2690">
        <v>6014</v>
      </c>
      <c r="P2690" t="s">
        <v>72</v>
      </c>
      <c r="Q2690" t="s">
        <v>12817</v>
      </c>
      <c r="R2690" t="s">
        <v>88</v>
      </c>
      <c r="T2690" t="s">
        <v>61</v>
      </c>
      <c r="V2690" t="s">
        <v>13093</v>
      </c>
      <c r="W2690">
        <v>233326</v>
      </c>
      <c r="X2690">
        <v>16250</v>
      </c>
      <c r="Y2690">
        <v>217076</v>
      </c>
      <c r="Z2690">
        <v>171037</v>
      </c>
      <c r="AA2690">
        <v>146037</v>
      </c>
      <c r="AB2690" t="s">
        <v>63</v>
      </c>
      <c r="AC2690" s="1">
        <v>33420</v>
      </c>
      <c r="AD2690">
        <v>10000</v>
      </c>
      <c r="AE2690">
        <v>901</v>
      </c>
      <c r="AF2690">
        <v>1728</v>
      </c>
      <c r="AG2690" t="s">
        <v>103</v>
      </c>
      <c r="AH2690" t="s">
        <v>76</v>
      </c>
      <c r="AI2690">
        <v>1</v>
      </c>
      <c r="AJ2690">
        <v>1992</v>
      </c>
      <c r="AK2690">
        <v>3</v>
      </c>
      <c r="AL2690">
        <v>2</v>
      </c>
      <c r="AN2690">
        <v>2270</v>
      </c>
      <c r="AO2690">
        <v>32</v>
      </c>
      <c r="AP2690" t="s">
        <v>63</v>
      </c>
      <c r="AQ2690" t="s">
        <v>66</v>
      </c>
      <c r="AR2690">
        <v>3527</v>
      </c>
      <c r="AW2690" t="s">
        <v>13094</v>
      </c>
      <c r="AX2690" t="s">
        <v>13095</v>
      </c>
      <c r="AY2690" t="s">
        <v>13096</v>
      </c>
      <c r="AZ2690" t="s">
        <v>13097</v>
      </c>
    </row>
    <row r="2691" spans="1:52" x14ac:dyDescent="0.3">
      <c r="A2691">
        <v>2154560</v>
      </c>
      <c r="B2691" t="s">
        <v>13098</v>
      </c>
      <c r="C2691" t="str">
        <f t="shared" si="345"/>
        <v>7492</v>
      </c>
      <c r="D2691" t="s">
        <v>8411</v>
      </c>
      <c r="E2691" t="str">
        <f>"0100"</f>
        <v>0100</v>
      </c>
      <c r="F2691" t="s">
        <v>54</v>
      </c>
      <c r="G2691" t="str">
        <f>"03"</f>
        <v>03</v>
      </c>
      <c r="H2691" t="s">
        <v>55</v>
      </c>
      <c r="I2691" t="s">
        <v>56</v>
      </c>
      <c r="J2691" t="s">
        <v>57</v>
      </c>
      <c r="K2691">
        <v>1</v>
      </c>
      <c r="L2691">
        <v>47254</v>
      </c>
      <c r="M2691">
        <v>1.08</v>
      </c>
      <c r="N2691" t="str">
        <f t="shared" si="344"/>
        <v>000X</v>
      </c>
      <c r="O2691">
        <v>5892</v>
      </c>
      <c r="P2691" t="s">
        <v>72</v>
      </c>
      <c r="Q2691" t="s">
        <v>12817</v>
      </c>
      <c r="R2691" t="s">
        <v>88</v>
      </c>
      <c r="T2691" t="s">
        <v>61</v>
      </c>
      <c r="V2691" t="s">
        <v>13099</v>
      </c>
      <c r="W2691">
        <v>250249</v>
      </c>
      <c r="X2691">
        <v>17360</v>
      </c>
      <c r="Y2691">
        <v>232889</v>
      </c>
      <c r="Z2691">
        <v>199041</v>
      </c>
      <c r="AA2691">
        <v>174041</v>
      </c>
      <c r="AB2691" t="s">
        <v>63</v>
      </c>
      <c r="AC2691" s="1">
        <v>36039</v>
      </c>
      <c r="AD2691">
        <v>12000</v>
      </c>
      <c r="AE2691">
        <v>1263</v>
      </c>
      <c r="AF2691">
        <v>1569</v>
      </c>
      <c r="AG2691" t="s">
        <v>103</v>
      </c>
      <c r="AH2691" t="s">
        <v>76</v>
      </c>
      <c r="AI2691">
        <v>1</v>
      </c>
      <c r="AJ2691">
        <v>1999</v>
      </c>
      <c r="AK2691">
        <v>3</v>
      </c>
      <c r="AL2691">
        <v>2</v>
      </c>
      <c r="AN2691">
        <v>2489</v>
      </c>
      <c r="AO2691">
        <v>32</v>
      </c>
      <c r="AP2691" t="s">
        <v>63</v>
      </c>
      <c r="AQ2691" t="s">
        <v>66</v>
      </c>
      <c r="AR2691">
        <v>3866</v>
      </c>
      <c r="AW2691" t="s">
        <v>13100</v>
      </c>
      <c r="AX2691" t="s">
        <v>13101</v>
      </c>
      <c r="AY2691" t="s">
        <v>13102</v>
      </c>
      <c r="AZ2691" t="s">
        <v>6383</v>
      </c>
    </row>
    <row r="2692" spans="1:52" x14ac:dyDescent="0.3">
      <c r="A2692">
        <v>2154691</v>
      </c>
      <c r="B2692" t="s">
        <v>13103</v>
      </c>
      <c r="C2692" t="str">
        <f t="shared" si="345"/>
        <v>7492</v>
      </c>
      <c r="D2692" t="s">
        <v>8411</v>
      </c>
      <c r="E2692" t="str">
        <f>"0100"</f>
        <v>0100</v>
      </c>
      <c r="F2692" t="s">
        <v>54</v>
      </c>
      <c r="G2692" t="str">
        <f>"09"</f>
        <v>09</v>
      </c>
      <c r="H2692" t="s">
        <v>55</v>
      </c>
      <c r="I2692" t="s">
        <v>56</v>
      </c>
      <c r="J2692" t="s">
        <v>57</v>
      </c>
      <c r="K2692">
        <v>1</v>
      </c>
      <c r="L2692">
        <v>43715</v>
      </c>
      <c r="M2692">
        <v>1</v>
      </c>
      <c r="N2692" t="str">
        <f t="shared" si="344"/>
        <v>000X</v>
      </c>
      <c r="O2692">
        <v>3253</v>
      </c>
      <c r="P2692" t="s">
        <v>58</v>
      </c>
      <c r="Q2692" t="s">
        <v>12049</v>
      </c>
      <c r="R2692" t="s">
        <v>140</v>
      </c>
      <c r="T2692" t="s">
        <v>61</v>
      </c>
      <c r="V2692" t="s">
        <v>13104</v>
      </c>
      <c r="W2692">
        <v>301541</v>
      </c>
      <c r="X2692">
        <v>16060</v>
      </c>
      <c r="Y2692">
        <v>285481</v>
      </c>
      <c r="Z2692">
        <v>271039</v>
      </c>
      <c r="AA2692">
        <v>246039</v>
      </c>
      <c r="AB2692" t="s">
        <v>63</v>
      </c>
      <c r="AC2692" s="1">
        <v>42850</v>
      </c>
      <c r="AD2692">
        <v>335000</v>
      </c>
      <c r="AE2692">
        <v>2825</v>
      </c>
      <c r="AF2692">
        <v>1559</v>
      </c>
      <c r="AG2692" t="s">
        <v>64</v>
      </c>
      <c r="AH2692" t="s">
        <v>76</v>
      </c>
      <c r="AI2692">
        <v>1</v>
      </c>
      <c r="AJ2692">
        <v>2004</v>
      </c>
      <c r="AK2692">
        <v>3</v>
      </c>
      <c r="AL2692">
        <v>3</v>
      </c>
      <c r="AN2692">
        <v>2637</v>
      </c>
      <c r="AO2692">
        <v>32</v>
      </c>
      <c r="AP2692" t="s">
        <v>63</v>
      </c>
      <c r="AQ2692" t="s">
        <v>66</v>
      </c>
      <c r="AR2692">
        <v>3723</v>
      </c>
      <c r="AW2692" t="s">
        <v>13105</v>
      </c>
      <c r="AX2692" t="s">
        <v>13106</v>
      </c>
      <c r="AY2692" t="s">
        <v>13107</v>
      </c>
      <c r="AZ2692" t="s">
        <v>70</v>
      </c>
    </row>
    <row r="2693" spans="1:52" x14ac:dyDescent="0.3">
      <c r="A2693">
        <v>2155205</v>
      </c>
      <c r="B2693" t="s">
        <v>13108</v>
      </c>
      <c r="C2693" t="str">
        <f t="shared" si="345"/>
        <v>7492</v>
      </c>
      <c r="D2693" t="s">
        <v>8411</v>
      </c>
      <c r="E2693" t="str">
        <f>"0100"</f>
        <v>0100</v>
      </c>
      <c r="F2693" t="s">
        <v>54</v>
      </c>
      <c r="G2693" t="str">
        <f>"09"</f>
        <v>09</v>
      </c>
      <c r="H2693" t="s">
        <v>55</v>
      </c>
      <c r="I2693" t="s">
        <v>56</v>
      </c>
      <c r="J2693" t="s">
        <v>57</v>
      </c>
      <c r="K2693">
        <v>1</v>
      </c>
      <c r="L2693">
        <v>44368</v>
      </c>
      <c r="M2693">
        <v>1.02</v>
      </c>
      <c r="N2693" t="str">
        <f t="shared" si="344"/>
        <v>000X</v>
      </c>
      <c r="O2693">
        <v>3686</v>
      </c>
      <c r="P2693" t="s">
        <v>58</v>
      </c>
      <c r="Q2693" t="s">
        <v>12049</v>
      </c>
      <c r="R2693" t="s">
        <v>140</v>
      </c>
      <c r="T2693" t="s">
        <v>61</v>
      </c>
      <c r="V2693" t="s">
        <v>13109</v>
      </c>
      <c r="W2693">
        <v>292643</v>
      </c>
      <c r="X2693">
        <v>16300</v>
      </c>
      <c r="Y2693">
        <v>276343</v>
      </c>
      <c r="Z2693">
        <v>222403</v>
      </c>
      <c r="AA2693">
        <v>192403</v>
      </c>
      <c r="AB2693" t="s">
        <v>63</v>
      </c>
      <c r="AC2693" s="1">
        <v>37865</v>
      </c>
      <c r="AD2693">
        <v>20000</v>
      </c>
      <c r="AE2693">
        <v>1647</v>
      </c>
      <c r="AF2693">
        <v>513</v>
      </c>
      <c r="AG2693" t="s">
        <v>103</v>
      </c>
      <c r="AH2693" t="s">
        <v>76</v>
      </c>
      <c r="AI2693">
        <v>1</v>
      </c>
      <c r="AJ2693">
        <v>2005</v>
      </c>
      <c r="AK2693">
        <v>4</v>
      </c>
      <c r="AL2693">
        <v>2</v>
      </c>
      <c r="AN2693">
        <v>2951</v>
      </c>
      <c r="AO2693">
        <v>32</v>
      </c>
      <c r="AP2693" t="s">
        <v>63</v>
      </c>
      <c r="AQ2693" t="s">
        <v>66</v>
      </c>
      <c r="AR2693">
        <v>4132</v>
      </c>
      <c r="AW2693" t="s">
        <v>13110</v>
      </c>
      <c r="AX2693" t="s">
        <v>13111</v>
      </c>
      <c r="AY2693" t="s">
        <v>13112</v>
      </c>
      <c r="AZ2693" t="s">
        <v>70</v>
      </c>
    </row>
    <row r="2694" spans="1:52" x14ac:dyDescent="0.3">
      <c r="A2694">
        <v>2155272</v>
      </c>
      <c r="B2694" t="s">
        <v>13113</v>
      </c>
      <c r="C2694" t="str">
        <f t="shared" si="345"/>
        <v>7492</v>
      </c>
      <c r="D2694" t="s">
        <v>8411</v>
      </c>
      <c r="E2694" t="str">
        <f>"0000"</f>
        <v>0000</v>
      </c>
      <c r="F2694" t="s">
        <v>108</v>
      </c>
      <c r="G2694" t="str">
        <f>"09"</f>
        <v>09</v>
      </c>
      <c r="H2694" t="s">
        <v>55</v>
      </c>
      <c r="I2694" t="s">
        <v>56</v>
      </c>
      <c r="J2694" t="s">
        <v>57</v>
      </c>
      <c r="K2694">
        <v>0</v>
      </c>
      <c r="L2694">
        <v>44432</v>
      </c>
      <c r="M2694">
        <v>1.02</v>
      </c>
      <c r="N2694" t="str">
        <f t="shared" si="344"/>
        <v>000X</v>
      </c>
      <c r="O2694">
        <v>3618</v>
      </c>
      <c r="P2694" t="s">
        <v>58</v>
      </c>
      <c r="Q2694" t="s">
        <v>12049</v>
      </c>
      <c r="R2694" t="s">
        <v>140</v>
      </c>
      <c r="T2694" t="s">
        <v>61</v>
      </c>
      <c r="V2694" t="s">
        <v>13114</v>
      </c>
      <c r="W2694">
        <v>16320</v>
      </c>
      <c r="X2694">
        <v>16320</v>
      </c>
      <c r="Y2694">
        <v>0</v>
      </c>
      <c r="Z2694">
        <v>16320</v>
      </c>
      <c r="AA2694">
        <v>16320</v>
      </c>
      <c r="AB2694" t="s">
        <v>72</v>
      </c>
      <c r="AC2694" s="1">
        <v>35431</v>
      </c>
      <c r="AD2694">
        <v>19000</v>
      </c>
      <c r="AE2694">
        <v>1166</v>
      </c>
      <c r="AF2694">
        <v>1421</v>
      </c>
      <c r="AG2694" t="s">
        <v>103</v>
      </c>
      <c r="AH2694" t="s">
        <v>873</v>
      </c>
      <c r="AR2694">
        <v>0</v>
      </c>
      <c r="AW2694" t="s">
        <v>13115</v>
      </c>
      <c r="AY2694" t="s">
        <v>13116</v>
      </c>
      <c r="AZ2694" t="s">
        <v>13117</v>
      </c>
    </row>
    <row r="2695" spans="1:52" x14ac:dyDescent="0.3">
      <c r="A2695">
        <v>2153679</v>
      </c>
      <c r="B2695" t="s">
        <v>13118</v>
      </c>
      <c r="C2695" t="str">
        <f t="shared" si="345"/>
        <v>7492</v>
      </c>
      <c r="D2695" t="s">
        <v>8411</v>
      </c>
      <c r="E2695" t="str">
        <f>"0100"</f>
        <v>0100</v>
      </c>
      <c r="F2695" t="s">
        <v>54</v>
      </c>
      <c r="G2695" t="str">
        <f>"34"</f>
        <v>34</v>
      </c>
      <c r="H2695" t="s">
        <v>1645</v>
      </c>
      <c r="I2695" t="s">
        <v>56</v>
      </c>
      <c r="J2695" t="s">
        <v>57</v>
      </c>
      <c r="K2695">
        <v>1</v>
      </c>
      <c r="L2695">
        <v>43838</v>
      </c>
      <c r="M2695">
        <v>1.01</v>
      </c>
      <c r="N2695" t="str">
        <f t="shared" si="344"/>
        <v>000X</v>
      </c>
      <c r="O2695">
        <v>6082</v>
      </c>
      <c r="P2695" t="s">
        <v>72</v>
      </c>
      <c r="Q2695" t="s">
        <v>10886</v>
      </c>
      <c r="R2695" t="s">
        <v>140</v>
      </c>
      <c r="T2695" t="s">
        <v>61</v>
      </c>
      <c r="V2695" t="s">
        <v>13119</v>
      </c>
      <c r="W2695">
        <v>318099</v>
      </c>
      <c r="X2695">
        <v>16100</v>
      </c>
      <c r="Y2695">
        <v>301999</v>
      </c>
      <c r="Z2695">
        <v>248898</v>
      </c>
      <c r="AA2695">
        <v>223898</v>
      </c>
      <c r="AB2695" t="s">
        <v>63</v>
      </c>
      <c r="AC2695" s="1">
        <v>42845</v>
      </c>
      <c r="AD2695">
        <v>354000</v>
      </c>
      <c r="AE2695">
        <v>2824</v>
      </c>
      <c r="AF2695">
        <v>1769</v>
      </c>
      <c r="AG2695" t="s">
        <v>64</v>
      </c>
      <c r="AH2695" t="s">
        <v>76</v>
      </c>
      <c r="AI2695">
        <v>1</v>
      </c>
      <c r="AJ2695">
        <v>2014</v>
      </c>
      <c r="AK2695">
        <v>3</v>
      </c>
      <c r="AL2695">
        <v>2</v>
      </c>
      <c r="AN2695">
        <v>2428</v>
      </c>
      <c r="AO2695">
        <v>32</v>
      </c>
      <c r="AP2695" t="s">
        <v>63</v>
      </c>
      <c r="AQ2695" t="s">
        <v>66</v>
      </c>
      <c r="AR2695">
        <v>3549</v>
      </c>
      <c r="AW2695" t="s">
        <v>13120</v>
      </c>
      <c r="AY2695" t="s">
        <v>13121</v>
      </c>
      <c r="AZ2695" t="s">
        <v>70</v>
      </c>
    </row>
    <row r="2696" spans="1:52" x14ac:dyDescent="0.3">
      <c r="A2696">
        <v>2153911</v>
      </c>
      <c r="B2696" t="s">
        <v>13122</v>
      </c>
      <c r="C2696" t="str">
        <f t="shared" si="345"/>
        <v>7492</v>
      </c>
      <c r="D2696" t="s">
        <v>8411</v>
      </c>
      <c r="E2696" t="str">
        <f>"0100"</f>
        <v>0100</v>
      </c>
      <c r="F2696" t="s">
        <v>54</v>
      </c>
      <c r="G2696" t="str">
        <f>"34"</f>
        <v>34</v>
      </c>
      <c r="H2696" t="s">
        <v>1645</v>
      </c>
      <c r="I2696" t="s">
        <v>56</v>
      </c>
      <c r="J2696" t="s">
        <v>57</v>
      </c>
      <c r="K2696">
        <v>1</v>
      </c>
      <c r="L2696">
        <v>43841</v>
      </c>
      <c r="M2696">
        <v>1.01</v>
      </c>
      <c r="N2696" t="str">
        <f t="shared" si="344"/>
        <v>000X</v>
      </c>
      <c r="O2696">
        <v>6015</v>
      </c>
      <c r="P2696" t="s">
        <v>72</v>
      </c>
      <c r="Q2696" t="s">
        <v>12817</v>
      </c>
      <c r="R2696" t="s">
        <v>88</v>
      </c>
      <c r="T2696" t="s">
        <v>61</v>
      </c>
      <c r="V2696" t="s">
        <v>13123</v>
      </c>
      <c r="W2696">
        <v>202399</v>
      </c>
      <c r="X2696">
        <v>16100</v>
      </c>
      <c r="Y2696">
        <v>186299</v>
      </c>
      <c r="Z2696">
        <v>147158</v>
      </c>
      <c r="AA2696">
        <v>122158</v>
      </c>
      <c r="AB2696" t="s">
        <v>63</v>
      </c>
      <c r="AC2696" s="1">
        <v>36130</v>
      </c>
      <c r="AD2696">
        <v>146000</v>
      </c>
      <c r="AE2696">
        <v>1281</v>
      </c>
      <c r="AF2696">
        <v>1994</v>
      </c>
      <c r="AG2696" t="s">
        <v>64</v>
      </c>
      <c r="AH2696" t="s">
        <v>76</v>
      </c>
      <c r="AI2696">
        <v>1</v>
      </c>
      <c r="AJ2696">
        <v>1996</v>
      </c>
      <c r="AK2696">
        <v>3</v>
      </c>
      <c r="AL2696">
        <v>2</v>
      </c>
      <c r="AN2696">
        <v>1970</v>
      </c>
      <c r="AO2696">
        <v>32</v>
      </c>
      <c r="AP2696" t="s">
        <v>63</v>
      </c>
      <c r="AQ2696" t="s">
        <v>66</v>
      </c>
      <c r="AR2696">
        <v>2835</v>
      </c>
      <c r="AW2696" t="s">
        <v>13124</v>
      </c>
      <c r="AX2696" t="s">
        <v>13125</v>
      </c>
      <c r="AY2696" t="s">
        <v>13126</v>
      </c>
      <c r="AZ2696" t="s">
        <v>70</v>
      </c>
    </row>
    <row r="2697" spans="1:52" x14ac:dyDescent="0.3">
      <c r="A2697">
        <v>2153954</v>
      </c>
      <c r="B2697" t="s">
        <v>13127</v>
      </c>
      <c r="C2697" t="str">
        <f t="shared" si="345"/>
        <v>7492</v>
      </c>
      <c r="D2697" t="s">
        <v>8411</v>
      </c>
      <c r="E2697" t="str">
        <f>"0000"</f>
        <v>0000</v>
      </c>
      <c r="F2697" t="s">
        <v>108</v>
      </c>
      <c r="G2697" t="str">
        <f>"09"</f>
        <v>09</v>
      </c>
      <c r="H2697" t="s">
        <v>55</v>
      </c>
      <c r="I2697" t="s">
        <v>56</v>
      </c>
      <c r="J2697" t="s">
        <v>57</v>
      </c>
      <c r="K2697">
        <v>0</v>
      </c>
      <c r="L2697">
        <v>46336</v>
      </c>
      <c r="M2697">
        <v>1.06</v>
      </c>
      <c r="N2697" t="str">
        <f t="shared" si="344"/>
        <v>000X</v>
      </c>
      <c r="O2697">
        <v>3747</v>
      </c>
      <c r="P2697" t="s">
        <v>58</v>
      </c>
      <c r="Q2697" t="s">
        <v>12049</v>
      </c>
      <c r="R2697" t="s">
        <v>140</v>
      </c>
      <c r="T2697" t="s">
        <v>61</v>
      </c>
      <c r="V2697" t="s">
        <v>13128</v>
      </c>
      <c r="W2697">
        <v>17020</v>
      </c>
      <c r="X2697">
        <v>17020</v>
      </c>
      <c r="Y2697">
        <v>0</v>
      </c>
      <c r="Z2697">
        <v>17020</v>
      </c>
      <c r="AA2697">
        <v>17020</v>
      </c>
      <c r="AB2697" t="s">
        <v>72</v>
      </c>
      <c r="AC2697" s="1">
        <v>38473</v>
      </c>
      <c r="AD2697">
        <v>89900</v>
      </c>
      <c r="AE2697">
        <v>1904</v>
      </c>
      <c r="AF2697">
        <v>789</v>
      </c>
      <c r="AG2697" t="s">
        <v>103</v>
      </c>
      <c r="AH2697" t="s">
        <v>76</v>
      </c>
      <c r="AR2697">
        <v>0</v>
      </c>
      <c r="AW2697" t="s">
        <v>13129</v>
      </c>
      <c r="AX2697" t="s">
        <v>13130</v>
      </c>
      <c r="AY2697" t="s">
        <v>13131</v>
      </c>
      <c r="AZ2697" t="s">
        <v>13132</v>
      </c>
    </row>
    <row r="2698" spans="1:52" x14ac:dyDescent="0.3">
      <c r="A2698">
        <v>2154241</v>
      </c>
      <c r="B2698" t="s">
        <v>13133</v>
      </c>
      <c r="C2698" t="str">
        <f t="shared" si="345"/>
        <v>7492</v>
      </c>
      <c r="D2698" t="s">
        <v>8411</v>
      </c>
      <c r="E2698" t="str">
        <f>"0100"</f>
        <v>0100</v>
      </c>
      <c r="F2698" t="s">
        <v>54</v>
      </c>
      <c r="G2698" t="str">
        <f>"34"</f>
        <v>34</v>
      </c>
      <c r="H2698" t="s">
        <v>1645</v>
      </c>
      <c r="I2698" t="s">
        <v>56</v>
      </c>
      <c r="J2698" t="s">
        <v>57</v>
      </c>
      <c r="K2698">
        <v>1</v>
      </c>
      <c r="L2698">
        <v>43870</v>
      </c>
      <c r="M2698">
        <v>1.01</v>
      </c>
      <c r="N2698" t="str">
        <f t="shared" si="344"/>
        <v>000X</v>
      </c>
      <c r="O2698">
        <v>6081</v>
      </c>
      <c r="P2698" t="s">
        <v>72</v>
      </c>
      <c r="Q2698" t="s">
        <v>12817</v>
      </c>
      <c r="R2698" t="s">
        <v>88</v>
      </c>
      <c r="T2698" t="s">
        <v>61</v>
      </c>
      <c r="V2698" t="s">
        <v>13134</v>
      </c>
      <c r="W2698">
        <v>221286</v>
      </c>
      <c r="X2698">
        <v>16110</v>
      </c>
      <c r="Y2698">
        <v>205176</v>
      </c>
      <c r="Z2698">
        <v>179687</v>
      </c>
      <c r="AA2698">
        <v>154687</v>
      </c>
      <c r="AB2698" t="s">
        <v>63</v>
      </c>
      <c r="AC2698" s="1">
        <v>41883</v>
      </c>
      <c r="AD2698">
        <v>197500</v>
      </c>
      <c r="AE2698">
        <v>2644</v>
      </c>
      <c r="AF2698">
        <v>1093</v>
      </c>
      <c r="AG2698" t="s">
        <v>64</v>
      </c>
      <c r="AH2698" t="s">
        <v>76</v>
      </c>
      <c r="AI2698">
        <v>1</v>
      </c>
      <c r="AJ2698">
        <v>1997</v>
      </c>
      <c r="AK2698">
        <v>3</v>
      </c>
      <c r="AL2698">
        <v>2</v>
      </c>
      <c r="AN2698">
        <v>1943</v>
      </c>
      <c r="AO2698">
        <v>32</v>
      </c>
      <c r="AP2698" t="s">
        <v>63</v>
      </c>
      <c r="AQ2698" t="s">
        <v>66</v>
      </c>
      <c r="AR2698">
        <v>2687</v>
      </c>
      <c r="AW2698" t="s">
        <v>13135</v>
      </c>
      <c r="AX2698" t="s">
        <v>13136</v>
      </c>
      <c r="AY2698" t="s">
        <v>13137</v>
      </c>
      <c r="AZ2698" t="s">
        <v>70</v>
      </c>
    </row>
    <row r="2699" spans="1:52" x14ac:dyDescent="0.3">
      <c r="A2699">
        <v>2154381</v>
      </c>
      <c r="B2699" t="s">
        <v>13138</v>
      </c>
      <c r="C2699" t="str">
        <f t="shared" si="345"/>
        <v>7492</v>
      </c>
      <c r="D2699" t="s">
        <v>8411</v>
      </c>
      <c r="E2699" t="str">
        <f>"0100"</f>
        <v>0100</v>
      </c>
      <c r="F2699" t="s">
        <v>54</v>
      </c>
      <c r="G2699" t="str">
        <f>"09"</f>
        <v>09</v>
      </c>
      <c r="H2699" t="s">
        <v>55</v>
      </c>
      <c r="I2699" t="s">
        <v>56</v>
      </c>
      <c r="J2699" t="s">
        <v>57</v>
      </c>
      <c r="K2699">
        <v>1</v>
      </c>
      <c r="L2699">
        <v>46274</v>
      </c>
      <c r="M2699">
        <v>1.06</v>
      </c>
      <c r="N2699" t="str">
        <f t="shared" si="344"/>
        <v>000X</v>
      </c>
      <c r="O2699">
        <v>3294</v>
      </c>
      <c r="P2699" t="s">
        <v>58</v>
      </c>
      <c r="Q2699" t="s">
        <v>12314</v>
      </c>
      <c r="R2699" t="s">
        <v>12315</v>
      </c>
      <c r="T2699" t="s">
        <v>61</v>
      </c>
      <c r="V2699" t="s">
        <v>13139</v>
      </c>
      <c r="W2699">
        <v>264584</v>
      </c>
      <c r="X2699">
        <v>17000</v>
      </c>
      <c r="Y2699">
        <v>247584</v>
      </c>
      <c r="Z2699">
        <v>264584</v>
      </c>
      <c r="AA2699">
        <v>264584</v>
      </c>
      <c r="AB2699" t="s">
        <v>63</v>
      </c>
      <c r="AC2699" s="1">
        <v>43608</v>
      </c>
      <c r="AD2699">
        <v>289000</v>
      </c>
      <c r="AE2699">
        <v>2978</v>
      </c>
      <c r="AF2699">
        <v>1553</v>
      </c>
      <c r="AG2699" t="s">
        <v>64</v>
      </c>
      <c r="AH2699" t="s">
        <v>76</v>
      </c>
      <c r="AI2699">
        <v>1</v>
      </c>
      <c r="AJ2699">
        <v>2003</v>
      </c>
      <c r="AK2699">
        <v>3</v>
      </c>
      <c r="AL2699">
        <v>2</v>
      </c>
      <c r="AM2699">
        <v>1</v>
      </c>
      <c r="AN2699">
        <v>2616</v>
      </c>
      <c r="AO2699">
        <v>32</v>
      </c>
      <c r="AP2699" t="s">
        <v>63</v>
      </c>
      <c r="AQ2699" t="s">
        <v>66</v>
      </c>
      <c r="AR2699">
        <v>3678</v>
      </c>
      <c r="AW2699" t="s">
        <v>13140</v>
      </c>
      <c r="AX2699" t="s">
        <v>13141</v>
      </c>
      <c r="AY2699" t="s">
        <v>13142</v>
      </c>
      <c r="AZ2699" t="s">
        <v>70</v>
      </c>
    </row>
    <row r="2700" spans="1:52" x14ac:dyDescent="0.3">
      <c r="A2700">
        <v>2154705</v>
      </c>
      <c r="B2700" t="s">
        <v>13143</v>
      </c>
      <c r="C2700" t="str">
        <f t="shared" si="345"/>
        <v>7492</v>
      </c>
      <c r="D2700" t="s">
        <v>8411</v>
      </c>
      <c r="E2700" t="str">
        <f>"0000"</f>
        <v>0000</v>
      </c>
      <c r="F2700" t="s">
        <v>108</v>
      </c>
      <c r="G2700" t="str">
        <f>"03"</f>
        <v>03</v>
      </c>
      <c r="H2700" t="s">
        <v>55</v>
      </c>
      <c r="I2700" t="s">
        <v>56</v>
      </c>
      <c r="J2700" t="s">
        <v>57</v>
      </c>
      <c r="K2700">
        <v>0</v>
      </c>
      <c r="L2700">
        <v>43649</v>
      </c>
      <c r="M2700">
        <v>1</v>
      </c>
      <c r="N2700" t="str">
        <f t="shared" si="344"/>
        <v>000X</v>
      </c>
      <c r="O2700">
        <v>2181</v>
      </c>
      <c r="P2700" t="s">
        <v>58</v>
      </c>
      <c r="Q2700" t="s">
        <v>10439</v>
      </c>
      <c r="R2700" t="s">
        <v>140</v>
      </c>
      <c r="T2700" t="s">
        <v>61</v>
      </c>
      <c r="V2700" t="s">
        <v>13144</v>
      </c>
      <c r="W2700">
        <v>16030</v>
      </c>
      <c r="X2700">
        <v>16030</v>
      </c>
      <c r="Y2700">
        <v>0</v>
      </c>
      <c r="Z2700">
        <v>16030</v>
      </c>
      <c r="AA2700">
        <v>16030</v>
      </c>
      <c r="AB2700" t="s">
        <v>72</v>
      </c>
      <c r="AR2700">
        <v>0</v>
      </c>
      <c r="AW2700" t="s">
        <v>13145</v>
      </c>
      <c r="AY2700" t="s">
        <v>13146</v>
      </c>
      <c r="AZ2700" t="s">
        <v>13147</v>
      </c>
    </row>
    <row r="2701" spans="1:52" x14ac:dyDescent="0.3">
      <c r="A2701">
        <v>2154781</v>
      </c>
      <c r="B2701" t="s">
        <v>13148</v>
      </c>
      <c r="C2701" t="str">
        <f t="shared" si="345"/>
        <v>7492</v>
      </c>
      <c r="D2701" t="s">
        <v>8411</v>
      </c>
      <c r="E2701" t="str">
        <f>"0000"</f>
        <v>0000</v>
      </c>
      <c r="F2701" t="s">
        <v>108</v>
      </c>
      <c r="G2701" t="str">
        <f>"34"</f>
        <v>34</v>
      </c>
      <c r="H2701" t="s">
        <v>1645</v>
      </c>
      <c r="I2701" t="s">
        <v>56</v>
      </c>
      <c r="J2701" t="s">
        <v>57</v>
      </c>
      <c r="K2701">
        <v>0</v>
      </c>
      <c r="L2701">
        <v>46227</v>
      </c>
      <c r="M2701">
        <v>1.06</v>
      </c>
      <c r="N2701" t="str">
        <f t="shared" si="344"/>
        <v>000X</v>
      </c>
      <c r="O2701">
        <v>2245</v>
      </c>
      <c r="P2701" t="s">
        <v>58</v>
      </c>
      <c r="Q2701" t="s">
        <v>10439</v>
      </c>
      <c r="R2701" t="s">
        <v>140</v>
      </c>
      <c r="T2701" t="s">
        <v>61</v>
      </c>
      <c r="V2701" t="s">
        <v>13149</v>
      </c>
      <c r="W2701">
        <v>16980</v>
      </c>
      <c r="X2701">
        <v>16980</v>
      </c>
      <c r="Y2701">
        <v>0</v>
      </c>
      <c r="Z2701">
        <v>16980</v>
      </c>
      <c r="AA2701">
        <v>16980</v>
      </c>
      <c r="AB2701" t="s">
        <v>72</v>
      </c>
      <c r="AC2701" s="1">
        <v>36951</v>
      </c>
      <c r="AD2701">
        <v>16000</v>
      </c>
      <c r="AE2701">
        <v>1420</v>
      </c>
      <c r="AF2701">
        <v>235</v>
      </c>
      <c r="AG2701" t="s">
        <v>103</v>
      </c>
      <c r="AH2701" t="s">
        <v>76</v>
      </c>
      <c r="AR2701">
        <v>0</v>
      </c>
      <c r="AW2701" t="s">
        <v>13150</v>
      </c>
      <c r="AX2701" t="s">
        <v>13151</v>
      </c>
      <c r="AY2701" t="s">
        <v>13152</v>
      </c>
      <c r="AZ2701" t="s">
        <v>13153</v>
      </c>
    </row>
    <row r="2702" spans="1:52" x14ac:dyDescent="0.3">
      <c r="A2702">
        <v>2154802</v>
      </c>
      <c r="B2702" t="s">
        <v>13154</v>
      </c>
      <c r="C2702" t="str">
        <f t="shared" si="345"/>
        <v>7492</v>
      </c>
      <c r="D2702" t="s">
        <v>8411</v>
      </c>
      <c r="E2702" t="str">
        <f>"0000"</f>
        <v>0000</v>
      </c>
      <c r="F2702" t="s">
        <v>108</v>
      </c>
      <c r="G2702" t="str">
        <f>"34"</f>
        <v>34</v>
      </c>
      <c r="H2702" t="s">
        <v>1645</v>
      </c>
      <c r="I2702" t="s">
        <v>56</v>
      </c>
      <c r="J2702" t="s">
        <v>57</v>
      </c>
      <c r="K2702">
        <v>0</v>
      </c>
      <c r="L2702">
        <v>47823</v>
      </c>
      <c r="M2702">
        <v>1.1000000000000001</v>
      </c>
      <c r="N2702" t="str">
        <f t="shared" si="344"/>
        <v>000X</v>
      </c>
      <c r="O2702">
        <v>6157</v>
      </c>
      <c r="P2702" t="s">
        <v>72</v>
      </c>
      <c r="Q2702" t="s">
        <v>8499</v>
      </c>
      <c r="R2702" t="s">
        <v>266</v>
      </c>
      <c r="T2702" t="s">
        <v>61</v>
      </c>
      <c r="V2702" t="s">
        <v>13155</v>
      </c>
      <c r="W2702">
        <v>17570</v>
      </c>
      <c r="X2702">
        <v>17570</v>
      </c>
      <c r="Y2702">
        <v>0</v>
      </c>
      <c r="Z2702">
        <v>17570</v>
      </c>
      <c r="AA2702">
        <v>17570</v>
      </c>
      <c r="AB2702" t="s">
        <v>72</v>
      </c>
      <c r="AC2702" s="1">
        <v>38777</v>
      </c>
      <c r="AD2702">
        <v>55000</v>
      </c>
      <c r="AE2702">
        <v>1989</v>
      </c>
      <c r="AF2702">
        <v>1420</v>
      </c>
      <c r="AG2702" t="s">
        <v>64</v>
      </c>
      <c r="AH2702" t="s">
        <v>391</v>
      </c>
      <c r="AR2702">
        <v>0</v>
      </c>
      <c r="AW2702" t="s">
        <v>13156</v>
      </c>
      <c r="AX2702" t="s">
        <v>10539</v>
      </c>
      <c r="AY2702" t="s">
        <v>13157</v>
      </c>
      <c r="AZ2702" t="s">
        <v>13158</v>
      </c>
    </row>
    <row r="2703" spans="1:52" x14ac:dyDescent="0.3">
      <c r="A2703">
        <v>2153831</v>
      </c>
      <c r="B2703" t="s">
        <v>13159</v>
      </c>
      <c r="C2703" t="str">
        <f t="shared" si="345"/>
        <v>7492</v>
      </c>
      <c r="D2703" t="s">
        <v>8411</v>
      </c>
      <c r="E2703" t="str">
        <f>"0000"</f>
        <v>0000</v>
      </c>
      <c r="F2703" t="s">
        <v>108</v>
      </c>
      <c r="G2703" t="str">
        <f>"09"</f>
        <v>09</v>
      </c>
      <c r="H2703" t="s">
        <v>55</v>
      </c>
      <c r="I2703" t="s">
        <v>56</v>
      </c>
      <c r="J2703" t="s">
        <v>57</v>
      </c>
      <c r="K2703">
        <v>0</v>
      </c>
      <c r="L2703">
        <v>46335</v>
      </c>
      <c r="M2703">
        <v>1.06</v>
      </c>
      <c r="N2703" t="str">
        <f t="shared" si="344"/>
        <v>000X</v>
      </c>
      <c r="O2703">
        <v>3641</v>
      </c>
      <c r="P2703" t="s">
        <v>58</v>
      </c>
      <c r="Q2703" t="s">
        <v>12049</v>
      </c>
      <c r="R2703" t="s">
        <v>140</v>
      </c>
      <c r="T2703" t="s">
        <v>61</v>
      </c>
      <c r="V2703" t="s">
        <v>13160</v>
      </c>
      <c r="W2703">
        <v>17020</v>
      </c>
      <c r="X2703">
        <v>17020</v>
      </c>
      <c r="Y2703">
        <v>0</v>
      </c>
      <c r="Z2703">
        <v>17020</v>
      </c>
      <c r="AA2703">
        <v>17020</v>
      </c>
      <c r="AB2703" t="s">
        <v>72</v>
      </c>
      <c r="AC2703" s="1">
        <v>38412</v>
      </c>
      <c r="AD2703">
        <v>79900</v>
      </c>
      <c r="AE2703">
        <v>1844</v>
      </c>
      <c r="AF2703">
        <v>2102</v>
      </c>
      <c r="AG2703" t="s">
        <v>103</v>
      </c>
      <c r="AH2703" t="s">
        <v>76</v>
      </c>
      <c r="AR2703">
        <v>0</v>
      </c>
      <c r="AW2703" t="s">
        <v>13161</v>
      </c>
      <c r="AY2703" t="s">
        <v>13162</v>
      </c>
      <c r="AZ2703" t="s">
        <v>13163</v>
      </c>
    </row>
    <row r="2704" spans="1:52" x14ac:dyDescent="0.3">
      <c r="A2704">
        <v>2154292</v>
      </c>
      <c r="B2704" t="s">
        <v>13164</v>
      </c>
      <c r="C2704" t="str">
        <f t="shared" si="345"/>
        <v>7492</v>
      </c>
      <c r="D2704" t="s">
        <v>8411</v>
      </c>
      <c r="E2704" t="str">
        <f>"0100"</f>
        <v>0100</v>
      </c>
      <c r="F2704" t="s">
        <v>54</v>
      </c>
      <c r="G2704" t="str">
        <f>"09"</f>
        <v>09</v>
      </c>
      <c r="H2704" t="s">
        <v>55</v>
      </c>
      <c r="I2704" t="s">
        <v>56</v>
      </c>
      <c r="J2704" t="s">
        <v>57</v>
      </c>
      <c r="K2704">
        <v>1</v>
      </c>
      <c r="L2704">
        <v>46229</v>
      </c>
      <c r="M2704">
        <v>1.06</v>
      </c>
      <c r="N2704" t="str">
        <f t="shared" si="344"/>
        <v>000X</v>
      </c>
      <c r="O2704">
        <v>3392</v>
      </c>
      <c r="P2704" t="s">
        <v>58</v>
      </c>
      <c r="Q2704" t="s">
        <v>12314</v>
      </c>
      <c r="R2704" t="s">
        <v>12315</v>
      </c>
      <c r="T2704" t="s">
        <v>61</v>
      </c>
      <c r="V2704" t="s">
        <v>13165</v>
      </c>
      <c r="W2704">
        <v>364863</v>
      </c>
      <c r="X2704">
        <v>16980</v>
      </c>
      <c r="Y2704">
        <v>347883</v>
      </c>
      <c r="Z2704">
        <v>364863</v>
      </c>
      <c r="AA2704">
        <v>339863</v>
      </c>
      <c r="AB2704" t="s">
        <v>63</v>
      </c>
      <c r="AC2704" s="1">
        <v>41426</v>
      </c>
      <c r="AD2704">
        <v>14500</v>
      </c>
      <c r="AE2704">
        <v>2563</v>
      </c>
      <c r="AF2704">
        <v>527</v>
      </c>
      <c r="AG2704" t="s">
        <v>103</v>
      </c>
      <c r="AH2704" t="s">
        <v>1821</v>
      </c>
      <c r="AI2704">
        <v>1</v>
      </c>
      <c r="AJ2704">
        <v>2017</v>
      </c>
      <c r="AK2704">
        <v>4</v>
      </c>
      <c r="AL2704">
        <v>3</v>
      </c>
      <c r="AN2704">
        <v>3264</v>
      </c>
      <c r="AO2704">
        <v>32</v>
      </c>
      <c r="AP2704" t="s">
        <v>63</v>
      </c>
      <c r="AQ2704" t="s">
        <v>66</v>
      </c>
      <c r="AR2704">
        <v>4619</v>
      </c>
      <c r="AW2704" t="s">
        <v>13166</v>
      </c>
      <c r="AX2704" t="s">
        <v>13167</v>
      </c>
      <c r="AY2704" t="s">
        <v>13168</v>
      </c>
      <c r="AZ2704" t="s">
        <v>6383</v>
      </c>
    </row>
    <row r="2705" spans="1:52" x14ac:dyDescent="0.3">
      <c r="A2705">
        <v>2154543</v>
      </c>
      <c r="B2705" t="s">
        <v>13169</v>
      </c>
      <c r="C2705" t="str">
        <f t="shared" si="345"/>
        <v>7492</v>
      </c>
      <c r="D2705" t="s">
        <v>8411</v>
      </c>
      <c r="E2705" t="str">
        <f>"0100"</f>
        <v>0100</v>
      </c>
      <c r="F2705" t="s">
        <v>54</v>
      </c>
      <c r="G2705" t="str">
        <f>"03"</f>
        <v>03</v>
      </c>
      <c r="H2705" t="s">
        <v>55</v>
      </c>
      <c r="I2705" t="s">
        <v>56</v>
      </c>
      <c r="J2705" t="s">
        <v>57</v>
      </c>
      <c r="K2705">
        <v>1</v>
      </c>
      <c r="L2705">
        <v>43047</v>
      </c>
      <c r="M2705">
        <v>0.99</v>
      </c>
      <c r="N2705" t="str">
        <f t="shared" si="344"/>
        <v>000X</v>
      </c>
      <c r="O2705">
        <v>5920</v>
      </c>
      <c r="P2705" t="s">
        <v>72</v>
      </c>
      <c r="Q2705" t="s">
        <v>12817</v>
      </c>
      <c r="R2705" t="s">
        <v>88</v>
      </c>
      <c r="T2705" t="s">
        <v>61</v>
      </c>
      <c r="V2705" t="s">
        <v>13170</v>
      </c>
      <c r="W2705">
        <v>255913</v>
      </c>
      <c r="X2705">
        <v>15810</v>
      </c>
      <c r="Y2705">
        <v>240103</v>
      </c>
      <c r="Z2705">
        <v>193986</v>
      </c>
      <c r="AA2705">
        <v>168986</v>
      </c>
      <c r="AB2705" t="s">
        <v>63</v>
      </c>
      <c r="AC2705" s="1">
        <v>35096</v>
      </c>
      <c r="AD2705">
        <v>13500</v>
      </c>
      <c r="AE2705">
        <v>1119</v>
      </c>
      <c r="AF2705">
        <v>169</v>
      </c>
      <c r="AG2705" t="s">
        <v>103</v>
      </c>
      <c r="AH2705" t="s">
        <v>76</v>
      </c>
      <c r="AI2705">
        <v>1</v>
      </c>
      <c r="AJ2705">
        <v>1999</v>
      </c>
      <c r="AK2705">
        <v>3</v>
      </c>
      <c r="AL2705">
        <v>2</v>
      </c>
      <c r="AN2705">
        <v>2627</v>
      </c>
      <c r="AO2705">
        <v>32</v>
      </c>
      <c r="AP2705" t="s">
        <v>63</v>
      </c>
      <c r="AQ2705" t="s">
        <v>66</v>
      </c>
      <c r="AR2705">
        <v>3824</v>
      </c>
      <c r="AW2705" t="s">
        <v>13171</v>
      </c>
      <c r="AX2705" t="s">
        <v>13172</v>
      </c>
      <c r="AY2705" t="s">
        <v>13173</v>
      </c>
      <c r="AZ2705" t="s">
        <v>70</v>
      </c>
    </row>
    <row r="2706" spans="1:52" x14ac:dyDescent="0.3">
      <c r="A2706">
        <v>2154659</v>
      </c>
      <c r="B2706" t="s">
        <v>13174</v>
      </c>
      <c r="C2706" t="str">
        <f t="shared" si="345"/>
        <v>7492</v>
      </c>
      <c r="D2706" t="s">
        <v>8411</v>
      </c>
      <c r="E2706" t="str">
        <f>"0000"</f>
        <v>0000</v>
      </c>
      <c r="F2706" t="s">
        <v>108</v>
      </c>
      <c r="G2706" t="str">
        <f>"03"</f>
        <v>03</v>
      </c>
      <c r="H2706" t="s">
        <v>55</v>
      </c>
      <c r="I2706" t="s">
        <v>56</v>
      </c>
      <c r="J2706" t="s">
        <v>57</v>
      </c>
      <c r="K2706">
        <v>0</v>
      </c>
      <c r="L2706">
        <v>46106</v>
      </c>
      <c r="M2706">
        <v>1.06</v>
      </c>
      <c r="N2706" t="str">
        <f t="shared" si="344"/>
        <v>000X</v>
      </c>
      <c r="O2706">
        <v>2161</v>
      </c>
      <c r="P2706" t="s">
        <v>58</v>
      </c>
      <c r="Q2706" t="s">
        <v>10439</v>
      </c>
      <c r="R2706" t="s">
        <v>140</v>
      </c>
      <c r="T2706" t="s">
        <v>61</v>
      </c>
      <c r="V2706" t="s">
        <v>13175</v>
      </c>
      <c r="W2706">
        <v>16930</v>
      </c>
      <c r="X2706">
        <v>16930</v>
      </c>
      <c r="Y2706">
        <v>0</v>
      </c>
      <c r="Z2706">
        <v>16930</v>
      </c>
      <c r="AA2706">
        <v>16930</v>
      </c>
      <c r="AB2706" t="s">
        <v>72</v>
      </c>
      <c r="AR2706">
        <v>0</v>
      </c>
      <c r="AW2706" t="s">
        <v>13176</v>
      </c>
      <c r="AX2706" t="s">
        <v>13177</v>
      </c>
      <c r="AY2706" t="s">
        <v>13178</v>
      </c>
      <c r="AZ2706" t="s">
        <v>13179</v>
      </c>
    </row>
    <row r="2707" spans="1:52" x14ac:dyDescent="0.3">
      <c r="A2707">
        <v>2154799</v>
      </c>
      <c r="B2707" t="s">
        <v>13180</v>
      </c>
      <c r="C2707" t="str">
        <f t="shared" si="345"/>
        <v>7492</v>
      </c>
      <c r="D2707" t="s">
        <v>8411</v>
      </c>
      <c r="E2707" t="str">
        <f>"0100"</f>
        <v>0100</v>
      </c>
      <c r="F2707" t="s">
        <v>54</v>
      </c>
      <c r="G2707" t="str">
        <f>"09"</f>
        <v>09</v>
      </c>
      <c r="H2707" t="s">
        <v>55</v>
      </c>
      <c r="I2707" t="s">
        <v>56</v>
      </c>
      <c r="J2707" t="s">
        <v>57</v>
      </c>
      <c r="K2707">
        <v>1</v>
      </c>
      <c r="L2707">
        <v>46209</v>
      </c>
      <c r="M2707">
        <v>1.06</v>
      </c>
      <c r="N2707" t="str">
        <f t="shared" si="344"/>
        <v>000X</v>
      </c>
      <c r="O2707">
        <v>3355</v>
      </c>
      <c r="P2707" t="s">
        <v>58</v>
      </c>
      <c r="Q2707" t="s">
        <v>12049</v>
      </c>
      <c r="R2707" t="s">
        <v>140</v>
      </c>
      <c r="T2707" t="s">
        <v>61</v>
      </c>
      <c r="V2707" t="s">
        <v>13181</v>
      </c>
      <c r="W2707">
        <v>243243</v>
      </c>
      <c r="X2707">
        <v>16970</v>
      </c>
      <c r="Y2707">
        <v>226273</v>
      </c>
      <c r="Z2707">
        <v>158524</v>
      </c>
      <c r="AA2707">
        <v>133524</v>
      </c>
      <c r="AB2707" t="s">
        <v>63</v>
      </c>
      <c r="AC2707" s="1">
        <v>41395</v>
      </c>
      <c r="AD2707">
        <v>189000</v>
      </c>
      <c r="AE2707">
        <v>2554</v>
      </c>
      <c r="AF2707">
        <v>1226</v>
      </c>
      <c r="AG2707" t="s">
        <v>64</v>
      </c>
      <c r="AH2707" t="s">
        <v>65</v>
      </c>
      <c r="AI2707">
        <v>1</v>
      </c>
      <c r="AJ2707">
        <v>1997</v>
      </c>
      <c r="AK2707">
        <v>3</v>
      </c>
      <c r="AL2707">
        <v>2</v>
      </c>
      <c r="AM2707">
        <v>1</v>
      </c>
      <c r="AN2707">
        <v>2308</v>
      </c>
      <c r="AO2707">
        <v>32</v>
      </c>
      <c r="AP2707" t="s">
        <v>63</v>
      </c>
      <c r="AQ2707" t="s">
        <v>66</v>
      </c>
      <c r="AR2707">
        <v>3396</v>
      </c>
      <c r="AW2707" t="s">
        <v>13006</v>
      </c>
      <c r="AX2707" t="s">
        <v>13007</v>
      </c>
      <c r="AY2707" t="s">
        <v>13008</v>
      </c>
      <c r="AZ2707" t="s">
        <v>70</v>
      </c>
    </row>
    <row r="2708" spans="1:52" x14ac:dyDescent="0.3">
      <c r="A2708">
        <v>2154829</v>
      </c>
      <c r="B2708" t="s">
        <v>13182</v>
      </c>
      <c r="C2708" t="str">
        <f t="shared" si="345"/>
        <v>7492</v>
      </c>
      <c r="D2708" t="s">
        <v>8411</v>
      </c>
      <c r="E2708" t="str">
        <f>"0100"</f>
        <v>0100</v>
      </c>
      <c r="F2708" t="s">
        <v>54</v>
      </c>
      <c r="G2708" t="str">
        <f>"34"</f>
        <v>34</v>
      </c>
      <c r="H2708" t="s">
        <v>1645</v>
      </c>
      <c r="I2708" t="s">
        <v>56</v>
      </c>
      <c r="J2708" t="s">
        <v>57</v>
      </c>
      <c r="K2708">
        <v>1</v>
      </c>
      <c r="L2708">
        <v>46290</v>
      </c>
      <c r="M2708">
        <v>1.06</v>
      </c>
      <c r="N2708" t="str">
        <f t="shared" si="344"/>
        <v>000X</v>
      </c>
      <c r="O2708">
        <v>6139</v>
      </c>
      <c r="P2708" t="s">
        <v>72</v>
      </c>
      <c r="Q2708" t="s">
        <v>8499</v>
      </c>
      <c r="R2708" t="s">
        <v>266</v>
      </c>
      <c r="T2708" t="s">
        <v>61</v>
      </c>
      <c r="V2708" t="s">
        <v>13183</v>
      </c>
      <c r="W2708">
        <v>157204</v>
      </c>
      <c r="X2708">
        <v>17000</v>
      </c>
      <c r="Y2708">
        <v>140204</v>
      </c>
      <c r="Z2708">
        <v>157204</v>
      </c>
      <c r="AA2708">
        <v>157204</v>
      </c>
      <c r="AB2708" t="s">
        <v>72</v>
      </c>
      <c r="AC2708" s="1">
        <v>38322</v>
      </c>
      <c r="AD2708">
        <v>175000</v>
      </c>
      <c r="AE2708">
        <v>1797</v>
      </c>
      <c r="AF2708">
        <v>1807</v>
      </c>
      <c r="AG2708" t="s">
        <v>64</v>
      </c>
      <c r="AH2708" t="s">
        <v>76</v>
      </c>
      <c r="AI2708">
        <v>1</v>
      </c>
      <c r="AJ2708">
        <v>1992</v>
      </c>
      <c r="AK2708">
        <v>3</v>
      </c>
      <c r="AL2708">
        <v>2</v>
      </c>
      <c r="AN2708">
        <v>1554</v>
      </c>
      <c r="AO2708">
        <v>32</v>
      </c>
      <c r="AP2708" t="s">
        <v>63</v>
      </c>
      <c r="AQ2708" t="s">
        <v>66</v>
      </c>
      <c r="AR2708">
        <v>2205</v>
      </c>
      <c r="AW2708" t="s">
        <v>13184</v>
      </c>
      <c r="AX2708" t="s">
        <v>13185</v>
      </c>
      <c r="AY2708" t="s">
        <v>13186</v>
      </c>
      <c r="AZ2708" t="s">
        <v>70</v>
      </c>
    </row>
    <row r="2709" spans="1:52" x14ac:dyDescent="0.3">
      <c r="A2709">
        <v>2154969</v>
      </c>
      <c r="B2709" t="s">
        <v>13187</v>
      </c>
      <c r="C2709" t="str">
        <f t="shared" si="345"/>
        <v>7492</v>
      </c>
      <c r="D2709" t="s">
        <v>8411</v>
      </c>
      <c r="E2709" t="str">
        <f>"0000"</f>
        <v>0000</v>
      </c>
      <c r="F2709" t="s">
        <v>108</v>
      </c>
      <c r="G2709" t="str">
        <f>"03"</f>
        <v>03</v>
      </c>
      <c r="H2709" t="s">
        <v>55</v>
      </c>
      <c r="I2709" t="s">
        <v>56</v>
      </c>
      <c r="J2709" t="s">
        <v>57</v>
      </c>
      <c r="K2709">
        <v>0</v>
      </c>
      <c r="L2709">
        <v>53034</v>
      </c>
      <c r="M2709">
        <v>1.22</v>
      </c>
      <c r="N2709" t="str">
        <f t="shared" si="344"/>
        <v>000X</v>
      </c>
      <c r="O2709">
        <v>5937</v>
      </c>
      <c r="P2709" t="s">
        <v>72</v>
      </c>
      <c r="Q2709" t="s">
        <v>8499</v>
      </c>
      <c r="R2709" t="s">
        <v>266</v>
      </c>
      <c r="T2709" t="s">
        <v>61</v>
      </c>
      <c r="V2709" t="s">
        <v>13188</v>
      </c>
      <c r="W2709">
        <v>19480</v>
      </c>
      <c r="X2709">
        <v>19480</v>
      </c>
      <c r="Y2709">
        <v>0</v>
      </c>
      <c r="Z2709">
        <v>19480</v>
      </c>
      <c r="AA2709">
        <v>19480</v>
      </c>
      <c r="AB2709" t="s">
        <v>72</v>
      </c>
      <c r="AC2709" s="1">
        <v>44055</v>
      </c>
      <c r="AD2709">
        <v>24500</v>
      </c>
      <c r="AE2709">
        <v>3085</v>
      </c>
      <c r="AF2709">
        <v>1395</v>
      </c>
      <c r="AG2709" t="s">
        <v>103</v>
      </c>
      <c r="AH2709" t="s">
        <v>76</v>
      </c>
      <c r="AR2709">
        <v>0</v>
      </c>
      <c r="AW2709" t="s">
        <v>13189</v>
      </c>
      <c r="AX2709" t="s">
        <v>13190</v>
      </c>
      <c r="AY2709" t="s">
        <v>13191</v>
      </c>
      <c r="AZ2709" t="s">
        <v>70</v>
      </c>
    </row>
    <row r="2710" spans="1:52" x14ac:dyDescent="0.3">
      <c r="A2710">
        <v>2155035</v>
      </c>
      <c r="B2710" t="s">
        <v>13192</v>
      </c>
      <c r="C2710" t="str">
        <f t="shared" si="345"/>
        <v>7492</v>
      </c>
      <c r="D2710" t="s">
        <v>8411</v>
      </c>
      <c r="E2710" t="str">
        <f>"0000"</f>
        <v>0000</v>
      </c>
      <c r="F2710" t="s">
        <v>108</v>
      </c>
      <c r="G2710" t="str">
        <f>"03"</f>
        <v>03</v>
      </c>
      <c r="H2710" t="s">
        <v>55</v>
      </c>
      <c r="I2710" t="s">
        <v>56</v>
      </c>
      <c r="J2710" t="s">
        <v>57</v>
      </c>
      <c r="K2710">
        <v>0</v>
      </c>
      <c r="L2710">
        <v>47382</v>
      </c>
      <c r="M2710">
        <v>1.0900000000000001</v>
      </c>
      <c r="N2710" t="str">
        <f t="shared" si="344"/>
        <v>000X</v>
      </c>
      <c r="O2710">
        <v>5847</v>
      </c>
      <c r="P2710" t="s">
        <v>72</v>
      </c>
      <c r="Q2710" t="s">
        <v>8499</v>
      </c>
      <c r="R2710" t="s">
        <v>266</v>
      </c>
      <c r="T2710" t="s">
        <v>61</v>
      </c>
      <c r="V2710" t="s">
        <v>13193</v>
      </c>
      <c r="W2710">
        <v>17400</v>
      </c>
      <c r="X2710">
        <v>17400</v>
      </c>
      <c r="Y2710">
        <v>0</v>
      </c>
      <c r="Z2710">
        <v>17400</v>
      </c>
      <c r="AA2710">
        <v>17400</v>
      </c>
      <c r="AB2710" t="s">
        <v>72</v>
      </c>
      <c r="AC2710" s="1">
        <v>39142</v>
      </c>
      <c r="AD2710">
        <v>51000</v>
      </c>
      <c r="AE2710">
        <v>2109</v>
      </c>
      <c r="AF2710">
        <v>2210</v>
      </c>
      <c r="AG2710" t="s">
        <v>103</v>
      </c>
      <c r="AH2710" t="s">
        <v>76</v>
      </c>
      <c r="AR2710">
        <v>0</v>
      </c>
      <c r="AW2710" t="s">
        <v>13194</v>
      </c>
      <c r="AX2710" t="s">
        <v>13195</v>
      </c>
      <c r="AY2710" t="s">
        <v>13196</v>
      </c>
      <c r="AZ2710" t="s">
        <v>13197</v>
      </c>
    </row>
    <row r="2711" spans="1:52" x14ac:dyDescent="0.3">
      <c r="A2711">
        <v>2155175</v>
      </c>
      <c r="B2711" t="s">
        <v>13198</v>
      </c>
      <c r="C2711" t="str">
        <f t="shared" si="345"/>
        <v>7492</v>
      </c>
      <c r="D2711" t="s">
        <v>8411</v>
      </c>
      <c r="E2711" t="str">
        <f>"0000"</f>
        <v>0000</v>
      </c>
      <c r="F2711" t="s">
        <v>108</v>
      </c>
      <c r="G2711" t="str">
        <f>"09"</f>
        <v>09</v>
      </c>
      <c r="H2711" t="s">
        <v>55</v>
      </c>
      <c r="I2711" t="s">
        <v>56</v>
      </c>
      <c r="J2711" t="s">
        <v>57</v>
      </c>
      <c r="K2711">
        <v>0</v>
      </c>
      <c r="L2711">
        <v>44336</v>
      </c>
      <c r="M2711">
        <v>1.02</v>
      </c>
      <c r="N2711" t="str">
        <f t="shared" si="344"/>
        <v>000X</v>
      </c>
      <c r="O2711">
        <v>3708</v>
      </c>
      <c r="P2711" t="s">
        <v>58</v>
      </c>
      <c r="Q2711" t="s">
        <v>12049</v>
      </c>
      <c r="R2711" t="s">
        <v>140</v>
      </c>
      <c r="T2711" t="s">
        <v>61</v>
      </c>
      <c r="V2711" t="s">
        <v>13199</v>
      </c>
      <c r="W2711">
        <v>16280</v>
      </c>
      <c r="X2711">
        <v>16280</v>
      </c>
      <c r="Y2711">
        <v>0</v>
      </c>
      <c r="Z2711">
        <v>16280</v>
      </c>
      <c r="AA2711">
        <v>16280</v>
      </c>
      <c r="AB2711" t="s">
        <v>72</v>
      </c>
      <c r="AC2711" s="1">
        <v>35125</v>
      </c>
      <c r="AD2711">
        <v>18000</v>
      </c>
      <c r="AE2711">
        <v>1127</v>
      </c>
      <c r="AF2711">
        <v>404</v>
      </c>
      <c r="AG2711" t="s">
        <v>103</v>
      </c>
      <c r="AH2711" t="s">
        <v>873</v>
      </c>
      <c r="AR2711">
        <v>0</v>
      </c>
      <c r="AW2711" t="s">
        <v>13200</v>
      </c>
      <c r="AY2711" t="s">
        <v>13201</v>
      </c>
      <c r="AZ2711" t="s">
        <v>13202</v>
      </c>
    </row>
    <row r="2712" spans="1:52" x14ac:dyDescent="0.3">
      <c r="A2712">
        <v>2153377</v>
      </c>
      <c r="B2712" t="s">
        <v>13203</v>
      </c>
      <c r="C2712" t="str">
        <f t="shared" si="345"/>
        <v>7492</v>
      </c>
      <c r="D2712" t="s">
        <v>8411</v>
      </c>
      <c r="E2712" t="str">
        <f>"0100"</f>
        <v>0100</v>
      </c>
      <c r="F2712" t="s">
        <v>54</v>
      </c>
      <c r="G2712" t="str">
        <f>"09"</f>
        <v>09</v>
      </c>
      <c r="H2712" t="s">
        <v>55</v>
      </c>
      <c r="I2712" t="s">
        <v>56</v>
      </c>
      <c r="J2712" t="s">
        <v>57</v>
      </c>
      <c r="K2712">
        <v>1</v>
      </c>
      <c r="L2712">
        <v>46284</v>
      </c>
      <c r="M2712">
        <v>1.06</v>
      </c>
      <c r="N2712" t="str">
        <f t="shared" si="344"/>
        <v>000X</v>
      </c>
      <c r="O2712">
        <v>3682</v>
      </c>
      <c r="P2712" t="s">
        <v>58</v>
      </c>
      <c r="Q2712" t="s">
        <v>12314</v>
      </c>
      <c r="R2712" t="s">
        <v>12315</v>
      </c>
      <c r="T2712" t="s">
        <v>61</v>
      </c>
      <c r="V2712" t="s">
        <v>13204</v>
      </c>
      <c r="W2712">
        <v>211608</v>
      </c>
      <c r="X2712">
        <v>17000</v>
      </c>
      <c r="Y2712">
        <v>194608</v>
      </c>
      <c r="Z2712">
        <v>161299</v>
      </c>
      <c r="AA2712">
        <v>135799</v>
      </c>
      <c r="AB2712" t="s">
        <v>63</v>
      </c>
      <c r="AC2712" s="1">
        <v>36161</v>
      </c>
      <c r="AD2712">
        <v>13000</v>
      </c>
      <c r="AE2712">
        <v>1285</v>
      </c>
      <c r="AF2712">
        <v>239</v>
      </c>
      <c r="AG2712" t="s">
        <v>103</v>
      </c>
      <c r="AH2712" t="s">
        <v>76</v>
      </c>
      <c r="AI2712">
        <v>1</v>
      </c>
      <c r="AJ2712">
        <v>2000</v>
      </c>
      <c r="AK2712">
        <v>3</v>
      </c>
      <c r="AL2712">
        <v>2</v>
      </c>
      <c r="AN2712">
        <v>2009</v>
      </c>
      <c r="AO2712">
        <v>32</v>
      </c>
      <c r="AP2712" t="s">
        <v>63</v>
      </c>
      <c r="AQ2712" t="s">
        <v>66</v>
      </c>
      <c r="AR2712">
        <v>2877</v>
      </c>
      <c r="AW2712" t="s">
        <v>13205</v>
      </c>
      <c r="AX2712" t="s">
        <v>13206</v>
      </c>
      <c r="AY2712" t="s">
        <v>13207</v>
      </c>
      <c r="AZ2712" t="s">
        <v>70</v>
      </c>
    </row>
    <row r="2713" spans="1:52" x14ac:dyDescent="0.3">
      <c r="A2713">
        <v>2153661</v>
      </c>
      <c r="B2713" t="s">
        <v>13208</v>
      </c>
      <c r="C2713" t="str">
        <f t="shared" si="345"/>
        <v>7492</v>
      </c>
      <c r="D2713" t="s">
        <v>8411</v>
      </c>
      <c r="E2713" t="str">
        <f>"0100"</f>
        <v>0100</v>
      </c>
      <c r="F2713" t="s">
        <v>54</v>
      </c>
      <c r="G2713" t="str">
        <f>"09"</f>
        <v>09</v>
      </c>
      <c r="H2713" t="s">
        <v>55</v>
      </c>
      <c r="I2713" t="s">
        <v>56</v>
      </c>
      <c r="J2713" t="s">
        <v>57</v>
      </c>
      <c r="K2713">
        <v>1</v>
      </c>
      <c r="L2713">
        <v>43829</v>
      </c>
      <c r="M2713">
        <v>1.01</v>
      </c>
      <c r="N2713" t="str">
        <f t="shared" si="344"/>
        <v>000X</v>
      </c>
      <c r="O2713">
        <v>3501</v>
      </c>
      <c r="P2713" t="s">
        <v>58</v>
      </c>
      <c r="Q2713" t="s">
        <v>12049</v>
      </c>
      <c r="R2713" t="s">
        <v>140</v>
      </c>
      <c r="T2713" t="s">
        <v>61</v>
      </c>
      <c r="V2713" t="s">
        <v>13209</v>
      </c>
      <c r="W2713">
        <v>220515</v>
      </c>
      <c r="X2713">
        <v>16100</v>
      </c>
      <c r="Y2713">
        <v>204415</v>
      </c>
      <c r="Z2713">
        <v>220515</v>
      </c>
      <c r="AA2713">
        <v>220515</v>
      </c>
      <c r="AB2713" t="s">
        <v>63</v>
      </c>
      <c r="AC2713" s="1">
        <v>43697</v>
      </c>
      <c r="AD2713">
        <v>286000</v>
      </c>
      <c r="AE2713">
        <v>3000</v>
      </c>
      <c r="AF2713">
        <v>380</v>
      </c>
      <c r="AG2713" t="s">
        <v>64</v>
      </c>
      <c r="AH2713" t="s">
        <v>76</v>
      </c>
      <c r="AI2713">
        <v>1</v>
      </c>
      <c r="AJ2713">
        <v>2019</v>
      </c>
      <c r="AK2713">
        <v>2</v>
      </c>
      <c r="AL2713">
        <v>2</v>
      </c>
      <c r="AN2713">
        <v>1856</v>
      </c>
      <c r="AO2713">
        <v>32</v>
      </c>
      <c r="AP2713" t="s">
        <v>72</v>
      </c>
      <c r="AQ2713" t="s">
        <v>66</v>
      </c>
      <c r="AR2713">
        <v>2786</v>
      </c>
      <c r="AW2713" t="s">
        <v>13210</v>
      </c>
      <c r="AX2713" t="s">
        <v>13211</v>
      </c>
      <c r="AY2713" t="s">
        <v>13212</v>
      </c>
      <c r="AZ2713" t="s">
        <v>70</v>
      </c>
    </row>
    <row r="2714" spans="1:52" x14ac:dyDescent="0.3">
      <c r="A2714">
        <v>2153750</v>
      </c>
      <c r="B2714" t="s">
        <v>13213</v>
      </c>
      <c r="C2714" t="str">
        <f t="shared" si="345"/>
        <v>7492</v>
      </c>
      <c r="D2714" t="s">
        <v>8411</v>
      </c>
      <c r="E2714" t="str">
        <f>"0000"</f>
        <v>0000</v>
      </c>
      <c r="F2714" t="s">
        <v>108</v>
      </c>
      <c r="G2714" t="str">
        <f>"09"</f>
        <v>09</v>
      </c>
      <c r="H2714" t="s">
        <v>55</v>
      </c>
      <c r="I2714" t="s">
        <v>56</v>
      </c>
      <c r="J2714" t="s">
        <v>57</v>
      </c>
      <c r="K2714">
        <v>0</v>
      </c>
      <c r="L2714">
        <v>43830</v>
      </c>
      <c r="M2714">
        <v>1.01</v>
      </c>
      <c r="N2714" t="str">
        <f t="shared" si="344"/>
        <v>000X</v>
      </c>
      <c r="O2714">
        <v>3575</v>
      </c>
      <c r="P2714" t="s">
        <v>58</v>
      </c>
      <c r="Q2714" t="s">
        <v>12049</v>
      </c>
      <c r="R2714" t="s">
        <v>140</v>
      </c>
      <c r="T2714" t="s">
        <v>61</v>
      </c>
      <c r="V2714" t="s">
        <v>13214</v>
      </c>
      <c r="W2714">
        <v>16100</v>
      </c>
      <c r="X2714">
        <v>16100</v>
      </c>
      <c r="Y2714">
        <v>0</v>
      </c>
      <c r="Z2714">
        <v>16100</v>
      </c>
      <c r="AA2714">
        <v>16100</v>
      </c>
      <c r="AB2714" t="s">
        <v>72</v>
      </c>
      <c r="AC2714" s="1">
        <v>34608</v>
      </c>
      <c r="AD2714">
        <v>19000</v>
      </c>
      <c r="AE2714">
        <v>1058</v>
      </c>
      <c r="AF2714">
        <v>1190</v>
      </c>
      <c r="AG2714" t="s">
        <v>103</v>
      </c>
      <c r="AH2714" t="s">
        <v>873</v>
      </c>
      <c r="AR2714">
        <v>0</v>
      </c>
      <c r="AW2714" t="s">
        <v>13215</v>
      </c>
      <c r="AY2714" t="s">
        <v>13216</v>
      </c>
      <c r="AZ2714" t="s">
        <v>13217</v>
      </c>
    </row>
    <row r="2715" spans="1:52" x14ac:dyDescent="0.3">
      <c r="A2715">
        <v>2153806</v>
      </c>
      <c r="B2715" t="s">
        <v>13218</v>
      </c>
      <c r="C2715" t="str">
        <f t="shared" si="345"/>
        <v>7492</v>
      </c>
      <c r="D2715" t="s">
        <v>8411</v>
      </c>
      <c r="E2715" t="str">
        <f>"0100"</f>
        <v>0100</v>
      </c>
      <c r="F2715" t="s">
        <v>54</v>
      </c>
      <c r="G2715" t="str">
        <f>"03"</f>
        <v>03</v>
      </c>
      <c r="H2715" t="s">
        <v>55</v>
      </c>
      <c r="I2715" t="s">
        <v>56</v>
      </c>
      <c r="J2715" t="s">
        <v>57</v>
      </c>
      <c r="K2715">
        <v>1</v>
      </c>
      <c r="L2715">
        <v>46147</v>
      </c>
      <c r="M2715">
        <v>1.06</v>
      </c>
      <c r="N2715" t="str">
        <f t="shared" si="344"/>
        <v>000X</v>
      </c>
      <c r="O2715">
        <v>5950</v>
      </c>
      <c r="P2715" t="s">
        <v>72</v>
      </c>
      <c r="Q2715" t="s">
        <v>10886</v>
      </c>
      <c r="R2715" t="s">
        <v>140</v>
      </c>
      <c r="T2715" t="s">
        <v>61</v>
      </c>
      <c r="V2715" t="s">
        <v>13219</v>
      </c>
      <c r="W2715">
        <v>219222</v>
      </c>
      <c r="X2715">
        <v>16950</v>
      </c>
      <c r="Y2715">
        <v>202272</v>
      </c>
      <c r="Z2715">
        <v>219222</v>
      </c>
      <c r="AA2715">
        <v>219222</v>
      </c>
      <c r="AB2715" t="s">
        <v>72</v>
      </c>
      <c r="AC2715" s="1">
        <v>43039</v>
      </c>
      <c r="AD2715">
        <v>250000</v>
      </c>
      <c r="AE2715">
        <v>2861</v>
      </c>
      <c r="AF2715">
        <v>786</v>
      </c>
      <c r="AG2715" t="s">
        <v>64</v>
      </c>
      <c r="AH2715" t="s">
        <v>76</v>
      </c>
      <c r="AI2715">
        <v>1</v>
      </c>
      <c r="AJ2715">
        <v>1997</v>
      </c>
      <c r="AK2715">
        <v>3</v>
      </c>
      <c r="AL2715">
        <v>2</v>
      </c>
      <c r="AN2715">
        <v>2003</v>
      </c>
      <c r="AO2715">
        <v>32</v>
      </c>
      <c r="AP2715" t="s">
        <v>63</v>
      </c>
      <c r="AQ2715" t="s">
        <v>66</v>
      </c>
      <c r="AR2715">
        <v>3325</v>
      </c>
      <c r="AW2715" t="s">
        <v>13220</v>
      </c>
      <c r="AX2715" t="s">
        <v>13221</v>
      </c>
      <c r="AY2715" t="s">
        <v>13222</v>
      </c>
      <c r="AZ2715" t="s">
        <v>13223</v>
      </c>
    </row>
    <row r="2716" spans="1:52" x14ac:dyDescent="0.3">
      <c r="A2716">
        <v>2153873</v>
      </c>
      <c r="B2716" t="s">
        <v>13224</v>
      </c>
      <c r="C2716" t="str">
        <f t="shared" si="345"/>
        <v>7492</v>
      </c>
      <c r="D2716" t="s">
        <v>8411</v>
      </c>
      <c r="E2716" t="str">
        <f>"0000"</f>
        <v>0000</v>
      </c>
      <c r="F2716" t="s">
        <v>108</v>
      </c>
      <c r="G2716" t="str">
        <f>"09"</f>
        <v>09</v>
      </c>
      <c r="H2716" t="s">
        <v>55</v>
      </c>
      <c r="I2716" t="s">
        <v>56</v>
      </c>
      <c r="J2716" t="s">
        <v>57</v>
      </c>
      <c r="K2716">
        <v>0</v>
      </c>
      <c r="L2716">
        <v>46335</v>
      </c>
      <c r="M2716">
        <v>1.06</v>
      </c>
      <c r="N2716" t="str">
        <f t="shared" si="344"/>
        <v>000X</v>
      </c>
      <c r="O2716">
        <v>3685</v>
      </c>
      <c r="P2716" t="s">
        <v>58</v>
      </c>
      <c r="Q2716" t="s">
        <v>12049</v>
      </c>
      <c r="R2716" t="s">
        <v>140</v>
      </c>
      <c r="T2716" t="s">
        <v>61</v>
      </c>
      <c r="V2716" t="s">
        <v>13225</v>
      </c>
      <c r="W2716">
        <v>17020</v>
      </c>
      <c r="X2716">
        <v>17020</v>
      </c>
      <c r="Y2716">
        <v>0</v>
      </c>
      <c r="Z2716">
        <v>17020</v>
      </c>
      <c r="AA2716">
        <v>17020</v>
      </c>
      <c r="AB2716" t="s">
        <v>72</v>
      </c>
      <c r="AC2716" s="1">
        <v>35582</v>
      </c>
      <c r="AD2716">
        <v>25000</v>
      </c>
      <c r="AE2716">
        <v>1192</v>
      </c>
      <c r="AF2716">
        <v>835</v>
      </c>
      <c r="AG2716" t="s">
        <v>103</v>
      </c>
      <c r="AH2716" t="s">
        <v>873</v>
      </c>
      <c r="AR2716">
        <v>0</v>
      </c>
      <c r="AW2716" t="s">
        <v>13226</v>
      </c>
      <c r="AX2716" t="s">
        <v>13227</v>
      </c>
      <c r="AY2716" t="s">
        <v>13228</v>
      </c>
      <c r="AZ2716" t="s">
        <v>13229</v>
      </c>
    </row>
    <row r="2717" spans="1:52" x14ac:dyDescent="0.3">
      <c r="A2717">
        <v>2154225</v>
      </c>
      <c r="B2717" t="s">
        <v>13230</v>
      </c>
      <c r="C2717" t="str">
        <f t="shared" si="345"/>
        <v>7492</v>
      </c>
      <c r="D2717" t="s">
        <v>8411</v>
      </c>
      <c r="E2717" t="str">
        <f>"0000"</f>
        <v>0000</v>
      </c>
      <c r="F2717" t="s">
        <v>108</v>
      </c>
      <c r="G2717" t="str">
        <f>"34"</f>
        <v>34</v>
      </c>
      <c r="H2717" t="s">
        <v>1645</v>
      </c>
      <c r="I2717" t="s">
        <v>56</v>
      </c>
      <c r="J2717" t="s">
        <v>57</v>
      </c>
      <c r="K2717">
        <v>0</v>
      </c>
      <c r="L2717">
        <v>43856</v>
      </c>
      <c r="M2717">
        <v>1.01</v>
      </c>
      <c r="N2717" t="str">
        <f t="shared" si="344"/>
        <v>000X</v>
      </c>
      <c r="O2717">
        <v>6057</v>
      </c>
      <c r="P2717" t="s">
        <v>72</v>
      </c>
      <c r="Q2717" t="s">
        <v>12817</v>
      </c>
      <c r="R2717" t="s">
        <v>88</v>
      </c>
      <c r="T2717" t="s">
        <v>61</v>
      </c>
      <c r="V2717" t="s">
        <v>13231</v>
      </c>
      <c r="W2717">
        <v>16110</v>
      </c>
      <c r="X2717">
        <v>16110</v>
      </c>
      <c r="Y2717">
        <v>0</v>
      </c>
      <c r="Z2717">
        <v>16110</v>
      </c>
      <c r="AA2717">
        <v>16110</v>
      </c>
      <c r="AB2717" t="s">
        <v>72</v>
      </c>
      <c r="AC2717" s="1">
        <v>37469</v>
      </c>
      <c r="AD2717">
        <v>14000</v>
      </c>
      <c r="AE2717">
        <v>1535</v>
      </c>
      <c r="AF2717">
        <v>463</v>
      </c>
      <c r="AG2717" t="s">
        <v>103</v>
      </c>
      <c r="AH2717" t="s">
        <v>76</v>
      </c>
      <c r="AR2717">
        <v>0</v>
      </c>
      <c r="AW2717" t="s">
        <v>13232</v>
      </c>
      <c r="AX2717" t="s">
        <v>13233</v>
      </c>
      <c r="AY2717" t="s">
        <v>13234</v>
      </c>
      <c r="AZ2717" t="s">
        <v>13235</v>
      </c>
    </row>
    <row r="2718" spans="1:52" x14ac:dyDescent="0.3">
      <c r="A2718">
        <v>2154284</v>
      </c>
      <c r="B2718" t="s">
        <v>13236</v>
      </c>
      <c r="C2718" t="str">
        <f t="shared" si="345"/>
        <v>7492</v>
      </c>
      <c r="D2718" t="s">
        <v>8411</v>
      </c>
      <c r="E2718" t="str">
        <f>"0100"</f>
        <v>0100</v>
      </c>
      <c r="F2718" t="s">
        <v>54</v>
      </c>
      <c r="G2718" t="str">
        <f>"09"</f>
        <v>09</v>
      </c>
      <c r="H2718" t="s">
        <v>55</v>
      </c>
      <c r="I2718" t="s">
        <v>56</v>
      </c>
      <c r="J2718" t="s">
        <v>57</v>
      </c>
      <c r="K2718">
        <v>1</v>
      </c>
      <c r="L2718">
        <v>46081</v>
      </c>
      <c r="M2718">
        <v>1.06</v>
      </c>
      <c r="N2718" t="str">
        <f t="shared" si="344"/>
        <v>000X</v>
      </c>
      <c r="O2718">
        <v>4125</v>
      </c>
      <c r="P2718" t="s">
        <v>72</v>
      </c>
      <c r="Q2718" t="s">
        <v>8610</v>
      </c>
      <c r="R2718" t="s">
        <v>74</v>
      </c>
      <c r="T2718" t="s">
        <v>61</v>
      </c>
      <c r="V2718" t="s">
        <v>13237</v>
      </c>
      <c r="W2718">
        <v>287732</v>
      </c>
      <c r="X2718">
        <v>16930</v>
      </c>
      <c r="Y2718">
        <v>270802</v>
      </c>
      <c r="Z2718">
        <v>287732</v>
      </c>
      <c r="AA2718">
        <v>287732</v>
      </c>
      <c r="AB2718" t="s">
        <v>72</v>
      </c>
      <c r="AC2718" s="1">
        <v>42592</v>
      </c>
      <c r="AD2718">
        <v>18000</v>
      </c>
      <c r="AE2718">
        <v>2775</v>
      </c>
      <c r="AF2718">
        <v>2045</v>
      </c>
      <c r="AG2718" t="s">
        <v>103</v>
      </c>
      <c r="AH2718" t="s">
        <v>7866</v>
      </c>
      <c r="AI2718">
        <v>1</v>
      </c>
      <c r="AJ2718">
        <v>2018</v>
      </c>
      <c r="AK2718">
        <v>6</v>
      </c>
      <c r="AL2718">
        <v>6</v>
      </c>
      <c r="AM2718">
        <v>1</v>
      </c>
      <c r="AN2718">
        <v>2780</v>
      </c>
      <c r="AO2718">
        <v>32</v>
      </c>
      <c r="AP2718" t="s">
        <v>72</v>
      </c>
      <c r="AQ2718" t="s">
        <v>66</v>
      </c>
      <c r="AR2718">
        <v>3214</v>
      </c>
      <c r="AW2718" t="s">
        <v>13238</v>
      </c>
      <c r="AX2718" t="s">
        <v>13239</v>
      </c>
      <c r="AY2718" t="s">
        <v>13240</v>
      </c>
      <c r="AZ2718" t="s">
        <v>958</v>
      </c>
    </row>
    <row r="2719" spans="1:52" x14ac:dyDescent="0.3">
      <c r="A2719">
        <v>2154331</v>
      </c>
      <c r="B2719" t="s">
        <v>13241</v>
      </c>
      <c r="C2719" t="str">
        <f t="shared" si="345"/>
        <v>7492</v>
      </c>
      <c r="D2719" t="s">
        <v>8411</v>
      </c>
      <c r="E2719" t="str">
        <f>"0100"</f>
        <v>0100</v>
      </c>
      <c r="F2719" t="s">
        <v>54</v>
      </c>
      <c r="G2719" t="str">
        <f>"34"</f>
        <v>34</v>
      </c>
      <c r="H2719" t="s">
        <v>1645</v>
      </c>
      <c r="I2719" t="s">
        <v>56</v>
      </c>
      <c r="J2719" t="s">
        <v>57</v>
      </c>
      <c r="K2719">
        <v>1</v>
      </c>
      <c r="L2719">
        <v>46082</v>
      </c>
      <c r="M2719">
        <v>1.06</v>
      </c>
      <c r="N2719" t="str">
        <f t="shared" si="344"/>
        <v>000X</v>
      </c>
      <c r="O2719">
        <v>6080</v>
      </c>
      <c r="P2719" t="s">
        <v>72</v>
      </c>
      <c r="Q2719" t="s">
        <v>12817</v>
      </c>
      <c r="R2719" t="s">
        <v>88</v>
      </c>
      <c r="T2719" t="s">
        <v>61</v>
      </c>
      <c r="V2719" t="s">
        <v>13242</v>
      </c>
      <c r="W2719">
        <v>260636</v>
      </c>
      <c r="X2719">
        <v>16930</v>
      </c>
      <c r="Y2719">
        <v>243706</v>
      </c>
      <c r="Z2719">
        <v>217440</v>
      </c>
      <c r="AA2719">
        <v>192440</v>
      </c>
      <c r="AB2719" t="s">
        <v>63</v>
      </c>
      <c r="AC2719" s="1">
        <v>42209</v>
      </c>
      <c r="AD2719">
        <v>235000</v>
      </c>
      <c r="AE2719">
        <v>2703</v>
      </c>
      <c r="AF2719">
        <v>1422</v>
      </c>
      <c r="AG2719" t="s">
        <v>64</v>
      </c>
      <c r="AH2719" t="s">
        <v>76</v>
      </c>
      <c r="AI2719">
        <v>1</v>
      </c>
      <c r="AJ2719">
        <v>2003</v>
      </c>
      <c r="AK2719">
        <v>3</v>
      </c>
      <c r="AL2719">
        <v>2</v>
      </c>
      <c r="AN2719">
        <v>2341</v>
      </c>
      <c r="AO2719">
        <v>32</v>
      </c>
      <c r="AP2719" t="s">
        <v>63</v>
      </c>
      <c r="AQ2719" t="s">
        <v>66</v>
      </c>
      <c r="AR2719">
        <v>3404</v>
      </c>
      <c r="AW2719" t="s">
        <v>13243</v>
      </c>
      <c r="AX2719" t="s">
        <v>13244</v>
      </c>
      <c r="AY2719" t="s">
        <v>13245</v>
      </c>
      <c r="AZ2719" t="s">
        <v>70</v>
      </c>
    </row>
    <row r="2720" spans="1:52" x14ac:dyDescent="0.3">
      <c r="A2720">
        <v>2154403</v>
      </c>
      <c r="B2720" t="s">
        <v>13246</v>
      </c>
      <c r="C2720" t="str">
        <f t="shared" si="345"/>
        <v>7492</v>
      </c>
      <c r="D2720" t="s">
        <v>8411</v>
      </c>
      <c r="E2720" t="str">
        <f>"0000"</f>
        <v>0000</v>
      </c>
      <c r="F2720" t="s">
        <v>108</v>
      </c>
      <c r="G2720" t="str">
        <f>"09"</f>
        <v>09</v>
      </c>
      <c r="H2720" t="s">
        <v>55</v>
      </c>
      <c r="I2720" t="s">
        <v>56</v>
      </c>
      <c r="J2720" t="s">
        <v>57</v>
      </c>
      <c r="K2720">
        <v>0</v>
      </c>
      <c r="L2720">
        <v>43786</v>
      </c>
      <c r="M2720">
        <v>1.01</v>
      </c>
      <c r="N2720" t="str">
        <f t="shared" si="344"/>
        <v>000X</v>
      </c>
      <c r="O2720">
        <v>3256</v>
      </c>
      <c r="P2720" t="s">
        <v>58</v>
      </c>
      <c r="Q2720" t="s">
        <v>12314</v>
      </c>
      <c r="R2720" t="s">
        <v>12315</v>
      </c>
      <c r="T2720" t="s">
        <v>61</v>
      </c>
      <c r="V2720" t="s">
        <v>13247</v>
      </c>
      <c r="W2720">
        <v>16080</v>
      </c>
      <c r="X2720">
        <v>16080</v>
      </c>
      <c r="Y2720">
        <v>0</v>
      </c>
      <c r="Z2720">
        <v>16080</v>
      </c>
      <c r="AA2720">
        <v>16080</v>
      </c>
      <c r="AB2720" t="s">
        <v>72</v>
      </c>
      <c r="AC2720" s="1">
        <v>37987</v>
      </c>
      <c r="AD2720">
        <v>23500</v>
      </c>
      <c r="AE2720">
        <v>1679</v>
      </c>
      <c r="AF2720">
        <v>2216</v>
      </c>
      <c r="AG2720" t="s">
        <v>103</v>
      </c>
      <c r="AH2720" t="s">
        <v>76</v>
      </c>
      <c r="AR2720">
        <v>0</v>
      </c>
      <c r="AW2720" t="s">
        <v>13248</v>
      </c>
      <c r="AX2720" t="s">
        <v>13249</v>
      </c>
      <c r="AY2720" t="s">
        <v>13250</v>
      </c>
      <c r="AZ2720" t="s">
        <v>70</v>
      </c>
    </row>
    <row r="2721" spans="1:52" x14ac:dyDescent="0.3">
      <c r="A2721">
        <v>2154527</v>
      </c>
      <c r="B2721" t="s">
        <v>13251</v>
      </c>
      <c r="C2721" t="str">
        <f t="shared" si="345"/>
        <v>7492</v>
      </c>
      <c r="D2721" t="s">
        <v>8411</v>
      </c>
      <c r="E2721" t="str">
        <f>"0100"</f>
        <v>0100</v>
      </c>
      <c r="F2721" t="s">
        <v>54</v>
      </c>
      <c r="G2721" t="str">
        <f>"03"</f>
        <v>03</v>
      </c>
      <c r="H2721" t="s">
        <v>55</v>
      </c>
      <c r="I2721" t="s">
        <v>56</v>
      </c>
      <c r="J2721" t="s">
        <v>57</v>
      </c>
      <c r="K2721">
        <v>1</v>
      </c>
      <c r="L2721">
        <v>43655</v>
      </c>
      <c r="M2721">
        <v>1</v>
      </c>
      <c r="N2721" t="str">
        <f t="shared" si="344"/>
        <v>000X</v>
      </c>
      <c r="O2721">
        <v>5948</v>
      </c>
      <c r="P2721" t="s">
        <v>72</v>
      </c>
      <c r="Q2721" t="s">
        <v>12817</v>
      </c>
      <c r="R2721" t="s">
        <v>88</v>
      </c>
      <c r="T2721" t="s">
        <v>61</v>
      </c>
      <c r="V2721" t="s">
        <v>13252</v>
      </c>
      <c r="W2721">
        <v>203706</v>
      </c>
      <c r="X2721">
        <v>16040</v>
      </c>
      <c r="Y2721">
        <v>187666</v>
      </c>
      <c r="Z2721">
        <v>203706</v>
      </c>
      <c r="AA2721">
        <v>203706</v>
      </c>
      <c r="AB2721" t="s">
        <v>72</v>
      </c>
      <c r="AC2721" s="1">
        <v>42573</v>
      </c>
      <c r="AD2721">
        <v>207000</v>
      </c>
      <c r="AE2721">
        <v>2771</v>
      </c>
      <c r="AF2721">
        <v>1962</v>
      </c>
      <c r="AG2721" t="s">
        <v>64</v>
      </c>
      <c r="AH2721" t="s">
        <v>76</v>
      </c>
      <c r="AI2721">
        <v>1</v>
      </c>
      <c r="AJ2721">
        <v>2000</v>
      </c>
      <c r="AK2721">
        <v>3</v>
      </c>
      <c r="AL2721">
        <v>2</v>
      </c>
      <c r="AN2721">
        <v>1820</v>
      </c>
      <c r="AO2721">
        <v>32</v>
      </c>
      <c r="AP2721" t="s">
        <v>72</v>
      </c>
      <c r="AQ2721" t="s">
        <v>66</v>
      </c>
      <c r="AR2721">
        <v>2814</v>
      </c>
      <c r="AW2721" t="s">
        <v>13253</v>
      </c>
      <c r="AY2721" t="s">
        <v>13254</v>
      </c>
      <c r="AZ2721" t="s">
        <v>70</v>
      </c>
    </row>
    <row r="2722" spans="1:52" x14ac:dyDescent="0.3">
      <c r="A2722">
        <v>2154721</v>
      </c>
      <c r="B2722" t="s">
        <v>13255</v>
      </c>
      <c r="C2722" t="str">
        <f t="shared" si="345"/>
        <v>7492</v>
      </c>
      <c r="D2722" t="s">
        <v>8411</v>
      </c>
      <c r="E2722" t="str">
        <f>"0000"</f>
        <v>0000</v>
      </c>
      <c r="F2722" t="s">
        <v>108</v>
      </c>
      <c r="G2722" t="str">
        <f>"09"</f>
        <v>09</v>
      </c>
      <c r="H2722" t="s">
        <v>55</v>
      </c>
      <c r="I2722" t="s">
        <v>56</v>
      </c>
      <c r="J2722" t="s">
        <v>57</v>
      </c>
      <c r="K2722">
        <v>0</v>
      </c>
      <c r="L2722">
        <v>46212</v>
      </c>
      <c r="M2722">
        <v>1.06</v>
      </c>
      <c r="N2722" t="str">
        <f t="shared" si="344"/>
        <v>000X</v>
      </c>
      <c r="O2722">
        <v>3287</v>
      </c>
      <c r="P2722" t="s">
        <v>58</v>
      </c>
      <c r="Q2722" t="s">
        <v>12049</v>
      </c>
      <c r="R2722" t="s">
        <v>140</v>
      </c>
      <c r="T2722" t="s">
        <v>61</v>
      </c>
      <c r="V2722" t="s">
        <v>13256</v>
      </c>
      <c r="W2722">
        <v>16970</v>
      </c>
      <c r="X2722">
        <v>16970</v>
      </c>
      <c r="Y2722">
        <v>0</v>
      </c>
      <c r="Z2722">
        <v>16970</v>
      </c>
      <c r="AA2722">
        <v>16970</v>
      </c>
      <c r="AB2722" t="s">
        <v>72</v>
      </c>
      <c r="AC2722" s="1">
        <v>42916</v>
      </c>
      <c r="AD2722">
        <v>3000</v>
      </c>
      <c r="AE2722">
        <v>2840</v>
      </c>
      <c r="AF2722">
        <v>28</v>
      </c>
      <c r="AG2722" t="s">
        <v>103</v>
      </c>
      <c r="AH2722" t="s">
        <v>76</v>
      </c>
      <c r="AR2722">
        <v>0</v>
      </c>
      <c r="AW2722" t="s">
        <v>13257</v>
      </c>
      <c r="AX2722" t="s">
        <v>13258</v>
      </c>
      <c r="AY2722" t="s">
        <v>10868</v>
      </c>
      <c r="AZ2722" t="s">
        <v>11117</v>
      </c>
    </row>
    <row r="2723" spans="1:52" x14ac:dyDescent="0.3">
      <c r="A2723">
        <v>2154764</v>
      </c>
      <c r="B2723" t="s">
        <v>13259</v>
      </c>
      <c r="C2723" t="str">
        <f t="shared" si="345"/>
        <v>7492</v>
      </c>
      <c r="D2723" t="s">
        <v>8411</v>
      </c>
      <c r="E2723" t="str">
        <f t="shared" ref="E2723:E2729" si="346">"0100"</f>
        <v>0100</v>
      </c>
      <c r="F2723" t="s">
        <v>54</v>
      </c>
      <c r="G2723" t="str">
        <f>"34"</f>
        <v>34</v>
      </c>
      <c r="H2723" t="s">
        <v>1645</v>
      </c>
      <c r="I2723" t="s">
        <v>56</v>
      </c>
      <c r="J2723" t="s">
        <v>57</v>
      </c>
      <c r="K2723">
        <v>1</v>
      </c>
      <c r="L2723">
        <v>43681</v>
      </c>
      <c r="M2723">
        <v>1</v>
      </c>
      <c r="N2723" t="str">
        <f t="shared" si="344"/>
        <v>000X</v>
      </c>
      <c r="O2723">
        <v>2215</v>
      </c>
      <c r="P2723" t="s">
        <v>58</v>
      </c>
      <c r="Q2723" t="s">
        <v>10439</v>
      </c>
      <c r="R2723" t="s">
        <v>140</v>
      </c>
      <c r="T2723" t="s">
        <v>61</v>
      </c>
      <c r="V2723" t="s">
        <v>13260</v>
      </c>
      <c r="W2723">
        <v>265866</v>
      </c>
      <c r="X2723">
        <v>16040</v>
      </c>
      <c r="Y2723">
        <v>249826</v>
      </c>
      <c r="Z2723">
        <v>213670</v>
      </c>
      <c r="AA2723">
        <v>188670</v>
      </c>
      <c r="AB2723" t="s">
        <v>63</v>
      </c>
      <c r="AC2723" s="1">
        <v>36739</v>
      </c>
      <c r="AD2723">
        <v>22000</v>
      </c>
      <c r="AE2723">
        <v>1381</v>
      </c>
      <c r="AF2723">
        <v>631</v>
      </c>
      <c r="AG2723" t="s">
        <v>103</v>
      </c>
      <c r="AH2723" t="s">
        <v>873</v>
      </c>
      <c r="AI2723">
        <v>1</v>
      </c>
      <c r="AJ2723">
        <v>2006</v>
      </c>
      <c r="AK2723">
        <v>3</v>
      </c>
      <c r="AL2723">
        <v>2</v>
      </c>
      <c r="AN2723">
        <v>2385</v>
      </c>
      <c r="AO2723">
        <v>32</v>
      </c>
      <c r="AP2723" t="s">
        <v>63</v>
      </c>
      <c r="AQ2723" t="s">
        <v>66</v>
      </c>
      <c r="AR2723">
        <v>3661</v>
      </c>
      <c r="AW2723" t="s">
        <v>13261</v>
      </c>
      <c r="AX2723" t="s">
        <v>13262</v>
      </c>
      <c r="AY2723" t="s">
        <v>13263</v>
      </c>
      <c r="AZ2723" t="s">
        <v>70</v>
      </c>
    </row>
    <row r="2724" spans="1:52" x14ac:dyDescent="0.3">
      <c r="A2724">
        <v>2154985</v>
      </c>
      <c r="B2724" t="s">
        <v>13264</v>
      </c>
      <c r="C2724" t="str">
        <f t="shared" si="345"/>
        <v>7492</v>
      </c>
      <c r="D2724" t="s">
        <v>8411</v>
      </c>
      <c r="E2724" t="str">
        <f t="shared" si="346"/>
        <v>0100</v>
      </c>
      <c r="F2724" t="s">
        <v>54</v>
      </c>
      <c r="G2724" t="str">
        <f>"03"</f>
        <v>03</v>
      </c>
      <c r="H2724" t="s">
        <v>55</v>
      </c>
      <c r="I2724" t="s">
        <v>56</v>
      </c>
      <c r="J2724" t="s">
        <v>8434</v>
      </c>
      <c r="K2724">
        <v>1</v>
      </c>
      <c r="L2724">
        <v>61118</v>
      </c>
      <c r="M2724">
        <v>1.4</v>
      </c>
      <c r="N2724" t="str">
        <f t="shared" si="344"/>
        <v>000X</v>
      </c>
      <c r="O2724">
        <v>5909</v>
      </c>
      <c r="P2724" t="s">
        <v>72</v>
      </c>
      <c r="Q2724" t="s">
        <v>8499</v>
      </c>
      <c r="R2724" t="s">
        <v>266</v>
      </c>
      <c r="T2724" t="s">
        <v>61</v>
      </c>
      <c r="V2724" t="s">
        <v>13265</v>
      </c>
      <c r="W2724">
        <v>278307</v>
      </c>
      <c r="X2724">
        <v>17540</v>
      </c>
      <c r="Y2724">
        <v>260767</v>
      </c>
      <c r="Z2724">
        <v>211024</v>
      </c>
      <c r="AA2724">
        <v>186024</v>
      </c>
      <c r="AB2724" t="s">
        <v>63</v>
      </c>
      <c r="AC2724" s="1">
        <v>37408</v>
      </c>
      <c r="AD2724">
        <v>217500</v>
      </c>
      <c r="AE2724">
        <v>1514</v>
      </c>
      <c r="AF2724">
        <v>1341</v>
      </c>
      <c r="AG2724" t="s">
        <v>64</v>
      </c>
      <c r="AH2724" t="s">
        <v>76</v>
      </c>
      <c r="AI2724">
        <v>1</v>
      </c>
      <c r="AJ2724">
        <v>2002</v>
      </c>
      <c r="AK2724">
        <v>3</v>
      </c>
      <c r="AL2724">
        <v>3</v>
      </c>
      <c r="AN2724">
        <v>2875</v>
      </c>
      <c r="AO2724">
        <v>32</v>
      </c>
      <c r="AP2724" t="s">
        <v>63</v>
      </c>
      <c r="AQ2724" t="s">
        <v>66</v>
      </c>
      <c r="AR2724">
        <v>3802</v>
      </c>
      <c r="AW2724" t="s">
        <v>13266</v>
      </c>
      <c r="AX2724" t="s">
        <v>13267</v>
      </c>
      <c r="AY2724" t="s">
        <v>13268</v>
      </c>
      <c r="AZ2724" t="s">
        <v>70</v>
      </c>
    </row>
    <row r="2725" spans="1:52" x14ac:dyDescent="0.3">
      <c r="A2725">
        <v>2155001</v>
      </c>
      <c r="B2725" t="s">
        <v>13269</v>
      </c>
      <c r="C2725" t="str">
        <f t="shared" si="345"/>
        <v>7492</v>
      </c>
      <c r="D2725" t="s">
        <v>8411</v>
      </c>
      <c r="E2725" t="str">
        <f t="shared" si="346"/>
        <v>0100</v>
      </c>
      <c r="F2725" t="s">
        <v>54</v>
      </c>
      <c r="G2725" t="str">
        <f>"03"</f>
        <v>03</v>
      </c>
      <c r="H2725" t="s">
        <v>55</v>
      </c>
      <c r="I2725" t="s">
        <v>56</v>
      </c>
      <c r="J2725" t="s">
        <v>8434</v>
      </c>
      <c r="K2725">
        <v>1</v>
      </c>
      <c r="L2725">
        <v>73346</v>
      </c>
      <c r="M2725">
        <v>1.68</v>
      </c>
      <c r="N2725" t="str">
        <f t="shared" si="344"/>
        <v>000X</v>
      </c>
      <c r="O2725">
        <v>5875</v>
      </c>
      <c r="P2725" t="s">
        <v>72</v>
      </c>
      <c r="Q2725" t="s">
        <v>8499</v>
      </c>
      <c r="R2725" t="s">
        <v>266</v>
      </c>
      <c r="T2725" t="s">
        <v>61</v>
      </c>
      <c r="V2725" t="s">
        <v>13270</v>
      </c>
      <c r="W2725">
        <v>149563</v>
      </c>
      <c r="X2725">
        <v>21050</v>
      </c>
      <c r="Y2725">
        <v>128513</v>
      </c>
      <c r="Z2725">
        <v>149563</v>
      </c>
      <c r="AA2725">
        <v>149563</v>
      </c>
      <c r="AB2725" t="s">
        <v>72</v>
      </c>
      <c r="AC2725" s="1">
        <v>40118</v>
      </c>
      <c r="AD2725">
        <v>110000</v>
      </c>
      <c r="AE2725">
        <v>2327</v>
      </c>
      <c r="AF2725">
        <v>177</v>
      </c>
      <c r="AG2725" t="s">
        <v>64</v>
      </c>
      <c r="AH2725" t="s">
        <v>76</v>
      </c>
      <c r="AI2725">
        <v>1</v>
      </c>
      <c r="AJ2725">
        <v>1989</v>
      </c>
      <c r="AK2725">
        <v>3</v>
      </c>
      <c r="AL2725">
        <v>2</v>
      </c>
      <c r="AN2725">
        <v>1523</v>
      </c>
      <c r="AO2725">
        <v>32</v>
      </c>
      <c r="AP2725" t="s">
        <v>72</v>
      </c>
      <c r="AQ2725" t="s">
        <v>66</v>
      </c>
      <c r="AR2725">
        <v>2084</v>
      </c>
      <c r="AW2725" t="s">
        <v>13271</v>
      </c>
      <c r="AY2725" t="s">
        <v>9554</v>
      </c>
      <c r="AZ2725" t="s">
        <v>2129</v>
      </c>
    </row>
    <row r="2726" spans="1:52" x14ac:dyDescent="0.3">
      <c r="A2726">
        <v>2155159</v>
      </c>
      <c r="B2726" t="s">
        <v>13272</v>
      </c>
      <c r="C2726" t="str">
        <f t="shared" si="345"/>
        <v>7492</v>
      </c>
      <c r="D2726" t="s">
        <v>8411</v>
      </c>
      <c r="E2726" t="str">
        <f t="shared" si="346"/>
        <v>0100</v>
      </c>
      <c r="F2726" t="s">
        <v>54</v>
      </c>
      <c r="G2726" t="str">
        <f>"09"</f>
        <v>09</v>
      </c>
      <c r="H2726" t="s">
        <v>55</v>
      </c>
      <c r="I2726" t="s">
        <v>56</v>
      </c>
      <c r="J2726" t="s">
        <v>57</v>
      </c>
      <c r="K2726">
        <v>1</v>
      </c>
      <c r="L2726">
        <v>44304</v>
      </c>
      <c r="M2726">
        <v>1.02</v>
      </c>
      <c r="N2726" t="str">
        <f t="shared" si="344"/>
        <v>000X</v>
      </c>
      <c r="O2726">
        <v>3746</v>
      </c>
      <c r="P2726" t="s">
        <v>58</v>
      </c>
      <c r="Q2726" t="s">
        <v>12049</v>
      </c>
      <c r="R2726" t="s">
        <v>140</v>
      </c>
      <c r="T2726" t="s">
        <v>61</v>
      </c>
      <c r="V2726" t="s">
        <v>13273</v>
      </c>
      <c r="W2726">
        <v>244020</v>
      </c>
      <c r="X2726">
        <v>16270</v>
      </c>
      <c r="Y2726">
        <v>227750</v>
      </c>
      <c r="Z2726">
        <v>215284</v>
      </c>
      <c r="AA2726">
        <v>190284</v>
      </c>
      <c r="AB2726" t="s">
        <v>63</v>
      </c>
      <c r="AC2726" s="1">
        <v>42636</v>
      </c>
      <c r="AD2726">
        <v>260000</v>
      </c>
      <c r="AE2726">
        <v>2784</v>
      </c>
      <c r="AF2726">
        <v>2389</v>
      </c>
      <c r="AG2726" t="s">
        <v>64</v>
      </c>
      <c r="AH2726" t="s">
        <v>76</v>
      </c>
      <c r="AI2726">
        <v>1</v>
      </c>
      <c r="AJ2726">
        <v>2007</v>
      </c>
      <c r="AK2726">
        <v>3</v>
      </c>
      <c r="AL2726">
        <v>2</v>
      </c>
      <c r="AN2726">
        <v>1948</v>
      </c>
      <c r="AO2726">
        <v>32</v>
      </c>
      <c r="AP2726" t="s">
        <v>63</v>
      </c>
      <c r="AQ2726" t="s">
        <v>66</v>
      </c>
      <c r="AR2726">
        <v>3070</v>
      </c>
      <c r="AW2726" t="s">
        <v>13274</v>
      </c>
      <c r="AY2726" t="s">
        <v>13275</v>
      </c>
      <c r="AZ2726" t="s">
        <v>13276</v>
      </c>
    </row>
    <row r="2727" spans="1:52" x14ac:dyDescent="0.3">
      <c r="A2727">
        <v>2155345</v>
      </c>
      <c r="B2727" t="s">
        <v>13277</v>
      </c>
      <c r="C2727" t="str">
        <f t="shared" si="345"/>
        <v>7492</v>
      </c>
      <c r="D2727" t="s">
        <v>8411</v>
      </c>
      <c r="E2727" t="str">
        <f t="shared" si="346"/>
        <v>0100</v>
      </c>
      <c r="F2727" t="s">
        <v>54</v>
      </c>
      <c r="G2727" t="str">
        <f>"09"</f>
        <v>09</v>
      </c>
      <c r="H2727" t="s">
        <v>55</v>
      </c>
      <c r="I2727" t="s">
        <v>56</v>
      </c>
      <c r="J2727" t="s">
        <v>57</v>
      </c>
      <c r="K2727">
        <v>1</v>
      </c>
      <c r="L2727">
        <v>44495</v>
      </c>
      <c r="M2727">
        <v>1.02</v>
      </c>
      <c r="N2727" t="str">
        <f t="shared" si="344"/>
        <v>000X</v>
      </c>
      <c r="O2727">
        <v>3544</v>
      </c>
      <c r="P2727" t="s">
        <v>58</v>
      </c>
      <c r="Q2727" t="s">
        <v>12049</v>
      </c>
      <c r="R2727" t="s">
        <v>140</v>
      </c>
      <c r="T2727" t="s">
        <v>61</v>
      </c>
      <c r="V2727" t="s">
        <v>13278</v>
      </c>
      <c r="W2727">
        <v>16340</v>
      </c>
      <c r="X2727">
        <v>16340</v>
      </c>
      <c r="Y2727">
        <v>0</v>
      </c>
      <c r="Z2727">
        <v>16340</v>
      </c>
      <c r="AA2727">
        <v>16340</v>
      </c>
      <c r="AB2727" t="s">
        <v>63</v>
      </c>
      <c r="AC2727" s="1">
        <v>44027</v>
      </c>
      <c r="AD2727">
        <v>294000</v>
      </c>
      <c r="AE2727">
        <v>3078</v>
      </c>
      <c r="AF2727">
        <v>560</v>
      </c>
      <c r="AG2727" t="s">
        <v>64</v>
      </c>
      <c r="AH2727" t="s">
        <v>76</v>
      </c>
      <c r="AI2727">
        <v>1</v>
      </c>
      <c r="AJ2727">
        <v>2020</v>
      </c>
      <c r="AK2727">
        <v>3</v>
      </c>
      <c r="AL2727">
        <v>2</v>
      </c>
      <c r="AN2727">
        <v>1902</v>
      </c>
      <c r="AO2727">
        <v>32</v>
      </c>
      <c r="AP2727" t="s">
        <v>72</v>
      </c>
      <c r="AQ2727" t="s">
        <v>66</v>
      </c>
      <c r="AR2727">
        <v>2764</v>
      </c>
      <c r="AW2727" t="s">
        <v>13279</v>
      </c>
      <c r="AX2727" t="s">
        <v>13280</v>
      </c>
      <c r="AY2727" t="s">
        <v>13281</v>
      </c>
      <c r="AZ2727" t="s">
        <v>70</v>
      </c>
    </row>
    <row r="2728" spans="1:52" x14ac:dyDescent="0.3">
      <c r="A2728">
        <v>2155353</v>
      </c>
      <c r="B2728" t="s">
        <v>13282</v>
      </c>
      <c r="C2728" t="str">
        <f t="shared" si="345"/>
        <v>7492</v>
      </c>
      <c r="D2728" t="s">
        <v>8411</v>
      </c>
      <c r="E2728" t="str">
        <f t="shared" si="346"/>
        <v>0100</v>
      </c>
      <c r="F2728" t="s">
        <v>54</v>
      </c>
      <c r="G2728" t="str">
        <f>"03"</f>
        <v>03</v>
      </c>
      <c r="H2728" t="s">
        <v>55</v>
      </c>
      <c r="I2728" t="s">
        <v>56</v>
      </c>
      <c r="J2728" t="s">
        <v>57</v>
      </c>
      <c r="K2728">
        <v>1</v>
      </c>
      <c r="L2728">
        <v>51249</v>
      </c>
      <c r="M2728">
        <v>1.18</v>
      </c>
      <c r="N2728" t="str">
        <f t="shared" si="344"/>
        <v>000X</v>
      </c>
      <c r="O2728">
        <v>5725</v>
      </c>
      <c r="P2728" t="s">
        <v>72</v>
      </c>
      <c r="Q2728" t="s">
        <v>8965</v>
      </c>
      <c r="R2728" t="s">
        <v>140</v>
      </c>
      <c r="T2728" t="s">
        <v>61</v>
      </c>
      <c r="V2728" t="s">
        <v>13283</v>
      </c>
      <c r="W2728">
        <v>244614</v>
      </c>
      <c r="X2728">
        <v>18820</v>
      </c>
      <c r="Y2728">
        <v>225794</v>
      </c>
      <c r="Z2728">
        <v>244614</v>
      </c>
      <c r="AA2728">
        <v>244614</v>
      </c>
      <c r="AB2728" t="s">
        <v>72</v>
      </c>
      <c r="AC2728" s="1">
        <v>43676</v>
      </c>
      <c r="AD2728">
        <v>307000</v>
      </c>
      <c r="AE2728">
        <v>2995</v>
      </c>
      <c r="AF2728">
        <v>1179</v>
      </c>
      <c r="AG2728" t="s">
        <v>64</v>
      </c>
      <c r="AH2728" t="s">
        <v>76</v>
      </c>
      <c r="AI2728">
        <v>1</v>
      </c>
      <c r="AJ2728">
        <v>2003</v>
      </c>
      <c r="AK2728">
        <v>3</v>
      </c>
      <c r="AL2728">
        <v>2</v>
      </c>
      <c r="AN2728">
        <v>2149</v>
      </c>
      <c r="AO2728">
        <v>32</v>
      </c>
      <c r="AP2728" t="s">
        <v>63</v>
      </c>
      <c r="AQ2728" t="s">
        <v>66</v>
      </c>
      <c r="AR2728">
        <v>3364</v>
      </c>
      <c r="AW2728" t="s">
        <v>13284</v>
      </c>
      <c r="AX2728" t="s">
        <v>13285</v>
      </c>
      <c r="AY2728" t="s">
        <v>13286</v>
      </c>
      <c r="AZ2728" t="s">
        <v>12985</v>
      </c>
    </row>
    <row r="2729" spans="1:52" x14ac:dyDescent="0.3">
      <c r="A2729">
        <v>2155515</v>
      </c>
      <c r="B2729" t="s">
        <v>13287</v>
      </c>
      <c r="C2729" t="str">
        <f t="shared" si="345"/>
        <v>7492</v>
      </c>
      <c r="D2729" t="s">
        <v>8411</v>
      </c>
      <c r="E2729" t="str">
        <f t="shared" si="346"/>
        <v>0100</v>
      </c>
      <c r="F2729" t="s">
        <v>54</v>
      </c>
      <c r="G2729" t="str">
        <f>"03"</f>
        <v>03</v>
      </c>
      <c r="H2729" t="s">
        <v>55</v>
      </c>
      <c r="I2729" t="s">
        <v>56</v>
      </c>
      <c r="J2729" t="s">
        <v>57</v>
      </c>
      <c r="K2729">
        <v>1</v>
      </c>
      <c r="L2729">
        <v>42407</v>
      </c>
      <c r="M2729">
        <v>0.97</v>
      </c>
      <c r="N2729" t="str">
        <f t="shared" si="344"/>
        <v>000X</v>
      </c>
      <c r="O2729">
        <v>2180</v>
      </c>
      <c r="P2729" t="s">
        <v>58</v>
      </c>
      <c r="Q2729" t="s">
        <v>10439</v>
      </c>
      <c r="R2729" t="s">
        <v>140</v>
      </c>
      <c r="T2729" t="s">
        <v>61</v>
      </c>
      <c r="V2729" t="s">
        <v>13288</v>
      </c>
      <c r="W2729">
        <v>212838</v>
      </c>
      <c r="X2729">
        <v>15580</v>
      </c>
      <c r="Y2729">
        <v>197258</v>
      </c>
      <c r="Z2729">
        <v>195225</v>
      </c>
      <c r="AA2729">
        <v>170225</v>
      </c>
      <c r="AB2729" t="s">
        <v>63</v>
      </c>
      <c r="AC2729" s="1">
        <v>42797</v>
      </c>
      <c r="AD2729">
        <v>254000</v>
      </c>
      <c r="AE2729">
        <v>2814</v>
      </c>
      <c r="AF2729">
        <v>1860</v>
      </c>
      <c r="AG2729" t="s">
        <v>64</v>
      </c>
      <c r="AH2729" t="s">
        <v>873</v>
      </c>
      <c r="AI2729">
        <v>1</v>
      </c>
      <c r="AJ2729">
        <v>2017</v>
      </c>
      <c r="AK2729">
        <v>2</v>
      </c>
      <c r="AL2729">
        <v>2</v>
      </c>
      <c r="AN2729">
        <v>1582</v>
      </c>
      <c r="AO2729">
        <v>32</v>
      </c>
      <c r="AP2729" t="s">
        <v>72</v>
      </c>
      <c r="AQ2729" t="s">
        <v>66</v>
      </c>
      <c r="AR2729">
        <v>2700</v>
      </c>
      <c r="AW2729" t="s">
        <v>13289</v>
      </c>
      <c r="AX2729" t="s">
        <v>13290</v>
      </c>
      <c r="AY2729" t="s">
        <v>13291</v>
      </c>
      <c r="AZ2729" t="s">
        <v>70</v>
      </c>
    </row>
    <row r="2730" spans="1:52" x14ac:dyDescent="0.3">
      <c r="A2730">
        <v>2155639</v>
      </c>
      <c r="B2730" t="s">
        <v>13292</v>
      </c>
      <c r="C2730" t="str">
        <f t="shared" si="345"/>
        <v>7492</v>
      </c>
      <c r="D2730" t="s">
        <v>8411</v>
      </c>
      <c r="E2730" t="str">
        <f>"0000"</f>
        <v>0000</v>
      </c>
      <c r="F2730" t="s">
        <v>108</v>
      </c>
      <c r="G2730" t="str">
        <f>"34"</f>
        <v>34</v>
      </c>
      <c r="H2730" t="s">
        <v>1645</v>
      </c>
      <c r="I2730" t="s">
        <v>56</v>
      </c>
      <c r="J2730" t="s">
        <v>57</v>
      </c>
      <c r="K2730">
        <v>0</v>
      </c>
      <c r="L2730">
        <v>46743</v>
      </c>
      <c r="M2730">
        <v>1.07</v>
      </c>
      <c r="N2730" t="str">
        <f t="shared" si="344"/>
        <v>000X</v>
      </c>
      <c r="O2730">
        <v>2220</v>
      </c>
      <c r="P2730" t="s">
        <v>58</v>
      </c>
      <c r="Q2730" t="s">
        <v>10439</v>
      </c>
      <c r="R2730" t="s">
        <v>140</v>
      </c>
      <c r="T2730" t="s">
        <v>61</v>
      </c>
      <c r="V2730" t="s">
        <v>13293</v>
      </c>
      <c r="W2730">
        <v>17170</v>
      </c>
      <c r="X2730">
        <v>17170</v>
      </c>
      <c r="Y2730">
        <v>0</v>
      </c>
      <c r="Z2730">
        <v>17170</v>
      </c>
      <c r="AA2730">
        <v>17170</v>
      </c>
      <c r="AB2730" t="s">
        <v>72</v>
      </c>
      <c r="AC2730" s="1">
        <v>33147</v>
      </c>
      <c r="AD2730">
        <v>8000</v>
      </c>
      <c r="AE2730">
        <v>873</v>
      </c>
      <c r="AF2730">
        <v>62</v>
      </c>
      <c r="AG2730" t="s">
        <v>103</v>
      </c>
      <c r="AH2730" t="s">
        <v>76</v>
      </c>
      <c r="AR2730">
        <v>0</v>
      </c>
      <c r="AW2730" t="s">
        <v>13294</v>
      </c>
      <c r="AY2730" t="s">
        <v>13295</v>
      </c>
      <c r="AZ2730" t="s">
        <v>13296</v>
      </c>
    </row>
    <row r="2731" spans="1:52" x14ac:dyDescent="0.3">
      <c r="A2731">
        <v>2155710</v>
      </c>
      <c r="B2731" t="s">
        <v>13297</v>
      </c>
      <c r="C2731" t="str">
        <f t="shared" si="345"/>
        <v>7492</v>
      </c>
      <c r="D2731" t="s">
        <v>8411</v>
      </c>
      <c r="E2731" t="str">
        <f>"0100"</f>
        <v>0100</v>
      </c>
      <c r="F2731" t="s">
        <v>54</v>
      </c>
      <c r="G2731" t="str">
        <f>"34"</f>
        <v>34</v>
      </c>
      <c r="H2731" t="s">
        <v>1645</v>
      </c>
      <c r="I2731" t="s">
        <v>56</v>
      </c>
      <c r="J2731" t="s">
        <v>57</v>
      </c>
      <c r="K2731">
        <v>1</v>
      </c>
      <c r="L2731">
        <v>45802</v>
      </c>
      <c r="M2731">
        <v>1.05</v>
      </c>
      <c r="N2731" t="str">
        <f t="shared" ref="N2731:N2794" si="347">"000X"</f>
        <v>000X</v>
      </c>
      <c r="O2731">
        <v>2250</v>
      </c>
      <c r="P2731" t="s">
        <v>58</v>
      </c>
      <c r="Q2731" t="s">
        <v>10439</v>
      </c>
      <c r="R2731" t="s">
        <v>140</v>
      </c>
      <c r="T2731" t="s">
        <v>61</v>
      </c>
      <c r="V2731" t="s">
        <v>13298</v>
      </c>
      <c r="W2731">
        <v>237487</v>
      </c>
      <c r="X2731">
        <v>16820</v>
      </c>
      <c r="Y2731">
        <v>220667</v>
      </c>
      <c r="Z2731">
        <v>237487</v>
      </c>
      <c r="AA2731">
        <v>212487</v>
      </c>
      <c r="AB2731" t="s">
        <v>63</v>
      </c>
      <c r="AC2731" s="1">
        <v>42200</v>
      </c>
      <c r="AD2731">
        <v>15000</v>
      </c>
      <c r="AE2731">
        <v>2705</v>
      </c>
      <c r="AF2731">
        <v>2426</v>
      </c>
      <c r="AG2731" t="s">
        <v>103</v>
      </c>
      <c r="AH2731" t="s">
        <v>76</v>
      </c>
      <c r="AI2731">
        <v>1</v>
      </c>
      <c r="AJ2731">
        <v>2018</v>
      </c>
      <c r="AK2731">
        <v>3</v>
      </c>
      <c r="AL2731">
        <v>3</v>
      </c>
      <c r="AN2731">
        <v>1752</v>
      </c>
      <c r="AO2731">
        <v>32</v>
      </c>
      <c r="AP2731" t="s">
        <v>63</v>
      </c>
      <c r="AQ2731" t="s">
        <v>66</v>
      </c>
      <c r="AR2731">
        <v>2618</v>
      </c>
      <c r="AW2731" t="s">
        <v>13299</v>
      </c>
      <c r="AY2731" t="s">
        <v>13300</v>
      </c>
      <c r="AZ2731" t="s">
        <v>70</v>
      </c>
    </row>
    <row r="2732" spans="1:52" x14ac:dyDescent="0.3">
      <c r="A2732">
        <v>2155833</v>
      </c>
      <c r="B2732" t="s">
        <v>13301</v>
      </c>
      <c r="C2732" t="str">
        <f t="shared" si="345"/>
        <v>7492</v>
      </c>
      <c r="D2732" t="s">
        <v>8411</v>
      </c>
      <c r="E2732" t="str">
        <f>"0000"</f>
        <v>0000</v>
      </c>
      <c r="F2732" t="s">
        <v>108</v>
      </c>
      <c r="G2732" t="str">
        <f>"03"</f>
        <v>03</v>
      </c>
      <c r="H2732" t="s">
        <v>55</v>
      </c>
      <c r="I2732" t="s">
        <v>56</v>
      </c>
      <c r="J2732" t="s">
        <v>57</v>
      </c>
      <c r="K2732">
        <v>0</v>
      </c>
      <c r="L2732">
        <v>46389</v>
      </c>
      <c r="M2732">
        <v>1.06</v>
      </c>
      <c r="N2732" t="str">
        <f t="shared" si="347"/>
        <v>000X</v>
      </c>
      <c r="O2732">
        <v>2090</v>
      </c>
      <c r="P2732" t="s">
        <v>58</v>
      </c>
      <c r="Q2732" t="s">
        <v>10439</v>
      </c>
      <c r="R2732" t="s">
        <v>140</v>
      </c>
      <c r="T2732" t="s">
        <v>61</v>
      </c>
      <c r="V2732" t="s">
        <v>13302</v>
      </c>
      <c r="W2732">
        <v>17040</v>
      </c>
      <c r="X2732">
        <v>17040</v>
      </c>
      <c r="Y2732">
        <v>0</v>
      </c>
      <c r="Z2732">
        <v>17040</v>
      </c>
      <c r="AA2732">
        <v>17040</v>
      </c>
      <c r="AB2732" t="s">
        <v>72</v>
      </c>
      <c r="AC2732" s="1">
        <v>40817</v>
      </c>
      <c r="AD2732">
        <v>14000</v>
      </c>
      <c r="AE2732">
        <v>2446</v>
      </c>
      <c r="AF2732">
        <v>1844</v>
      </c>
      <c r="AG2732" t="s">
        <v>103</v>
      </c>
      <c r="AH2732" t="s">
        <v>515</v>
      </c>
      <c r="AR2732">
        <v>0</v>
      </c>
      <c r="AW2732" t="s">
        <v>13303</v>
      </c>
      <c r="AY2732" t="s">
        <v>13304</v>
      </c>
      <c r="AZ2732" t="s">
        <v>13305</v>
      </c>
    </row>
    <row r="2733" spans="1:52" x14ac:dyDescent="0.3">
      <c r="A2733">
        <v>2155876</v>
      </c>
      <c r="B2733" t="s">
        <v>13306</v>
      </c>
      <c r="C2733" t="str">
        <f t="shared" si="345"/>
        <v>7492</v>
      </c>
      <c r="D2733" t="s">
        <v>8411</v>
      </c>
      <c r="E2733" t="str">
        <f t="shared" ref="E2733:E2739" si="348">"0100"</f>
        <v>0100</v>
      </c>
      <c r="F2733" t="s">
        <v>54</v>
      </c>
      <c r="G2733" t="str">
        <f>"09"</f>
        <v>09</v>
      </c>
      <c r="H2733" t="s">
        <v>55</v>
      </c>
      <c r="I2733" t="s">
        <v>56</v>
      </c>
      <c r="J2733" t="s">
        <v>57</v>
      </c>
      <c r="K2733">
        <v>1</v>
      </c>
      <c r="L2733">
        <v>47530</v>
      </c>
      <c r="M2733">
        <v>1.0900000000000001</v>
      </c>
      <c r="N2733" t="str">
        <f t="shared" si="347"/>
        <v>000X</v>
      </c>
      <c r="O2733">
        <v>3114</v>
      </c>
      <c r="P2733" t="s">
        <v>58</v>
      </c>
      <c r="Q2733" t="s">
        <v>12049</v>
      </c>
      <c r="R2733" t="s">
        <v>140</v>
      </c>
      <c r="T2733" t="s">
        <v>61</v>
      </c>
      <c r="V2733" t="s">
        <v>13307</v>
      </c>
      <c r="W2733">
        <v>193715</v>
      </c>
      <c r="X2733">
        <v>17460</v>
      </c>
      <c r="Y2733">
        <v>176255</v>
      </c>
      <c r="Z2733">
        <v>193715</v>
      </c>
      <c r="AA2733">
        <v>0</v>
      </c>
      <c r="AB2733" t="s">
        <v>63</v>
      </c>
      <c r="AC2733" s="1">
        <v>43165</v>
      </c>
      <c r="AD2733">
        <v>224900</v>
      </c>
      <c r="AE2733">
        <v>2886</v>
      </c>
      <c r="AF2733">
        <v>648</v>
      </c>
      <c r="AG2733" t="s">
        <v>64</v>
      </c>
      <c r="AH2733" t="s">
        <v>76</v>
      </c>
      <c r="AI2733">
        <v>1</v>
      </c>
      <c r="AJ2733">
        <v>2018</v>
      </c>
      <c r="AK2733">
        <v>3</v>
      </c>
      <c r="AL2733">
        <v>2</v>
      </c>
      <c r="AN2733">
        <v>1800</v>
      </c>
      <c r="AO2733">
        <v>32</v>
      </c>
      <c r="AP2733" t="s">
        <v>72</v>
      </c>
      <c r="AQ2733" t="s">
        <v>66</v>
      </c>
      <c r="AR2733">
        <v>2518</v>
      </c>
      <c r="AW2733" t="s">
        <v>13308</v>
      </c>
      <c r="AX2733" t="s">
        <v>13309</v>
      </c>
      <c r="AY2733" t="s">
        <v>13310</v>
      </c>
      <c r="AZ2733" t="s">
        <v>70</v>
      </c>
    </row>
    <row r="2734" spans="1:52" x14ac:dyDescent="0.3">
      <c r="A2734">
        <v>2155906</v>
      </c>
      <c r="B2734" t="s">
        <v>13311</v>
      </c>
      <c r="C2734" t="str">
        <f t="shared" si="345"/>
        <v>7492</v>
      </c>
      <c r="D2734" t="s">
        <v>8411</v>
      </c>
      <c r="E2734" t="str">
        <f t="shared" si="348"/>
        <v>0100</v>
      </c>
      <c r="F2734" t="s">
        <v>54</v>
      </c>
      <c r="G2734" t="str">
        <f>"09"</f>
        <v>09</v>
      </c>
      <c r="H2734" t="s">
        <v>55</v>
      </c>
      <c r="I2734" t="s">
        <v>56</v>
      </c>
      <c r="J2734" t="s">
        <v>57</v>
      </c>
      <c r="K2734">
        <v>1</v>
      </c>
      <c r="L2734">
        <v>47432</v>
      </c>
      <c r="M2734">
        <v>1.0900000000000001</v>
      </c>
      <c r="N2734" t="str">
        <f t="shared" si="347"/>
        <v>000X</v>
      </c>
      <c r="O2734">
        <v>3016</v>
      </c>
      <c r="P2734" t="s">
        <v>58</v>
      </c>
      <c r="Q2734" t="s">
        <v>12314</v>
      </c>
      <c r="R2734" t="s">
        <v>12315</v>
      </c>
      <c r="T2734" t="s">
        <v>61</v>
      </c>
      <c r="V2734" t="s">
        <v>13312</v>
      </c>
      <c r="W2734">
        <v>306607</v>
      </c>
      <c r="X2734">
        <v>17420</v>
      </c>
      <c r="Y2734">
        <v>289187</v>
      </c>
      <c r="Z2734">
        <v>251504</v>
      </c>
      <c r="AA2734">
        <v>226504</v>
      </c>
      <c r="AB2734" t="s">
        <v>63</v>
      </c>
      <c r="AC2734" s="1">
        <v>42291</v>
      </c>
      <c r="AD2734">
        <v>20000</v>
      </c>
      <c r="AE2734">
        <v>2719</v>
      </c>
      <c r="AF2734">
        <v>1576</v>
      </c>
      <c r="AG2734" t="s">
        <v>103</v>
      </c>
      <c r="AH2734" t="s">
        <v>76</v>
      </c>
      <c r="AI2734">
        <v>1</v>
      </c>
      <c r="AJ2734">
        <v>2016</v>
      </c>
      <c r="AK2734">
        <v>3</v>
      </c>
      <c r="AL2734">
        <v>2</v>
      </c>
      <c r="AN2734">
        <v>2204</v>
      </c>
      <c r="AO2734">
        <v>32</v>
      </c>
      <c r="AP2734" t="s">
        <v>72</v>
      </c>
      <c r="AQ2734" t="s">
        <v>66</v>
      </c>
      <c r="AR2734">
        <v>3421</v>
      </c>
      <c r="AW2734" t="s">
        <v>13313</v>
      </c>
      <c r="AX2734" t="s">
        <v>13314</v>
      </c>
      <c r="AY2734" t="s">
        <v>13315</v>
      </c>
      <c r="AZ2734" t="s">
        <v>13316</v>
      </c>
    </row>
    <row r="2735" spans="1:52" x14ac:dyDescent="0.3">
      <c r="A2735">
        <v>2160641</v>
      </c>
      <c r="B2735" t="s">
        <v>13317</v>
      </c>
      <c r="C2735" t="str">
        <f t="shared" si="345"/>
        <v>7492</v>
      </c>
      <c r="D2735" t="s">
        <v>8411</v>
      </c>
      <c r="E2735" t="str">
        <f t="shared" si="348"/>
        <v>0100</v>
      </c>
      <c r="F2735" t="s">
        <v>54</v>
      </c>
      <c r="G2735" t="str">
        <f t="shared" ref="G2735:G2743" si="349">"03"</f>
        <v>03</v>
      </c>
      <c r="H2735" t="s">
        <v>55</v>
      </c>
      <c r="I2735" t="s">
        <v>56</v>
      </c>
      <c r="J2735" t="s">
        <v>13318</v>
      </c>
      <c r="K2735">
        <v>1</v>
      </c>
      <c r="L2735">
        <v>47423</v>
      </c>
      <c r="M2735">
        <v>1.0900000000000001</v>
      </c>
      <c r="N2735" t="str">
        <f t="shared" si="347"/>
        <v>000X</v>
      </c>
      <c r="O2735">
        <v>5725</v>
      </c>
      <c r="P2735" t="s">
        <v>72</v>
      </c>
      <c r="Q2735" t="s">
        <v>8499</v>
      </c>
      <c r="R2735" t="s">
        <v>266</v>
      </c>
      <c r="T2735" t="s">
        <v>61</v>
      </c>
      <c r="V2735" t="s">
        <v>13319</v>
      </c>
      <c r="W2735">
        <v>274643</v>
      </c>
      <c r="X2735">
        <v>25990</v>
      </c>
      <c r="Y2735">
        <v>248653</v>
      </c>
      <c r="Z2735">
        <v>239455</v>
      </c>
      <c r="AA2735">
        <v>214455</v>
      </c>
      <c r="AB2735" t="s">
        <v>63</v>
      </c>
      <c r="AC2735" s="1">
        <v>37196</v>
      </c>
      <c r="AD2735">
        <v>22000</v>
      </c>
      <c r="AE2735">
        <v>1468</v>
      </c>
      <c r="AF2735">
        <v>1809</v>
      </c>
      <c r="AG2735" t="s">
        <v>103</v>
      </c>
      <c r="AH2735" t="s">
        <v>76</v>
      </c>
      <c r="AI2735">
        <v>1</v>
      </c>
      <c r="AJ2735">
        <v>2002</v>
      </c>
      <c r="AK2735">
        <v>3</v>
      </c>
      <c r="AL2735">
        <v>2</v>
      </c>
      <c r="AN2735">
        <v>2210</v>
      </c>
      <c r="AO2735">
        <v>32</v>
      </c>
      <c r="AP2735" t="s">
        <v>63</v>
      </c>
      <c r="AQ2735" t="s">
        <v>66</v>
      </c>
      <c r="AR2735">
        <v>3621</v>
      </c>
      <c r="AW2735" t="s">
        <v>13320</v>
      </c>
      <c r="AX2735" t="s">
        <v>13321</v>
      </c>
      <c r="AY2735" t="s">
        <v>13322</v>
      </c>
      <c r="AZ2735" t="s">
        <v>70</v>
      </c>
    </row>
    <row r="2736" spans="1:52" x14ac:dyDescent="0.3">
      <c r="A2736">
        <v>2160659</v>
      </c>
      <c r="B2736" t="s">
        <v>13323</v>
      </c>
      <c r="C2736" t="str">
        <f t="shared" si="345"/>
        <v>7492</v>
      </c>
      <c r="D2736" t="s">
        <v>8411</v>
      </c>
      <c r="E2736" t="str">
        <f t="shared" si="348"/>
        <v>0100</v>
      </c>
      <c r="F2736" t="s">
        <v>54</v>
      </c>
      <c r="G2736" t="str">
        <f t="shared" si="349"/>
        <v>03</v>
      </c>
      <c r="H2736" t="s">
        <v>55</v>
      </c>
      <c r="I2736" t="s">
        <v>56</v>
      </c>
      <c r="J2736" t="s">
        <v>13318</v>
      </c>
      <c r="K2736">
        <v>1</v>
      </c>
      <c r="L2736">
        <v>52670</v>
      </c>
      <c r="M2736">
        <v>1.21</v>
      </c>
      <c r="N2736" t="str">
        <f t="shared" si="347"/>
        <v>000X</v>
      </c>
      <c r="O2736">
        <v>5741</v>
      </c>
      <c r="P2736" t="s">
        <v>72</v>
      </c>
      <c r="Q2736" t="s">
        <v>8499</v>
      </c>
      <c r="R2736" t="s">
        <v>266</v>
      </c>
      <c r="T2736" t="s">
        <v>61</v>
      </c>
      <c r="V2736" t="s">
        <v>13324</v>
      </c>
      <c r="W2736">
        <v>230216</v>
      </c>
      <c r="X2736">
        <v>26610</v>
      </c>
      <c r="Y2736">
        <v>203606</v>
      </c>
      <c r="Z2736">
        <v>196184</v>
      </c>
      <c r="AA2736">
        <v>171184</v>
      </c>
      <c r="AB2736" t="s">
        <v>63</v>
      </c>
      <c r="AC2736" s="1">
        <v>41699</v>
      </c>
      <c r="AD2736">
        <v>215000</v>
      </c>
      <c r="AE2736">
        <v>2614</v>
      </c>
      <c r="AF2736">
        <v>948</v>
      </c>
      <c r="AG2736" t="s">
        <v>64</v>
      </c>
      <c r="AH2736" t="s">
        <v>76</v>
      </c>
      <c r="AI2736">
        <v>1</v>
      </c>
      <c r="AJ2736">
        <v>2000</v>
      </c>
      <c r="AK2736">
        <v>3</v>
      </c>
      <c r="AL2736">
        <v>2</v>
      </c>
      <c r="AN2736">
        <v>1989</v>
      </c>
      <c r="AO2736">
        <v>32</v>
      </c>
      <c r="AP2736" t="s">
        <v>63</v>
      </c>
      <c r="AQ2736" t="s">
        <v>66</v>
      </c>
      <c r="AR2736">
        <v>3335</v>
      </c>
      <c r="AW2736" t="s">
        <v>13325</v>
      </c>
      <c r="AX2736" t="s">
        <v>13326</v>
      </c>
      <c r="AY2736" t="s">
        <v>13327</v>
      </c>
      <c r="AZ2736" t="s">
        <v>70</v>
      </c>
    </row>
    <row r="2737" spans="1:52" x14ac:dyDescent="0.3">
      <c r="A2737">
        <v>2160691</v>
      </c>
      <c r="B2737" t="s">
        <v>13328</v>
      </c>
      <c r="C2737" t="str">
        <f t="shared" si="345"/>
        <v>7492</v>
      </c>
      <c r="D2737" t="s">
        <v>8411</v>
      </c>
      <c r="E2737" t="str">
        <f t="shared" si="348"/>
        <v>0100</v>
      </c>
      <c r="F2737" t="s">
        <v>54</v>
      </c>
      <c r="G2737" t="str">
        <f t="shared" si="349"/>
        <v>03</v>
      </c>
      <c r="H2737" t="s">
        <v>55</v>
      </c>
      <c r="I2737" t="s">
        <v>56</v>
      </c>
      <c r="J2737" t="s">
        <v>13318</v>
      </c>
      <c r="K2737">
        <v>1</v>
      </c>
      <c r="L2737">
        <v>43615</v>
      </c>
      <c r="M2737">
        <v>1</v>
      </c>
      <c r="N2737" t="str">
        <f t="shared" si="347"/>
        <v>000X</v>
      </c>
      <c r="O2737">
        <v>5750</v>
      </c>
      <c r="P2737" t="s">
        <v>72</v>
      </c>
      <c r="Q2737" t="s">
        <v>8965</v>
      </c>
      <c r="R2737" t="s">
        <v>140</v>
      </c>
      <c r="T2737" t="s">
        <v>61</v>
      </c>
      <c r="V2737" t="s">
        <v>13329</v>
      </c>
      <c r="W2737">
        <v>365394</v>
      </c>
      <c r="X2737">
        <v>25310</v>
      </c>
      <c r="Y2737">
        <v>340084</v>
      </c>
      <c r="Z2737">
        <v>334125</v>
      </c>
      <c r="AA2737">
        <v>309125</v>
      </c>
      <c r="AB2737" t="s">
        <v>63</v>
      </c>
      <c r="AC2737" s="1">
        <v>37803</v>
      </c>
      <c r="AD2737">
        <v>32500</v>
      </c>
      <c r="AE2737">
        <v>1632</v>
      </c>
      <c r="AF2737">
        <v>2354</v>
      </c>
      <c r="AG2737" t="s">
        <v>103</v>
      </c>
      <c r="AH2737" t="s">
        <v>76</v>
      </c>
      <c r="AI2737">
        <v>1</v>
      </c>
      <c r="AJ2737">
        <v>2006</v>
      </c>
      <c r="AK2737">
        <v>3</v>
      </c>
      <c r="AL2737">
        <v>2</v>
      </c>
      <c r="AN2737">
        <v>3242</v>
      </c>
      <c r="AO2737">
        <v>32</v>
      </c>
      <c r="AP2737" t="s">
        <v>63</v>
      </c>
      <c r="AQ2737" t="s">
        <v>66</v>
      </c>
      <c r="AR2737">
        <v>4456</v>
      </c>
      <c r="AW2737" t="s">
        <v>13330</v>
      </c>
      <c r="AX2737" t="s">
        <v>13331</v>
      </c>
      <c r="AY2737" t="s">
        <v>13332</v>
      </c>
      <c r="AZ2737" t="s">
        <v>70</v>
      </c>
    </row>
    <row r="2738" spans="1:52" x14ac:dyDescent="0.3">
      <c r="A2738">
        <v>2160705</v>
      </c>
      <c r="B2738" t="s">
        <v>13333</v>
      </c>
      <c r="C2738" t="str">
        <f t="shared" si="345"/>
        <v>7492</v>
      </c>
      <c r="D2738" t="s">
        <v>8411</v>
      </c>
      <c r="E2738" t="str">
        <f t="shared" si="348"/>
        <v>0100</v>
      </c>
      <c r="F2738" t="s">
        <v>54</v>
      </c>
      <c r="G2738" t="str">
        <f t="shared" si="349"/>
        <v>03</v>
      </c>
      <c r="H2738" t="s">
        <v>55</v>
      </c>
      <c r="I2738" t="s">
        <v>56</v>
      </c>
      <c r="J2738" t="s">
        <v>13318</v>
      </c>
      <c r="K2738">
        <v>1</v>
      </c>
      <c r="L2738">
        <v>43634</v>
      </c>
      <c r="M2738">
        <v>1</v>
      </c>
      <c r="N2738" t="str">
        <f t="shared" si="347"/>
        <v>000X</v>
      </c>
      <c r="O2738">
        <v>5740</v>
      </c>
      <c r="P2738" t="s">
        <v>72</v>
      </c>
      <c r="Q2738" t="s">
        <v>8965</v>
      </c>
      <c r="R2738" t="s">
        <v>140</v>
      </c>
      <c r="T2738" t="s">
        <v>61</v>
      </c>
      <c r="V2738" t="s">
        <v>13334</v>
      </c>
      <c r="W2738">
        <v>258177</v>
      </c>
      <c r="X2738">
        <v>24710</v>
      </c>
      <c r="Y2738">
        <v>233467</v>
      </c>
      <c r="Z2738">
        <v>213422</v>
      </c>
      <c r="AA2738">
        <v>187922</v>
      </c>
      <c r="AB2738" t="s">
        <v>63</v>
      </c>
      <c r="AC2738" s="1">
        <v>37834</v>
      </c>
      <c r="AD2738">
        <v>36000</v>
      </c>
      <c r="AE2738">
        <v>1653</v>
      </c>
      <c r="AF2738">
        <v>406</v>
      </c>
      <c r="AG2738" t="s">
        <v>103</v>
      </c>
      <c r="AH2738" t="s">
        <v>76</v>
      </c>
      <c r="AI2738">
        <v>1</v>
      </c>
      <c r="AJ2738">
        <v>2006</v>
      </c>
      <c r="AK2738">
        <v>3</v>
      </c>
      <c r="AL2738">
        <v>3</v>
      </c>
      <c r="AN2738">
        <v>2252</v>
      </c>
      <c r="AO2738">
        <v>32</v>
      </c>
      <c r="AP2738" t="s">
        <v>63</v>
      </c>
      <c r="AQ2738" t="s">
        <v>66</v>
      </c>
      <c r="AR2738">
        <v>3407</v>
      </c>
      <c r="AW2738" t="s">
        <v>13335</v>
      </c>
      <c r="AY2738" t="s">
        <v>13336</v>
      </c>
      <c r="AZ2738" t="s">
        <v>70</v>
      </c>
    </row>
    <row r="2739" spans="1:52" x14ac:dyDescent="0.3">
      <c r="A2739">
        <v>2160888</v>
      </c>
      <c r="B2739" t="s">
        <v>13337</v>
      </c>
      <c r="C2739" t="str">
        <f t="shared" si="345"/>
        <v>7492</v>
      </c>
      <c r="D2739" t="s">
        <v>8411</v>
      </c>
      <c r="E2739" t="str">
        <f t="shared" si="348"/>
        <v>0100</v>
      </c>
      <c r="F2739" t="s">
        <v>54</v>
      </c>
      <c r="G2739" t="str">
        <f t="shared" si="349"/>
        <v>03</v>
      </c>
      <c r="H2739" t="s">
        <v>55</v>
      </c>
      <c r="I2739" t="s">
        <v>56</v>
      </c>
      <c r="J2739" t="s">
        <v>13318</v>
      </c>
      <c r="K2739">
        <v>1</v>
      </c>
      <c r="L2739">
        <v>46274</v>
      </c>
      <c r="M2739">
        <v>1.06</v>
      </c>
      <c r="N2739" t="str">
        <f t="shared" si="347"/>
        <v>000X</v>
      </c>
      <c r="O2739">
        <v>5522</v>
      </c>
      <c r="P2739" t="s">
        <v>72</v>
      </c>
      <c r="Q2739" t="s">
        <v>8965</v>
      </c>
      <c r="R2739" t="s">
        <v>140</v>
      </c>
      <c r="T2739" t="s">
        <v>61</v>
      </c>
      <c r="V2739" t="s">
        <v>13338</v>
      </c>
      <c r="W2739">
        <v>365186</v>
      </c>
      <c r="X2739">
        <v>25270</v>
      </c>
      <c r="Y2739">
        <v>339916</v>
      </c>
      <c r="Z2739">
        <v>365186</v>
      </c>
      <c r="AA2739">
        <v>365186</v>
      </c>
      <c r="AB2739" t="s">
        <v>63</v>
      </c>
      <c r="AC2739" s="1">
        <v>41579</v>
      </c>
      <c r="AD2739">
        <v>340000</v>
      </c>
      <c r="AE2739">
        <v>2592</v>
      </c>
      <c r="AF2739">
        <v>2029</v>
      </c>
      <c r="AG2739" t="s">
        <v>64</v>
      </c>
      <c r="AH2739" t="s">
        <v>76</v>
      </c>
      <c r="AI2739">
        <v>1</v>
      </c>
      <c r="AJ2739">
        <v>2003</v>
      </c>
      <c r="AK2739">
        <v>3</v>
      </c>
      <c r="AL2739">
        <v>3</v>
      </c>
      <c r="AN2739">
        <v>3443</v>
      </c>
      <c r="AO2739">
        <v>32</v>
      </c>
      <c r="AP2739" t="s">
        <v>63</v>
      </c>
      <c r="AQ2739" t="s">
        <v>66</v>
      </c>
      <c r="AR2739">
        <v>5115</v>
      </c>
      <c r="AW2739" t="s">
        <v>13339</v>
      </c>
      <c r="AY2739" t="s">
        <v>13340</v>
      </c>
      <c r="AZ2739" t="s">
        <v>70</v>
      </c>
    </row>
    <row r="2740" spans="1:52" x14ac:dyDescent="0.3">
      <c r="A2740">
        <v>2160918</v>
      </c>
      <c r="B2740" t="s">
        <v>13341</v>
      </c>
      <c r="C2740" t="str">
        <f t="shared" si="345"/>
        <v>7492</v>
      </c>
      <c r="D2740" t="s">
        <v>8411</v>
      </c>
      <c r="E2740" t="str">
        <f>"0000"</f>
        <v>0000</v>
      </c>
      <c r="F2740" t="s">
        <v>108</v>
      </c>
      <c r="G2740" t="str">
        <f t="shared" si="349"/>
        <v>03</v>
      </c>
      <c r="H2740" t="s">
        <v>55</v>
      </c>
      <c r="I2740" t="s">
        <v>56</v>
      </c>
      <c r="J2740" t="s">
        <v>13318</v>
      </c>
      <c r="K2740">
        <v>0</v>
      </c>
      <c r="L2740">
        <v>50075</v>
      </c>
      <c r="M2740">
        <v>1.1499999999999999</v>
      </c>
      <c r="N2740" t="str">
        <f t="shared" si="347"/>
        <v>000X</v>
      </c>
      <c r="O2740">
        <v>5589</v>
      </c>
      <c r="P2740" t="s">
        <v>72</v>
      </c>
      <c r="Q2740" t="s">
        <v>13342</v>
      </c>
      <c r="R2740" t="s">
        <v>4590</v>
      </c>
      <c r="T2740" t="s">
        <v>61</v>
      </c>
      <c r="V2740" t="s">
        <v>13343</v>
      </c>
      <c r="W2740">
        <v>25900</v>
      </c>
      <c r="X2740">
        <v>25900</v>
      </c>
      <c r="Y2740">
        <v>0</v>
      </c>
      <c r="Z2740">
        <v>25900</v>
      </c>
      <c r="AA2740">
        <v>25900</v>
      </c>
      <c r="AB2740" t="s">
        <v>72</v>
      </c>
      <c r="AC2740" s="1">
        <v>38473</v>
      </c>
      <c r="AD2740">
        <v>120000</v>
      </c>
      <c r="AE2740">
        <v>1853</v>
      </c>
      <c r="AF2740">
        <v>48</v>
      </c>
      <c r="AG2740" t="s">
        <v>103</v>
      </c>
      <c r="AH2740" t="s">
        <v>76</v>
      </c>
      <c r="AR2740">
        <v>0</v>
      </c>
      <c r="AW2740" t="s">
        <v>13344</v>
      </c>
      <c r="AX2740" t="s">
        <v>13345</v>
      </c>
      <c r="AY2740" t="s">
        <v>13346</v>
      </c>
      <c r="AZ2740" t="s">
        <v>701</v>
      </c>
    </row>
    <row r="2741" spans="1:52" x14ac:dyDescent="0.3">
      <c r="A2741">
        <v>2161086</v>
      </c>
      <c r="B2741" t="s">
        <v>13347</v>
      </c>
      <c r="C2741" t="str">
        <f t="shared" si="345"/>
        <v>7492</v>
      </c>
      <c r="D2741" t="s">
        <v>8411</v>
      </c>
      <c r="E2741" t="str">
        <f>"0000"</f>
        <v>0000</v>
      </c>
      <c r="F2741" t="s">
        <v>108</v>
      </c>
      <c r="G2741" t="str">
        <f t="shared" si="349"/>
        <v>03</v>
      </c>
      <c r="H2741" t="s">
        <v>55</v>
      </c>
      <c r="I2741" t="s">
        <v>56</v>
      </c>
      <c r="J2741" t="s">
        <v>13318</v>
      </c>
      <c r="K2741">
        <v>0</v>
      </c>
      <c r="L2741">
        <v>43735</v>
      </c>
      <c r="M2741">
        <v>1</v>
      </c>
      <c r="N2741" t="str">
        <f t="shared" si="347"/>
        <v>000X</v>
      </c>
      <c r="O2741">
        <v>5509</v>
      </c>
      <c r="P2741" t="s">
        <v>72</v>
      </c>
      <c r="Q2741" t="s">
        <v>13342</v>
      </c>
      <c r="R2741" t="s">
        <v>4590</v>
      </c>
      <c r="T2741" t="s">
        <v>61</v>
      </c>
      <c r="V2741" t="s">
        <v>13348</v>
      </c>
      <c r="W2741">
        <v>25870</v>
      </c>
      <c r="X2741">
        <v>25870</v>
      </c>
      <c r="Y2741">
        <v>0</v>
      </c>
      <c r="Z2741">
        <v>25870</v>
      </c>
      <c r="AA2741">
        <v>25870</v>
      </c>
      <c r="AB2741" t="s">
        <v>72</v>
      </c>
      <c r="AC2741" s="1">
        <v>36312</v>
      </c>
      <c r="AD2741">
        <v>25000</v>
      </c>
      <c r="AE2741">
        <v>1315</v>
      </c>
      <c r="AF2741">
        <v>1160</v>
      </c>
      <c r="AG2741" t="s">
        <v>103</v>
      </c>
      <c r="AH2741" t="s">
        <v>76</v>
      </c>
      <c r="AR2741">
        <v>0</v>
      </c>
      <c r="AW2741" t="s">
        <v>2263</v>
      </c>
      <c r="AY2741" t="s">
        <v>2264</v>
      </c>
      <c r="AZ2741" t="s">
        <v>2265</v>
      </c>
    </row>
    <row r="2742" spans="1:52" x14ac:dyDescent="0.3">
      <c r="A2742">
        <v>2161230</v>
      </c>
      <c r="B2742" t="s">
        <v>13349</v>
      </c>
      <c r="C2742" t="str">
        <f t="shared" si="345"/>
        <v>7492</v>
      </c>
      <c r="D2742" t="s">
        <v>8411</v>
      </c>
      <c r="E2742" t="str">
        <f>"0000"</f>
        <v>0000</v>
      </c>
      <c r="F2742" t="s">
        <v>108</v>
      </c>
      <c r="G2742" t="str">
        <f t="shared" si="349"/>
        <v>03</v>
      </c>
      <c r="H2742" t="s">
        <v>55</v>
      </c>
      <c r="I2742" t="s">
        <v>56</v>
      </c>
      <c r="J2742" t="s">
        <v>13318</v>
      </c>
      <c r="K2742">
        <v>0</v>
      </c>
      <c r="L2742">
        <v>43750</v>
      </c>
      <c r="M2742">
        <v>1</v>
      </c>
      <c r="N2742" t="str">
        <f t="shared" si="347"/>
        <v>000X</v>
      </c>
      <c r="O2742">
        <v>5441</v>
      </c>
      <c r="P2742" t="s">
        <v>72</v>
      </c>
      <c r="Q2742" t="s">
        <v>13342</v>
      </c>
      <c r="R2742" t="s">
        <v>4590</v>
      </c>
      <c r="T2742" t="s">
        <v>61</v>
      </c>
      <c r="V2742" t="s">
        <v>13350</v>
      </c>
      <c r="W2742">
        <v>25900</v>
      </c>
      <c r="X2742">
        <v>25900</v>
      </c>
      <c r="Y2742">
        <v>0</v>
      </c>
      <c r="Z2742">
        <v>25900</v>
      </c>
      <c r="AA2742">
        <v>25900</v>
      </c>
      <c r="AB2742" t="s">
        <v>72</v>
      </c>
      <c r="AC2742" s="1">
        <v>43580</v>
      </c>
      <c r="AD2742">
        <v>40000</v>
      </c>
      <c r="AE2742">
        <v>2972</v>
      </c>
      <c r="AF2742">
        <v>2296</v>
      </c>
      <c r="AG2742" t="s">
        <v>103</v>
      </c>
      <c r="AH2742" t="s">
        <v>76</v>
      </c>
      <c r="AR2742">
        <v>0</v>
      </c>
      <c r="AW2742" t="s">
        <v>13351</v>
      </c>
      <c r="AX2742" t="s">
        <v>13352</v>
      </c>
      <c r="AY2742" t="s">
        <v>13353</v>
      </c>
      <c r="AZ2742" t="s">
        <v>70</v>
      </c>
    </row>
    <row r="2743" spans="1:52" x14ac:dyDescent="0.3">
      <c r="A2743">
        <v>2161604</v>
      </c>
      <c r="B2743" t="s">
        <v>13354</v>
      </c>
      <c r="C2743" t="str">
        <f t="shared" si="345"/>
        <v>7492</v>
      </c>
      <c r="D2743" t="s">
        <v>8411</v>
      </c>
      <c r="E2743" t="str">
        <f>"0100"</f>
        <v>0100</v>
      </c>
      <c r="F2743" t="s">
        <v>54</v>
      </c>
      <c r="G2743" t="str">
        <f t="shared" si="349"/>
        <v>03</v>
      </c>
      <c r="H2743" t="s">
        <v>55</v>
      </c>
      <c r="I2743" t="s">
        <v>56</v>
      </c>
      <c r="J2743" t="s">
        <v>57</v>
      </c>
      <c r="K2743">
        <v>1</v>
      </c>
      <c r="L2743">
        <v>46287</v>
      </c>
      <c r="M2743">
        <v>1.06</v>
      </c>
      <c r="N2743" t="str">
        <f t="shared" si="347"/>
        <v>000X</v>
      </c>
      <c r="O2743">
        <v>5334</v>
      </c>
      <c r="P2743" t="s">
        <v>72</v>
      </c>
      <c r="Q2743" t="s">
        <v>13355</v>
      </c>
      <c r="R2743" t="s">
        <v>140</v>
      </c>
      <c r="T2743" t="s">
        <v>61</v>
      </c>
      <c r="V2743" t="s">
        <v>13356</v>
      </c>
      <c r="W2743">
        <v>272884</v>
      </c>
      <c r="X2743">
        <v>21340</v>
      </c>
      <c r="Y2743">
        <v>251544</v>
      </c>
      <c r="Z2743">
        <v>203918</v>
      </c>
      <c r="AA2743">
        <v>178918</v>
      </c>
      <c r="AB2743" t="s">
        <v>63</v>
      </c>
      <c r="AC2743" s="1">
        <v>33725</v>
      </c>
      <c r="AD2743">
        <v>8000</v>
      </c>
      <c r="AE2743">
        <v>938</v>
      </c>
      <c r="AF2743">
        <v>127</v>
      </c>
      <c r="AG2743" t="s">
        <v>103</v>
      </c>
      <c r="AH2743" t="s">
        <v>76</v>
      </c>
      <c r="AI2743">
        <v>1</v>
      </c>
      <c r="AJ2743">
        <v>1997</v>
      </c>
      <c r="AK2743">
        <v>3</v>
      </c>
      <c r="AL2743">
        <v>2</v>
      </c>
      <c r="AM2743">
        <v>1</v>
      </c>
      <c r="AN2743">
        <v>2852</v>
      </c>
      <c r="AO2743">
        <v>32</v>
      </c>
      <c r="AP2743" t="s">
        <v>63</v>
      </c>
      <c r="AQ2743" t="s">
        <v>66</v>
      </c>
      <c r="AR2743">
        <v>3838</v>
      </c>
      <c r="AW2743" t="s">
        <v>13357</v>
      </c>
      <c r="AX2743" t="s">
        <v>13358</v>
      </c>
      <c r="AY2743" t="s">
        <v>13359</v>
      </c>
      <c r="AZ2743" t="s">
        <v>70</v>
      </c>
    </row>
    <row r="2744" spans="1:52" x14ac:dyDescent="0.3">
      <c r="A2744">
        <v>2155604</v>
      </c>
      <c r="B2744" t="s">
        <v>13360</v>
      </c>
      <c r="C2744" t="str">
        <f t="shared" si="345"/>
        <v>7492</v>
      </c>
      <c r="D2744" t="s">
        <v>8411</v>
      </c>
      <c r="E2744" t="str">
        <f>"0100"</f>
        <v>0100</v>
      </c>
      <c r="F2744" t="s">
        <v>54</v>
      </c>
      <c r="G2744" t="str">
        <f>"34"</f>
        <v>34</v>
      </c>
      <c r="H2744" t="s">
        <v>1645</v>
      </c>
      <c r="I2744" t="s">
        <v>56</v>
      </c>
      <c r="J2744" t="s">
        <v>57</v>
      </c>
      <c r="K2744">
        <v>1</v>
      </c>
      <c r="L2744">
        <v>46659</v>
      </c>
      <c r="M2744">
        <v>1.07</v>
      </c>
      <c r="N2744" t="str">
        <f t="shared" si="347"/>
        <v>000X</v>
      </c>
      <c r="O2744">
        <v>2210</v>
      </c>
      <c r="P2744" t="s">
        <v>58</v>
      </c>
      <c r="Q2744" t="s">
        <v>10439</v>
      </c>
      <c r="R2744" t="s">
        <v>140</v>
      </c>
      <c r="T2744" t="s">
        <v>61</v>
      </c>
      <c r="V2744" t="s">
        <v>13361</v>
      </c>
      <c r="W2744">
        <v>195536</v>
      </c>
      <c r="X2744">
        <v>17140</v>
      </c>
      <c r="Y2744">
        <v>178396</v>
      </c>
      <c r="Z2744">
        <v>146060</v>
      </c>
      <c r="AA2744">
        <v>121060</v>
      </c>
      <c r="AB2744" t="s">
        <v>63</v>
      </c>
      <c r="AC2744" s="1">
        <v>40969</v>
      </c>
      <c r="AD2744">
        <v>159000</v>
      </c>
      <c r="AE2744">
        <v>2472</v>
      </c>
      <c r="AF2744">
        <v>2178</v>
      </c>
      <c r="AG2744" t="s">
        <v>64</v>
      </c>
      <c r="AH2744" t="s">
        <v>76</v>
      </c>
      <c r="AI2744">
        <v>1</v>
      </c>
      <c r="AJ2744">
        <v>1988</v>
      </c>
      <c r="AK2744">
        <v>4</v>
      </c>
      <c r="AL2744">
        <v>3</v>
      </c>
      <c r="AN2744">
        <v>2277</v>
      </c>
      <c r="AO2744">
        <v>32</v>
      </c>
      <c r="AP2744" t="s">
        <v>63</v>
      </c>
      <c r="AQ2744" t="s">
        <v>66</v>
      </c>
      <c r="AR2744">
        <v>2653</v>
      </c>
      <c r="AW2744" t="s">
        <v>13362</v>
      </c>
      <c r="AX2744" t="s">
        <v>13363</v>
      </c>
      <c r="AY2744" t="s">
        <v>13364</v>
      </c>
      <c r="AZ2744" t="s">
        <v>70</v>
      </c>
    </row>
    <row r="2745" spans="1:52" x14ac:dyDescent="0.3">
      <c r="A2745">
        <v>2155809</v>
      </c>
      <c r="B2745" t="s">
        <v>13365</v>
      </c>
      <c r="C2745" t="str">
        <f t="shared" si="345"/>
        <v>7492</v>
      </c>
      <c r="D2745" t="s">
        <v>8411</v>
      </c>
      <c r="E2745" t="str">
        <f>"0100"</f>
        <v>0100</v>
      </c>
      <c r="F2745" t="s">
        <v>54</v>
      </c>
      <c r="G2745" t="str">
        <f>"03"</f>
        <v>03</v>
      </c>
      <c r="H2745" t="s">
        <v>55</v>
      </c>
      <c r="I2745" t="s">
        <v>56</v>
      </c>
      <c r="J2745" t="s">
        <v>57</v>
      </c>
      <c r="K2745">
        <v>1</v>
      </c>
      <c r="L2745">
        <v>46384</v>
      </c>
      <c r="M2745">
        <v>1.06</v>
      </c>
      <c r="N2745" t="str">
        <f t="shared" si="347"/>
        <v>000X</v>
      </c>
      <c r="O2745">
        <v>2100</v>
      </c>
      <c r="P2745" t="s">
        <v>58</v>
      </c>
      <c r="Q2745" t="s">
        <v>10439</v>
      </c>
      <c r="R2745" t="s">
        <v>140</v>
      </c>
      <c r="T2745" t="s">
        <v>61</v>
      </c>
      <c r="V2745" t="s">
        <v>13366</v>
      </c>
      <c r="W2745">
        <v>156731</v>
      </c>
      <c r="X2745">
        <v>17040</v>
      </c>
      <c r="Y2745">
        <v>139691</v>
      </c>
      <c r="Z2745">
        <v>106439</v>
      </c>
      <c r="AA2745">
        <v>81439</v>
      </c>
      <c r="AB2745" t="s">
        <v>63</v>
      </c>
      <c r="AC2745" s="1">
        <v>36100</v>
      </c>
      <c r="AD2745">
        <v>11000</v>
      </c>
      <c r="AE2745">
        <v>1278</v>
      </c>
      <c r="AF2745">
        <v>984</v>
      </c>
      <c r="AG2745" t="s">
        <v>103</v>
      </c>
      <c r="AH2745" t="s">
        <v>76</v>
      </c>
      <c r="AI2745">
        <v>1</v>
      </c>
      <c r="AJ2745">
        <v>1999</v>
      </c>
      <c r="AK2745">
        <v>3</v>
      </c>
      <c r="AL2745">
        <v>2</v>
      </c>
      <c r="AN2745">
        <v>1495</v>
      </c>
      <c r="AO2745">
        <v>32</v>
      </c>
      <c r="AP2745" t="s">
        <v>72</v>
      </c>
      <c r="AQ2745" t="s">
        <v>66</v>
      </c>
      <c r="AR2745">
        <v>2203</v>
      </c>
      <c r="AW2745" t="s">
        <v>13367</v>
      </c>
      <c r="AY2745" t="s">
        <v>13368</v>
      </c>
      <c r="AZ2745" t="s">
        <v>13369</v>
      </c>
    </row>
    <row r="2746" spans="1:52" x14ac:dyDescent="0.3">
      <c r="A2746">
        <v>2155841</v>
      </c>
      <c r="B2746" t="s">
        <v>13370</v>
      </c>
      <c r="C2746" t="str">
        <f t="shared" si="345"/>
        <v>7492</v>
      </c>
      <c r="D2746" t="s">
        <v>8411</v>
      </c>
      <c r="E2746" t="str">
        <f>"0100"</f>
        <v>0100</v>
      </c>
      <c r="F2746" t="s">
        <v>54</v>
      </c>
      <c r="G2746" t="str">
        <f>"09"</f>
        <v>09</v>
      </c>
      <c r="H2746" t="s">
        <v>55</v>
      </c>
      <c r="I2746" t="s">
        <v>56</v>
      </c>
      <c r="J2746" t="s">
        <v>57</v>
      </c>
      <c r="K2746">
        <v>1</v>
      </c>
      <c r="L2746">
        <v>44928</v>
      </c>
      <c r="M2746">
        <v>1.03</v>
      </c>
      <c r="N2746" t="str">
        <f t="shared" si="347"/>
        <v>000X</v>
      </c>
      <c r="O2746">
        <v>3152</v>
      </c>
      <c r="P2746" t="s">
        <v>58</v>
      </c>
      <c r="Q2746" t="s">
        <v>12049</v>
      </c>
      <c r="R2746" t="s">
        <v>140</v>
      </c>
      <c r="T2746" t="s">
        <v>61</v>
      </c>
      <c r="V2746" t="s">
        <v>13371</v>
      </c>
      <c r="W2746">
        <v>213205</v>
      </c>
      <c r="X2746">
        <v>16500</v>
      </c>
      <c r="Y2746">
        <v>196705</v>
      </c>
      <c r="Z2746">
        <v>172453</v>
      </c>
      <c r="AA2746">
        <v>147453</v>
      </c>
      <c r="AB2746" t="s">
        <v>63</v>
      </c>
      <c r="AC2746" s="1">
        <v>39326</v>
      </c>
      <c r="AD2746">
        <v>260000</v>
      </c>
      <c r="AE2746">
        <v>2163</v>
      </c>
      <c r="AF2746">
        <v>185</v>
      </c>
      <c r="AG2746" t="s">
        <v>64</v>
      </c>
      <c r="AH2746" t="s">
        <v>76</v>
      </c>
      <c r="AI2746">
        <v>1</v>
      </c>
      <c r="AJ2746">
        <v>1994</v>
      </c>
      <c r="AK2746">
        <v>3</v>
      </c>
      <c r="AL2746">
        <v>2</v>
      </c>
      <c r="AN2746">
        <v>2074</v>
      </c>
      <c r="AO2746">
        <v>32</v>
      </c>
      <c r="AP2746" t="s">
        <v>63</v>
      </c>
      <c r="AQ2746" t="s">
        <v>66</v>
      </c>
      <c r="AR2746">
        <v>3005</v>
      </c>
      <c r="AW2746" t="s">
        <v>13372</v>
      </c>
      <c r="AX2746" t="s">
        <v>13373</v>
      </c>
      <c r="AY2746" t="s">
        <v>13374</v>
      </c>
      <c r="AZ2746" t="s">
        <v>70</v>
      </c>
    </row>
    <row r="2747" spans="1:52" x14ac:dyDescent="0.3">
      <c r="A2747">
        <v>2155922</v>
      </c>
      <c r="B2747" t="s">
        <v>13375</v>
      </c>
      <c r="C2747" t="str">
        <f t="shared" si="345"/>
        <v>7492</v>
      </c>
      <c r="D2747" t="s">
        <v>8411</v>
      </c>
      <c r="E2747" t="str">
        <f>"0100"</f>
        <v>0100</v>
      </c>
      <c r="F2747" t="s">
        <v>54</v>
      </c>
      <c r="G2747" t="str">
        <f>"09"</f>
        <v>09</v>
      </c>
      <c r="H2747" t="s">
        <v>55</v>
      </c>
      <c r="I2747" t="s">
        <v>56</v>
      </c>
      <c r="J2747" t="s">
        <v>8434</v>
      </c>
      <c r="K2747">
        <v>1</v>
      </c>
      <c r="L2747">
        <v>56356</v>
      </c>
      <c r="M2747">
        <v>1.29</v>
      </c>
      <c r="N2747" t="str">
        <f t="shared" si="347"/>
        <v>000X</v>
      </c>
      <c r="O2747">
        <v>3015</v>
      </c>
      <c r="P2747" t="s">
        <v>58</v>
      </c>
      <c r="Q2747" t="s">
        <v>12314</v>
      </c>
      <c r="R2747" t="s">
        <v>12315</v>
      </c>
      <c r="T2747" t="s">
        <v>61</v>
      </c>
      <c r="V2747" t="s">
        <v>13376</v>
      </c>
      <c r="W2747">
        <v>260526</v>
      </c>
      <c r="X2747">
        <v>16170</v>
      </c>
      <c r="Y2747">
        <v>244356</v>
      </c>
      <c r="Z2747">
        <v>149963</v>
      </c>
      <c r="AA2747">
        <v>124963</v>
      </c>
      <c r="AB2747" t="s">
        <v>63</v>
      </c>
      <c r="AC2747" s="1">
        <v>39630</v>
      </c>
      <c r="AD2747">
        <v>330000</v>
      </c>
      <c r="AE2747">
        <v>2233</v>
      </c>
      <c r="AF2747">
        <v>2294</v>
      </c>
      <c r="AG2747" t="s">
        <v>64</v>
      </c>
      <c r="AH2747" t="s">
        <v>76</v>
      </c>
      <c r="AI2747">
        <v>1</v>
      </c>
      <c r="AJ2747">
        <v>2003</v>
      </c>
      <c r="AK2747">
        <v>3</v>
      </c>
      <c r="AL2747">
        <v>2</v>
      </c>
      <c r="AN2747">
        <v>2564</v>
      </c>
      <c r="AO2747">
        <v>32</v>
      </c>
      <c r="AP2747" t="s">
        <v>63</v>
      </c>
      <c r="AQ2747" t="s">
        <v>66</v>
      </c>
      <c r="AR2747">
        <v>3611</v>
      </c>
      <c r="AW2747" t="s">
        <v>13377</v>
      </c>
      <c r="AX2747" t="s">
        <v>13378</v>
      </c>
      <c r="AY2747" t="s">
        <v>13379</v>
      </c>
      <c r="AZ2747" t="s">
        <v>70</v>
      </c>
    </row>
    <row r="2748" spans="1:52" x14ac:dyDescent="0.3">
      <c r="A2748">
        <v>2156023</v>
      </c>
      <c r="B2748" t="s">
        <v>13380</v>
      </c>
      <c r="C2748" t="str">
        <f t="shared" si="345"/>
        <v>7492</v>
      </c>
      <c r="D2748" t="s">
        <v>8411</v>
      </c>
      <c r="E2748" t="str">
        <f>"0000"</f>
        <v>0000</v>
      </c>
      <c r="F2748" t="s">
        <v>108</v>
      </c>
      <c r="G2748" t="str">
        <f>"15"</f>
        <v>15</v>
      </c>
      <c r="H2748" t="s">
        <v>55</v>
      </c>
      <c r="I2748" t="s">
        <v>56</v>
      </c>
      <c r="J2748" t="s">
        <v>57</v>
      </c>
      <c r="K2748">
        <v>0</v>
      </c>
      <c r="L2748">
        <v>43863</v>
      </c>
      <c r="M2748">
        <v>1.01</v>
      </c>
      <c r="N2748" t="str">
        <f t="shared" si="347"/>
        <v>000X</v>
      </c>
      <c r="O2748">
        <v>3916</v>
      </c>
      <c r="P2748" t="s">
        <v>72</v>
      </c>
      <c r="Q2748" t="s">
        <v>13381</v>
      </c>
      <c r="R2748" t="s">
        <v>110</v>
      </c>
      <c r="T2748" t="s">
        <v>61</v>
      </c>
      <c r="V2748" t="s">
        <v>13382</v>
      </c>
      <c r="W2748">
        <v>16110</v>
      </c>
      <c r="X2748">
        <v>16110</v>
      </c>
      <c r="Y2748">
        <v>0</v>
      </c>
      <c r="Z2748">
        <v>16110</v>
      </c>
      <c r="AA2748">
        <v>16110</v>
      </c>
      <c r="AB2748" t="s">
        <v>72</v>
      </c>
      <c r="AC2748" s="1">
        <v>36312</v>
      </c>
      <c r="AD2748">
        <v>20000</v>
      </c>
      <c r="AE2748">
        <v>1308</v>
      </c>
      <c r="AF2748">
        <v>869</v>
      </c>
      <c r="AG2748" t="s">
        <v>103</v>
      </c>
      <c r="AH2748" t="s">
        <v>873</v>
      </c>
      <c r="AR2748">
        <v>0</v>
      </c>
      <c r="AW2748" t="s">
        <v>13383</v>
      </c>
      <c r="AY2748" t="s">
        <v>13384</v>
      </c>
      <c r="AZ2748" t="s">
        <v>13385</v>
      </c>
    </row>
    <row r="2749" spans="1:52" x14ac:dyDescent="0.3">
      <c r="A2749">
        <v>2160730</v>
      </c>
      <c r="B2749" t="s">
        <v>13386</v>
      </c>
      <c r="C2749" t="str">
        <f t="shared" si="345"/>
        <v>7492</v>
      </c>
      <c r="D2749" t="s">
        <v>8411</v>
      </c>
      <c r="E2749" t="str">
        <f>"0000"</f>
        <v>0000</v>
      </c>
      <c r="F2749" t="s">
        <v>108</v>
      </c>
      <c r="G2749" t="str">
        <f t="shared" ref="G2749:G2755" si="350">"03"</f>
        <v>03</v>
      </c>
      <c r="H2749" t="s">
        <v>55</v>
      </c>
      <c r="I2749" t="s">
        <v>56</v>
      </c>
      <c r="J2749" t="s">
        <v>13318</v>
      </c>
      <c r="K2749">
        <v>0</v>
      </c>
      <c r="L2749">
        <v>43702</v>
      </c>
      <c r="M2749">
        <v>1</v>
      </c>
      <c r="N2749" t="str">
        <f t="shared" si="347"/>
        <v>000X</v>
      </c>
      <c r="O2749">
        <v>5720</v>
      </c>
      <c r="P2749" t="s">
        <v>72</v>
      </c>
      <c r="Q2749" t="s">
        <v>8965</v>
      </c>
      <c r="R2749" t="s">
        <v>140</v>
      </c>
      <c r="T2749" t="s">
        <v>61</v>
      </c>
      <c r="V2749" t="s">
        <v>13387</v>
      </c>
      <c r="W2749">
        <v>21530</v>
      </c>
      <c r="X2749">
        <v>21530</v>
      </c>
      <c r="Y2749">
        <v>0</v>
      </c>
      <c r="Z2749">
        <v>21530</v>
      </c>
      <c r="AA2749">
        <v>21530</v>
      </c>
      <c r="AB2749" t="s">
        <v>72</v>
      </c>
      <c r="AC2749" s="1">
        <v>44253</v>
      </c>
      <c r="AD2749">
        <v>425000</v>
      </c>
      <c r="AE2749">
        <v>3139</v>
      </c>
      <c r="AF2749">
        <v>2280</v>
      </c>
      <c r="AG2749" t="s">
        <v>64</v>
      </c>
      <c r="AH2749" t="s">
        <v>76</v>
      </c>
      <c r="AR2749">
        <v>0</v>
      </c>
      <c r="AW2749" t="s">
        <v>13388</v>
      </c>
      <c r="AX2749" t="s">
        <v>13389</v>
      </c>
      <c r="AY2749" t="s">
        <v>13390</v>
      </c>
      <c r="AZ2749" t="s">
        <v>70</v>
      </c>
    </row>
    <row r="2750" spans="1:52" x14ac:dyDescent="0.3">
      <c r="A2750">
        <v>2161051</v>
      </c>
      <c r="B2750" t="s">
        <v>13391</v>
      </c>
      <c r="C2750" t="str">
        <f t="shared" si="345"/>
        <v>7492</v>
      </c>
      <c r="D2750" t="s">
        <v>8411</v>
      </c>
      <c r="E2750" t="str">
        <f>"0000"</f>
        <v>0000</v>
      </c>
      <c r="F2750" t="s">
        <v>108</v>
      </c>
      <c r="G2750" t="str">
        <f t="shared" si="350"/>
        <v>03</v>
      </c>
      <c r="H2750" t="s">
        <v>55</v>
      </c>
      <c r="I2750" t="s">
        <v>56</v>
      </c>
      <c r="J2750" t="s">
        <v>13318</v>
      </c>
      <c r="K2750">
        <v>0</v>
      </c>
      <c r="L2750">
        <v>43951</v>
      </c>
      <c r="M2750">
        <v>1.01</v>
      </c>
      <c r="N2750" t="str">
        <f t="shared" si="347"/>
        <v>000X</v>
      </c>
      <c r="O2750">
        <v>5521</v>
      </c>
      <c r="P2750" t="s">
        <v>72</v>
      </c>
      <c r="Q2750" t="s">
        <v>13342</v>
      </c>
      <c r="R2750" t="s">
        <v>4590</v>
      </c>
      <c r="T2750" t="s">
        <v>61</v>
      </c>
      <c r="V2750" t="s">
        <v>13392</v>
      </c>
      <c r="W2750">
        <v>23980</v>
      </c>
      <c r="X2750">
        <v>23980</v>
      </c>
      <c r="Y2750">
        <v>0</v>
      </c>
      <c r="Z2750">
        <v>23980</v>
      </c>
      <c r="AA2750">
        <v>23980</v>
      </c>
      <c r="AB2750" t="s">
        <v>72</v>
      </c>
      <c r="AC2750" s="1">
        <v>43838</v>
      </c>
      <c r="AD2750">
        <v>30000</v>
      </c>
      <c r="AE2750">
        <v>3031</v>
      </c>
      <c r="AF2750">
        <v>2254</v>
      </c>
      <c r="AG2750" t="s">
        <v>103</v>
      </c>
      <c r="AH2750" t="s">
        <v>76</v>
      </c>
      <c r="AR2750">
        <v>0</v>
      </c>
      <c r="AW2750" t="s">
        <v>13393</v>
      </c>
      <c r="AX2750" t="s">
        <v>13394</v>
      </c>
      <c r="AY2750" t="s">
        <v>13395</v>
      </c>
      <c r="AZ2750" t="s">
        <v>13396</v>
      </c>
    </row>
    <row r="2751" spans="1:52" x14ac:dyDescent="0.3">
      <c r="A2751">
        <v>2161159</v>
      </c>
      <c r="B2751" t="s">
        <v>13397</v>
      </c>
      <c r="C2751" t="str">
        <f t="shared" si="345"/>
        <v>7492</v>
      </c>
      <c r="D2751" t="s">
        <v>8411</v>
      </c>
      <c r="E2751" t="str">
        <f>"0100"</f>
        <v>0100</v>
      </c>
      <c r="F2751" t="s">
        <v>54</v>
      </c>
      <c r="G2751" t="str">
        <f t="shared" si="350"/>
        <v>03</v>
      </c>
      <c r="H2751" t="s">
        <v>55</v>
      </c>
      <c r="I2751" t="s">
        <v>56</v>
      </c>
      <c r="J2751" t="s">
        <v>13318</v>
      </c>
      <c r="K2751">
        <v>1</v>
      </c>
      <c r="L2751">
        <v>44010</v>
      </c>
      <c r="M2751">
        <v>1.01</v>
      </c>
      <c r="N2751" t="str">
        <f t="shared" si="347"/>
        <v>000X</v>
      </c>
      <c r="O2751">
        <v>5475</v>
      </c>
      <c r="P2751" t="s">
        <v>72</v>
      </c>
      <c r="Q2751" t="s">
        <v>13342</v>
      </c>
      <c r="R2751" t="s">
        <v>4590</v>
      </c>
      <c r="T2751" t="s">
        <v>61</v>
      </c>
      <c r="V2751" t="s">
        <v>13398</v>
      </c>
      <c r="W2751">
        <v>271479</v>
      </c>
      <c r="X2751">
        <v>25200</v>
      </c>
      <c r="Y2751">
        <v>246279</v>
      </c>
      <c r="Z2751">
        <v>271479</v>
      </c>
      <c r="AA2751">
        <v>241479</v>
      </c>
      <c r="AB2751" t="s">
        <v>63</v>
      </c>
      <c r="AC2751" s="1">
        <v>43112</v>
      </c>
      <c r="AD2751">
        <v>335000</v>
      </c>
      <c r="AE2751">
        <v>2875</v>
      </c>
      <c r="AF2751">
        <v>1868</v>
      </c>
      <c r="AG2751" t="s">
        <v>64</v>
      </c>
      <c r="AH2751" t="s">
        <v>76</v>
      </c>
      <c r="AI2751">
        <v>1</v>
      </c>
      <c r="AJ2751">
        <v>1992</v>
      </c>
      <c r="AK2751">
        <v>4</v>
      </c>
      <c r="AL2751">
        <v>2</v>
      </c>
      <c r="AN2751">
        <v>2564</v>
      </c>
      <c r="AO2751">
        <v>32</v>
      </c>
      <c r="AP2751" t="s">
        <v>63</v>
      </c>
      <c r="AQ2751" t="s">
        <v>66</v>
      </c>
      <c r="AR2751">
        <v>3434</v>
      </c>
      <c r="AW2751" t="s">
        <v>13399</v>
      </c>
      <c r="AX2751" t="s">
        <v>13400</v>
      </c>
      <c r="AY2751" t="s">
        <v>13401</v>
      </c>
      <c r="AZ2751" t="s">
        <v>70</v>
      </c>
    </row>
    <row r="2752" spans="1:52" x14ac:dyDescent="0.3">
      <c r="A2752">
        <v>2161256</v>
      </c>
      <c r="B2752" t="s">
        <v>13402</v>
      </c>
      <c r="C2752" t="str">
        <f t="shared" si="345"/>
        <v>7492</v>
      </c>
      <c r="D2752" t="s">
        <v>8411</v>
      </c>
      <c r="E2752" t="str">
        <f>"0100"</f>
        <v>0100</v>
      </c>
      <c r="F2752" t="s">
        <v>54</v>
      </c>
      <c r="G2752" t="str">
        <f t="shared" si="350"/>
        <v>03</v>
      </c>
      <c r="H2752" t="s">
        <v>55</v>
      </c>
      <c r="I2752" t="s">
        <v>56</v>
      </c>
      <c r="J2752" t="s">
        <v>13318</v>
      </c>
      <c r="K2752">
        <v>1</v>
      </c>
      <c r="L2752">
        <v>43541</v>
      </c>
      <c r="M2752">
        <v>1</v>
      </c>
      <c r="N2752" t="str">
        <f t="shared" si="347"/>
        <v>000X</v>
      </c>
      <c r="O2752">
        <v>5429</v>
      </c>
      <c r="P2752" t="s">
        <v>72</v>
      </c>
      <c r="Q2752" t="s">
        <v>13342</v>
      </c>
      <c r="R2752" t="s">
        <v>4590</v>
      </c>
      <c r="T2752" t="s">
        <v>61</v>
      </c>
      <c r="V2752" t="s">
        <v>13403</v>
      </c>
      <c r="W2752">
        <v>287375</v>
      </c>
      <c r="X2752">
        <v>25310</v>
      </c>
      <c r="Y2752">
        <v>262065</v>
      </c>
      <c r="Z2752">
        <v>287375</v>
      </c>
      <c r="AA2752">
        <v>287375</v>
      </c>
      <c r="AB2752" t="s">
        <v>63</v>
      </c>
      <c r="AC2752" s="1">
        <v>43552</v>
      </c>
      <c r="AD2752">
        <v>407500</v>
      </c>
      <c r="AE2752">
        <v>2967</v>
      </c>
      <c r="AF2752">
        <v>797</v>
      </c>
      <c r="AG2752" t="s">
        <v>64</v>
      </c>
      <c r="AH2752" t="s">
        <v>76</v>
      </c>
      <c r="AI2752">
        <v>1</v>
      </c>
      <c r="AJ2752">
        <v>2008</v>
      </c>
      <c r="AK2752">
        <v>3</v>
      </c>
      <c r="AL2752">
        <v>3</v>
      </c>
      <c r="AN2752">
        <v>2598</v>
      </c>
      <c r="AO2752">
        <v>32</v>
      </c>
      <c r="AP2752" t="s">
        <v>63</v>
      </c>
      <c r="AQ2752" t="s">
        <v>66</v>
      </c>
      <c r="AR2752">
        <v>4132</v>
      </c>
      <c r="AW2752" t="s">
        <v>13351</v>
      </c>
      <c r="AX2752" t="s">
        <v>13352</v>
      </c>
      <c r="AY2752" t="s">
        <v>13353</v>
      </c>
      <c r="AZ2752" t="s">
        <v>70</v>
      </c>
    </row>
    <row r="2753" spans="1:52" x14ac:dyDescent="0.3">
      <c r="A2753">
        <v>2161272</v>
      </c>
      <c r="B2753" t="s">
        <v>13404</v>
      </c>
      <c r="C2753" t="str">
        <f t="shared" si="345"/>
        <v>7492</v>
      </c>
      <c r="D2753" t="s">
        <v>8411</v>
      </c>
      <c r="E2753" t="str">
        <f>"0100"</f>
        <v>0100</v>
      </c>
      <c r="F2753" t="s">
        <v>54</v>
      </c>
      <c r="G2753" t="str">
        <f t="shared" si="350"/>
        <v>03</v>
      </c>
      <c r="H2753" t="s">
        <v>55</v>
      </c>
      <c r="I2753" t="s">
        <v>56</v>
      </c>
      <c r="J2753" t="s">
        <v>13318</v>
      </c>
      <c r="K2753">
        <v>1</v>
      </c>
      <c r="L2753">
        <v>45915</v>
      </c>
      <c r="M2753">
        <v>1.05</v>
      </c>
      <c r="N2753" t="str">
        <f t="shared" si="347"/>
        <v>000X</v>
      </c>
      <c r="O2753">
        <v>5419</v>
      </c>
      <c r="P2753" t="s">
        <v>72</v>
      </c>
      <c r="Q2753" t="s">
        <v>13342</v>
      </c>
      <c r="R2753" t="s">
        <v>4590</v>
      </c>
      <c r="T2753" t="s">
        <v>61</v>
      </c>
      <c r="V2753" t="s">
        <v>13405</v>
      </c>
      <c r="W2753">
        <v>251815</v>
      </c>
      <c r="X2753">
        <v>25380</v>
      </c>
      <c r="Y2753">
        <v>226435</v>
      </c>
      <c r="Z2753">
        <v>251815</v>
      </c>
      <c r="AA2753">
        <v>251815</v>
      </c>
      <c r="AB2753" t="s">
        <v>72</v>
      </c>
      <c r="AC2753" s="1">
        <v>42499</v>
      </c>
      <c r="AD2753">
        <v>202500</v>
      </c>
      <c r="AE2753">
        <v>2756</v>
      </c>
      <c r="AF2753">
        <v>2372</v>
      </c>
      <c r="AG2753" t="s">
        <v>64</v>
      </c>
      <c r="AH2753" t="s">
        <v>65</v>
      </c>
      <c r="AI2753">
        <v>1</v>
      </c>
      <c r="AJ2753">
        <v>2003</v>
      </c>
      <c r="AK2753">
        <v>3</v>
      </c>
      <c r="AL2753">
        <v>3</v>
      </c>
      <c r="AN2753">
        <v>2512</v>
      </c>
      <c r="AO2753">
        <v>32</v>
      </c>
      <c r="AP2753" t="s">
        <v>72</v>
      </c>
      <c r="AQ2753" t="s">
        <v>66</v>
      </c>
      <c r="AR2753">
        <v>3532</v>
      </c>
      <c r="AW2753" t="s">
        <v>13406</v>
      </c>
      <c r="AY2753" t="s">
        <v>13407</v>
      </c>
      <c r="AZ2753" t="s">
        <v>13408</v>
      </c>
    </row>
    <row r="2754" spans="1:52" x14ac:dyDescent="0.3">
      <c r="A2754">
        <v>2161337</v>
      </c>
      <c r="B2754" t="s">
        <v>13409</v>
      </c>
      <c r="C2754" t="str">
        <f t="shared" ref="C2754:C2817" si="351">"7492"</f>
        <v>7492</v>
      </c>
      <c r="D2754" t="s">
        <v>8411</v>
      </c>
      <c r="E2754" t="str">
        <f>"0100"</f>
        <v>0100</v>
      </c>
      <c r="F2754" t="s">
        <v>54</v>
      </c>
      <c r="G2754" t="str">
        <f t="shared" si="350"/>
        <v>03</v>
      </c>
      <c r="H2754" t="s">
        <v>55</v>
      </c>
      <c r="I2754" t="s">
        <v>56</v>
      </c>
      <c r="J2754" t="s">
        <v>13318</v>
      </c>
      <c r="K2754">
        <v>1</v>
      </c>
      <c r="L2754">
        <v>45892</v>
      </c>
      <c r="M2754">
        <v>1.05</v>
      </c>
      <c r="N2754" t="str">
        <f t="shared" si="347"/>
        <v>000X</v>
      </c>
      <c r="O2754">
        <v>5395</v>
      </c>
      <c r="P2754" t="s">
        <v>72</v>
      </c>
      <c r="Q2754" t="s">
        <v>13342</v>
      </c>
      <c r="R2754" t="s">
        <v>4590</v>
      </c>
      <c r="T2754" t="s">
        <v>61</v>
      </c>
      <c r="V2754" t="s">
        <v>13410</v>
      </c>
      <c r="W2754">
        <v>260261</v>
      </c>
      <c r="X2754">
        <v>25380</v>
      </c>
      <c r="Y2754">
        <v>234881</v>
      </c>
      <c r="Z2754">
        <v>236394</v>
      </c>
      <c r="AA2754">
        <v>211394</v>
      </c>
      <c r="AB2754" t="s">
        <v>63</v>
      </c>
      <c r="AC2754" s="1">
        <v>42919</v>
      </c>
      <c r="AD2754">
        <v>285000</v>
      </c>
      <c r="AE2754">
        <v>2839</v>
      </c>
      <c r="AF2754">
        <v>642</v>
      </c>
      <c r="AG2754" t="s">
        <v>64</v>
      </c>
      <c r="AH2754" t="s">
        <v>76</v>
      </c>
      <c r="AI2754">
        <v>1</v>
      </c>
      <c r="AJ2754">
        <v>1998</v>
      </c>
      <c r="AK2754">
        <v>3</v>
      </c>
      <c r="AL2754">
        <v>2</v>
      </c>
      <c r="AN2754">
        <v>2464</v>
      </c>
      <c r="AO2754">
        <v>32</v>
      </c>
      <c r="AP2754" t="s">
        <v>63</v>
      </c>
      <c r="AQ2754" t="s">
        <v>66</v>
      </c>
      <c r="AR2754">
        <v>3488</v>
      </c>
      <c r="AW2754" t="s">
        <v>13411</v>
      </c>
      <c r="AX2754" t="s">
        <v>13412</v>
      </c>
      <c r="AY2754" t="s">
        <v>13413</v>
      </c>
      <c r="AZ2754" t="s">
        <v>70</v>
      </c>
    </row>
    <row r="2755" spans="1:52" x14ac:dyDescent="0.3">
      <c r="A2755">
        <v>2161451</v>
      </c>
      <c r="B2755" t="s">
        <v>13414</v>
      </c>
      <c r="C2755" t="str">
        <f t="shared" si="351"/>
        <v>7492</v>
      </c>
      <c r="D2755" t="s">
        <v>8411</v>
      </c>
      <c r="E2755" t="str">
        <f>"0000"</f>
        <v>0000</v>
      </c>
      <c r="F2755" t="s">
        <v>108</v>
      </c>
      <c r="G2755" t="str">
        <f t="shared" si="350"/>
        <v>03</v>
      </c>
      <c r="H2755" t="s">
        <v>55</v>
      </c>
      <c r="I2755" t="s">
        <v>56</v>
      </c>
      <c r="J2755" t="s">
        <v>57</v>
      </c>
      <c r="K2755">
        <v>0</v>
      </c>
      <c r="L2755">
        <v>43264</v>
      </c>
      <c r="M2755">
        <v>0.99</v>
      </c>
      <c r="N2755" t="str">
        <f t="shared" si="347"/>
        <v>000X</v>
      </c>
      <c r="O2755">
        <v>5412</v>
      </c>
      <c r="P2755" t="s">
        <v>72</v>
      </c>
      <c r="Q2755" t="s">
        <v>13342</v>
      </c>
      <c r="R2755" t="s">
        <v>4590</v>
      </c>
      <c r="T2755" t="s">
        <v>61</v>
      </c>
      <c r="V2755" t="s">
        <v>13415</v>
      </c>
      <c r="W2755">
        <v>20350</v>
      </c>
      <c r="X2755">
        <v>20350</v>
      </c>
      <c r="Y2755">
        <v>0</v>
      </c>
      <c r="Z2755">
        <v>20350</v>
      </c>
      <c r="AA2755">
        <v>20350</v>
      </c>
      <c r="AB2755" t="s">
        <v>72</v>
      </c>
      <c r="AC2755" s="1">
        <v>39142</v>
      </c>
      <c r="AD2755">
        <v>83900</v>
      </c>
      <c r="AE2755">
        <v>2105</v>
      </c>
      <c r="AF2755">
        <v>1459</v>
      </c>
      <c r="AG2755" t="s">
        <v>103</v>
      </c>
      <c r="AH2755" t="s">
        <v>76</v>
      </c>
      <c r="AR2755">
        <v>0</v>
      </c>
      <c r="AW2755" t="s">
        <v>13416</v>
      </c>
      <c r="AX2755" t="s">
        <v>13417</v>
      </c>
      <c r="AY2755" t="s">
        <v>13418</v>
      </c>
      <c r="AZ2755" t="s">
        <v>13419</v>
      </c>
    </row>
    <row r="2756" spans="1:52" x14ac:dyDescent="0.3">
      <c r="A2756">
        <v>2155426</v>
      </c>
      <c r="B2756" t="s">
        <v>13420</v>
      </c>
      <c r="C2756" t="str">
        <f t="shared" si="351"/>
        <v>7492</v>
      </c>
      <c r="D2756" t="s">
        <v>8411</v>
      </c>
      <c r="E2756" t="str">
        <f>"0100"</f>
        <v>0100</v>
      </c>
      <c r="F2756" t="s">
        <v>54</v>
      </c>
      <c r="G2756" t="str">
        <f>"09"</f>
        <v>09</v>
      </c>
      <c r="H2756" t="s">
        <v>55</v>
      </c>
      <c r="I2756" t="s">
        <v>56</v>
      </c>
      <c r="J2756" t="s">
        <v>57</v>
      </c>
      <c r="K2756">
        <v>1</v>
      </c>
      <c r="L2756">
        <v>44604</v>
      </c>
      <c r="M2756">
        <v>1.02</v>
      </c>
      <c r="N2756" t="str">
        <f t="shared" si="347"/>
        <v>000X</v>
      </c>
      <c r="O2756">
        <v>3484</v>
      </c>
      <c r="P2756" t="s">
        <v>58</v>
      </c>
      <c r="Q2756" t="s">
        <v>12049</v>
      </c>
      <c r="R2756" t="s">
        <v>140</v>
      </c>
      <c r="T2756" t="s">
        <v>61</v>
      </c>
      <c r="V2756" t="s">
        <v>13421</v>
      </c>
      <c r="W2756">
        <v>258411</v>
      </c>
      <c r="X2756">
        <v>16380</v>
      </c>
      <c r="Y2756">
        <v>242031</v>
      </c>
      <c r="Z2756">
        <v>199513</v>
      </c>
      <c r="AA2756">
        <v>169013</v>
      </c>
      <c r="AB2756" t="s">
        <v>63</v>
      </c>
      <c r="AC2756" s="1">
        <v>37043</v>
      </c>
      <c r="AD2756">
        <v>18000</v>
      </c>
      <c r="AE2756">
        <v>1433</v>
      </c>
      <c r="AF2756">
        <v>2476</v>
      </c>
      <c r="AG2756" t="s">
        <v>103</v>
      </c>
      <c r="AH2756" t="s">
        <v>76</v>
      </c>
      <c r="AI2756">
        <v>1</v>
      </c>
      <c r="AJ2756">
        <v>2006</v>
      </c>
      <c r="AK2756">
        <v>3</v>
      </c>
      <c r="AL2756">
        <v>2</v>
      </c>
      <c r="AM2756">
        <v>1</v>
      </c>
      <c r="AN2756">
        <v>2363</v>
      </c>
      <c r="AO2756">
        <v>32</v>
      </c>
      <c r="AP2756" t="s">
        <v>63</v>
      </c>
      <c r="AQ2756" t="s">
        <v>66</v>
      </c>
      <c r="AR2756">
        <v>3526</v>
      </c>
      <c r="AW2756" t="s">
        <v>13422</v>
      </c>
      <c r="AX2756" t="s">
        <v>13423</v>
      </c>
      <c r="AY2756" t="s">
        <v>13424</v>
      </c>
      <c r="AZ2756" t="s">
        <v>70</v>
      </c>
    </row>
    <row r="2757" spans="1:52" x14ac:dyDescent="0.3">
      <c r="A2757">
        <v>2155507</v>
      </c>
      <c r="B2757" t="s">
        <v>13425</v>
      </c>
      <c r="C2757" t="str">
        <f t="shared" si="351"/>
        <v>7492</v>
      </c>
      <c r="D2757" t="s">
        <v>8411</v>
      </c>
      <c r="E2757" t="str">
        <f>"0100"</f>
        <v>0100</v>
      </c>
      <c r="F2757" t="s">
        <v>54</v>
      </c>
      <c r="G2757" t="str">
        <f>"09"</f>
        <v>09</v>
      </c>
      <c r="H2757" t="s">
        <v>55</v>
      </c>
      <c r="I2757" t="s">
        <v>56</v>
      </c>
      <c r="J2757" t="s">
        <v>57</v>
      </c>
      <c r="K2757">
        <v>1</v>
      </c>
      <c r="L2757">
        <v>44668</v>
      </c>
      <c r="M2757">
        <v>1.03</v>
      </c>
      <c r="N2757" t="str">
        <f t="shared" si="347"/>
        <v>000X</v>
      </c>
      <c r="O2757">
        <v>3418</v>
      </c>
      <c r="P2757" t="s">
        <v>58</v>
      </c>
      <c r="Q2757" t="s">
        <v>12049</v>
      </c>
      <c r="R2757" t="s">
        <v>140</v>
      </c>
      <c r="T2757" t="s">
        <v>61</v>
      </c>
      <c r="V2757" t="s">
        <v>13426</v>
      </c>
      <c r="W2757">
        <v>185260</v>
      </c>
      <c r="X2757">
        <v>16410</v>
      </c>
      <c r="Y2757">
        <v>168850</v>
      </c>
      <c r="Z2757">
        <v>134950</v>
      </c>
      <c r="AA2757">
        <v>109450</v>
      </c>
      <c r="AB2757" t="s">
        <v>63</v>
      </c>
      <c r="AC2757" s="1">
        <v>41395</v>
      </c>
      <c r="AD2757">
        <v>19000</v>
      </c>
      <c r="AE2757">
        <v>2557</v>
      </c>
      <c r="AF2757">
        <v>1518</v>
      </c>
      <c r="AG2757" t="s">
        <v>103</v>
      </c>
      <c r="AH2757" t="s">
        <v>76</v>
      </c>
      <c r="AI2757">
        <v>1</v>
      </c>
      <c r="AJ2757">
        <v>2014</v>
      </c>
      <c r="AK2757">
        <v>3</v>
      </c>
      <c r="AL2757">
        <v>2</v>
      </c>
      <c r="AN2757">
        <v>1946</v>
      </c>
      <c r="AO2757">
        <v>32</v>
      </c>
      <c r="AP2757" t="s">
        <v>72</v>
      </c>
      <c r="AQ2757" t="s">
        <v>66</v>
      </c>
      <c r="AR2757">
        <v>2796</v>
      </c>
      <c r="AW2757" t="s">
        <v>13427</v>
      </c>
      <c r="AX2757" t="s">
        <v>13428</v>
      </c>
      <c r="AY2757" t="s">
        <v>13429</v>
      </c>
      <c r="AZ2757" t="s">
        <v>70</v>
      </c>
    </row>
    <row r="2758" spans="1:52" x14ac:dyDescent="0.3">
      <c r="A2758">
        <v>2155582</v>
      </c>
      <c r="B2758" t="s">
        <v>13430</v>
      </c>
      <c r="C2758" t="str">
        <f t="shared" si="351"/>
        <v>7492</v>
      </c>
      <c r="D2758" t="s">
        <v>8411</v>
      </c>
      <c r="E2758" t="str">
        <f>"8000"</f>
        <v>8000</v>
      </c>
      <c r="F2758" t="s">
        <v>2610</v>
      </c>
      <c r="G2758" t="str">
        <f>"09"</f>
        <v>09</v>
      </c>
      <c r="H2758" t="s">
        <v>55</v>
      </c>
      <c r="I2758" t="s">
        <v>56</v>
      </c>
      <c r="J2758" t="s">
        <v>12790</v>
      </c>
      <c r="K2758">
        <v>0</v>
      </c>
      <c r="L2758">
        <v>44736</v>
      </c>
      <c r="M2758">
        <v>1.03</v>
      </c>
      <c r="N2758" t="str">
        <f t="shared" si="347"/>
        <v>000X</v>
      </c>
      <c r="O2758">
        <v>3354</v>
      </c>
      <c r="P2758" t="s">
        <v>58</v>
      </c>
      <c r="Q2758" t="s">
        <v>12049</v>
      </c>
      <c r="R2758" t="s">
        <v>140</v>
      </c>
      <c r="T2758" t="s">
        <v>61</v>
      </c>
      <c r="V2758" t="s">
        <v>13431</v>
      </c>
      <c r="W2758">
        <v>15250</v>
      </c>
      <c r="X2758">
        <v>15250</v>
      </c>
      <c r="Y2758">
        <v>0</v>
      </c>
      <c r="Z2758">
        <v>15250</v>
      </c>
      <c r="AA2758">
        <v>15250</v>
      </c>
      <c r="AB2758" t="s">
        <v>63</v>
      </c>
      <c r="AC2758" s="1">
        <v>33270</v>
      </c>
      <c r="AD2758">
        <v>68700</v>
      </c>
      <c r="AE2758">
        <v>886</v>
      </c>
      <c r="AF2758">
        <v>2079</v>
      </c>
      <c r="AG2758" t="s">
        <v>103</v>
      </c>
      <c r="AH2758" t="s">
        <v>570</v>
      </c>
      <c r="AR2758">
        <v>0</v>
      </c>
      <c r="AW2758" t="s">
        <v>2613</v>
      </c>
      <c r="AX2758" t="s">
        <v>2614</v>
      </c>
      <c r="AY2758" t="s">
        <v>2615</v>
      </c>
      <c r="AZ2758" t="s">
        <v>2616</v>
      </c>
    </row>
    <row r="2759" spans="1:52" x14ac:dyDescent="0.3">
      <c r="A2759">
        <v>2155663</v>
      </c>
      <c r="B2759" t="s">
        <v>13432</v>
      </c>
      <c r="C2759" t="str">
        <f t="shared" si="351"/>
        <v>7492</v>
      </c>
      <c r="D2759" t="s">
        <v>8411</v>
      </c>
      <c r="E2759" t="str">
        <f>"0000"</f>
        <v>0000</v>
      </c>
      <c r="F2759" t="s">
        <v>108</v>
      </c>
      <c r="G2759" t="str">
        <f>"09"</f>
        <v>09</v>
      </c>
      <c r="H2759" t="s">
        <v>55</v>
      </c>
      <c r="I2759" t="s">
        <v>56</v>
      </c>
      <c r="J2759" t="s">
        <v>57</v>
      </c>
      <c r="K2759">
        <v>0</v>
      </c>
      <c r="L2759">
        <v>44800</v>
      </c>
      <c r="M2759">
        <v>1.03</v>
      </c>
      <c r="N2759" t="str">
        <f t="shared" si="347"/>
        <v>000X</v>
      </c>
      <c r="O2759">
        <v>3286</v>
      </c>
      <c r="P2759" t="s">
        <v>58</v>
      </c>
      <c r="Q2759" t="s">
        <v>12049</v>
      </c>
      <c r="R2759" t="s">
        <v>140</v>
      </c>
      <c r="T2759" t="s">
        <v>61</v>
      </c>
      <c r="V2759" t="s">
        <v>13433</v>
      </c>
      <c r="W2759">
        <v>16460</v>
      </c>
      <c r="X2759">
        <v>16460</v>
      </c>
      <c r="Y2759">
        <v>0</v>
      </c>
      <c r="Z2759">
        <v>16460</v>
      </c>
      <c r="AA2759">
        <v>16460</v>
      </c>
      <c r="AB2759" t="s">
        <v>72</v>
      </c>
      <c r="AC2759" s="1">
        <v>36739</v>
      </c>
      <c r="AD2759">
        <v>22000</v>
      </c>
      <c r="AE2759">
        <v>1381</v>
      </c>
      <c r="AF2759">
        <v>632</v>
      </c>
      <c r="AG2759" t="s">
        <v>103</v>
      </c>
      <c r="AH2759" t="s">
        <v>873</v>
      </c>
      <c r="AR2759">
        <v>0</v>
      </c>
      <c r="AW2759" t="s">
        <v>13434</v>
      </c>
      <c r="AY2759" t="s">
        <v>13435</v>
      </c>
      <c r="AZ2759" t="s">
        <v>13436</v>
      </c>
    </row>
    <row r="2760" spans="1:52" x14ac:dyDescent="0.3">
      <c r="A2760">
        <v>2160527</v>
      </c>
      <c r="B2760" t="s">
        <v>13437</v>
      </c>
      <c r="C2760" t="str">
        <f t="shared" si="351"/>
        <v>7492</v>
      </c>
      <c r="D2760" t="s">
        <v>8411</v>
      </c>
      <c r="E2760" t="str">
        <f>"0100"</f>
        <v>0100</v>
      </c>
      <c r="F2760" t="s">
        <v>54</v>
      </c>
      <c r="G2760" t="str">
        <f t="shared" ref="G2760:G2769" si="352">"03"</f>
        <v>03</v>
      </c>
      <c r="H2760" t="s">
        <v>55</v>
      </c>
      <c r="I2760" t="s">
        <v>56</v>
      </c>
      <c r="J2760" t="s">
        <v>57</v>
      </c>
      <c r="K2760">
        <v>1</v>
      </c>
      <c r="L2760">
        <v>46336</v>
      </c>
      <c r="M2760">
        <v>1.06</v>
      </c>
      <c r="N2760" t="str">
        <f t="shared" si="347"/>
        <v>000X</v>
      </c>
      <c r="O2760">
        <v>2070</v>
      </c>
      <c r="P2760" t="s">
        <v>58</v>
      </c>
      <c r="Q2760" t="s">
        <v>10439</v>
      </c>
      <c r="R2760" t="s">
        <v>140</v>
      </c>
      <c r="T2760" t="s">
        <v>61</v>
      </c>
      <c r="V2760" t="s">
        <v>13438</v>
      </c>
      <c r="W2760">
        <v>253735</v>
      </c>
      <c r="X2760">
        <v>17020</v>
      </c>
      <c r="Y2760">
        <v>236715</v>
      </c>
      <c r="Z2760">
        <v>218147</v>
      </c>
      <c r="AA2760">
        <v>193147</v>
      </c>
      <c r="AB2760" t="s">
        <v>63</v>
      </c>
      <c r="AC2760" s="1">
        <v>42535</v>
      </c>
      <c r="AD2760">
        <v>255000</v>
      </c>
      <c r="AE2760">
        <v>2763</v>
      </c>
      <c r="AF2760">
        <v>2044</v>
      </c>
      <c r="AG2760" t="s">
        <v>64</v>
      </c>
      <c r="AH2760" t="s">
        <v>76</v>
      </c>
      <c r="AI2760">
        <v>1</v>
      </c>
      <c r="AJ2760">
        <v>2006</v>
      </c>
      <c r="AK2760">
        <v>4</v>
      </c>
      <c r="AL2760">
        <v>3</v>
      </c>
      <c r="AN2760">
        <v>2255</v>
      </c>
      <c r="AO2760">
        <v>32</v>
      </c>
      <c r="AP2760" t="s">
        <v>63</v>
      </c>
      <c r="AQ2760" t="s">
        <v>66</v>
      </c>
      <c r="AR2760">
        <v>3348</v>
      </c>
      <c r="AW2760" t="s">
        <v>13439</v>
      </c>
      <c r="AX2760" t="s">
        <v>13440</v>
      </c>
      <c r="AY2760" t="s">
        <v>13441</v>
      </c>
      <c r="AZ2760" t="s">
        <v>70</v>
      </c>
    </row>
    <row r="2761" spans="1:52" x14ac:dyDescent="0.3">
      <c r="A2761">
        <v>2160560</v>
      </c>
      <c r="B2761" t="s">
        <v>13442</v>
      </c>
      <c r="C2761" t="str">
        <f t="shared" si="351"/>
        <v>7492</v>
      </c>
      <c r="D2761" t="s">
        <v>8411</v>
      </c>
      <c r="E2761" t="str">
        <f>"0100"</f>
        <v>0100</v>
      </c>
      <c r="F2761" t="s">
        <v>54</v>
      </c>
      <c r="G2761" t="str">
        <f t="shared" si="352"/>
        <v>03</v>
      </c>
      <c r="H2761" t="s">
        <v>55</v>
      </c>
      <c r="I2761" t="s">
        <v>56</v>
      </c>
      <c r="J2761" t="s">
        <v>57</v>
      </c>
      <c r="K2761">
        <v>1</v>
      </c>
      <c r="L2761">
        <v>51715</v>
      </c>
      <c r="M2761">
        <v>1.19</v>
      </c>
      <c r="N2761" t="str">
        <f t="shared" si="347"/>
        <v>000X</v>
      </c>
      <c r="O2761">
        <v>2279</v>
      </c>
      <c r="P2761" t="s">
        <v>58</v>
      </c>
      <c r="Q2761" t="s">
        <v>10913</v>
      </c>
      <c r="R2761" t="s">
        <v>331</v>
      </c>
      <c r="T2761" t="s">
        <v>61</v>
      </c>
      <c r="V2761" t="s">
        <v>13443</v>
      </c>
      <c r="W2761">
        <v>202092</v>
      </c>
      <c r="X2761">
        <v>19000</v>
      </c>
      <c r="Y2761">
        <v>183092</v>
      </c>
      <c r="Z2761">
        <v>161520</v>
      </c>
      <c r="AA2761">
        <v>136520</v>
      </c>
      <c r="AB2761" t="s">
        <v>63</v>
      </c>
      <c r="AC2761" s="1">
        <v>36892</v>
      </c>
      <c r="AD2761">
        <v>180000</v>
      </c>
      <c r="AE2761">
        <v>1402</v>
      </c>
      <c r="AF2761">
        <v>2258</v>
      </c>
      <c r="AG2761" t="s">
        <v>64</v>
      </c>
      <c r="AH2761" t="s">
        <v>76</v>
      </c>
      <c r="AI2761">
        <v>1</v>
      </c>
      <c r="AJ2761">
        <v>1994</v>
      </c>
      <c r="AK2761">
        <v>3</v>
      </c>
      <c r="AL2761">
        <v>2</v>
      </c>
      <c r="AN2761">
        <v>1867</v>
      </c>
      <c r="AO2761">
        <v>32</v>
      </c>
      <c r="AP2761" t="s">
        <v>63</v>
      </c>
      <c r="AQ2761" t="s">
        <v>66</v>
      </c>
      <c r="AR2761">
        <v>2872</v>
      </c>
      <c r="AW2761" t="s">
        <v>13444</v>
      </c>
      <c r="AX2761" t="s">
        <v>13445</v>
      </c>
      <c r="AY2761" t="s">
        <v>13446</v>
      </c>
      <c r="AZ2761" t="s">
        <v>13447</v>
      </c>
    </row>
    <row r="2762" spans="1:52" x14ac:dyDescent="0.3">
      <c r="A2762">
        <v>2160608</v>
      </c>
      <c r="B2762" t="s">
        <v>13448</v>
      </c>
      <c r="C2762" t="str">
        <f t="shared" si="351"/>
        <v>7492</v>
      </c>
      <c r="D2762" t="s">
        <v>8411</v>
      </c>
      <c r="E2762" t="str">
        <f>"0000"</f>
        <v>0000</v>
      </c>
      <c r="F2762" t="s">
        <v>108</v>
      </c>
      <c r="G2762" t="str">
        <f t="shared" si="352"/>
        <v>03</v>
      </c>
      <c r="H2762" t="s">
        <v>55</v>
      </c>
      <c r="I2762" t="s">
        <v>56</v>
      </c>
      <c r="J2762" t="s">
        <v>57</v>
      </c>
      <c r="K2762">
        <v>0</v>
      </c>
      <c r="L2762">
        <v>49217</v>
      </c>
      <c r="M2762">
        <v>1.1299999999999999</v>
      </c>
      <c r="N2762" t="str">
        <f t="shared" si="347"/>
        <v>000X</v>
      </c>
      <c r="O2762">
        <v>5663</v>
      </c>
      <c r="P2762" t="s">
        <v>72</v>
      </c>
      <c r="Q2762" t="s">
        <v>8965</v>
      </c>
      <c r="R2762" t="s">
        <v>140</v>
      </c>
      <c r="T2762" t="s">
        <v>61</v>
      </c>
      <c r="V2762" t="s">
        <v>13449</v>
      </c>
      <c r="W2762">
        <v>18040</v>
      </c>
      <c r="X2762">
        <v>18040</v>
      </c>
      <c r="Y2762">
        <v>0</v>
      </c>
      <c r="Z2762">
        <v>18040</v>
      </c>
      <c r="AA2762">
        <v>18040</v>
      </c>
      <c r="AB2762" t="s">
        <v>72</v>
      </c>
      <c r="AR2762">
        <v>0</v>
      </c>
      <c r="AW2762" t="s">
        <v>13450</v>
      </c>
      <c r="AY2762" t="s">
        <v>13451</v>
      </c>
      <c r="AZ2762" t="s">
        <v>13452</v>
      </c>
    </row>
    <row r="2763" spans="1:52" x14ac:dyDescent="0.3">
      <c r="A2763">
        <v>2160616</v>
      </c>
      <c r="B2763" t="s">
        <v>13453</v>
      </c>
      <c r="C2763" t="str">
        <f t="shared" si="351"/>
        <v>7492</v>
      </c>
      <c r="D2763" t="s">
        <v>8411</v>
      </c>
      <c r="E2763" t="str">
        <f>"0100"</f>
        <v>0100</v>
      </c>
      <c r="F2763" t="s">
        <v>54</v>
      </c>
      <c r="G2763" t="str">
        <f t="shared" si="352"/>
        <v>03</v>
      </c>
      <c r="H2763" t="s">
        <v>55</v>
      </c>
      <c r="I2763" t="s">
        <v>56</v>
      </c>
      <c r="J2763" t="s">
        <v>57</v>
      </c>
      <c r="K2763">
        <v>1</v>
      </c>
      <c r="L2763">
        <v>46285</v>
      </c>
      <c r="M2763">
        <v>1.06</v>
      </c>
      <c r="N2763" t="str">
        <f t="shared" si="347"/>
        <v>000X</v>
      </c>
      <c r="O2763">
        <v>5687</v>
      </c>
      <c r="P2763" t="s">
        <v>72</v>
      </c>
      <c r="Q2763" t="s">
        <v>8965</v>
      </c>
      <c r="R2763" t="s">
        <v>140</v>
      </c>
      <c r="T2763" t="s">
        <v>61</v>
      </c>
      <c r="V2763" t="s">
        <v>13454</v>
      </c>
      <c r="W2763">
        <v>196897</v>
      </c>
      <c r="X2763">
        <v>17000</v>
      </c>
      <c r="Y2763">
        <v>179897</v>
      </c>
      <c r="Z2763">
        <v>147528</v>
      </c>
      <c r="AA2763">
        <v>122528</v>
      </c>
      <c r="AB2763" t="s">
        <v>63</v>
      </c>
      <c r="AC2763" s="1">
        <v>40848</v>
      </c>
      <c r="AD2763">
        <v>175000</v>
      </c>
      <c r="AE2763">
        <v>2447</v>
      </c>
      <c r="AF2763">
        <v>1373</v>
      </c>
      <c r="AG2763" t="s">
        <v>64</v>
      </c>
      <c r="AH2763" t="s">
        <v>76</v>
      </c>
      <c r="AI2763">
        <v>1</v>
      </c>
      <c r="AJ2763">
        <v>2001</v>
      </c>
      <c r="AK2763">
        <v>3</v>
      </c>
      <c r="AL2763">
        <v>2</v>
      </c>
      <c r="AN2763">
        <v>1786</v>
      </c>
      <c r="AO2763">
        <v>32</v>
      </c>
      <c r="AP2763" t="s">
        <v>63</v>
      </c>
      <c r="AQ2763" t="s">
        <v>66</v>
      </c>
      <c r="AR2763">
        <v>2573</v>
      </c>
      <c r="AW2763" t="s">
        <v>13455</v>
      </c>
      <c r="AY2763" t="s">
        <v>13456</v>
      </c>
      <c r="AZ2763" t="s">
        <v>13457</v>
      </c>
    </row>
    <row r="2764" spans="1:52" x14ac:dyDescent="0.3">
      <c r="A2764">
        <v>2160721</v>
      </c>
      <c r="B2764" t="s">
        <v>13458</v>
      </c>
      <c r="C2764" t="str">
        <f t="shared" si="351"/>
        <v>7492</v>
      </c>
      <c r="D2764" t="s">
        <v>8411</v>
      </c>
      <c r="E2764" t="str">
        <f>"0000"</f>
        <v>0000</v>
      </c>
      <c r="F2764" t="s">
        <v>108</v>
      </c>
      <c r="G2764" t="str">
        <f t="shared" si="352"/>
        <v>03</v>
      </c>
      <c r="H2764" t="s">
        <v>55</v>
      </c>
      <c r="I2764" t="s">
        <v>56</v>
      </c>
      <c r="J2764" t="s">
        <v>13318</v>
      </c>
      <c r="K2764">
        <v>0</v>
      </c>
      <c r="L2764">
        <v>43702</v>
      </c>
      <c r="M2764">
        <v>1</v>
      </c>
      <c r="N2764" t="str">
        <f t="shared" si="347"/>
        <v>000X</v>
      </c>
      <c r="O2764">
        <v>5730</v>
      </c>
      <c r="P2764" t="s">
        <v>72</v>
      </c>
      <c r="Q2764" t="s">
        <v>8965</v>
      </c>
      <c r="R2764" t="s">
        <v>140</v>
      </c>
      <c r="T2764" t="s">
        <v>61</v>
      </c>
      <c r="V2764" t="s">
        <v>13459</v>
      </c>
      <c r="W2764">
        <v>21530</v>
      </c>
      <c r="X2764">
        <v>21530</v>
      </c>
      <c r="Y2764">
        <v>0</v>
      </c>
      <c r="Z2764">
        <v>21530</v>
      </c>
      <c r="AA2764">
        <v>21530</v>
      </c>
      <c r="AB2764" t="s">
        <v>72</v>
      </c>
      <c r="AR2764">
        <v>0</v>
      </c>
      <c r="AW2764" t="s">
        <v>13460</v>
      </c>
      <c r="AX2764" t="s">
        <v>13461</v>
      </c>
      <c r="AY2764" t="s">
        <v>13462</v>
      </c>
      <c r="AZ2764" t="s">
        <v>13463</v>
      </c>
    </row>
    <row r="2765" spans="1:52" x14ac:dyDescent="0.3">
      <c r="A2765">
        <v>2161027</v>
      </c>
      <c r="B2765" t="s">
        <v>13464</v>
      </c>
      <c r="C2765" t="str">
        <f t="shared" si="351"/>
        <v>7492</v>
      </c>
      <c r="D2765" t="s">
        <v>8411</v>
      </c>
      <c r="E2765" t="str">
        <f t="shared" ref="E2765:E2770" si="353">"0100"</f>
        <v>0100</v>
      </c>
      <c r="F2765" t="s">
        <v>54</v>
      </c>
      <c r="G2765" t="str">
        <f t="shared" si="352"/>
        <v>03</v>
      </c>
      <c r="H2765" t="s">
        <v>55</v>
      </c>
      <c r="I2765" t="s">
        <v>56</v>
      </c>
      <c r="J2765" t="s">
        <v>13318</v>
      </c>
      <c r="K2765">
        <v>1</v>
      </c>
      <c r="L2765">
        <v>43951</v>
      </c>
      <c r="M2765">
        <v>1.01</v>
      </c>
      <c r="N2765" t="str">
        <f t="shared" si="347"/>
        <v>000X</v>
      </c>
      <c r="O2765">
        <v>5531</v>
      </c>
      <c r="P2765" t="s">
        <v>72</v>
      </c>
      <c r="Q2765" t="s">
        <v>13342</v>
      </c>
      <c r="R2765" t="s">
        <v>4590</v>
      </c>
      <c r="T2765" t="s">
        <v>61</v>
      </c>
      <c r="V2765" t="s">
        <v>13465</v>
      </c>
      <c r="W2765">
        <v>179509</v>
      </c>
      <c r="X2765">
        <v>23980</v>
      </c>
      <c r="Y2765">
        <v>155529</v>
      </c>
      <c r="Z2765">
        <v>135812</v>
      </c>
      <c r="AA2765">
        <v>110812</v>
      </c>
      <c r="AB2765" t="s">
        <v>63</v>
      </c>
      <c r="AC2765" s="1">
        <v>42164</v>
      </c>
      <c r="AD2765">
        <v>136000</v>
      </c>
      <c r="AE2765">
        <v>2695</v>
      </c>
      <c r="AF2765">
        <v>1446</v>
      </c>
      <c r="AG2765" t="s">
        <v>64</v>
      </c>
      <c r="AH2765" t="s">
        <v>65</v>
      </c>
      <c r="AI2765">
        <v>1</v>
      </c>
      <c r="AJ2765">
        <v>1991</v>
      </c>
      <c r="AK2765">
        <v>3</v>
      </c>
      <c r="AL2765">
        <v>2</v>
      </c>
      <c r="AN2765">
        <v>1898</v>
      </c>
      <c r="AO2765">
        <v>32</v>
      </c>
      <c r="AP2765" t="s">
        <v>63</v>
      </c>
      <c r="AQ2765" t="s">
        <v>66</v>
      </c>
      <c r="AR2765">
        <v>2640</v>
      </c>
      <c r="AW2765" t="s">
        <v>13466</v>
      </c>
      <c r="AX2765" t="s">
        <v>13467</v>
      </c>
      <c r="AY2765" t="s">
        <v>13468</v>
      </c>
      <c r="AZ2765" t="s">
        <v>70</v>
      </c>
    </row>
    <row r="2766" spans="1:52" x14ac:dyDescent="0.3">
      <c r="A2766">
        <v>2161485</v>
      </c>
      <c r="B2766" t="s">
        <v>13469</v>
      </c>
      <c r="C2766" t="str">
        <f t="shared" si="351"/>
        <v>7492</v>
      </c>
      <c r="D2766" t="s">
        <v>8411</v>
      </c>
      <c r="E2766" t="str">
        <f t="shared" si="353"/>
        <v>0100</v>
      </c>
      <c r="F2766" t="s">
        <v>54</v>
      </c>
      <c r="G2766" t="str">
        <f t="shared" si="352"/>
        <v>03</v>
      </c>
      <c r="H2766" t="s">
        <v>55</v>
      </c>
      <c r="I2766" t="s">
        <v>56</v>
      </c>
      <c r="J2766" t="s">
        <v>57</v>
      </c>
      <c r="K2766">
        <v>1</v>
      </c>
      <c r="L2766">
        <v>43362</v>
      </c>
      <c r="M2766">
        <v>1</v>
      </c>
      <c r="N2766" t="str">
        <f t="shared" si="347"/>
        <v>000X</v>
      </c>
      <c r="O2766">
        <v>5400</v>
      </c>
      <c r="P2766" t="s">
        <v>72</v>
      </c>
      <c r="Q2766" t="s">
        <v>13342</v>
      </c>
      <c r="R2766" t="s">
        <v>4590</v>
      </c>
      <c r="T2766" t="s">
        <v>61</v>
      </c>
      <c r="V2766" t="s">
        <v>13470</v>
      </c>
      <c r="W2766">
        <v>241485</v>
      </c>
      <c r="X2766">
        <v>20350</v>
      </c>
      <c r="Y2766">
        <v>221135</v>
      </c>
      <c r="Z2766">
        <v>180226</v>
      </c>
      <c r="AA2766">
        <v>155226</v>
      </c>
      <c r="AB2766" t="s">
        <v>63</v>
      </c>
      <c r="AC2766" s="1">
        <v>37135</v>
      </c>
      <c r="AD2766">
        <v>16000</v>
      </c>
      <c r="AE2766">
        <v>1455</v>
      </c>
      <c r="AF2766">
        <v>1416</v>
      </c>
      <c r="AG2766" t="s">
        <v>103</v>
      </c>
      <c r="AH2766" t="s">
        <v>76</v>
      </c>
      <c r="AI2766">
        <v>1</v>
      </c>
      <c r="AJ2766">
        <v>2003</v>
      </c>
      <c r="AK2766">
        <v>3</v>
      </c>
      <c r="AL2766">
        <v>2</v>
      </c>
      <c r="AN2766">
        <v>2105</v>
      </c>
      <c r="AO2766">
        <v>32</v>
      </c>
      <c r="AP2766" t="s">
        <v>63</v>
      </c>
      <c r="AQ2766" t="s">
        <v>66</v>
      </c>
      <c r="AR2766">
        <v>3319</v>
      </c>
      <c r="AW2766" t="s">
        <v>13471</v>
      </c>
      <c r="AX2766" t="s">
        <v>13472</v>
      </c>
      <c r="AY2766" t="s">
        <v>13473</v>
      </c>
      <c r="AZ2766" t="s">
        <v>70</v>
      </c>
    </row>
    <row r="2767" spans="1:52" x14ac:dyDescent="0.3">
      <c r="A2767">
        <v>2161523</v>
      </c>
      <c r="B2767" t="s">
        <v>13474</v>
      </c>
      <c r="C2767" t="str">
        <f t="shared" si="351"/>
        <v>7492</v>
      </c>
      <c r="D2767" t="s">
        <v>8411</v>
      </c>
      <c r="E2767" t="str">
        <f t="shared" si="353"/>
        <v>0100</v>
      </c>
      <c r="F2767" t="s">
        <v>54</v>
      </c>
      <c r="G2767" t="str">
        <f t="shared" si="352"/>
        <v>03</v>
      </c>
      <c r="H2767" t="s">
        <v>55</v>
      </c>
      <c r="I2767" t="s">
        <v>56</v>
      </c>
      <c r="J2767" t="s">
        <v>57</v>
      </c>
      <c r="K2767">
        <v>1</v>
      </c>
      <c r="L2767">
        <v>43570</v>
      </c>
      <c r="M2767">
        <v>1</v>
      </c>
      <c r="N2767" t="str">
        <f t="shared" si="347"/>
        <v>000X</v>
      </c>
      <c r="O2767">
        <v>5376</v>
      </c>
      <c r="P2767" t="s">
        <v>72</v>
      </c>
      <c r="Q2767" t="s">
        <v>13342</v>
      </c>
      <c r="R2767" t="s">
        <v>4590</v>
      </c>
      <c r="T2767" t="s">
        <v>61</v>
      </c>
      <c r="V2767" t="s">
        <v>13475</v>
      </c>
      <c r="W2767">
        <v>208212</v>
      </c>
      <c r="X2767">
        <v>20350</v>
      </c>
      <c r="Y2767">
        <v>187862</v>
      </c>
      <c r="Z2767">
        <v>149220</v>
      </c>
      <c r="AA2767">
        <v>124220</v>
      </c>
      <c r="AB2767" t="s">
        <v>63</v>
      </c>
      <c r="AC2767" s="1">
        <v>38534</v>
      </c>
      <c r="AD2767">
        <v>275000</v>
      </c>
      <c r="AE2767">
        <v>1882</v>
      </c>
      <c r="AF2767">
        <v>1804</v>
      </c>
      <c r="AG2767" t="s">
        <v>64</v>
      </c>
      <c r="AH2767" t="s">
        <v>76</v>
      </c>
      <c r="AI2767">
        <v>1</v>
      </c>
      <c r="AJ2767">
        <v>2003</v>
      </c>
      <c r="AK2767">
        <v>3</v>
      </c>
      <c r="AL2767">
        <v>2</v>
      </c>
      <c r="AN2767">
        <v>1834</v>
      </c>
      <c r="AO2767">
        <v>32</v>
      </c>
      <c r="AP2767" t="s">
        <v>72</v>
      </c>
      <c r="AQ2767" t="s">
        <v>66</v>
      </c>
      <c r="AR2767">
        <v>2990</v>
      </c>
      <c r="AW2767" t="s">
        <v>13476</v>
      </c>
      <c r="AX2767" t="s">
        <v>13477</v>
      </c>
      <c r="AY2767" t="s">
        <v>13478</v>
      </c>
      <c r="AZ2767" t="s">
        <v>13479</v>
      </c>
    </row>
    <row r="2768" spans="1:52" x14ac:dyDescent="0.3">
      <c r="A2768">
        <v>2161558</v>
      </c>
      <c r="B2768" t="s">
        <v>13480</v>
      </c>
      <c r="C2768" t="str">
        <f t="shared" si="351"/>
        <v>7492</v>
      </c>
      <c r="D2768" t="s">
        <v>8411</v>
      </c>
      <c r="E2768" t="str">
        <f t="shared" si="353"/>
        <v>0100</v>
      </c>
      <c r="F2768" t="s">
        <v>54</v>
      </c>
      <c r="G2768" t="str">
        <f t="shared" si="352"/>
        <v>03</v>
      </c>
      <c r="H2768" t="s">
        <v>55</v>
      </c>
      <c r="I2768" t="s">
        <v>56</v>
      </c>
      <c r="J2768" t="s">
        <v>57</v>
      </c>
      <c r="K2768">
        <v>1</v>
      </c>
      <c r="L2768">
        <v>43668</v>
      </c>
      <c r="M2768">
        <v>1</v>
      </c>
      <c r="N2768" t="str">
        <f t="shared" si="347"/>
        <v>000X</v>
      </c>
      <c r="O2768">
        <v>5364</v>
      </c>
      <c r="P2768" t="s">
        <v>72</v>
      </c>
      <c r="Q2768" t="s">
        <v>13342</v>
      </c>
      <c r="R2768" t="s">
        <v>4590</v>
      </c>
      <c r="T2768" t="s">
        <v>61</v>
      </c>
      <c r="V2768" t="s">
        <v>13481</v>
      </c>
      <c r="W2768">
        <v>216461</v>
      </c>
      <c r="X2768">
        <v>20350</v>
      </c>
      <c r="Y2768">
        <v>196111</v>
      </c>
      <c r="Z2768">
        <v>157999</v>
      </c>
      <c r="AA2768">
        <v>132999</v>
      </c>
      <c r="AB2768" t="s">
        <v>63</v>
      </c>
      <c r="AC2768" s="1">
        <v>35977</v>
      </c>
      <c r="AD2768">
        <v>12500</v>
      </c>
      <c r="AE2768">
        <v>1258</v>
      </c>
      <c r="AF2768">
        <v>2418</v>
      </c>
      <c r="AG2768" t="s">
        <v>103</v>
      </c>
      <c r="AH2768" t="s">
        <v>76</v>
      </c>
      <c r="AI2768">
        <v>1</v>
      </c>
      <c r="AJ2768">
        <v>1999</v>
      </c>
      <c r="AK2768">
        <v>3</v>
      </c>
      <c r="AL2768">
        <v>2</v>
      </c>
      <c r="AN2768">
        <v>2119</v>
      </c>
      <c r="AO2768">
        <v>32</v>
      </c>
      <c r="AP2768" t="s">
        <v>63</v>
      </c>
      <c r="AQ2768" t="s">
        <v>66</v>
      </c>
      <c r="AR2768">
        <v>2936</v>
      </c>
      <c r="AW2768" t="s">
        <v>13482</v>
      </c>
      <c r="AX2768" t="s">
        <v>13483</v>
      </c>
      <c r="AY2768" t="s">
        <v>13484</v>
      </c>
      <c r="AZ2768" t="s">
        <v>70</v>
      </c>
    </row>
    <row r="2769" spans="1:52" x14ac:dyDescent="0.3">
      <c r="A2769">
        <v>2155400</v>
      </c>
      <c r="B2769" t="s">
        <v>13485</v>
      </c>
      <c r="C2769" t="str">
        <f t="shared" si="351"/>
        <v>7492</v>
      </c>
      <c r="D2769" t="s">
        <v>8411</v>
      </c>
      <c r="E2769" t="str">
        <f t="shared" si="353"/>
        <v>0100</v>
      </c>
      <c r="F2769" t="s">
        <v>54</v>
      </c>
      <c r="G2769" t="str">
        <f t="shared" si="352"/>
        <v>03</v>
      </c>
      <c r="H2769" t="s">
        <v>55</v>
      </c>
      <c r="I2769" t="s">
        <v>56</v>
      </c>
      <c r="J2769" t="s">
        <v>57</v>
      </c>
      <c r="K2769">
        <v>1</v>
      </c>
      <c r="L2769">
        <v>50722</v>
      </c>
      <c r="M2769">
        <v>1.1599999999999999</v>
      </c>
      <c r="N2769" t="str">
        <f t="shared" si="347"/>
        <v>000X</v>
      </c>
      <c r="O2769">
        <v>2130</v>
      </c>
      <c r="P2769" t="s">
        <v>58</v>
      </c>
      <c r="Q2769" t="s">
        <v>10439</v>
      </c>
      <c r="R2769" t="s">
        <v>140</v>
      </c>
      <c r="T2769" t="s">
        <v>61</v>
      </c>
      <c r="V2769" t="s">
        <v>13486</v>
      </c>
      <c r="W2769">
        <v>217182</v>
      </c>
      <c r="X2769">
        <v>18630</v>
      </c>
      <c r="Y2769">
        <v>198552</v>
      </c>
      <c r="Z2769">
        <v>162599</v>
      </c>
      <c r="AA2769">
        <v>137599</v>
      </c>
      <c r="AB2769" t="s">
        <v>63</v>
      </c>
      <c r="AC2769" s="1">
        <v>44110</v>
      </c>
      <c r="AD2769">
        <v>300000</v>
      </c>
      <c r="AE2769">
        <v>3098</v>
      </c>
      <c r="AF2769">
        <v>1263</v>
      </c>
      <c r="AG2769" t="s">
        <v>64</v>
      </c>
      <c r="AH2769" t="s">
        <v>76</v>
      </c>
      <c r="AI2769">
        <v>1</v>
      </c>
      <c r="AJ2769">
        <v>1999</v>
      </c>
      <c r="AK2769">
        <v>3</v>
      </c>
      <c r="AL2769">
        <v>2</v>
      </c>
      <c r="AN2769">
        <v>2129</v>
      </c>
      <c r="AO2769">
        <v>32</v>
      </c>
      <c r="AP2769" t="s">
        <v>63</v>
      </c>
      <c r="AQ2769" t="s">
        <v>66</v>
      </c>
      <c r="AR2769">
        <v>3058</v>
      </c>
      <c r="AW2769" t="s">
        <v>13487</v>
      </c>
      <c r="AX2769" t="s">
        <v>13488</v>
      </c>
      <c r="AY2769" t="s">
        <v>13489</v>
      </c>
      <c r="AZ2769" t="s">
        <v>70</v>
      </c>
    </row>
    <row r="2770" spans="1:52" x14ac:dyDescent="0.3">
      <c r="A2770">
        <v>2155477</v>
      </c>
      <c r="B2770" t="s">
        <v>13490</v>
      </c>
      <c r="C2770" t="str">
        <f t="shared" si="351"/>
        <v>7492</v>
      </c>
      <c r="D2770" t="s">
        <v>8411</v>
      </c>
      <c r="E2770" t="str">
        <f t="shared" si="353"/>
        <v>0100</v>
      </c>
      <c r="F2770" t="s">
        <v>54</v>
      </c>
      <c r="G2770" t="str">
        <f>"09"</f>
        <v>09</v>
      </c>
      <c r="H2770" t="s">
        <v>55</v>
      </c>
      <c r="I2770" t="s">
        <v>56</v>
      </c>
      <c r="J2770" t="s">
        <v>57</v>
      </c>
      <c r="K2770">
        <v>1</v>
      </c>
      <c r="L2770">
        <v>44637</v>
      </c>
      <c r="M2770">
        <v>1.02</v>
      </c>
      <c r="N2770" t="str">
        <f t="shared" si="347"/>
        <v>000X</v>
      </c>
      <c r="O2770">
        <v>3452</v>
      </c>
      <c r="P2770" t="s">
        <v>58</v>
      </c>
      <c r="Q2770" t="s">
        <v>12049</v>
      </c>
      <c r="R2770" t="s">
        <v>140</v>
      </c>
      <c r="T2770" t="s">
        <v>61</v>
      </c>
      <c r="V2770" t="s">
        <v>13491</v>
      </c>
      <c r="W2770">
        <v>230442</v>
      </c>
      <c r="X2770">
        <v>16400</v>
      </c>
      <c r="Y2770">
        <v>214042</v>
      </c>
      <c r="Z2770">
        <v>175459</v>
      </c>
      <c r="AA2770">
        <v>150459</v>
      </c>
      <c r="AB2770" t="s">
        <v>63</v>
      </c>
      <c r="AC2770" s="1">
        <v>35855</v>
      </c>
      <c r="AD2770">
        <v>18000</v>
      </c>
      <c r="AE2770">
        <v>1237</v>
      </c>
      <c r="AF2770">
        <v>257</v>
      </c>
      <c r="AG2770" t="s">
        <v>103</v>
      </c>
      <c r="AH2770" t="s">
        <v>76</v>
      </c>
      <c r="AI2770">
        <v>1</v>
      </c>
      <c r="AJ2770">
        <v>1999</v>
      </c>
      <c r="AK2770">
        <v>3</v>
      </c>
      <c r="AL2770">
        <v>2</v>
      </c>
      <c r="AM2770">
        <v>1</v>
      </c>
      <c r="AN2770">
        <v>2197</v>
      </c>
      <c r="AO2770">
        <v>32</v>
      </c>
      <c r="AP2770" t="s">
        <v>63</v>
      </c>
      <c r="AQ2770" t="s">
        <v>66</v>
      </c>
      <c r="AR2770">
        <v>3181</v>
      </c>
      <c r="AW2770" t="s">
        <v>13492</v>
      </c>
      <c r="AX2770" t="s">
        <v>13493</v>
      </c>
      <c r="AY2770" t="s">
        <v>13494</v>
      </c>
      <c r="AZ2770" t="s">
        <v>70</v>
      </c>
    </row>
    <row r="2771" spans="1:52" x14ac:dyDescent="0.3">
      <c r="A2771">
        <v>2155744</v>
      </c>
      <c r="B2771" t="s">
        <v>13495</v>
      </c>
      <c r="C2771" t="str">
        <f t="shared" si="351"/>
        <v>7492</v>
      </c>
      <c r="D2771" t="s">
        <v>8411</v>
      </c>
      <c r="E2771" t="str">
        <f>"0000"</f>
        <v>0000</v>
      </c>
      <c r="F2771" t="s">
        <v>108</v>
      </c>
      <c r="G2771" t="str">
        <f>"09"</f>
        <v>09</v>
      </c>
      <c r="H2771" t="s">
        <v>55</v>
      </c>
      <c r="I2771" t="s">
        <v>56</v>
      </c>
      <c r="J2771" t="s">
        <v>57</v>
      </c>
      <c r="K2771">
        <v>0</v>
      </c>
      <c r="L2771">
        <v>44864</v>
      </c>
      <c r="M2771">
        <v>1.03</v>
      </c>
      <c r="N2771" t="str">
        <f t="shared" si="347"/>
        <v>000X</v>
      </c>
      <c r="O2771">
        <v>3220</v>
      </c>
      <c r="P2771" t="s">
        <v>58</v>
      </c>
      <c r="Q2771" t="s">
        <v>12049</v>
      </c>
      <c r="R2771" t="s">
        <v>140</v>
      </c>
      <c r="T2771" t="s">
        <v>61</v>
      </c>
      <c r="V2771" t="s">
        <v>13496</v>
      </c>
      <c r="W2771">
        <v>16480</v>
      </c>
      <c r="X2771">
        <v>16480</v>
      </c>
      <c r="Y2771">
        <v>0</v>
      </c>
      <c r="Z2771">
        <v>16480</v>
      </c>
      <c r="AA2771">
        <v>16480</v>
      </c>
      <c r="AB2771" t="s">
        <v>72</v>
      </c>
      <c r="AC2771" s="1">
        <v>35886</v>
      </c>
      <c r="AD2771">
        <v>18000</v>
      </c>
      <c r="AE2771">
        <v>1239</v>
      </c>
      <c r="AF2771">
        <v>1453</v>
      </c>
      <c r="AG2771" t="s">
        <v>103</v>
      </c>
      <c r="AH2771" t="s">
        <v>873</v>
      </c>
      <c r="AR2771">
        <v>0</v>
      </c>
      <c r="AW2771" t="s">
        <v>13497</v>
      </c>
      <c r="AY2771" t="s">
        <v>13498</v>
      </c>
      <c r="AZ2771" t="s">
        <v>13499</v>
      </c>
    </row>
    <row r="2772" spans="1:52" x14ac:dyDescent="0.3">
      <c r="A2772">
        <v>2155973</v>
      </c>
      <c r="B2772" t="s">
        <v>13500</v>
      </c>
      <c r="C2772" t="str">
        <f t="shared" si="351"/>
        <v>7492</v>
      </c>
      <c r="D2772" t="s">
        <v>8411</v>
      </c>
      <c r="E2772" t="str">
        <f>"0000"</f>
        <v>0000</v>
      </c>
      <c r="F2772" t="s">
        <v>108</v>
      </c>
      <c r="G2772" t="str">
        <f>"15"</f>
        <v>15</v>
      </c>
      <c r="H2772" t="s">
        <v>55</v>
      </c>
      <c r="I2772" t="s">
        <v>56</v>
      </c>
      <c r="J2772" t="s">
        <v>57</v>
      </c>
      <c r="K2772">
        <v>0</v>
      </c>
      <c r="L2772">
        <v>53065</v>
      </c>
      <c r="M2772">
        <v>1.22</v>
      </c>
      <c r="N2772" t="str">
        <f t="shared" si="347"/>
        <v>000X</v>
      </c>
      <c r="O2772">
        <v>3984</v>
      </c>
      <c r="P2772" t="s">
        <v>72</v>
      </c>
      <c r="Q2772" t="s">
        <v>13381</v>
      </c>
      <c r="R2772" t="s">
        <v>110</v>
      </c>
      <c r="T2772" t="s">
        <v>61</v>
      </c>
      <c r="V2772" t="s">
        <v>13501</v>
      </c>
      <c r="W2772">
        <v>19490</v>
      </c>
      <c r="X2772">
        <v>19490</v>
      </c>
      <c r="Y2772">
        <v>0</v>
      </c>
      <c r="Z2772">
        <v>19490</v>
      </c>
      <c r="AA2772">
        <v>19490</v>
      </c>
      <c r="AB2772" t="s">
        <v>72</v>
      </c>
      <c r="AC2772" s="1">
        <v>35947</v>
      </c>
      <c r="AD2772">
        <v>21700</v>
      </c>
      <c r="AE2772">
        <v>1249</v>
      </c>
      <c r="AF2772">
        <v>34</v>
      </c>
      <c r="AG2772" t="s">
        <v>103</v>
      </c>
      <c r="AH2772" t="s">
        <v>873</v>
      </c>
      <c r="AR2772">
        <v>0</v>
      </c>
      <c r="AW2772" t="s">
        <v>13502</v>
      </c>
      <c r="AX2772" t="s">
        <v>13503</v>
      </c>
      <c r="AY2772" t="s">
        <v>13504</v>
      </c>
      <c r="AZ2772" t="s">
        <v>13505</v>
      </c>
    </row>
    <row r="2773" spans="1:52" x14ac:dyDescent="0.3">
      <c r="A2773">
        <v>2156309</v>
      </c>
      <c r="B2773" t="s">
        <v>13506</v>
      </c>
      <c r="C2773" t="str">
        <f t="shared" si="351"/>
        <v>7492</v>
      </c>
      <c r="D2773" t="s">
        <v>8411</v>
      </c>
      <c r="E2773" t="str">
        <f>"0100"</f>
        <v>0100</v>
      </c>
      <c r="F2773" t="s">
        <v>54</v>
      </c>
      <c r="G2773" t="str">
        <f>"15"</f>
        <v>15</v>
      </c>
      <c r="H2773" t="s">
        <v>55</v>
      </c>
      <c r="I2773" t="s">
        <v>56</v>
      </c>
      <c r="J2773" t="s">
        <v>57</v>
      </c>
      <c r="K2773">
        <v>1</v>
      </c>
      <c r="L2773">
        <v>46942</v>
      </c>
      <c r="M2773">
        <v>1.08</v>
      </c>
      <c r="N2773" t="str">
        <f t="shared" si="347"/>
        <v>000X</v>
      </c>
      <c r="O2773">
        <v>3710</v>
      </c>
      <c r="P2773" t="s">
        <v>72</v>
      </c>
      <c r="Q2773" t="s">
        <v>13381</v>
      </c>
      <c r="R2773" t="s">
        <v>110</v>
      </c>
      <c r="T2773" t="s">
        <v>61</v>
      </c>
      <c r="V2773" t="s">
        <v>13507</v>
      </c>
      <c r="W2773">
        <v>271646</v>
      </c>
      <c r="X2773">
        <v>17240</v>
      </c>
      <c r="Y2773">
        <v>254406</v>
      </c>
      <c r="Z2773">
        <v>227200</v>
      </c>
      <c r="AA2773">
        <v>202200</v>
      </c>
      <c r="AB2773" t="s">
        <v>63</v>
      </c>
      <c r="AC2773" s="1">
        <v>43060</v>
      </c>
      <c r="AD2773">
        <v>20000</v>
      </c>
      <c r="AE2773">
        <v>2866</v>
      </c>
      <c r="AF2773">
        <v>2141</v>
      </c>
      <c r="AG2773" t="s">
        <v>103</v>
      </c>
      <c r="AH2773" t="s">
        <v>76</v>
      </c>
      <c r="AI2773">
        <v>1</v>
      </c>
      <c r="AJ2773">
        <v>2019</v>
      </c>
      <c r="AK2773">
        <v>3</v>
      </c>
      <c r="AL2773">
        <v>2</v>
      </c>
      <c r="AN2773">
        <v>2511</v>
      </c>
      <c r="AO2773">
        <v>32</v>
      </c>
      <c r="AP2773" t="s">
        <v>72</v>
      </c>
      <c r="AQ2773" t="s">
        <v>66</v>
      </c>
      <c r="AR2773">
        <v>3550</v>
      </c>
      <c r="AW2773" t="s">
        <v>13508</v>
      </c>
      <c r="AX2773" t="s">
        <v>13509</v>
      </c>
      <c r="AY2773" t="s">
        <v>13510</v>
      </c>
      <c r="AZ2773" t="s">
        <v>70</v>
      </c>
    </row>
    <row r="2774" spans="1:52" x14ac:dyDescent="0.3">
      <c r="A2774">
        <v>2160551</v>
      </c>
      <c r="B2774" t="s">
        <v>13511</v>
      </c>
      <c r="C2774" t="str">
        <f t="shared" si="351"/>
        <v>7492</v>
      </c>
      <c r="D2774" t="s">
        <v>8411</v>
      </c>
      <c r="E2774" t="str">
        <f>"0000"</f>
        <v>0000</v>
      </c>
      <c r="F2774" t="s">
        <v>108</v>
      </c>
      <c r="G2774" t="str">
        <f t="shared" ref="G2774:G2784" si="354">"03"</f>
        <v>03</v>
      </c>
      <c r="H2774" t="s">
        <v>55</v>
      </c>
      <c r="I2774" t="s">
        <v>56</v>
      </c>
      <c r="J2774" t="s">
        <v>57</v>
      </c>
      <c r="K2774">
        <v>0</v>
      </c>
      <c r="L2774">
        <v>48219</v>
      </c>
      <c r="M2774">
        <v>1.1100000000000001</v>
      </c>
      <c r="N2774" t="str">
        <f t="shared" si="347"/>
        <v>000X</v>
      </c>
      <c r="O2774">
        <v>2040</v>
      </c>
      <c r="P2774" t="s">
        <v>58</v>
      </c>
      <c r="Q2774" t="s">
        <v>10439</v>
      </c>
      <c r="R2774" t="s">
        <v>140</v>
      </c>
      <c r="T2774" t="s">
        <v>61</v>
      </c>
      <c r="V2774" t="s">
        <v>13512</v>
      </c>
      <c r="W2774">
        <v>17710</v>
      </c>
      <c r="X2774">
        <v>17710</v>
      </c>
      <c r="Y2774">
        <v>0</v>
      </c>
      <c r="Z2774">
        <v>17710</v>
      </c>
      <c r="AA2774">
        <v>17710</v>
      </c>
      <c r="AB2774" t="s">
        <v>72</v>
      </c>
      <c r="AC2774" s="1">
        <v>37926</v>
      </c>
      <c r="AD2774">
        <v>21000</v>
      </c>
      <c r="AE2774">
        <v>1661</v>
      </c>
      <c r="AF2774">
        <v>1081</v>
      </c>
      <c r="AG2774" t="s">
        <v>103</v>
      </c>
      <c r="AH2774" t="s">
        <v>76</v>
      </c>
      <c r="AR2774">
        <v>0</v>
      </c>
      <c r="AW2774" t="s">
        <v>13513</v>
      </c>
      <c r="AX2774" t="s">
        <v>13514</v>
      </c>
      <c r="AY2774" t="s">
        <v>13515</v>
      </c>
      <c r="AZ2774" t="s">
        <v>13516</v>
      </c>
    </row>
    <row r="2775" spans="1:52" x14ac:dyDescent="0.3">
      <c r="A2775">
        <v>2160586</v>
      </c>
      <c r="B2775" t="s">
        <v>13517</v>
      </c>
      <c r="C2775" t="str">
        <f t="shared" si="351"/>
        <v>7492</v>
      </c>
      <c r="D2775" t="s">
        <v>8411</v>
      </c>
      <c r="E2775" t="str">
        <f>"0100"</f>
        <v>0100</v>
      </c>
      <c r="F2775" t="s">
        <v>54</v>
      </c>
      <c r="G2775" t="str">
        <f t="shared" si="354"/>
        <v>03</v>
      </c>
      <c r="H2775" t="s">
        <v>55</v>
      </c>
      <c r="I2775" t="s">
        <v>56</v>
      </c>
      <c r="J2775" t="s">
        <v>57</v>
      </c>
      <c r="K2775">
        <v>1</v>
      </c>
      <c r="L2775">
        <v>49168</v>
      </c>
      <c r="M2775">
        <v>1.1299999999999999</v>
      </c>
      <c r="N2775" t="str">
        <f t="shared" si="347"/>
        <v>000X</v>
      </c>
      <c r="O2775">
        <v>5619</v>
      </c>
      <c r="P2775" t="s">
        <v>72</v>
      </c>
      <c r="Q2775" t="s">
        <v>8965</v>
      </c>
      <c r="R2775" t="s">
        <v>140</v>
      </c>
      <c r="T2775" t="s">
        <v>61</v>
      </c>
      <c r="V2775" t="s">
        <v>13518</v>
      </c>
      <c r="W2775">
        <v>241535</v>
      </c>
      <c r="X2775">
        <v>18060</v>
      </c>
      <c r="Y2775">
        <v>223475</v>
      </c>
      <c r="Z2775">
        <v>187871</v>
      </c>
      <c r="AA2775">
        <v>162871</v>
      </c>
      <c r="AB2775" t="s">
        <v>63</v>
      </c>
      <c r="AC2775" s="1">
        <v>41030</v>
      </c>
      <c r="AD2775">
        <v>168000</v>
      </c>
      <c r="AE2775">
        <v>2484</v>
      </c>
      <c r="AF2775">
        <v>1232</v>
      </c>
      <c r="AG2775" t="s">
        <v>64</v>
      </c>
      <c r="AH2775" t="s">
        <v>76</v>
      </c>
      <c r="AI2775">
        <v>1</v>
      </c>
      <c r="AJ2775">
        <v>2002</v>
      </c>
      <c r="AK2775">
        <v>4</v>
      </c>
      <c r="AL2775">
        <v>2</v>
      </c>
      <c r="AN2775">
        <v>2318</v>
      </c>
      <c r="AO2775">
        <v>32</v>
      </c>
      <c r="AP2775" t="s">
        <v>63</v>
      </c>
      <c r="AQ2775" t="s">
        <v>66</v>
      </c>
      <c r="AR2775">
        <v>3359</v>
      </c>
      <c r="AW2775" t="s">
        <v>13519</v>
      </c>
      <c r="AY2775" t="s">
        <v>13520</v>
      </c>
      <c r="AZ2775" t="s">
        <v>70</v>
      </c>
    </row>
    <row r="2776" spans="1:52" x14ac:dyDescent="0.3">
      <c r="A2776">
        <v>2160594</v>
      </c>
      <c r="B2776" t="s">
        <v>13521</v>
      </c>
      <c r="C2776" t="str">
        <f t="shared" si="351"/>
        <v>7492</v>
      </c>
      <c r="D2776" t="s">
        <v>8411</v>
      </c>
      <c r="E2776" t="str">
        <f>"0100"</f>
        <v>0100</v>
      </c>
      <c r="F2776" t="s">
        <v>54</v>
      </c>
      <c r="G2776" t="str">
        <f t="shared" si="354"/>
        <v>03</v>
      </c>
      <c r="H2776" t="s">
        <v>55</v>
      </c>
      <c r="I2776" t="s">
        <v>56</v>
      </c>
      <c r="J2776" t="s">
        <v>57</v>
      </c>
      <c r="K2776">
        <v>1</v>
      </c>
      <c r="L2776">
        <v>48774</v>
      </c>
      <c r="M2776">
        <v>1.1200000000000001</v>
      </c>
      <c r="N2776" t="str">
        <f t="shared" si="347"/>
        <v>000X</v>
      </c>
      <c r="O2776">
        <v>5647</v>
      </c>
      <c r="P2776" t="s">
        <v>72</v>
      </c>
      <c r="Q2776" t="s">
        <v>8965</v>
      </c>
      <c r="R2776" t="s">
        <v>140</v>
      </c>
      <c r="T2776" t="s">
        <v>61</v>
      </c>
      <c r="V2776" t="s">
        <v>13522</v>
      </c>
      <c r="W2776">
        <v>252289</v>
      </c>
      <c r="X2776">
        <v>17920</v>
      </c>
      <c r="Y2776">
        <v>234369</v>
      </c>
      <c r="Z2776">
        <v>231869</v>
      </c>
      <c r="AA2776">
        <v>201869</v>
      </c>
      <c r="AB2776" t="s">
        <v>63</v>
      </c>
      <c r="AC2776" s="1">
        <v>42835</v>
      </c>
      <c r="AD2776">
        <v>298000</v>
      </c>
      <c r="AE2776">
        <v>2823</v>
      </c>
      <c r="AF2776">
        <v>1953</v>
      </c>
      <c r="AG2776" t="s">
        <v>64</v>
      </c>
      <c r="AH2776" t="s">
        <v>76</v>
      </c>
      <c r="AI2776">
        <v>1</v>
      </c>
      <c r="AJ2776">
        <v>2000</v>
      </c>
      <c r="AK2776">
        <v>3</v>
      </c>
      <c r="AL2776">
        <v>2</v>
      </c>
      <c r="AN2776">
        <v>2303</v>
      </c>
      <c r="AO2776">
        <v>32</v>
      </c>
      <c r="AP2776" t="s">
        <v>63</v>
      </c>
      <c r="AQ2776" t="s">
        <v>66</v>
      </c>
      <c r="AR2776">
        <v>3323</v>
      </c>
      <c r="AW2776" t="s">
        <v>13523</v>
      </c>
      <c r="AX2776" t="s">
        <v>13524</v>
      </c>
      <c r="AY2776" t="s">
        <v>13525</v>
      </c>
      <c r="AZ2776" t="s">
        <v>70</v>
      </c>
    </row>
    <row r="2777" spans="1:52" x14ac:dyDescent="0.3">
      <c r="A2777">
        <v>2160632</v>
      </c>
      <c r="B2777" t="s">
        <v>13526</v>
      </c>
      <c r="C2777" t="str">
        <f t="shared" si="351"/>
        <v>7492</v>
      </c>
      <c r="D2777" t="s">
        <v>8411</v>
      </c>
      <c r="E2777" t="str">
        <f>"0100"</f>
        <v>0100</v>
      </c>
      <c r="F2777" t="s">
        <v>54</v>
      </c>
      <c r="G2777" t="str">
        <f t="shared" si="354"/>
        <v>03</v>
      </c>
      <c r="H2777" t="s">
        <v>55</v>
      </c>
      <c r="I2777" t="s">
        <v>56</v>
      </c>
      <c r="J2777" t="s">
        <v>13318</v>
      </c>
      <c r="K2777">
        <v>1</v>
      </c>
      <c r="L2777">
        <v>44360</v>
      </c>
      <c r="M2777">
        <v>1.02</v>
      </c>
      <c r="N2777" t="str">
        <f t="shared" si="347"/>
        <v>000X</v>
      </c>
      <c r="O2777">
        <v>5685</v>
      </c>
      <c r="P2777" t="s">
        <v>72</v>
      </c>
      <c r="Q2777" t="s">
        <v>8499</v>
      </c>
      <c r="R2777" t="s">
        <v>266</v>
      </c>
      <c r="T2777" t="s">
        <v>61</v>
      </c>
      <c r="V2777" t="s">
        <v>13527</v>
      </c>
      <c r="W2777">
        <v>205530</v>
      </c>
      <c r="X2777">
        <v>25200</v>
      </c>
      <c r="Y2777">
        <v>180330</v>
      </c>
      <c r="Z2777">
        <v>205530</v>
      </c>
      <c r="AA2777">
        <v>205530</v>
      </c>
      <c r="AB2777" t="s">
        <v>72</v>
      </c>
      <c r="AC2777" s="1">
        <v>42689</v>
      </c>
      <c r="AD2777">
        <v>200000</v>
      </c>
      <c r="AE2777">
        <v>2794</v>
      </c>
      <c r="AF2777">
        <v>1851</v>
      </c>
      <c r="AG2777" t="s">
        <v>64</v>
      </c>
      <c r="AH2777" t="s">
        <v>76</v>
      </c>
      <c r="AI2777">
        <v>1</v>
      </c>
      <c r="AJ2777">
        <v>1987</v>
      </c>
      <c r="AK2777">
        <v>3</v>
      </c>
      <c r="AL2777">
        <v>2</v>
      </c>
      <c r="AM2777">
        <v>1</v>
      </c>
      <c r="AN2777">
        <v>2173</v>
      </c>
      <c r="AO2777">
        <v>32</v>
      </c>
      <c r="AP2777" t="s">
        <v>63</v>
      </c>
      <c r="AQ2777" t="s">
        <v>66</v>
      </c>
      <c r="AR2777">
        <v>3129</v>
      </c>
      <c r="AW2777" t="s">
        <v>13528</v>
      </c>
      <c r="AX2777" t="s">
        <v>13529</v>
      </c>
      <c r="AY2777" t="s">
        <v>13530</v>
      </c>
      <c r="AZ2777" t="s">
        <v>70</v>
      </c>
    </row>
    <row r="2778" spans="1:52" x14ac:dyDescent="0.3">
      <c r="A2778">
        <v>2160675</v>
      </c>
      <c r="B2778" t="s">
        <v>13531</v>
      </c>
      <c r="C2778" t="str">
        <f t="shared" si="351"/>
        <v>7492</v>
      </c>
      <c r="D2778" t="s">
        <v>8411</v>
      </c>
      <c r="E2778" t="str">
        <f>"0000"</f>
        <v>0000</v>
      </c>
      <c r="F2778" t="s">
        <v>108</v>
      </c>
      <c r="G2778" t="str">
        <f t="shared" si="354"/>
        <v>03</v>
      </c>
      <c r="H2778" t="s">
        <v>55</v>
      </c>
      <c r="I2778" t="s">
        <v>56</v>
      </c>
      <c r="J2778" t="s">
        <v>57</v>
      </c>
      <c r="K2778">
        <v>0</v>
      </c>
      <c r="L2778">
        <v>47161</v>
      </c>
      <c r="M2778">
        <v>1.08</v>
      </c>
      <c r="N2778" t="str">
        <f t="shared" si="347"/>
        <v>000X</v>
      </c>
      <c r="O2778">
        <v>5780</v>
      </c>
      <c r="P2778" t="s">
        <v>72</v>
      </c>
      <c r="Q2778" t="s">
        <v>8965</v>
      </c>
      <c r="R2778" t="s">
        <v>140</v>
      </c>
      <c r="T2778" t="s">
        <v>61</v>
      </c>
      <c r="V2778" t="s">
        <v>13532</v>
      </c>
      <c r="W2778">
        <v>17320</v>
      </c>
      <c r="X2778">
        <v>17320</v>
      </c>
      <c r="Y2778">
        <v>0</v>
      </c>
      <c r="Z2778">
        <v>17320</v>
      </c>
      <c r="AA2778">
        <v>17320</v>
      </c>
      <c r="AB2778" t="s">
        <v>72</v>
      </c>
      <c r="AC2778" s="1">
        <v>43595</v>
      </c>
      <c r="AD2778">
        <v>22000</v>
      </c>
      <c r="AE2778">
        <v>2975</v>
      </c>
      <c r="AF2778">
        <v>1295</v>
      </c>
      <c r="AG2778" t="s">
        <v>103</v>
      </c>
      <c r="AH2778" t="s">
        <v>76</v>
      </c>
      <c r="AR2778">
        <v>0</v>
      </c>
      <c r="AW2778" t="s">
        <v>13533</v>
      </c>
      <c r="AX2778" t="s">
        <v>13534</v>
      </c>
      <c r="AY2778" t="s">
        <v>13535</v>
      </c>
      <c r="AZ2778" t="s">
        <v>13536</v>
      </c>
    </row>
    <row r="2779" spans="1:52" x14ac:dyDescent="0.3">
      <c r="A2779">
        <v>2160772</v>
      </c>
      <c r="B2779" t="s">
        <v>13537</v>
      </c>
      <c r="C2779" t="str">
        <f t="shared" si="351"/>
        <v>7492</v>
      </c>
      <c r="D2779" t="s">
        <v>8411</v>
      </c>
      <c r="E2779" t="str">
        <f>"0100"</f>
        <v>0100</v>
      </c>
      <c r="F2779" t="s">
        <v>54</v>
      </c>
      <c r="G2779" t="str">
        <f t="shared" si="354"/>
        <v>03</v>
      </c>
      <c r="H2779" t="s">
        <v>55</v>
      </c>
      <c r="I2779" t="s">
        <v>56</v>
      </c>
      <c r="J2779" t="s">
        <v>13318</v>
      </c>
      <c r="K2779">
        <v>1</v>
      </c>
      <c r="L2779">
        <v>46282</v>
      </c>
      <c r="M2779">
        <v>1.06</v>
      </c>
      <c r="N2779" t="str">
        <f t="shared" si="347"/>
        <v>000X</v>
      </c>
      <c r="O2779">
        <v>5674</v>
      </c>
      <c r="P2779" t="s">
        <v>72</v>
      </c>
      <c r="Q2779" t="s">
        <v>8965</v>
      </c>
      <c r="R2779" t="s">
        <v>140</v>
      </c>
      <c r="T2779" t="s">
        <v>61</v>
      </c>
      <c r="V2779" t="s">
        <v>13538</v>
      </c>
      <c r="W2779">
        <v>519533</v>
      </c>
      <c r="X2779">
        <v>25310</v>
      </c>
      <c r="Y2779">
        <v>494223</v>
      </c>
      <c r="Z2779">
        <v>435266</v>
      </c>
      <c r="AA2779">
        <v>410266</v>
      </c>
      <c r="AB2779" t="s">
        <v>63</v>
      </c>
      <c r="AC2779" s="1">
        <v>36434</v>
      </c>
      <c r="AD2779">
        <v>19900</v>
      </c>
      <c r="AE2779">
        <v>1333</v>
      </c>
      <c r="AF2779">
        <v>1839</v>
      </c>
      <c r="AG2779" t="s">
        <v>103</v>
      </c>
      <c r="AH2779" t="s">
        <v>76</v>
      </c>
      <c r="AI2779">
        <v>2</v>
      </c>
      <c r="AJ2779">
        <v>2005</v>
      </c>
      <c r="AK2779">
        <v>4</v>
      </c>
      <c r="AL2779">
        <v>5</v>
      </c>
      <c r="AN2779">
        <v>4965</v>
      </c>
      <c r="AO2779">
        <v>32</v>
      </c>
      <c r="AP2779" t="s">
        <v>63</v>
      </c>
      <c r="AQ2779" t="s">
        <v>66</v>
      </c>
      <c r="AR2779">
        <v>6839</v>
      </c>
      <c r="AW2779" t="s">
        <v>13539</v>
      </c>
      <c r="AX2779" t="s">
        <v>13540</v>
      </c>
      <c r="AY2779" t="s">
        <v>13541</v>
      </c>
      <c r="AZ2779" t="s">
        <v>70</v>
      </c>
    </row>
    <row r="2780" spans="1:52" x14ac:dyDescent="0.3">
      <c r="A2780">
        <v>2160853</v>
      </c>
      <c r="B2780" t="s">
        <v>13542</v>
      </c>
      <c r="C2780" t="str">
        <f t="shared" si="351"/>
        <v>7492</v>
      </c>
      <c r="D2780" t="s">
        <v>8411</v>
      </c>
      <c r="E2780" t="str">
        <f>"0000"</f>
        <v>0000</v>
      </c>
      <c r="F2780" t="s">
        <v>108</v>
      </c>
      <c r="G2780" t="str">
        <f t="shared" si="354"/>
        <v>03</v>
      </c>
      <c r="H2780" t="s">
        <v>55</v>
      </c>
      <c r="I2780" t="s">
        <v>56</v>
      </c>
      <c r="J2780" t="s">
        <v>13318</v>
      </c>
      <c r="K2780">
        <v>0</v>
      </c>
      <c r="L2780">
        <v>46274</v>
      </c>
      <c r="M2780">
        <v>1.06</v>
      </c>
      <c r="N2780" t="str">
        <f t="shared" si="347"/>
        <v>000X</v>
      </c>
      <c r="O2780">
        <v>5554</v>
      </c>
      <c r="P2780" t="s">
        <v>72</v>
      </c>
      <c r="Q2780" t="s">
        <v>8965</v>
      </c>
      <c r="R2780" t="s">
        <v>140</v>
      </c>
      <c r="T2780" t="s">
        <v>61</v>
      </c>
      <c r="V2780" t="s">
        <v>13543</v>
      </c>
      <c r="W2780">
        <v>25270</v>
      </c>
      <c r="X2780">
        <v>25270</v>
      </c>
      <c r="Y2780">
        <v>0</v>
      </c>
      <c r="Z2780">
        <v>25270</v>
      </c>
      <c r="AA2780">
        <v>25270</v>
      </c>
      <c r="AB2780" t="s">
        <v>72</v>
      </c>
      <c r="AC2780" s="1">
        <v>44008</v>
      </c>
      <c r="AD2780">
        <v>35000</v>
      </c>
      <c r="AE2780">
        <v>3076</v>
      </c>
      <c r="AF2780">
        <v>1320</v>
      </c>
      <c r="AG2780" t="s">
        <v>103</v>
      </c>
      <c r="AH2780" t="s">
        <v>76</v>
      </c>
      <c r="AR2780">
        <v>0</v>
      </c>
      <c r="AW2780" t="s">
        <v>7539</v>
      </c>
      <c r="AY2780" t="s">
        <v>7541</v>
      </c>
      <c r="AZ2780" t="s">
        <v>6383</v>
      </c>
    </row>
    <row r="2781" spans="1:52" x14ac:dyDescent="0.3">
      <c r="A2781">
        <v>2160977</v>
      </c>
      <c r="B2781" t="s">
        <v>13544</v>
      </c>
      <c r="C2781" t="str">
        <f t="shared" si="351"/>
        <v>7492</v>
      </c>
      <c r="D2781" t="s">
        <v>8411</v>
      </c>
      <c r="E2781" t="str">
        <f>"0100"</f>
        <v>0100</v>
      </c>
      <c r="F2781" t="s">
        <v>54</v>
      </c>
      <c r="G2781" t="str">
        <f t="shared" si="354"/>
        <v>03</v>
      </c>
      <c r="H2781" t="s">
        <v>55</v>
      </c>
      <c r="I2781" t="s">
        <v>56</v>
      </c>
      <c r="J2781" t="s">
        <v>13318</v>
      </c>
      <c r="K2781">
        <v>1</v>
      </c>
      <c r="L2781">
        <v>46462</v>
      </c>
      <c r="M2781">
        <v>1.07</v>
      </c>
      <c r="N2781" t="str">
        <f t="shared" si="347"/>
        <v>000X</v>
      </c>
      <c r="O2781">
        <v>5553</v>
      </c>
      <c r="P2781" t="s">
        <v>72</v>
      </c>
      <c r="Q2781" t="s">
        <v>13342</v>
      </c>
      <c r="R2781" t="s">
        <v>4590</v>
      </c>
      <c r="T2781" t="s">
        <v>61</v>
      </c>
      <c r="V2781" t="s">
        <v>13545</v>
      </c>
      <c r="W2781">
        <v>200345</v>
      </c>
      <c r="X2781">
        <v>25380</v>
      </c>
      <c r="Y2781">
        <v>174965</v>
      </c>
      <c r="Z2781">
        <v>157497</v>
      </c>
      <c r="AA2781">
        <v>127497</v>
      </c>
      <c r="AB2781" t="s">
        <v>63</v>
      </c>
      <c r="AC2781" s="1">
        <v>37288</v>
      </c>
      <c r="AD2781">
        <v>150000</v>
      </c>
      <c r="AE2781">
        <v>1485</v>
      </c>
      <c r="AF2781">
        <v>2090</v>
      </c>
      <c r="AG2781" t="s">
        <v>64</v>
      </c>
      <c r="AH2781" t="s">
        <v>76</v>
      </c>
      <c r="AI2781">
        <v>1</v>
      </c>
      <c r="AJ2781">
        <v>1989</v>
      </c>
      <c r="AK2781">
        <v>3</v>
      </c>
      <c r="AL2781">
        <v>3</v>
      </c>
      <c r="AM2781">
        <v>1</v>
      </c>
      <c r="AN2781">
        <v>2017</v>
      </c>
      <c r="AO2781">
        <v>32</v>
      </c>
      <c r="AP2781" t="s">
        <v>63</v>
      </c>
      <c r="AQ2781" t="s">
        <v>66</v>
      </c>
      <c r="AR2781">
        <v>3324</v>
      </c>
      <c r="AW2781" t="s">
        <v>13546</v>
      </c>
      <c r="AX2781" t="s">
        <v>13547</v>
      </c>
      <c r="AY2781" t="s">
        <v>13548</v>
      </c>
      <c r="AZ2781" t="s">
        <v>70</v>
      </c>
    </row>
    <row r="2782" spans="1:52" x14ac:dyDescent="0.3">
      <c r="A2782">
        <v>2161124</v>
      </c>
      <c r="B2782" t="s">
        <v>13549</v>
      </c>
      <c r="C2782" t="str">
        <f t="shared" si="351"/>
        <v>7492</v>
      </c>
      <c r="D2782" t="s">
        <v>8411</v>
      </c>
      <c r="E2782" t="str">
        <f>"0100"</f>
        <v>0100</v>
      </c>
      <c r="F2782" t="s">
        <v>54</v>
      </c>
      <c r="G2782" t="str">
        <f t="shared" si="354"/>
        <v>03</v>
      </c>
      <c r="H2782" t="s">
        <v>55</v>
      </c>
      <c r="I2782" t="s">
        <v>56</v>
      </c>
      <c r="J2782" t="s">
        <v>13318</v>
      </c>
      <c r="K2782">
        <v>1</v>
      </c>
      <c r="L2782">
        <v>43728</v>
      </c>
      <c r="M2782">
        <v>1</v>
      </c>
      <c r="N2782" t="str">
        <f t="shared" si="347"/>
        <v>000X</v>
      </c>
      <c r="O2782">
        <v>5487</v>
      </c>
      <c r="P2782" t="s">
        <v>72</v>
      </c>
      <c r="Q2782" t="s">
        <v>13342</v>
      </c>
      <c r="R2782" t="s">
        <v>4590</v>
      </c>
      <c r="T2782" t="s">
        <v>61</v>
      </c>
      <c r="V2782" t="s">
        <v>13550</v>
      </c>
      <c r="W2782">
        <v>334368</v>
      </c>
      <c r="X2782">
        <v>25900</v>
      </c>
      <c r="Y2782">
        <v>308468</v>
      </c>
      <c r="Z2782">
        <v>276557</v>
      </c>
      <c r="AA2782">
        <v>251557</v>
      </c>
      <c r="AB2782" t="s">
        <v>63</v>
      </c>
      <c r="AC2782" s="1">
        <v>37043</v>
      </c>
      <c r="AD2782">
        <v>23000</v>
      </c>
      <c r="AE2782">
        <v>1434</v>
      </c>
      <c r="AF2782">
        <v>919</v>
      </c>
      <c r="AG2782" t="s">
        <v>103</v>
      </c>
      <c r="AH2782" t="s">
        <v>76</v>
      </c>
      <c r="AI2782">
        <v>1</v>
      </c>
      <c r="AJ2782">
        <v>2005</v>
      </c>
      <c r="AK2782">
        <v>3</v>
      </c>
      <c r="AL2782">
        <v>3</v>
      </c>
      <c r="AN2782">
        <v>3226</v>
      </c>
      <c r="AO2782">
        <v>32</v>
      </c>
      <c r="AP2782" t="s">
        <v>63</v>
      </c>
      <c r="AQ2782" t="s">
        <v>66</v>
      </c>
      <c r="AR2782">
        <v>4661</v>
      </c>
      <c r="AW2782" t="s">
        <v>13551</v>
      </c>
      <c r="AX2782" t="s">
        <v>13552</v>
      </c>
      <c r="AY2782" t="s">
        <v>13553</v>
      </c>
      <c r="AZ2782" t="s">
        <v>70</v>
      </c>
    </row>
    <row r="2783" spans="1:52" x14ac:dyDescent="0.3">
      <c r="A2783">
        <v>2161418</v>
      </c>
      <c r="B2783" t="s">
        <v>13554</v>
      </c>
      <c r="C2783" t="str">
        <f t="shared" si="351"/>
        <v>7492</v>
      </c>
      <c r="D2783" t="s">
        <v>8411</v>
      </c>
      <c r="E2783" t="str">
        <f>"0100"</f>
        <v>0100</v>
      </c>
      <c r="F2783" t="s">
        <v>54</v>
      </c>
      <c r="G2783" t="str">
        <f t="shared" si="354"/>
        <v>03</v>
      </c>
      <c r="H2783" t="s">
        <v>55</v>
      </c>
      <c r="I2783" t="s">
        <v>56</v>
      </c>
      <c r="J2783" t="s">
        <v>57</v>
      </c>
      <c r="K2783">
        <v>1</v>
      </c>
      <c r="L2783">
        <v>43568</v>
      </c>
      <c r="M2783">
        <v>1</v>
      </c>
      <c r="N2783" t="str">
        <f t="shared" si="347"/>
        <v>000X</v>
      </c>
      <c r="O2783">
        <v>5454</v>
      </c>
      <c r="P2783" t="s">
        <v>72</v>
      </c>
      <c r="Q2783" t="s">
        <v>13342</v>
      </c>
      <c r="R2783" t="s">
        <v>4590</v>
      </c>
      <c r="T2783" t="s">
        <v>61</v>
      </c>
      <c r="V2783" t="s">
        <v>13555</v>
      </c>
      <c r="W2783">
        <v>270735</v>
      </c>
      <c r="X2783">
        <v>23690</v>
      </c>
      <c r="Y2783">
        <v>247045</v>
      </c>
      <c r="Z2783">
        <v>204185</v>
      </c>
      <c r="AA2783">
        <v>178685</v>
      </c>
      <c r="AB2783" t="s">
        <v>63</v>
      </c>
      <c r="AC2783" s="1">
        <v>38047</v>
      </c>
      <c r="AD2783">
        <v>31900</v>
      </c>
      <c r="AE2783">
        <v>1714</v>
      </c>
      <c r="AF2783">
        <v>60</v>
      </c>
      <c r="AG2783" t="s">
        <v>103</v>
      </c>
      <c r="AH2783" t="s">
        <v>76</v>
      </c>
      <c r="AI2783">
        <v>1</v>
      </c>
      <c r="AJ2783">
        <v>2006</v>
      </c>
      <c r="AK2783">
        <v>3</v>
      </c>
      <c r="AL2783">
        <v>3</v>
      </c>
      <c r="AN2783">
        <v>2574</v>
      </c>
      <c r="AO2783">
        <v>32</v>
      </c>
      <c r="AP2783" t="s">
        <v>63</v>
      </c>
      <c r="AQ2783" t="s">
        <v>66</v>
      </c>
      <c r="AR2783">
        <v>3556</v>
      </c>
      <c r="AW2783" t="s">
        <v>13556</v>
      </c>
      <c r="AY2783" t="s">
        <v>13557</v>
      </c>
      <c r="AZ2783" t="s">
        <v>13558</v>
      </c>
    </row>
    <row r="2784" spans="1:52" x14ac:dyDescent="0.3">
      <c r="A2784">
        <v>2161434</v>
      </c>
      <c r="B2784" t="s">
        <v>13559</v>
      </c>
      <c r="C2784" t="str">
        <f t="shared" si="351"/>
        <v>7492</v>
      </c>
      <c r="D2784" t="s">
        <v>8411</v>
      </c>
      <c r="E2784" t="str">
        <f>"0100"</f>
        <v>0100</v>
      </c>
      <c r="F2784" t="s">
        <v>54</v>
      </c>
      <c r="G2784" t="str">
        <f t="shared" si="354"/>
        <v>03</v>
      </c>
      <c r="H2784" t="s">
        <v>55</v>
      </c>
      <c r="I2784" t="s">
        <v>56</v>
      </c>
      <c r="J2784" t="s">
        <v>57</v>
      </c>
      <c r="K2784">
        <v>1</v>
      </c>
      <c r="L2784">
        <v>43166</v>
      </c>
      <c r="M2784">
        <v>0.99</v>
      </c>
      <c r="N2784" t="str">
        <f t="shared" si="347"/>
        <v>000X</v>
      </c>
      <c r="O2784">
        <v>5424</v>
      </c>
      <c r="P2784" t="s">
        <v>72</v>
      </c>
      <c r="Q2784" t="s">
        <v>13342</v>
      </c>
      <c r="R2784" t="s">
        <v>4590</v>
      </c>
      <c r="T2784" t="s">
        <v>61</v>
      </c>
      <c r="V2784" t="s">
        <v>13560</v>
      </c>
      <c r="W2784">
        <v>198051</v>
      </c>
      <c r="X2784">
        <v>20350</v>
      </c>
      <c r="Y2784">
        <v>177701</v>
      </c>
      <c r="Z2784">
        <v>126344</v>
      </c>
      <c r="AA2784">
        <v>101344</v>
      </c>
      <c r="AB2784" t="s">
        <v>63</v>
      </c>
      <c r="AC2784" s="1">
        <v>34639</v>
      </c>
      <c r="AD2784">
        <v>103000</v>
      </c>
      <c r="AE2784">
        <v>1057</v>
      </c>
      <c r="AF2784">
        <v>1733</v>
      </c>
      <c r="AG2784" t="s">
        <v>64</v>
      </c>
      <c r="AH2784" t="s">
        <v>76</v>
      </c>
      <c r="AI2784">
        <v>1</v>
      </c>
      <c r="AJ2784">
        <v>1992</v>
      </c>
      <c r="AK2784">
        <v>3</v>
      </c>
      <c r="AL2784">
        <v>2</v>
      </c>
      <c r="AN2784">
        <v>2066</v>
      </c>
      <c r="AO2784">
        <v>32</v>
      </c>
      <c r="AP2784" t="s">
        <v>72</v>
      </c>
      <c r="AQ2784" t="s">
        <v>66</v>
      </c>
      <c r="AR2784">
        <v>3001</v>
      </c>
      <c r="AW2784" t="s">
        <v>13561</v>
      </c>
      <c r="AX2784" t="s">
        <v>13562</v>
      </c>
      <c r="AY2784" t="s">
        <v>13563</v>
      </c>
      <c r="AZ2784" t="s">
        <v>13479</v>
      </c>
    </row>
    <row r="2785" spans="1:52" x14ac:dyDescent="0.3">
      <c r="A2785">
        <v>2155671</v>
      </c>
      <c r="B2785" t="s">
        <v>13564</v>
      </c>
      <c r="C2785" t="str">
        <f t="shared" si="351"/>
        <v>7492</v>
      </c>
      <c r="D2785" t="s">
        <v>8411</v>
      </c>
      <c r="E2785" t="str">
        <f>"0100"</f>
        <v>0100</v>
      </c>
      <c r="F2785" t="s">
        <v>54</v>
      </c>
      <c r="G2785" t="str">
        <f>"34"</f>
        <v>34</v>
      </c>
      <c r="H2785" t="s">
        <v>1645</v>
      </c>
      <c r="I2785" t="s">
        <v>56</v>
      </c>
      <c r="J2785" t="s">
        <v>8434</v>
      </c>
      <c r="K2785">
        <v>1</v>
      </c>
      <c r="L2785">
        <v>62096</v>
      </c>
      <c r="M2785">
        <v>1.43</v>
      </c>
      <c r="N2785" t="str">
        <f t="shared" si="347"/>
        <v>000X</v>
      </c>
      <c r="O2785">
        <v>2230</v>
      </c>
      <c r="P2785" t="s">
        <v>58</v>
      </c>
      <c r="Q2785" t="s">
        <v>10439</v>
      </c>
      <c r="R2785" t="s">
        <v>140</v>
      </c>
      <c r="T2785" t="s">
        <v>61</v>
      </c>
      <c r="V2785" t="s">
        <v>13565</v>
      </c>
      <c r="W2785">
        <v>17820</v>
      </c>
      <c r="X2785">
        <v>17820</v>
      </c>
      <c r="Y2785">
        <v>0</v>
      </c>
      <c r="Z2785">
        <v>17820</v>
      </c>
      <c r="AA2785">
        <v>17820</v>
      </c>
      <c r="AB2785" t="s">
        <v>63</v>
      </c>
      <c r="AC2785" s="1">
        <v>43001</v>
      </c>
      <c r="AD2785">
        <v>26500</v>
      </c>
      <c r="AE2785">
        <v>2854</v>
      </c>
      <c r="AF2785">
        <v>479</v>
      </c>
      <c r="AG2785" t="s">
        <v>103</v>
      </c>
      <c r="AH2785" t="s">
        <v>76</v>
      </c>
      <c r="AI2785">
        <v>1</v>
      </c>
      <c r="AJ2785">
        <v>2020</v>
      </c>
      <c r="AK2785">
        <v>4</v>
      </c>
      <c r="AL2785">
        <v>3</v>
      </c>
      <c r="AN2785">
        <v>2781</v>
      </c>
      <c r="AO2785">
        <v>32</v>
      </c>
      <c r="AP2785" t="s">
        <v>63</v>
      </c>
      <c r="AQ2785" t="s">
        <v>66</v>
      </c>
      <c r="AR2785">
        <v>3664</v>
      </c>
      <c r="AW2785" t="s">
        <v>13566</v>
      </c>
      <c r="AX2785" t="s">
        <v>13567</v>
      </c>
      <c r="AY2785" t="s">
        <v>13186</v>
      </c>
      <c r="AZ2785" t="s">
        <v>70</v>
      </c>
    </row>
    <row r="2786" spans="1:52" x14ac:dyDescent="0.3">
      <c r="A2786">
        <v>2155680</v>
      </c>
      <c r="B2786" t="s">
        <v>13568</v>
      </c>
      <c r="C2786" t="str">
        <f t="shared" si="351"/>
        <v>7492</v>
      </c>
      <c r="D2786" t="s">
        <v>8411</v>
      </c>
      <c r="E2786" t="str">
        <f>"0000"</f>
        <v>0000</v>
      </c>
      <c r="F2786" t="s">
        <v>108</v>
      </c>
      <c r="G2786" t="str">
        <f>"34"</f>
        <v>34</v>
      </c>
      <c r="H2786" t="s">
        <v>1645</v>
      </c>
      <c r="I2786" t="s">
        <v>56</v>
      </c>
      <c r="J2786" t="s">
        <v>8434</v>
      </c>
      <c r="K2786">
        <v>0</v>
      </c>
      <c r="L2786">
        <v>73960</v>
      </c>
      <c r="M2786">
        <v>1.7</v>
      </c>
      <c r="N2786" t="str">
        <f t="shared" si="347"/>
        <v>000X</v>
      </c>
      <c r="O2786">
        <v>2240</v>
      </c>
      <c r="P2786" t="s">
        <v>58</v>
      </c>
      <c r="Q2786" t="s">
        <v>10439</v>
      </c>
      <c r="R2786" t="s">
        <v>140</v>
      </c>
      <c r="T2786" t="s">
        <v>61</v>
      </c>
      <c r="V2786" t="s">
        <v>13569</v>
      </c>
      <c r="W2786">
        <v>21220</v>
      </c>
      <c r="X2786">
        <v>21220</v>
      </c>
      <c r="Y2786">
        <v>0</v>
      </c>
      <c r="Z2786">
        <v>21220</v>
      </c>
      <c r="AA2786">
        <v>21220</v>
      </c>
      <c r="AB2786" t="s">
        <v>72</v>
      </c>
      <c r="AC2786" s="1">
        <v>34881</v>
      </c>
      <c r="AD2786">
        <v>10500</v>
      </c>
      <c r="AE2786">
        <v>1090</v>
      </c>
      <c r="AF2786">
        <v>1894</v>
      </c>
      <c r="AG2786" t="s">
        <v>103</v>
      </c>
      <c r="AH2786" t="s">
        <v>76</v>
      </c>
      <c r="AR2786">
        <v>0</v>
      </c>
      <c r="AW2786" t="s">
        <v>13570</v>
      </c>
      <c r="AY2786" t="s">
        <v>13571</v>
      </c>
      <c r="AZ2786" t="s">
        <v>13572</v>
      </c>
    </row>
    <row r="2787" spans="1:52" x14ac:dyDescent="0.3">
      <c r="A2787">
        <v>2155779</v>
      </c>
      <c r="B2787" t="s">
        <v>13573</v>
      </c>
      <c r="C2787" t="str">
        <f t="shared" si="351"/>
        <v>7492</v>
      </c>
      <c r="D2787" t="s">
        <v>8411</v>
      </c>
      <c r="E2787" t="str">
        <f t="shared" ref="E2787:E2792" si="355">"0100"</f>
        <v>0100</v>
      </c>
      <c r="F2787" t="s">
        <v>54</v>
      </c>
      <c r="G2787" t="str">
        <f>"03"</f>
        <v>03</v>
      </c>
      <c r="H2787" t="s">
        <v>55</v>
      </c>
      <c r="I2787" t="s">
        <v>56</v>
      </c>
      <c r="J2787" t="s">
        <v>57</v>
      </c>
      <c r="K2787">
        <v>1</v>
      </c>
      <c r="L2787">
        <v>48631</v>
      </c>
      <c r="M2787">
        <v>1.1200000000000001</v>
      </c>
      <c r="N2787" t="str">
        <f t="shared" si="347"/>
        <v>000X</v>
      </c>
      <c r="O2787">
        <v>5785</v>
      </c>
      <c r="P2787" t="s">
        <v>72</v>
      </c>
      <c r="Q2787" t="s">
        <v>12817</v>
      </c>
      <c r="R2787" t="s">
        <v>88</v>
      </c>
      <c r="T2787" t="s">
        <v>61</v>
      </c>
      <c r="V2787" t="s">
        <v>13574</v>
      </c>
      <c r="W2787">
        <v>150445</v>
      </c>
      <c r="X2787">
        <v>17860</v>
      </c>
      <c r="Y2787">
        <v>132585</v>
      </c>
      <c r="Z2787">
        <v>107764</v>
      </c>
      <c r="AA2787">
        <v>82764</v>
      </c>
      <c r="AB2787" t="s">
        <v>63</v>
      </c>
      <c r="AC2787" s="1">
        <v>36434</v>
      </c>
      <c r="AD2787">
        <v>102500</v>
      </c>
      <c r="AE2787">
        <v>1334</v>
      </c>
      <c r="AF2787">
        <v>2222</v>
      </c>
      <c r="AG2787" t="s">
        <v>64</v>
      </c>
      <c r="AH2787" t="s">
        <v>76</v>
      </c>
      <c r="AI2787">
        <v>1</v>
      </c>
      <c r="AJ2787">
        <v>1988</v>
      </c>
      <c r="AK2787">
        <v>3</v>
      </c>
      <c r="AL2787">
        <v>2</v>
      </c>
      <c r="AM2787">
        <v>1</v>
      </c>
      <c r="AN2787">
        <v>1539</v>
      </c>
      <c r="AO2787">
        <v>32</v>
      </c>
      <c r="AP2787" t="s">
        <v>63</v>
      </c>
      <c r="AQ2787" t="s">
        <v>66</v>
      </c>
      <c r="AR2787">
        <v>2303</v>
      </c>
      <c r="AW2787" t="s">
        <v>13575</v>
      </c>
      <c r="AX2787" t="s">
        <v>13575</v>
      </c>
      <c r="AY2787" t="s">
        <v>13576</v>
      </c>
      <c r="AZ2787" t="s">
        <v>13577</v>
      </c>
    </row>
    <row r="2788" spans="1:52" x14ac:dyDescent="0.3">
      <c r="A2788">
        <v>2156066</v>
      </c>
      <c r="B2788" t="s">
        <v>13578</v>
      </c>
      <c r="C2788" t="str">
        <f t="shared" si="351"/>
        <v>7492</v>
      </c>
      <c r="D2788" t="s">
        <v>8411</v>
      </c>
      <c r="E2788" t="str">
        <f t="shared" si="355"/>
        <v>0100</v>
      </c>
      <c r="F2788" t="s">
        <v>54</v>
      </c>
      <c r="G2788" t="str">
        <f>"15"</f>
        <v>15</v>
      </c>
      <c r="H2788" t="s">
        <v>55</v>
      </c>
      <c r="I2788" t="s">
        <v>56</v>
      </c>
      <c r="J2788" t="s">
        <v>57</v>
      </c>
      <c r="K2788">
        <v>1</v>
      </c>
      <c r="L2788">
        <v>43687</v>
      </c>
      <c r="M2788">
        <v>1</v>
      </c>
      <c r="N2788" t="str">
        <f t="shared" si="347"/>
        <v>000X</v>
      </c>
      <c r="O2788">
        <v>3884</v>
      </c>
      <c r="P2788" t="s">
        <v>72</v>
      </c>
      <c r="Q2788" t="s">
        <v>13381</v>
      </c>
      <c r="R2788" t="s">
        <v>110</v>
      </c>
      <c r="T2788" t="s">
        <v>61</v>
      </c>
      <c r="V2788" t="s">
        <v>13579</v>
      </c>
      <c r="W2788">
        <v>169281</v>
      </c>
      <c r="X2788">
        <v>16050</v>
      </c>
      <c r="Y2788">
        <v>153231</v>
      </c>
      <c r="Z2788">
        <v>122978</v>
      </c>
      <c r="AA2788">
        <v>97978</v>
      </c>
      <c r="AB2788" t="s">
        <v>63</v>
      </c>
      <c r="AC2788" s="1">
        <v>37712</v>
      </c>
      <c r="AD2788">
        <v>18500</v>
      </c>
      <c r="AE2788">
        <v>1590</v>
      </c>
      <c r="AF2788">
        <v>1109</v>
      </c>
      <c r="AG2788" t="s">
        <v>103</v>
      </c>
      <c r="AH2788" t="s">
        <v>76</v>
      </c>
      <c r="AI2788">
        <v>1</v>
      </c>
      <c r="AJ2788">
        <v>2007</v>
      </c>
      <c r="AK2788">
        <v>3</v>
      </c>
      <c r="AL2788">
        <v>2</v>
      </c>
      <c r="AN2788">
        <v>1737</v>
      </c>
      <c r="AO2788">
        <v>32</v>
      </c>
      <c r="AP2788" t="s">
        <v>72</v>
      </c>
      <c r="AQ2788" t="s">
        <v>66</v>
      </c>
      <c r="AR2788">
        <v>2229</v>
      </c>
      <c r="AW2788" t="s">
        <v>13580</v>
      </c>
      <c r="AY2788" t="s">
        <v>13581</v>
      </c>
      <c r="AZ2788" t="s">
        <v>70</v>
      </c>
    </row>
    <row r="2789" spans="1:52" x14ac:dyDescent="0.3">
      <c r="A2789">
        <v>2160764</v>
      </c>
      <c r="B2789" t="s">
        <v>13582</v>
      </c>
      <c r="C2789" t="str">
        <f t="shared" si="351"/>
        <v>7492</v>
      </c>
      <c r="D2789" t="s">
        <v>8411</v>
      </c>
      <c r="E2789" t="str">
        <f t="shared" si="355"/>
        <v>0100</v>
      </c>
      <c r="F2789" t="s">
        <v>54</v>
      </c>
      <c r="G2789" t="str">
        <f>"03"</f>
        <v>03</v>
      </c>
      <c r="H2789" t="s">
        <v>55</v>
      </c>
      <c r="I2789" t="s">
        <v>56</v>
      </c>
      <c r="J2789" t="s">
        <v>13318</v>
      </c>
      <c r="K2789">
        <v>1</v>
      </c>
      <c r="L2789">
        <v>43702</v>
      </c>
      <c r="M2789">
        <v>1</v>
      </c>
      <c r="N2789" t="str">
        <f t="shared" si="347"/>
        <v>000X</v>
      </c>
      <c r="O2789">
        <v>5698</v>
      </c>
      <c r="P2789" t="s">
        <v>72</v>
      </c>
      <c r="Q2789" t="s">
        <v>8965</v>
      </c>
      <c r="R2789" t="s">
        <v>140</v>
      </c>
      <c r="T2789" t="s">
        <v>61</v>
      </c>
      <c r="V2789" t="s">
        <v>13583</v>
      </c>
      <c r="W2789">
        <v>232686</v>
      </c>
      <c r="X2789">
        <v>21530</v>
      </c>
      <c r="Y2789">
        <v>211156</v>
      </c>
      <c r="Z2789">
        <v>232686</v>
      </c>
      <c r="AA2789">
        <v>232686</v>
      </c>
      <c r="AB2789" t="s">
        <v>72</v>
      </c>
      <c r="AC2789" s="1">
        <v>38412</v>
      </c>
      <c r="AD2789">
        <v>285000</v>
      </c>
      <c r="AE2789">
        <v>1838</v>
      </c>
      <c r="AF2789">
        <v>2015</v>
      </c>
      <c r="AG2789" t="s">
        <v>64</v>
      </c>
      <c r="AH2789" t="s">
        <v>76</v>
      </c>
      <c r="AI2789">
        <v>1</v>
      </c>
      <c r="AJ2789">
        <v>1998</v>
      </c>
      <c r="AK2789">
        <v>3</v>
      </c>
      <c r="AL2789">
        <v>2</v>
      </c>
      <c r="AN2789">
        <v>2297</v>
      </c>
      <c r="AO2789">
        <v>32</v>
      </c>
      <c r="AP2789" t="s">
        <v>63</v>
      </c>
      <c r="AQ2789" t="s">
        <v>66</v>
      </c>
      <c r="AR2789">
        <v>3323</v>
      </c>
      <c r="AW2789" t="s">
        <v>13584</v>
      </c>
      <c r="AX2789" t="s">
        <v>13585</v>
      </c>
      <c r="AY2789" t="s">
        <v>4170</v>
      </c>
      <c r="AZ2789" t="s">
        <v>4171</v>
      </c>
    </row>
    <row r="2790" spans="1:52" x14ac:dyDescent="0.3">
      <c r="A2790">
        <v>2161302</v>
      </c>
      <c r="B2790" t="s">
        <v>13586</v>
      </c>
      <c r="C2790" t="str">
        <f t="shared" si="351"/>
        <v>7492</v>
      </c>
      <c r="D2790" t="s">
        <v>8411</v>
      </c>
      <c r="E2790" t="str">
        <f t="shared" si="355"/>
        <v>0100</v>
      </c>
      <c r="F2790" t="s">
        <v>54</v>
      </c>
      <c r="G2790" t="str">
        <f>"03"</f>
        <v>03</v>
      </c>
      <c r="H2790" t="s">
        <v>55</v>
      </c>
      <c r="I2790" t="s">
        <v>56</v>
      </c>
      <c r="J2790" t="s">
        <v>13318</v>
      </c>
      <c r="K2790">
        <v>1</v>
      </c>
      <c r="L2790">
        <v>45904</v>
      </c>
      <c r="M2790">
        <v>1.05</v>
      </c>
      <c r="N2790" t="str">
        <f t="shared" si="347"/>
        <v>000X</v>
      </c>
      <c r="O2790">
        <v>5407</v>
      </c>
      <c r="P2790" t="s">
        <v>72</v>
      </c>
      <c r="Q2790" t="s">
        <v>13342</v>
      </c>
      <c r="R2790" t="s">
        <v>4590</v>
      </c>
      <c r="T2790" t="s">
        <v>61</v>
      </c>
      <c r="V2790" t="s">
        <v>13587</v>
      </c>
      <c r="W2790">
        <v>297167</v>
      </c>
      <c r="X2790">
        <v>25380</v>
      </c>
      <c r="Y2790">
        <v>271787</v>
      </c>
      <c r="Z2790">
        <v>246368</v>
      </c>
      <c r="AA2790">
        <v>221368</v>
      </c>
      <c r="AB2790" t="s">
        <v>63</v>
      </c>
      <c r="AC2790" s="1">
        <v>37196</v>
      </c>
      <c r="AD2790">
        <v>18000</v>
      </c>
      <c r="AE2790">
        <v>1469</v>
      </c>
      <c r="AF2790">
        <v>700</v>
      </c>
      <c r="AG2790" t="s">
        <v>103</v>
      </c>
      <c r="AH2790" t="s">
        <v>76</v>
      </c>
      <c r="AI2790">
        <v>1</v>
      </c>
      <c r="AJ2790">
        <v>2003</v>
      </c>
      <c r="AK2790">
        <v>3</v>
      </c>
      <c r="AL2790">
        <v>2</v>
      </c>
      <c r="AN2790">
        <v>2811</v>
      </c>
      <c r="AO2790">
        <v>32</v>
      </c>
      <c r="AP2790" t="s">
        <v>63</v>
      </c>
      <c r="AQ2790" t="s">
        <v>66</v>
      </c>
      <c r="AR2790">
        <v>4339</v>
      </c>
      <c r="AW2790" t="s">
        <v>13588</v>
      </c>
      <c r="AX2790" t="s">
        <v>13589</v>
      </c>
      <c r="AY2790" t="s">
        <v>13590</v>
      </c>
      <c r="AZ2790" t="s">
        <v>70</v>
      </c>
    </row>
    <row r="2791" spans="1:52" x14ac:dyDescent="0.3">
      <c r="A2791">
        <v>2161370</v>
      </c>
      <c r="B2791" t="s">
        <v>13591</v>
      </c>
      <c r="C2791" t="str">
        <f t="shared" si="351"/>
        <v>7492</v>
      </c>
      <c r="D2791" t="s">
        <v>8411</v>
      </c>
      <c r="E2791" t="str">
        <f t="shared" si="355"/>
        <v>0100</v>
      </c>
      <c r="F2791" t="s">
        <v>54</v>
      </c>
      <c r="G2791" t="str">
        <f>"03"</f>
        <v>03</v>
      </c>
      <c r="H2791" t="s">
        <v>55</v>
      </c>
      <c r="I2791" t="s">
        <v>56</v>
      </c>
      <c r="J2791" t="s">
        <v>13318</v>
      </c>
      <c r="K2791">
        <v>1</v>
      </c>
      <c r="L2791">
        <v>45870</v>
      </c>
      <c r="M2791">
        <v>1.05</v>
      </c>
      <c r="N2791" t="str">
        <f t="shared" si="347"/>
        <v>000X</v>
      </c>
      <c r="O2791">
        <v>5371</v>
      </c>
      <c r="P2791" t="s">
        <v>72</v>
      </c>
      <c r="Q2791" t="s">
        <v>13342</v>
      </c>
      <c r="R2791" t="s">
        <v>4590</v>
      </c>
      <c r="T2791" t="s">
        <v>61</v>
      </c>
      <c r="V2791" t="s">
        <v>13592</v>
      </c>
      <c r="W2791">
        <v>262905</v>
      </c>
      <c r="X2791">
        <v>25380</v>
      </c>
      <c r="Y2791">
        <v>237525</v>
      </c>
      <c r="Z2791">
        <v>224383</v>
      </c>
      <c r="AA2791">
        <v>199383</v>
      </c>
      <c r="AB2791" t="s">
        <v>63</v>
      </c>
      <c r="AC2791" s="1">
        <v>42731</v>
      </c>
      <c r="AD2791">
        <v>200000</v>
      </c>
      <c r="AE2791">
        <v>2813</v>
      </c>
      <c r="AF2791">
        <v>1464</v>
      </c>
      <c r="AG2791" t="s">
        <v>64</v>
      </c>
      <c r="AH2791" t="s">
        <v>76</v>
      </c>
      <c r="AI2791">
        <v>1</v>
      </c>
      <c r="AJ2791">
        <v>1998</v>
      </c>
      <c r="AK2791">
        <v>3</v>
      </c>
      <c r="AL2791">
        <v>2</v>
      </c>
      <c r="AN2791">
        <v>2627</v>
      </c>
      <c r="AO2791">
        <v>32</v>
      </c>
      <c r="AP2791" t="s">
        <v>63</v>
      </c>
      <c r="AQ2791" t="s">
        <v>66</v>
      </c>
      <c r="AR2791">
        <v>3807</v>
      </c>
      <c r="AW2791" t="s">
        <v>13593</v>
      </c>
      <c r="AX2791" t="s">
        <v>13594</v>
      </c>
      <c r="AY2791" t="s">
        <v>13595</v>
      </c>
      <c r="AZ2791" t="s">
        <v>70</v>
      </c>
    </row>
    <row r="2792" spans="1:52" x14ac:dyDescent="0.3">
      <c r="A2792">
        <v>2161655</v>
      </c>
      <c r="B2792" t="s">
        <v>13596</v>
      </c>
      <c r="C2792" t="str">
        <f t="shared" si="351"/>
        <v>7492</v>
      </c>
      <c r="D2792" t="s">
        <v>8411</v>
      </c>
      <c r="E2792" t="str">
        <f t="shared" si="355"/>
        <v>0100</v>
      </c>
      <c r="F2792" t="s">
        <v>54</v>
      </c>
      <c r="G2792" t="str">
        <f>"03"</f>
        <v>03</v>
      </c>
      <c r="H2792" t="s">
        <v>55</v>
      </c>
      <c r="I2792" t="s">
        <v>56</v>
      </c>
      <c r="J2792" t="s">
        <v>57</v>
      </c>
      <c r="K2792">
        <v>1</v>
      </c>
      <c r="L2792">
        <v>43922</v>
      </c>
      <c r="M2792">
        <v>1.01</v>
      </c>
      <c r="N2792" t="str">
        <f t="shared" si="347"/>
        <v>000X</v>
      </c>
      <c r="O2792">
        <v>5568</v>
      </c>
      <c r="P2792" t="s">
        <v>72</v>
      </c>
      <c r="Q2792" t="s">
        <v>13342</v>
      </c>
      <c r="R2792" t="s">
        <v>4590</v>
      </c>
      <c r="T2792" t="s">
        <v>61</v>
      </c>
      <c r="V2792" t="s">
        <v>13597</v>
      </c>
      <c r="W2792">
        <v>245602</v>
      </c>
      <c r="X2792">
        <v>20350</v>
      </c>
      <c r="Y2792">
        <v>225252</v>
      </c>
      <c r="Z2792">
        <v>245602</v>
      </c>
      <c r="AA2792">
        <v>220602</v>
      </c>
      <c r="AB2792" t="s">
        <v>63</v>
      </c>
      <c r="AC2792" s="1">
        <v>43614</v>
      </c>
      <c r="AD2792">
        <v>300000</v>
      </c>
      <c r="AE2792">
        <v>2980</v>
      </c>
      <c r="AF2792">
        <v>1548</v>
      </c>
      <c r="AG2792" t="s">
        <v>64</v>
      </c>
      <c r="AH2792" t="s">
        <v>76</v>
      </c>
      <c r="AI2792">
        <v>1</v>
      </c>
      <c r="AJ2792">
        <v>2004</v>
      </c>
      <c r="AK2792">
        <v>3</v>
      </c>
      <c r="AL2792">
        <v>2</v>
      </c>
      <c r="AN2792">
        <v>2149</v>
      </c>
      <c r="AO2792">
        <v>32</v>
      </c>
      <c r="AP2792" t="s">
        <v>63</v>
      </c>
      <c r="AQ2792" t="s">
        <v>66</v>
      </c>
      <c r="AR2792">
        <v>3364</v>
      </c>
      <c r="AW2792" t="s">
        <v>13598</v>
      </c>
      <c r="AX2792" t="s">
        <v>13599</v>
      </c>
      <c r="AY2792" t="s">
        <v>13600</v>
      </c>
      <c r="AZ2792" t="s">
        <v>70</v>
      </c>
    </row>
    <row r="2793" spans="1:52" x14ac:dyDescent="0.3">
      <c r="A2793">
        <v>2155396</v>
      </c>
      <c r="B2793" t="s">
        <v>13601</v>
      </c>
      <c r="C2793" t="str">
        <f t="shared" si="351"/>
        <v>7492</v>
      </c>
      <c r="D2793" t="s">
        <v>8411</v>
      </c>
      <c r="E2793" t="str">
        <f>"0000"</f>
        <v>0000</v>
      </c>
      <c r="F2793" t="s">
        <v>108</v>
      </c>
      <c r="G2793" t="str">
        <f>"09"</f>
        <v>09</v>
      </c>
      <c r="H2793" t="s">
        <v>55</v>
      </c>
      <c r="I2793" t="s">
        <v>56</v>
      </c>
      <c r="J2793" t="s">
        <v>57</v>
      </c>
      <c r="K2793">
        <v>0</v>
      </c>
      <c r="L2793">
        <v>44527</v>
      </c>
      <c r="M2793">
        <v>1.02</v>
      </c>
      <c r="N2793" t="str">
        <f t="shared" si="347"/>
        <v>000X</v>
      </c>
      <c r="O2793">
        <v>3502</v>
      </c>
      <c r="P2793" t="s">
        <v>58</v>
      </c>
      <c r="Q2793" t="s">
        <v>12049</v>
      </c>
      <c r="R2793" t="s">
        <v>140</v>
      </c>
      <c r="T2793" t="s">
        <v>61</v>
      </c>
      <c r="V2793" t="s">
        <v>13602</v>
      </c>
      <c r="W2793">
        <v>16360</v>
      </c>
      <c r="X2793">
        <v>16360</v>
      </c>
      <c r="Y2793">
        <v>0</v>
      </c>
      <c r="Z2793">
        <v>16360</v>
      </c>
      <c r="AA2793">
        <v>16360</v>
      </c>
      <c r="AB2793" t="s">
        <v>72</v>
      </c>
      <c r="AC2793" s="1">
        <v>36312</v>
      </c>
      <c r="AD2793">
        <v>28500</v>
      </c>
      <c r="AE2793">
        <v>1317</v>
      </c>
      <c r="AF2793">
        <v>2124</v>
      </c>
      <c r="AG2793" t="s">
        <v>103</v>
      </c>
      <c r="AH2793" t="s">
        <v>873</v>
      </c>
      <c r="AR2793">
        <v>0</v>
      </c>
      <c r="AW2793" t="s">
        <v>13603</v>
      </c>
      <c r="AX2793" t="s">
        <v>13604</v>
      </c>
      <c r="AY2793" t="s">
        <v>13605</v>
      </c>
      <c r="AZ2793" t="s">
        <v>13606</v>
      </c>
    </row>
    <row r="2794" spans="1:52" x14ac:dyDescent="0.3">
      <c r="A2794">
        <v>2155485</v>
      </c>
      <c r="B2794" t="s">
        <v>13607</v>
      </c>
      <c r="C2794" t="str">
        <f t="shared" si="351"/>
        <v>7492</v>
      </c>
      <c r="D2794" t="s">
        <v>8411</v>
      </c>
      <c r="E2794" t="str">
        <f>"0000"</f>
        <v>0000</v>
      </c>
      <c r="F2794" t="s">
        <v>108</v>
      </c>
      <c r="G2794" t="str">
        <f>"03"</f>
        <v>03</v>
      </c>
      <c r="H2794" t="s">
        <v>55</v>
      </c>
      <c r="I2794" t="s">
        <v>56</v>
      </c>
      <c r="J2794" t="s">
        <v>57</v>
      </c>
      <c r="K2794">
        <v>0</v>
      </c>
      <c r="L2794">
        <v>44867</v>
      </c>
      <c r="M2794">
        <v>1.03</v>
      </c>
      <c r="N2794" t="str">
        <f t="shared" si="347"/>
        <v>000X</v>
      </c>
      <c r="O2794">
        <v>2170</v>
      </c>
      <c r="P2794" t="s">
        <v>58</v>
      </c>
      <c r="Q2794" t="s">
        <v>10439</v>
      </c>
      <c r="R2794" t="s">
        <v>140</v>
      </c>
      <c r="T2794" t="s">
        <v>61</v>
      </c>
      <c r="V2794" t="s">
        <v>13608</v>
      </c>
      <c r="W2794">
        <v>16480</v>
      </c>
      <c r="X2794">
        <v>16480</v>
      </c>
      <c r="Y2794">
        <v>0</v>
      </c>
      <c r="Z2794">
        <v>16480</v>
      </c>
      <c r="AA2794">
        <v>16480</v>
      </c>
      <c r="AB2794" t="s">
        <v>72</v>
      </c>
      <c r="AC2794" s="1">
        <v>43769</v>
      </c>
      <c r="AD2794">
        <v>18800</v>
      </c>
      <c r="AE2794">
        <v>3016</v>
      </c>
      <c r="AF2794">
        <v>2212</v>
      </c>
      <c r="AG2794" t="s">
        <v>103</v>
      </c>
      <c r="AH2794" t="s">
        <v>76</v>
      </c>
      <c r="AR2794">
        <v>0</v>
      </c>
      <c r="AW2794" t="s">
        <v>13609</v>
      </c>
      <c r="AY2794" t="s">
        <v>13610</v>
      </c>
      <c r="AZ2794" t="s">
        <v>11577</v>
      </c>
    </row>
    <row r="2795" spans="1:52" x14ac:dyDescent="0.3">
      <c r="A2795">
        <v>2155574</v>
      </c>
      <c r="B2795" t="s">
        <v>13611</v>
      </c>
      <c r="C2795" t="str">
        <f t="shared" si="351"/>
        <v>7492</v>
      </c>
      <c r="D2795" t="s">
        <v>8411</v>
      </c>
      <c r="E2795" t="str">
        <f t="shared" ref="E2795:E2803" si="356">"0100"</f>
        <v>0100</v>
      </c>
      <c r="F2795" t="s">
        <v>54</v>
      </c>
      <c r="G2795" t="str">
        <f>"34"</f>
        <v>34</v>
      </c>
      <c r="H2795" t="s">
        <v>1645</v>
      </c>
      <c r="I2795" t="s">
        <v>56</v>
      </c>
      <c r="J2795" t="s">
        <v>57</v>
      </c>
      <c r="K2795">
        <v>1</v>
      </c>
      <c r="L2795">
        <v>46665</v>
      </c>
      <c r="M2795">
        <v>1.07</v>
      </c>
      <c r="N2795" t="str">
        <f t="shared" ref="N2795:N2858" si="357">"000X"</f>
        <v>000X</v>
      </c>
      <c r="O2795">
        <v>2200</v>
      </c>
      <c r="P2795" t="s">
        <v>58</v>
      </c>
      <c r="Q2795" t="s">
        <v>10439</v>
      </c>
      <c r="R2795" t="s">
        <v>140</v>
      </c>
      <c r="T2795" t="s">
        <v>61</v>
      </c>
      <c r="V2795" t="s">
        <v>13612</v>
      </c>
      <c r="W2795">
        <v>244064</v>
      </c>
      <c r="X2795">
        <v>17140</v>
      </c>
      <c r="Y2795">
        <v>226924</v>
      </c>
      <c r="Z2795">
        <v>210601</v>
      </c>
      <c r="AA2795">
        <v>185601</v>
      </c>
      <c r="AB2795" t="s">
        <v>63</v>
      </c>
      <c r="AC2795" s="1">
        <v>40940</v>
      </c>
      <c r="AD2795">
        <v>158000</v>
      </c>
      <c r="AE2795">
        <v>2466</v>
      </c>
      <c r="AF2795">
        <v>1408</v>
      </c>
      <c r="AG2795" t="s">
        <v>64</v>
      </c>
      <c r="AH2795" t="s">
        <v>65</v>
      </c>
      <c r="AI2795">
        <v>1</v>
      </c>
      <c r="AJ2795">
        <v>1997</v>
      </c>
      <c r="AK2795">
        <v>3</v>
      </c>
      <c r="AL2795">
        <v>2</v>
      </c>
      <c r="AM2795">
        <v>1</v>
      </c>
      <c r="AN2795">
        <v>2151</v>
      </c>
      <c r="AO2795">
        <v>32</v>
      </c>
      <c r="AP2795" t="s">
        <v>63</v>
      </c>
      <c r="AQ2795" t="s">
        <v>66</v>
      </c>
      <c r="AR2795">
        <v>3089</v>
      </c>
      <c r="AW2795" t="s">
        <v>13613</v>
      </c>
      <c r="AX2795" t="s">
        <v>13614</v>
      </c>
      <c r="AY2795" t="s">
        <v>13615</v>
      </c>
      <c r="AZ2795" t="s">
        <v>13616</v>
      </c>
    </row>
    <row r="2796" spans="1:52" x14ac:dyDescent="0.3">
      <c r="A2796">
        <v>2155752</v>
      </c>
      <c r="B2796" t="s">
        <v>13617</v>
      </c>
      <c r="C2796" t="str">
        <f t="shared" si="351"/>
        <v>7492</v>
      </c>
      <c r="D2796" t="s">
        <v>8411</v>
      </c>
      <c r="E2796" t="str">
        <f t="shared" si="356"/>
        <v>0100</v>
      </c>
      <c r="F2796" t="s">
        <v>54</v>
      </c>
      <c r="G2796" t="str">
        <f>"34"</f>
        <v>34</v>
      </c>
      <c r="H2796" t="s">
        <v>1645</v>
      </c>
      <c r="I2796" t="s">
        <v>56</v>
      </c>
      <c r="J2796" t="s">
        <v>57</v>
      </c>
      <c r="K2796">
        <v>1</v>
      </c>
      <c r="L2796">
        <v>43520</v>
      </c>
      <c r="M2796">
        <v>1</v>
      </c>
      <c r="N2796" t="str">
        <f t="shared" si="357"/>
        <v>000X</v>
      </c>
      <c r="O2796">
        <v>2260</v>
      </c>
      <c r="P2796" t="s">
        <v>58</v>
      </c>
      <c r="Q2796" t="s">
        <v>10439</v>
      </c>
      <c r="R2796" t="s">
        <v>140</v>
      </c>
      <c r="T2796" t="s">
        <v>61</v>
      </c>
      <c r="V2796" t="s">
        <v>13618</v>
      </c>
      <c r="W2796">
        <v>240379</v>
      </c>
      <c r="X2796">
        <v>15990</v>
      </c>
      <c r="Y2796">
        <v>224389</v>
      </c>
      <c r="Z2796">
        <v>179469</v>
      </c>
      <c r="AA2796">
        <v>154469</v>
      </c>
      <c r="AB2796" t="s">
        <v>63</v>
      </c>
      <c r="AC2796" s="1">
        <v>34516</v>
      </c>
      <c r="AD2796">
        <v>10000</v>
      </c>
      <c r="AE2796">
        <v>1044</v>
      </c>
      <c r="AF2796">
        <v>1004</v>
      </c>
      <c r="AG2796" t="s">
        <v>103</v>
      </c>
      <c r="AH2796" t="s">
        <v>76</v>
      </c>
      <c r="AI2796">
        <v>1</v>
      </c>
      <c r="AJ2796">
        <v>1995</v>
      </c>
      <c r="AK2796">
        <v>3</v>
      </c>
      <c r="AL2796">
        <v>2</v>
      </c>
      <c r="AN2796">
        <v>2542</v>
      </c>
      <c r="AO2796">
        <v>32</v>
      </c>
      <c r="AP2796" t="s">
        <v>63</v>
      </c>
      <c r="AQ2796" t="s">
        <v>66</v>
      </c>
      <c r="AR2796">
        <v>3691</v>
      </c>
      <c r="AW2796" t="s">
        <v>13619</v>
      </c>
      <c r="AX2796" t="s">
        <v>13620</v>
      </c>
      <c r="AY2796" t="s">
        <v>13621</v>
      </c>
      <c r="AZ2796" t="s">
        <v>70</v>
      </c>
    </row>
    <row r="2797" spans="1:52" x14ac:dyDescent="0.3">
      <c r="A2797">
        <v>2155795</v>
      </c>
      <c r="B2797" t="s">
        <v>13622</v>
      </c>
      <c r="C2797" t="str">
        <f t="shared" si="351"/>
        <v>7492</v>
      </c>
      <c r="D2797" t="s">
        <v>8411</v>
      </c>
      <c r="E2797" t="str">
        <f t="shared" si="356"/>
        <v>0100</v>
      </c>
      <c r="F2797" t="s">
        <v>54</v>
      </c>
      <c r="G2797" t="str">
        <f>"09"</f>
        <v>09</v>
      </c>
      <c r="H2797" t="s">
        <v>55</v>
      </c>
      <c r="I2797" t="s">
        <v>56</v>
      </c>
      <c r="J2797" t="s">
        <v>57</v>
      </c>
      <c r="K2797">
        <v>1</v>
      </c>
      <c r="L2797">
        <v>44896</v>
      </c>
      <c r="M2797">
        <v>1.03</v>
      </c>
      <c r="N2797" t="str">
        <f t="shared" si="357"/>
        <v>000X</v>
      </c>
      <c r="O2797">
        <v>3186</v>
      </c>
      <c r="P2797" t="s">
        <v>58</v>
      </c>
      <c r="Q2797" t="s">
        <v>12049</v>
      </c>
      <c r="R2797" t="s">
        <v>140</v>
      </c>
      <c r="T2797" t="s">
        <v>61</v>
      </c>
      <c r="V2797" t="s">
        <v>13623</v>
      </c>
      <c r="W2797">
        <v>233334</v>
      </c>
      <c r="X2797">
        <v>16490</v>
      </c>
      <c r="Y2797">
        <v>216844</v>
      </c>
      <c r="Z2797">
        <v>193112</v>
      </c>
      <c r="AA2797">
        <v>168112</v>
      </c>
      <c r="AB2797" t="s">
        <v>63</v>
      </c>
      <c r="AC2797" s="1">
        <v>44104</v>
      </c>
      <c r="AD2797">
        <v>306000</v>
      </c>
      <c r="AE2797">
        <v>3097</v>
      </c>
      <c r="AF2797">
        <v>1008</v>
      </c>
      <c r="AG2797" t="s">
        <v>64</v>
      </c>
      <c r="AH2797" t="s">
        <v>76</v>
      </c>
      <c r="AI2797">
        <v>1</v>
      </c>
      <c r="AJ2797">
        <v>2000</v>
      </c>
      <c r="AK2797">
        <v>3</v>
      </c>
      <c r="AL2797">
        <v>2</v>
      </c>
      <c r="AN2797">
        <v>2197</v>
      </c>
      <c r="AO2797">
        <v>32</v>
      </c>
      <c r="AP2797" t="s">
        <v>63</v>
      </c>
      <c r="AQ2797" t="s">
        <v>66</v>
      </c>
      <c r="AR2797">
        <v>3131</v>
      </c>
      <c r="AW2797" t="s">
        <v>13624</v>
      </c>
      <c r="AX2797" t="s">
        <v>13625</v>
      </c>
      <c r="AY2797" t="s">
        <v>13626</v>
      </c>
      <c r="AZ2797" t="s">
        <v>70</v>
      </c>
    </row>
    <row r="2798" spans="1:52" x14ac:dyDescent="0.3">
      <c r="A2798">
        <v>2156210</v>
      </c>
      <c r="B2798" t="s">
        <v>13627</v>
      </c>
      <c r="C2798" t="str">
        <f t="shared" si="351"/>
        <v>7492</v>
      </c>
      <c r="D2798" t="s">
        <v>8411</v>
      </c>
      <c r="E2798" t="str">
        <f t="shared" si="356"/>
        <v>0100</v>
      </c>
      <c r="F2798" t="s">
        <v>54</v>
      </c>
      <c r="G2798" t="str">
        <f>"15"</f>
        <v>15</v>
      </c>
      <c r="H2798" t="s">
        <v>55</v>
      </c>
      <c r="I2798" t="s">
        <v>56</v>
      </c>
      <c r="J2798" t="s">
        <v>57</v>
      </c>
      <c r="K2798">
        <v>1</v>
      </c>
      <c r="L2798">
        <v>44143</v>
      </c>
      <c r="M2798">
        <v>1.01</v>
      </c>
      <c r="N2798" t="str">
        <f t="shared" si="357"/>
        <v>000X</v>
      </c>
      <c r="O2798">
        <v>3786</v>
      </c>
      <c r="P2798" t="s">
        <v>72</v>
      </c>
      <c r="Q2798" t="s">
        <v>13381</v>
      </c>
      <c r="R2798" t="s">
        <v>110</v>
      </c>
      <c r="T2798" t="s">
        <v>61</v>
      </c>
      <c r="V2798" t="s">
        <v>13628</v>
      </c>
      <c r="W2798">
        <v>287506</v>
      </c>
      <c r="X2798">
        <v>16210</v>
      </c>
      <c r="Y2798">
        <v>271296</v>
      </c>
      <c r="Z2798">
        <v>222196</v>
      </c>
      <c r="AA2798">
        <v>197196</v>
      </c>
      <c r="AB2798" t="s">
        <v>63</v>
      </c>
      <c r="AC2798" s="1">
        <v>38565</v>
      </c>
      <c r="AD2798">
        <v>95000</v>
      </c>
      <c r="AE2798">
        <v>1903</v>
      </c>
      <c r="AF2798">
        <v>1268</v>
      </c>
      <c r="AG2798" t="s">
        <v>103</v>
      </c>
      <c r="AH2798" t="s">
        <v>76</v>
      </c>
      <c r="AI2798">
        <v>1</v>
      </c>
      <c r="AJ2798">
        <v>2007</v>
      </c>
      <c r="AK2798">
        <v>3</v>
      </c>
      <c r="AL2798">
        <v>3</v>
      </c>
      <c r="AN2798">
        <v>2778</v>
      </c>
      <c r="AO2798">
        <v>32</v>
      </c>
      <c r="AP2798" t="s">
        <v>63</v>
      </c>
      <c r="AQ2798" t="s">
        <v>66</v>
      </c>
      <c r="AR2798">
        <v>3854</v>
      </c>
      <c r="AW2798" t="s">
        <v>13629</v>
      </c>
      <c r="AX2798" t="s">
        <v>13630</v>
      </c>
      <c r="AY2798" t="s">
        <v>13631</v>
      </c>
      <c r="AZ2798" t="s">
        <v>70</v>
      </c>
    </row>
    <row r="2799" spans="1:52" x14ac:dyDescent="0.3">
      <c r="A2799">
        <v>2160811</v>
      </c>
      <c r="B2799" t="s">
        <v>13632</v>
      </c>
      <c r="C2799" t="str">
        <f t="shared" si="351"/>
        <v>7492</v>
      </c>
      <c r="D2799" t="s">
        <v>8411</v>
      </c>
      <c r="E2799" t="str">
        <f t="shared" si="356"/>
        <v>0100</v>
      </c>
      <c r="F2799" t="s">
        <v>54</v>
      </c>
      <c r="G2799" t="str">
        <f>"03"</f>
        <v>03</v>
      </c>
      <c r="H2799" t="s">
        <v>55</v>
      </c>
      <c r="I2799" t="s">
        <v>56</v>
      </c>
      <c r="J2799" t="s">
        <v>13318</v>
      </c>
      <c r="K2799">
        <v>1</v>
      </c>
      <c r="L2799">
        <v>46296</v>
      </c>
      <c r="M2799">
        <v>1.06</v>
      </c>
      <c r="N2799" t="str">
        <f t="shared" si="357"/>
        <v>000X</v>
      </c>
      <c r="O2799">
        <v>5628</v>
      </c>
      <c r="P2799" t="s">
        <v>72</v>
      </c>
      <c r="Q2799" t="s">
        <v>8965</v>
      </c>
      <c r="R2799" t="s">
        <v>140</v>
      </c>
      <c r="T2799" t="s">
        <v>61</v>
      </c>
      <c r="V2799" t="s">
        <v>13633</v>
      </c>
      <c r="W2799">
        <v>270029</v>
      </c>
      <c r="X2799">
        <v>25380</v>
      </c>
      <c r="Y2799">
        <v>244649</v>
      </c>
      <c r="Z2799">
        <v>222863</v>
      </c>
      <c r="AA2799">
        <v>196863</v>
      </c>
      <c r="AB2799" t="s">
        <v>63</v>
      </c>
      <c r="AC2799" s="1">
        <v>41946</v>
      </c>
      <c r="AD2799">
        <v>260000</v>
      </c>
      <c r="AE2799">
        <v>2659</v>
      </c>
      <c r="AF2799">
        <v>113</v>
      </c>
      <c r="AG2799" t="s">
        <v>64</v>
      </c>
      <c r="AH2799" t="s">
        <v>76</v>
      </c>
      <c r="AI2799">
        <v>1</v>
      </c>
      <c r="AJ2799">
        <v>2000</v>
      </c>
      <c r="AK2799">
        <v>3</v>
      </c>
      <c r="AL2799">
        <v>3</v>
      </c>
      <c r="AN2799">
        <v>2627</v>
      </c>
      <c r="AO2799">
        <v>32</v>
      </c>
      <c r="AP2799" t="s">
        <v>63</v>
      </c>
      <c r="AQ2799" t="s">
        <v>66</v>
      </c>
      <c r="AR2799">
        <v>3841</v>
      </c>
      <c r="AW2799" t="s">
        <v>13634</v>
      </c>
      <c r="AX2799" t="s">
        <v>13635</v>
      </c>
      <c r="AY2799" t="s">
        <v>13636</v>
      </c>
      <c r="AZ2799" t="s">
        <v>70</v>
      </c>
    </row>
    <row r="2800" spans="1:52" x14ac:dyDescent="0.3">
      <c r="A2800">
        <v>2160969</v>
      </c>
      <c r="B2800" t="s">
        <v>13637</v>
      </c>
      <c r="C2800" t="str">
        <f t="shared" si="351"/>
        <v>7492</v>
      </c>
      <c r="D2800" t="s">
        <v>8411</v>
      </c>
      <c r="E2800" t="str">
        <f t="shared" si="356"/>
        <v>0100</v>
      </c>
      <c r="F2800" t="s">
        <v>54</v>
      </c>
      <c r="G2800" t="str">
        <f>"03"</f>
        <v>03</v>
      </c>
      <c r="H2800" t="s">
        <v>55</v>
      </c>
      <c r="I2800" t="s">
        <v>56</v>
      </c>
      <c r="J2800" t="s">
        <v>13318</v>
      </c>
      <c r="K2800">
        <v>1</v>
      </c>
      <c r="L2800">
        <v>46462</v>
      </c>
      <c r="M2800">
        <v>1.07</v>
      </c>
      <c r="N2800" t="str">
        <f t="shared" si="357"/>
        <v>000X</v>
      </c>
      <c r="O2800">
        <v>5567</v>
      </c>
      <c r="P2800" t="s">
        <v>72</v>
      </c>
      <c r="Q2800" t="s">
        <v>13342</v>
      </c>
      <c r="R2800" t="s">
        <v>4590</v>
      </c>
      <c r="T2800" t="s">
        <v>61</v>
      </c>
      <c r="V2800" t="s">
        <v>13638</v>
      </c>
      <c r="W2800">
        <v>303418</v>
      </c>
      <c r="X2800">
        <v>25380</v>
      </c>
      <c r="Y2800">
        <v>278038</v>
      </c>
      <c r="Z2800">
        <v>270087</v>
      </c>
      <c r="AA2800">
        <v>245087</v>
      </c>
      <c r="AB2800" t="s">
        <v>63</v>
      </c>
      <c r="AC2800" s="1">
        <v>41061</v>
      </c>
      <c r="AD2800">
        <v>310000</v>
      </c>
      <c r="AE2800">
        <v>2486</v>
      </c>
      <c r="AF2800">
        <v>2203</v>
      </c>
      <c r="AG2800" t="s">
        <v>64</v>
      </c>
      <c r="AH2800" t="s">
        <v>76</v>
      </c>
      <c r="AI2800">
        <v>1</v>
      </c>
      <c r="AJ2800">
        <v>2004</v>
      </c>
      <c r="AK2800">
        <v>3</v>
      </c>
      <c r="AL2800">
        <v>2</v>
      </c>
      <c r="AN2800">
        <v>2826</v>
      </c>
      <c r="AO2800">
        <v>32</v>
      </c>
      <c r="AP2800" t="s">
        <v>63</v>
      </c>
      <c r="AQ2800" t="s">
        <v>66</v>
      </c>
      <c r="AR2800">
        <v>3941</v>
      </c>
      <c r="AW2800" t="s">
        <v>13639</v>
      </c>
      <c r="AX2800" t="s">
        <v>13640</v>
      </c>
      <c r="AY2800" t="s">
        <v>13641</v>
      </c>
      <c r="AZ2800" t="s">
        <v>70</v>
      </c>
    </row>
    <row r="2801" spans="1:52" x14ac:dyDescent="0.3">
      <c r="A2801">
        <v>2161574</v>
      </c>
      <c r="B2801" t="s">
        <v>13642</v>
      </c>
      <c r="C2801" t="str">
        <f t="shared" si="351"/>
        <v>7492</v>
      </c>
      <c r="D2801" t="s">
        <v>8411</v>
      </c>
      <c r="E2801" t="str">
        <f t="shared" si="356"/>
        <v>0100</v>
      </c>
      <c r="F2801" t="s">
        <v>54</v>
      </c>
      <c r="G2801" t="str">
        <f>"03"</f>
        <v>03</v>
      </c>
      <c r="H2801" t="s">
        <v>55</v>
      </c>
      <c r="I2801" t="s">
        <v>56</v>
      </c>
      <c r="J2801" t="s">
        <v>57</v>
      </c>
      <c r="K2801">
        <v>1</v>
      </c>
      <c r="L2801">
        <v>46136</v>
      </c>
      <c r="M2801">
        <v>1.06</v>
      </c>
      <c r="N2801" t="str">
        <f t="shared" si="357"/>
        <v>000X</v>
      </c>
      <c r="O2801">
        <v>5354</v>
      </c>
      <c r="P2801" t="s">
        <v>72</v>
      </c>
      <c r="Q2801" t="s">
        <v>13342</v>
      </c>
      <c r="R2801" t="s">
        <v>4590</v>
      </c>
      <c r="T2801" t="s">
        <v>61</v>
      </c>
      <c r="V2801" t="s">
        <v>13643</v>
      </c>
      <c r="W2801">
        <v>198231</v>
      </c>
      <c r="X2801">
        <v>21340</v>
      </c>
      <c r="Y2801">
        <v>176891</v>
      </c>
      <c r="Z2801">
        <v>191510</v>
      </c>
      <c r="AA2801">
        <v>166010</v>
      </c>
      <c r="AB2801" t="s">
        <v>63</v>
      </c>
      <c r="AC2801" s="1">
        <v>43437</v>
      </c>
      <c r="AD2801">
        <v>180000</v>
      </c>
      <c r="AE2801">
        <v>2943</v>
      </c>
      <c r="AF2801">
        <v>2053</v>
      </c>
      <c r="AG2801" t="s">
        <v>64</v>
      </c>
      <c r="AH2801" t="s">
        <v>76</v>
      </c>
      <c r="AI2801">
        <v>1</v>
      </c>
      <c r="AJ2801">
        <v>1996</v>
      </c>
      <c r="AK2801">
        <v>3</v>
      </c>
      <c r="AL2801">
        <v>2</v>
      </c>
      <c r="AN2801">
        <v>1989</v>
      </c>
      <c r="AO2801">
        <v>32</v>
      </c>
      <c r="AP2801" t="s">
        <v>72</v>
      </c>
      <c r="AQ2801" t="s">
        <v>66</v>
      </c>
      <c r="AR2801">
        <v>2514</v>
      </c>
      <c r="AW2801" t="s">
        <v>13644</v>
      </c>
      <c r="AX2801" t="s">
        <v>13645</v>
      </c>
      <c r="AY2801" t="s">
        <v>13646</v>
      </c>
      <c r="AZ2801" t="s">
        <v>70</v>
      </c>
    </row>
    <row r="2802" spans="1:52" x14ac:dyDescent="0.3">
      <c r="A2802">
        <v>2155442</v>
      </c>
      <c r="B2802" t="s">
        <v>13647</v>
      </c>
      <c r="C2802" t="str">
        <f t="shared" si="351"/>
        <v>7492</v>
      </c>
      <c r="D2802" t="s">
        <v>8411</v>
      </c>
      <c r="E2802" t="str">
        <f t="shared" si="356"/>
        <v>0100</v>
      </c>
      <c r="F2802" t="s">
        <v>54</v>
      </c>
      <c r="G2802" t="str">
        <f>"03"</f>
        <v>03</v>
      </c>
      <c r="H2802" t="s">
        <v>55</v>
      </c>
      <c r="I2802" t="s">
        <v>56</v>
      </c>
      <c r="J2802" t="s">
        <v>57</v>
      </c>
      <c r="K2802">
        <v>1</v>
      </c>
      <c r="L2802">
        <v>49768</v>
      </c>
      <c r="M2802">
        <v>1.1399999999999999</v>
      </c>
      <c r="N2802" t="str">
        <f t="shared" si="357"/>
        <v>000X</v>
      </c>
      <c r="O2802">
        <v>2150</v>
      </c>
      <c r="P2802" t="s">
        <v>58</v>
      </c>
      <c r="Q2802" t="s">
        <v>10439</v>
      </c>
      <c r="R2802" t="s">
        <v>140</v>
      </c>
      <c r="T2802" t="s">
        <v>61</v>
      </c>
      <c r="V2802" t="s">
        <v>13648</v>
      </c>
      <c r="W2802">
        <v>213665</v>
      </c>
      <c r="X2802">
        <v>18280</v>
      </c>
      <c r="Y2802">
        <v>195385</v>
      </c>
      <c r="Z2802">
        <v>167959</v>
      </c>
      <c r="AA2802">
        <v>142959</v>
      </c>
      <c r="AB2802" t="s">
        <v>63</v>
      </c>
      <c r="AC2802" s="1">
        <v>38504</v>
      </c>
      <c r="AD2802">
        <v>275000</v>
      </c>
      <c r="AE2802">
        <v>1862</v>
      </c>
      <c r="AF2802">
        <v>2163</v>
      </c>
      <c r="AG2802" t="s">
        <v>64</v>
      </c>
      <c r="AH2802" t="s">
        <v>76</v>
      </c>
      <c r="AI2802">
        <v>1</v>
      </c>
      <c r="AJ2802">
        <v>2003</v>
      </c>
      <c r="AK2802">
        <v>3</v>
      </c>
      <c r="AL2802">
        <v>2</v>
      </c>
      <c r="AN2802">
        <v>1860</v>
      </c>
      <c r="AO2802">
        <v>32</v>
      </c>
      <c r="AP2802" t="s">
        <v>72</v>
      </c>
      <c r="AQ2802" t="s">
        <v>66</v>
      </c>
      <c r="AR2802">
        <v>2741</v>
      </c>
      <c r="AW2802" t="s">
        <v>13649</v>
      </c>
      <c r="AY2802" t="s">
        <v>13650</v>
      </c>
      <c r="AZ2802" t="s">
        <v>70</v>
      </c>
    </row>
    <row r="2803" spans="1:52" x14ac:dyDescent="0.3">
      <c r="A2803">
        <v>2155469</v>
      </c>
      <c r="B2803" t="s">
        <v>13651</v>
      </c>
      <c r="C2803" t="str">
        <f t="shared" si="351"/>
        <v>7492</v>
      </c>
      <c r="D2803" t="s">
        <v>8411</v>
      </c>
      <c r="E2803" t="str">
        <f t="shared" si="356"/>
        <v>0100</v>
      </c>
      <c r="F2803" t="s">
        <v>54</v>
      </c>
      <c r="G2803" t="str">
        <f>"03"</f>
        <v>03</v>
      </c>
      <c r="H2803" t="s">
        <v>55</v>
      </c>
      <c r="I2803" t="s">
        <v>56</v>
      </c>
      <c r="J2803" t="s">
        <v>57</v>
      </c>
      <c r="K2803">
        <v>1</v>
      </c>
      <c r="L2803">
        <v>46940</v>
      </c>
      <c r="M2803">
        <v>1.08</v>
      </c>
      <c r="N2803" t="str">
        <f t="shared" si="357"/>
        <v>000X</v>
      </c>
      <c r="O2803">
        <v>2160</v>
      </c>
      <c r="P2803" t="s">
        <v>58</v>
      </c>
      <c r="Q2803" t="s">
        <v>10439</v>
      </c>
      <c r="R2803" t="s">
        <v>140</v>
      </c>
      <c r="T2803" t="s">
        <v>61</v>
      </c>
      <c r="V2803" t="s">
        <v>13652</v>
      </c>
      <c r="W2803">
        <v>286107</v>
      </c>
      <c r="X2803">
        <v>17240</v>
      </c>
      <c r="Y2803">
        <v>268867</v>
      </c>
      <c r="Z2803">
        <v>225902</v>
      </c>
      <c r="AA2803">
        <v>200902</v>
      </c>
      <c r="AB2803" t="s">
        <v>63</v>
      </c>
      <c r="AC2803" s="1">
        <v>38412</v>
      </c>
      <c r="AD2803">
        <v>61000</v>
      </c>
      <c r="AE2803">
        <v>1825</v>
      </c>
      <c r="AF2803">
        <v>1375</v>
      </c>
      <c r="AG2803" t="s">
        <v>103</v>
      </c>
      <c r="AH2803" t="s">
        <v>76</v>
      </c>
      <c r="AI2803">
        <v>1</v>
      </c>
      <c r="AJ2803">
        <v>2006</v>
      </c>
      <c r="AK2803">
        <v>3</v>
      </c>
      <c r="AL2803">
        <v>3</v>
      </c>
      <c r="AN2803">
        <v>2784</v>
      </c>
      <c r="AO2803">
        <v>32</v>
      </c>
      <c r="AP2803" t="s">
        <v>63</v>
      </c>
      <c r="AQ2803" t="s">
        <v>66</v>
      </c>
      <c r="AR2803">
        <v>3899</v>
      </c>
      <c r="AW2803" t="s">
        <v>13653</v>
      </c>
      <c r="AX2803" t="s">
        <v>13654</v>
      </c>
      <c r="AY2803" t="s">
        <v>13655</v>
      </c>
      <c r="AZ2803" t="s">
        <v>70</v>
      </c>
    </row>
    <row r="2804" spans="1:52" x14ac:dyDescent="0.3">
      <c r="A2804">
        <v>2155621</v>
      </c>
      <c r="B2804" t="s">
        <v>13656</v>
      </c>
      <c r="C2804" t="str">
        <f t="shared" si="351"/>
        <v>7492</v>
      </c>
      <c r="D2804" t="s">
        <v>8411</v>
      </c>
      <c r="E2804" t="str">
        <f>"0000"</f>
        <v>0000</v>
      </c>
      <c r="F2804" t="s">
        <v>108</v>
      </c>
      <c r="G2804" t="str">
        <f>"09"</f>
        <v>09</v>
      </c>
      <c r="H2804" t="s">
        <v>55</v>
      </c>
      <c r="I2804" t="s">
        <v>56</v>
      </c>
      <c r="J2804" t="s">
        <v>57</v>
      </c>
      <c r="K2804">
        <v>0</v>
      </c>
      <c r="L2804">
        <v>44768</v>
      </c>
      <c r="M2804">
        <v>1.03</v>
      </c>
      <c r="N2804" t="str">
        <f t="shared" si="357"/>
        <v>000X</v>
      </c>
      <c r="O2804">
        <v>3320</v>
      </c>
      <c r="P2804" t="s">
        <v>58</v>
      </c>
      <c r="Q2804" t="s">
        <v>12049</v>
      </c>
      <c r="R2804" t="s">
        <v>140</v>
      </c>
      <c r="T2804" t="s">
        <v>61</v>
      </c>
      <c r="V2804" t="s">
        <v>13657</v>
      </c>
      <c r="W2804">
        <v>16440</v>
      </c>
      <c r="X2804">
        <v>16440</v>
      </c>
      <c r="Y2804">
        <v>0</v>
      </c>
      <c r="Z2804">
        <v>16440</v>
      </c>
      <c r="AA2804">
        <v>16440</v>
      </c>
      <c r="AB2804" t="s">
        <v>72</v>
      </c>
      <c r="AC2804" s="1">
        <v>36739</v>
      </c>
      <c r="AD2804">
        <v>22000</v>
      </c>
      <c r="AE2804">
        <v>1380</v>
      </c>
      <c r="AF2804">
        <v>1550</v>
      </c>
      <c r="AG2804" t="s">
        <v>103</v>
      </c>
      <c r="AH2804" t="s">
        <v>873</v>
      </c>
      <c r="AR2804">
        <v>0</v>
      </c>
      <c r="AW2804" t="s">
        <v>13658</v>
      </c>
      <c r="AY2804" t="s">
        <v>13659</v>
      </c>
      <c r="AZ2804" t="s">
        <v>13660</v>
      </c>
    </row>
    <row r="2805" spans="1:52" x14ac:dyDescent="0.3">
      <c r="A2805">
        <v>2155701</v>
      </c>
      <c r="B2805" t="s">
        <v>13661</v>
      </c>
      <c r="C2805" t="str">
        <f t="shared" si="351"/>
        <v>7492</v>
      </c>
      <c r="D2805" t="s">
        <v>8411</v>
      </c>
      <c r="E2805" t="str">
        <f>"0000"</f>
        <v>0000</v>
      </c>
      <c r="F2805" t="s">
        <v>108</v>
      </c>
      <c r="G2805" t="str">
        <f>"09"</f>
        <v>09</v>
      </c>
      <c r="H2805" t="s">
        <v>55</v>
      </c>
      <c r="I2805" t="s">
        <v>56</v>
      </c>
      <c r="J2805" t="s">
        <v>57</v>
      </c>
      <c r="K2805">
        <v>0</v>
      </c>
      <c r="L2805">
        <v>44832</v>
      </c>
      <c r="M2805">
        <v>1.03</v>
      </c>
      <c r="N2805" t="str">
        <f t="shared" si="357"/>
        <v>000X</v>
      </c>
      <c r="O2805">
        <v>3252</v>
      </c>
      <c r="P2805" t="s">
        <v>58</v>
      </c>
      <c r="Q2805" t="s">
        <v>12049</v>
      </c>
      <c r="R2805" t="s">
        <v>140</v>
      </c>
      <c r="T2805" t="s">
        <v>61</v>
      </c>
      <c r="V2805" t="s">
        <v>13662</v>
      </c>
      <c r="W2805">
        <v>16470</v>
      </c>
      <c r="X2805">
        <v>16470</v>
      </c>
      <c r="Y2805">
        <v>0</v>
      </c>
      <c r="Z2805">
        <v>16470</v>
      </c>
      <c r="AA2805">
        <v>16470</v>
      </c>
      <c r="AB2805" t="s">
        <v>72</v>
      </c>
      <c r="AR2805">
        <v>0</v>
      </c>
      <c r="AW2805" t="s">
        <v>13663</v>
      </c>
      <c r="AX2805" t="s">
        <v>13664</v>
      </c>
      <c r="AY2805" t="s">
        <v>13665</v>
      </c>
      <c r="AZ2805" t="s">
        <v>13666</v>
      </c>
    </row>
    <row r="2806" spans="1:52" x14ac:dyDescent="0.3">
      <c r="A2806">
        <v>2155957</v>
      </c>
      <c r="B2806" t="s">
        <v>13667</v>
      </c>
      <c r="C2806" t="str">
        <f t="shared" si="351"/>
        <v>7492</v>
      </c>
      <c r="D2806" t="s">
        <v>8411</v>
      </c>
      <c r="E2806" t="str">
        <f>"0000"</f>
        <v>0000</v>
      </c>
      <c r="F2806" t="s">
        <v>108</v>
      </c>
      <c r="G2806" t="str">
        <f>"10"</f>
        <v>10</v>
      </c>
      <c r="H2806" t="s">
        <v>55</v>
      </c>
      <c r="I2806" t="s">
        <v>56</v>
      </c>
      <c r="J2806" t="s">
        <v>8434</v>
      </c>
      <c r="K2806">
        <v>0</v>
      </c>
      <c r="L2806">
        <v>66215</v>
      </c>
      <c r="M2806">
        <v>1.52</v>
      </c>
      <c r="N2806" t="str">
        <f t="shared" si="357"/>
        <v>000X</v>
      </c>
      <c r="O2806">
        <v>2998</v>
      </c>
      <c r="P2806" t="s">
        <v>58</v>
      </c>
      <c r="Q2806" t="s">
        <v>12049</v>
      </c>
      <c r="R2806" t="s">
        <v>140</v>
      </c>
      <c r="T2806" t="s">
        <v>61</v>
      </c>
      <c r="V2806" t="s">
        <v>13668</v>
      </c>
      <c r="W2806">
        <v>19000</v>
      </c>
      <c r="X2806">
        <v>19000</v>
      </c>
      <c r="Y2806">
        <v>0</v>
      </c>
      <c r="Z2806">
        <v>19000</v>
      </c>
      <c r="AA2806">
        <v>19000</v>
      </c>
      <c r="AB2806" t="s">
        <v>72</v>
      </c>
      <c r="AC2806" s="1">
        <v>33970</v>
      </c>
      <c r="AD2806">
        <v>23100</v>
      </c>
      <c r="AE2806">
        <v>969</v>
      </c>
      <c r="AF2806">
        <v>582</v>
      </c>
      <c r="AG2806" t="s">
        <v>103</v>
      </c>
      <c r="AH2806" t="s">
        <v>873</v>
      </c>
      <c r="AR2806">
        <v>0</v>
      </c>
      <c r="AW2806" t="s">
        <v>13669</v>
      </c>
      <c r="AX2806" t="s">
        <v>13670</v>
      </c>
      <c r="AY2806" t="s">
        <v>13671</v>
      </c>
      <c r="AZ2806" t="s">
        <v>13672</v>
      </c>
    </row>
    <row r="2807" spans="1:52" x14ac:dyDescent="0.3">
      <c r="A2807">
        <v>2156082</v>
      </c>
      <c r="B2807" t="s">
        <v>13673</v>
      </c>
      <c r="C2807" t="str">
        <f t="shared" si="351"/>
        <v>7492</v>
      </c>
      <c r="D2807" t="s">
        <v>8411</v>
      </c>
      <c r="E2807" t="str">
        <f>"0100"</f>
        <v>0100</v>
      </c>
      <c r="F2807" t="s">
        <v>54</v>
      </c>
      <c r="G2807" t="str">
        <f>"15"</f>
        <v>15</v>
      </c>
      <c r="H2807" t="s">
        <v>55</v>
      </c>
      <c r="I2807" t="s">
        <v>56</v>
      </c>
      <c r="J2807" t="s">
        <v>57</v>
      </c>
      <c r="K2807">
        <v>1</v>
      </c>
      <c r="L2807">
        <v>43701</v>
      </c>
      <c r="M2807">
        <v>1</v>
      </c>
      <c r="N2807" t="str">
        <f t="shared" si="357"/>
        <v>000X</v>
      </c>
      <c r="O2807">
        <v>3852</v>
      </c>
      <c r="P2807" t="s">
        <v>72</v>
      </c>
      <c r="Q2807" t="s">
        <v>13381</v>
      </c>
      <c r="R2807" t="s">
        <v>110</v>
      </c>
      <c r="T2807" t="s">
        <v>61</v>
      </c>
      <c r="V2807" t="s">
        <v>13674</v>
      </c>
      <c r="W2807">
        <v>286259</v>
      </c>
      <c r="X2807">
        <v>16050</v>
      </c>
      <c r="Y2807">
        <v>270209</v>
      </c>
      <c r="Z2807">
        <v>222935</v>
      </c>
      <c r="AA2807">
        <v>197935</v>
      </c>
      <c r="AB2807" t="s">
        <v>63</v>
      </c>
      <c r="AC2807" s="1">
        <v>37500</v>
      </c>
      <c r="AD2807">
        <v>20000</v>
      </c>
      <c r="AE2807">
        <v>1533</v>
      </c>
      <c r="AF2807">
        <v>1913</v>
      </c>
      <c r="AG2807" t="s">
        <v>103</v>
      </c>
      <c r="AH2807" t="s">
        <v>76</v>
      </c>
      <c r="AI2807">
        <v>1</v>
      </c>
      <c r="AJ2807">
        <v>2006</v>
      </c>
      <c r="AK2807">
        <v>3</v>
      </c>
      <c r="AL2807">
        <v>3</v>
      </c>
      <c r="AN2807">
        <v>2756</v>
      </c>
      <c r="AO2807">
        <v>32</v>
      </c>
      <c r="AP2807" t="s">
        <v>63</v>
      </c>
      <c r="AQ2807" t="s">
        <v>66</v>
      </c>
      <c r="AR2807">
        <v>3924</v>
      </c>
      <c r="AW2807" t="s">
        <v>13675</v>
      </c>
      <c r="AX2807" t="s">
        <v>13676</v>
      </c>
      <c r="AY2807" t="s">
        <v>13677</v>
      </c>
      <c r="AZ2807" t="s">
        <v>70</v>
      </c>
    </row>
    <row r="2808" spans="1:52" x14ac:dyDescent="0.3">
      <c r="A2808">
        <v>2156252</v>
      </c>
      <c r="B2808" t="s">
        <v>13678</v>
      </c>
      <c r="C2808" t="str">
        <f t="shared" si="351"/>
        <v>7492</v>
      </c>
      <c r="D2808" t="s">
        <v>8411</v>
      </c>
      <c r="E2808" t="str">
        <f>"0000"</f>
        <v>0000</v>
      </c>
      <c r="F2808" t="s">
        <v>108</v>
      </c>
      <c r="G2808" t="str">
        <f>"15"</f>
        <v>15</v>
      </c>
      <c r="H2808" t="s">
        <v>55</v>
      </c>
      <c r="I2808" t="s">
        <v>56</v>
      </c>
      <c r="J2808" t="s">
        <v>57</v>
      </c>
      <c r="K2808">
        <v>0</v>
      </c>
      <c r="L2808">
        <v>44125</v>
      </c>
      <c r="M2808">
        <v>1.01</v>
      </c>
      <c r="N2808" t="str">
        <f t="shared" si="357"/>
        <v>000X</v>
      </c>
      <c r="O2808">
        <v>3754</v>
      </c>
      <c r="P2808" t="s">
        <v>72</v>
      </c>
      <c r="Q2808" t="s">
        <v>13381</v>
      </c>
      <c r="R2808" t="s">
        <v>110</v>
      </c>
      <c r="T2808" t="s">
        <v>61</v>
      </c>
      <c r="V2808" t="s">
        <v>13679</v>
      </c>
      <c r="W2808">
        <v>16210</v>
      </c>
      <c r="X2808">
        <v>16210</v>
      </c>
      <c r="Y2808">
        <v>0</v>
      </c>
      <c r="Z2808">
        <v>16210</v>
      </c>
      <c r="AA2808">
        <v>16210</v>
      </c>
      <c r="AB2808" t="s">
        <v>72</v>
      </c>
      <c r="AC2808" s="1">
        <v>35855</v>
      </c>
      <c r="AD2808">
        <v>17500</v>
      </c>
      <c r="AE2808">
        <v>1235</v>
      </c>
      <c r="AF2808">
        <v>1810</v>
      </c>
      <c r="AG2808" t="s">
        <v>103</v>
      </c>
      <c r="AH2808" t="s">
        <v>873</v>
      </c>
      <c r="AR2808">
        <v>0</v>
      </c>
      <c r="AW2808" t="s">
        <v>13680</v>
      </c>
      <c r="AX2808" t="s">
        <v>13681</v>
      </c>
      <c r="AY2808" t="s">
        <v>13682</v>
      </c>
      <c r="AZ2808" t="s">
        <v>13683</v>
      </c>
    </row>
    <row r="2809" spans="1:52" x14ac:dyDescent="0.3">
      <c r="A2809">
        <v>2160683</v>
      </c>
      <c r="B2809" t="s">
        <v>13684</v>
      </c>
      <c r="C2809" t="str">
        <f t="shared" si="351"/>
        <v>7492</v>
      </c>
      <c r="D2809" t="s">
        <v>8411</v>
      </c>
      <c r="E2809" t="str">
        <f>"0000"</f>
        <v>0000</v>
      </c>
      <c r="F2809" t="s">
        <v>108</v>
      </c>
      <c r="G2809" t="str">
        <f>"03"</f>
        <v>03</v>
      </c>
      <c r="H2809" t="s">
        <v>55</v>
      </c>
      <c r="I2809" t="s">
        <v>56</v>
      </c>
      <c r="J2809" t="s">
        <v>13318</v>
      </c>
      <c r="K2809">
        <v>0</v>
      </c>
      <c r="L2809">
        <v>43533</v>
      </c>
      <c r="M2809">
        <v>1</v>
      </c>
      <c r="N2809" t="str">
        <f t="shared" si="357"/>
        <v>000X</v>
      </c>
      <c r="O2809">
        <v>5760</v>
      </c>
      <c r="P2809" t="s">
        <v>72</v>
      </c>
      <c r="Q2809" t="s">
        <v>8965</v>
      </c>
      <c r="R2809" t="s">
        <v>140</v>
      </c>
      <c r="T2809" t="s">
        <v>61</v>
      </c>
      <c r="V2809" t="s">
        <v>13685</v>
      </c>
      <c r="W2809">
        <v>25310</v>
      </c>
      <c r="X2809">
        <v>25310</v>
      </c>
      <c r="Y2809">
        <v>0</v>
      </c>
      <c r="Z2809">
        <v>25310</v>
      </c>
      <c r="AA2809">
        <v>25310</v>
      </c>
      <c r="AB2809" t="s">
        <v>72</v>
      </c>
      <c r="AC2809" s="1">
        <v>44102</v>
      </c>
      <c r="AD2809">
        <v>30000</v>
      </c>
      <c r="AE2809">
        <v>3096</v>
      </c>
      <c r="AF2809">
        <v>649</v>
      </c>
      <c r="AG2809" t="s">
        <v>103</v>
      </c>
      <c r="AH2809" t="s">
        <v>76</v>
      </c>
      <c r="AR2809">
        <v>0</v>
      </c>
      <c r="AW2809" t="s">
        <v>4474</v>
      </c>
      <c r="AY2809" t="s">
        <v>4214</v>
      </c>
      <c r="AZ2809" t="s">
        <v>1078</v>
      </c>
    </row>
    <row r="2810" spans="1:52" x14ac:dyDescent="0.3">
      <c r="A2810">
        <v>2160934</v>
      </c>
      <c r="B2810" t="s">
        <v>13686</v>
      </c>
      <c r="C2810" t="str">
        <f t="shared" si="351"/>
        <v>7492</v>
      </c>
      <c r="D2810" t="s">
        <v>8411</v>
      </c>
      <c r="E2810" t="str">
        <f>"0000"</f>
        <v>0000</v>
      </c>
      <c r="F2810" t="s">
        <v>108</v>
      </c>
      <c r="G2810" t="str">
        <f>"03"</f>
        <v>03</v>
      </c>
      <c r="H2810" t="s">
        <v>55</v>
      </c>
      <c r="I2810" t="s">
        <v>56</v>
      </c>
      <c r="J2810" t="s">
        <v>13318</v>
      </c>
      <c r="K2810">
        <v>0</v>
      </c>
      <c r="L2810">
        <v>46462</v>
      </c>
      <c r="M2810">
        <v>1.07</v>
      </c>
      <c r="N2810" t="str">
        <f t="shared" si="357"/>
        <v>000X</v>
      </c>
      <c r="O2810">
        <v>5579</v>
      </c>
      <c r="P2810" t="s">
        <v>72</v>
      </c>
      <c r="Q2810" t="s">
        <v>13342</v>
      </c>
      <c r="R2810" t="s">
        <v>4590</v>
      </c>
      <c r="T2810" t="s">
        <v>61</v>
      </c>
      <c r="V2810" t="s">
        <v>13687</v>
      </c>
      <c r="W2810">
        <v>25380</v>
      </c>
      <c r="X2810">
        <v>25380</v>
      </c>
      <c r="Y2810">
        <v>0</v>
      </c>
      <c r="Z2810">
        <v>25380</v>
      </c>
      <c r="AA2810">
        <v>25380</v>
      </c>
      <c r="AB2810" t="s">
        <v>72</v>
      </c>
      <c r="AR2810">
        <v>0</v>
      </c>
      <c r="AW2810" t="s">
        <v>13688</v>
      </c>
      <c r="AX2810" t="s">
        <v>13689</v>
      </c>
      <c r="AY2810" t="s">
        <v>13690</v>
      </c>
      <c r="AZ2810" t="s">
        <v>13691</v>
      </c>
    </row>
    <row r="2811" spans="1:52" x14ac:dyDescent="0.3">
      <c r="A2811">
        <v>2161345</v>
      </c>
      <c r="B2811" t="s">
        <v>13692</v>
      </c>
      <c r="C2811" t="str">
        <f t="shared" si="351"/>
        <v>7492</v>
      </c>
      <c r="D2811" t="s">
        <v>8411</v>
      </c>
      <c r="E2811" t="str">
        <f>"0100"</f>
        <v>0100</v>
      </c>
      <c r="F2811" t="s">
        <v>54</v>
      </c>
      <c r="G2811" t="str">
        <f>"03"</f>
        <v>03</v>
      </c>
      <c r="H2811" t="s">
        <v>55</v>
      </c>
      <c r="I2811" t="s">
        <v>56</v>
      </c>
      <c r="J2811" t="s">
        <v>13318</v>
      </c>
      <c r="K2811">
        <v>1</v>
      </c>
      <c r="L2811">
        <v>45881</v>
      </c>
      <c r="M2811">
        <v>1.05</v>
      </c>
      <c r="N2811" t="str">
        <f t="shared" si="357"/>
        <v>000X</v>
      </c>
      <c r="O2811">
        <v>5383</v>
      </c>
      <c r="P2811" t="s">
        <v>72</v>
      </c>
      <c r="Q2811" t="s">
        <v>13342</v>
      </c>
      <c r="R2811" t="s">
        <v>4590</v>
      </c>
      <c r="T2811" t="s">
        <v>61</v>
      </c>
      <c r="V2811" t="s">
        <v>13693</v>
      </c>
      <c r="W2811">
        <v>272665</v>
      </c>
      <c r="X2811">
        <v>25380</v>
      </c>
      <c r="Y2811">
        <v>247285</v>
      </c>
      <c r="Z2811">
        <v>236154</v>
      </c>
      <c r="AA2811">
        <v>211154</v>
      </c>
      <c r="AB2811" t="s">
        <v>63</v>
      </c>
      <c r="AC2811" s="1">
        <v>40664</v>
      </c>
      <c r="AD2811">
        <v>50000</v>
      </c>
      <c r="AE2811">
        <v>2421</v>
      </c>
      <c r="AF2811">
        <v>413</v>
      </c>
      <c r="AG2811" t="s">
        <v>103</v>
      </c>
      <c r="AH2811" t="s">
        <v>76</v>
      </c>
      <c r="AI2811">
        <v>1</v>
      </c>
      <c r="AJ2811">
        <v>2012</v>
      </c>
      <c r="AK2811">
        <v>4</v>
      </c>
      <c r="AL2811">
        <v>3</v>
      </c>
      <c r="AN2811">
        <v>2347</v>
      </c>
      <c r="AO2811">
        <v>32</v>
      </c>
      <c r="AP2811" t="s">
        <v>63</v>
      </c>
      <c r="AQ2811" t="s">
        <v>66</v>
      </c>
      <c r="AR2811">
        <v>3169</v>
      </c>
      <c r="AW2811" t="s">
        <v>13694</v>
      </c>
      <c r="AX2811" t="s">
        <v>13695</v>
      </c>
      <c r="AY2811" t="s">
        <v>13696</v>
      </c>
      <c r="AZ2811" t="s">
        <v>70</v>
      </c>
    </row>
    <row r="2812" spans="1:52" x14ac:dyDescent="0.3">
      <c r="A2812">
        <v>2161639</v>
      </c>
      <c r="B2812" t="s">
        <v>13697</v>
      </c>
      <c r="C2812" t="str">
        <f t="shared" si="351"/>
        <v>7492</v>
      </c>
      <c r="D2812" t="s">
        <v>8411</v>
      </c>
      <c r="E2812" t="str">
        <f>"0100"</f>
        <v>0100</v>
      </c>
      <c r="F2812" t="s">
        <v>54</v>
      </c>
      <c r="G2812" t="str">
        <f>"03"</f>
        <v>03</v>
      </c>
      <c r="H2812" t="s">
        <v>55</v>
      </c>
      <c r="I2812" t="s">
        <v>56</v>
      </c>
      <c r="J2812" t="s">
        <v>57</v>
      </c>
      <c r="K2812">
        <v>1</v>
      </c>
      <c r="L2812">
        <v>43918</v>
      </c>
      <c r="M2812">
        <v>1.01</v>
      </c>
      <c r="N2812" t="str">
        <f t="shared" si="357"/>
        <v>000X</v>
      </c>
      <c r="O2812">
        <v>5580</v>
      </c>
      <c r="P2812" t="s">
        <v>72</v>
      </c>
      <c r="Q2812" t="s">
        <v>13342</v>
      </c>
      <c r="R2812" t="s">
        <v>4590</v>
      </c>
      <c r="T2812" t="s">
        <v>61</v>
      </c>
      <c r="V2812" t="s">
        <v>13698</v>
      </c>
      <c r="W2812">
        <v>244915</v>
      </c>
      <c r="X2812">
        <v>20350</v>
      </c>
      <c r="Y2812">
        <v>224565</v>
      </c>
      <c r="Z2812">
        <v>175371</v>
      </c>
      <c r="AA2812">
        <v>145371</v>
      </c>
      <c r="AB2812" t="s">
        <v>63</v>
      </c>
      <c r="AC2812" s="1">
        <v>33848</v>
      </c>
      <c r="AD2812">
        <v>12000</v>
      </c>
      <c r="AE2812">
        <v>952</v>
      </c>
      <c r="AF2812">
        <v>1015</v>
      </c>
      <c r="AG2812" t="s">
        <v>103</v>
      </c>
      <c r="AH2812" t="s">
        <v>76</v>
      </c>
      <c r="AI2812">
        <v>1</v>
      </c>
      <c r="AJ2812">
        <v>1994</v>
      </c>
      <c r="AK2812">
        <v>3</v>
      </c>
      <c r="AL2812">
        <v>2</v>
      </c>
      <c r="AN2812">
        <v>2249</v>
      </c>
      <c r="AO2812">
        <v>32</v>
      </c>
      <c r="AP2812" t="s">
        <v>63</v>
      </c>
      <c r="AQ2812" t="s">
        <v>66</v>
      </c>
      <c r="AR2812">
        <v>3359</v>
      </c>
      <c r="AW2812" t="s">
        <v>13699</v>
      </c>
      <c r="AX2812" t="s">
        <v>13700</v>
      </c>
      <c r="AY2812" t="s">
        <v>13701</v>
      </c>
      <c r="AZ2812" t="s">
        <v>13479</v>
      </c>
    </row>
    <row r="2813" spans="1:52" x14ac:dyDescent="0.3">
      <c r="A2813">
        <v>2155361</v>
      </c>
      <c r="B2813" t="s">
        <v>13702</v>
      </c>
      <c r="C2813" t="str">
        <f t="shared" si="351"/>
        <v>7492</v>
      </c>
      <c r="D2813" t="s">
        <v>8411</v>
      </c>
      <c r="E2813" t="str">
        <f>"0000"</f>
        <v>0000</v>
      </c>
      <c r="F2813" t="s">
        <v>108</v>
      </c>
      <c r="G2813" t="str">
        <f>"03"</f>
        <v>03</v>
      </c>
      <c r="H2813" t="s">
        <v>55</v>
      </c>
      <c r="I2813" t="s">
        <v>56</v>
      </c>
      <c r="J2813" t="s">
        <v>57</v>
      </c>
      <c r="K2813">
        <v>0</v>
      </c>
      <c r="L2813">
        <v>47520</v>
      </c>
      <c r="M2813">
        <v>1.0900000000000001</v>
      </c>
      <c r="N2813" t="str">
        <f t="shared" si="357"/>
        <v>000X</v>
      </c>
      <c r="O2813">
        <v>2120</v>
      </c>
      <c r="P2813" t="s">
        <v>58</v>
      </c>
      <c r="Q2813" t="s">
        <v>10439</v>
      </c>
      <c r="R2813" t="s">
        <v>140</v>
      </c>
      <c r="T2813" t="s">
        <v>61</v>
      </c>
      <c r="V2813" t="s">
        <v>13703</v>
      </c>
      <c r="W2813">
        <v>17450</v>
      </c>
      <c r="X2813">
        <v>17450</v>
      </c>
      <c r="Y2813">
        <v>0</v>
      </c>
      <c r="Z2813">
        <v>17450</v>
      </c>
      <c r="AA2813">
        <v>17450</v>
      </c>
      <c r="AB2813" t="s">
        <v>72</v>
      </c>
      <c r="AC2813" s="1">
        <v>32964</v>
      </c>
      <c r="AD2813">
        <v>16000</v>
      </c>
      <c r="AE2813">
        <v>859</v>
      </c>
      <c r="AF2813">
        <v>97</v>
      </c>
      <c r="AG2813" t="s">
        <v>103</v>
      </c>
      <c r="AH2813" t="s">
        <v>873</v>
      </c>
      <c r="AR2813">
        <v>0</v>
      </c>
      <c r="AW2813" t="s">
        <v>13704</v>
      </c>
      <c r="AY2813" t="s">
        <v>13705</v>
      </c>
      <c r="AZ2813" t="s">
        <v>3031</v>
      </c>
    </row>
    <row r="2814" spans="1:52" x14ac:dyDescent="0.3">
      <c r="A2814">
        <v>2155531</v>
      </c>
      <c r="B2814" t="s">
        <v>13706</v>
      </c>
      <c r="C2814" t="str">
        <f t="shared" si="351"/>
        <v>7492</v>
      </c>
      <c r="D2814" t="s">
        <v>8411</v>
      </c>
      <c r="E2814" t="str">
        <f>"0100"</f>
        <v>0100</v>
      </c>
      <c r="F2814" t="s">
        <v>54</v>
      </c>
      <c r="G2814" t="str">
        <f>"34"</f>
        <v>34</v>
      </c>
      <c r="H2814" t="s">
        <v>1645</v>
      </c>
      <c r="I2814" t="s">
        <v>56</v>
      </c>
      <c r="J2814" t="s">
        <v>57</v>
      </c>
      <c r="K2814">
        <v>1</v>
      </c>
      <c r="L2814">
        <v>44197</v>
      </c>
      <c r="M2814">
        <v>1.01</v>
      </c>
      <c r="N2814" t="str">
        <f t="shared" si="357"/>
        <v>000X</v>
      </c>
      <c r="O2814">
        <v>2190</v>
      </c>
      <c r="P2814" t="s">
        <v>58</v>
      </c>
      <c r="Q2814" t="s">
        <v>10439</v>
      </c>
      <c r="R2814" t="s">
        <v>140</v>
      </c>
      <c r="T2814" t="s">
        <v>61</v>
      </c>
      <c r="V2814" t="s">
        <v>13707</v>
      </c>
      <c r="W2814">
        <v>267672</v>
      </c>
      <c r="X2814">
        <v>16230</v>
      </c>
      <c r="Y2814">
        <v>251442</v>
      </c>
      <c r="Z2814">
        <v>219740</v>
      </c>
      <c r="AA2814">
        <v>189740</v>
      </c>
      <c r="AB2814" t="s">
        <v>63</v>
      </c>
      <c r="AC2814" s="1">
        <v>38808</v>
      </c>
      <c r="AD2814">
        <v>39000</v>
      </c>
      <c r="AE2814">
        <v>2001</v>
      </c>
      <c r="AF2814">
        <v>1227</v>
      </c>
      <c r="AG2814" t="s">
        <v>64</v>
      </c>
      <c r="AH2814" t="s">
        <v>221</v>
      </c>
      <c r="AI2814">
        <v>1</v>
      </c>
      <c r="AJ2814">
        <v>2005</v>
      </c>
      <c r="AK2814">
        <v>3</v>
      </c>
      <c r="AL2814">
        <v>3</v>
      </c>
      <c r="AN2814">
        <v>2432</v>
      </c>
      <c r="AO2814">
        <v>32</v>
      </c>
      <c r="AP2814" t="s">
        <v>63</v>
      </c>
      <c r="AQ2814" t="s">
        <v>66</v>
      </c>
      <c r="AR2814">
        <v>3728</v>
      </c>
      <c r="AW2814" t="s">
        <v>13708</v>
      </c>
      <c r="AX2814" t="s">
        <v>13709</v>
      </c>
      <c r="AY2814" t="s">
        <v>13710</v>
      </c>
      <c r="AZ2814" t="s">
        <v>13711</v>
      </c>
    </row>
    <row r="2815" spans="1:52" x14ac:dyDescent="0.3">
      <c r="A2815">
        <v>2155558</v>
      </c>
      <c r="B2815" t="s">
        <v>13712</v>
      </c>
      <c r="C2815" t="str">
        <f t="shared" si="351"/>
        <v>7492</v>
      </c>
      <c r="D2815" t="s">
        <v>8411</v>
      </c>
      <c r="E2815" t="str">
        <f>"0100"</f>
        <v>0100</v>
      </c>
      <c r="F2815" t="s">
        <v>54</v>
      </c>
      <c r="G2815" t="str">
        <f>"09"</f>
        <v>09</v>
      </c>
      <c r="H2815" t="s">
        <v>55</v>
      </c>
      <c r="I2815" t="s">
        <v>56</v>
      </c>
      <c r="J2815" t="s">
        <v>57</v>
      </c>
      <c r="K2815">
        <v>1</v>
      </c>
      <c r="L2815">
        <v>44700</v>
      </c>
      <c r="M2815">
        <v>1.03</v>
      </c>
      <c r="N2815" t="str">
        <f t="shared" si="357"/>
        <v>000X</v>
      </c>
      <c r="O2815">
        <v>3386</v>
      </c>
      <c r="P2815" t="s">
        <v>58</v>
      </c>
      <c r="Q2815" t="s">
        <v>12049</v>
      </c>
      <c r="R2815" t="s">
        <v>140</v>
      </c>
      <c r="T2815" t="s">
        <v>61</v>
      </c>
      <c r="V2815" t="s">
        <v>13713</v>
      </c>
      <c r="W2815">
        <v>287592</v>
      </c>
      <c r="X2815">
        <v>16420</v>
      </c>
      <c r="Y2815">
        <v>271172</v>
      </c>
      <c r="Z2815">
        <v>226563</v>
      </c>
      <c r="AA2815">
        <v>201563</v>
      </c>
      <c r="AB2815" t="s">
        <v>63</v>
      </c>
      <c r="AC2815" s="1">
        <v>40026</v>
      </c>
      <c r="AD2815">
        <v>25000</v>
      </c>
      <c r="AE2815">
        <v>2310</v>
      </c>
      <c r="AF2815">
        <v>1159</v>
      </c>
      <c r="AG2815" t="s">
        <v>103</v>
      </c>
      <c r="AH2815" t="s">
        <v>1821</v>
      </c>
      <c r="AI2815">
        <v>1</v>
      </c>
      <c r="AJ2815">
        <v>2010</v>
      </c>
      <c r="AK2815">
        <v>4</v>
      </c>
      <c r="AL2815">
        <v>3</v>
      </c>
      <c r="AN2815">
        <v>2746</v>
      </c>
      <c r="AO2815">
        <v>32</v>
      </c>
      <c r="AP2815" t="s">
        <v>63</v>
      </c>
      <c r="AQ2815" t="s">
        <v>66</v>
      </c>
      <c r="AR2815">
        <v>3830</v>
      </c>
      <c r="AW2815" t="s">
        <v>13714</v>
      </c>
      <c r="AX2815" t="s">
        <v>13715</v>
      </c>
      <c r="AY2815" t="s">
        <v>13716</v>
      </c>
      <c r="AZ2815" t="s">
        <v>70</v>
      </c>
    </row>
    <row r="2816" spans="1:52" x14ac:dyDescent="0.3">
      <c r="A2816">
        <v>2155850</v>
      </c>
      <c r="B2816" t="s">
        <v>13717</v>
      </c>
      <c r="C2816" t="str">
        <f t="shared" si="351"/>
        <v>7492</v>
      </c>
      <c r="D2816" t="s">
        <v>8411</v>
      </c>
      <c r="E2816" t="str">
        <f>"0100"</f>
        <v>0100</v>
      </c>
      <c r="F2816" t="s">
        <v>54</v>
      </c>
      <c r="G2816" t="str">
        <f>"03"</f>
        <v>03</v>
      </c>
      <c r="H2816" t="s">
        <v>55</v>
      </c>
      <c r="I2816" t="s">
        <v>56</v>
      </c>
      <c r="J2816" t="s">
        <v>57</v>
      </c>
      <c r="K2816">
        <v>1</v>
      </c>
      <c r="L2816">
        <v>46172</v>
      </c>
      <c r="M2816">
        <v>1.06</v>
      </c>
      <c r="N2816" t="str">
        <f t="shared" si="357"/>
        <v>000X</v>
      </c>
      <c r="O2816">
        <v>2080</v>
      </c>
      <c r="P2816" t="s">
        <v>58</v>
      </c>
      <c r="Q2816" t="s">
        <v>10439</v>
      </c>
      <c r="R2816" t="s">
        <v>140</v>
      </c>
      <c r="T2816" t="s">
        <v>61</v>
      </c>
      <c r="V2816" t="s">
        <v>13718</v>
      </c>
      <c r="W2816">
        <v>215054</v>
      </c>
      <c r="X2816">
        <v>16960</v>
      </c>
      <c r="Y2816">
        <v>198094</v>
      </c>
      <c r="Z2816">
        <v>148965</v>
      </c>
      <c r="AA2816">
        <v>123965</v>
      </c>
      <c r="AB2816" t="s">
        <v>63</v>
      </c>
      <c r="AC2816" s="1">
        <v>35855</v>
      </c>
      <c r="AD2816">
        <v>8500</v>
      </c>
      <c r="AE2816">
        <v>1234</v>
      </c>
      <c r="AF2816">
        <v>1512</v>
      </c>
      <c r="AG2816" t="s">
        <v>103</v>
      </c>
      <c r="AH2816" t="s">
        <v>76</v>
      </c>
      <c r="AI2816">
        <v>1</v>
      </c>
      <c r="AJ2816">
        <v>1999</v>
      </c>
      <c r="AK2816">
        <v>3</v>
      </c>
      <c r="AL2816">
        <v>2</v>
      </c>
      <c r="AN2816">
        <v>2112</v>
      </c>
      <c r="AO2816">
        <v>32</v>
      </c>
      <c r="AP2816" t="s">
        <v>72</v>
      </c>
      <c r="AQ2816" t="s">
        <v>66</v>
      </c>
      <c r="AR2816">
        <v>3070</v>
      </c>
      <c r="AW2816" t="s">
        <v>13719</v>
      </c>
      <c r="AX2816" t="s">
        <v>13720</v>
      </c>
      <c r="AY2816" t="s">
        <v>13721</v>
      </c>
      <c r="AZ2816" t="s">
        <v>70</v>
      </c>
    </row>
    <row r="2817" spans="1:52" x14ac:dyDescent="0.3">
      <c r="A2817">
        <v>2156007</v>
      </c>
      <c r="B2817" t="s">
        <v>13722</v>
      </c>
      <c r="C2817" t="str">
        <f t="shared" si="351"/>
        <v>7492</v>
      </c>
      <c r="D2817" t="s">
        <v>8411</v>
      </c>
      <c r="E2817" t="str">
        <f>"0100"</f>
        <v>0100</v>
      </c>
      <c r="F2817" t="s">
        <v>54</v>
      </c>
      <c r="G2817" t="str">
        <f>"15"</f>
        <v>15</v>
      </c>
      <c r="H2817" t="s">
        <v>55</v>
      </c>
      <c r="I2817" t="s">
        <v>56</v>
      </c>
      <c r="J2817" t="s">
        <v>57</v>
      </c>
      <c r="K2817">
        <v>1</v>
      </c>
      <c r="L2817">
        <v>43973</v>
      </c>
      <c r="M2817">
        <v>1.01</v>
      </c>
      <c r="N2817" t="str">
        <f t="shared" si="357"/>
        <v>000X</v>
      </c>
      <c r="O2817">
        <v>3948</v>
      </c>
      <c r="P2817" t="s">
        <v>72</v>
      </c>
      <c r="Q2817" t="s">
        <v>13381</v>
      </c>
      <c r="R2817" t="s">
        <v>110</v>
      </c>
      <c r="T2817" t="s">
        <v>61</v>
      </c>
      <c r="V2817" t="s">
        <v>13723</v>
      </c>
      <c r="W2817">
        <v>186966</v>
      </c>
      <c r="X2817">
        <v>16150</v>
      </c>
      <c r="Y2817">
        <v>170816</v>
      </c>
      <c r="Z2817">
        <v>186966</v>
      </c>
      <c r="AA2817">
        <v>161966</v>
      </c>
      <c r="AB2817" t="s">
        <v>63</v>
      </c>
      <c r="AC2817" s="1">
        <v>43760</v>
      </c>
      <c r="AD2817">
        <v>199000</v>
      </c>
      <c r="AE2817">
        <v>3012</v>
      </c>
      <c r="AF2817">
        <v>2358</v>
      </c>
      <c r="AG2817" t="s">
        <v>64</v>
      </c>
      <c r="AH2817" t="s">
        <v>76</v>
      </c>
      <c r="AI2817">
        <v>1</v>
      </c>
      <c r="AJ2817">
        <v>1998</v>
      </c>
      <c r="AK2817">
        <v>3</v>
      </c>
      <c r="AL2817">
        <v>2</v>
      </c>
      <c r="AN2817">
        <v>1717</v>
      </c>
      <c r="AO2817">
        <v>32</v>
      </c>
      <c r="AP2817" t="s">
        <v>63</v>
      </c>
      <c r="AQ2817" t="s">
        <v>66</v>
      </c>
      <c r="AR2817">
        <v>2431</v>
      </c>
      <c r="AW2817" t="s">
        <v>13724</v>
      </c>
      <c r="AY2817" t="s">
        <v>13725</v>
      </c>
      <c r="AZ2817" t="s">
        <v>70</v>
      </c>
    </row>
    <row r="2818" spans="1:52" x14ac:dyDescent="0.3">
      <c r="A2818">
        <v>2156155</v>
      </c>
      <c r="B2818" t="s">
        <v>13726</v>
      </c>
      <c r="C2818" t="str">
        <f t="shared" ref="C2818:C2881" si="358">"7492"</f>
        <v>7492</v>
      </c>
      <c r="D2818" t="s">
        <v>8411</v>
      </c>
      <c r="E2818" t="str">
        <f>"0000"</f>
        <v>0000</v>
      </c>
      <c r="F2818" t="s">
        <v>108</v>
      </c>
      <c r="G2818" t="str">
        <f>"15"</f>
        <v>15</v>
      </c>
      <c r="H2818" t="s">
        <v>55</v>
      </c>
      <c r="I2818" t="s">
        <v>56</v>
      </c>
      <c r="J2818" t="s">
        <v>57</v>
      </c>
      <c r="K2818">
        <v>0</v>
      </c>
      <c r="L2818">
        <v>43877</v>
      </c>
      <c r="M2818">
        <v>1.01</v>
      </c>
      <c r="N2818" t="str">
        <f t="shared" si="357"/>
        <v>000X</v>
      </c>
      <c r="O2818">
        <v>3818</v>
      </c>
      <c r="P2818" t="s">
        <v>72</v>
      </c>
      <c r="Q2818" t="s">
        <v>13381</v>
      </c>
      <c r="R2818" t="s">
        <v>110</v>
      </c>
      <c r="T2818" t="s">
        <v>61</v>
      </c>
      <c r="V2818" t="s">
        <v>13727</v>
      </c>
      <c r="W2818">
        <v>16120</v>
      </c>
      <c r="X2818">
        <v>16120</v>
      </c>
      <c r="Y2818">
        <v>0</v>
      </c>
      <c r="Z2818">
        <v>16120</v>
      </c>
      <c r="AA2818">
        <v>16120</v>
      </c>
      <c r="AB2818" t="s">
        <v>72</v>
      </c>
      <c r="AC2818" s="1">
        <v>44258</v>
      </c>
      <c r="AD2818">
        <v>39000</v>
      </c>
      <c r="AE2818">
        <v>3145</v>
      </c>
      <c r="AF2818">
        <v>1646</v>
      </c>
      <c r="AG2818" t="s">
        <v>103</v>
      </c>
      <c r="AH2818" t="s">
        <v>76</v>
      </c>
      <c r="AR2818">
        <v>0</v>
      </c>
      <c r="AW2818" t="s">
        <v>13728</v>
      </c>
      <c r="AX2818" t="s">
        <v>13729</v>
      </c>
      <c r="AY2818" t="s">
        <v>13730</v>
      </c>
      <c r="AZ2818" t="s">
        <v>701</v>
      </c>
    </row>
    <row r="2819" spans="1:52" x14ac:dyDescent="0.3">
      <c r="A2819">
        <v>2160578</v>
      </c>
      <c r="B2819" t="s">
        <v>13731</v>
      </c>
      <c r="C2819" t="str">
        <f t="shared" si="358"/>
        <v>7492</v>
      </c>
      <c r="D2819" t="s">
        <v>8411</v>
      </c>
      <c r="E2819" t="str">
        <f>"0100"</f>
        <v>0100</v>
      </c>
      <c r="F2819" t="s">
        <v>54</v>
      </c>
      <c r="G2819" t="str">
        <f t="shared" ref="G2819:G2842" si="359">"03"</f>
        <v>03</v>
      </c>
      <c r="H2819" t="s">
        <v>55</v>
      </c>
      <c r="I2819" t="s">
        <v>56</v>
      </c>
      <c r="J2819" t="s">
        <v>57</v>
      </c>
      <c r="K2819">
        <v>1</v>
      </c>
      <c r="L2819">
        <v>48953</v>
      </c>
      <c r="M2819">
        <v>1.1200000000000001</v>
      </c>
      <c r="N2819" t="str">
        <f t="shared" si="357"/>
        <v>000X</v>
      </c>
      <c r="O2819">
        <v>5577</v>
      </c>
      <c r="P2819" t="s">
        <v>72</v>
      </c>
      <c r="Q2819" t="s">
        <v>8965</v>
      </c>
      <c r="R2819" t="s">
        <v>140</v>
      </c>
      <c r="T2819" t="s">
        <v>61</v>
      </c>
      <c r="V2819" t="s">
        <v>13732</v>
      </c>
      <c r="W2819">
        <v>260176</v>
      </c>
      <c r="X2819">
        <v>17980</v>
      </c>
      <c r="Y2819">
        <v>242196</v>
      </c>
      <c r="Z2819">
        <v>191391</v>
      </c>
      <c r="AA2819">
        <v>165891</v>
      </c>
      <c r="AB2819" t="s">
        <v>63</v>
      </c>
      <c r="AC2819" s="1">
        <v>37987</v>
      </c>
      <c r="AD2819">
        <v>260000</v>
      </c>
      <c r="AE2819">
        <v>1684</v>
      </c>
      <c r="AF2819">
        <v>880</v>
      </c>
      <c r="AG2819" t="s">
        <v>64</v>
      </c>
      <c r="AH2819" t="s">
        <v>221</v>
      </c>
      <c r="AI2819">
        <v>1</v>
      </c>
      <c r="AJ2819">
        <v>2001</v>
      </c>
      <c r="AK2819">
        <v>3</v>
      </c>
      <c r="AL2819">
        <v>3</v>
      </c>
      <c r="AN2819">
        <v>2683</v>
      </c>
      <c r="AO2819">
        <v>32</v>
      </c>
      <c r="AP2819" t="s">
        <v>63</v>
      </c>
      <c r="AQ2819" t="s">
        <v>66</v>
      </c>
      <c r="AR2819">
        <v>3669</v>
      </c>
      <c r="AW2819" t="s">
        <v>13733</v>
      </c>
      <c r="AX2819" t="s">
        <v>13734</v>
      </c>
      <c r="AY2819" t="s">
        <v>13735</v>
      </c>
      <c r="AZ2819" t="s">
        <v>70</v>
      </c>
    </row>
    <row r="2820" spans="1:52" x14ac:dyDescent="0.3">
      <c r="A2820">
        <v>2160624</v>
      </c>
      <c r="B2820" t="s">
        <v>13736</v>
      </c>
      <c r="C2820" t="str">
        <f t="shared" si="358"/>
        <v>7492</v>
      </c>
      <c r="D2820" t="s">
        <v>8411</v>
      </c>
      <c r="E2820" t="str">
        <f>"0100"</f>
        <v>0100</v>
      </c>
      <c r="F2820" t="s">
        <v>54</v>
      </c>
      <c r="G2820" t="str">
        <f t="shared" si="359"/>
        <v>03</v>
      </c>
      <c r="H2820" t="s">
        <v>55</v>
      </c>
      <c r="I2820" t="s">
        <v>56</v>
      </c>
      <c r="J2820" t="s">
        <v>57</v>
      </c>
      <c r="K2820">
        <v>1</v>
      </c>
      <c r="L2820">
        <v>52066</v>
      </c>
      <c r="M2820">
        <v>1.2</v>
      </c>
      <c r="N2820" t="str">
        <f t="shared" si="357"/>
        <v>000X</v>
      </c>
      <c r="O2820">
        <v>5721</v>
      </c>
      <c r="P2820" t="s">
        <v>72</v>
      </c>
      <c r="Q2820" t="s">
        <v>12817</v>
      </c>
      <c r="R2820" t="s">
        <v>88</v>
      </c>
      <c r="T2820" t="s">
        <v>61</v>
      </c>
      <c r="V2820" t="s">
        <v>13737</v>
      </c>
      <c r="W2820">
        <v>271859</v>
      </c>
      <c r="X2820">
        <v>19120</v>
      </c>
      <c r="Y2820">
        <v>252739</v>
      </c>
      <c r="Z2820">
        <v>271859</v>
      </c>
      <c r="AA2820">
        <v>271859</v>
      </c>
      <c r="AB2820" t="s">
        <v>72</v>
      </c>
      <c r="AC2820" s="1">
        <v>37408</v>
      </c>
      <c r="AD2820">
        <v>17500</v>
      </c>
      <c r="AE2820">
        <v>1516</v>
      </c>
      <c r="AF2820">
        <v>2046</v>
      </c>
      <c r="AG2820" t="s">
        <v>103</v>
      </c>
      <c r="AH2820" t="s">
        <v>76</v>
      </c>
      <c r="AI2820">
        <v>1</v>
      </c>
      <c r="AJ2820">
        <v>2007</v>
      </c>
      <c r="AK2820">
        <v>3</v>
      </c>
      <c r="AL2820">
        <v>2</v>
      </c>
      <c r="AN2820">
        <v>2191</v>
      </c>
      <c r="AO2820">
        <v>32</v>
      </c>
      <c r="AP2820" t="s">
        <v>63</v>
      </c>
      <c r="AQ2820" t="s">
        <v>66</v>
      </c>
      <c r="AR2820">
        <v>3340</v>
      </c>
      <c r="AW2820" t="s">
        <v>13738</v>
      </c>
      <c r="AX2820" t="s">
        <v>13739</v>
      </c>
      <c r="AY2820" t="s">
        <v>13740</v>
      </c>
      <c r="AZ2820" t="s">
        <v>70</v>
      </c>
    </row>
    <row r="2821" spans="1:52" x14ac:dyDescent="0.3">
      <c r="A2821">
        <v>2160667</v>
      </c>
      <c r="B2821" t="s">
        <v>13741</v>
      </c>
      <c r="C2821" t="str">
        <f t="shared" si="358"/>
        <v>7492</v>
      </c>
      <c r="D2821" t="s">
        <v>8411</v>
      </c>
      <c r="E2821" t="str">
        <f>"0100"</f>
        <v>0100</v>
      </c>
      <c r="F2821" t="s">
        <v>54</v>
      </c>
      <c r="G2821" t="str">
        <f t="shared" si="359"/>
        <v>03</v>
      </c>
      <c r="H2821" t="s">
        <v>55</v>
      </c>
      <c r="I2821" t="s">
        <v>56</v>
      </c>
      <c r="J2821" t="s">
        <v>13318</v>
      </c>
      <c r="K2821">
        <v>1</v>
      </c>
      <c r="L2821">
        <v>49290</v>
      </c>
      <c r="M2821">
        <v>1.1299999999999999</v>
      </c>
      <c r="N2821" t="str">
        <f t="shared" si="357"/>
        <v>000X</v>
      </c>
      <c r="O2821">
        <v>5769</v>
      </c>
      <c r="P2821" t="s">
        <v>72</v>
      </c>
      <c r="Q2821" t="s">
        <v>8499</v>
      </c>
      <c r="R2821" t="s">
        <v>266</v>
      </c>
      <c r="T2821" t="s">
        <v>61</v>
      </c>
      <c r="V2821" t="s">
        <v>13742</v>
      </c>
      <c r="W2821">
        <v>284338</v>
      </c>
      <c r="X2821">
        <v>17540</v>
      </c>
      <c r="Y2821">
        <v>266798</v>
      </c>
      <c r="Z2821">
        <v>284338</v>
      </c>
      <c r="AA2821">
        <v>284338</v>
      </c>
      <c r="AB2821" t="s">
        <v>72</v>
      </c>
      <c r="AC2821" s="1">
        <v>37895</v>
      </c>
      <c r="AD2821">
        <v>24000</v>
      </c>
      <c r="AE2821">
        <v>1674</v>
      </c>
      <c r="AF2821">
        <v>39</v>
      </c>
      <c r="AG2821" t="s">
        <v>103</v>
      </c>
      <c r="AH2821" t="s">
        <v>76</v>
      </c>
      <c r="AI2821">
        <v>1</v>
      </c>
      <c r="AJ2821">
        <v>2007</v>
      </c>
      <c r="AK2821">
        <v>3</v>
      </c>
      <c r="AL2821">
        <v>3</v>
      </c>
      <c r="AN2821">
        <v>2751</v>
      </c>
      <c r="AO2821">
        <v>32</v>
      </c>
      <c r="AP2821" t="s">
        <v>63</v>
      </c>
      <c r="AQ2821" t="s">
        <v>66</v>
      </c>
      <c r="AR2821">
        <v>3703</v>
      </c>
      <c r="AW2821" t="s">
        <v>13743</v>
      </c>
      <c r="AX2821" t="s">
        <v>13744</v>
      </c>
      <c r="AY2821" t="s">
        <v>13745</v>
      </c>
      <c r="AZ2821" t="s">
        <v>70</v>
      </c>
    </row>
    <row r="2822" spans="1:52" x14ac:dyDescent="0.3">
      <c r="A2822">
        <v>2160799</v>
      </c>
      <c r="B2822" t="s">
        <v>13746</v>
      </c>
      <c r="C2822" t="str">
        <f t="shared" si="358"/>
        <v>7492</v>
      </c>
      <c r="D2822" t="s">
        <v>8411</v>
      </c>
      <c r="E2822" t="str">
        <f>"0000"</f>
        <v>0000</v>
      </c>
      <c r="F2822" t="s">
        <v>108</v>
      </c>
      <c r="G2822" t="str">
        <f t="shared" si="359"/>
        <v>03</v>
      </c>
      <c r="H2822" t="s">
        <v>55</v>
      </c>
      <c r="I2822" t="s">
        <v>56</v>
      </c>
      <c r="J2822" t="s">
        <v>13318</v>
      </c>
      <c r="K2822">
        <v>0</v>
      </c>
      <c r="L2822">
        <v>46296</v>
      </c>
      <c r="M2822">
        <v>1.06</v>
      </c>
      <c r="N2822" t="str">
        <f t="shared" si="357"/>
        <v>000X</v>
      </c>
      <c r="O2822">
        <v>5656</v>
      </c>
      <c r="P2822" t="s">
        <v>72</v>
      </c>
      <c r="Q2822" t="s">
        <v>8965</v>
      </c>
      <c r="R2822" t="s">
        <v>140</v>
      </c>
      <c r="T2822" t="s">
        <v>61</v>
      </c>
      <c r="V2822" t="s">
        <v>13747</v>
      </c>
      <c r="W2822">
        <v>25380</v>
      </c>
      <c r="X2822">
        <v>25380</v>
      </c>
      <c r="Y2822">
        <v>0</v>
      </c>
      <c r="Z2822">
        <v>25380</v>
      </c>
      <c r="AA2822">
        <v>25380</v>
      </c>
      <c r="AB2822" t="s">
        <v>72</v>
      </c>
      <c r="AC2822" s="1">
        <v>38078</v>
      </c>
      <c r="AD2822">
        <v>59900</v>
      </c>
      <c r="AE2822">
        <v>1733</v>
      </c>
      <c r="AF2822">
        <v>2292</v>
      </c>
      <c r="AG2822" t="s">
        <v>103</v>
      </c>
      <c r="AH2822" t="s">
        <v>76</v>
      </c>
      <c r="AR2822">
        <v>0</v>
      </c>
      <c r="AW2822" t="s">
        <v>13748</v>
      </c>
      <c r="AX2822" t="s">
        <v>13749</v>
      </c>
      <c r="AY2822" t="s">
        <v>13750</v>
      </c>
      <c r="AZ2822" t="s">
        <v>13751</v>
      </c>
    </row>
    <row r="2823" spans="1:52" x14ac:dyDescent="0.3">
      <c r="A2823">
        <v>2160837</v>
      </c>
      <c r="B2823" t="s">
        <v>13752</v>
      </c>
      <c r="C2823" t="str">
        <f t="shared" si="358"/>
        <v>7492</v>
      </c>
      <c r="D2823" t="s">
        <v>8411</v>
      </c>
      <c r="E2823" t="str">
        <f>"0100"</f>
        <v>0100</v>
      </c>
      <c r="F2823" t="s">
        <v>54</v>
      </c>
      <c r="G2823" t="str">
        <f t="shared" si="359"/>
        <v>03</v>
      </c>
      <c r="H2823" t="s">
        <v>55</v>
      </c>
      <c r="I2823" t="s">
        <v>56</v>
      </c>
      <c r="J2823" t="s">
        <v>13318</v>
      </c>
      <c r="K2823">
        <v>1</v>
      </c>
      <c r="L2823">
        <v>46260</v>
      </c>
      <c r="M2823">
        <v>1.06</v>
      </c>
      <c r="N2823" t="str">
        <f t="shared" si="357"/>
        <v>000X</v>
      </c>
      <c r="O2823">
        <v>5586</v>
      </c>
      <c r="P2823" t="s">
        <v>72</v>
      </c>
      <c r="Q2823" t="s">
        <v>8965</v>
      </c>
      <c r="R2823" t="s">
        <v>140</v>
      </c>
      <c r="T2823" t="s">
        <v>61</v>
      </c>
      <c r="V2823" t="s">
        <v>13753</v>
      </c>
      <c r="W2823">
        <v>256202</v>
      </c>
      <c r="X2823">
        <v>25270</v>
      </c>
      <c r="Y2823">
        <v>230932</v>
      </c>
      <c r="Z2823">
        <v>203746</v>
      </c>
      <c r="AA2823">
        <v>178746</v>
      </c>
      <c r="AB2823" t="s">
        <v>63</v>
      </c>
      <c r="AC2823" s="1">
        <v>41730</v>
      </c>
      <c r="AD2823">
        <v>239000</v>
      </c>
      <c r="AE2823">
        <v>2615</v>
      </c>
      <c r="AF2823">
        <v>2239</v>
      </c>
      <c r="AG2823" t="s">
        <v>64</v>
      </c>
      <c r="AH2823" t="s">
        <v>76</v>
      </c>
      <c r="AI2823">
        <v>1</v>
      </c>
      <c r="AJ2823">
        <v>1998</v>
      </c>
      <c r="AK2823">
        <v>3</v>
      </c>
      <c r="AL2823">
        <v>2</v>
      </c>
      <c r="AN2823">
        <v>2575</v>
      </c>
      <c r="AO2823">
        <v>32</v>
      </c>
      <c r="AP2823" t="s">
        <v>63</v>
      </c>
      <c r="AQ2823" t="s">
        <v>66</v>
      </c>
      <c r="AR2823">
        <v>3437</v>
      </c>
      <c r="AW2823" t="s">
        <v>13754</v>
      </c>
      <c r="AY2823" t="s">
        <v>13755</v>
      </c>
      <c r="AZ2823" t="s">
        <v>13756</v>
      </c>
    </row>
    <row r="2824" spans="1:52" x14ac:dyDescent="0.3">
      <c r="A2824">
        <v>2161001</v>
      </c>
      <c r="B2824" t="s">
        <v>13757</v>
      </c>
      <c r="C2824" t="str">
        <f t="shared" si="358"/>
        <v>7492</v>
      </c>
      <c r="D2824" t="s">
        <v>8411</v>
      </c>
      <c r="E2824" t="str">
        <f>"0100"</f>
        <v>0100</v>
      </c>
      <c r="F2824" t="s">
        <v>54</v>
      </c>
      <c r="G2824" t="str">
        <f t="shared" si="359"/>
        <v>03</v>
      </c>
      <c r="H2824" t="s">
        <v>55</v>
      </c>
      <c r="I2824" t="s">
        <v>56</v>
      </c>
      <c r="J2824" t="s">
        <v>13318</v>
      </c>
      <c r="K2824">
        <v>1</v>
      </c>
      <c r="L2824">
        <v>43951</v>
      </c>
      <c r="M2824">
        <v>1.01</v>
      </c>
      <c r="N2824" t="str">
        <f t="shared" si="357"/>
        <v>000X</v>
      </c>
      <c r="O2824">
        <v>5543</v>
      </c>
      <c r="P2824" t="s">
        <v>72</v>
      </c>
      <c r="Q2824" t="s">
        <v>13342</v>
      </c>
      <c r="R2824" t="s">
        <v>4590</v>
      </c>
      <c r="T2824" t="s">
        <v>61</v>
      </c>
      <c r="V2824" t="s">
        <v>13758</v>
      </c>
      <c r="W2824">
        <v>324280</v>
      </c>
      <c r="X2824">
        <v>23980</v>
      </c>
      <c r="Y2824">
        <v>300300</v>
      </c>
      <c r="Z2824">
        <v>239524</v>
      </c>
      <c r="AA2824">
        <v>214524</v>
      </c>
      <c r="AB2824" t="s">
        <v>63</v>
      </c>
      <c r="AC2824" s="1">
        <v>43760</v>
      </c>
      <c r="AD2824">
        <v>400000</v>
      </c>
      <c r="AE2824">
        <v>3014</v>
      </c>
      <c r="AF2824">
        <v>652</v>
      </c>
      <c r="AG2824" t="s">
        <v>64</v>
      </c>
      <c r="AH2824" t="s">
        <v>76</v>
      </c>
      <c r="AI2824">
        <v>1</v>
      </c>
      <c r="AJ2824">
        <v>2015</v>
      </c>
      <c r="AK2824">
        <v>3</v>
      </c>
      <c r="AL2824">
        <v>2</v>
      </c>
      <c r="AN2824">
        <v>2476</v>
      </c>
      <c r="AO2824">
        <v>32</v>
      </c>
      <c r="AP2824" t="s">
        <v>63</v>
      </c>
      <c r="AQ2824" t="s">
        <v>66</v>
      </c>
      <c r="AR2824">
        <v>4233</v>
      </c>
      <c r="AW2824" t="s">
        <v>13759</v>
      </c>
      <c r="AY2824" t="s">
        <v>13760</v>
      </c>
      <c r="AZ2824" t="s">
        <v>70</v>
      </c>
    </row>
    <row r="2825" spans="1:52" x14ac:dyDescent="0.3">
      <c r="A2825">
        <v>2161116</v>
      </c>
      <c r="B2825" t="s">
        <v>13761</v>
      </c>
      <c r="C2825" t="str">
        <f t="shared" si="358"/>
        <v>7492</v>
      </c>
      <c r="D2825" t="s">
        <v>8411</v>
      </c>
      <c r="E2825" t="str">
        <f>"0000"</f>
        <v>0000</v>
      </c>
      <c r="F2825" t="s">
        <v>108</v>
      </c>
      <c r="G2825" t="str">
        <f t="shared" si="359"/>
        <v>03</v>
      </c>
      <c r="H2825" t="s">
        <v>55</v>
      </c>
      <c r="I2825" t="s">
        <v>56</v>
      </c>
      <c r="J2825" t="s">
        <v>13318</v>
      </c>
      <c r="K2825">
        <v>0</v>
      </c>
      <c r="L2825">
        <v>43728</v>
      </c>
      <c r="M2825">
        <v>1</v>
      </c>
      <c r="N2825" t="str">
        <f t="shared" si="357"/>
        <v>000X</v>
      </c>
      <c r="O2825">
        <v>5499</v>
      </c>
      <c r="P2825" t="s">
        <v>72</v>
      </c>
      <c r="Q2825" t="s">
        <v>13342</v>
      </c>
      <c r="R2825" t="s">
        <v>4590</v>
      </c>
      <c r="T2825" t="s">
        <v>61</v>
      </c>
      <c r="V2825" t="s">
        <v>13762</v>
      </c>
      <c r="W2825">
        <v>25900</v>
      </c>
      <c r="X2825">
        <v>25900</v>
      </c>
      <c r="Y2825">
        <v>0</v>
      </c>
      <c r="Z2825">
        <v>25900</v>
      </c>
      <c r="AA2825">
        <v>25900</v>
      </c>
      <c r="AB2825" t="s">
        <v>72</v>
      </c>
      <c r="AC2825" s="1">
        <v>38018</v>
      </c>
      <c r="AD2825">
        <v>43000</v>
      </c>
      <c r="AE2825">
        <v>1690</v>
      </c>
      <c r="AF2825">
        <v>907</v>
      </c>
      <c r="AG2825" t="s">
        <v>103</v>
      </c>
      <c r="AH2825" t="s">
        <v>76</v>
      </c>
      <c r="AR2825">
        <v>0</v>
      </c>
      <c r="AW2825" t="s">
        <v>13763</v>
      </c>
      <c r="AY2825" t="s">
        <v>13764</v>
      </c>
      <c r="AZ2825" t="s">
        <v>13765</v>
      </c>
    </row>
    <row r="2826" spans="1:52" x14ac:dyDescent="0.3">
      <c r="A2826">
        <v>2161183</v>
      </c>
      <c r="B2826" t="s">
        <v>13766</v>
      </c>
      <c r="C2826" t="str">
        <f t="shared" si="358"/>
        <v>7492</v>
      </c>
      <c r="D2826" t="s">
        <v>8411</v>
      </c>
      <c r="E2826" t="str">
        <f>"0000"</f>
        <v>0000</v>
      </c>
      <c r="F2826" t="s">
        <v>108</v>
      </c>
      <c r="G2826" t="str">
        <f t="shared" si="359"/>
        <v>03</v>
      </c>
      <c r="H2826" t="s">
        <v>55</v>
      </c>
      <c r="I2826" t="s">
        <v>56</v>
      </c>
      <c r="J2826" t="s">
        <v>13318</v>
      </c>
      <c r="K2826">
        <v>0</v>
      </c>
      <c r="L2826">
        <v>43794</v>
      </c>
      <c r="M2826">
        <v>1.01</v>
      </c>
      <c r="N2826" t="str">
        <f t="shared" si="357"/>
        <v>000X</v>
      </c>
      <c r="O2826">
        <v>5463</v>
      </c>
      <c r="P2826" t="s">
        <v>72</v>
      </c>
      <c r="Q2826" t="s">
        <v>13342</v>
      </c>
      <c r="R2826" t="s">
        <v>4590</v>
      </c>
      <c r="T2826" t="s">
        <v>61</v>
      </c>
      <c r="V2826" t="s">
        <v>13767</v>
      </c>
      <c r="W2826">
        <v>25760</v>
      </c>
      <c r="X2826">
        <v>25760</v>
      </c>
      <c r="Y2826">
        <v>0</v>
      </c>
      <c r="Z2826">
        <v>25760</v>
      </c>
      <c r="AA2826">
        <v>25760</v>
      </c>
      <c r="AB2826" t="s">
        <v>72</v>
      </c>
      <c r="AC2826" s="1">
        <v>37165</v>
      </c>
      <c r="AD2826">
        <v>28000</v>
      </c>
      <c r="AE2826">
        <v>1460</v>
      </c>
      <c r="AF2826">
        <v>1979</v>
      </c>
      <c r="AG2826" t="s">
        <v>103</v>
      </c>
      <c r="AH2826" t="s">
        <v>76</v>
      </c>
      <c r="AR2826">
        <v>0</v>
      </c>
      <c r="AW2826" t="s">
        <v>6493</v>
      </c>
      <c r="AY2826" t="s">
        <v>6494</v>
      </c>
      <c r="AZ2826" t="s">
        <v>70</v>
      </c>
    </row>
    <row r="2827" spans="1:52" x14ac:dyDescent="0.3">
      <c r="A2827">
        <v>2161515</v>
      </c>
      <c r="B2827" t="s">
        <v>13768</v>
      </c>
      <c r="C2827" t="str">
        <f t="shared" si="358"/>
        <v>7492</v>
      </c>
      <c r="D2827" t="s">
        <v>8411</v>
      </c>
      <c r="E2827" t="str">
        <f>"0100"</f>
        <v>0100</v>
      </c>
      <c r="F2827" t="s">
        <v>54</v>
      </c>
      <c r="G2827" t="str">
        <f t="shared" si="359"/>
        <v>03</v>
      </c>
      <c r="H2827" t="s">
        <v>55</v>
      </c>
      <c r="I2827" t="s">
        <v>56</v>
      </c>
      <c r="J2827" t="s">
        <v>57</v>
      </c>
      <c r="K2827">
        <v>1</v>
      </c>
      <c r="L2827">
        <v>43460</v>
      </c>
      <c r="M2827">
        <v>1</v>
      </c>
      <c r="N2827" t="str">
        <f t="shared" si="357"/>
        <v>000X</v>
      </c>
      <c r="O2827">
        <v>5388</v>
      </c>
      <c r="P2827" t="s">
        <v>72</v>
      </c>
      <c r="Q2827" t="s">
        <v>13342</v>
      </c>
      <c r="R2827" t="s">
        <v>4590</v>
      </c>
      <c r="T2827" t="s">
        <v>61</v>
      </c>
      <c r="V2827" t="s">
        <v>13769</v>
      </c>
      <c r="W2827">
        <v>268562</v>
      </c>
      <c r="X2827">
        <v>20350</v>
      </c>
      <c r="Y2827">
        <v>248212</v>
      </c>
      <c r="Z2827">
        <v>212882</v>
      </c>
      <c r="AA2827">
        <v>182882</v>
      </c>
      <c r="AB2827" t="s">
        <v>63</v>
      </c>
      <c r="AC2827" s="1">
        <v>41456</v>
      </c>
      <c r="AD2827">
        <v>277000</v>
      </c>
      <c r="AE2827">
        <v>2570</v>
      </c>
      <c r="AF2827">
        <v>822</v>
      </c>
      <c r="AG2827" t="s">
        <v>64</v>
      </c>
      <c r="AH2827" t="s">
        <v>76</v>
      </c>
      <c r="AI2827">
        <v>1</v>
      </c>
      <c r="AJ2827">
        <v>2001</v>
      </c>
      <c r="AK2827">
        <v>3</v>
      </c>
      <c r="AL2827">
        <v>2</v>
      </c>
      <c r="AM2827">
        <v>1</v>
      </c>
      <c r="AN2827">
        <v>2675</v>
      </c>
      <c r="AO2827">
        <v>32</v>
      </c>
      <c r="AP2827" t="s">
        <v>63</v>
      </c>
      <c r="AQ2827" t="s">
        <v>66</v>
      </c>
      <c r="AR2827">
        <v>3647</v>
      </c>
      <c r="AW2827" t="s">
        <v>13770</v>
      </c>
      <c r="AY2827" t="s">
        <v>13771</v>
      </c>
      <c r="AZ2827" t="s">
        <v>70</v>
      </c>
    </row>
    <row r="2828" spans="1:52" x14ac:dyDescent="0.3">
      <c r="A2828">
        <v>2161795</v>
      </c>
      <c r="B2828" t="s">
        <v>13772</v>
      </c>
      <c r="C2828" t="str">
        <f t="shared" si="358"/>
        <v>7492</v>
      </c>
      <c r="D2828" t="s">
        <v>8411</v>
      </c>
      <c r="E2828" t="str">
        <f>"0100"</f>
        <v>0100</v>
      </c>
      <c r="F2828" t="s">
        <v>54</v>
      </c>
      <c r="G2828" t="str">
        <f t="shared" si="359"/>
        <v>03</v>
      </c>
      <c r="H2828" t="s">
        <v>55</v>
      </c>
      <c r="I2828" t="s">
        <v>56</v>
      </c>
      <c r="J2828" t="s">
        <v>57</v>
      </c>
      <c r="K2828">
        <v>1</v>
      </c>
      <c r="L2828">
        <v>47726</v>
      </c>
      <c r="M2828">
        <v>1.1000000000000001</v>
      </c>
      <c r="N2828" t="str">
        <f t="shared" si="357"/>
        <v>000X</v>
      </c>
      <c r="O2828">
        <v>5342</v>
      </c>
      <c r="P2828" t="s">
        <v>72</v>
      </c>
      <c r="Q2828" t="s">
        <v>13342</v>
      </c>
      <c r="R2828" t="s">
        <v>4590</v>
      </c>
      <c r="T2828" t="s">
        <v>61</v>
      </c>
      <c r="V2828" t="s">
        <v>13773</v>
      </c>
      <c r="W2828">
        <v>348893</v>
      </c>
      <c r="X2828">
        <v>21910</v>
      </c>
      <c r="Y2828">
        <v>326983</v>
      </c>
      <c r="Z2828">
        <v>342930</v>
      </c>
      <c r="AA2828">
        <v>317930</v>
      </c>
      <c r="AB2828" t="s">
        <v>63</v>
      </c>
      <c r="AC2828" s="1">
        <v>44278</v>
      </c>
      <c r="AD2828">
        <v>525000</v>
      </c>
      <c r="AE2828">
        <v>3148</v>
      </c>
      <c r="AF2828">
        <v>2154</v>
      </c>
      <c r="AG2828" t="s">
        <v>64</v>
      </c>
      <c r="AH2828" t="s">
        <v>76</v>
      </c>
      <c r="AI2828">
        <v>1</v>
      </c>
      <c r="AJ2828">
        <v>2006</v>
      </c>
      <c r="AK2828">
        <v>5</v>
      </c>
      <c r="AL2828">
        <v>4</v>
      </c>
      <c r="AN2828">
        <v>3067</v>
      </c>
      <c r="AO2828">
        <v>32</v>
      </c>
      <c r="AP2828" t="s">
        <v>63</v>
      </c>
      <c r="AQ2828" t="s">
        <v>66</v>
      </c>
      <c r="AR2828">
        <v>4723</v>
      </c>
      <c r="AW2828" t="s">
        <v>13774</v>
      </c>
      <c r="AX2828" t="s">
        <v>13775</v>
      </c>
      <c r="AY2828" t="s">
        <v>13776</v>
      </c>
      <c r="AZ2828" t="s">
        <v>70</v>
      </c>
    </row>
    <row r="2829" spans="1:52" x14ac:dyDescent="0.3">
      <c r="A2829">
        <v>2161825</v>
      </c>
      <c r="B2829" t="s">
        <v>13777</v>
      </c>
      <c r="C2829" t="str">
        <f t="shared" si="358"/>
        <v>7492</v>
      </c>
      <c r="D2829" t="s">
        <v>8411</v>
      </c>
      <c r="E2829" t="str">
        <f>"0100"</f>
        <v>0100</v>
      </c>
      <c r="F2829" t="s">
        <v>54</v>
      </c>
      <c r="G2829" t="str">
        <f t="shared" si="359"/>
        <v>03</v>
      </c>
      <c r="H2829" t="s">
        <v>55</v>
      </c>
      <c r="I2829" t="s">
        <v>56</v>
      </c>
      <c r="J2829" t="s">
        <v>57</v>
      </c>
      <c r="K2829">
        <v>1</v>
      </c>
      <c r="L2829">
        <v>46790</v>
      </c>
      <c r="M2829">
        <v>1.07</v>
      </c>
      <c r="N2829" t="str">
        <f t="shared" si="357"/>
        <v>000X</v>
      </c>
      <c r="O2829">
        <v>5332</v>
      </c>
      <c r="P2829" t="s">
        <v>72</v>
      </c>
      <c r="Q2829" t="s">
        <v>13342</v>
      </c>
      <c r="R2829" t="s">
        <v>4590</v>
      </c>
      <c r="T2829" t="s">
        <v>61</v>
      </c>
      <c r="V2829" t="s">
        <v>13778</v>
      </c>
      <c r="W2829">
        <v>207344</v>
      </c>
      <c r="X2829">
        <v>21340</v>
      </c>
      <c r="Y2829">
        <v>186004</v>
      </c>
      <c r="Z2829">
        <v>154507</v>
      </c>
      <c r="AA2829">
        <v>124507</v>
      </c>
      <c r="AB2829" t="s">
        <v>63</v>
      </c>
      <c r="AC2829" s="1">
        <v>36923</v>
      </c>
      <c r="AD2829">
        <v>16500</v>
      </c>
      <c r="AE2829">
        <v>1406</v>
      </c>
      <c r="AF2829">
        <v>1243</v>
      </c>
      <c r="AG2829" t="s">
        <v>103</v>
      </c>
      <c r="AH2829" t="s">
        <v>76</v>
      </c>
      <c r="AI2829">
        <v>1</v>
      </c>
      <c r="AJ2829">
        <v>2001</v>
      </c>
      <c r="AK2829">
        <v>3</v>
      </c>
      <c r="AL2829">
        <v>2</v>
      </c>
      <c r="AN2829">
        <v>1836</v>
      </c>
      <c r="AO2829">
        <v>32</v>
      </c>
      <c r="AP2829" t="s">
        <v>63</v>
      </c>
      <c r="AQ2829" t="s">
        <v>66</v>
      </c>
      <c r="AR2829">
        <v>2590</v>
      </c>
      <c r="AW2829" t="s">
        <v>13779</v>
      </c>
      <c r="AX2829" t="s">
        <v>13780</v>
      </c>
      <c r="AY2829" t="s">
        <v>13781</v>
      </c>
      <c r="AZ2829" t="s">
        <v>70</v>
      </c>
    </row>
    <row r="2830" spans="1:52" x14ac:dyDescent="0.3">
      <c r="A2830">
        <v>2162104</v>
      </c>
      <c r="B2830" t="s">
        <v>13782</v>
      </c>
      <c r="C2830" t="str">
        <f t="shared" si="358"/>
        <v>7492</v>
      </c>
      <c r="D2830" t="s">
        <v>8411</v>
      </c>
      <c r="E2830" t="str">
        <f>"0000"</f>
        <v>0000</v>
      </c>
      <c r="F2830" t="s">
        <v>108</v>
      </c>
      <c r="G2830" t="str">
        <f t="shared" si="359"/>
        <v>03</v>
      </c>
      <c r="H2830" t="s">
        <v>55</v>
      </c>
      <c r="I2830" t="s">
        <v>56</v>
      </c>
      <c r="J2830" t="s">
        <v>13318</v>
      </c>
      <c r="K2830">
        <v>0</v>
      </c>
      <c r="L2830">
        <v>45935</v>
      </c>
      <c r="M2830">
        <v>1.05</v>
      </c>
      <c r="N2830" t="str">
        <f t="shared" si="357"/>
        <v>000X</v>
      </c>
      <c r="O2830">
        <v>5349</v>
      </c>
      <c r="P2830" t="s">
        <v>72</v>
      </c>
      <c r="Q2830" t="s">
        <v>13342</v>
      </c>
      <c r="R2830" t="s">
        <v>4590</v>
      </c>
      <c r="T2830" t="s">
        <v>61</v>
      </c>
      <c r="V2830" t="s">
        <v>13783</v>
      </c>
      <c r="W2830">
        <v>25380</v>
      </c>
      <c r="X2830">
        <v>25380</v>
      </c>
      <c r="Y2830">
        <v>0</v>
      </c>
      <c r="Z2830">
        <v>25380</v>
      </c>
      <c r="AA2830">
        <v>25380</v>
      </c>
      <c r="AB2830" t="s">
        <v>72</v>
      </c>
      <c r="AC2830" s="1">
        <v>33604</v>
      </c>
      <c r="AD2830">
        <v>12500</v>
      </c>
      <c r="AE2830">
        <v>930</v>
      </c>
      <c r="AF2830">
        <v>472</v>
      </c>
      <c r="AG2830" t="s">
        <v>103</v>
      </c>
      <c r="AH2830" t="s">
        <v>221</v>
      </c>
      <c r="AR2830">
        <v>0</v>
      </c>
      <c r="AW2830" t="s">
        <v>13784</v>
      </c>
      <c r="AX2830" t="s">
        <v>13785</v>
      </c>
      <c r="AY2830" t="s">
        <v>13786</v>
      </c>
      <c r="AZ2830" t="s">
        <v>13787</v>
      </c>
    </row>
    <row r="2831" spans="1:52" x14ac:dyDescent="0.3">
      <c r="A2831">
        <v>2162139</v>
      </c>
      <c r="B2831" t="s">
        <v>13788</v>
      </c>
      <c r="C2831" t="str">
        <f t="shared" si="358"/>
        <v>7492</v>
      </c>
      <c r="D2831" t="s">
        <v>8411</v>
      </c>
      <c r="E2831" t="str">
        <f>"0000"</f>
        <v>0000</v>
      </c>
      <c r="F2831" t="s">
        <v>108</v>
      </c>
      <c r="G2831" t="str">
        <f t="shared" si="359"/>
        <v>03</v>
      </c>
      <c r="H2831" t="s">
        <v>55</v>
      </c>
      <c r="I2831" t="s">
        <v>56</v>
      </c>
      <c r="J2831" t="s">
        <v>13318</v>
      </c>
      <c r="K2831">
        <v>0</v>
      </c>
      <c r="L2831">
        <v>45954</v>
      </c>
      <c r="M2831">
        <v>1.05</v>
      </c>
      <c r="N2831" t="str">
        <f t="shared" si="357"/>
        <v>000X</v>
      </c>
      <c r="O2831">
        <v>5337</v>
      </c>
      <c r="P2831" t="s">
        <v>72</v>
      </c>
      <c r="Q2831" t="s">
        <v>13342</v>
      </c>
      <c r="R2831" t="s">
        <v>4590</v>
      </c>
      <c r="T2831" t="s">
        <v>61</v>
      </c>
      <c r="V2831" t="s">
        <v>13789</v>
      </c>
      <c r="W2831">
        <v>25380</v>
      </c>
      <c r="X2831">
        <v>25380</v>
      </c>
      <c r="Y2831">
        <v>0</v>
      </c>
      <c r="Z2831">
        <v>25380</v>
      </c>
      <c r="AA2831">
        <v>25380</v>
      </c>
      <c r="AB2831" t="s">
        <v>72</v>
      </c>
      <c r="AC2831" s="1">
        <v>43819</v>
      </c>
      <c r="AD2831">
        <v>19000</v>
      </c>
      <c r="AE2831">
        <v>3027</v>
      </c>
      <c r="AF2831">
        <v>1010</v>
      </c>
      <c r="AG2831" t="s">
        <v>103</v>
      </c>
      <c r="AH2831" t="s">
        <v>76</v>
      </c>
      <c r="AR2831">
        <v>0</v>
      </c>
      <c r="AW2831" t="s">
        <v>13790</v>
      </c>
      <c r="AY2831" t="s">
        <v>13791</v>
      </c>
      <c r="AZ2831" t="s">
        <v>13792</v>
      </c>
    </row>
    <row r="2832" spans="1:52" x14ac:dyDescent="0.3">
      <c r="A2832">
        <v>2162155</v>
      </c>
      <c r="B2832" t="s">
        <v>13793</v>
      </c>
      <c r="C2832" t="str">
        <f t="shared" si="358"/>
        <v>7492</v>
      </c>
      <c r="D2832" t="s">
        <v>8411</v>
      </c>
      <c r="E2832" t="str">
        <f>"0100"</f>
        <v>0100</v>
      </c>
      <c r="F2832" t="s">
        <v>54</v>
      </c>
      <c r="G2832" t="str">
        <f t="shared" si="359"/>
        <v>03</v>
      </c>
      <c r="H2832" t="s">
        <v>55</v>
      </c>
      <c r="I2832" t="s">
        <v>56</v>
      </c>
      <c r="J2832" t="s">
        <v>13318</v>
      </c>
      <c r="K2832">
        <v>1</v>
      </c>
      <c r="L2832">
        <v>43917</v>
      </c>
      <c r="M2832">
        <v>1.01</v>
      </c>
      <c r="N2832" t="str">
        <f t="shared" si="357"/>
        <v>000X</v>
      </c>
      <c r="O2832">
        <v>5327</v>
      </c>
      <c r="P2832" t="s">
        <v>72</v>
      </c>
      <c r="Q2832" t="s">
        <v>13342</v>
      </c>
      <c r="R2832" t="s">
        <v>4590</v>
      </c>
      <c r="T2832" t="s">
        <v>61</v>
      </c>
      <c r="V2832" t="s">
        <v>13794</v>
      </c>
      <c r="W2832">
        <v>25200</v>
      </c>
      <c r="X2832">
        <v>25200</v>
      </c>
      <c r="Y2832">
        <v>0</v>
      </c>
      <c r="Z2832">
        <v>25200</v>
      </c>
      <c r="AA2832">
        <v>25200</v>
      </c>
      <c r="AB2832" t="s">
        <v>63</v>
      </c>
      <c r="AC2832" s="1">
        <v>43914</v>
      </c>
      <c r="AD2832">
        <v>405000</v>
      </c>
      <c r="AE2832">
        <v>3050</v>
      </c>
      <c r="AF2832">
        <v>1708</v>
      </c>
      <c r="AG2832" t="s">
        <v>64</v>
      </c>
      <c r="AH2832" t="s">
        <v>76</v>
      </c>
      <c r="AI2832">
        <v>1</v>
      </c>
      <c r="AJ2832">
        <v>2020</v>
      </c>
      <c r="AK2832">
        <v>3</v>
      </c>
      <c r="AL2832">
        <v>3</v>
      </c>
      <c r="AN2832">
        <v>2266</v>
      </c>
      <c r="AO2832">
        <v>32</v>
      </c>
      <c r="AP2832" t="s">
        <v>63</v>
      </c>
      <c r="AQ2832" t="s">
        <v>66</v>
      </c>
      <c r="AR2832">
        <v>3302</v>
      </c>
      <c r="AW2832" t="s">
        <v>13795</v>
      </c>
      <c r="AY2832" t="s">
        <v>13796</v>
      </c>
      <c r="AZ2832" t="s">
        <v>70</v>
      </c>
    </row>
    <row r="2833" spans="1:52" x14ac:dyDescent="0.3">
      <c r="A2833">
        <v>2162228</v>
      </c>
      <c r="B2833" t="s">
        <v>13797</v>
      </c>
      <c r="C2833" t="str">
        <f t="shared" si="358"/>
        <v>7492</v>
      </c>
      <c r="D2833" t="s">
        <v>8411</v>
      </c>
      <c r="E2833" t="str">
        <f>"0100"</f>
        <v>0100</v>
      </c>
      <c r="F2833" t="s">
        <v>54</v>
      </c>
      <c r="G2833" t="str">
        <f t="shared" si="359"/>
        <v>03</v>
      </c>
      <c r="H2833" t="s">
        <v>55</v>
      </c>
      <c r="I2833" t="s">
        <v>56</v>
      </c>
      <c r="J2833" t="s">
        <v>13318</v>
      </c>
      <c r="K2833">
        <v>1</v>
      </c>
      <c r="L2833">
        <v>43309</v>
      </c>
      <c r="M2833">
        <v>0.99</v>
      </c>
      <c r="N2833" t="str">
        <f t="shared" si="357"/>
        <v>000X</v>
      </c>
      <c r="O2833">
        <v>5291</v>
      </c>
      <c r="P2833" t="s">
        <v>72</v>
      </c>
      <c r="Q2833" t="s">
        <v>13342</v>
      </c>
      <c r="R2833" t="s">
        <v>4590</v>
      </c>
      <c r="T2833" t="s">
        <v>61</v>
      </c>
      <c r="V2833" t="s">
        <v>13798</v>
      </c>
      <c r="W2833">
        <v>251098</v>
      </c>
      <c r="X2833">
        <v>24960</v>
      </c>
      <c r="Y2833">
        <v>226138</v>
      </c>
      <c r="Z2833">
        <v>209550</v>
      </c>
      <c r="AA2833">
        <v>184550</v>
      </c>
      <c r="AB2833" t="s">
        <v>63</v>
      </c>
      <c r="AC2833" s="1">
        <v>44071</v>
      </c>
      <c r="AD2833">
        <v>360000</v>
      </c>
      <c r="AE2833">
        <v>3087</v>
      </c>
      <c r="AF2833">
        <v>270</v>
      </c>
      <c r="AG2833" t="s">
        <v>64</v>
      </c>
      <c r="AH2833" t="s">
        <v>76</v>
      </c>
      <c r="AI2833">
        <v>1</v>
      </c>
      <c r="AJ2833">
        <v>1993</v>
      </c>
      <c r="AK2833">
        <v>3</v>
      </c>
      <c r="AL2833">
        <v>2</v>
      </c>
      <c r="AN2833">
        <v>2517</v>
      </c>
      <c r="AO2833">
        <v>32</v>
      </c>
      <c r="AP2833" t="s">
        <v>63</v>
      </c>
      <c r="AQ2833" t="s">
        <v>66</v>
      </c>
      <c r="AR2833">
        <v>3803</v>
      </c>
      <c r="AW2833" t="s">
        <v>13799</v>
      </c>
      <c r="AX2833" t="s">
        <v>13800</v>
      </c>
      <c r="AY2833" t="s">
        <v>13801</v>
      </c>
      <c r="AZ2833" t="s">
        <v>70</v>
      </c>
    </row>
    <row r="2834" spans="1:52" x14ac:dyDescent="0.3">
      <c r="A2834">
        <v>2162481</v>
      </c>
      <c r="B2834" t="s">
        <v>13802</v>
      </c>
      <c r="C2834" t="str">
        <f t="shared" si="358"/>
        <v>7492</v>
      </c>
      <c r="D2834" t="s">
        <v>8411</v>
      </c>
      <c r="E2834" t="str">
        <f>"0000"</f>
        <v>0000</v>
      </c>
      <c r="F2834" t="s">
        <v>108</v>
      </c>
      <c r="G2834" t="str">
        <f t="shared" si="359"/>
        <v>03</v>
      </c>
      <c r="H2834" t="s">
        <v>55</v>
      </c>
      <c r="I2834" t="s">
        <v>56</v>
      </c>
      <c r="J2834" t="s">
        <v>13318</v>
      </c>
      <c r="K2834">
        <v>0</v>
      </c>
      <c r="L2834">
        <v>46513</v>
      </c>
      <c r="M2834">
        <v>1.07</v>
      </c>
      <c r="N2834" t="str">
        <f t="shared" si="357"/>
        <v>000X</v>
      </c>
      <c r="O2834">
        <v>5334</v>
      </c>
      <c r="P2834" t="s">
        <v>72</v>
      </c>
      <c r="Q2834" t="s">
        <v>8965</v>
      </c>
      <c r="R2834" t="s">
        <v>140</v>
      </c>
      <c r="T2834" t="s">
        <v>61</v>
      </c>
      <c r="V2834" t="s">
        <v>13803</v>
      </c>
      <c r="W2834">
        <v>25380</v>
      </c>
      <c r="X2834">
        <v>25380</v>
      </c>
      <c r="Y2834">
        <v>0</v>
      </c>
      <c r="Z2834">
        <v>25380</v>
      </c>
      <c r="AA2834">
        <v>25380</v>
      </c>
      <c r="AB2834" t="s">
        <v>72</v>
      </c>
      <c r="AC2834" s="1">
        <v>39142</v>
      </c>
      <c r="AD2834">
        <v>105000</v>
      </c>
      <c r="AE2834">
        <v>2105</v>
      </c>
      <c r="AF2834">
        <v>1272</v>
      </c>
      <c r="AG2834" t="s">
        <v>103</v>
      </c>
      <c r="AH2834" t="s">
        <v>76</v>
      </c>
      <c r="AR2834">
        <v>0</v>
      </c>
      <c r="AW2834" t="s">
        <v>13804</v>
      </c>
      <c r="AX2834" t="s">
        <v>13805</v>
      </c>
      <c r="AY2834" t="s">
        <v>13806</v>
      </c>
      <c r="AZ2834" t="s">
        <v>1189</v>
      </c>
    </row>
    <row r="2835" spans="1:52" x14ac:dyDescent="0.3">
      <c r="A2835">
        <v>2162490</v>
      </c>
      <c r="B2835" t="s">
        <v>13807</v>
      </c>
      <c r="C2835" t="str">
        <f t="shared" si="358"/>
        <v>7492</v>
      </c>
      <c r="D2835" t="s">
        <v>8411</v>
      </c>
      <c r="E2835" t="str">
        <f>"0000"</f>
        <v>0000</v>
      </c>
      <c r="F2835" t="s">
        <v>108</v>
      </c>
      <c r="G2835" t="str">
        <f t="shared" si="359"/>
        <v>03</v>
      </c>
      <c r="H2835" t="s">
        <v>55</v>
      </c>
      <c r="I2835" t="s">
        <v>56</v>
      </c>
      <c r="J2835" t="s">
        <v>13318</v>
      </c>
      <c r="K2835">
        <v>0</v>
      </c>
      <c r="L2835">
        <v>46482</v>
      </c>
      <c r="M2835">
        <v>1.07</v>
      </c>
      <c r="N2835" t="str">
        <f t="shared" si="357"/>
        <v>000X</v>
      </c>
      <c r="O2835">
        <v>5320</v>
      </c>
      <c r="P2835" t="s">
        <v>72</v>
      </c>
      <c r="Q2835" t="s">
        <v>8965</v>
      </c>
      <c r="R2835" t="s">
        <v>140</v>
      </c>
      <c r="T2835" t="s">
        <v>61</v>
      </c>
      <c r="V2835" t="s">
        <v>13808</v>
      </c>
      <c r="W2835">
        <v>25380</v>
      </c>
      <c r="X2835">
        <v>25380</v>
      </c>
      <c r="Y2835">
        <v>0</v>
      </c>
      <c r="Z2835">
        <v>25380</v>
      </c>
      <c r="AA2835">
        <v>25380</v>
      </c>
      <c r="AB2835" t="s">
        <v>72</v>
      </c>
      <c r="AC2835" s="1">
        <v>43389</v>
      </c>
      <c r="AD2835">
        <v>38500</v>
      </c>
      <c r="AE2835">
        <v>2934</v>
      </c>
      <c r="AF2835">
        <v>1259</v>
      </c>
      <c r="AG2835" t="s">
        <v>103</v>
      </c>
      <c r="AH2835" t="s">
        <v>76</v>
      </c>
      <c r="AR2835">
        <v>0</v>
      </c>
      <c r="AW2835" t="s">
        <v>13809</v>
      </c>
      <c r="AX2835" t="s">
        <v>13810</v>
      </c>
      <c r="AY2835" t="s">
        <v>13811</v>
      </c>
      <c r="AZ2835" t="s">
        <v>70</v>
      </c>
    </row>
    <row r="2836" spans="1:52" x14ac:dyDescent="0.3">
      <c r="A2836">
        <v>2162627</v>
      </c>
      <c r="B2836" t="s">
        <v>13812</v>
      </c>
      <c r="C2836" t="str">
        <f t="shared" si="358"/>
        <v>7492</v>
      </c>
      <c r="D2836" t="s">
        <v>8411</v>
      </c>
      <c r="E2836" t="str">
        <f>"0100"</f>
        <v>0100</v>
      </c>
      <c r="F2836" t="s">
        <v>54</v>
      </c>
      <c r="G2836" t="str">
        <f t="shared" si="359"/>
        <v>03</v>
      </c>
      <c r="H2836" t="s">
        <v>55</v>
      </c>
      <c r="I2836" t="s">
        <v>56</v>
      </c>
      <c r="J2836" t="s">
        <v>13318</v>
      </c>
      <c r="K2836">
        <v>1</v>
      </c>
      <c r="L2836">
        <v>68387</v>
      </c>
      <c r="M2836">
        <v>1.57</v>
      </c>
      <c r="N2836" t="str">
        <f t="shared" si="357"/>
        <v>000X</v>
      </c>
      <c r="O2836">
        <v>2210</v>
      </c>
      <c r="P2836" t="s">
        <v>58</v>
      </c>
      <c r="Q2836" t="s">
        <v>13813</v>
      </c>
      <c r="R2836" t="s">
        <v>719</v>
      </c>
      <c r="T2836" t="s">
        <v>61</v>
      </c>
      <c r="V2836" t="s">
        <v>13814</v>
      </c>
      <c r="W2836">
        <v>202532</v>
      </c>
      <c r="X2836">
        <v>29310</v>
      </c>
      <c r="Y2836">
        <v>173222</v>
      </c>
      <c r="Z2836">
        <v>202532</v>
      </c>
      <c r="AA2836">
        <v>202532</v>
      </c>
      <c r="AB2836" t="s">
        <v>72</v>
      </c>
      <c r="AC2836" s="1">
        <v>43530</v>
      </c>
      <c r="AD2836">
        <v>235000</v>
      </c>
      <c r="AE2836">
        <v>2962</v>
      </c>
      <c r="AF2836">
        <v>1153</v>
      </c>
      <c r="AG2836" t="s">
        <v>64</v>
      </c>
      <c r="AH2836" t="s">
        <v>76</v>
      </c>
      <c r="AI2836">
        <v>1</v>
      </c>
      <c r="AJ2836">
        <v>1992</v>
      </c>
      <c r="AK2836">
        <v>3</v>
      </c>
      <c r="AL2836">
        <v>2</v>
      </c>
      <c r="AN2836">
        <v>1847</v>
      </c>
      <c r="AO2836">
        <v>32</v>
      </c>
      <c r="AP2836" t="s">
        <v>63</v>
      </c>
      <c r="AQ2836" t="s">
        <v>66</v>
      </c>
      <c r="AR2836">
        <v>2580</v>
      </c>
      <c r="AW2836" t="s">
        <v>13815</v>
      </c>
      <c r="AY2836" t="s">
        <v>13816</v>
      </c>
      <c r="AZ2836" t="s">
        <v>13817</v>
      </c>
    </row>
    <row r="2837" spans="1:52" x14ac:dyDescent="0.3">
      <c r="A2837">
        <v>2162724</v>
      </c>
      <c r="B2837" t="s">
        <v>13818</v>
      </c>
      <c r="C2837" t="str">
        <f t="shared" si="358"/>
        <v>7492</v>
      </c>
      <c r="D2837" t="s">
        <v>8411</v>
      </c>
      <c r="E2837" t="str">
        <f>"0000"</f>
        <v>0000</v>
      </c>
      <c r="F2837" t="s">
        <v>108</v>
      </c>
      <c r="G2837" t="str">
        <f t="shared" si="359"/>
        <v>03</v>
      </c>
      <c r="H2837" t="s">
        <v>55</v>
      </c>
      <c r="I2837" t="s">
        <v>56</v>
      </c>
      <c r="J2837" t="s">
        <v>13819</v>
      </c>
      <c r="K2837">
        <v>0</v>
      </c>
      <c r="L2837">
        <v>45468</v>
      </c>
      <c r="M2837">
        <v>1.04</v>
      </c>
      <c r="N2837" t="str">
        <f t="shared" si="357"/>
        <v>000X</v>
      </c>
      <c r="O2837">
        <v>2201</v>
      </c>
      <c r="P2837" t="s">
        <v>58</v>
      </c>
      <c r="Q2837" t="s">
        <v>10433</v>
      </c>
      <c r="R2837" t="s">
        <v>140</v>
      </c>
      <c r="T2837" t="s">
        <v>61</v>
      </c>
      <c r="V2837" t="s">
        <v>13820</v>
      </c>
      <c r="W2837">
        <v>15500</v>
      </c>
      <c r="X2837">
        <v>15500</v>
      </c>
      <c r="Y2837">
        <v>0</v>
      </c>
      <c r="Z2837">
        <v>15500</v>
      </c>
      <c r="AA2837">
        <v>15500</v>
      </c>
      <c r="AB2837" t="s">
        <v>72</v>
      </c>
      <c r="AC2837" s="1">
        <v>37803</v>
      </c>
      <c r="AD2837">
        <v>24000</v>
      </c>
      <c r="AE2837">
        <v>1620</v>
      </c>
      <c r="AF2837">
        <v>1111</v>
      </c>
      <c r="AG2837" t="s">
        <v>103</v>
      </c>
      <c r="AH2837" t="s">
        <v>76</v>
      </c>
      <c r="AR2837">
        <v>0</v>
      </c>
      <c r="AW2837" t="s">
        <v>13821</v>
      </c>
      <c r="AX2837" t="s">
        <v>13822</v>
      </c>
      <c r="AY2837" t="s">
        <v>13823</v>
      </c>
      <c r="AZ2837" t="s">
        <v>13824</v>
      </c>
    </row>
    <row r="2838" spans="1:52" x14ac:dyDescent="0.3">
      <c r="A2838">
        <v>2163038</v>
      </c>
      <c r="B2838" t="s">
        <v>13825</v>
      </c>
      <c r="C2838" t="str">
        <f t="shared" si="358"/>
        <v>7492</v>
      </c>
      <c r="D2838" t="s">
        <v>8411</v>
      </c>
      <c r="E2838" t="str">
        <f t="shared" ref="E2838:E2849" si="360">"0100"</f>
        <v>0100</v>
      </c>
      <c r="F2838" t="s">
        <v>54</v>
      </c>
      <c r="G2838" t="str">
        <f t="shared" si="359"/>
        <v>03</v>
      </c>
      <c r="H2838" t="s">
        <v>55</v>
      </c>
      <c r="I2838" t="s">
        <v>56</v>
      </c>
      <c r="J2838" t="s">
        <v>57</v>
      </c>
      <c r="K2838">
        <v>1</v>
      </c>
      <c r="L2838">
        <v>45915</v>
      </c>
      <c r="M2838">
        <v>1.05</v>
      </c>
      <c r="N2838" t="str">
        <f t="shared" si="357"/>
        <v>000X</v>
      </c>
      <c r="O2838">
        <v>2675</v>
      </c>
      <c r="P2838" t="s">
        <v>58</v>
      </c>
      <c r="Q2838" t="s">
        <v>10433</v>
      </c>
      <c r="R2838" t="s">
        <v>140</v>
      </c>
      <c r="T2838" t="s">
        <v>61</v>
      </c>
      <c r="V2838" t="s">
        <v>13826</v>
      </c>
      <c r="W2838">
        <v>215888</v>
      </c>
      <c r="X2838">
        <v>16870</v>
      </c>
      <c r="Y2838">
        <v>199018</v>
      </c>
      <c r="Z2838">
        <v>165622</v>
      </c>
      <c r="AA2838">
        <v>140622</v>
      </c>
      <c r="AB2838" t="s">
        <v>63</v>
      </c>
      <c r="AC2838" s="1">
        <v>41579</v>
      </c>
      <c r="AD2838">
        <v>218400</v>
      </c>
      <c r="AE2838">
        <v>2593</v>
      </c>
      <c r="AF2838">
        <v>1554</v>
      </c>
      <c r="AG2838" t="s">
        <v>64</v>
      </c>
      <c r="AH2838" t="s">
        <v>76</v>
      </c>
      <c r="AI2838">
        <v>1</v>
      </c>
      <c r="AJ2838">
        <v>1999</v>
      </c>
      <c r="AK2838">
        <v>3</v>
      </c>
      <c r="AL2838">
        <v>2</v>
      </c>
      <c r="AN2838">
        <v>2066</v>
      </c>
      <c r="AO2838">
        <v>32</v>
      </c>
      <c r="AP2838" t="s">
        <v>63</v>
      </c>
      <c r="AQ2838" t="s">
        <v>66</v>
      </c>
      <c r="AR2838">
        <v>3034</v>
      </c>
      <c r="AW2838" t="s">
        <v>13827</v>
      </c>
      <c r="AX2838" t="s">
        <v>13828</v>
      </c>
      <c r="AY2838" t="s">
        <v>13829</v>
      </c>
      <c r="AZ2838" t="s">
        <v>70</v>
      </c>
    </row>
    <row r="2839" spans="1:52" x14ac:dyDescent="0.3">
      <c r="A2839">
        <v>2163062</v>
      </c>
      <c r="B2839" t="s">
        <v>13830</v>
      </c>
      <c r="C2839" t="str">
        <f t="shared" si="358"/>
        <v>7492</v>
      </c>
      <c r="D2839" t="s">
        <v>8411</v>
      </c>
      <c r="E2839" t="str">
        <f t="shared" si="360"/>
        <v>0100</v>
      </c>
      <c r="F2839" t="s">
        <v>54</v>
      </c>
      <c r="G2839" t="str">
        <f t="shared" si="359"/>
        <v>03</v>
      </c>
      <c r="H2839" t="s">
        <v>55</v>
      </c>
      <c r="I2839" t="s">
        <v>56</v>
      </c>
      <c r="J2839" t="s">
        <v>57</v>
      </c>
      <c r="K2839">
        <v>1</v>
      </c>
      <c r="L2839">
        <v>47601</v>
      </c>
      <c r="M2839">
        <v>1.0900000000000001</v>
      </c>
      <c r="N2839" t="str">
        <f t="shared" si="357"/>
        <v>000X</v>
      </c>
      <c r="O2839">
        <v>5235</v>
      </c>
      <c r="P2839" t="s">
        <v>72</v>
      </c>
      <c r="Q2839" t="s">
        <v>13355</v>
      </c>
      <c r="R2839" t="s">
        <v>140</v>
      </c>
      <c r="T2839" t="s">
        <v>61</v>
      </c>
      <c r="V2839" t="s">
        <v>13831</v>
      </c>
      <c r="W2839">
        <v>314325</v>
      </c>
      <c r="X2839">
        <v>17480</v>
      </c>
      <c r="Y2839">
        <v>296845</v>
      </c>
      <c r="Z2839">
        <v>314325</v>
      </c>
      <c r="AA2839">
        <v>314325</v>
      </c>
      <c r="AB2839" t="s">
        <v>72</v>
      </c>
      <c r="AC2839" s="1">
        <v>43971</v>
      </c>
      <c r="AD2839">
        <v>300000</v>
      </c>
      <c r="AE2839">
        <v>3070</v>
      </c>
      <c r="AF2839">
        <v>1079</v>
      </c>
      <c r="AG2839" t="s">
        <v>64</v>
      </c>
      <c r="AH2839" t="s">
        <v>76</v>
      </c>
      <c r="AI2839">
        <v>1</v>
      </c>
      <c r="AJ2839">
        <v>1995</v>
      </c>
      <c r="AK2839">
        <v>4</v>
      </c>
      <c r="AL2839">
        <v>3</v>
      </c>
      <c r="AN2839">
        <v>2677</v>
      </c>
      <c r="AO2839">
        <v>32</v>
      </c>
      <c r="AP2839" t="s">
        <v>63</v>
      </c>
      <c r="AQ2839" t="s">
        <v>66</v>
      </c>
      <c r="AR2839">
        <v>4607</v>
      </c>
      <c r="AW2839" t="s">
        <v>13832</v>
      </c>
      <c r="AY2839" t="s">
        <v>13833</v>
      </c>
      <c r="AZ2839" t="s">
        <v>70</v>
      </c>
    </row>
    <row r="2840" spans="1:52" x14ac:dyDescent="0.3">
      <c r="A2840">
        <v>2163224</v>
      </c>
      <c r="B2840" t="s">
        <v>13834</v>
      </c>
      <c r="C2840" t="str">
        <f t="shared" si="358"/>
        <v>7492</v>
      </c>
      <c r="D2840" t="s">
        <v>8411</v>
      </c>
      <c r="E2840" t="str">
        <f t="shared" si="360"/>
        <v>0100</v>
      </c>
      <c r="F2840" t="s">
        <v>54</v>
      </c>
      <c r="G2840" t="str">
        <f t="shared" si="359"/>
        <v>03</v>
      </c>
      <c r="H2840" t="s">
        <v>55</v>
      </c>
      <c r="I2840" t="s">
        <v>56</v>
      </c>
      <c r="J2840" t="s">
        <v>57</v>
      </c>
      <c r="K2840">
        <v>1</v>
      </c>
      <c r="L2840">
        <v>43405</v>
      </c>
      <c r="M2840">
        <v>1</v>
      </c>
      <c r="N2840" t="str">
        <f t="shared" si="357"/>
        <v>000X</v>
      </c>
      <c r="O2840">
        <v>2294</v>
      </c>
      <c r="P2840" t="s">
        <v>58</v>
      </c>
      <c r="Q2840" t="s">
        <v>10433</v>
      </c>
      <c r="R2840" t="s">
        <v>140</v>
      </c>
      <c r="T2840" t="s">
        <v>61</v>
      </c>
      <c r="V2840" t="s">
        <v>13835</v>
      </c>
      <c r="W2840">
        <v>317680</v>
      </c>
      <c r="X2840">
        <v>15940</v>
      </c>
      <c r="Y2840">
        <v>301740</v>
      </c>
      <c r="Z2840">
        <v>299649</v>
      </c>
      <c r="AA2840">
        <v>274149</v>
      </c>
      <c r="AB2840" t="s">
        <v>63</v>
      </c>
      <c r="AC2840" s="1">
        <v>42038</v>
      </c>
      <c r="AD2840">
        <v>23900</v>
      </c>
      <c r="AE2840">
        <v>2669</v>
      </c>
      <c r="AF2840">
        <v>1004</v>
      </c>
      <c r="AG2840" t="s">
        <v>103</v>
      </c>
      <c r="AH2840" t="s">
        <v>76</v>
      </c>
      <c r="AI2840">
        <v>1</v>
      </c>
      <c r="AJ2840">
        <v>2016</v>
      </c>
      <c r="AK2840">
        <v>3</v>
      </c>
      <c r="AL2840">
        <v>2</v>
      </c>
      <c r="AN2840">
        <v>2674</v>
      </c>
      <c r="AO2840">
        <v>32</v>
      </c>
      <c r="AP2840" t="s">
        <v>63</v>
      </c>
      <c r="AQ2840" t="s">
        <v>66</v>
      </c>
      <c r="AR2840">
        <v>4032</v>
      </c>
      <c r="AW2840" t="s">
        <v>13836</v>
      </c>
      <c r="AX2840" t="s">
        <v>13837</v>
      </c>
      <c r="AY2840" t="s">
        <v>13838</v>
      </c>
      <c r="AZ2840" t="s">
        <v>70</v>
      </c>
    </row>
    <row r="2841" spans="1:52" x14ac:dyDescent="0.3">
      <c r="A2841">
        <v>2163283</v>
      </c>
      <c r="B2841" t="s">
        <v>13839</v>
      </c>
      <c r="C2841" t="str">
        <f t="shared" si="358"/>
        <v>7492</v>
      </c>
      <c r="D2841" t="s">
        <v>8411</v>
      </c>
      <c r="E2841" t="str">
        <f t="shared" si="360"/>
        <v>0100</v>
      </c>
      <c r="F2841" t="s">
        <v>54</v>
      </c>
      <c r="G2841" t="str">
        <f t="shared" si="359"/>
        <v>03</v>
      </c>
      <c r="H2841" t="s">
        <v>55</v>
      </c>
      <c r="I2841" t="s">
        <v>56</v>
      </c>
      <c r="J2841" t="s">
        <v>57</v>
      </c>
      <c r="K2841">
        <v>1</v>
      </c>
      <c r="L2841">
        <v>43857</v>
      </c>
      <c r="M2841">
        <v>1.01</v>
      </c>
      <c r="N2841" t="str">
        <f t="shared" si="357"/>
        <v>000X</v>
      </c>
      <c r="O2841">
        <v>2168</v>
      </c>
      <c r="P2841" t="s">
        <v>58</v>
      </c>
      <c r="Q2841" t="s">
        <v>10433</v>
      </c>
      <c r="R2841" t="s">
        <v>140</v>
      </c>
      <c r="T2841" t="s">
        <v>61</v>
      </c>
      <c r="V2841" t="s">
        <v>13840</v>
      </c>
      <c r="W2841">
        <v>212593</v>
      </c>
      <c r="X2841">
        <v>16110</v>
      </c>
      <c r="Y2841">
        <v>196483</v>
      </c>
      <c r="Z2841">
        <v>168809</v>
      </c>
      <c r="AA2841">
        <v>143809</v>
      </c>
      <c r="AB2841" t="s">
        <v>63</v>
      </c>
      <c r="AC2841" s="1">
        <v>38504</v>
      </c>
      <c r="AD2841">
        <v>289900</v>
      </c>
      <c r="AE2841">
        <v>1865</v>
      </c>
      <c r="AF2841">
        <v>2413</v>
      </c>
      <c r="AG2841" t="s">
        <v>64</v>
      </c>
      <c r="AH2841" t="s">
        <v>76</v>
      </c>
      <c r="AI2841">
        <v>1</v>
      </c>
      <c r="AJ2841">
        <v>1999</v>
      </c>
      <c r="AK2841">
        <v>3</v>
      </c>
      <c r="AL2841">
        <v>2</v>
      </c>
      <c r="AN2841">
        <v>2012</v>
      </c>
      <c r="AO2841">
        <v>32</v>
      </c>
      <c r="AP2841" t="s">
        <v>63</v>
      </c>
      <c r="AQ2841" t="s">
        <v>66</v>
      </c>
      <c r="AR2841">
        <v>2859</v>
      </c>
      <c r="AW2841" t="s">
        <v>13841</v>
      </c>
      <c r="AX2841" t="s">
        <v>13842</v>
      </c>
      <c r="AY2841" t="s">
        <v>13843</v>
      </c>
      <c r="AZ2841" t="s">
        <v>70</v>
      </c>
    </row>
    <row r="2842" spans="1:52" x14ac:dyDescent="0.3">
      <c r="A2842">
        <v>2163321</v>
      </c>
      <c r="B2842" t="s">
        <v>13844</v>
      </c>
      <c r="C2842" t="str">
        <f t="shared" si="358"/>
        <v>7492</v>
      </c>
      <c r="D2842" t="s">
        <v>8411</v>
      </c>
      <c r="E2842" t="str">
        <f t="shared" si="360"/>
        <v>0100</v>
      </c>
      <c r="F2842" t="s">
        <v>54</v>
      </c>
      <c r="G2842" t="str">
        <f t="shared" si="359"/>
        <v>03</v>
      </c>
      <c r="H2842" t="s">
        <v>55</v>
      </c>
      <c r="I2842" t="s">
        <v>56</v>
      </c>
      <c r="J2842" t="s">
        <v>57</v>
      </c>
      <c r="K2842">
        <v>1</v>
      </c>
      <c r="L2842">
        <v>46389</v>
      </c>
      <c r="M2842">
        <v>1.06</v>
      </c>
      <c r="N2842" t="str">
        <f t="shared" si="357"/>
        <v>000X</v>
      </c>
      <c r="O2842">
        <v>2137</v>
      </c>
      <c r="P2842" t="s">
        <v>58</v>
      </c>
      <c r="Q2842" t="s">
        <v>265</v>
      </c>
      <c r="R2842" t="s">
        <v>266</v>
      </c>
      <c r="T2842" t="s">
        <v>61</v>
      </c>
      <c r="V2842" t="s">
        <v>13845</v>
      </c>
      <c r="W2842">
        <v>233073</v>
      </c>
      <c r="X2842">
        <v>17040</v>
      </c>
      <c r="Y2842">
        <v>216033</v>
      </c>
      <c r="Z2842">
        <v>175187</v>
      </c>
      <c r="AA2842">
        <v>150187</v>
      </c>
      <c r="AB2842" t="s">
        <v>63</v>
      </c>
      <c r="AC2842" s="1">
        <v>36251</v>
      </c>
      <c r="AD2842">
        <v>160000</v>
      </c>
      <c r="AE2842">
        <v>1303</v>
      </c>
      <c r="AF2842">
        <v>1383</v>
      </c>
      <c r="AG2842" t="s">
        <v>64</v>
      </c>
      <c r="AH2842" t="s">
        <v>76</v>
      </c>
      <c r="AI2842">
        <v>1</v>
      </c>
      <c r="AJ2842">
        <v>1998</v>
      </c>
      <c r="AK2842">
        <v>3</v>
      </c>
      <c r="AL2842">
        <v>2</v>
      </c>
      <c r="AN2842">
        <v>2321</v>
      </c>
      <c r="AO2842">
        <v>32</v>
      </c>
      <c r="AP2842" t="s">
        <v>63</v>
      </c>
      <c r="AQ2842" t="s">
        <v>66</v>
      </c>
      <c r="AR2842">
        <v>3369</v>
      </c>
      <c r="AW2842" t="s">
        <v>13846</v>
      </c>
      <c r="AX2842" t="s">
        <v>13847</v>
      </c>
      <c r="AY2842" t="s">
        <v>13848</v>
      </c>
      <c r="AZ2842" t="s">
        <v>6383</v>
      </c>
    </row>
    <row r="2843" spans="1:52" x14ac:dyDescent="0.3">
      <c r="A2843">
        <v>2163461</v>
      </c>
      <c r="B2843" t="s">
        <v>13849</v>
      </c>
      <c r="C2843" t="str">
        <f t="shared" si="358"/>
        <v>7492</v>
      </c>
      <c r="D2843" t="s">
        <v>8411</v>
      </c>
      <c r="E2843" t="str">
        <f t="shared" si="360"/>
        <v>0100</v>
      </c>
      <c r="F2843" t="s">
        <v>54</v>
      </c>
      <c r="G2843" t="str">
        <f>"15"</f>
        <v>15</v>
      </c>
      <c r="H2843" t="s">
        <v>55</v>
      </c>
      <c r="I2843" t="s">
        <v>56</v>
      </c>
      <c r="J2843" t="s">
        <v>57</v>
      </c>
      <c r="K2843">
        <v>1</v>
      </c>
      <c r="L2843">
        <v>44236</v>
      </c>
      <c r="M2843">
        <v>1.02</v>
      </c>
      <c r="N2843" t="str">
        <f t="shared" si="357"/>
        <v>000X</v>
      </c>
      <c r="O2843">
        <v>3925</v>
      </c>
      <c r="P2843" t="s">
        <v>72</v>
      </c>
      <c r="Q2843" t="s">
        <v>13850</v>
      </c>
      <c r="R2843" t="s">
        <v>140</v>
      </c>
      <c r="T2843" t="s">
        <v>61</v>
      </c>
      <c r="V2843" t="s">
        <v>13851</v>
      </c>
      <c r="W2843">
        <v>203198</v>
      </c>
      <c r="X2843">
        <v>16250</v>
      </c>
      <c r="Y2843">
        <v>186948</v>
      </c>
      <c r="Z2843">
        <v>155635</v>
      </c>
      <c r="AA2843">
        <v>130635</v>
      </c>
      <c r="AB2843" t="s">
        <v>63</v>
      </c>
      <c r="AC2843" s="1">
        <v>40603</v>
      </c>
      <c r="AD2843">
        <v>190000</v>
      </c>
      <c r="AE2843">
        <v>2410</v>
      </c>
      <c r="AF2843">
        <v>1925</v>
      </c>
      <c r="AG2843" t="s">
        <v>64</v>
      </c>
      <c r="AH2843" t="s">
        <v>65</v>
      </c>
      <c r="AI2843">
        <v>1</v>
      </c>
      <c r="AJ2843">
        <v>2000</v>
      </c>
      <c r="AK2843">
        <v>3</v>
      </c>
      <c r="AL2843">
        <v>2</v>
      </c>
      <c r="AN2843">
        <v>1922</v>
      </c>
      <c r="AO2843">
        <v>32</v>
      </c>
      <c r="AP2843" t="s">
        <v>63</v>
      </c>
      <c r="AQ2843" t="s">
        <v>66</v>
      </c>
      <c r="AR2843">
        <v>2884</v>
      </c>
      <c r="AW2843" t="s">
        <v>13852</v>
      </c>
      <c r="AX2843" t="s">
        <v>13853</v>
      </c>
      <c r="AY2843" t="s">
        <v>13854</v>
      </c>
      <c r="AZ2843" t="s">
        <v>13855</v>
      </c>
    </row>
    <row r="2844" spans="1:52" x14ac:dyDescent="0.3">
      <c r="A2844">
        <v>2163721</v>
      </c>
      <c r="B2844" t="s">
        <v>13856</v>
      </c>
      <c r="C2844" t="str">
        <f t="shared" si="358"/>
        <v>7492</v>
      </c>
      <c r="D2844" t="s">
        <v>8411</v>
      </c>
      <c r="E2844" t="str">
        <f t="shared" si="360"/>
        <v>0100</v>
      </c>
      <c r="F2844" t="s">
        <v>54</v>
      </c>
      <c r="G2844" t="str">
        <f t="shared" ref="G2844:G2855" si="361">"03"</f>
        <v>03</v>
      </c>
      <c r="H2844" t="s">
        <v>55</v>
      </c>
      <c r="I2844" t="s">
        <v>56</v>
      </c>
      <c r="J2844" t="s">
        <v>57</v>
      </c>
      <c r="K2844">
        <v>1</v>
      </c>
      <c r="L2844">
        <v>48908</v>
      </c>
      <c r="M2844">
        <v>1.1200000000000001</v>
      </c>
      <c r="N2844" t="str">
        <f t="shared" si="357"/>
        <v>000X</v>
      </c>
      <c r="O2844">
        <v>2498</v>
      </c>
      <c r="P2844" t="s">
        <v>58</v>
      </c>
      <c r="Q2844" t="s">
        <v>10433</v>
      </c>
      <c r="R2844" t="s">
        <v>140</v>
      </c>
      <c r="T2844" t="s">
        <v>61</v>
      </c>
      <c r="V2844" t="s">
        <v>13857</v>
      </c>
      <c r="W2844">
        <v>217140</v>
      </c>
      <c r="X2844">
        <v>17960</v>
      </c>
      <c r="Y2844">
        <v>199180</v>
      </c>
      <c r="Z2844">
        <v>217140</v>
      </c>
      <c r="AA2844">
        <v>217140</v>
      </c>
      <c r="AB2844" t="s">
        <v>72</v>
      </c>
      <c r="AC2844" s="1">
        <v>38261</v>
      </c>
      <c r="AD2844">
        <v>220000</v>
      </c>
      <c r="AE2844">
        <v>1776</v>
      </c>
      <c r="AF2844">
        <v>1755</v>
      </c>
      <c r="AG2844" t="s">
        <v>64</v>
      </c>
      <c r="AH2844" t="s">
        <v>76</v>
      </c>
      <c r="AI2844">
        <v>1</v>
      </c>
      <c r="AJ2844">
        <v>1998</v>
      </c>
      <c r="AK2844">
        <v>3</v>
      </c>
      <c r="AL2844">
        <v>2</v>
      </c>
      <c r="AN2844">
        <v>1999</v>
      </c>
      <c r="AO2844">
        <v>32</v>
      </c>
      <c r="AP2844" t="s">
        <v>63</v>
      </c>
      <c r="AQ2844" t="s">
        <v>66</v>
      </c>
      <c r="AR2844">
        <v>2986</v>
      </c>
      <c r="AW2844" t="s">
        <v>13858</v>
      </c>
      <c r="AX2844" t="s">
        <v>13859</v>
      </c>
      <c r="AY2844" t="s">
        <v>13860</v>
      </c>
      <c r="AZ2844" t="s">
        <v>13861</v>
      </c>
    </row>
    <row r="2845" spans="1:52" x14ac:dyDescent="0.3">
      <c r="A2845">
        <v>2164042</v>
      </c>
      <c r="B2845" t="s">
        <v>13862</v>
      </c>
      <c r="C2845" t="str">
        <f t="shared" si="358"/>
        <v>7492</v>
      </c>
      <c r="D2845" t="s">
        <v>8411</v>
      </c>
      <c r="E2845" t="str">
        <f t="shared" si="360"/>
        <v>0100</v>
      </c>
      <c r="F2845" t="s">
        <v>54</v>
      </c>
      <c r="G2845" t="str">
        <f t="shared" si="361"/>
        <v>03</v>
      </c>
      <c r="H2845" t="s">
        <v>55</v>
      </c>
      <c r="I2845" t="s">
        <v>56</v>
      </c>
      <c r="J2845" t="s">
        <v>57</v>
      </c>
      <c r="K2845">
        <v>1</v>
      </c>
      <c r="L2845">
        <v>43775</v>
      </c>
      <c r="M2845">
        <v>1</v>
      </c>
      <c r="N2845" t="str">
        <f t="shared" si="357"/>
        <v>000X</v>
      </c>
      <c r="O2845">
        <v>2725</v>
      </c>
      <c r="P2845" t="s">
        <v>58</v>
      </c>
      <c r="Q2845" t="s">
        <v>265</v>
      </c>
      <c r="R2845" t="s">
        <v>266</v>
      </c>
      <c r="T2845" t="s">
        <v>61</v>
      </c>
      <c r="V2845" t="s">
        <v>13863</v>
      </c>
      <c r="W2845">
        <v>225710</v>
      </c>
      <c r="X2845">
        <v>16080</v>
      </c>
      <c r="Y2845">
        <v>209630</v>
      </c>
      <c r="Z2845">
        <v>225710</v>
      </c>
      <c r="AA2845">
        <v>225710</v>
      </c>
      <c r="AB2845" t="s">
        <v>72</v>
      </c>
      <c r="AC2845" s="1">
        <v>36220</v>
      </c>
      <c r="AD2845">
        <v>158000</v>
      </c>
      <c r="AE2845">
        <v>1294</v>
      </c>
      <c r="AF2845">
        <v>2281</v>
      </c>
      <c r="AG2845" t="s">
        <v>64</v>
      </c>
      <c r="AH2845" t="s">
        <v>76</v>
      </c>
      <c r="AI2845">
        <v>1</v>
      </c>
      <c r="AJ2845">
        <v>1998</v>
      </c>
      <c r="AK2845">
        <v>3</v>
      </c>
      <c r="AL2845">
        <v>2</v>
      </c>
      <c r="AN2845">
        <v>2155</v>
      </c>
      <c r="AO2845">
        <v>32</v>
      </c>
      <c r="AP2845" t="s">
        <v>63</v>
      </c>
      <c r="AQ2845" t="s">
        <v>66</v>
      </c>
      <c r="AR2845">
        <v>2995</v>
      </c>
      <c r="AW2845" t="s">
        <v>13864</v>
      </c>
      <c r="AY2845" t="s">
        <v>13865</v>
      </c>
      <c r="AZ2845" t="s">
        <v>13866</v>
      </c>
    </row>
    <row r="2846" spans="1:52" x14ac:dyDescent="0.3">
      <c r="A2846">
        <v>2164140</v>
      </c>
      <c r="B2846" t="s">
        <v>13867</v>
      </c>
      <c r="C2846" t="str">
        <f t="shared" si="358"/>
        <v>7492</v>
      </c>
      <c r="D2846" t="s">
        <v>8411</v>
      </c>
      <c r="E2846" t="str">
        <f t="shared" si="360"/>
        <v>0100</v>
      </c>
      <c r="F2846" t="s">
        <v>54</v>
      </c>
      <c r="G2846" t="str">
        <f t="shared" si="361"/>
        <v>03</v>
      </c>
      <c r="H2846" t="s">
        <v>55</v>
      </c>
      <c r="I2846" t="s">
        <v>56</v>
      </c>
      <c r="J2846" t="s">
        <v>8434</v>
      </c>
      <c r="K2846">
        <v>1</v>
      </c>
      <c r="L2846">
        <v>56620</v>
      </c>
      <c r="M2846">
        <v>1.3</v>
      </c>
      <c r="N2846" t="str">
        <f t="shared" si="357"/>
        <v>000X</v>
      </c>
      <c r="O2846">
        <v>5440</v>
      </c>
      <c r="P2846" t="s">
        <v>72</v>
      </c>
      <c r="Q2846" t="s">
        <v>13868</v>
      </c>
      <c r="R2846" t="s">
        <v>110</v>
      </c>
      <c r="T2846" t="s">
        <v>61</v>
      </c>
      <c r="V2846" t="s">
        <v>13869</v>
      </c>
      <c r="W2846">
        <v>252858</v>
      </c>
      <c r="X2846">
        <v>16250</v>
      </c>
      <c r="Y2846">
        <v>236608</v>
      </c>
      <c r="Z2846">
        <v>208660</v>
      </c>
      <c r="AA2846">
        <v>183660</v>
      </c>
      <c r="AB2846" t="s">
        <v>63</v>
      </c>
      <c r="AC2846" s="1">
        <v>35431</v>
      </c>
      <c r="AD2846">
        <v>13000</v>
      </c>
      <c r="AE2846">
        <v>1167</v>
      </c>
      <c r="AF2846">
        <v>1451</v>
      </c>
      <c r="AG2846" t="s">
        <v>103</v>
      </c>
      <c r="AH2846" t="s">
        <v>76</v>
      </c>
      <c r="AI2846">
        <v>1</v>
      </c>
      <c r="AJ2846">
        <v>1999</v>
      </c>
      <c r="AK2846">
        <v>4</v>
      </c>
      <c r="AL2846">
        <v>2</v>
      </c>
      <c r="AN2846">
        <v>2167</v>
      </c>
      <c r="AO2846">
        <v>32</v>
      </c>
      <c r="AP2846" t="s">
        <v>63</v>
      </c>
      <c r="AQ2846" t="s">
        <v>66</v>
      </c>
      <c r="AR2846">
        <v>3619</v>
      </c>
      <c r="AW2846" t="s">
        <v>13870</v>
      </c>
      <c r="AX2846" t="s">
        <v>13871</v>
      </c>
      <c r="AY2846" t="s">
        <v>13872</v>
      </c>
      <c r="AZ2846" t="s">
        <v>70</v>
      </c>
    </row>
    <row r="2847" spans="1:52" x14ac:dyDescent="0.3">
      <c r="A2847">
        <v>2164298</v>
      </c>
      <c r="B2847" t="s">
        <v>13873</v>
      </c>
      <c r="C2847" t="str">
        <f t="shared" si="358"/>
        <v>7492</v>
      </c>
      <c r="D2847" t="s">
        <v>8411</v>
      </c>
      <c r="E2847" t="str">
        <f t="shared" si="360"/>
        <v>0100</v>
      </c>
      <c r="F2847" t="s">
        <v>54</v>
      </c>
      <c r="G2847" t="str">
        <f t="shared" si="361"/>
        <v>03</v>
      </c>
      <c r="H2847" t="s">
        <v>55</v>
      </c>
      <c r="I2847" t="s">
        <v>56</v>
      </c>
      <c r="J2847" t="s">
        <v>13318</v>
      </c>
      <c r="K2847">
        <v>1</v>
      </c>
      <c r="L2847">
        <v>44640</v>
      </c>
      <c r="M2847">
        <v>1.02</v>
      </c>
      <c r="N2847" t="str">
        <f t="shared" si="357"/>
        <v>000X</v>
      </c>
      <c r="O2847">
        <v>5439</v>
      </c>
      <c r="P2847" t="s">
        <v>72</v>
      </c>
      <c r="Q2847" t="s">
        <v>13868</v>
      </c>
      <c r="R2847" t="s">
        <v>110</v>
      </c>
      <c r="T2847" t="s">
        <v>61</v>
      </c>
      <c r="V2847" t="s">
        <v>13874</v>
      </c>
      <c r="W2847">
        <v>285378</v>
      </c>
      <c r="X2847">
        <v>26150</v>
      </c>
      <c r="Y2847">
        <v>259228</v>
      </c>
      <c r="Z2847">
        <v>232932</v>
      </c>
      <c r="AA2847">
        <v>207932</v>
      </c>
      <c r="AB2847" t="s">
        <v>63</v>
      </c>
      <c r="AC2847" s="1">
        <v>37561</v>
      </c>
      <c r="AD2847">
        <v>28000</v>
      </c>
      <c r="AE2847">
        <v>1557</v>
      </c>
      <c r="AF2847">
        <v>602</v>
      </c>
      <c r="AG2847" t="s">
        <v>103</v>
      </c>
      <c r="AH2847" t="s">
        <v>76</v>
      </c>
      <c r="AI2847">
        <v>1</v>
      </c>
      <c r="AJ2847">
        <v>2004</v>
      </c>
      <c r="AK2847">
        <v>3</v>
      </c>
      <c r="AL2847">
        <v>3</v>
      </c>
      <c r="AN2847">
        <v>2801</v>
      </c>
      <c r="AO2847">
        <v>32</v>
      </c>
      <c r="AP2847" t="s">
        <v>63</v>
      </c>
      <c r="AQ2847" t="s">
        <v>66</v>
      </c>
      <c r="AR2847">
        <v>3749</v>
      </c>
      <c r="AW2847" t="s">
        <v>13875</v>
      </c>
      <c r="AX2847" t="s">
        <v>13876</v>
      </c>
      <c r="AY2847" t="s">
        <v>13877</v>
      </c>
      <c r="AZ2847" t="s">
        <v>70</v>
      </c>
    </row>
    <row r="2848" spans="1:52" x14ac:dyDescent="0.3">
      <c r="A2848">
        <v>2161906</v>
      </c>
      <c r="B2848" t="s">
        <v>13878</v>
      </c>
      <c r="C2848" t="str">
        <f t="shared" si="358"/>
        <v>7492</v>
      </c>
      <c r="D2848" t="s">
        <v>8411</v>
      </c>
      <c r="E2848" t="str">
        <f t="shared" si="360"/>
        <v>0100</v>
      </c>
      <c r="F2848" t="s">
        <v>54</v>
      </c>
      <c r="G2848" t="str">
        <f t="shared" si="361"/>
        <v>03</v>
      </c>
      <c r="H2848" t="s">
        <v>55</v>
      </c>
      <c r="I2848" t="s">
        <v>56</v>
      </c>
      <c r="J2848" t="s">
        <v>57</v>
      </c>
      <c r="K2848">
        <v>1</v>
      </c>
      <c r="L2848">
        <v>43725</v>
      </c>
      <c r="M2848">
        <v>1</v>
      </c>
      <c r="N2848" t="str">
        <f t="shared" si="357"/>
        <v>000X</v>
      </c>
      <c r="O2848">
        <v>5222</v>
      </c>
      <c r="P2848" t="s">
        <v>72</v>
      </c>
      <c r="Q2848" t="s">
        <v>13342</v>
      </c>
      <c r="R2848" t="s">
        <v>4590</v>
      </c>
      <c r="T2848" t="s">
        <v>61</v>
      </c>
      <c r="V2848" t="s">
        <v>13879</v>
      </c>
      <c r="W2848">
        <v>265421</v>
      </c>
      <c r="X2848">
        <v>20350</v>
      </c>
      <c r="Y2848">
        <v>245071</v>
      </c>
      <c r="Z2848">
        <v>186340</v>
      </c>
      <c r="AA2848">
        <v>161340</v>
      </c>
      <c r="AB2848" t="s">
        <v>63</v>
      </c>
      <c r="AC2848" s="1">
        <v>36647</v>
      </c>
      <c r="AD2848">
        <v>18000</v>
      </c>
      <c r="AE2848">
        <v>1363</v>
      </c>
      <c r="AF2848">
        <v>2081</v>
      </c>
      <c r="AG2848" t="s">
        <v>103</v>
      </c>
      <c r="AH2848" t="s">
        <v>76</v>
      </c>
      <c r="AI2848">
        <v>1</v>
      </c>
      <c r="AJ2848">
        <v>2001</v>
      </c>
      <c r="AK2848">
        <v>3</v>
      </c>
      <c r="AL2848">
        <v>2</v>
      </c>
      <c r="AM2848">
        <v>1</v>
      </c>
      <c r="AN2848">
        <v>2713</v>
      </c>
      <c r="AO2848">
        <v>32</v>
      </c>
      <c r="AP2848" t="s">
        <v>72</v>
      </c>
      <c r="AQ2848" t="s">
        <v>66</v>
      </c>
      <c r="AR2848">
        <v>4194</v>
      </c>
      <c r="AW2848" t="s">
        <v>13880</v>
      </c>
      <c r="AX2848" t="s">
        <v>13881</v>
      </c>
      <c r="AY2848" t="s">
        <v>13882</v>
      </c>
      <c r="AZ2848" t="s">
        <v>70</v>
      </c>
    </row>
    <row r="2849" spans="1:52" x14ac:dyDescent="0.3">
      <c r="A2849">
        <v>2161931</v>
      </c>
      <c r="B2849" t="s">
        <v>13883</v>
      </c>
      <c r="C2849" t="str">
        <f t="shared" si="358"/>
        <v>7492</v>
      </c>
      <c r="D2849" t="s">
        <v>8411</v>
      </c>
      <c r="E2849" t="str">
        <f t="shared" si="360"/>
        <v>0100</v>
      </c>
      <c r="F2849" t="s">
        <v>54</v>
      </c>
      <c r="G2849" t="str">
        <f t="shared" si="361"/>
        <v>03</v>
      </c>
      <c r="H2849" t="s">
        <v>55</v>
      </c>
      <c r="I2849" t="s">
        <v>56</v>
      </c>
      <c r="J2849" t="s">
        <v>57</v>
      </c>
      <c r="K2849">
        <v>1</v>
      </c>
      <c r="L2849">
        <v>43733</v>
      </c>
      <c r="M2849">
        <v>1</v>
      </c>
      <c r="N2849" t="str">
        <f t="shared" si="357"/>
        <v>000X</v>
      </c>
      <c r="O2849">
        <v>5214</v>
      </c>
      <c r="P2849" t="s">
        <v>72</v>
      </c>
      <c r="Q2849" t="s">
        <v>13342</v>
      </c>
      <c r="R2849" t="s">
        <v>4590</v>
      </c>
      <c r="T2849" t="s">
        <v>61</v>
      </c>
      <c r="V2849" t="s">
        <v>13884</v>
      </c>
      <c r="W2849">
        <v>265939</v>
      </c>
      <c r="X2849">
        <v>20350</v>
      </c>
      <c r="Y2849">
        <v>245589</v>
      </c>
      <c r="Z2849">
        <v>200974</v>
      </c>
      <c r="AA2849">
        <v>175974</v>
      </c>
      <c r="AB2849" t="s">
        <v>63</v>
      </c>
      <c r="AC2849" s="1">
        <v>38749</v>
      </c>
      <c r="AD2849">
        <v>94900</v>
      </c>
      <c r="AE2849">
        <v>1980</v>
      </c>
      <c r="AF2849">
        <v>812</v>
      </c>
      <c r="AG2849" t="s">
        <v>103</v>
      </c>
      <c r="AH2849" t="s">
        <v>76</v>
      </c>
      <c r="AI2849">
        <v>1</v>
      </c>
      <c r="AJ2849">
        <v>2007</v>
      </c>
      <c r="AK2849">
        <v>3</v>
      </c>
      <c r="AL2849">
        <v>2</v>
      </c>
      <c r="AM2849">
        <v>1</v>
      </c>
      <c r="AN2849">
        <v>2379</v>
      </c>
      <c r="AO2849">
        <v>32</v>
      </c>
      <c r="AP2849" t="s">
        <v>63</v>
      </c>
      <c r="AQ2849" t="s">
        <v>66</v>
      </c>
      <c r="AR2849">
        <v>3613</v>
      </c>
      <c r="AW2849" t="s">
        <v>13885</v>
      </c>
      <c r="AX2849" t="s">
        <v>13886</v>
      </c>
      <c r="AY2849" t="s">
        <v>13887</v>
      </c>
      <c r="AZ2849" t="s">
        <v>70</v>
      </c>
    </row>
    <row r="2850" spans="1:52" x14ac:dyDescent="0.3">
      <c r="A2850">
        <v>2162201</v>
      </c>
      <c r="B2850" t="s">
        <v>13888</v>
      </c>
      <c r="C2850" t="str">
        <f t="shared" si="358"/>
        <v>7492</v>
      </c>
      <c r="D2850" t="s">
        <v>8411</v>
      </c>
      <c r="E2850" t="str">
        <f>"0000"</f>
        <v>0000</v>
      </c>
      <c r="F2850" t="s">
        <v>108</v>
      </c>
      <c r="G2850" t="str">
        <f t="shared" si="361"/>
        <v>03</v>
      </c>
      <c r="H2850" t="s">
        <v>55</v>
      </c>
      <c r="I2850" t="s">
        <v>56</v>
      </c>
      <c r="J2850" t="s">
        <v>13318</v>
      </c>
      <c r="K2850">
        <v>0</v>
      </c>
      <c r="L2850">
        <v>43759</v>
      </c>
      <c r="M2850">
        <v>1</v>
      </c>
      <c r="N2850" t="str">
        <f t="shared" si="357"/>
        <v>000X</v>
      </c>
      <c r="O2850">
        <v>5301</v>
      </c>
      <c r="P2850" t="s">
        <v>72</v>
      </c>
      <c r="Q2850" t="s">
        <v>13342</v>
      </c>
      <c r="R2850" t="s">
        <v>4590</v>
      </c>
      <c r="T2850" t="s">
        <v>61</v>
      </c>
      <c r="V2850" t="s">
        <v>13889</v>
      </c>
      <c r="W2850">
        <v>25620</v>
      </c>
      <c r="X2850">
        <v>25620</v>
      </c>
      <c r="Y2850">
        <v>0</v>
      </c>
      <c r="Z2850">
        <v>25620</v>
      </c>
      <c r="AA2850">
        <v>25620</v>
      </c>
      <c r="AB2850" t="s">
        <v>72</v>
      </c>
      <c r="AC2850" s="1">
        <v>31656</v>
      </c>
      <c r="AD2850">
        <v>13000</v>
      </c>
      <c r="AE2850">
        <v>715</v>
      </c>
      <c r="AF2850">
        <v>1739</v>
      </c>
      <c r="AG2850" t="s">
        <v>103</v>
      </c>
      <c r="AH2850" t="s">
        <v>221</v>
      </c>
      <c r="AR2850">
        <v>0</v>
      </c>
      <c r="AW2850" t="s">
        <v>13890</v>
      </c>
      <c r="AY2850" t="s">
        <v>13891</v>
      </c>
      <c r="AZ2850" t="s">
        <v>13892</v>
      </c>
    </row>
    <row r="2851" spans="1:52" x14ac:dyDescent="0.3">
      <c r="A2851">
        <v>2162392</v>
      </c>
      <c r="B2851" t="s">
        <v>13893</v>
      </c>
      <c r="C2851" t="str">
        <f t="shared" si="358"/>
        <v>7492</v>
      </c>
      <c r="D2851" t="s">
        <v>8411</v>
      </c>
      <c r="E2851" t="str">
        <f>"0100"</f>
        <v>0100</v>
      </c>
      <c r="F2851" t="s">
        <v>54</v>
      </c>
      <c r="G2851" t="str">
        <f t="shared" si="361"/>
        <v>03</v>
      </c>
      <c r="H2851" t="s">
        <v>55</v>
      </c>
      <c r="I2851" t="s">
        <v>56</v>
      </c>
      <c r="J2851" t="s">
        <v>13318</v>
      </c>
      <c r="K2851">
        <v>1</v>
      </c>
      <c r="L2851">
        <v>43867</v>
      </c>
      <c r="M2851">
        <v>1.01</v>
      </c>
      <c r="N2851" t="str">
        <f t="shared" si="357"/>
        <v>000X</v>
      </c>
      <c r="O2851">
        <v>5211</v>
      </c>
      <c r="P2851" t="s">
        <v>72</v>
      </c>
      <c r="Q2851" t="s">
        <v>13342</v>
      </c>
      <c r="R2851" t="s">
        <v>4590</v>
      </c>
      <c r="T2851" t="s">
        <v>61</v>
      </c>
      <c r="V2851" t="s">
        <v>13894</v>
      </c>
      <c r="W2851">
        <v>209672</v>
      </c>
      <c r="X2851">
        <v>23980</v>
      </c>
      <c r="Y2851">
        <v>185692</v>
      </c>
      <c r="Z2851">
        <v>161533</v>
      </c>
      <c r="AA2851">
        <v>136033</v>
      </c>
      <c r="AB2851" t="s">
        <v>63</v>
      </c>
      <c r="AC2851" s="1">
        <v>34366</v>
      </c>
      <c r="AD2851">
        <v>23000</v>
      </c>
      <c r="AE2851">
        <v>1021</v>
      </c>
      <c r="AF2851">
        <v>1522</v>
      </c>
      <c r="AG2851" t="s">
        <v>103</v>
      </c>
      <c r="AH2851" t="s">
        <v>76</v>
      </c>
      <c r="AI2851">
        <v>1</v>
      </c>
      <c r="AJ2851">
        <v>1994</v>
      </c>
      <c r="AK2851">
        <v>3</v>
      </c>
      <c r="AL2851">
        <v>2</v>
      </c>
      <c r="AM2851">
        <v>1</v>
      </c>
      <c r="AN2851">
        <v>2248</v>
      </c>
      <c r="AO2851">
        <v>32</v>
      </c>
      <c r="AP2851" t="s">
        <v>72</v>
      </c>
      <c r="AQ2851" t="s">
        <v>66</v>
      </c>
      <c r="AR2851">
        <v>3119</v>
      </c>
      <c r="AW2851" t="s">
        <v>13895</v>
      </c>
      <c r="AY2851" t="s">
        <v>13896</v>
      </c>
      <c r="AZ2851" t="s">
        <v>13897</v>
      </c>
    </row>
    <row r="2852" spans="1:52" x14ac:dyDescent="0.3">
      <c r="A2852">
        <v>2162511</v>
      </c>
      <c r="B2852" t="s">
        <v>13898</v>
      </c>
      <c r="C2852" t="str">
        <f t="shared" si="358"/>
        <v>7492</v>
      </c>
      <c r="D2852" t="s">
        <v>8411</v>
      </c>
      <c r="E2852" t="str">
        <f>"0100"</f>
        <v>0100</v>
      </c>
      <c r="F2852" t="s">
        <v>54</v>
      </c>
      <c r="G2852" t="str">
        <f t="shared" si="361"/>
        <v>03</v>
      </c>
      <c r="H2852" t="s">
        <v>55</v>
      </c>
      <c r="I2852" t="s">
        <v>56</v>
      </c>
      <c r="J2852" t="s">
        <v>57</v>
      </c>
      <c r="K2852">
        <v>1</v>
      </c>
      <c r="L2852">
        <v>52022</v>
      </c>
      <c r="M2852">
        <v>1.19</v>
      </c>
      <c r="N2852" t="str">
        <f t="shared" si="357"/>
        <v>000X</v>
      </c>
      <c r="O2852">
        <v>2163</v>
      </c>
      <c r="P2852" t="s">
        <v>58</v>
      </c>
      <c r="Q2852" t="s">
        <v>13813</v>
      </c>
      <c r="R2852" t="s">
        <v>719</v>
      </c>
      <c r="T2852" t="s">
        <v>61</v>
      </c>
      <c r="V2852" t="s">
        <v>13899</v>
      </c>
      <c r="W2852">
        <v>257408</v>
      </c>
      <c r="X2852">
        <v>19110</v>
      </c>
      <c r="Y2852">
        <v>238298</v>
      </c>
      <c r="Z2852">
        <v>193666</v>
      </c>
      <c r="AA2852">
        <v>168166</v>
      </c>
      <c r="AB2852" t="s">
        <v>63</v>
      </c>
      <c r="AC2852" s="1">
        <v>40817</v>
      </c>
      <c r="AD2852">
        <v>248000</v>
      </c>
      <c r="AE2852">
        <v>2446</v>
      </c>
      <c r="AF2852">
        <v>825</v>
      </c>
      <c r="AG2852" t="s">
        <v>64</v>
      </c>
      <c r="AH2852" t="s">
        <v>76</v>
      </c>
      <c r="AI2852">
        <v>1</v>
      </c>
      <c r="AJ2852">
        <v>2000</v>
      </c>
      <c r="AK2852">
        <v>3</v>
      </c>
      <c r="AL2852">
        <v>2</v>
      </c>
      <c r="AM2852">
        <v>1</v>
      </c>
      <c r="AN2852">
        <v>2694</v>
      </c>
      <c r="AO2852">
        <v>32</v>
      </c>
      <c r="AP2852" t="s">
        <v>63</v>
      </c>
      <c r="AQ2852" t="s">
        <v>66</v>
      </c>
      <c r="AR2852">
        <v>3685</v>
      </c>
      <c r="AW2852" t="s">
        <v>13809</v>
      </c>
      <c r="AX2852" t="s">
        <v>13810</v>
      </c>
      <c r="AY2852" t="s">
        <v>13811</v>
      </c>
      <c r="AZ2852" t="s">
        <v>70</v>
      </c>
    </row>
    <row r="2853" spans="1:52" x14ac:dyDescent="0.3">
      <c r="A2853">
        <v>2162848</v>
      </c>
      <c r="B2853" t="s">
        <v>13900</v>
      </c>
      <c r="C2853" t="str">
        <f t="shared" si="358"/>
        <v>7492</v>
      </c>
      <c r="D2853" t="s">
        <v>8411</v>
      </c>
      <c r="E2853" t="str">
        <f>"0100"</f>
        <v>0100</v>
      </c>
      <c r="F2853" t="s">
        <v>54</v>
      </c>
      <c r="G2853" t="str">
        <f t="shared" si="361"/>
        <v>03</v>
      </c>
      <c r="H2853" t="s">
        <v>55</v>
      </c>
      <c r="I2853" t="s">
        <v>56</v>
      </c>
      <c r="J2853" t="s">
        <v>13318</v>
      </c>
      <c r="K2853">
        <v>1</v>
      </c>
      <c r="L2853">
        <v>43066</v>
      </c>
      <c r="M2853">
        <v>0.99</v>
      </c>
      <c r="N2853" t="str">
        <f t="shared" si="357"/>
        <v>000X</v>
      </c>
      <c r="O2853">
        <v>2469</v>
      </c>
      <c r="P2853" t="s">
        <v>58</v>
      </c>
      <c r="Q2853" t="s">
        <v>10433</v>
      </c>
      <c r="R2853" t="s">
        <v>140</v>
      </c>
      <c r="T2853" t="s">
        <v>61</v>
      </c>
      <c r="V2853" t="s">
        <v>13901</v>
      </c>
      <c r="W2853">
        <v>280916</v>
      </c>
      <c r="X2853">
        <v>24470</v>
      </c>
      <c r="Y2853">
        <v>256446</v>
      </c>
      <c r="Z2853">
        <v>228229</v>
      </c>
      <c r="AA2853">
        <v>203229</v>
      </c>
      <c r="AB2853" t="s">
        <v>63</v>
      </c>
      <c r="AC2853" s="1">
        <v>37622</v>
      </c>
      <c r="AD2853">
        <v>280000</v>
      </c>
      <c r="AE2853">
        <v>1571</v>
      </c>
      <c r="AF2853">
        <v>31</v>
      </c>
      <c r="AG2853" t="s">
        <v>64</v>
      </c>
      <c r="AH2853" t="s">
        <v>76</v>
      </c>
      <c r="AI2853">
        <v>1</v>
      </c>
      <c r="AJ2853">
        <v>2001</v>
      </c>
      <c r="AK2853">
        <v>3</v>
      </c>
      <c r="AL2853">
        <v>2</v>
      </c>
      <c r="AM2853">
        <v>1</v>
      </c>
      <c r="AN2853">
        <v>2709</v>
      </c>
      <c r="AO2853">
        <v>32</v>
      </c>
      <c r="AP2853" t="s">
        <v>63</v>
      </c>
      <c r="AQ2853" t="s">
        <v>66</v>
      </c>
      <c r="AR2853">
        <v>3993</v>
      </c>
      <c r="AW2853" t="s">
        <v>13902</v>
      </c>
      <c r="AX2853" t="s">
        <v>13903</v>
      </c>
      <c r="AY2853" t="s">
        <v>13904</v>
      </c>
      <c r="AZ2853" t="s">
        <v>70</v>
      </c>
    </row>
    <row r="2854" spans="1:52" x14ac:dyDescent="0.3">
      <c r="A2854">
        <v>2163089</v>
      </c>
      <c r="B2854" t="s">
        <v>13905</v>
      </c>
      <c r="C2854" t="str">
        <f t="shared" si="358"/>
        <v>7492</v>
      </c>
      <c r="D2854" t="s">
        <v>8411</v>
      </c>
      <c r="E2854" t="str">
        <f>"0100"</f>
        <v>0100</v>
      </c>
      <c r="F2854" t="s">
        <v>54</v>
      </c>
      <c r="G2854" t="str">
        <f t="shared" si="361"/>
        <v>03</v>
      </c>
      <c r="H2854" t="s">
        <v>55</v>
      </c>
      <c r="I2854" t="s">
        <v>56</v>
      </c>
      <c r="J2854" t="s">
        <v>57</v>
      </c>
      <c r="K2854">
        <v>1</v>
      </c>
      <c r="L2854">
        <v>44245</v>
      </c>
      <c r="M2854">
        <v>1.02</v>
      </c>
      <c r="N2854" t="str">
        <f t="shared" si="357"/>
        <v>000X</v>
      </c>
      <c r="O2854">
        <v>5255</v>
      </c>
      <c r="P2854" t="s">
        <v>72</v>
      </c>
      <c r="Q2854" t="s">
        <v>13355</v>
      </c>
      <c r="R2854" t="s">
        <v>140</v>
      </c>
      <c r="T2854" t="s">
        <v>61</v>
      </c>
      <c r="V2854" t="s">
        <v>13906</v>
      </c>
      <c r="W2854">
        <v>228618</v>
      </c>
      <c r="X2854">
        <v>16250</v>
      </c>
      <c r="Y2854">
        <v>212368</v>
      </c>
      <c r="Z2854">
        <v>175777</v>
      </c>
      <c r="AA2854">
        <v>150777</v>
      </c>
      <c r="AB2854" t="s">
        <v>63</v>
      </c>
      <c r="AC2854" s="1">
        <v>37073</v>
      </c>
      <c r="AD2854">
        <v>18000</v>
      </c>
      <c r="AE2854">
        <v>1442</v>
      </c>
      <c r="AF2854">
        <v>514</v>
      </c>
      <c r="AG2854" t="s">
        <v>103</v>
      </c>
      <c r="AH2854" t="s">
        <v>76</v>
      </c>
      <c r="AI2854">
        <v>1</v>
      </c>
      <c r="AJ2854">
        <v>2002</v>
      </c>
      <c r="AK2854">
        <v>3</v>
      </c>
      <c r="AL2854">
        <v>2</v>
      </c>
      <c r="AN2854">
        <v>2133</v>
      </c>
      <c r="AO2854">
        <v>32</v>
      </c>
      <c r="AP2854" t="s">
        <v>63</v>
      </c>
      <c r="AQ2854" t="s">
        <v>66</v>
      </c>
      <c r="AR2854">
        <v>3327</v>
      </c>
      <c r="AW2854" t="s">
        <v>13907</v>
      </c>
      <c r="AX2854" t="s">
        <v>13908</v>
      </c>
      <c r="AY2854" t="s">
        <v>13909</v>
      </c>
      <c r="AZ2854" t="s">
        <v>70</v>
      </c>
    </row>
    <row r="2855" spans="1:52" x14ac:dyDescent="0.3">
      <c r="A2855">
        <v>2163119</v>
      </c>
      <c r="B2855" t="s">
        <v>13910</v>
      </c>
      <c r="C2855" t="str">
        <f t="shared" si="358"/>
        <v>7492</v>
      </c>
      <c r="D2855" t="s">
        <v>8411</v>
      </c>
      <c r="E2855" t="str">
        <f>"0100"</f>
        <v>0100</v>
      </c>
      <c r="F2855" t="s">
        <v>54</v>
      </c>
      <c r="G2855" t="str">
        <f t="shared" si="361"/>
        <v>03</v>
      </c>
      <c r="H2855" t="s">
        <v>55</v>
      </c>
      <c r="I2855" t="s">
        <v>56</v>
      </c>
      <c r="J2855" t="s">
        <v>13318</v>
      </c>
      <c r="K2855">
        <v>1</v>
      </c>
      <c r="L2855">
        <v>55087</v>
      </c>
      <c r="M2855">
        <v>1.26</v>
      </c>
      <c r="N2855" t="str">
        <f t="shared" si="357"/>
        <v>000X</v>
      </c>
      <c r="O2855">
        <v>5263</v>
      </c>
      <c r="P2855" t="s">
        <v>72</v>
      </c>
      <c r="Q2855" t="s">
        <v>13355</v>
      </c>
      <c r="R2855" t="s">
        <v>140</v>
      </c>
      <c r="T2855" t="s">
        <v>61</v>
      </c>
      <c r="V2855" t="s">
        <v>13911</v>
      </c>
      <c r="W2855">
        <v>22450</v>
      </c>
      <c r="X2855">
        <v>22450</v>
      </c>
      <c r="Y2855">
        <v>0</v>
      </c>
      <c r="Z2855">
        <v>22450</v>
      </c>
      <c r="AA2855">
        <v>22450</v>
      </c>
      <c r="AB2855" t="s">
        <v>72</v>
      </c>
      <c r="AC2855" s="1">
        <v>43350</v>
      </c>
      <c r="AD2855">
        <v>29000</v>
      </c>
      <c r="AE2855">
        <v>2925</v>
      </c>
      <c r="AF2855">
        <v>2135</v>
      </c>
      <c r="AG2855" t="s">
        <v>103</v>
      </c>
      <c r="AH2855" t="s">
        <v>76</v>
      </c>
      <c r="AI2855">
        <v>1</v>
      </c>
      <c r="AJ2855">
        <v>2020</v>
      </c>
      <c r="AK2855">
        <v>4</v>
      </c>
      <c r="AL2855">
        <v>3</v>
      </c>
      <c r="AN2855">
        <v>3484</v>
      </c>
      <c r="AO2855">
        <v>32</v>
      </c>
      <c r="AP2855" t="s">
        <v>63</v>
      </c>
      <c r="AQ2855" t="s">
        <v>66</v>
      </c>
      <c r="AR2855">
        <v>4648</v>
      </c>
      <c r="AW2855" t="s">
        <v>13912</v>
      </c>
      <c r="AX2855" t="s">
        <v>13913</v>
      </c>
      <c r="AY2855" t="s">
        <v>13914</v>
      </c>
      <c r="AZ2855" t="s">
        <v>13915</v>
      </c>
    </row>
    <row r="2856" spans="1:52" x14ac:dyDescent="0.3">
      <c r="A2856">
        <v>2163186</v>
      </c>
      <c r="B2856" t="s">
        <v>13916</v>
      </c>
      <c r="C2856" t="str">
        <f t="shared" si="358"/>
        <v>7492</v>
      </c>
      <c r="D2856" t="s">
        <v>8411</v>
      </c>
      <c r="E2856" t="str">
        <f>"0000"</f>
        <v>0000</v>
      </c>
      <c r="F2856" t="s">
        <v>108</v>
      </c>
      <c r="G2856" t="str">
        <f>"10"</f>
        <v>10</v>
      </c>
      <c r="H2856" t="s">
        <v>55</v>
      </c>
      <c r="I2856" t="s">
        <v>56</v>
      </c>
      <c r="J2856" t="s">
        <v>57</v>
      </c>
      <c r="K2856">
        <v>0</v>
      </c>
      <c r="L2856">
        <v>43841</v>
      </c>
      <c r="M2856">
        <v>1.01</v>
      </c>
      <c r="N2856" t="str">
        <f t="shared" si="357"/>
        <v>000X</v>
      </c>
      <c r="O2856">
        <v>2588</v>
      </c>
      <c r="P2856" t="s">
        <v>58</v>
      </c>
      <c r="Q2856" t="s">
        <v>13917</v>
      </c>
      <c r="R2856" t="s">
        <v>140</v>
      </c>
      <c r="T2856" t="s">
        <v>61</v>
      </c>
      <c r="V2856" t="s">
        <v>13918</v>
      </c>
      <c r="W2856">
        <v>16100</v>
      </c>
      <c r="X2856">
        <v>16100</v>
      </c>
      <c r="Y2856">
        <v>0</v>
      </c>
      <c r="Z2856">
        <v>16100</v>
      </c>
      <c r="AA2856">
        <v>16100</v>
      </c>
      <c r="AB2856" t="s">
        <v>72</v>
      </c>
      <c r="AR2856">
        <v>0</v>
      </c>
      <c r="AW2856" t="s">
        <v>13919</v>
      </c>
      <c r="AX2856" t="s">
        <v>13920</v>
      </c>
      <c r="AY2856" t="s">
        <v>13921</v>
      </c>
      <c r="AZ2856" t="s">
        <v>13922</v>
      </c>
    </row>
    <row r="2857" spans="1:52" x14ac:dyDescent="0.3">
      <c r="A2857">
        <v>2163216</v>
      </c>
      <c r="B2857" t="s">
        <v>13923</v>
      </c>
      <c r="C2857" t="str">
        <f t="shared" si="358"/>
        <v>7492</v>
      </c>
      <c r="D2857" t="s">
        <v>8411</v>
      </c>
      <c r="E2857" t="str">
        <f>"0000"</f>
        <v>0000</v>
      </c>
      <c r="F2857" t="s">
        <v>108</v>
      </c>
      <c r="G2857" t="str">
        <f>"10"</f>
        <v>10</v>
      </c>
      <c r="H2857" t="s">
        <v>55</v>
      </c>
      <c r="I2857" t="s">
        <v>56</v>
      </c>
      <c r="J2857" t="s">
        <v>57</v>
      </c>
      <c r="K2857">
        <v>0</v>
      </c>
      <c r="L2857">
        <v>51589</v>
      </c>
      <c r="M2857">
        <v>1.18</v>
      </c>
      <c r="N2857" t="str">
        <f t="shared" si="357"/>
        <v>000X</v>
      </c>
      <c r="O2857">
        <v>2590</v>
      </c>
      <c r="P2857" t="s">
        <v>58</v>
      </c>
      <c r="Q2857" t="s">
        <v>13917</v>
      </c>
      <c r="R2857" t="s">
        <v>140</v>
      </c>
      <c r="T2857" t="s">
        <v>61</v>
      </c>
      <c r="V2857" t="s">
        <v>13924</v>
      </c>
      <c r="W2857">
        <v>18950</v>
      </c>
      <c r="X2857">
        <v>18950</v>
      </c>
      <c r="Y2857">
        <v>0</v>
      </c>
      <c r="Z2857">
        <v>18950</v>
      </c>
      <c r="AA2857">
        <v>18950</v>
      </c>
      <c r="AB2857" t="s">
        <v>72</v>
      </c>
      <c r="AC2857" s="1">
        <v>44127</v>
      </c>
      <c r="AD2857">
        <v>28500</v>
      </c>
      <c r="AE2857">
        <v>3105</v>
      </c>
      <c r="AF2857">
        <v>1026</v>
      </c>
      <c r="AG2857" t="s">
        <v>103</v>
      </c>
      <c r="AH2857" t="s">
        <v>76</v>
      </c>
      <c r="AR2857">
        <v>0</v>
      </c>
      <c r="AW2857" t="s">
        <v>13925</v>
      </c>
      <c r="AX2857" t="s">
        <v>13926</v>
      </c>
      <c r="AY2857" t="s">
        <v>13927</v>
      </c>
      <c r="AZ2857" t="s">
        <v>5071</v>
      </c>
    </row>
    <row r="2858" spans="1:52" x14ac:dyDescent="0.3">
      <c r="A2858">
        <v>2163348</v>
      </c>
      <c r="B2858" t="s">
        <v>13928</v>
      </c>
      <c r="C2858" t="str">
        <f t="shared" si="358"/>
        <v>7492</v>
      </c>
      <c r="D2858" t="s">
        <v>8411</v>
      </c>
      <c r="E2858" t="str">
        <f>"0100"</f>
        <v>0100</v>
      </c>
      <c r="F2858" t="s">
        <v>54</v>
      </c>
      <c r="G2858" t="str">
        <f t="shared" ref="G2858:G2866" si="362">"03"</f>
        <v>03</v>
      </c>
      <c r="H2858" t="s">
        <v>55</v>
      </c>
      <c r="I2858" t="s">
        <v>56</v>
      </c>
      <c r="J2858" t="s">
        <v>57</v>
      </c>
      <c r="K2858">
        <v>1</v>
      </c>
      <c r="L2858">
        <v>46778</v>
      </c>
      <c r="M2858">
        <v>1.07</v>
      </c>
      <c r="N2858" t="str">
        <f t="shared" si="357"/>
        <v>000X</v>
      </c>
      <c r="O2858">
        <v>2205</v>
      </c>
      <c r="P2858" t="s">
        <v>58</v>
      </c>
      <c r="Q2858" t="s">
        <v>265</v>
      </c>
      <c r="R2858" t="s">
        <v>266</v>
      </c>
      <c r="T2858" t="s">
        <v>61</v>
      </c>
      <c r="V2858" t="s">
        <v>13929</v>
      </c>
      <c r="W2858">
        <v>291445</v>
      </c>
      <c r="X2858">
        <v>17180</v>
      </c>
      <c r="Y2858">
        <v>274265</v>
      </c>
      <c r="Z2858">
        <v>251770</v>
      </c>
      <c r="AA2858">
        <v>226770</v>
      </c>
      <c r="AB2858" t="s">
        <v>63</v>
      </c>
      <c r="AC2858" s="1">
        <v>39479</v>
      </c>
      <c r="AD2858">
        <v>2500</v>
      </c>
      <c r="AE2858">
        <v>2196</v>
      </c>
      <c r="AF2858">
        <v>1835</v>
      </c>
      <c r="AG2858" t="s">
        <v>64</v>
      </c>
      <c r="AH2858" t="s">
        <v>515</v>
      </c>
      <c r="AI2858">
        <v>1</v>
      </c>
      <c r="AJ2858">
        <v>1997</v>
      </c>
      <c r="AK2858">
        <v>3</v>
      </c>
      <c r="AL2858">
        <v>2</v>
      </c>
      <c r="AN2858">
        <v>2324</v>
      </c>
      <c r="AO2858">
        <v>32</v>
      </c>
      <c r="AP2858" t="s">
        <v>63</v>
      </c>
      <c r="AQ2858" t="s">
        <v>66</v>
      </c>
      <c r="AR2858">
        <v>3336</v>
      </c>
      <c r="AW2858" t="s">
        <v>13930</v>
      </c>
      <c r="AX2858" t="s">
        <v>13931</v>
      </c>
      <c r="AY2858" t="s">
        <v>13932</v>
      </c>
      <c r="AZ2858" t="s">
        <v>70</v>
      </c>
    </row>
    <row r="2859" spans="1:52" x14ac:dyDescent="0.3">
      <c r="A2859">
        <v>2163763</v>
      </c>
      <c r="B2859" t="s">
        <v>13933</v>
      </c>
      <c r="C2859" t="str">
        <f t="shared" si="358"/>
        <v>7492</v>
      </c>
      <c r="D2859" t="s">
        <v>8411</v>
      </c>
      <c r="E2859" t="str">
        <f>"0100"</f>
        <v>0100</v>
      </c>
      <c r="F2859" t="s">
        <v>54</v>
      </c>
      <c r="G2859" t="str">
        <f t="shared" si="362"/>
        <v>03</v>
      </c>
      <c r="H2859" t="s">
        <v>55</v>
      </c>
      <c r="I2859" t="s">
        <v>56</v>
      </c>
      <c r="J2859" t="s">
        <v>57</v>
      </c>
      <c r="K2859">
        <v>1</v>
      </c>
      <c r="L2859">
        <v>51595</v>
      </c>
      <c r="M2859">
        <v>1.18</v>
      </c>
      <c r="N2859" t="str">
        <f t="shared" ref="N2859:N2922" si="363">"000X"</f>
        <v>000X</v>
      </c>
      <c r="O2859">
        <v>2470</v>
      </c>
      <c r="P2859" t="s">
        <v>58</v>
      </c>
      <c r="Q2859" t="s">
        <v>10433</v>
      </c>
      <c r="R2859" t="s">
        <v>140</v>
      </c>
      <c r="T2859" t="s">
        <v>61</v>
      </c>
      <c r="V2859" t="s">
        <v>13934</v>
      </c>
      <c r="W2859">
        <v>231030</v>
      </c>
      <c r="X2859">
        <v>18950</v>
      </c>
      <c r="Y2859">
        <v>212080</v>
      </c>
      <c r="Z2859">
        <v>231030</v>
      </c>
      <c r="AA2859">
        <v>205530</v>
      </c>
      <c r="AB2859" t="s">
        <v>63</v>
      </c>
      <c r="AC2859" s="1">
        <v>43696</v>
      </c>
      <c r="AD2859">
        <v>262000</v>
      </c>
      <c r="AE2859">
        <v>2998</v>
      </c>
      <c r="AF2859">
        <v>974</v>
      </c>
      <c r="AG2859" t="s">
        <v>64</v>
      </c>
      <c r="AH2859" t="s">
        <v>76</v>
      </c>
      <c r="AI2859">
        <v>1</v>
      </c>
      <c r="AJ2859">
        <v>1997</v>
      </c>
      <c r="AK2859">
        <v>3</v>
      </c>
      <c r="AL2859">
        <v>2</v>
      </c>
      <c r="AN2859">
        <v>2231</v>
      </c>
      <c r="AO2859">
        <v>32</v>
      </c>
      <c r="AP2859" t="s">
        <v>63</v>
      </c>
      <c r="AQ2859" t="s">
        <v>66</v>
      </c>
      <c r="AR2859">
        <v>3226</v>
      </c>
      <c r="AW2859" t="s">
        <v>13935</v>
      </c>
      <c r="AX2859" t="s">
        <v>13936</v>
      </c>
      <c r="AY2859" t="s">
        <v>13937</v>
      </c>
      <c r="AZ2859" t="s">
        <v>70</v>
      </c>
    </row>
    <row r="2860" spans="1:52" x14ac:dyDescent="0.3">
      <c r="A2860">
        <v>2163828</v>
      </c>
      <c r="B2860" t="s">
        <v>13938</v>
      </c>
      <c r="C2860" t="str">
        <f t="shared" si="358"/>
        <v>7492</v>
      </c>
      <c r="D2860" t="s">
        <v>8411</v>
      </c>
      <c r="E2860" t="str">
        <f>"0100"</f>
        <v>0100</v>
      </c>
      <c r="F2860" t="s">
        <v>54</v>
      </c>
      <c r="G2860" t="str">
        <f t="shared" si="362"/>
        <v>03</v>
      </c>
      <c r="H2860" t="s">
        <v>55</v>
      </c>
      <c r="I2860" t="s">
        <v>56</v>
      </c>
      <c r="J2860" t="s">
        <v>57</v>
      </c>
      <c r="K2860">
        <v>1</v>
      </c>
      <c r="L2860">
        <v>43762</v>
      </c>
      <c r="M2860">
        <v>1</v>
      </c>
      <c r="N2860" t="str">
        <f t="shared" si="363"/>
        <v>000X</v>
      </c>
      <c r="O2860">
        <v>2515</v>
      </c>
      <c r="P2860" t="s">
        <v>58</v>
      </c>
      <c r="Q2860" t="s">
        <v>265</v>
      </c>
      <c r="R2860" t="s">
        <v>266</v>
      </c>
      <c r="T2860" t="s">
        <v>61</v>
      </c>
      <c r="V2860" t="s">
        <v>13939</v>
      </c>
      <c r="W2860">
        <v>162917</v>
      </c>
      <c r="X2860">
        <v>16070</v>
      </c>
      <c r="Y2860">
        <v>146847</v>
      </c>
      <c r="Z2860">
        <v>125204</v>
      </c>
      <c r="AA2860">
        <v>100204</v>
      </c>
      <c r="AB2860" t="s">
        <v>63</v>
      </c>
      <c r="AC2860" s="1">
        <v>39600</v>
      </c>
      <c r="AD2860">
        <v>225000</v>
      </c>
      <c r="AE2860">
        <v>2227</v>
      </c>
      <c r="AF2860">
        <v>517</v>
      </c>
      <c r="AG2860" t="s">
        <v>64</v>
      </c>
      <c r="AH2860" t="s">
        <v>76</v>
      </c>
      <c r="AI2860">
        <v>1</v>
      </c>
      <c r="AJ2860">
        <v>1988</v>
      </c>
      <c r="AK2860">
        <v>3</v>
      </c>
      <c r="AL2860">
        <v>2</v>
      </c>
      <c r="AN2860">
        <v>1804</v>
      </c>
      <c r="AO2860">
        <v>32</v>
      </c>
      <c r="AP2860" t="s">
        <v>63</v>
      </c>
      <c r="AQ2860" t="s">
        <v>66</v>
      </c>
      <c r="AR2860">
        <v>2284</v>
      </c>
      <c r="AW2860" t="s">
        <v>13940</v>
      </c>
      <c r="AX2860" t="s">
        <v>13941</v>
      </c>
      <c r="AY2860" t="s">
        <v>13942</v>
      </c>
      <c r="AZ2860" t="s">
        <v>70</v>
      </c>
    </row>
    <row r="2861" spans="1:52" x14ac:dyDescent="0.3">
      <c r="A2861">
        <v>2163852</v>
      </c>
      <c r="B2861" t="s">
        <v>13943</v>
      </c>
      <c r="C2861" t="str">
        <f t="shared" si="358"/>
        <v>7492</v>
      </c>
      <c r="D2861" t="s">
        <v>8411</v>
      </c>
      <c r="E2861" t="str">
        <f>"0100"</f>
        <v>0100</v>
      </c>
      <c r="F2861" t="s">
        <v>54</v>
      </c>
      <c r="G2861" t="str">
        <f t="shared" si="362"/>
        <v>03</v>
      </c>
      <c r="H2861" t="s">
        <v>55</v>
      </c>
      <c r="I2861" t="s">
        <v>56</v>
      </c>
      <c r="J2861" t="s">
        <v>57</v>
      </c>
      <c r="K2861">
        <v>1</v>
      </c>
      <c r="L2861">
        <v>43764</v>
      </c>
      <c r="M2861">
        <v>1</v>
      </c>
      <c r="N2861" t="str">
        <f t="shared" si="363"/>
        <v>000X</v>
      </c>
      <c r="O2861">
        <v>2545</v>
      </c>
      <c r="P2861" t="s">
        <v>58</v>
      </c>
      <c r="Q2861" t="s">
        <v>265</v>
      </c>
      <c r="R2861" t="s">
        <v>266</v>
      </c>
      <c r="T2861" t="s">
        <v>61</v>
      </c>
      <c r="V2861" t="s">
        <v>13944</v>
      </c>
      <c r="W2861">
        <v>188353</v>
      </c>
      <c r="X2861">
        <v>16080</v>
      </c>
      <c r="Y2861">
        <v>172273</v>
      </c>
      <c r="Z2861">
        <v>188353</v>
      </c>
      <c r="AA2861">
        <v>188353</v>
      </c>
      <c r="AB2861" t="s">
        <v>72</v>
      </c>
      <c r="AC2861" s="1">
        <v>42692</v>
      </c>
      <c r="AD2861">
        <v>150000</v>
      </c>
      <c r="AE2861">
        <v>2795</v>
      </c>
      <c r="AF2861">
        <v>2378</v>
      </c>
      <c r="AG2861" t="s">
        <v>64</v>
      </c>
      <c r="AH2861" t="s">
        <v>76</v>
      </c>
      <c r="AI2861">
        <v>1</v>
      </c>
      <c r="AJ2861">
        <v>1989</v>
      </c>
      <c r="AK2861">
        <v>3</v>
      </c>
      <c r="AL2861">
        <v>2</v>
      </c>
      <c r="AN2861">
        <v>2131</v>
      </c>
      <c r="AO2861">
        <v>34</v>
      </c>
      <c r="AP2861" t="s">
        <v>72</v>
      </c>
      <c r="AQ2861" t="s">
        <v>66</v>
      </c>
      <c r="AR2861">
        <v>3039</v>
      </c>
      <c r="AW2861" t="s">
        <v>13945</v>
      </c>
      <c r="AY2861" t="s">
        <v>13946</v>
      </c>
      <c r="AZ2861" t="s">
        <v>70</v>
      </c>
    </row>
    <row r="2862" spans="1:52" x14ac:dyDescent="0.3">
      <c r="A2862">
        <v>2164115</v>
      </c>
      <c r="B2862" t="s">
        <v>13947</v>
      </c>
      <c r="C2862" t="str">
        <f t="shared" si="358"/>
        <v>7492</v>
      </c>
      <c r="D2862" t="s">
        <v>8411</v>
      </c>
      <c r="E2862" t="str">
        <f>"0100"</f>
        <v>0100</v>
      </c>
      <c r="F2862" t="s">
        <v>54</v>
      </c>
      <c r="G2862" t="str">
        <f t="shared" si="362"/>
        <v>03</v>
      </c>
      <c r="H2862" t="s">
        <v>55</v>
      </c>
      <c r="I2862" t="s">
        <v>56</v>
      </c>
      <c r="J2862" t="s">
        <v>13318</v>
      </c>
      <c r="K2862">
        <v>1</v>
      </c>
      <c r="L2862">
        <v>52767</v>
      </c>
      <c r="M2862">
        <v>1.21</v>
      </c>
      <c r="N2862" t="str">
        <f t="shared" si="363"/>
        <v>000X</v>
      </c>
      <c r="O2862">
        <v>2979</v>
      </c>
      <c r="P2862" t="s">
        <v>58</v>
      </c>
      <c r="Q2862" t="s">
        <v>13948</v>
      </c>
      <c r="R2862" t="s">
        <v>331</v>
      </c>
      <c r="T2862" t="s">
        <v>61</v>
      </c>
      <c r="V2862" t="s">
        <v>13949</v>
      </c>
      <c r="W2862">
        <v>219921</v>
      </c>
      <c r="X2862">
        <v>25010</v>
      </c>
      <c r="Y2862">
        <v>194911</v>
      </c>
      <c r="Z2862">
        <v>169648</v>
      </c>
      <c r="AA2862">
        <v>144648</v>
      </c>
      <c r="AB2862" t="s">
        <v>63</v>
      </c>
      <c r="AC2862" s="1">
        <v>43957</v>
      </c>
      <c r="AD2862">
        <v>203000</v>
      </c>
      <c r="AE2862">
        <v>3058</v>
      </c>
      <c r="AF2862">
        <v>653</v>
      </c>
      <c r="AG2862" t="s">
        <v>64</v>
      </c>
      <c r="AH2862" t="s">
        <v>76</v>
      </c>
      <c r="AI2862">
        <v>1</v>
      </c>
      <c r="AJ2862">
        <v>1994</v>
      </c>
      <c r="AK2862">
        <v>3</v>
      </c>
      <c r="AL2862">
        <v>2</v>
      </c>
      <c r="AN2862">
        <v>2457</v>
      </c>
      <c r="AO2862">
        <v>32</v>
      </c>
      <c r="AP2862" t="s">
        <v>63</v>
      </c>
      <c r="AQ2862" t="s">
        <v>66</v>
      </c>
      <c r="AR2862">
        <v>3467</v>
      </c>
      <c r="AW2862" t="s">
        <v>13950</v>
      </c>
      <c r="AY2862" t="s">
        <v>13951</v>
      </c>
      <c r="AZ2862" t="s">
        <v>70</v>
      </c>
    </row>
    <row r="2863" spans="1:52" x14ac:dyDescent="0.3">
      <c r="A2863">
        <v>2161957</v>
      </c>
      <c r="B2863" t="s">
        <v>13952</v>
      </c>
      <c r="C2863" t="str">
        <f t="shared" si="358"/>
        <v>7492</v>
      </c>
      <c r="D2863" t="s">
        <v>8411</v>
      </c>
      <c r="E2863" t="str">
        <f>"0000"</f>
        <v>0000</v>
      </c>
      <c r="F2863" t="s">
        <v>108</v>
      </c>
      <c r="G2863" t="str">
        <f t="shared" si="362"/>
        <v>03</v>
      </c>
      <c r="H2863" t="s">
        <v>55</v>
      </c>
      <c r="I2863" t="s">
        <v>56</v>
      </c>
      <c r="J2863" t="s">
        <v>57</v>
      </c>
      <c r="K2863">
        <v>0</v>
      </c>
      <c r="L2863">
        <v>46107</v>
      </c>
      <c r="M2863">
        <v>1.06</v>
      </c>
      <c r="N2863" t="str">
        <f t="shared" si="363"/>
        <v>000X</v>
      </c>
      <c r="O2863">
        <v>5208</v>
      </c>
      <c r="P2863" t="s">
        <v>72</v>
      </c>
      <c r="Q2863" t="s">
        <v>13342</v>
      </c>
      <c r="R2863" t="s">
        <v>4590</v>
      </c>
      <c r="T2863" t="s">
        <v>61</v>
      </c>
      <c r="V2863" t="s">
        <v>13953</v>
      </c>
      <c r="W2863">
        <v>21340</v>
      </c>
      <c r="X2863">
        <v>21340</v>
      </c>
      <c r="Y2863">
        <v>0</v>
      </c>
      <c r="Z2863">
        <v>21340</v>
      </c>
      <c r="AA2863">
        <v>21340</v>
      </c>
      <c r="AB2863" t="s">
        <v>72</v>
      </c>
      <c r="AR2863">
        <v>0</v>
      </c>
      <c r="AW2863" t="s">
        <v>13954</v>
      </c>
      <c r="AY2863" t="s">
        <v>13955</v>
      </c>
      <c r="AZ2863" t="s">
        <v>13956</v>
      </c>
    </row>
    <row r="2864" spans="1:52" x14ac:dyDescent="0.3">
      <c r="A2864">
        <v>2162643</v>
      </c>
      <c r="B2864" t="s">
        <v>13957</v>
      </c>
      <c r="C2864" t="str">
        <f t="shared" si="358"/>
        <v>7492</v>
      </c>
      <c r="D2864" t="s">
        <v>8411</v>
      </c>
      <c r="E2864" t="str">
        <f>"0000"</f>
        <v>0000</v>
      </c>
      <c r="F2864" t="s">
        <v>108</v>
      </c>
      <c r="G2864" t="str">
        <f t="shared" si="362"/>
        <v>03</v>
      </c>
      <c r="H2864" t="s">
        <v>55</v>
      </c>
      <c r="I2864" t="s">
        <v>56</v>
      </c>
      <c r="J2864" t="s">
        <v>57</v>
      </c>
      <c r="K2864">
        <v>0</v>
      </c>
      <c r="L2864">
        <v>44205</v>
      </c>
      <c r="M2864">
        <v>1.01</v>
      </c>
      <c r="N2864" t="str">
        <f t="shared" si="363"/>
        <v>000X</v>
      </c>
      <c r="O2864">
        <v>2186</v>
      </c>
      <c r="P2864" t="s">
        <v>58</v>
      </c>
      <c r="Q2864" t="s">
        <v>13813</v>
      </c>
      <c r="R2864" t="s">
        <v>719</v>
      </c>
      <c r="T2864" t="s">
        <v>61</v>
      </c>
      <c r="V2864" t="s">
        <v>13958</v>
      </c>
      <c r="W2864">
        <v>16240</v>
      </c>
      <c r="X2864">
        <v>16240</v>
      </c>
      <c r="Y2864">
        <v>0</v>
      </c>
      <c r="Z2864">
        <v>16240</v>
      </c>
      <c r="AA2864">
        <v>16240</v>
      </c>
      <c r="AB2864" t="s">
        <v>72</v>
      </c>
      <c r="AR2864">
        <v>0</v>
      </c>
      <c r="AW2864" t="s">
        <v>13959</v>
      </c>
      <c r="AY2864" t="s">
        <v>13960</v>
      </c>
      <c r="AZ2864" t="s">
        <v>13961</v>
      </c>
    </row>
    <row r="2865" spans="1:52" x14ac:dyDescent="0.3">
      <c r="A2865">
        <v>2162759</v>
      </c>
      <c r="B2865" t="s">
        <v>13962</v>
      </c>
      <c r="C2865" t="str">
        <f t="shared" si="358"/>
        <v>7492</v>
      </c>
      <c r="D2865" t="s">
        <v>8411</v>
      </c>
      <c r="E2865" t="str">
        <f>"0100"</f>
        <v>0100</v>
      </c>
      <c r="F2865" t="s">
        <v>54</v>
      </c>
      <c r="G2865" t="str">
        <f t="shared" si="362"/>
        <v>03</v>
      </c>
      <c r="H2865" t="s">
        <v>55</v>
      </c>
      <c r="I2865" t="s">
        <v>56</v>
      </c>
      <c r="J2865" t="s">
        <v>13318</v>
      </c>
      <c r="K2865">
        <v>1</v>
      </c>
      <c r="L2865">
        <v>46125</v>
      </c>
      <c r="M2865">
        <v>1.06</v>
      </c>
      <c r="N2865" t="str">
        <f t="shared" si="363"/>
        <v>000X</v>
      </c>
      <c r="O2865">
        <v>2261</v>
      </c>
      <c r="P2865" t="s">
        <v>58</v>
      </c>
      <c r="Q2865" t="s">
        <v>10433</v>
      </c>
      <c r="R2865" t="s">
        <v>140</v>
      </c>
      <c r="T2865" t="s">
        <v>61</v>
      </c>
      <c r="V2865" t="s">
        <v>13963</v>
      </c>
      <c r="W2865">
        <v>347179</v>
      </c>
      <c r="X2865">
        <v>23450</v>
      </c>
      <c r="Y2865">
        <v>323729</v>
      </c>
      <c r="Z2865">
        <v>299970</v>
      </c>
      <c r="AA2865">
        <v>274970</v>
      </c>
      <c r="AB2865" t="s">
        <v>63</v>
      </c>
      <c r="AC2865" s="1">
        <v>39173</v>
      </c>
      <c r="AD2865">
        <v>80000</v>
      </c>
      <c r="AE2865">
        <v>2117</v>
      </c>
      <c r="AF2865">
        <v>250</v>
      </c>
      <c r="AG2865" t="s">
        <v>103</v>
      </c>
      <c r="AH2865" t="s">
        <v>76</v>
      </c>
      <c r="AI2865">
        <v>1</v>
      </c>
      <c r="AJ2865">
        <v>2008</v>
      </c>
      <c r="AK2865">
        <v>4</v>
      </c>
      <c r="AL2865">
        <v>2</v>
      </c>
      <c r="AM2865">
        <v>1</v>
      </c>
      <c r="AN2865">
        <v>3117</v>
      </c>
      <c r="AO2865">
        <v>32</v>
      </c>
      <c r="AP2865" t="s">
        <v>63</v>
      </c>
      <c r="AQ2865" t="s">
        <v>66</v>
      </c>
      <c r="AR2865">
        <v>4211</v>
      </c>
      <c r="AW2865" t="s">
        <v>13964</v>
      </c>
      <c r="AX2865" t="s">
        <v>13965</v>
      </c>
      <c r="AY2865" t="s">
        <v>13966</v>
      </c>
      <c r="AZ2865" t="s">
        <v>70</v>
      </c>
    </row>
    <row r="2866" spans="1:52" x14ac:dyDescent="0.3">
      <c r="A2866">
        <v>2162881</v>
      </c>
      <c r="B2866" t="s">
        <v>13967</v>
      </c>
      <c r="C2866" t="str">
        <f t="shared" si="358"/>
        <v>7492</v>
      </c>
      <c r="D2866" t="s">
        <v>8411</v>
      </c>
      <c r="E2866" t="str">
        <f>"0000"</f>
        <v>0000</v>
      </c>
      <c r="F2866" t="s">
        <v>108</v>
      </c>
      <c r="G2866" t="str">
        <f t="shared" si="362"/>
        <v>03</v>
      </c>
      <c r="H2866" t="s">
        <v>55</v>
      </c>
      <c r="I2866" t="s">
        <v>56</v>
      </c>
      <c r="J2866" t="s">
        <v>13318</v>
      </c>
      <c r="K2866">
        <v>0</v>
      </c>
      <c r="L2866">
        <v>42991</v>
      </c>
      <c r="M2866">
        <v>0.99</v>
      </c>
      <c r="N2866" t="str">
        <f t="shared" si="363"/>
        <v>000X</v>
      </c>
      <c r="O2866">
        <v>2527</v>
      </c>
      <c r="P2866" t="s">
        <v>58</v>
      </c>
      <c r="Q2866" t="s">
        <v>10433</v>
      </c>
      <c r="R2866" t="s">
        <v>140</v>
      </c>
      <c r="T2866" t="s">
        <v>61</v>
      </c>
      <c r="V2866" t="s">
        <v>13968</v>
      </c>
      <c r="W2866">
        <v>23980</v>
      </c>
      <c r="X2866">
        <v>23980</v>
      </c>
      <c r="Y2866">
        <v>0</v>
      </c>
      <c r="Z2866">
        <v>23980</v>
      </c>
      <c r="AA2866">
        <v>23980</v>
      </c>
      <c r="AB2866" t="s">
        <v>72</v>
      </c>
      <c r="AC2866" s="1">
        <v>43876</v>
      </c>
      <c r="AD2866">
        <v>70000</v>
      </c>
      <c r="AE2866">
        <v>3041</v>
      </c>
      <c r="AF2866">
        <v>709</v>
      </c>
      <c r="AG2866" t="s">
        <v>103</v>
      </c>
      <c r="AH2866" t="s">
        <v>76</v>
      </c>
      <c r="AR2866">
        <v>0</v>
      </c>
      <c r="AW2866" t="s">
        <v>13969</v>
      </c>
      <c r="AY2866" t="s">
        <v>13970</v>
      </c>
      <c r="AZ2866" t="s">
        <v>13971</v>
      </c>
    </row>
    <row r="2867" spans="1:52" x14ac:dyDescent="0.3">
      <c r="A2867">
        <v>2163046</v>
      </c>
      <c r="B2867" t="s">
        <v>13972</v>
      </c>
      <c r="C2867" t="str">
        <f t="shared" si="358"/>
        <v>7492</v>
      </c>
      <c r="D2867" t="s">
        <v>8411</v>
      </c>
      <c r="E2867" t="str">
        <f>"0100"</f>
        <v>0100</v>
      </c>
      <c r="F2867" t="s">
        <v>54</v>
      </c>
      <c r="G2867" t="str">
        <f>"10"</f>
        <v>10</v>
      </c>
      <c r="H2867" t="s">
        <v>55</v>
      </c>
      <c r="I2867" t="s">
        <v>56</v>
      </c>
      <c r="J2867" t="s">
        <v>57</v>
      </c>
      <c r="K2867">
        <v>1</v>
      </c>
      <c r="L2867">
        <v>45351</v>
      </c>
      <c r="M2867">
        <v>1.04</v>
      </c>
      <c r="N2867" t="str">
        <f t="shared" si="363"/>
        <v>000X</v>
      </c>
      <c r="O2867">
        <v>2474</v>
      </c>
      <c r="P2867" t="s">
        <v>58</v>
      </c>
      <c r="Q2867" t="s">
        <v>8502</v>
      </c>
      <c r="R2867" t="s">
        <v>140</v>
      </c>
      <c r="T2867" t="s">
        <v>61</v>
      </c>
      <c r="V2867" t="s">
        <v>13973</v>
      </c>
      <c r="W2867">
        <v>203800</v>
      </c>
      <c r="X2867">
        <v>16660</v>
      </c>
      <c r="Y2867">
        <v>187140</v>
      </c>
      <c r="Z2867">
        <v>145633</v>
      </c>
      <c r="AA2867">
        <v>120633</v>
      </c>
      <c r="AB2867" t="s">
        <v>72</v>
      </c>
      <c r="AC2867" s="1">
        <v>41456</v>
      </c>
      <c r="AD2867">
        <v>229500</v>
      </c>
      <c r="AE2867">
        <v>2567</v>
      </c>
      <c r="AF2867">
        <v>691</v>
      </c>
      <c r="AG2867" t="s">
        <v>64</v>
      </c>
      <c r="AH2867" t="s">
        <v>76</v>
      </c>
      <c r="AI2867">
        <v>1</v>
      </c>
      <c r="AJ2867">
        <v>2013</v>
      </c>
      <c r="AK2867">
        <v>3</v>
      </c>
      <c r="AL2867">
        <v>2</v>
      </c>
      <c r="AN2867">
        <v>2214</v>
      </c>
      <c r="AO2867">
        <v>32</v>
      </c>
      <c r="AP2867" t="s">
        <v>63</v>
      </c>
      <c r="AQ2867" t="s">
        <v>66</v>
      </c>
      <c r="AR2867">
        <v>3348</v>
      </c>
      <c r="AW2867" t="s">
        <v>13974</v>
      </c>
      <c r="AX2867" t="s">
        <v>13975</v>
      </c>
      <c r="AY2867" t="s">
        <v>13976</v>
      </c>
      <c r="AZ2867" t="s">
        <v>70</v>
      </c>
    </row>
    <row r="2868" spans="1:52" x14ac:dyDescent="0.3">
      <c r="A2868">
        <v>2163356</v>
      </c>
      <c r="B2868" t="s">
        <v>13977</v>
      </c>
      <c r="C2868" t="str">
        <f t="shared" si="358"/>
        <v>7492</v>
      </c>
      <c r="D2868" t="s">
        <v>8411</v>
      </c>
      <c r="E2868" t="str">
        <f>"0000"</f>
        <v>0000</v>
      </c>
      <c r="F2868" t="s">
        <v>108</v>
      </c>
      <c r="G2868" t="str">
        <f>"10"</f>
        <v>10</v>
      </c>
      <c r="H2868" t="s">
        <v>55</v>
      </c>
      <c r="I2868" t="s">
        <v>56</v>
      </c>
      <c r="J2868" t="s">
        <v>57</v>
      </c>
      <c r="K2868">
        <v>0</v>
      </c>
      <c r="L2868">
        <v>47179</v>
      </c>
      <c r="M2868">
        <v>1.08</v>
      </c>
      <c r="N2868" t="str">
        <f t="shared" si="363"/>
        <v>000X</v>
      </c>
      <c r="O2868">
        <v>2317</v>
      </c>
      <c r="P2868" t="s">
        <v>58</v>
      </c>
      <c r="Q2868" t="s">
        <v>265</v>
      </c>
      <c r="R2868" t="s">
        <v>266</v>
      </c>
      <c r="T2868" t="s">
        <v>61</v>
      </c>
      <c r="V2868" t="s">
        <v>13978</v>
      </c>
      <c r="W2868">
        <v>17330</v>
      </c>
      <c r="X2868">
        <v>17330</v>
      </c>
      <c r="Y2868">
        <v>0</v>
      </c>
      <c r="Z2868">
        <v>17330</v>
      </c>
      <c r="AA2868">
        <v>17330</v>
      </c>
      <c r="AB2868" t="s">
        <v>72</v>
      </c>
      <c r="AC2868" s="1">
        <v>39845</v>
      </c>
      <c r="AD2868">
        <v>45000</v>
      </c>
      <c r="AE2868">
        <v>2270</v>
      </c>
      <c r="AF2868">
        <v>2214</v>
      </c>
      <c r="AG2868" t="s">
        <v>103</v>
      </c>
      <c r="AH2868" t="s">
        <v>76</v>
      </c>
      <c r="AR2868">
        <v>0</v>
      </c>
      <c r="AW2868" t="s">
        <v>13979</v>
      </c>
      <c r="AX2868" t="s">
        <v>13980</v>
      </c>
      <c r="AY2868" t="s">
        <v>13932</v>
      </c>
      <c r="AZ2868" t="s">
        <v>70</v>
      </c>
    </row>
    <row r="2869" spans="1:52" x14ac:dyDescent="0.3">
      <c r="A2869">
        <v>2163402</v>
      </c>
      <c r="B2869" t="s">
        <v>13981</v>
      </c>
      <c r="C2869" t="str">
        <f t="shared" si="358"/>
        <v>7492</v>
      </c>
      <c r="D2869" t="s">
        <v>8411</v>
      </c>
      <c r="E2869" t="str">
        <f>"0000"</f>
        <v>0000</v>
      </c>
      <c r="F2869" t="s">
        <v>108</v>
      </c>
      <c r="G2869" t="str">
        <f>"10"</f>
        <v>10</v>
      </c>
      <c r="H2869" t="s">
        <v>55</v>
      </c>
      <c r="I2869" t="s">
        <v>56</v>
      </c>
      <c r="J2869" t="s">
        <v>57</v>
      </c>
      <c r="K2869">
        <v>0</v>
      </c>
      <c r="L2869">
        <v>47014</v>
      </c>
      <c r="M2869">
        <v>1.08</v>
      </c>
      <c r="N2869" t="str">
        <f t="shared" si="363"/>
        <v>000X</v>
      </c>
      <c r="O2869">
        <v>2317</v>
      </c>
      <c r="P2869" t="s">
        <v>58</v>
      </c>
      <c r="Q2869" t="s">
        <v>265</v>
      </c>
      <c r="R2869" t="s">
        <v>266</v>
      </c>
      <c r="T2869" t="s">
        <v>61</v>
      </c>
      <c r="V2869" t="s">
        <v>13982</v>
      </c>
      <c r="W2869">
        <v>17270</v>
      </c>
      <c r="X2869">
        <v>17270</v>
      </c>
      <c r="Y2869">
        <v>0</v>
      </c>
      <c r="Z2869">
        <v>17270</v>
      </c>
      <c r="AA2869">
        <v>17270</v>
      </c>
      <c r="AB2869" t="s">
        <v>72</v>
      </c>
      <c r="AC2869" s="1">
        <v>42088</v>
      </c>
      <c r="AD2869">
        <v>10000</v>
      </c>
      <c r="AE2869">
        <v>2680</v>
      </c>
      <c r="AF2869">
        <v>1890</v>
      </c>
      <c r="AG2869" t="s">
        <v>103</v>
      </c>
      <c r="AH2869" t="s">
        <v>76</v>
      </c>
      <c r="AR2869">
        <v>0</v>
      </c>
      <c r="AW2869" t="s">
        <v>13983</v>
      </c>
      <c r="AY2869" t="s">
        <v>13984</v>
      </c>
      <c r="AZ2869" t="s">
        <v>13985</v>
      </c>
    </row>
    <row r="2870" spans="1:52" x14ac:dyDescent="0.3">
      <c r="A2870">
        <v>2161850</v>
      </c>
      <c r="B2870" t="s">
        <v>13986</v>
      </c>
      <c r="C2870" t="str">
        <f t="shared" si="358"/>
        <v>7492</v>
      </c>
      <c r="D2870" t="s">
        <v>8411</v>
      </c>
      <c r="E2870" t="str">
        <f>"0100"</f>
        <v>0100</v>
      </c>
      <c r="F2870" t="s">
        <v>54</v>
      </c>
      <c r="G2870" t="str">
        <f t="shared" ref="G2870:G2879" si="364">"03"</f>
        <v>03</v>
      </c>
      <c r="H2870" t="s">
        <v>55</v>
      </c>
      <c r="I2870" t="s">
        <v>56</v>
      </c>
      <c r="J2870" t="s">
        <v>57</v>
      </c>
      <c r="K2870">
        <v>1</v>
      </c>
      <c r="L2870">
        <v>56824</v>
      </c>
      <c r="M2870">
        <v>1.3</v>
      </c>
      <c r="N2870" t="str">
        <f t="shared" si="363"/>
        <v>000X</v>
      </c>
      <c r="O2870">
        <v>5314</v>
      </c>
      <c r="P2870" t="s">
        <v>72</v>
      </c>
      <c r="Q2870" t="s">
        <v>13342</v>
      </c>
      <c r="R2870" t="s">
        <v>4590</v>
      </c>
      <c r="T2870" t="s">
        <v>61</v>
      </c>
      <c r="V2870" t="s">
        <v>13987</v>
      </c>
      <c r="W2870">
        <v>250449</v>
      </c>
      <c r="X2870">
        <v>26610</v>
      </c>
      <c r="Y2870">
        <v>223839</v>
      </c>
      <c r="Z2870">
        <v>184991</v>
      </c>
      <c r="AA2870">
        <v>159991</v>
      </c>
      <c r="AB2870" t="s">
        <v>63</v>
      </c>
      <c r="AC2870" s="1">
        <v>41183</v>
      </c>
      <c r="AD2870">
        <v>228000</v>
      </c>
      <c r="AE2870">
        <v>2508</v>
      </c>
      <c r="AF2870">
        <v>6</v>
      </c>
      <c r="AG2870" t="s">
        <v>64</v>
      </c>
      <c r="AH2870" t="s">
        <v>76</v>
      </c>
      <c r="AI2870">
        <v>1</v>
      </c>
      <c r="AJ2870">
        <v>1997</v>
      </c>
      <c r="AK2870">
        <v>3</v>
      </c>
      <c r="AL2870">
        <v>2</v>
      </c>
      <c r="AN2870">
        <v>2514</v>
      </c>
      <c r="AO2870">
        <v>32</v>
      </c>
      <c r="AP2870" t="s">
        <v>63</v>
      </c>
      <c r="AQ2870" t="s">
        <v>66</v>
      </c>
      <c r="AR2870">
        <v>3636</v>
      </c>
      <c r="AW2870" t="s">
        <v>13988</v>
      </c>
      <c r="AX2870" t="s">
        <v>13989</v>
      </c>
      <c r="AY2870" t="s">
        <v>13990</v>
      </c>
      <c r="AZ2870" t="s">
        <v>70</v>
      </c>
    </row>
    <row r="2871" spans="1:52" x14ac:dyDescent="0.3">
      <c r="A2871">
        <v>2162309</v>
      </c>
      <c r="B2871" t="s">
        <v>13991</v>
      </c>
      <c r="C2871" t="str">
        <f t="shared" si="358"/>
        <v>7492</v>
      </c>
      <c r="D2871" t="s">
        <v>8411</v>
      </c>
      <c r="E2871" t="str">
        <f>"0000"</f>
        <v>0000</v>
      </c>
      <c r="F2871" t="s">
        <v>108</v>
      </c>
      <c r="G2871" t="str">
        <f t="shared" si="364"/>
        <v>03</v>
      </c>
      <c r="H2871" t="s">
        <v>55</v>
      </c>
      <c r="I2871" t="s">
        <v>56</v>
      </c>
      <c r="J2871" t="s">
        <v>13318</v>
      </c>
      <c r="K2871">
        <v>0</v>
      </c>
      <c r="L2871">
        <v>43750</v>
      </c>
      <c r="M2871">
        <v>1</v>
      </c>
      <c r="N2871" t="str">
        <f t="shared" si="363"/>
        <v>000X</v>
      </c>
      <c r="O2871">
        <v>5257</v>
      </c>
      <c r="P2871" t="s">
        <v>72</v>
      </c>
      <c r="Q2871" t="s">
        <v>13342</v>
      </c>
      <c r="R2871" t="s">
        <v>4590</v>
      </c>
      <c r="T2871" t="s">
        <v>61</v>
      </c>
      <c r="V2871" t="s">
        <v>13992</v>
      </c>
      <c r="W2871">
        <v>25900</v>
      </c>
      <c r="X2871">
        <v>25900</v>
      </c>
      <c r="Y2871">
        <v>0</v>
      </c>
      <c r="Z2871">
        <v>25900</v>
      </c>
      <c r="AA2871">
        <v>25900</v>
      </c>
      <c r="AB2871" t="s">
        <v>72</v>
      </c>
      <c r="AC2871" s="1">
        <v>44035</v>
      </c>
      <c r="AD2871">
        <v>40000</v>
      </c>
      <c r="AE2871">
        <v>3079</v>
      </c>
      <c r="AF2871">
        <v>45</v>
      </c>
      <c r="AG2871" t="s">
        <v>103</v>
      </c>
      <c r="AH2871" t="s">
        <v>76</v>
      </c>
      <c r="AR2871">
        <v>0</v>
      </c>
      <c r="AW2871" t="s">
        <v>12950</v>
      </c>
      <c r="AY2871" t="s">
        <v>12952</v>
      </c>
      <c r="AZ2871" t="s">
        <v>12953</v>
      </c>
    </row>
    <row r="2872" spans="1:52" x14ac:dyDescent="0.3">
      <c r="A2872">
        <v>2162376</v>
      </c>
      <c r="B2872" t="s">
        <v>13993</v>
      </c>
      <c r="C2872" t="str">
        <f t="shared" si="358"/>
        <v>7492</v>
      </c>
      <c r="D2872" t="s">
        <v>8411</v>
      </c>
      <c r="E2872" t="str">
        <f>"0100"</f>
        <v>0100</v>
      </c>
      <c r="F2872" t="s">
        <v>54</v>
      </c>
      <c r="G2872" t="str">
        <f t="shared" si="364"/>
        <v>03</v>
      </c>
      <c r="H2872" t="s">
        <v>55</v>
      </c>
      <c r="I2872" t="s">
        <v>56</v>
      </c>
      <c r="J2872" t="s">
        <v>13318</v>
      </c>
      <c r="K2872">
        <v>1</v>
      </c>
      <c r="L2872">
        <v>43868</v>
      </c>
      <c r="M2872">
        <v>1.01</v>
      </c>
      <c r="N2872" t="str">
        <f t="shared" si="363"/>
        <v>000X</v>
      </c>
      <c r="O2872">
        <v>5221</v>
      </c>
      <c r="P2872" t="s">
        <v>72</v>
      </c>
      <c r="Q2872" t="s">
        <v>13342</v>
      </c>
      <c r="R2872" t="s">
        <v>4590</v>
      </c>
      <c r="T2872" t="s">
        <v>61</v>
      </c>
      <c r="V2872" t="s">
        <v>13994</v>
      </c>
      <c r="W2872">
        <v>288694</v>
      </c>
      <c r="X2872">
        <v>23980</v>
      </c>
      <c r="Y2872">
        <v>264714</v>
      </c>
      <c r="Z2872">
        <v>210220</v>
      </c>
      <c r="AA2872">
        <v>185220</v>
      </c>
      <c r="AB2872" t="s">
        <v>63</v>
      </c>
      <c r="AC2872" s="1">
        <v>37742</v>
      </c>
      <c r="AD2872">
        <v>228000</v>
      </c>
      <c r="AE2872">
        <v>1605</v>
      </c>
      <c r="AF2872">
        <v>1244</v>
      </c>
      <c r="AG2872" t="s">
        <v>64</v>
      </c>
      <c r="AH2872" t="s">
        <v>76</v>
      </c>
      <c r="AI2872">
        <v>1</v>
      </c>
      <c r="AJ2872">
        <v>1995</v>
      </c>
      <c r="AK2872">
        <v>3</v>
      </c>
      <c r="AL2872">
        <v>2</v>
      </c>
      <c r="AN2872">
        <v>2914</v>
      </c>
      <c r="AO2872">
        <v>32</v>
      </c>
      <c r="AP2872" t="s">
        <v>63</v>
      </c>
      <c r="AQ2872" t="s">
        <v>66</v>
      </c>
      <c r="AR2872">
        <v>4087</v>
      </c>
      <c r="AW2872" t="s">
        <v>13995</v>
      </c>
      <c r="AX2872" t="s">
        <v>13996</v>
      </c>
      <c r="AY2872" t="s">
        <v>13997</v>
      </c>
      <c r="AZ2872" t="s">
        <v>13897</v>
      </c>
    </row>
    <row r="2873" spans="1:52" x14ac:dyDescent="0.3">
      <c r="A2873">
        <v>2162601</v>
      </c>
      <c r="B2873" t="s">
        <v>13998</v>
      </c>
      <c r="C2873" t="str">
        <f t="shared" si="358"/>
        <v>7492</v>
      </c>
      <c r="D2873" t="s">
        <v>8411</v>
      </c>
      <c r="E2873" t="str">
        <f>"0100"</f>
        <v>0100</v>
      </c>
      <c r="F2873" t="s">
        <v>54</v>
      </c>
      <c r="G2873" t="str">
        <f t="shared" si="364"/>
        <v>03</v>
      </c>
      <c r="H2873" t="s">
        <v>55</v>
      </c>
      <c r="I2873" t="s">
        <v>56</v>
      </c>
      <c r="J2873" t="s">
        <v>13318</v>
      </c>
      <c r="K2873">
        <v>1</v>
      </c>
      <c r="L2873">
        <v>64312</v>
      </c>
      <c r="M2873">
        <v>1.48</v>
      </c>
      <c r="N2873" t="str">
        <f t="shared" si="363"/>
        <v>000X</v>
      </c>
      <c r="O2873">
        <v>2205</v>
      </c>
      <c r="P2873" t="s">
        <v>58</v>
      </c>
      <c r="Q2873" t="s">
        <v>13813</v>
      </c>
      <c r="R2873" t="s">
        <v>719</v>
      </c>
      <c r="T2873" t="s">
        <v>61</v>
      </c>
      <c r="V2873" t="s">
        <v>13999</v>
      </c>
      <c r="W2873">
        <v>342661</v>
      </c>
      <c r="X2873">
        <v>30820</v>
      </c>
      <c r="Y2873">
        <v>311841</v>
      </c>
      <c r="Z2873">
        <v>294860</v>
      </c>
      <c r="AA2873">
        <v>269360</v>
      </c>
      <c r="AB2873" t="s">
        <v>63</v>
      </c>
      <c r="AC2873" s="1">
        <v>42902</v>
      </c>
      <c r="AD2873">
        <v>250000</v>
      </c>
      <c r="AE2873">
        <v>2836</v>
      </c>
      <c r="AF2873">
        <v>1944</v>
      </c>
      <c r="AG2873" t="s">
        <v>64</v>
      </c>
      <c r="AH2873" t="s">
        <v>76</v>
      </c>
      <c r="AI2873">
        <v>1</v>
      </c>
      <c r="AJ2873">
        <v>1993</v>
      </c>
      <c r="AK2873">
        <v>5</v>
      </c>
      <c r="AL2873">
        <v>4</v>
      </c>
      <c r="AN2873">
        <v>3505</v>
      </c>
      <c r="AO2873">
        <v>32</v>
      </c>
      <c r="AP2873" t="s">
        <v>63</v>
      </c>
      <c r="AQ2873" t="s">
        <v>66</v>
      </c>
      <c r="AR2873">
        <v>5074</v>
      </c>
      <c r="AW2873" t="s">
        <v>14000</v>
      </c>
      <c r="AY2873" t="s">
        <v>14001</v>
      </c>
      <c r="AZ2873" t="s">
        <v>70</v>
      </c>
    </row>
    <row r="2874" spans="1:52" x14ac:dyDescent="0.3">
      <c r="A2874">
        <v>2162686</v>
      </c>
      <c r="B2874" t="s">
        <v>14002</v>
      </c>
      <c r="C2874" t="str">
        <f t="shared" si="358"/>
        <v>7492</v>
      </c>
      <c r="D2874" t="s">
        <v>8411</v>
      </c>
      <c r="E2874" t="str">
        <f>"0100"</f>
        <v>0100</v>
      </c>
      <c r="F2874" t="s">
        <v>54</v>
      </c>
      <c r="G2874" t="str">
        <f t="shared" si="364"/>
        <v>03</v>
      </c>
      <c r="H2874" t="s">
        <v>55</v>
      </c>
      <c r="I2874" t="s">
        <v>56</v>
      </c>
      <c r="J2874" t="s">
        <v>8434</v>
      </c>
      <c r="K2874">
        <v>1</v>
      </c>
      <c r="L2874">
        <v>59983</v>
      </c>
      <c r="M2874">
        <v>1.38</v>
      </c>
      <c r="N2874" t="str">
        <f t="shared" si="363"/>
        <v>000X</v>
      </c>
      <c r="O2874">
        <v>2129</v>
      </c>
      <c r="P2874" t="s">
        <v>58</v>
      </c>
      <c r="Q2874" t="s">
        <v>10433</v>
      </c>
      <c r="R2874" t="s">
        <v>140</v>
      </c>
      <c r="T2874" t="s">
        <v>61</v>
      </c>
      <c r="V2874" t="s">
        <v>14003</v>
      </c>
      <c r="W2874">
        <v>192479</v>
      </c>
      <c r="X2874">
        <v>17210</v>
      </c>
      <c r="Y2874">
        <v>175269</v>
      </c>
      <c r="Z2874">
        <v>169792</v>
      </c>
      <c r="AA2874">
        <v>144792</v>
      </c>
      <c r="AB2874" t="s">
        <v>63</v>
      </c>
      <c r="AC2874" s="1">
        <v>42895</v>
      </c>
      <c r="AD2874">
        <v>218000</v>
      </c>
      <c r="AE2874">
        <v>2836</v>
      </c>
      <c r="AF2874">
        <v>281</v>
      </c>
      <c r="AG2874" t="s">
        <v>64</v>
      </c>
      <c r="AH2874" t="s">
        <v>76</v>
      </c>
      <c r="AI2874">
        <v>1</v>
      </c>
      <c r="AJ2874">
        <v>1994</v>
      </c>
      <c r="AK2874">
        <v>3</v>
      </c>
      <c r="AL2874">
        <v>2</v>
      </c>
      <c r="AN2874">
        <v>2086</v>
      </c>
      <c r="AO2874">
        <v>29</v>
      </c>
      <c r="AP2874" t="s">
        <v>63</v>
      </c>
      <c r="AQ2874" t="s">
        <v>66</v>
      </c>
      <c r="AR2874">
        <v>2906</v>
      </c>
      <c r="AW2874" t="s">
        <v>14004</v>
      </c>
      <c r="AY2874" t="s">
        <v>14005</v>
      </c>
      <c r="AZ2874" t="s">
        <v>14006</v>
      </c>
    </row>
    <row r="2875" spans="1:52" x14ac:dyDescent="0.3">
      <c r="A2875">
        <v>2162767</v>
      </c>
      <c r="B2875" t="s">
        <v>14007</v>
      </c>
      <c r="C2875" t="str">
        <f t="shared" si="358"/>
        <v>7492</v>
      </c>
      <c r="D2875" t="s">
        <v>8411</v>
      </c>
      <c r="E2875" t="str">
        <f>"0000"</f>
        <v>0000</v>
      </c>
      <c r="F2875" t="s">
        <v>108</v>
      </c>
      <c r="G2875" t="str">
        <f t="shared" si="364"/>
        <v>03</v>
      </c>
      <c r="H2875" t="s">
        <v>55</v>
      </c>
      <c r="I2875" t="s">
        <v>56</v>
      </c>
      <c r="J2875" t="s">
        <v>13318</v>
      </c>
      <c r="K2875">
        <v>0</v>
      </c>
      <c r="L2875">
        <v>44861</v>
      </c>
      <c r="M2875">
        <v>1.03</v>
      </c>
      <c r="N2875" t="str">
        <f t="shared" si="363"/>
        <v>000X</v>
      </c>
      <c r="O2875">
        <v>2293</v>
      </c>
      <c r="P2875" t="s">
        <v>58</v>
      </c>
      <c r="Q2875" t="s">
        <v>10433</v>
      </c>
      <c r="R2875" t="s">
        <v>140</v>
      </c>
      <c r="T2875" t="s">
        <v>61</v>
      </c>
      <c r="V2875" t="s">
        <v>14008</v>
      </c>
      <c r="W2875">
        <v>22480</v>
      </c>
      <c r="X2875">
        <v>22480</v>
      </c>
      <c r="Y2875">
        <v>0</v>
      </c>
      <c r="Z2875">
        <v>22480</v>
      </c>
      <c r="AA2875">
        <v>22480</v>
      </c>
      <c r="AB2875" t="s">
        <v>72</v>
      </c>
      <c r="AC2875" s="1">
        <v>39203</v>
      </c>
      <c r="AD2875">
        <v>135000</v>
      </c>
      <c r="AE2875">
        <v>2130</v>
      </c>
      <c r="AF2875">
        <v>1532</v>
      </c>
      <c r="AG2875" t="s">
        <v>103</v>
      </c>
      <c r="AH2875" t="s">
        <v>76</v>
      </c>
      <c r="AR2875">
        <v>0</v>
      </c>
      <c r="AW2875" t="s">
        <v>14009</v>
      </c>
      <c r="AY2875" t="s">
        <v>14010</v>
      </c>
      <c r="AZ2875" t="s">
        <v>2342</v>
      </c>
    </row>
    <row r="2876" spans="1:52" x14ac:dyDescent="0.3">
      <c r="A2876">
        <v>2162821</v>
      </c>
      <c r="B2876" t="s">
        <v>14011</v>
      </c>
      <c r="C2876" t="str">
        <f t="shared" si="358"/>
        <v>7492</v>
      </c>
      <c r="D2876" t="s">
        <v>8411</v>
      </c>
      <c r="E2876" t="str">
        <f>"0100"</f>
        <v>0100</v>
      </c>
      <c r="F2876" t="s">
        <v>54</v>
      </c>
      <c r="G2876" t="str">
        <f t="shared" si="364"/>
        <v>03</v>
      </c>
      <c r="H2876" t="s">
        <v>55</v>
      </c>
      <c r="I2876" t="s">
        <v>56</v>
      </c>
      <c r="J2876" t="s">
        <v>13318</v>
      </c>
      <c r="K2876">
        <v>1</v>
      </c>
      <c r="L2876">
        <v>43556</v>
      </c>
      <c r="M2876">
        <v>1</v>
      </c>
      <c r="N2876" t="str">
        <f t="shared" si="363"/>
        <v>000X</v>
      </c>
      <c r="O2876">
        <v>2425</v>
      </c>
      <c r="P2876" t="s">
        <v>58</v>
      </c>
      <c r="Q2876" t="s">
        <v>10433</v>
      </c>
      <c r="R2876" t="s">
        <v>140</v>
      </c>
      <c r="T2876" t="s">
        <v>61</v>
      </c>
      <c r="V2876" t="s">
        <v>14012</v>
      </c>
      <c r="W2876">
        <v>519940</v>
      </c>
      <c r="X2876">
        <v>24370</v>
      </c>
      <c r="Y2876">
        <v>495570</v>
      </c>
      <c r="Z2876">
        <v>519940</v>
      </c>
      <c r="AA2876">
        <v>494940</v>
      </c>
      <c r="AB2876" t="s">
        <v>63</v>
      </c>
      <c r="AC2876" s="1">
        <v>43584</v>
      </c>
      <c r="AD2876">
        <v>575000</v>
      </c>
      <c r="AE2876">
        <v>2966</v>
      </c>
      <c r="AF2876">
        <v>1177</v>
      </c>
      <c r="AG2876" t="s">
        <v>64</v>
      </c>
      <c r="AH2876" t="s">
        <v>76</v>
      </c>
      <c r="AI2876">
        <v>2</v>
      </c>
      <c r="AJ2876">
        <v>2006</v>
      </c>
      <c r="AK2876">
        <v>4</v>
      </c>
      <c r="AL2876">
        <v>4</v>
      </c>
      <c r="AM2876">
        <v>1</v>
      </c>
      <c r="AN2876">
        <v>4953</v>
      </c>
      <c r="AO2876">
        <v>32</v>
      </c>
      <c r="AP2876" t="s">
        <v>63</v>
      </c>
      <c r="AQ2876" t="s">
        <v>66</v>
      </c>
      <c r="AR2876">
        <v>7274</v>
      </c>
      <c r="AW2876" t="s">
        <v>14013</v>
      </c>
      <c r="AX2876" t="s">
        <v>14014</v>
      </c>
      <c r="AY2876" t="s">
        <v>14015</v>
      </c>
      <c r="AZ2876" t="s">
        <v>70</v>
      </c>
    </row>
    <row r="2877" spans="1:52" x14ac:dyDescent="0.3">
      <c r="A2877">
        <v>2162902</v>
      </c>
      <c r="B2877" t="s">
        <v>14016</v>
      </c>
      <c r="C2877" t="str">
        <f t="shared" si="358"/>
        <v>7492</v>
      </c>
      <c r="D2877" t="s">
        <v>8411</v>
      </c>
      <c r="E2877" t="str">
        <f>"0000"</f>
        <v>0000</v>
      </c>
      <c r="F2877" t="s">
        <v>108</v>
      </c>
      <c r="G2877" t="str">
        <f t="shared" si="364"/>
        <v>03</v>
      </c>
      <c r="H2877" t="s">
        <v>55</v>
      </c>
      <c r="I2877" t="s">
        <v>56</v>
      </c>
      <c r="J2877" t="s">
        <v>13318</v>
      </c>
      <c r="K2877">
        <v>0</v>
      </c>
      <c r="L2877">
        <v>42991</v>
      </c>
      <c r="M2877">
        <v>0.99</v>
      </c>
      <c r="N2877" t="str">
        <f t="shared" si="363"/>
        <v>000X</v>
      </c>
      <c r="O2877">
        <v>2549</v>
      </c>
      <c r="P2877" t="s">
        <v>58</v>
      </c>
      <c r="Q2877" t="s">
        <v>10433</v>
      </c>
      <c r="R2877" t="s">
        <v>140</v>
      </c>
      <c r="T2877" t="s">
        <v>61</v>
      </c>
      <c r="V2877" t="s">
        <v>14017</v>
      </c>
      <c r="W2877">
        <v>23980</v>
      </c>
      <c r="X2877">
        <v>23980</v>
      </c>
      <c r="Y2877">
        <v>0</v>
      </c>
      <c r="Z2877">
        <v>23980</v>
      </c>
      <c r="AA2877">
        <v>23980</v>
      </c>
      <c r="AB2877" t="s">
        <v>72</v>
      </c>
      <c r="AR2877">
        <v>0</v>
      </c>
      <c r="AW2877" t="s">
        <v>14018</v>
      </c>
      <c r="AX2877" t="s">
        <v>14019</v>
      </c>
      <c r="AY2877" t="s">
        <v>14020</v>
      </c>
      <c r="AZ2877" t="s">
        <v>14021</v>
      </c>
    </row>
    <row r="2878" spans="1:52" x14ac:dyDescent="0.3">
      <c r="A2878">
        <v>2163151</v>
      </c>
      <c r="B2878" t="s">
        <v>14022</v>
      </c>
      <c r="C2878" t="str">
        <f t="shared" si="358"/>
        <v>7492</v>
      </c>
      <c r="D2878" t="s">
        <v>8411</v>
      </c>
      <c r="E2878" t="str">
        <f>"0100"</f>
        <v>0100</v>
      </c>
      <c r="F2878" t="s">
        <v>54</v>
      </c>
      <c r="G2878" t="str">
        <f t="shared" si="364"/>
        <v>03</v>
      </c>
      <c r="H2878" t="s">
        <v>55</v>
      </c>
      <c r="I2878" t="s">
        <v>56</v>
      </c>
      <c r="J2878" t="s">
        <v>57</v>
      </c>
      <c r="K2878">
        <v>1</v>
      </c>
      <c r="L2878">
        <v>45874</v>
      </c>
      <c r="M2878">
        <v>1.05</v>
      </c>
      <c r="N2878" t="str">
        <f t="shared" si="363"/>
        <v>000X</v>
      </c>
      <c r="O2878">
        <v>2390</v>
      </c>
      <c r="P2878" t="s">
        <v>58</v>
      </c>
      <c r="Q2878" t="s">
        <v>10433</v>
      </c>
      <c r="R2878" t="s">
        <v>140</v>
      </c>
      <c r="T2878" t="s">
        <v>61</v>
      </c>
      <c r="V2878" t="s">
        <v>14023</v>
      </c>
      <c r="W2878">
        <v>209150</v>
      </c>
      <c r="X2878">
        <v>16850</v>
      </c>
      <c r="Y2878">
        <v>192300</v>
      </c>
      <c r="Z2878">
        <v>147215</v>
      </c>
      <c r="AA2878">
        <v>0</v>
      </c>
      <c r="AB2878" t="s">
        <v>63</v>
      </c>
      <c r="AC2878" s="1">
        <v>32599</v>
      </c>
      <c r="AD2878">
        <v>12500</v>
      </c>
      <c r="AE2878">
        <v>815</v>
      </c>
      <c r="AF2878">
        <v>935</v>
      </c>
      <c r="AG2878" t="s">
        <v>103</v>
      </c>
      <c r="AH2878" t="s">
        <v>76</v>
      </c>
      <c r="AI2878">
        <v>1</v>
      </c>
      <c r="AJ2878">
        <v>1990</v>
      </c>
      <c r="AK2878">
        <v>4</v>
      </c>
      <c r="AL2878">
        <v>2</v>
      </c>
      <c r="AN2878">
        <v>2164</v>
      </c>
      <c r="AO2878">
        <v>32</v>
      </c>
      <c r="AP2878" t="s">
        <v>63</v>
      </c>
      <c r="AQ2878" t="s">
        <v>66</v>
      </c>
      <c r="AR2878">
        <v>2988</v>
      </c>
      <c r="AW2878" t="s">
        <v>14024</v>
      </c>
      <c r="AX2878" t="s">
        <v>14025</v>
      </c>
      <c r="AY2878" t="s">
        <v>14026</v>
      </c>
      <c r="AZ2878" t="s">
        <v>14027</v>
      </c>
    </row>
    <row r="2879" spans="1:52" x14ac:dyDescent="0.3">
      <c r="A2879">
        <v>2163178</v>
      </c>
      <c r="B2879" t="s">
        <v>14028</v>
      </c>
      <c r="C2879" t="str">
        <f t="shared" si="358"/>
        <v>7492</v>
      </c>
      <c r="D2879" t="s">
        <v>8411</v>
      </c>
      <c r="E2879" t="str">
        <f>"0000"</f>
        <v>0000</v>
      </c>
      <c r="F2879" t="s">
        <v>108</v>
      </c>
      <c r="G2879" t="str">
        <f t="shared" si="364"/>
        <v>03</v>
      </c>
      <c r="H2879" t="s">
        <v>55</v>
      </c>
      <c r="I2879" t="s">
        <v>56</v>
      </c>
      <c r="J2879" t="s">
        <v>57</v>
      </c>
      <c r="K2879">
        <v>0</v>
      </c>
      <c r="L2879">
        <v>43282</v>
      </c>
      <c r="M2879">
        <v>0.99</v>
      </c>
      <c r="N2879" t="str">
        <f t="shared" si="363"/>
        <v>000X</v>
      </c>
      <c r="O2879">
        <v>2358</v>
      </c>
      <c r="P2879" t="s">
        <v>58</v>
      </c>
      <c r="Q2879" t="s">
        <v>10433</v>
      </c>
      <c r="R2879" t="s">
        <v>140</v>
      </c>
      <c r="T2879" t="s">
        <v>61</v>
      </c>
      <c r="V2879" t="s">
        <v>14029</v>
      </c>
      <c r="W2879">
        <v>15900</v>
      </c>
      <c r="X2879">
        <v>15900</v>
      </c>
      <c r="Y2879">
        <v>0</v>
      </c>
      <c r="Z2879">
        <v>15900</v>
      </c>
      <c r="AA2879">
        <v>15900</v>
      </c>
      <c r="AB2879" t="s">
        <v>72</v>
      </c>
      <c r="AR2879">
        <v>0</v>
      </c>
      <c r="AW2879" t="s">
        <v>14030</v>
      </c>
      <c r="AY2879" t="s">
        <v>14031</v>
      </c>
      <c r="AZ2879" t="s">
        <v>14032</v>
      </c>
    </row>
    <row r="2880" spans="1:52" x14ac:dyDescent="0.3">
      <c r="A2880">
        <v>2163381</v>
      </c>
      <c r="B2880" t="s">
        <v>14033</v>
      </c>
      <c r="C2880" t="str">
        <f t="shared" si="358"/>
        <v>7492</v>
      </c>
      <c r="D2880" t="s">
        <v>8411</v>
      </c>
      <c r="E2880" t="str">
        <f>"0000"</f>
        <v>0000</v>
      </c>
      <c r="F2880" t="s">
        <v>108</v>
      </c>
      <c r="G2880" t="str">
        <f>"10"</f>
        <v>10</v>
      </c>
      <c r="H2880" t="s">
        <v>55</v>
      </c>
      <c r="I2880" t="s">
        <v>56</v>
      </c>
      <c r="J2880" t="s">
        <v>57</v>
      </c>
      <c r="K2880">
        <v>0</v>
      </c>
      <c r="L2880">
        <v>46534</v>
      </c>
      <c r="M2880">
        <v>1.07</v>
      </c>
      <c r="N2880" t="str">
        <f t="shared" si="363"/>
        <v>000X</v>
      </c>
      <c r="O2880">
        <v>2281</v>
      </c>
      <c r="P2880" t="s">
        <v>58</v>
      </c>
      <c r="Q2880" t="s">
        <v>265</v>
      </c>
      <c r="R2880" t="s">
        <v>266</v>
      </c>
      <c r="T2880" t="s">
        <v>61</v>
      </c>
      <c r="V2880" t="s">
        <v>14034</v>
      </c>
      <c r="W2880">
        <v>17090</v>
      </c>
      <c r="X2880">
        <v>17090</v>
      </c>
      <c r="Y2880">
        <v>0</v>
      </c>
      <c r="Z2880">
        <v>17090</v>
      </c>
      <c r="AA2880">
        <v>17090</v>
      </c>
      <c r="AB2880" t="s">
        <v>72</v>
      </c>
      <c r="AC2880" s="1">
        <v>37895</v>
      </c>
      <c r="AD2880">
        <v>20000</v>
      </c>
      <c r="AE2880">
        <v>1651</v>
      </c>
      <c r="AF2880">
        <v>989</v>
      </c>
      <c r="AG2880" t="s">
        <v>103</v>
      </c>
      <c r="AH2880" t="s">
        <v>76</v>
      </c>
      <c r="AR2880">
        <v>0</v>
      </c>
      <c r="AW2880" t="s">
        <v>14035</v>
      </c>
      <c r="AY2880" t="s">
        <v>14036</v>
      </c>
      <c r="AZ2880" t="s">
        <v>14037</v>
      </c>
    </row>
    <row r="2881" spans="1:52" x14ac:dyDescent="0.3">
      <c r="A2881">
        <v>2163453</v>
      </c>
      <c r="B2881" t="s">
        <v>14038</v>
      </c>
      <c r="C2881" t="str">
        <f t="shared" si="358"/>
        <v>7492</v>
      </c>
      <c r="D2881" t="s">
        <v>8411</v>
      </c>
      <c r="E2881" t="str">
        <f>"0100"</f>
        <v>0100</v>
      </c>
      <c r="F2881" t="s">
        <v>54</v>
      </c>
      <c r="G2881" t="str">
        <f>"10"</f>
        <v>10</v>
      </c>
      <c r="H2881" t="s">
        <v>55</v>
      </c>
      <c r="I2881" t="s">
        <v>56</v>
      </c>
      <c r="J2881" t="s">
        <v>57</v>
      </c>
      <c r="K2881">
        <v>1</v>
      </c>
      <c r="L2881">
        <v>46033</v>
      </c>
      <c r="M2881">
        <v>1.06</v>
      </c>
      <c r="N2881" t="str">
        <f t="shared" si="363"/>
        <v>000X</v>
      </c>
      <c r="O2881">
        <v>2399</v>
      </c>
      <c r="P2881" t="s">
        <v>58</v>
      </c>
      <c r="Q2881" t="s">
        <v>265</v>
      </c>
      <c r="R2881" t="s">
        <v>266</v>
      </c>
      <c r="T2881" t="s">
        <v>61</v>
      </c>
      <c r="V2881" t="s">
        <v>14039</v>
      </c>
      <c r="W2881">
        <v>264975</v>
      </c>
      <c r="X2881">
        <v>16910</v>
      </c>
      <c r="Y2881">
        <v>248065</v>
      </c>
      <c r="Z2881">
        <v>199844</v>
      </c>
      <c r="AA2881">
        <v>169844</v>
      </c>
      <c r="AB2881" t="s">
        <v>63</v>
      </c>
      <c r="AC2881" s="1">
        <v>40725</v>
      </c>
      <c r="AD2881">
        <v>247500</v>
      </c>
      <c r="AE2881">
        <v>2429</v>
      </c>
      <c r="AF2881">
        <v>552</v>
      </c>
      <c r="AG2881" t="s">
        <v>64</v>
      </c>
      <c r="AH2881" t="s">
        <v>76</v>
      </c>
      <c r="AI2881">
        <v>1</v>
      </c>
      <c r="AJ2881">
        <v>1999</v>
      </c>
      <c r="AK2881">
        <v>3</v>
      </c>
      <c r="AL2881">
        <v>3</v>
      </c>
      <c r="AN2881">
        <v>2695</v>
      </c>
      <c r="AO2881">
        <v>32</v>
      </c>
      <c r="AP2881" t="s">
        <v>63</v>
      </c>
      <c r="AQ2881" t="s">
        <v>66</v>
      </c>
      <c r="AR2881">
        <v>3679</v>
      </c>
      <c r="AW2881" t="s">
        <v>14040</v>
      </c>
      <c r="AX2881" t="s">
        <v>14041</v>
      </c>
      <c r="AY2881" t="s">
        <v>14042</v>
      </c>
      <c r="AZ2881" t="s">
        <v>70</v>
      </c>
    </row>
    <row r="2882" spans="1:52" x14ac:dyDescent="0.3">
      <c r="A2882">
        <v>2161728</v>
      </c>
      <c r="B2882" t="s">
        <v>14043</v>
      </c>
      <c r="C2882" t="str">
        <f t="shared" ref="C2882:C2945" si="365">"7492"</f>
        <v>7492</v>
      </c>
      <c r="D2882" t="s">
        <v>8411</v>
      </c>
      <c r="E2882" t="str">
        <f>"0100"</f>
        <v>0100</v>
      </c>
      <c r="F2882" t="s">
        <v>54</v>
      </c>
      <c r="G2882" t="str">
        <f t="shared" ref="G2882:G2890" si="366">"03"</f>
        <v>03</v>
      </c>
      <c r="H2882" t="s">
        <v>55</v>
      </c>
      <c r="I2882" t="s">
        <v>56</v>
      </c>
      <c r="J2882" t="s">
        <v>57</v>
      </c>
      <c r="K2882">
        <v>1</v>
      </c>
      <c r="L2882">
        <v>43937</v>
      </c>
      <c r="M2882">
        <v>1.01</v>
      </c>
      <c r="N2882" t="str">
        <f t="shared" si="363"/>
        <v>000X</v>
      </c>
      <c r="O2882">
        <v>5532</v>
      </c>
      <c r="P2882" t="s">
        <v>72</v>
      </c>
      <c r="Q2882" t="s">
        <v>13342</v>
      </c>
      <c r="R2882" t="s">
        <v>4590</v>
      </c>
      <c r="T2882" t="s">
        <v>61</v>
      </c>
      <c r="V2882" t="s">
        <v>14044</v>
      </c>
      <c r="W2882">
        <v>268269</v>
      </c>
      <c r="X2882">
        <v>20350</v>
      </c>
      <c r="Y2882">
        <v>247919</v>
      </c>
      <c r="Z2882">
        <v>268269</v>
      </c>
      <c r="AA2882">
        <v>243269</v>
      </c>
      <c r="AB2882" t="s">
        <v>63</v>
      </c>
      <c r="AC2882" s="1">
        <v>43767</v>
      </c>
      <c r="AD2882">
        <v>325000</v>
      </c>
      <c r="AE2882">
        <v>3017</v>
      </c>
      <c r="AF2882">
        <v>294</v>
      </c>
      <c r="AG2882" t="s">
        <v>64</v>
      </c>
      <c r="AH2882" t="s">
        <v>76</v>
      </c>
      <c r="AI2882">
        <v>1</v>
      </c>
      <c r="AJ2882">
        <v>2003</v>
      </c>
      <c r="AK2882">
        <v>3</v>
      </c>
      <c r="AL2882">
        <v>3</v>
      </c>
      <c r="AN2882">
        <v>2790</v>
      </c>
      <c r="AO2882">
        <v>32</v>
      </c>
      <c r="AP2882" t="s">
        <v>72</v>
      </c>
      <c r="AQ2882" t="s">
        <v>66</v>
      </c>
      <c r="AR2882">
        <v>3792</v>
      </c>
      <c r="AW2882" t="s">
        <v>14045</v>
      </c>
      <c r="AY2882" t="s">
        <v>14046</v>
      </c>
      <c r="AZ2882" t="s">
        <v>70</v>
      </c>
    </row>
    <row r="2883" spans="1:52" x14ac:dyDescent="0.3">
      <c r="A2883">
        <v>2161876</v>
      </c>
      <c r="B2883" t="s">
        <v>14047</v>
      </c>
      <c r="C2883" t="str">
        <f t="shared" si="365"/>
        <v>7492</v>
      </c>
      <c r="D2883" t="s">
        <v>8411</v>
      </c>
      <c r="E2883" t="str">
        <f>"0000"</f>
        <v>0000</v>
      </c>
      <c r="F2883" t="s">
        <v>108</v>
      </c>
      <c r="G2883" t="str">
        <f t="shared" si="366"/>
        <v>03</v>
      </c>
      <c r="H2883" t="s">
        <v>55</v>
      </c>
      <c r="I2883" t="s">
        <v>56</v>
      </c>
      <c r="J2883" t="s">
        <v>8434</v>
      </c>
      <c r="K2883">
        <v>0</v>
      </c>
      <c r="L2883">
        <v>73456</v>
      </c>
      <c r="M2883">
        <v>1.69</v>
      </c>
      <c r="N2883" t="str">
        <f t="shared" si="363"/>
        <v>000X</v>
      </c>
      <c r="O2883">
        <v>5260</v>
      </c>
      <c r="P2883" t="s">
        <v>72</v>
      </c>
      <c r="Q2883" t="s">
        <v>13342</v>
      </c>
      <c r="R2883" t="s">
        <v>4590</v>
      </c>
      <c r="T2883" t="s">
        <v>61</v>
      </c>
      <c r="V2883" t="s">
        <v>14048</v>
      </c>
      <c r="W2883">
        <v>21080</v>
      </c>
      <c r="X2883">
        <v>21080</v>
      </c>
      <c r="Y2883">
        <v>0</v>
      </c>
      <c r="Z2883">
        <v>21080</v>
      </c>
      <c r="AA2883">
        <v>21080</v>
      </c>
      <c r="AB2883" t="s">
        <v>72</v>
      </c>
      <c r="AC2883" s="1">
        <v>43287</v>
      </c>
      <c r="AD2883">
        <v>26000</v>
      </c>
      <c r="AE2883">
        <v>2916</v>
      </c>
      <c r="AF2883">
        <v>496</v>
      </c>
      <c r="AG2883" t="s">
        <v>103</v>
      </c>
      <c r="AH2883" t="s">
        <v>76</v>
      </c>
      <c r="AR2883">
        <v>0</v>
      </c>
      <c r="AW2883" t="s">
        <v>13988</v>
      </c>
      <c r="AX2883" t="s">
        <v>13989</v>
      </c>
      <c r="AY2883" t="s">
        <v>14049</v>
      </c>
      <c r="AZ2883" t="s">
        <v>70</v>
      </c>
    </row>
    <row r="2884" spans="1:52" x14ac:dyDescent="0.3">
      <c r="A2884">
        <v>2162171</v>
      </c>
      <c r="B2884" t="s">
        <v>14050</v>
      </c>
      <c r="C2884" t="str">
        <f t="shared" si="365"/>
        <v>7492</v>
      </c>
      <c r="D2884" t="s">
        <v>8411</v>
      </c>
      <c r="E2884" t="str">
        <f>"0100"</f>
        <v>0100</v>
      </c>
      <c r="F2884" t="s">
        <v>54</v>
      </c>
      <c r="G2884" t="str">
        <f t="shared" si="366"/>
        <v>03</v>
      </c>
      <c r="H2884" t="s">
        <v>55</v>
      </c>
      <c r="I2884" t="s">
        <v>56</v>
      </c>
      <c r="J2884" t="s">
        <v>13318</v>
      </c>
      <c r="K2884">
        <v>1</v>
      </c>
      <c r="L2884">
        <v>43759</v>
      </c>
      <c r="M2884">
        <v>1</v>
      </c>
      <c r="N2884" t="str">
        <f t="shared" si="363"/>
        <v>000X</v>
      </c>
      <c r="O2884">
        <v>5315</v>
      </c>
      <c r="P2884" t="s">
        <v>72</v>
      </c>
      <c r="Q2884" t="s">
        <v>13342</v>
      </c>
      <c r="R2884" t="s">
        <v>4590</v>
      </c>
      <c r="T2884" t="s">
        <v>61</v>
      </c>
      <c r="V2884" t="s">
        <v>14051</v>
      </c>
      <c r="W2884">
        <v>397239</v>
      </c>
      <c r="X2884">
        <v>25620</v>
      </c>
      <c r="Y2884">
        <v>371619</v>
      </c>
      <c r="Z2884">
        <v>370479</v>
      </c>
      <c r="AA2884">
        <v>345479</v>
      </c>
      <c r="AB2884" t="s">
        <v>63</v>
      </c>
      <c r="AC2884" s="1">
        <v>42774</v>
      </c>
      <c r="AD2884">
        <v>35000</v>
      </c>
      <c r="AE2884">
        <v>2810</v>
      </c>
      <c r="AF2884">
        <v>1103</v>
      </c>
      <c r="AG2884" t="s">
        <v>103</v>
      </c>
      <c r="AH2884" t="s">
        <v>76</v>
      </c>
      <c r="AI2884">
        <v>1</v>
      </c>
      <c r="AJ2884">
        <v>2018</v>
      </c>
      <c r="AK2884">
        <v>4</v>
      </c>
      <c r="AL2884">
        <v>3</v>
      </c>
      <c r="AN2884">
        <v>3406</v>
      </c>
      <c r="AO2884">
        <v>32</v>
      </c>
      <c r="AP2884" t="s">
        <v>63</v>
      </c>
      <c r="AQ2884" t="s">
        <v>66</v>
      </c>
      <c r="AR2884">
        <v>4630</v>
      </c>
      <c r="AW2884" t="s">
        <v>14052</v>
      </c>
      <c r="AY2884" t="s">
        <v>14053</v>
      </c>
      <c r="AZ2884" t="s">
        <v>70</v>
      </c>
    </row>
    <row r="2885" spans="1:52" x14ac:dyDescent="0.3">
      <c r="A2885">
        <v>2162333</v>
      </c>
      <c r="B2885" t="s">
        <v>14054</v>
      </c>
      <c r="C2885" t="str">
        <f t="shared" si="365"/>
        <v>7492</v>
      </c>
      <c r="D2885" t="s">
        <v>8411</v>
      </c>
      <c r="E2885" t="str">
        <f>"0000"</f>
        <v>0000</v>
      </c>
      <c r="F2885" t="s">
        <v>108</v>
      </c>
      <c r="G2885" t="str">
        <f t="shared" si="366"/>
        <v>03</v>
      </c>
      <c r="H2885" t="s">
        <v>55</v>
      </c>
      <c r="I2885" t="s">
        <v>56</v>
      </c>
      <c r="J2885" t="s">
        <v>13318</v>
      </c>
      <c r="K2885">
        <v>0</v>
      </c>
      <c r="L2885">
        <v>43750</v>
      </c>
      <c r="M2885">
        <v>1</v>
      </c>
      <c r="N2885" t="str">
        <f t="shared" si="363"/>
        <v>000X</v>
      </c>
      <c r="O2885">
        <v>5245</v>
      </c>
      <c r="P2885" t="s">
        <v>72</v>
      </c>
      <c r="Q2885" t="s">
        <v>13342</v>
      </c>
      <c r="R2885" t="s">
        <v>4590</v>
      </c>
      <c r="T2885" t="s">
        <v>61</v>
      </c>
      <c r="V2885" t="s">
        <v>14055</v>
      </c>
      <c r="W2885">
        <v>25900</v>
      </c>
      <c r="X2885">
        <v>25900</v>
      </c>
      <c r="Y2885">
        <v>0</v>
      </c>
      <c r="Z2885">
        <v>25900</v>
      </c>
      <c r="AA2885">
        <v>25900</v>
      </c>
      <c r="AB2885" t="s">
        <v>72</v>
      </c>
      <c r="AC2885" s="1">
        <v>43998</v>
      </c>
      <c r="AD2885">
        <v>38000</v>
      </c>
      <c r="AE2885">
        <v>3067</v>
      </c>
      <c r="AF2885">
        <v>1923</v>
      </c>
      <c r="AG2885" t="s">
        <v>103</v>
      </c>
      <c r="AH2885" t="s">
        <v>76</v>
      </c>
      <c r="AR2885">
        <v>0</v>
      </c>
      <c r="AW2885" t="s">
        <v>14056</v>
      </c>
      <c r="AX2885" t="s">
        <v>14057</v>
      </c>
      <c r="AY2885" t="s">
        <v>14058</v>
      </c>
      <c r="AZ2885" t="s">
        <v>14059</v>
      </c>
    </row>
    <row r="2886" spans="1:52" x14ac:dyDescent="0.3">
      <c r="A2886">
        <v>2162660</v>
      </c>
      <c r="B2886" t="s">
        <v>14060</v>
      </c>
      <c r="C2886" t="str">
        <f t="shared" si="365"/>
        <v>7492</v>
      </c>
      <c r="D2886" t="s">
        <v>8411</v>
      </c>
      <c r="E2886" t="str">
        <f>"0000"</f>
        <v>0000</v>
      </c>
      <c r="F2886" t="s">
        <v>108</v>
      </c>
      <c r="G2886" t="str">
        <f t="shared" si="366"/>
        <v>03</v>
      </c>
      <c r="H2886" t="s">
        <v>55</v>
      </c>
      <c r="I2886" t="s">
        <v>56</v>
      </c>
      <c r="J2886" t="s">
        <v>57</v>
      </c>
      <c r="K2886">
        <v>0</v>
      </c>
      <c r="L2886">
        <v>52158</v>
      </c>
      <c r="M2886">
        <v>1.2</v>
      </c>
      <c r="N2886" t="str">
        <f t="shared" si="363"/>
        <v>000X</v>
      </c>
      <c r="O2886">
        <v>2164</v>
      </c>
      <c r="P2886" t="s">
        <v>58</v>
      </c>
      <c r="Q2886" t="s">
        <v>13813</v>
      </c>
      <c r="R2886" t="s">
        <v>719</v>
      </c>
      <c r="T2886" t="s">
        <v>61</v>
      </c>
      <c r="V2886" t="s">
        <v>14061</v>
      </c>
      <c r="W2886">
        <v>19160</v>
      </c>
      <c r="X2886">
        <v>19160</v>
      </c>
      <c r="Y2886">
        <v>0</v>
      </c>
      <c r="Z2886">
        <v>19160</v>
      </c>
      <c r="AA2886">
        <v>19160</v>
      </c>
      <c r="AB2886" t="s">
        <v>72</v>
      </c>
      <c r="AC2886" s="1">
        <v>32417</v>
      </c>
      <c r="AD2886">
        <v>7500</v>
      </c>
      <c r="AE2886">
        <v>794</v>
      </c>
      <c r="AF2886">
        <v>453</v>
      </c>
      <c r="AG2886" t="s">
        <v>103</v>
      </c>
      <c r="AH2886" t="s">
        <v>221</v>
      </c>
      <c r="AR2886">
        <v>0</v>
      </c>
      <c r="AW2886" t="s">
        <v>14062</v>
      </c>
      <c r="AY2886" t="s">
        <v>14063</v>
      </c>
      <c r="AZ2886" t="s">
        <v>14064</v>
      </c>
    </row>
    <row r="2887" spans="1:52" x14ac:dyDescent="0.3">
      <c r="A2887">
        <v>2162791</v>
      </c>
      <c r="B2887" t="s">
        <v>14065</v>
      </c>
      <c r="C2887" t="str">
        <f t="shared" si="365"/>
        <v>7492</v>
      </c>
      <c r="D2887" t="s">
        <v>8411</v>
      </c>
      <c r="E2887" t="str">
        <f>"0100"</f>
        <v>0100</v>
      </c>
      <c r="F2887" t="s">
        <v>54</v>
      </c>
      <c r="G2887" t="str">
        <f t="shared" si="366"/>
        <v>03</v>
      </c>
      <c r="H2887" t="s">
        <v>55</v>
      </c>
      <c r="I2887" t="s">
        <v>56</v>
      </c>
      <c r="J2887" t="s">
        <v>13318</v>
      </c>
      <c r="K2887">
        <v>1</v>
      </c>
      <c r="L2887">
        <v>46423</v>
      </c>
      <c r="M2887">
        <v>1.07</v>
      </c>
      <c r="N2887" t="str">
        <f t="shared" si="363"/>
        <v>000X</v>
      </c>
      <c r="O2887">
        <v>2329</v>
      </c>
      <c r="P2887" t="s">
        <v>58</v>
      </c>
      <c r="Q2887" t="s">
        <v>10433</v>
      </c>
      <c r="R2887" t="s">
        <v>140</v>
      </c>
      <c r="T2887" t="s">
        <v>61</v>
      </c>
      <c r="V2887" t="s">
        <v>14066</v>
      </c>
      <c r="W2887">
        <v>282567</v>
      </c>
      <c r="X2887">
        <v>25140</v>
      </c>
      <c r="Y2887">
        <v>257427</v>
      </c>
      <c r="Z2887">
        <v>272789</v>
      </c>
      <c r="AA2887">
        <v>247789</v>
      </c>
      <c r="AB2887" t="s">
        <v>63</v>
      </c>
      <c r="AC2887" s="1">
        <v>43567</v>
      </c>
      <c r="AD2887">
        <v>330000</v>
      </c>
      <c r="AE2887">
        <v>2971</v>
      </c>
      <c r="AF2887">
        <v>497</v>
      </c>
      <c r="AG2887" t="s">
        <v>64</v>
      </c>
      <c r="AH2887" t="s">
        <v>76</v>
      </c>
      <c r="AI2887">
        <v>1</v>
      </c>
      <c r="AJ2887">
        <v>2004</v>
      </c>
      <c r="AK2887">
        <v>4</v>
      </c>
      <c r="AL2887">
        <v>3</v>
      </c>
      <c r="AN2887">
        <v>2598</v>
      </c>
      <c r="AO2887">
        <v>32</v>
      </c>
      <c r="AP2887" t="s">
        <v>63</v>
      </c>
      <c r="AQ2887" t="s">
        <v>66</v>
      </c>
      <c r="AR2887">
        <v>3732</v>
      </c>
      <c r="AW2887" t="s">
        <v>14067</v>
      </c>
      <c r="AX2887" t="s">
        <v>14068</v>
      </c>
      <c r="AY2887" t="s">
        <v>14069</v>
      </c>
      <c r="AZ2887" t="s">
        <v>70</v>
      </c>
    </row>
    <row r="2888" spans="1:52" x14ac:dyDescent="0.3">
      <c r="A2888">
        <v>2162856</v>
      </c>
      <c r="B2888" t="s">
        <v>14070</v>
      </c>
      <c r="C2888" t="str">
        <f t="shared" si="365"/>
        <v>7492</v>
      </c>
      <c r="D2888" t="s">
        <v>8411</v>
      </c>
      <c r="E2888" t="str">
        <f>"0100"</f>
        <v>0100</v>
      </c>
      <c r="F2888" t="s">
        <v>54</v>
      </c>
      <c r="G2888" t="str">
        <f t="shared" si="366"/>
        <v>03</v>
      </c>
      <c r="H2888" t="s">
        <v>55</v>
      </c>
      <c r="I2888" t="s">
        <v>56</v>
      </c>
      <c r="J2888" t="s">
        <v>13318</v>
      </c>
      <c r="K2888">
        <v>1</v>
      </c>
      <c r="L2888">
        <v>46124</v>
      </c>
      <c r="M2888">
        <v>1.06</v>
      </c>
      <c r="N2888" t="str">
        <f t="shared" si="363"/>
        <v>000X</v>
      </c>
      <c r="O2888">
        <v>2483</v>
      </c>
      <c r="P2888" t="s">
        <v>58</v>
      </c>
      <c r="Q2888" t="s">
        <v>10433</v>
      </c>
      <c r="R2888" t="s">
        <v>140</v>
      </c>
      <c r="T2888" t="s">
        <v>61</v>
      </c>
      <c r="V2888" t="s">
        <v>14071</v>
      </c>
      <c r="W2888">
        <v>243386</v>
      </c>
      <c r="X2888">
        <v>25450</v>
      </c>
      <c r="Y2888">
        <v>217936</v>
      </c>
      <c r="Z2888">
        <v>213200</v>
      </c>
      <c r="AA2888">
        <v>188200</v>
      </c>
      <c r="AB2888" t="s">
        <v>63</v>
      </c>
      <c r="AC2888" s="1">
        <v>42733</v>
      </c>
      <c r="AD2888">
        <v>240000</v>
      </c>
      <c r="AE2888">
        <v>2803</v>
      </c>
      <c r="AF2888">
        <v>1662</v>
      </c>
      <c r="AG2888" t="s">
        <v>64</v>
      </c>
      <c r="AH2888" t="s">
        <v>76</v>
      </c>
      <c r="AI2888">
        <v>1</v>
      </c>
      <c r="AJ2888">
        <v>1998</v>
      </c>
      <c r="AK2888">
        <v>3</v>
      </c>
      <c r="AL2888">
        <v>2</v>
      </c>
      <c r="AN2888">
        <v>2218</v>
      </c>
      <c r="AO2888">
        <v>32</v>
      </c>
      <c r="AP2888" t="s">
        <v>63</v>
      </c>
      <c r="AQ2888" t="s">
        <v>66</v>
      </c>
      <c r="AR2888">
        <v>3440</v>
      </c>
      <c r="AW2888" t="s">
        <v>14072</v>
      </c>
      <c r="AX2888" t="s">
        <v>14073</v>
      </c>
      <c r="AY2888" t="s">
        <v>14074</v>
      </c>
      <c r="AZ2888" t="s">
        <v>70</v>
      </c>
    </row>
    <row r="2889" spans="1:52" x14ac:dyDescent="0.3">
      <c r="A2889">
        <v>2163011</v>
      </c>
      <c r="B2889" t="s">
        <v>14075</v>
      </c>
      <c r="C2889" t="str">
        <f t="shared" si="365"/>
        <v>7492</v>
      </c>
      <c r="D2889" t="s">
        <v>8411</v>
      </c>
      <c r="E2889" t="str">
        <f>"0100"</f>
        <v>0100</v>
      </c>
      <c r="F2889" t="s">
        <v>54</v>
      </c>
      <c r="G2889" t="str">
        <f t="shared" si="366"/>
        <v>03</v>
      </c>
      <c r="H2889" t="s">
        <v>55</v>
      </c>
      <c r="I2889" t="s">
        <v>56</v>
      </c>
      <c r="J2889" t="s">
        <v>57</v>
      </c>
      <c r="K2889">
        <v>1</v>
      </c>
      <c r="L2889">
        <v>43025</v>
      </c>
      <c r="M2889">
        <v>0.99</v>
      </c>
      <c r="N2889" t="str">
        <f t="shared" si="363"/>
        <v>000X</v>
      </c>
      <c r="O2889">
        <v>2641</v>
      </c>
      <c r="P2889" t="s">
        <v>58</v>
      </c>
      <c r="Q2889" t="s">
        <v>10433</v>
      </c>
      <c r="R2889" t="s">
        <v>140</v>
      </c>
      <c r="T2889" t="s">
        <v>61</v>
      </c>
      <c r="V2889" t="s">
        <v>14076</v>
      </c>
      <c r="W2889">
        <v>264687</v>
      </c>
      <c r="X2889">
        <v>15800</v>
      </c>
      <c r="Y2889">
        <v>248887</v>
      </c>
      <c r="Z2889">
        <v>191392</v>
      </c>
      <c r="AA2889">
        <v>166392</v>
      </c>
      <c r="AB2889" t="s">
        <v>63</v>
      </c>
      <c r="AC2889" s="1">
        <v>35643</v>
      </c>
      <c r="AD2889">
        <v>210000</v>
      </c>
      <c r="AE2889">
        <v>1199</v>
      </c>
      <c r="AF2889">
        <v>1963</v>
      </c>
      <c r="AG2889" t="s">
        <v>64</v>
      </c>
      <c r="AH2889" t="s">
        <v>76</v>
      </c>
      <c r="AI2889">
        <v>1</v>
      </c>
      <c r="AJ2889">
        <v>1990</v>
      </c>
      <c r="AK2889">
        <v>4</v>
      </c>
      <c r="AL2889">
        <v>3</v>
      </c>
      <c r="AN2889">
        <v>2950</v>
      </c>
      <c r="AO2889">
        <v>32</v>
      </c>
      <c r="AP2889" t="s">
        <v>63</v>
      </c>
      <c r="AQ2889" t="s">
        <v>66</v>
      </c>
      <c r="AR2889">
        <v>3950</v>
      </c>
      <c r="AW2889" t="s">
        <v>14077</v>
      </c>
      <c r="AY2889" t="s">
        <v>14078</v>
      </c>
      <c r="AZ2889" t="s">
        <v>70</v>
      </c>
    </row>
    <row r="2890" spans="1:52" x14ac:dyDescent="0.3">
      <c r="A2890">
        <v>2163054</v>
      </c>
      <c r="B2890" t="s">
        <v>14079</v>
      </c>
      <c r="C2890" t="str">
        <f t="shared" si="365"/>
        <v>7492</v>
      </c>
      <c r="D2890" t="s">
        <v>8411</v>
      </c>
      <c r="E2890" t="str">
        <f>"0100"</f>
        <v>0100</v>
      </c>
      <c r="F2890" t="s">
        <v>54</v>
      </c>
      <c r="G2890" t="str">
        <f t="shared" si="366"/>
        <v>03</v>
      </c>
      <c r="H2890" t="s">
        <v>55</v>
      </c>
      <c r="I2890" t="s">
        <v>56</v>
      </c>
      <c r="J2890" t="s">
        <v>57</v>
      </c>
      <c r="K2890">
        <v>1</v>
      </c>
      <c r="L2890">
        <v>53371</v>
      </c>
      <c r="M2890">
        <v>1.23</v>
      </c>
      <c r="N2890" t="str">
        <f t="shared" si="363"/>
        <v>000X</v>
      </c>
      <c r="O2890">
        <v>2711</v>
      </c>
      <c r="P2890" t="s">
        <v>58</v>
      </c>
      <c r="Q2890" t="s">
        <v>10433</v>
      </c>
      <c r="R2890" t="s">
        <v>140</v>
      </c>
      <c r="T2890" t="s">
        <v>61</v>
      </c>
      <c r="V2890" t="s">
        <v>14080</v>
      </c>
      <c r="W2890">
        <v>179854</v>
      </c>
      <c r="X2890">
        <v>19600</v>
      </c>
      <c r="Y2890">
        <v>160254</v>
      </c>
      <c r="Z2890">
        <v>142242</v>
      </c>
      <c r="AA2890">
        <v>112242</v>
      </c>
      <c r="AB2890" t="s">
        <v>63</v>
      </c>
      <c r="AC2890" s="1">
        <v>41730</v>
      </c>
      <c r="AD2890">
        <v>154900</v>
      </c>
      <c r="AE2890">
        <v>2619</v>
      </c>
      <c r="AF2890">
        <v>843</v>
      </c>
      <c r="AG2890" t="s">
        <v>64</v>
      </c>
      <c r="AH2890" t="s">
        <v>65</v>
      </c>
      <c r="AI2890">
        <v>1</v>
      </c>
      <c r="AJ2890">
        <v>2007</v>
      </c>
      <c r="AK2890">
        <v>3</v>
      </c>
      <c r="AL2890">
        <v>2</v>
      </c>
      <c r="AN2890">
        <v>1899</v>
      </c>
      <c r="AO2890">
        <v>32</v>
      </c>
      <c r="AP2890" t="s">
        <v>72</v>
      </c>
      <c r="AQ2890" t="s">
        <v>66</v>
      </c>
      <c r="AR2890">
        <v>2835</v>
      </c>
      <c r="AW2890" t="s">
        <v>14081</v>
      </c>
      <c r="AX2890" t="s">
        <v>14082</v>
      </c>
      <c r="AY2890" t="s">
        <v>14083</v>
      </c>
      <c r="AZ2890" t="s">
        <v>2938</v>
      </c>
    </row>
    <row r="2891" spans="1:52" x14ac:dyDescent="0.3">
      <c r="A2891">
        <v>2163101</v>
      </c>
      <c r="B2891" t="s">
        <v>14084</v>
      </c>
      <c r="C2891" t="str">
        <f t="shared" si="365"/>
        <v>7492</v>
      </c>
      <c r="D2891" t="s">
        <v>8411</v>
      </c>
      <c r="E2891" t="str">
        <f>"0100"</f>
        <v>0100</v>
      </c>
      <c r="F2891" t="s">
        <v>54</v>
      </c>
      <c r="G2891" t="str">
        <f>"10"</f>
        <v>10</v>
      </c>
      <c r="H2891" t="s">
        <v>55</v>
      </c>
      <c r="I2891" t="s">
        <v>56</v>
      </c>
      <c r="J2891" t="s">
        <v>57</v>
      </c>
      <c r="K2891">
        <v>1</v>
      </c>
      <c r="L2891">
        <v>43565</v>
      </c>
      <c r="M2891">
        <v>1</v>
      </c>
      <c r="N2891" t="str">
        <f t="shared" si="363"/>
        <v>000X</v>
      </c>
      <c r="O2891">
        <v>2568</v>
      </c>
      <c r="P2891" t="s">
        <v>58</v>
      </c>
      <c r="Q2891" t="s">
        <v>13917</v>
      </c>
      <c r="R2891" t="s">
        <v>140</v>
      </c>
      <c r="T2891" t="s">
        <v>61</v>
      </c>
      <c r="V2891" t="s">
        <v>14085</v>
      </c>
      <c r="W2891">
        <v>265227</v>
      </c>
      <c r="X2891">
        <v>16000</v>
      </c>
      <c r="Y2891">
        <v>249227</v>
      </c>
      <c r="Z2891">
        <v>201839</v>
      </c>
      <c r="AA2891">
        <v>176839</v>
      </c>
      <c r="AB2891" t="s">
        <v>63</v>
      </c>
      <c r="AC2891" s="1">
        <v>35156</v>
      </c>
      <c r="AD2891">
        <v>16500</v>
      </c>
      <c r="AE2891">
        <v>1130</v>
      </c>
      <c r="AF2891">
        <v>1902</v>
      </c>
      <c r="AG2891" t="s">
        <v>103</v>
      </c>
      <c r="AH2891" t="s">
        <v>76</v>
      </c>
      <c r="AI2891">
        <v>1</v>
      </c>
      <c r="AJ2891">
        <v>2004</v>
      </c>
      <c r="AK2891">
        <v>3</v>
      </c>
      <c r="AL2891">
        <v>2</v>
      </c>
      <c r="AN2891">
        <v>2580</v>
      </c>
      <c r="AO2891">
        <v>32</v>
      </c>
      <c r="AP2891" t="s">
        <v>63</v>
      </c>
      <c r="AQ2891" t="s">
        <v>66</v>
      </c>
      <c r="AR2891">
        <v>3783</v>
      </c>
      <c r="AW2891" t="s">
        <v>14086</v>
      </c>
      <c r="AX2891" t="s">
        <v>14087</v>
      </c>
      <c r="AY2891" t="s">
        <v>14088</v>
      </c>
      <c r="AZ2891" t="s">
        <v>6383</v>
      </c>
    </row>
    <row r="2892" spans="1:52" x14ac:dyDescent="0.3">
      <c r="A2892">
        <v>2163496</v>
      </c>
      <c r="B2892" t="s">
        <v>14089</v>
      </c>
      <c r="C2892" t="str">
        <f t="shared" si="365"/>
        <v>7492</v>
      </c>
      <c r="D2892" t="s">
        <v>8411</v>
      </c>
      <c r="E2892" t="str">
        <f>"0000"</f>
        <v>0000</v>
      </c>
      <c r="F2892" t="s">
        <v>108</v>
      </c>
      <c r="G2892" t="str">
        <f>"03"</f>
        <v>03</v>
      </c>
      <c r="H2892" t="s">
        <v>55</v>
      </c>
      <c r="I2892" t="s">
        <v>56</v>
      </c>
      <c r="J2892" t="s">
        <v>8434</v>
      </c>
      <c r="K2892">
        <v>0</v>
      </c>
      <c r="L2892">
        <v>61410</v>
      </c>
      <c r="M2892">
        <v>1.41</v>
      </c>
      <c r="N2892" t="str">
        <f t="shared" si="363"/>
        <v>000X</v>
      </c>
      <c r="O2892">
        <v>2712</v>
      </c>
      <c r="P2892" t="s">
        <v>58</v>
      </c>
      <c r="Q2892" t="s">
        <v>10433</v>
      </c>
      <c r="R2892" t="s">
        <v>140</v>
      </c>
      <c r="T2892" t="s">
        <v>61</v>
      </c>
      <c r="V2892" t="s">
        <v>14090</v>
      </c>
      <c r="W2892">
        <v>17620</v>
      </c>
      <c r="X2892">
        <v>17620</v>
      </c>
      <c r="Y2892">
        <v>0</v>
      </c>
      <c r="Z2892">
        <v>17620</v>
      </c>
      <c r="AA2892">
        <v>17620</v>
      </c>
      <c r="AB2892" t="s">
        <v>72</v>
      </c>
      <c r="AR2892">
        <v>0</v>
      </c>
      <c r="AW2892" t="s">
        <v>14091</v>
      </c>
      <c r="AY2892" t="s">
        <v>14092</v>
      </c>
      <c r="AZ2892" t="s">
        <v>14093</v>
      </c>
    </row>
    <row r="2893" spans="1:52" x14ac:dyDescent="0.3">
      <c r="A2893">
        <v>2164263</v>
      </c>
      <c r="B2893" t="s">
        <v>14094</v>
      </c>
      <c r="C2893" t="str">
        <f t="shared" si="365"/>
        <v>7492</v>
      </c>
      <c r="D2893" t="s">
        <v>8411</v>
      </c>
      <c r="E2893" t="str">
        <f>"0000"</f>
        <v>0000</v>
      </c>
      <c r="F2893" t="s">
        <v>108</v>
      </c>
      <c r="G2893" t="str">
        <f>"03"</f>
        <v>03</v>
      </c>
      <c r="H2893" t="s">
        <v>55</v>
      </c>
      <c r="I2893" t="s">
        <v>56</v>
      </c>
      <c r="J2893" t="s">
        <v>13318</v>
      </c>
      <c r="K2893">
        <v>0</v>
      </c>
      <c r="L2893">
        <v>61850</v>
      </c>
      <c r="M2893">
        <v>1.42</v>
      </c>
      <c r="N2893" t="str">
        <f t="shared" si="363"/>
        <v>000X</v>
      </c>
      <c r="O2893">
        <v>5451</v>
      </c>
      <c r="P2893" t="s">
        <v>72</v>
      </c>
      <c r="Q2893" t="s">
        <v>13868</v>
      </c>
      <c r="R2893" t="s">
        <v>110</v>
      </c>
      <c r="T2893" t="s">
        <v>61</v>
      </c>
      <c r="V2893" t="s">
        <v>14095</v>
      </c>
      <c r="W2893">
        <v>29510</v>
      </c>
      <c r="X2893">
        <v>29510</v>
      </c>
      <c r="Y2893">
        <v>0</v>
      </c>
      <c r="Z2893">
        <v>29510</v>
      </c>
      <c r="AA2893">
        <v>29510</v>
      </c>
      <c r="AB2893" t="s">
        <v>72</v>
      </c>
      <c r="AR2893">
        <v>0</v>
      </c>
      <c r="AW2893" t="s">
        <v>14096</v>
      </c>
      <c r="AX2893" t="s">
        <v>14097</v>
      </c>
      <c r="AY2893" t="s">
        <v>14098</v>
      </c>
      <c r="AZ2893" t="s">
        <v>14099</v>
      </c>
    </row>
    <row r="2894" spans="1:52" x14ac:dyDescent="0.3">
      <c r="A2894">
        <v>2162279</v>
      </c>
      <c r="B2894" t="s">
        <v>14100</v>
      </c>
      <c r="C2894" t="str">
        <f t="shared" si="365"/>
        <v>7492</v>
      </c>
      <c r="D2894" t="s">
        <v>8411</v>
      </c>
      <c r="E2894" t="str">
        <f>"0100"</f>
        <v>0100</v>
      </c>
      <c r="F2894" t="s">
        <v>54</v>
      </c>
      <c r="G2894" t="str">
        <f>"03"</f>
        <v>03</v>
      </c>
      <c r="H2894" t="s">
        <v>55</v>
      </c>
      <c r="I2894" t="s">
        <v>56</v>
      </c>
      <c r="J2894" t="s">
        <v>13318</v>
      </c>
      <c r="K2894">
        <v>1</v>
      </c>
      <c r="L2894">
        <v>43750</v>
      </c>
      <c r="M2894">
        <v>1</v>
      </c>
      <c r="N2894" t="str">
        <f t="shared" si="363"/>
        <v>000X</v>
      </c>
      <c r="O2894">
        <v>5267</v>
      </c>
      <c r="P2894" t="s">
        <v>72</v>
      </c>
      <c r="Q2894" t="s">
        <v>13342</v>
      </c>
      <c r="R2894" t="s">
        <v>4590</v>
      </c>
      <c r="T2894" t="s">
        <v>61</v>
      </c>
      <c r="V2894" t="s">
        <v>14101</v>
      </c>
      <c r="W2894">
        <v>268923</v>
      </c>
      <c r="X2894">
        <v>25900</v>
      </c>
      <c r="Y2894">
        <v>243023</v>
      </c>
      <c r="Z2894">
        <v>169593</v>
      </c>
      <c r="AA2894">
        <v>144593</v>
      </c>
      <c r="AB2894" t="s">
        <v>63</v>
      </c>
      <c r="AC2894" s="1">
        <v>36192</v>
      </c>
      <c r="AD2894">
        <v>25000</v>
      </c>
      <c r="AE2894">
        <v>1289</v>
      </c>
      <c r="AF2894">
        <v>212</v>
      </c>
      <c r="AG2894" t="s">
        <v>103</v>
      </c>
      <c r="AH2894" t="s">
        <v>76</v>
      </c>
      <c r="AI2894">
        <v>1</v>
      </c>
      <c r="AJ2894">
        <v>2007</v>
      </c>
      <c r="AK2894">
        <v>3</v>
      </c>
      <c r="AL2894">
        <v>3</v>
      </c>
      <c r="AN2894">
        <v>2780</v>
      </c>
      <c r="AO2894">
        <v>32</v>
      </c>
      <c r="AP2894" t="s">
        <v>72</v>
      </c>
      <c r="AQ2894" t="s">
        <v>66</v>
      </c>
      <c r="AR2894">
        <v>3446</v>
      </c>
      <c r="AW2894" t="s">
        <v>14102</v>
      </c>
      <c r="AY2894" t="s">
        <v>14103</v>
      </c>
      <c r="AZ2894" t="s">
        <v>70</v>
      </c>
    </row>
    <row r="2895" spans="1:52" x14ac:dyDescent="0.3">
      <c r="A2895">
        <v>2162414</v>
      </c>
      <c r="B2895" t="s">
        <v>14104</v>
      </c>
      <c r="C2895" t="str">
        <f t="shared" si="365"/>
        <v>7492</v>
      </c>
      <c r="D2895" t="s">
        <v>8411</v>
      </c>
      <c r="E2895" t="str">
        <f>"0100"</f>
        <v>0100</v>
      </c>
      <c r="F2895" t="s">
        <v>54</v>
      </c>
      <c r="G2895" t="str">
        <f>"03"</f>
        <v>03</v>
      </c>
      <c r="H2895" t="s">
        <v>55</v>
      </c>
      <c r="I2895" t="s">
        <v>56</v>
      </c>
      <c r="J2895" t="s">
        <v>13318</v>
      </c>
      <c r="K2895">
        <v>1</v>
      </c>
      <c r="L2895">
        <v>46606</v>
      </c>
      <c r="M2895">
        <v>1.07</v>
      </c>
      <c r="N2895" t="str">
        <f t="shared" si="363"/>
        <v>000X</v>
      </c>
      <c r="O2895">
        <v>5424</v>
      </c>
      <c r="P2895" t="s">
        <v>72</v>
      </c>
      <c r="Q2895" t="s">
        <v>8965</v>
      </c>
      <c r="R2895" t="s">
        <v>140</v>
      </c>
      <c r="T2895" t="s">
        <v>61</v>
      </c>
      <c r="V2895" t="s">
        <v>14105</v>
      </c>
      <c r="W2895">
        <v>251420</v>
      </c>
      <c r="X2895">
        <v>25380</v>
      </c>
      <c r="Y2895">
        <v>226040</v>
      </c>
      <c r="Z2895">
        <v>201793</v>
      </c>
      <c r="AA2895">
        <v>176793</v>
      </c>
      <c r="AB2895" t="s">
        <v>63</v>
      </c>
      <c r="AC2895" s="1">
        <v>35886</v>
      </c>
      <c r="AD2895">
        <v>15000</v>
      </c>
      <c r="AE2895">
        <v>1239</v>
      </c>
      <c r="AF2895">
        <v>1461</v>
      </c>
      <c r="AG2895" t="s">
        <v>103</v>
      </c>
      <c r="AH2895" t="s">
        <v>76</v>
      </c>
      <c r="AI2895">
        <v>1</v>
      </c>
      <c r="AJ2895">
        <v>1999</v>
      </c>
      <c r="AK2895">
        <v>3</v>
      </c>
      <c r="AL2895">
        <v>2</v>
      </c>
      <c r="AM2895">
        <v>1</v>
      </c>
      <c r="AN2895">
        <v>2385</v>
      </c>
      <c r="AO2895">
        <v>32</v>
      </c>
      <c r="AP2895" t="s">
        <v>63</v>
      </c>
      <c r="AQ2895" t="s">
        <v>66</v>
      </c>
      <c r="AR2895">
        <v>3412</v>
      </c>
      <c r="AW2895" t="s">
        <v>14106</v>
      </c>
      <c r="AX2895" t="s">
        <v>14107</v>
      </c>
      <c r="AY2895" t="s">
        <v>14108</v>
      </c>
      <c r="AZ2895" t="s">
        <v>14109</v>
      </c>
    </row>
    <row r="2896" spans="1:52" x14ac:dyDescent="0.3">
      <c r="A2896">
        <v>2163127</v>
      </c>
      <c r="B2896" t="s">
        <v>14110</v>
      </c>
      <c r="C2896" t="str">
        <f t="shared" si="365"/>
        <v>7492</v>
      </c>
      <c r="D2896" t="s">
        <v>8411</v>
      </c>
      <c r="E2896" t="str">
        <f>"0000"</f>
        <v>0000</v>
      </c>
      <c r="F2896" t="s">
        <v>108</v>
      </c>
      <c r="G2896" t="str">
        <f>"10"</f>
        <v>10</v>
      </c>
      <c r="H2896" t="s">
        <v>55</v>
      </c>
      <c r="I2896" t="s">
        <v>56</v>
      </c>
      <c r="J2896" t="s">
        <v>57</v>
      </c>
      <c r="K2896">
        <v>0</v>
      </c>
      <c r="L2896">
        <v>43517</v>
      </c>
      <c r="M2896">
        <v>1</v>
      </c>
      <c r="N2896" t="str">
        <f t="shared" si="363"/>
        <v>000X</v>
      </c>
      <c r="O2896">
        <v>2578</v>
      </c>
      <c r="P2896" t="s">
        <v>58</v>
      </c>
      <c r="Q2896" t="s">
        <v>13917</v>
      </c>
      <c r="R2896" t="s">
        <v>140</v>
      </c>
      <c r="T2896" t="s">
        <v>61</v>
      </c>
      <c r="V2896" t="s">
        <v>14111</v>
      </c>
      <c r="W2896">
        <v>15980</v>
      </c>
      <c r="X2896">
        <v>15980</v>
      </c>
      <c r="Y2896">
        <v>0</v>
      </c>
      <c r="Z2896">
        <v>15980</v>
      </c>
      <c r="AA2896">
        <v>15980</v>
      </c>
      <c r="AB2896" t="s">
        <v>72</v>
      </c>
      <c r="AR2896">
        <v>0</v>
      </c>
      <c r="AW2896" t="s">
        <v>14112</v>
      </c>
      <c r="AY2896" t="s">
        <v>14088</v>
      </c>
      <c r="AZ2896" t="s">
        <v>6383</v>
      </c>
    </row>
    <row r="2897" spans="1:52" x14ac:dyDescent="0.3">
      <c r="A2897">
        <v>2163992</v>
      </c>
      <c r="B2897" t="s">
        <v>14113</v>
      </c>
      <c r="C2897" t="str">
        <f t="shared" si="365"/>
        <v>7492</v>
      </c>
      <c r="D2897" t="s">
        <v>8411</v>
      </c>
      <c r="E2897" t="str">
        <f>"0100"</f>
        <v>0100</v>
      </c>
      <c r="F2897" t="s">
        <v>54</v>
      </c>
      <c r="G2897" t="str">
        <f t="shared" ref="G2897:G2919" si="367">"03"</f>
        <v>03</v>
      </c>
      <c r="H2897" t="s">
        <v>55</v>
      </c>
      <c r="I2897" t="s">
        <v>56</v>
      </c>
      <c r="J2897" t="s">
        <v>57</v>
      </c>
      <c r="K2897">
        <v>1</v>
      </c>
      <c r="L2897">
        <v>43771</v>
      </c>
      <c r="M2897">
        <v>1</v>
      </c>
      <c r="N2897" t="str">
        <f t="shared" si="363"/>
        <v>000X</v>
      </c>
      <c r="O2897">
        <v>2667</v>
      </c>
      <c r="P2897" t="s">
        <v>58</v>
      </c>
      <c r="Q2897" t="s">
        <v>265</v>
      </c>
      <c r="R2897" t="s">
        <v>266</v>
      </c>
      <c r="T2897" t="s">
        <v>61</v>
      </c>
      <c r="V2897" t="s">
        <v>14114</v>
      </c>
      <c r="W2897">
        <v>233901</v>
      </c>
      <c r="X2897">
        <v>16080</v>
      </c>
      <c r="Y2897">
        <v>217821</v>
      </c>
      <c r="Z2897">
        <v>179564</v>
      </c>
      <c r="AA2897">
        <v>154564</v>
      </c>
      <c r="AB2897" t="s">
        <v>63</v>
      </c>
      <c r="AC2897" s="1">
        <v>36647</v>
      </c>
      <c r="AD2897">
        <v>18000</v>
      </c>
      <c r="AE2897">
        <v>1368</v>
      </c>
      <c r="AF2897">
        <v>317</v>
      </c>
      <c r="AG2897" t="s">
        <v>103</v>
      </c>
      <c r="AH2897" t="s">
        <v>76</v>
      </c>
      <c r="AI2897">
        <v>1</v>
      </c>
      <c r="AJ2897">
        <v>2002</v>
      </c>
      <c r="AK2897">
        <v>3</v>
      </c>
      <c r="AL2897">
        <v>2</v>
      </c>
      <c r="AN2897">
        <v>2176</v>
      </c>
      <c r="AO2897">
        <v>32</v>
      </c>
      <c r="AP2897" t="s">
        <v>63</v>
      </c>
      <c r="AQ2897" t="s">
        <v>66</v>
      </c>
      <c r="AR2897">
        <v>3445</v>
      </c>
      <c r="AW2897" t="s">
        <v>14115</v>
      </c>
      <c r="AX2897" t="s">
        <v>14116</v>
      </c>
      <c r="AY2897" t="s">
        <v>14117</v>
      </c>
      <c r="AZ2897" t="s">
        <v>70</v>
      </c>
    </row>
    <row r="2898" spans="1:52" x14ac:dyDescent="0.3">
      <c r="A2898">
        <v>2161671</v>
      </c>
      <c r="B2898" t="s">
        <v>14118</v>
      </c>
      <c r="C2898" t="str">
        <f t="shared" si="365"/>
        <v>7492</v>
      </c>
      <c r="D2898" t="s">
        <v>8411</v>
      </c>
      <c r="E2898" t="str">
        <f>"0100"</f>
        <v>0100</v>
      </c>
      <c r="F2898" t="s">
        <v>54</v>
      </c>
      <c r="G2898" t="str">
        <f t="shared" si="367"/>
        <v>03</v>
      </c>
      <c r="H2898" t="s">
        <v>55</v>
      </c>
      <c r="I2898" t="s">
        <v>56</v>
      </c>
      <c r="J2898" t="s">
        <v>57</v>
      </c>
      <c r="K2898">
        <v>1</v>
      </c>
      <c r="L2898">
        <v>43928</v>
      </c>
      <c r="M2898">
        <v>1.01</v>
      </c>
      <c r="N2898" t="str">
        <f t="shared" si="363"/>
        <v>000X</v>
      </c>
      <c r="O2898">
        <v>5554</v>
      </c>
      <c r="P2898" t="s">
        <v>72</v>
      </c>
      <c r="Q2898" t="s">
        <v>13342</v>
      </c>
      <c r="R2898" t="s">
        <v>4590</v>
      </c>
      <c r="T2898" t="s">
        <v>61</v>
      </c>
      <c r="V2898" t="s">
        <v>14119</v>
      </c>
      <c r="W2898">
        <v>250892</v>
      </c>
      <c r="X2898">
        <v>20350</v>
      </c>
      <c r="Y2898">
        <v>230542</v>
      </c>
      <c r="Z2898">
        <v>250892</v>
      </c>
      <c r="AA2898">
        <v>225892</v>
      </c>
      <c r="AB2898" t="s">
        <v>63</v>
      </c>
      <c r="AC2898" s="1">
        <v>43299</v>
      </c>
      <c r="AD2898">
        <v>301400</v>
      </c>
      <c r="AE2898">
        <v>2919</v>
      </c>
      <c r="AF2898">
        <v>1510</v>
      </c>
      <c r="AG2898" t="s">
        <v>64</v>
      </c>
      <c r="AH2898" t="s">
        <v>76</v>
      </c>
      <c r="AI2898">
        <v>1</v>
      </c>
      <c r="AJ2898">
        <v>1998</v>
      </c>
      <c r="AK2898">
        <v>3</v>
      </c>
      <c r="AL2898">
        <v>2</v>
      </c>
      <c r="AN2898">
        <v>2304</v>
      </c>
      <c r="AO2898">
        <v>32</v>
      </c>
      <c r="AP2898" t="s">
        <v>63</v>
      </c>
      <c r="AQ2898" t="s">
        <v>66</v>
      </c>
      <c r="AR2898">
        <v>3608</v>
      </c>
      <c r="AW2898" t="s">
        <v>14120</v>
      </c>
      <c r="AX2898" t="s">
        <v>14121</v>
      </c>
      <c r="AY2898" t="s">
        <v>14122</v>
      </c>
      <c r="AZ2898" t="s">
        <v>14123</v>
      </c>
    </row>
    <row r="2899" spans="1:52" x14ac:dyDescent="0.3">
      <c r="A2899">
        <v>2161701</v>
      </c>
      <c r="B2899" t="s">
        <v>14124</v>
      </c>
      <c r="C2899" t="str">
        <f t="shared" si="365"/>
        <v>7492</v>
      </c>
      <c r="D2899" t="s">
        <v>8411</v>
      </c>
      <c r="E2899" t="str">
        <f>"0100"</f>
        <v>0100</v>
      </c>
      <c r="F2899" t="s">
        <v>54</v>
      </c>
      <c r="G2899" t="str">
        <f t="shared" si="367"/>
        <v>03</v>
      </c>
      <c r="H2899" t="s">
        <v>55</v>
      </c>
      <c r="I2899" t="s">
        <v>56</v>
      </c>
      <c r="J2899" t="s">
        <v>57</v>
      </c>
      <c r="K2899">
        <v>1</v>
      </c>
      <c r="L2899">
        <v>43932</v>
      </c>
      <c r="M2899">
        <v>1.01</v>
      </c>
      <c r="N2899" t="str">
        <f t="shared" si="363"/>
        <v>000X</v>
      </c>
      <c r="O2899">
        <v>5544</v>
      </c>
      <c r="P2899" t="s">
        <v>72</v>
      </c>
      <c r="Q2899" t="s">
        <v>13342</v>
      </c>
      <c r="R2899" t="s">
        <v>4590</v>
      </c>
      <c r="T2899" t="s">
        <v>61</v>
      </c>
      <c r="V2899" t="s">
        <v>14125</v>
      </c>
      <c r="W2899">
        <v>352725</v>
      </c>
      <c r="X2899">
        <v>20350</v>
      </c>
      <c r="Y2899">
        <v>332375</v>
      </c>
      <c r="Z2899">
        <v>266609</v>
      </c>
      <c r="AA2899">
        <v>241609</v>
      </c>
      <c r="AB2899" t="s">
        <v>63</v>
      </c>
      <c r="AC2899" s="1">
        <v>41365</v>
      </c>
      <c r="AD2899">
        <v>250000</v>
      </c>
      <c r="AE2899">
        <v>2558</v>
      </c>
      <c r="AF2899">
        <v>924</v>
      </c>
      <c r="AG2899" t="s">
        <v>64</v>
      </c>
      <c r="AH2899" t="s">
        <v>76</v>
      </c>
      <c r="AI2899">
        <v>1</v>
      </c>
      <c r="AJ2899">
        <v>2008</v>
      </c>
      <c r="AK2899">
        <v>4</v>
      </c>
      <c r="AL2899">
        <v>3</v>
      </c>
      <c r="AM2899">
        <v>1</v>
      </c>
      <c r="AN2899">
        <v>3534</v>
      </c>
      <c r="AO2899">
        <v>32</v>
      </c>
      <c r="AP2899" t="s">
        <v>72</v>
      </c>
      <c r="AQ2899" t="s">
        <v>66</v>
      </c>
      <c r="AR2899">
        <v>4764</v>
      </c>
      <c r="AW2899" t="s">
        <v>14126</v>
      </c>
      <c r="AX2899" t="s">
        <v>14127</v>
      </c>
      <c r="AY2899" t="s">
        <v>14128</v>
      </c>
      <c r="AZ2899" t="s">
        <v>14123</v>
      </c>
    </row>
    <row r="2900" spans="1:52" x14ac:dyDescent="0.3">
      <c r="A2900">
        <v>2162457</v>
      </c>
      <c r="B2900" t="s">
        <v>14129</v>
      </c>
      <c r="C2900" t="str">
        <f t="shared" si="365"/>
        <v>7492</v>
      </c>
      <c r="D2900" t="s">
        <v>8411</v>
      </c>
      <c r="E2900" t="str">
        <f>"0100"</f>
        <v>0100</v>
      </c>
      <c r="F2900" t="s">
        <v>54</v>
      </c>
      <c r="G2900" t="str">
        <f t="shared" si="367"/>
        <v>03</v>
      </c>
      <c r="H2900" t="s">
        <v>55</v>
      </c>
      <c r="I2900" t="s">
        <v>56</v>
      </c>
      <c r="J2900" t="s">
        <v>13318</v>
      </c>
      <c r="K2900">
        <v>1</v>
      </c>
      <c r="L2900">
        <v>46544</v>
      </c>
      <c r="M2900">
        <v>1.07</v>
      </c>
      <c r="N2900" t="str">
        <f t="shared" si="363"/>
        <v>000X</v>
      </c>
      <c r="O2900">
        <v>5358</v>
      </c>
      <c r="P2900" t="s">
        <v>72</v>
      </c>
      <c r="Q2900" t="s">
        <v>8965</v>
      </c>
      <c r="R2900" t="s">
        <v>140</v>
      </c>
      <c r="T2900" t="s">
        <v>61</v>
      </c>
      <c r="V2900" t="s">
        <v>14130</v>
      </c>
      <c r="W2900">
        <v>251925</v>
      </c>
      <c r="X2900">
        <v>25380</v>
      </c>
      <c r="Y2900">
        <v>226545</v>
      </c>
      <c r="Z2900">
        <v>205027</v>
      </c>
      <c r="AA2900">
        <v>180027</v>
      </c>
      <c r="AB2900" t="s">
        <v>63</v>
      </c>
      <c r="AC2900" s="1">
        <v>42150</v>
      </c>
      <c r="AD2900">
        <v>276000</v>
      </c>
      <c r="AE2900">
        <v>2691</v>
      </c>
      <c r="AF2900">
        <v>1292</v>
      </c>
      <c r="AG2900" t="s">
        <v>64</v>
      </c>
      <c r="AH2900" t="s">
        <v>76</v>
      </c>
      <c r="AI2900">
        <v>1</v>
      </c>
      <c r="AJ2900">
        <v>1995</v>
      </c>
      <c r="AK2900">
        <v>3</v>
      </c>
      <c r="AL2900">
        <v>2</v>
      </c>
      <c r="AN2900">
        <v>2176</v>
      </c>
      <c r="AO2900">
        <v>32</v>
      </c>
      <c r="AP2900" t="s">
        <v>63</v>
      </c>
      <c r="AQ2900" t="s">
        <v>66</v>
      </c>
      <c r="AR2900">
        <v>3405</v>
      </c>
      <c r="AW2900" t="s">
        <v>14131</v>
      </c>
      <c r="AX2900" t="s">
        <v>14132</v>
      </c>
      <c r="AY2900" t="s">
        <v>14133</v>
      </c>
      <c r="AZ2900" t="s">
        <v>70</v>
      </c>
    </row>
    <row r="2901" spans="1:52" x14ac:dyDescent="0.3">
      <c r="A2901">
        <v>2162571</v>
      </c>
      <c r="B2901" t="s">
        <v>14134</v>
      </c>
      <c r="C2901" t="str">
        <f t="shared" si="365"/>
        <v>7492</v>
      </c>
      <c r="D2901" t="s">
        <v>8411</v>
      </c>
      <c r="E2901" t="str">
        <f>"0100"</f>
        <v>0100</v>
      </c>
      <c r="F2901" t="s">
        <v>54</v>
      </c>
      <c r="G2901" t="str">
        <f t="shared" si="367"/>
        <v>03</v>
      </c>
      <c r="H2901" t="s">
        <v>55</v>
      </c>
      <c r="I2901" t="s">
        <v>56</v>
      </c>
      <c r="J2901" t="s">
        <v>13318</v>
      </c>
      <c r="K2901">
        <v>1</v>
      </c>
      <c r="L2901">
        <v>43558</v>
      </c>
      <c r="M2901">
        <v>1</v>
      </c>
      <c r="N2901" t="str">
        <f t="shared" si="363"/>
        <v>000X</v>
      </c>
      <c r="O2901">
        <v>2185</v>
      </c>
      <c r="P2901" t="s">
        <v>58</v>
      </c>
      <c r="Q2901" t="s">
        <v>13813</v>
      </c>
      <c r="R2901" t="s">
        <v>719</v>
      </c>
      <c r="T2901" t="s">
        <v>61</v>
      </c>
      <c r="V2901" t="s">
        <v>14135</v>
      </c>
      <c r="W2901">
        <v>328736</v>
      </c>
      <c r="X2901">
        <v>17460</v>
      </c>
      <c r="Y2901">
        <v>311276</v>
      </c>
      <c r="Z2901">
        <v>276984</v>
      </c>
      <c r="AA2901">
        <v>251984</v>
      </c>
      <c r="AB2901" t="s">
        <v>63</v>
      </c>
      <c r="AC2901" s="1">
        <v>38930</v>
      </c>
      <c r="AD2901">
        <v>110500</v>
      </c>
      <c r="AE2901">
        <v>2045</v>
      </c>
      <c r="AF2901">
        <v>282</v>
      </c>
      <c r="AG2901" t="s">
        <v>103</v>
      </c>
      <c r="AH2901" t="s">
        <v>76</v>
      </c>
      <c r="AI2901">
        <v>1</v>
      </c>
      <c r="AJ2901">
        <v>2013</v>
      </c>
      <c r="AK2901">
        <v>3</v>
      </c>
      <c r="AL2901">
        <v>2</v>
      </c>
      <c r="AN2901">
        <v>3256</v>
      </c>
      <c r="AO2901">
        <v>32</v>
      </c>
      <c r="AP2901" t="s">
        <v>63</v>
      </c>
      <c r="AQ2901" t="s">
        <v>66</v>
      </c>
      <c r="AR2901">
        <v>4468</v>
      </c>
      <c r="AW2901" t="s">
        <v>14136</v>
      </c>
      <c r="AX2901" t="s">
        <v>14137</v>
      </c>
      <c r="AY2901" t="s">
        <v>14138</v>
      </c>
      <c r="AZ2901" t="s">
        <v>70</v>
      </c>
    </row>
    <row r="2902" spans="1:52" x14ac:dyDescent="0.3">
      <c r="A2902">
        <v>2162970</v>
      </c>
      <c r="B2902" t="s">
        <v>14139</v>
      </c>
      <c r="C2902" t="str">
        <f t="shared" si="365"/>
        <v>7492</v>
      </c>
      <c r="D2902" t="s">
        <v>8411</v>
      </c>
      <c r="E2902" t="str">
        <f>"0000"</f>
        <v>0000</v>
      </c>
      <c r="F2902" t="s">
        <v>108</v>
      </c>
      <c r="G2902" t="str">
        <f t="shared" si="367"/>
        <v>03</v>
      </c>
      <c r="H2902" t="s">
        <v>55</v>
      </c>
      <c r="I2902" t="s">
        <v>56</v>
      </c>
      <c r="J2902" t="s">
        <v>13318</v>
      </c>
      <c r="K2902">
        <v>0</v>
      </c>
      <c r="L2902">
        <v>43750</v>
      </c>
      <c r="M2902">
        <v>1</v>
      </c>
      <c r="N2902" t="str">
        <f t="shared" si="363"/>
        <v>000X</v>
      </c>
      <c r="O2902">
        <v>2581</v>
      </c>
      <c r="P2902" t="s">
        <v>58</v>
      </c>
      <c r="Q2902" t="s">
        <v>10433</v>
      </c>
      <c r="R2902" t="s">
        <v>140</v>
      </c>
      <c r="T2902" t="s">
        <v>61</v>
      </c>
      <c r="V2902" t="s">
        <v>14140</v>
      </c>
      <c r="W2902">
        <v>23980</v>
      </c>
      <c r="X2902">
        <v>23980</v>
      </c>
      <c r="Y2902">
        <v>0</v>
      </c>
      <c r="Z2902">
        <v>23980</v>
      </c>
      <c r="AA2902">
        <v>23980</v>
      </c>
      <c r="AB2902" t="s">
        <v>72</v>
      </c>
      <c r="AC2902" s="1">
        <v>43279</v>
      </c>
      <c r="AD2902">
        <v>225000</v>
      </c>
      <c r="AE2902">
        <v>2910</v>
      </c>
      <c r="AF2902">
        <v>2424</v>
      </c>
      <c r="AG2902" t="s">
        <v>103</v>
      </c>
      <c r="AH2902" t="s">
        <v>570</v>
      </c>
      <c r="AR2902">
        <v>0</v>
      </c>
      <c r="AW2902" t="s">
        <v>14141</v>
      </c>
      <c r="AX2902" t="s">
        <v>14142</v>
      </c>
      <c r="AY2902" t="s">
        <v>14143</v>
      </c>
      <c r="AZ2902" t="s">
        <v>958</v>
      </c>
    </row>
    <row r="2903" spans="1:52" x14ac:dyDescent="0.3">
      <c r="A2903">
        <v>2162996</v>
      </c>
      <c r="B2903" t="s">
        <v>14144</v>
      </c>
      <c r="C2903" t="str">
        <f t="shared" si="365"/>
        <v>7492</v>
      </c>
      <c r="D2903" t="s">
        <v>8411</v>
      </c>
      <c r="E2903" t="str">
        <f>"0000"</f>
        <v>0000</v>
      </c>
      <c r="F2903" t="s">
        <v>108</v>
      </c>
      <c r="G2903" t="str">
        <f t="shared" si="367"/>
        <v>03</v>
      </c>
      <c r="H2903" t="s">
        <v>55</v>
      </c>
      <c r="I2903" t="s">
        <v>56</v>
      </c>
      <c r="J2903" t="s">
        <v>13819</v>
      </c>
      <c r="K2903">
        <v>0</v>
      </c>
      <c r="L2903">
        <v>43750</v>
      </c>
      <c r="M2903">
        <v>1</v>
      </c>
      <c r="N2903" t="str">
        <f t="shared" si="363"/>
        <v>000X</v>
      </c>
      <c r="O2903">
        <v>2613</v>
      </c>
      <c r="P2903" t="s">
        <v>58</v>
      </c>
      <c r="Q2903" t="s">
        <v>10433</v>
      </c>
      <c r="R2903" t="s">
        <v>140</v>
      </c>
      <c r="T2903" t="s">
        <v>61</v>
      </c>
      <c r="V2903" t="s">
        <v>14145</v>
      </c>
      <c r="W2903">
        <v>14720</v>
      </c>
      <c r="X2903">
        <v>14720</v>
      </c>
      <c r="Y2903">
        <v>0</v>
      </c>
      <c r="Z2903">
        <v>14720</v>
      </c>
      <c r="AA2903">
        <v>14720</v>
      </c>
      <c r="AB2903" t="s">
        <v>72</v>
      </c>
      <c r="AC2903" s="1">
        <v>38047</v>
      </c>
      <c r="AD2903">
        <v>28000</v>
      </c>
      <c r="AE2903">
        <v>1702</v>
      </c>
      <c r="AF2903">
        <v>1625</v>
      </c>
      <c r="AG2903" t="s">
        <v>103</v>
      </c>
      <c r="AH2903" t="s">
        <v>76</v>
      </c>
      <c r="AR2903">
        <v>0</v>
      </c>
      <c r="AW2903" t="s">
        <v>14146</v>
      </c>
      <c r="AY2903" t="s">
        <v>14147</v>
      </c>
      <c r="AZ2903" t="s">
        <v>1189</v>
      </c>
    </row>
    <row r="2904" spans="1:52" x14ac:dyDescent="0.3">
      <c r="A2904">
        <v>2163241</v>
      </c>
      <c r="B2904" t="s">
        <v>14148</v>
      </c>
      <c r="C2904" t="str">
        <f t="shared" si="365"/>
        <v>7492</v>
      </c>
      <c r="D2904" t="s">
        <v>8411</v>
      </c>
      <c r="E2904" t="str">
        <f>"0100"</f>
        <v>0100</v>
      </c>
      <c r="F2904" t="s">
        <v>54</v>
      </c>
      <c r="G2904" t="str">
        <f t="shared" si="367"/>
        <v>03</v>
      </c>
      <c r="H2904" t="s">
        <v>55</v>
      </c>
      <c r="I2904" t="s">
        <v>56</v>
      </c>
      <c r="J2904" t="s">
        <v>57</v>
      </c>
      <c r="K2904">
        <v>1</v>
      </c>
      <c r="L2904">
        <v>43624</v>
      </c>
      <c r="M2904">
        <v>1</v>
      </c>
      <c r="N2904" t="str">
        <f t="shared" si="363"/>
        <v>000X</v>
      </c>
      <c r="O2904">
        <v>2262</v>
      </c>
      <c r="P2904" t="s">
        <v>58</v>
      </c>
      <c r="Q2904" t="s">
        <v>10433</v>
      </c>
      <c r="R2904" t="s">
        <v>140</v>
      </c>
      <c r="T2904" t="s">
        <v>61</v>
      </c>
      <c r="V2904" t="s">
        <v>14149</v>
      </c>
      <c r="W2904">
        <v>194440</v>
      </c>
      <c r="X2904">
        <v>16020</v>
      </c>
      <c r="Y2904">
        <v>178420</v>
      </c>
      <c r="Z2904">
        <v>123823</v>
      </c>
      <c r="AA2904">
        <v>98323</v>
      </c>
      <c r="AB2904" t="s">
        <v>72</v>
      </c>
      <c r="AC2904" s="1">
        <v>32599</v>
      </c>
      <c r="AD2904">
        <v>15000</v>
      </c>
      <c r="AE2904">
        <v>815</v>
      </c>
      <c r="AF2904">
        <v>950</v>
      </c>
      <c r="AG2904" t="s">
        <v>103</v>
      </c>
      <c r="AH2904" t="s">
        <v>76</v>
      </c>
      <c r="AI2904">
        <v>1</v>
      </c>
      <c r="AJ2904">
        <v>1995</v>
      </c>
      <c r="AK2904">
        <v>3</v>
      </c>
      <c r="AL2904">
        <v>2</v>
      </c>
      <c r="AN2904">
        <v>1861</v>
      </c>
      <c r="AO2904">
        <v>32</v>
      </c>
      <c r="AP2904" t="s">
        <v>63</v>
      </c>
      <c r="AQ2904" t="s">
        <v>66</v>
      </c>
      <c r="AR2904">
        <v>2670</v>
      </c>
      <c r="AW2904" t="s">
        <v>14150</v>
      </c>
      <c r="AX2904" t="s">
        <v>14151</v>
      </c>
      <c r="AY2904" t="s">
        <v>14152</v>
      </c>
      <c r="AZ2904" t="s">
        <v>14153</v>
      </c>
    </row>
    <row r="2905" spans="1:52" x14ac:dyDescent="0.3">
      <c r="A2905">
        <v>2163267</v>
      </c>
      <c r="B2905" t="s">
        <v>14154</v>
      </c>
      <c r="C2905" t="str">
        <f t="shared" si="365"/>
        <v>7492</v>
      </c>
      <c r="D2905" t="s">
        <v>8411</v>
      </c>
      <c r="E2905" t="str">
        <f>"0100"</f>
        <v>0100</v>
      </c>
      <c r="F2905" t="s">
        <v>54</v>
      </c>
      <c r="G2905" t="str">
        <f t="shared" si="367"/>
        <v>03</v>
      </c>
      <c r="H2905" t="s">
        <v>55</v>
      </c>
      <c r="I2905" t="s">
        <v>56</v>
      </c>
      <c r="J2905" t="s">
        <v>57</v>
      </c>
      <c r="K2905">
        <v>1</v>
      </c>
      <c r="L2905">
        <v>43856</v>
      </c>
      <c r="M2905">
        <v>1.01</v>
      </c>
      <c r="N2905" t="str">
        <f t="shared" si="363"/>
        <v>000X</v>
      </c>
      <c r="O2905">
        <v>2202</v>
      </c>
      <c r="P2905" t="s">
        <v>58</v>
      </c>
      <c r="Q2905" t="s">
        <v>10433</v>
      </c>
      <c r="R2905" t="s">
        <v>140</v>
      </c>
      <c r="T2905" t="s">
        <v>61</v>
      </c>
      <c r="V2905" t="s">
        <v>14155</v>
      </c>
      <c r="W2905">
        <v>223833</v>
      </c>
      <c r="X2905">
        <v>16110</v>
      </c>
      <c r="Y2905">
        <v>207723</v>
      </c>
      <c r="Z2905">
        <v>146494</v>
      </c>
      <c r="AA2905">
        <v>121494</v>
      </c>
      <c r="AB2905" t="s">
        <v>63</v>
      </c>
      <c r="AC2905" s="1">
        <v>41821</v>
      </c>
      <c r="AD2905">
        <v>239000</v>
      </c>
      <c r="AE2905">
        <v>2635</v>
      </c>
      <c r="AF2905">
        <v>1096</v>
      </c>
      <c r="AG2905" t="s">
        <v>64</v>
      </c>
      <c r="AH2905" t="s">
        <v>76</v>
      </c>
      <c r="AI2905">
        <v>1</v>
      </c>
      <c r="AJ2905">
        <v>2001</v>
      </c>
      <c r="AK2905">
        <v>3</v>
      </c>
      <c r="AL2905">
        <v>2</v>
      </c>
      <c r="AN2905">
        <v>1828</v>
      </c>
      <c r="AO2905">
        <v>32</v>
      </c>
      <c r="AP2905" t="s">
        <v>63</v>
      </c>
      <c r="AQ2905" t="s">
        <v>66</v>
      </c>
      <c r="AR2905">
        <v>2688</v>
      </c>
      <c r="AW2905" t="s">
        <v>14156</v>
      </c>
      <c r="AX2905" t="s">
        <v>14157</v>
      </c>
      <c r="AY2905" t="s">
        <v>14158</v>
      </c>
      <c r="AZ2905" t="s">
        <v>14027</v>
      </c>
    </row>
    <row r="2906" spans="1:52" x14ac:dyDescent="0.3">
      <c r="A2906">
        <v>2163305</v>
      </c>
      <c r="B2906" t="s">
        <v>14159</v>
      </c>
      <c r="C2906" t="str">
        <f t="shared" si="365"/>
        <v>7492</v>
      </c>
      <c r="D2906" t="s">
        <v>8411</v>
      </c>
      <c r="E2906" t="str">
        <f>"0100"</f>
        <v>0100</v>
      </c>
      <c r="F2906" t="s">
        <v>54</v>
      </c>
      <c r="G2906" t="str">
        <f t="shared" si="367"/>
        <v>03</v>
      </c>
      <c r="H2906" t="s">
        <v>55</v>
      </c>
      <c r="I2906" t="s">
        <v>56</v>
      </c>
      <c r="J2906" t="s">
        <v>57</v>
      </c>
      <c r="K2906">
        <v>1</v>
      </c>
      <c r="L2906">
        <v>48796</v>
      </c>
      <c r="M2906">
        <v>1.1200000000000001</v>
      </c>
      <c r="N2906" t="str">
        <f t="shared" si="363"/>
        <v>000X</v>
      </c>
      <c r="O2906">
        <v>5092</v>
      </c>
      <c r="P2906" t="s">
        <v>72</v>
      </c>
      <c r="Q2906" t="s">
        <v>8965</v>
      </c>
      <c r="R2906" t="s">
        <v>140</v>
      </c>
      <c r="T2906" t="s">
        <v>61</v>
      </c>
      <c r="V2906" t="s">
        <v>14160</v>
      </c>
      <c r="W2906">
        <v>262124</v>
      </c>
      <c r="X2906">
        <v>17920</v>
      </c>
      <c r="Y2906">
        <v>244204</v>
      </c>
      <c r="Z2906">
        <v>194039</v>
      </c>
      <c r="AA2906">
        <v>169039</v>
      </c>
      <c r="AB2906" t="s">
        <v>63</v>
      </c>
      <c r="AC2906" s="1">
        <v>36923</v>
      </c>
      <c r="AD2906">
        <v>220000</v>
      </c>
      <c r="AE2906">
        <v>1408</v>
      </c>
      <c r="AF2906">
        <v>501</v>
      </c>
      <c r="AG2906" t="s">
        <v>64</v>
      </c>
      <c r="AH2906" t="s">
        <v>76</v>
      </c>
      <c r="AI2906">
        <v>1</v>
      </c>
      <c r="AJ2906">
        <v>1995</v>
      </c>
      <c r="AK2906">
        <v>3</v>
      </c>
      <c r="AL2906">
        <v>2</v>
      </c>
      <c r="AN2906">
        <v>2441</v>
      </c>
      <c r="AO2906">
        <v>32</v>
      </c>
      <c r="AP2906" t="s">
        <v>63</v>
      </c>
      <c r="AQ2906" t="s">
        <v>66</v>
      </c>
      <c r="AR2906">
        <v>3813</v>
      </c>
      <c r="AW2906" t="s">
        <v>14161</v>
      </c>
      <c r="AX2906" t="s">
        <v>14162</v>
      </c>
      <c r="AY2906" t="s">
        <v>14163</v>
      </c>
      <c r="AZ2906" t="s">
        <v>70</v>
      </c>
    </row>
    <row r="2907" spans="1:52" x14ac:dyDescent="0.3">
      <c r="A2907">
        <v>2163313</v>
      </c>
      <c r="B2907" t="s">
        <v>14164</v>
      </c>
      <c r="C2907" t="str">
        <f t="shared" si="365"/>
        <v>7492</v>
      </c>
      <c r="D2907" t="s">
        <v>8411</v>
      </c>
      <c r="E2907" t="str">
        <f>"0100"</f>
        <v>0100</v>
      </c>
      <c r="F2907" t="s">
        <v>54</v>
      </c>
      <c r="G2907" t="str">
        <f t="shared" si="367"/>
        <v>03</v>
      </c>
      <c r="H2907" t="s">
        <v>55</v>
      </c>
      <c r="I2907" t="s">
        <v>56</v>
      </c>
      <c r="J2907" t="s">
        <v>57</v>
      </c>
      <c r="K2907">
        <v>1</v>
      </c>
      <c r="L2907">
        <v>52064</v>
      </c>
      <c r="M2907">
        <v>1.2</v>
      </c>
      <c r="N2907" t="str">
        <f t="shared" si="363"/>
        <v>000X</v>
      </c>
      <c r="O2907">
        <v>5050</v>
      </c>
      <c r="P2907" t="s">
        <v>72</v>
      </c>
      <c r="Q2907" t="s">
        <v>8965</v>
      </c>
      <c r="R2907" t="s">
        <v>140</v>
      </c>
      <c r="T2907" t="s">
        <v>61</v>
      </c>
      <c r="V2907" t="s">
        <v>14165</v>
      </c>
      <c r="W2907">
        <v>195283</v>
      </c>
      <c r="X2907">
        <v>19120</v>
      </c>
      <c r="Y2907">
        <v>176163</v>
      </c>
      <c r="Z2907">
        <v>154590</v>
      </c>
      <c r="AA2907">
        <v>129090</v>
      </c>
      <c r="AB2907" t="s">
        <v>63</v>
      </c>
      <c r="AC2907" s="1">
        <v>37469</v>
      </c>
      <c r="AD2907">
        <v>172000</v>
      </c>
      <c r="AE2907">
        <v>1535</v>
      </c>
      <c r="AF2907">
        <v>411</v>
      </c>
      <c r="AG2907" t="s">
        <v>64</v>
      </c>
      <c r="AH2907" t="s">
        <v>76</v>
      </c>
      <c r="AI2907">
        <v>1</v>
      </c>
      <c r="AJ2907">
        <v>1988</v>
      </c>
      <c r="AK2907">
        <v>3</v>
      </c>
      <c r="AL2907">
        <v>2</v>
      </c>
      <c r="AM2907">
        <v>1</v>
      </c>
      <c r="AN2907">
        <v>2192</v>
      </c>
      <c r="AO2907">
        <v>32</v>
      </c>
      <c r="AP2907" t="s">
        <v>63</v>
      </c>
      <c r="AQ2907" t="s">
        <v>66</v>
      </c>
      <c r="AR2907">
        <v>2601</v>
      </c>
      <c r="AW2907" t="s">
        <v>14166</v>
      </c>
      <c r="AX2907" t="s">
        <v>14167</v>
      </c>
      <c r="AY2907" t="s">
        <v>14168</v>
      </c>
      <c r="AZ2907" t="s">
        <v>14169</v>
      </c>
    </row>
    <row r="2908" spans="1:52" x14ac:dyDescent="0.3">
      <c r="A2908">
        <v>2163895</v>
      </c>
      <c r="B2908" t="s">
        <v>14170</v>
      </c>
      <c r="C2908" t="str">
        <f t="shared" si="365"/>
        <v>7492</v>
      </c>
      <c r="D2908" t="s">
        <v>8411</v>
      </c>
      <c r="E2908" t="str">
        <f>"0000"</f>
        <v>0000</v>
      </c>
      <c r="F2908" t="s">
        <v>108</v>
      </c>
      <c r="G2908" t="str">
        <f t="shared" si="367"/>
        <v>03</v>
      </c>
      <c r="H2908" t="s">
        <v>55</v>
      </c>
      <c r="I2908" t="s">
        <v>56</v>
      </c>
      <c r="J2908" t="s">
        <v>57</v>
      </c>
      <c r="K2908">
        <v>0</v>
      </c>
      <c r="L2908">
        <v>43766</v>
      </c>
      <c r="M2908">
        <v>1</v>
      </c>
      <c r="N2908" t="str">
        <f t="shared" si="363"/>
        <v>000X</v>
      </c>
      <c r="O2908">
        <v>2579</v>
      </c>
      <c r="P2908" t="s">
        <v>58</v>
      </c>
      <c r="Q2908" t="s">
        <v>265</v>
      </c>
      <c r="R2908" t="s">
        <v>266</v>
      </c>
      <c r="T2908" t="s">
        <v>61</v>
      </c>
      <c r="V2908" t="s">
        <v>14171</v>
      </c>
      <c r="W2908">
        <v>16080</v>
      </c>
      <c r="X2908">
        <v>16080</v>
      </c>
      <c r="Y2908">
        <v>0</v>
      </c>
      <c r="Z2908">
        <v>16080</v>
      </c>
      <c r="AA2908">
        <v>16080</v>
      </c>
      <c r="AB2908" t="s">
        <v>72</v>
      </c>
      <c r="AC2908" s="1">
        <v>44279</v>
      </c>
      <c r="AD2908">
        <v>30000</v>
      </c>
      <c r="AE2908">
        <v>3154</v>
      </c>
      <c r="AF2908">
        <v>2331</v>
      </c>
      <c r="AG2908" t="s">
        <v>103</v>
      </c>
      <c r="AH2908" t="s">
        <v>76</v>
      </c>
      <c r="AR2908">
        <v>0</v>
      </c>
      <c r="AW2908" t="s">
        <v>14172</v>
      </c>
      <c r="AX2908" t="s">
        <v>14173</v>
      </c>
      <c r="AY2908" t="s">
        <v>14174</v>
      </c>
      <c r="AZ2908" t="s">
        <v>14175</v>
      </c>
    </row>
    <row r="2909" spans="1:52" x14ac:dyDescent="0.3">
      <c r="A2909">
        <v>2163925</v>
      </c>
      <c r="B2909" t="s">
        <v>14176</v>
      </c>
      <c r="C2909" t="str">
        <f t="shared" si="365"/>
        <v>7492</v>
      </c>
      <c r="D2909" t="s">
        <v>8411</v>
      </c>
      <c r="E2909" t="str">
        <f>"0000"</f>
        <v>0000</v>
      </c>
      <c r="F2909" t="s">
        <v>108</v>
      </c>
      <c r="G2909" t="str">
        <f t="shared" si="367"/>
        <v>03</v>
      </c>
      <c r="H2909" t="s">
        <v>55</v>
      </c>
      <c r="I2909" t="s">
        <v>56</v>
      </c>
      <c r="J2909" t="s">
        <v>57</v>
      </c>
      <c r="K2909">
        <v>0</v>
      </c>
      <c r="L2909">
        <v>43768</v>
      </c>
      <c r="M2909">
        <v>1</v>
      </c>
      <c r="N2909" t="str">
        <f t="shared" si="363"/>
        <v>000X</v>
      </c>
      <c r="O2909">
        <v>2603</v>
      </c>
      <c r="P2909" t="s">
        <v>58</v>
      </c>
      <c r="Q2909" t="s">
        <v>265</v>
      </c>
      <c r="R2909" t="s">
        <v>266</v>
      </c>
      <c r="T2909" t="s">
        <v>61</v>
      </c>
      <c r="V2909" t="s">
        <v>14177</v>
      </c>
      <c r="W2909">
        <v>16080</v>
      </c>
      <c r="X2909">
        <v>16080</v>
      </c>
      <c r="Y2909">
        <v>0</v>
      </c>
      <c r="Z2909">
        <v>16080</v>
      </c>
      <c r="AA2909">
        <v>16080</v>
      </c>
      <c r="AB2909" t="s">
        <v>72</v>
      </c>
      <c r="AR2909">
        <v>0</v>
      </c>
      <c r="AW2909" t="s">
        <v>14178</v>
      </c>
      <c r="AX2909" t="s">
        <v>14179</v>
      </c>
      <c r="AY2909" t="s">
        <v>14180</v>
      </c>
      <c r="AZ2909" t="s">
        <v>14181</v>
      </c>
    </row>
    <row r="2910" spans="1:52" x14ac:dyDescent="0.3">
      <c r="A2910">
        <v>2164085</v>
      </c>
      <c r="B2910" t="s">
        <v>14182</v>
      </c>
      <c r="C2910" t="str">
        <f t="shared" si="365"/>
        <v>7492</v>
      </c>
      <c r="D2910" t="s">
        <v>8411</v>
      </c>
      <c r="E2910" t="str">
        <f>"0100"</f>
        <v>0100</v>
      </c>
      <c r="F2910" t="s">
        <v>54</v>
      </c>
      <c r="G2910" t="str">
        <f t="shared" si="367"/>
        <v>03</v>
      </c>
      <c r="H2910" t="s">
        <v>55</v>
      </c>
      <c r="I2910" t="s">
        <v>56</v>
      </c>
      <c r="J2910" t="s">
        <v>57</v>
      </c>
      <c r="K2910">
        <v>1</v>
      </c>
      <c r="L2910">
        <v>47498</v>
      </c>
      <c r="M2910">
        <v>1.0900000000000001</v>
      </c>
      <c r="N2910" t="str">
        <f t="shared" si="363"/>
        <v>000X</v>
      </c>
      <c r="O2910">
        <v>5105</v>
      </c>
      <c r="P2910" t="s">
        <v>72</v>
      </c>
      <c r="Q2910" t="s">
        <v>13355</v>
      </c>
      <c r="R2910" t="s">
        <v>140</v>
      </c>
      <c r="T2910" t="s">
        <v>61</v>
      </c>
      <c r="V2910" t="s">
        <v>14183</v>
      </c>
      <c r="W2910">
        <v>221156</v>
      </c>
      <c r="X2910">
        <v>17450</v>
      </c>
      <c r="Y2910">
        <v>203706</v>
      </c>
      <c r="Z2910">
        <v>176232</v>
      </c>
      <c r="AA2910">
        <v>151232</v>
      </c>
      <c r="AB2910" t="s">
        <v>63</v>
      </c>
      <c r="AC2910" s="1">
        <v>41426</v>
      </c>
      <c r="AD2910">
        <v>165000</v>
      </c>
      <c r="AE2910">
        <v>2563</v>
      </c>
      <c r="AF2910">
        <v>2174</v>
      </c>
      <c r="AG2910" t="s">
        <v>64</v>
      </c>
      <c r="AH2910" t="s">
        <v>76</v>
      </c>
      <c r="AI2910">
        <v>1</v>
      </c>
      <c r="AJ2910">
        <v>1998</v>
      </c>
      <c r="AK2910">
        <v>3</v>
      </c>
      <c r="AL2910">
        <v>2</v>
      </c>
      <c r="AN2910">
        <v>2185</v>
      </c>
      <c r="AO2910">
        <v>32</v>
      </c>
      <c r="AP2910" t="s">
        <v>63</v>
      </c>
      <c r="AQ2910" t="s">
        <v>66</v>
      </c>
      <c r="AR2910">
        <v>3063</v>
      </c>
      <c r="AW2910" t="s">
        <v>14184</v>
      </c>
      <c r="AX2910" t="s">
        <v>14185</v>
      </c>
      <c r="AY2910" t="s">
        <v>14186</v>
      </c>
      <c r="AZ2910" t="s">
        <v>70</v>
      </c>
    </row>
    <row r="2911" spans="1:52" x14ac:dyDescent="0.3">
      <c r="A2911">
        <v>2164191</v>
      </c>
      <c r="B2911" t="s">
        <v>14187</v>
      </c>
      <c r="C2911" t="str">
        <f t="shared" si="365"/>
        <v>7492</v>
      </c>
      <c r="D2911" t="s">
        <v>8411</v>
      </c>
      <c r="E2911" t="str">
        <f>"0000"</f>
        <v>0000</v>
      </c>
      <c r="F2911" t="s">
        <v>108</v>
      </c>
      <c r="G2911" t="str">
        <f t="shared" si="367"/>
        <v>03</v>
      </c>
      <c r="H2911" t="s">
        <v>55</v>
      </c>
      <c r="I2911" t="s">
        <v>56</v>
      </c>
      <c r="J2911" t="s">
        <v>13318</v>
      </c>
      <c r="K2911">
        <v>0</v>
      </c>
      <c r="L2911">
        <v>66471</v>
      </c>
      <c r="M2911">
        <v>1.53</v>
      </c>
      <c r="N2911" t="str">
        <f t="shared" si="363"/>
        <v>000X</v>
      </c>
      <c r="O2911">
        <v>5452</v>
      </c>
      <c r="P2911" t="s">
        <v>72</v>
      </c>
      <c r="Q2911" t="s">
        <v>13868</v>
      </c>
      <c r="R2911" t="s">
        <v>110</v>
      </c>
      <c r="T2911" t="s">
        <v>61</v>
      </c>
      <c r="V2911" t="s">
        <v>14188</v>
      </c>
      <c r="W2911">
        <v>29120</v>
      </c>
      <c r="X2911">
        <v>29120</v>
      </c>
      <c r="Y2911">
        <v>0</v>
      </c>
      <c r="Z2911">
        <v>29120</v>
      </c>
      <c r="AA2911">
        <v>29120</v>
      </c>
      <c r="AB2911" t="s">
        <v>72</v>
      </c>
      <c r="AC2911" s="1">
        <v>43783</v>
      </c>
      <c r="AD2911">
        <v>35000</v>
      </c>
      <c r="AE2911">
        <v>3019</v>
      </c>
      <c r="AF2911">
        <v>737</v>
      </c>
      <c r="AG2911" t="s">
        <v>103</v>
      </c>
      <c r="AH2911" t="s">
        <v>76</v>
      </c>
      <c r="AR2911">
        <v>0</v>
      </c>
      <c r="AW2911" t="s">
        <v>14189</v>
      </c>
      <c r="AY2911" t="s">
        <v>14190</v>
      </c>
      <c r="AZ2911" t="s">
        <v>2129</v>
      </c>
    </row>
    <row r="2912" spans="1:52" x14ac:dyDescent="0.3">
      <c r="A2912">
        <v>2161752</v>
      </c>
      <c r="B2912" t="s">
        <v>14191</v>
      </c>
      <c r="C2912" t="str">
        <f t="shared" si="365"/>
        <v>7492</v>
      </c>
      <c r="D2912" t="s">
        <v>8411</v>
      </c>
      <c r="E2912" t="str">
        <f>"0100"</f>
        <v>0100</v>
      </c>
      <c r="F2912" t="s">
        <v>54</v>
      </c>
      <c r="G2912" t="str">
        <f t="shared" si="367"/>
        <v>03</v>
      </c>
      <c r="H2912" t="s">
        <v>55</v>
      </c>
      <c r="I2912" t="s">
        <v>56</v>
      </c>
      <c r="J2912" t="s">
        <v>57</v>
      </c>
      <c r="K2912">
        <v>1</v>
      </c>
      <c r="L2912">
        <v>43942</v>
      </c>
      <c r="M2912">
        <v>1.01</v>
      </c>
      <c r="N2912" t="str">
        <f t="shared" si="363"/>
        <v>000X</v>
      </c>
      <c r="O2912">
        <v>5522</v>
      </c>
      <c r="P2912" t="s">
        <v>72</v>
      </c>
      <c r="Q2912" t="s">
        <v>13342</v>
      </c>
      <c r="R2912" t="s">
        <v>4590</v>
      </c>
      <c r="T2912" t="s">
        <v>61</v>
      </c>
      <c r="V2912" t="s">
        <v>14192</v>
      </c>
      <c r="W2912">
        <v>277029</v>
      </c>
      <c r="X2912">
        <v>20350</v>
      </c>
      <c r="Y2912">
        <v>256679</v>
      </c>
      <c r="Z2912">
        <v>202075</v>
      </c>
      <c r="AA2912">
        <v>177075</v>
      </c>
      <c r="AB2912" t="s">
        <v>63</v>
      </c>
      <c r="AC2912" s="1">
        <v>37469</v>
      </c>
      <c r="AD2912">
        <v>17000</v>
      </c>
      <c r="AE2912">
        <v>1529</v>
      </c>
      <c r="AF2912">
        <v>2051</v>
      </c>
      <c r="AG2912" t="s">
        <v>103</v>
      </c>
      <c r="AH2912" t="s">
        <v>221</v>
      </c>
      <c r="AI2912">
        <v>1</v>
      </c>
      <c r="AJ2912">
        <v>2003</v>
      </c>
      <c r="AK2912">
        <v>4</v>
      </c>
      <c r="AL2912">
        <v>2</v>
      </c>
      <c r="AM2912">
        <v>1</v>
      </c>
      <c r="AN2912">
        <v>2749</v>
      </c>
      <c r="AO2912">
        <v>32</v>
      </c>
      <c r="AP2912" t="s">
        <v>63</v>
      </c>
      <c r="AQ2912" t="s">
        <v>66</v>
      </c>
      <c r="AR2912">
        <v>3865</v>
      </c>
      <c r="AW2912" t="s">
        <v>14193</v>
      </c>
      <c r="AX2912" t="s">
        <v>14194</v>
      </c>
      <c r="AY2912" t="s">
        <v>14195</v>
      </c>
      <c r="AZ2912" t="s">
        <v>70</v>
      </c>
    </row>
    <row r="2913" spans="1:52" x14ac:dyDescent="0.3">
      <c r="A2913">
        <v>2161787</v>
      </c>
      <c r="B2913" t="s">
        <v>14196</v>
      </c>
      <c r="C2913" t="str">
        <f t="shared" si="365"/>
        <v>7492</v>
      </c>
      <c r="D2913" t="s">
        <v>8411</v>
      </c>
      <c r="E2913" t="str">
        <f>"0000"</f>
        <v>0000</v>
      </c>
      <c r="F2913" t="s">
        <v>108</v>
      </c>
      <c r="G2913" t="str">
        <f t="shared" si="367"/>
        <v>03</v>
      </c>
      <c r="H2913" t="s">
        <v>55</v>
      </c>
      <c r="I2913" t="s">
        <v>56</v>
      </c>
      <c r="J2913" t="s">
        <v>57</v>
      </c>
      <c r="K2913">
        <v>0</v>
      </c>
      <c r="L2913">
        <v>43873</v>
      </c>
      <c r="M2913">
        <v>1.01</v>
      </c>
      <c r="N2913" t="str">
        <f t="shared" si="363"/>
        <v>000X</v>
      </c>
      <c r="O2913">
        <v>5488</v>
      </c>
      <c r="P2913" t="s">
        <v>72</v>
      </c>
      <c r="Q2913" t="s">
        <v>13342</v>
      </c>
      <c r="R2913" t="s">
        <v>4590</v>
      </c>
      <c r="T2913" t="s">
        <v>61</v>
      </c>
      <c r="V2913" t="s">
        <v>14197</v>
      </c>
      <c r="W2913">
        <v>23690</v>
      </c>
      <c r="X2913">
        <v>23690</v>
      </c>
      <c r="Y2913">
        <v>0</v>
      </c>
      <c r="Z2913">
        <v>23690</v>
      </c>
      <c r="AA2913">
        <v>23690</v>
      </c>
      <c r="AB2913" t="s">
        <v>72</v>
      </c>
      <c r="AR2913">
        <v>0</v>
      </c>
      <c r="AW2913" t="s">
        <v>14198</v>
      </c>
      <c r="AX2913" t="s">
        <v>897</v>
      </c>
      <c r="AY2913" t="s">
        <v>14199</v>
      </c>
      <c r="AZ2913" t="s">
        <v>14200</v>
      </c>
    </row>
    <row r="2914" spans="1:52" x14ac:dyDescent="0.3">
      <c r="A2914">
        <v>2162252</v>
      </c>
      <c r="B2914" t="s">
        <v>14201</v>
      </c>
      <c r="C2914" t="str">
        <f t="shared" si="365"/>
        <v>7492</v>
      </c>
      <c r="D2914" t="s">
        <v>8411</v>
      </c>
      <c r="E2914" t="str">
        <f>"0000"</f>
        <v>0000</v>
      </c>
      <c r="F2914" t="s">
        <v>108</v>
      </c>
      <c r="G2914" t="str">
        <f t="shared" si="367"/>
        <v>03</v>
      </c>
      <c r="H2914" t="s">
        <v>55</v>
      </c>
      <c r="I2914" t="s">
        <v>56</v>
      </c>
      <c r="J2914" t="s">
        <v>13318</v>
      </c>
      <c r="K2914">
        <v>0</v>
      </c>
      <c r="L2914">
        <v>43750</v>
      </c>
      <c r="M2914">
        <v>1</v>
      </c>
      <c r="N2914" t="str">
        <f t="shared" si="363"/>
        <v>000X</v>
      </c>
      <c r="O2914">
        <v>5279</v>
      </c>
      <c r="P2914" t="s">
        <v>72</v>
      </c>
      <c r="Q2914" t="s">
        <v>13342</v>
      </c>
      <c r="R2914" t="s">
        <v>4590</v>
      </c>
      <c r="T2914" t="s">
        <v>61</v>
      </c>
      <c r="V2914" t="s">
        <v>14202</v>
      </c>
      <c r="W2914">
        <v>25900</v>
      </c>
      <c r="X2914">
        <v>25900</v>
      </c>
      <c r="Y2914">
        <v>0</v>
      </c>
      <c r="Z2914">
        <v>25900</v>
      </c>
      <c r="AA2914">
        <v>25900</v>
      </c>
      <c r="AB2914" t="s">
        <v>72</v>
      </c>
      <c r="AC2914" s="1">
        <v>38292</v>
      </c>
      <c r="AD2914">
        <v>95000</v>
      </c>
      <c r="AE2914">
        <v>1792</v>
      </c>
      <c r="AF2914">
        <v>1161</v>
      </c>
      <c r="AG2914" t="s">
        <v>103</v>
      </c>
      <c r="AH2914" t="s">
        <v>76</v>
      </c>
      <c r="AR2914">
        <v>0</v>
      </c>
      <c r="AW2914" t="s">
        <v>6493</v>
      </c>
      <c r="AY2914" t="s">
        <v>6494</v>
      </c>
      <c r="AZ2914" t="s">
        <v>70</v>
      </c>
    </row>
    <row r="2915" spans="1:52" x14ac:dyDescent="0.3">
      <c r="A2915">
        <v>2162406</v>
      </c>
      <c r="B2915" t="s">
        <v>14203</v>
      </c>
      <c r="C2915" t="str">
        <f t="shared" si="365"/>
        <v>7492</v>
      </c>
      <c r="D2915" t="s">
        <v>8411</v>
      </c>
      <c r="E2915" t="str">
        <f t="shared" ref="E2915:E2920" si="368">"0100"</f>
        <v>0100</v>
      </c>
      <c r="F2915" t="s">
        <v>54</v>
      </c>
      <c r="G2915" t="str">
        <f t="shared" si="367"/>
        <v>03</v>
      </c>
      <c r="H2915" t="s">
        <v>55</v>
      </c>
      <c r="I2915" t="s">
        <v>56</v>
      </c>
      <c r="J2915" t="s">
        <v>13318</v>
      </c>
      <c r="K2915">
        <v>1</v>
      </c>
      <c r="L2915">
        <v>48747</v>
      </c>
      <c r="M2915">
        <v>1.1200000000000001</v>
      </c>
      <c r="N2915" t="str">
        <f t="shared" si="363"/>
        <v>000X</v>
      </c>
      <c r="O2915">
        <v>5299</v>
      </c>
      <c r="P2915" t="s">
        <v>72</v>
      </c>
      <c r="Q2915" t="s">
        <v>13355</v>
      </c>
      <c r="R2915" t="s">
        <v>140</v>
      </c>
      <c r="T2915" t="s">
        <v>61</v>
      </c>
      <c r="V2915" t="s">
        <v>14204</v>
      </c>
      <c r="W2915">
        <v>294365</v>
      </c>
      <c r="X2915">
        <v>25730</v>
      </c>
      <c r="Y2915">
        <v>268635</v>
      </c>
      <c r="Z2915">
        <v>263216</v>
      </c>
      <c r="AA2915">
        <v>238216</v>
      </c>
      <c r="AB2915" t="s">
        <v>63</v>
      </c>
      <c r="AC2915" s="1">
        <v>42614</v>
      </c>
      <c r="AD2915">
        <v>265000</v>
      </c>
      <c r="AE2915">
        <v>2780</v>
      </c>
      <c r="AF2915">
        <v>840</v>
      </c>
      <c r="AG2915" t="s">
        <v>64</v>
      </c>
      <c r="AH2915" t="s">
        <v>76</v>
      </c>
      <c r="AI2915">
        <v>1</v>
      </c>
      <c r="AJ2915">
        <v>2002</v>
      </c>
      <c r="AK2915">
        <v>3</v>
      </c>
      <c r="AL2915">
        <v>3</v>
      </c>
      <c r="AN2915">
        <v>2872</v>
      </c>
      <c r="AO2915">
        <v>32</v>
      </c>
      <c r="AP2915" t="s">
        <v>63</v>
      </c>
      <c r="AQ2915" t="s">
        <v>66</v>
      </c>
      <c r="AR2915">
        <v>4217</v>
      </c>
      <c r="AW2915" t="s">
        <v>14205</v>
      </c>
      <c r="AX2915" t="s">
        <v>14206</v>
      </c>
      <c r="AY2915" t="s">
        <v>14207</v>
      </c>
      <c r="AZ2915" t="s">
        <v>70</v>
      </c>
    </row>
    <row r="2916" spans="1:52" x14ac:dyDescent="0.3">
      <c r="A2916">
        <v>2162449</v>
      </c>
      <c r="B2916" t="s">
        <v>14208</v>
      </c>
      <c r="C2916" t="str">
        <f t="shared" si="365"/>
        <v>7492</v>
      </c>
      <c r="D2916" t="s">
        <v>8411</v>
      </c>
      <c r="E2916" t="str">
        <f t="shared" si="368"/>
        <v>0100</v>
      </c>
      <c r="F2916" t="s">
        <v>54</v>
      </c>
      <c r="G2916" t="str">
        <f t="shared" si="367"/>
        <v>03</v>
      </c>
      <c r="H2916" t="s">
        <v>55</v>
      </c>
      <c r="I2916" t="s">
        <v>56</v>
      </c>
      <c r="J2916" t="s">
        <v>13318</v>
      </c>
      <c r="K2916">
        <v>1</v>
      </c>
      <c r="L2916">
        <v>46575</v>
      </c>
      <c r="M2916">
        <v>1.07</v>
      </c>
      <c r="N2916" t="str">
        <f t="shared" si="363"/>
        <v>000X</v>
      </c>
      <c r="O2916">
        <v>5386</v>
      </c>
      <c r="P2916" t="s">
        <v>72</v>
      </c>
      <c r="Q2916" t="s">
        <v>8965</v>
      </c>
      <c r="R2916" t="s">
        <v>140</v>
      </c>
      <c r="T2916" t="s">
        <v>61</v>
      </c>
      <c r="V2916" t="s">
        <v>14209</v>
      </c>
      <c r="W2916">
        <v>261502</v>
      </c>
      <c r="X2916">
        <v>25380</v>
      </c>
      <c r="Y2916">
        <v>236122</v>
      </c>
      <c r="Z2916">
        <v>261502</v>
      </c>
      <c r="AA2916">
        <v>261502</v>
      </c>
      <c r="AB2916" t="s">
        <v>63</v>
      </c>
      <c r="AC2916" s="1">
        <v>43966</v>
      </c>
      <c r="AD2916">
        <v>351000</v>
      </c>
      <c r="AE2916">
        <v>3061</v>
      </c>
      <c r="AF2916">
        <v>698</v>
      </c>
      <c r="AG2916" t="s">
        <v>64</v>
      </c>
      <c r="AH2916" t="s">
        <v>76</v>
      </c>
      <c r="AI2916">
        <v>1</v>
      </c>
      <c r="AJ2916">
        <v>1999</v>
      </c>
      <c r="AK2916">
        <v>3</v>
      </c>
      <c r="AL2916">
        <v>2</v>
      </c>
      <c r="AN2916">
        <v>2514</v>
      </c>
      <c r="AO2916">
        <v>32</v>
      </c>
      <c r="AP2916" t="s">
        <v>63</v>
      </c>
      <c r="AQ2916" t="s">
        <v>66</v>
      </c>
      <c r="AR2916">
        <v>3331</v>
      </c>
      <c r="AW2916" t="s">
        <v>14210</v>
      </c>
      <c r="AY2916" t="s">
        <v>14211</v>
      </c>
      <c r="AZ2916" t="s">
        <v>70</v>
      </c>
    </row>
    <row r="2917" spans="1:52" x14ac:dyDescent="0.3">
      <c r="A2917">
        <v>2162708</v>
      </c>
      <c r="B2917" t="s">
        <v>14212</v>
      </c>
      <c r="C2917" t="str">
        <f t="shared" si="365"/>
        <v>7492</v>
      </c>
      <c r="D2917" t="s">
        <v>8411</v>
      </c>
      <c r="E2917" t="str">
        <f t="shared" si="368"/>
        <v>0100</v>
      </c>
      <c r="F2917" t="s">
        <v>54</v>
      </c>
      <c r="G2917" t="str">
        <f t="shared" si="367"/>
        <v>03</v>
      </c>
      <c r="H2917" t="s">
        <v>55</v>
      </c>
      <c r="I2917" t="s">
        <v>56</v>
      </c>
      <c r="J2917" t="s">
        <v>57</v>
      </c>
      <c r="K2917">
        <v>1</v>
      </c>
      <c r="L2917">
        <v>45400</v>
      </c>
      <c r="M2917">
        <v>1.04</v>
      </c>
      <c r="N2917" t="str">
        <f t="shared" si="363"/>
        <v>000X</v>
      </c>
      <c r="O2917">
        <v>2165</v>
      </c>
      <c r="P2917" t="s">
        <v>58</v>
      </c>
      <c r="Q2917" t="s">
        <v>10433</v>
      </c>
      <c r="R2917" t="s">
        <v>140</v>
      </c>
      <c r="T2917" t="s">
        <v>61</v>
      </c>
      <c r="V2917" t="s">
        <v>14213</v>
      </c>
      <c r="W2917">
        <v>221876</v>
      </c>
      <c r="X2917">
        <v>16680</v>
      </c>
      <c r="Y2917">
        <v>205196</v>
      </c>
      <c r="Z2917">
        <v>172125</v>
      </c>
      <c r="AA2917">
        <v>147125</v>
      </c>
      <c r="AB2917" t="s">
        <v>63</v>
      </c>
      <c r="AC2917" s="1">
        <v>44229</v>
      </c>
      <c r="AD2917">
        <v>199300</v>
      </c>
      <c r="AE2917">
        <v>3131</v>
      </c>
      <c r="AF2917">
        <v>1761</v>
      </c>
      <c r="AG2917" t="s">
        <v>64</v>
      </c>
      <c r="AH2917" t="s">
        <v>1386</v>
      </c>
      <c r="AI2917">
        <v>1</v>
      </c>
      <c r="AJ2917">
        <v>1991</v>
      </c>
      <c r="AK2917">
        <v>3</v>
      </c>
      <c r="AL2917">
        <v>3</v>
      </c>
      <c r="AN2917">
        <v>2193</v>
      </c>
      <c r="AO2917">
        <v>34</v>
      </c>
      <c r="AP2917" t="s">
        <v>63</v>
      </c>
      <c r="AQ2917" t="s">
        <v>66</v>
      </c>
      <c r="AR2917">
        <v>2990</v>
      </c>
      <c r="AW2917" t="s">
        <v>14214</v>
      </c>
      <c r="AX2917" t="s">
        <v>14215</v>
      </c>
      <c r="AY2917" t="s">
        <v>14216</v>
      </c>
      <c r="AZ2917" t="s">
        <v>701</v>
      </c>
    </row>
    <row r="2918" spans="1:52" x14ac:dyDescent="0.3">
      <c r="A2918">
        <v>2162741</v>
      </c>
      <c r="B2918" t="s">
        <v>14217</v>
      </c>
      <c r="C2918" t="str">
        <f t="shared" si="365"/>
        <v>7492</v>
      </c>
      <c r="D2918" t="s">
        <v>8411</v>
      </c>
      <c r="E2918" t="str">
        <f t="shared" si="368"/>
        <v>0100</v>
      </c>
      <c r="F2918" t="s">
        <v>54</v>
      </c>
      <c r="G2918" t="str">
        <f t="shared" si="367"/>
        <v>03</v>
      </c>
      <c r="H2918" t="s">
        <v>55</v>
      </c>
      <c r="I2918" t="s">
        <v>56</v>
      </c>
      <c r="J2918" t="s">
        <v>13318</v>
      </c>
      <c r="K2918">
        <v>1</v>
      </c>
      <c r="L2918">
        <v>45795</v>
      </c>
      <c r="M2918">
        <v>1.05</v>
      </c>
      <c r="N2918" t="str">
        <f t="shared" si="363"/>
        <v>000X</v>
      </c>
      <c r="O2918">
        <v>2233</v>
      </c>
      <c r="P2918" t="s">
        <v>58</v>
      </c>
      <c r="Q2918" t="s">
        <v>10433</v>
      </c>
      <c r="R2918" t="s">
        <v>140</v>
      </c>
      <c r="T2918" t="s">
        <v>61</v>
      </c>
      <c r="V2918" t="s">
        <v>14218</v>
      </c>
      <c r="W2918">
        <v>256650</v>
      </c>
      <c r="X2918">
        <v>25200</v>
      </c>
      <c r="Y2918">
        <v>231450</v>
      </c>
      <c r="Z2918">
        <v>209577</v>
      </c>
      <c r="AA2918">
        <v>184577</v>
      </c>
      <c r="AB2918" t="s">
        <v>63</v>
      </c>
      <c r="AC2918" s="1">
        <v>37196</v>
      </c>
      <c r="AD2918">
        <v>21500</v>
      </c>
      <c r="AE2918">
        <v>1467</v>
      </c>
      <c r="AF2918">
        <v>315</v>
      </c>
      <c r="AG2918" t="s">
        <v>103</v>
      </c>
      <c r="AH2918" t="s">
        <v>76</v>
      </c>
      <c r="AI2918">
        <v>1</v>
      </c>
      <c r="AJ2918">
        <v>2004</v>
      </c>
      <c r="AK2918">
        <v>3</v>
      </c>
      <c r="AL2918">
        <v>3</v>
      </c>
      <c r="AN2918">
        <v>2498</v>
      </c>
      <c r="AO2918">
        <v>32</v>
      </c>
      <c r="AP2918" t="s">
        <v>72</v>
      </c>
      <c r="AQ2918" t="s">
        <v>66</v>
      </c>
      <c r="AR2918">
        <v>3392</v>
      </c>
      <c r="AW2918" t="s">
        <v>14219</v>
      </c>
      <c r="AX2918" t="s">
        <v>14220</v>
      </c>
      <c r="AY2918" t="s">
        <v>14221</v>
      </c>
      <c r="AZ2918" t="s">
        <v>70</v>
      </c>
    </row>
    <row r="2919" spans="1:52" x14ac:dyDescent="0.3">
      <c r="A2919">
        <v>2162805</v>
      </c>
      <c r="B2919" t="s">
        <v>14222</v>
      </c>
      <c r="C2919" t="str">
        <f t="shared" si="365"/>
        <v>7492</v>
      </c>
      <c r="D2919" t="s">
        <v>8411</v>
      </c>
      <c r="E2919" t="str">
        <f t="shared" si="368"/>
        <v>0100</v>
      </c>
      <c r="F2919" t="s">
        <v>54</v>
      </c>
      <c r="G2919" t="str">
        <f t="shared" si="367"/>
        <v>03</v>
      </c>
      <c r="H2919" t="s">
        <v>55</v>
      </c>
      <c r="I2919" t="s">
        <v>56</v>
      </c>
      <c r="J2919" t="s">
        <v>13318</v>
      </c>
      <c r="K2919">
        <v>1</v>
      </c>
      <c r="L2919">
        <v>43595</v>
      </c>
      <c r="M2919">
        <v>1</v>
      </c>
      <c r="N2919" t="str">
        <f t="shared" si="363"/>
        <v>000X</v>
      </c>
      <c r="O2919">
        <v>2387</v>
      </c>
      <c r="P2919" t="s">
        <v>58</v>
      </c>
      <c r="Q2919" t="s">
        <v>10433</v>
      </c>
      <c r="R2919" t="s">
        <v>140</v>
      </c>
      <c r="T2919" t="s">
        <v>61</v>
      </c>
      <c r="V2919" t="s">
        <v>14223</v>
      </c>
      <c r="W2919">
        <v>326387</v>
      </c>
      <c r="X2919">
        <v>24370</v>
      </c>
      <c r="Y2919">
        <v>302017</v>
      </c>
      <c r="Z2919">
        <v>300916</v>
      </c>
      <c r="AA2919">
        <v>275916</v>
      </c>
      <c r="AB2919" t="s">
        <v>63</v>
      </c>
      <c r="AC2919" s="1">
        <v>41821</v>
      </c>
      <c r="AD2919">
        <v>300000</v>
      </c>
      <c r="AE2919">
        <v>2636</v>
      </c>
      <c r="AF2919">
        <v>1827</v>
      </c>
      <c r="AG2919" t="s">
        <v>64</v>
      </c>
      <c r="AH2919" t="s">
        <v>65</v>
      </c>
      <c r="AI2919">
        <v>1</v>
      </c>
      <c r="AJ2919">
        <v>2003</v>
      </c>
      <c r="AK2919">
        <v>3</v>
      </c>
      <c r="AL2919">
        <v>3</v>
      </c>
      <c r="AN2919">
        <v>2816</v>
      </c>
      <c r="AO2919">
        <v>32</v>
      </c>
      <c r="AP2919" t="s">
        <v>63</v>
      </c>
      <c r="AQ2919" t="s">
        <v>66</v>
      </c>
      <c r="AR2919">
        <v>4666</v>
      </c>
      <c r="AW2919" t="s">
        <v>14224</v>
      </c>
      <c r="AX2919" t="s">
        <v>14225</v>
      </c>
      <c r="AY2919" t="s">
        <v>14226</v>
      </c>
      <c r="AZ2919" t="s">
        <v>70</v>
      </c>
    </row>
    <row r="2920" spans="1:52" x14ac:dyDescent="0.3">
      <c r="A2920">
        <v>2163071</v>
      </c>
      <c r="B2920" t="s">
        <v>14227</v>
      </c>
      <c r="C2920" t="str">
        <f t="shared" si="365"/>
        <v>7492</v>
      </c>
      <c r="D2920" t="s">
        <v>8411</v>
      </c>
      <c r="E2920" t="str">
        <f t="shared" si="368"/>
        <v>0100</v>
      </c>
      <c r="F2920" t="s">
        <v>54</v>
      </c>
      <c r="G2920" t="str">
        <f>"10"</f>
        <v>10</v>
      </c>
      <c r="H2920" t="s">
        <v>55</v>
      </c>
      <c r="I2920" t="s">
        <v>56</v>
      </c>
      <c r="J2920" t="s">
        <v>57</v>
      </c>
      <c r="K2920">
        <v>1</v>
      </c>
      <c r="L2920">
        <v>43216</v>
      </c>
      <c r="M2920">
        <v>0.99</v>
      </c>
      <c r="N2920" t="str">
        <f t="shared" si="363"/>
        <v>000X</v>
      </c>
      <c r="O2920">
        <v>2496</v>
      </c>
      <c r="P2920" t="s">
        <v>58</v>
      </c>
      <c r="Q2920" t="s">
        <v>8502</v>
      </c>
      <c r="R2920" t="s">
        <v>140</v>
      </c>
      <c r="T2920" t="s">
        <v>61</v>
      </c>
      <c r="V2920" t="s">
        <v>14228</v>
      </c>
      <c r="W2920">
        <v>229060</v>
      </c>
      <c r="X2920">
        <v>15870</v>
      </c>
      <c r="Y2920">
        <v>213190</v>
      </c>
      <c r="Z2920">
        <v>192094</v>
      </c>
      <c r="AA2920">
        <v>162094</v>
      </c>
      <c r="AB2920" t="s">
        <v>63</v>
      </c>
      <c r="AC2920" s="1">
        <v>41487</v>
      </c>
      <c r="AD2920">
        <v>262000</v>
      </c>
      <c r="AE2920">
        <v>2576</v>
      </c>
      <c r="AF2920">
        <v>57</v>
      </c>
      <c r="AG2920" t="s">
        <v>64</v>
      </c>
      <c r="AH2920" t="s">
        <v>76</v>
      </c>
      <c r="AI2920">
        <v>1</v>
      </c>
      <c r="AJ2920">
        <v>2002</v>
      </c>
      <c r="AK2920">
        <v>3</v>
      </c>
      <c r="AL2920">
        <v>3</v>
      </c>
      <c r="AN2920">
        <v>1893</v>
      </c>
      <c r="AO2920">
        <v>32</v>
      </c>
      <c r="AP2920" t="s">
        <v>63</v>
      </c>
      <c r="AQ2920" t="s">
        <v>66</v>
      </c>
      <c r="AR2920">
        <v>2806</v>
      </c>
      <c r="AW2920" t="s">
        <v>14229</v>
      </c>
      <c r="AX2920" t="s">
        <v>14230</v>
      </c>
      <c r="AY2920" t="s">
        <v>14231</v>
      </c>
      <c r="AZ2920" t="s">
        <v>70</v>
      </c>
    </row>
    <row r="2921" spans="1:52" x14ac:dyDescent="0.3">
      <c r="A2921">
        <v>2163208</v>
      </c>
      <c r="B2921" t="s">
        <v>14232</v>
      </c>
      <c r="C2921" t="str">
        <f t="shared" si="365"/>
        <v>7492</v>
      </c>
      <c r="D2921" t="s">
        <v>8411</v>
      </c>
      <c r="E2921" t="str">
        <f>"0000"</f>
        <v>0000</v>
      </c>
      <c r="F2921" t="s">
        <v>108</v>
      </c>
      <c r="G2921" t="str">
        <f>"03"</f>
        <v>03</v>
      </c>
      <c r="H2921" t="s">
        <v>55</v>
      </c>
      <c r="I2921" t="s">
        <v>56</v>
      </c>
      <c r="J2921" t="s">
        <v>57</v>
      </c>
      <c r="K2921">
        <v>0</v>
      </c>
      <c r="L2921">
        <v>43290</v>
      </c>
      <c r="M2921">
        <v>0.99</v>
      </c>
      <c r="N2921" t="str">
        <f t="shared" si="363"/>
        <v>000X</v>
      </c>
      <c r="O2921">
        <v>2326</v>
      </c>
      <c r="P2921" t="s">
        <v>58</v>
      </c>
      <c r="Q2921" t="s">
        <v>10433</v>
      </c>
      <c r="R2921" t="s">
        <v>140</v>
      </c>
      <c r="T2921" t="s">
        <v>61</v>
      </c>
      <c r="V2921" t="s">
        <v>14233</v>
      </c>
      <c r="W2921">
        <v>15900</v>
      </c>
      <c r="X2921">
        <v>15900</v>
      </c>
      <c r="Y2921">
        <v>0</v>
      </c>
      <c r="Z2921">
        <v>15900</v>
      </c>
      <c r="AA2921">
        <v>15900</v>
      </c>
      <c r="AB2921" t="s">
        <v>72</v>
      </c>
      <c r="AC2921" s="1">
        <v>42038</v>
      </c>
      <c r="AD2921">
        <v>23900</v>
      </c>
      <c r="AE2921">
        <v>2669</v>
      </c>
      <c r="AF2921">
        <v>1002</v>
      </c>
      <c r="AG2921" t="s">
        <v>103</v>
      </c>
      <c r="AH2921" t="s">
        <v>76</v>
      </c>
      <c r="AR2921">
        <v>0</v>
      </c>
      <c r="AW2921" t="s">
        <v>13836</v>
      </c>
      <c r="AX2921" t="s">
        <v>13837</v>
      </c>
      <c r="AY2921" t="s">
        <v>13838</v>
      </c>
      <c r="AZ2921" t="s">
        <v>70</v>
      </c>
    </row>
    <row r="2922" spans="1:52" x14ac:dyDescent="0.3">
      <c r="A2922">
        <v>2163259</v>
      </c>
      <c r="B2922" t="s">
        <v>14234</v>
      </c>
      <c r="C2922" t="str">
        <f t="shared" si="365"/>
        <v>7492</v>
      </c>
      <c r="D2922" t="s">
        <v>8411</v>
      </c>
      <c r="E2922" t="str">
        <f>"0100"</f>
        <v>0100</v>
      </c>
      <c r="F2922" t="s">
        <v>54</v>
      </c>
      <c r="G2922" t="str">
        <f>"03"</f>
        <v>03</v>
      </c>
      <c r="H2922" t="s">
        <v>55</v>
      </c>
      <c r="I2922" t="s">
        <v>56</v>
      </c>
      <c r="J2922" t="s">
        <v>57</v>
      </c>
      <c r="K2922">
        <v>1</v>
      </c>
      <c r="L2922">
        <v>43808</v>
      </c>
      <c r="M2922">
        <v>1.01</v>
      </c>
      <c r="N2922" t="str">
        <f t="shared" si="363"/>
        <v>000X</v>
      </c>
      <c r="O2922">
        <v>2234</v>
      </c>
      <c r="P2922" t="s">
        <v>58</v>
      </c>
      <c r="Q2922" t="s">
        <v>10433</v>
      </c>
      <c r="R2922" t="s">
        <v>140</v>
      </c>
      <c r="T2922" t="s">
        <v>61</v>
      </c>
      <c r="V2922" t="s">
        <v>14235</v>
      </c>
      <c r="W2922">
        <v>243029</v>
      </c>
      <c r="X2922">
        <v>16090</v>
      </c>
      <c r="Y2922">
        <v>226939</v>
      </c>
      <c r="Z2922">
        <v>202928</v>
      </c>
      <c r="AA2922">
        <v>177928</v>
      </c>
      <c r="AB2922" t="s">
        <v>63</v>
      </c>
      <c r="AC2922" s="1">
        <v>41699</v>
      </c>
      <c r="AD2922">
        <v>225000</v>
      </c>
      <c r="AE2922">
        <v>2613</v>
      </c>
      <c r="AF2922">
        <v>561</v>
      </c>
      <c r="AG2922" t="s">
        <v>64</v>
      </c>
      <c r="AH2922" t="s">
        <v>76</v>
      </c>
      <c r="AI2922">
        <v>1</v>
      </c>
      <c r="AJ2922">
        <v>2006</v>
      </c>
      <c r="AK2922">
        <v>3</v>
      </c>
      <c r="AL2922">
        <v>2</v>
      </c>
      <c r="AM2922">
        <v>1</v>
      </c>
      <c r="AN2922">
        <v>2242</v>
      </c>
      <c r="AO2922">
        <v>32</v>
      </c>
      <c r="AP2922" t="s">
        <v>63</v>
      </c>
      <c r="AQ2922" t="s">
        <v>66</v>
      </c>
      <c r="AR2922">
        <v>3162</v>
      </c>
      <c r="AW2922" t="s">
        <v>14236</v>
      </c>
      <c r="AX2922" t="s">
        <v>14237</v>
      </c>
      <c r="AY2922" t="s">
        <v>14238</v>
      </c>
      <c r="AZ2922" t="s">
        <v>70</v>
      </c>
    </row>
    <row r="2923" spans="1:52" x14ac:dyDescent="0.3">
      <c r="A2923">
        <v>2163330</v>
      </c>
      <c r="B2923" t="s">
        <v>14239</v>
      </c>
      <c r="C2923" t="str">
        <f t="shared" si="365"/>
        <v>7492</v>
      </c>
      <c r="D2923" t="s">
        <v>8411</v>
      </c>
      <c r="E2923" t="str">
        <f>"0100"</f>
        <v>0100</v>
      </c>
      <c r="F2923" t="s">
        <v>54</v>
      </c>
      <c r="G2923" t="str">
        <f>"03"</f>
        <v>03</v>
      </c>
      <c r="H2923" t="s">
        <v>55</v>
      </c>
      <c r="I2923" t="s">
        <v>56</v>
      </c>
      <c r="J2923" t="s">
        <v>57</v>
      </c>
      <c r="K2923">
        <v>1</v>
      </c>
      <c r="L2923">
        <v>45958</v>
      </c>
      <c r="M2923">
        <v>1.06</v>
      </c>
      <c r="N2923" t="str">
        <f t="shared" ref="N2923:N2986" si="369">"000X"</f>
        <v>000X</v>
      </c>
      <c r="O2923">
        <v>2171</v>
      </c>
      <c r="P2923" t="s">
        <v>58</v>
      </c>
      <c r="Q2923" t="s">
        <v>265</v>
      </c>
      <c r="R2923" t="s">
        <v>266</v>
      </c>
      <c r="T2923" t="s">
        <v>61</v>
      </c>
      <c r="V2923" t="s">
        <v>14240</v>
      </c>
      <c r="W2923">
        <v>254320</v>
      </c>
      <c r="X2923">
        <v>16880</v>
      </c>
      <c r="Y2923">
        <v>237440</v>
      </c>
      <c r="Z2923">
        <v>186181</v>
      </c>
      <c r="AA2923">
        <v>0</v>
      </c>
      <c r="AB2923" t="s">
        <v>63</v>
      </c>
      <c r="AC2923" s="1">
        <v>40634</v>
      </c>
      <c r="AD2923">
        <v>217000</v>
      </c>
      <c r="AE2923">
        <v>2414</v>
      </c>
      <c r="AF2923">
        <v>256</v>
      </c>
      <c r="AG2923" t="s">
        <v>64</v>
      </c>
      <c r="AH2923" t="s">
        <v>76</v>
      </c>
      <c r="AI2923">
        <v>1</v>
      </c>
      <c r="AJ2923">
        <v>1996</v>
      </c>
      <c r="AK2923">
        <v>3</v>
      </c>
      <c r="AL2923">
        <v>2</v>
      </c>
      <c r="AM2923">
        <v>1</v>
      </c>
      <c r="AN2923">
        <v>2529</v>
      </c>
      <c r="AO2923">
        <v>32</v>
      </c>
      <c r="AP2923" t="s">
        <v>63</v>
      </c>
      <c r="AQ2923" t="s">
        <v>66</v>
      </c>
      <c r="AR2923">
        <v>3508</v>
      </c>
      <c r="AW2923" t="s">
        <v>14241</v>
      </c>
      <c r="AX2923" t="s">
        <v>14242</v>
      </c>
      <c r="AY2923" t="s">
        <v>14243</v>
      </c>
      <c r="AZ2923" t="s">
        <v>70</v>
      </c>
    </row>
    <row r="2924" spans="1:52" x14ac:dyDescent="0.3">
      <c r="A2924">
        <v>2163429</v>
      </c>
      <c r="B2924" t="s">
        <v>14244</v>
      </c>
      <c r="C2924" t="str">
        <f t="shared" si="365"/>
        <v>7492</v>
      </c>
      <c r="D2924" t="s">
        <v>8411</v>
      </c>
      <c r="E2924" t="str">
        <f>"0100"</f>
        <v>0100</v>
      </c>
      <c r="F2924" t="s">
        <v>54</v>
      </c>
      <c r="G2924" t="str">
        <f>"10"</f>
        <v>10</v>
      </c>
      <c r="H2924" t="s">
        <v>55</v>
      </c>
      <c r="I2924" t="s">
        <v>56</v>
      </c>
      <c r="J2924" t="s">
        <v>57</v>
      </c>
      <c r="K2924">
        <v>1</v>
      </c>
      <c r="L2924">
        <v>46889</v>
      </c>
      <c r="M2924">
        <v>1.08</v>
      </c>
      <c r="N2924" t="str">
        <f t="shared" si="369"/>
        <v>000X</v>
      </c>
      <c r="O2924">
        <v>2359</v>
      </c>
      <c r="P2924" t="s">
        <v>58</v>
      </c>
      <c r="Q2924" t="s">
        <v>265</v>
      </c>
      <c r="R2924" t="s">
        <v>266</v>
      </c>
      <c r="T2924" t="s">
        <v>61</v>
      </c>
      <c r="V2924" t="s">
        <v>14245</v>
      </c>
      <c r="W2924">
        <v>172527</v>
      </c>
      <c r="X2924">
        <v>17220</v>
      </c>
      <c r="Y2924">
        <v>155307</v>
      </c>
      <c r="Z2924">
        <v>79732</v>
      </c>
      <c r="AA2924">
        <v>54732</v>
      </c>
      <c r="AB2924" t="s">
        <v>63</v>
      </c>
      <c r="AC2924" s="1">
        <v>43214</v>
      </c>
      <c r="AD2924">
        <v>184900</v>
      </c>
      <c r="AE2924">
        <v>2897</v>
      </c>
      <c r="AF2924">
        <v>548</v>
      </c>
      <c r="AG2924" t="s">
        <v>64</v>
      </c>
      <c r="AH2924" t="s">
        <v>76</v>
      </c>
      <c r="AI2924">
        <v>1</v>
      </c>
      <c r="AJ2924">
        <v>1994</v>
      </c>
      <c r="AK2924">
        <v>3</v>
      </c>
      <c r="AL2924">
        <v>2</v>
      </c>
      <c r="AN2924">
        <v>1721</v>
      </c>
      <c r="AO2924">
        <v>32</v>
      </c>
      <c r="AP2924" t="s">
        <v>72</v>
      </c>
      <c r="AQ2924" t="s">
        <v>66</v>
      </c>
      <c r="AR2924">
        <v>2499</v>
      </c>
      <c r="AW2924" t="s">
        <v>14246</v>
      </c>
      <c r="AX2924" t="s">
        <v>14247</v>
      </c>
      <c r="AY2924" t="s">
        <v>14248</v>
      </c>
      <c r="AZ2924" t="s">
        <v>70</v>
      </c>
    </row>
    <row r="2925" spans="1:52" x14ac:dyDescent="0.3">
      <c r="A2925">
        <v>2163577</v>
      </c>
      <c r="B2925" t="s">
        <v>14249</v>
      </c>
      <c r="C2925" t="str">
        <f t="shared" si="365"/>
        <v>7492</v>
      </c>
      <c r="D2925" t="s">
        <v>8411</v>
      </c>
      <c r="E2925" t="str">
        <f>"0000"</f>
        <v>0000</v>
      </c>
      <c r="F2925" t="s">
        <v>108</v>
      </c>
      <c r="G2925" t="str">
        <f>"03"</f>
        <v>03</v>
      </c>
      <c r="H2925" t="s">
        <v>55</v>
      </c>
      <c r="I2925" t="s">
        <v>56</v>
      </c>
      <c r="J2925" t="s">
        <v>57</v>
      </c>
      <c r="K2925">
        <v>0</v>
      </c>
      <c r="L2925">
        <v>45923</v>
      </c>
      <c r="M2925">
        <v>1.05</v>
      </c>
      <c r="N2925" t="str">
        <f t="shared" si="369"/>
        <v>000X</v>
      </c>
      <c r="O2925">
        <v>2624</v>
      </c>
      <c r="P2925" t="s">
        <v>58</v>
      </c>
      <c r="Q2925" t="s">
        <v>10433</v>
      </c>
      <c r="R2925" t="s">
        <v>140</v>
      </c>
      <c r="T2925" t="s">
        <v>61</v>
      </c>
      <c r="V2925" t="s">
        <v>14250</v>
      </c>
      <c r="W2925">
        <v>16870</v>
      </c>
      <c r="X2925">
        <v>16870</v>
      </c>
      <c r="Y2925">
        <v>0</v>
      </c>
      <c r="Z2925">
        <v>16870</v>
      </c>
      <c r="AA2925">
        <v>16870</v>
      </c>
      <c r="AB2925" t="s">
        <v>72</v>
      </c>
      <c r="AC2925" s="1">
        <v>38018</v>
      </c>
      <c r="AD2925">
        <v>25000</v>
      </c>
      <c r="AE2925">
        <v>1691</v>
      </c>
      <c r="AF2925">
        <v>1737</v>
      </c>
      <c r="AG2925" t="s">
        <v>103</v>
      </c>
      <c r="AH2925" t="s">
        <v>76</v>
      </c>
      <c r="AR2925">
        <v>0</v>
      </c>
      <c r="AW2925" t="s">
        <v>14251</v>
      </c>
      <c r="AX2925" t="s">
        <v>14252</v>
      </c>
      <c r="AY2925" t="s">
        <v>14253</v>
      </c>
      <c r="AZ2925" t="s">
        <v>14254</v>
      </c>
    </row>
    <row r="2926" spans="1:52" x14ac:dyDescent="0.3">
      <c r="A2926">
        <v>2163615</v>
      </c>
      <c r="B2926" t="s">
        <v>14255</v>
      </c>
      <c r="C2926" t="str">
        <f t="shared" si="365"/>
        <v>7492</v>
      </c>
      <c r="D2926" t="s">
        <v>8411</v>
      </c>
      <c r="E2926" t="str">
        <f>"0000"</f>
        <v>0000</v>
      </c>
      <c r="F2926" t="s">
        <v>108</v>
      </c>
      <c r="G2926" t="str">
        <f>"03"</f>
        <v>03</v>
      </c>
      <c r="H2926" t="s">
        <v>55</v>
      </c>
      <c r="I2926" t="s">
        <v>56</v>
      </c>
      <c r="J2926" t="s">
        <v>57</v>
      </c>
      <c r="K2926">
        <v>0</v>
      </c>
      <c r="L2926">
        <v>47127</v>
      </c>
      <c r="M2926">
        <v>1.08</v>
      </c>
      <c r="N2926" t="str">
        <f t="shared" si="369"/>
        <v>000X</v>
      </c>
      <c r="O2926">
        <v>2598</v>
      </c>
      <c r="P2926" t="s">
        <v>58</v>
      </c>
      <c r="Q2926" t="s">
        <v>10433</v>
      </c>
      <c r="R2926" t="s">
        <v>140</v>
      </c>
      <c r="T2926" t="s">
        <v>61</v>
      </c>
      <c r="V2926" t="s">
        <v>14256</v>
      </c>
      <c r="W2926">
        <v>17310</v>
      </c>
      <c r="X2926">
        <v>17310</v>
      </c>
      <c r="Y2926">
        <v>0</v>
      </c>
      <c r="Z2926">
        <v>17310</v>
      </c>
      <c r="AA2926">
        <v>17310</v>
      </c>
      <c r="AB2926" t="s">
        <v>72</v>
      </c>
      <c r="AR2926">
        <v>0</v>
      </c>
      <c r="AW2926" t="s">
        <v>14257</v>
      </c>
      <c r="AY2926" t="s">
        <v>14258</v>
      </c>
      <c r="AZ2926" t="s">
        <v>14259</v>
      </c>
    </row>
    <row r="2927" spans="1:52" x14ac:dyDescent="0.3">
      <c r="A2927">
        <v>2163798</v>
      </c>
      <c r="B2927" t="s">
        <v>14260</v>
      </c>
      <c r="C2927" t="str">
        <f t="shared" si="365"/>
        <v>7492</v>
      </c>
      <c r="D2927" t="s">
        <v>8411</v>
      </c>
      <c r="E2927" t="str">
        <f>"0100"</f>
        <v>0100</v>
      </c>
      <c r="F2927" t="s">
        <v>54</v>
      </c>
      <c r="G2927" t="str">
        <f>"10"</f>
        <v>10</v>
      </c>
      <c r="H2927" t="s">
        <v>55</v>
      </c>
      <c r="I2927" t="s">
        <v>56</v>
      </c>
      <c r="J2927" t="s">
        <v>57</v>
      </c>
      <c r="K2927">
        <v>1</v>
      </c>
      <c r="L2927">
        <v>47425</v>
      </c>
      <c r="M2927">
        <v>1.0900000000000001</v>
      </c>
      <c r="N2927" t="str">
        <f t="shared" si="369"/>
        <v>000X</v>
      </c>
      <c r="O2927">
        <v>4974</v>
      </c>
      <c r="P2927" t="s">
        <v>72</v>
      </c>
      <c r="Q2927" t="s">
        <v>14261</v>
      </c>
      <c r="R2927" t="s">
        <v>88</v>
      </c>
      <c r="T2927" t="s">
        <v>61</v>
      </c>
      <c r="V2927" t="s">
        <v>14262</v>
      </c>
      <c r="W2927">
        <v>247055</v>
      </c>
      <c r="X2927">
        <v>17420</v>
      </c>
      <c r="Y2927">
        <v>229635</v>
      </c>
      <c r="Z2927">
        <v>243049</v>
      </c>
      <c r="AA2927">
        <v>213049</v>
      </c>
      <c r="AB2927" t="s">
        <v>63</v>
      </c>
      <c r="AC2927" s="1">
        <v>43462</v>
      </c>
      <c r="AD2927">
        <v>90000</v>
      </c>
      <c r="AE2927">
        <v>2949</v>
      </c>
      <c r="AF2927">
        <v>1400</v>
      </c>
      <c r="AG2927" t="s">
        <v>64</v>
      </c>
      <c r="AH2927" t="s">
        <v>515</v>
      </c>
      <c r="AI2927">
        <v>1</v>
      </c>
      <c r="AJ2927">
        <v>2002</v>
      </c>
      <c r="AK2927">
        <v>3</v>
      </c>
      <c r="AL2927">
        <v>2</v>
      </c>
      <c r="AM2927">
        <v>1</v>
      </c>
      <c r="AN2927">
        <v>2204</v>
      </c>
      <c r="AO2927">
        <v>32</v>
      </c>
      <c r="AP2927" t="s">
        <v>63</v>
      </c>
      <c r="AQ2927" t="s">
        <v>66</v>
      </c>
      <c r="AR2927">
        <v>3572</v>
      </c>
      <c r="AW2927" t="s">
        <v>14263</v>
      </c>
      <c r="AX2927" t="s">
        <v>14264</v>
      </c>
      <c r="AY2927" t="s">
        <v>14265</v>
      </c>
      <c r="AZ2927" t="s">
        <v>70</v>
      </c>
    </row>
    <row r="2928" spans="1:52" x14ac:dyDescent="0.3">
      <c r="A2928">
        <v>2165057</v>
      </c>
      <c r="B2928" t="s">
        <v>14266</v>
      </c>
      <c r="C2928" t="str">
        <f t="shared" si="365"/>
        <v>7492</v>
      </c>
      <c r="D2928" t="s">
        <v>8411</v>
      </c>
      <c r="E2928" t="str">
        <f>"0000"</f>
        <v>0000</v>
      </c>
      <c r="F2928" t="s">
        <v>108</v>
      </c>
      <c r="G2928" t="str">
        <f>"03"</f>
        <v>03</v>
      </c>
      <c r="H2928" t="s">
        <v>55</v>
      </c>
      <c r="I2928" t="s">
        <v>56</v>
      </c>
      <c r="J2928" t="s">
        <v>13318</v>
      </c>
      <c r="K2928">
        <v>0</v>
      </c>
      <c r="L2928">
        <v>43898</v>
      </c>
      <c r="M2928">
        <v>1.01</v>
      </c>
      <c r="N2928" t="str">
        <f t="shared" si="369"/>
        <v>000X</v>
      </c>
      <c r="O2928">
        <v>2877</v>
      </c>
      <c r="P2928" t="s">
        <v>58</v>
      </c>
      <c r="Q2928" t="s">
        <v>265</v>
      </c>
      <c r="R2928" t="s">
        <v>266</v>
      </c>
      <c r="T2928" t="s">
        <v>61</v>
      </c>
      <c r="V2928" t="s">
        <v>14267</v>
      </c>
      <c r="W2928">
        <v>24470</v>
      </c>
      <c r="X2928">
        <v>24470</v>
      </c>
      <c r="Y2928">
        <v>0</v>
      </c>
      <c r="Z2928">
        <v>24470</v>
      </c>
      <c r="AA2928">
        <v>24470</v>
      </c>
      <c r="AB2928" t="s">
        <v>72</v>
      </c>
      <c r="AC2928" s="1">
        <v>34425</v>
      </c>
      <c r="AD2928">
        <v>36200</v>
      </c>
      <c r="AE2928">
        <v>1030</v>
      </c>
      <c r="AF2928">
        <v>1451</v>
      </c>
      <c r="AG2928" t="s">
        <v>103</v>
      </c>
      <c r="AH2928" t="s">
        <v>873</v>
      </c>
      <c r="AR2928">
        <v>0</v>
      </c>
      <c r="AW2928" t="s">
        <v>14268</v>
      </c>
      <c r="AX2928" t="s">
        <v>14269</v>
      </c>
      <c r="AY2928" t="s">
        <v>14270</v>
      </c>
      <c r="AZ2928" t="s">
        <v>12126</v>
      </c>
    </row>
    <row r="2929" spans="1:52" x14ac:dyDescent="0.3">
      <c r="A2929">
        <v>2165235</v>
      </c>
      <c r="B2929" t="s">
        <v>14271</v>
      </c>
      <c r="C2929" t="str">
        <f t="shared" si="365"/>
        <v>7492</v>
      </c>
      <c r="D2929" t="s">
        <v>8411</v>
      </c>
      <c r="E2929" t="str">
        <f>"0100"</f>
        <v>0100</v>
      </c>
      <c r="F2929" t="s">
        <v>54</v>
      </c>
      <c r="G2929" t="str">
        <f>"03"</f>
        <v>03</v>
      </c>
      <c r="H2929" t="s">
        <v>55</v>
      </c>
      <c r="I2929" t="s">
        <v>56</v>
      </c>
      <c r="J2929" t="s">
        <v>13318</v>
      </c>
      <c r="K2929">
        <v>1</v>
      </c>
      <c r="L2929">
        <v>44761</v>
      </c>
      <c r="M2929">
        <v>1.03</v>
      </c>
      <c r="N2929" t="str">
        <f t="shared" si="369"/>
        <v>000X</v>
      </c>
      <c r="O2929">
        <v>5204</v>
      </c>
      <c r="P2929" t="s">
        <v>72</v>
      </c>
      <c r="Q2929" t="s">
        <v>13355</v>
      </c>
      <c r="R2929" t="s">
        <v>140</v>
      </c>
      <c r="T2929" t="s">
        <v>61</v>
      </c>
      <c r="V2929" t="s">
        <v>14272</v>
      </c>
      <c r="W2929">
        <v>413623</v>
      </c>
      <c r="X2929">
        <v>18030</v>
      </c>
      <c r="Y2929">
        <v>395593</v>
      </c>
      <c r="Z2929">
        <v>385877</v>
      </c>
      <c r="AA2929">
        <v>360877</v>
      </c>
      <c r="AB2929" t="s">
        <v>63</v>
      </c>
      <c r="AC2929" s="1">
        <v>42034</v>
      </c>
      <c r="AD2929">
        <v>270000</v>
      </c>
      <c r="AE2929">
        <v>2669</v>
      </c>
      <c r="AF2929">
        <v>370</v>
      </c>
      <c r="AG2929" t="s">
        <v>64</v>
      </c>
      <c r="AH2929" t="s">
        <v>76</v>
      </c>
      <c r="AI2929">
        <v>2</v>
      </c>
      <c r="AJ2929">
        <v>2001</v>
      </c>
      <c r="AK2929">
        <v>4</v>
      </c>
      <c r="AL2929">
        <v>3</v>
      </c>
      <c r="AM2929">
        <v>2</v>
      </c>
      <c r="AN2929">
        <v>4389</v>
      </c>
      <c r="AO2929">
        <v>32</v>
      </c>
      <c r="AP2929" t="s">
        <v>63</v>
      </c>
      <c r="AQ2929" t="s">
        <v>66</v>
      </c>
      <c r="AR2929">
        <v>5414</v>
      </c>
      <c r="AW2929" t="s">
        <v>14273</v>
      </c>
      <c r="AX2929" t="s">
        <v>14274</v>
      </c>
      <c r="AY2929" t="s">
        <v>14275</v>
      </c>
      <c r="AZ2929" t="s">
        <v>70</v>
      </c>
    </row>
    <row r="2930" spans="1:52" x14ac:dyDescent="0.3">
      <c r="A2930">
        <v>2165278</v>
      </c>
      <c r="B2930" t="s">
        <v>14276</v>
      </c>
      <c r="C2930" t="str">
        <f t="shared" si="365"/>
        <v>7492</v>
      </c>
      <c r="D2930" t="s">
        <v>8411</v>
      </c>
      <c r="E2930" t="str">
        <f>"0100"</f>
        <v>0100</v>
      </c>
      <c r="F2930" t="s">
        <v>54</v>
      </c>
      <c r="G2930" t="str">
        <f>"03"</f>
        <v>03</v>
      </c>
      <c r="H2930" t="s">
        <v>55</v>
      </c>
      <c r="I2930" t="s">
        <v>56</v>
      </c>
      <c r="J2930" t="s">
        <v>13318</v>
      </c>
      <c r="K2930">
        <v>1</v>
      </c>
      <c r="L2930">
        <v>46849</v>
      </c>
      <c r="M2930">
        <v>1.08</v>
      </c>
      <c r="N2930" t="str">
        <f t="shared" si="369"/>
        <v>000X</v>
      </c>
      <c r="O2930">
        <v>5236</v>
      </c>
      <c r="P2930" t="s">
        <v>72</v>
      </c>
      <c r="Q2930" t="s">
        <v>13355</v>
      </c>
      <c r="R2930" t="s">
        <v>140</v>
      </c>
      <c r="T2930" t="s">
        <v>61</v>
      </c>
      <c r="V2930" t="s">
        <v>14277</v>
      </c>
      <c r="W2930">
        <v>322090</v>
      </c>
      <c r="X2930">
        <v>26750</v>
      </c>
      <c r="Y2930">
        <v>295340</v>
      </c>
      <c r="Z2930">
        <v>275853</v>
      </c>
      <c r="AA2930">
        <v>250853</v>
      </c>
      <c r="AB2930" t="s">
        <v>63</v>
      </c>
      <c r="AC2930" s="1">
        <v>43556</v>
      </c>
      <c r="AD2930">
        <v>345000</v>
      </c>
      <c r="AE2930">
        <v>2972</v>
      </c>
      <c r="AF2930">
        <v>1614</v>
      </c>
      <c r="AG2930" t="s">
        <v>64</v>
      </c>
      <c r="AH2930" t="s">
        <v>76</v>
      </c>
      <c r="AI2930">
        <v>1</v>
      </c>
      <c r="AJ2930">
        <v>2006</v>
      </c>
      <c r="AK2930">
        <v>3</v>
      </c>
      <c r="AL2930">
        <v>3</v>
      </c>
      <c r="AN2930">
        <v>2898</v>
      </c>
      <c r="AO2930">
        <v>32</v>
      </c>
      <c r="AP2930" t="s">
        <v>63</v>
      </c>
      <c r="AQ2930" t="s">
        <v>66</v>
      </c>
      <c r="AR2930">
        <v>4123</v>
      </c>
      <c r="AW2930" t="s">
        <v>14278</v>
      </c>
      <c r="AX2930" t="s">
        <v>14278</v>
      </c>
      <c r="AY2930" t="s">
        <v>14279</v>
      </c>
      <c r="AZ2930" t="s">
        <v>70</v>
      </c>
    </row>
    <row r="2931" spans="1:52" x14ac:dyDescent="0.3">
      <c r="A2931">
        <v>2165472</v>
      </c>
      <c r="B2931" t="s">
        <v>14280</v>
      </c>
      <c r="C2931" t="str">
        <f t="shared" si="365"/>
        <v>7492</v>
      </c>
      <c r="D2931" t="s">
        <v>8411</v>
      </c>
      <c r="E2931" t="str">
        <f>"0100"</f>
        <v>0100</v>
      </c>
      <c r="F2931" t="s">
        <v>54</v>
      </c>
      <c r="G2931" t="str">
        <f>"03"</f>
        <v>03</v>
      </c>
      <c r="H2931" t="s">
        <v>55</v>
      </c>
      <c r="I2931" t="s">
        <v>56</v>
      </c>
      <c r="J2931" t="s">
        <v>8434</v>
      </c>
      <c r="K2931">
        <v>1</v>
      </c>
      <c r="L2931">
        <v>56637</v>
      </c>
      <c r="M2931">
        <v>1.3</v>
      </c>
      <c r="N2931" t="str">
        <f t="shared" si="369"/>
        <v>000X</v>
      </c>
      <c r="O2931">
        <v>2944</v>
      </c>
      <c r="P2931" t="s">
        <v>58</v>
      </c>
      <c r="Q2931" t="s">
        <v>13948</v>
      </c>
      <c r="R2931" t="s">
        <v>331</v>
      </c>
      <c r="T2931" t="s">
        <v>61</v>
      </c>
      <c r="V2931" t="s">
        <v>14281</v>
      </c>
      <c r="W2931">
        <v>222588</v>
      </c>
      <c r="X2931">
        <v>16250</v>
      </c>
      <c r="Y2931">
        <v>206338</v>
      </c>
      <c r="Z2931">
        <v>222588</v>
      </c>
      <c r="AA2931">
        <v>222588</v>
      </c>
      <c r="AB2931" t="s">
        <v>72</v>
      </c>
      <c r="AC2931" s="1">
        <v>36831</v>
      </c>
      <c r="AD2931">
        <v>172900</v>
      </c>
      <c r="AE2931">
        <v>1394</v>
      </c>
      <c r="AF2931">
        <v>179</v>
      </c>
      <c r="AG2931" t="s">
        <v>64</v>
      </c>
      <c r="AH2931" t="s">
        <v>76</v>
      </c>
      <c r="AI2931">
        <v>1</v>
      </c>
      <c r="AJ2931">
        <v>2000</v>
      </c>
      <c r="AK2931">
        <v>3</v>
      </c>
      <c r="AL2931">
        <v>3</v>
      </c>
      <c r="AN2931">
        <v>2156</v>
      </c>
      <c r="AO2931">
        <v>32</v>
      </c>
      <c r="AP2931" t="s">
        <v>63</v>
      </c>
      <c r="AQ2931" t="s">
        <v>66</v>
      </c>
      <c r="AR2931">
        <v>3124</v>
      </c>
      <c r="AW2931" t="s">
        <v>14282</v>
      </c>
      <c r="AX2931" t="s">
        <v>14283</v>
      </c>
      <c r="AY2931" t="s">
        <v>14284</v>
      </c>
      <c r="AZ2931" t="s">
        <v>14285</v>
      </c>
    </row>
    <row r="2932" spans="1:52" x14ac:dyDescent="0.3">
      <c r="A2932">
        <v>2165928</v>
      </c>
      <c r="B2932" t="s">
        <v>14286</v>
      </c>
      <c r="C2932" t="str">
        <f t="shared" si="365"/>
        <v>7492</v>
      </c>
      <c r="D2932" t="s">
        <v>8411</v>
      </c>
      <c r="E2932" t="str">
        <f>"0000"</f>
        <v>0000</v>
      </c>
      <c r="F2932" t="s">
        <v>108</v>
      </c>
      <c r="G2932" t="str">
        <f>"15"</f>
        <v>15</v>
      </c>
      <c r="H2932" t="s">
        <v>55</v>
      </c>
      <c r="I2932" t="s">
        <v>56</v>
      </c>
      <c r="J2932" t="s">
        <v>57</v>
      </c>
      <c r="K2932">
        <v>0</v>
      </c>
      <c r="L2932">
        <v>46749</v>
      </c>
      <c r="M2932">
        <v>1.07</v>
      </c>
      <c r="N2932" t="str">
        <f t="shared" si="369"/>
        <v>000X</v>
      </c>
      <c r="O2932">
        <v>2814</v>
      </c>
      <c r="P2932" t="s">
        <v>58</v>
      </c>
      <c r="Q2932" t="s">
        <v>14287</v>
      </c>
      <c r="R2932" t="s">
        <v>140</v>
      </c>
      <c r="T2932" t="s">
        <v>61</v>
      </c>
      <c r="V2932" t="s">
        <v>14288</v>
      </c>
      <c r="W2932">
        <v>17170</v>
      </c>
      <c r="X2932">
        <v>17170</v>
      </c>
      <c r="Y2932">
        <v>0</v>
      </c>
      <c r="Z2932">
        <v>17170</v>
      </c>
      <c r="AA2932">
        <v>17170</v>
      </c>
      <c r="AB2932" t="s">
        <v>72</v>
      </c>
      <c r="AC2932" s="1">
        <v>43332</v>
      </c>
      <c r="AD2932">
        <v>27000</v>
      </c>
      <c r="AE2932">
        <v>2923</v>
      </c>
      <c r="AF2932">
        <v>943</v>
      </c>
      <c r="AG2932" t="s">
        <v>103</v>
      </c>
      <c r="AH2932" t="s">
        <v>76</v>
      </c>
      <c r="AR2932">
        <v>0</v>
      </c>
      <c r="AW2932" t="s">
        <v>14289</v>
      </c>
      <c r="AY2932" t="s">
        <v>14290</v>
      </c>
      <c r="AZ2932" t="s">
        <v>70</v>
      </c>
    </row>
    <row r="2933" spans="1:52" x14ac:dyDescent="0.3">
      <c r="A2933">
        <v>2165995</v>
      </c>
      <c r="B2933" t="s">
        <v>14291</v>
      </c>
      <c r="C2933" t="str">
        <f t="shared" si="365"/>
        <v>7492</v>
      </c>
      <c r="D2933" t="s">
        <v>8411</v>
      </c>
      <c r="E2933" t="str">
        <f>"0100"</f>
        <v>0100</v>
      </c>
      <c r="F2933" t="s">
        <v>54</v>
      </c>
      <c r="G2933" t="str">
        <f>"15"</f>
        <v>15</v>
      </c>
      <c r="H2933" t="s">
        <v>55</v>
      </c>
      <c r="I2933" t="s">
        <v>56</v>
      </c>
      <c r="J2933" t="s">
        <v>57</v>
      </c>
      <c r="K2933">
        <v>1</v>
      </c>
      <c r="L2933">
        <v>46093</v>
      </c>
      <c r="M2933">
        <v>1.06</v>
      </c>
      <c r="N2933" t="str">
        <f t="shared" si="369"/>
        <v>000X</v>
      </c>
      <c r="O2933">
        <v>2796</v>
      </c>
      <c r="P2933" t="s">
        <v>58</v>
      </c>
      <c r="Q2933" t="s">
        <v>14287</v>
      </c>
      <c r="R2933" t="s">
        <v>140</v>
      </c>
      <c r="T2933" t="s">
        <v>61</v>
      </c>
      <c r="V2933" t="s">
        <v>14292</v>
      </c>
      <c r="W2933">
        <v>286390</v>
      </c>
      <c r="X2933">
        <v>16930</v>
      </c>
      <c r="Y2933">
        <v>269460</v>
      </c>
      <c r="Z2933">
        <v>145539</v>
      </c>
      <c r="AA2933">
        <v>120539</v>
      </c>
      <c r="AB2933" t="s">
        <v>63</v>
      </c>
      <c r="AC2933" s="1">
        <v>39022</v>
      </c>
      <c r="AD2933">
        <v>60000</v>
      </c>
      <c r="AE2933">
        <v>2068</v>
      </c>
      <c r="AF2933">
        <v>2223</v>
      </c>
      <c r="AG2933" t="s">
        <v>103</v>
      </c>
      <c r="AH2933" t="s">
        <v>76</v>
      </c>
      <c r="AI2933">
        <v>1</v>
      </c>
      <c r="AJ2933">
        <v>2007</v>
      </c>
      <c r="AK2933">
        <v>3</v>
      </c>
      <c r="AL2933">
        <v>3</v>
      </c>
      <c r="AN2933">
        <v>2748</v>
      </c>
      <c r="AO2933">
        <v>32</v>
      </c>
      <c r="AP2933" t="s">
        <v>63</v>
      </c>
      <c r="AQ2933" t="s">
        <v>66</v>
      </c>
      <c r="AR2933">
        <v>3716</v>
      </c>
      <c r="AW2933" t="s">
        <v>14293</v>
      </c>
      <c r="AX2933" t="s">
        <v>14294</v>
      </c>
      <c r="AY2933" t="s">
        <v>14295</v>
      </c>
      <c r="AZ2933" t="s">
        <v>14296</v>
      </c>
    </row>
    <row r="2934" spans="1:52" x14ac:dyDescent="0.3">
      <c r="A2934">
        <v>2166100</v>
      </c>
      <c r="B2934" t="s">
        <v>14297</v>
      </c>
      <c r="C2934" t="str">
        <f t="shared" si="365"/>
        <v>7492</v>
      </c>
      <c r="D2934" t="s">
        <v>8411</v>
      </c>
      <c r="E2934" t="str">
        <f>"0100"</f>
        <v>0100</v>
      </c>
      <c r="F2934" t="s">
        <v>54</v>
      </c>
      <c r="G2934" t="str">
        <f>"04"</f>
        <v>04</v>
      </c>
      <c r="H2934" t="s">
        <v>55</v>
      </c>
      <c r="I2934" t="s">
        <v>56</v>
      </c>
      <c r="J2934" t="s">
        <v>57</v>
      </c>
      <c r="K2934">
        <v>1</v>
      </c>
      <c r="L2934">
        <v>44663</v>
      </c>
      <c r="M2934">
        <v>1.03</v>
      </c>
      <c r="N2934" t="str">
        <f t="shared" si="369"/>
        <v>000X</v>
      </c>
      <c r="O2934">
        <v>3050</v>
      </c>
      <c r="P2934" t="s">
        <v>58</v>
      </c>
      <c r="Q2934" t="s">
        <v>14298</v>
      </c>
      <c r="R2934" t="s">
        <v>140</v>
      </c>
      <c r="T2934" t="s">
        <v>61</v>
      </c>
      <c r="V2934" t="s">
        <v>14299</v>
      </c>
      <c r="W2934">
        <v>197105</v>
      </c>
      <c r="X2934">
        <v>16400</v>
      </c>
      <c r="Y2934">
        <v>180705</v>
      </c>
      <c r="Z2934">
        <v>197105</v>
      </c>
      <c r="AA2934">
        <v>197105</v>
      </c>
      <c r="AB2934" t="s">
        <v>72</v>
      </c>
      <c r="AC2934" s="1">
        <v>44285</v>
      </c>
      <c r="AD2934">
        <v>197000</v>
      </c>
      <c r="AE2934">
        <v>3154</v>
      </c>
      <c r="AF2934">
        <v>1171</v>
      </c>
      <c r="AG2934" t="s">
        <v>64</v>
      </c>
      <c r="AH2934" t="s">
        <v>76</v>
      </c>
      <c r="AI2934">
        <v>2</v>
      </c>
      <c r="AJ2934">
        <v>1988</v>
      </c>
      <c r="AK2934">
        <v>4</v>
      </c>
      <c r="AL2934">
        <v>2</v>
      </c>
      <c r="AM2934">
        <v>1</v>
      </c>
      <c r="AN2934">
        <v>2106</v>
      </c>
      <c r="AO2934">
        <v>32</v>
      </c>
      <c r="AP2934" t="s">
        <v>72</v>
      </c>
      <c r="AQ2934" t="s">
        <v>66</v>
      </c>
      <c r="AR2934">
        <v>3345</v>
      </c>
      <c r="AW2934" t="s">
        <v>14300</v>
      </c>
      <c r="AX2934" t="s">
        <v>14301</v>
      </c>
      <c r="AY2934" t="s">
        <v>14302</v>
      </c>
      <c r="AZ2934" t="s">
        <v>70</v>
      </c>
    </row>
    <row r="2935" spans="1:52" x14ac:dyDescent="0.3">
      <c r="A2935">
        <v>2166461</v>
      </c>
      <c r="B2935" t="s">
        <v>14303</v>
      </c>
      <c r="C2935" t="str">
        <f t="shared" si="365"/>
        <v>7492</v>
      </c>
      <c r="D2935" t="s">
        <v>8411</v>
      </c>
      <c r="E2935" t="str">
        <f>"0000"</f>
        <v>0000</v>
      </c>
      <c r="F2935" t="s">
        <v>108</v>
      </c>
      <c r="G2935" t="str">
        <f>"04"</f>
        <v>04</v>
      </c>
      <c r="H2935" t="s">
        <v>55</v>
      </c>
      <c r="I2935" t="s">
        <v>56</v>
      </c>
      <c r="J2935" t="s">
        <v>57</v>
      </c>
      <c r="K2935">
        <v>0</v>
      </c>
      <c r="L2935">
        <v>49848</v>
      </c>
      <c r="M2935">
        <v>1.1399999999999999</v>
      </c>
      <c r="N2935" t="str">
        <f t="shared" si="369"/>
        <v>000X</v>
      </c>
      <c r="O2935">
        <v>5155</v>
      </c>
      <c r="P2935" t="s">
        <v>72</v>
      </c>
      <c r="Q2935" t="s">
        <v>8499</v>
      </c>
      <c r="R2935" t="s">
        <v>266</v>
      </c>
      <c r="T2935" t="s">
        <v>61</v>
      </c>
      <c r="V2935" t="s">
        <v>14304</v>
      </c>
      <c r="W2935">
        <v>18310</v>
      </c>
      <c r="X2935">
        <v>18310</v>
      </c>
      <c r="Y2935">
        <v>0</v>
      </c>
      <c r="Z2935">
        <v>18310</v>
      </c>
      <c r="AA2935">
        <v>18310</v>
      </c>
      <c r="AB2935" t="s">
        <v>72</v>
      </c>
      <c r="AC2935" s="1">
        <v>42635</v>
      </c>
      <c r="AD2935">
        <v>25300</v>
      </c>
      <c r="AE2935">
        <v>2785</v>
      </c>
      <c r="AF2935">
        <v>156</v>
      </c>
      <c r="AG2935" t="s">
        <v>103</v>
      </c>
      <c r="AH2935" t="s">
        <v>76</v>
      </c>
      <c r="AR2935">
        <v>0</v>
      </c>
      <c r="AW2935" t="s">
        <v>14305</v>
      </c>
      <c r="AY2935" t="s">
        <v>14306</v>
      </c>
      <c r="AZ2935" t="s">
        <v>1373</v>
      </c>
    </row>
    <row r="2936" spans="1:52" x14ac:dyDescent="0.3">
      <c r="A2936">
        <v>2167521</v>
      </c>
      <c r="B2936" t="s">
        <v>14307</v>
      </c>
      <c r="C2936" t="str">
        <f t="shared" si="365"/>
        <v>7492</v>
      </c>
      <c r="D2936" t="s">
        <v>8411</v>
      </c>
      <c r="E2936" t="str">
        <f>"0100"</f>
        <v>0100</v>
      </c>
      <c r="F2936" t="s">
        <v>54</v>
      </c>
      <c r="G2936" t="str">
        <f>"04"</f>
        <v>04</v>
      </c>
      <c r="H2936" t="s">
        <v>55</v>
      </c>
      <c r="I2936" t="s">
        <v>56</v>
      </c>
      <c r="J2936" t="s">
        <v>57</v>
      </c>
      <c r="K2936">
        <v>1</v>
      </c>
      <c r="L2936">
        <v>48063</v>
      </c>
      <c r="M2936">
        <v>1.1000000000000001</v>
      </c>
      <c r="N2936" t="str">
        <f t="shared" si="369"/>
        <v>000X</v>
      </c>
      <c r="O2936">
        <v>3500</v>
      </c>
      <c r="P2936" t="s">
        <v>58</v>
      </c>
      <c r="Q2936" t="s">
        <v>14298</v>
      </c>
      <c r="R2936" t="s">
        <v>140</v>
      </c>
      <c r="T2936" t="s">
        <v>61</v>
      </c>
      <c r="V2936" t="s">
        <v>14308</v>
      </c>
      <c r="W2936">
        <v>303398</v>
      </c>
      <c r="X2936">
        <v>17650</v>
      </c>
      <c r="Y2936">
        <v>285748</v>
      </c>
      <c r="Z2936">
        <v>269719</v>
      </c>
      <c r="AA2936">
        <v>0</v>
      </c>
      <c r="AB2936" t="s">
        <v>63</v>
      </c>
      <c r="AC2936" s="1">
        <v>41000</v>
      </c>
      <c r="AD2936">
        <v>15000</v>
      </c>
      <c r="AE2936">
        <v>2479</v>
      </c>
      <c r="AF2936">
        <v>148</v>
      </c>
      <c r="AG2936" t="s">
        <v>103</v>
      </c>
      <c r="AH2936" t="s">
        <v>76</v>
      </c>
      <c r="AI2936">
        <v>1</v>
      </c>
      <c r="AJ2936">
        <v>2014</v>
      </c>
      <c r="AK2936">
        <v>3</v>
      </c>
      <c r="AL2936">
        <v>2</v>
      </c>
      <c r="AM2936">
        <v>1</v>
      </c>
      <c r="AN2936">
        <v>2426</v>
      </c>
      <c r="AO2936">
        <v>32</v>
      </c>
      <c r="AP2936" t="s">
        <v>63</v>
      </c>
      <c r="AQ2936" t="s">
        <v>66</v>
      </c>
      <c r="AR2936">
        <v>3341</v>
      </c>
      <c r="AW2936" t="s">
        <v>14309</v>
      </c>
      <c r="AX2936" t="s">
        <v>14310</v>
      </c>
      <c r="AY2936" t="s">
        <v>14311</v>
      </c>
      <c r="AZ2936" t="s">
        <v>70</v>
      </c>
    </row>
    <row r="2937" spans="1:52" x14ac:dyDescent="0.3">
      <c r="A2937">
        <v>2167581</v>
      </c>
      <c r="B2937" t="s">
        <v>14312</v>
      </c>
      <c r="C2937" t="str">
        <f t="shared" si="365"/>
        <v>7492</v>
      </c>
      <c r="D2937" t="s">
        <v>8411</v>
      </c>
      <c r="E2937" t="str">
        <f>"0100"</f>
        <v>0100</v>
      </c>
      <c r="F2937" t="s">
        <v>54</v>
      </c>
      <c r="G2937" t="str">
        <f>"15"</f>
        <v>15</v>
      </c>
      <c r="H2937" t="s">
        <v>55</v>
      </c>
      <c r="I2937" t="s">
        <v>56</v>
      </c>
      <c r="J2937" t="s">
        <v>57</v>
      </c>
      <c r="K2937">
        <v>1</v>
      </c>
      <c r="L2937">
        <v>43066</v>
      </c>
      <c r="M2937">
        <v>0.99</v>
      </c>
      <c r="N2937" t="str">
        <f t="shared" si="369"/>
        <v>000X</v>
      </c>
      <c r="O2937">
        <v>2821</v>
      </c>
      <c r="P2937" t="s">
        <v>58</v>
      </c>
      <c r="Q2937" t="s">
        <v>14287</v>
      </c>
      <c r="R2937" t="s">
        <v>140</v>
      </c>
      <c r="T2937" t="s">
        <v>61</v>
      </c>
      <c r="V2937" t="s">
        <v>14313</v>
      </c>
      <c r="W2937">
        <v>164643</v>
      </c>
      <c r="X2937">
        <v>15820</v>
      </c>
      <c r="Y2937">
        <v>148823</v>
      </c>
      <c r="Z2937">
        <v>110796</v>
      </c>
      <c r="AA2937">
        <v>85796</v>
      </c>
      <c r="AB2937" t="s">
        <v>63</v>
      </c>
      <c r="AC2937" s="1">
        <v>34547</v>
      </c>
      <c r="AD2937">
        <v>9500</v>
      </c>
      <c r="AE2937">
        <v>1045</v>
      </c>
      <c r="AF2937">
        <v>1844</v>
      </c>
      <c r="AG2937" t="s">
        <v>103</v>
      </c>
      <c r="AH2937" t="s">
        <v>76</v>
      </c>
      <c r="AI2937">
        <v>1</v>
      </c>
      <c r="AJ2937">
        <v>1995</v>
      </c>
      <c r="AK2937">
        <v>3</v>
      </c>
      <c r="AL2937">
        <v>2</v>
      </c>
      <c r="AN2937">
        <v>1818</v>
      </c>
      <c r="AO2937">
        <v>32</v>
      </c>
      <c r="AP2937" t="s">
        <v>72</v>
      </c>
      <c r="AQ2937" t="s">
        <v>66</v>
      </c>
      <c r="AR2937">
        <v>2685</v>
      </c>
      <c r="AW2937" t="s">
        <v>14314</v>
      </c>
      <c r="AX2937" t="s">
        <v>14315</v>
      </c>
      <c r="AY2937" t="s">
        <v>14316</v>
      </c>
      <c r="AZ2937" t="s">
        <v>14317</v>
      </c>
    </row>
    <row r="2938" spans="1:52" x14ac:dyDescent="0.3">
      <c r="A2938">
        <v>2164344</v>
      </c>
      <c r="B2938" t="s">
        <v>14318</v>
      </c>
      <c r="C2938" t="str">
        <f t="shared" si="365"/>
        <v>7492</v>
      </c>
      <c r="D2938" t="s">
        <v>8411</v>
      </c>
      <c r="E2938" t="str">
        <f>"0000"</f>
        <v>0000</v>
      </c>
      <c r="F2938" t="s">
        <v>108</v>
      </c>
      <c r="G2938" t="str">
        <f>"03"</f>
        <v>03</v>
      </c>
      <c r="H2938" t="s">
        <v>55</v>
      </c>
      <c r="I2938" t="s">
        <v>56</v>
      </c>
      <c r="J2938" t="s">
        <v>13318</v>
      </c>
      <c r="K2938">
        <v>0</v>
      </c>
      <c r="L2938">
        <v>43351</v>
      </c>
      <c r="M2938">
        <v>1</v>
      </c>
      <c r="N2938" t="str">
        <f t="shared" si="369"/>
        <v>000X</v>
      </c>
      <c r="O2938">
        <v>5375</v>
      </c>
      <c r="P2938" t="s">
        <v>72</v>
      </c>
      <c r="Q2938" t="s">
        <v>13868</v>
      </c>
      <c r="R2938" t="s">
        <v>110</v>
      </c>
      <c r="T2938" t="s">
        <v>61</v>
      </c>
      <c r="V2938" t="s">
        <v>14319</v>
      </c>
      <c r="W2938">
        <v>23980</v>
      </c>
      <c r="X2938">
        <v>23980</v>
      </c>
      <c r="Y2938">
        <v>0</v>
      </c>
      <c r="Z2938">
        <v>23980</v>
      </c>
      <c r="AA2938">
        <v>23980</v>
      </c>
      <c r="AB2938" t="s">
        <v>72</v>
      </c>
      <c r="AC2938" s="1">
        <v>42877</v>
      </c>
      <c r="AD2938">
        <v>33500</v>
      </c>
      <c r="AE2938">
        <v>2830</v>
      </c>
      <c r="AF2938">
        <v>2013</v>
      </c>
      <c r="AG2938" t="s">
        <v>103</v>
      </c>
      <c r="AH2938" t="s">
        <v>76</v>
      </c>
      <c r="AR2938">
        <v>0</v>
      </c>
      <c r="AW2938" t="s">
        <v>14320</v>
      </c>
      <c r="AX2938" t="s">
        <v>14321</v>
      </c>
      <c r="AY2938" t="s">
        <v>14322</v>
      </c>
      <c r="AZ2938" t="s">
        <v>14323</v>
      </c>
    </row>
    <row r="2939" spans="1:52" x14ac:dyDescent="0.3">
      <c r="A2939">
        <v>2164514</v>
      </c>
      <c r="B2939" t="s">
        <v>14324</v>
      </c>
      <c r="C2939" t="str">
        <f t="shared" si="365"/>
        <v>7492</v>
      </c>
      <c r="D2939" t="s">
        <v>8411</v>
      </c>
      <c r="E2939" t="str">
        <f>"0000"</f>
        <v>0000</v>
      </c>
      <c r="F2939" t="s">
        <v>108</v>
      </c>
      <c r="G2939" t="str">
        <f>"03"</f>
        <v>03</v>
      </c>
      <c r="H2939" t="s">
        <v>55</v>
      </c>
      <c r="I2939" t="s">
        <v>56</v>
      </c>
      <c r="J2939" t="s">
        <v>13318</v>
      </c>
      <c r="K2939">
        <v>0</v>
      </c>
      <c r="L2939">
        <v>45037</v>
      </c>
      <c r="M2939">
        <v>1.03</v>
      </c>
      <c r="N2939" t="str">
        <f t="shared" si="369"/>
        <v>000X</v>
      </c>
      <c r="O2939">
        <v>5253</v>
      </c>
      <c r="P2939" t="s">
        <v>72</v>
      </c>
      <c r="Q2939" t="s">
        <v>13868</v>
      </c>
      <c r="R2939" t="s">
        <v>110</v>
      </c>
      <c r="T2939" t="s">
        <v>61</v>
      </c>
      <c r="V2939" t="s">
        <v>14325</v>
      </c>
      <c r="W2939">
        <v>21990</v>
      </c>
      <c r="X2939">
        <v>21990</v>
      </c>
      <c r="Y2939">
        <v>0</v>
      </c>
      <c r="Z2939">
        <v>21990</v>
      </c>
      <c r="AA2939">
        <v>21990</v>
      </c>
      <c r="AB2939" t="s">
        <v>72</v>
      </c>
      <c r="AC2939" s="1">
        <v>36982</v>
      </c>
      <c r="AD2939">
        <v>16500</v>
      </c>
      <c r="AE2939">
        <v>1420</v>
      </c>
      <c r="AF2939">
        <v>2308</v>
      </c>
      <c r="AG2939" t="s">
        <v>103</v>
      </c>
      <c r="AH2939" t="s">
        <v>76</v>
      </c>
      <c r="AR2939">
        <v>0</v>
      </c>
      <c r="AW2939" t="s">
        <v>14326</v>
      </c>
      <c r="AX2939" t="s">
        <v>14327</v>
      </c>
      <c r="AY2939" t="s">
        <v>14328</v>
      </c>
      <c r="AZ2939" t="s">
        <v>14329</v>
      </c>
    </row>
    <row r="2940" spans="1:52" x14ac:dyDescent="0.3">
      <c r="A2940">
        <v>2164972</v>
      </c>
      <c r="B2940" t="s">
        <v>14330</v>
      </c>
      <c r="C2940" t="str">
        <f t="shared" si="365"/>
        <v>7492</v>
      </c>
      <c r="D2940" t="s">
        <v>8411</v>
      </c>
      <c r="E2940" t="str">
        <f>"0100"</f>
        <v>0100</v>
      </c>
      <c r="F2940" t="s">
        <v>54</v>
      </c>
      <c r="G2940" t="str">
        <f>"03"</f>
        <v>03</v>
      </c>
      <c r="H2940" t="s">
        <v>55</v>
      </c>
      <c r="I2940" t="s">
        <v>56</v>
      </c>
      <c r="J2940" t="s">
        <v>57</v>
      </c>
      <c r="K2940">
        <v>1</v>
      </c>
      <c r="L2940">
        <v>52911</v>
      </c>
      <c r="M2940">
        <v>1.21</v>
      </c>
      <c r="N2940" t="str">
        <f t="shared" si="369"/>
        <v>000X</v>
      </c>
      <c r="O2940">
        <v>5149</v>
      </c>
      <c r="P2940" t="s">
        <v>72</v>
      </c>
      <c r="Q2940" t="s">
        <v>13868</v>
      </c>
      <c r="R2940" t="s">
        <v>110</v>
      </c>
      <c r="T2940" t="s">
        <v>61</v>
      </c>
      <c r="V2940" t="s">
        <v>14331</v>
      </c>
      <c r="W2940">
        <v>338412</v>
      </c>
      <c r="X2940">
        <v>19440</v>
      </c>
      <c r="Y2940">
        <v>318972</v>
      </c>
      <c r="Z2940">
        <v>326721</v>
      </c>
      <c r="AA2940">
        <v>301721</v>
      </c>
      <c r="AB2940" t="s">
        <v>63</v>
      </c>
      <c r="AC2940" s="1">
        <v>42951</v>
      </c>
      <c r="AD2940">
        <v>280000</v>
      </c>
      <c r="AE2940">
        <v>2845</v>
      </c>
      <c r="AF2940">
        <v>1454</v>
      </c>
      <c r="AG2940" t="s">
        <v>64</v>
      </c>
      <c r="AH2940" t="s">
        <v>65</v>
      </c>
      <c r="AI2940">
        <v>1</v>
      </c>
      <c r="AJ2940">
        <v>2006</v>
      </c>
      <c r="AK2940">
        <v>4</v>
      </c>
      <c r="AL2940">
        <v>3</v>
      </c>
      <c r="AN2940">
        <v>2895</v>
      </c>
      <c r="AO2940">
        <v>32</v>
      </c>
      <c r="AP2940" t="s">
        <v>63</v>
      </c>
      <c r="AQ2940" t="s">
        <v>66</v>
      </c>
      <c r="AR2940">
        <v>4078</v>
      </c>
      <c r="AW2940" t="s">
        <v>14332</v>
      </c>
      <c r="AX2940" t="s">
        <v>14333</v>
      </c>
      <c r="AY2940" t="s">
        <v>14334</v>
      </c>
      <c r="AZ2940" t="s">
        <v>14335</v>
      </c>
    </row>
    <row r="2941" spans="1:52" x14ac:dyDescent="0.3">
      <c r="A2941">
        <v>2165006</v>
      </c>
      <c r="B2941" t="s">
        <v>14336</v>
      </c>
      <c r="C2941" t="str">
        <f t="shared" si="365"/>
        <v>7492</v>
      </c>
      <c r="D2941" t="s">
        <v>8411</v>
      </c>
      <c r="E2941" t="str">
        <f>"0100"</f>
        <v>0100</v>
      </c>
      <c r="F2941" t="s">
        <v>54</v>
      </c>
      <c r="G2941" t="str">
        <f>"03"</f>
        <v>03</v>
      </c>
      <c r="H2941" t="s">
        <v>55</v>
      </c>
      <c r="I2941" t="s">
        <v>56</v>
      </c>
      <c r="J2941" t="s">
        <v>13318</v>
      </c>
      <c r="K2941">
        <v>1</v>
      </c>
      <c r="L2941">
        <v>45778</v>
      </c>
      <c r="M2941">
        <v>1.05</v>
      </c>
      <c r="N2941" t="str">
        <f t="shared" si="369"/>
        <v>000X</v>
      </c>
      <c r="O2941">
        <v>2931</v>
      </c>
      <c r="P2941" t="s">
        <v>58</v>
      </c>
      <c r="Q2941" t="s">
        <v>265</v>
      </c>
      <c r="R2941" t="s">
        <v>266</v>
      </c>
      <c r="T2941" t="s">
        <v>61</v>
      </c>
      <c r="V2941" t="s">
        <v>14337</v>
      </c>
      <c r="W2941">
        <v>212288</v>
      </c>
      <c r="X2941">
        <v>17960</v>
      </c>
      <c r="Y2941">
        <v>194328</v>
      </c>
      <c r="Z2941">
        <v>157259</v>
      </c>
      <c r="AA2941">
        <v>0</v>
      </c>
      <c r="AB2941" t="s">
        <v>63</v>
      </c>
      <c r="AC2941" s="1">
        <v>41518</v>
      </c>
      <c r="AD2941">
        <v>162000</v>
      </c>
      <c r="AE2941">
        <v>2585</v>
      </c>
      <c r="AF2941">
        <v>1486</v>
      </c>
      <c r="AG2941" t="s">
        <v>64</v>
      </c>
      <c r="AH2941" t="s">
        <v>76</v>
      </c>
      <c r="AI2941">
        <v>1</v>
      </c>
      <c r="AJ2941">
        <v>1993</v>
      </c>
      <c r="AK2941">
        <v>3</v>
      </c>
      <c r="AL2941">
        <v>2</v>
      </c>
      <c r="AN2941">
        <v>2079</v>
      </c>
      <c r="AO2941">
        <v>32</v>
      </c>
      <c r="AP2941" t="s">
        <v>63</v>
      </c>
      <c r="AQ2941" t="s">
        <v>66</v>
      </c>
      <c r="AR2941">
        <v>2867</v>
      </c>
      <c r="AW2941" t="s">
        <v>14338</v>
      </c>
      <c r="AY2941" t="s">
        <v>14339</v>
      </c>
      <c r="AZ2941" t="s">
        <v>70</v>
      </c>
    </row>
    <row r="2942" spans="1:52" x14ac:dyDescent="0.3">
      <c r="A2942">
        <v>2165073</v>
      </c>
      <c r="B2942" t="s">
        <v>14340</v>
      </c>
      <c r="C2942" t="str">
        <f t="shared" si="365"/>
        <v>7492</v>
      </c>
      <c r="D2942" t="s">
        <v>8411</v>
      </c>
      <c r="E2942" t="str">
        <f>"0100"</f>
        <v>0100</v>
      </c>
      <c r="F2942" t="s">
        <v>54</v>
      </c>
      <c r="G2942" t="str">
        <f>"03"</f>
        <v>03</v>
      </c>
      <c r="H2942" t="s">
        <v>55</v>
      </c>
      <c r="I2942" t="s">
        <v>56</v>
      </c>
      <c r="J2942" t="s">
        <v>13318</v>
      </c>
      <c r="K2942">
        <v>1</v>
      </c>
      <c r="L2942">
        <v>43737</v>
      </c>
      <c r="M2942">
        <v>1</v>
      </c>
      <c r="N2942" t="str">
        <f t="shared" si="369"/>
        <v>000X</v>
      </c>
      <c r="O2942">
        <v>2849</v>
      </c>
      <c r="P2942" t="s">
        <v>58</v>
      </c>
      <c r="Q2942" t="s">
        <v>265</v>
      </c>
      <c r="R2942" t="s">
        <v>266</v>
      </c>
      <c r="T2942" t="s">
        <v>61</v>
      </c>
      <c r="V2942" t="s">
        <v>14341</v>
      </c>
      <c r="W2942">
        <v>245217</v>
      </c>
      <c r="X2942">
        <v>12950</v>
      </c>
      <c r="Y2942">
        <v>232267</v>
      </c>
      <c r="Z2942">
        <v>245217</v>
      </c>
      <c r="AA2942">
        <v>245217</v>
      </c>
      <c r="AB2942" t="s">
        <v>72</v>
      </c>
      <c r="AC2942" s="1">
        <v>38200</v>
      </c>
      <c r="AD2942">
        <v>289800</v>
      </c>
      <c r="AE2942">
        <v>1755</v>
      </c>
      <c r="AF2942">
        <v>1430</v>
      </c>
      <c r="AG2942" t="s">
        <v>64</v>
      </c>
      <c r="AH2942" t="s">
        <v>76</v>
      </c>
      <c r="AI2942">
        <v>1</v>
      </c>
      <c r="AJ2942">
        <v>1992</v>
      </c>
      <c r="AK2942">
        <v>3</v>
      </c>
      <c r="AL2942">
        <v>3</v>
      </c>
      <c r="AN2942">
        <v>2688</v>
      </c>
      <c r="AO2942">
        <v>32</v>
      </c>
      <c r="AP2942" t="s">
        <v>63</v>
      </c>
      <c r="AQ2942" t="s">
        <v>66</v>
      </c>
      <c r="AR2942">
        <v>3676</v>
      </c>
      <c r="AW2942" t="s">
        <v>14342</v>
      </c>
      <c r="AY2942" t="s">
        <v>14343</v>
      </c>
      <c r="AZ2942" t="s">
        <v>14344</v>
      </c>
    </row>
    <row r="2943" spans="1:52" x14ac:dyDescent="0.3">
      <c r="A2943">
        <v>2165791</v>
      </c>
      <c r="B2943" t="s">
        <v>14345</v>
      </c>
      <c r="C2943" t="str">
        <f t="shared" si="365"/>
        <v>7492</v>
      </c>
      <c r="D2943" t="s">
        <v>8411</v>
      </c>
      <c r="E2943" t="str">
        <f>"0100"</f>
        <v>0100</v>
      </c>
      <c r="F2943" t="s">
        <v>54</v>
      </c>
      <c r="G2943" t="str">
        <f>"04"</f>
        <v>04</v>
      </c>
      <c r="H2943" t="s">
        <v>55</v>
      </c>
      <c r="I2943" t="s">
        <v>56</v>
      </c>
      <c r="J2943" t="s">
        <v>8434</v>
      </c>
      <c r="K2943">
        <v>1</v>
      </c>
      <c r="L2943">
        <v>56814</v>
      </c>
      <c r="M2943">
        <v>1.3</v>
      </c>
      <c r="N2943" t="str">
        <f t="shared" si="369"/>
        <v>000X</v>
      </c>
      <c r="O2943">
        <v>3097</v>
      </c>
      <c r="P2943" t="s">
        <v>58</v>
      </c>
      <c r="Q2943" t="s">
        <v>14298</v>
      </c>
      <c r="R2943" t="s">
        <v>140</v>
      </c>
      <c r="T2943" t="s">
        <v>61</v>
      </c>
      <c r="V2943" t="s">
        <v>14346</v>
      </c>
      <c r="W2943">
        <v>285270</v>
      </c>
      <c r="X2943">
        <v>16300</v>
      </c>
      <c r="Y2943">
        <v>268970</v>
      </c>
      <c r="Z2943">
        <v>220840</v>
      </c>
      <c r="AA2943">
        <v>194840</v>
      </c>
      <c r="AB2943" t="s">
        <v>63</v>
      </c>
      <c r="AC2943" s="1">
        <v>37865</v>
      </c>
      <c r="AD2943">
        <v>311900</v>
      </c>
      <c r="AE2943">
        <v>1644</v>
      </c>
      <c r="AF2943">
        <v>500</v>
      </c>
      <c r="AG2943" t="s">
        <v>64</v>
      </c>
      <c r="AH2943" t="s">
        <v>76</v>
      </c>
      <c r="AI2943">
        <v>1</v>
      </c>
      <c r="AJ2943">
        <v>2003</v>
      </c>
      <c r="AK2943">
        <v>3</v>
      </c>
      <c r="AL2943">
        <v>2</v>
      </c>
      <c r="AN2943">
        <v>2845</v>
      </c>
      <c r="AO2943">
        <v>32</v>
      </c>
      <c r="AP2943" t="s">
        <v>63</v>
      </c>
      <c r="AQ2943" t="s">
        <v>66</v>
      </c>
      <c r="AR2943">
        <v>4032</v>
      </c>
      <c r="AW2943" t="s">
        <v>14347</v>
      </c>
      <c r="AX2943" t="s">
        <v>14348</v>
      </c>
      <c r="AY2943" t="s">
        <v>14349</v>
      </c>
      <c r="AZ2943" t="s">
        <v>70</v>
      </c>
    </row>
    <row r="2944" spans="1:52" x14ac:dyDescent="0.3">
      <c r="A2944">
        <v>2166134</v>
      </c>
      <c r="B2944" t="s">
        <v>14350</v>
      </c>
      <c r="C2944" t="str">
        <f t="shared" si="365"/>
        <v>7492</v>
      </c>
      <c r="D2944" t="s">
        <v>8411</v>
      </c>
      <c r="E2944" t="str">
        <f>"0100"</f>
        <v>0100</v>
      </c>
      <c r="F2944" t="s">
        <v>54</v>
      </c>
      <c r="G2944" t="str">
        <f>"04"</f>
        <v>04</v>
      </c>
      <c r="H2944" t="s">
        <v>55</v>
      </c>
      <c r="I2944" t="s">
        <v>56</v>
      </c>
      <c r="J2944" t="s">
        <v>57</v>
      </c>
      <c r="K2944">
        <v>1</v>
      </c>
      <c r="L2944">
        <v>43750</v>
      </c>
      <c r="M2944">
        <v>1</v>
      </c>
      <c r="N2944" t="str">
        <f t="shared" si="369"/>
        <v>000X</v>
      </c>
      <c r="O2944">
        <v>3046</v>
      </c>
      <c r="P2944" t="s">
        <v>58</v>
      </c>
      <c r="Q2944" t="s">
        <v>14298</v>
      </c>
      <c r="R2944" t="s">
        <v>140</v>
      </c>
      <c r="T2944" t="s">
        <v>61</v>
      </c>
      <c r="V2944" t="s">
        <v>14351</v>
      </c>
      <c r="W2944">
        <v>244193</v>
      </c>
      <c r="X2944">
        <v>16070</v>
      </c>
      <c r="Y2944">
        <v>228123</v>
      </c>
      <c r="Z2944">
        <v>207545</v>
      </c>
      <c r="AA2944">
        <v>182545</v>
      </c>
      <c r="AB2944" t="s">
        <v>63</v>
      </c>
      <c r="AC2944" s="1">
        <v>42662</v>
      </c>
      <c r="AD2944">
        <v>215000</v>
      </c>
      <c r="AE2944">
        <v>2791</v>
      </c>
      <c r="AF2944">
        <v>1412</v>
      </c>
      <c r="AG2944" t="s">
        <v>64</v>
      </c>
      <c r="AH2944" t="s">
        <v>76</v>
      </c>
      <c r="AI2944">
        <v>1</v>
      </c>
      <c r="AJ2944">
        <v>2005</v>
      </c>
      <c r="AK2944">
        <v>3</v>
      </c>
      <c r="AL2944">
        <v>2</v>
      </c>
      <c r="AN2944">
        <v>2409</v>
      </c>
      <c r="AO2944">
        <v>32</v>
      </c>
      <c r="AP2944" t="s">
        <v>72</v>
      </c>
      <c r="AQ2944" t="s">
        <v>66</v>
      </c>
      <c r="AR2944">
        <v>3582</v>
      </c>
      <c r="AW2944" t="s">
        <v>14352</v>
      </c>
      <c r="AY2944" t="s">
        <v>14353</v>
      </c>
      <c r="AZ2944" t="s">
        <v>70</v>
      </c>
    </row>
    <row r="2945" spans="1:52" x14ac:dyDescent="0.3">
      <c r="A2945">
        <v>2167165</v>
      </c>
      <c r="B2945" t="s">
        <v>14354</v>
      </c>
      <c r="C2945" t="str">
        <f t="shared" si="365"/>
        <v>7492</v>
      </c>
      <c r="D2945" t="s">
        <v>8411</v>
      </c>
      <c r="E2945" t="str">
        <f>"0000"</f>
        <v>0000</v>
      </c>
      <c r="F2945" t="s">
        <v>108</v>
      </c>
      <c r="G2945" t="str">
        <f>"04"</f>
        <v>04</v>
      </c>
      <c r="H2945" t="s">
        <v>55</v>
      </c>
      <c r="I2945" t="s">
        <v>56</v>
      </c>
      <c r="J2945" t="s">
        <v>57</v>
      </c>
      <c r="K2945">
        <v>0</v>
      </c>
      <c r="L2945">
        <v>28789</v>
      </c>
      <c r="M2945">
        <v>0.66</v>
      </c>
      <c r="N2945" t="str">
        <f t="shared" si="369"/>
        <v>000X</v>
      </c>
      <c r="O2945">
        <v>3309</v>
      </c>
      <c r="P2945" t="s">
        <v>58</v>
      </c>
      <c r="Q2945" t="s">
        <v>265</v>
      </c>
      <c r="R2945" t="s">
        <v>266</v>
      </c>
      <c r="T2945" t="s">
        <v>61</v>
      </c>
      <c r="V2945" t="s">
        <v>14355</v>
      </c>
      <c r="W2945">
        <v>8840</v>
      </c>
      <c r="X2945">
        <v>8840</v>
      </c>
      <c r="Y2945">
        <v>0</v>
      </c>
      <c r="Z2945">
        <v>8840</v>
      </c>
      <c r="AA2945">
        <v>8840</v>
      </c>
      <c r="AB2945" t="s">
        <v>72</v>
      </c>
      <c r="AC2945" s="1">
        <v>37865</v>
      </c>
      <c r="AD2945">
        <v>16500</v>
      </c>
      <c r="AE2945">
        <v>1648</v>
      </c>
      <c r="AF2945">
        <v>1166</v>
      </c>
      <c r="AG2945" t="s">
        <v>103</v>
      </c>
      <c r="AH2945" t="s">
        <v>76</v>
      </c>
      <c r="AR2945">
        <v>0</v>
      </c>
      <c r="AW2945" t="s">
        <v>14356</v>
      </c>
      <c r="AY2945" t="s">
        <v>3353</v>
      </c>
      <c r="AZ2945" t="s">
        <v>70</v>
      </c>
    </row>
    <row r="2946" spans="1:52" x14ac:dyDescent="0.3">
      <c r="A2946">
        <v>2167335</v>
      </c>
      <c r="B2946" t="s">
        <v>14357</v>
      </c>
      <c r="C2946" t="str">
        <f t="shared" ref="C2946:C3009" si="370">"7492"</f>
        <v>7492</v>
      </c>
      <c r="D2946" t="s">
        <v>8411</v>
      </c>
      <c r="E2946" t="str">
        <f>"0100"</f>
        <v>0100</v>
      </c>
      <c r="F2946" t="s">
        <v>54</v>
      </c>
      <c r="G2946" t="str">
        <f>"04"</f>
        <v>04</v>
      </c>
      <c r="H2946" t="s">
        <v>55</v>
      </c>
      <c r="I2946" t="s">
        <v>56</v>
      </c>
      <c r="J2946" t="s">
        <v>57</v>
      </c>
      <c r="K2946">
        <v>1</v>
      </c>
      <c r="L2946">
        <v>46043</v>
      </c>
      <c r="M2946">
        <v>1.06</v>
      </c>
      <c r="N2946" t="str">
        <f t="shared" si="369"/>
        <v>000X</v>
      </c>
      <c r="O2946">
        <v>3268</v>
      </c>
      <c r="P2946" t="s">
        <v>58</v>
      </c>
      <c r="Q2946" t="s">
        <v>14298</v>
      </c>
      <c r="R2946" t="s">
        <v>140</v>
      </c>
      <c r="T2946" t="s">
        <v>61</v>
      </c>
      <c r="V2946" t="s">
        <v>14358</v>
      </c>
      <c r="W2946">
        <v>338624</v>
      </c>
      <c r="X2946">
        <v>16910</v>
      </c>
      <c r="Y2946">
        <v>321714</v>
      </c>
      <c r="Z2946">
        <v>272219</v>
      </c>
      <c r="AA2946">
        <v>247219</v>
      </c>
      <c r="AB2946" t="s">
        <v>63</v>
      </c>
      <c r="AC2946" s="1">
        <v>30804</v>
      </c>
      <c r="AD2946">
        <v>14200</v>
      </c>
      <c r="AE2946">
        <v>642</v>
      </c>
      <c r="AF2946">
        <v>675</v>
      </c>
      <c r="AG2946" t="s">
        <v>64</v>
      </c>
      <c r="AH2946" t="s">
        <v>873</v>
      </c>
      <c r="AI2946">
        <v>1</v>
      </c>
      <c r="AJ2946">
        <v>2007</v>
      </c>
      <c r="AK2946">
        <v>4</v>
      </c>
      <c r="AL2946">
        <v>3</v>
      </c>
      <c r="AN2946">
        <v>2933</v>
      </c>
      <c r="AO2946">
        <v>32</v>
      </c>
      <c r="AP2946" t="s">
        <v>63</v>
      </c>
      <c r="AQ2946" t="s">
        <v>66</v>
      </c>
      <c r="AR2946">
        <v>4217</v>
      </c>
      <c r="AW2946" t="s">
        <v>14359</v>
      </c>
      <c r="AX2946" t="s">
        <v>14360</v>
      </c>
      <c r="AY2946" t="s">
        <v>14361</v>
      </c>
      <c r="AZ2946" t="s">
        <v>70</v>
      </c>
    </row>
    <row r="2947" spans="1:52" x14ac:dyDescent="0.3">
      <c r="A2947">
        <v>2167408</v>
      </c>
      <c r="B2947" t="s">
        <v>14362</v>
      </c>
      <c r="C2947" t="str">
        <f t="shared" si="370"/>
        <v>7492</v>
      </c>
      <c r="D2947" t="s">
        <v>8411</v>
      </c>
      <c r="E2947" t="str">
        <f>"0100"</f>
        <v>0100</v>
      </c>
      <c r="F2947" t="s">
        <v>54</v>
      </c>
      <c r="G2947" t="str">
        <f>"15"</f>
        <v>15</v>
      </c>
      <c r="H2947" t="s">
        <v>55</v>
      </c>
      <c r="I2947" t="s">
        <v>56</v>
      </c>
      <c r="J2947" t="s">
        <v>57</v>
      </c>
      <c r="K2947">
        <v>1</v>
      </c>
      <c r="L2947">
        <v>46934</v>
      </c>
      <c r="M2947">
        <v>1.08</v>
      </c>
      <c r="N2947" t="str">
        <f t="shared" si="369"/>
        <v>000X</v>
      </c>
      <c r="O2947">
        <v>2794</v>
      </c>
      <c r="P2947" t="s">
        <v>58</v>
      </c>
      <c r="Q2947" t="s">
        <v>13917</v>
      </c>
      <c r="R2947" t="s">
        <v>140</v>
      </c>
      <c r="T2947" t="s">
        <v>61</v>
      </c>
      <c r="V2947" t="s">
        <v>14363</v>
      </c>
      <c r="W2947">
        <v>255738</v>
      </c>
      <c r="X2947">
        <v>17240</v>
      </c>
      <c r="Y2947">
        <v>238498</v>
      </c>
      <c r="Z2947">
        <v>217944</v>
      </c>
      <c r="AA2947">
        <v>192444</v>
      </c>
      <c r="AB2947" t="s">
        <v>63</v>
      </c>
      <c r="AC2947" s="1">
        <v>40940</v>
      </c>
      <c r="AD2947">
        <v>230000</v>
      </c>
      <c r="AE2947">
        <v>2466</v>
      </c>
      <c r="AF2947">
        <v>699</v>
      </c>
      <c r="AG2947" t="s">
        <v>64</v>
      </c>
      <c r="AH2947" t="s">
        <v>76</v>
      </c>
      <c r="AI2947">
        <v>1</v>
      </c>
      <c r="AJ2947">
        <v>2005</v>
      </c>
      <c r="AK2947">
        <v>3</v>
      </c>
      <c r="AL2947">
        <v>2</v>
      </c>
      <c r="AN2947">
        <v>2339</v>
      </c>
      <c r="AO2947">
        <v>32</v>
      </c>
      <c r="AP2947" t="s">
        <v>63</v>
      </c>
      <c r="AQ2947" t="s">
        <v>66</v>
      </c>
      <c r="AR2947">
        <v>3637</v>
      </c>
      <c r="AW2947" t="s">
        <v>14364</v>
      </c>
      <c r="AY2947" t="s">
        <v>14365</v>
      </c>
      <c r="AZ2947" t="s">
        <v>70</v>
      </c>
    </row>
    <row r="2948" spans="1:52" x14ac:dyDescent="0.3">
      <c r="A2948">
        <v>2167441</v>
      </c>
      <c r="B2948" t="s">
        <v>14366</v>
      </c>
      <c r="C2948" t="str">
        <f t="shared" si="370"/>
        <v>7492</v>
      </c>
      <c r="D2948" t="s">
        <v>8411</v>
      </c>
      <c r="E2948" t="str">
        <f>"0000"</f>
        <v>0000</v>
      </c>
      <c r="F2948" t="s">
        <v>108</v>
      </c>
      <c r="G2948" t="str">
        <f>"15"</f>
        <v>15</v>
      </c>
      <c r="H2948" t="s">
        <v>55</v>
      </c>
      <c r="I2948" t="s">
        <v>56</v>
      </c>
      <c r="J2948" t="s">
        <v>57</v>
      </c>
      <c r="K2948">
        <v>0</v>
      </c>
      <c r="L2948">
        <v>49356</v>
      </c>
      <c r="M2948">
        <v>1.1299999999999999</v>
      </c>
      <c r="N2948" t="str">
        <f t="shared" si="369"/>
        <v>000X</v>
      </c>
      <c r="O2948">
        <v>2782</v>
      </c>
      <c r="P2948" t="s">
        <v>58</v>
      </c>
      <c r="Q2948" t="s">
        <v>13917</v>
      </c>
      <c r="R2948" t="s">
        <v>140</v>
      </c>
      <c r="T2948" t="s">
        <v>61</v>
      </c>
      <c r="V2948" t="s">
        <v>14367</v>
      </c>
      <c r="W2948">
        <v>18130</v>
      </c>
      <c r="X2948">
        <v>18130</v>
      </c>
      <c r="Y2948">
        <v>0</v>
      </c>
      <c r="Z2948">
        <v>18130</v>
      </c>
      <c r="AA2948">
        <v>18130</v>
      </c>
      <c r="AB2948" t="s">
        <v>72</v>
      </c>
      <c r="AC2948" s="1">
        <v>43902</v>
      </c>
      <c r="AD2948">
        <v>22500</v>
      </c>
      <c r="AE2948">
        <v>3050</v>
      </c>
      <c r="AF2948">
        <v>529</v>
      </c>
      <c r="AG2948" t="s">
        <v>103</v>
      </c>
      <c r="AH2948" t="s">
        <v>76</v>
      </c>
      <c r="AR2948">
        <v>0</v>
      </c>
      <c r="AW2948" t="s">
        <v>14368</v>
      </c>
      <c r="AX2948" t="s">
        <v>14369</v>
      </c>
      <c r="AY2948" t="s">
        <v>14370</v>
      </c>
      <c r="AZ2948" t="s">
        <v>14371</v>
      </c>
    </row>
    <row r="2949" spans="1:52" x14ac:dyDescent="0.3">
      <c r="A2949">
        <v>2167459</v>
      </c>
      <c r="B2949" t="s">
        <v>14372</v>
      </c>
      <c r="C2949" t="str">
        <f t="shared" si="370"/>
        <v>7492</v>
      </c>
      <c r="D2949" t="s">
        <v>8411</v>
      </c>
      <c r="E2949" t="str">
        <f>"0100"</f>
        <v>0100</v>
      </c>
      <c r="F2949" t="s">
        <v>54</v>
      </c>
      <c r="G2949" t="str">
        <f>"04"</f>
        <v>04</v>
      </c>
      <c r="H2949" t="s">
        <v>55</v>
      </c>
      <c r="I2949" t="s">
        <v>56</v>
      </c>
      <c r="J2949" t="s">
        <v>57</v>
      </c>
      <c r="K2949">
        <v>1</v>
      </c>
      <c r="L2949">
        <v>46607</v>
      </c>
      <c r="M2949">
        <v>1.07</v>
      </c>
      <c r="N2949" t="str">
        <f t="shared" si="369"/>
        <v>000X</v>
      </c>
      <c r="O2949">
        <v>3420</v>
      </c>
      <c r="P2949" t="s">
        <v>58</v>
      </c>
      <c r="Q2949" t="s">
        <v>14298</v>
      </c>
      <c r="R2949" t="s">
        <v>140</v>
      </c>
      <c r="T2949" t="s">
        <v>61</v>
      </c>
      <c r="V2949" t="s">
        <v>14373</v>
      </c>
      <c r="W2949">
        <v>208550</v>
      </c>
      <c r="X2949">
        <v>17120</v>
      </c>
      <c r="Y2949">
        <v>191430</v>
      </c>
      <c r="Z2949">
        <v>166945</v>
      </c>
      <c r="AA2949">
        <v>141945</v>
      </c>
      <c r="AB2949" t="s">
        <v>63</v>
      </c>
      <c r="AC2949" s="1">
        <v>36069</v>
      </c>
      <c r="AD2949">
        <v>130000</v>
      </c>
      <c r="AE2949">
        <v>1270</v>
      </c>
      <c r="AF2949">
        <v>1867</v>
      </c>
      <c r="AG2949" t="s">
        <v>64</v>
      </c>
      <c r="AH2949" t="s">
        <v>76</v>
      </c>
      <c r="AI2949">
        <v>1</v>
      </c>
      <c r="AJ2949">
        <v>1994</v>
      </c>
      <c r="AK2949">
        <v>3</v>
      </c>
      <c r="AL2949">
        <v>2</v>
      </c>
      <c r="AN2949">
        <v>1972</v>
      </c>
      <c r="AO2949">
        <v>32</v>
      </c>
      <c r="AP2949" t="s">
        <v>63</v>
      </c>
      <c r="AQ2949" t="s">
        <v>66</v>
      </c>
      <c r="AR2949">
        <v>2882</v>
      </c>
      <c r="AW2949" t="s">
        <v>14374</v>
      </c>
      <c r="AY2949" t="s">
        <v>14375</v>
      </c>
      <c r="AZ2949" t="s">
        <v>14376</v>
      </c>
    </row>
    <row r="2950" spans="1:52" x14ac:dyDescent="0.3">
      <c r="A2950">
        <v>2167556</v>
      </c>
      <c r="B2950" t="s">
        <v>14377</v>
      </c>
      <c r="C2950" t="str">
        <f t="shared" si="370"/>
        <v>7492</v>
      </c>
      <c r="D2950" t="s">
        <v>8411</v>
      </c>
      <c r="E2950" t="str">
        <f>"0000"</f>
        <v>0000</v>
      </c>
      <c r="F2950" t="s">
        <v>108</v>
      </c>
      <c r="G2950" t="str">
        <f>"04"</f>
        <v>04</v>
      </c>
      <c r="H2950" t="s">
        <v>55</v>
      </c>
      <c r="I2950" t="s">
        <v>56</v>
      </c>
      <c r="J2950" t="s">
        <v>57</v>
      </c>
      <c r="K2950">
        <v>0</v>
      </c>
      <c r="L2950">
        <v>53853</v>
      </c>
      <c r="M2950">
        <v>1.24</v>
      </c>
      <c r="N2950" t="str">
        <f t="shared" si="369"/>
        <v>000X</v>
      </c>
      <c r="O2950">
        <v>3528</v>
      </c>
      <c r="P2950" t="s">
        <v>58</v>
      </c>
      <c r="Q2950" t="s">
        <v>14298</v>
      </c>
      <c r="R2950" t="s">
        <v>140</v>
      </c>
      <c r="T2950" t="s">
        <v>61</v>
      </c>
      <c r="V2950" t="s">
        <v>14378</v>
      </c>
      <c r="W2950">
        <v>19780</v>
      </c>
      <c r="X2950">
        <v>19780</v>
      </c>
      <c r="Y2950">
        <v>0</v>
      </c>
      <c r="Z2950">
        <v>19780</v>
      </c>
      <c r="AA2950">
        <v>19780</v>
      </c>
      <c r="AB2950" t="s">
        <v>72</v>
      </c>
      <c r="AC2950" s="1">
        <v>36861</v>
      </c>
      <c r="AD2950">
        <v>13500</v>
      </c>
      <c r="AE2950">
        <v>1401</v>
      </c>
      <c r="AF2950">
        <v>478</v>
      </c>
      <c r="AG2950" t="s">
        <v>103</v>
      </c>
      <c r="AH2950" t="s">
        <v>76</v>
      </c>
      <c r="AR2950">
        <v>0</v>
      </c>
      <c r="AW2950" t="s">
        <v>14379</v>
      </c>
      <c r="AX2950" t="s">
        <v>14380</v>
      </c>
      <c r="AY2950" t="s">
        <v>14381</v>
      </c>
      <c r="AZ2950" t="s">
        <v>11939</v>
      </c>
    </row>
    <row r="2951" spans="1:52" x14ac:dyDescent="0.3">
      <c r="A2951">
        <v>2167653</v>
      </c>
      <c r="B2951" t="s">
        <v>14382</v>
      </c>
      <c r="C2951" t="str">
        <f t="shared" si="370"/>
        <v>7492</v>
      </c>
      <c r="D2951" t="s">
        <v>8411</v>
      </c>
      <c r="E2951" t="str">
        <f>"0000"</f>
        <v>0000</v>
      </c>
      <c r="F2951" t="s">
        <v>108</v>
      </c>
      <c r="G2951" t="str">
        <f>"15"</f>
        <v>15</v>
      </c>
      <c r="H2951" t="s">
        <v>55</v>
      </c>
      <c r="I2951" t="s">
        <v>56</v>
      </c>
      <c r="J2951" t="s">
        <v>57</v>
      </c>
      <c r="K2951">
        <v>0</v>
      </c>
      <c r="L2951">
        <v>44492</v>
      </c>
      <c r="M2951">
        <v>1.02</v>
      </c>
      <c r="N2951" t="str">
        <f t="shared" si="369"/>
        <v>000X</v>
      </c>
      <c r="O2951">
        <v>2927</v>
      </c>
      <c r="P2951" t="s">
        <v>58</v>
      </c>
      <c r="Q2951" t="s">
        <v>14287</v>
      </c>
      <c r="R2951" t="s">
        <v>140</v>
      </c>
      <c r="T2951" t="s">
        <v>61</v>
      </c>
      <c r="V2951" t="s">
        <v>14383</v>
      </c>
      <c r="W2951">
        <v>16340</v>
      </c>
      <c r="X2951">
        <v>16340</v>
      </c>
      <c r="Y2951">
        <v>0</v>
      </c>
      <c r="Z2951">
        <v>16340</v>
      </c>
      <c r="AA2951">
        <v>16340</v>
      </c>
      <c r="AB2951" t="s">
        <v>72</v>
      </c>
      <c r="AC2951" s="1">
        <v>37438</v>
      </c>
      <c r="AD2951">
        <v>18000</v>
      </c>
      <c r="AE2951">
        <v>1521</v>
      </c>
      <c r="AF2951">
        <v>1356</v>
      </c>
      <c r="AG2951" t="s">
        <v>103</v>
      </c>
      <c r="AH2951" t="s">
        <v>873</v>
      </c>
      <c r="AR2951">
        <v>0</v>
      </c>
      <c r="AW2951" t="s">
        <v>14384</v>
      </c>
      <c r="AY2951" t="s">
        <v>14385</v>
      </c>
      <c r="AZ2951" t="s">
        <v>14386</v>
      </c>
    </row>
    <row r="2952" spans="1:52" x14ac:dyDescent="0.3">
      <c r="A2952">
        <v>2164450</v>
      </c>
      <c r="B2952" t="s">
        <v>14387</v>
      </c>
      <c r="C2952" t="str">
        <f t="shared" si="370"/>
        <v>7492</v>
      </c>
      <c r="D2952" t="s">
        <v>8411</v>
      </c>
      <c r="E2952" t="str">
        <f>"0000"</f>
        <v>0000</v>
      </c>
      <c r="F2952" t="s">
        <v>108</v>
      </c>
      <c r="G2952" t="str">
        <f>"03"</f>
        <v>03</v>
      </c>
      <c r="H2952" t="s">
        <v>55</v>
      </c>
      <c r="I2952" t="s">
        <v>56</v>
      </c>
      <c r="J2952" t="s">
        <v>13318</v>
      </c>
      <c r="K2952">
        <v>0</v>
      </c>
      <c r="L2952">
        <v>43351</v>
      </c>
      <c r="M2952">
        <v>1</v>
      </c>
      <c r="N2952" t="str">
        <f t="shared" si="369"/>
        <v>000X</v>
      </c>
      <c r="O2952">
        <v>5317</v>
      </c>
      <c r="P2952" t="s">
        <v>72</v>
      </c>
      <c r="Q2952" t="s">
        <v>13868</v>
      </c>
      <c r="R2952" t="s">
        <v>110</v>
      </c>
      <c r="T2952" t="s">
        <v>61</v>
      </c>
      <c r="V2952" t="s">
        <v>14388</v>
      </c>
      <c r="W2952">
        <v>23980</v>
      </c>
      <c r="X2952">
        <v>23980</v>
      </c>
      <c r="Y2952">
        <v>0</v>
      </c>
      <c r="Z2952">
        <v>23980</v>
      </c>
      <c r="AA2952">
        <v>23980</v>
      </c>
      <c r="AB2952" t="s">
        <v>72</v>
      </c>
      <c r="AC2952" s="1">
        <v>38139</v>
      </c>
      <c r="AD2952">
        <v>60000</v>
      </c>
      <c r="AE2952">
        <v>1731</v>
      </c>
      <c r="AF2952">
        <v>1368</v>
      </c>
      <c r="AG2952" t="s">
        <v>103</v>
      </c>
      <c r="AH2952" t="s">
        <v>76</v>
      </c>
      <c r="AR2952">
        <v>0</v>
      </c>
      <c r="AW2952" t="s">
        <v>14389</v>
      </c>
      <c r="AX2952" t="s">
        <v>14390</v>
      </c>
      <c r="AY2952" t="s">
        <v>14391</v>
      </c>
      <c r="AZ2952" t="s">
        <v>5164</v>
      </c>
    </row>
    <row r="2953" spans="1:52" x14ac:dyDescent="0.3">
      <c r="A2953">
        <v>2164557</v>
      </c>
      <c r="B2953" t="s">
        <v>14392</v>
      </c>
      <c r="C2953" t="str">
        <f t="shared" si="370"/>
        <v>7492</v>
      </c>
      <c r="D2953" t="s">
        <v>8411</v>
      </c>
      <c r="E2953" t="str">
        <f>"0100"</f>
        <v>0100</v>
      </c>
      <c r="F2953" t="s">
        <v>54</v>
      </c>
      <c r="G2953" t="str">
        <f>"03"</f>
        <v>03</v>
      </c>
      <c r="H2953" t="s">
        <v>55</v>
      </c>
      <c r="I2953" t="s">
        <v>56</v>
      </c>
      <c r="J2953" t="s">
        <v>13318</v>
      </c>
      <c r="K2953">
        <v>1</v>
      </c>
      <c r="L2953">
        <v>45173</v>
      </c>
      <c r="M2953">
        <v>1.04</v>
      </c>
      <c r="N2953" t="str">
        <f t="shared" si="369"/>
        <v>000X</v>
      </c>
      <c r="O2953">
        <v>5201</v>
      </c>
      <c r="P2953" t="s">
        <v>72</v>
      </c>
      <c r="Q2953" t="s">
        <v>13868</v>
      </c>
      <c r="R2953" t="s">
        <v>110</v>
      </c>
      <c r="T2953" t="s">
        <v>61</v>
      </c>
      <c r="V2953" t="s">
        <v>14393</v>
      </c>
      <c r="W2953">
        <v>249083</v>
      </c>
      <c r="X2953">
        <v>21490</v>
      </c>
      <c r="Y2953">
        <v>227593</v>
      </c>
      <c r="Z2953">
        <v>205611</v>
      </c>
      <c r="AA2953">
        <v>175611</v>
      </c>
      <c r="AB2953" t="s">
        <v>63</v>
      </c>
      <c r="AC2953" s="1">
        <v>38200</v>
      </c>
      <c r="AD2953">
        <v>50000</v>
      </c>
      <c r="AE2953">
        <v>1760</v>
      </c>
      <c r="AF2953">
        <v>919</v>
      </c>
      <c r="AG2953" t="s">
        <v>64</v>
      </c>
      <c r="AH2953" t="s">
        <v>391</v>
      </c>
      <c r="AI2953">
        <v>1</v>
      </c>
      <c r="AJ2953">
        <v>1999</v>
      </c>
      <c r="AK2953">
        <v>2</v>
      </c>
      <c r="AL2953">
        <v>2</v>
      </c>
      <c r="AN2953">
        <v>2310</v>
      </c>
      <c r="AO2953">
        <v>32</v>
      </c>
      <c r="AP2953" t="s">
        <v>63</v>
      </c>
      <c r="AQ2953" t="s">
        <v>66</v>
      </c>
      <c r="AR2953">
        <v>2606</v>
      </c>
      <c r="AW2953" t="s">
        <v>14394</v>
      </c>
      <c r="AY2953" t="s">
        <v>14395</v>
      </c>
      <c r="AZ2953" t="s">
        <v>70</v>
      </c>
    </row>
    <row r="2954" spans="1:52" x14ac:dyDescent="0.3">
      <c r="A2954">
        <v>2165154</v>
      </c>
      <c r="B2954" t="s">
        <v>14396</v>
      </c>
      <c r="C2954" t="str">
        <f t="shared" si="370"/>
        <v>7492</v>
      </c>
      <c r="D2954" t="s">
        <v>8411</v>
      </c>
      <c r="E2954" t="str">
        <f>"0000"</f>
        <v>0000</v>
      </c>
      <c r="F2954" t="s">
        <v>108</v>
      </c>
      <c r="G2954" t="str">
        <f>"03"</f>
        <v>03</v>
      </c>
      <c r="H2954" t="s">
        <v>55</v>
      </c>
      <c r="I2954" t="s">
        <v>56</v>
      </c>
      <c r="J2954" t="s">
        <v>13318</v>
      </c>
      <c r="K2954">
        <v>0</v>
      </c>
      <c r="L2954">
        <v>44990</v>
      </c>
      <c r="M2954">
        <v>1.03</v>
      </c>
      <c r="N2954" t="str">
        <f t="shared" si="369"/>
        <v>000X</v>
      </c>
      <c r="O2954">
        <v>5156</v>
      </c>
      <c r="P2954" t="s">
        <v>72</v>
      </c>
      <c r="Q2954" t="s">
        <v>13355</v>
      </c>
      <c r="R2954" t="s">
        <v>140</v>
      </c>
      <c r="T2954" t="s">
        <v>61</v>
      </c>
      <c r="V2954" t="s">
        <v>14397</v>
      </c>
      <c r="W2954">
        <v>25520</v>
      </c>
      <c r="X2954">
        <v>25520</v>
      </c>
      <c r="Y2954">
        <v>0</v>
      </c>
      <c r="Z2954">
        <v>25520</v>
      </c>
      <c r="AA2954">
        <v>25520</v>
      </c>
      <c r="AB2954" t="s">
        <v>72</v>
      </c>
      <c r="AC2954" s="1">
        <v>30992</v>
      </c>
      <c r="AD2954">
        <v>14900</v>
      </c>
      <c r="AE2954">
        <v>657</v>
      </c>
      <c r="AF2954">
        <v>601</v>
      </c>
      <c r="AG2954" t="s">
        <v>103</v>
      </c>
      <c r="AH2954" t="s">
        <v>873</v>
      </c>
      <c r="AR2954">
        <v>0</v>
      </c>
      <c r="AW2954" t="s">
        <v>14398</v>
      </c>
      <c r="AX2954" t="s">
        <v>14399</v>
      </c>
      <c r="AY2954" t="s">
        <v>14400</v>
      </c>
      <c r="AZ2954" t="s">
        <v>14401</v>
      </c>
    </row>
    <row r="2955" spans="1:52" x14ac:dyDescent="0.3">
      <c r="A2955">
        <v>2165553</v>
      </c>
      <c r="B2955" t="s">
        <v>14402</v>
      </c>
      <c r="C2955" t="str">
        <f t="shared" si="370"/>
        <v>7492</v>
      </c>
      <c r="D2955" t="s">
        <v>8411</v>
      </c>
      <c r="E2955" t="str">
        <f>"0100"</f>
        <v>0100</v>
      </c>
      <c r="F2955" t="s">
        <v>54</v>
      </c>
      <c r="G2955" t="str">
        <f>"03"</f>
        <v>03</v>
      </c>
      <c r="H2955" t="s">
        <v>55</v>
      </c>
      <c r="I2955" t="s">
        <v>56</v>
      </c>
      <c r="J2955" t="s">
        <v>57</v>
      </c>
      <c r="K2955">
        <v>1</v>
      </c>
      <c r="L2955">
        <v>45275</v>
      </c>
      <c r="M2955">
        <v>1.04</v>
      </c>
      <c r="N2955" t="str">
        <f t="shared" si="369"/>
        <v>000X</v>
      </c>
      <c r="O2955">
        <v>2925</v>
      </c>
      <c r="P2955" t="s">
        <v>58</v>
      </c>
      <c r="Q2955" t="s">
        <v>14403</v>
      </c>
      <c r="R2955" t="s">
        <v>331</v>
      </c>
      <c r="T2955" t="s">
        <v>61</v>
      </c>
      <c r="V2955" t="s">
        <v>14404</v>
      </c>
      <c r="W2955">
        <v>248589</v>
      </c>
      <c r="X2955">
        <v>16630</v>
      </c>
      <c r="Y2955">
        <v>231959</v>
      </c>
      <c r="Z2955">
        <v>176918</v>
      </c>
      <c r="AA2955">
        <v>151918</v>
      </c>
      <c r="AB2955" t="s">
        <v>63</v>
      </c>
      <c r="AC2955" s="1">
        <v>35947</v>
      </c>
      <c r="AD2955">
        <v>9500</v>
      </c>
      <c r="AE2955">
        <v>1248</v>
      </c>
      <c r="AF2955">
        <v>1880</v>
      </c>
      <c r="AG2955" t="s">
        <v>103</v>
      </c>
      <c r="AH2955" t="s">
        <v>76</v>
      </c>
      <c r="AI2955">
        <v>1</v>
      </c>
      <c r="AJ2955">
        <v>2001</v>
      </c>
      <c r="AK2955">
        <v>3</v>
      </c>
      <c r="AL2955">
        <v>2</v>
      </c>
      <c r="AN2955">
        <v>2379</v>
      </c>
      <c r="AO2955">
        <v>32</v>
      </c>
      <c r="AP2955" t="s">
        <v>63</v>
      </c>
      <c r="AQ2955" t="s">
        <v>66</v>
      </c>
      <c r="AR2955">
        <v>3339</v>
      </c>
      <c r="AW2955" t="s">
        <v>14405</v>
      </c>
      <c r="AY2955" t="s">
        <v>14406</v>
      </c>
      <c r="AZ2955" t="s">
        <v>70</v>
      </c>
    </row>
    <row r="2956" spans="1:52" x14ac:dyDescent="0.3">
      <c r="A2956">
        <v>2165570</v>
      </c>
      <c r="B2956" t="s">
        <v>14407</v>
      </c>
      <c r="C2956" t="str">
        <f t="shared" si="370"/>
        <v>7492</v>
      </c>
      <c r="D2956" t="s">
        <v>8411</v>
      </c>
      <c r="E2956" t="str">
        <f>"0000"</f>
        <v>0000</v>
      </c>
      <c r="F2956" t="s">
        <v>108</v>
      </c>
      <c r="G2956" t="str">
        <f>"03"</f>
        <v>03</v>
      </c>
      <c r="H2956" t="s">
        <v>55</v>
      </c>
      <c r="I2956" t="s">
        <v>56</v>
      </c>
      <c r="J2956" t="s">
        <v>57</v>
      </c>
      <c r="K2956">
        <v>0</v>
      </c>
      <c r="L2956">
        <v>43546</v>
      </c>
      <c r="M2956">
        <v>1</v>
      </c>
      <c r="N2956" t="str">
        <f t="shared" si="369"/>
        <v>000X</v>
      </c>
      <c r="O2956">
        <v>2953</v>
      </c>
      <c r="P2956" t="s">
        <v>58</v>
      </c>
      <c r="Q2956" t="s">
        <v>14403</v>
      </c>
      <c r="R2956" t="s">
        <v>331</v>
      </c>
      <c r="T2956" t="s">
        <v>61</v>
      </c>
      <c r="V2956" t="s">
        <v>14408</v>
      </c>
      <c r="W2956">
        <v>16000</v>
      </c>
      <c r="X2956">
        <v>16000</v>
      </c>
      <c r="Y2956">
        <v>0</v>
      </c>
      <c r="Z2956">
        <v>16000</v>
      </c>
      <c r="AA2956">
        <v>16000</v>
      </c>
      <c r="AB2956" t="s">
        <v>72</v>
      </c>
      <c r="AC2956" s="1">
        <v>37803</v>
      </c>
      <c r="AD2956">
        <v>15800</v>
      </c>
      <c r="AE2956">
        <v>1625</v>
      </c>
      <c r="AF2956">
        <v>2096</v>
      </c>
      <c r="AG2956" t="s">
        <v>103</v>
      </c>
      <c r="AH2956" t="s">
        <v>873</v>
      </c>
      <c r="AR2956">
        <v>0</v>
      </c>
      <c r="AW2956" t="s">
        <v>14409</v>
      </c>
      <c r="AY2956" t="s">
        <v>14410</v>
      </c>
      <c r="AZ2956" t="s">
        <v>14411</v>
      </c>
    </row>
    <row r="2957" spans="1:52" x14ac:dyDescent="0.3">
      <c r="A2957">
        <v>2165731</v>
      </c>
      <c r="B2957" t="s">
        <v>14412</v>
      </c>
      <c r="C2957" t="str">
        <f t="shared" si="370"/>
        <v>7492</v>
      </c>
      <c r="D2957" t="s">
        <v>8411</v>
      </c>
      <c r="E2957" t="str">
        <f>"0000"</f>
        <v>0000</v>
      </c>
      <c r="F2957" t="s">
        <v>108</v>
      </c>
      <c r="G2957" t="str">
        <f>"04"</f>
        <v>04</v>
      </c>
      <c r="H2957" t="s">
        <v>55</v>
      </c>
      <c r="I2957" t="s">
        <v>56</v>
      </c>
      <c r="J2957" t="s">
        <v>57</v>
      </c>
      <c r="K2957">
        <v>0</v>
      </c>
      <c r="L2957">
        <v>44122</v>
      </c>
      <c r="M2957">
        <v>1.01</v>
      </c>
      <c r="N2957" t="str">
        <f t="shared" si="369"/>
        <v>000X</v>
      </c>
      <c r="O2957">
        <v>3055</v>
      </c>
      <c r="P2957" t="s">
        <v>58</v>
      </c>
      <c r="Q2957" t="s">
        <v>14298</v>
      </c>
      <c r="R2957" t="s">
        <v>140</v>
      </c>
      <c r="T2957" t="s">
        <v>61</v>
      </c>
      <c r="V2957" t="s">
        <v>14413</v>
      </c>
      <c r="W2957">
        <v>16210</v>
      </c>
      <c r="X2957">
        <v>16210</v>
      </c>
      <c r="Y2957">
        <v>0</v>
      </c>
      <c r="Z2957">
        <v>16210</v>
      </c>
      <c r="AA2957">
        <v>16210</v>
      </c>
      <c r="AB2957" t="s">
        <v>72</v>
      </c>
      <c r="AC2957" s="1">
        <v>43241</v>
      </c>
      <c r="AD2957">
        <v>23000</v>
      </c>
      <c r="AE2957">
        <v>2904</v>
      </c>
      <c r="AF2957">
        <v>2391</v>
      </c>
      <c r="AG2957" t="s">
        <v>103</v>
      </c>
      <c r="AH2957" t="s">
        <v>76</v>
      </c>
      <c r="AR2957">
        <v>0</v>
      </c>
      <c r="AW2957" t="s">
        <v>1187</v>
      </c>
      <c r="AY2957" t="s">
        <v>1188</v>
      </c>
      <c r="AZ2957" t="s">
        <v>1189</v>
      </c>
    </row>
    <row r="2958" spans="1:52" x14ac:dyDescent="0.3">
      <c r="A2958">
        <v>2165821</v>
      </c>
      <c r="B2958" t="s">
        <v>14414</v>
      </c>
      <c r="C2958" t="str">
        <f t="shared" si="370"/>
        <v>7492</v>
      </c>
      <c r="D2958" t="s">
        <v>8411</v>
      </c>
      <c r="E2958" t="str">
        <f>"0000"</f>
        <v>0000</v>
      </c>
      <c r="F2958" t="s">
        <v>108</v>
      </c>
      <c r="G2958" t="str">
        <f>"15"</f>
        <v>15</v>
      </c>
      <c r="H2958" t="s">
        <v>55</v>
      </c>
      <c r="I2958" t="s">
        <v>56</v>
      </c>
      <c r="J2958" t="s">
        <v>57</v>
      </c>
      <c r="K2958">
        <v>0</v>
      </c>
      <c r="L2958">
        <v>44420</v>
      </c>
      <c r="M2958">
        <v>1.02</v>
      </c>
      <c r="N2958" t="str">
        <f t="shared" si="369"/>
        <v>000X</v>
      </c>
      <c r="O2958">
        <v>2896</v>
      </c>
      <c r="P2958" t="s">
        <v>58</v>
      </c>
      <c r="Q2958" t="s">
        <v>14287</v>
      </c>
      <c r="R2958" t="s">
        <v>140</v>
      </c>
      <c r="T2958" t="s">
        <v>61</v>
      </c>
      <c r="V2958" t="s">
        <v>14415</v>
      </c>
      <c r="W2958">
        <v>16320</v>
      </c>
      <c r="X2958">
        <v>16320</v>
      </c>
      <c r="Y2958">
        <v>0</v>
      </c>
      <c r="Z2958">
        <v>16320</v>
      </c>
      <c r="AA2958">
        <v>16320</v>
      </c>
      <c r="AB2958" t="s">
        <v>72</v>
      </c>
      <c r="AC2958" s="1">
        <v>38292</v>
      </c>
      <c r="AD2958">
        <v>51500</v>
      </c>
      <c r="AE2958">
        <v>1788</v>
      </c>
      <c r="AF2958">
        <v>1231</v>
      </c>
      <c r="AG2958" t="s">
        <v>103</v>
      </c>
      <c r="AH2958" t="s">
        <v>76</v>
      </c>
      <c r="AR2958">
        <v>0</v>
      </c>
      <c r="AW2958" t="s">
        <v>14416</v>
      </c>
      <c r="AX2958" t="s">
        <v>14417</v>
      </c>
      <c r="AY2958" t="s">
        <v>14418</v>
      </c>
      <c r="AZ2958" t="s">
        <v>14419</v>
      </c>
    </row>
    <row r="2959" spans="1:52" x14ac:dyDescent="0.3">
      <c r="A2959">
        <v>2167190</v>
      </c>
      <c r="B2959" t="s">
        <v>14420</v>
      </c>
      <c r="C2959" t="str">
        <f t="shared" si="370"/>
        <v>7492</v>
      </c>
      <c r="D2959" t="s">
        <v>8411</v>
      </c>
      <c r="E2959" t="str">
        <f>"0000"</f>
        <v>0000</v>
      </c>
      <c r="F2959" t="s">
        <v>108</v>
      </c>
      <c r="G2959" t="str">
        <f>"04"</f>
        <v>04</v>
      </c>
      <c r="H2959" t="s">
        <v>55</v>
      </c>
      <c r="I2959" t="s">
        <v>56</v>
      </c>
      <c r="J2959" t="s">
        <v>57</v>
      </c>
      <c r="K2959">
        <v>0</v>
      </c>
      <c r="L2959">
        <v>30642</v>
      </c>
      <c r="M2959">
        <v>0.7</v>
      </c>
      <c r="N2959" t="str">
        <f t="shared" si="369"/>
        <v>000X</v>
      </c>
      <c r="O2959">
        <v>3297</v>
      </c>
      <c r="P2959" t="s">
        <v>58</v>
      </c>
      <c r="Q2959" t="s">
        <v>265</v>
      </c>
      <c r="R2959" t="s">
        <v>266</v>
      </c>
      <c r="T2959" t="s">
        <v>61</v>
      </c>
      <c r="V2959" t="s">
        <v>14421</v>
      </c>
      <c r="W2959">
        <v>9370</v>
      </c>
      <c r="X2959">
        <v>9370</v>
      </c>
      <c r="Y2959">
        <v>0</v>
      </c>
      <c r="Z2959">
        <v>9370</v>
      </c>
      <c r="AA2959">
        <v>9370</v>
      </c>
      <c r="AB2959" t="s">
        <v>72</v>
      </c>
      <c r="AC2959" s="1">
        <v>36739</v>
      </c>
      <c r="AD2959">
        <v>15000</v>
      </c>
      <c r="AE2959">
        <v>1385</v>
      </c>
      <c r="AF2959">
        <v>2335</v>
      </c>
      <c r="AG2959" t="s">
        <v>103</v>
      </c>
      <c r="AH2959" t="s">
        <v>76</v>
      </c>
      <c r="AR2959">
        <v>0</v>
      </c>
      <c r="AW2959" t="s">
        <v>14422</v>
      </c>
      <c r="AY2959" t="s">
        <v>6695</v>
      </c>
      <c r="AZ2959" t="s">
        <v>70</v>
      </c>
    </row>
    <row r="2960" spans="1:52" x14ac:dyDescent="0.3">
      <c r="A2960">
        <v>2167483</v>
      </c>
      <c r="B2960" t="s">
        <v>14423</v>
      </c>
      <c r="C2960" t="str">
        <f t="shared" si="370"/>
        <v>7492</v>
      </c>
      <c r="D2960" t="s">
        <v>8411</v>
      </c>
      <c r="E2960" t="str">
        <f t="shared" ref="E2960:E2967" si="371">"0100"</f>
        <v>0100</v>
      </c>
      <c r="F2960" t="s">
        <v>54</v>
      </c>
      <c r="G2960" t="str">
        <f>"04"</f>
        <v>04</v>
      </c>
      <c r="H2960" t="s">
        <v>55</v>
      </c>
      <c r="I2960" t="s">
        <v>56</v>
      </c>
      <c r="J2960" t="s">
        <v>57</v>
      </c>
      <c r="K2960">
        <v>1</v>
      </c>
      <c r="L2960">
        <v>46077</v>
      </c>
      <c r="M2960">
        <v>1.06</v>
      </c>
      <c r="N2960" t="str">
        <f t="shared" si="369"/>
        <v>000X</v>
      </c>
      <c r="O2960">
        <v>3456</v>
      </c>
      <c r="P2960" t="s">
        <v>58</v>
      </c>
      <c r="Q2960" t="s">
        <v>14298</v>
      </c>
      <c r="R2960" t="s">
        <v>140</v>
      </c>
      <c r="T2960" t="s">
        <v>61</v>
      </c>
      <c r="V2960" t="s">
        <v>14424</v>
      </c>
      <c r="W2960">
        <v>218293</v>
      </c>
      <c r="X2960">
        <v>16920</v>
      </c>
      <c r="Y2960">
        <v>201373</v>
      </c>
      <c r="Z2960">
        <v>169017</v>
      </c>
      <c r="AA2960">
        <v>144017</v>
      </c>
      <c r="AB2960" t="s">
        <v>63</v>
      </c>
      <c r="AC2960" s="1">
        <v>36251</v>
      </c>
      <c r="AD2960">
        <v>12000</v>
      </c>
      <c r="AE2960">
        <v>1303</v>
      </c>
      <c r="AF2960">
        <v>1390</v>
      </c>
      <c r="AG2960" t="s">
        <v>103</v>
      </c>
      <c r="AH2960" t="s">
        <v>76</v>
      </c>
      <c r="AI2960">
        <v>1</v>
      </c>
      <c r="AJ2960">
        <v>2000</v>
      </c>
      <c r="AK2960">
        <v>3</v>
      </c>
      <c r="AL2960">
        <v>2</v>
      </c>
      <c r="AN2960">
        <v>2168</v>
      </c>
      <c r="AO2960">
        <v>32</v>
      </c>
      <c r="AP2960" t="s">
        <v>63</v>
      </c>
      <c r="AQ2960" t="s">
        <v>66</v>
      </c>
      <c r="AR2960">
        <v>3075</v>
      </c>
      <c r="AW2960" t="s">
        <v>13248</v>
      </c>
      <c r="AX2960" t="s">
        <v>13249</v>
      </c>
      <c r="AY2960" t="s">
        <v>13250</v>
      </c>
      <c r="AZ2960" t="s">
        <v>70</v>
      </c>
    </row>
    <row r="2961" spans="1:52" x14ac:dyDescent="0.3">
      <c r="A2961">
        <v>2167564</v>
      </c>
      <c r="B2961" t="s">
        <v>14425</v>
      </c>
      <c r="C2961" t="str">
        <f t="shared" si="370"/>
        <v>7492</v>
      </c>
      <c r="D2961" t="s">
        <v>8411</v>
      </c>
      <c r="E2961" t="str">
        <f t="shared" si="371"/>
        <v>0100</v>
      </c>
      <c r="F2961" t="s">
        <v>54</v>
      </c>
      <c r="G2961" t="str">
        <f>"04"</f>
        <v>04</v>
      </c>
      <c r="H2961" t="s">
        <v>55</v>
      </c>
      <c r="I2961" t="s">
        <v>56</v>
      </c>
      <c r="J2961" t="s">
        <v>57</v>
      </c>
      <c r="K2961">
        <v>1</v>
      </c>
      <c r="L2961">
        <v>49760</v>
      </c>
      <c r="M2961">
        <v>1.1399999999999999</v>
      </c>
      <c r="N2961" t="str">
        <f t="shared" si="369"/>
        <v>000X</v>
      </c>
      <c r="O2961">
        <v>5329</v>
      </c>
      <c r="P2961" t="s">
        <v>72</v>
      </c>
      <c r="Q2961" t="s">
        <v>8435</v>
      </c>
      <c r="R2961" t="s">
        <v>140</v>
      </c>
      <c r="T2961" t="s">
        <v>61</v>
      </c>
      <c r="V2961" t="s">
        <v>14426</v>
      </c>
      <c r="W2961">
        <v>354916</v>
      </c>
      <c r="X2961">
        <v>18280</v>
      </c>
      <c r="Y2961">
        <v>336636</v>
      </c>
      <c r="Z2961">
        <v>311622</v>
      </c>
      <c r="AA2961">
        <v>286622</v>
      </c>
      <c r="AB2961" t="s">
        <v>63</v>
      </c>
      <c r="AC2961" s="1">
        <v>43588</v>
      </c>
      <c r="AD2961">
        <v>430000</v>
      </c>
      <c r="AE2961">
        <v>2974</v>
      </c>
      <c r="AF2961">
        <v>1049</v>
      </c>
      <c r="AG2961" t="s">
        <v>64</v>
      </c>
      <c r="AH2961" t="s">
        <v>76</v>
      </c>
      <c r="AI2961">
        <v>1</v>
      </c>
      <c r="AJ2961">
        <v>2019</v>
      </c>
      <c r="AK2961">
        <v>3</v>
      </c>
      <c r="AL2961">
        <v>2</v>
      </c>
      <c r="AN2961">
        <v>2404</v>
      </c>
      <c r="AO2961">
        <v>32</v>
      </c>
      <c r="AP2961" t="s">
        <v>63</v>
      </c>
      <c r="AQ2961" t="s">
        <v>66</v>
      </c>
      <c r="AR2961">
        <v>3893</v>
      </c>
      <c r="AW2961" t="s">
        <v>14427</v>
      </c>
      <c r="AX2961" t="s">
        <v>14428</v>
      </c>
      <c r="AY2961" t="s">
        <v>14429</v>
      </c>
      <c r="AZ2961" t="s">
        <v>70</v>
      </c>
    </row>
    <row r="2962" spans="1:52" x14ac:dyDescent="0.3">
      <c r="A2962">
        <v>2167645</v>
      </c>
      <c r="B2962" t="s">
        <v>14430</v>
      </c>
      <c r="C2962" t="str">
        <f t="shared" si="370"/>
        <v>7492</v>
      </c>
      <c r="D2962" t="s">
        <v>8411</v>
      </c>
      <c r="E2962" t="str">
        <f t="shared" si="371"/>
        <v>0100</v>
      </c>
      <c r="F2962" t="s">
        <v>54</v>
      </c>
      <c r="G2962" t="str">
        <f>"04"</f>
        <v>04</v>
      </c>
      <c r="H2962" t="s">
        <v>55</v>
      </c>
      <c r="I2962" t="s">
        <v>56</v>
      </c>
      <c r="J2962" t="s">
        <v>57</v>
      </c>
      <c r="K2962">
        <v>1</v>
      </c>
      <c r="L2962">
        <v>46545</v>
      </c>
      <c r="M2962">
        <v>1.07</v>
      </c>
      <c r="N2962" t="str">
        <f t="shared" si="369"/>
        <v>000X</v>
      </c>
      <c r="O2962">
        <v>3577</v>
      </c>
      <c r="P2962" t="s">
        <v>58</v>
      </c>
      <c r="Q2962" t="s">
        <v>265</v>
      </c>
      <c r="R2962" t="s">
        <v>266</v>
      </c>
      <c r="T2962" t="s">
        <v>61</v>
      </c>
      <c r="V2962" t="s">
        <v>14431</v>
      </c>
      <c r="W2962">
        <v>234482</v>
      </c>
      <c r="X2962">
        <v>17100</v>
      </c>
      <c r="Y2962">
        <v>217382</v>
      </c>
      <c r="Z2962">
        <v>182999</v>
      </c>
      <c r="AA2962">
        <v>157999</v>
      </c>
      <c r="AB2962" t="s">
        <v>72</v>
      </c>
      <c r="AC2962" s="1">
        <v>44155</v>
      </c>
      <c r="AD2962">
        <v>345000</v>
      </c>
      <c r="AE2962">
        <v>3113</v>
      </c>
      <c r="AF2962">
        <v>784</v>
      </c>
      <c r="AG2962" t="s">
        <v>64</v>
      </c>
      <c r="AH2962" t="s">
        <v>76</v>
      </c>
      <c r="AI2962">
        <v>1</v>
      </c>
      <c r="AJ2962">
        <v>2000</v>
      </c>
      <c r="AK2962">
        <v>3</v>
      </c>
      <c r="AL2962">
        <v>2</v>
      </c>
      <c r="AN2962">
        <v>2402</v>
      </c>
      <c r="AO2962">
        <v>32</v>
      </c>
      <c r="AP2962" t="s">
        <v>63</v>
      </c>
      <c r="AQ2962" t="s">
        <v>66</v>
      </c>
      <c r="AR2962">
        <v>3188</v>
      </c>
      <c r="AW2962" t="s">
        <v>14432</v>
      </c>
      <c r="AX2962" t="s">
        <v>14433</v>
      </c>
      <c r="AY2962" t="s">
        <v>14434</v>
      </c>
      <c r="AZ2962" t="s">
        <v>70</v>
      </c>
    </row>
    <row r="2963" spans="1:52" x14ac:dyDescent="0.3">
      <c r="A2963">
        <v>2164336</v>
      </c>
      <c r="B2963" t="s">
        <v>14435</v>
      </c>
      <c r="C2963" t="str">
        <f t="shared" si="370"/>
        <v>7492</v>
      </c>
      <c r="D2963" t="s">
        <v>8411</v>
      </c>
      <c r="E2963" t="str">
        <f t="shared" si="371"/>
        <v>0100</v>
      </c>
      <c r="F2963" t="s">
        <v>54</v>
      </c>
      <c r="G2963" t="str">
        <f>"03"</f>
        <v>03</v>
      </c>
      <c r="H2963" t="s">
        <v>55</v>
      </c>
      <c r="I2963" t="s">
        <v>56</v>
      </c>
      <c r="J2963" t="s">
        <v>13318</v>
      </c>
      <c r="K2963">
        <v>1</v>
      </c>
      <c r="L2963">
        <v>43351</v>
      </c>
      <c r="M2963">
        <v>1</v>
      </c>
      <c r="N2963" t="str">
        <f t="shared" si="369"/>
        <v>000X</v>
      </c>
      <c r="O2963">
        <v>5407</v>
      </c>
      <c r="P2963" t="s">
        <v>72</v>
      </c>
      <c r="Q2963" t="s">
        <v>13868</v>
      </c>
      <c r="R2963" t="s">
        <v>110</v>
      </c>
      <c r="T2963" t="s">
        <v>61</v>
      </c>
      <c r="V2963" t="s">
        <v>14436</v>
      </c>
      <c r="W2963">
        <v>23980</v>
      </c>
      <c r="X2963">
        <v>23980</v>
      </c>
      <c r="Y2963">
        <v>0</v>
      </c>
      <c r="Z2963">
        <v>23980</v>
      </c>
      <c r="AA2963">
        <v>23980</v>
      </c>
      <c r="AB2963" t="s">
        <v>63</v>
      </c>
      <c r="AC2963" s="1">
        <v>43851</v>
      </c>
      <c r="AD2963">
        <v>26000</v>
      </c>
      <c r="AE2963">
        <v>3035</v>
      </c>
      <c r="AF2963">
        <v>1158</v>
      </c>
      <c r="AG2963" t="s">
        <v>103</v>
      </c>
      <c r="AH2963" t="s">
        <v>76</v>
      </c>
      <c r="AI2963">
        <v>1</v>
      </c>
      <c r="AJ2963">
        <v>2020</v>
      </c>
      <c r="AK2963">
        <v>3</v>
      </c>
      <c r="AL2963">
        <v>2</v>
      </c>
      <c r="AN2963">
        <v>2479</v>
      </c>
      <c r="AO2963">
        <v>32</v>
      </c>
      <c r="AP2963" t="s">
        <v>63</v>
      </c>
      <c r="AQ2963" t="s">
        <v>66</v>
      </c>
      <c r="AR2963">
        <v>3650</v>
      </c>
      <c r="AW2963" t="s">
        <v>14437</v>
      </c>
      <c r="AX2963" t="s">
        <v>14438</v>
      </c>
      <c r="AY2963" t="s">
        <v>14439</v>
      </c>
      <c r="AZ2963" t="s">
        <v>70</v>
      </c>
    </row>
    <row r="2964" spans="1:52" x14ac:dyDescent="0.3">
      <c r="A2964">
        <v>2165049</v>
      </c>
      <c r="B2964" t="s">
        <v>14440</v>
      </c>
      <c r="C2964" t="str">
        <f t="shared" si="370"/>
        <v>7492</v>
      </c>
      <c r="D2964" t="s">
        <v>8411</v>
      </c>
      <c r="E2964" t="str">
        <f t="shared" si="371"/>
        <v>0100</v>
      </c>
      <c r="F2964" t="s">
        <v>54</v>
      </c>
      <c r="G2964" t="str">
        <f>"03"</f>
        <v>03</v>
      </c>
      <c r="H2964" t="s">
        <v>55</v>
      </c>
      <c r="I2964" t="s">
        <v>56</v>
      </c>
      <c r="J2964" t="s">
        <v>13318</v>
      </c>
      <c r="K2964">
        <v>1</v>
      </c>
      <c r="L2964">
        <v>45214</v>
      </c>
      <c r="M2964">
        <v>1.04</v>
      </c>
      <c r="N2964" t="str">
        <f t="shared" si="369"/>
        <v>000X</v>
      </c>
      <c r="O2964">
        <v>2903</v>
      </c>
      <c r="P2964" t="s">
        <v>58</v>
      </c>
      <c r="Q2964" t="s">
        <v>265</v>
      </c>
      <c r="R2964" t="s">
        <v>266</v>
      </c>
      <c r="T2964" t="s">
        <v>61</v>
      </c>
      <c r="V2964" t="s">
        <v>14441</v>
      </c>
      <c r="W2964">
        <v>324504</v>
      </c>
      <c r="X2964">
        <v>25450</v>
      </c>
      <c r="Y2964">
        <v>299054</v>
      </c>
      <c r="Z2964">
        <v>324504</v>
      </c>
      <c r="AA2964">
        <v>324504</v>
      </c>
      <c r="AB2964" t="s">
        <v>63</v>
      </c>
      <c r="AC2964" s="1">
        <v>44042</v>
      </c>
      <c r="AD2964">
        <v>339000</v>
      </c>
      <c r="AE2964">
        <v>3081</v>
      </c>
      <c r="AF2964">
        <v>2047</v>
      </c>
      <c r="AG2964" t="s">
        <v>64</v>
      </c>
      <c r="AH2964" t="s">
        <v>1821</v>
      </c>
      <c r="AI2964">
        <v>1</v>
      </c>
      <c r="AJ2964">
        <v>2006</v>
      </c>
      <c r="AK2964">
        <v>4</v>
      </c>
      <c r="AL2964">
        <v>2</v>
      </c>
      <c r="AN2964">
        <v>2807</v>
      </c>
      <c r="AO2964">
        <v>32</v>
      </c>
      <c r="AP2964" t="s">
        <v>72</v>
      </c>
      <c r="AQ2964" t="s">
        <v>66</v>
      </c>
      <c r="AR2964">
        <v>4793</v>
      </c>
      <c r="AW2964" t="s">
        <v>14442</v>
      </c>
      <c r="AX2964" t="s">
        <v>14443</v>
      </c>
      <c r="AY2964" t="s">
        <v>14444</v>
      </c>
      <c r="AZ2964" t="s">
        <v>70</v>
      </c>
    </row>
    <row r="2965" spans="1:52" x14ac:dyDescent="0.3">
      <c r="A2965">
        <v>2165251</v>
      </c>
      <c r="B2965" t="s">
        <v>14445</v>
      </c>
      <c r="C2965" t="str">
        <f t="shared" si="370"/>
        <v>7492</v>
      </c>
      <c r="D2965" t="s">
        <v>8411</v>
      </c>
      <c r="E2965" t="str">
        <f t="shared" si="371"/>
        <v>0100</v>
      </c>
      <c r="F2965" t="s">
        <v>54</v>
      </c>
      <c r="G2965" t="str">
        <f>"03"</f>
        <v>03</v>
      </c>
      <c r="H2965" t="s">
        <v>55</v>
      </c>
      <c r="I2965" t="s">
        <v>56</v>
      </c>
      <c r="J2965" t="s">
        <v>13318</v>
      </c>
      <c r="K2965">
        <v>1</v>
      </c>
      <c r="L2965">
        <v>45875</v>
      </c>
      <c r="M2965">
        <v>1.05</v>
      </c>
      <c r="N2965" t="str">
        <f t="shared" si="369"/>
        <v>000X</v>
      </c>
      <c r="O2965">
        <v>5220</v>
      </c>
      <c r="P2965" t="s">
        <v>72</v>
      </c>
      <c r="Q2965" t="s">
        <v>13355</v>
      </c>
      <c r="R2965" t="s">
        <v>140</v>
      </c>
      <c r="T2965" t="s">
        <v>61</v>
      </c>
      <c r="V2965" t="s">
        <v>14446</v>
      </c>
      <c r="W2965">
        <v>321962</v>
      </c>
      <c r="X2965">
        <v>26560</v>
      </c>
      <c r="Y2965">
        <v>295402</v>
      </c>
      <c r="Z2965">
        <v>321962</v>
      </c>
      <c r="AA2965">
        <v>296962</v>
      </c>
      <c r="AB2965" t="s">
        <v>63</v>
      </c>
      <c r="AC2965" s="1">
        <v>42500</v>
      </c>
      <c r="AD2965">
        <v>42000</v>
      </c>
      <c r="AE2965">
        <v>2759</v>
      </c>
      <c r="AF2965">
        <v>1099</v>
      </c>
      <c r="AG2965" t="s">
        <v>103</v>
      </c>
      <c r="AH2965" t="s">
        <v>76</v>
      </c>
      <c r="AI2965">
        <v>1</v>
      </c>
      <c r="AJ2965">
        <v>2017</v>
      </c>
      <c r="AK2965">
        <v>3</v>
      </c>
      <c r="AL2965">
        <v>2</v>
      </c>
      <c r="AN2965">
        <v>2381</v>
      </c>
      <c r="AO2965">
        <v>32</v>
      </c>
      <c r="AP2965" t="s">
        <v>63</v>
      </c>
      <c r="AQ2965" t="s">
        <v>66</v>
      </c>
      <c r="AR2965">
        <v>3526</v>
      </c>
      <c r="AW2965" t="s">
        <v>14447</v>
      </c>
      <c r="AX2965" t="s">
        <v>14448</v>
      </c>
      <c r="AY2965" t="s">
        <v>14449</v>
      </c>
      <c r="AZ2965" t="s">
        <v>70</v>
      </c>
    </row>
    <row r="2966" spans="1:52" x14ac:dyDescent="0.3">
      <c r="A2966">
        <v>2165359</v>
      </c>
      <c r="B2966" t="s">
        <v>14450</v>
      </c>
      <c r="C2966" t="str">
        <f t="shared" si="370"/>
        <v>7492</v>
      </c>
      <c r="D2966" t="s">
        <v>8411</v>
      </c>
      <c r="E2966" t="str">
        <f t="shared" si="371"/>
        <v>0100</v>
      </c>
      <c r="F2966" t="s">
        <v>54</v>
      </c>
      <c r="G2966" t="str">
        <f>"03"</f>
        <v>03</v>
      </c>
      <c r="H2966" t="s">
        <v>55</v>
      </c>
      <c r="I2966" t="s">
        <v>56</v>
      </c>
      <c r="J2966" t="s">
        <v>13318</v>
      </c>
      <c r="K2966">
        <v>1</v>
      </c>
      <c r="L2966">
        <v>47526</v>
      </c>
      <c r="M2966">
        <v>1.0900000000000001</v>
      </c>
      <c r="N2966" t="str">
        <f t="shared" si="369"/>
        <v>000X</v>
      </c>
      <c r="O2966">
        <v>5268</v>
      </c>
      <c r="P2966" t="s">
        <v>72</v>
      </c>
      <c r="Q2966" t="s">
        <v>13355</v>
      </c>
      <c r="R2966" t="s">
        <v>140</v>
      </c>
      <c r="T2966" t="s">
        <v>61</v>
      </c>
      <c r="V2966" t="s">
        <v>14451</v>
      </c>
      <c r="W2966">
        <v>249812</v>
      </c>
      <c r="X2966">
        <v>21990</v>
      </c>
      <c r="Y2966">
        <v>227822</v>
      </c>
      <c r="Z2966">
        <v>249812</v>
      </c>
      <c r="AA2966">
        <v>224312</v>
      </c>
      <c r="AB2966" t="s">
        <v>63</v>
      </c>
      <c r="AC2966" s="1">
        <v>43454</v>
      </c>
      <c r="AD2966">
        <v>317000</v>
      </c>
      <c r="AE2966">
        <v>2947</v>
      </c>
      <c r="AF2966">
        <v>289</v>
      </c>
      <c r="AG2966" t="s">
        <v>64</v>
      </c>
      <c r="AH2966" t="s">
        <v>76</v>
      </c>
      <c r="AI2966">
        <v>1</v>
      </c>
      <c r="AJ2966">
        <v>2003</v>
      </c>
      <c r="AK2966">
        <v>3</v>
      </c>
      <c r="AL2966">
        <v>2</v>
      </c>
      <c r="AN2966">
        <v>2509</v>
      </c>
      <c r="AO2966">
        <v>32</v>
      </c>
      <c r="AP2966" t="s">
        <v>72</v>
      </c>
      <c r="AQ2966" t="s">
        <v>66</v>
      </c>
      <c r="AR2966">
        <v>3790</v>
      </c>
      <c r="AW2966" t="s">
        <v>14452</v>
      </c>
      <c r="AX2966" t="s">
        <v>14453</v>
      </c>
      <c r="AY2966" t="s">
        <v>14454</v>
      </c>
      <c r="AZ2966" t="s">
        <v>70</v>
      </c>
    </row>
    <row r="2967" spans="1:52" x14ac:dyDescent="0.3">
      <c r="A2967">
        <v>2165405</v>
      </c>
      <c r="B2967" t="s">
        <v>14455</v>
      </c>
      <c r="C2967" t="str">
        <f t="shared" si="370"/>
        <v>7492</v>
      </c>
      <c r="D2967" t="s">
        <v>8411</v>
      </c>
      <c r="E2967" t="str">
        <f t="shared" si="371"/>
        <v>0100</v>
      </c>
      <c r="F2967" t="s">
        <v>54</v>
      </c>
      <c r="G2967" t="str">
        <f t="shared" ref="G2967:G2973" si="372">"04"</f>
        <v>04</v>
      </c>
      <c r="H2967" t="s">
        <v>55</v>
      </c>
      <c r="I2967" t="s">
        <v>56</v>
      </c>
      <c r="J2967" t="s">
        <v>8434</v>
      </c>
      <c r="K2967">
        <v>1</v>
      </c>
      <c r="L2967">
        <v>59452</v>
      </c>
      <c r="M2967">
        <v>1.36</v>
      </c>
      <c r="N2967" t="str">
        <f t="shared" si="369"/>
        <v>000X</v>
      </c>
      <c r="O2967">
        <v>3085</v>
      </c>
      <c r="P2967" t="s">
        <v>58</v>
      </c>
      <c r="Q2967" t="s">
        <v>14403</v>
      </c>
      <c r="R2967" t="s">
        <v>331</v>
      </c>
      <c r="T2967" t="s">
        <v>61</v>
      </c>
      <c r="V2967" t="s">
        <v>14456</v>
      </c>
      <c r="W2967">
        <v>320134</v>
      </c>
      <c r="X2967">
        <v>17060</v>
      </c>
      <c r="Y2967">
        <v>303074</v>
      </c>
      <c r="Z2967">
        <v>303992</v>
      </c>
      <c r="AA2967">
        <v>278992</v>
      </c>
      <c r="AB2967" t="s">
        <v>63</v>
      </c>
      <c r="AC2967" s="1">
        <v>44265</v>
      </c>
      <c r="AD2967">
        <v>410000</v>
      </c>
      <c r="AE2967">
        <v>3145</v>
      </c>
      <c r="AF2967">
        <v>2461</v>
      </c>
      <c r="AG2967" t="s">
        <v>64</v>
      </c>
      <c r="AH2967" t="s">
        <v>76</v>
      </c>
      <c r="AI2967">
        <v>1</v>
      </c>
      <c r="AJ2967">
        <v>2004</v>
      </c>
      <c r="AK2967">
        <v>3</v>
      </c>
      <c r="AL2967">
        <v>3</v>
      </c>
      <c r="AN2967">
        <v>3085</v>
      </c>
      <c r="AO2967">
        <v>32</v>
      </c>
      <c r="AP2967" t="s">
        <v>63</v>
      </c>
      <c r="AQ2967" t="s">
        <v>66</v>
      </c>
      <c r="AR2967">
        <v>4344</v>
      </c>
      <c r="AW2967" t="s">
        <v>14457</v>
      </c>
      <c r="AX2967" t="s">
        <v>14458</v>
      </c>
      <c r="AY2967" t="s">
        <v>14459</v>
      </c>
      <c r="AZ2967" t="s">
        <v>70</v>
      </c>
    </row>
    <row r="2968" spans="1:52" x14ac:dyDescent="0.3">
      <c r="A2968">
        <v>2165421</v>
      </c>
      <c r="B2968" t="s">
        <v>14460</v>
      </c>
      <c r="C2968" t="str">
        <f t="shared" si="370"/>
        <v>7492</v>
      </c>
      <c r="D2968" t="s">
        <v>8411</v>
      </c>
      <c r="E2968" t="str">
        <f>"0000"</f>
        <v>0000</v>
      </c>
      <c r="F2968" t="s">
        <v>108</v>
      </c>
      <c r="G2968" t="str">
        <f t="shared" si="372"/>
        <v>04</v>
      </c>
      <c r="H2968" t="s">
        <v>55</v>
      </c>
      <c r="I2968" t="s">
        <v>56</v>
      </c>
      <c r="J2968" t="s">
        <v>8434</v>
      </c>
      <c r="K2968">
        <v>0</v>
      </c>
      <c r="L2968">
        <v>54681</v>
      </c>
      <c r="M2968">
        <v>1.26</v>
      </c>
      <c r="N2968" t="str">
        <f t="shared" si="369"/>
        <v>000X</v>
      </c>
      <c r="O2968">
        <v>5529</v>
      </c>
      <c r="P2968" t="s">
        <v>72</v>
      </c>
      <c r="Q2968" t="s">
        <v>8499</v>
      </c>
      <c r="R2968" t="s">
        <v>266</v>
      </c>
      <c r="T2968" t="s">
        <v>61</v>
      </c>
      <c r="V2968" t="s">
        <v>14461</v>
      </c>
      <c r="W2968">
        <v>15690</v>
      </c>
      <c r="X2968">
        <v>15690</v>
      </c>
      <c r="Y2968">
        <v>0</v>
      </c>
      <c r="Z2968">
        <v>15690</v>
      </c>
      <c r="AA2968">
        <v>15690</v>
      </c>
      <c r="AB2968" t="s">
        <v>72</v>
      </c>
      <c r="AC2968" s="1">
        <v>43874</v>
      </c>
      <c r="AD2968">
        <v>19900</v>
      </c>
      <c r="AE2968">
        <v>3040</v>
      </c>
      <c r="AF2968">
        <v>1316</v>
      </c>
      <c r="AG2968" t="s">
        <v>103</v>
      </c>
      <c r="AH2968" t="s">
        <v>76</v>
      </c>
      <c r="AR2968">
        <v>0</v>
      </c>
      <c r="AW2968" t="s">
        <v>14462</v>
      </c>
      <c r="AY2968" t="s">
        <v>14463</v>
      </c>
      <c r="AZ2968" t="s">
        <v>14464</v>
      </c>
    </row>
    <row r="2969" spans="1:52" x14ac:dyDescent="0.3">
      <c r="A2969">
        <v>2165952</v>
      </c>
      <c r="B2969" t="s">
        <v>14465</v>
      </c>
      <c r="C2969" t="str">
        <f t="shared" si="370"/>
        <v>7492</v>
      </c>
      <c r="D2969" t="s">
        <v>8411</v>
      </c>
      <c r="E2969" t="str">
        <f>"0000"</f>
        <v>0000</v>
      </c>
      <c r="F2969" t="s">
        <v>108</v>
      </c>
      <c r="G2969" t="str">
        <f t="shared" si="372"/>
        <v>04</v>
      </c>
      <c r="H2969" t="s">
        <v>55</v>
      </c>
      <c r="I2969" t="s">
        <v>56</v>
      </c>
      <c r="J2969" t="s">
        <v>57</v>
      </c>
      <c r="K2969">
        <v>0</v>
      </c>
      <c r="L2969">
        <v>47162</v>
      </c>
      <c r="M2969">
        <v>1.08</v>
      </c>
      <c r="N2969" t="str">
        <f t="shared" si="369"/>
        <v>000X</v>
      </c>
      <c r="O2969">
        <v>3086</v>
      </c>
      <c r="P2969" t="s">
        <v>58</v>
      </c>
      <c r="Q2969" t="s">
        <v>14298</v>
      </c>
      <c r="R2969" t="s">
        <v>140</v>
      </c>
      <c r="T2969" t="s">
        <v>61</v>
      </c>
      <c r="V2969" t="s">
        <v>14466</v>
      </c>
      <c r="W2969">
        <v>17320</v>
      </c>
      <c r="X2969">
        <v>17320</v>
      </c>
      <c r="Y2969">
        <v>0</v>
      </c>
      <c r="Z2969">
        <v>17320</v>
      </c>
      <c r="AA2969">
        <v>17320</v>
      </c>
      <c r="AB2969" t="s">
        <v>72</v>
      </c>
      <c r="AR2969">
        <v>0</v>
      </c>
      <c r="AW2969" t="s">
        <v>14467</v>
      </c>
      <c r="AY2969" t="s">
        <v>12968</v>
      </c>
      <c r="AZ2969" t="s">
        <v>12969</v>
      </c>
    </row>
    <row r="2970" spans="1:52" x14ac:dyDescent="0.3">
      <c r="A2970">
        <v>2166509</v>
      </c>
      <c r="B2970" t="s">
        <v>14468</v>
      </c>
      <c r="C2970" t="str">
        <f t="shared" si="370"/>
        <v>7492</v>
      </c>
      <c r="D2970" t="s">
        <v>8411</v>
      </c>
      <c r="E2970" t="str">
        <f>"0000"</f>
        <v>0000</v>
      </c>
      <c r="F2970" t="s">
        <v>108</v>
      </c>
      <c r="G2970" t="str">
        <f t="shared" si="372"/>
        <v>04</v>
      </c>
      <c r="H2970" t="s">
        <v>55</v>
      </c>
      <c r="I2970" t="s">
        <v>56</v>
      </c>
      <c r="J2970" t="s">
        <v>57</v>
      </c>
      <c r="K2970">
        <v>0</v>
      </c>
      <c r="L2970">
        <v>39985</v>
      </c>
      <c r="M2970">
        <v>0.92</v>
      </c>
      <c r="N2970" t="str">
        <f t="shared" si="369"/>
        <v>000X</v>
      </c>
      <c r="O2970">
        <v>3121</v>
      </c>
      <c r="P2970" t="s">
        <v>58</v>
      </c>
      <c r="Q2970" t="s">
        <v>265</v>
      </c>
      <c r="R2970" t="s">
        <v>266</v>
      </c>
      <c r="T2970" t="s">
        <v>61</v>
      </c>
      <c r="V2970" t="s">
        <v>14469</v>
      </c>
      <c r="W2970">
        <v>14690</v>
      </c>
      <c r="X2970">
        <v>14690</v>
      </c>
      <c r="Y2970">
        <v>0</v>
      </c>
      <c r="Z2970">
        <v>14690</v>
      </c>
      <c r="AA2970">
        <v>14690</v>
      </c>
      <c r="AB2970" t="s">
        <v>72</v>
      </c>
      <c r="AC2970" s="1">
        <v>38384</v>
      </c>
      <c r="AD2970">
        <v>77000</v>
      </c>
      <c r="AE2970">
        <v>1828</v>
      </c>
      <c r="AF2970">
        <v>1193</v>
      </c>
      <c r="AG2970" t="s">
        <v>103</v>
      </c>
      <c r="AH2970" t="s">
        <v>76</v>
      </c>
      <c r="AR2970">
        <v>0</v>
      </c>
      <c r="AW2970" t="s">
        <v>14470</v>
      </c>
      <c r="AX2970" t="s">
        <v>14471</v>
      </c>
      <c r="AY2970" t="s">
        <v>14472</v>
      </c>
      <c r="AZ2970" t="s">
        <v>958</v>
      </c>
    </row>
    <row r="2971" spans="1:52" x14ac:dyDescent="0.3">
      <c r="A2971">
        <v>2166649</v>
      </c>
      <c r="B2971" t="s">
        <v>14473</v>
      </c>
      <c r="C2971" t="str">
        <f t="shared" si="370"/>
        <v>7492</v>
      </c>
      <c r="D2971" t="s">
        <v>8411</v>
      </c>
      <c r="E2971" t="str">
        <f>"0000"</f>
        <v>0000</v>
      </c>
      <c r="F2971" t="s">
        <v>108</v>
      </c>
      <c r="G2971" t="str">
        <f t="shared" si="372"/>
        <v>04</v>
      </c>
      <c r="H2971" t="s">
        <v>55</v>
      </c>
      <c r="I2971" t="s">
        <v>56</v>
      </c>
      <c r="J2971" t="s">
        <v>57</v>
      </c>
      <c r="K2971">
        <v>0</v>
      </c>
      <c r="L2971">
        <v>33223</v>
      </c>
      <c r="M2971">
        <v>0.76</v>
      </c>
      <c r="N2971" t="str">
        <f t="shared" si="369"/>
        <v>000X</v>
      </c>
      <c r="O2971">
        <v>3385</v>
      </c>
      <c r="P2971" t="s">
        <v>58</v>
      </c>
      <c r="Q2971" t="s">
        <v>265</v>
      </c>
      <c r="R2971" t="s">
        <v>266</v>
      </c>
      <c r="T2971" t="s">
        <v>61</v>
      </c>
      <c r="V2971" t="s">
        <v>14474</v>
      </c>
      <c r="W2971">
        <v>9370</v>
      </c>
      <c r="X2971">
        <v>9370</v>
      </c>
      <c r="Y2971">
        <v>0</v>
      </c>
      <c r="Z2971">
        <v>9370</v>
      </c>
      <c r="AA2971">
        <v>9370</v>
      </c>
      <c r="AB2971" t="s">
        <v>72</v>
      </c>
      <c r="AC2971" s="1">
        <v>39052</v>
      </c>
      <c r="AD2971">
        <v>139000</v>
      </c>
      <c r="AE2971">
        <v>2081</v>
      </c>
      <c r="AF2971">
        <v>254</v>
      </c>
      <c r="AG2971" t="s">
        <v>103</v>
      </c>
      <c r="AH2971" t="s">
        <v>570</v>
      </c>
      <c r="AR2971">
        <v>0</v>
      </c>
      <c r="AW2971" t="s">
        <v>14475</v>
      </c>
      <c r="AY2971" t="s">
        <v>14476</v>
      </c>
      <c r="AZ2971" t="s">
        <v>8704</v>
      </c>
    </row>
    <row r="2972" spans="1:52" x14ac:dyDescent="0.3">
      <c r="A2972">
        <v>2167254</v>
      </c>
      <c r="B2972" t="s">
        <v>14477</v>
      </c>
      <c r="C2972" t="str">
        <f t="shared" si="370"/>
        <v>7492</v>
      </c>
      <c r="D2972" t="s">
        <v>8411</v>
      </c>
      <c r="E2972" t="str">
        <f>"0000"</f>
        <v>0000</v>
      </c>
      <c r="F2972" t="s">
        <v>108</v>
      </c>
      <c r="G2972" t="str">
        <f t="shared" si="372"/>
        <v>04</v>
      </c>
      <c r="H2972" t="s">
        <v>55</v>
      </c>
      <c r="I2972" t="s">
        <v>56</v>
      </c>
      <c r="J2972" t="s">
        <v>57</v>
      </c>
      <c r="K2972">
        <v>0</v>
      </c>
      <c r="L2972">
        <v>27829</v>
      </c>
      <c r="M2972">
        <v>0.64</v>
      </c>
      <c r="N2972" t="str">
        <f t="shared" si="369"/>
        <v>000X</v>
      </c>
      <c r="O2972">
        <v>5200</v>
      </c>
      <c r="P2972" t="s">
        <v>72</v>
      </c>
      <c r="Q2972" t="s">
        <v>8499</v>
      </c>
      <c r="R2972" t="s">
        <v>266</v>
      </c>
      <c r="T2972" t="s">
        <v>61</v>
      </c>
      <c r="V2972" t="s">
        <v>14478</v>
      </c>
      <c r="W2972">
        <v>8840</v>
      </c>
      <c r="X2972">
        <v>8840</v>
      </c>
      <c r="Y2972">
        <v>0</v>
      </c>
      <c r="Z2972">
        <v>8840</v>
      </c>
      <c r="AA2972">
        <v>8840</v>
      </c>
      <c r="AB2972" t="s">
        <v>72</v>
      </c>
      <c r="AC2972" s="1">
        <v>33359</v>
      </c>
      <c r="AD2972">
        <v>32300</v>
      </c>
      <c r="AE2972">
        <v>896</v>
      </c>
      <c r="AF2972">
        <v>2008</v>
      </c>
      <c r="AG2972" t="s">
        <v>103</v>
      </c>
      <c r="AH2972" t="s">
        <v>221</v>
      </c>
      <c r="AR2972">
        <v>0</v>
      </c>
      <c r="AW2972" t="s">
        <v>14479</v>
      </c>
      <c r="AY2972" t="s">
        <v>14480</v>
      </c>
      <c r="AZ2972" t="s">
        <v>14481</v>
      </c>
    </row>
    <row r="2973" spans="1:52" x14ac:dyDescent="0.3">
      <c r="A2973">
        <v>2167505</v>
      </c>
      <c r="B2973" t="s">
        <v>14482</v>
      </c>
      <c r="C2973" t="str">
        <f t="shared" si="370"/>
        <v>7492</v>
      </c>
      <c r="D2973" t="s">
        <v>8411</v>
      </c>
      <c r="E2973" t="str">
        <f>"0100"</f>
        <v>0100</v>
      </c>
      <c r="F2973" t="s">
        <v>54</v>
      </c>
      <c r="G2973" t="str">
        <f t="shared" si="372"/>
        <v>04</v>
      </c>
      <c r="H2973" t="s">
        <v>55</v>
      </c>
      <c r="I2973" t="s">
        <v>56</v>
      </c>
      <c r="J2973" t="s">
        <v>57</v>
      </c>
      <c r="K2973">
        <v>1</v>
      </c>
      <c r="L2973">
        <v>45606</v>
      </c>
      <c r="M2973">
        <v>1.05</v>
      </c>
      <c r="N2973" t="str">
        <f t="shared" si="369"/>
        <v>000X</v>
      </c>
      <c r="O2973">
        <v>3472</v>
      </c>
      <c r="P2973" t="s">
        <v>58</v>
      </c>
      <c r="Q2973" t="s">
        <v>14298</v>
      </c>
      <c r="R2973" t="s">
        <v>140</v>
      </c>
      <c r="T2973" t="s">
        <v>61</v>
      </c>
      <c r="V2973" t="s">
        <v>14483</v>
      </c>
      <c r="W2973">
        <v>225042</v>
      </c>
      <c r="X2973">
        <v>16750</v>
      </c>
      <c r="Y2973">
        <v>208292</v>
      </c>
      <c r="Z2973">
        <v>159534</v>
      </c>
      <c r="AA2973">
        <v>134534</v>
      </c>
      <c r="AB2973" t="s">
        <v>63</v>
      </c>
      <c r="AC2973" s="1">
        <v>36039</v>
      </c>
      <c r="AD2973">
        <v>12000</v>
      </c>
      <c r="AE2973">
        <v>1263</v>
      </c>
      <c r="AF2973">
        <v>435</v>
      </c>
      <c r="AG2973" t="s">
        <v>103</v>
      </c>
      <c r="AH2973" t="s">
        <v>76</v>
      </c>
      <c r="AI2973">
        <v>1</v>
      </c>
      <c r="AJ2973">
        <v>1999</v>
      </c>
      <c r="AK2973">
        <v>3</v>
      </c>
      <c r="AL2973">
        <v>2</v>
      </c>
      <c r="AN2973">
        <v>2292</v>
      </c>
      <c r="AO2973">
        <v>32</v>
      </c>
      <c r="AP2973" t="s">
        <v>63</v>
      </c>
      <c r="AQ2973" t="s">
        <v>66</v>
      </c>
      <c r="AR2973">
        <v>3065</v>
      </c>
      <c r="AW2973" t="s">
        <v>14484</v>
      </c>
      <c r="AX2973" t="s">
        <v>14485</v>
      </c>
      <c r="AY2973" t="s">
        <v>14486</v>
      </c>
      <c r="AZ2973" t="s">
        <v>70</v>
      </c>
    </row>
    <row r="2974" spans="1:52" x14ac:dyDescent="0.3">
      <c r="A2974">
        <v>2167548</v>
      </c>
      <c r="B2974" t="s">
        <v>14487</v>
      </c>
      <c r="C2974" t="str">
        <f t="shared" si="370"/>
        <v>7492</v>
      </c>
      <c r="D2974" t="s">
        <v>8411</v>
      </c>
      <c r="E2974" t="str">
        <f>"0000"</f>
        <v>0000</v>
      </c>
      <c r="F2974" t="s">
        <v>108</v>
      </c>
      <c r="G2974" t="str">
        <f>"15"</f>
        <v>15</v>
      </c>
      <c r="H2974" t="s">
        <v>55</v>
      </c>
      <c r="I2974" t="s">
        <v>56</v>
      </c>
      <c r="J2974" t="s">
        <v>57</v>
      </c>
      <c r="K2974">
        <v>0</v>
      </c>
      <c r="L2974">
        <v>46161</v>
      </c>
      <c r="M2974">
        <v>1.06</v>
      </c>
      <c r="N2974" t="str">
        <f t="shared" si="369"/>
        <v>000X</v>
      </c>
      <c r="O2974">
        <v>2789</v>
      </c>
      <c r="P2974" t="s">
        <v>58</v>
      </c>
      <c r="Q2974" t="s">
        <v>14287</v>
      </c>
      <c r="R2974" t="s">
        <v>140</v>
      </c>
      <c r="T2974" t="s">
        <v>61</v>
      </c>
      <c r="V2974" t="s">
        <v>14488</v>
      </c>
      <c r="W2974">
        <v>16960</v>
      </c>
      <c r="X2974">
        <v>16960</v>
      </c>
      <c r="Y2974">
        <v>0</v>
      </c>
      <c r="Z2974">
        <v>16960</v>
      </c>
      <c r="AA2974">
        <v>16960</v>
      </c>
      <c r="AB2974" t="s">
        <v>72</v>
      </c>
      <c r="AR2974">
        <v>0</v>
      </c>
      <c r="AW2974" t="s">
        <v>14489</v>
      </c>
      <c r="AY2974" t="s">
        <v>14490</v>
      </c>
      <c r="AZ2974" t="s">
        <v>14491</v>
      </c>
    </row>
    <row r="2975" spans="1:52" x14ac:dyDescent="0.3">
      <c r="A2975">
        <v>2164395</v>
      </c>
      <c r="B2975" t="s">
        <v>14492</v>
      </c>
      <c r="C2975" t="str">
        <f t="shared" si="370"/>
        <v>7492</v>
      </c>
      <c r="D2975" t="s">
        <v>8411</v>
      </c>
      <c r="E2975" t="str">
        <f>"0100"</f>
        <v>0100</v>
      </c>
      <c r="F2975" t="s">
        <v>54</v>
      </c>
      <c r="G2975" t="str">
        <f>"03"</f>
        <v>03</v>
      </c>
      <c r="H2975" t="s">
        <v>55</v>
      </c>
      <c r="I2975" t="s">
        <v>56</v>
      </c>
      <c r="J2975" t="s">
        <v>13318</v>
      </c>
      <c r="K2975">
        <v>1</v>
      </c>
      <c r="L2975">
        <v>43351</v>
      </c>
      <c r="M2975">
        <v>1</v>
      </c>
      <c r="N2975" t="str">
        <f t="shared" si="369"/>
        <v>000X</v>
      </c>
      <c r="O2975">
        <v>5353</v>
      </c>
      <c r="P2975" t="s">
        <v>72</v>
      </c>
      <c r="Q2975" t="s">
        <v>13868</v>
      </c>
      <c r="R2975" t="s">
        <v>110</v>
      </c>
      <c r="T2975" t="s">
        <v>61</v>
      </c>
      <c r="V2975" t="s">
        <v>14493</v>
      </c>
      <c r="W2975">
        <v>253218</v>
      </c>
      <c r="X2975">
        <v>23980</v>
      </c>
      <c r="Y2975">
        <v>229238</v>
      </c>
      <c r="Z2975">
        <v>226214</v>
      </c>
      <c r="AA2975">
        <v>201214</v>
      </c>
      <c r="AB2975" t="s">
        <v>63</v>
      </c>
      <c r="AC2975" s="1">
        <v>42209</v>
      </c>
      <c r="AD2975">
        <v>230000</v>
      </c>
      <c r="AE2975">
        <v>2703</v>
      </c>
      <c r="AF2975">
        <v>2435</v>
      </c>
      <c r="AG2975" t="s">
        <v>64</v>
      </c>
      <c r="AH2975" t="s">
        <v>76</v>
      </c>
      <c r="AI2975">
        <v>1</v>
      </c>
      <c r="AJ2975">
        <v>2007</v>
      </c>
      <c r="AK2975">
        <v>4</v>
      </c>
      <c r="AL2975">
        <v>2</v>
      </c>
      <c r="AN2975">
        <v>2202</v>
      </c>
      <c r="AO2975">
        <v>32</v>
      </c>
      <c r="AP2975" t="s">
        <v>63</v>
      </c>
      <c r="AQ2975" t="s">
        <v>66</v>
      </c>
      <c r="AR2975">
        <v>3157</v>
      </c>
      <c r="AW2975" t="s">
        <v>14494</v>
      </c>
      <c r="AX2975" t="s">
        <v>14495</v>
      </c>
      <c r="AY2975" t="s">
        <v>14496</v>
      </c>
      <c r="AZ2975" t="s">
        <v>14335</v>
      </c>
    </row>
    <row r="2976" spans="1:52" x14ac:dyDescent="0.3">
      <c r="A2976">
        <v>2164476</v>
      </c>
      <c r="B2976" t="s">
        <v>14497</v>
      </c>
      <c r="C2976" t="str">
        <f t="shared" si="370"/>
        <v>7492</v>
      </c>
      <c r="D2976" t="s">
        <v>8411</v>
      </c>
      <c r="E2976" t="str">
        <f>"0100"</f>
        <v>0100</v>
      </c>
      <c r="F2976" t="s">
        <v>54</v>
      </c>
      <c r="G2976" t="str">
        <f>"03"</f>
        <v>03</v>
      </c>
      <c r="H2976" t="s">
        <v>55</v>
      </c>
      <c r="I2976" t="s">
        <v>56</v>
      </c>
      <c r="J2976" t="s">
        <v>13318</v>
      </c>
      <c r="K2976">
        <v>1</v>
      </c>
      <c r="L2976">
        <v>43351</v>
      </c>
      <c r="M2976">
        <v>1</v>
      </c>
      <c r="N2976" t="str">
        <f t="shared" si="369"/>
        <v>000X</v>
      </c>
      <c r="O2976">
        <v>5281</v>
      </c>
      <c r="P2976" t="s">
        <v>72</v>
      </c>
      <c r="Q2976" t="s">
        <v>13868</v>
      </c>
      <c r="R2976" t="s">
        <v>110</v>
      </c>
      <c r="T2976" t="s">
        <v>61</v>
      </c>
      <c r="V2976" t="s">
        <v>14498</v>
      </c>
      <c r="W2976">
        <v>322719</v>
      </c>
      <c r="X2976">
        <v>23980</v>
      </c>
      <c r="Y2976">
        <v>298739</v>
      </c>
      <c r="Z2976">
        <v>261490</v>
      </c>
      <c r="AA2976">
        <v>0</v>
      </c>
      <c r="AB2976" t="s">
        <v>63</v>
      </c>
      <c r="AC2976" s="1">
        <v>35855</v>
      </c>
      <c r="AD2976">
        <v>20000</v>
      </c>
      <c r="AE2976">
        <v>1234</v>
      </c>
      <c r="AF2976">
        <v>14</v>
      </c>
      <c r="AG2976" t="s">
        <v>103</v>
      </c>
      <c r="AH2976" t="s">
        <v>76</v>
      </c>
      <c r="AI2976">
        <v>1</v>
      </c>
      <c r="AJ2976">
        <v>2005</v>
      </c>
      <c r="AK2976">
        <v>3</v>
      </c>
      <c r="AL2976">
        <v>3</v>
      </c>
      <c r="AN2976">
        <v>3086</v>
      </c>
      <c r="AO2976">
        <v>32</v>
      </c>
      <c r="AP2976" t="s">
        <v>63</v>
      </c>
      <c r="AQ2976" t="s">
        <v>66</v>
      </c>
      <c r="AR2976">
        <v>4752</v>
      </c>
      <c r="AW2976" t="s">
        <v>14499</v>
      </c>
      <c r="AX2976" t="s">
        <v>14500</v>
      </c>
      <c r="AY2976" t="s">
        <v>14501</v>
      </c>
      <c r="AZ2976" t="s">
        <v>70</v>
      </c>
    </row>
    <row r="2977" spans="1:52" x14ac:dyDescent="0.3">
      <c r="A2977">
        <v>2165138</v>
      </c>
      <c r="B2977" t="s">
        <v>14502</v>
      </c>
      <c r="C2977" t="str">
        <f t="shared" si="370"/>
        <v>7492</v>
      </c>
      <c r="D2977" t="s">
        <v>8411</v>
      </c>
      <c r="E2977" t="str">
        <f>"0000"</f>
        <v>0000</v>
      </c>
      <c r="F2977" t="s">
        <v>108</v>
      </c>
      <c r="G2977" t="str">
        <f>"03"</f>
        <v>03</v>
      </c>
      <c r="H2977" t="s">
        <v>55</v>
      </c>
      <c r="I2977" t="s">
        <v>56</v>
      </c>
      <c r="J2977" t="s">
        <v>13318</v>
      </c>
      <c r="K2977">
        <v>0</v>
      </c>
      <c r="L2977">
        <v>43649</v>
      </c>
      <c r="M2977">
        <v>1</v>
      </c>
      <c r="N2977" t="str">
        <f t="shared" si="369"/>
        <v>000X</v>
      </c>
      <c r="O2977">
        <v>5140</v>
      </c>
      <c r="P2977" t="s">
        <v>72</v>
      </c>
      <c r="Q2977" t="s">
        <v>13355</v>
      </c>
      <c r="R2977" t="s">
        <v>140</v>
      </c>
      <c r="T2977" t="s">
        <v>61</v>
      </c>
      <c r="V2977" t="s">
        <v>14503</v>
      </c>
      <c r="W2977">
        <v>24960</v>
      </c>
      <c r="X2977">
        <v>24960</v>
      </c>
      <c r="Y2977">
        <v>0</v>
      </c>
      <c r="Z2977">
        <v>24960</v>
      </c>
      <c r="AA2977">
        <v>24960</v>
      </c>
      <c r="AB2977" t="s">
        <v>72</v>
      </c>
      <c r="AC2977" s="1">
        <v>30895</v>
      </c>
      <c r="AD2977">
        <v>14900</v>
      </c>
      <c r="AE2977">
        <v>648</v>
      </c>
      <c r="AF2977">
        <v>1888</v>
      </c>
      <c r="AG2977" t="s">
        <v>103</v>
      </c>
      <c r="AH2977" t="s">
        <v>76</v>
      </c>
      <c r="AR2977">
        <v>0</v>
      </c>
      <c r="AW2977" t="s">
        <v>14504</v>
      </c>
      <c r="AY2977" t="s">
        <v>14505</v>
      </c>
      <c r="AZ2977" t="s">
        <v>14506</v>
      </c>
    </row>
    <row r="2978" spans="1:52" x14ac:dyDescent="0.3">
      <c r="A2978">
        <v>2165171</v>
      </c>
      <c r="B2978" t="s">
        <v>14507</v>
      </c>
      <c r="C2978" t="str">
        <f t="shared" si="370"/>
        <v>7492</v>
      </c>
      <c r="D2978" t="s">
        <v>8411</v>
      </c>
      <c r="E2978" t="str">
        <f>"0000"</f>
        <v>0000</v>
      </c>
      <c r="F2978" t="s">
        <v>108</v>
      </c>
      <c r="G2978" t="str">
        <f>"03"</f>
        <v>03</v>
      </c>
      <c r="H2978" t="s">
        <v>55</v>
      </c>
      <c r="I2978" t="s">
        <v>56</v>
      </c>
      <c r="J2978" t="s">
        <v>13318</v>
      </c>
      <c r="K2978">
        <v>0</v>
      </c>
      <c r="L2978">
        <v>43846</v>
      </c>
      <c r="M2978">
        <v>1.01</v>
      </c>
      <c r="N2978" t="str">
        <f t="shared" si="369"/>
        <v>000X</v>
      </c>
      <c r="O2978">
        <v>5172</v>
      </c>
      <c r="P2978" t="s">
        <v>72</v>
      </c>
      <c r="Q2978" t="s">
        <v>13355</v>
      </c>
      <c r="R2978" t="s">
        <v>140</v>
      </c>
      <c r="T2978" t="s">
        <v>61</v>
      </c>
      <c r="V2978" t="s">
        <v>14508</v>
      </c>
      <c r="W2978">
        <v>24470</v>
      </c>
      <c r="X2978">
        <v>24470</v>
      </c>
      <c r="Y2978">
        <v>0</v>
      </c>
      <c r="Z2978">
        <v>24470</v>
      </c>
      <c r="AA2978">
        <v>24470</v>
      </c>
      <c r="AB2978" t="s">
        <v>72</v>
      </c>
      <c r="AC2978" s="1">
        <v>42620</v>
      </c>
      <c r="AD2978">
        <v>10000</v>
      </c>
      <c r="AE2978">
        <v>2782</v>
      </c>
      <c r="AF2978">
        <v>761</v>
      </c>
      <c r="AG2978" t="s">
        <v>103</v>
      </c>
      <c r="AH2978" t="s">
        <v>76</v>
      </c>
      <c r="AR2978">
        <v>0</v>
      </c>
      <c r="AW2978" t="s">
        <v>14509</v>
      </c>
      <c r="AX2978" t="s">
        <v>14510</v>
      </c>
      <c r="AY2978" t="s">
        <v>14511</v>
      </c>
      <c r="AZ2978" t="s">
        <v>14512</v>
      </c>
    </row>
    <row r="2979" spans="1:52" x14ac:dyDescent="0.3">
      <c r="A2979">
        <v>2165219</v>
      </c>
      <c r="B2979" t="s">
        <v>14513</v>
      </c>
      <c r="C2979" t="str">
        <f t="shared" si="370"/>
        <v>7492</v>
      </c>
      <c r="D2979" t="s">
        <v>8411</v>
      </c>
      <c r="E2979" t="str">
        <f>"0000"</f>
        <v>0000</v>
      </c>
      <c r="F2979" t="s">
        <v>108</v>
      </c>
      <c r="G2979" t="str">
        <f>"03"</f>
        <v>03</v>
      </c>
      <c r="H2979" t="s">
        <v>55</v>
      </c>
      <c r="I2979" t="s">
        <v>56</v>
      </c>
      <c r="J2979" t="s">
        <v>13318</v>
      </c>
      <c r="K2979">
        <v>0</v>
      </c>
      <c r="L2979">
        <v>43840</v>
      </c>
      <c r="M2979">
        <v>1.01</v>
      </c>
      <c r="N2979" t="str">
        <f t="shared" si="369"/>
        <v>000X</v>
      </c>
      <c r="O2979">
        <v>5188</v>
      </c>
      <c r="P2979" t="s">
        <v>72</v>
      </c>
      <c r="Q2979" t="s">
        <v>13355</v>
      </c>
      <c r="R2979" t="s">
        <v>140</v>
      </c>
      <c r="T2979" t="s">
        <v>61</v>
      </c>
      <c r="V2979" t="s">
        <v>14514</v>
      </c>
      <c r="W2979">
        <v>23980</v>
      </c>
      <c r="X2979">
        <v>23980</v>
      </c>
      <c r="Y2979">
        <v>0</v>
      </c>
      <c r="Z2979">
        <v>23980</v>
      </c>
      <c r="AA2979">
        <v>23980</v>
      </c>
      <c r="AB2979" t="s">
        <v>72</v>
      </c>
      <c r="AC2979" s="1">
        <v>35582</v>
      </c>
      <c r="AD2979">
        <v>33400</v>
      </c>
      <c r="AE2979">
        <v>1211</v>
      </c>
      <c r="AF2979">
        <v>1445</v>
      </c>
      <c r="AG2979" t="s">
        <v>103</v>
      </c>
      <c r="AH2979" t="s">
        <v>221</v>
      </c>
      <c r="AR2979">
        <v>0</v>
      </c>
      <c r="AW2979" t="s">
        <v>14515</v>
      </c>
      <c r="AY2979" t="s">
        <v>14516</v>
      </c>
      <c r="AZ2979" t="s">
        <v>14517</v>
      </c>
    </row>
    <row r="2980" spans="1:52" x14ac:dyDescent="0.3">
      <c r="A2980">
        <v>2165944</v>
      </c>
      <c r="B2980" t="s">
        <v>14518</v>
      </c>
      <c r="C2980" t="str">
        <f t="shared" si="370"/>
        <v>7492</v>
      </c>
      <c r="D2980" t="s">
        <v>8411</v>
      </c>
      <c r="E2980" t="str">
        <f>"0100"</f>
        <v>0100</v>
      </c>
      <c r="F2980" t="s">
        <v>54</v>
      </c>
      <c r="G2980" t="str">
        <f>"04"</f>
        <v>04</v>
      </c>
      <c r="H2980" t="s">
        <v>55</v>
      </c>
      <c r="I2980" t="s">
        <v>56</v>
      </c>
      <c r="J2980" t="s">
        <v>57</v>
      </c>
      <c r="K2980">
        <v>1</v>
      </c>
      <c r="L2980">
        <v>53238</v>
      </c>
      <c r="M2980">
        <v>1.22</v>
      </c>
      <c r="N2980" t="str">
        <f t="shared" si="369"/>
        <v>000X</v>
      </c>
      <c r="O2980">
        <v>3098</v>
      </c>
      <c r="P2980" t="s">
        <v>58</v>
      </c>
      <c r="Q2980" t="s">
        <v>14298</v>
      </c>
      <c r="R2980" t="s">
        <v>140</v>
      </c>
      <c r="T2980" t="s">
        <v>61</v>
      </c>
      <c r="V2980" t="s">
        <v>14519</v>
      </c>
      <c r="W2980">
        <v>232394</v>
      </c>
      <c r="X2980">
        <v>19560</v>
      </c>
      <c r="Y2980">
        <v>212834</v>
      </c>
      <c r="Z2980">
        <v>192761</v>
      </c>
      <c r="AA2980">
        <v>167761</v>
      </c>
      <c r="AB2980" t="s">
        <v>63</v>
      </c>
      <c r="AC2980" s="1">
        <v>41936</v>
      </c>
      <c r="AD2980">
        <v>185000</v>
      </c>
      <c r="AE2980">
        <v>2658</v>
      </c>
      <c r="AF2980">
        <v>687</v>
      </c>
      <c r="AG2980" t="s">
        <v>64</v>
      </c>
      <c r="AH2980" t="s">
        <v>76</v>
      </c>
      <c r="AI2980">
        <v>1</v>
      </c>
      <c r="AJ2980">
        <v>2003</v>
      </c>
      <c r="AK2980">
        <v>3</v>
      </c>
      <c r="AL2980">
        <v>3</v>
      </c>
      <c r="AN2980">
        <v>1965</v>
      </c>
      <c r="AO2980">
        <v>32</v>
      </c>
      <c r="AP2980" t="s">
        <v>63</v>
      </c>
      <c r="AQ2980" t="s">
        <v>66</v>
      </c>
      <c r="AR2980">
        <v>3192</v>
      </c>
      <c r="AW2980" t="s">
        <v>14520</v>
      </c>
      <c r="AX2980" t="s">
        <v>14521</v>
      </c>
      <c r="AY2980" t="s">
        <v>14522</v>
      </c>
      <c r="AZ2980" t="s">
        <v>70</v>
      </c>
    </row>
    <row r="2981" spans="1:52" x14ac:dyDescent="0.3">
      <c r="A2981">
        <v>2166002</v>
      </c>
      <c r="B2981" t="s">
        <v>14523</v>
      </c>
      <c r="C2981" t="str">
        <f t="shared" si="370"/>
        <v>7492</v>
      </c>
      <c r="D2981" t="s">
        <v>8411</v>
      </c>
      <c r="E2981" t="str">
        <f>"0000"</f>
        <v>0000</v>
      </c>
      <c r="F2981" t="s">
        <v>108</v>
      </c>
      <c r="G2981" t="str">
        <f>"04"</f>
        <v>04</v>
      </c>
      <c r="H2981" t="s">
        <v>55</v>
      </c>
      <c r="I2981" t="s">
        <v>56</v>
      </c>
      <c r="J2981" t="s">
        <v>8434</v>
      </c>
      <c r="K2981">
        <v>0</v>
      </c>
      <c r="L2981">
        <v>56118</v>
      </c>
      <c r="M2981">
        <v>1.29</v>
      </c>
      <c r="N2981" t="str">
        <f t="shared" si="369"/>
        <v>000X</v>
      </c>
      <c r="O2981">
        <v>3074</v>
      </c>
      <c r="P2981" t="s">
        <v>58</v>
      </c>
      <c r="Q2981" t="s">
        <v>14298</v>
      </c>
      <c r="R2981" t="s">
        <v>140</v>
      </c>
      <c r="T2981" t="s">
        <v>61</v>
      </c>
      <c r="V2981" t="s">
        <v>14524</v>
      </c>
      <c r="W2981">
        <v>16100</v>
      </c>
      <c r="X2981">
        <v>16100</v>
      </c>
      <c r="Y2981">
        <v>0</v>
      </c>
      <c r="Z2981">
        <v>16100</v>
      </c>
      <c r="AA2981">
        <v>16100</v>
      </c>
      <c r="AB2981" t="s">
        <v>72</v>
      </c>
      <c r="AR2981">
        <v>0</v>
      </c>
      <c r="AW2981" t="s">
        <v>14525</v>
      </c>
      <c r="AX2981" t="s">
        <v>14526</v>
      </c>
      <c r="AY2981" t="s">
        <v>14527</v>
      </c>
      <c r="AZ2981" t="s">
        <v>14528</v>
      </c>
    </row>
    <row r="2982" spans="1:52" x14ac:dyDescent="0.3">
      <c r="A2982">
        <v>2166169</v>
      </c>
      <c r="B2982" t="s">
        <v>14529</v>
      </c>
      <c r="C2982" t="str">
        <f t="shared" si="370"/>
        <v>7492</v>
      </c>
      <c r="D2982" t="s">
        <v>8411</v>
      </c>
      <c r="E2982" t="str">
        <f>"0100"</f>
        <v>0100</v>
      </c>
      <c r="F2982" t="s">
        <v>54</v>
      </c>
      <c r="G2982" t="str">
        <f>"03"</f>
        <v>03</v>
      </c>
      <c r="H2982" t="s">
        <v>55</v>
      </c>
      <c r="I2982" t="s">
        <v>56</v>
      </c>
      <c r="J2982" t="s">
        <v>57</v>
      </c>
      <c r="K2982">
        <v>1</v>
      </c>
      <c r="L2982">
        <v>48616</v>
      </c>
      <c r="M2982">
        <v>1.1200000000000001</v>
      </c>
      <c r="N2982" t="str">
        <f t="shared" si="369"/>
        <v>000X</v>
      </c>
      <c r="O2982">
        <v>3038</v>
      </c>
      <c r="P2982" t="s">
        <v>58</v>
      </c>
      <c r="Q2982" t="s">
        <v>14298</v>
      </c>
      <c r="R2982" t="s">
        <v>140</v>
      </c>
      <c r="T2982" t="s">
        <v>61</v>
      </c>
      <c r="V2982" t="s">
        <v>14530</v>
      </c>
      <c r="W2982">
        <v>264143</v>
      </c>
      <c r="X2982">
        <v>17860</v>
      </c>
      <c r="Y2982">
        <v>246283</v>
      </c>
      <c r="Z2982">
        <v>200376</v>
      </c>
      <c r="AA2982">
        <v>175376</v>
      </c>
      <c r="AB2982" t="s">
        <v>63</v>
      </c>
      <c r="AC2982" s="1">
        <v>37135</v>
      </c>
      <c r="AD2982">
        <v>17500</v>
      </c>
      <c r="AE2982">
        <v>1451</v>
      </c>
      <c r="AF2982">
        <v>883</v>
      </c>
      <c r="AG2982" t="s">
        <v>103</v>
      </c>
      <c r="AH2982" t="s">
        <v>76</v>
      </c>
      <c r="AI2982">
        <v>1</v>
      </c>
      <c r="AJ2982">
        <v>2002</v>
      </c>
      <c r="AK2982">
        <v>4</v>
      </c>
      <c r="AL2982">
        <v>3</v>
      </c>
      <c r="AN2982">
        <v>2595</v>
      </c>
      <c r="AO2982">
        <v>32</v>
      </c>
      <c r="AP2982" t="s">
        <v>63</v>
      </c>
      <c r="AQ2982" t="s">
        <v>66</v>
      </c>
      <c r="AR2982">
        <v>3838</v>
      </c>
      <c r="AW2982" t="s">
        <v>14531</v>
      </c>
      <c r="AX2982" t="s">
        <v>14532</v>
      </c>
      <c r="AY2982" t="s">
        <v>14533</v>
      </c>
      <c r="AZ2982" t="s">
        <v>70</v>
      </c>
    </row>
    <row r="2983" spans="1:52" x14ac:dyDescent="0.3">
      <c r="A2983">
        <v>2166274</v>
      </c>
      <c r="B2983" t="s">
        <v>14534</v>
      </c>
      <c r="C2983" t="str">
        <f t="shared" si="370"/>
        <v>7492</v>
      </c>
      <c r="D2983" t="s">
        <v>8411</v>
      </c>
      <c r="E2983" t="str">
        <f>"0100"</f>
        <v>0100</v>
      </c>
      <c r="F2983" t="s">
        <v>54</v>
      </c>
      <c r="G2983" t="str">
        <f>"03"</f>
        <v>03</v>
      </c>
      <c r="H2983" t="s">
        <v>55</v>
      </c>
      <c r="I2983" t="s">
        <v>56</v>
      </c>
      <c r="J2983" t="s">
        <v>57</v>
      </c>
      <c r="K2983">
        <v>1</v>
      </c>
      <c r="L2983">
        <v>46304</v>
      </c>
      <c r="M2983">
        <v>1.06</v>
      </c>
      <c r="N2983" t="str">
        <f t="shared" si="369"/>
        <v>000X</v>
      </c>
      <c r="O2983">
        <v>5254</v>
      </c>
      <c r="P2983" t="s">
        <v>72</v>
      </c>
      <c r="Q2983" t="s">
        <v>13868</v>
      </c>
      <c r="R2983" t="s">
        <v>110</v>
      </c>
      <c r="T2983" t="s">
        <v>61</v>
      </c>
      <c r="V2983" t="s">
        <v>14535</v>
      </c>
      <c r="W2983">
        <v>281905</v>
      </c>
      <c r="X2983">
        <v>17010</v>
      </c>
      <c r="Y2983">
        <v>264895</v>
      </c>
      <c r="Z2983">
        <v>281905</v>
      </c>
      <c r="AA2983">
        <v>281905</v>
      </c>
      <c r="AB2983" t="s">
        <v>72</v>
      </c>
      <c r="AC2983" s="1">
        <v>41030</v>
      </c>
      <c r="AD2983">
        <v>249000</v>
      </c>
      <c r="AE2983">
        <v>2481</v>
      </c>
      <c r="AF2983">
        <v>1962</v>
      </c>
      <c r="AG2983" t="s">
        <v>64</v>
      </c>
      <c r="AH2983" t="s">
        <v>76</v>
      </c>
      <c r="AI2983">
        <v>1</v>
      </c>
      <c r="AJ2983">
        <v>2006</v>
      </c>
      <c r="AK2983">
        <v>4</v>
      </c>
      <c r="AL2983">
        <v>3</v>
      </c>
      <c r="AN2983">
        <v>2713</v>
      </c>
      <c r="AO2983">
        <v>32</v>
      </c>
      <c r="AP2983" t="s">
        <v>63</v>
      </c>
      <c r="AQ2983" t="s">
        <v>66</v>
      </c>
      <c r="AR2983">
        <v>3780</v>
      </c>
      <c r="AW2983" t="s">
        <v>14536</v>
      </c>
      <c r="AX2983" t="s">
        <v>14537</v>
      </c>
      <c r="AY2983" t="s">
        <v>14538</v>
      </c>
      <c r="AZ2983" t="s">
        <v>70</v>
      </c>
    </row>
    <row r="2984" spans="1:52" x14ac:dyDescent="0.3">
      <c r="A2984">
        <v>2166363</v>
      </c>
      <c r="B2984" t="s">
        <v>14539</v>
      </c>
      <c r="C2984" t="str">
        <f t="shared" si="370"/>
        <v>7492</v>
      </c>
      <c r="D2984" t="s">
        <v>8411</v>
      </c>
      <c r="E2984" t="str">
        <f>"0100"</f>
        <v>0100</v>
      </c>
      <c r="F2984" t="s">
        <v>54</v>
      </c>
      <c r="G2984" t="str">
        <f>"04"</f>
        <v>04</v>
      </c>
      <c r="H2984" t="s">
        <v>55</v>
      </c>
      <c r="I2984" t="s">
        <v>56</v>
      </c>
      <c r="J2984" t="s">
        <v>8434</v>
      </c>
      <c r="K2984">
        <v>1</v>
      </c>
      <c r="L2984">
        <v>60609</v>
      </c>
      <c r="M2984">
        <v>1.39</v>
      </c>
      <c r="N2984" t="str">
        <f t="shared" si="369"/>
        <v>000X</v>
      </c>
      <c r="O2984">
        <v>5184</v>
      </c>
      <c r="P2984" t="s">
        <v>72</v>
      </c>
      <c r="Q2984" t="s">
        <v>13868</v>
      </c>
      <c r="R2984" t="s">
        <v>110</v>
      </c>
      <c r="T2984" t="s">
        <v>61</v>
      </c>
      <c r="V2984" t="s">
        <v>14540</v>
      </c>
      <c r="W2984">
        <v>192570</v>
      </c>
      <c r="X2984">
        <v>17390</v>
      </c>
      <c r="Y2984">
        <v>175180</v>
      </c>
      <c r="Z2984">
        <v>137216</v>
      </c>
      <c r="AA2984">
        <v>112216</v>
      </c>
      <c r="AB2984" t="s">
        <v>63</v>
      </c>
      <c r="AC2984" s="1">
        <v>40330</v>
      </c>
      <c r="AD2984">
        <v>194000</v>
      </c>
      <c r="AE2984">
        <v>2364</v>
      </c>
      <c r="AF2984">
        <v>296</v>
      </c>
      <c r="AG2984" t="s">
        <v>64</v>
      </c>
      <c r="AH2984" t="s">
        <v>76</v>
      </c>
      <c r="AI2984">
        <v>1</v>
      </c>
      <c r="AJ2984">
        <v>1991</v>
      </c>
      <c r="AK2984">
        <v>3</v>
      </c>
      <c r="AL2984">
        <v>2</v>
      </c>
      <c r="AN2984">
        <v>1953</v>
      </c>
      <c r="AO2984">
        <v>32</v>
      </c>
      <c r="AP2984" t="s">
        <v>63</v>
      </c>
      <c r="AQ2984" t="s">
        <v>66</v>
      </c>
      <c r="AR2984">
        <v>3367</v>
      </c>
      <c r="AW2984" t="s">
        <v>14541</v>
      </c>
      <c r="AX2984" t="s">
        <v>14542</v>
      </c>
      <c r="AY2984" t="s">
        <v>14543</v>
      </c>
      <c r="AZ2984" t="s">
        <v>70</v>
      </c>
    </row>
    <row r="2985" spans="1:52" x14ac:dyDescent="0.3">
      <c r="A2985">
        <v>2166801</v>
      </c>
      <c r="B2985" t="s">
        <v>14544</v>
      </c>
      <c r="C2985" t="str">
        <f t="shared" si="370"/>
        <v>7492</v>
      </c>
      <c r="D2985" t="s">
        <v>8411</v>
      </c>
      <c r="E2985" t="str">
        <f>"0000"</f>
        <v>0000</v>
      </c>
      <c r="F2985" t="s">
        <v>108</v>
      </c>
      <c r="G2985" t="str">
        <f>"15"</f>
        <v>15</v>
      </c>
      <c r="H2985" t="s">
        <v>55</v>
      </c>
      <c r="I2985" t="s">
        <v>56</v>
      </c>
      <c r="J2985" t="s">
        <v>57</v>
      </c>
      <c r="K2985">
        <v>0</v>
      </c>
      <c r="L2985">
        <v>44008</v>
      </c>
      <c r="M2985">
        <v>1.01</v>
      </c>
      <c r="N2985" t="str">
        <f t="shared" si="369"/>
        <v>000X</v>
      </c>
      <c r="O2985">
        <v>2836</v>
      </c>
      <c r="P2985" t="s">
        <v>58</v>
      </c>
      <c r="Q2985" t="s">
        <v>13917</v>
      </c>
      <c r="R2985" t="s">
        <v>140</v>
      </c>
      <c r="T2985" t="s">
        <v>61</v>
      </c>
      <c r="V2985" t="s">
        <v>14545</v>
      </c>
      <c r="W2985">
        <v>16160</v>
      </c>
      <c r="X2985">
        <v>16160</v>
      </c>
      <c r="Y2985">
        <v>0</v>
      </c>
      <c r="Z2985">
        <v>16160</v>
      </c>
      <c r="AA2985">
        <v>16160</v>
      </c>
      <c r="AB2985" t="s">
        <v>72</v>
      </c>
      <c r="AC2985" s="1">
        <v>44258</v>
      </c>
      <c r="AD2985">
        <v>39000</v>
      </c>
      <c r="AE2985">
        <v>3141</v>
      </c>
      <c r="AF2985">
        <v>1226</v>
      </c>
      <c r="AG2985" t="s">
        <v>103</v>
      </c>
      <c r="AH2985" t="s">
        <v>76</v>
      </c>
      <c r="AR2985">
        <v>0</v>
      </c>
      <c r="AW2985" t="s">
        <v>14546</v>
      </c>
      <c r="AX2985" t="s">
        <v>3019</v>
      </c>
      <c r="AY2985" t="s">
        <v>5383</v>
      </c>
      <c r="AZ2985" t="s">
        <v>70</v>
      </c>
    </row>
    <row r="2986" spans="1:52" x14ac:dyDescent="0.3">
      <c r="A2986">
        <v>2167378</v>
      </c>
      <c r="B2986" t="s">
        <v>14547</v>
      </c>
      <c r="C2986" t="str">
        <f t="shared" si="370"/>
        <v>7492</v>
      </c>
      <c r="D2986" t="s">
        <v>8411</v>
      </c>
      <c r="E2986" t="str">
        <f>"0000"</f>
        <v>0000</v>
      </c>
      <c r="F2986" t="s">
        <v>108</v>
      </c>
      <c r="G2986" t="str">
        <f>"04"</f>
        <v>04</v>
      </c>
      <c r="H2986" t="s">
        <v>55</v>
      </c>
      <c r="I2986" t="s">
        <v>56</v>
      </c>
      <c r="J2986" t="s">
        <v>57</v>
      </c>
      <c r="K2986">
        <v>0</v>
      </c>
      <c r="L2986">
        <v>44019</v>
      </c>
      <c r="M2986">
        <v>1.01</v>
      </c>
      <c r="N2986" t="str">
        <f t="shared" si="369"/>
        <v>000X</v>
      </c>
      <c r="O2986">
        <v>3324</v>
      </c>
      <c r="P2986" t="s">
        <v>58</v>
      </c>
      <c r="Q2986" t="s">
        <v>14298</v>
      </c>
      <c r="R2986" t="s">
        <v>140</v>
      </c>
      <c r="T2986" t="s">
        <v>61</v>
      </c>
      <c r="V2986" t="s">
        <v>14548</v>
      </c>
      <c r="W2986">
        <v>16170</v>
      </c>
      <c r="X2986">
        <v>16170</v>
      </c>
      <c r="Y2986">
        <v>0</v>
      </c>
      <c r="Z2986">
        <v>16170</v>
      </c>
      <c r="AA2986">
        <v>16170</v>
      </c>
      <c r="AB2986" t="s">
        <v>72</v>
      </c>
      <c r="AR2986">
        <v>0</v>
      </c>
      <c r="AW2986" t="s">
        <v>14549</v>
      </c>
      <c r="AY2986" t="s">
        <v>14550</v>
      </c>
      <c r="AZ2986" t="s">
        <v>1322</v>
      </c>
    </row>
    <row r="2987" spans="1:52" x14ac:dyDescent="0.3">
      <c r="A2987">
        <v>2167432</v>
      </c>
      <c r="B2987" t="s">
        <v>14551</v>
      </c>
      <c r="C2987" t="str">
        <f t="shared" si="370"/>
        <v>7492</v>
      </c>
      <c r="D2987" t="s">
        <v>8411</v>
      </c>
      <c r="E2987" t="str">
        <f t="shared" ref="E2987:E2997" si="373">"0100"</f>
        <v>0100</v>
      </c>
      <c r="F2987" t="s">
        <v>54</v>
      </c>
      <c r="G2987" t="str">
        <f>"04"</f>
        <v>04</v>
      </c>
      <c r="H2987" t="s">
        <v>55</v>
      </c>
      <c r="I2987" t="s">
        <v>56</v>
      </c>
      <c r="J2987" t="s">
        <v>57</v>
      </c>
      <c r="K2987">
        <v>1</v>
      </c>
      <c r="L2987">
        <v>43631</v>
      </c>
      <c r="M2987">
        <v>1</v>
      </c>
      <c r="N2987" t="str">
        <f t="shared" ref="N2987:N3050" si="374">"000X"</f>
        <v>000X</v>
      </c>
      <c r="O2987">
        <v>3388</v>
      </c>
      <c r="P2987" t="s">
        <v>58</v>
      </c>
      <c r="Q2987" t="s">
        <v>14298</v>
      </c>
      <c r="R2987" t="s">
        <v>140</v>
      </c>
      <c r="T2987" t="s">
        <v>61</v>
      </c>
      <c r="V2987" t="s">
        <v>14552</v>
      </c>
      <c r="W2987">
        <v>174806</v>
      </c>
      <c r="X2987">
        <v>16030</v>
      </c>
      <c r="Y2987">
        <v>158776</v>
      </c>
      <c r="Z2987">
        <v>116123</v>
      </c>
      <c r="AA2987">
        <v>91123</v>
      </c>
      <c r="AB2987" t="s">
        <v>63</v>
      </c>
      <c r="AC2987" s="1">
        <v>34394</v>
      </c>
      <c r="AD2987">
        <v>96000</v>
      </c>
      <c r="AE2987">
        <v>1026</v>
      </c>
      <c r="AF2987">
        <v>1446</v>
      </c>
      <c r="AG2987" t="s">
        <v>64</v>
      </c>
      <c r="AH2987" t="s">
        <v>76</v>
      </c>
      <c r="AI2987">
        <v>1</v>
      </c>
      <c r="AJ2987">
        <v>1993</v>
      </c>
      <c r="AK2987">
        <v>3</v>
      </c>
      <c r="AL2987">
        <v>2</v>
      </c>
      <c r="AN2987">
        <v>1810</v>
      </c>
      <c r="AO2987">
        <v>29</v>
      </c>
      <c r="AP2987" t="s">
        <v>72</v>
      </c>
      <c r="AQ2987" t="s">
        <v>66</v>
      </c>
      <c r="AR2987">
        <v>2630</v>
      </c>
      <c r="AW2987" t="s">
        <v>14553</v>
      </c>
      <c r="AX2987" t="s">
        <v>14554</v>
      </c>
      <c r="AY2987" t="s">
        <v>14555</v>
      </c>
      <c r="AZ2987" t="s">
        <v>14376</v>
      </c>
    </row>
    <row r="2988" spans="1:52" x14ac:dyDescent="0.3">
      <c r="A2988">
        <v>2167599</v>
      </c>
      <c r="B2988" t="s">
        <v>14556</v>
      </c>
      <c r="C2988" t="str">
        <f t="shared" si="370"/>
        <v>7492</v>
      </c>
      <c r="D2988" t="s">
        <v>8411</v>
      </c>
      <c r="E2988" t="str">
        <f t="shared" si="373"/>
        <v>0100</v>
      </c>
      <c r="F2988" t="s">
        <v>54</v>
      </c>
      <c r="G2988" t="str">
        <f>"04"</f>
        <v>04</v>
      </c>
      <c r="H2988" t="s">
        <v>55</v>
      </c>
      <c r="I2988" t="s">
        <v>56</v>
      </c>
      <c r="J2988" t="s">
        <v>57</v>
      </c>
      <c r="K2988">
        <v>1</v>
      </c>
      <c r="L2988">
        <v>43782</v>
      </c>
      <c r="M2988">
        <v>1.01</v>
      </c>
      <c r="N2988" t="str">
        <f t="shared" si="374"/>
        <v>000X</v>
      </c>
      <c r="O2988">
        <v>5297</v>
      </c>
      <c r="P2988" t="s">
        <v>72</v>
      </c>
      <c r="Q2988" t="s">
        <v>8435</v>
      </c>
      <c r="R2988" t="s">
        <v>140</v>
      </c>
      <c r="T2988" t="s">
        <v>61</v>
      </c>
      <c r="V2988" t="s">
        <v>14557</v>
      </c>
      <c r="W2988">
        <v>203610</v>
      </c>
      <c r="X2988">
        <v>16080</v>
      </c>
      <c r="Y2988">
        <v>187530</v>
      </c>
      <c r="Z2988">
        <v>149478</v>
      </c>
      <c r="AA2988">
        <v>124478</v>
      </c>
      <c r="AB2988" t="s">
        <v>63</v>
      </c>
      <c r="AC2988" s="1">
        <v>44288</v>
      </c>
      <c r="AD2988">
        <v>299900</v>
      </c>
      <c r="AE2988">
        <v>3152</v>
      </c>
      <c r="AF2988">
        <v>737</v>
      </c>
      <c r="AG2988" t="s">
        <v>64</v>
      </c>
      <c r="AH2988" t="s">
        <v>76</v>
      </c>
      <c r="AI2988">
        <v>1</v>
      </c>
      <c r="AJ2988">
        <v>2000</v>
      </c>
      <c r="AK2988">
        <v>3</v>
      </c>
      <c r="AL2988">
        <v>2</v>
      </c>
      <c r="AN2988">
        <v>2091</v>
      </c>
      <c r="AO2988">
        <v>32</v>
      </c>
      <c r="AP2988" t="s">
        <v>72</v>
      </c>
      <c r="AQ2988" t="s">
        <v>66</v>
      </c>
      <c r="AR2988">
        <v>2887</v>
      </c>
      <c r="AW2988" t="s">
        <v>14558</v>
      </c>
      <c r="AX2988" t="s">
        <v>14559</v>
      </c>
      <c r="AY2988" t="s">
        <v>14560</v>
      </c>
      <c r="AZ2988" t="s">
        <v>70</v>
      </c>
    </row>
    <row r="2989" spans="1:52" x14ac:dyDescent="0.3">
      <c r="A2989">
        <v>2165103</v>
      </c>
      <c r="B2989" t="s">
        <v>14561</v>
      </c>
      <c r="C2989" t="str">
        <f t="shared" si="370"/>
        <v>7492</v>
      </c>
      <c r="D2989" t="s">
        <v>8411</v>
      </c>
      <c r="E2989" t="str">
        <f t="shared" si="373"/>
        <v>0100</v>
      </c>
      <c r="F2989" t="s">
        <v>54</v>
      </c>
      <c r="G2989" t="str">
        <f>"03"</f>
        <v>03</v>
      </c>
      <c r="H2989" t="s">
        <v>55</v>
      </c>
      <c r="I2989" t="s">
        <v>56</v>
      </c>
      <c r="J2989" t="s">
        <v>13819</v>
      </c>
      <c r="K2989">
        <v>1</v>
      </c>
      <c r="L2989">
        <v>46173</v>
      </c>
      <c r="M2989">
        <v>1.06</v>
      </c>
      <c r="N2989" t="str">
        <f t="shared" si="374"/>
        <v>000X</v>
      </c>
      <c r="O2989">
        <v>5106</v>
      </c>
      <c r="P2989" t="s">
        <v>72</v>
      </c>
      <c r="Q2989" t="s">
        <v>13355</v>
      </c>
      <c r="R2989" t="s">
        <v>140</v>
      </c>
      <c r="T2989" t="s">
        <v>61</v>
      </c>
      <c r="V2989" t="s">
        <v>14562</v>
      </c>
      <c r="W2989">
        <v>289499</v>
      </c>
      <c r="X2989">
        <v>15740</v>
      </c>
      <c r="Y2989">
        <v>273759</v>
      </c>
      <c r="Z2989">
        <v>159720</v>
      </c>
      <c r="AA2989">
        <v>134720</v>
      </c>
      <c r="AB2989" t="s">
        <v>63</v>
      </c>
      <c r="AC2989" s="1">
        <v>42235</v>
      </c>
      <c r="AD2989">
        <v>349000</v>
      </c>
      <c r="AE2989">
        <v>2710</v>
      </c>
      <c r="AF2989">
        <v>1496</v>
      </c>
      <c r="AG2989" t="s">
        <v>64</v>
      </c>
      <c r="AH2989" t="s">
        <v>76</v>
      </c>
      <c r="AI2989">
        <v>1</v>
      </c>
      <c r="AJ2989">
        <v>2006</v>
      </c>
      <c r="AK2989">
        <v>3</v>
      </c>
      <c r="AL2989">
        <v>3</v>
      </c>
      <c r="AN2989">
        <v>2835</v>
      </c>
      <c r="AO2989">
        <v>32</v>
      </c>
      <c r="AP2989" t="s">
        <v>63</v>
      </c>
      <c r="AQ2989" t="s">
        <v>66</v>
      </c>
      <c r="AR2989">
        <v>3902</v>
      </c>
      <c r="AW2989" t="s">
        <v>14563</v>
      </c>
      <c r="AX2989" t="s">
        <v>14564</v>
      </c>
      <c r="AY2989" t="s">
        <v>14565</v>
      </c>
      <c r="AZ2989" t="s">
        <v>70</v>
      </c>
    </row>
    <row r="2990" spans="1:52" x14ac:dyDescent="0.3">
      <c r="A2990">
        <v>2165618</v>
      </c>
      <c r="B2990" t="s">
        <v>14566</v>
      </c>
      <c r="C2990" t="str">
        <f t="shared" si="370"/>
        <v>7492</v>
      </c>
      <c r="D2990" t="s">
        <v>8411</v>
      </c>
      <c r="E2990" t="str">
        <f t="shared" si="373"/>
        <v>0100</v>
      </c>
      <c r="F2990" t="s">
        <v>54</v>
      </c>
      <c r="G2990" t="str">
        <f>"03"</f>
        <v>03</v>
      </c>
      <c r="H2990" t="s">
        <v>55</v>
      </c>
      <c r="I2990" t="s">
        <v>56</v>
      </c>
      <c r="J2990" t="s">
        <v>57</v>
      </c>
      <c r="K2990">
        <v>1</v>
      </c>
      <c r="L2990">
        <v>43546</v>
      </c>
      <c r="M2990">
        <v>1</v>
      </c>
      <c r="N2990" t="str">
        <f t="shared" si="374"/>
        <v>000X</v>
      </c>
      <c r="O2990">
        <v>2985</v>
      </c>
      <c r="P2990" t="s">
        <v>58</v>
      </c>
      <c r="Q2990" t="s">
        <v>14403</v>
      </c>
      <c r="R2990" t="s">
        <v>331</v>
      </c>
      <c r="T2990" t="s">
        <v>61</v>
      </c>
      <c r="V2990" t="s">
        <v>14567</v>
      </c>
      <c r="W2990">
        <v>252105</v>
      </c>
      <c r="X2990">
        <v>16000</v>
      </c>
      <c r="Y2990">
        <v>236105</v>
      </c>
      <c r="Z2990">
        <v>204162</v>
      </c>
      <c r="AA2990">
        <v>0</v>
      </c>
      <c r="AB2990" t="s">
        <v>63</v>
      </c>
      <c r="AC2990" s="1">
        <v>43159</v>
      </c>
      <c r="AD2990">
        <v>16000</v>
      </c>
      <c r="AE2990">
        <v>2883</v>
      </c>
      <c r="AF2990">
        <v>2054</v>
      </c>
      <c r="AG2990" t="s">
        <v>103</v>
      </c>
      <c r="AH2990" t="s">
        <v>76</v>
      </c>
      <c r="AI2990">
        <v>1</v>
      </c>
      <c r="AJ2990">
        <v>2019</v>
      </c>
      <c r="AK2990">
        <v>3</v>
      </c>
      <c r="AL2990">
        <v>2</v>
      </c>
      <c r="AN2990">
        <v>2306</v>
      </c>
      <c r="AO2990">
        <v>32</v>
      </c>
      <c r="AP2990" t="s">
        <v>72</v>
      </c>
      <c r="AQ2990" t="s">
        <v>66</v>
      </c>
      <c r="AR2990">
        <v>3951</v>
      </c>
      <c r="AW2990" t="s">
        <v>14568</v>
      </c>
      <c r="AX2990" t="s">
        <v>14569</v>
      </c>
      <c r="AY2990" t="s">
        <v>14570</v>
      </c>
      <c r="AZ2990" t="s">
        <v>14571</v>
      </c>
    </row>
    <row r="2991" spans="1:52" x14ac:dyDescent="0.3">
      <c r="A2991">
        <v>2165651</v>
      </c>
      <c r="B2991" t="s">
        <v>14572</v>
      </c>
      <c r="C2991" t="str">
        <f t="shared" si="370"/>
        <v>7492</v>
      </c>
      <c r="D2991" t="s">
        <v>8411</v>
      </c>
      <c r="E2991" t="str">
        <f t="shared" si="373"/>
        <v>0100</v>
      </c>
      <c r="F2991" t="s">
        <v>54</v>
      </c>
      <c r="G2991" t="str">
        <f>"15"</f>
        <v>15</v>
      </c>
      <c r="H2991" t="s">
        <v>55</v>
      </c>
      <c r="I2991" t="s">
        <v>56</v>
      </c>
      <c r="J2991" t="s">
        <v>57</v>
      </c>
      <c r="K2991">
        <v>1</v>
      </c>
      <c r="L2991">
        <v>42248</v>
      </c>
      <c r="M2991">
        <v>0.97</v>
      </c>
      <c r="N2991" t="str">
        <f t="shared" si="374"/>
        <v>000X</v>
      </c>
      <c r="O2991">
        <v>3759</v>
      </c>
      <c r="P2991" t="s">
        <v>72</v>
      </c>
      <c r="Q2991" t="s">
        <v>14573</v>
      </c>
      <c r="R2991" t="s">
        <v>364</v>
      </c>
      <c r="T2991" t="s">
        <v>61</v>
      </c>
      <c r="V2991" t="s">
        <v>14574</v>
      </c>
      <c r="W2991">
        <v>243808</v>
      </c>
      <c r="X2991">
        <v>15520</v>
      </c>
      <c r="Y2991">
        <v>228288</v>
      </c>
      <c r="Z2991">
        <v>194587</v>
      </c>
      <c r="AA2991">
        <v>169587</v>
      </c>
      <c r="AB2991" t="s">
        <v>63</v>
      </c>
      <c r="AC2991" s="1">
        <v>39722</v>
      </c>
      <c r="AD2991">
        <v>335000</v>
      </c>
      <c r="AE2991">
        <v>2247</v>
      </c>
      <c r="AF2991">
        <v>288</v>
      </c>
      <c r="AG2991" t="s">
        <v>64</v>
      </c>
      <c r="AH2991" t="s">
        <v>76</v>
      </c>
      <c r="AI2991">
        <v>1</v>
      </c>
      <c r="AJ2991">
        <v>2004</v>
      </c>
      <c r="AK2991">
        <v>3</v>
      </c>
      <c r="AL2991">
        <v>2</v>
      </c>
      <c r="AN2991">
        <v>2194</v>
      </c>
      <c r="AO2991">
        <v>32</v>
      </c>
      <c r="AP2991" t="s">
        <v>63</v>
      </c>
      <c r="AQ2991" t="s">
        <v>66</v>
      </c>
      <c r="AR2991">
        <v>3427</v>
      </c>
      <c r="AW2991" t="s">
        <v>14575</v>
      </c>
      <c r="AX2991" t="s">
        <v>14576</v>
      </c>
      <c r="AY2991" t="s">
        <v>14577</v>
      </c>
      <c r="AZ2991" t="s">
        <v>70</v>
      </c>
    </row>
    <row r="2992" spans="1:52" x14ac:dyDescent="0.3">
      <c r="A2992">
        <v>2165669</v>
      </c>
      <c r="B2992" t="s">
        <v>14578</v>
      </c>
      <c r="C2992" t="str">
        <f t="shared" si="370"/>
        <v>7492</v>
      </c>
      <c r="D2992" t="s">
        <v>8411</v>
      </c>
      <c r="E2992" t="str">
        <f t="shared" si="373"/>
        <v>0100</v>
      </c>
      <c r="F2992" t="s">
        <v>54</v>
      </c>
      <c r="G2992" t="str">
        <f>"04"</f>
        <v>04</v>
      </c>
      <c r="H2992" t="s">
        <v>55</v>
      </c>
      <c r="I2992" t="s">
        <v>56</v>
      </c>
      <c r="J2992" t="s">
        <v>57</v>
      </c>
      <c r="K2992">
        <v>1</v>
      </c>
      <c r="L2992">
        <v>46767</v>
      </c>
      <c r="M2992">
        <v>1.07</v>
      </c>
      <c r="N2992" t="str">
        <f t="shared" si="374"/>
        <v>000X</v>
      </c>
      <c r="O2992">
        <v>3020</v>
      </c>
      <c r="P2992" t="s">
        <v>58</v>
      </c>
      <c r="Q2992" t="s">
        <v>14403</v>
      </c>
      <c r="R2992" t="s">
        <v>331</v>
      </c>
      <c r="T2992" t="s">
        <v>61</v>
      </c>
      <c r="V2992" t="s">
        <v>14579</v>
      </c>
      <c r="W2992">
        <v>276551</v>
      </c>
      <c r="X2992">
        <v>17180</v>
      </c>
      <c r="Y2992">
        <v>259371</v>
      </c>
      <c r="Z2992">
        <v>276551</v>
      </c>
      <c r="AA2992">
        <v>251551</v>
      </c>
      <c r="AB2992" t="s">
        <v>63</v>
      </c>
      <c r="AC2992" s="1">
        <v>43760</v>
      </c>
      <c r="AD2992">
        <v>347500</v>
      </c>
      <c r="AE2992">
        <v>3015</v>
      </c>
      <c r="AF2992">
        <v>237</v>
      </c>
      <c r="AG2992" t="s">
        <v>64</v>
      </c>
      <c r="AH2992" t="s">
        <v>76</v>
      </c>
      <c r="AI2992">
        <v>1</v>
      </c>
      <c r="AJ2992">
        <v>2003</v>
      </c>
      <c r="AK2992">
        <v>4</v>
      </c>
      <c r="AL2992">
        <v>3</v>
      </c>
      <c r="AN2992">
        <v>2666</v>
      </c>
      <c r="AO2992">
        <v>32</v>
      </c>
      <c r="AP2992" t="s">
        <v>63</v>
      </c>
      <c r="AQ2992" t="s">
        <v>66</v>
      </c>
      <c r="AR2992">
        <v>3977</v>
      </c>
      <c r="AW2992" t="s">
        <v>14580</v>
      </c>
      <c r="AY2992" t="s">
        <v>14581</v>
      </c>
      <c r="AZ2992" t="s">
        <v>70</v>
      </c>
    </row>
    <row r="2993" spans="1:52" x14ac:dyDescent="0.3">
      <c r="A2993">
        <v>2165707</v>
      </c>
      <c r="B2993" t="s">
        <v>14582</v>
      </c>
      <c r="C2993" t="str">
        <f t="shared" si="370"/>
        <v>7492</v>
      </c>
      <c r="D2993" t="s">
        <v>8411</v>
      </c>
      <c r="E2993" t="str">
        <f t="shared" si="373"/>
        <v>0100</v>
      </c>
      <c r="F2993" t="s">
        <v>54</v>
      </c>
      <c r="G2993" t="str">
        <f>"04"</f>
        <v>04</v>
      </c>
      <c r="H2993" t="s">
        <v>55</v>
      </c>
      <c r="I2993" t="s">
        <v>56</v>
      </c>
      <c r="J2993" t="s">
        <v>57</v>
      </c>
      <c r="K2993">
        <v>1</v>
      </c>
      <c r="L2993">
        <v>44128</v>
      </c>
      <c r="M2993">
        <v>1.01</v>
      </c>
      <c r="N2993" t="str">
        <f t="shared" si="374"/>
        <v>000X</v>
      </c>
      <c r="O2993">
        <v>3045</v>
      </c>
      <c r="P2993" t="s">
        <v>58</v>
      </c>
      <c r="Q2993" t="s">
        <v>14298</v>
      </c>
      <c r="R2993" t="s">
        <v>140</v>
      </c>
      <c r="T2993" t="s">
        <v>61</v>
      </c>
      <c r="V2993" t="s">
        <v>14583</v>
      </c>
      <c r="W2993">
        <v>208462</v>
      </c>
      <c r="X2993">
        <v>16210</v>
      </c>
      <c r="Y2993">
        <v>192252</v>
      </c>
      <c r="Z2993">
        <v>169692</v>
      </c>
      <c r="AA2993">
        <v>144692</v>
      </c>
      <c r="AB2993" t="s">
        <v>63</v>
      </c>
      <c r="AC2993" s="1">
        <v>43220</v>
      </c>
      <c r="AD2993">
        <v>212000</v>
      </c>
      <c r="AE2993">
        <v>2899</v>
      </c>
      <c r="AF2993">
        <v>1336</v>
      </c>
      <c r="AG2993" t="s">
        <v>64</v>
      </c>
      <c r="AH2993" t="s">
        <v>76</v>
      </c>
      <c r="AI2993">
        <v>1</v>
      </c>
      <c r="AJ2993">
        <v>2002</v>
      </c>
      <c r="AK2993">
        <v>3</v>
      </c>
      <c r="AL2993">
        <v>2</v>
      </c>
      <c r="AN2993">
        <v>2048</v>
      </c>
      <c r="AO2993">
        <v>32</v>
      </c>
      <c r="AP2993" t="s">
        <v>72</v>
      </c>
      <c r="AQ2993" t="s">
        <v>66</v>
      </c>
      <c r="AR2993">
        <v>2559</v>
      </c>
      <c r="AW2993" t="s">
        <v>14584</v>
      </c>
      <c r="AY2993" t="s">
        <v>14585</v>
      </c>
      <c r="AZ2993" t="s">
        <v>70</v>
      </c>
    </row>
    <row r="2994" spans="1:52" x14ac:dyDescent="0.3">
      <c r="A2994">
        <v>2165758</v>
      </c>
      <c r="B2994" t="s">
        <v>14586</v>
      </c>
      <c r="C2994" t="str">
        <f t="shared" si="370"/>
        <v>7492</v>
      </c>
      <c r="D2994" t="s">
        <v>8411</v>
      </c>
      <c r="E2994" t="str">
        <f t="shared" si="373"/>
        <v>0100</v>
      </c>
      <c r="F2994" t="s">
        <v>54</v>
      </c>
      <c r="G2994" t="str">
        <f>"04"</f>
        <v>04</v>
      </c>
      <c r="H2994" t="s">
        <v>55</v>
      </c>
      <c r="I2994" t="s">
        <v>56</v>
      </c>
      <c r="J2994" t="s">
        <v>57</v>
      </c>
      <c r="K2994">
        <v>1</v>
      </c>
      <c r="L2994">
        <v>47129</v>
      </c>
      <c r="M2994">
        <v>1.08</v>
      </c>
      <c r="N2994" t="str">
        <f t="shared" si="374"/>
        <v>000X</v>
      </c>
      <c r="O2994">
        <v>3079</v>
      </c>
      <c r="P2994" t="s">
        <v>58</v>
      </c>
      <c r="Q2994" t="s">
        <v>14298</v>
      </c>
      <c r="R2994" t="s">
        <v>140</v>
      </c>
      <c r="T2994" t="s">
        <v>61</v>
      </c>
      <c r="V2994" t="s">
        <v>14587</v>
      </c>
      <c r="W2994">
        <v>236324</v>
      </c>
      <c r="X2994">
        <v>17310</v>
      </c>
      <c r="Y2994">
        <v>219014</v>
      </c>
      <c r="Z2994">
        <v>229254</v>
      </c>
      <c r="AA2994">
        <v>204254</v>
      </c>
      <c r="AB2994" t="s">
        <v>63</v>
      </c>
      <c r="AC2994" s="1">
        <v>43306</v>
      </c>
      <c r="AD2994">
        <v>270000</v>
      </c>
      <c r="AE2994">
        <v>2917</v>
      </c>
      <c r="AF2994">
        <v>389</v>
      </c>
      <c r="AG2994" t="s">
        <v>64</v>
      </c>
      <c r="AH2994" t="s">
        <v>76</v>
      </c>
      <c r="AI2994">
        <v>1</v>
      </c>
      <c r="AJ2994">
        <v>2001</v>
      </c>
      <c r="AK2994">
        <v>3</v>
      </c>
      <c r="AL2994">
        <v>3</v>
      </c>
      <c r="AN2994">
        <v>2196</v>
      </c>
      <c r="AO2994">
        <v>32</v>
      </c>
      <c r="AP2994" t="s">
        <v>63</v>
      </c>
      <c r="AQ2994" t="s">
        <v>66</v>
      </c>
      <c r="AR2994">
        <v>3127</v>
      </c>
      <c r="AW2994" t="s">
        <v>14588</v>
      </c>
      <c r="AX2994" t="s">
        <v>14589</v>
      </c>
      <c r="AY2994" t="s">
        <v>14590</v>
      </c>
      <c r="AZ2994" t="s">
        <v>70</v>
      </c>
    </row>
    <row r="2995" spans="1:52" x14ac:dyDescent="0.3">
      <c r="A2995">
        <v>2165880</v>
      </c>
      <c r="B2995" t="s">
        <v>14591</v>
      </c>
      <c r="C2995" t="str">
        <f t="shared" si="370"/>
        <v>7492</v>
      </c>
      <c r="D2995" t="s">
        <v>8411</v>
      </c>
      <c r="E2995" t="str">
        <f t="shared" si="373"/>
        <v>0100</v>
      </c>
      <c r="F2995" t="s">
        <v>54</v>
      </c>
      <c r="G2995" t="str">
        <f>"15"</f>
        <v>15</v>
      </c>
      <c r="H2995" t="s">
        <v>55</v>
      </c>
      <c r="I2995" t="s">
        <v>56</v>
      </c>
      <c r="J2995" t="s">
        <v>57</v>
      </c>
      <c r="K2995">
        <v>1</v>
      </c>
      <c r="L2995">
        <v>44289</v>
      </c>
      <c r="M2995">
        <v>1.02</v>
      </c>
      <c r="N2995" t="str">
        <f t="shared" si="374"/>
        <v>000X</v>
      </c>
      <c r="O2995">
        <v>2854</v>
      </c>
      <c r="P2995" t="s">
        <v>58</v>
      </c>
      <c r="Q2995" t="s">
        <v>14287</v>
      </c>
      <c r="R2995" t="s">
        <v>140</v>
      </c>
      <c r="T2995" t="s">
        <v>61</v>
      </c>
      <c r="V2995" t="s">
        <v>14592</v>
      </c>
      <c r="W2995">
        <v>273182</v>
      </c>
      <c r="X2995">
        <v>16270</v>
      </c>
      <c r="Y2995">
        <v>256912</v>
      </c>
      <c r="Z2995">
        <v>209512</v>
      </c>
      <c r="AA2995">
        <v>184512</v>
      </c>
      <c r="AB2995" t="s">
        <v>63</v>
      </c>
      <c r="AC2995" s="1">
        <v>38565</v>
      </c>
      <c r="AD2995">
        <v>405000</v>
      </c>
      <c r="AE2995">
        <v>1923</v>
      </c>
      <c r="AF2995">
        <v>1424</v>
      </c>
      <c r="AG2995" t="s">
        <v>64</v>
      </c>
      <c r="AH2995" t="s">
        <v>76</v>
      </c>
      <c r="AI2995">
        <v>1</v>
      </c>
      <c r="AJ2995">
        <v>2004</v>
      </c>
      <c r="AK2995">
        <v>3</v>
      </c>
      <c r="AL2995">
        <v>2</v>
      </c>
      <c r="AN2995">
        <v>2775</v>
      </c>
      <c r="AO2995">
        <v>32</v>
      </c>
      <c r="AP2995" t="s">
        <v>63</v>
      </c>
      <c r="AQ2995" t="s">
        <v>66</v>
      </c>
      <c r="AR2995">
        <v>4075</v>
      </c>
      <c r="AW2995" t="s">
        <v>14593</v>
      </c>
      <c r="AY2995" t="s">
        <v>14594</v>
      </c>
      <c r="AZ2995" t="s">
        <v>70</v>
      </c>
    </row>
    <row r="2996" spans="1:52" x14ac:dyDescent="0.3">
      <c r="A2996">
        <v>2166053</v>
      </c>
      <c r="B2996" t="s">
        <v>14595</v>
      </c>
      <c r="C2996" t="str">
        <f t="shared" si="370"/>
        <v>7492</v>
      </c>
      <c r="D2996" t="s">
        <v>8411</v>
      </c>
      <c r="E2996" t="str">
        <f t="shared" si="373"/>
        <v>0100</v>
      </c>
      <c r="F2996" t="s">
        <v>54</v>
      </c>
      <c r="G2996" t="str">
        <f>"04"</f>
        <v>04</v>
      </c>
      <c r="H2996" t="s">
        <v>55</v>
      </c>
      <c r="I2996" t="s">
        <v>56</v>
      </c>
      <c r="J2996" t="s">
        <v>57</v>
      </c>
      <c r="K2996">
        <v>1</v>
      </c>
      <c r="L2996">
        <v>53110</v>
      </c>
      <c r="M2996">
        <v>1.22</v>
      </c>
      <c r="N2996" t="str">
        <f t="shared" si="374"/>
        <v>000X</v>
      </c>
      <c r="O2996">
        <v>3062</v>
      </c>
      <c r="P2996" t="s">
        <v>58</v>
      </c>
      <c r="Q2996" t="s">
        <v>14298</v>
      </c>
      <c r="R2996" t="s">
        <v>140</v>
      </c>
      <c r="T2996" t="s">
        <v>61</v>
      </c>
      <c r="V2996" t="s">
        <v>14596</v>
      </c>
      <c r="W2996">
        <v>237397</v>
      </c>
      <c r="X2996">
        <v>19510</v>
      </c>
      <c r="Y2996">
        <v>217887</v>
      </c>
      <c r="Z2996">
        <v>237397</v>
      </c>
      <c r="AA2996">
        <v>212397</v>
      </c>
      <c r="AB2996" t="s">
        <v>63</v>
      </c>
      <c r="AC2996" s="1">
        <v>43572</v>
      </c>
      <c r="AD2996">
        <v>297000</v>
      </c>
      <c r="AE2996">
        <v>2972</v>
      </c>
      <c r="AF2996">
        <v>2050</v>
      </c>
      <c r="AG2996" t="s">
        <v>64</v>
      </c>
      <c r="AH2996" t="s">
        <v>76</v>
      </c>
      <c r="AI2996">
        <v>1</v>
      </c>
      <c r="AJ2996">
        <v>1998</v>
      </c>
      <c r="AK2996">
        <v>3</v>
      </c>
      <c r="AL2996">
        <v>3</v>
      </c>
      <c r="AN2996">
        <v>2210</v>
      </c>
      <c r="AO2996">
        <v>32</v>
      </c>
      <c r="AP2996" t="s">
        <v>63</v>
      </c>
      <c r="AQ2996" t="s">
        <v>66</v>
      </c>
      <c r="AR2996">
        <v>3151</v>
      </c>
      <c r="AW2996" t="s">
        <v>14597</v>
      </c>
      <c r="AX2996" t="s">
        <v>14598</v>
      </c>
      <c r="AY2996" t="s">
        <v>14599</v>
      </c>
      <c r="AZ2996" t="s">
        <v>70</v>
      </c>
    </row>
    <row r="2997" spans="1:52" x14ac:dyDescent="0.3">
      <c r="A2997">
        <v>2166240</v>
      </c>
      <c r="B2997" t="s">
        <v>14600</v>
      </c>
      <c r="C2997" t="str">
        <f t="shared" si="370"/>
        <v>7492</v>
      </c>
      <c r="D2997" t="s">
        <v>8411</v>
      </c>
      <c r="E2997" t="str">
        <f t="shared" si="373"/>
        <v>0100</v>
      </c>
      <c r="F2997" t="s">
        <v>54</v>
      </c>
      <c r="G2997" t="str">
        <f>"03"</f>
        <v>03</v>
      </c>
      <c r="H2997" t="s">
        <v>55</v>
      </c>
      <c r="I2997" t="s">
        <v>56</v>
      </c>
      <c r="J2997" t="s">
        <v>57</v>
      </c>
      <c r="K2997">
        <v>1</v>
      </c>
      <c r="L2997">
        <v>47329</v>
      </c>
      <c r="M2997">
        <v>1.0900000000000001</v>
      </c>
      <c r="N2997" t="str">
        <f t="shared" si="374"/>
        <v>000X</v>
      </c>
      <c r="O2997">
        <v>5282</v>
      </c>
      <c r="P2997" t="s">
        <v>72</v>
      </c>
      <c r="Q2997" t="s">
        <v>13868</v>
      </c>
      <c r="R2997" t="s">
        <v>110</v>
      </c>
      <c r="T2997" t="s">
        <v>61</v>
      </c>
      <c r="V2997" t="s">
        <v>14601</v>
      </c>
      <c r="W2997">
        <v>221864</v>
      </c>
      <c r="X2997">
        <v>17380</v>
      </c>
      <c r="Y2997">
        <v>204484</v>
      </c>
      <c r="Z2997">
        <v>221864</v>
      </c>
      <c r="AA2997">
        <v>221864</v>
      </c>
      <c r="AB2997" t="s">
        <v>72</v>
      </c>
      <c r="AC2997" s="1">
        <v>38687</v>
      </c>
      <c r="AD2997">
        <v>329000</v>
      </c>
      <c r="AE2997">
        <v>1955</v>
      </c>
      <c r="AF2997">
        <v>775</v>
      </c>
      <c r="AG2997" t="s">
        <v>64</v>
      </c>
      <c r="AH2997" t="s">
        <v>76</v>
      </c>
      <c r="AI2997">
        <v>1</v>
      </c>
      <c r="AJ2997">
        <v>1998</v>
      </c>
      <c r="AK2997">
        <v>3</v>
      </c>
      <c r="AL2997">
        <v>2</v>
      </c>
      <c r="AN2997">
        <v>2235</v>
      </c>
      <c r="AO2997">
        <v>32</v>
      </c>
      <c r="AP2997" t="s">
        <v>63</v>
      </c>
      <c r="AQ2997" t="s">
        <v>66</v>
      </c>
      <c r="AR2997">
        <v>2989</v>
      </c>
      <c r="AW2997" t="s">
        <v>14602</v>
      </c>
      <c r="AY2997" t="s">
        <v>14603</v>
      </c>
      <c r="AZ2997" t="s">
        <v>70</v>
      </c>
    </row>
    <row r="2998" spans="1:52" x14ac:dyDescent="0.3">
      <c r="A2998">
        <v>2166550</v>
      </c>
      <c r="B2998" t="s">
        <v>14604</v>
      </c>
      <c r="C2998" t="str">
        <f t="shared" si="370"/>
        <v>7492</v>
      </c>
      <c r="D2998" t="s">
        <v>8411</v>
      </c>
      <c r="E2998" t="str">
        <f>"0000"</f>
        <v>0000</v>
      </c>
      <c r="F2998" t="s">
        <v>108</v>
      </c>
      <c r="G2998" t="str">
        <f t="shared" ref="G2998:G3003" si="375">"04"</f>
        <v>04</v>
      </c>
      <c r="H2998" t="s">
        <v>55</v>
      </c>
      <c r="I2998" t="s">
        <v>56</v>
      </c>
      <c r="J2998" t="s">
        <v>57</v>
      </c>
      <c r="K2998">
        <v>0</v>
      </c>
      <c r="L2998">
        <v>39986</v>
      </c>
      <c r="M2998">
        <v>0.92</v>
      </c>
      <c r="N2998" t="str">
        <f t="shared" si="374"/>
        <v>000X</v>
      </c>
      <c r="O2998">
        <v>3109</v>
      </c>
      <c r="P2998" t="s">
        <v>58</v>
      </c>
      <c r="Q2998" t="s">
        <v>265</v>
      </c>
      <c r="R2998" t="s">
        <v>266</v>
      </c>
      <c r="T2998" t="s">
        <v>61</v>
      </c>
      <c r="V2998" t="s">
        <v>14605</v>
      </c>
      <c r="W2998">
        <v>14690</v>
      </c>
      <c r="X2998">
        <v>14690</v>
      </c>
      <c r="Y2998">
        <v>0</v>
      </c>
      <c r="Z2998">
        <v>14690</v>
      </c>
      <c r="AA2998">
        <v>14690</v>
      </c>
      <c r="AB2998" t="s">
        <v>72</v>
      </c>
      <c r="AC2998" s="1">
        <v>38169</v>
      </c>
      <c r="AD2998">
        <v>46000</v>
      </c>
      <c r="AE2998">
        <v>1752</v>
      </c>
      <c r="AF2998">
        <v>1270</v>
      </c>
      <c r="AG2998" t="s">
        <v>103</v>
      </c>
      <c r="AH2998" t="s">
        <v>76</v>
      </c>
      <c r="AR2998">
        <v>0</v>
      </c>
      <c r="AW2998" t="s">
        <v>14356</v>
      </c>
      <c r="AY2998" t="s">
        <v>3353</v>
      </c>
      <c r="AZ2998" t="s">
        <v>70</v>
      </c>
    </row>
    <row r="2999" spans="1:52" x14ac:dyDescent="0.3">
      <c r="A2999">
        <v>2166797</v>
      </c>
      <c r="B2999" t="s">
        <v>14606</v>
      </c>
      <c r="C2999" t="str">
        <f t="shared" si="370"/>
        <v>7492</v>
      </c>
      <c r="D2999" t="s">
        <v>8411</v>
      </c>
      <c r="E2999" t="str">
        <f>"0000"</f>
        <v>0000</v>
      </c>
      <c r="F2999" t="s">
        <v>108</v>
      </c>
      <c r="G2999" t="str">
        <f t="shared" si="375"/>
        <v>04</v>
      </c>
      <c r="H2999" t="s">
        <v>55</v>
      </c>
      <c r="I2999" t="s">
        <v>56</v>
      </c>
      <c r="J2999" t="s">
        <v>57</v>
      </c>
      <c r="K2999">
        <v>0</v>
      </c>
      <c r="L2999">
        <v>25902</v>
      </c>
      <c r="M2999">
        <v>0.59</v>
      </c>
      <c r="N2999" t="str">
        <f t="shared" si="374"/>
        <v>000X</v>
      </c>
      <c r="O2999">
        <v>3333</v>
      </c>
      <c r="P2999" t="s">
        <v>58</v>
      </c>
      <c r="Q2999" t="s">
        <v>265</v>
      </c>
      <c r="R2999" t="s">
        <v>266</v>
      </c>
      <c r="T2999" t="s">
        <v>61</v>
      </c>
      <c r="V2999" t="s">
        <v>14607</v>
      </c>
      <c r="W2999">
        <v>8840</v>
      </c>
      <c r="X2999">
        <v>8840</v>
      </c>
      <c r="Y2999">
        <v>0</v>
      </c>
      <c r="Z2999">
        <v>8840</v>
      </c>
      <c r="AA2999">
        <v>8840</v>
      </c>
      <c r="AB2999" t="s">
        <v>72</v>
      </c>
      <c r="AR2999">
        <v>0</v>
      </c>
      <c r="AW2999" t="s">
        <v>14608</v>
      </c>
      <c r="AY2999" t="s">
        <v>14609</v>
      </c>
      <c r="AZ2999" t="s">
        <v>14610</v>
      </c>
    </row>
    <row r="3000" spans="1:52" x14ac:dyDescent="0.3">
      <c r="A3000">
        <v>2167301</v>
      </c>
      <c r="B3000" t="s">
        <v>14611</v>
      </c>
      <c r="C3000" t="str">
        <f t="shared" si="370"/>
        <v>7492</v>
      </c>
      <c r="D3000" t="s">
        <v>8411</v>
      </c>
      <c r="E3000" t="str">
        <f>"0100"</f>
        <v>0100</v>
      </c>
      <c r="F3000" t="s">
        <v>54</v>
      </c>
      <c r="G3000" t="str">
        <f t="shared" si="375"/>
        <v>04</v>
      </c>
      <c r="H3000" t="s">
        <v>55</v>
      </c>
      <c r="I3000" t="s">
        <v>56</v>
      </c>
      <c r="J3000" t="s">
        <v>8434</v>
      </c>
      <c r="K3000">
        <v>1</v>
      </c>
      <c r="L3000">
        <v>58786</v>
      </c>
      <c r="M3000">
        <v>1.35</v>
      </c>
      <c r="N3000" t="str">
        <f t="shared" si="374"/>
        <v>000X</v>
      </c>
      <c r="O3000">
        <v>3216</v>
      </c>
      <c r="P3000" t="s">
        <v>58</v>
      </c>
      <c r="Q3000" t="s">
        <v>14298</v>
      </c>
      <c r="R3000" t="s">
        <v>140</v>
      </c>
      <c r="T3000" t="s">
        <v>61</v>
      </c>
      <c r="V3000" t="s">
        <v>14612</v>
      </c>
      <c r="W3000">
        <v>291384</v>
      </c>
      <c r="X3000">
        <v>16870</v>
      </c>
      <c r="Y3000">
        <v>274514</v>
      </c>
      <c r="Z3000">
        <v>264309</v>
      </c>
      <c r="AA3000">
        <v>234309</v>
      </c>
      <c r="AB3000" t="s">
        <v>63</v>
      </c>
      <c r="AC3000" s="1">
        <v>42993</v>
      </c>
      <c r="AD3000">
        <v>290000</v>
      </c>
      <c r="AE3000">
        <v>2854</v>
      </c>
      <c r="AF3000">
        <v>1196</v>
      </c>
      <c r="AG3000" t="s">
        <v>64</v>
      </c>
      <c r="AH3000" t="s">
        <v>76</v>
      </c>
      <c r="AI3000">
        <v>1</v>
      </c>
      <c r="AJ3000">
        <v>2003</v>
      </c>
      <c r="AK3000">
        <v>3</v>
      </c>
      <c r="AL3000">
        <v>2</v>
      </c>
      <c r="AM3000">
        <v>1</v>
      </c>
      <c r="AN3000">
        <v>2662</v>
      </c>
      <c r="AO3000">
        <v>32</v>
      </c>
      <c r="AP3000" t="s">
        <v>63</v>
      </c>
      <c r="AQ3000" t="s">
        <v>66</v>
      </c>
      <c r="AR3000">
        <v>4319</v>
      </c>
      <c r="AW3000" t="s">
        <v>14613</v>
      </c>
      <c r="AX3000" t="s">
        <v>14613</v>
      </c>
      <c r="AY3000" t="s">
        <v>14614</v>
      </c>
      <c r="AZ3000" t="s">
        <v>70</v>
      </c>
    </row>
    <row r="3001" spans="1:52" x14ac:dyDescent="0.3">
      <c r="A3001">
        <v>2167343</v>
      </c>
      <c r="B3001" t="s">
        <v>14615</v>
      </c>
      <c r="C3001" t="str">
        <f t="shared" si="370"/>
        <v>7492</v>
      </c>
      <c r="D3001" t="s">
        <v>8411</v>
      </c>
      <c r="E3001" t="str">
        <f>"0000"</f>
        <v>0000</v>
      </c>
      <c r="F3001" t="s">
        <v>108</v>
      </c>
      <c r="G3001" t="str">
        <f t="shared" si="375"/>
        <v>04</v>
      </c>
      <c r="H3001" t="s">
        <v>55</v>
      </c>
      <c r="I3001" t="s">
        <v>56</v>
      </c>
      <c r="J3001" t="s">
        <v>57</v>
      </c>
      <c r="K3001">
        <v>0</v>
      </c>
      <c r="L3001">
        <v>45423</v>
      </c>
      <c r="M3001">
        <v>1.04</v>
      </c>
      <c r="N3001" t="str">
        <f t="shared" si="374"/>
        <v>000X</v>
      </c>
      <c r="O3001">
        <v>3304</v>
      </c>
      <c r="P3001" t="s">
        <v>58</v>
      </c>
      <c r="Q3001" t="s">
        <v>14298</v>
      </c>
      <c r="R3001" t="s">
        <v>140</v>
      </c>
      <c r="T3001" t="s">
        <v>61</v>
      </c>
      <c r="V3001" t="s">
        <v>14616</v>
      </c>
      <c r="W3001">
        <v>16680</v>
      </c>
      <c r="X3001">
        <v>16680</v>
      </c>
      <c r="Y3001">
        <v>0</v>
      </c>
      <c r="Z3001">
        <v>16680</v>
      </c>
      <c r="AA3001">
        <v>16680</v>
      </c>
      <c r="AB3001" t="s">
        <v>72</v>
      </c>
      <c r="AR3001">
        <v>0</v>
      </c>
      <c r="AW3001" t="s">
        <v>14617</v>
      </c>
      <c r="AY3001" t="s">
        <v>14618</v>
      </c>
      <c r="AZ3001" t="s">
        <v>14619</v>
      </c>
    </row>
    <row r="3002" spans="1:52" x14ac:dyDescent="0.3">
      <c r="A3002">
        <v>2167394</v>
      </c>
      <c r="B3002" t="s">
        <v>14620</v>
      </c>
      <c r="C3002" t="str">
        <f t="shared" si="370"/>
        <v>7492</v>
      </c>
      <c r="D3002" t="s">
        <v>8411</v>
      </c>
      <c r="E3002" t="str">
        <f>"0100"</f>
        <v>0100</v>
      </c>
      <c r="F3002" t="s">
        <v>54</v>
      </c>
      <c r="G3002" t="str">
        <f t="shared" si="375"/>
        <v>04</v>
      </c>
      <c r="H3002" t="s">
        <v>55</v>
      </c>
      <c r="I3002" t="s">
        <v>56</v>
      </c>
      <c r="J3002" t="s">
        <v>57</v>
      </c>
      <c r="K3002">
        <v>1</v>
      </c>
      <c r="L3002">
        <v>45854</v>
      </c>
      <c r="M3002">
        <v>1.05</v>
      </c>
      <c r="N3002" t="str">
        <f t="shared" si="374"/>
        <v>000X</v>
      </c>
      <c r="O3002">
        <v>3356</v>
      </c>
      <c r="P3002" t="s">
        <v>58</v>
      </c>
      <c r="Q3002" t="s">
        <v>14298</v>
      </c>
      <c r="R3002" t="s">
        <v>140</v>
      </c>
      <c r="T3002" t="s">
        <v>61</v>
      </c>
      <c r="V3002" t="s">
        <v>14621</v>
      </c>
      <c r="W3002">
        <v>178785</v>
      </c>
      <c r="X3002">
        <v>16840</v>
      </c>
      <c r="Y3002">
        <v>161945</v>
      </c>
      <c r="Z3002">
        <v>143583</v>
      </c>
      <c r="AA3002">
        <v>118583</v>
      </c>
      <c r="AB3002" t="s">
        <v>63</v>
      </c>
      <c r="AC3002" s="1">
        <v>42385</v>
      </c>
      <c r="AD3002">
        <v>173500</v>
      </c>
      <c r="AE3002">
        <v>2736</v>
      </c>
      <c r="AF3002">
        <v>728</v>
      </c>
      <c r="AG3002" t="s">
        <v>64</v>
      </c>
      <c r="AH3002" t="s">
        <v>76</v>
      </c>
      <c r="AI3002">
        <v>1</v>
      </c>
      <c r="AJ3002">
        <v>1990</v>
      </c>
      <c r="AK3002">
        <v>3</v>
      </c>
      <c r="AL3002">
        <v>2</v>
      </c>
      <c r="AM3002">
        <v>1</v>
      </c>
      <c r="AN3002">
        <v>1664</v>
      </c>
      <c r="AO3002">
        <v>32</v>
      </c>
      <c r="AP3002" t="s">
        <v>63</v>
      </c>
      <c r="AQ3002" t="s">
        <v>66</v>
      </c>
      <c r="AR3002">
        <v>2552</v>
      </c>
      <c r="AW3002" t="s">
        <v>14622</v>
      </c>
      <c r="AY3002" t="s">
        <v>14623</v>
      </c>
      <c r="AZ3002" t="s">
        <v>14376</v>
      </c>
    </row>
    <row r="3003" spans="1:52" x14ac:dyDescent="0.3">
      <c r="A3003">
        <v>2167611</v>
      </c>
      <c r="B3003" t="s">
        <v>14624</v>
      </c>
      <c r="C3003" t="str">
        <f t="shared" si="370"/>
        <v>7492</v>
      </c>
      <c r="D3003" t="s">
        <v>8411</v>
      </c>
      <c r="E3003" t="str">
        <f>"0100"</f>
        <v>0100</v>
      </c>
      <c r="F3003" t="s">
        <v>54</v>
      </c>
      <c r="G3003" t="str">
        <f t="shared" si="375"/>
        <v>04</v>
      </c>
      <c r="H3003" t="s">
        <v>55</v>
      </c>
      <c r="I3003" t="s">
        <v>56</v>
      </c>
      <c r="J3003" t="s">
        <v>57</v>
      </c>
      <c r="K3003">
        <v>1</v>
      </c>
      <c r="L3003">
        <v>48661</v>
      </c>
      <c r="M3003">
        <v>1.1200000000000001</v>
      </c>
      <c r="N3003" t="str">
        <f t="shared" si="374"/>
        <v>000X</v>
      </c>
      <c r="O3003">
        <v>5245</v>
      </c>
      <c r="P3003" t="s">
        <v>72</v>
      </c>
      <c r="Q3003" t="s">
        <v>8435</v>
      </c>
      <c r="R3003" t="s">
        <v>140</v>
      </c>
      <c r="T3003" t="s">
        <v>61</v>
      </c>
      <c r="V3003" t="s">
        <v>14625</v>
      </c>
      <c r="W3003">
        <v>226108</v>
      </c>
      <c r="X3003">
        <v>17870</v>
      </c>
      <c r="Y3003">
        <v>208238</v>
      </c>
      <c r="Z3003">
        <v>218331</v>
      </c>
      <c r="AA3003">
        <v>188331</v>
      </c>
      <c r="AB3003" t="s">
        <v>63</v>
      </c>
      <c r="AC3003" s="1">
        <v>43168</v>
      </c>
      <c r="AD3003">
        <v>252000</v>
      </c>
      <c r="AE3003">
        <v>2886</v>
      </c>
      <c r="AF3003">
        <v>1277</v>
      </c>
      <c r="AG3003" t="s">
        <v>64</v>
      </c>
      <c r="AH3003" t="s">
        <v>76</v>
      </c>
      <c r="AI3003">
        <v>1</v>
      </c>
      <c r="AJ3003">
        <v>1999</v>
      </c>
      <c r="AK3003">
        <v>3</v>
      </c>
      <c r="AL3003">
        <v>2</v>
      </c>
      <c r="AN3003">
        <v>2022</v>
      </c>
      <c r="AO3003">
        <v>32</v>
      </c>
      <c r="AP3003" t="s">
        <v>63</v>
      </c>
      <c r="AQ3003" t="s">
        <v>66</v>
      </c>
      <c r="AR3003">
        <v>3274</v>
      </c>
      <c r="AW3003" t="s">
        <v>14626</v>
      </c>
      <c r="AX3003" t="s">
        <v>14627</v>
      </c>
      <c r="AY3003" t="s">
        <v>14628</v>
      </c>
      <c r="AZ3003" t="s">
        <v>70</v>
      </c>
    </row>
    <row r="3004" spans="1:52" x14ac:dyDescent="0.3">
      <c r="A3004">
        <v>2165316</v>
      </c>
      <c r="B3004" t="s">
        <v>14629</v>
      </c>
      <c r="C3004" t="str">
        <f t="shared" si="370"/>
        <v>7492</v>
      </c>
      <c r="D3004" t="s">
        <v>8411</v>
      </c>
      <c r="E3004" t="str">
        <f>"0000"</f>
        <v>0000</v>
      </c>
      <c r="F3004" t="s">
        <v>108</v>
      </c>
      <c r="G3004" t="str">
        <f>"03"</f>
        <v>03</v>
      </c>
      <c r="H3004" t="s">
        <v>55</v>
      </c>
      <c r="I3004" t="s">
        <v>56</v>
      </c>
      <c r="J3004" t="s">
        <v>13318</v>
      </c>
      <c r="K3004">
        <v>0</v>
      </c>
      <c r="L3004">
        <v>49535</v>
      </c>
      <c r="M3004">
        <v>1.1399999999999999</v>
      </c>
      <c r="N3004" t="str">
        <f t="shared" si="374"/>
        <v>000X</v>
      </c>
      <c r="O3004">
        <v>5252</v>
      </c>
      <c r="P3004" t="s">
        <v>72</v>
      </c>
      <c r="Q3004" t="s">
        <v>13355</v>
      </c>
      <c r="R3004" t="s">
        <v>140</v>
      </c>
      <c r="T3004" t="s">
        <v>61</v>
      </c>
      <c r="V3004" t="s">
        <v>14630</v>
      </c>
      <c r="W3004">
        <v>18400</v>
      </c>
      <c r="X3004">
        <v>18400</v>
      </c>
      <c r="Y3004">
        <v>0</v>
      </c>
      <c r="Z3004">
        <v>18400</v>
      </c>
      <c r="AA3004">
        <v>18400</v>
      </c>
      <c r="AB3004" t="s">
        <v>72</v>
      </c>
      <c r="AC3004" s="1">
        <v>38899</v>
      </c>
      <c r="AD3004">
        <v>119000</v>
      </c>
      <c r="AE3004">
        <v>2036</v>
      </c>
      <c r="AF3004">
        <v>1451</v>
      </c>
      <c r="AG3004" t="s">
        <v>103</v>
      </c>
      <c r="AH3004" t="s">
        <v>76</v>
      </c>
      <c r="AR3004">
        <v>0</v>
      </c>
      <c r="AW3004" t="s">
        <v>14631</v>
      </c>
      <c r="AX3004" t="s">
        <v>14632</v>
      </c>
      <c r="AY3004" t="s">
        <v>14633</v>
      </c>
      <c r="AZ3004" t="s">
        <v>12717</v>
      </c>
    </row>
    <row r="3005" spans="1:52" x14ac:dyDescent="0.3">
      <c r="A3005">
        <v>2165456</v>
      </c>
      <c r="B3005" t="s">
        <v>14634</v>
      </c>
      <c r="C3005" t="str">
        <f t="shared" si="370"/>
        <v>7492</v>
      </c>
      <c r="D3005" t="s">
        <v>8411</v>
      </c>
      <c r="E3005" t="str">
        <f>"0100"</f>
        <v>0100</v>
      </c>
      <c r="F3005" t="s">
        <v>54</v>
      </c>
      <c r="G3005" t="str">
        <f>"03"</f>
        <v>03</v>
      </c>
      <c r="H3005" t="s">
        <v>55</v>
      </c>
      <c r="I3005" t="s">
        <v>56</v>
      </c>
      <c r="J3005" t="s">
        <v>57</v>
      </c>
      <c r="K3005">
        <v>1</v>
      </c>
      <c r="L3005">
        <v>49414</v>
      </c>
      <c r="M3005">
        <v>1.1299999999999999</v>
      </c>
      <c r="N3005" t="str">
        <f t="shared" si="374"/>
        <v>000X</v>
      </c>
      <c r="O3005">
        <v>5539</v>
      </c>
      <c r="P3005" t="s">
        <v>72</v>
      </c>
      <c r="Q3005" t="s">
        <v>8499</v>
      </c>
      <c r="R3005" t="s">
        <v>266</v>
      </c>
      <c r="T3005" t="s">
        <v>61</v>
      </c>
      <c r="V3005" t="s">
        <v>14635</v>
      </c>
      <c r="W3005">
        <v>154398</v>
      </c>
      <c r="X3005">
        <v>18150</v>
      </c>
      <c r="Y3005">
        <v>136248</v>
      </c>
      <c r="Z3005">
        <v>154398</v>
      </c>
      <c r="AA3005">
        <v>154398</v>
      </c>
      <c r="AB3005" t="s">
        <v>63</v>
      </c>
      <c r="AC3005" s="1">
        <v>44027</v>
      </c>
      <c r="AD3005">
        <v>180000</v>
      </c>
      <c r="AE3005">
        <v>3075</v>
      </c>
      <c r="AF3005">
        <v>1716</v>
      </c>
      <c r="AG3005" t="s">
        <v>64</v>
      </c>
      <c r="AH3005" t="s">
        <v>76</v>
      </c>
      <c r="AI3005">
        <v>1</v>
      </c>
      <c r="AJ3005">
        <v>1991</v>
      </c>
      <c r="AK3005">
        <v>3</v>
      </c>
      <c r="AL3005">
        <v>2</v>
      </c>
      <c r="AN3005">
        <v>1697</v>
      </c>
      <c r="AO3005">
        <v>32</v>
      </c>
      <c r="AP3005" t="s">
        <v>72</v>
      </c>
      <c r="AQ3005" t="s">
        <v>66</v>
      </c>
      <c r="AR3005">
        <v>2215</v>
      </c>
      <c r="AW3005" t="s">
        <v>14636</v>
      </c>
      <c r="AY3005" t="s">
        <v>14637</v>
      </c>
      <c r="AZ3005" t="s">
        <v>70</v>
      </c>
    </row>
    <row r="3006" spans="1:52" x14ac:dyDescent="0.3">
      <c r="A3006">
        <v>2165499</v>
      </c>
      <c r="B3006" t="s">
        <v>14638</v>
      </c>
      <c r="C3006" t="str">
        <f t="shared" si="370"/>
        <v>7492</v>
      </c>
      <c r="D3006" t="s">
        <v>8411</v>
      </c>
      <c r="E3006" t="str">
        <f>"0000"</f>
        <v>0000</v>
      </c>
      <c r="F3006" t="s">
        <v>108</v>
      </c>
      <c r="G3006" t="str">
        <f>"03"</f>
        <v>03</v>
      </c>
      <c r="H3006" t="s">
        <v>55</v>
      </c>
      <c r="I3006" t="s">
        <v>56</v>
      </c>
      <c r="J3006" t="s">
        <v>8434</v>
      </c>
      <c r="K3006">
        <v>0</v>
      </c>
      <c r="L3006">
        <v>56250</v>
      </c>
      <c r="M3006">
        <v>1.29</v>
      </c>
      <c r="N3006" t="str">
        <f t="shared" si="374"/>
        <v>000X</v>
      </c>
      <c r="O3006">
        <v>2916</v>
      </c>
      <c r="P3006" t="s">
        <v>58</v>
      </c>
      <c r="Q3006" t="s">
        <v>13948</v>
      </c>
      <c r="R3006" t="s">
        <v>331</v>
      </c>
      <c r="T3006" t="s">
        <v>61</v>
      </c>
      <c r="V3006" t="s">
        <v>14639</v>
      </c>
      <c r="W3006">
        <v>16140</v>
      </c>
      <c r="X3006">
        <v>16140</v>
      </c>
      <c r="Y3006">
        <v>0</v>
      </c>
      <c r="Z3006">
        <v>16140</v>
      </c>
      <c r="AA3006">
        <v>16140</v>
      </c>
      <c r="AB3006" t="s">
        <v>72</v>
      </c>
      <c r="AR3006">
        <v>0</v>
      </c>
      <c r="AW3006" t="s">
        <v>14640</v>
      </c>
      <c r="AX3006" t="s">
        <v>14641</v>
      </c>
      <c r="AY3006" t="s">
        <v>14642</v>
      </c>
      <c r="AZ3006" t="s">
        <v>14643</v>
      </c>
    </row>
    <row r="3007" spans="1:52" x14ac:dyDescent="0.3">
      <c r="A3007">
        <v>2165502</v>
      </c>
      <c r="B3007" t="s">
        <v>14644</v>
      </c>
      <c r="C3007" t="str">
        <f t="shared" si="370"/>
        <v>7492</v>
      </c>
      <c r="D3007" t="s">
        <v>8411</v>
      </c>
      <c r="E3007" t="str">
        <f t="shared" ref="E3007:E3012" si="376">"0100"</f>
        <v>0100</v>
      </c>
      <c r="F3007" t="s">
        <v>54</v>
      </c>
      <c r="G3007" t="str">
        <f>"03"</f>
        <v>03</v>
      </c>
      <c r="H3007" t="s">
        <v>55</v>
      </c>
      <c r="I3007" t="s">
        <v>56</v>
      </c>
      <c r="J3007" t="s">
        <v>8434</v>
      </c>
      <c r="K3007">
        <v>1</v>
      </c>
      <c r="L3007">
        <v>61093</v>
      </c>
      <c r="M3007">
        <v>1.4</v>
      </c>
      <c r="N3007" t="str">
        <f t="shared" si="374"/>
        <v>000X</v>
      </c>
      <c r="O3007">
        <v>2888</v>
      </c>
      <c r="P3007" t="s">
        <v>58</v>
      </c>
      <c r="Q3007" t="s">
        <v>13948</v>
      </c>
      <c r="R3007" t="s">
        <v>331</v>
      </c>
      <c r="T3007" t="s">
        <v>61</v>
      </c>
      <c r="V3007" t="s">
        <v>14645</v>
      </c>
      <c r="W3007">
        <v>231932</v>
      </c>
      <c r="X3007">
        <v>17530</v>
      </c>
      <c r="Y3007">
        <v>214402</v>
      </c>
      <c r="Z3007">
        <v>184219</v>
      </c>
      <c r="AA3007">
        <v>159219</v>
      </c>
      <c r="AB3007" t="s">
        <v>63</v>
      </c>
      <c r="AC3007" s="1">
        <v>40695</v>
      </c>
      <c r="AD3007">
        <v>171500</v>
      </c>
      <c r="AE3007">
        <v>2424</v>
      </c>
      <c r="AF3007">
        <v>2420</v>
      </c>
      <c r="AG3007" t="s">
        <v>64</v>
      </c>
      <c r="AH3007" t="s">
        <v>76</v>
      </c>
      <c r="AI3007">
        <v>1</v>
      </c>
      <c r="AJ3007">
        <v>2002</v>
      </c>
      <c r="AK3007">
        <v>3</v>
      </c>
      <c r="AL3007">
        <v>3</v>
      </c>
      <c r="AN3007">
        <v>2079</v>
      </c>
      <c r="AO3007">
        <v>32</v>
      </c>
      <c r="AP3007" t="s">
        <v>72</v>
      </c>
      <c r="AQ3007" t="s">
        <v>66</v>
      </c>
      <c r="AR3007">
        <v>2975</v>
      </c>
      <c r="AW3007" t="s">
        <v>14646</v>
      </c>
      <c r="AX3007" t="s">
        <v>14647</v>
      </c>
      <c r="AY3007" t="s">
        <v>14648</v>
      </c>
      <c r="AZ3007" t="s">
        <v>70</v>
      </c>
    </row>
    <row r="3008" spans="1:52" x14ac:dyDescent="0.3">
      <c r="A3008">
        <v>2165561</v>
      </c>
      <c r="B3008" t="s">
        <v>14649</v>
      </c>
      <c r="C3008" t="str">
        <f t="shared" si="370"/>
        <v>7492</v>
      </c>
      <c r="D3008" t="s">
        <v>8411</v>
      </c>
      <c r="E3008" t="str">
        <f t="shared" si="376"/>
        <v>0100</v>
      </c>
      <c r="F3008" t="s">
        <v>54</v>
      </c>
      <c r="G3008" t="str">
        <f>"15"</f>
        <v>15</v>
      </c>
      <c r="H3008" t="s">
        <v>55</v>
      </c>
      <c r="I3008" t="s">
        <v>56</v>
      </c>
      <c r="J3008" t="s">
        <v>57</v>
      </c>
      <c r="K3008">
        <v>1</v>
      </c>
      <c r="L3008">
        <v>42254</v>
      </c>
      <c r="M3008">
        <v>0.97</v>
      </c>
      <c r="N3008" t="str">
        <f t="shared" si="374"/>
        <v>000X</v>
      </c>
      <c r="O3008">
        <v>3727</v>
      </c>
      <c r="P3008" t="s">
        <v>72</v>
      </c>
      <c r="Q3008" t="s">
        <v>14573</v>
      </c>
      <c r="R3008" t="s">
        <v>364</v>
      </c>
      <c r="T3008" t="s">
        <v>61</v>
      </c>
      <c r="V3008" t="s">
        <v>14650</v>
      </c>
      <c r="W3008">
        <v>212962</v>
      </c>
      <c r="X3008">
        <v>15520</v>
      </c>
      <c r="Y3008">
        <v>197442</v>
      </c>
      <c r="Z3008">
        <v>177112</v>
      </c>
      <c r="AA3008">
        <v>152112</v>
      </c>
      <c r="AB3008" t="s">
        <v>72</v>
      </c>
      <c r="AC3008" s="1">
        <v>44104</v>
      </c>
      <c r="AD3008">
        <v>330000</v>
      </c>
      <c r="AE3008">
        <v>3097</v>
      </c>
      <c r="AF3008">
        <v>1130</v>
      </c>
      <c r="AG3008" t="s">
        <v>64</v>
      </c>
      <c r="AH3008" t="s">
        <v>76</v>
      </c>
      <c r="AI3008">
        <v>1</v>
      </c>
      <c r="AJ3008">
        <v>2015</v>
      </c>
      <c r="AK3008">
        <v>3</v>
      </c>
      <c r="AL3008">
        <v>2</v>
      </c>
      <c r="AN3008">
        <v>2102</v>
      </c>
      <c r="AO3008">
        <v>32</v>
      </c>
      <c r="AP3008" t="s">
        <v>63</v>
      </c>
      <c r="AQ3008" t="s">
        <v>66</v>
      </c>
      <c r="AR3008">
        <v>2604</v>
      </c>
      <c r="AW3008" t="s">
        <v>14651</v>
      </c>
      <c r="AY3008" t="s">
        <v>14652</v>
      </c>
      <c r="AZ3008" t="s">
        <v>70</v>
      </c>
    </row>
    <row r="3009" spans="1:52" x14ac:dyDescent="0.3">
      <c r="A3009">
        <v>2165634</v>
      </c>
      <c r="B3009" t="s">
        <v>14653</v>
      </c>
      <c r="C3009" t="str">
        <f t="shared" si="370"/>
        <v>7492</v>
      </c>
      <c r="D3009" t="s">
        <v>8411</v>
      </c>
      <c r="E3009" t="str">
        <f t="shared" si="376"/>
        <v>0100</v>
      </c>
      <c r="F3009" t="s">
        <v>54</v>
      </c>
      <c r="G3009" t="str">
        <f>"04"</f>
        <v>04</v>
      </c>
      <c r="H3009" t="s">
        <v>55</v>
      </c>
      <c r="I3009" t="s">
        <v>56</v>
      </c>
      <c r="J3009" t="s">
        <v>57</v>
      </c>
      <c r="K3009">
        <v>1</v>
      </c>
      <c r="L3009">
        <v>47460</v>
      </c>
      <c r="M3009">
        <v>1.0900000000000001</v>
      </c>
      <c r="N3009" t="str">
        <f t="shared" si="374"/>
        <v>000X</v>
      </c>
      <c r="O3009">
        <v>3007</v>
      </c>
      <c r="P3009" t="s">
        <v>58</v>
      </c>
      <c r="Q3009" t="s">
        <v>14403</v>
      </c>
      <c r="R3009" t="s">
        <v>331</v>
      </c>
      <c r="T3009" t="s">
        <v>61</v>
      </c>
      <c r="V3009" t="s">
        <v>14654</v>
      </c>
      <c r="W3009">
        <v>221169</v>
      </c>
      <c r="X3009">
        <v>17430</v>
      </c>
      <c r="Y3009">
        <v>203739</v>
      </c>
      <c r="Z3009">
        <v>166183</v>
      </c>
      <c r="AA3009">
        <v>140683</v>
      </c>
      <c r="AB3009" t="s">
        <v>63</v>
      </c>
      <c r="AC3009" s="1">
        <v>43642</v>
      </c>
      <c r="AD3009">
        <v>30000</v>
      </c>
      <c r="AE3009">
        <v>2986</v>
      </c>
      <c r="AF3009">
        <v>1574</v>
      </c>
      <c r="AG3009" t="s">
        <v>103</v>
      </c>
      <c r="AH3009" t="s">
        <v>76</v>
      </c>
      <c r="AI3009">
        <v>1</v>
      </c>
      <c r="AJ3009">
        <v>2019</v>
      </c>
      <c r="AK3009">
        <v>3</v>
      </c>
      <c r="AL3009">
        <v>2</v>
      </c>
      <c r="AN3009">
        <v>2147</v>
      </c>
      <c r="AO3009">
        <v>32</v>
      </c>
      <c r="AP3009" t="s">
        <v>72</v>
      </c>
      <c r="AQ3009" t="s">
        <v>66</v>
      </c>
      <c r="AR3009">
        <v>2993</v>
      </c>
      <c r="AW3009" t="s">
        <v>14655</v>
      </c>
      <c r="AX3009" t="s">
        <v>14656</v>
      </c>
      <c r="AY3009" t="s">
        <v>14657</v>
      </c>
      <c r="AZ3009" t="s">
        <v>70</v>
      </c>
    </row>
    <row r="3010" spans="1:52" x14ac:dyDescent="0.3">
      <c r="A3010">
        <v>2165774</v>
      </c>
      <c r="B3010" t="s">
        <v>14658</v>
      </c>
      <c r="C3010" t="str">
        <f t="shared" ref="C3010:C3073" si="377">"7492"</f>
        <v>7492</v>
      </c>
      <c r="D3010" t="s">
        <v>8411</v>
      </c>
      <c r="E3010" t="str">
        <f t="shared" si="376"/>
        <v>0100</v>
      </c>
      <c r="F3010" t="s">
        <v>54</v>
      </c>
      <c r="G3010" t="str">
        <f>"15"</f>
        <v>15</v>
      </c>
      <c r="H3010" t="s">
        <v>55</v>
      </c>
      <c r="I3010" t="s">
        <v>56</v>
      </c>
      <c r="J3010" t="s">
        <v>57</v>
      </c>
      <c r="K3010">
        <v>1</v>
      </c>
      <c r="L3010">
        <v>44843</v>
      </c>
      <c r="M3010">
        <v>1.03</v>
      </c>
      <c r="N3010" t="str">
        <f t="shared" si="374"/>
        <v>000X</v>
      </c>
      <c r="O3010">
        <v>3709</v>
      </c>
      <c r="P3010" t="s">
        <v>72</v>
      </c>
      <c r="Q3010" t="s">
        <v>13381</v>
      </c>
      <c r="R3010" t="s">
        <v>110</v>
      </c>
      <c r="T3010" t="s">
        <v>61</v>
      </c>
      <c r="V3010" t="s">
        <v>14659</v>
      </c>
      <c r="W3010">
        <v>125714</v>
      </c>
      <c r="X3010">
        <v>16470</v>
      </c>
      <c r="Y3010">
        <v>109244</v>
      </c>
      <c r="Z3010">
        <v>125714</v>
      </c>
      <c r="AA3010">
        <v>125714</v>
      </c>
      <c r="AB3010" t="s">
        <v>63</v>
      </c>
      <c r="AC3010" s="1">
        <v>44070</v>
      </c>
      <c r="AD3010">
        <v>165000</v>
      </c>
      <c r="AE3010">
        <v>3092</v>
      </c>
      <c r="AF3010">
        <v>1325</v>
      </c>
      <c r="AG3010" t="s">
        <v>64</v>
      </c>
      <c r="AH3010" t="s">
        <v>76</v>
      </c>
      <c r="AI3010">
        <v>1</v>
      </c>
      <c r="AJ3010">
        <v>1997</v>
      </c>
      <c r="AK3010">
        <v>2</v>
      </c>
      <c r="AL3010">
        <v>2</v>
      </c>
      <c r="AN3010">
        <v>1186</v>
      </c>
      <c r="AO3010">
        <v>32</v>
      </c>
      <c r="AP3010" t="s">
        <v>63</v>
      </c>
      <c r="AQ3010" t="s">
        <v>66</v>
      </c>
      <c r="AR3010">
        <v>1198</v>
      </c>
      <c r="AW3010" t="s">
        <v>14660</v>
      </c>
      <c r="AX3010" t="s">
        <v>14661</v>
      </c>
      <c r="AY3010" t="s">
        <v>14662</v>
      </c>
      <c r="AZ3010" t="s">
        <v>70</v>
      </c>
    </row>
    <row r="3011" spans="1:52" x14ac:dyDescent="0.3">
      <c r="A3011">
        <v>2165839</v>
      </c>
      <c r="B3011" t="s">
        <v>14663</v>
      </c>
      <c r="C3011" t="str">
        <f t="shared" si="377"/>
        <v>7492</v>
      </c>
      <c r="D3011" t="s">
        <v>8411</v>
      </c>
      <c r="E3011" t="str">
        <f t="shared" si="376"/>
        <v>0100</v>
      </c>
      <c r="F3011" t="s">
        <v>54</v>
      </c>
      <c r="G3011" t="str">
        <f>"04"</f>
        <v>04</v>
      </c>
      <c r="H3011" t="s">
        <v>55</v>
      </c>
      <c r="I3011" t="s">
        <v>56</v>
      </c>
      <c r="J3011" t="s">
        <v>57</v>
      </c>
      <c r="K3011">
        <v>1</v>
      </c>
      <c r="L3011">
        <v>53558</v>
      </c>
      <c r="M3011">
        <v>1.23</v>
      </c>
      <c r="N3011" t="str">
        <f t="shared" si="374"/>
        <v>000X</v>
      </c>
      <c r="O3011">
        <v>5355</v>
      </c>
      <c r="P3011" t="s">
        <v>72</v>
      </c>
      <c r="Q3011" t="s">
        <v>8499</v>
      </c>
      <c r="R3011" t="s">
        <v>266</v>
      </c>
      <c r="T3011" t="s">
        <v>61</v>
      </c>
      <c r="V3011" t="s">
        <v>14664</v>
      </c>
      <c r="W3011">
        <v>274601</v>
      </c>
      <c r="X3011">
        <v>19670</v>
      </c>
      <c r="Y3011">
        <v>254931</v>
      </c>
      <c r="Z3011">
        <v>207280</v>
      </c>
      <c r="AA3011">
        <v>182280</v>
      </c>
      <c r="AB3011" t="s">
        <v>63</v>
      </c>
      <c r="AC3011" s="1">
        <v>39692</v>
      </c>
      <c r="AD3011">
        <v>230000</v>
      </c>
      <c r="AE3011">
        <v>2241</v>
      </c>
      <c r="AF3011">
        <v>1979</v>
      </c>
      <c r="AG3011" t="s">
        <v>64</v>
      </c>
      <c r="AH3011" t="s">
        <v>65</v>
      </c>
      <c r="AI3011">
        <v>1</v>
      </c>
      <c r="AJ3011">
        <v>2003</v>
      </c>
      <c r="AK3011">
        <v>3</v>
      </c>
      <c r="AL3011">
        <v>3</v>
      </c>
      <c r="AN3011">
        <v>2628</v>
      </c>
      <c r="AO3011">
        <v>32</v>
      </c>
      <c r="AP3011" t="s">
        <v>63</v>
      </c>
      <c r="AQ3011" t="s">
        <v>66</v>
      </c>
      <c r="AR3011">
        <v>3790</v>
      </c>
      <c r="AW3011" t="s">
        <v>14665</v>
      </c>
      <c r="AX3011" t="s">
        <v>14666</v>
      </c>
      <c r="AY3011" t="s">
        <v>14667</v>
      </c>
      <c r="AZ3011" t="s">
        <v>70</v>
      </c>
    </row>
    <row r="3012" spans="1:52" x14ac:dyDescent="0.3">
      <c r="A3012">
        <v>2165901</v>
      </c>
      <c r="B3012" t="s">
        <v>14668</v>
      </c>
      <c r="C3012" t="str">
        <f t="shared" si="377"/>
        <v>7492</v>
      </c>
      <c r="D3012" t="s">
        <v>8411</v>
      </c>
      <c r="E3012" t="str">
        <f t="shared" si="376"/>
        <v>0100</v>
      </c>
      <c r="F3012" t="s">
        <v>54</v>
      </c>
      <c r="G3012" t="str">
        <f>"04"</f>
        <v>04</v>
      </c>
      <c r="H3012" t="s">
        <v>55</v>
      </c>
      <c r="I3012" t="s">
        <v>56</v>
      </c>
      <c r="J3012" t="s">
        <v>8434</v>
      </c>
      <c r="K3012">
        <v>1</v>
      </c>
      <c r="L3012">
        <v>60971</v>
      </c>
      <c r="M3012">
        <v>1.4</v>
      </c>
      <c r="N3012" t="str">
        <f t="shared" si="374"/>
        <v>000X</v>
      </c>
      <c r="O3012">
        <v>3060</v>
      </c>
      <c r="P3012" t="s">
        <v>58</v>
      </c>
      <c r="Q3012" t="s">
        <v>14403</v>
      </c>
      <c r="R3012" t="s">
        <v>331</v>
      </c>
      <c r="T3012" t="s">
        <v>61</v>
      </c>
      <c r="V3012" t="s">
        <v>14669</v>
      </c>
      <c r="W3012">
        <v>249073</v>
      </c>
      <c r="X3012">
        <v>17500</v>
      </c>
      <c r="Y3012">
        <v>231573</v>
      </c>
      <c r="Z3012">
        <v>184797</v>
      </c>
      <c r="AA3012">
        <v>159797</v>
      </c>
      <c r="AB3012" t="s">
        <v>63</v>
      </c>
      <c r="AC3012" s="1">
        <v>39965</v>
      </c>
      <c r="AD3012">
        <v>250000</v>
      </c>
      <c r="AE3012">
        <v>2297</v>
      </c>
      <c r="AF3012">
        <v>1421</v>
      </c>
      <c r="AG3012" t="s">
        <v>64</v>
      </c>
      <c r="AH3012" t="s">
        <v>76</v>
      </c>
      <c r="AI3012">
        <v>1</v>
      </c>
      <c r="AJ3012">
        <v>1998</v>
      </c>
      <c r="AK3012">
        <v>3</v>
      </c>
      <c r="AL3012">
        <v>2</v>
      </c>
      <c r="AN3012">
        <v>2310</v>
      </c>
      <c r="AO3012">
        <v>32</v>
      </c>
      <c r="AP3012" t="s">
        <v>63</v>
      </c>
      <c r="AQ3012" t="s">
        <v>66</v>
      </c>
      <c r="AR3012">
        <v>3504</v>
      </c>
      <c r="AW3012" t="s">
        <v>14670</v>
      </c>
      <c r="AX3012" t="s">
        <v>14671</v>
      </c>
      <c r="AY3012" t="s">
        <v>14672</v>
      </c>
      <c r="AZ3012" t="s">
        <v>70</v>
      </c>
    </row>
    <row r="3013" spans="1:52" x14ac:dyDescent="0.3">
      <c r="A3013">
        <v>2166401</v>
      </c>
      <c r="B3013" t="s">
        <v>14673</v>
      </c>
      <c r="C3013" t="str">
        <f t="shared" si="377"/>
        <v>7492</v>
      </c>
      <c r="D3013" t="s">
        <v>8411</v>
      </c>
      <c r="E3013" t="str">
        <f t="shared" ref="E3013:E3020" si="378">"0000"</f>
        <v>0000</v>
      </c>
      <c r="F3013" t="s">
        <v>108</v>
      </c>
      <c r="G3013" t="str">
        <f>"04"</f>
        <v>04</v>
      </c>
      <c r="H3013" t="s">
        <v>55</v>
      </c>
      <c r="I3013" t="s">
        <v>56</v>
      </c>
      <c r="J3013" t="s">
        <v>57</v>
      </c>
      <c r="K3013">
        <v>0</v>
      </c>
      <c r="L3013">
        <v>24992</v>
      </c>
      <c r="M3013">
        <v>0.56999999999999995</v>
      </c>
      <c r="N3013" t="str">
        <f t="shared" si="374"/>
        <v>000X</v>
      </c>
      <c r="O3013">
        <v>5199</v>
      </c>
      <c r="P3013" t="s">
        <v>72</v>
      </c>
      <c r="Q3013" t="s">
        <v>8499</v>
      </c>
      <c r="R3013" t="s">
        <v>266</v>
      </c>
      <c r="T3013" t="s">
        <v>61</v>
      </c>
      <c r="V3013" t="s">
        <v>14674</v>
      </c>
      <c r="W3013">
        <v>8840</v>
      </c>
      <c r="X3013">
        <v>8840</v>
      </c>
      <c r="Y3013">
        <v>0</v>
      </c>
      <c r="Z3013">
        <v>8840</v>
      </c>
      <c r="AA3013">
        <v>8840</v>
      </c>
      <c r="AB3013" t="s">
        <v>72</v>
      </c>
      <c r="AR3013">
        <v>0</v>
      </c>
      <c r="AW3013" t="s">
        <v>14675</v>
      </c>
      <c r="AY3013" t="s">
        <v>14676</v>
      </c>
      <c r="AZ3013" t="s">
        <v>14677</v>
      </c>
    </row>
    <row r="3014" spans="1:52" x14ac:dyDescent="0.3">
      <c r="A3014">
        <v>2166592</v>
      </c>
      <c r="B3014" t="s">
        <v>14678</v>
      </c>
      <c r="C3014" t="str">
        <f t="shared" si="377"/>
        <v>7492</v>
      </c>
      <c r="D3014" t="s">
        <v>8411</v>
      </c>
      <c r="E3014" t="str">
        <f t="shared" si="378"/>
        <v>0000</v>
      </c>
      <c r="F3014" t="s">
        <v>108</v>
      </c>
      <c r="G3014" t="str">
        <f>"04"</f>
        <v>04</v>
      </c>
      <c r="H3014" t="s">
        <v>55</v>
      </c>
      <c r="I3014" t="s">
        <v>56</v>
      </c>
      <c r="J3014" t="s">
        <v>57</v>
      </c>
      <c r="K3014">
        <v>0</v>
      </c>
      <c r="L3014">
        <v>39987</v>
      </c>
      <c r="M3014">
        <v>0.92</v>
      </c>
      <c r="N3014" t="str">
        <f t="shared" si="374"/>
        <v>000X</v>
      </c>
      <c r="O3014">
        <v>3087</v>
      </c>
      <c r="P3014" t="s">
        <v>58</v>
      </c>
      <c r="Q3014" t="s">
        <v>265</v>
      </c>
      <c r="R3014" t="s">
        <v>266</v>
      </c>
      <c r="T3014" t="s">
        <v>61</v>
      </c>
      <c r="V3014" t="s">
        <v>14679</v>
      </c>
      <c r="W3014">
        <v>14690</v>
      </c>
      <c r="X3014">
        <v>14690</v>
      </c>
      <c r="Y3014">
        <v>0</v>
      </c>
      <c r="Z3014">
        <v>14690</v>
      </c>
      <c r="AA3014">
        <v>14690</v>
      </c>
      <c r="AB3014" t="s">
        <v>72</v>
      </c>
      <c r="AC3014" s="1">
        <v>37987</v>
      </c>
      <c r="AD3014">
        <v>55000</v>
      </c>
      <c r="AE3014">
        <v>1697</v>
      </c>
      <c r="AF3014">
        <v>862</v>
      </c>
      <c r="AG3014" t="s">
        <v>103</v>
      </c>
      <c r="AH3014" t="s">
        <v>570</v>
      </c>
      <c r="AR3014">
        <v>0</v>
      </c>
      <c r="AW3014" t="s">
        <v>14680</v>
      </c>
      <c r="AX3014" t="s">
        <v>14681</v>
      </c>
      <c r="AY3014" t="s">
        <v>14682</v>
      </c>
      <c r="AZ3014" t="s">
        <v>14683</v>
      </c>
    </row>
    <row r="3015" spans="1:52" x14ac:dyDescent="0.3">
      <c r="A3015">
        <v>2166622</v>
      </c>
      <c r="B3015" t="s">
        <v>14684</v>
      </c>
      <c r="C3015" t="str">
        <f t="shared" si="377"/>
        <v>7492</v>
      </c>
      <c r="D3015" t="s">
        <v>8411</v>
      </c>
      <c r="E3015" t="str">
        <f t="shared" si="378"/>
        <v>0000</v>
      </c>
      <c r="F3015" t="s">
        <v>108</v>
      </c>
      <c r="G3015" t="str">
        <f>"04"</f>
        <v>04</v>
      </c>
      <c r="H3015" t="s">
        <v>55</v>
      </c>
      <c r="I3015" t="s">
        <v>56</v>
      </c>
      <c r="J3015" t="s">
        <v>57</v>
      </c>
      <c r="K3015">
        <v>0</v>
      </c>
      <c r="L3015">
        <v>39684</v>
      </c>
      <c r="M3015">
        <v>0.91</v>
      </c>
      <c r="N3015" t="str">
        <f t="shared" si="374"/>
        <v>000X</v>
      </c>
      <c r="O3015">
        <v>3015</v>
      </c>
      <c r="P3015" t="s">
        <v>58</v>
      </c>
      <c r="Q3015" t="s">
        <v>265</v>
      </c>
      <c r="R3015" t="s">
        <v>266</v>
      </c>
      <c r="T3015" t="s">
        <v>61</v>
      </c>
      <c r="V3015" t="s">
        <v>14685</v>
      </c>
      <c r="W3015">
        <v>14580</v>
      </c>
      <c r="X3015">
        <v>14580</v>
      </c>
      <c r="Y3015">
        <v>0</v>
      </c>
      <c r="Z3015">
        <v>14580</v>
      </c>
      <c r="AA3015">
        <v>14580</v>
      </c>
      <c r="AB3015" t="s">
        <v>72</v>
      </c>
      <c r="AC3015" s="1">
        <v>37987</v>
      </c>
      <c r="AD3015">
        <v>55000</v>
      </c>
      <c r="AE3015">
        <v>1697</v>
      </c>
      <c r="AF3015">
        <v>862</v>
      </c>
      <c r="AG3015" t="s">
        <v>103</v>
      </c>
      <c r="AH3015" t="s">
        <v>570</v>
      </c>
      <c r="AR3015">
        <v>0</v>
      </c>
      <c r="AW3015" t="s">
        <v>14680</v>
      </c>
      <c r="AX3015" t="s">
        <v>14681</v>
      </c>
      <c r="AY3015" t="s">
        <v>14682</v>
      </c>
      <c r="AZ3015" t="s">
        <v>14683</v>
      </c>
    </row>
    <row r="3016" spans="1:52" x14ac:dyDescent="0.3">
      <c r="A3016">
        <v>2166657</v>
      </c>
      <c r="B3016" t="s">
        <v>14686</v>
      </c>
      <c r="C3016" t="str">
        <f t="shared" si="377"/>
        <v>7492</v>
      </c>
      <c r="D3016" t="s">
        <v>8411</v>
      </c>
      <c r="E3016" t="str">
        <f t="shared" si="378"/>
        <v>0000</v>
      </c>
      <c r="F3016" t="s">
        <v>108</v>
      </c>
      <c r="G3016" t="str">
        <f>"15"</f>
        <v>15</v>
      </c>
      <c r="H3016" t="s">
        <v>55</v>
      </c>
      <c r="I3016" t="s">
        <v>56</v>
      </c>
      <c r="J3016" t="s">
        <v>57</v>
      </c>
      <c r="K3016">
        <v>0</v>
      </c>
      <c r="L3016">
        <v>46383</v>
      </c>
      <c r="M3016">
        <v>1.06</v>
      </c>
      <c r="N3016" t="str">
        <f t="shared" si="374"/>
        <v>000X</v>
      </c>
      <c r="O3016">
        <v>2922</v>
      </c>
      <c r="P3016" t="s">
        <v>58</v>
      </c>
      <c r="Q3016" t="s">
        <v>13917</v>
      </c>
      <c r="R3016" t="s">
        <v>140</v>
      </c>
      <c r="T3016" t="s">
        <v>61</v>
      </c>
      <c r="V3016" t="s">
        <v>14687</v>
      </c>
      <c r="W3016">
        <v>17040</v>
      </c>
      <c r="X3016">
        <v>17040</v>
      </c>
      <c r="Y3016">
        <v>0</v>
      </c>
      <c r="Z3016">
        <v>17040</v>
      </c>
      <c r="AA3016">
        <v>17040</v>
      </c>
      <c r="AB3016" t="s">
        <v>72</v>
      </c>
      <c r="AR3016">
        <v>0</v>
      </c>
      <c r="AW3016" t="s">
        <v>14688</v>
      </c>
      <c r="AY3016" t="s">
        <v>14689</v>
      </c>
      <c r="AZ3016" t="s">
        <v>14690</v>
      </c>
    </row>
    <row r="3017" spans="1:52" x14ac:dyDescent="0.3">
      <c r="A3017">
        <v>2166690</v>
      </c>
      <c r="B3017" t="s">
        <v>14691</v>
      </c>
      <c r="C3017" t="str">
        <f t="shared" si="377"/>
        <v>7492</v>
      </c>
      <c r="D3017" t="s">
        <v>8411</v>
      </c>
      <c r="E3017" t="str">
        <f t="shared" si="378"/>
        <v>0000</v>
      </c>
      <c r="F3017" t="s">
        <v>108</v>
      </c>
      <c r="G3017" t="str">
        <f>"04"</f>
        <v>04</v>
      </c>
      <c r="H3017" t="s">
        <v>55</v>
      </c>
      <c r="I3017" t="s">
        <v>56</v>
      </c>
      <c r="J3017" t="s">
        <v>57</v>
      </c>
      <c r="K3017">
        <v>0</v>
      </c>
      <c r="L3017">
        <v>24502</v>
      </c>
      <c r="M3017">
        <v>0.56000000000000005</v>
      </c>
      <c r="N3017" t="str">
        <f t="shared" si="374"/>
        <v>000X</v>
      </c>
      <c r="O3017">
        <v>3351</v>
      </c>
      <c r="P3017" t="s">
        <v>58</v>
      </c>
      <c r="Q3017" t="s">
        <v>265</v>
      </c>
      <c r="R3017" t="s">
        <v>266</v>
      </c>
      <c r="T3017" t="s">
        <v>61</v>
      </c>
      <c r="V3017" t="s">
        <v>14692</v>
      </c>
      <c r="W3017">
        <v>8840</v>
      </c>
      <c r="X3017">
        <v>8840</v>
      </c>
      <c r="Y3017">
        <v>0</v>
      </c>
      <c r="Z3017">
        <v>8840</v>
      </c>
      <c r="AA3017">
        <v>8840</v>
      </c>
      <c r="AB3017" t="s">
        <v>72</v>
      </c>
      <c r="AC3017" s="1">
        <v>39052</v>
      </c>
      <c r="AD3017">
        <v>139000</v>
      </c>
      <c r="AE3017">
        <v>2081</v>
      </c>
      <c r="AF3017">
        <v>254</v>
      </c>
      <c r="AG3017" t="s">
        <v>103</v>
      </c>
      <c r="AH3017" t="s">
        <v>570</v>
      </c>
      <c r="AR3017">
        <v>0</v>
      </c>
      <c r="AW3017" t="s">
        <v>14475</v>
      </c>
      <c r="AY3017" t="s">
        <v>14476</v>
      </c>
      <c r="AZ3017" t="s">
        <v>8704</v>
      </c>
    </row>
    <row r="3018" spans="1:52" x14ac:dyDescent="0.3">
      <c r="A3018">
        <v>2167297</v>
      </c>
      <c r="B3018" t="s">
        <v>14693</v>
      </c>
      <c r="C3018" t="str">
        <f t="shared" si="377"/>
        <v>7492</v>
      </c>
      <c r="D3018" t="s">
        <v>8411</v>
      </c>
      <c r="E3018" t="str">
        <f t="shared" si="378"/>
        <v>0000</v>
      </c>
      <c r="F3018" t="s">
        <v>108</v>
      </c>
      <c r="G3018" t="str">
        <f>"04"</f>
        <v>04</v>
      </c>
      <c r="H3018" t="s">
        <v>55</v>
      </c>
      <c r="I3018" t="s">
        <v>56</v>
      </c>
      <c r="J3018" t="s">
        <v>57</v>
      </c>
      <c r="K3018">
        <v>0</v>
      </c>
      <c r="L3018">
        <v>49468</v>
      </c>
      <c r="M3018">
        <v>1.1399999999999999</v>
      </c>
      <c r="N3018" t="str">
        <f t="shared" si="374"/>
        <v>000X</v>
      </c>
      <c r="O3018">
        <v>5156</v>
      </c>
      <c r="P3018" t="s">
        <v>72</v>
      </c>
      <c r="Q3018" t="s">
        <v>8499</v>
      </c>
      <c r="R3018" t="s">
        <v>266</v>
      </c>
      <c r="T3018" t="s">
        <v>61</v>
      </c>
      <c r="V3018" t="s">
        <v>14694</v>
      </c>
      <c r="W3018">
        <v>18170</v>
      </c>
      <c r="X3018">
        <v>18170</v>
      </c>
      <c r="Y3018">
        <v>0</v>
      </c>
      <c r="Z3018">
        <v>18170</v>
      </c>
      <c r="AA3018">
        <v>18170</v>
      </c>
      <c r="AB3018" t="s">
        <v>72</v>
      </c>
      <c r="AC3018" s="1">
        <v>33635</v>
      </c>
      <c r="AD3018">
        <v>41000</v>
      </c>
      <c r="AE3018">
        <v>927</v>
      </c>
      <c r="AF3018">
        <v>1959</v>
      </c>
      <c r="AG3018" t="s">
        <v>103</v>
      </c>
      <c r="AH3018" t="s">
        <v>873</v>
      </c>
      <c r="AR3018">
        <v>0</v>
      </c>
      <c r="AW3018" t="s">
        <v>14695</v>
      </c>
      <c r="AY3018" t="s">
        <v>14696</v>
      </c>
      <c r="AZ3018" t="s">
        <v>14697</v>
      </c>
    </row>
    <row r="3019" spans="1:52" x14ac:dyDescent="0.3">
      <c r="A3019">
        <v>2164409</v>
      </c>
      <c r="B3019" t="s">
        <v>14698</v>
      </c>
      <c r="C3019" t="str">
        <f t="shared" si="377"/>
        <v>7492</v>
      </c>
      <c r="D3019" t="s">
        <v>8411</v>
      </c>
      <c r="E3019" t="str">
        <f t="shared" si="378"/>
        <v>0000</v>
      </c>
      <c r="F3019" t="s">
        <v>108</v>
      </c>
      <c r="G3019" t="str">
        <f>"03"</f>
        <v>03</v>
      </c>
      <c r="H3019" t="s">
        <v>55</v>
      </c>
      <c r="I3019" t="s">
        <v>56</v>
      </c>
      <c r="J3019" t="s">
        <v>13318</v>
      </c>
      <c r="K3019">
        <v>0</v>
      </c>
      <c r="L3019">
        <v>43351</v>
      </c>
      <c r="M3019">
        <v>1</v>
      </c>
      <c r="N3019" t="str">
        <f t="shared" si="374"/>
        <v>000X</v>
      </c>
      <c r="O3019">
        <v>5329</v>
      </c>
      <c r="P3019" t="s">
        <v>72</v>
      </c>
      <c r="Q3019" t="s">
        <v>13868</v>
      </c>
      <c r="R3019" t="s">
        <v>110</v>
      </c>
      <c r="T3019" t="s">
        <v>61</v>
      </c>
      <c r="V3019" t="s">
        <v>14699</v>
      </c>
      <c r="W3019">
        <v>23980</v>
      </c>
      <c r="X3019">
        <v>23980</v>
      </c>
      <c r="Y3019">
        <v>0</v>
      </c>
      <c r="Z3019">
        <v>23980</v>
      </c>
      <c r="AA3019">
        <v>23980</v>
      </c>
      <c r="AB3019" t="s">
        <v>72</v>
      </c>
      <c r="AC3019" s="1">
        <v>42811</v>
      </c>
      <c r="AD3019">
        <v>30000</v>
      </c>
      <c r="AE3019">
        <v>2817</v>
      </c>
      <c r="AF3019">
        <v>1574</v>
      </c>
      <c r="AG3019" t="s">
        <v>103</v>
      </c>
      <c r="AH3019" t="s">
        <v>76</v>
      </c>
      <c r="AR3019">
        <v>0</v>
      </c>
      <c r="AW3019" t="s">
        <v>14700</v>
      </c>
      <c r="AX3019" t="s">
        <v>14701</v>
      </c>
      <c r="AY3019" t="s">
        <v>14702</v>
      </c>
      <c r="AZ3019" t="s">
        <v>14703</v>
      </c>
    </row>
    <row r="3020" spans="1:52" x14ac:dyDescent="0.3">
      <c r="A3020">
        <v>2165715</v>
      </c>
      <c r="B3020" t="s">
        <v>14704</v>
      </c>
      <c r="C3020" t="str">
        <f t="shared" si="377"/>
        <v>7492</v>
      </c>
      <c r="D3020" t="s">
        <v>8411</v>
      </c>
      <c r="E3020" t="str">
        <f t="shared" si="378"/>
        <v>0000</v>
      </c>
      <c r="F3020" t="s">
        <v>108</v>
      </c>
      <c r="G3020" t="str">
        <f>"15"</f>
        <v>15</v>
      </c>
      <c r="H3020" t="s">
        <v>55</v>
      </c>
      <c r="I3020" t="s">
        <v>56</v>
      </c>
      <c r="J3020" t="s">
        <v>57</v>
      </c>
      <c r="K3020">
        <v>0</v>
      </c>
      <c r="L3020">
        <v>42124</v>
      </c>
      <c r="M3020">
        <v>0.97</v>
      </c>
      <c r="N3020" t="str">
        <f t="shared" si="374"/>
        <v>000X</v>
      </c>
      <c r="O3020">
        <v>3781</v>
      </c>
      <c r="P3020" t="s">
        <v>72</v>
      </c>
      <c r="Q3020" t="s">
        <v>14573</v>
      </c>
      <c r="R3020" t="s">
        <v>364</v>
      </c>
      <c r="T3020" t="s">
        <v>61</v>
      </c>
      <c r="V3020" t="s">
        <v>14705</v>
      </c>
      <c r="W3020">
        <v>15470</v>
      </c>
      <c r="X3020">
        <v>15470</v>
      </c>
      <c r="Y3020">
        <v>0</v>
      </c>
      <c r="Z3020">
        <v>15470</v>
      </c>
      <c r="AA3020">
        <v>15470</v>
      </c>
      <c r="AB3020" t="s">
        <v>72</v>
      </c>
      <c r="AC3020" s="1">
        <v>38200</v>
      </c>
      <c r="AD3020">
        <v>44900</v>
      </c>
      <c r="AE3020">
        <v>1771</v>
      </c>
      <c r="AF3020">
        <v>468</v>
      </c>
      <c r="AG3020" t="s">
        <v>103</v>
      </c>
      <c r="AH3020" t="s">
        <v>76</v>
      </c>
      <c r="AR3020">
        <v>0</v>
      </c>
      <c r="AW3020" t="s">
        <v>14706</v>
      </c>
      <c r="AY3020" t="s">
        <v>14707</v>
      </c>
      <c r="AZ3020" t="s">
        <v>14708</v>
      </c>
    </row>
    <row r="3021" spans="1:52" x14ac:dyDescent="0.3">
      <c r="A3021">
        <v>2165855</v>
      </c>
      <c r="B3021" t="s">
        <v>14709</v>
      </c>
      <c r="C3021" t="str">
        <f t="shared" si="377"/>
        <v>7492</v>
      </c>
      <c r="D3021" t="s">
        <v>8411</v>
      </c>
      <c r="E3021" t="str">
        <f>"0100"</f>
        <v>0100</v>
      </c>
      <c r="F3021" t="s">
        <v>54</v>
      </c>
      <c r="G3021" t="str">
        <f>"04"</f>
        <v>04</v>
      </c>
      <c r="H3021" t="s">
        <v>55</v>
      </c>
      <c r="I3021" t="s">
        <v>56</v>
      </c>
      <c r="J3021" t="s">
        <v>57</v>
      </c>
      <c r="K3021">
        <v>1</v>
      </c>
      <c r="L3021">
        <v>53107</v>
      </c>
      <c r="M3021">
        <v>1.22</v>
      </c>
      <c r="N3021" t="str">
        <f t="shared" si="374"/>
        <v>000X</v>
      </c>
      <c r="O3021">
        <v>5393</v>
      </c>
      <c r="P3021" t="s">
        <v>72</v>
      </c>
      <c r="Q3021" t="s">
        <v>8499</v>
      </c>
      <c r="R3021" t="s">
        <v>266</v>
      </c>
      <c r="T3021" t="s">
        <v>61</v>
      </c>
      <c r="V3021" t="s">
        <v>14710</v>
      </c>
      <c r="W3021">
        <v>237319</v>
      </c>
      <c r="X3021">
        <v>19510</v>
      </c>
      <c r="Y3021">
        <v>217809</v>
      </c>
      <c r="Z3021">
        <v>176100</v>
      </c>
      <c r="AA3021">
        <v>151100</v>
      </c>
      <c r="AB3021" t="s">
        <v>63</v>
      </c>
      <c r="AC3021" s="1">
        <v>37865</v>
      </c>
      <c r="AD3021">
        <v>210000</v>
      </c>
      <c r="AE3021">
        <v>1649</v>
      </c>
      <c r="AF3021">
        <v>1882</v>
      </c>
      <c r="AG3021" t="s">
        <v>64</v>
      </c>
      <c r="AH3021" t="s">
        <v>76</v>
      </c>
      <c r="AI3021">
        <v>1</v>
      </c>
      <c r="AJ3021">
        <v>2003</v>
      </c>
      <c r="AK3021">
        <v>3</v>
      </c>
      <c r="AL3021">
        <v>2</v>
      </c>
      <c r="AN3021">
        <v>2230</v>
      </c>
      <c r="AO3021">
        <v>32</v>
      </c>
      <c r="AP3021" t="s">
        <v>63</v>
      </c>
      <c r="AQ3021" t="s">
        <v>66</v>
      </c>
      <c r="AR3021">
        <v>3406</v>
      </c>
      <c r="AW3021" t="s">
        <v>14711</v>
      </c>
      <c r="AX3021" t="s">
        <v>14712</v>
      </c>
      <c r="AY3021" t="s">
        <v>14713</v>
      </c>
      <c r="AZ3021" t="s">
        <v>70</v>
      </c>
    </row>
    <row r="3022" spans="1:52" x14ac:dyDescent="0.3">
      <c r="A3022">
        <v>2166215</v>
      </c>
      <c r="B3022" t="s">
        <v>14714</v>
      </c>
      <c r="C3022" t="str">
        <f t="shared" si="377"/>
        <v>7492</v>
      </c>
      <c r="D3022" t="s">
        <v>8411</v>
      </c>
      <c r="E3022" t="str">
        <f>"0100"</f>
        <v>0100</v>
      </c>
      <c r="F3022" t="s">
        <v>54</v>
      </c>
      <c r="G3022" t="str">
        <f>"03"</f>
        <v>03</v>
      </c>
      <c r="H3022" t="s">
        <v>55</v>
      </c>
      <c r="I3022" t="s">
        <v>56</v>
      </c>
      <c r="J3022" t="s">
        <v>57</v>
      </c>
      <c r="K3022">
        <v>1</v>
      </c>
      <c r="L3022">
        <v>49240</v>
      </c>
      <c r="M3022">
        <v>1.1299999999999999</v>
      </c>
      <c r="N3022" t="str">
        <f t="shared" si="374"/>
        <v>000X</v>
      </c>
      <c r="O3022">
        <v>2924</v>
      </c>
      <c r="P3022" t="s">
        <v>58</v>
      </c>
      <c r="Q3022" t="s">
        <v>14403</v>
      </c>
      <c r="R3022" t="s">
        <v>331</v>
      </c>
      <c r="T3022" t="s">
        <v>61</v>
      </c>
      <c r="V3022" t="s">
        <v>14715</v>
      </c>
      <c r="W3022">
        <v>246917</v>
      </c>
      <c r="X3022">
        <v>18090</v>
      </c>
      <c r="Y3022">
        <v>228827</v>
      </c>
      <c r="Z3022">
        <v>213041</v>
      </c>
      <c r="AA3022">
        <v>183041</v>
      </c>
      <c r="AB3022" t="s">
        <v>63</v>
      </c>
      <c r="AC3022" s="1">
        <v>37530</v>
      </c>
      <c r="AD3022">
        <v>15000</v>
      </c>
      <c r="AE3022">
        <v>1545</v>
      </c>
      <c r="AF3022">
        <v>1410</v>
      </c>
      <c r="AG3022" t="s">
        <v>103</v>
      </c>
      <c r="AH3022" t="s">
        <v>76</v>
      </c>
      <c r="AI3022">
        <v>1</v>
      </c>
      <c r="AJ3022">
        <v>2007</v>
      </c>
      <c r="AK3022">
        <v>3</v>
      </c>
      <c r="AL3022">
        <v>2</v>
      </c>
      <c r="AN3022">
        <v>1843</v>
      </c>
      <c r="AO3022">
        <v>32</v>
      </c>
      <c r="AP3022" t="s">
        <v>63</v>
      </c>
      <c r="AQ3022" t="s">
        <v>66</v>
      </c>
      <c r="AR3022">
        <v>3022</v>
      </c>
      <c r="AW3022" t="s">
        <v>14716</v>
      </c>
      <c r="AX3022" t="s">
        <v>14717</v>
      </c>
      <c r="AY3022" t="s">
        <v>14718</v>
      </c>
      <c r="AZ3022" t="s">
        <v>70</v>
      </c>
    </row>
    <row r="3023" spans="1:52" x14ac:dyDescent="0.3">
      <c r="A3023">
        <v>2166321</v>
      </c>
      <c r="B3023" t="s">
        <v>14719</v>
      </c>
      <c r="C3023" t="str">
        <f t="shared" si="377"/>
        <v>7492</v>
      </c>
      <c r="D3023" t="s">
        <v>8411</v>
      </c>
      <c r="E3023" t="str">
        <f>"0100"</f>
        <v>0100</v>
      </c>
      <c r="F3023" t="s">
        <v>54</v>
      </c>
      <c r="G3023" t="str">
        <f>"04"</f>
        <v>04</v>
      </c>
      <c r="H3023" t="s">
        <v>55</v>
      </c>
      <c r="I3023" t="s">
        <v>56</v>
      </c>
      <c r="J3023" t="s">
        <v>8434</v>
      </c>
      <c r="K3023">
        <v>1</v>
      </c>
      <c r="L3023">
        <v>54453</v>
      </c>
      <c r="M3023">
        <v>1.25</v>
      </c>
      <c r="N3023" t="str">
        <f t="shared" si="374"/>
        <v>000X</v>
      </c>
      <c r="O3023">
        <v>5220</v>
      </c>
      <c r="P3023" t="s">
        <v>72</v>
      </c>
      <c r="Q3023" t="s">
        <v>13868</v>
      </c>
      <c r="R3023" t="s">
        <v>110</v>
      </c>
      <c r="T3023" t="s">
        <v>61</v>
      </c>
      <c r="V3023" t="s">
        <v>14720</v>
      </c>
      <c r="W3023">
        <v>230432</v>
      </c>
      <c r="X3023">
        <v>15630</v>
      </c>
      <c r="Y3023">
        <v>214802</v>
      </c>
      <c r="Z3023">
        <v>179828</v>
      </c>
      <c r="AA3023">
        <v>154828</v>
      </c>
      <c r="AB3023" t="s">
        <v>63</v>
      </c>
      <c r="AC3023" s="1">
        <v>35977</v>
      </c>
      <c r="AD3023">
        <v>15000</v>
      </c>
      <c r="AE3023">
        <v>1254</v>
      </c>
      <c r="AF3023">
        <v>1185</v>
      </c>
      <c r="AG3023" t="s">
        <v>103</v>
      </c>
      <c r="AH3023" t="s">
        <v>76</v>
      </c>
      <c r="AI3023">
        <v>1</v>
      </c>
      <c r="AJ3023">
        <v>1999</v>
      </c>
      <c r="AK3023">
        <v>3</v>
      </c>
      <c r="AL3023">
        <v>2</v>
      </c>
      <c r="AN3023">
        <v>2322</v>
      </c>
      <c r="AO3023">
        <v>32</v>
      </c>
      <c r="AP3023" t="s">
        <v>63</v>
      </c>
      <c r="AQ3023" t="s">
        <v>66</v>
      </c>
      <c r="AR3023">
        <v>3228</v>
      </c>
      <c r="AW3023" t="s">
        <v>14721</v>
      </c>
      <c r="AX3023" t="s">
        <v>14722</v>
      </c>
      <c r="AY3023" t="s">
        <v>14723</v>
      </c>
      <c r="AZ3023" t="s">
        <v>70</v>
      </c>
    </row>
    <row r="3024" spans="1:52" x14ac:dyDescent="0.3">
      <c r="A3024">
        <v>2166436</v>
      </c>
      <c r="B3024" t="s">
        <v>14724</v>
      </c>
      <c r="C3024" t="str">
        <f t="shared" si="377"/>
        <v>7492</v>
      </c>
      <c r="D3024" t="s">
        <v>8411</v>
      </c>
      <c r="E3024" t="str">
        <f>"0000"</f>
        <v>0000</v>
      </c>
      <c r="F3024" t="s">
        <v>108</v>
      </c>
      <c r="G3024" t="str">
        <f>"04"</f>
        <v>04</v>
      </c>
      <c r="H3024" t="s">
        <v>55</v>
      </c>
      <c r="I3024" t="s">
        <v>56</v>
      </c>
      <c r="J3024" t="s">
        <v>57</v>
      </c>
      <c r="K3024">
        <v>0</v>
      </c>
      <c r="L3024">
        <v>24992</v>
      </c>
      <c r="M3024">
        <v>0.56999999999999995</v>
      </c>
      <c r="N3024" t="str">
        <f t="shared" si="374"/>
        <v>000X</v>
      </c>
      <c r="O3024">
        <v>5177</v>
      </c>
      <c r="P3024" t="s">
        <v>72</v>
      </c>
      <c r="Q3024" t="s">
        <v>8499</v>
      </c>
      <c r="R3024" t="s">
        <v>266</v>
      </c>
      <c r="T3024" t="s">
        <v>61</v>
      </c>
      <c r="V3024" t="s">
        <v>14725</v>
      </c>
      <c r="W3024">
        <v>8840</v>
      </c>
      <c r="X3024">
        <v>8840</v>
      </c>
      <c r="Y3024">
        <v>0</v>
      </c>
      <c r="Z3024">
        <v>8840</v>
      </c>
      <c r="AA3024">
        <v>8840</v>
      </c>
      <c r="AB3024" t="s">
        <v>72</v>
      </c>
      <c r="AC3024" s="1">
        <v>38473</v>
      </c>
      <c r="AD3024">
        <v>45000</v>
      </c>
      <c r="AE3024">
        <v>1860</v>
      </c>
      <c r="AF3024">
        <v>1733</v>
      </c>
      <c r="AG3024" t="s">
        <v>103</v>
      </c>
      <c r="AH3024" t="s">
        <v>76</v>
      </c>
      <c r="AR3024">
        <v>0</v>
      </c>
      <c r="AW3024" t="s">
        <v>14726</v>
      </c>
      <c r="AX3024" t="s">
        <v>14727</v>
      </c>
      <c r="AY3024" t="s">
        <v>14728</v>
      </c>
      <c r="AZ3024" t="s">
        <v>14729</v>
      </c>
    </row>
    <row r="3025" spans="1:52" x14ac:dyDescent="0.3">
      <c r="A3025">
        <v>2166703</v>
      </c>
      <c r="B3025" t="s">
        <v>14730</v>
      </c>
      <c r="C3025" t="str">
        <f t="shared" si="377"/>
        <v>7492</v>
      </c>
      <c r="D3025" t="s">
        <v>8411</v>
      </c>
      <c r="E3025" t="str">
        <f>"0100"</f>
        <v>0100</v>
      </c>
      <c r="F3025" t="s">
        <v>54</v>
      </c>
      <c r="G3025" t="str">
        <f>"15"</f>
        <v>15</v>
      </c>
      <c r="H3025" t="s">
        <v>55</v>
      </c>
      <c r="I3025" t="s">
        <v>56</v>
      </c>
      <c r="J3025" t="s">
        <v>57</v>
      </c>
      <c r="K3025">
        <v>1</v>
      </c>
      <c r="L3025">
        <v>45799</v>
      </c>
      <c r="M3025">
        <v>1.05</v>
      </c>
      <c r="N3025" t="str">
        <f t="shared" si="374"/>
        <v>000X</v>
      </c>
      <c r="O3025">
        <v>2890</v>
      </c>
      <c r="P3025" t="s">
        <v>58</v>
      </c>
      <c r="Q3025" t="s">
        <v>13917</v>
      </c>
      <c r="R3025" t="s">
        <v>140</v>
      </c>
      <c r="T3025" t="s">
        <v>61</v>
      </c>
      <c r="V3025" t="s">
        <v>14731</v>
      </c>
      <c r="W3025">
        <v>198536</v>
      </c>
      <c r="X3025">
        <v>16820</v>
      </c>
      <c r="Y3025">
        <v>181716</v>
      </c>
      <c r="Z3025">
        <v>198536</v>
      </c>
      <c r="AA3025">
        <v>173036</v>
      </c>
      <c r="AB3025" t="s">
        <v>63</v>
      </c>
      <c r="AC3025" s="1">
        <v>43322</v>
      </c>
      <c r="AD3025">
        <v>222000</v>
      </c>
      <c r="AE3025">
        <v>2920</v>
      </c>
      <c r="AF3025">
        <v>834</v>
      </c>
      <c r="AG3025" t="s">
        <v>64</v>
      </c>
      <c r="AH3025" t="s">
        <v>76</v>
      </c>
      <c r="AI3025">
        <v>1</v>
      </c>
      <c r="AJ3025">
        <v>2017</v>
      </c>
      <c r="AK3025">
        <v>3</v>
      </c>
      <c r="AL3025">
        <v>2</v>
      </c>
      <c r="AN3025">
        <v>1764</v>
      </c>
      <c r="AO3025">
        <v>32</v>
      </c>
      <c r="AP3025" t="s">
        <v>72</v>
      </c>
      <c r="AQ3025" t="s">
        <v>66</v>
      </c>
      <c r="AR3025">
        <v>2503</v>
      </c>
      <c r="AW3025" t="s">
        <v>14732</v>
      </c>
      <c r="AX3025" t="s">
        <v>14733</v>
      </c>
      <c r="AY3025" t="s">
        <v>14734</v>
      </c>
      <c r="AZ3025" t="s">
        <v>70</v>
      </c>
    </row>
    <row r="3026" spans="1:52" x14ac:dyDescent="0.3">
      <c r="A3026">
        <v>2167203</v>
      </c>
      <c r="B3026" t="s">
        <v>14735</v>
      </c>
      <c r="C3026" t="str">
        <f t="shared" si="377"/>
        <v>7492</v>
      </c>
      <c r="D3026" t="s">
        <v>8411</v>
      </c>
      <c r="E3026" t="str">
        <f>"0000"</f>
        <v>0000</v>
      </c>
      <c r="F3026" t="s">
        <v>108</v>
      </c>
      <c r="G3026" t="str">
        <f t="shared" ref="G3026:G3031" si="379">"04"</f>
        <v>04</v>
      </c>
      <c r="H3026" t="s">
        <v>55</v>
      </c>
      <c r="I3026" t="s">
        <v>56</v>
      </c>
      <c r="J3026" t="s">
        <v>57</v>
      </c>
      <c r="K3026">
        <v>0</v>
      </c>
      <c r="L3026">
        <v>34643</v>
      </c>
      <c r="M3026">
        <v>0.8</v>
      </c>
      <c r="N3026" t="str">
        <f t="shared" si="374"/>
        <v>000X</v>
      </c>
      <c r="O3026">
        <v>3275</v>
      </c>
      <c r="P3026" t="s">
        <v>58</v>
      </c>
      <c r="Q3026" t="s">
        <v>265</v>
      </c>
      <c r="R3026" t="s">
        <v>266</v>
      </c>
      <c r="T3026" t="s">
        <v>61</v>
      </c>
      <c r="V3026" t="s">
        <v>14736</v>
      </c>
      <c r="W3026">
        <v>9370</v>
      </c>
      <c r="X3026">
        <v>9370</v>
      </c>
      <c r="Y3026">
        <v>0</v>
      </c>
      <c r="Z3026">
        <v>9370</v>
      </c>
      <c r="AA3026">
        <v>9370</v>
      </c>
      <c r="AB3026" t="s">
        <v>72</v>
      </c>
      <c r="AC3026" s="1">
        <v>40210</v>
      </c>
      <c r="AD3026">
        <v>887800</v>
      </c>
      <c r="AE3026">
        <v>2340</v>
      </c>
      <c r="AF3026">
        <v>534</v>
      </c>
      <c r="AG3026" t="s">
        <v>103</v>
      </c>
      <c r="AH3026" t="s">
        <v>570</v>
      </c>
      <c r="AR3026">
        <v>0</v>
      </c>
      <c r="AW3026" t="s">
        <v>8320</v>
      </c>
      <c r="AY3026" t="s">
        <v>8321</v>
      </c>
      <c r="AZ3026" t="s">
        <v>3154</v>
      </c>
    </row>
    <row r="3027" spans="1:52" x14ac:dyDescent="0.3">
      <c r="A3027">
        <v>2167220</v>
      </c>
      <c r="B3027" t="s">
        <v>14737</v>
      </c>
      <c r="C3027" t="str">
        <f t="shared" si="377"/>
        <v>7492</v>
      </c>
      <c r="D3027" t="s">
        <v>8411</v>
      </c>
      <c r="E3027" t="str">
        <f>"0000"</f>
        <v>0000</v>
      </c>
      <c r="F3027" t="s">
        <v>108</v>
      </c>
      <c r="G3027" t="str">
        <f t="shared" si="379"/>
        <v>04</v>
      </c>
      <c r="H3027" t="s">
        <v>55</v>
      </c>
      <c r="I3027" t="s">
        <v>56</v>
      </c>
      <c r="J3027" t="s">
        <v>57</v>
      </c>
      <c r="K3027">
        <v>0</v>
      </c>
      <c r="L3027">
        <v>38563</v>
      </c>
      <c r="M3027">
        <v>0.89</v>
      </c>
      <c r="N3027" t="str">
        <f t="shared" si="374"/>
        <v>000X</v>
      </c>
      <c r="O3027">
        <v>3253</v>
      </c>
      <c r="P3027" t="s">
        <v>58</v>
      </c>
      <c r="Q3027" t="s">
        <v>265</v>
      </c>
      <c r="R3027" t="s">
        <v>266</v>
      </c>
      <c r="T3027" t="s">
        <v>61</v>
      </c>
      <c r="V3027" t="s">
        <v>14738</v>
      </c>
      <c r="W3027">
        <v>14160</v>
      </c>
      <c r="X3027">
        <v>14160</v>
      </c>
      <c r="Y3027">
        <v>0</v>
      </c>
      <c r="Z3027">
        <v>14160</v>
      </c>
      <c r="AA3027">
        <v>14160</v>
      </c>
      <c r="AB3027" t="s">
        <v>72</v>
      </c>
      <c r="AC3027" s="1">
        <v>40210</v>
      </c>
      <c r="AD3027">
        <v>887800</v>
      </c>
      <c r="AE3027">
        <v>2340</v>
      </c>
      <c r="AF3027">
        <v>534</v>
      </c>
      <c r="AG3027" t="s">
        <v>103</v>
      </c>
      <c r="AH3027" t="s">
        <v>570</v>
      </c>
      <c r="AR3027">
        <v>0</v>
      </c>
      <c r="AW3027" t="s">
        <v>8320</v>
      </c>
      <c r="AY3027" t="s">
        <v>8321</v>
      </c>
      <c r="AZ3027" t="s">
        <v>3154</v>
      </c>
    </row>
    <row r="3028" spans="1:52" x14ac:dyDescent="0.3">
      <c r="A3028">
        <v>2167777</v>
      </c>
      <c r="B3028" t="s">
        <v>14739</v>
      </c>
      <c r="C3028" t="str">
        <f t="shared" si="377"/>
        <v>7492</v>
      </c>
      <c r="D3028" t="s">
        <v>8411</v>
      </c>
      <c r="E3028" t="str">
        <f>"0100"</f>
        <v>0100</v>
      </c>
      <c r="F3028" t="s">
        <v>54</v>
      </c>
      <c r="G3028" t="str">
        <f t="shared" si="379"/>
        <v>04</v>
      </c>
      <c r="H3028" t="s">
        <v>55</v>
      </c>
      <c r="I3028" t="s">
        <v>56</v>
      </c>
      <c r="J3028" t="s">
        <v>57</v>
      </c>
      <c r="K3028">
        <v>1</v>
      </c>
      <c r="L3028">
        <v>44458</v>
      </c>
      <c r="M3028">
        <v>1.02</v>
      </c>
      <c r="N3028" t="str">
        <f t="shared" si="374"/>
        <v>000X</v>
      </c>
      <c r="O3028">
        <v>3459</v>
      </c>
      <c r="P3028" t="s">
        <v>58</v>
      </c>
      <c r="Q3028" t="s">
        <v>265</v>
      </c>
      <c r="R3028" t="s">
        <v>266</v>
      </c>
      <c r="T3028" t="s">
        <v>61</v>
      </c>
      <c r="V3028" t="s">
        <v>14740</v>
      </c>
      <c r="W3028">
        <v>257143</v>
      </c>
      <c r="X3028">
        <v>16330</v>
      </c>
      <c r="Y3028">
        <v>240813</v>
      </c>
      <c r="Z3028">
        <v>187509</v>
      </c>
      <c r="AA3028">
        <v>162509</v>
      </c>
      <c r="AB3028" t="s">
        <v>63</v>
      </c>
      <c r="AC3028" s="1">
        <v>38108</v>
      </c>
      <c r="AD3028">
        <v>219000</v>
      </c>
      <c r="AE3028">
        <v>1720</v>
      </c>
      <c r="AF3028">
        <v>987</v>
      </c>
      <c r="AG3028" t="s">
        <v>64</v>
      </c>
      <c r="AH3028" t="s">
        <v>76</v>
      </c>
      <c r="AI3028">
        <v>1</v>
      </c>
      <c r="AJ3028">
        <v>2001</v>
      </c>
      <c r="AK3028">
        <v>3</v>
      </c>
      <c r="AL3028">
        <v>3</v>
      </c>
      <c r="AN3028">
        <v>2679</v>
      </c>
      <c r="AO3028">
        <v>32</v>
      </c>
      <c r="AP3028" t="s">
        <v>63</v>
      </c>
      <c r="AQ3028" t="s">
        <v>66</v>
      </c>
      <c r="AR3028">
        <v>3657</v>
      </c>
      <c r="AW3028" t="s">
        <v>14741</v>
      </c>
      <c r="AX3028" t="s">
        <v>14742</v>
      </c>
      <c r="AY3028" t="s">
        <v>14743</v>
      </c>
      <c r="AZ3028" t="s">
        <v>70</v>
      </c>
    </row>
    <row r="3029" spans="1:52" x14ac:dyDescent="0.3">
      <c r="A3029">
        <v>2168153</v>
      </c>
      <c r="B3029" t="s">
        <v>14744</v>
      </c>
      <c r="C3029" t="str">
        <f t="shared" si="377"/>
        <v>7492</v>
      </c>
      <c r="D3029" t="s">
        <v>8411</v>
      </c>
      <c r="E3029" t="str">
        <f>"0100"</f>
        <v>0100</v>
      </c>
      <c r="F3029" t="s">
        <v>54</v>
      </c>
      <c r="G3029" t="str">
        <f t="shared" si="379"/>
        <v>04</v>
      </c>
      <c r="H3029" t="s">
        <v>55</v>
      </c>
      <c r="I3029" t="s">
        <v>56</v>
      </c>
      <c r="J3029" t="s">
        <v>13318</v>
      </c>
      <c r="K3029">
        <v>1</v>
      </c>
      <c r="L3029">
        <v>46068</v>
      </c>
      <c r="M3029">
        <v>1.06</v>
      </c>
      <c r="N3029" t="str">
        <f t="shared" si="374"/>
        <v>000X</v>
      </c>
      <c r="O3029">
        <v>3415</v>
      </c>
      <c r="P3029" t="s">
        <v>58</v>
      </c>
      <c r="Q3029" t="s">
        <v>14298</v>
      </c>
      <c r="R3029" t="s">
        <v>140</v>
      </c>
      <c r="T3029" t="s">
        <v>61</v>
      </c>
      <c r="V3029" t="s">
        <v>14745</v>
      </c>
      <c r="W3029">
        <v>250119</v>
      </c>
      <c r="X3029">
        <v>20260</v>
      </c>
      <c r="Y3029">
        <v>229859</v>
      </c>
      <c r="Z3029">
        <v>191307</v>
      </c>
      <c r="AA3029">
        <v>166307</v>
      </c>
      <c r="AB3029" t="s">
        <v>63</v>
      </c>
      <c r="AC3029" s="1">
        <v>36678</v>
      </c>
      <c r="AD3029">
        <v>191300</v>
      </c>
      <c r="AE3029">
        <v>1371</v>
      </c>
      <c r="AF3029">
        <v>1523</v>
      </c>
      <c r="AG3029" t="s">
        <v>64</v>
      </c>
      <c r="AH3029" t="s">
        <v>76</v>
      </c>
      <c r="AI3029">
        <v>1</v>
      </c>
      <c r="AJ3029">
        <v>1998</v>
      </c>
      <c r="AK3029">
        <v>3</v>
      </c>
      <c r="AL3029">
        <v>2</v>
      </c>
      <c r="AN3029">
        <v>2264</v>
      </c>
      <c r="AO3029">
        <v>32</v>
      </c>
      <c r="AP3029" t="s">
        <v>63</v>
      </c>
      <c r="AQ3029" t="s">
        <v>66</v>
      </c>
      <c r="AR3029">
        <v>3529</v>
      </c>
      <c r="AW3029" t="s">
        <v>14746</v>
      </c>
      <c r="AY3029" t="s">
        <v>14747</v>
      </c>
      <c r="AZ3029" t="s">
        <v>70</v>
      </c>
    </row>
    <row r="3030" spans="1:52" x14ac:dyDescent="0.3">
      <c r="A3030">
        <v>2168242</v>
      </c>
      <c r="B3030" t="s">
        <v>14748</v>
      </c>
      <c r="C3030" t="str">
        <f t="shared" si="377"/>
        <v>7492</v>
      </c>
      <c r="D3030" t="s">
        <v>8411</v>
      </c>
      <c r="E3030" t="str">
        <f>"0100"</f>
        <v>0100</v>
      </c>
      <c r="F3030" t="s">
        <v>54</v>
      </c>
      <c r="G3030" t="str">
        <f t="shared" si="379"/>
        <v>04</v>
      </c>
      <c r="H3030" t="s">
        <v>55</v>
      </c>
      <c r="I3030" t="s">
        <v>56</v>
      </c>
      <c r="J3030" t="s">
        <v>57</v>
      </c>
      <c r="K3030">
        <v>1</v>
      </c>
      <c r="L3030">
        <v>48629</v>
      </c>
      <c r="M3030">
        <v>1.1200000000000001</v>
      </c>
      <c r="N3030" t="str">
        <f t="shared" si="374"/>
        <v>000X</v>
      </c>
      <c r="O3030">
        <v>3563</v>
      </c>
      <c r="P3030" t="s">
        <v>58</v>
      </c>
      <c r="Q3030" t="s">
        <v>14298</v>
      </c>
      <c r="R3030" t="s">
        <v>140</v>
      </c>
      <c r="T3030" t="s">
        <v>61</v>
      </c>
      <c r="V3030" t="s">
        <v>14749</v>
      </c>
      <c r="W3030">
        <v>268767</v>
      </c>
      <c r="X3030">
        <v>17860</v>
      </c>
      <c r="Y3030">
        <v>250907</v>
      </c>
      <c r="Z3030">
        <v>227816</v>
      </c>
      <c r="AA3030">
        <v>202816</v>
      </c>
      <c r="AB3030" t="s">
        <v>63</v>
      </c>
      <c r="AC3030" s="1">
        <v>40391</v>
      </c>
      <c r="AD3030">
        <v>250000</v>
      </c>
      <c r="AE3030">
        <v>2371</v>
      </c>
      <c r="AF3030">
        <v>621</v>
      </c>
      <c r="AG3030" t="s">
        <v>64</v>
      </c>
      <c r="AH3030" t="s">
        <v>76</v>
      </c>
      <c r="AI3030">
        <v>1</v>
      </c>
      <c r="AJ3030">
        <v>1998</v>
      </c>
      <c r="AK3030">
        <v>3</v>
      </c>
      <c r="AL3030">
        <v>3</v>
      </c>
      <c r="AN3030">
        <v>2380</v>
      </c>
      <c r="AO3030">
        <v>32</v>
      </c>
      <c r="AP3030" t="s">
        <v>63</v>
      </c>
      <c r="AQ3030" t="s">
        <v>66</v>
      </c>
      <c r="AR3030">
        <v>3552</v>
      </c>
      <c r="AW3030" t="s">
        <v>14750</v>
      </c>
      <c r="AY3030" t="s">
        <v>14751</v>
      </c>
      <c r="AZ3030" t="s">
        <v>70</v>
      </c>
    </row>
    <row r="3031" spans="1:52" x14ac:dyDescent="0.3">
      <c r="A3031">
        <v>2168374</v>
      </c>
      <c r="B3031" t="s">
        <v>14752</v>
      </c>
      <c r="C3031" t="str">
        <f t="shared" si="377"/>
        <v>7492</v>
      </c>
      <c r="D3031" t="s">
        <v>8411</v>
      </c>
      <c r="E3031" t="str">
        <f>"0100"</f>
        <v>0100</v>
      </c>
      <c r="F3031" t="s">
        <v>54</v>
      </c>
      <c r="G3031" t="str">
        <f t="shared" si="379"/>
        <v>04</v>
      </c>
      <c r="H3031" t="s">
        <v>55</v>
      </c>
      <c r="I3031" t="s">
        <v>56</v>
      </c>
      <c r="J3031" t="s">
        <v>13318</v>
      </c>
      <c r="K3031">
        <v>1</v>
      </c>
      <c r="L3031">
        <v>45844</v>
      </c>
      <c r="M3031">
        <v>1.05</v>
      </c>
      <c r="N3031" t="str">
        <f t="shared" si="374"/>
        <v>000X</v>
      </c>
      <c r="O3031">
        <v>5609</v>
      </c>
      <c r="P3031" t="s">
        <v>72</v>
      </c>
      <c r="Q3031" t="s">
        <v>14753</v>
      </c>
      <c r="R3031" t="s">
        <v>4590</v>
      </c>
      <c r="T3031" t="s">
        <v>61</v>
      </c>
      <c r="V3031" t="s">
        <v>14754</v>
      </c>
      <c r="W3031">
        <v>329964</v>
      </c>
      <c r="X3031">
        <v>27000</v>
      </c>
      <c r="Y3031">
        <v>302964</v>
      </c>
      <c r="Z3031">
        <v>329964</v>
      </c>
      <c r="AA3031">
        <v>304964</v>
      </c>
      <c r="AB3031" t="s">
        <v>63</v>
      </c>
      <c r="AC3031" s="1">
        <v>43307</v>
      </c>
      <c r="AD3031">
        <v>465000</v>
      </c>
      <c r="AE3031">
        <v>2916</v>
      </c>
      <c r="AF3031">
        <v>1578</v>
      </c>
      <c r="AG3031" t="s">
        <v>64</v>
      </c>
      <c r="AH3031" t="s">
        <v>76</v>
      </c>
      <c r="AI3031">
        <v>1</v>
      </c>
      <c r="AJ3031">
        <v>2018</v>
      </c>
      <c r="AK3031">
        <v>3</v>
      </c>
      <c r="AL3031">
        <v>2</v>
      </c>
      <c r="AN3031">
        <v>2350</v>
      </c>
      <c r="AO3031">
        <v>32</v>
      </c>
      <c r="AP3031" t="s">
        <v>63</v>
      </c>
      <c r="AQ3031" t="s">
        <v>66</v>
      </c>
      <c r="AR3031">
        <v>3838</v>
      </c>
      <c r="AW3031" t="s">
        <v>14755</v>
      </c>
      <c r="AX3031" t="s">
        <v>14756</v>
      </c>
      <c r="AY3031" t="s">
        <v>14757</v>
      </c>
      <c r="AZ3031" t="s">
        <v>70</v>
      </c>
    </row>
    <row r="3032" spans="1:52" x14ac:dyDescent="0.3">
      <c r="A3032">
        <v>2168633</v>
      </c>
      <c r="B3032" t="s">
        <v>14758</v>
      </c>
      <c r="C3032" t="str">
        <f t="shared" si="377"/>
        <v>7492</v>
      </c>
      <c r="D3032" t="s">
        <v>8411</v>
      </c>
      <c r="E3032" t="str">
        <f>"0000"</f>
        <v>0000</v>
      </c>
      <c r="F3032" t="s">
        <v>108</v>
      </c>
      <c r="G3032" t="str">
        <f>"15"</f>
        <v>15</v>
      </c>
      <c r="H3032" t="s">
        <v>55</v>
      </c>
      <c r="I3032" t="s">
        <v>56</v>
      </c>
      <c r="J3032" t="s">
        <v>57</v>
      </c>
      <c r="K3032">
        <v>0</v>
      </c>
      <c r="L3032">
        <v>43625</v>
      </c>
      <c r="M3032">
        <v>1</v>
      </c>
      <c r="N3032" t="str">
        <f t="shared" si="374"/>
        <v>000X</v>
      </c>
      <c r="O3032">
        <v>2675</v>
      </c>
      <c r="P3032" t="s">
        <v>58</v>
      </c>
      <c r="Q3032" t="s">
        <v>13917</v>
      </c>
      <c r="R3032" t="s">
        <v>140</v>
      </c>
      <c r="T3032" t="s">
        <v>61</v>
      </c>
      <c r="V3032" t="s">
        <v>14759</v>
      </c>
      <c r="W3032">
        <v>16020</v>
      </c>
      <c r="X3032">
        <v>16020</v>
      </c>
      <c r="Y3032">
        <v>0</v>
      </c>
      <c r="Z3032">
        <v>16020</v>
      </c>
      <c r="AA3032">
        <v>16020</v>
      </c>
      <c r="AB3032" t="s">
        <v>72</v>
      </c>
      <c r="AR3032">
        <v>0</v>
      </c>
      <c r="AW3032" t="s">
        <v>14760</v>
      </c>
      <c r="AY3032" t="s">
        <v>14761</v>
      </c>
      <c r="AZ3032" t="s">
        <v>14762</v>
      </c>
    </row>
    <row r="3033" spans="1:52" x14ac:dyDescent="0.3">
      <c r="A3033">
        <v>2168676</v>
      </c>
      <c r="B3033" t="s">
        <v>14763</v>
      </c>
      <c r="C3033" t="str">
        <f t="shared" si="377"/>
        <v>7492</v>
      </c>
      <c r="D3033" t="s">
        <v>8411</v>
      </c>
      <c r="E3033" t="str">
        <f>"0100"</f>
        <v>0100</v>
      </c>
      <c r="F3033" t="s">
        <v>54</v>
      </c>
      <c r="G3033" t="str">
        <f>"04"</f>
        <v>04</v>
      </c>
      <c r="H3033" t="s">
        <v>55</v>
      </c>
      <c r="I3033" t="s">
        <v>56</v>
      </c>
      <c r="J3033" t="s">
        <v>57</v>
      </c>
      <c r="K3033">
        <v>1</v>
      </c>
      <c r="L3033">
        <v>46909</v>
      </c>
      <c r="M3033">
        <v>1.08</v>
      </c>
      <c r="N3033" t="str">
        <f t="shared" si="374"/>
        <v>000X</v>
      </c>
      <c r="O3033">
        <v>5600</v>
      </c>
      <c r="P3033" t="s">
        <v>72</v>
      </c>
      <c r="Q3033" t="s">
        <v>14753</v>
      </c>
      <c r="R3033" t="s">
        <v>4590</v>
      </c>
      <c r="T3033" t="s">
        <v>61</v>
      </c>
      <c r="V3033" t="s">
        <v>14764</v>
      </c>
      <c r="W3033">
        <v>323789</v>
      </c>
      <c r="X3033">
        <v>25850</v>
      </c>
      <c r="Y3033">
        <v>297939</v>
      </c>
      <c r="Z3033">
        <v>257559</v>
      </c>
      <c r="AA3033">
        <v>232559</v>
      </c>
      <c r="AB3033" t="s">
        <v>63</v>
      </c>
      <c r="AC3033" s="1">
        <v>42135</v>
      </c>
      <c r="AD3033">
        <v>318000</v>
      </c>
      <c r="AE3033">
        <v>2688</v>
      </c>
      <c r="AF3033">
        <v>1668</v>
      </c>
      <c r="AG3033" t="s">
        <v>64</v>
      </c>
      <c r="AH3033" t="s">
        <v>76</v>
      </c>
      <c r="AI3033">
        <v>1</v>
      </c>
      <c r="AJ3033">
        <v>2006</v>
      </c>
      <c r="AK3033">
        <v>3</v>
      </c>
      <c r="AL3033">
        <v>3</v>
      </c>
      <c r="AM3033">
        <v>1</v>
      </c>
      <c r="AN3033">
        <v>3149</v>
      </c>
      <c r="AO3033">
        <v>32</v>
      </c>
      <c r="AP3033" t="s">
        <v>63</v>
      </c>
      <c r="AQ3033" t="s">
        <v>66</v>
      </c>
      <c r="AR3033">
        <v>4348</v>
      </c>
      <c r="AW3033" t="s">
        <v>14765</v>
      </c>
      <c r="AX3033" t="s">
        <v>14766</v>
      </c>
      <c r="AY3033" t="s">
        <v>14767</v>
      </c>
      <c r="AZ3033" t="s">
        <v>70</v>
      </c>
    </row>
    <row r="3034" spans="1:52" x14ac:dyDescent="0.3">
      <c r="A3034">
        <v>2168803</v>
      </c>
      <c r="B3034" t="s">
        <v>14768</v>
      </c>
      <c r="C3034" t="str">
        <f t="shared" si="377"/>
        <v>7492</v>
      </c>
      <c r="D3034" t="s">
        <v>8411</v>
      </c>
      <c r="E3034" t="str">
        <f>"0000"</f>
        <v>0000</v>
      </c>
      <c r="F3034" t="s">
        <v>108</v>
      </c>
      <c r="G3034" t="str">
        <f>"04"</f>
        <v>04</v>
      </c>
      <c r="H3034" t="s">
        <v>55</v>
      </c>
      <c r="I3034" t="s">
        <v>56</v>
      </c>
      <c r="J3034" t="s">
        <v>57</v>
      </c>
      <c r="K3034">
        <v>0</v>
      </c>
      <c r="L3034">
        <v>46250</v>
      </c>
      <c r="M3034">
        <v>1.06</v>
      </c>
      <c r="N3034" t="str">
        <f t="shared" si="374"/>
        <v>000X</v>
      </c>
      <c r="O3034">
        <v>5550</v>
      </c>
      <c r="P3034" t="s">
        <v>72</v>
      </c>
      <c r="Q3034" t="s">
        <v>14753</v>
      </c>
      <c r="R3034" t="s">
        <v>4590</v>
      </c>
      <c r="T3034" t="s">
        <v>61</v>
      </c>
      <c r="V3034" t="s">
        <v>14769</v>
      </c>
      <c r="W3034">
        <v>25480</v>
      </c>
      <c r="X3034">
        <v>25480</v>
      </c>
      <c r="Y3034">
        <v>0</v>
      </c>
      <c r="Z3034">
        <v>25480</v>
      </c>
      <c r="AA3034">
        <v>25480</v>
      </c>
      <c r="AB3034" t="s">
        <v>72</v>
      </c>
      <c r="AR3034">
        <v>0</v>
      </c>
      <c r="AW3034" t="s">
        <v>14770</v>
      </c>
      <c r="AX3034" t="s">
        <v>14771</v>
      </c>
      <c r="AY3034" t="s">
        <v>14772</v>
      </c>
      <c r="AZ3034" t="s">
        <v>14773</v>
      </c>
    </row>
    <row r="3035" spans="1:52" x14ac:dyDescent="0.3">
      <c r="A3035">
        <v>2168820</v>
      </c>
      <c r="B3035" t="s">
        <v>14774</v>
      </c>
      <c r="C3035" t="str">
        <f t="shared" si="377"/>
        <v>7492</v>
      </c>
      <c r="D3035" t="s">
        <v>8411</v>
      </c>
      <c r="E3035" t="str">
        <f>"0000"</f>
        <v>0000</v>
      </c>
      <c r="F3035" t="s">
        <v>108</v>
      </c>
      <c r="G3035" t="str">
        <f>"10"</f>
        <v>10</v>
      </c>
      <c r="H3035" t="s">
        <v>55</v>
      </c>
      <c r="I3035" t="s">
        <v>56</v>
      </c>
      <c r="J3035" t="s">
        <v>57</v>
      </c>
      <c r="K3035">
        <v>0</v>
      </c>
      <c r="L3035">
        <v>53139</v>
      </c>
      <c r="M3035">
        <v>1.22</v>
      </c>
      <c r="N3035" t="str">
        <f t="shared" si="374"/>
        <v>000X</v>
      </c>
      <c r="O3035">
        <v>2662</v>
      </c>
      <c r="P3035" t="s">
        <v>58</v>
      </c>
      <c r="Q3035" t="s">
        <v>9471</v>
      </c>
      <c r="R3035" t="s">
        <v>140</v>
      </c>
      <c r="T3035" t="s">
        <v>61</v>
      </c>
      <c r="V3035" t="s">
        <v>14775</v>
      </c>
      <c r="W3035">
        <v>19520</v>
      </c>
      <c r="X3035">
        <v>19520</v>
      </c>
      <c r="Y3035">
        <v>0</v>
      </c>
      <c r="Z3035">
        <v>19520</v>
      </c>
      <c r="AA3035">
        <v>19520</v>
      </c>
      <c r="AB3035" t="s">
        <v>72</v>
      </c>
      <c r="AC3035" s="1">
        <v>32203</v>
      </c>
      <c r="AD3035">
        <v>24500</v>
      </c>
      <c r="AE3035">
        <v>773</v>
      </c>
      <c r="AF3035">
        <v>668</v>
      </c>
      <c r="AG3035" t="s">
        <v>103</v>
      </c>
      <c r="AH3035" t="s">
        <v>221</v>
      </c>
      <c r="AR3035">
        <v>0</v>
      </c>
      <c r="AW3035" t="s">
        <v>14776</v>
      </c>
      <c r="AX3035" t="s">
        <v>14777</v>
      </c>
      <c r="AY3035" t="s">
        <v>14778</v>
      </c>
      <c r="AZ3035" t="s">
        <v>14779</v>
      </c>
    </row>
    <row r="3036" spans="1:52" x14ac:dyDescent="0.3">
      <c r="A3036">
        <v>2168935</v>
      </c>
      <c r="B3036" t="s">
        <v>14780</v>
      </c>
      <c r="C3036" t="str">
        <f t="shared" si="377"/>
        <v>7492</v>
      </c>
      <c r="D3036" t="s">
        <v>8411</v>
      </c>
      <c r="E3036" t="str">
        <f>"0000"</f>
        <v>0000</v>
      </c>
      <c r="F3036" t="s">
        <v>108</v>
      </c>
      <c r="G3036" t="str">
        <f>"10"</f>
        <v>10</v>
      </c>
      <c r="H3036" t="s">
        <v>55</v>
      </c>
      <c r="I3036" t="s">
        <v>56</v>
      </c>
      <c r="J3036" t="s">
        <v>57</v>
      </c>
      <c r="K3036">
        <v>0</v>
      </c>
      <c r="L3036">
        <v>44066</v>
      </c>
      <c r="M3036">
        <v>1.01</v>
      </c>
      <c r="N3036" t="str">
        <f t="shared" si="374"/>
        <v>000X</v>
      </c>
      <c r="O3036">
        <v>2906</v>
      </c>
      <c r="P3036" t="s">
        <v>58</v>
      </c>
      <c r="Q3036" t="s">
        <v>12049</v>
      </c>
      <c r="R3036" t="s">
        <v>140</v>
      </c>
      <c r="T3036" t="s">
        <v>61</v>
      </c>
      <c r="V3036" t="s">
        <v>14781</v>
      </c>
      <c r="W3036">
        <v>16190</v>
      </c>
      <c r="X3036">
        <v>16190</v>
      </c>
      <c r="Y3036">
        <v>0</v>
      </c>
      <c r="Z3036">
        <v>16190</v>
      </c>
      <c r="AA3036">
        <v>16190</v>
      </c>
      <c r="AB3036" t="s">
        <v>72</v>
      </c>
      <c r="AC3036" s="1">
        <v>44285</v>
      </c>
      <c r="AD3036">
        <v>30000</v>
      </c>
      <c r="AE3036">
        <v>3151</v>
      </c>
      <c r="AF3036">
        <v>1501</v>
      </c>
      <c r="AG3036" t="s">
        <v>103</v>
      </c>
      <c r="AH3036" t="s">
        <v>76</v>
      </c>
      <c r="AR3036">
        <v>0</v>
      </c>
      <c r="AW3036" t="s">
        <v>4474</v>
      </c>
      <c r="AX3036" t="s">
        <v>14782</v>
      </c>
      <c r="AY3036" t="s">
        <v>4214</v>
      </c>
      <c r="AZ3036" t="s">
        <v>1078</v>
      </c>
    </row>
    <row r="3037" spans="1:52" x14ac:dyDescent="0.3">
      <c r="A3037">
        <v>2168960</v>
      </c>
      <c r="B3037" t="s">
        <v>14783</v>
      </c>
      <c r="C3037" t="str">
        <f t="shared" si="377"/>
        <v>7492</v>
      </c>
      <c r="D3037" t="s">
        <v>8411</v>
      </c>
      <c r="E3037" t="str">
        <f t="shared" ref="E3037:E3045" si="380">"0100"</f>
        <v>0100</v>
      </c>
      <c r="F3037" t="s">
        <v>54</v>
      </c>
      <c r="G3037" t="str">
        <f>"04"</f>
        <v>04</v>
      </c>
      <c r="H3037" t="s">
        <v>55</v>
      </c>
      <c r="I3037" t="s">
        <v>56</v>
      </c>
      <c r="J3037" t="s">
        <v>57</v>
      </c>
      <c r="K3037">
        <v>1</v>
      </c>
      <c r="L3037">
        <v>47500</v>
      </c>
      <c r="M3037">
        <v>1.0900000000000001</v>
      </c>
      <c r="N3037" t="str">
        <f t="shared" si="374"/>
        <v>000X</v>
      </c>
      <c r="O3037">
        <v>5540</v>
      </c>
      <c r="P3037" t="s">
        <v>72</v>
      </c>
      <c r="Q3037" t="s">
        <v>14753</v>
      </c>
      <c r="R3037" t="s">
        <v>4590</v>
      </c>
      <c r="T3037" t="s">
        <v>61</v>
      </c>
      <c r="V3037" t="s">
        <v>14784</v>
      </c>
      <c r="W3037">
        <v>304961</v>
      </c>
      <c r="X3037">
        <v>26170</v>
      </c>
      <c r="Y3037">
        <v>278791</v>
      </c>
      <c r="Z3037">
        <v>229505</v>
      </c>
      <c r="AA3037">
        <v>204505</v>
      </c>
      <c r="AB3037" t="s">
        <v>63</v>
      </c>
      <c r="AC3037" s="1">
        <v>38322</v>
      </c>
      <c r="AD3037">
        <v>316000</v>
      </c>
      <c r="AE3037">
        <v>1794</v>
      </c>
      <c r="AF3037">
        <v>2050</v>
      </c>
      <c r="AG3037" t="s">
        <v>64</v>
      </c>
      <c r="AH3037" t="s">
        <v>76</v>
      </c>
      <c r="AI3037">
        <v>1</v>
      </c>
      <c r="AJ3037">
        <v>1989</v>
      </c>
      <c r="AK3037">
        <v>4</v>
      </c>
      <c r="AL3037">
        <v>2</v>
      </c>
      <c r="AM3037">
        <v>1</v>
      </c>
      <c r="AN3037">
        <v>3654</v>
      </c>
      <c r="AO3037">
        <v>32</v>
      </c>
      <c r="AP3037" t="s">
        <v>63</v>
      </c>
      <c r="AQ3037" t="s">
        <v>66</v>
      </c>
      <c r="AR3037">
        <v>5331</v>
      </c>
      <c r="AW3037" t="s">
        <v>14785</v>
      </c>
      <c r="AX3037" t="s">
        <v>14786</v>
      </c>
      <c r="AY3037" t="s">
        <v>14787</v>
      </c>
      <c r="AZ3037" t="s">
        <v>14788</v>
      </c>
    </row>
    <row r="3038" spans="1:52" x14ac:dyDescent="0.3">
      <c r="A3038">
        <v>2167815</v>
      </c>
      <c r="B3038" t="s">
        <v>14789</v>
      </c>
      <c r="C3038" t="str">
        <f t="shared" si="377"/>
        <v>7492</v>
      </c>
      <c r="D3038" t="s">
        <v>8411</v>
      </c>
      <c r="E3038" t="str">
        <f t="shared" si="380"/>
        <v>0100</v>
      </c>
      <c r="F3038" t="s">
        <v>54</v>
      </c>
      <c r="G3038" t="str">
        <f>"04"</f>
        <v>04</v>
      </c>
      <c r="H3038" t="s">
        <v>55</v>
      </c>
      <c r="I3038" t="s">
        <v>56</v>
      </c>
      <c r="J3038" t="s">
        <v>13318</v>
      </c>
      <c r="K3038">
        <v>1</v>
      </c>
      <c r="L3038">
        <v>43761</v>
      </c>
      <c r="M3038">
        <v>1</v>
      </c>
      <c r="N3038" t="str">
        <f t="shared" si="374"/>
        <v>000X</v>
      </c>
      <c r="O3038">
        <v>5542</v>
      </c>
      <c r="P3038" t="s">
        <v>72</v>
      </c>
      <c r="Q3038" t="s">
        <v>8499</v>
      </c>
      <c r="R3038" t="s">
        <v>266</v>
      </c>
      <c r="T3038" t="s">
        <v>61</v>
      </c>
      <c r="V3038" t="s">
        <v>14790</v>
      </c>
      <c r="W3038">
        <v>248329</v>
      </c>
      <c r="X3038">
        <v>24960</v>
      </c>
      <c r="Y3038">
        <v>223369</v>
      </c>
      <c r="Z3038">
        <v>198624</v>
      </c>
      <c r="AA3038">
        <v>168124</v>
      </c>
      <c r="AB3038" t="s">
        <v>63</v>
      </c>
      <c r="AC3038" s="1">
        <v>42055</v>
      </c>
      <c r="AD3038">
        <v>186500</v>
      </c>
      <c r="AE3038">
        <v>2672</v>
      </c>
      <c r="AF3038">
        <v>2366</v>
      </c>
      <c r="AG3038" t="s">
        <v>64</v>
      </c>
      <c r="AH3038" t="s">
        <v>76</v>
      </c>
      <c r="AI3038">
        <v>1</v>
      </c>
      <c r="AJ3038">
        <v>1996</v>
      </c>
      <c r="AK3038">
        <v>3</v>
      </c>
      <c r="AL3038">
        <v>2</v>
      </c>
      <c r="AN3038">
        <v>2324</v>
      </c>
      <c r="AO3038">
        <v>32</v>
      </c>
      <c r="AP3038" t="s">
        <v>63</v>
      </c>
      <c r="AQ3038" t="s">
        <v>66</v>
      </c>
      <c r="AR3038">
        <v>3676</v>
      </c>
      <c r="AW3038" t="s">
        <v>14791</v>
      </c>
      <c r="AX3038" t="s">
        <v>14792</v>
      </c>
      <c r="AY3038" t="s">
        <v>14793</v>
      </c>
      <c r="AZ3038" t="s">
        <v>70</v>
      </c>
    </row>
    <row r="3039" spans="1:52" x14ac:dyDescent="0.3">
      <c r="A3039">
        <v>2167840</v>
      </c>
      <c r="B3039" t="s">
        <v>14794</v>
      </c>
      <c r="C3039" t="str">
        <f t="shared" si="377"/>
        <v>7492</v>
      </c>
      <c r="D3039" t="s">
        <v>8411</v>
      </c>
      <c r="E3039" t="str">
        <f t="shared" si="380"/>
        <v>0100</v>
      </c>
      <c r="F3039" t="s">
        <v>54</v>
      </c>
      <c r="G3039" t="str">
        <f>"04"</f>
        <v>04</v>
      </c>
      <c r="H3039" t="s">
        <v>55</v>
      </c>
      <c r="I3039" t="s">
        <v>56</v>
      </c>
      <c r="J3039" t="s">
        <v>13318</v>
      </c>
      <c r="K3039">
        <v>1</v>
      </c>
      <c r="L3039">
        <v>43760</v>
      </c>
      <c r="M3039">
        <v>1</v>
      </c>
      <c r="N3039" t="str">
        <f t="shared" si="374"/>
        <v>000X</v>
      </c>
      <c r="O3039">
        <v>5530</v>
      </c>
      <c r="P3039" t="s">
        <v>72</v>
      </c>
      <c r="Q3039" t="s">
        <v>8499</v>
      </c>
      <c r="R3039" t="s">
        <v>266</v>
      </c>
      <c r="T3039" t="s">
        <v>61</v>
      </c>
      <c r="V3039" t="s">
        <v>14795</v>
      </c>
      <c r="W3039">
        <v>230635</v>
      </c>
      <c r="X3039">
        <v>24960</v>
      </c>
      <c r="Y3039">
        <v>205675</v>
      </c>
      <c r="Z3039">
        <v>230635</v>
      </c>
      <c r="AA3039">
        <v>230635</v>
      </c>
      <c r="AB3039" t="s">
        <v>72</v>
      </c>
      <c r="AC3039" s="1">
        <v>44263</v>
      </c>
      <c r="AD3039">
        <v>320000</v>
      </c>
      <c r="AE3039">
        <v>3142</v>
      </c>
      <c r="AF3039">
        <v>478</v>
      </c>
      <c r="AG3039" t="s">
        <v>64</v>
      </c>
      <c r="AH3039" t="s">
        <v>76</v>
      </c>
      <c r="AI3039">
        <v>1</v>
      </c>
      <c r="AJ3039">
        <v>1993</v>
      </c>
      <c r="AK3039">
        <v>3</v>
      </c>
      <c r="AL3039">
        <v>2</v>
      </c>
      <c r="AN3039">
        <v>2188</v>
      </c>
      <c r="AO3039">
        <v>32</v>
      </c>
      <c r="AP3039" t="s">
        <v>63</v>
      </c>
      <c r="AQ3039" t="s">
        <v>66</v>
      </c>
      <c r="AR3039">
        <v>3014</v>
      </c>
      <c r="AW3039" t="s">
        <v>14796</v>
      </c>
      <c r="AX3039" t="s">
        <v>14797</v>
      </c>
      <c r="AY3039" t="s">
        <v>14798</v>
      </c>
      <c r="AZ3039" t="s">
        <v>70</v>
      </c>
    </row>
    <row r="3040" spans="1:52" x14ac:dyDescent="0.3">
      <c r="A3040">
        <v>2167980</v>
      </c>
      <c r="B3040" t="s">
        <v>14799</v>
      </c>
      <c r="C3040" t="str">
        <f t="shared" si="377"/>
        <v>7492</v>
      </c>
      <c r="D3040" t="s">
        <v>8411</v>
      </c>
      <c r="E3040" t="str">
        <f t="shared" si="380"/>
        <v>0100</v>
      </c>
      <c r="F3040" t="s">
        <v>54</v>
      </c>
      <c r="G3040" t="str">
        <f>"15"</f>
        <v>15</v>
      </c>
      <c r="H3040" t="s">
        <v>55</v>
      </c>
      <c r="I3040" t="s">
        <v>56</v>
      </c>
      <c r="J3040" t="s">
        <v>57</v>
      </c>
      <c r="K3040">
        <v>1</v>
      </c>
      <c r="L3040">
        <v>48588</v>
      </c>
      <c r="M3040">
        <v>1.1200000000000001</v>
      </c>
      <c r="N3040" t="str">
        <f t="shared" si="374"/>
        <v>000X</v>
      </c>
      <c r="O3040">
        <v>2783</v>
      </c>
      <c r="P3040" t="s">
        <v>58</v>
      </c>
      <c r="Q3040" t="s">
        <v>13917</v>
      </c>
      <c r="R3040" t="s">
        <v>140</v>
      </c>
      <c r="T3040" t="s">
        <v>61</v>
      </c>
      <c r="V3040" t="s">
        <v>14800</v>
      </c>
      <c r="W3040">
        <v>267942</v>
      </c>
      <c r="X3040">
        <v>17850</v>
      </c>
      <c r="Y3040">
        <v>250092</v>
      </c>
      <c r="Z3040">
        <v>200817</v>
      </c>
      <c r="AA3040">
        <v>175817</v>
      </c>
      <c r="AB3040" t="s">
        <v>63</v>
      </c>
      <c r="AC3040" s="1">
        <v>40238</v>
      </c>
      <c r="AD3040">
        <v>227000</v>
      </c>
      <c r="AE3040">
        <v>2347</v>
      </c>
      <c r="AF3040">
        <v>442</v>
      </c>
      <c r="AG3040" t="s">
        <v>64</v>
      </c>
      <c r="AH3040" t="s">
        <v>65</v>
      </c>
      <c r="AI3040">
        <v>1</v>
      </c>
      <c r="AJ3040">
        <v>2005</v>
      </c>
      <c r="AK3040">
        <v>4</v>
      </c>
      <c r="AL3040">
        <v>3</v>
      </c>
      <c r="AN3040">
        <v>2565</v>
      </c>
      <c r="AO3040">
        <v>32</v>
      </c>
      <c r="AP3040" t="s">
        <v>63</v>
      </c>
      <c r="AQ3040" t="s">
        <v>66</v>
      </c>
      <c r="AR3040">
        <v>3637</v>
      </c>
      <c r="AW3040" t="s">
        <v>14801</v>
      </c>
      <c r="AX3040" t="s">
        <v>14802</v>
      </c>
      <c r="AY3040" t="s">
        <v>14803</v>
      </c>
      <c r="AZ3040" t="s">
        <v>14804</v>
      </c>
    </row>
    <row r="3041" spans="1:52" x14ac:dyDescent="0.3">
      <c r="A3041">
        <v>2168137</v>
      </c>
      <c r="B3041" t="s">
        <v>14805</v>
      </c>
      <c r="C3041" t="str">
        <f t="shared" si="377"/>
        <v>7492</v>
      </c>
      <c r="D3041" t="s">
        <v>8411</v>
      </c>
      <c r="E3041" t="str">
        <f t="shared" si="380"/>
        <v>0100</v>
      </c>
      <c r="F3041" t="s">
        <v>54</v>
      </c>
      <c r="G3041" t="str">
        <f>"15"</f>
        <v>15</v>
      </c>
      <c r="H3041" t="s">
        <v>55</v>
      </c>
      <c r="I3041" t="s">
        <v>56</v>
      </c>
      <c r="J3041" t="s">
        <v>8434</v>
      </c>
      <c r="K3041">
        <v>1</v>
      </c>
      <c r="L3041">
        <v>58348</v>
      </c>
      <c r="M3041">
        <v>1.34</v>
      </c>
      <c r="N3041" t="str">
        <f t="shared" si="374"/>
        <v>000X</v>
      </c>
      <c r="O3041">
        <v>4006</v>
      </c>
      <c r="P3041" t="s">
        <v>72</v>
      </c>
      <c r="Q3041" t="s">
        <v>13850</v>
      </c>
      <c r="R3041" t="s">
        <v>140</v>
      </c>
      <c r="T3041" t="s">
        <v>61</v>
      </c>
      <c r="V3041" t="s">
        <v>14806</v>
      </c>
      <c r="W3041">
        <v>16740</v>
      </c>
      <c r="X3041">
        <v>16740</v>
      </c>
      <c r="Y3041">
        <v>0</v>
      </c>
      <c r="Z3041">
        <v>16740</v>
      </c>
      <c r="AA3041">
        <v>16740</v>
      </c>
      <c r="AB3041" t="s">
        <v>63</v>
      </c>
      <c r="AC3041" s="1">
        <v>43549</v>
      </c>
      <c r="AD3041">
        <v>27000</v>
      </c>
      <c r="AE3041">
        <v>2968</v>
      </c>
      <c r="AF3041">
        <v>2139</v>
      </c>
      <c r="AG3041" t="s">
        <v>103</v>
      </c>
      <c r="AH3041" t="s">
        <v>76</v>
      </c>
      <c r="AI3041">
        <v>1</v>
      </c>
      <c r="AJ3041">
        <v>2020</v>
      </c>
      <c r="AK3041">
        <v>4</v>
      </c>
      <c r="AL3041">
        <v>3</v>
      </c>
      <c r="AM3041">
        <v>1</v>
      </c>
      <c r="AN3041">
        <v>3380</v>
      </c>
      <c r="AO3041">
        <v>32</v>
      </c>
      <c r="AP3041" t="s">
        <v>63</v>
      </c>
      <c r="AQ3041" t="s">
        <v>66</v>
      </c>
      <c r="AR3041">
        <v>4172</v>
      </c>
      <c r="AW3041" t="s">
        <v>14807</v>
      </c>
      <c r="AX3041" t="s">
        <v>14808</v>
      </c>
      <c r="AY3041" t="s">
        <v>14809</v>
      </c>
      <c r="AZ3041" t="s">
        <v>70</v>
      </c>
    </row>
    <row r="3042" spans="1:52" x14ac:dyDescent="0.3">
      <c r="A3042">
        <v>2168196</v>
      </c>
      <c r="B3042" t="s">
        <v>14810</v>
      </c>
      <c r="C3042" t="str">
        <f t="shared" si="377"/>
        <v>7492</v>
      </c>
      <c r="D3042" t="s">
        <v>8411</v>
      </c>
      <c r="E3042" t="str">
        <f t="shared" si="380"/>
        <v>0100</v>
      </c>
      <c r="F3042" t="s">
        <v>54</v>
      </c>
      <c r="G3042" t="str">
        <f>"04"</f>
        <v>04</v>
      </c>
      <c r="H3042" t="s">
        <v>55</v>
      </c>
      <c r="I3042" t="s">
        <v>56</v>
      </c>
      <c r="J3042" t="s">
        <v>13318</v>
      </c>
      <c r="K3042">
        <v>1</v>
      </c>
      <c r="L3042">
        <v>47958</v>
      </c>
      <c r="M3042">
        <v>1.1000000000000001</v>
      </c>
      <c r="N3042" t="str">
        <f t="shared" si="374"/>
        <v>000X</v>
      </c>
      <c r="O3042">
        <v>3501</v>
      </c>
      <c r="P3042" t="s">
        <v>58</v>
      </c>
      <c r="Q3042" t="s">
        <v>14298</v>
      </c>
      <c r="R3042" t="s">
        <v>140</v>
      </c>
      <c r="T3042" t="s">
        <v>61</v>
      </c>
      <c r="V3042" t="s">
        <v>14811</v>
      </c>
      <c r="W3042">
        <v>185064</v>
      </c>
      <c r="X3042">
        <v>22930</v>
      </c>
      <c r="Y3042">
        <v>162134</v>
      </c>
      <c r="Z3042">
        <v>185064</v>
      </c>
      <c r="AA3042">
        <v>159564</v>
      </c>
      <c r="AB3042" t="s">
        <v>63</v>
      </c>
      <c r="AC3042" s="1">
        <v>43829</v>
      </c>
      <c r="AD3042">
        <v>205000</v>
      </c>
      <c r="AE3042">
        <v>3029</v>
      </c>
      <c r="AF3042">
        <v>953</v>
      </c>
      <c r="AG3042" t="s">
        <v>64</v>
      </c>
      <c r="AH3042" t="s">
        <v>76</v>
      </c>
      <c r="AI3042">
        <v>1</v>
      </c>
      <c r="AJ3042">
        <v>1989</v>
      </c>
      <c r="AK3042">
        <v>3</v>
      </c>
      <c r="AL3042">
        <v>3</v>
      </c>
      <c r="AN3042">
        <v>1946</v>
      </c>
      <c r="AO3042">
        <v>32</v>
      </c>
      <c r="AP3042" t="s">
        <v>63</v>
      </c>
      <c r="AQ3042" t="s">
        <v>66</v>
      </c>
      <c r="AR3042">
        <v>3122</v>
      </c>
      <c r="AW3042" t="s">
        <v>14812</v>
      </c>
      <c r="AX3042" t="s">
        <v>14813</v>
      </c>
      <c r="AY3042" t="s">
        <v>14814</v>
      </c>
      <c r="AZ3042" t="s">
        <v>70</v>
      </c>
    </row>
    <row r="3043" spans="1:52" x14ac:dyDescent="0.3">
      <c r="A3043">
        <v>2168463</v>
      </c>
      <c r="B3043" t="s">
        <v>14815</v>
      </c>
      <c r="C3043" t="str">
        <f t="shared" si="377"/>
        <v>7492</v>
      </c>
      <c r="D3043" t="s">
        <v>8411</v>
      </c>
      <c r="E3043" t="str">
        <f t="shared" si="380"/>
        <v>0100</v>
      </c>
      <c r="F3043" t="s">
        <v>54</v>
      </c>
      <c r="G3043" t="str">
        <f>"04"</f>
        <v>04</v>
      </c>
      <c r="H3043" t="s">
        <v>55</v>
      </c>
      <c r="I3043" t="s">
        <v>56</v>
      </c>
      <c r="J3043" t="s">
        <v>57</v>
      </c>
      <c r="K3043">
        <v>1</v>
      </c>
      <c r="L3043">
        <v>43750</v>
      </c>
      <c r="M3043">
        <v>1</v>
      </c>
      <c r="N3043" t="str">
        <f t="shared" si="374"/>
        <v>000X</v>
      </c>
      <c r="O3043">
        <v>5470</v>
      </c>
      <c r="P3043" t="s">
        <v>72</v>
      </c>
      <c r="Q3043" t="s">
        <v>14753</v>
      </c>
      <c r="R3043" t="s">
        <v>4590</v>
      </c>
      <c r="T3043" t="s">
        <v>61</v>
      </c>
      <c r="V3043" t="s">
        <v>14816</v>
      </c>
      <c r="W3043">
        <v>247651</v>
      </c>
      <c r="X3043">
        <v>24110</v>
      </c>
      <c r="Y3043">
        <v>223541</v>
      </c>
      <c r="Z3043">
        <v>192672</v>
      </c>
      <c r="AA3043">
        <v>167672</v>
      </c>
      <c r="AB3043" t="s">
        <v>63</v>
      </c>
      <c r="AC3043" s="1">
        <v>42615</v>
      </c>
      <c r="AD3043">
        <v>189900</v>
      </c>
      <c r="AE3043">
        <v>2781</v>
      </c>
      <c r="AF3043">
        <v>1936</v>
      </c>
      <c r="AG3043" t="s">
        <v>64</v>
      </c>
      <c r="AH3043" t="s">
        <v>65</v>
      </c>
      <c r="AI3043">
        <v>1</v>
      </c>
      <c r="AJ3043">
        <v>1991</v>
      </c>
      <c r="AK3043">
        <v>3</v>
      </c>
      <c r="AL3043">
        <v>2</v>
      </c>
      <c r="AM3043">
        <v>1</v>
      </c>
      <c r="AN3043">
        <v>2413</v>
      </c>
      <c r="AO3043">
        <v>32</v>
      </c>
      <c r="AP3043" t="s">
        <v>63</v>
      </c>
      <c r="AQ3043" t="s">
        <v>66</v>
      </c>
      <c r="AR3043">
        <v>3457</v>
      </c>
      <c r="AW3043" t="s">
        <v>14817</v>
      </c>
      <c r="AX3043" t="s">
        <v>14818</v>
      </c>
      <c r="AY3043" t="s">
        <v>14819</v>
      </c>
      <c r="AZ3043" t="s">
        <v>70</v>
      </c>
    </row>
    <row r="3044" spans="1:52" x14ac:dyDescent="0.3">
      <c r="A3044">
        <v>2168498</v>
      </c>
      <c r="B3044" t="s">
        <v>14820</v>
      </c>
      <c r="C3044" t="str">
        <f t="shared" si="377"/>
        <v>7492</v>
      </c>
      <c r="D3044" t="s">
        <v>8411</v>
      </c>
      <c r="E3044" t="str">
        <f t="shared" si="380"/>
        <v>0100</v>
      </c>
      <c r="F3044" t="s">
        <v>54</v>
      </c>
      <c r="G3044" t="str">
        <f>"04"</f>
        <v>04</v>
      </c>
      <c r="H3044" t="s">
        <v>55</v>
      </c>
      <c r="I3044" t="s">
        <v>56</v>
      </c>
      <c r="J3044" t="s">
        <v>57</v>
      </c>
      <c r="K3044">
        <v>1</v>
      </c>
      <c r="L3044">
        <v>43750</v>
      </c>
      <c r="M3044">
        <v>1</v>
      </c>
      <c r="N3044" t="str">
        <f t="shared" si="374"/>
        <v>000X</v>
      </c>
      <c r="O3044">
        <v>5460</v>
      </c>
      <c r="P3044" t="s">
        <v>72</v>
      </c>
      <c r="Q3044" t="s">
        <v>14753</v>
      </c>
      <c r="R3044" t="s">
        <v>4590</v>
      </c>
      <c r="T3044" t="s">
        <v>61</v>
      </c>
      <c r="V3044" t="s">
        <v>14821</v>
      </c>
      <c r="W3044">
        <v>300972</v>
      </c>
      <c r="X3044">
        <v>24110</v>
      </c>
      <c r="Y3044">
        <v>276862</v>
      </c>
      <c r="Z3044">
        <v>249046</v>
      </c>
      <c r="AA3044">
        <v>224046</v>
      </c>
      <c r="AB3044" t="s">
        <v>63</v>
      </c>
      <c r="AC3044" s="1">
        <v>41306</v>
      </c>
      <c r="AD3044">
        <v>23000</v>
      </c>
      <c r="AE3044">
        <v>2537</v>
      </c>
      <c r="AF3044">
        <v>196</v>
      </c>
      <c r="AG3044" t="s">
        <v>103</v>
      </c>
      <c r="AH3044" t="s">
        <v>76</v>
      </c>
      <c r="AI3044">
        <v>1</v>
      </c>
      <c r="AJ3044">
        <v>2014</v>
      </c>
      <c r="AK3044">
        <v>3</v>
      </c>
      <c r="AL3044">
        <v>2</v>
      </c>
      <c r="AN3044">
        <v>2783</v>
      </c>
      <c r="AO3044">
        <v>32</v>
      </c>
      <c r="AP3044" t="s">
        <v>63</v>
      </c>
      <c r="AQ3044" t="s">
        <v>66</v>
      </c>
      <c r="AR3044">
        <v>4088</v>
      </c>
      <c r="AW3044" t="s">
        <v>14822</v>
      </c>
      <c r="AX3044" t="s">
        <v>14823</v>
      </c>
      <c r="AY3044" t="s">
        <v>14824</v>
      </c>
      <c r="AZ3044" t="s">
        <v>70</v>
      </c>
    </row>
    <row r="3045" spans="1:52" x14ac:dyDescent="0.3">
      <c r="A3045">
        <v>2168722</v>
      </c>
      <c r="B3045" t="s">
        <v>14825</v>
      </c>
      <c r="C3045" t="str">
        <f t="shared" si="377"/>
        <v>7492</v>
      </c>
      <c r="D3045" t="s">
        <v>8411</v>
      </c>
      <c r="E3045" t="str">
        <f t="shared" si="380"/>
        <v>0100</v>
      </c>
      <c r="F3045" t="s">
        <v>54</v>
      </c>
      <c r="G3045" t="str">
        <f>"04"</f>
        <v>04</v>
      </c>
      <c r="H3045" t="s">
        <v>55</v>
      </c>
      <c r="I3045" t="s">
        <v>56</v>
      </c>
      <c r="J3045" t="s">
        <v>57</v>
      </c>
      <c r="K3045">
        <v>1</v>
      </c>
      <c r="L3045">
        <v>47500</v>
      </c>
      <c r="M3045">
        <v>1.0900000000000001</v>
      </c>
      <c r="N3045" t="str">
        <f t="shared" si="374"/>
        <v>000X</v>
      </c>
      <c r="O3045">
        <v>5580</v>
      </c>
      <c r="P3045" t="s">
        <v>72</v>
      </c>
      <c r="Q3045" t="s">
        <v>14753</v>
      </c>
      <c r="R3045" t="s">
        <v>4590</v>
      </c>
      <c r="T3045" t="s">
        <v>61</v>
      </c>
      <c r="V3045" t="s">
        <v>14826</v>
      </c>
      <c r="W3045">
        <v>315248</v>
      </c>
      <c r="X3045">
        <v>26170</v>
      </c>
      <c r="Y3045">
        <v>289078</v>
      </c>
      <c r="Z3045">
        <v>237190</v>
      </c>
      <c r="AA3045">
        <v>212190</v>
      </c>
      <c r="AB3045" t="s">
        <v>63</v>
      </c>
      <c r="AC3045" s="1">
        <v>37742</v>
      </c>
      <c r="AD3045">
        <v>18000</v>
      </c>
      <c r="AE3045">
        <v>1604</v>
      </c>
      <c r="AF3045">
        <v>106</v>
      </c>
      <c r="AG3045" t="s">
        <v>103</v>
      </c>
      <c r="AH3045" t="s">
        <v>76</v>
      </c>
      <c r="AI3045">
        <v>1</v>
      </c>
      <c r="AJ3045">
        <v>2005</v>
      </c>
      <c r="AK3045">
        <v>4</v>
      </c>
      <c r="AL3045">
        <v>3</v>
      </c>
      <c r="AN3045">
        <v>2542</v>
      </c>
      <c r="AO3045">
        <v>32</v>
      </c>
      <c r="AP3045" t="s">
        <v>63</v>
      </c>
      <c r="AQ3045" t="s">
        <v>66</v>
      </c>
      <c r="AR3045">
        <v>3424</v>
      </c>
      <c r="AW3045" t="s">
        <v>14827</v>
      </c>
      <c r="AX3045" t="s">
        <v>14828</v>
      </c>
      <c r="AY3045" t="s">
        <v>14829</v>
      </c>
      <c r="AZ3045" t="s">
        <v>70</v>
      </c>
    </row>
    <row r="3046" spans="1:52" x14ac:dyDescent="0.3">
      <c r="A3046">
        <v>2168731</v>
      </c>
      <c r="B3046" t="s">
        <v>14830</v>
      </c>
      <c r="C3046" t="str">
        <f t="shared" si="377"/>
        <v>7492</v>
      </c>
      <c r="D3046" t="s">
        <v>8411</v>
      </c>
      <c r="E3046" t="str">
        <f>"0000"</f>
        <v>0000</v>
      </c>
      <c r="F3046" t="s">
        <v>108</v>
      </c>
      <c r="G3046" t="str">
        <f>"10"</f>
        <v>10</v>
      </c>
      <c r="H3046" t="s">
        <v>55</v>
      </c>
      <c r="I3046" t="s">
        <v>56</v>
      </c>
      <c r="J3046" t="s">
        <v>57</v>
      </c>
      <c r="K3046">
        <v>0</v>
      </c>
      <c r="L3046">
        <v>49127</v>
      </c>
      <c r="M3046">
        <v>1.1299999999999999</v>
      </c>
      <c r="N3046" t="str">
        <f t="shared" si="374"/>
        <v>000X</v>
      </c>
      <c r="O3046">
        <v>2686</v>
      </c>
      <c r="P3046" t="s">
        <v>58</v>
      </c>
      <c r="Q3046" t="s">
        <v>9471</v>
      </c>
      <c r="R3046" t="s">
        <v>140</v>
      </c>
      <c r="T3046" t="s">
        <v>61</v>
      </c>
      <c r="V3046" t="s">
        <v>14831</v>
      </c>
      <c r="W3046">
        <v>18040</v>
      </c>
      <c r="X3046">
        <v>18040</v>
      </c>
      <c r="Y3046">
        <v>0</v>
      </c>
      <c r="Z3046">
        <v>18040</v>
      </c>
      <c r="AA3046">
        <v>18040</v>
      </c>
      <c r="AB3046" t="s">
        <v>72</v>
      </c>
      <c r="AC3046" s="1">
        <v>43602</v>
      </c>
      <c r="AD3046">
        <v>20000</v>
      </c>
      <c r="AE3046">
        <v>2978</v>
      </c>
      <c r="AF3046">
        <v>1398</v>
      </c>
      <c r="AG3046" t="s">
        <v>103</v>
      </c>
      <c r="AH3046" t="s">
        <v>76</v>
      </c>
      <c r="AR3046">
        <v>0</v>
      </c>
      <c r="AW3046" t="s">
        <v>14832</v>
      </c>
      <c r="AY3046" t="s">
        <v>4214</v>
      </c>
      <c r="AZ3046" t="s">
        <v>1078</v>
      </c>
    </row>
    <row r="3047" spans="1:52" x14ac:dyDescent="0.3">
      <c r="A3047">
        <v>2169729</v>
      </c>
      <c r="B3047" t="s">
        <v>14833</v>
      </c>
      <c r="C3047" t="str">
        <f t="shared" si="377"/>
        <v>7492</v>
      </c>
      <c r="D3047" t="s">
        <v>8411</v>
      </c>
      <c r="E3047" t="str">
        <f>"0100"</f>
        <v>0100</v>
      </c>
      <c r="F3047" t="s">
        <v>54</v>
      </c>
      <c r="G3047" t="str">
        <f>"09"</f>
        <v>09</v>
      </c>
      <c r="H3047" t="s">
        <v>55</v>
      </c>
      <c r="I3047" t="s">
        <v>56</v>
      </c>
      <c r="J3047" t="s">
        <v>57</v>
      </c>
      <c r="K3047">
        <v>1</v>
      </c>
      <c r="L3047">
        <v>44399</v>
      </c>
      <c r="M3047">
        <v>1.02</v>
      </c>
      <c r="N3047" t="str">
        <f t="shared" si="374"/>
        <v>000X</v>
      </c>
      <c r="O3047">
        <v>2922</v>
      </c>
      <c r="P3047" t="s">
        <v>58</v>
      </c>
      <c r="Q3047" t="s">
        <v>8502</v>
      </c>
      <c r="R3047" t="s">
        <v>140</v>
      </c>
      <c r="T3047" t="s">
        <v>61</v>
      </c>
      <c r="V3047" t="s">
        <v>14834</v>
      </c>
      <c r="W3047">
        <v>235684</v>
      </c>
      <c r="X3047">
        <v>16310</v>
      </c>
      <c r="Y3047">
        <v>219374</v>
      </c>
      <c r="Z3047">
        <v>235684</v>
      </c>
      <c r="AA3047">
        <v>210684</v>
      </c>
      <c r="AB3047" t="s">
        <v>63</v>
      </c>
      <c r="AC3047" s="1">
        <v>43028</v>
      </c>
      <c r="AD3047">
        <v>281000</v>
      </c>
      <c r="AE3047">
        <v>2860</v>
      </c>
      <c r="AF3047">
        <v>543</v>
      </c>
      <c r="AG3047" t="s">
        <v>64</v>
      </c>
      <c r="AH3047" t="s">
        <v>76</v>
      </c>
      <c r="AI3047">
        <v>1</v>
      </c>
      <c r="AJ3047">
        <v>2017</v>
      </c>
      <c r="AK3047">
        <v>3</v>
      </c>
      <c r="AL3047">
        <v>2</v>
      </c>
      <c r="AN3047">
        <v>2230</v>
      </c>
      <c r="AO3047">
        <v>32</v>
      </c>
      <c r="AP3047" t="s">
        <v>72</v>
      </c>
      <c r="AQ3047" t="s">
        <v>66</v>
      </c>
      <c r="AR3047">
        <v>3407</v>
      </c>
      <c r="AW3047" t="s">
        <v>14835</v>
      </c>
      <c r="AY3047" t="s">
        <v>14836</v>
      </c>
      <c r="AZ3047" t="s">
        <v>70</v>
      </c>
    </row>
    <row r="3048" spans="1:52" x14ac:dyDescent="0.3">
      <c r="A3048">
        <v>2167700</v>
      </c>
      <c r="B3048" t="s">
        <v>14837</v>
      </c>
      <c r="C3048" t="str">
        <f t="shared" si="377"/>
        <v>7492</v>
      </c>
      <c r="D3048" t="s">
        <v>8411</v>
      </c>
      <c r="E3048" t="str">
        <f>"0100"</f>
        <v>0100</v>
      </c>
      <c r="F3048" t="s">
        <v>54</v>
      </c>
      <c r="G3048" t="str">
        <f>"04"</f>
        <v>04</v>
      </c>
      <c r="H3048" t="s">
        <v>55</v>
      </c>
      <c r="I3048" t="s">
        <v>56</v>
      </c>
      <c r="J3048" t="s">
        <v>57</v>
      </c>
      <c r="K3048">
        <v>1</v>
      </c>
      <c r="L3048">
        <v>46731</v>
      </c>
      <c r="M3048">
        <v>1.07</v>
      </c>
      <c r="N3048" t="str">
        <f t="shared" si="374"/>
        <v>000X</v>
      </c>
      <c r="O3048">
        <v>3535</v>
      </c>
      <c r="P3048" t="s">
        <v>58</v>
      </c>
      <c r="Q3048" t="s">
        <v>265</v>
      </c>
      <c r="R3048" t="s">
        <v>266</v>
      </c>
      <c r="T3048" t="s">
        <v>61</v>
      </c>
      <c r="V3048" t="s">
        <v>14838</v>
      </c>
      <c r="W3048">
        <v>168833</v>
      </c>
      <c r="X3048">
        <v>17160</v>
      </c>
      <c r="Y3048">
        <v>151673</v>
      </c>
      <c r="Z3048">
        <v>115070</v>
      </c>
      <c r="AA3048">
        <v>89070</v>
      </c>
      <c r="AB3048" t="s">
        <v>63</v>
      </c>
      <c r="AC3048" s="1">
        <v>36647</v>
      </c>
      <c r="AD3048">
        <v>127500</v>
      </c>
      <c r="AE3048">
        <v>1365</v>
      </c>
      <c r="AF3048">
        <v>418</v>
      </c>
      <c r="AG3048" t="s">
        <v>64</v>
      </c>
      <c r="AH3048" t="s">
        <v>76</v>
      </c>
      <c r="AI3048">
        <v>1</v>
      </c>
      <c r="AJ3048">
        <v>1995</v>
      </c>
      <c r="AK3048">
        <v>3</v>
      </c>
      <c r="AL3048">
        <v>2</v>
      </c>
      <c r="AN3048">
        <v>1746</v>
      </c>
      <c r="AO3048">
        <v>32</v>
      </c>
      <c r="AP3048" t="s">
        <v>72</v>
      </c>
      <c r="AQ3048" t="s">
        <v>66</v>
      </c>
      <c r="AR3048">
        <v>2471</v>
      </c>
      <c r="AW3048" t="s">
        <v>14839</v>
      </c>
      <c r="AX3048" t="s">
        <v>14840</v>
      </c>
      <c r="AY3048" t="s">
        <v>14841</v>
      </c>
      <c r="AZ3048" t="s">
        <v>70</v>
      </c>
    </row>
    <row r="3049" spans="1:52" x14ac:dyDescent="0.3">
      <c r="A3049">
        <v>2167866</v>
      </c>
      <c r="B3049" t="s">
        <v>14842</v>
      </c>
      <c r="C3049" t="str">
        <f t="shared" si="377"/>
        <v>7492</v>
      </c>
      <c r="D3049" t="s">
        <v>8411</v>
      </c>
      <c r="E3049" t="str">
        <f>"0100"</f>
        <v>0100</v>
      </c>
      <c r="F3049" t="s">
        <v>54</v>
      </c>
      <c r="G3049" t="str">
        <f>"04"</f>
        <v>04</v>
      </c>
      <c r="H3049" t="s">
        <v>55</v>
      </c>
      <c r="I3049" t="s">
        <v>56</v>
      </c>
      <c r="J3049" t="s">
        <v>13318</v>
      </c>
      <c r="K3049">
        <v>1</v>
      </c>
      <c r="L3049">
        <v>43761</v>
      </c>
      <c r="M3049">
        <v>1</v>
      </c>
      <c r="N3049" t="str">
        <f t="shared" si="374"/>
        <v>000X</v>
      </c>
      <c r="O3049">
        <v>5518</v>
      </c>
      <c r="P3049" t="s">
        <v>72</v>
      </c>
      <c r="Q3049" t="s">
        <v>8499</v>
      </c>
      <c r="R3049" t="s">
        <v>266</v>
      </c>
      <c r="T3049" t="s">
        <v>61</v>
      </c>
      <c r="V3049" t="s">
        <v>14843</v>
      </c>
      <c r="W3049">
        <v>164982</v>
      </c>
      <c r="X3049">
        <v>24960</v>
      </c>
      <c r="Y3049">
        <v>140022</v>
      </c>
      <c r="Z3049">
        <v>132330</v>
      </c>
      <c r="AA3049">
        <v>102330</v>
      </c>
      <c r="AB3049" t="s">
        <v>63</v>
      </c>
      <c r="AC3049" s="1">
        <v>42978</v>
      </c>
      <c r="AD3049">
        <v>152000</v>
      </c>
      <c r="AE3049">
        <v>2853</v>
      </c>
      <c r="AF3049">
        <v>1219</v>
      </c>
      <c r="AG3049" t="s">
        <v>64</v>
      </c>
      <c r="AH3049" t="s">
        <v>76</v>
      </c>
      <c r="AI3049">
        <v>1</v>
      </c>
      <c r="AJ3049">
        <v>1987</v>
      </c>
      <c r="AK3049">
        <v>3</v>
      </c>
      <c r="AL3049">
        <v>2</v>
      </c>
      <c r="AN3049">
        <v>1836</v>
      </c>
      <c r="AO3049">
        <v>32</v>
      </c>
      <c r="AP3049" t="s">
        <v>72</v>
      </c>
      <c r="AQ3049" t="s">
        <v>66</v>
      </c>
      <c r="AR3049">
        <v>2784</v>
      </c>
      <c r="AW3049" t="s">
        <v>14844</v>
      </c>
      <c r="AY3049" t="s">
        <v>14845</v>
      </c>
      <c r="AZ3049" t="s">
        <v>70</v>
      </c>
    </row>
    <row r="3050" spans="1:52" x14ac:dyDescent="0.3">
      <c r="A3050">
        <v>2168099</v>
      </c>
      <c r="B3050" t="s">
        <v>14846</v>
      </c>
      <c r="C3050" t="str">
        <f t="shared" si="377"/>
        <v>7492</v>
      </c>
      <c r="D3050" t="s">
        <v>8411</v>
      </c>
      <c r="E3050" t="str">
        <f>"0100"</f>
        <v>0100</v>
      </c>
      <c r="F3050" t="s">
        <v>54</v>
      </c>
      <c r="G3050" t="str">
        <f>"04"</f>
        <v>04</v>
      </c>
      <c r="H3050" t="s">
        <v>55</v>
      </c>
      <c r="I3050" t="s">
        <v>56</v>
      </c>
      <c r="J3050" t="s">
        <v>13318</v>
      </c>
      <c r="K3050">
        <v>1</v>
      </c>
      <c r="L3050">
        <v>44618</v>
      </c>
      <c r="M3050">
        <v>1.02</v>
      </c>
      <c r="N3050" t="str">
        <f t="shared" si="374"/>
        <v>000X</v>
      </c>
      <c r="O3050">
        <v>3323</v>
      </c>
      <c r="P3050" t="s">
        <v>58</v>
      </c>
      <c r="Q3050" t="s">
        <v>14298</v>
      </c>
      <c r="R3050" t="s">
        <v>140</v>
      </c>
      <c r="T3050" t="s">
        <v>61</v>
      </c>
      <c r="V3050" t="s">
        <v>14847</v>
      </c>
      <c r="W3050">
        <v>262709</v>
      </c>
      <c r="X3050">
        <v>21770</v>
      </c>
      <c r="Y3050">
        <v>240939</v>
      </c>
      <c r="Z3050">
        <v>210291</v>
      </c>
      <c r="AA3050">
        <v>185291</v>
      </c>
      <c r="AB3050" t="s">
        <v>63</v>
      </c>
      <c r="AC3050" s="1">
        <v>37834</v>
      </c>
      <c r="AD3050">
        <v>35000</v>
      </c>
      <c r="AE3050">
        <v>1633</v>
      </c>
      <c r="AF3050">
        <v>1308</v>
      </c>
      <c r="AG3050" t="s">
        <v>103</v>
      </c>
      <c r="AH3050" t="s">
        <v>76</v>
      </c>
      <c r="AI3050">
        <v>1</v>
      </c>
      <c r="AJ3050">
        <v>2005</v>
      </c>
      <c r="AK3050">
        <v>3</v>
      </c>
      <c r="AL3050">
        <v>2</v>
      </c>
      <c r="AN3050">
        <v>2773</v>
      </c>
      <c r="AO3050">
        <v>32</v>
      </c>
      <c r="AP3050" t="s">
        <v>72</v>
      </c>
      <c r="AQ3050" t="s">
        <v>66</v>
      </c>
      <c r="AR3050">
        <v>3908</v>
      </c>
      <c r="AW3050" t="s">
        <v>14848</v>
      </c>
      <c r="AX3050" t="s">
        <v>14849</v>
      </c>
      <c r="AY3050" t="s">
        <v>14850</v>
      </c>
      <c r="AZ3050" t="s">
        <v>70</v>
      </c>
    </row>
    <row r="3051" spans="1:52" x14ac:dyDescent="0.3">
      <c r="A3051">
        <v>2168161</v>
      </c>
      <c r="B3051" t="s">
        <v>14851</v>
      </c>
      <c r="C3051" t="str">
        <f t="shared" si="377"/>
        <v>7492</v>
      </c>
      <c r="D3051" t="s">
        <v>8411</v>
      </c>
      <c r="E3051" t="str">
        <f>"0100"</f>
        <v>0100</v>
      </c>
      <c r="F3051" t="s">
        <v>54</v>
      </c>
      <c r="G3051" t="str">
        <f>"15"</f>
        <v>15</v>
      </c>
      <c r="H3051" t="s">
        <v>55</v>
      </c>
      <c r="I3051" t="s">
        <v>56</v>
      </c>
      <c r="J3051" t="s">
        <v>57</v>
      </c>
      <c r="K3051">
        <v>1</v>
      </c>
      <c r="L3051">
        <v>53019</v>
      </c>
      <c r="M3051">
        <v>1.22</v>
      </c>
      <c r="N3051" t="str">
        <f t="shared" ref="N3051:N3114" si="381">"000X"</f>
        <v>000X</v>
      </c>
      <c r="O3051">
        <v>3968</v>
      </c>
      <c r="P3051" t="s">
        <v>72</v>
      </c>
      <c r="Q3051" t="s">
        <v>13850</v>
      </c>
      <c r="R3051" t="s">
        <v>140</v>
      </c>
      <c r="T3051" t="s">
        <v>61</v>
      </c>
      <c r="V3051" t="s">
        <v>14852</v>
      </c>
      <c r="W3051">
        <v>267111</v>
      </c>
      <c r="X3051">
        <v>19470</v>
      </c>
      <c r="Y3051">
        <v>247641</v>
      </c>
      <c r="Z3051">
        <v>217586</v>
      </c>
      <c r="AA3051">
        <v>192086</v>
      </c>
      <c r="AB3051" t="s">
        <v>63</v>
      </c>
      <c r="AC3051" s="1">
        <v>38718</v>
      </c>
      <c r="AD3051">
        <v>335000</v>
      </c>
      <c r="AE3051">
        <v>1966</v>
      </c>
      <c r="AF3051">
        <v>425</v>
      </c>
      <c r="AG3051" t="s">
        <v>64</v>
      </c>
      <c r="AH3051" t="s">
        <v>76</v>
      </c>
      <c r="AI3051">
        <v>1</v>
      </c>
      <c r="AJ3051">
        <v>2006</v>
      </c>
      <c r="AK3051">
        <v>3</v>
      </c>
      <c r="AL3051">
        <v>2</v>
      </c>
      <c r="AN3051">
        <v>2153</v>
      </c>
      <c r="AO3051">
        <v>32</v>
      </c>
      <c r="AP3051" t="s">
        <v>63</v>
      </c>
      <c r="AQ3051" t="s">
        <v>66</v>
      </c>
      <c r="AR3051">
        <v>3873</v>
      </c>
      <c r="AW3051" t="s">
        <v>14853</v>
      </c>
      <c r="AX3051" t="s">
        <v>14854</v>
      </c>
      <c r="AY3051" t="s">
        <v>14855</v>
      </c>
      <c r="AZ3051" t="s">
        <v>70</v>
      </c>
    </row>
    <row r="3052" spans="1:52" x14ac:dyDescent="0.3">
      <c r="A3052">
        <v>2168323</v>
      </c>
      <c r="B3052" t="s">
        <v>14856</v>
      </c>
      <c r="C3052" t="str">
        <f t="shared" si="377"/>
        <v>7492</v>
      </c>
      <c r="D3052" t="s">
        <v>8411</v>
      </c>
      <c r="E3052" t="str">
        <f>"0000"</f>
        <v>0000</v>
      </c>
      <c r="F3052" t="s">
        <v>108</v>
      </c>
      <c r="G3052" t="str">
        <f>"04"</f>
        <v>04</v>
      </c>
      <c r="H3052" t="s">
        <v>55</v>
      </c>
      <c r="I3052" t="s">
        <v>56</v>
      </c>
      <c r="J3052" t="s">
        <v>13318</v>
      </c>
      <c r="K3052">
        <v>0</v>
      </c>
      <c r="L3052">
        <v>43831</v>
      </c>
      <c r="M3052">
        <v>1.01</v>
      </c>
      <c r="N3052" t="str">
        <f t="shared" si="381"/>
        <v>000X</v>
      </c>
      <c r="O3052">
        <v>5585</v>
      </c>
      <c r="P3052" t="s">
        <v>72</v>
      </c>
      <c r="Q3052" t="s">
        <v>14753</v>
      </c>
      <c r="R3052" t="s">
        <v>4590</v>
      </c>
      <c r="T3052" t="s">
        <v>61</v>
      </c>
      <c r="V3052" t="s">
        <v>14857</v>
      </c>
      <c r="W3052">
        <v>23980</v>
      </c>
      <c r="X3052">
        <v>23980</v>
      </c>
      <c r="Y3052">
        <v>0</v>
      </c>
      <c r="Z3052">
        <v>23980</v>
      </c>
      <c r="AA3052">
        <v>23980</v>
      </c>
      <c r="AB3052" t="s">
        <v>72</v>
      </c>
      <c r="AC3052" s="1">
        <v>41426</v>
      </c>
      <c r="AD3052">
        <v>42000</v>
      </c>
      <c r="AE3052">
        <v>2560</v>
      </c>
      <c r="AF3052">
        <v>947</v>
      </c>
      <c r="AG3052" t="s">
        <v>103</v>
      </c>
      <c r="AH3052" t="s">
        <v>76</v>
      </c>
      <c r="AR3052">
        <v>0</v>
      </c>
      <c r="AW3052" t="s">
        <v>14858</v>
      </c>
      <c r="AX3052" t="s">
        <v>14859</v>
      </c>
      <c r="AY3052" t="s">
        <v>14860</v>
      </c>
      <c r="AZ3052" t="s">
        <v>70</v>
      </c>
    </row>
    <row r="3053" spans="1:52" x14ac:dyDescent="0.3">
      <c r="A3053">
        <v>2168358</v>
      </c>
      <c r="B3053" t="s">
        <v>14861</v>
      </c>
      <c r="C3053" t="str">
        <f t="shared" si="377"/>
        <v>7492</v>
      </c>
      <c r="D3053" t="s">
        <v>8411</v>
      </c>
      <c r="E3053" t="str">
        <f>"0100"</f>
        <v>0100</v>
      </c>
      <c r="F3053" t="s">
        <v>54</v>
      </c>
      <c r="G3053" t="str">
        <f>"04"</f>
        <v>04</v>
      </c>
      <c r="H3053" t="s">
        <v>55</v>
      </c>
      <c r="I3053" t="s">
        <v>56</v>
      </c>
      <c r="J3053" t="s">
        <v>13318</v>
      </c>
      <c r="K3053">
        <v>1</v>
      </c>
      <c r="L3053">
        <v>45039</v>
      </c>
      <c r="M3053">
        <v>1.03</v>
      </c>
      <c r="N3053" t="str">
        <f t="shared" si="381"/>
        <v>000X</v>
      </c>
      <c r="O3053">
        <v>5603</v>
      </c>
      <c r="P3053" t="s">
        <v>72</v>
      </c>
      <c r="Q3053" t="s">
        <v>14753</v>
      </c>
      <c r="R3053" t="s">
        <v>4590</v>
      </c>
      <c r="T3053" t="s">
        <v>61</v>
      </c>
      <c r="V3053" t="s">
        <v>14862</v>
      </c>
      <c r="W3053">
        <v>260665</v>
      </c>
      <c r="X3053">
        <v>26270</v>
      </c>
      <c r="Y3053">
        <v>234395</v>
      </c>
      <c r="Z3053">
        <v>209066</v>
      </c>
      <c r="AA3053">
        <v>184066</v>
      </c>
      <c r="AB3053" t="s">
        <v>63</v>
      </c>
      <c r="AC3053" s="1">
        <v>40695</v>
      </c>
      <c r="AD3053">
        <v>239000</v>
      </c>
      <c r="AE3053">
        <v>2426</v>
      </c>
      <c r="AF3053">
        <v>2003</v>
      </c>
      <c r="AG3053" t="s">
        <v>64</v>
      </c>
      <c r="AH3053" t="s">
        <v>76</v>
      </c>
      <c r="AI3053">
        <v>1</v>
      </c>
      <c r="AJ3053">
        <v>1997</v>
      </c>
      <c r="AK3053">
        <v>3</v>
      </c>
      <c r="AL3053">
        <v>3</v>
      </c>
      <c r="AN3053">
        <v>2587</v>
      </c>
      <c r="AO3053">
        <v>32</v>
      </c>
      <c r="AP3053" t="s">
        <v>63</v>
      </c>
      <c r="AQ3053" t="s">
        <v>66</v>
      </c>
      <c r="AR3053">
        <v>3757</v>
      </c>
      <c r="AW3053" t="s">
        <v>14863</v>
      </c>
      <c r="AX3053" t="s">
        <v>14864</v>
      </c>
      <c r="AY3053" t="s">
        <v>14865</v>
      </c>
      <c r="AZ3053" t="s">
        <v>70</v>
      </c>
    </row>
    <row r="3054" spans="1:52" x14ac:dyDescent="0.3">
      <c r="A3054">
        <v>2168528</v>
      </c>
      <c r="B3054" t="s">
        <v>14866</v>
      </c>
      <c r="C3054" t="str">
        <f t="shared" si="377"/>
        <v>7492</v>
      </c>
      <c r="D3054" t="s">
        <v>8411</v>
      </c>
      <c r="E3054" t="str">
        <f>"0000"</f>
        <v>0000</v>
      </c>
      <c r="F3054" t="s">
        <v>108</v>
      </c>
      <c r="G3054" t="str">
        <f>"04"</f>
        <v>04</v>
      </c>
      <c r="H3054" t="s">
        <v>55</v>
      </c>
      <c r="I3054" t="s">
        <v>56</v>
      </c>
      <c r="J3054" t="s">
        <v>57</v>
      </c>
      <c r="K3054">
        <v>0</v>
      </c>
      <c r="L3054">
        <v>43750</v>
      </c>
      <c r="M3054">
        <v>1</v>
      </c>
      <c r="N3054" t="str">
        <f t="shared" si="381"/>
        <v>000X</v>
      </c>
      <c r="O3054">
        <v>5450</v>
      </c>
      <c r="P3054" t="s">
        <v>72</v>
      </c>
      <c r="Q3054" t="s">
        <v>14753</v>
      </c>
      <c r="R3054" t="s">
        <v>4590</v>
      </c>
      <c r="T3054" t="s">
        <v>61</v>
      </c>
      <c r="V3054" t="s">
        <v>14867</v>
      </c>
      <c r="W3054">
        <v>24110</v>
      </c>
      <c r="X3054">
        <v>24110</v>
      </c>
      <c r="Y3054">
        <v>0</v>
      </c>
      <c r="Z3054">
        <v>24110</v>
      </c>
      <c r="AA3054">
        <v>24110</v>
      </c>
      <c r="AB3054" t="s">
        <v>72</v>
      </c>
      <c r="AC3054" s="1">
        <v>40848</v>
      </c>
      <c r="AD3054">
        <v>24000</v>
      </c>
      <c r="AE3054">
        <v>2449</v>
      </c>
      <c r="AF3054">
        <v>2080</v>
      </c>
      <c r="AG3054" t="s">
        <v>103</v>
      </c>
      <c r="AH3054" t="s">
        <v>76</v>
      </c>
      <c r="AR3054">
        <v>0</v>
      </c>
      <c r="AW3054" t="s">
        <v>14868</v>
      </c>
      <c r="AY3054" t="s">
        <v>14869</v>
      </c>
      <c r="AZ3054" t="s">
        <v>6505</v>
      </c>
    </row>
    <row r="3055" spans="1:52" x14ac:dyDescent="0.3">
      <c r="A3055">
        <v>2168595</v>
      </c>
      <c r="B3055" t="s">
        <v>14870</v>
      </c>
      <c r="C3055" t="str">
        <f t="shared" si="377"/>
        <v>7492</v>
      </c>
      <c r="D3055" t="s">
        <v>8411</v>
      </c>
      <c r="E3055" t="str">
        <f>"0100"</f>
        <v>0100</v>
      </c>
      <c r="F3055" t="s">
        <v>54</v>
      </c>
      <c r="G3055" t="str">
        <f>"04"</f>
        <v>04</v>
      </c>
      <c r="H3055" t="s">
        <v>55</v>
      </c>
      <c r="I3055" t="s">
        <v>56</v>
      </c>
      <c r="J3055" t="s">
        <v>57</v>
      </c>
      <c r="K3055">
        <v>1</v>
      </c>
      <c r="L3055">
        <v>43750</v>
      </c>
      <c r="M3055">
        <v>1</v>
      </c>
      <c r="N3055" t="str">
        <f t="shared" si="381"/>
        <v>000X</v>
      </c>
      <c r="O3055">
        <v>5420</v>
      </c>
      <c r="P3055" t="s">
        <v>72</v>
      </c>
      <c r="Q3055" t="s">
        <v>14753</v>
      </c>
      <c r="R3055" t="s">
        <v>4590</v>
      </c>
      <c r="T3055" t="s">
        <v>61</v>
      </c>
      <c r="V3055" t="s">
        <v>14871</v>
      </c>
      <c r="W3055">
        <v>275090</v>
      </c>
      <c r="X3055">
        <v>24110</v>
      </c>
      <c r="Y3055">
        <v>250980</v>
      </c>
      <c r="Z3055">
        <v>194864</v>
      </c>
      <c r="AA3055">
        <v>169864</v>
      </c>
      <c r="AB3055" t="s">
        <v>63</v>
      </c>
      <c r="AC3055" s="1">
        <v>36312</v>
      </c>
      <c r="AD3055">
        <v>15000</v>
      </c>
      <c r="AE3055">
        <v>1310</v>
      </c>
      <c r="AF3055">
        <v>1243</v>
      </c>
      <c r="AG3055" t="s">
        <v>103</v>
      </c>
      <c r="AH3055" t="s">
        <v>76</v>
      </c>
      <c r="AI3055">
        <v>1</v>
      </c>
      <c r="AJ3055">
        <v>2000</v>
      </c>
      <c r="AK3055">
        <v>3</v>
      </c>
      <c r="AL3055">
        <v>2</v>
      </c>
      <c r="AN3055">
        <v>2527</v>
      </c>
      <c r="AO3055">
        <v>32</v>
      </c>
      <c r="AP3055" t="s">
        <v>63</v>
      </c>
      <c r="AQ3055" t="s">
        <v>66</v>
      </c>
      <c r="AR3055">
        <v>3768</v>
      </c>
      <c r="AW3055" t="s">
        <v>14872</v>
      </c>
      <c r="AX3055" t="s">
        <v>14873</v>
      </c>
      <c r="AY3055" t="s">
        <v>14874</v>
      </c>
      <c r="AZ3055" t="s">
        <v>70</v>
      </c>
    </row>
    <row r="3056" spans="1:52" x14ac:dyDescent="0.3">
      <c r="A3056">
        <v>2168609</v>
      </c>
      <c r="B3056" t="s">
        <v>14875</v>
      </c>
      <c r="C3056" t="str">
        <f t="shared" si="377"/>
        <v>7492</v>
      </c>
      <c r="D3056" t="s">
        <v>8411</v>
      </c>
      <c r="E3056" t="str">
        <f>"0100"</f>
        <v>0100</v>
      </c>
      <c r="F3056" t="s">
        <v>54</v>
      </c>
      <c r="G3056" t="str">
        <f>"10"</f>
        <v>10</v>
      </c>
      <c r="H3056" t="s">
        <v>55</v>
      </c>
      <c r="I3056" t="s">
        <v>56</v>
      </c>
      <c r="J3056" t="s">
        <v>57</v>
      </c>
      <c r="K3056">
        <v>1</v>
      </c>
      <c r="L3056">
        <v>43903</v>
      </c>
      <c r="M3056">
        <v>1.01</v>
      </c>
      <c r="N3056" t="str">
        <f t="shared" si="381"/>
        <v>000X</v>
      </c>
      <c r="O3056">
        <v>2649</v>
      </c>
      <c r="P3056" t="s">
        <v>58</v>
      </c>
      <c r="Q3056" t="s">
        <v>13917</v>
      </c>
      <c r="R3056" t="s">
        <v>140</v>
      </c>
      <c r="T3056" t="s">
        <v>61</v>
      </c>
      <c r="V3056" t="s">
        <v>14876</v>
      </c>
      <c r="W3056">
        <v>204554</v>
      </c>
      <c r="X3056">
        <v>16130</v>
      </c>
      <c r="Y3056">
        <v>188424</v>
      </c>
      <c r="Z3056">
        <v>152886</v>
      </c>
      <c r="AA3056">
        <v>127886</v>
      </c>
      <c r="AB3056" t="s">
        <v>63</v>
      </c>
      <c r="AC3056" s="1">
        <v>35855</v>
      </c>
      <c r="AD3056">
        <v>128500</v>
      </c>
      <c r="AE3056">
        <v>1235</v>
      </c>
      <c r="AF3056">
        <v>1571</v>
      </c>
      <c r="AG3056" t="s">
        <v>64</v>
      </c>
      <c r="AH3056" t="s">
        <v>76</v>
      </c>
      <c r="AI3056">
        <v>1</v>
      </c>
      <c r="AJ3056">
        <v>1993</v>
      </c>
      <c r="AK3056">
        <v>3</v>
      </c>
      <c r="AL3056">
        <v>2</v>
      </c>
      <c r="AM3056">
        <v>1</v>
      </c>
      <c r="AN3056">
        <v>1938</v>
      </c>
      <c r="AO3056">
        <v>32</v>
      </c>
      <c r="AP3056" t="s">
        <v>63</v>
      </c>
      <c r="AQ3056" t="s">
        <v>66</v>
      </c>
      <c r="AR3056">
        <v>2948</v>
      </c>
      <c r="AW3056" t="s">
        <v>14877</v>
      </c>
      <c r="AX3056" t="s">
        <v>14878</v>
      </c>
      <c r="AY3056" t="s">
        <v>14879</v>
      </c>
      <c r="AZ3056" t="s">
        <v>70</v>
      </c>
    </row>
    <row r="3057" spans="1:52" x14ac:dyDescent="0.3">
      <c r="A3057">
        <v>2168641</v>
      </c>
      <c r="B3057" t="s">
        <v>14880</v>
      </c>
      <c r="C3057" t="str">
        <f t="shared" si="377"/>
        <v>7492</v>
      </c>
      <c r="D3057" t="s">
        <v>8411</v>
      </c>
      <c r="E3057" t="str">
        <f>"0100"</f>
        <v>0100</v>
      </c>
      <c r="F3057" t="s">
        <v>54</v>
      </c>
      <c r="G3057" t="str">
        <f>"04"</f>
        <v>04</v>
      </c>
      <c r="H3057" t="s">
        <v>55</v>
      </c>
      <c r="I3057" t="s">
        <v>56</v>
      </c>
      <c r="J3057" t="s">
        <v>57</v>
      </c>
      <c r="K3057">
        <v>1</v>
      </c>
      <c r="L3057">
        <v>47462</v>
      </c>
      <c r="M3057">
        <v>1.0900000000000001</v>
      </c>
      <c r="N3057" t="str">
        <f t="shared" si="381"/>
        <v>000X</v>
      </c>
      <c r="O3057">
        <v>5620</v>
      </c>
      <c r="P3057" t="s">
        <v>72</v>
      </c>
      <c r="Q3057" t="s">
        <v>14753</v>
      </c>
      <c r="R3057" t="s">
        <v>4590</v>
      </c>
      <c r="T3057" t="s">
        <v>61</v>
      </c>
      <c r="V3057" t="s">
        <v>14881</v>
      </c>
      <c r="W3057">
        <v>283980</v>
      </c>
      <c r="X3057">
        <v>26150</v>
      </c>
      <c r="Y3057">
        <v>257830</v>
      </c>
      <c r="Z3057">
        <v>203450</v>
      </c>
      <c r="AA3057">
        <v>178450</v>
      </c>
      <c r="AB3057" t="s">
        <v>63</v>
      </c>
      <c r="AC3057" s="1">
        <v>35855</v>
      </c>
      <c r="AD3057">
        <v>16500</v>
      </c>
      <c r="AE3057">
        <v>1236</v>
      </c>
      <c r="AF3057">
        <v>1248</v>
      </c>
      <c r="AG3057" t="s">
        <v>103</v>
      </c>
      <c r="AH3057" t="s">
        <v>76</v>
      </c>
      <c r="AI3057">
        <v>1</v>
      </c>
      <c r="AJ3057">
        <v>2000</v>
      </c>
      <c r="AK3057">
        <v>3</v>
      </c>
      <c r="AL3057">
        <v>2</v>
      </c>
      <c r="AM3057">
        <v>1</v>
      </c>
      <c r="AN3057">
        <v>2787</v>
      </c>
      <c r="AO3057">
        <v>32</v>
      </c>
      <c r="AP3057" t="s">
        <v>63</v>
      </c>
      <c r="AQ3057" t="s">
        <v>66</v>
      </c>
      <c r="AR3057">
        <v>3946</v>
      </c>
      <c r="AW3057" t="s">
        <v>14882</v>
      </c>
      <c r="AX3057" t="s">
        <v>14883</v>
      </c>
      <c r="AY3057" t="s">
        <v>14884</v>
      </c>
      <c r="AZ3057" t="s">
        <v>70</v>
      </c>
    </row>
    <row r="3058" spans="1:52" x14ac:dyDescent="0.3">
      <c r="A3058">
        <v>2169133</v>
      </c>
      <c r="B3058" t="s">
        <v>14885</v>
      </c>
      <c r="C3058" t="str">
        <f t="shared" si="377"/>
        <v>7492</v>
      </c>
      <c r="D3058" t="s">
        <v>8411</v>
      </c>
      <c r="E3058" t="str">
        <f>"0100"</f>
        <v>0100</v>
      </c>
      <c r="F3058" t="s">
        <v>54</v>
      </c>
      <c r="G3058" t="str">
        <f>"04"</f>
        <v>04</v>
      </c>
      <c r="H3058" t="s">
        <v>55</v>
      </c>
      <c r="I3058" t="s">
        <v>56</v>
      </c>
      <c r="J3058" t="s">
        <v>13318</v>
      </c>
      <c r="K3058">
        <v>1</v>
      </c>
      <c r="L3058">
        <v>42833</v>
      </c>
      <c r="M3058">
        <v>0.98</v>
      </c>
      <c r="N3058" t="str">
        <f t="shared" si="381"/>
        <v>000X</v>
      </c>
      <c r="O3058">
        <v>5454</v>
      </c>
      <c r="P3058" t="s">
        <v>72</v>
      </c>
      <c r="Q3058" t="s">
        <v>8435</v>
      </c>
      <c r="R3058" t="s">
        <v>140</v>
      </c>
      <c r="T3058" t="s">
        <v>61</v>
      </c>
      <c r="V3058" t="s">
        <v>14886</v>
      </c>
      <c r="W3058">
        <v>285599</v>
      </c>
      <c r="X3058">
        <v>26250</v>
      </c>
      <c r="Y3058">
        <v>259349</v>
      </c>
      <c r="Z3058">
        <v>230728</v>
      </c>
      <c r="AA3058">
        <v>205728</v>
      </c>
      <c r="AB3058" t="s">
        <v>63</v>
      </c>
      <c r="AC3058" s="1">
        <v>40664</v>
      </c>
      <c r="AD3058">
        <v>255000</v>
      </c>
      <c r="AE3058">
        <v>2421</v>
      </c>
      <c r="AF3058">
        <v>368</v>
      </c>
      <c r="AG3058" t="s">
        <v>64</v>
      </c>
      <c r="AH3058" t="s">
        <v>76</v>
      </c>
      <c r="AI3058">
        <v>1</v>
      </c>
      <c r="AJ3058">
        <v>1998</v>
      </c>
      <c r="AK3058">
        <v>3</v>
      </c>
      <c r="AL3058">
        <v>2</v>
      </c>
      <c r="AM3058">
        <v>1</v>
      </c>
      <c r="AN3058">
        <v>2764</v>
      </c>
      <c r="AO3058">
        <v>32</v>
      </c>
      <c r="AP3058" t="s">
        <v>63</v>
      </c>
      <c r="AQ3058" t="s">
        <v>66</v>
      </c>
      <c r="AR3058">
        <v>4008</v>
      </c>
      <c r="AW3058" t="s">
        <v>14887</v>
      </c>
      <c r="AX3058" t="s">
        <v>14888</v>
      </c>
      <c r="AY3058" t="s">
        <v>14889</v>
      </c>
      <c r="AZ3058" t="s">
        <v>70</v>
      </c>
    </row>
    <row r="3059" spans="1:52" x14ac:dyDescent="0.3">
      <c r="A3059">
        <v>2169401</v>
      </c>
      <c r="B3059" t="s">
        <v>14890</v>
      </c>
      <c r="C3059" t="str">
        <f t="shared" si="377"/>
        <v>7492</v>
      </c>
      <c r="D3059" t="s">
        <v>8411</v>
      </c>
      <c r="E3059" t="str">
        <f>"0100"</f>
        <v>0100</v>
      </c>
      <c r="F3059" t="s">
        <v>54</v>
      </c>
      <c r="G3059" t="str">
        <f>"15"</f>
        <v>15</v>
      </c>
      <c r="H3059" t="s">
        <v>55</v>
      </c>
      <c r="I3059" t="s">
        <v>56</v>
      </c>
      <c r="J3059" t="s">
        <v>57</v>
      </c>
      <c r="K3059">
        <v>1</v>
      </c>
      <c r="L3059">
        <v>53433</v>
      </c>
      <c r="M3059">
        <v>1.23</v>
      </c>
      <c r="N3059" t="str">
        <f t="shared" si="381"/>
        <v>000X</v>
      </c>
      <c r="O3059">
        <v>2915</v>
      </c>
      <c r="P3059" t="s">
        <v>58</v>
      </c>
      <c r="Q3059" t="s">
        <v>9471</v>
      </c>
      <c r="R3059" t="s">
        <v>140</v>
      </c>
      <c r="T3059" t="s">
        <v>61</v>
      </c>
      <c r="V3059" t="s">
        <v>14891</v>
      </c>
      <c r="W3059">
        <v>214938</v>
      </c>
      <c r="X3059">
        <v>19630</v>
      </c>
      <c r="Y3059">
        <v>195308</v>
      </c>
      <c r="Z3059">
        <v>160162</v>
      </c>
      <c r="AA3059">
        <v>135162</v>
      </c>
      <c r="AB3059" t="s">
        <v>63</v>
      </c>
      <c r="AC3059" s="1">
        <v>38384</v>
      </c>
      <c r="AD3059">
        <v>221800</v>
      </c>
      <c r="AE3059">
        <v>1816</v>
      </c>
      <c r="AF3059">
        <v>594</v>
      </c>
      <c r="AG3059" t="s">
        <v>64</v>
      </c>
      <c r="AH3059" t="s">
        <v>76</v>
      </c>
      <c r="AI3059">
        <v>1</v>
      </c>
      <c r="AJ3059">
        <v>2005</v>
      </c>
      <c r="AK3059">
        <v>3</v>
      </c>
      <c r="AL3059">
        <v>2</v>
      </c>
      <c r="AN3059">
        <v>2108</v>
      </c>
      <c r="AO3059">
        <v>32</v>
      </c>
      <c r="AP3059" t="s">
        <v>72</v>
      </c>
      <c r="AQ3059" t="s">
        <v>66</v>
      </c>
      <c r="AR3059">
        <v>2852</v>
      </c>
      <c r="AW3059" t="s">
        <v>14892</v>
      </c>
      <c r="AX3059" t="s">
        <v>14893</v>
      </c>
      <c r="AY3059" t="s">
        <v>14894</v>
      </c>
      <c r="AZ3059" t="s">
        <v>70</v>
      </c>
    </row>
    <row r="3060" spans="1:52" x14ac:dyDescent="0.3">
      <c r="A3060">
        <v>2169451</v>
      </c>
      <c r="B3060" t="s">
        <v>14895</v>
      </c>
      <c r="C3060" t="str">
        <f t="shared" si="377"/>
        <v>7492</v>
      </c>
      <c r="D3060" t="s">
        <v>8411</v>
      </c>
      <c r="E3060" t="str">
        <f>"0000"</f>
        <v>0000</v>
      </c>
      <c r="F3060" t="s">
        <v>108</v>
      </c>
      <c r="G3060" t="str">
        <f>"09"</f>
        <v>09</v>
      </c>
      <c r="H3060" t="s">
        <v>55</v>
      </c>
      <c r="I3060" t="s">
        <v>56</v>
      </c>
      <c r="J3060" t="s">
        <v>57</v>
      </c>
      <c r="K3060">
        <v>0</v>
      </c>
      <c r="L3060">
        <v>46134</v>
      </c>
      <c r="M3060">
        <v>1.06</v>
      </c>
      <c r="N3060" t="str">
        <f t="shared" si="381"/>
        <v>000X</v>
      </c>
      <c r="O3060">
        <v>2940</v>
      </c>
      <c r="P3060" t="s">
        <v>58</v>
      </c>
      <c r="Q3060" t="s">
        <v>8502</v>
      </c>
      <c r="R3060" t="s">
        <v>140</v>
      </c>
      <c r="T3060" t="s">
        <v>61</v>
      </c>
      <c r="V3060" t="s">
        <v>14896</v>
      </c>
      <c r="W3060">
        <v>16950</v>
      </c>
      <c r="X3060">
        <v>16950</v>
      </c>
      <c r="Y3060">
        <v>0</v>
      </c>
      <c r="Z3060">
        <v>16950</v>
      </c>
      <c r="AA3060">
        <v>16950</v>
      </c>
      <c r="AB3060" t="s">
        <v>72</v>
      </c>
      <c r="AC3060" s="1">
        <v>43460</v>
      </c>
      <c r="AD3060">
        <v>137000</v>
      </c>
      <c r="AE3060">
        <v>2949</v>
      </c>
      <c r="AF3060">
        <v>35</v>
      </c>
      <c r="AG3060" t="s">
        <v>103</v>
      </c>
      <c r="AH3060" t="s">
        <v>570</v>
      </c>
      <c r="AR3060">
        <v>0</v>
      </c>
      <c r="AW3060" t="s">
        <v>10206</v>
      </c>
      <c r="AY3060" t="s">
        <v>10207</v>
      </c>
      <c r="AZ3060" t="s">
        <v>10208</v>
      </c>
    </row>
    <row r="3061" spans="1:52" x14ac:dyDescent="0.3">
      <c r="A3061">
        <v>2169613</v>
      </c>
      <c r="B3061" t="s">
        <v>14897</v>
      </c>
      <c r="C3061" t="str">
        <f t="shared" si="377"/>
        <v>7492</v>
      </c>
      <c r="D3061" t="s">
        <v>8411</v>
      </c>
      <c r="E3061" t="str">
        <f>"0100"</f>
        <v>0100</v>
      </c>
      <c r="F3061" t="s">
        <v>54</v>
      </c>
      <c r="G3061" t="str">
        <f>"09"</f>
        <v>09</v>
      </c>
      <c r="H3061" t="s">
        <v>55</v>
      </c>
      <c r="I3061" t="s">
        <v>56</v>
      </c>
      <c r="J3061" t="s">
        <v>57</v>
      </c>
      <c r="K3061">
        <v>1</v>
      </c>
      <c r="L3061">
        <v>46115</v>
      </c>
      <c r="M3061">
        <v>1.06</v>
      </c>
      <c r="N3061" t="str">
        <f t="shared" si="381"/>
        <v>000X</v>
      </c>
      <c r="O3061">
        <v>2930</v>
      </c>
      <c r="P3061" t="s">
        <v>58</v>
      </c>
      <c r="Q3061" t="s">
        <v>8502</v>
      </c>
      <c r="R3061" t="s">
        <v>140</v>
      </c>
      <c r="T3061" t="s">
        <v>61</v>
      </c>
      <c r="V3061" t="s">
        <v>14898</v>
      </c>
      <c r="W3061">
        <v>236937</v>
      </c>
      <c r="X3061">
        <v>16940</v>
      </c>
      <c r="Y3061">
        <v>219997</v>
      </c>
      <c r="Z3061">
        <v>191633</v>
      </c>
      <c r="AA3061">
        <v>166133</v>
      </c>
      <c r="AB3061" t="s">
        <v>63</v>
      </c>
      <c r="AC3061" s="1">
        <v>37408</v>
      </c>
      <c r="AD3061">
        <v>169900</v>
      </c>
      <c r="AE3061">
        <v>1511</v>
      </c>
      <c r="AF3061">
        <v>2102</v>
      </c>
      <c r="AG3061" t="s">
        <v>64</v>
      </c>
      <c r="AH3061" t="s">
        <v>76</v>
      </c>
      <c r="AI3061">
        <v>1</v>
      </c>
      <c r="AJ3061">
        <v>2002</v>
      </c>
      <c r="AK3061">
        <v>3</v>
      </c>
      <c r="AL3061">
        <v>2</v>
      </c>
      <c r="AN3061">
        <v>1942</v>
      </c>
      <c r="AO3061">
        <v>32</v>
      </c>
      <c r="AP3061" t="s">
        <v>63</v>
      </c>
      <c r="AQ3061" t="s">
        <v>66</v>
      </c>
      <c r="AR3061">
        <v>2843</v>
      </c>
      <c r="AW3061" t="s">
        <v>14899</v>
      </c>
      <c r="AX3061" t="s">
        <v>14900</v>
      </c>
      <c r="AY3061" t="s">
        <v>14901</v>
      </c>
      <c r="AZ3061" t="s">
        <v>70</v>
      </c>
    </row>
    <row r="3062" spans="1:52" x14ac:dyDescent="0.3">
      <c r="A3062">
        <v>2167858</v>
      </c>
      <c r="B3062" t="s">
        <v>14902</v>
      </c>
      <c r="C3062" t="str">
        <f t="shared" si="377"/>
        <v>7492</v>
      </c>
      <c r="D3062" t="s">
        <v>8411</v>
      </c>
      <c r="E3062" t="str">
        <f>"0000"</f>
        <v>0000</v>
      </c>
      <c r="F3062" t="s">
        <v>108</v>
      </c>
      <c r="G3062" t="str">
        <f>"10"</f>
        <v>10</v>
      </c>
      <c r="H3062" t="s">
        <v>55</v>
      </c>
      <c r="I3062" t="s">
        <v>56</v>
      </c>
      <c r="J3062" t="s">
        <v>57</v>
      </c>
      <c r="K3062">
        <v>0</v>
      </c>
      <c r="L3062">
        <v>44873</v>
      </c>
      <c r="M3062">
        <v>1.03</v>
      </c>
      <c r="N3062" t="str">
        <f t="shared" si="381"/>
        <v>000X</v>
      </c>
      <c r="O3062">
        <v>2756</v>
      </c>
      <c r="P3062" t="s">
        <v>58</v>
      </c>
      <c r="Q3062" t="s">
        <v>9471</v>
      </c>
      <c r="R3062" t="s">
        <v>140</v>
      </c>
      <c r="T3062" t="s">
        <v>61</v>
      </c>
      <c r="V3062" t="s">
        <v>14903</v>
      </c>
      <c r="W3062">
        <v>16480</v>
      </c>
      <c r="X3062">
        <v>16480</v>
      </c>
      <c r="Y3062">
        <v>0</v>
      </c>
      <c r="Z3062">
        <v>16480</v>
      </c>
      <c r="AA3062">
        <v>16480</v>
      </c>
      <c r="AB3062" t="s">
        <v>72</v>
      </c>
      <c r="AC3062" s="1">
        <v>38412</v>
      </c>
      <c r="AD3062">
        <v>65000</v>
      </c>
      <c r="AE3062">
        <v>1829</v>
      </c>
      <c r="AF3062">
        <v>1065</v>
      </c>
      <c r="AG3062" t="s">
        <v>103</v>
      </c>
      <c r="AH3062" t="s">
        <v>76</v>
      </c>
      <c r="AR3062">
        <v>0</v>
      </c>
      <c r="AW3062" t="s">
        <v>14904</v>
      </c>
      <c r="AX3062" t="s">
        <v>14905</v>
      </c>
      <c r="AY3062" t="s">
        <v>14906</v>
      </c>
      <c r="AZ3062" t="s">
        <v>14907</v>
      </c>
    </row>
    <row r="3063" spans="1:52" x14ac:dyDescent="0.3">
      <c r="A3063">
        <v>2167955</v>
      </c>
      <c r="B3063" t="s">
        <v>14908</v>
      </c>
      <c r="C3063" t="str">
        <f t="shared" si="377"/>
        <v>7492</v>
      </c>
      <c r="D3063" t="s">
        <v>8411</v>
      </c>
      <c r="E3063" t="str">
        <f>"0000"</f>
        <v>0000</v>
      </c>
      <c r="F3063" t="s">
        <v>108</v>
      </c>
      <c r="G3063" t="str">
        <f>"15"</f>
        <v>15</v>
      </c>
      <c r="H3063" t="s">
        <v>55</v>
      </c>
      <c r="I3063" t="s">
        <v>56</v>
      </c>
      <c r="J3063" t="s">
        <v>57</v>
      </c>
      <c r="K3063">
        <v>0</v>
      </c>
      <c r="L3063">
        <v>45982</v>
      </c>
      <c r="M3063">
        <v>1.06</v>
      </c>
      <c r="N3063" t="str">
        <f t="shared" si="381"/>
        <v>000X</v>
      </c>
      <c r="O3063">
        <v>2751</v>
      </c>
      <c r="P3063" t="s">
        <v>58</v>
      </c>
      <c r="Q3063" t="s">
        <v>13917</v>
      </c>
      <c r="R3063" t="s">
        <v>140</v>
      </c>
      <c r="T3063" t="s">
        <v>61</v>
      </c>
      <c r="V3063" t="s">
        <v>14909</v>
      </c>
      <c r="W3063">
        <v>16890</v>
      </c>
      <c r="X3063">
        <v>16890</v>
      </c>
      <c r="Y3063">
        <v>0</v>
      </c>
      <c r="Z3063">
        <v>16890</v>
      </c>
      <c r="AA3063">
        <v>16890</v>
      </c>
      <c r="AB3063" t="s">
        <v>72</v>
      </c>
      <c r="AC3063" s="1">
        <v>34213</v>
      </c>
      <c r="AD3063">
        <v>19360</v>
      </c>
      <c r="AE3063">
        <v>1004</v>
      </c>
      <c r="AF3063">
        <v>619</v>
      </c>
      <c r="AG3063" t="s">
        <v>103</v>
      </c>
      <c r="AH3063" t="s">
        <v>873</v>
      </c>
      <c r="AR3063">
        <v>0</v>
      </c>
      <c r="AW3063" t="s">
        <v>14910</v>
      </c>
      <c r="AX3063" t="s">
        <v>14911</v>
      </c>
      <c r="AY3063" t="s">
        <v>14912</v>
      </c>
      <c r="AZ3063" t="s">
        <v>14913</v>
      </c>
    </row>
    <row r="3064" spans="1:52" x14ac:dyDescent="0.3">
      <c r="A3064">
        <v>2167998</v>
      </c>
      <c r="B3064" t="s">
        <v>14914</v>
      </c>
      <c r="C3064" t="str">
        <f t="shared" si="377"/>
        <v>7492</v>
      </c>
      <c r="D3064" t="s">
        <v>8411</v>
      </c>
      <c r="E3064" t="str">
        <f t="shared" ref="E3064:E3070" si="382">"0100"</f>
        <v>0100</v>
      </c>
      <c r="F3064" t="s">
        <v>54</v>
      </c>
      <c r="G3064" t="str">
        <f>"04"</f>
        <v>04</v>
      </c>
      <c r="H3064" t="s">
        <v>55</v>
      </c>
      <c r="I3064" t="s">
        <v>56</v>
      </c>
      <c r="J3064" t="s">
        <v>13318</v>
      </c>
      <c r="K3064">
        <v>1</v>
      </c>
      <c r="L3064">
        <v>55216</v>
      </c>
      <c r="M3064">
        <v>1.27</v>
      </c>
      <c r="N3064" t="str">
        <f t="shared" si="381"/>
        <v>000X</v>
      </c>
      <c r="O3064">
        <v>3203</v>
      </c>
      <c r="P3064" t="s">
        <v>58</v>
      </c>
      <c r="Q3064" t="s">
        <v>14298</v>
      </c>
      <c r="R3064" t="s">
        <v>140</v>
      </c>
      <c r="T3064" t="s">
        <v>61</v>
      </c>
      <c r="V3064" t="s">
        <v>14915</v>
      </c>
      <c r="W3064">
        <v>231533</v>
      </c>
      <c r="X3064">
        <v>11170</v>
      </c>
      <c r="Y3064">
        <v>220363</v>
      </c>
      <c r="Z3064">
        <v>200151</v>
      </c>
      <c r="AA3064">
        <v>175151</v>
      </c>
      <c r="AB3064" t="s">
        <v>63</v>
      </c>
      <c r="AC3064" s="1">
        <v>43733</v>
      </c>
      <c r="AD3064">
        <v>262000</v>
      </c>
      <c r="AE3064">
        <v>3007</v>
      </c>
      <c r="AF3064">
        <v>1522</v>
      </c>
      <c r="AG3064" t="s">
        <v>64</v>
      </c>
      <c r="AH3064" t="s">
        <v>76</v>
      </c>
      <c r="AI3064">
        <v>1</v>
      </c>
      <c r="AJ3064">
        <v>2005</v>
      </c>
      <c r="AK3064">
        <v>3</v>
      </c>
      <c r="AL3064">
        <v>2</v>
      </c>
      <c r="AN3064">
        <v>2214</v>
      </c>
      <c r="AO3064">
        <v>32</v>
      </c>
      <c r="AP3064" t="s">
        <v>63</v>
      </c>
      <c r="AQ3064" t="s">
        <v>66</v>
      </c>
      <c r="AR3064">
        <v>3435</v>
      </c>
      <c r="AW3064" t="s">
        <v>14916</v>
      </c>
      <c r="AX3064" t="s">
        <v>14917</v>
      </c>
      <c r="AY3064" t="s">
        <v>14918</v>
      </c>
      <c r="AZ3064" t="s">
        <v>70</v>
      </c>
    </row>
    <row r="3065" spans="1:52" x14ac:dyDescent="0.3">
      <c r="A3065">
        <v>2168340</v>
      </c>
      <c r="B3065" t="s">
        <v>14919</v>
      </c>
      <c r="C3065" t="str">
        <f t="shared" si="377"/>
        <v>7492</v>
      </c>
      <c r="D3065" t="s">
        <v>8411</v>
      </c>
      <c r="E3065" t="str">
        <f t="shared" si="382"/>
        <v>0100</v>
      </c>
      <c r="F3065" t="s">
        <v>54</v>
      </c>
      <c r="G3065" t="str">
        <f>"04"</f>
        <v>04</v>
      </c>
      <c r="H3065" t="s">
        <v>55</v>
      </c>
      <c r="I3065" t="s">
        <v>56</v>
      </c>
      <c r="J3065" t="s">
        <v>13318</v>
      </c>
      <c r="K3065">
        <v>1</v>
      </c>
      <c r="L3065">
        <v>43794</v>
      </c>
      <c r="M3065">
        <v>1.01</v>
      </c>
      <c r="N3065" t="str">
        <f t="shared" si="381"/>
        <v>000X</v>
      </c>
      <c r="O3065">
        <v>5595</v>
      </c>
      <c r="P3065" t="s">
        <v>72</v>
      </c>
      <c r="Q3065" t="s">
        <v>14753</v>
      </c>
      <c r="R3065" t="s">
        <v>4590</v>
      </c>
      <c r="T3065" t="s">
        <v>61</v>
      </c>
      <c r="V3065" t="s">
        <v>14920</v>
      </c>
      <c r="W3065">
        <v>294439</v>
      </c>
      <c r="X3065">
        <v>23980</v>
      </c>
      <c r="Y3065">
        <v>270459</v>
      </c>
      <c r="Z3065">
        <v>239776</v>
      </c>
      <c r="AA3065">
        <v>214776</v>
      </c>
      <c r="AB3065" t="s">
        <v>63</v>
      </c>
      <c r="AC3065" s="1">
        <v>37257</v>
      </c>
      <c r="AD3065">
        <v>25000</v>
      </c>
      <c r="AE3065">
        <v>1478</v>
      </c>
      <c r="AF3065">
        <v>1952</v>
      </c>
      <c r="AG3065" t="s">
        <v>103</v>
      </c>
      <c r="AH3065" t="s">
        <v>76</v>
      </c>
      <c r="AI3065">
        <v>1</v>
      </c>
      <c r="AJ3065">
        <v>2003</v>
      </c>
      <c r="AK3065">
        <v>3</v>
      </c>
      <c r="AL3065">
        <v>2</v>
      </c>
      <c r="AM3065">
        <v>1</v>
      </c>
      <c r="AN3065">
        <v>2810</v>
      </c>
      <c r="AO3065">
        <v>32</v>
      </c>
      <c r="AP3065" t="s">
        <v>63</v>
      </c>
      <c r="AQ3065" t="s">
        <v>66</v>
      </c>
      <c r="AR3065">
        <v>3959</v>
      </c>
      <c r="AW3065" t="s">
        <v>14921</v>
      </c>
      <c r="AX3065" t="s">
        <v>14922</v>
      </c>
      <c r="AY3065" t="s">
        <v>14923</v>
      </c>
      <c r="AZ3065" t="s">
        <v>70</v>
      </c>
    </row>
    <row r="3066" spans="1:52" x14ac:dyDescent="0.3">
      <c r="A3066">
        <v>2168536</v>
      </c>
      <c r="B3066" t="s">
        <v>14924</v>
      </c>
      <c r="C3066" t="str">
        <f t="shared" si="377"/>
        <v>7492</v>
      </c>
      <c r="D3066" t="s">
        <v>8411</v>
      </c>
      <c r="E3066" t="str">
        <f t="shared" si="382"/>
        <v>0100</v>
      </c>
      <c r="F3066" t="s">
        <v>54</v>
      </c>
      <c r="G3066" t="str">
        <f>"10"</f>
        <v>10</v>
      </c>
      <c r="H3066" t="s">
        <v>55</v>
      </c>
      <c r="I3066" t="s">
        <v>56</v>
      </c>
      <c r="J3066" t="s">
        <v>57</v>
      </c>
      <c r="K3066">
        <v>1</v>
      </c>
      <c r="L3066">
        <v>47757</v>
      </c>
      <c r="M3066">
        <v>1.1000000000000001</v>
      </c>
      <c r="N3066" t="str">
        <f t="shared" si="381"/>
        <v>000X</v>
      </c>
      <c r="O3066">
        <v>2599</v>
      </c>
      <c r="P3066" t="s">
        <v>58</v>
      </c>
      <c r="Q3066" t="s">
        <v>13917</v>
      </c>
      <c r="R3066" t="s">
        <v>140</v>
      </c>
      <c r="T3066" t="s">
        <v>61</v>
      </c>
      <c r="V3066" t="s">
        <v>14925</v>
      </c>
      <c r="W3066">
        <v>287101</v>
      </c>
      <c r="X3066">
        <v>17540</v>
      </c>
      <c r="Y3066">
        <v>269561</v>
      </c>
      <c r="Z3066">
        <v>287101</v>
      </c>
      <c r="AA3066">
        <v>287101</v>
      </c>
      <c r="AB3066" t="s">
        <v>63</v>
      </c>
      <c r="AC3066" s="1">
        <v>44050</v>
      </c>
      <c r="AD3066">
        <v>354900</v>
      </c>
      <c r="AE3066">
        <v>3095</v>
      </c>
      <c r="AF3066">
        <v>58</v>
      </c>
      <c r="AG3066" t="s">
        <v>64</v>
      </c>
      <c r="AH3066" t="s">
        <v>76</v>
      </c>
      <c r="AI3066">
        <v>1</v>
      </c>
      <c r="AJ3066">
        <v>2006</v>
      </c>
      <c r="AK3066">
        <v>2</v>
      </c>
      <c r="AL3066">
        <v>2</v>
      </c>
      <c r="AM3066">
        <v>1</v>
      </c>
      <c r="AN3066">
        <v>2402</v>
      </c>
      <c r="AO3066">
        <v>32</v>
      </c>
      <c r="AP3066" t="s">
        <v>63</v>
      </c>
      <c r="AQ3066" t="s">
        <v>66</v>
      </c>
      <c r="AR3066">
        <v>4240</v>
      </c>
      <c r="AW3066" t="s">
        <v>14926</v>
      </c>
      <c r="AX3066" t="s">
        <v>14927</v>
      </c>
      <c r="AY3066" t="s">
        <v>14928</v>
      </c>
      <c r="AZ3066" t="s">
        <v>70</v>
      </c>
    </row>
    <row r="3067" spans="1:52" x14ac:dyDescent="0.3">
      <c r="A3067">
        <v>2169141</v>
      </c>
      <c r="B3067" t="s">
        <v>14929</v>
      </c>
      <c r="C3067" t="str">
        <f t="shared" si="377"/>
        <v>7492</v>
      </c>
      <c r="D3067" t="s">
        <v>8411</v>
      </c>
      <c r="E3067" t="str">
        <f t="shared" si="382"/>
        <v>0100</v>
      </c>
      <c r="F3067" t="s">
        <v>54</v>
      </c>
      <c r="G3067" t="str">
        <f>"10"</f>
        <v>10</v>
      </c>
      <c r="H3067" t="s">
        <v>55</v>
      </c>
      <c r="I3067" t="s">
        <v>56</v>
      </c>
      <c r="J3067" t="s">
        <v>57</v>
      </c>
      <c r="K3067">
        <v>1</v>
      </c>
      <c r="L3067">
        <v>53002</v>
      </c>
      <c r="M3067">
        <v>1.22</v>
      </c>
      <c r="N3067" t="str">
        <f t="shared" si="381"/>
        <v>000X</v>
      </c>
      <c r="O3067">
        <v>2750</v>
      </c>
      <c r="P3067" t="s">
        <v>58</v>
      </c>
      <c r="Q3067" t="s">
        <v>4583</v>
      </c>
      <c r="R3067" t="s">
        <v>266</v>
      </c>
      <c r="T3067" t="s">
        <v>61</v>
      </c>
      <c r="V3067" t="s">
        <v>14930</v>
      </c>
      <c r="W3067">
        <v>169459</v>
      </c>
      <c r="X3067">
        <v>19470</v>
      </c>
      <c r="Y3067">
        <v>149989</v>
      </c>
      <c r="Z3067">
        <v>124417</v>
      </c>
      <c r="AA3067">
        <v>99417</v>
      </c>
      <c r="AB3067" t="s">
        <v>63</v>
      </c>
      <c r="AC3067" s="1">
        <v>34486</v>
      </c>
      <c r="AD3067">
        <v>95000</v>
      </c>
      <c r="AE3067">
        <v>1038</v>
      </c>
      <c r="AF3067">
        <v>1683</v>
      </c>
      <c r="AG3067" t="s">
        <v>64</v>
      </c>
      <c r="AH3067" t="s">
        <v>65</v>
      </c>
      <c r="AI3067">
        <v>1</v>
      </c>
      <c r="AJ3067">
        <v>1989</v>
      </c>
      <c r="AK3067">
        <v>2</v>
      </c>
      <c r="AL3067">
        <v>2</v>
      </c>
      <c r="AN3067">
        <v>1843</v>
      </c>
      <c r="AO3067">
        <v>34</v>
      </c>
      <c r="AP3067" t="s">
        <v>63</v>
      </c>
      <c r="AQ3067" t="s">
        <v>66</v>
      </c>
      <c r="AR3067">
        <v>2637</v>
      </c>
      <c r="AW3067" t="s">
        <v>14931</v>
      </c>
      <c r="AX3067" t="s">
        <v>14932</v>
      </c>
      <c r="AY3067" t="s">
        <v>14933</v>
      </c>
      <c r="AZ3067" t="s">
        <v>2129</v>
      </c>
    </row>
    <row r="3068" spans="1:52" x14ac:dyDescent="0.3">
      <c r="A3068">
        <v>2169494</v>
      </c>
      <c r="B3068" t="s">
        <v>14934</v>
      </c>
      <c r="C3068" t="str">
        <f t="shared" si="377"/>
        <v>7492</v>
      </c>
      <c r="D3068" t="s">
        <v>8411</v>
      </c>
      <c r="E3068" t="str">
        <f t="shared" si="382"/>
        <v>0100</v>
      </c>
      <c r="F3068" t="s">
        <v>54</v>
      </c>
      <c r="G3068" t="str">
        <f>"09"</f>
        <v>09</v>
      </c>
      <c r="H3068" t="s">
        <v>55</v>
      </c>
      <c r="I3068" t="s">
        <v>56</v>
      </c>
      <c r="J3068" t="s">
        <v>57</v>
      </c>
      <c r="K3068">
        <v>1</v>
      </c>
      <c r="L3068">
        <v>46125</v>
      </c>
      <c r="M3068">
        <v>1.06</v>
      </c>
      <c r="N3068" t="str">
        <f t="shared" si="381"/>
        <v>000X</v>
      </c>
      <c r="O3068">
        <v>2934</v>
      </c>
      <c r="P3068" t="s">
        <v>58</v>
      </c>
      <c r="Q3068" t="s">
        <v>8502</v>
      </c>
      <c r="R3068" t="s">
        <v>140</v>
      </c>
      <c r="T3068" t="s">
        <v>61</v>
      </c>
      <c r="V3068" t="s">
        <v>14935</v>
      </c>
      <c r="W3068">
        <v>229204</v>
      </c>
      <c r="X3068">
        <v>16940</v>
      </c>
      <c r="Y3068">
        <v>212264</v>
      </c>
      <c r="Z3068">
        <v>204203</v>
      </c>
      <c r="AA3068">
        <v>179203</v>
      </c>
      <c r="AB3068" t="s">
        <v>63</v>
      </c>
      <c r="AC3068" s="1">
        <v>42438</v>
      </c>
      <c r="AD3068">
        <v>195000</v>
      </c>
      <c r="AE3068">
        <v>2747</v>
      </c>
      <c r="AF3068">
        <v>833</v>
      </c>
      <c r="AG3068" t="s">
        <v>64</v>
      </c>
      <c r="AH3068" t="s">
        <v>76</v>
      </c>
      <c r="AI3068">
        <v>1</v>
      </c>
      <c r="AJ3068">
        <v>2003</v>
      </c>
      <c r="AK3068">
        <v>3</v>
      </c>
      <c r="AL3068">
        <v>2</v>
      </c>
      <c r="AN3068">
        <v>2208</v>
      </c>
      <c r="AO3068">
        <v>32</v>
      </c>
      <c r="AP3068" t="s">
        <v>63</v>
      </c>
      <c r="AQ3068" t="s">
        <v>66</v>
      </c>
      <c r="AR3068">
        <v>3136</v>
      </c>
      <c r="AW3068" t="s">
        <v>14936</v>
      </c>
      <c r="AY3068" t="s">
        <v>14937</v>
      </c>
      <c r="AZ3068" t="s">
        <v>70</v>
      </c>
    </row>
    <row r="3069" spans="1:52" x14ac:dyDescent="0.3">
      <c r="A3069">
        <v>2169541</v>
      </c>
      <c r="B3069" t="s">
        <v>14938</v>
      </c>
      <c r="C3069" t="str">
        <f t="shared" si="377"/>
        <v>7492</v>
      </c>
      <c r="D3069" t="s">
        <v>8411</v>
      </c>
      <c r="E3069" t="str">
        <f t="shared" si="382"/>
        <v>0100</v>
      </c>
      <c r="F3069" t="s">
        <v>54</v>
      </c>
      <c r="G3069" t="str">
        <f>"04"</f>
        <v>04</v>
      </c>
      <c r="H3069" t="s">
        <v>55</v>
      </c>
      <c r="I3069" t="s">
        <v>56</v>
      </c>
      <c r="J3069" t="s">
        <v>13318</v>
      </c>
      <c r="K3069">
        <v>1</v>
      </c>
      <c r="L3069">
        <v>47382</v>
      </c>
      <c r="M3069">
        <v>1.0900000000000001</v>
      </c>
      <c r="N3069" t="str">
        <f t="shared" si="381"/>
        <v>000X</v>
      </c>
      <c r="O3069">
        <v>5493</v>
      </c>
      <c r="P3069" t="s">
        <v>72</v>
      </c>
      <c r="Q3069" t="s">
        <v>14753</v>
      </c>
      <c r="R3069" t="s">
        <v>4590</v>
      </c>
      <c r="T3069" t="s">
        <v>61</v>
      </c>
      <c r="V3069" t="s">
        <v>14939</v>
      </c>
      <c r="W3069">
        <v>287138</v>
      </c>
      <c r="X3069">
        <v>27480</v>
      </c>
      <c r="Y3069">
        <v>259658</v>
      </c>
      <c r="Z3069">
        <v>239844</v>
      </c>
      <c r="AA3069">
        <v>214844</v>
      </c>
      <c r="AB3069" t="s">
        <v>63</v>
      </c>
      <c r="AC3069" s="1">
        <v>42580</v>
      </c>
      <c r="AD3069">
        <v>290000</v>
      </c>
      <c r="AE3069">
        <v>2773</v>
      </c>
      <c r="AF3069">
        <v>1600</v>
      </c>
      <c r="AG3069" t="s">
        <v>64</v>
      </c>
      <c r="AH3069" t="s">
        <v>76</v>
      </c>
      <c r="AI3069">
        <v>1</v>
      </c>
      <c r="AJ3069">
        <v>1990</v>
      </c>
      <c r="AK3069">
        <v>4</v>
      </c>
      <c r="AL3069">
        <v>2</v>
      </c>
      <c r="AN3069">
        <v>3006</v>
      </c>
      <c r="AO3069">
        <v>32</v>
      </c>
      <c r="AP3069" t="s">
        <v>63</v>
      </c>
      <c r="AQ3069" t="s">
        <v>66</v>
      </c>
      <c r="AR3069">
        <v>4473</v>
      </c>
      <c r="AW3069" t="s">
        <v>14940</v>
      </c>
      <c r="AX3069" t="s">
        <v>14941</v>
      </c>
      <c r="AY3069" t="s">
        <v>14942</v>
      </c>
      <c r="AZ3069" t="s">
        <v>14943</v>
      </c>
    </row>
    <row r="3070" spans="1:52" x14ac:dyDescent="0.3">
      <c r="A3070">
        <v>2167696</v>
      </c>
      <c r="B3070" t="s">
        <v>14944</v>
      </c>
      <c r="C3070" t="str">
        <f t="shared" si="377"/>
        <v>7492</v>
      </c>
      <c r="D3070" t="s">
        <v>8411</v>
      </c>
      <c r="E3070" t="str">
        <f t="shared" si="382"/>
        <v>0100</v>
      </c>
      <c r="F3070" t="s">
        <v>54</v>
      </c>
      <c r="G3070" t="str">
        <f>"15"</f>
        <v>15</v>
      </c>
      <c r="H3070" t="s">
        <v>55</v>
      </c>
      <c r="I3070" t="s">
        <v>56</v>
      </c>
      <c r="J3070" t="s">
        <v>57</v>
      </c>
      <c r="K3070">
        <v>1</v>
      </c>
      <c r="L3070">
        <v>52748</v>
      </c>
      <c r="M3070">
        <v>1.21</v>
      </c>
      <c r="N3070" t="str">
        <f t="shared" si="381"/>
        <v>000X</v>
      </c>
      <c r="O3070">
        <v>2894</v>
      </c>
      <c r="P3070" t="s">
        <v>58</v>
      </c>
      <c r="Q3070" t="s">
        <v>9471</v>
      </c>
      <c r="R3070" t="s">
        <v>140</v>
      </c>
      <c r="T3070" t="s">
        <v>61</v>
      </c>
      <c r="V3070" t="s">
        <v>14945</v>
      </c>
      <c r="W3070">
        <v>288410</v>
      </c>
      <c r="X3070">
        <v>19370</v>
      </c>
      <c r="Y3070">
        <v>269040</v>
      </c>
      <c r="Z3070">
        <v>288410</v>
      </c>
      <c r="AA3070">
        <v>288410</v>
      </c>
      <c r="AB3070" t="s">
        <v>63</v>
      </c>
      <c r="AC3070" s="1">
        <v>43895</v>
      </c>
      <c r="AD3070">
        <v>290000</v>
      </c>
      <c r="AE3070">
        <v>3046</v>
      </c>
      <c r="AF3070">
        <v>512</v>
      </c>
      <c r="AG3070" t="s">
        <v>64</v>
      </c>
      <c r="AH3070" t="s">
        <v>76</v>
      </c>
      <c r="AI3070">
        <v>1</v>
      </c>
      <c r="AJ3070">
        <v>1989</v>
      </c>
      <c r="AK3070">
        <v>4</v>
      </c>
      <c r="AL3070">
        <v>3</v>
      </c>
      <c r="AN3070">
        <v>2693</v>
      </c>
      <c r="AO3070">
        <v>32</v>
      </c>
      <c r="AP3070" t="s">
        <v>63</v>
      </c>
      <c r="AQ3070" t="s">
        <v>66</v>
      </c>
      <c r="AR3070">
        <v>4716</v>
      </c>
      <c r="AW3070" t="s">
        <v>14946</v>
      </c>
      <c r="AY3070" t="s">
        <v>14947</v>
      </c>
      <c r="AZ3070" t="s">
        <v>70</v>
      </c>
    </row>
    <row r="3071" spans="1:52" x14ac:dyDescent="0.3">
      <c r="A3071">
        <v>2167734</v>
      </c>
      <c r="B3071" t="s">
        <v>14948</v>
      </c>
      <c r="C3071" t="str">
        <f t="shared" si="377"/>
        <v>7492</v>
      </c>
      <c r="D3071" t="s">
        <v>8411</v>
      </c>
      <c r="E3071" t="str">
        <f>"0000"</f>
        <v>0000</v>
      </c>
      <c r="F3071" t="s">
        <v>108</v>
      </c>
      <c r="G3071" t="str">
        <f>"04"</f>
        <v>04</v>
      </c>
      <c r="H3071" t="s">
        <v>55</v>
      </c>
      <c r="I3071" t="s">
        <v>56</v>
      </c>
      <c r="J3071" t="s">
        <v>57</v>
      </c>
      <c r="K3071">
        <v>0</v>
      </c>
      <c r="L3071">
        <v>46917</v>
      </c>
      <c r="M3071">
        <v>1.08</v>
      </c>
      <c r="N3071" t="str">
        <f t="shared" si="381"/>
        <v>000X</v>
      </c>
      <c r="O3071">
        <v>3513</v>
      </c>
      <c r="P3071" t="s">
        <v>58</v>
      </c>
      <c r="Q3071" t="s">
        <v>265</v>
      </c>
      <c r="R3071" t="s">
        <v>266</v>
      </c>
      <c r="T3071" t="s">
        <v>61</v>
      </c>
      <c r="V3071" t="s">
        <v>14949</v>
      </c>
      <c r="W3071">
        <v>17230</v>
      </c>
      <c r="X3071">
        <v>17230</v>
      </c>
      <c r="Y3071">
        <v>0</v>
      </c>
      <c r="Z3071">
        <v>17230</v>
      </c>
      <c r="AA3071">
        <v>17230</v>
      </c>
      <c r="AB3071" t="s">
        <v>72</v>
      </c>
      <c r="AC3071" s="1">
        <v>33420</v>
      </c>
      <c r="AD3071">
        <v>14200</v>
      </c>
      <c r="AE3071">
        <v>902</v>
      </c>
      <c r="AF3071">
        <v>1561</v>
      </c>
      <c r="AG3071" t="s">
        <v>103</v>
      </c>
      <c r="AH3071" t="s">
        <v>76</v>
      </c>
      <c r="AR3071">
        <v>0</v>
      </c>
      <c r="AW3071" t="s">
        <v>14950</v>
      </c>
      <c r="AY3071" t="s">
        <v>14951</v>
      </c>
      <c r="AZ3071" t="s">
        <v>14952</v>
      </c>
    </row>
    <row r="3072" spans="1:52" x14ac:dyDescent="0.3">
      <c r="A3072">
        <v>2167751</v>
      </c>
      <c r="B3072" t="s">
        <v>14953</v>
      </c>
      <c r="C3072" t="str">
        <f t="shared" si="377"/>
        <v>7492</v>
      </c>
      <c r="D3072" t="s">
        <v>8411</v>
      </c>
      <c r="E3072" t="str">
        <f>"0100"</f>
        <v>0100</v>
      </c>
      <c r="F3072" t="s">
        <v>54</v>
      </c>
      <c r="G3072" t="str">
        <f>"04"</f>
        <v>04</v>
      </c>
      <c r="H3072" t="s">
        <v>55</v>
      </c>
      <c r="I3072" t="s">
        <v>56</v>
      </c>
      <c r="J3072" t="s">
        <v>57</v>
      </c>
      <c r="K3072">
        <v>1</v>
      </c>
      <c r="L3072">
        <v>46272</v>
      </c>
      <c r="M3072">
        <v>1.06</v>
      </c>
      <c r="N3072" t="str">
        <f t="shared" si="381"/>
        <v>000X</v>
      </c>
      <c r="O3072">
        <v>3491</v>
      </c>
      <c r="P3072" t="s">
        <v>58</v>
      </c>
      <c r="Q3072" t="s">
        <v>265</v>
      </c>
      <c r="R3072" t="s">
        <v>266</v>
      </c>
      <c r="T3072" t="s">
        <v>61</v>
      </c>
      <c r="V3072" t="s">
        <v>14954</v>
      </c>
      <c r="W3072">
        <v>199669</v>
      </c>
      <c r="X3072">
        <v>17000</v>
      </c>
      <c r="Y3072">
        <v>182669</v>
      </c>
      <c r="Z3072">
        <v>161877</v>
      </c>
      <c r="AA3072">
        <v>136877</v>
      </c>
      <c r="AB3072" t="s">
        <v>63</v>
      </c>
      <c r="AC3072" s="1">
        <v>42461</v>
      </c>
      <c r="AD3072">
        <v>225000</v>
      </c>
      <c r="AE3072">
        <v>2749</v>
      </c>
      <c r="AF3072">
        <v>876</v>
      </c>
      <c r="AG3072" t="s">
        <v>64</v>
      </c>
      <c r="AH3072" t="s">
        <v>76</v>
      </c>
      <c r="AI3072">
        <v>1</v>
      </c>
      <c r="AJ3072">
        <v>1996</v>
      </c>
      <c r="AK3072">
        <v>3</v>
      </c>
      <c r="AL3072">
        <v>2</v>
      </c>
      <c r="AN3072">
        <v>2005</v>
      </c>
      <c r="AO3072">
        <v>32</v>
      </c>
      <c r="AP3072" t="s">
        <v>63</v>
      </c>
      <c r="AQ3072" t="s">
        <v>66</v>
      </c>
      <c r="AR3072">
        <v>2759</v>
      </c>
      <c r="AW3072" t="s">
        <v>14955</v>
      </c>
      <c r="AY3072" t="s">
        <v>14956</v>
      </c>
      <c r="AZ3072" t="s">
        <v>70</v>
      </c>
    </row>
    <row r="3073" spans="1:52" x14ac:dyDescent="0.3">
      <c r="A3073">
        <v>2167882</v>
      </c>
      <c r="B3073" t="s">
        <v>14957</v>
      </c>
      <c r="C3073" t="str">
        <f t="shared" si="377"/>
        <v>7492</v>
      </c>
      <c r="D3073" t="s">
        <v>8411</v>
      </c>
      <c r="E3073" t="str">
        <f>"0000"</f>
        <v>0000</v>
      </c>
      <c r="F3073" t="s">
        <v>108</v>
      </c>
      <c r="G3073" t="str">
        <f>"04"</f>
        <v>04</v>
      </c>
      <c r="H3073" t="s">
        <v>55</v>
      </c>
      <c r="I3073" t="s">
        <v>56</v>
      </c>
      <c r="J3073" t="s">
        <v>13318</v>
      </c>
      <c r="K3073">
        <v>0</v>
      </c>
      <c r="L3073">
        <v>43761</v>
      </c>
      <c r="M3073">
        <v>1</v>
      </c>
      <c r="N3073" t="str">
        <f t="shared" si="381"/>
        <v>000X</v>
      </c>
      <c r="O3073">
        <v>5452</v>
      </c>
      <c r="P3073" t="s">
        <v>72</v>
      </c>
      <c r="Q3073" t="s">
        <v>8499</v>
      </c>
      <c r="R3073" t="s">
        <v>266</v>
      </c>
      <c r="T3073" t="s">
        <v>61</v>
      </c>
      <c r="V3073" t="s">
        <v>14958</v>
      </c>
      <c r="W3073">
        <v>24960</v>
      </c>
      <c r="X3073">
        <v>24960</v>
      </c>
      <c r="Y3073">
        <v>0</v>
      </c>
      <c r="Z3073">
        <v>24960</v>
      </c>
      <c r="AA3073">
        <v>24960</v>
      </c>
      <c r="AB3073" t="s">
        <v>72</v>
      </c>
      <c r="AR3073">
        <v>0</v>
      </c>
      <c r="AW3073" t="s">
        <v>14959</v>
      </c>
      <c r="AY3073" t="s">
        <v>14960</v>
      </c>
      <c r="AZ3073" t="s">
        <v>14961</v>
      </c>
    </row>
    <row r="3074" spans="1:52" x14ac:dyDescent="0.3">
      <c r="A3074">
        <v>2167891</v>
      </c>
      <c r="B3074" t="s">
        <v>14962</v>
      </c>
      <c r="C3074" t="str">
        <f t="shared" ref="C3074:C3137" si="383">"7492"</f>
        <v>7492</v>
      </c>
      <c r="D3074" t="s">
        <v>8411</v>
      </c>
      <c r="E3074" t="str">
        <f>"0100"</f>
        <v>0100</v>
      </c>
      <c r="F3074" t="s">
        <v>54</v>
      </c>
      <c r="G3074" t="str">
        <f>"15"</f>
        <v>15</v>
      </c>
      <c r="H3074" t="s">
        <v>55</v>
      </c>
      <c r="I3074" t="s">
        <v>56</v>
      </c>
      <c r="J3074" t="s">
        <v>57</v>
      </c>
      <c r="K3074">
        <v>1</v>
      </c>
      <c r="L3074">
        <v>47329</v>
      </c>
      <c r="M3074">
        <v>1.0900000000000001</v>
      </c>
      <c r="N3074" t="str">
        <f t="shared" si="381"/>
        <v>000X</v>
      </c>
      <c r="O3074">
        <v>2701</v>
      </c>
      <c r="P3074" t="s">
        <v>58</v>
      </c>
      <c r="Q3074" t="s">
        <v>13917</v>
      </c>
      <c r="R3074" t="s">
        <v>140</v>
      </c>
      <c r="T3074" t="s">
        <v>61</v>
      </c>
      <c r="V3074" t="s">
        <v>14963</v>
      </c>
      <c r="W3074">
        <v>499387</v>
      </c>
      <c r="X3074">
        <v>17380</v>
      </c>
      <c r="Y3074">
        <v>482007</v>
      </c>
      <c r="Z3074">
        <v>448072</v>
      </c>
      <c r="AA3074">
        <v>423072</v>
      </c>
      <c r="AB3074" t="s">
        <v>72</v>
      </c>
      <c r="AC3074" s="1">
        <v>44236</v>
      </c>
      <c r="AD3074">
        <v>600000</v>
      </c>
      <c r="AE3074">
        <v>3139</v>
      </c>
      <c r="AF3074">
        <v>1279</v>
      </c>
      <c r="AG3074" t="s">
        <v>64</v>
      </c>
      <c r="AH3074" t="s">
        <v>76</v>
      </c>
      <c r="AI3074">
        <v>1</v>
      </c>
      <c r="AJ3074">
        <v>2004</v>
      </c>
      <c r="AK3074">
        <v>4</v>
      </c>
      <c r="AL3074">
        <v>5</v>
      </c>
      <c r="AM3074">
        <v>1</v>
      </c>
      <c r="AN3074">
        <v>4904</v>
      </c>
      <c r="AO3074">
        <v>32</v>
      </c>
      <c r="AP3074" t="s">
        <v>63</v>
      </c>
      <c r="AQ3074" t="s">
        <v>66</v>
      </c>
      <c r="AR3074">
        <v>6639</v>
      </c>
      <c r="AW3074" t="s">
        <v>14964</v>
      </c>
      <c r="AX3074" t="s">
        <v>14965</v>
      </c>
      <c r="AY3074" t="s">
        <v>14966</v>
      </c>
      <c r="AZ3074" t="s">
        <v>70</v>
      </c>
    </row>
    <row r="3075" spans="1:52" x14ac:dyDescent="0.3">
      <c r="A3075">
        <v>2168439</v>
      </c>
      <c r="B3075" t="s">
        <v>14967</v>
      </c>
      <c r="C3075" t="str">
        <f t="shared" si="383"/>
        <v>7492</v>
      </c>
      <c r="D3075" t="s">
        <v>8411</v>
      </c>
      <c r="E3075" t="str">
        <f>"0100"</f>
        <v>0100</v>
      </c>
      <c r="F3075" t="s">
        <v>54</v>
      </c>
      <c r="G3075" t="str">
        <f>"04"</f>
        <v>04</v>
      </c>
      <c r="H3075" t="s">
        <v>55</v>
      </c>
      <c r="I3075" t="s">
        <v>56</v>
      </c>
      <c r="J3075" t="s">
        <v>57</v>
      </c>
      <c r="K3075">
        <v>1</v>
      </c>
      <c r="L3075">
        <v>43750</v>
      </c>
      <c r="M3075">
        <v>1</v>
      </c>
      <c r="N3075" t="str">
        <f t="shared" si="381"/>
        <v>000X</v>
      </c>
      <c r="O3075">
        <v>5480</v>
      </c>
      <c r="P3075" t="s">
        <v>72</v>
      </c>
      <c r="Q3075" t="s">
        <v>14753</v>
      </c>
      <c r="R3075" t="s">
        <v>4590</v>
      </c>
      <c r="T3075" t="s">
        <v>61</v>
      </c>
      <c r="V3075" t="s">
        <v>14968</v>
      </c>
      <c r="W3075">
        <v>226320</v>
      </c>
      <c r="X3075">
        <v>24110</v>
      </c>
      <c r="Y3075">
        <v>202210</v>
      </c>
      <c r="Z3075">
        <v>167005</v>
      </c>
      <c r="AA3075">
        <v>142005</v>
      </c>
      <c r="AB3075" t="s">
        <v>63</v>
      </c>
      <c r="AC3075" s="1">
        <v>36130</v>
      </c>
      <c r="AD3075">
        <v>16000</v>
      </c>
      <c r="AE3075">
        <v>1282</v>
      </c>
      <c r="AF3075">
        <v>1728</v>
      </c>
      <c r="AG3075" t="s">
        <v>103</v>
      </c>
      <c r="AH3075" t="s">
        <v>76</v>
      </c>
      <c r="AI3075">
        <v>1</v>
      </c>
      <c r="AJ3075">
        <v>2000</v>
      </c>
      <c r="AK3075">
        <v>3</v>
      </c>
      <c r="AL3075">
        <v>2</v>
      </c>
      <c r="AN3075">
        <v>2018</v>
      </c>
      <c r="AO3075">
        <v>32</v>
      </c>
      <c r="AP3075" t="s">
        <v>63</v>
      </c>
      <c r="AQ3075" t="s">
        <v>66</v>
      </c>
      <c r="AR3075">
        <v>3259</v>
      </c>
      <c r="AW3075" t="s">
        <v>14969</v>
      </c>
      <c r="AX3075" t="s">
        <v>14970</v>
      </c>
      <c r="AY3075" t="s">
        <v>14971</v>
      </c>
      <c r="AZ3075" t="s">
        <v>70</v>
      </c>
    </row>
    <row r="3076" spans="1:52" x14ac:dyDescent="0.3">
      <c r="A3076">
        <v>2168480</v>
      </c>
      <c r="B3076" t="s">
        <v>14972</v>
      </c>
      <c r="C3076" t="str">
        <f t="shared" si="383"/>
        <v>7492</v>
      </c>
      <c r="D3076" t="s">
        <v>8411</v>
      </c>
      <c r="E3076" t="str">
        <f>"0100"</f>
        <v>0100</v>
      </c>
      <c r="F3076" t="s">
        <v>54</v>
      </c>
      <c r="G3076" t="str">
        <f>"10"</f>
        <v>10</v>
      </c>
      <c r="H3076" t="s">
        <v>55</v>
      </c>
      <c r="I3076" t="s">
        <v>56</v>
      </c>
      <c r="J3076" t="s">
        <v>57</v>
      </c>
      <c r="K3076">
        <v>1</v>
      </c>
      <c r="L3076">
        <v>47346</v>
      </c>
      <c r="M3076">
        <v>1.0900000000000001</v>
      </c>
      <c r="N3076" t="str">
        <f t="shared" si="381"/>
        <v>000X</v>
      </c>
      <c r="O3076">
        <v>2589</v>
      </c>
      <c r="P3076" t="s">
        <v>58</v>
      </c>
      <c r="Q3076" t="s">
        <v>13917</v>
      </c>
      <c r="R3076" t="s">
        <v>140</v>
      </c>
      <c r="T3076" t="s">
        <v>61</v>
      </c>
      <c r="V3076" t="s">
        <v>14973</v>
      </c>
      <c r="W3076">
        <v>142355</v>
      </c>
      <c r="X3076">
        <v>17390</v>
      </c>
      <c r="Y3076">
        <v>124965</v>
      </c>
      <c r="Z3076">
        <v>97315</v>
      </c>
      <c r="AA3076">
        <v>72315</v>
      </c>
      <c r="AB3076" t="s">
        <v>63</v>
      </c>
      <c r="AC3076" s="1">
        <v>44077</v>
      </c>
      <c r="AD3076">
        <v>182900</v>
      </c>
      <c r="AE3076">
        <v>3089</v>
      </c>
      <c r="AF3076">
        <v>1317</v>
      </c>
      <c r="AG3076" t="s">
        <v>64</v>
      </c>
      <c r="AH3076" t="s">
        <v>76</v>
      </c>
      <c r="AI3076">
        <v>1</v>
      </c>
      <c r="AJ3076">
        <v>1992</v>
      </c>
      <c r="AK3076">
        <v>2</v>
      </c>
      <c r="AL3076">
        <v>2</v>
      </c>
      <c r="AN3076">
        <v>1450</v>
      </c>
      <c r="AO3076">
        <v>32</v>
      </c>
      <c r="AP3076" t="s">
        <v>72</v>
      </c>
      <c r="AQ3076" t="s">
        <v>66</v>
      </c>
      <c r="AR3076">
        <v>2174</v>
      </c>
      <c r="AW3076" t="s">
        <v>14974</v>
      </c>
      <c r="AX3076" t="s">
        <v>14975</v>
      </c>
      <c r="AY3076" t="s">
        <v>14976</v>
      </c>
      <c r="AZ3076" t="s">
        <v>70</v>
      </c>
    </row>
    <row r="3077" spans="1:52" x14ac:dyDescent="0.3">
      <c r="A3077">
        <v>2168765</v>
      </c>
      <c r="B3077" t="s">
        <v>14977</v>
      </c>
      <c r="C3077" t="str">
        <f t="shared" si="383"/>
        <v>7492</v>
      </c>
      <c r="D3077" t="s">
        <v>8411</v>
      </c>
      <c r="E3077" t="str">
        <f>"0100"</f>
        <v>0100</v>
      </c>
      <c r="F3077" t="s">
        <v>54</v>
      </c>
      <c r="G3077" t="str">
        <f>"04"</f>
        <v>04</v>
      </c>
      <c r="H3077" t="s">
        <v>55</v>
      </c>
      <c r="I3077" t="s">
        <v>56</v>
      </c>
      <c r="J3077" t="s">
        <v>57</v>
      </c>
      <c r="K3077">
        <v>1</v>
      </c>
      <c r="L3077">
        <v>47500</v>
      </c>
      <c r="M3077">
        <v>1.0900000000000001</v>
      </c>
      <c r="N3077" t="str">
        <f t="shared" si="381"/>
        <v>000X</v>
      </c>
      <c r="O3077">
        <v>5560</v>
      </c>
      <c r="P3077" t="s">
        <v>72</v>
      </c>
      <c r="Q3077" t="s">
        <v>14753</v>
      </c>
      <c r="R3077" t="s">
        <v>4590</v>
      </c>
      <c r="T3077" t="s">
        <v>61</v>
      </c>
      <c r="V3077" t="s">
        <v>14978</v>
      </c>
      <c r="W3077">
        <v>332234</v>
      </c>
      <c r="X3077">
        <v>26170</v>
      </c>
      <c r="Y3077">
        <v>306064</v>
      </c>
      <c r="Z3077">
        <v>251669</v>
      </c>
      <c r="AA3077">
        <v>226669</v>
      </c>
      <c r="AB3077" t="s">
        <v>63</v>
      </c>
      <c r="AC3077" s="1">
        <v>41456</v>
      </c>
      <c r="AD3077">
        <v>275000</v>
      </c>
      <c r="AE3077">
        <v>2567</v>
      </c>
      <c r="AF3077">
        <v>2085</v>
      </c>
      <c r="AG3077" t="s">
        <v>64</v>
      </c>
      <c r="AH3077" t="s">
        <v>76</v>
      </c>
      <c r="AI3077">
        <v>1</v>
      </c>
      <c r="AJ3077">
        <v>2000</v>
      </c>
      <c r="AK3077">
        <v>3</v>
      </c>
      <c r="AL3077">
        <v>3</v>
      </c>
      <c r="AN3077">
        <v>3473</v>
      </c>
      <c r="AO3077">
        <v>32</v>
      </c>
      <c r="AP3077" t="s">
        <v>63</v>
      </c>
      <c r="AQ3077" t="s">
        <v>66</v>
      </c>
      <c r="AR3077">
        <v>4679</v>
      </c>
      <c r="AW3077" t="s">
        <v>14979</v>
      </c>
      <c r="AX3077" t="s">
        <v>14980</v>
      </c>
      <c r="AY3077" t="s">
        <v>14981</v>
      </c>
      <c r="AZ3077" t="s">
        <v>70</v>
      </c>
    </row>
    <row r="3078" spans="1:52" x14ac:dyDescent="0.3">
      <c r="A3078">
        <v>2168781</v>
      </c>
      <c r="B3078" t="s">
        <v>14982</v>
      </c>
      <c r="C3078" t="str">
        <f t="shared" si="383"/>
        <v>7492</v>
      </c>
      <c r="D3078" t="s">
        <v>8411</v>
      </c>
      <c r="E3078" t="str">
        <f>"0100"</f>
        <v>0100</v>
      </c>
      <c r="F3078" t="s">
        <v>54</v>
      </c>
      <c r="G3078" t="str">
        <f>"10"</f>
        <v>10</v>
      </c>
      <c r="H3078" t="s">
        <v>55</v>
      </c>
      <c r="I3078" t="s">
        <v>56</v>
      </c>
      <c r="J3078" t="s">
        <v>57</v>
      </c>
      <c r="K3078">
        <v>1</v>
      </c>
      <c r="L3078">
        <v>52348</v>
      </c>
      <c r="M3078">
        <v>1.2</v>
      </c>
      <c r="N3078" t="str">
        <f t="shared" si="381"/>
        <v>000X</v>
      </c>
      <c r="O3078">
        <v>2674</v>
      </c>
      <c r="P3078" t="s">
        <v>58</v>
      </c>
      <c r="Q3078" t="s">
        <v>9471</v>
      </c>
      <c r="R3078" t="s">
        <v>140</v>
      </c>
      <c r="T3078" t="s">
        <v>61</v>
      </c>
      <c r="V3078" t="s">
        <v>14983</v>
      </c>
      <c r="W3078">
        <v>188965</v>
      </c>
      <c r="X3078">
        <v>19230</v>
      </c>
      <c r="Y3078">
        <v>169735</v>
      </c>
      <c r="Z3078">
        <v>141347</v>
      </c>
      <c r="AA3078">
        <v>115847</v>
      </c>
      <c r="AB3078" t="s">
        <v>63</v>
      </c>
      <c r="AC3078" s="1">
        <v>36251</v>
      </c>
      <c r="AD3078">
        <v>28500</v>
      </c>
      <c r="AE3078">
        <v>1302</v>
      </c>
      <c r="AF3078">
        <v>427</v>
      </c>
      <c r="AG3078" t="s">
        <v>103</v>
      </c>
      <c r="AH3078" t="s">
        <v>873</v>
      </c>
      <c r="AI3078">
        <v>1</v>
      </c>
      <c r="AJ3078">
        <v>2000</v>
      </c>
      <c r="AK3078">
        <v>2</v>
      </c>
      <c r="AL3078">
        <v>2</v>
      </c>
      <c r="AN3078">
        <v>1702</v>
      </c>
      <c r="AO3078">
        <v>32</v>
      </c>
      <c r="AP3078" t="s">
        <v>63</v>
      </c>
      <c r="AQ3078" t="s">
        <v>66</v>
      </c>
      <c r="AR3078">
        <v>2484</v>
      </c>
      <c r="AW3078" t="s">
        <v>14984</v>
      </c>
      <c r="AX3078" t="s">
        <v>14985</v>
      </c>
      <c r="AY3078" t="s">
        <v>14986</v>
      </c>
      <c r="AZ3078" t="s">
        <v>70</v>
      </c>
    </row>
    <row r="3079" spans="1:52" x14ac:dyDescent="0.3">
      <c r="A3079">
        <v>2168846</v>
      </c>
      <c r="B3079" t="s">
        <v>14987</v>
      </c>
      <c r="C3079" t="str">
        <f t="shared" si="383"/>
        <v>7492</v>
      </c>
      <c r="D3079" t="s">
        <v>8411</v>
      </c>
      <c r="E3079" t="str">
        <f>"0000"</f>
        <v>0000</v>
      </c>
      <c r="F3079" t="s">
        <v>108</v>
      </c>
      <c r="G3079" t="str">
        <f>"10"</f>
        <v>10</v>
      </c>
      <c r="H3079" t="s">
        <v>55</v>
      </c>
      <c r="I3079" t="s">
        <v>56</v>
      </c>
      <c r="J3079" t="s">
        <v>57</v>
      </c>
      <c r="K3079">
        <v>0</v>
      </c>
      <c r="L3079">
        <v>49527</v>
      </c>
      <c r="M3079">
        <v>1.1399999999999999</v>
      </c>
      <c r="N3079" t="str">
        <f t="shared" si="381"/>
        <v>000X</v>
      </c>
      <c r="O3079">
        <v>2650</v>
      </c>
      <c r="P3079" t="s">
        <v>58</v>
      </c>
      <c r="Q3079" t="s">
        <v>9471</v>
      </c>
      <c r="R3079" t="s">
        <v>140</v>
      </c>
      <c r="T3079" t="s">
        <v>61</v>
      </c>
      <c r="V3079" t="s">
        <v>14988</v>
      </c>
      <c r="W3079">
        <v>18190</v>
      </c>
      <c r="X3079">
        <v>18190</v>
      </c>
      <c r="Y3079">
        <v>0</v>
      </c>
      <c r="Z3079">
        <v>18190</v>
      </c>
      <c r="AA3079">
        <v>18190</v>
      </c>
      <c r="AB3079" t="s">
        <v>72</v>
      </c>
      <c r="AC3079" s="1">
        <v>35886</v>
      </c>
      <c r="AD3079">
        <v>22700</v>
      </c>
      <c r="AE3079">
        <v>1239</v>
      </c>
      <c r="AF3079">
        <v>2388</v>
      </c>
      <c r="AG3079" t="s">
        <v>103</v>
      </c>
      <c r="AH3079" t="s">
        <v>873</v>
      </c>
      <c r="AR3079">
        <v>0</v>
      </c>
      <c r="AW3079" t="s">
        <v>14989</v>
      </c>
      <c r="AY3079" t="s">
        <v>14990</v>
      </c>
      <c r="AZ3079" t="s">
        <v>14991</v>
      </c>
    </row>
    <row r="3080" spans="1:52" x14ac:dyDescent="0.3">
      <c r="A3080">
        <v>2168986</v>
      </c>
      <c r="B3080" t="s">
        <v>14992</v>
      </c>
      <c r="C3080" t="str">
        <f t="shared" si="383"/>
        <v>7492</v>
      </c>
      <c r="D3080" t="s">
        <v>8411</v>
      </c>
      <c r="E3080" t="str">
        <f>"0100"</f>
        <v>0100</v>
      </c>
      <c r="F3080" t="s">
        <v>54</v>
      </c>
      <c r="G3080" t="str">
        <f>"04"</f>
        <v>04</v>
      </c>
      <c r="H3080" t="s">
        <v>55</v>
      </c>
      <c r="I3080" t="s">
        <v>56</v>
      </c>
      <c r="J3080" t="s">
        <v>57</v>
      </c>
      <c r="K3080">
        <v>1</v>
      </c>
      <c r="L3080">
        <v>46250</v>
      </c>
      <c r="M3080">
        <v>1.06</v>
      </c>
      <c r="N3080" t="str">
        <f t="shared" si="381"/>
        <v>000X</v>
      </c>
      <c r="O3080">
        <v>5530</v>
      </c>
      <c r="P3080" t="s">
        <v>72</v>
      </c>
      <c r="Q3080" t="s">
        <v>14753</v>
      </c>
      <c r="R3080" t="s">
        <v>4590</v>
      </c>
      <c r="T3080" t="s">
        <v>61</v>
      </c>
      <c r="V3080" t="s">
        <v>14993</v>
      </c>
      <c r="W3080">
        <v>270138</v>
      </c>
      <c r="X3080">
        <v>25480</v>
      </c>
      <c r="Y3080">
        <v>244658</v>
      </c>
      <c r="Z3080">
        <v>208994</v>
      </c>
      <c r="AA3080">
        <v>183994</v>
      </c>
      <c r="AB3080" t="s">
        <v>63</v>
      </c>
      <c r="AC3080" s="1">
        <v>36800</v>
      </c>
      <c r="AD3080">
        <v>12000</v>
      </c>
      <c r="AE3080">
        <v>1393</v>
      </c>
      <c r="AF3080">
        <v>2189</v>
      </c>
      <c r="AG3080" t="s">
        <v>103</v>
      </c>
      <c r="AH3080" t="s">
        <v>76</v>
      </c>
      <c r="AI3080">
        <v>1</v>
      </c>
      <c r="AJ3080">
        <v>2002</v>
      </c>
      <c r="AK3080">
        <v>3</v>
      </c>
      <c r="AL3080">
        <v>3</v>
      </c>
      <c r="AN3080">
        <v>2543</v>
      </c>
      <c r="AO3080">
        <v>32</v>
      </c>
      <c r="AP3080" t="s">
        <v>63</v>
      </c>
      <c r="AQ3080" t="s">
        <v>66</v>
      </c>
      <c r="AR3080">
        <v>3383</v>
      </c>
      <c r="AW3080" t="s">
        <v>14994</v>
      </c>
      <c r="AX3080" t="s">
        <v>14995</v>
      </c>
      <c r="AY3080" t="s">
        <v>14996</v>
      </c>
      <c r="AZ3080" t="s">
        <v>70</v>
      </c>
    </row>
    <row r="3081" spans="1:52" x14ac:dyDescent="0.3">
      <c r="A3081">
        <v>2168994</v>
      </c>
      <c r="B3081" t="s">
        <v>14997</v>
      </c>
      <c r="C3081" t="str">
        <f t="shared" si="383"/>
        <v>7492</v>
      </c>
      <c r="D3081" t="s">
        <v>8411</v>
      </c>
      <c r="E3081" t="str">
        <f>"0100"</f>
        <v>0100</v>
      </c>
      <c r="F3081" t="s">
        <v>54</v>
      </c>
      <c r="G3081" t="str">
        <f>"10"</f>
        <v>10</v>
      </c>
      <c r="H3081" t="s">
        <v>55</v>
      </c>
      <c r="I3081" t="s">
        <v>56</v>
      </c>
      <c r="J3081" t="s">
        <v>57</v>
      </c>
      <c r="K3081">
        <v>1</v>
      </c>
      <c r="L3081">
        <v>68021</v>
      </c>
      <c r="M3081">
        <v>1.56</v>
      </c>
      <c r="N3081" t="str">
        <f t="shared" si="381"/>
        <v>000X</v>
      </c>
      <c r="O3081">
        <v>2874</v>
      </c>
      <c r="P3081" t="s">
        <v>58</v>
      </c>
      <c r="Q3081" t="s">
        <v>12049</v>
      </c>
      <c r="R3081" t="s">
        <v>140</v>
      </c>
      <c r="T3081" t="s">
        <v>61</v>
      </c>
      <c r="V3081" t="s">
        <v>14998</v>
      </c>
      <c r="W3081">
        <v>246338</v>
      </c>
      <c r="X3081">
        <v>28310</v>
      </c>
      <c r="Y3081">
        <v>218028</v>
      </c>
      <c r="Z3081">
        <v>163617</v>
      </c>
      <c r="AA3081">
        <v>138117</v>
      </c>
      <c r="AB3081" t="s">
        <v>63</v>
      </c>
      <c r="AC3081" s="1">
        <v>35096</v>
      </c>
      <c r="AD3081">
        <v>15000</v>
      </c>
      <c r="AE3081">
        <v>1122</v>
      </c>
      <c r="AF3081">
        <v>562</v>
      </c>
      <c r="AG3081" t="s">
        <v>103</v>
      </c>
      <c r="AH3081" t="s">
        <v>76</v>
      </c>
      <c r="AI3081">
        <v>1</v>
      </c>
      <c r="AJ3081">
        <v>1996</v>
      </c>
      <c r="AK3081">
        <v>3</v>
      </c>
      <c r="AL3081">
        <v>2</v>
      </c>
      <c r="AN3081">
        <v>2367</v>
      </c>
      <c r="AO3081">
        <v>32</v>
      </c>
      <c r="AP3081" t="s">
        <v>72</v>
      </c>
      <c r="AQ3081" t="s">
        <v>66</v>
      </c>
      <c r="AR3081">
        <v>3496</v>
      </c>
      <c r="AW3081" t="s">
        <v>14999</v>
      </c>
      <c r="AY3081" t="s">
        <v>15000</v>
      </c>
      <c r="AZ3081" t="s">
        <v>70</v>
      </c>
    </row>
    <row r="3082" spans="1:52" x14ac:dyDescent="0.3">
      <c r="A3082">
        <v>2167831</v>
      </c>
      <c r="B3082" t="s">
        <v>15001</v>
      </c>
      <c r="C3082" t="str">
        <f t="shared" si="383"/>
        <v>7492</v>
      </c>
      <c r="D3082" t="s">
        <v>8411</v>
      </c>
      <c r="E3082" t="str">
        <f>"0100"</f>
        <v>0100</v>
      </c>
      <c r="F3082" t="s">
        <v>54</v>
      </c>
      <c r="G3082" t="str">
        <f>"15"</f>
        <v>15</v>
      </c>
      <c r="H3082" t="s">
        <v>55</v>
      </c>
      <c r="I3082" t="s">
        <v>56</v>
      </c>
      <c r="J3082" t="s">
        <v>57</v>
      </c>
      <c r="K3082">
        <v>1</v>
      </c>
      <c r="L3082">
        <v>47487</v>
      </c>
      <c r="M3082">
        <v>1.0900000000000001</v>
      </c>
      <c r="N3082" t="str">
        <f t="shared" si="381"/>
        <v>000X</v>
      </c>
      <c r="O3082">
        <v>2778</v>
      </c>
      <c r="P3082" t="s">
        <v>58</v>
      </c>
      <c r="Q3082" t="s">
        <v>9471</v>
      </c>
      <c r="R3082" t="s">
        <v>140</v>
      </c>
      <c r="T3082" t="s">
        <v>61</v>
      </c>
      <c r="V3082" t="s">
        <v>15002</v>
      </c>
      <c r="W3082">
        <v>257146</v>
      </c>
      <c r="X3082">
        <v>17440</v>
      </c>
      <c r="Y3082">
        <v>239706</v>
      </c>
      <c r="Z3082">
        <v>195900</v>
      </c>
      <c r="AA3082">
        <v>170900</v>
      </c>
      <c r="AB3082" t="s">
        <v>63</v>
      </c>
      <c r="AC3082" s="1">
        <v>41153</v>
      </c>
      <c r="AD3082">
        <v>249000</v>
      </c>
      <c r="AE3082">
        <v>2504</v>
      </c>
      <c r="AF3082">
        <v>1771</v>
      </c>
      <c r="AG3082" t="s">
        <v>64</v>
      </c>
      <c r="AH3082" t="s">
        <v>76</v>
      </c>
      <c r="AI3082">
        <v>1</v>
      </c>
      <c r="AJ3082">
        <v>2004</v>
      </c>
      <c r="AK3082">
        <v>4</v>
      </c>
      <c r="AL3082">
        <v>3</v>
      </c>
      <c r="AN3082">
        <v>2535</v>
      </c>
      <c r="AO3082">
        <v>32</v>
      </c>
      <c r="AP3082" t="s">
        <v>63</v>
      </c>
      <c r="AQ3082" t="s">
        <v>66</v>
      </c>
      <c r="AR3082">
        <v>3268</v>
      </c>
      <c r="AW3082" t="s">
        <v>15003</v>
      </c>
      <c r="AX3082" t="s">
        <v>15004</v>
      </c>
      <c r="AY3082" t="s">
        <v>15005</v>
      </c>
      <c r="AZ3082" t="s">
        <v>70</v>
      </c>
    </row>
    <row r="3083" spans="1:52" x14ac:dyDescent="0.3">
      <c r="A3083">
        <v>2167904</v>
      </c>
      <c r="B3083" t="s">
        <v>15006</v>
      </c>
      <c r="C3083" t="str">
        <f t="shared" si="383"/>
        <v>7492</v>
      </c>
      <c r="D3083" t="s">
        <v>8411</v>
      </c>
      <c r="E3083" t="str">
        <f>"0000"</f>
        <v>0000</v>
      </c>
      <c r="F3083" t="s">
        <v>108</v>
      </c>
      <c r="G3083" t="str">
        <f>"04"</f>
        <v>04</v>
      </c>
      <c r="H3083" t="s">
        <v>55</v>
      </c>
      <c r="I3083" t="s">
        <v>56</v>
      </c>
      <c r="J3083" t="s">
        <v>13318</v>
      </c>
      <c r="K3083">
        <v>0</v>
      </c>
      <c r="L3083">
        <v>43761</v>
      </c>
      <c r="M3083">
        <v>1</v>
      </c>
      <c r="N3083" t="str">
        <f t="shared" si="381"/>
        <v>000X</v>
      </c>
      <c r="O3083">
        <v>5438</v>
      </c>
      <c r="P3083" t="s">
        <v>72</v>
      </c>
      <c r="Q3083" t="s">
        <v>8499</v>
      </c>
      <c r="R3083" t="s">
        <v>266</v>
      </c>
      <c r="T3083" t="s">
        <v>61</v>
      </c>
      <c r="V3083" t="s">
        <v>15007</v>
      </c>
      <c r="W3083">
        <v>24960</v>
      </c>
      <c r="X3083">
        <v>24960</v>
      </c>
      <c r="Y3083">
        <v>0</v>
      </c>
      <c r="Z3083">
        <v>24960</v>
      </c>
      <c r="AA3083">
        <v>24960</v>
      </c>
      <c r="AB3083" t="s">
        <v>72</v>
      </c>
      <c r="AC3083" s="1">
        <v>38443</v>
      </c>
      <c r="AD3083">
        <v>125000</v>
      </c>
      <c r="AE3083">
        <v>1840</v>
      </c>
      <c r="AF3083">
        <v>2327</v>
      </c>
      <c r="AG3083" t="s">
        <v>103</v>
      </c>
      <c r="AH3083" t="s">
        <v>76</v>
      </c>
      <c r="AR3083">
        <v>0</v>
      </c>
      <c r="AW3083" t="s">
        <v>15008</v>
      </c>
      <c r="AX3083" t="s">
        <v>15009</v>
      </c>
      <c r="AY3083" t="s">
        <v>15010</v>
      </c>
      <c r="AZ3083" t="s">
        <v>14913</v>
      </c>
    </row>
    <row r="3084" spans="1:52" x14ac:dyDescent="0.3">
      <c r="A3084">
        <v>2167912</v>
      </c>
      <c r="B3084" t="s">
        <v>15011</v>
      </c>
      <c r="C3084" t="str">
        <f t="shared" si="383"/>
        <v>7492</v>
      </c>
      <c r="D3084" t="s">
        <v>8411</v>
      </c>
      <c r="E3084" t="str">
        <f>"0100"</f>
        <v>0100</v>
      </c>
      <c r="F3084" t="s">
        <v>54</v>
      </c>
      <c r="G3084" t="str">
        <f>"15"</f>
        <v>15</v>
      </c>
      <c r="H3084" t="s">
        <v>55</v>
      </c>
      <c r="I3084" t="s">
        <v>56</v>
      </c>
      <c r="J3084" t="s">
        <v>57</v>
      </c>
      <c r="K3084">
        <v>1</v>
      </c>
      <c r="L3084">
        <v>45761</v>
      </c>
      <c r="M3084">
        <v>1.05</v>
      </c>
      <c r="N3084" t="str">
        <f t="shared" si="381"/>
        <v>000X</v>
      </c>
      <c r="O3084">
        <v>2729</v>
      </c>
      <c r="P3084" t="s">
        <v>58</v>
      </c>
      <c r="Q3084" t="s">
        <v>13917</v>
      </c>
      <c r="R3084" t="s">
        <v>140</v>
      </c>
      <c r="T3084" t="s">
        <v>61</v>
      </c>
      <c r="V3084" t="s">
        <v>15012</v>
      </c>
      <c r="W3084">
        <v>214091</v>
      </c>
      <c r="X3084">
        <v>16810</v>
      </c>
      <c r="Y3084">
        <v>197281</v>
      </c>
      <c r="Z3084">
        <v>158287</v>
      </c>
      <c r="AA3084">
        <v>133287</v>
      </c>
      <c r="AB3084" t="s">
        <v>63</v>
      </c>
      <c r="AC3084" s="1">
        <v>34516</v>
      </c>
      <c r="AD3084">
        <v>21596</v>
      </c>
      <c r="AE3084">
        <v>1044</v>
      </c>
      <c r="AF3084">
        <v>572</v>
      </c>
      <c r="AG3084" t="s">
        <v>103</v>
      </c>
      <c r="AH3084" t="s">
        <v>873</v>
      </c>
      <c r="AI3084">
        <v>1</v>
      </c>
      <c r="AJ3084">
        <v>1995</v>
      </c>
      <c r="AK3084">
        <v>3</v>
      </c>
      <c r="AL3084">
        <v>2</v>
      </c>
      <c r="AN3084">
        <v>2092</v>
      </c>
      <c r="AO3084">
        <v>32</v>
      </c>
      <c r="AP3084" t="s">
        <v>63</v>
      </c>
      <c r="AQ3084" t="s">
        <v>66</v>
      </c>
      <c r="AR3084">
        <v>3083</v>
      </c>
      <c r="AW3084" t="s">
        <v>15013</v>
      </c>
      <c r="AX3084" t="s">
        <v>15014</v>
      </c>
      <c r="AY3084" t="s">
        <v>15015</v>
      </c>
      <c r="AZ3084" t="s">
        <v>70</v>
      </c>
    </row>
    <row r="3085" spans="1:52" x14ac:dyDescent="0.3">
      <c r="A3085">
        <v>2167939</v>
      </c>
      <c r="B3085" t="s">
        <v>15016</v>
      </c>
      <c r="C3085" t="str">
        <f t="shared" si="383"/>
        <v>7492</v>
      </c>
      <c r="D3085" t="s">
        <v>8411</v>
      </c>
      <c r="E3085" t="str">
        <f>"0100"</f>
        <v>0100</v>
      </c>
      <c r="F3085" t="s">
        <v>54</v>
      </c>
      <c r="G3085" t="str">
        <f t="shared" ref="G3085:G3090" si="384">"04"</f>
        <v>04</v>
      </c>
      <c r="H3085" t="s">
        <v>55</v>
      </c>
      <c r="I3085" t="s">
        <v>56</v>
      </c>
      <c r="J3085" t="s">
        <v>13318</v>
      </c>
      <c r="K3085">
        <v>1</v>
      </c>
      <c r="L3085">
        <v>43727</v>
      </c>
      <c r="M3085">
        <v>1</v>
      </c>
      <c r="N3085" t="str">
        <f t="shared" si="381"/>
        <v>000X</v>
      </c>
      <c r="O3085">
        <v>5416</v>
      </c>
      <c r="P3085" t="s">
        <v>72</v>
      </c>
      <c r="Q3085" t="s">
        <v>8499</v>
      </c>
      <c r="R3085" t="s">
        <v>266</v>
      </c>
      <c r="T3085" t="s">
        <v>61</v>
      </c>
      <c r="V3085" t="s">
        <v>15017</v>
      </c>
      <c r="W3085">
        <v>294138</v>
      </c>
      <c r="X3085">
        <v>25240</v>
      </c>
      <c r="Y3085">
        <v>268898</v>
      </c>
      <c r="Z3085">
        <v>294138</v>
      </c>
      <c r="AA3085">
        <v>294138</v>
      </c>
      <c r="AB3085" t="s">
        <v>72</v>
      </c>
      <c r="AC3085" s="1">
        <v>44274</v>
      </c>
      <c r="AD3085">
        <v>440000</v>
      </c>
      <c r="AE3085">
        <v>3149</v>
      </c>
      <c r="AF3085">
        <v>136</v>
      </c>
      <c r="AG3085" t="s">
        <v>64</v>
      </c>
      <c r="AH3085" t="s">
        <v>76</v>
      </c>
      <c r="AI3085">
        <v>1</v>
      </c>
      <c r="AJ3085">
        <v>2002</v>
      </c>
      <c r="AK3085">
        <v>3</v>
      </c>
      <c r="AL3085">
        <v>3</v>
      </c>
      <c r="AN3085">
        <v>2988</v>
      </c>
      <c r="AO3085">
        <v>32</v>
      </c>
      <c r="AP3085" t="s">
        <v>63</v>
      </c>
      <c r="AQ3085" t="s">
        <v>66</v>
      </c>
      <c r="AR3085">
        <v>4189</v>
      </c>
      <c r="AW3085" t="s">
        <v>15018</v>
      </c>
      <c r="AX3085" t="s">
        <v>15019</v>
      </c>
      <c r="AY3085" t="s">
        <v>15020</v>
      </c>
      <c r="AZ3085" t="s">
        <v>70</v>
      </c>
    </row>
    <row r="3086" spans="1:52" x14ac:dyDescent="0.3">
      <c r="A3086">
        <v>2168064</v>
      </c>
      <c r="B3086" t="s">
        <v>15021</v>
      </c>
      <c r="C3086" t="str">
        <f t="shared" si="383"/>
        <v>7492</v>
      </c>
      <c r="D3086" t="s">
        <v>8411</v>
      </c>
      <c r="E3086" t="str">
        <f>"0100"</f>
        <v>0100</v>
      </c>
      <c r="F3086" t="s">
        <v>54</v>
      </c>
      <c r="G3086" t="str">
        <f t="shared" si="384"/>
        <v>04</v>
      </c>
      <c r="H3086" t="s">
        <v>55</v>
      </c>
      <c r="I3086" t="s">
        <v>56</v>
      </c>
      <c r="J3086" t="s">
        <v>13318</v>
      </c>
      <c r="K3086">
        <v>1</v>
      </c>
      <c r="L3086">
        <v>45199</v>
      </c>
      <c r="M3086">
        <v>1.04</v>
      </c>
      <c r="N3086" t="str">
        <f t="shared" si="381"/>
        <v>000X</v>
      </c>
      <c r="O3086">
        <v>3303</v>
      </c>
      <c r="P3086" t="s">
        <v>58</v>
      </c>
      <c r="Q3086" t="s">
        <v>14298</v>
      </c>
      <c r="R3086" t="s">
        <v>140</v>
      </c>
      <c r="T3086" t="s">
        <v>61</v>
      </c>
      <c r="V3086" t="s">
        <v>15022</v>
      </c>
      <c r="W3086">
        <v>264318</v>
      </c>
      <c r="X3086">
        <v>23980</v>
      </c>
      <c r="Y3086">
        <v>240338</v>
      </c>
      <c r="Z3086">
        <v>214873</v>
      </c>
      <c r="AA3086">
        <v>189873</v>
      </c>
      <c r="AB3086" t="s">
        <v>63</v>
      </c>
      <c r="AC3086" s="1">
        <v>41821</v>
      </c>
      <c r="AD3086">
        <v>265000</v>
      </c>
      <c r="AE3086">
        <v>2634</v>
      </c>
      <c r="AF3086">
        <v>489</v>
      </c>
      <c r="AG3086" t="s">
        <v>64</v>
      </c>
      <c r="AH3086" t="s">
        <v>76</v>
      </c>
      <c r="AI3086">
        <v>1</v>
      </c>
      <c r="AJ3086">
        <v>1998</v>
      </c>
      <c r="AK3086">
        <v>3</v>
      </c>
      <c r="AL3086">
        <v>2</v>
      </c>
      <c r="AM3086">
        <v>1</v>
      </c>
      <c r="AN3086">
        <v>2566</v>
      </c>
      <c r="AO3086">
        <v>32</v>
      </c>
      <c r="AP3086" t="s">
        <v>63</v>
      </c>
      <c r="AQ3086" t="s">
        <v>66</v>
      </c>
      <c r="AR3086">
        <v>3500</v>
      </c>
      <c r="AW3086" t="s">
        <v>15023</v>
      </c>
      <c r="AX3086" t="s">
        <v>15024</v>
      </c>
      <c r="AY3086" t="s">
        <v>15025</v>
      </c>
      <c r="AZ3086" t="s">
        <v>70</v>
      </c>
    </row>
    <row r="3087" spans="1:52" x14ac:dyDescent="0.3">
      <c r="A3087">
        <v>2168218</v>
      </c>
      <c r="B3087" t="s">
        <v>15026</v>
      </c>
      <c r="C3087" t="str">
        <f t="shared" si="383"/>
        <v>7492</v>
      </c>
      <c r="D3087" t="s">
        <v>8411</v>
      </c>
      <c r="E3087" t="str">
        <f>"0000"</f>
        <v>0000</v>
      </c>
      <c r="F3087" t="s">
        <v>108</v>
      </c>
      <c r="G3087" t="str">
        <f t="shared" si="384"/>
        <v>04</v>
      </c>
      <c r="H3087" t="s">
        <v>55</v>
      </c>
      <c r="I3087" t="s">
        <v>56</v>
      </c>
      <c r="J3087" t="s">
        <v>13318</v>
      </c>
      <c r="K3087">
        <v>0</v>
      </c>
      <c r="L3087">
        <v>52260</v>
      </c>
      <c r="M3087">
        <v>1.2</v>
      </c>
      <c r="N3087" t="str">
        <f t="shared" si="381"/>
        <v>000X</v>
      </c>
      <c r="O3087">
        <v>3529</v>
      </c>
      <c r="P3087" t="s">
        <v>58</v>
      </c>
      <c r="Q3087" t="s">
        <v>14298</v>
      </c>
      <c r="R3087" t="s">
        <v>140</v>
      </c>
      <c r="T3087" t="s">
        <v>61</v>
      </c>
      <c r="V3087" t="s">
        <v>15027</v>
      </c>
      <c r="W3087">
        <v>26700</v>
      </c>
      <c r="X3087">
        <v>26700</v>
      </c>
      <c r="Y3087">
        <v>0</v>
      </c>
      <c r="Z3087">
        <v>26700</v>
      </c>
      <c r="AA3087">
        <v>26700</v>
      </c>
      <c r="AB3087" t="s">
        <v>72</v>
      </c>
      <c r="AC3087" s="1">
        <v>42956</v>
      </c>
      <c r="AD3087">
        <v>26000</v>
      </c>
      <c r="AE3087">
        <v>2847</v>
      </c>
      <c r="AF3087">
        <v>1546</v>
      </c>
      <c r="AG3087" t="s">
        <v>103</v>
      </c>
      <c r="AH3087" t="s">
        <v>76</v>
      </c>
      <c r="AR3087">
        <v>0</v>
      </c>
      <c r="AW3087" t="s">
        <v>15028</v>
      </c>
      <c r="AX3087" t="s">
        <v>15029</v>
      </c>
      <c r="AY3087" t="s">
        <v>15030</v>
      </c>
      <c r="AZ3087" t="s">
        <v>15031</v>
      </c>
    </row>
    <row r="3088" spans="1:52" x14ac:dyDescent="0.3">
      <c r="A3088">
        <v>2168269</v>
      </c>
      <c r="B3088" t="s">
        <v>15032</v>
      </c>
      <c r="C3088" t="str">
        <f t="shared" si="383"/>
        <v>7492</v>
      </c>
      <c r="D3088" t="s">
        <v>8411</v>
      </c>
      <c r="E3088" t="str">
        <f>"0100"</f>
        <v>0100</v>
      </c>
      <c r="F3088" t="s">
        <v>54</v>
      </c>
      <c r="G3088" t="str">
        <f t="shared" si="384"/>
        <v>04</v>
      </c>
      <c r="H3088" t="s">
        <v>55</v>
      </c>
      <c r="I3088" t="s">
        <v>56</v>
      </c>
      <c r="J3088" t="s">
        <v>13318</v>
      </c>
      <c r="K3088">
        <v>1</v>
      </c>
      <c r="L3088">
        <v>48009</v>
      </c>
      <c r="M3088">
        <v>1.1000000000000001</v>
      </c>
      <c r="N3088" t="str">
        <f t="shared" si="381"/>
        <v>000X</v>
      </c>
      <c r="O3088">
        <v>5395</v>
      </c>
      <c r="P3088" t="s">
        <v>72</v>
      </c>
      <c r="Q3088" t="s">
        <v>8435</v>
      </c>
      <c r="R3088" t="s">
        <v>140</v>
      </c>
      <c r="T3088" t="s">
        <v>61</v>
      </c>
      <c r="V3088" t="s">
        <v>15033</v>
      </c>
      <c r="W3088">
        <v>280477</v>
      </c>
      <c r="X3088">
        <v>23760</v>
      </c>
      <c r="Y3088">
        <v>256717</v>
      </c>
      <c r="Z3088">
        <v>233542</v>
      </c>
      <c r="AA3088">
        <v>208542</v>
      </c>
      <c r="AB3088" t="s">
        <v>63</v>
      </c>
      <c r="AC3088" s="1">
        <v>41518</v>
      </c>
      <c r="AD3088">
        <v>275000</v>
      </c>
      <c r="AE3088">
        <v>2577</v>
      </c>
      <c r="AF3088">
        <v>666</v>
      </c>
      <c r="AG3088" t="s">
        <v>64</v>
      </c>
      <c r="AH3088" t="s">
        <v>76</v>
      </c>
      <c r="AI3088">
        <v>1</v>
      </c>
      <c r="AJ3088">
        <v>1987</v>
      </c>
      <c r="AK3088">
        <v>3</v>
      </c>
      <c r="AL3088">
        <v>2</v>
      </c>
      <c r="AM3088">
        <v>1</v>
      </c>
      <c r="AN3088">
        <v>2267</v>
      </c>
      <c r="AO3088">
        <v>32</v>
      </c>
      <c r="AP3088" t="s">
        <v>63</v>
      </c>
      <c r="AQ3088" t="s">
        <v>66</v>
      </c>
      <c r="AR3088">
        <v>3585</v>
      </c>
      <c r="AW3088" t="s">
        <v>15034</v>
      </c>
      <c r="AX3088" t="s">
        <v>15035</v>
      </c>
      <c r="AY3088" t="s">
        <v>15036</v>
      </c>
      <c r="AZ3088" t="s">
        <v>70</v>
      </c>
    </row>
    <row r="3089" spans="1:52" x14ac:dyDescent="0.3">
      <c r="A3089">
        <v>2168307</v>
      </c>
      <c r="B3089" t="s">
        <v>15037</v>
      </c>
      <c r="C3089" t="str">
        <f t="shared" si="383"/>
        <v>7492</v>
      </c>
      <c r="D3089" t="s">
        <v>8411</v>
      </c>
      <c r="E3089" t="str">
        <f>"0100"</f>
        <v>0100</v>
      </c>
      <c r="F3089" t="s">
        <v>54</v>
      </c>
      <c r="G3089" t="str">
        <f t="shared" si="384"/>
        <v>04</v>
      </c>
      <c r="H3089" t="s">
        <v>55</v>
      </c>
      <c r="I3089" t="s">
        <v>56</v>
      </c>
      <c r="J3089" t="s">
        <v>13318</v>
      </c>
      <c r="K3089">
        <v>1</v>
      </c>
      <c r="L3089">
        <v>43868</v>
      </c>
      <c r="M3089">
        <v>1.01</v>
      </c>
      <c r="N3089" t="str">
        <f t="shared" si="381"/>
        <v>000X</v>
      </c>
      <c r="O3089">
        <v>5575</v>
      </c>
      <c r="P3089" t="s">
        <v>72</v>
      </c>
      <c r="Q3089" t="s">
        <v>14753</v>
      </c>
      <c r="R3089" t="s">
        <v>4590</v>
      </c>
      <c r="T3089" t="s">
        <v>61</v>
      </c>
      <c r="V3089" t="s">
        <v>15038</v>
      </c>
      <c r="W3089">
        <v>303998</v>
      </c>
      <c r="X3089">
        <v>23980</v>
      </c>
      <c r="Y3089">
        <v>280018</v>
      </c>
      <c r="Z3089">
        <v>266855</v>
      </c>
      <c r="AA3089">
        <v>241855</v>
      </c>
      <c r="AB3089" t="s">
        <v>63</v>
      </c>
      <c r="AC3089" s="1">
        <v>38473</v>
      </c>
      <c r="AD3089">
        <v>56000</v>
      </c>
      <c r="AE3089">
        <v>1862</v>
      </c>
      <c r="AF3089">
        <v>2201</v>
      </c>
      <c r="AG3089" t="s">
        <v>103</v>
      </c>
      <c r="AH3089" t="s">
        <v>76</v>
      </c>
      <c r="AI3089">
        <v>1</v>
      </c>
      <c r="AJ3089">
        <v>2008</v>
      </c>
      <c r="AK3089">
        <v>4</v>
      </c>
      <c r="AL3089">
        <v>2</v>
      </c>
      <c r="AM3089">
        <v>1</v>
      </c>
      <c r="AN3089">
        <v>2677</v>
      </c>
      <c r="AO3089">
        <v>32</v>
      </c>
      <c r="AP3089" t="s">
        <v>63</v>
      </c>
      <c r="AQ3089" t="s">
        <v>66</v>
      </c>
      <c r="AR3089">
        <v>3668</v>
      </c>
      <c r="AW3089" t="s">
        <v>14858</v>
      </c>
      <c r="AX3089" t="s">
        <v>14859</v>
      </c>
      <c r="AY3089" t="s">
        <v>14860</v>
      </c>
      <c r="AZ3089" t="s">
        <v>15039</v>
      </c>
    </row>
    <row r="3090" spans="1:52" x14ac:dyDescent="0.3">
      <c r="A3090">
        <v>2168412</v>
      </c>
      <c r="B3090" t="s">
        <v>15040</v>
      </c>
      <c r="C3090" t="str">
        <f t="shared" si="383"/>
        <v>7492</v>
      </c>
      <c r="D3090" t="s">
        <v>8411</v>
      </c>
      <c r="E3090" t="str">
        <f>"0100"</f>
        <v>0100</v>
      </c>
      <c r="F3090" t="s">
        <v>54</v>
      </c>
      <c r="G3090" t="str">
        <f t="shared" si="384"/>
        <v>04</v>
      </c>
      <c r="H3090" t="s">
        <v>55</v>
      </c>
      <c r="I3090" t="s">
        <v>56</v>
      </c>
      <c r="J3090" t="s">
        <v>57</v>
      </c>
      <c r="K3090">
        <v>1</v>
      </c>
      <c r="L3090">
        <v>45692</v>
      </c>
      <c r="M3090">
        <v>1.05</v>
      </c>
      <c r="N3090" t="str">
        <f t="shared" si="381"/>
        <v>000X</v>
      </c>
      <c r="O3090">
        <v>5494</v>
      </c>
      <c r="P3090" t="s">
        <v>72</v>
      </c>
      <c r="Q3090" t="s">
        <v>14753</v>
      </c>
      <c r="R3090" t="s">
        <v>4590</v>
      </c>
      <c r="T3090" t="s">
        <v>61</v>
      </c>
      <c r="V3090" t="s">
        <v>15041</v>
      </c>
      <c r="W3090">
        <v>246746</v>
      </c>
      <c r="X3090">
        <v>25170</v>
      </c>
      <c r="Y3090">
        <v>221576</v>
      </c>
      <c r="Z3090">
        <v>246746</v>
      </c>
      <c r="AA3090">
        <v>246746</v>
      </c>
      <c r="AB3090" t="s">
        <v>72</v>
      </c>
      <c r="AC3090" s="1">
        <v>38808</v>
      </c>
      <c r="AD3090">
        <v>310000</v>
      </c>
      <c r="AE3090">
        <v>1999</v>
      </c>
      <c r="AF3090">
        <v>24</v>
      </c>
      <c r="AG3090" t="s">
        <v>64</v>
      </c>
      <c r="AH3090" t="s">
        <v>76</v>
      </c>
      <c r="AI3090">
        <v>1</v>
      </c>
      <c r="AJ3090">
        <v>2000</v>
      </c>
      <c r="AK3090">
        <v>3</v>
      </c>
      <c r="AL3090">
        <v>2</v>
      </c>
      <c r="AN3090">
        <v>2170</v>
      </c>
      <c r="AO3090">
        <v>32</v>
      </c>
      <c r="AP3090" t="s">
        <v>63</v>
      </c>
      <c r="AQ3090" t="s">
        <v>66</v>
      </c>
      <c r="AR3090">
        <v>3476</v>
      </c>
      <c r="AW3090" t="s">
        <v>5953</v>
      </c>
      <c r="AX3090" t="s">
        <v>5954</v>
      </c>
      <c r="AY3090" t="s">
        <v>15042</v>
      </c>
      <c r="AZ3090" t="s">
        <v>5956</v>
      </c>
    </row>
    <row r="3091" spans="1:52" x14ac:dyDescent="0.3">
      <c r="A3091">
        <v>2168421</v>
      </c>
      <c r="B3091" t="s">
        <v>15043</v>
      </c>
      <c r="C3091" t="str">
        <f t="shared" si="383"/>
        <v>7492</v>
      </c>
      <c r="D3091" t="s">
        <v>8411</v>
      </c>
      <c r="E3091" t="str">
        <f>"0000"</f>
        <v>0000</v>
      </c>
      <c r="F3091" t="s">
        <v>108</v>
      </c>
      <c r="G3091" t="str">
        <f>"10"</f>
        <v>10</v>
      </c>
      <c r="H3091" t="s">
        <v>55</v>
      </c>
      <c r="I3091" t="s">
        <v>56</v>
      </c>
      <c r="J3091" t="s">
        <v>57</v>
      </c>
      <c r="K3091">
        <v>0</v>
      </c>
      <c r="L3091">
        <v>44512</v>
      </c>
      <c r="M3091">
        <v>1.02</v>
      </c>
      <c r="N3091" t="str">
        <f t="shared" si="381"/>
        <v>000X</v>
      </c>
      <c r="O3091">
        <v>2579</v>
      </c>
      <c r="P3091" t="s">
        <v>58</v>
      </c>
      <c r="Q3091" t="s">
        <v>13917</v>
      </c>
      <c r="R3091" t="s">
        <v>140</v>
      </c>
      <c r="T3091" t="s">
        <v>61</v>
      </c>
      <c r="V3091" t="s">
        <v>15044</v>
      </c>
      <c r="W3091">
        <v>16350</v>
      </c>
      <c r="X3091">
        <v>16350</v>
      </c>
      <c r="Y3091">
        <v>0</v>
      </c>
      <c r="Z3091">
        <v>16350</v>
      </c>
      <c r="AA3091">
        <v>16350</v>
      </c>
      <c r="AB3091" t="s">
        <v>72</v>
      </c>
      <c r="AC3091" s="1">
        <v>44092</v>
      </c>
      <c r="AD3091">
        <v>25000</v>
      </c>
      <c r="AE3091">
        <v>3095</v>
      </c>
      <c r="AF3091">
        <v>1125</v>
      </c>
      <c r="AG3091" t="s">
        <v>103</v>
      </c>
      <c r="AH3091" t="s">
        <v>76</v>
      </c>
      <c r="AR3091">
        <v>0</v>
      </c>
      <c r="AW3091" t="s">
        <v>15045</v>
      </c>
      <c r="AX3091" t="s">
        <v>15046</v>
      </c>
      <c r="AY3091" t="s">
        <v>15047</v>
      </c>
      <c r="AZ3091" t="s">
        <v>3154</v>
      </c>
    </row>
    <row r="3092" spans="1:52" x14ac:dyDescent="0.3">
      <c r="A3092">
        <v>2168552</v>
      </c>
      <c r="B3092" t="s">
        <v>15048</v>
      </c>
      <c r="C3092" t="str">
        <f t="shared" si="383"/>
        <v>7492</v>
      </c>
      <c r="D3092" t="s">
        <v>8411</v>
      </c>
      <c r="E3092" t="str">
        <f t="shared" ref="E3092:E3105" si="385">"0100"</f>
        <v>0100</v>
      </c>
      <c r="F3092" t="s">
        <v>54</v>
      </c>
      <c r="G3092" t="str">
        <f>"04"</f>
        <v>04</v>
      </c>
      <c r="H3092" t="s">
        <v>55</v>
      </c>
      <c r="I3092" t="s">
        <v>56</v>
      </c>
      <c r="J3092" t="s">
        <v>57</v>
      </c>
      <c r="K3092">
        <v>1</v>
      </c>
      <c r="L3092">
        <v>43750</v>
      </c>
      <c r="M3092">
        <v>1</v>
      </c>
      <c r="N3092" t="str">
        <f t="shared" si="381"/>
        <v>000X</v>
      </c>
      <c r="O3092">
        <v>5440</v>
      </c>
      <c r="P3092" t="s">
        <v>72</v>
      </c>
      <c r="Q3092" t="s">
        <v>14753</v>
      </c>
      <c r="R3092" t="s">
        <v>4590</v>
      </c>
      <c r="T3092" t="s">
        <v>61</v>
      </c>
      <c r="V3092" t="s">
        <v>15049</v>
      </c>
      <c r="W3092">
        <v>218796</v>
      </c>
      <c r="X3092">
        <v>24110</v>
      </c>
      <c r="Y3092">
        <v>194686</v>
      </c>
      <c r="Z3092">
        <v>166470</v>
      </c>
      <c r="AA3092">
        <v>136470</v>
      </c>
      <c r="AB3092" t="s">
        <v>63</v>
      </c>
      <c r="AC3092" s="1">
        <v>38018</v>
      </c>
      <c r="AD3092">
        <v>185000</v>
      </c>
      <c r="AE3092">
        <v>1694</v>
      </c>
      <c r="AF3092">
        <v>1640</v>
      </c>
      <c r="AG3092" t="s">
        <v>64</v>
      </c>
      <c r="AH3092" t="s">
        <v>76</v>
      </c>
      <c r="AI3092">
        <v>1</v>
      </c>
      <c r="AJ3092">
        <v>1994</v>
      </c>
      <c r="AK3092">
        <v>3</v>
      </c>
      <c r="AL3092">
        <v>2</v>
      </c>
      <c r="AN3092">
        <v>2026</v>
      </c>
      <c r="AO3092">
        <v>32</v>
      </c>
      <c r="AP3092" t="s">
        <v>63</v>
      </c>
      <c r="AQ3092" t="s">
        <v>66</v>
      </c>
      <c r="AR3092">
        <v>2791</v>
      </c>
      <c r="AW3092" t="s">
        <v>15050</v>
      </c>
      <c r="AX3092" t="s">
        <v>15051</v>
      </c>
      <c r="AY3092" t="s">
        <v>15052</v>
      </c>
      <c r="AZ3092" t="s">
        <v>70</v>
      </c>
    </row>
    <row r="3093" spans="1:52" x14ac:dyDescent="0.3">
      <c r="A3093">
        <v>2168561</v>
      </c>
      <c r="B3093" t="s">
        <v>15053</v>
      </c>
      <c r="C3093" t="str">
        <f t="shared" si="383"/>
        <v>7492</v>
      </c>
      <c r="D3093" t="s">
        <v>8411</v>
      </c>
      <c r="E3093" t="str">
        <f t="shared" si="385"/>
        <v>0100</v>
      </c>
      <c r="F3093" t="s">
        <v>54</v>
      </c>
      <c r="G3093" t="str">
        <f>"10"</f>
        <v>10</v>
      </c>
      <c r="H3093" t="s">
        <v>55</v>
      </c>
      <c r="I3093" t="s">
        <v>56</v>
      </c>
      <c r="J3093" t="s">
        <v>57</v>
      </c>
      <c r="K3093">
        <v>1</v>
      </c>
      <c r="L3093">
        <v>44095</v>
      </c>
      <c r="M3093">
        <v>1.01</v>
      </c>
      <c r="N3093" t="str">
        <f t="shared" si="381"/>
        <v>000X</v>
      </c>
      <c r="O3093">
        <v>2625</v>
      </c>
      <c r="P3093" t="s">
        <v>58</v>
      </c>
      <c r="Q3093" t="s">
        <v>13917</v>
      </c>
      <c r="R3093" t="s">
        <v>140</v>
      </c>
      <c r="T3093" t="s">
        <v>61</v>
      </c>
      <c r="V3093" t="s">
        <v>15054</v>
      </c>
      <c r="W3093">
        <v>193648</v>
      </c>
      <c r="X3093">
        <v>16200</v>
      </c>
      <c r="Y3093">
        <v>177448</v>
      </c>
      <c r="Z3093">
        <v>143138</v>
      </c>
      <c r="AA3093">
        <v>117638</v>
      </c>
      <c r="AB3093" t="s">
        <v>63</v>
      </c>
      <c r="AC3093" s="1">
        <v>35004</v>
      </c>
      <c r="AD3093">
        <v>24000</v>
      </c>
      <c r="AE3093">
        <v>1105</v>
      </c>
      <c r="AF3093">
        <v>2017</v>
      </c>
      <c r="AG3093" t="s">
        <v>103</v>
      </c>
      <c r="AH3093" t="s">
        <v>873</v>
      </c>
      <c r="AI3093">
        <v>1</v>
      </c>
      <c r="AJ3093">
        <v>2006</v>
      </c>
      <c r="AK3093">
        <v>3</v>
      </c>
      <c r="AL3093">
        <v>2</v>
      </c>
      <c r="AN3093">
        <v>1863</v>
      </c>
      <c r="AO3093">
        <v>32</v>
      </c>
      <c r="AP3093" t="s">
        <v>72</v>
      </c>
      <c r="AQ3093" t="s">
        <v>66</v>
      </c>
      <c r="AR3093">
        <v>2603</v>
      </c>
      <c r="AW3093" t="s">
        <v>15055</v>
      </c>
      <c r="AY3093" t="s">
        <v>15056</v>
      </c>
      <c r="AZ3093" t="s">
        <v>1571</v>
      </c>
    </row>
    <row r="3094" spans="1:52" x14ac:dyDescent="0.3">
      <c r="A3094">
        <v>2168579</v>
      </c>
      <c r="B3094" t="s">
        <v>15057</v>
      </c>
      <c r="C3094" t="str">
        <f t="shared" si="383"/>
        <v>7492</v>
      </c>
      <c r="D3094" t="s">
        <v>8411</v>
      </c>
      <c r="E3094" t="str">
        <f t="shared" si="385"/>
        <v>0100</v>
      </c>
      <c r="F3094" t="s">
        <v>54</v>
      </c>
      <c r="G3094" t="str">
        <f>"04"</f>
        <v>04</v>
      </c>
      <c r="H3094" t="s">
        <v>55</v>
      </c>
      <c r="I3094" t="s">
        <v>56</v>
      </c>
      <c r="J3094" t="s">
        <v>57</v>
      </c>
      <c r="K3094">
        <v>1</v>
      </c>
      <c r="L3094">
        <v>43750</v>
      </c>
      <c r="M3094">
        <v>1</v>
      </c>
      <c r="N3094" t="str">
        <f t="shared" si="381"/>
        <v>000X</v>
      </c>
      <c r="O3094">
        <v>5430</v>
      </c>
      <c r="P3094" t="s">
        <v>72</v>
      </c>
      <c r="Q3094" t="s">
        <v>14753</v>
      </c>
      <c r="R3094" t="s">
        <v>4590</v>
      </c>
      <c r="T3094" t="s">
        <v>61</v>
      </c>
      <c r="V3094" t="s">
        <v>15058</v>
      </c>
      <c r="W3094">
        <v>250202</v>
      </c>
      <c r="X3094">
        <v>24110</v>
      </c>
      <c r="Y3094">
        <v>226092</v>
      </c>
      <c r="Z3094">
        <v>250202</v>
      </c>
      <c r="AA3094">
        <v>225202</v>
      </c>
      <c r="AB3094" t="s">
        <v>63</v>
      </c>
      <c r="AC3094" s="1">
        <v>44106</v>
      </c>
      <c r="AD3094">
        <v>342500</v>
      </c>
      <c r="AE3094">
        <v>3099</v>
      </c>
      <c r="AF3094">
        <v>448</v>
      </c>
      <c r="AG3094" t="s">
        <v>64</v>
      </c>
      <c r="AH3094" t="s">
        <v>76</v>
      </c>
      <c r="AI3094">
        <v>1</v>
      </c>
      <c r="AJ3094">
        <v>2004</v>
      </c>
      <c r="AK3094">
        <v>3</v>
      </c>
      <c r="AL3094">
        <v>2</v>
      </c>
      <c r="AN3094">
        <v>2183</v>
      </c>
      <c r="AO3094">
        <v>32</v>
      </c>
      <c r="AP3094" t="s">
        <v>63</v>
      </c>
      <c r="AQ3094" t="s">
        <v>66</v>
      </c>
      <c r="AR3094">
        <v>3351</v>
      </c>
      <c r="AW3094" t="s">
        <v>15059</v>
      </c>
      <c r="AX3094" t="s">
        <v>15060</v>
      </c>
      <c r="AY3094" t="s">
        <v>15061</v>
      </c>
      <c r="AZ3094" t="s">
        <v>70</v>
      </c>
    </row>
    <row r="3095" spans="1:52" x14ac:dyDescent="0.3">
      <c r="A3095">
        <v>2168617</v>
      </c>
      <c r="B3095" t="s">
        <v>15062</v>
      </c>
      <c r="C3095" t="str">
        <f t="shared" si="383"/>
        <v>7492</v>
      </c>
      <c r="D3095" t="s">
        <v>8411</v>
      </c>
      <c r="E3095" t="str">
        <f t="shared" si="385"/>
        <v>0100</v>
      </c>
      <c r="F3095" t="s">
        <v>54</v>
      </c>
      <c r="G3095" t="str">
        <f>"04"</f>
        <v>04</v>
      </c>
      <c r="H3095" t="s">
        <v>55</v>
      </c>
      <c r="I3095" t="s">
        <v>56</v>
      </c>
      <c r="J3095" t="s">
        <v>57</v>
      </c>
      <c r="K3095">
        <v>1</v>
      </c>
      <c r="L3095">
        <v>43750</v>
      </c>
      <c r="M3095">
        <v>1</v>
      </c>
      <c r="N3095" t="str">
        <f t="shared" si="381"/>
        <v>000X</v>
      </c>
      <c r="O3095">
        <v>5410</v>
      </c>
      <c r="P3095" t="s">
        <v>72</v>
      </c>
      <c r="Q3095" t="s">
        <v>14753</v>
      </c>
      <c r="R3095" t="s">
        <v>4590</v>
      </c>
      <c r="T3095" t="s">
        <v>61</v>
      </c>
      <c r="V3095" t="s">
        <v>15063</v>
      </c>
      <c r="W3095">
        <v>262794</v>
      </c>
      <c r="X3095">
        <v>24110</v>
      </c>
      <c r="Y3095">
        <v>238684</v>
      </c>
      <c r="Z3095">
        <v>180846</v>
      </c>
      <c r="AA3095">
        <v>150346</v>
      </c>
      <c r="AB3095" t="s">
        <v>63</v>
      </c>
      <c r="AC3095" s="1">
        <v>34304</v>
      </c>
      <c r="AD3095">
        <v>13500</v>
      </c>
      <c r="AE3095">
        <v>1013</v>
      </c>
      <c r="AF3095">
        <v>1715</v>
      </c>
      <c r="AG3095" t="s">
        <v>103</v>
      </c>
      <c r="AH3095" t="s">
        <v>76</v>
      </c>
      <c r="AI3095">
        <v>1</v>
      </c>
      <c r="AJ3095">
        <v>1996</v>
      </c>
      <c r="AK3095">
        <v>4</v>
      </c>
      <c r="AL3095">
        <v>3</v>
      </c>
      <c r="AN3095">
        <v>2487</v>
      </c>
      <c r="AO3095">
        <v>32</v>
      </c>
      <c r="AP3095" t="s">
        <v>63</v>
      </c>
      <c r="AQ3095" t="s">
        <v>66</v>
      </c>
      <c r="AR3095">
        <v>3610</v>
      </c>
      <c r="AW3095" t="s">
        <v>15064</v>
      </c>
      <c r="AX3095" t="s">
        <v>15065</v>
      </c>
      <c r="AY3095" t="s">
        <v>15066</v>
      </c>
      <c r="AZ3095" t="s">
        <v>70</v>
      </c>
    </row>
    <row r="3096" spans="1:52" x14ac:dyDescent="0.3">
      <c r="A3096">
        <v>2169109</v>
      </c>
      <c r="B3096" t="s">
        <v>15067</v>
      </c>
      <c r="C3096" t="str">
        <f t="shared" si="383"/>
        <v>7492</v>
      </c>
      <c r="D3096" t="s">
        <v>8411</v>
      </c>
      <c r="E3096" t="str">
        <f t="shared" si="385"/>
        <v>0100</v>
      </c>
      <c r="F3096" t="s">
        <v>54</v>
      </c>
      <c r="G3096" t="str">
        <f>"10"</f>
        <v>10</v>
      </c>
      <c r="H3096" t="s">
        <v>55</v>
      </c>
      <c r="I3096" t="s">
        <v>56</v>
      </c>
      <c r="J3096" t="s">
        <v>57</v>
      </c>
      <c r="K3096">
        <v>1</v>
      </c>
      <c r="L3096">
        <v>67259</v>
      </c>
      <c r="M3096">
        <v>1.54</v>
      </c>
      <c r="N3096" t="str">
        <f t="shared" si="381"/>
        <v>000X</v>
      </c>
      <c r="O3096">
        <v>2830</v>
      </c>
      <c r="P3096" t="s">
        <v>58</v>
      </c>
      <c r="Q3096" t="s">
        <v>12049</v>
      </c>
      <c r="R3096" t="s">
        <v>140</v>
      </c>
      <c r="T3096" t="s">
        <v>61</v>
      </c>
      <c r="V3096" t="s">
        <v>15068</v>
      </c>
      <c r="W3096">
        <v>301480</v>
      </c>
      <c r="X3096">
        <v>24440</v>
      </c>
      <c r="Y3096">
        <v>277040</v>
      </c>
      <c r="Z3096">
        <v>219215</v>
      </c>
      <c r="AA3096">
        <v>194215</v>
      </c>
      <c r="AB3096" t="s">
        <v>63</v>
      </c>
      <c r="AC3096" s="1">
        <v>35612</v>
      </c>
      <c r="AD3096">
        <v>17000</v>
      </c>
      <c r="AE3096">
        <v>1195</v>
      </c>
      <c r="AF3096">
        <v>1379</v>
      </c>
      <c r="AG3096" t="s">
        <v>103</v>
      </c>
      <c r="AH3096" t="s">
        <v>76</v>
      </c>
      <c r="AI3096">
        <v>1</v>
      </c>
      <c r="AJ3096">
        <v>1998</v>
      </c>
      <c r="AK3096">
        <v>3</v>
      </c>
      <c r="AL3096">
        <v>2</v>
      </c>
      <c r="AM3096">
        <v>1</v>
      </c>
      <c r="AN3096">
        <v>3261</v>
      </c>
      <c r="AO3096">
        <v>32</v>
      </c>
      <c r="AP3096" t="s">
        <v>63</v>
      </c>
      <c r="AQ3096" t="s">
        <v>66</v>
      </c>
      <c r="AR3096">
        <v>4051</v>
      </c>
      <c r="AW3096" t="s">
        <v>15069</v>
      </c>
      <c r="AX3096" t="s">
        <v>15070</v>
      </c>
      <c r="AY3096" t="s">
        <v>15071</v>
      </c>
      <c r="AZ3096" t="s">
        <v>70</v>
      </c>
    </row>
    <row r="3097" spans="1:52" x14ac:dyDescent="0.3">
      <c r="A3097">
        <v>2169222</v>
      </c>
      <c r="B3097" t="s">
        <v>15072</v>
      </c>
      <c r="C3097" t="str">
        <f t="shared" si="383"/>
        <v>7492</v>
      </c>
      <c r="D3097" t="s">
        <v>8411</v>
      </c>
      <c r="E3097" t="str">
        <f t="shared" si="385"/>
        <v>0100</v>
      </c>
      <c r="F3097" t="s">
        <v>54</v>
      </c>
      <c r="G3097" t="str">
        <f>"04"</f>
        <v>04</v>
      </c>
      <c r="H3097" t="s">
        <v>55</v>
      </c>
      <c r="I3097" t="s">
        <v>56</v>
      </c>
      <c r="J3097" t="s">
        <v>13318</v>
      </c>
      <c r="K3097">
        <v>1</v>
      </c>
      <c r="L3097">
        <v>43112</v>
      </c>
      <c r="M3097">
        <v>0.99</v>
      </c>
      <c r="N3097" t="str">
        <f t="shared" si="381"/>
        <v>000X</v>
      </c>
      <c r="O3097">
        <v>5545</v>
      </c>
      <c r="P3097" t="s">
        <v>72</v>
      </c>
      <c r="Q3097" t="s">
        <v>14753</v>
      </c>
      <c r="R3097" t="s">
        <v>4590</v>
      </c>
      <c r="T3097" t="s">
        <v>61</v>
      </c>
      <c r="V3097" t="s">
        <v>15073</v>
      </c>
      <c r="W3097">
        <v>385184</v>
      </c>
      <c r="X3097">
        <v>23980</v>
      </c>
      <c r="Y3097">
        <v>361204</v>
      </c>
      <c r="Z3097">
        <v>312699</v>
      </c>
      <c r="AA3097">
        <v>287699</v>
      </c>
      <c r="AB3097" t="s">
        <v>63</v>
      </c>
      <c r="AC3097" s="1">
        <v>38657</v>
      </c>
      <c r="AD3097">
        <v>499500</v>
      </c>
      <c r="AE3097">
        <v>1944</v>
      </c>
      <c r="AF3097">
        <v>367</v>
      </c>
      <c r="AG3097" t="s">
        <v>64</v>
      </c>
      <c r="AH3097" t="s">
        <v>76</v>
      </c>
      <c r="AI3097">
        <v>2</v>
      </c>
      <c r="AJ3097">
        <v>2005</v>
      </c>
      <c r="AK3097">
        <v>6</v>
      </c>
      <c r="AL3097">
        <v>4</v>
      </c>
      <c r="AN3097">
        <v>4156</v>
      </c>
      <c r="AO3097">
        <v>32</v>
      </c>
      <c r="AP3097" t="s">
        <v>63</v>
      </c>
      <c r="AQ3097" t="s">
        <v>66</v>
      </c>
      <c r="AR3097">
        <v>4961</v>
      </c>
      <c r="AW3097" t="s">
        <v>15074</v>
      </c>
      <c r="AX3097" t="s">
        <v>15075</v>
      </c>
      <c r="AY3097" t="s">
        <v>15076</v>
      </c>
      <c r="AZ3097" t="s">
        <v>70</v>
      </c>
    </row>
    <row r="3098" spans="1:52" x14ac:dyDescent="0.3">
      <c r="A3098">
        <v>2169311</v>
      </c>
      <c r="B3098" t="s">
        <v>15077</v>
      </c>
      <c r="C3098" t="str">
        <f t="shared" si="383"/>
        <v>7492</v>
      </c>
      <c r="D3098" t="s">
        <v>8411</v>
      </c>
      <c r="E3098" t="str">
        <f t="shared" si="385"/>
        <v>0100</v>
      </c>
      <c r="F3098" t="s">
        <v>54</v>
      </c>
      <c r="G3098" t="str">
        <f>"10"</f>
        <v>10</v>
      </c>
      <c r="H3098" t="s">
        <v>55</v>
      </c>
      <c r="I3098" t="s">
        <v>56</v>
      </c>
      <c r="J3098" t="s">
        <v>57</v>
      </c>
      <c r="K3098">
        <v>1</v>
      </c>
      <c r="L3098">
        <v>50738</v>
      </c>
      <c r="M3098">
        <v>1.1599999999999999</v>
      </c>
      <c r="N3098" t="str">
        <f t="shared" si="381"/>
        <v>000X</v>
      </c>
      <c r="O3098">
        <v>2877</v>
      </c>
      <c r="P3098" t="s">
        <v>58</v>
      </c>
      <c r="Q3098" t="s">
        <v>9471</v>
      </c>
      <c r="R3098" t="s">
        <v>140</v>
      </c>
      <c r="T3098" t="s">
        <v>61</v>
      </c>
      <c r="V3098" t="s">
        <v>15078</v>
      </c>
      <c r="W3098">
        <v>169900</v>
      </c>
      <c r="X3098">
        <v>18640</v>
      </c>
      <c r="Y3098">
        <v>151260</v>
      </c>
      <c r="Z3098">
        <v>169900</v>
      </c>
      <c r="AA3098">
        <v>144900</v>
      </c>
      <c r="AB3098" t="s">
        <v>63</v>
      </c>
      <c r="AC3098" s="1">
        <v>43525</v>
      </c>
      <c r="AD3098">
        <v>199000</v>
      </c>
      <c r="AE3098">
        <v>2965</v>
      </c>
      <c r="AF3098">
        <v>2464</v>
      </c>
      <c r="AG3098" t="s">
        <v>64</v>
      </c>
      <c r="AH3098" t="s">
        <v>249</v>
      </c>
      <c r="AI3098">
        <v>1</v>
      </c>
      <c r="AJ3098">
        <v>1989</v>
      </c>
      <c r="AK3098">
        <v>3</v>
      </c>
      <c r="AL3098">
        <v>2</v>
      </c>
      <c r="AN3098">
        <v>1778</v>
      </c>
      <c r="AO3098">
        <v>32</v>
      </c>
      <c r="AP3098" t="s">
        <v>63</v>
      </c>
      <c r="AQ3098" t="s">
        <v>66</v>
      </c>
      <c r="AR3098">
        <v>2595</v>
      </c>
      <c r="AW3098" t="s">
        <v>15079</v>
      </c>
      <c r="AX3098" t="s">
        <v>15080</v>
      </c>
      <c r="AY3098" t="s">
        <v>15081</v>
      </c>
      <c r="AZ3098" t="s">
        <v>70</v>
      </c>
    </row>
    <row r="3099" spans="1:52" x14ac:dyDescent="0.3">
      <c r="A3099">
        <v>2169532</v>
      </c>
      <c r="B3099" t="s">
        <v>15082</v>
      </c>
      <c r="C3099" t="str">
        <f t="shared" si="383"/>
        <v>7492</v>
      </c>
      <c r="D3099" t="s">
        <v>8411</v>
      </c>
      <c r="E3099" t="str">
        <f t="shared" si="385"/>
        <v>0100</v>
      </c>
      <c r="F3099" t="s">
        <v>54</v>
      </c>
      <c r="G3099" t="str">
        <f>"04"</f>
        <v>04</v>
      </c>
      <c r="H3099" t="s">
        <v>55</v>
      </c>
      <c r="I3099" t="s">
        <v>56</v>
      </c>
      <c r="J3099" t="s">
        <v>13318</v>
      </c>
      <c r="K3099">
        <v>1</v>
      </c>
      <c r="L3099">
        <v>50332</v>
      </c>
      <c r="M3099">
        <v>1.1599999999999999</v>
      </c>
      <c r="N3099" t="str">
        <f t="shared" si="381"/>
        <v>000X</v>
      </c>
      <c r="O3099">
        <v>5497</v>
      </c>
      <c r="P3099" t="s">
        <v>72</v>
      </c>
      <c r="Q3099" t="s">
        <v>14753</v>
      </c>
      <c r="R3099" t="s">
        <v>4590</v>
      </c>
      <c r="T3099" t="s">
        <v>61</v>
      </c>
      <c r="V3099" t="s">
        <v>15083</v>
      </c>
      <c r="W3099">
        <v>250261</v>
      </c>
      <c r="X3099">
        <v>28210</v>
      </c>
      <c r="Y3099">
        <v>222051</v>
      </c>
      <c r="Z3099">
        <v>181558</v>
      </c>
      <c r="AA3099">
        <v>156558</v>
      </c>
      <c r="AB3099" t="s">
        <v>63</v>
      </c>
      <c r="AC3099" s="1">
        <v>31929</v>
      </c>
      <c r="AD3099">
        <v>25000</v>
      </c>
      <c r="AE3099">
        <v>746</v>
      </c>
      <c r="AF3099">
        <v>15</v>
      </c>
      <c r="AG3099" t="s">
        <v>103</v>
      </c>
      <c r="AH3099" t="s">
        <v>76</v>
      </c>
      <c r="AI3099">
        <v>1</v>
      </c>
      <c r="AJ3099">
        <v>1989</v>
      </c>
      <c r="AK3099">
        <v>3</v>
      </c>
      <c r="AL3099">
        <v>2</v>
      </c>
      <c r="AN3099">
        <v>2640</v>
      </c>
      <c r="AO3099">
        <v>32</v>
      </c>
      <c r="AP3099" t="s">
        <v>72</v>
      </c>
      <c r="AQ3099" t="s">
        <v>66</v>
      </c>
      <c r="AR3099">
        <v>4120</v>
      </c>
      <c r="AW3099" t="s">
        <v>15084</v>
      </c>
      <c r="AX3099" t="s">
        <v>15085</v>
      </c>
      <c r="AY3099" t="s">
        <v>15086</v>
      </c>
      <c r="AZ3099" t="s">
        <v>14943</v>
      </c>
    </row>
    <row r="3100" spans="1:52" x14ac:dyDescent="0.3">
      <c r="A3100">
        <v>2169737</v>
      </c>
      <c r="B3100" t="s">
        <v>15087</v>
      </c>
      <c r="C3100" t="str">
        <f t="shared" si="383"/>
        <v>7492</v>
      </c>
      <c r="D3100" t="s">
        <v>8411</v>
      </c>
      <c r="E3100" t="str">
        <f t="shared" si="385"/>
        <v>0100</v>
      </c>
      <c r="F3100" t="s">
        <v>54</v>
      </c>
      <c r="G3100" t="str">
        <f>"04"</f>
        <v>04</v>
      </c>
      <c r="H3100" t="s">
        <v>55</v>
      </c>
      <c r="I3100" t="s">
        <v>56</v>
      </c>
      <c r="J3100" t="s">
        <v>13318</v>
      </c>
      <c r="K3100">
        <v>1</v>
      </c>
      <c r="L3100">
        <v>84421</v>
      </c>
      <c r="M3100">
        <v>1.94</v>
      </c>
      <c r="N3100" t="str">
        <f t="shared" si="381"/>
        <v>000X</v>
      </c>
      <c r="O3100">
        <v>5445</v>
      </c>
      <c r="P3100" t="s">
        <v>72</v>
      </c>
      <c r="Q3100" t="s">
        <v>14753</v>
      </c>
      <c r="R3100" t="s">
        <v>4590</v>
      </c>
      <c r="T3100" t="s">
        <v>61</v>
      </c>
      <c r="V3100" t="s">
        <v>15088</v>
      </c>
      <c r="W3100">
        <v>270948</v>
      </c>
      <c r="X3100">
        <v>33470</v>
      </c>
      <c r="Y3100">
        <v>237478</v>
      </c>
      <c r="Z3100">
        <v>204447</v>
      </c>
      <c r="AA3100">
        <v>179447</v>
      </c>
      <c r="AB3100" t="s">
        <v>63</v>
      </c>
      <c r="AC3100" s="1">
        <v>32905</v>
      </c>
      <c r="AD3100">
        <v>33000</v>
      </c>
      <c r="AE3100">
        <v>845</v>
      </c>
      <c r="AF3100">
        <v>1980</v>
      </c>
      <c r="AG3100" t="s">
        <v>103</v>
      </c>
      <c r="AH3100" t="s">
        <v>76</v>
      </c>
      <c r="AI3100">
        <v>1</v>
      </c>
      <c r="AJ3100">
        <v>1990</v>
      </c>
      <c r="AK3100">
        <v>4</v>
      </c>
      <c r="AL3100">
        <v>4</v>
      </c>
      <c r="AN3100">
        <v>2958</v>
      </c>
      <c r="AO3100">
        <v>32</v>
      </c>
      <c r="AP3100" t="s">
        <v>63</v>
      </c>
      <c r="AQ3100" t="s">
        <v>66</v>
      </c>
      <c r="AR3100">
        <v>4030</v>
      </c>
      <c r="AW3100" t="s">
        <v>15089</v>
      </c>
      <c r="AX3100" t="s">
        <v>15090</v>
      </c>
      <c r="AY3100" t="s">
        <v>15091</v>
      </c>
      <c r="AZ3100" t="s">
        <v>14943</v>
      </c>
    </row>
    <row r="3101" spans="1:52" x14ac:dyDescent="0.3">
      <c r="A3101">
        <v>2167971</v>
      </c>
      <c r="B3101" t="s">
        <v>15092</v>
      </c>
      <c r="C3101" t="str">
        <f t="shared" si="383"/>
        <v>7492</v>
      </c>
      <c r="D3101" t="s">
        <v>8411</v>
      </c>
      <c r="E3101" t="str">
        <f t="shared" si="385"/>
        <v>0100</v>
      </c>
      <c r="F3101" t="s">
        <v>54</v>
      </c>
      <c r="G3101" t="str">
        <f>"04"</f>
        <v>04</v>
      </c>
      <c r="H3101" t="s">
        <v>55</v>
      </c>
      <c r="I3101" t="s">
        <v>56</v>
      </c>
      <c r="J3101" t="s">
        <v>13318</v>
      </c>
      <c r="K3101">
        <v>1</v>
      </c>
      <c r="L3101">
        <v>44013</v>
      </c>
      <c r="M3101">
        <v>1.01</v>
      </c>
      <c r="N3101" t="str">
        <f t="shared" si="381"/>
        <v>000X</v>
      </c>
      <c r="O3101">
        <v>5352</v>
      </c>
      <c r="P3101" t="s">
        <v>72</v>
      </c>
      <c r="Q3101" t="s">
        <v>8499</v>
      </c>
      <c r="R3101" t="s">
        <v>266</v>
      </c>
      <c r="T3101" t="s">
        <v>61</v>
      </c>
      <c r="V3101" t="s">
        <v>15093</v>
      </c>
      <c r="W3101">
        <v>273640</v>
      </c>
      <c r="X3101">
        <v>24960</v>
      </c>
      <c r="Y3101">
        <v>248680</v>
      </c>
      <c r="Z3101">
        <v>222820</v>
      </c>
      <c r="AA3101">
        <v>197820</v>
      </c>
      <c r="AB3101" t="s">
        <v>63</v>
      </c>
      <c r="AC3101" s="1">
        <v>38534</v>
      </c>
      <c r="AD3101">
        <v>425000</v>
      </c>
      <c r="AE3101">
        <v>1881</v>
      </c>
      <c r="AF3101">
        <v>563</v>
      </c>
      <c r="AG3101" t="s">
        <v>64</v>
      </c>
      <c r="AH3101" t="s">
        <v>76</v>
      </c>
      <c r="AI3101">
        <v>1</v>
      </c>
      <c r="AJ3101">
        <v>2003</v>
      </c>
      <c r="AK3101">
        <v>3</v>
      </c>
      <c r="AL3101">
        <v>3</v>
      </c>
      <c r="AN3101">
        <v>2532</v>
      </c>
      <c r="AO3101">
        <v>32</v>
      </c>
      <c r="AP3101" t="s">
        <v>63</v>
      </c>
      <c r="AQ3101" t="s">
        <v>66</v>
      </c>
      <c r="AR3101">
        <v>3742</v>
      </c>
      <c r="AW3101" t="s">
        <v>15094</v>
      </c>
      <c r="AX3101" t="s">
        <v>15095</v>
      </c>
      <c r="AY3101" t="s">
        <v>15096</v>
      </c>
      <c r="AZ3101" t="s">
        <v>70</v>
      </c>
    </row>
    <row r="3102" spans="1:52" x14ac:dyDescent="0.3">
      <c r="A3102">
        <v>2168013</v>
      </c>
      <c r="B3102" t="s">
        <v>15097</v>
      </c>
      <c r="C3102" t="str">
        <f t="shared" si="383"/>
        <v>7492</v>
      </c>
      <c r="D3102" t="s">
        <v>8411</v>
      </c>
      <c r="E3102" t="str">
        <f t="shared" si="385"/>
        <v>0100</v>
      </c>
      <c r="F3102" t="s">
        <v>54</v>
      </c>
      <c r="G3102" t="str">
        <f>"04"</f>
        <v>04</v>
      </c>
      <c r="H3102" t="s">
        <v>55</v>
      </c>
      <c r="I3102" t="s">
        <v>56</v>
      </c>
      <c r="J3102" t="s">
        <v>13318</v>
      </c>
      <c r="K3102">
        <v>1</v>
      </c>
      <c r="L3102">
        <v>50339</v>
      </c>
      <c r="M3102">
        <v>1.1599999999999999</v>
      </c>
      <c r="N3102" t="str">
        <f t="shared" si="381"/>
        <v>000X</v>
      </c>
      <c r="O3102">
        <v>3221</v>
      </c>
      <c r="P3102" t="s">
        <v>58</v>
      </c>
      <c r="Q3102" t="s">
        <v>14298</v>
      </c>
      <c r="R3102" t="s">
        <v>140</v>
      </c>
      <c r="T3102" t="s">
        <v>61</v>
      </c>
      <c r="V3102" t="s">
        <v>15098</v>
      </c>
      <c r="W3102">
        <v>274258</v>
      </c>
      <c r="X3102">
        <v>26790</v>
      </c>
      <c r="Y3102">
        <v>247468</v>
      </c>
      <c r="Z3102">
        <v>211687</v>
      </c>
      <c r="AA3102">
        <v>186687</v>
      </c>
      <c r="AB3102" t="s">
        <v>63</v>
      </c>
      <c r="AC3102" s="1">
        <v>41365</v>
      </c>
      <c r="AD3102">
        <v>231800</v>
      </c>
      <c r="AE3102">
        <v>2553</v>
      </c>
      <c r="AF3102">
        <v>2359</v>
      </c>
      <c r="AG3102" t="s">
        <v>64</v>
      </c>
      <c r="AH3102" t="s">
        <v>76</v>
      </c>
      <c r="AI3102">
        <v>1</v>
      </c>
      <c r="AJ3102">
        <v>1995</v>
      </c>
      <c r="AK3102">
        <v>3</v>
      </c>
      <c r="AL3102">
        <v>2</v>
      </c>
      <c r="AN3102">
        <v>3018</v>
      </c>
      <c r="AO3102">
        <v>32</v>
      </c>
      <c r="AP3102" t="s">
        <v>63</v>
      </c>
      <c r="AQ3102" t="s">
        <v>66</v>
      </c>
      <c r="AR3102">
        <v>3849</v>
      </c>
      <c r="AW3102" t="s">
        <v>15099</v>
      </c>
      <c r="AY3102" t="s">
        <v>15100</v>
      </c>
      <c r="AZ3102" t="s">
        <v>70</v>
      </c>
    </row>
    <row r="3103" spans="1:52" x14ac:dyDescent="0.3">
      <c r="A3103">
        <v>2168081</v>
      </c>
      <c r="B3103" t="s">
        <v>15101</v>
      </c>
      <c r="C3103" t="str">
        <f t="shared" si="383"/>
        <v>7492</v>
      </c>
      <c r="D3103" t="s">
        <v>8411</v>
      </c>
      <c r="E3103" t="str">
        <f t="shared" si="385"/>
        <v>0100</v>
      </c>
      <c r="F3103" t="s">
        <v>54</v>
      </c>
      <c r="G3103" t="str">
        <f>"15"</f>
        <v>15</v>
      </c>
      <c r="H3103" t="s">
        <v>55</v>
      </c>
      <c r="I3103" t="s">
        <v>56</v>
      </c>
      <c r="J3103" t="s">
        <v>57</v>
      </c>
      <c r="K3103">
        <v>1</v>
      </c>
      <c r="L3103">
        <v>46458</v>
      </c>
      <c r="M3103">
        <v>1.07</v>
      </c>
      <c r="N3103" t="str">
        <f t="shared" si="381"/>
        <v>000X</v>
      </c>
      <c r="O3103">
        <v>2889</v>
      </c>
      <c r="P3103" t="s">
        <v>58</v>
      </c>
      <c r="Q3103" t="s">
        <v>13917</v>
      </c>
      <c r="R3103" t="s">
        <v>140</v>
      </c>
      <c r="T3103" t="s">
        <v>61</v>
      </c>
      <c r="V3103" t="s">
        <v>15102</v>
      </c>
      <c r="W3103">
        <v>288410</v>
      </c>
      <c r="X3103">
        <v>17060</v>
      </c>
      <c r="Y3103">
        <v>271350</v>
      </c>
      <c r="Z3103">
        <v>259563</v>
      </c>
      <c r="AA3103">
        <v>234563</v>
      </c>
      <c r="AB3103" t="s">
        <v>63</v>
      </c>
      <c r="AC3103" s="1">
        <v>43374</v>
      </c>
      <c r="AD3103">
        <v>310000</v>
      </c>
      <c r="AE3103">
        <v>2930</v>
      </c>
      <c r="AF3103">
        <v>1706</v>
      </c>
      <c r="AG3103" t="s">
        <v>64</v>
      </c>
      <c r="AH3103" t="s">
        <v>76</v>
      </c>
      <c r="AI3103">
        <v>1</v>
      </c>
      <c r="AJ3103">
        <v>2007</v>
      </c>
      <c r="AK3103">
        <v>3</v>
      </c>
      <c r="AL3103">
        <v>2</v>
      </c>
      <c r="AN3103">
        <v>2755</v>
      </c>
      <c r="AO3103">
        <v>32</v>
      </c>
      <c r="AP3103" t="s">
        <v>63</v>
      </c>
      <c r="AQ3103" t="s">
        <v>66</v>
      </c>
      <c r="AR3103">
        <v>3524</v>
      </c>
      <c r="AW3103" t="s">
        <v>15103</v>
      </c>
      <c r="AX3103" t="s">
        <v>15104</v>
      </c>
      <c r="AY3103" t="s">
        <v>15105</v>
      </c>
      <c r="AZ3103" t="s">
        <v>70</v>
      </c>
    </row>
    <row r="3104" spans="1:52" x14ac:dyDescent="0.3">
      <c r="A3104">
        <v>2168102</v>
      </c>
      <c r="B3104" t="s">
        <v>15106</v>
      </c>
      <c r="C3104" t="str">
        <f t="shared" si="383"/>
        <v>7492</v>
      </c>
      <c r="D3104" t="s">
        <v>8411</v>
      </c>
      <c r="E3104" t="str">
        <f t="shared" si="385"/>
        <v>0100</v>
      </c>
      <c r="F3104" t="s">
        <v>54</v>
      </c>
      <c r="G3104" t="str">
        <f>"15"</f>
        <v>15</v>
      </c>
      <c r="H3104" t="s">
        <v>55</v>
      </c>
      <c r="I3104" t="s">
        <v>56</v>
      </c>
      <c r="J3104" t="s">
        <v>57</v>
      </c>
      <c r="K3104">
        <v>1</v>
      </c>
      <c r="L3104">
        <v>47961</v>
      </c>
      <c r="M3104">
        <v>1.1000000000000001</v>
      </c>
      <c r="N3104" t="str">
        <f t="shared" si="381"/>
        <v>000X</v>
      </c>
      <c r="O3104">
        <v>2921</v>
      </c>
      <c r="P3104" t="s">
        <v>58</v>
      </c>
      <c r="Q3104" t="s">
        <v>13917</v>
      </c>
      <c r="R3104" t="s">
        <v>140</v>
      </c>
      <c r="T3104" t="s">
        <v>61</v>
      </c>
      <c r="V3104" t="s">
        <v>15107</v>
      </c>
      <c r="W3104">
        <v>311195</v>
      </c>
      <c r="X3104">
        <v>17620</v>
      </c>
      <c r="Y3104">
        <v>293575</v>
      </c>
      <c r="Z3104">
        <v>279940</v>
      </c>
      <c r="AA3104">
        <v>254940</v>
      </c>
      <c r="AB3104" t="s">
        <v>63</v>
      </c>
      <c r="AC3104" s="1">
        <v>42600</v>
      </c>
      <c r="AD3104">
        <v>22000</v>
      </c>
      <c r="AE3104">
        <v>2777</v>
      </c>
      <c r="AF3104">
        <v>1770</v>
      </c>
      <c r="AG3104" t="s">
        <v>103</v>
      </c>
      <c r="AH3104" t="s">
        <v>76</v>
      </c>
      <c r="AI3104">
        <v>1</v>
      </c>
      <c r="AJ3104">
        <v>2017</v>
      </c>
      <c r="AK3104">
        <v>3</v>
      </c>
      <c r="AL3104">
        <v>2</v>
      </c>
      <c r="AN3104">
        <v>2584</v>
      </c>
      <c r="AO3104">
        <v>32</v>
      </c>
      <c r="AP3104" t="s">
        <v>72</v>
      </c>
      <c r="AQ3104" t="s">
        <v>66</v>
      </c>
      <c r="AR3104">
        <v>3894</v>
      </c>
      <c r="AW3104" t="s">
        <v>15108</v>
      </c>
      <c r="AX3104" t="s">
        <v>15109</v>
      </c>
      <c r="AY3104" t="s">
        <v>15110</v>
      </c>
      <c r="AZ3104" t="s">
        <v>70</v>
      </c>
    </row>
    <row r="3105" spans="1:52" x14ac:dyDescent="0.3">
      <c r="A3105">
        <v>2168285</v>
      </c>
      <c r="B3105" t="s">
        <v>15111</v>
      </c>
      <c r="C3105" t="str">
        <f t="shared" si="383"/>
        <v>7492</v>
      </c>
      <c r="D3105" t="s">
        <v>8411</v>
      </c>
      <c r="E3105" t="str">
        <f t="shared" si="385"/>
        <v>0100</v>
      </c>
      <c r="F3105" t="s">
        <v>54</v>
      </c>
      <c r="G3105" t="str">
        <f>"04"</f>
        <v>04</v>
      </c>
      <c r="H3105" t="s">
        <v>55</v>
      </c>
      <c r="I3105" t="s">
        <v>56</v>
      </c>
      <c r="J3105" t="s">
        <v>13318</v>
      </c>
      <c r="K3105">
        <v>1</v>
      </c>
      <c r="L3105">
        <v>44009</v>
      </c>
      <c r="M3105">
        <v>1.01</v>
      </c>
      <c r="N3105" t="str">
        <f t="shared" si="381"/>
        <v>000X</v>
      </c>
      <c r="O3105">
        <v>5463</v>
      </c>
      <c r="P3105" t="s">
        <v>72</v>
      </c>
      <c r="Q3105" t="s">
        <v>8435</v>
      </c>
      <c r="R3105" t="s">
        <v>140</v>
      </c>
      <c r="T3105" t="s">
        <v>61</v>
      </c>
      <c r="V3105" t="s">
        <v>15112</v>
      </c>
      <c r="W3105">
        <v>278455</v>
      </c>
      <c r="X3105">
        <v>23980</v>
      </c>
      <c r="Y3105">
        <v>254475</v>
      </c>
      <c r="Z3105">
        <v>225695</v>
      </c>
      <c r="AA3105">
        <v>200695</v>
      </c>
      <c r="AB3105" t="s">
        <v>63</v>
      </c>
      <c r="AC3105" s="1">
        <v>41487</v>
      </c>
      <c r="AD3105">
        <v>299500</v>
      </c>
      <c r="AE3105">
        <v>2576</v>
      </c>
      <c r="AF3105">
        <v>442</v>
      </c>
      <c r="AG3105" t="s">
        <v>64</v>
      </c>
      <c r="AH3105" t="s">
        <v>76</v>
      </c>
      <c r="AI3105">
        <v>1</v>
      </c>
      <c r="AJ3105">
        <v>1999</v>
      </c>
      <c r="AK3105">
        <v>3</v>
      </c>
      <c r="AL3105">
        <v>3</v>
      </c>
      <c r="AN3105">
        <v>2854</v>
      </c>
      <c r="AO3105">
        <v>32</v>
      </c>
      <c r="AP3105" t="s">
        <v>63</v>
      </c>
      <c r="AQ3105" t="s">
        <v>66</v>
      </c>
      <c r="AR3105">
        <v>3976</v>
      </c>
      <c r="AW3105" t="s">
        <v>15113</v>
      </c>
      <c r="AX3105" t="s">
        <v>15114</v>
      </c>
      <c r="AY3105" t="s">
        <v>15115</v>
      </c>
      <c r="AZ3105" t="s">
        <v>70</v>
      </c>
    </row>
    <row r="3106" spans="1:52" x14ac:dyDescent="0.3">
      <c r="A3106">
        <v>2168684</v>
      </c>
      <c r="B3106" t="s">
        <v>15116</v>
      </c>
      <c r="C3106" t="str">
        <f t="shared" si="383"/>
        <v>7492</v>
      </c>
      <c r="D3106" t="s">
        <v>8411</v>
      </c>
      <c r="E3106" t="str">
        <f>"0000"</f>
        <v>0000</v>
      </c>
      <c r="F3106" t="s">
        <v>108</v>
      </c>
      <c r="G3106" t="str">
        <f>"10"</f>
        <v>10</v>
      </c>
      <c r="H3106" t="s">
        <v>55</v>
      </c>
      <c r="I3106" t="s">
        <v>56</v>
      </c>
      <c r="J3106" t="s">
        <v>57</v>
      </c>
      <c r="K3106">
        <v>0</v>
      </c>
      <c r="L3106">
        <v>49121</v>
      </c>
      <c r="M3106">
        <v>1.1299999999999999</v>
      </c>
      <c r="N3106" t="str">
        <f t="shared" si="381"/>
        <v>000X</v>
      </c>
      <c r="O3106">
        <v>2698</v>
      </c>
      <c r="P3106" t="s">
        <v>58</v>
      </c>
      <c r="Q3106" t="s">
        <v>9471</v>
      </c>
      <c r="R3106" t="s">
        <v>140</v>
      </c>
      <c r="T3106" t="s">
        <v>61</v>
      </c>
      <c r="V3106" t="s">
        <v>15117</v>
      </c>
      <c r="W3106">
        <v>18040</v>
      </c>
      <c r="X3106">
        <v>18040</v>
      </c>
      <c r="Y3106">
        <v>0</v>
      </c>
      <c r="Z3106">
        <v>18040</v>
      </c>
      <c r="AA3106">
        <v>18040</v>
      </c>
      <c r="AB3106" t="s">
        <v>72</v>
      </c>
      <c r="AC3106" s="1">
        <v>38078</v>
      </c>
      <c r="AD3106">
        <v>20700</v>
      </c>
      <c r="AE3106">
        <v>1714</v>
      </c>
      <c r="AF3106">
        <v>1450</v>
      </c>
      <c r="AG3106" t="s">
        <v>103</v>
      </c>
      <c r="AH3106" t="s">
        <v>873</v>
      </c>
      <c r="AR3106">
        <v>0</v>
      </c>
      <c r="AW3106" t="s">
        <v>15118</v>
      </c>
      <c r="AX3106" t="s">
        <v>15119</v>
      </c>
      <c r="AY3106" t="s">
        <v>15120</v>
      </c>
      <c r="AZ3106" t="s">
        <v>3710</v>
      </c>
    </row>
    <row r="3107" spans="1:52" x14ac:dyDescent="0.3">
      <c r="A3107">
        <v>2168757</v>
      </c>
      <c r="B3107" t="s">
        <v>15121</v>
      </c>
      <c r="C3107" t="str">
        <f t="shared" si="383"/>
        <v>7492</v>
      </c>
      <c r="D3107" t="s">
        <v>8411</v>
      </c>
      <c r="E3107" t="str">
        <f>"0100"</f>
        <v>0100</v>
      </c>
      <c r="F3107" t="s">
        <v>54</v>
      </c>
      <c r="G3107" t="str">
        <f>"04"</f>
        <v>04</v>
      </c>
      <c r="H3107" t="s">
        <v>55</v>
      </c>
      <c r="I3107" t="s">
        <v>56</v>
      </c>
      <c r="J3107" t="s">
        <v>57</v>
      </c>
      <c r="K3107">
        <v>1</v>
      </c>
      <c r="L3107">
        <v>46250</v>
      </c>
      <c r="M3107">
        <v>1.06</v>
      </c>
      <c r="N3107" t="str">
        <f t="shared" si="381"/>
        <v>000X</v>
      </c>
      <c r="O3107">
        <v>5570</v>
      </c>
      <c r="P3107" t="s">
        <v>72</v>
      </c>
      <c r="Q3107" t="s">
        <v>14753</v>
      </c>
      <c r="R3107" t="s">
        <v>4590</v>
      </c>
      <c r="T3107" t="s">
        <v>61</v>
      </c>
      <c r="V3107" t="s">
        <v>15122</v>
      </c>
      <c r="W3107">
        <v>199739</v>
      </c>
      <c r="X3107">
        <v>25480</v>
      </c>
      <c r="Y3107">
        <v>174259</v>
      </c>
      <c r="Z3107">
        <v>130867</v>
      </c>
      <c r="AA3107">
        <v>105867</v>
      </c>
      <c r="AB3107" t="s">
        <v>63</v>
      </c>
      <c r="AC3107" s="1">
        <v>43906</v>
      </c>
      <c r="AD3107">
        <v>267000</v>
      </c>
      <c r="AE3107">
        <v>3047</v>
      </c>
      <c r="AF3107">
        <v>1058</v>
      </c>
      <c r="AG3107" t="s">
        <v>64</v>
      </c>
      <c r="AH3107" t="s">
        <v>76</v>
      </c>
      <c r="AI3107">
        <v>1</v>
      </c>
      <c r="AJ3107">
        <v>1995</v>
      </c>
      <c r="AK3107">
        <v>3</v>
      </c>
      <c r="AL3107">
        <v>2</v>
      </c>
      <c r="AN3107">
        <v>2199</v>
      </c>
      <c r="AO3107">
        <v>32</v>
      </c>
      <c r="AP3107" t="s">
        <v>72</v>
      </c>
      <c r="AQ3107" t="s">
        <v>66</v>
      </c>
      <c r="AR3107">
        <v>2827</v>
      </c>
      <c r="AW3107" t="s">
        <v>15123</v>
      </c>
      <c r="AY3107" t="s">
        <v>15124</v>
      </c>
      <c r="AZ3107" t="s">
        <v>70</v>
      </c>
    </row>
    <row r="3108" spans="1:52" x14ac:dyDescent="0.3">
      <c r="A3108">
        <v>2168889</v>
      </c>
      <c r="B3108" t="s">
        <v>15125</v>
      </c>
      <c r="C3108" t="str">
        <f t="shared" si="383"/>
        <v>7492</v>
      </c>
      <c r="D3108" t="s">
        <v>8411</v>
      </c>
      <c r="E3108" t="str">
        <f>"0100"</f>
        <v>0100</v>
      </c>
      <c r="F3108" t="s">
        <v>54</v>
      </c>
      <c r="G3108" t="str">
        <f>"10"</f>
        <v>10</v>
      </c>
      <c r="H3108" t="s">
        <v>55</v>
      </c>
      <c r="I3108" t="s">
        <v>56</v>
      </c>
      <c r="J3108" t="s">
        <v>57</v>
      </c>
      <c r="K3108">
        <v>1</v>
      </c>
      <c r="L3108">
        <v>45530</v>
      </c>
      <c r="M3108">
        <v>1.05</v>
      </c>
      <c r="N3108" t="str">
        <f t="shared" si="381"/>
        <v>000X</v>
      </c>
      <c r="O3108">
        <v>3995</v>
      </c>
      <c r="P3108" t="s">
        <v>72</v>
      </c>
      <c r="Q3108" t="s">
        <v>13381</v>
      </c>
      <c r="R3108" t="s">
        <v>110</v>
      </c>
      <c r="T3108" t="s">
        <v>61</v>
      </c>
      <c r="V3108" t="s">
        <v>15126</v>
      </c>
      <c r="W3108">
        <v>16720</v>
      </c>
      <c r="X3108">
        <v>16720</v>
      </c>
      <c r="Y3108">
        <v>0</v>
      </c>
      <c r="Z3108">
        <v>16720</v>
      </c>
      <c r="AA3108">
        <v>16720</v>
      </c>
      <c r="AB3108" t="s">
        <v>63</v>
      </c>
      <c r="AC3108" s="1">
        <v>44034</v>
      </c>
      <c r="AD3108">
        <v>327500</v>
      </c>
      <c r="AE3108">
        <v>3078</v>
      </c>
      <c r="AF3108">
        <v>599</v>
      </c>
      <c r="AG3108" t="s">
        <v>64</v>
      </c>
      <c r="AH3108" t="s">
        <v>76</v>
      </c>
      <c r="AI3108">
        <v>1</v>
      </c>
      <c r="AJ3108">
        <v>2020</v>
      </c>
      <c r="AK3108">
        <v>3</v>
      </c>
      <c r="AL3108">
        <v>2</v>
      </c>
      <c r="AN3108">
        <v>2245</v>
      </c>
      <c r="AO3108">
        <v>32</v>
      </c>
      <c r="AP3108" t="s">
        <v>63</v>
      </c>
      <c r="AQ3108" t="s">
        <v>66</v>
      </c>
      <c r="AR3108">
        <v>3417</v>
      </c>
      <c r="AW3108" t="s">
        <v>15127</v>
      </c>
      <c r="AY3108" t="s">
        <v>15128</v>
      </c>
      <c r="AZ3108" t="s">
        <v>70</v>
      </c>
    </row>
    <row r="3109" spans="1:52" x14ac:dyDescent="0.3">
      <c r="A3109">
        <v>2168994</v>
      </c>
      <c r="B3109" t="s">
        <v>14997</v>
      </c>
      <c r="C3109" t="str">
        <f t="shared" si="383"/>
        <v>7492</v>
      </c>
      <c r="D3109" t="s">
        <v>8411</v>
      </c>
      <c r="E3109" t="str">
        <f>"0100"</f>
        <v>0100</v>
      </c>
      <c r="F3109" t="s">
        <v>54</v>
      </c>
      <c r="G3109" t="str">
        <f>"10"</f>
        <v>10</v>
      </c>
      <c r="H3109" t="s">
        <v>55</v>
      </c>
      <c r="I3109" t="s">
        <v>56</v>
      </c>
      <c r="J3109" t="s">
        <v>8434</v>
      </c>
      <c r="K3109">
        <v>1</v>
      </c>
      <c r="L3109">
        <v>68021</v>
      </c>
      <c r="M3109">
        <v>1.56</v>
      </c>
      <c r="N3109" t="str">
        <f t="shared" si="381"/>
        <v>000X</v>
      </c>
      <c r="O3109">
        <v>2874</v>
      </c>
      <c r="P3109" t="s">
        <v>58</v>
      </c>
      <c r="Q3109" t="s">
        <v>12049</v>
      </c>
      <c r="R3109" t="s">
        <v>140</v>
      </c>
      <c r="T3109" t="s">
        <v>61</v>
      </c>
      <c r="V3109" t="s">
        <v>14998</v>
      </c>
      <c r="W3109">
        <v>246338</v>
      </c>
      <c r="X3109">
        <v>28310</v>
      </c>
      <c r="Y3109">
        <v>218028</v>
      </c>
      <c r="Z3109">
        <v>163617</v>
      </c>
      <c r="AA3109">
        <v>138117</v>
      </c>
      <c r="AB3109" t="s">
        <v>63</v>
      </c>
      <c r="AC3109" s="1">
        <v>35096</v>
      </c>
      <c r="AD3109">
        <v>15000</v>
      </c>
      <c r="AE3109">
        <v>1122</v>
      </c>
      <c r="AF3109">
        <v>562</v>
      </c>
      <c r="AG3109" t="s">
        <v>103</v>
      </c>
      <c r="AH3109" t="s">
        <v>76</v>
      </c>
      <c r="AI3109">
        <v>1</v>
      </c>
      <c r="AJ3109">
        <v>1996</v>
      </c>
      <c r="AK3109">
        <v>3</v>
      </c>
      <c r="AL3109">
        <v>2</v>
      </c>
      <c r="AN3109">
        <v>2367</v>
      </c>
      <c r="AO3109">
        <v>32</v>
      </c>
      <c r="AP3109" t="s">
        <v>72</v>
      </c>
      <c r="AQ3109" t="s">
        <v>66</v>
      </c>
      <c r="AR3109">
        <v>3496</v>
      </c>
      <c r="AW3109" t="s">
        <v>14999</v>
      </c>
      <c r="AY3109" t="s">
        <v>15000</v>
      </c>
      <c r="AZ3109" t="s">
        <v>70</v>
      </c>
    </row>
    <row r="3110" spans="1:52" x14ac:dyDescent="0.3">
      <c r="A3110">
        <v>2169036</v>
      </c>
      <c r="B3110" t="s">
        <v>15129</v>
      </c>
      <c r="C3110" t="str">
        <f t="shared" si="383"/>
        <v>7492</v>
      </c>
      <c r="D3110" t="s">
        <v>8411</v>
      </c>
      <c r="E3110" t="str">
        <f>"0100"</f>
        <v>0100</v>
      </c>
      <c r="F3110" t="s">
        <v>54</v>
      </c>
      <c r="G3110" t="str">
        <f>"04"</f>
        <v>04</v>
      </c>
      <c r="H3110" t="s">
        <v>55</v>
      </c>
      <c r="I3110" t="s">
        <v>56</v>
      </c>
      <c r="J3110" t="s">
        <v>57</v>
      </c>
      <c r="K3110">
        <v>1</v>
      </c>
      <c r="L3110">
        <v>51858</v>
      </c>
      <c r="M3110">
        <v>1.19</v>
      </c>
      <c r="N3110" t="str">
        <f t="shared" si="381"/>
        <v>000X</v>
      </c>
      <c r="O3110">
        <v>5512</v>
      </c>
      <c r="P3110" t="s">
        <v>72</v>
      </c>
      <c r="Q3110" t="s">
        <v>14753</v>
      </c>
      <c r="R3110" t="s">
        <v>4590</v>
      </c>
      <c r="T3110" t="s">
        <v>61</v>
      </c>
      <c r="V3110" t="s">
        <v>15130</v>
      </c>
      <c r="W3110">
        <v>266576</v>
      </c>
      <c r="X3110">
        <v>28570</v>
      </c>
      <c r="Y3110">
        <v>238006</v>
      </c>
      <c r="Z3110">
        <v>211005</v>
      </c>
      <c r="AA3110">
        <v>186005</v>
      </c>
      <c r="AB3110" t="s">
        <v>63</v>
      </c>
      <c r="AC3110" s="1">
        <v>42667</v>
      </c>
      <c r="AD3110">
        <v>249900</v>
      </c>
      <c r="AE3110">
        <v>2790</v>
      </c>
      <c r="AF3110">
        <v>1581</v>
      </c>
      <c r="AG3110" t="s">
        <v>64</v>
      </c>
      <c r="AH3110" t="s">
        <v>76</v>
      </c>
      <c r="AI3110">
        <v>1</v>
      </c>
      <c r="AJ3110">
        <v>2003</v>
      </c>
      <c r="AK3110">
        <v>3</v>
      </c>
      <c r="AL3110">
        <v>2</v>
      </c>
      <c r="AN3110">
        <v>2492</v>
      </c>
      <c r="AO3110">
        <v>32</v>
      </c>
      <c r="AP3110" t="s">
        <v>63</v>
      </c>
      <c r="AQ3110" t="s">
        <v>66</v>
      </c>
      <c r="AR3110">
        <v>3687</v>
      </c>
      <c r="AW3110" t="s">
        <v>15131</v>
      </c>
      <c r="AX3110" t="s">
        <v>15132</v>
      </c>
      <c r="AY3110" t="s">
        <v>15133</v>
      </c>
      <c r="AZ3110" t="s">
        <v>70</v>
      </c>
    </row>
    <row r="3111" spans="1:52" x14ac:dyDescent="0.3">
      <c r="A3111">
        <v>2169184</v>
      </c>
      <c r="B3111" t="s">
        <v>15134</v>
      </c>
      <c r="C3111" t="str">
        <f t="shared" si="383"/>
        <v>7492</v>
      </c>
      <c r="D3111" t="s">
        <v>8411</v>
      </c>
      <c r="E3111" t="str">
        <f>"0100"</f>
        <v>0100</v>
      </c>
      <c r="F3111" t="s">
        <v>54</v>
      </c>
      <c r="G3111" t="str">
        <f>"04"</f>
        <v>04</v>
      </c>
      <c r="H3111" t="s">
        <v>55</v>
      </c>
      <c r="I3111" t="s">
        <v>56</v>
      </c>
      <c r="J3111" t="s">
        <v>57</v>
      </c>
      <c r="K3111">
        <v>1</v>
      </c>
      <c r="L3111">
        <v>46481</v>
      </c>
      <c r="M3111">
        <v>1.07</v>
      </c>
      <c r="N3111" t="str">
        <f t="shared" si="381"/>
        <v>000X</v>
      </c>
      <c r="O3111">
        <v>5547</v>
      </c>
      <c r="P3111" t="s">
        <v>72</v>
      </c>
      <c r="Q3111" t="s">
        <v>14753</v>
      </c>
      <c r="R3111" t="s">
        <v>4590</v>
      </c>
      <c r="T3111" t="s">
        <v>61</v>
      </c>
      <c r="V3111" t="s">
        <v>15135</v>
      </c>
      <c r="W3111">
        <v>219806</v>
      </c>
      <c r="X3111">
        <v>25610</v>
      </c>
      <c r="Y3111">
        <v>194196</v>
      </c>
      <c r="Z3111">
        <v>163301</v>
      </c>
      <c r="AA3111">
        <v>138301</v>
      </c>
      <c r="AB3111" t="s">
        <v>63</v>
      </c>
      <c r="AC3111" s="1">
        <v>35612</v>
      </c>
      <c r="AD3111">
        <v>15500</v>
      </c>
      <c r="AE3111">
        <v>1197</v>
      </c>
      <c r="AF3111">
        <v>492</v>
      </c>
      <c r="AG3111" t="s">
        <v>103</v>
      </c>
      <c r="AH3111" t="s">
        <v>76</v>
      </c>
      <c r="AI3111">
        <v>1</v>
      </c>
      <c r="AJ3111">
        <v>2000</v>
      </c>
      <c r="AK3111">
        <v>3</v>
      </c>
      <c r="AL3111">
        <v>2</v>
      </c>
      <c r="AN3111">
        <v>1958</v>
      </c>
      <c r="AO3111">
        <v>32</v>
      </c>
      <c r="AP3111" t="s">
        <v>63</v>
      </c>
      <c r="AQ3111" t="s">
        <v>66</v>
      </c>
      <c r="AR3111">
        <v>2964</v>
      </c>
      <c r="AW3111" t="s">
        <v>15136</v>
      </c>
      <c r="AX3111" t="s">
        <v>15137</v>
      </c>
      <c r="AY3111" t="s">
        <v>15138</v>
      </c>
      <c r="AZ3111" t="s">
        <v>70</v>
      </c>
    </row>
    <row r="3112" spans="1:52" x14ac:dyDescent="0.3">
      <c r="A3112">
        <v>2169265</v>
      </c>
      <c r="B3112" t="s">
        <v>15139</v>
      </c>
      <c r="C3112" t="str">
        <f t="shared" si="383"/>
        <v>7492</v>
      </c>
      <c r="D3112" t="s">
        <v>8411</v>
      </c>
      <c r="E3112" t="str">
        <f>"0000"</f>
        <v>0000</v>
      </c>
      <c r="F3112" t="s">
        <v>108</v>
      </c>
      <c r="G3112" t="str">
        <f>"10"</f>
        <v>10</v>
      </c>
      <c r="H3112" t="s">
        <v>55</v>
      </c>
      <c r="I3112" t="s">
        <v>56</v>
      </c>
      <c r="J3112" t="s">
        <v>57</v>
      </c>
      <c r="K3112">
        <v>0</v>
      </c>
      <c r="L3112">
        <v>51576</v>
      </c>
      <c r="M3112">
        <v>1.18</v>
      </c>
      <c r="N3112" t="str">
        <f t="shared" si="381"/>
        <v>000X</v>
      </c>
      <c r="O3112">
        <v>2843</v>
      </c>
      <c r="P3112" t="s">
        <v>58</v>
      </c>
      <c r="Q3112" t="s">
        <v>9471</v>
      </c>
      <c r="R3112" t="s">
        <v>140</v>
      </c>
      <c r="T3112" t="s">
        <v>61</v>
      </c>
      <c r="V3112" t="s">
        <v>15140</v>
      </c>
      <c r="W3112">
        <v>18940</v>
      </c>
      <c r="X3112">
        <v>18940</v>
      </c>
      <c r="Y3112">
        <v>0</v>
      </c>
      <c r="Z3112">
        <v>18940</v>
      </c>
      <c r="AA3112">
        <v>18940</v>
      </c>
      <c r="AB3112" t="s">
        <v>72</v>
      </c>
      <c r="AC3112" s="1">
        <v>39203</v>
      </c>
      <c r="AD3112">
        <v>60000</v>
      </c>
      <c r="AE3112">
        <v>2133</v>
      </c>
      <c r="AF3112">
        <v>1936</v>
      </c>
      <c r="AG3112" t="s">
        <v>103</v>
      </c>
      <c r="AH3112" t="s">
        <v>76</v>
      </c>
      <c r="AR3112">
        <v>0</v>
      </c>
      <c r="AW3112" t="s">
        <v>15141</v>
      </c>
      <c r="AX3112" t="s">
        <v>15142</v>
      </c>
      <c r="AY3112" t="s">
        <v>15143</v>
      </c>
      <c r="AZ3112" t="s">
        <v>10602</v>
      </c>
    </row>
    <row r="3113" spans="1:52" x14ac:dyDescent="0.3">
      <c r="A3113">
        <v>2169346</v>
      </c>
      <c r="B3113" t="s">
        <v>15144</v>
      </c>
      <c r="C3113" t="str">
        <f t="shared" si="383"/>
        <v>7492</v>
      </c>
      <c r="D3113" t="s">
        <v>8411</v>
      </c>
      <c r="E3113" t="str">
        <f t="shared" ref="E3113:E3122" si="386">"0100"</f>
        <v>0100</v>
      </c>
      <c r="F3113" t="s">
        <v>54</v>
      </c>
      <c r="G3113" t="str">
        <f>"04"</f>
        <v>04</v>
      </c>
      <c r="H3113" t="s">
        <v>55</v>
      </c>
      <c r="I3113" t="s">
        <v>56</v>
      </c>
      <c r="J3113" t="s">
        <v>13318</v>
      </c>
      <c r="K3113">
        <v>1</v>
      </c>
      <c r="L3113">
        <v>44404</v>
      </c>
      <c r="M3113">
        <v>1.02</v>
      </c>
      <c r="N3113" t="str">
        <f t="shared" si="381"/>
        <v>000X</v>
      </c>
      <c r="O3113">
        <v>5515</v>
      </c>
      <c r="P3113" t="s">
        <v>72</v>
      </c>
      <c r="Q3113" t="s">
        <v>14753</v>
      </c>
      <c r="R3113" t="s">
        <v>4590</v>
      </c>
      <c r="T3113" t="s">
        <v>61</v>
      </c>
      <c r="V3113" t="s">
        <v>15145</v>
      </c>
      <c r="W3113">
        <v>205429</v>
      </c>
      <c r="X3113">
        <v>26310</v>
      </c>
      <c r="Y3113">
        <v>179119</v>
      </c>
      <c r="Z3113">
        <v>165571</v>
      </c>
      <c r="AA3113">
        <v>140571</v>
      </c>
      <c r="AB3113" t="s">
        <v>63</v>
      </c>
      <c r="AC3113" s="1">
        <v>32021</v>
      </c>
      <c r="AD3113">
        <v>23500</v>
      </c>
      <c r="AE3113">
        <v>757</v>
      </c>
      <c r="AF3113">
        <v>1698</v>
      </c>
      <c r="AG3113" t="s">
        <v>103</v>
      </c>
      <c r="AH3113" t="s">
        <v>76</v>
      </c>
      <c r="AI3113">
        <v>1</v>
      </c>
      <c r="AJ3113">
        <v>1988</v>
      </c>
      <c r="AK3113">
        <v>3</v>
      </c>
      <c r="AL3113">
        <v>2</v>
      </c>
      <c r="AN3113">
        <v>2135</v>
      </c>
      <c r="AO3113">
        <v>32</v>
      </c>
      <c r="AP3113" t="s">
        <v>63</v>
      </c>
      <c r="AQ3113" t="s">
        <v>66</v>
      </c>
      <c r="AR3113">
        <v>3361</v>
      </c>
      <c r="AW3113" t="s">
        <v>15146</v>
      </c>
      <c r="AX3113" t="s">
        <v>15147</v>
      </c>
      <c r="AY3113" t="s">
        <v>15148</v>
      </c>
      <c r="AZ3113" t="s">
        <v>14943</v>
      </c>
    </row>
    <row r="3114" spans="1:52" x14ac:dyDescent="0.3">
      <c r="A3114">
        <v>2169389</v>
      </c>
      <c r="B3114" t="s">
        <v>15149</v>
      </c>
      <c r="C3114" t="str">
        <f t="shared" si="383"/>
        <v>7492</v>
      </c>
      <c r="D3114" t="s">
        <v>8411</v>
      </c>
      <c r="E3114" t="str">
        <f t="shared" si="386"/>
        <v>0100</v>
      </c>
      <c r="F3114" t="s">
        <v>54</v>
      </c>
      <c r="G3114" t="str">
        <f>"04"</f>
        <v>04</v>
      </c>
      <c r="H3114" t="s">
        <v>55</v>
      </c>
      <c r="I3114" t="s">
        <v>56</v>
      </c>
      <c r="J3114" t="s">
        <v>13318</v>
      </c>
      <c r="K3114">
        <v>1</v>
      </c>
      <c r="L3114">
        <v>44250</v>
      </c>
      <c r="M3114">
        <v>1.02</v>
      </c>
      <c r="N3114" t="str">
        <f t="shared" si="381"/>
        <v>000X</v>
      </c>
      <c r="O3114">
        <v>5511</v>
      </c>
      <c r="P3114" t="s">
        <v>72</v>
      </c>
      <c r="Q3114" t="s">
        <v>14753</v>
      </c>
      <c r="R3114" t="s">
        <v>4590</v>
      </c>
      <c r="T3114" t="s">
        <v>61</v>
      </c>
      <c r="V3114" t="s">
        <v>15150</v>
      </c>
      <c r="W3114">
        <v>251580</v>
      </c>
      <c r="X3114">
        <v>26310</v>
      </c>
      <c r="Y3114">
        <v>225270</v>
      </c>
      <c r="Z3114">
        <v>229085</v>
      </c>
      <c r="AA3114">
        <v>204085</v>
      </c>
      <c r="AB3114" t="s">
        <v>72</v>
      </c>
      <c r="AC3114" s="1">
        <v>43987</v>
      </c>
      <c r="AD3114">
        <v>351000</v>
      </c>
      <c r="AE3114">
        <v>3068</v>
      </c>
      <c r="AF3114">
        <v>655</v>
      </c>
      <c r="AG3114" t="s">
        <v>64</v>
      </c>
      <c r="AH3114" t="s">
        <v>76</v>
      </c>
      <c r="AI3114">
        <v>1</v>
      </c>
      <c r="AJ3114">
        <v>1991</v>
      </c>
      <c r="AK3114">
        <v>4</v>
      </c>
      <c r="AL3114">
        <v>3</v>
      </c>
      <c r="AN3114">
        <v>2562</v>
      </c>
      <c r="AO3114">
        <v>32</v>
      </c>
      <c r="AP3114" t="s">
        <v>63</v>
      </c>
      <c r="AQ3114" t="s">
        <v>66</v>
      </c>
      <c r="AR3114">
        <v>3380</v>
      </c>
      <c r="AW3114" t="s">
        <v>15151</v>
      </c>
      <c r="AY3114" t="s">
        <v>15152</v>
      </c>
      <c r="AZ3114" t="s">
        <v>70</v>
      </c>
    </row>
    <row r="3115" spans="1:52" x14ac:dyDescent="0.3">
      <c r="A3115">
        <v>2169486</v>
      </c>
      <c r="B3115" t="s">
        <v>15153</v>
      </c>
      <c r="C3115" t="str">
        <f t="shared" si="383"/>
        <v>7492</v>
      </c>
      <c r="D3115" t="s">
        <v>8411</v>
      </c>
      <c r="E3115" t="str">
        <f t="shared" si="386"/>
        <v>0100</v>
      </c>
      <c r="F3115" t="s">
        <v>54</v>
      </c>
      <c r="G3115" t="str">
        <f>"04"</f>
        <v>04</v>
      </c>
      <c r="H3115" t="s">
        <v>55</v>
      </c>
      <c r="I3115" t="s">
        <v>56</v>
      </c>
      <c r="J3115" t="s">
        <v>13318</v>
      </c>
      <c r="K3115">
        <v>1</v>
      </c>
      <c r="L3115">
        <v>46931</v>
      </c>
      <c r="M3115">
        <v>1.08</v>
      </c>
      <c r="N3115" t="str">
        <f t="shared" ref="N3115:N3178" si="387">"000X"</f>
        <v>000X</v>
      </c>
      <c r="O3115">
        <v>5501</v>
      </c>
      <c r="P3115" t="s">
        <v>72</v>
      </c>
      <c r="Q3115" t="s">
        <v>14753</v>
      </c>
      <c r="R3115" t="s">
        <v>4590</v>
      </c>
      <c r="T3115" t="s">
        <v>61</v>
      </c>
      <c r="V3115" t="s">
        <v>15154</v>
      </c>
      <c r="W3115">
        <v>276558</v>
      </c>
      <c r="X3115">
        <v>26170</v>
      </c>
      <c r="Y3115">
        <v>250388</v>
      </c>
      <c r="Z3115">
        <v>240180</v>
      </c>
      <c r="AA3115">
        <v>215180</v>
      </c>
      <c r="AB3115" t="s">
        <v>63</v>
      </c>
      <c r="AC3115" s="1">
        <v>38565</v>
      </c>
      <c r="AD3115">
        <v>375000</v>
      </c>
      <c r="AE3115">
        <v>1917</v>
      </c>
      <c r="AF3115">
        <v>1098</v>
      </c>
      <c r="AG3115" t="s">
        <v>64</v>
      </c>
      <c r="AH3115" t="s">
        <v>76</v>
      </c>
      <c r="AI3115">
        <v>1</v>
      </c>
      <c r="AJ3115">
        <v>1998</v>
      </c>
      <c r="AK3115">
        <v>3</v>
      </c>
      <c r="AL3115">
        <v>2</v>
      </c>
      <c r="AN3115">
        <v>2461</v>
      </c>
      <c r="AO3115">
        <v>32</v>
      </c>
      <c r="AP3115" t="s">
        <v>63</v>
      </c>
      <c r="AQ3115" t="s">
        <v>66</v>
      </c>
      <c r="AR3115">
        <v>3669</v>
      </c>
      <c r="AW3115" t="s">
        <v>15155</v>
      </c>
      <c r="AX3115" t="s">
        <v>15156</v>
      </c>
      <c r="AY3115" t="s">
        <v>15157</v>
      </c>
      <c r="AZ3115" t="s">
        <v>70</v>
      </c>
    </row>
    <row r="3116" spans="1:52" x14ac:dyDescent="0.3">
      <c r="A3116">
        <v>2169681</v>
      </c>
      <c r="B3116" t="s">
        <v>15158</v>
      </c>
      <c r="C3116" t="str">
        <f t="shared" si="383"/>
        <v>7492</v>
      </c>
      <c r="D3116" t="s">
        <v>8411</v>
      </c>
      <c r="E3116" t="str">
        <f t="shared" si="386"/>
        <v>0100</v>
      </c>
      <c r="F3116" t="s">
        <v>54</v>
      </c>
      <c r="G3116" t="str">
        <f>"04"</f>
        <v>04</v>
      </c>
      <c r="H3116" t="s">
        <v>55</v>
      </c>
      <c r="I3116" t="s">
        <v>56</v>
      </c>
      <c r="J3116" t="s">
        <v>13318</v>
      </c>
      <c r="K3116">
        <v>1</v>
      </c>
      <c r="L3116">
        <v>55588</v>
      </c>
      <c r="M3116">
        <v>1.28</v>
      </c>
      <c r="N3116" t="str">
        <f t="shared" si="387"/>
        <v>000X</v>
      </c>
      <c r="O3116">
        <v>5455</v>
      </c>
      <c r="P3116" t="s">
        <v>72</v>
      </c>
      <c r="Q3116" t="s">
        <v>14753</v>
      </c>
      <c r="R3116" t="s">
        <v>4590</v>
      </c>
      <c r="T3116" t="s">
        <v>61</v>
      </c>
      <c r="V3116" t="s">
        <v>15159</v>
      </c>
      <c r="W3116">
        <v>329898</v>
      </c>
      <c r="X3116">
        <v>28760</v>
      </c>
      <c r="Y3116">
        <v>301138</v>
      </c>
      <c r="Z3116">
        <v>278857</v>
      </c>
      <c r="AA3116">
        <v>253857</v>
      </c>
      <c r="AB3116" t="s">
        <v>63</v>
      </c>
      <c r="AC3116" s="1">
        <v>38930</v>
      </c>
      <c r="AD3116">
        <v>139000</v>
      </c>
      <c r="AE3116">
        <v>2052</v>
      </c>
      <c r="AF3116">
        <v>738</v>
      </c>
      <c r="AG3116" t="s">
        <v>64</v>
      </c>
      <c r="AH3116" t="s">
        <v>515</v>
      </c>
      <c r="AI3116">
        <v>1</v>
      </c>
      <c r="AJ3116">
        <v>2003</v>
      </c>
      <c r="AK3116">
        <v>3</v>
      </c>
      <c r="AL3116">
        <v>3</v>
      </c>
      <c r="AN3116">
        <v>3022</v>
      </c>
      <c r="AO3116">
        <v>32</v>
      </c>
      <c r="AP3116" t="s">
        <v>63</v>
      </c>
      <c r="AQ3116" t="s">
        <v>66</v>
      </c>
      <c r="AR3116">
        <v>4188</v>
      </c>
      <c r="AW3116" t="s">
        <v>15160</v>
      </c>
      <c r="AX3116" t="s">
        <v>15161</v>
      </c>
      <c r="AY3116" t="s">
        <v>15162</v>
      </c>
      <c r="AZ3116" t="s">
        <v>14943</v>
      </c>
    </row>
    <row r="3117" spans="1:52" x14ac:dyDescent="0.3">
      <c r="A3117">
        <v>2167670</v>
      </c>
      <c r="B3117" t="s">
        <v>15163</v>
      </c>
      <c r="C3117" t="str">
        <f t="shared" si="383"/>
        <v>7492</v>
      </c>
      <c r="D3117" t="s">
        <v>8411</v>
      </c>
      <c r="E3117" t="str">
        <f t="shared" si="386"/>
        <v>0100</v>
      </c>
      <c r="F3117" t="s">
        <v>54</v>
      </c>
      <c r="G3117" t="str">
        <f>"15"</f>
        <v>15</v>
      </c>
      <c r="H3117" t="s">
        <v>55</v>
      </c>
      <c r="I3117" t="s">
        <v>56</v>
      </c>
      <c r="J3117" t="s">
        <v>57</v>
      </c>
      <c r="K3117">
        <v>1</v>
      </c>
      <c r="L3117">
        <v>51515</v>
      </c>
      <c r="M3117">
        <v>1.18</v>
      </c>
      <c r="N3117" t="str">
        <f t="shared" si="387"/>
        <v>000X</v>
      </c>
      <c r="O3117">
        <v>3947</v>
      </c>
      <c r="P3117" t="s">
        <v>72</v>
      </c>
      <c r="Q3117" t="s">
        <v>13381</v>
      </c>
      <c r="R3117" t="s">
        <v>110</v>
      </c>
      <c r="T3117" t="s">
        <v>61</v>
      </c>
      <c r="V3117" t="s">
        <v>15164</v>
      </c>
      <c r="W3117">
        <v>259898</v>
      </c>
      <c r="X3117">
        <v>18920</v>
      </c>
      <c r="Y3117">
        <v>240978</v>
      </c>
      <c r="Z3117">
        <v>253345</v>
      </c>
      <c r="AA3117">
        <v>227845</v>
      </c>
      <c r="AB3117" t="s">
        <v>63</v>
      </c>
      <c r="AC3117" s="1">
        <v>43229</v>
      </c>
      <c r="AD3117">
        <v>260000</v>
      </c>
      <c r="AE3117">
        <v>2899</v>
      </c>
      <c r="AF3117">
        <v>1536</v>
      </c>
      <c r="AG3117" t="s">
        <v>64</v>
      </c>
      <c r="AH3117" t="s">
        <v>1821</v>
      </c>
      <c r="AI3117">
        <v>1</v>
      </c>
      <c r="AJ3117">
        <v>2008</v>
      </c>
      <c r="AK3117">
        <v>4</v>
      </c>
      <c r="AL3117">
        <v>2</v>
      </c>
      <c r="AM3117">
        <v>1</v>
      </c>
      <c r="AN3117">
        <v>2618</v>
      </c>
      <c r="AO3117">
        <v>32</v>
      </c>
      <c r="AP3117" t="s">
        <v>72</v>
      </c>
      <c r="AQ3117" t="s">
        <v>66</v>
      </c>
      <c r="AR3117">
        <v>3631</v>
      </c>
      <c r="AW3117" t="s">
        <v>15165</v>
      </c>
      <c r="AY3117" t="s">
        <v>15166</v>
      </c>
      <c r="AZ3117" t="s">
        <v>70</v>
      </c>
    </row>
    <row r="3118" spans="1:52" x14ac:dyDescent="0.3">
      <c r="A3118">
        <v>2167807</v>
      </c>
      <c r="B3118" t="s">
        <v>15167</v>
      </c>
      <c r="C3118" t="str">
        <f t="shared" si="383"/>
        <v>7492</v>
      </c>
      <c r="D3118" t="s">
        <v>8411</v>
      </c>
      <c r="E3118" t="str">
        <f t="shared" si="386"/>
        <v>0100</v>
      </c>
      <c r="F3118" t="s">
        <v>54</v>
      </c>
      <c r="G3118" t="str">
        <f>"04"</f>
        <v>04</v>
      </c>
      <c r="H3118" t="s">
        <v>55</v>
      </c>
      <c r="I3118" t="s">
        <v>56</v>
      </c>
      <c r="J3118" t="s">
        <v>57</v>
      </c>
      <c r="K3118">
        <v>1</v>
      </c>
      <c r="L3118">
        <v>44837</v>
      </c>
      <c r="M3118">
        <v>1.03</v>
      </c>
      <c r="N3118" t="str">
        <f t="shared" si="387"/>
        <v>000X</v>
      </c>
      <c r="O3118">
        <v>3427</v>
      </c>
      <c r="P3118" t="s">
        <v>58</v>
      </c>
      <c r="Q3118" t="s">
        <v>265</v>
      </c>
      <c r="R3118" t="s">
        <v>266</v>
      </c>
      <c r="T3118" t="s">
        <v>61</v>
      </c>
      <c r="V3118" t="s">
        <v>15168</v>
      </c>
      <c r="W3118">
        <v>267204</v>
      </c>
      <c r="X3118">
        <v>16470</v>
      </c>
      <c r="Y3118">
        <v>250734</v>
      </c>
      <c r="Z3118">
        <v>189581</v>
      </c>
      <c r="AA3118">
        <v>164581</v>
      </c>
      <c r="AB3118" t="s">
        <v>63</v>
      </c>
      <c r="AC3118" s="1">
        <v>41122</v>
      </c>
      <c r="AD3118">
        <v>220000</v>
      </c>
      <c r="AE3118">
        <v>2501</v>
      </c>
      <c r="AF3118">
        <v>306</v>
      </c>
      <c r="AG3118" t="s">
        <v>64</v>
      </c>
      <c r="AH3118" t="s">
        <v>76</v>
      </c>
      <c r="AI3118">
        <v>1</v>
      </c>
      <c r="AJ3118">
        <v>2005</v>
      </c>
      <c r="AK3118">
        <v>3</v>
      </c>
      <c r="AL3118">
        <v>2</v>
      </c>
      <c r="AN3118">
        <v>2670</v>
      </c>
      <c r="AO3118">
        <v>32</v>
      </c>
      <c r="AP3118" t="s">
        <v>63</v>
      </c>
      <c r="AQ3118" t="s">
        <v>66</v>
      </c>
      <c r="AR3118">
        <v>3663</v>
      </c>
      <c r="AW3118" t="s">
        <v>15169</v>
      </c>
      <c r="AX3118" t="s">
        <v>15170</v>
      </c>
      <c r="AY3118" t="s">
        <v>15171</v>
      </c>
      <c r="AZ3118" t="s">
        <v>70</v>
      </c>
    </row>
    <row r="3119" spans="1:52" x14ac:dyDescent="0.3">
      <c r="A3119">
        <v>2167947</v>
      </c>
      <c r="B3119" t="s">
        <v>15172</v>
      </c>
      <c r="C3119" t="str">
        <f t="shared" si="383"/>
        <v>7492</v>
      </c>
      <c r="D3119" t="s">
        <v>8411</v>
      </c>
      <c r="E3119" t="str">
        <f t="shared" si="386"/>
        <v>0100</v>
      </c>
      <c r="F3119" t="s">
        <v>54</v>
      </c>
      <c r="G3119" t="str">
        <f>"04"</f>
        <v>04</v>
      </c>
      <c r="H3119" t="s">
        <v>55</v>
      </c>
      <c r="I3119" t="s">
        <v>56</v>
      </c>
      <c r="J3119" t="s">
        <v>13318</v>
      </c>
      <c r="K3119">
        <v>1</v>
      </c>
      <c r="L3119">
        <v>43739</v>
      </c>
      <c r="M3119">
        <v>1</v>
      </c>
      <c r="N3119" t="str">
        <f t="shared" si="387"/>
        <v>000X</v>
      </c>
      <c r="O3119">
        <v>5384</v>
      </c>
      <c r="P3119" t="s">
        <v>72</v>
      </c>
      <c r="Q3119" t="s">
        <v>8499</v>
      </c>
      <c r="R3119" t="s">
        <v>266</v>
      </c>
      <c r="T3119" t="s">
        <v>61</v>
      </c>
      <c r="V3119" t="s">
        <v>15173</v>
      </c>
      <c r="W3119">
        <v>384755</v>
      </c>
      <c r="X3119">
        <v>24960</v>
      </c>
      <c r="Y3119">
        <v>359795</v>
      </c>
      <c r="Z3119">
        <v>374107</v>
      </c>
      <c r="AA3119">
        <v>349107</v>
      </c>
      <c r="AB3119" t="s">
        <v>63</v>
      </c>
      <c r="AC3119" s="1">
        <v>42612</v>
      </c>
      <c r="AD3119">
        <v>400000</v>
      </c>
      <c r="AE3119">
        <v>2779</v>
      </c>
      <c r="AF3119">
        <v>1088</v>
      </c>
      <c r="AG3119" t="s">
        <v>64</v>
      </c>
      <c r="AH3119" t="s">
        <v>76</v>
      </c>
      <c r="AI3119">
        <v>1</v>
      </c>
      <c r="AJ3119">
        <v>2006</v>
      </c>
      <c r="AK3119">
        <v>4</v>
      </c>
      <c r="AL3119">
        <v>3</v>
      </c>
      <c r="AM3119">
        <v>1</v>
      </c>
      <c r="AN3119">
        <v>3558</v>
      </c>
      <c r="AO3119">
        <v>32</v>
      </c>
      <c r="AP3119" t="s">
        <v>63</v>
      </c>
      <c r="AQ3119" t="s">
        <v>66</v>
      </c>
      <c r="AR3119">
        <v>4902</v>
      </c>
      <c r="AW3119" t="s">
        <v>15174</v>
      </c>
      <c r="AX3119" t="s">
        <v>15175</v>
      </c>
      <c r="AY3119" t="s">
        <v>15176</v>
      </c>
      <c r="AZ3119" t="s">
        <v>70</v>
      </c>
    </row>
    <row r="3120" spans="1:52" x14ac:dyDescent="0.3">
      <c r="A3120">
        <v>2168021</v>
      </c>
      <c r="B3120" t="s">
        <v>15177</v>
      </c>
      <c r="C3120" t="str">
        <f t="shared" si="383"/>
        <v>7492</v>
      </c>
      <c r="D3120" t="s">
        <v>8411</v>
      </c>
      <c r="E3120" t="str">
        <f t="shared" si="386"/>
        <v>0100</v>
      </c>
      <c r="F3120" t="s">
        <v>54</v>
      </c>
      <c r="G3120" t="str">
        <f>"15"</f>
        <v>15</v>
      </c>
      <c r="H3120" t="s">
        <v>55</v>
      </c>
      <c r="I3120" t="s">
        <v>56</v>
      </c>
      <c r="J3120" t="s">
        <v>57</v>
      </c>
      <c r="K3120">
        <v>1</v>
      </c>
      <c r="L3120">
        <v>48495</v>
      </c>
      <c r="M3120">
        <v>1.1100000000000001</v>
      </c>
      <c r="N3120" t="str">
        <f t="shared" si="387"/>
        <v>000X</v>
      </c>
      <c r="O3120">
        <v>2825</v>
      </c>
      <c r="P3120" t="s">
        <v>58</v>
      </c>
      <c r="Q3120" t="s">
        <v>13917</v>
      </c>
      <c r="R3120" t="s">
        <v>140</v>
      </c>
      <c r="T3120" t="s">
        <v>61</v>
      </c>
      <c r="V3120" t="s">
        <v>15178</v>
      </c>
      <c r="W3120">
        <v>238598</v>
      </c>
      <c r="X3120">
        <v>17810</v>
      </c>
      <c r="Y3120">
        <v>220788</v>
      </c>
      <c r="Z3120">
        <v>196716</v>
      </c>
      <c r="AA3120">
        <v>171716</v>
      </c>
      <c r="AB3120" t="s">
        <v>63</v>
      </c>
      <c r="AC3120" s="1">
        <v>41533</v>
      </c>
      <c r="AD3120">
        <v>250000</v>
      </c>
      <c r="AE3120">
        <v>2579</v>
      </c>
      <c r="AF3120">
        <v>954</v>
      </c>
      <c r="AG3120" t="s">
        <v>64</v>
      </c>
      <c r="AH3120" t="s">
        <v>76</v>
      </c>
      <c r="AI3120">
        <v>1</v>
      </c>
      <c r="AJ3120">
        <v>2003</v>
      </c>
      <c r="AK3120">
        <v>3</v>
      </c>
      <c r="AL3120">
        <v>2</v>
      </c>
      <c r="AN3120">
        <v>1998</v>
      </c>
      <c r="AO3120">
        <v>32</v>
      </c>
      <c r="AP3120" t="s">
        <v>63</v>
      </c>
      <c r="AQ3120" t="s">
        <v>66</v>
      </c>
      <c r="AR3120">
        <v>3110</v>
      </c>
      <c r="AW3120" t="s">
        <v>15179</v>
      </c>
      <c r="AX3120" t="s">
        <v>15180</v>
      </c>
      <c r="AY3120" t="s">
        <v>15181</v>
      </c>
      <c r="AZ3120" t="s">
        <v>70</v>
      </c>
    </row>
    <row r="3121" spans="1:52" x14ac:dyDescent="0.3">
      <c r="A3121">
        <v>2168048</v>
      </c>
      <c r="B3121" t="s">
        <v>15182</v>
      </c>
      <c r="C3121" t="str">
        <f t="shared" si="383"/>
        <v>7492</v>
      </c>
      <c r="D3121" t="s">
        <v>8411</v>
      </c>
      <c r="E3121" t="str">
        <f t="shared" si="386"/>
        <v>0100</v>
      </c>
      <c r="F3121" t="s">
        <v>54</v>
      </c>
      <c r="G3121" t="str">
        <f>"04"</f>
        <v>04</v>
      </c>
      <c r="H3121" t="s">
        <v>55</v>
      </c>
      <c r="I3121" t="s">
        <v>56</v>
      </c>
      <c r="J3121" t="s">
        <v>13318</v>
      </c>
      <c r="K3121">
        <v>1</v>
      </c>
      <c r="L3121">
        <v>45508</v>
      </c>
      <c r="M3121">
        <v>1.04</v>
      </c>
      <c r="N3121" t="str">
        <f t="shared" si="387"/>
        <v>000X</v>
      </c>
      <c r="O3121">
        <v>3267</v>
      </c>
      <c r="P3121" t="s">
        <v>58</v>
      </c>
      <c r="Q3121" t="s">
        <v>14298</v>
      </c>
      <c r="R3121" t="s">
        <v>140</v>
      </c>
      <c r="T3121" t="s">
        <v>61</v>
      </c>
      <c r="V3121" t="s">
        <v>15183</v>
      </c>
      <c r="W3121">
        <v>220279</v>
      </c>
      <c r="X3121">
        <v>23980</v>
      </c>
      <c r="Y3121">
        <v>196299</v>
      </c>
      <c r="Z3121">
        <v>171170</v>
      </c>
      <c r="AA3121">
        <v>141170</v>
      </c>
      <c r="AB3121" t="s">
        <v>63</v>
      </c>
      <c r="AC3121" s="1">
        <v>41456</v>
      </c>
      <c r="AD3121">
        <v>200000</v>
      </c>
      <c r="AE3121">
        <v>2570</v>
      </c>
      <c r="AF3121">
        <v>2254</v>
      </c>
      <c r="AG3121" t="s">
        <v>64</v>
      </c>
      <c r="AH3121" t="s">
        <v>76</v>
      </c>
      <c r="AI3121">
        <v>1</v>
      </c>
      <c r="AJ3121">
        <v>1993</v>
      </c>
      <c r="AK3121">
        <v>3</v>
      </c>
      <c r="AL3121">
        <v>2</v>
      </c>
      <c r="AN3121">
        <v>2183</v>
      </c>
      <c r="AO3121">
        <v>32</v>
      </c>
      <c r="AP3121" t="s">
        <v>63</v>
      </c>
      <c r="AQ3121" t="s">
        <v>66</v>
      </c>
      <c r="AR3121">
        <v>3238</v>
      </c>
      <c r="AW3121" t="s">
        <v>15184</v>
      </c>
      <c r="AX3121" t="s">
        <v>15185</v>
      </c>
      <c r="AY3121" t="s">
        <v>15186</v>
      </c>
      <c r="AZ3121" t="s">
        <v>70</v>
      </c>
    </row>
    <row r="3122" spans="1:52" x14ac:dyDescent="0.3">
      <c r="A3122">
        <v>2168056</v>
      </c>
      <c r="B3122" t="s">
        <v>15187</v>
      </c>
      <c r="C3122" t="str">
        <f t="shared" si="383"/>
        <v>7492</v>
      </c>
      <c r="D3122" t="s">
        <v>8411</v>
      </c>
      <c r="E3122" t="str">
        <f t="shared" si="386"/>
        <v>0100</v>
      </c>
      <c r="F3122" t="s">
        <v>54</v>
      </c>
      <c r="G3122" t="str">
        <f>"15"</f>
        <v>15</v>
      </c>
      <c r="H3122" t="s">
        <v>55</v>
      </c>
      <c r="I3122" t="s">
        <v>56</v>
      </c>
      <c r="J3122" t="s">
        <v>57</v>
      </c>
      <c r="K3122">
        <v>1</v>
      </c>
      <c r="L3122">
        <v>48949</v>
      </c>
      <c r="M3122">
        <v>1.1200000000000001</v>
      </c>
      <c r="N3122" t="str">
        <f t="shared" si="387"/>
        <v>000X</v>
      </c>
      <c r="O3122">
        <v>2857</v>
      </c>
      <c r="P3122" t="s">
        <v>58</v>
      </c>
      <c r="Q3122" t="s">
        <v>13917</v>
      </c>
      <c r="R3122" t="s">
        <v>140</v>
      </c>
      <c r="T3122" t="s">
        <v>61</v>
      </c>
      <c r="V3122" t="s">
        <v>15188</v>
      </c>
      <c r="W3122">
        <v>295796</v>
      </c>
      <c r="X3122">
        <v>17980</v>
      </c>
      <c r="Y3122">
        <v>277816</v>
      </c>
      <c r="Z3122">
        <v>217020</v>
      </c>
      <c r="AA3122">
        <v>191520</v>
      </c>
      <c r="AB3122" t="s">
        <v>63</v>
      </c>
      <c r="AC3122" s="1">
        <v>38384</v>
      </c>
      <c r="AD3122">
        <v>59000</v>
      </c>
      <c r="AE3122">
        <v>1836</v>
      </c>
      <c r="AF3122">
        <v>2418</v>
      </c>
      <c r="AG3122" t="s">
        <v>103</v>
      </c>
      <c r="AH3122" t="s">
        <v>76</v>
      </c>
      <c r="AI3122">
        <v>1</v>
      </c>
      <c r="AJ3122">
        <v>2007</v>
      </c>
      <c r="AK3122">
        <v>3</v>
      </c>
      <c r="AL3122">
        <v>3</v>
      </c>
      <c r="AN3122">
        <v>3043</v>
      </c>
      <c r="AO3122">
        <v>32</v>
      </c>
      <c r="AP3122" t="s">
        <v>63</v>
      </c>
      <c r="AQ3122" t="s">
        <v>66</v>
      </c>
      <c r="AR3122">
        <v>3944</v>
      </c>
      <c r="AW3122" t="s">
        <v>15189</v>
      </c>
      <c r="AX3122" t="s">
        <v>15190</v>
      </c>
      <c r="AY3122" t="s">
        <v>15191</v>
      </c>
      <c r="AZ3122" t="s">
        <v>70</v>
      </c>
    </row>
    <row r="3123" spans="1:52" x14ac:dyDescent="0.3">
      <c r="A3123">
        <v>2168129</v>
      </c>
      <c r="B3123" t="s">
        <v>15192</v>
      </c>
      <c r="C3123" t="str">
        <f t="shared" si="383"/>
        <v>7492</v>
      </c>
      <c r="D3123" t="s">
        <v>8411</v>
      </c>
      <c r="E3123" t="str">
        <f>"0000"</f>
        <v>0000</v>
      </c>
      <c r="F3123" t="s">
        <v>108</v>
      </c>
      <c r="G3123" t="str">
        <f>"04"</f>
        <v>04</v>
      </c>
      <c r="H3123" t="s">
        <v>55</v>
      </c>
      <c r="I3123" t="s">
        <v>56</v>
      </c>
      <c r="J3123" t="s">
        <v>13318</v>
      </c>
      <c r="K3123">
        <v>0</v>
      </c>
      <c r="L3123">
        <v>46023</v>
      </c>
      <c r="M3123">
        <v>1.06</v>
      </c>
      <c r="N3123" t="str">
        <f t="shared" si="387"/>
        <v>000X</v>
      </c>
      <c r="O3123">
        <v>3375</v>
      </c>
      <c r="P3123" t="s">
        <v>58</v>
      </c>
      <c r="Q3123" t="s">
        <v>14298</v>
      </c>
      <c r="R3123" t="s">
        <v>140</v>
      </c>
      <c r="T3123" t="s">
        <v>61</v>
      </c>
      <c r="V3123" t="s">
        <v>15193</v>
      </c>
      <c r="W3123">
        <v>20260</v>
      </c>
      <c r="X3123">
        <v>20260</v>
      </c>
      <c r="Y3123">
        <v>0</v>
      </c>
      <c r="Z3123">
        <v>20260</v>
      </c>
      <c r="AA3123">
        <v>20260</v>
      </c>
      <c r="AB3123" t="s">
        <v>72</v>
      </c>
      <c r="AC3123" s="1">
        <v>44231</v>
      </c>
      <c r="AD3123">
        <v>49500</v>
      </c>
      <c r="AE3123">
        <v>3134</v>
      </c>
      <c r="AF3123">
        <v>751</v>
      </c>
      <c r="AG3123" t="s">
        <v>103</v>
      </c>
      <c r="AH3123" t="s">
        <v>2824</v>
      </c>
      <c r="AR3123">
        <v>0</v>
      </c>
      <c r="AW3123" t="s">
        <v>15194</v>
      </c>
      <c r="AX3123" t="s">
        <v>13389</v>
      </c>
      <c r="AY3123" t="s">
        <v>13390</v>
      </c>
      <c r="AZ3123" t="s">
        <v>70</v>
      </c>
    </row>
    <row r="3124" spans="1:52" x14ac:dyDescent="0.3">
      <c r="A3124">
        <v>2168188</v>
      </c>
      <c r="B3124" t="s">
        <v>15195</v>
      </c>
      <c r="C3124" t="str">
        <f t="shared" si="383"/>
        <v>7492</v>
      </c>
      <c r="D3124" t="s">
        <v>8411</v>
      </c>
      <c r="E3124" t="str">
        <f t="shared" ref="E3124:E3129" si="388">"0100"</f>
        <v>0100</v>
      </c>
      <c r="F3124" t="s">
        <v>54</v>
      </c>
      <c r="G3124" t="str">
        <f>"04"</f>
        <v>04</v>
      </c>
      <c r="H3124" t="s">
        <v>55</v>
      </c>
      <c r="I3124" t="s">
        <v>56</v>
      </c>
      <c r="J3124" t="s">
        <v>13318</v>
      </c>
      <c r="K3124">
        <v>1</v>
      </c>
      <c r="L3124">
        <v>45922</v>
      </c>
      <c r="M3124">
        <v>1.05</v>
      </c>
      <c r="N3124" t="str">
        <f t="shared" si="387"/>
        <v>000X</v>
      </c>
      <c r="O3124">
        <v>3473</v>
      </c>
      <c r="P3124" t="s">
        <v>58</v>
      </c>
      <c r="Q3124" t="s">
        <v>14298</v>
      </c>
      <c r="R3124" t="s">
        <v>140</v>
      </c>
      <c r="T3124" t="s">
        <v>61</v>
      </c>
      <c r="V3124" t="s">
        <v>15196</v>
      </c>
      <c r="W3124">
        <v>193161</v>
      </c>
      <c r="X3124">
        <v>23950</v>
      </c>
      <c r="Y3124">
        <v>169211</v>
      </c>
      <c r="Z3124">
        <v>149918</v>
      </c>
      <c r="AA3124">
        <v>124918</v>
      </c>
      <c r="AB3124" t="s">
        <v>63</v>
      </c>
      <c r="AC3124" s="1">
        <v>37742</v>
      </c>
      <c r="AD3124">
        <v>170000</v>
      </c>
      <c r="AE3124">
        <v>1602</v>
      </c>
      <c r="AF3124">
        <v>352</v>
      </c>
      <c r="AG3124" t="s">
        <v>64</v>
      </c>
      <c r="AH3124" t="s">
        <v>76</v>
      </c>
      <c r="AI3124">
        <v>1</v>
      </c>
      <c r="AJ3124">
        <v>1994</v>
      </c>
      <c r="AK3124">
        <v>3</v>
      </c>
      <c r="AL3124">
        <v>2</v>
      </c>
      <c r="AN3124">
        <v>1959</v>
      </c>
      <c r="AO3124">
        <v>32</v>
      </c>
      <c r="AP3124" t="s">
        <v>63</v>
      </c>
      <c r="AQ3124" t="s">
        <v>66</v>
      </c>
      <c r="AR3124">
        <v>2599</v>
      </c>
      <c r="AW3124" t="s">
        <v>15197</v>
      </c>
      <c r="AX3124" t="s">
        <v>15198</v>
      </c>
      <c r="AY3124" t="s">
        <v>15199</v>
      </c>
      <c r="AZ3124" t="s">
        <v>70</v>
      </c>
    </row>
    <row r="3125" spans="1:52" x14ac:dyDescent="0.3">
      <c r="A3125">
        <v>2168692</v>
      </c>
      <c r="B3125" t="s">
        <v>15200</v>
      </c>
      <c r="C3125" t="str">
        <f t="shared" si="383"/>
        <v>7492</v>
      </c>
      <c r="D3125" t="s">
        <v>8411</v>
      </c>
      <c r="E3125" t="str">
        <f t="shared" si="388"/>
        <v>0100</v>
      </c>
      <c r="F3125" t="s">
        <v>54</v>
      </c>
      <c r="G3125" t="str">
        <f>"04"</f>
        <v>04</v>
      </c>
      <c r="H3125" t="s">
        <v>55</v>
      </c>
      <c r="I3125" t="s">
        <v>56</v>
      </c>
      <c r="J3125" t="s">
        <v>57</v>
      </c>
      <c r="K3125">
        <v>1</v>
      </c>
      <c r="L3125">
        <v>47500</v>
      </c>
      <c r="M3125">
        <v>1.0900000000000001</v>
      </c>
      <c r="N3125" t="str">
        <f t="shared" si="387"/>
        <v>000X</v>
      </c>
      <c r="O3125">
        <v>5590</v>
      </c>
      <c r="P3125" t="s">
        <v>72</v>
      </c>
      <c r="Q3125" t="s">
        <v>14753</v>
      </c>
      <c r="R3125" t="s">
        <v>4590</v>
      </c>
      <c r="T3125" t="s">
        <v>61</v>
      </c>
      <c r="V3125" t="s">
        <v>15201</v>
      </c>
      <c r="W3125">
        <v>237680</v>
      </c>
      <c r="X3125">
        <v>26170</v>
      </c>
      <c r="Y3125">
        <v>211510</v>
      </c>
      <c r="Z3125">
        <v>185074</v>
      </c>
      <c r="AA3125">
        <v>160074</v>
      </c>
      <c r="AB3125" t="s">
        <v>63</v>
      </c>
      <c r="AC3125" s="1">
        <v>42199</v>
      </c>
      <c r="AD3125">
        <v>230000</v>
      </c>
      <c r="AE3125">
        <v>2701</v>
      </c>
      <c r="AF3125">
        <v>637</v>
      </c>
      <c r="AG3125" t="s">
        <v>64</v>
      </c>
      <c r="AH3125" t="s">
        <v>76</v>
      </c>
      <c r="AI3125">
        <v>1</v>
      </c>
      <c r="AJ3125">
        <v>2003</v>
      </c>
      <c r="AK3125">
        <v>3</v>
      </c>
      <c r="AL3125">
        <v>2</v>
      </c>
      <c r="AN3125">
        <v>2097</v>
      </c>
      <c r="AO3125">
        <v>32</v>
      </c>
      <c r="AP3125" t="s">
        <v>63</v>
      </c>
      <c r="AQ3125" t="s">
        <v>66</v>
      </c>
      <c r="AR3125">
        <v>3250</v>
      </c>
      <c r="AW3125" t="s">
        <v>15202</v>
      </c>
      <c r="AX3125" t="s">
        <v>15203</v>
      </c>
      <c r="AY3125" t="s">
        <v>15204</v>
      </c>
      <c r="AZ3125" t="s">
        <v>70</v>
      </c>
    </row>
    <row r="3126" spans="1:52" x14ac:dyDescent="0.3">
      <c r="A3126">
        <v>2169206</v>
      </c>
      <c r="B3126" t="s">
        <v>15205</v>
      </c>
      <c r="C3126" t="str">
        <f t="shared" si="383"/>
        <v>7492</v>
      </c>
      <c r="D3126" t="s">
        <v>8411</v>
      </c>
      <c r="E3126" t="str">
        <f t="shared" si="388"/>
        <v>0100</v>
      </c>
      <c r="F3126" t="s">
        <v>54</v>
      </c>
      <c r="G3126" t="str">
        <f>"10"</f>
        <v>10</v>
      </c>
      <c r="H3126" t="s">
        <v>55</v>
      </c>
      <c r="I3126" t="s">
        <v>56</v>
      </c>
      <c r="J3126" t="s">
        <v>57</v>
      </c>
      <c r="K3126">
        <v>1</v>
      </c>
      <c r="L3126">
        <v>50710</v>
      </c>
      <c r="M3126">
        <v>1.1599999999999999</v>
      </c>
      <c r="N3126" t="str">
        <f t="shared" si="387"/>
        <v>000X</v>
      </c>
      <c r="O3126">
        <v>2811</v>
      </c>
      <c r="P3126" t="s">
        <v>58</v>
      </c>
      <c r="Q3126" t="s">
        <v>9471</v>
      </c>
      <c r="R3126" t="s">
        <v>140</v>
      </c>
      <c r="T3126" t="s">
        <v>61</v>
      </c>
      <c r="V3126" t="s">
        <v>15206</v>
      </c>
      <c r="W3126">
        <v>278314</v>
      </c>
      <c r="X3126">
        <v>18630</v>
      </c>
      <c r="Y3126">
        <v>259684</v>
      </c>
      <c r="Z3126">
        <v>164426</v>
      </c>
      <c r="AA3126">
        <v>139426</v>
      </c>
      <c r="AB3126" t="s">
        <v>63</v>
      </c>
      <c r="AC3126" s="1">
        <v>43559</v>
      </c>
      <c r="AD3126">
        <v>295000</v>
      </c>
      <c r="AE3126">
        <v>2967</v>
      </c>
      <c r="AF3126">
        <v>2472</v>
      </c>
      <c r="AG3126" t="s">
        <v>64</v>
      </c>
      <c r="AH3126" t="s">
        <v>76</v>
      </c>
      <c r="AI3126">
        <v>1</v>
      </c>
      <c r="AJ3126">
        <v>2018</v>
      </c>
      <c r="AK3126">
        <v>3</v>
      </c>
      <c r="AL3126">
        <v>2</v>
      </c>
      <c r="AN3126">
        <v>2627</v>
      </c>
      <c r="AO3126">
        <v>32</v>
      </c>
      <c r="AP3126" t="s">
        <v>72</v>
      </c>
      <c r="AQ3126" t="s">
        <v>66</v>
      </c>
      <c r="AR3126">
        <v>3609</v>
      </c>
      <c r="AW3126" t="s">
        <v>15207</v>
      </c>
      <c r="AX3126" t="s">
        <v>15208</v>
      </c>
      <c r="AY3126" t="s">
        <v>15209</v>
      </c>
      <c r="AZ3126" t="s">
        <v>70</v>
      </c>
    </row>
    <row r="3127" spans="1:52" x14ac:dyDescent="0.3">
      <c r="A3127">
        <v>2169648</v>
      </c>
      <c r="B3127" t="s">
        <v>15210</v>
      </c>
      <c r="C3127" t="str">
        <f t="shared" si="383"/>
        <v>7492</v>
      </c>
      <c r="D3127" t="s">
        <v>8411</v>
      </c>
      <c r="E3127" t="str">
        <f t="shared" si="388"/>
        <v>0100</v>
      </c>
      <c r="F3127" t="s">
        <v>54</v>
      </c>
      <c r="G3127" t="str">
        <f>"04"</f>
        <v>04</v>
      </c>
      <c r="H3127" t="s">
        <v>55</v>
      </c>
      <c r="I3127" t="s">
        <v>56</v>
      </c>
      <c r="J3127" t="s">
        <v>13318</v>
      </c>
      <c r="K3127">
        <v>1</v>
      </c>
      <c r="L3127">
        <v>45309</v>
      </c>
      <c r="M3127">
        <v>1.04</v>
      </c>
      <c r="N3127" t="str">
        <f t="shared" si="387"/>
        <v>000X</v>
      </c>
      <c r="O3127">
        <v>5465</v>
      </c>
      <c r="P3127" t="s">
        <v>72</v>
      </c>
      <c r="Q3127" t="s">
        <v>14753</v>
      </c>
      <c r="R3127" t="s">
        <v>4590</v>
      </c>
      <c r="T3127" t="s">
        <v>61</v>
      </c>
      <c r="V3127" t="s">
        <v>15211</v>
      </c>
      <c r="W3127">
        <v>205996</v>
      </c>
      <c r="X3127">
        <v>25200</v>
      </c>
      <c r="Y3127">
        <v>180796</v>
      </c>
      <c r="Z3127">
        <v>187711</v>
      </c>
      <c r="AA3127">
        <v>162711</v>
      </c>
      <c r="AB3127" t="s">
        <v>63</v>
      </c>
      <c r="AC3127" s="1">
        <v>42821</v>
      </c>
      <c r="AD3127">
        <v>250000</v>
      </c>
      <c r="AE3127">
        <v>2818</v>
      </c>
      <c r="AF3127">
        <v>1963</v>
      </c>
      <c r="AG3127" t="s">
        <v>64</v>
      </c>
      <c r="AH3127" t="s">
        <v>76</v>
      </c>
      <c r="AI3127">
        <v>1</v>
      </c>
      <c r="AJ3127">
        <v>1990</v>
      </c>
      <c r="AK3127">
        <v>3</v>
      </c>
      <c r="AL3127">
        <v>2</v>
      </c>
      <c r="AN3127">
        <v>1930</v>
      </c>
      <c r="AO3127">
        <v>32</v>
      </c>
      <c r="AP3127" t="s">
        <v>63</v>
      </c>
      <c r="AQ3127" t="s">
        <v>66</v>
      </c>
      <c r="AR3127">
        <v>2678</v>
      </c>
      <c r="AW3127" t="s">
        <v>15212</v>
      </c>
      <c r="AX3127" t="s">
        <v>15213</v>
      </c>
      <c r="AY3127" t="s">
        <v>15214</v>
      </c>
      <c r="AZ3127" t="s">
        <v>70</v>
      </c>
    </row>
    <row r="3128" spans="1:52" x14ac:dyDescent="0.3">
      <c r="A3128">
        <v>2169672</v>
      </c>
      <c r="B3128" t="s">
        <v>15215</v>
      </c>
      <c r="C3128" t="str">
        <f t="shared" si="383"/>
        <v>7492</v>
      </c>
      <c r="D3128" t="s">
        <v>8411</v>
      </c>
      <c r="E3128" t="str">
        <f t="shared" si="388"/>
        <v>0100</v>
      </c>
      <c r="F3128" t="s">
        <v>54</v>
      </c>
      <c r="G3128" t="str">
        <f>"09"</f>
        <v>09</v>
      </c>
      <c r="H3128" t="s">
        <v>55</v>
      </c>
      <c r="I3128" t="s">
        <v>56</v>
      </c>
      <c r="J3128" t="s">
        <v>57</v>
      </c>
      <c r="K3128">
        <v>1</v>
      </c>
      <c r="L3128">
        <v>46106</v>
      </c>
      <c r="M3128">
        <v>1.06</v>
      </c>
      <c r="N3128" t="str">
        <f t="shared" si="387"/>
        <v>000X</v>
      </c>
      <c r="O3128">
        <v>2924</v>
      </c>
      <c r="P3128" t="s">
        <v>58</v>
      </c>
      <c r="Q3128" t="s">
        <v>8502</v>
      </c>
      <c r="R3128" t="s">
        <v>140</v>
      </c>
      <c r="T3128" t="s">
        <v>61</v>
      </c>
      <c r="V3128" t="s">
        <v>15216</v>
      </c>
      <c r="W3128">
        <v>210573</v>
      </c>
      <c r="X3128">
        <v>16930</v>
      </c>
      <c r="Y3128">
        <v>193643</v>
      </c>
      <c r="Z3128">
        <v>159436</v>
      </c>
      <c r="AA3128">
        <v>134436</v>
      </c>
      <c r="AB3128" t="s">
        <v>63</v>
      </c>
      <c r="AC3128" s="1">
        <v>38473</v>
      </c>
      <c r="AD3128">
        <v>239000</v>
      </c>
      <c r="AE3128">
        <v>1868</v>
      </c>
      <c r="AF3128">
        <v>928</v>
      </c>
      <c r="AG3128" t="s">
        <v>64</v>
      </c>
      <c r="AH3128" t="s">
        <v>76</v>
      </c>
      <c r="AI3128">
        <v>1</v>
      </c>
      <c r="AJ3128">
        <v>2001</v>
      </c>
      <c r="AK3128">
        <v>4</v>
      </c>
      <c r="AL3128">
        <v>2</v>
      </c>
      <c r="AN3128">
        <v>1921</v>
      </c>
      <c r="AO3128">
        <v>32</v>
      </c>
      <c r="AP3128" t="s">
        <v>63</v>
      </c>
      <c r="AQ3128" t="s">
        <v>66</v>
      </c>
      <c r="AR3128">
        <v>2812</v>
      </c>
      <c r="AW3128" t="s">
        <v>15217</v>
      </c>
      <c r="AX3128" t="s">
        <v>15218</v>
      </c>
      <c r="AY3128" t="s">
        <v>15219</v>
      </c>
      <c r="AZ3128" t="s">
        <v>70</v>
      </c>
    </row>
    <row r="3129" spans="1:52" x14ac:dyDescent="0.3">
      <c r="A3129">
        <v>2169788</v>
      </c>
      <c r="B3129" t="s">
        <v>15220</v>
      </c>
      <c r="C3129" t="str">
        <f t="shared" si="383"/>
        <v>7492</v>
      </c>
      <c r="D3129" t="s">
        <v>8411</v>
      </c>
      <c r="E3129" t="str">
        <f t="shared" si="388"/>
        <v>0100</v>
      </c>
      <c r="F3129" t="s">
        <v>54</v>
      </c>
      <c r="G3129" t="str">
        <f>"04"</f>
        <v>04</v>
      </c>
      <c r="H3129" t="s">
        <v>55</v>
      </c>
      <c r="I3129" t="s">
        <v>56</v>
      </c>
      <c r="J3129" t="s">
        <v>57</v>
      </c>
      <c r="K3129">
        <v>1</v>
      </c>
      <c r="L3129">
        <v>44820</v>
      </c>
      <c r="M3129">
        <v>1.03</v>
      </c>
      <c r="N3129" t="str">
        <f t="shared" si="387"/>
        <v>000X</v>
      </c>
      <c r="O3129">
        <v>5596</v>
      </c>
      <c r="P3129" t="s">
        <v>72</v>
      </c>
      <c r="Q3129" t="s">
        <v>15221</v>
      </c>
      <c r="R3129" t="s">
        <v>110</v>
      </c>
      <c r="T3129" t="s">
        <v>61</v>
      </c>
      <c r="V3129" t="s">
        <v>15222</v>
      </c>
      <c r="W3129">
        <v>326514</v>
      </c>
      <c r="X3129">
        <v>24690</v>
      </c>
      <c r="Y3129">
        <v>301824</v>
      </c>
      <c r="Z3129">
        <v>326514</v>
      </c>
      <c r="AA3129">
        <v>301514</v>
      </c>
      <c r="AB3129" t="s">
        <v>72</v>
      </c>
      <c r="AC3129" s="1">
        <v>44027</v>
      </c>
      <c r="AD3129">
        <v>437000</v>
      </c>
      <c r="AE3129">
        <v>3076</v>
      </c>
      <c r="AF3129">
        <v>1224</v>
      </c>
      <c r="AG3129" t="s">
        <v>64</v>
      </c>
      <c r="AH3129" t="s">
        <v>76</v>
      </c>
      <c r="AI3129">
        <v>1</v>
      </c>
      <c r="AJ3129">
        <v>2016</v>
      </c>
      <c r="AK3129">
        <v>3</v>
      </c>
      <c r="AL3129">
        <v>2</v>
      </c>
      <c r="AN3129">
        <v>2351</v>
      </c>
      <c r="AO3129">
        <v>32</v>
      </c>
      <c r="AP3129" t="s">
        <v>63</v>
      </c>
      <c r="AQ3129" t="s">
        <v>66</v>
      </c>
      <c r="AR3129">
        <v>3564</v>
      </c>
      <c r="AW3129" t="s">
        <v>15223</v>
      </c>
      <c r="AY3129" t="s">
        <v>15224</v>
      </c>
      <c r="AZ3129" t="s">
        <v>70</v>
      </c>
    </row>
    <row r="3130" spans="1:52" x14ac:dyDescent="0.3">
      <c r="A3130">
        <v>2169885</v>
      </c>
      <c r="B3130" t="s">
        <v>15225</v>
      </c>
      <c r="C3130" t="str">
        <f t="shared" si="383"/>
        <v>7492</v>
      </c>
      <c r="D3130" t="s">
        <v>8411</v>
      </c>
      <c r="E3130" t="str">
        <f t="shared" ref="E3130:E3135" si="389">"0000"</f>
        <v>0000</v>
      </c>
      <c r="F3130" t="s">
        <v>108</v>
      </c>
      <c r="G3130" t="str">
        <f>"09"</f>
        <v>09</v>
      </c>
      <c r="H3130" t="s">
        <v>55</v>
      </c>
      <c r="I3130" t="s">
        <v>56</v>
      </c>
      <c r="J3130" t="s">
        <v>57</v>
      </c>
      <c r="K3130">
        <v>0</v>
      </c>
      <c r="L3130">
        <v>52158</v>
      </c>
      <c r="M3130">
        <v>1.2</v>
      </c>
      <c r="N3130" t="str">
        <f t="shared" si="387"/>
        <v>000X</v>
      </c>
      <c r="O3130">
        <v>2914</v>
      </c>
      <c r="P3130" t="s">
        <v>58</v>
      </c>
      <c r="Q3130" t="s">
        <v>8502</v>
      </c>
      <c r="R3130" t="s">
        <v>140</v>
      </c>
      <c r="T3130" t="s">
        <v>61</v>
      </c>
      <c r="V3130" t="s">
        <v>15226</v>
      </c>
      <c r="W3130">
        <v>19160</v>
      </c>
      <c r="X3130">
        <v>19160</v>
      </c>
      <c r="Y3130">
        <v>0</v>
      </c>
      <c r="Z3130">
        <v>19160</v>
      </c>
      <c r="AA3130">
        <v>19160</v>
      </c>
      <c r="AB3130" t="s">
        <v>72</v>
      </c>
      <c r="AC3130" s="1">
        <v>43460</v>
      </c>
      <c r="AD3130">
        <v>137000</v>
      </c>
      <c r="AE3130">
        <v>2949</v>
      </c>
      <c r="AF3130">
        <v>35</v>
      </c>
      <c r="AG3130" t="s">
        <v>103</v>
      </c>
      <c r="AH3130" t="s">
        <v>570</v>
      </c>
      <c r="AR3130">
        <v>0</v>
      </c>
      <c r="AW3130" t="s">
        <v>10206</v>
      </c>
      <c r="AY3130" t="s">
        <v>10207</v>
      </c>
      <c r="AZ3130" t="s">
        <v>10208</v>
      </c>
    </row>
    <row r="3131" spans="1:52" x14ac:dyDescent="0.3">
      <c r="A3131">
        <v>2169982</v>
      </c>
      <c r="B3131" t="s">
        <v>15227</v>
      </c>
      <c r="C3131" t="str">
        <f t="shared" si="383"/>
        <v>7492</v>
      </c>
      <c r="D3131" t="s">
        <v>8411</v>
      </c>
      <c r="E3131" t="str">
        <f t="shared" si="389"/>
        <v>0000</v>
      </c>
      <c r="F3131" t="s">
        <v>108</v>
      </c>
      <c r="G3131" t="str">
        <f>"10"</f>
        <v>10</v>
      </c>
      <c r="H3131" t="s">
        <v>55</v>
      </c>
      <c r="I3131" t="s">
        <v>56</v>
      </c>
      <c r="J3131" t="s">
        <v>57</v>
      </c>
      <c r="K3131">
        <v>0</v>
      </c>
      <c r="L3131">
        <v>46233</v>
      </c>
      <c r="M3131">
        <v>1.06</v>
      </c>
      <c r="N3131" t="str">
        <f t="shared" si="387"/>
        <v>000X</v>
      </c>
      <c r="O3131">
        <v>2906</v>
      </c>
      <c r="P3131" t="s">
        <v>58</v>
      </c>
      <c r="Q3131" t="s">
        <v>8502</v>
      </c>
      <c r="R3131" t="s">
        <v>140</v>
      </c>
      <c r="T3131" t="s">
        <v>61</v>
      </c>
      <c r="V3131" t="s">
        <v>15228</v>
      </c>
      <c r="W3131">
        <v>16980</v>
      </c>
      <c r="X3131">
        <v>16980</v>
      </c>
      <c r="Y3131">
        <v>0</v>
      </c>
      <c r="Z3131">
        <v>16980</v>
      </c>
      <c r="AA3131">
        <v>16980</v>
      </c>
      <c r="AB3131" t="s">
        <v>72</v>
      </c>
      <c r="AC3131" s="1">
        <v>36739</v>
      </c>
      <c r="AD3131">
        <v>13000</v>
      </c>
      <c r="AE3131">
        <v>1385</v>
      </c>
      <c r="AF3131">
        <v>1495</v>
      </c>
      <c r="AG3131" t="s">
        <v>103</v>
      </c>
      <c r="AH3131" t="s">
        <v>76</v>
      </c>
      <c r="AR3131">
        <v>0</v>
      </c>
      <c r="AW3131" t="s">
        <v>15229</v>
      </c>
      <c r="AY3131" t="s">
        <v>15230</v>
      </c>
      <c r="AZ3131" t="s">
        <v>15231</v>
      </c>
    </row>
    <row r="3132" spans="1:52" x14ac:dyDescent="0.3">
      <c r="A3132">
        <v>2170204</v>
      </c>
      <c r="B3132" t="s">
        <v>15232</v>
      </c>
      <c r="C3132" t="str">
        <f t="shared" si="383"/>
        <v>7492</v>
      </c>
      <c r="D3132" t="s">
        <v>8411</v>
      </c>
      <c r="E3132" t="str">
        <f t="shared" si="389"/>
        <v>0000</v>
      </c>
      <c r="F3132" t="s">
        <v>108</v>
      </c>
      <c r="G3132" t="str">
        <f>"04"</f>
        <v>04</v>
      </c>
      <c r="H3132" t="s">
        <v>55</v>
      </c>
      <c r="I3132" t="s">
        <v>56</v>
      </c>
      <c r="J3132" t="s">
        <v>57</v>
      </c>
      <c r="K3132">
        <v>0</v>
      </c>
      <c r="L3132">
        <v>45644</v>
      </c>
      <c r="M3132">
        <v>1.05</v>
      </c>
      <c r="N3132" t="str">
        <f t="shared" si="387"/>
        <v>000X</v>
      </c>
      <c r="O3132">
        <v>5584</v>
      </c>
      <c r="P3132" t="s">
        <v>72</v>
      </c>
      <c r="Q3132" t="s">
        <v>15233</v>
      </c>
      <c r="R3132" t="s">
        <v>110</v>
      </c>
      <c r="T3132" t="s">
        <v>61</v>
      </c>
      <c r="V3132" t="s">
        <v>15234</v>
      </c>
      <c r="W3132">
        <v>25150</v>
      </c>
      <c r="X3132">
        <v>25150</v>
      </c>
      <c r="Y3132">
        <v>0</v>
      </c>
      <c r="Z3132">
        <v>25150</v>
      </c>
      <c r="AA3132">
        <v>25150</v>
      </c>
      <c r="AB3132" t="s">
        <v>72</v>
      </c>
      <c r="AC3132" s="1">
        <v>32905</v>
      </c>
      <c r="AD3132">
        <v>16100</v>
      </c>
      <c r="AE3132">
        <v>848</v>
      </c>
      <c r="AF3132">
        <v>1362</v>
      </c>
      <c r="AG3132" t="s">
        <v>103</v>
      </c>
      <c r="AH3132" t="s">
        <v>221</v>
      </c>
      <c r="AR3132">
        <v>0</v>
      </c>
      <c r="AW3132" t="s">
        <v>15235</v>
      </c>
      <c r="AX3132" t="s">
        <v>15236</v>
      </c>
      <c r="AY3132" t="s">
        <v>15237</v>
      </c>
      <c r="AZ3132" t="s">
        <v>15238</v>
      </c>
    </row>
    <row r="3133" spans="1:52" x14ac:dyDescent="0.3">
      <c r="A3133">
        <v>2170441</v>
      </c>
      <c r="B3133" t="s">
        <v>15239</v>
      </c>
      <c r="C3133" t="str">
        <f t="shared" si="383"/>
        <v>7492</v>
      </c>
      <c r="D3133" t="s">
        <v>8411</v>
      </c>
      <c r="E3133" t="str">
        <f t="shared" si="389"/>
        <v>0000</v>
      </c>
      <c r="F3133" t="s">
        <v>108</v>
      </c>
      <c r="G3133" t="str">
        <f>"10"</f>
        <v>10</v>
      </c>
      <c r="H3133" t="s">
        <v>55</v>
      </c>
      <c r="I3133" t="s">
        <v>56</v>
      </c>
      <c r="J3133" t="s">
        <v>57</v>
      </c>
      <c r="K3133">
        <v>0</v>
      </c>
      <c r="L3133">
        <v>48288</v>
      </c>
      <c r="M3133">
        <v>1.1100000000000001</v>
      </c>
      <c r="N3133" t="str">
        <f t="shared" si="387"/>
        <v>000X</v>
      </c>
      <c r="O3133">
        <v>2821</v>
      </c>
      <c r="P3133" t="s">
        <v>58</v>
      </c>
      <c r="Q3133" t="s">
        <v>4583</v>
      </c>
      <c r="R3133" t="s">
        <v>266</v>
      </c>
      <c r="T3133" t="s">
        <v>61</v>
      </c>
      <c r="V3133" t="s">
        <v>15240</v>
      </c>
      <c r="W3133">
        <v>17740</v>
      </c>
      <c r="X3133">
        <v>17740</v>
      </c>
      <c r="Y3133">
        <v>0</v>
      </c>
      <c r="Z3133">
        <v>17740</v>
      </c>
      <c r="AA3133">
        <v>17740</v>
      </c>
      <c r="AB3133" t="s">
        <v>72</v>
      </c>
      <c r="AR3133">
        <v>0</v>
      </c>
      <c r="AW3133" t="s">
        <v>15241</v>
      </c>
      <c r="AY3133" t="s">
        <v>15242</v>
      </c>
      <c r="AZ3133" t="s">
        <v>15243</v>
      </c>
    </row>
    <row r="3134" spans="1:52" x14ac:dyDescent="0.3">
      <c r="A3134">
        <v>2170549</v>
      </c>
      <c r="B3134" t="s">
        <v>15244</v>
      </c>
      <c r="C3134" t="str">
        <f t="shared" si="383"/>
        <v>7492</v>
      </c>
      <c r="D3134" t="s">
        <v>8411</v>
      </c>
      <c r="E3134" t="str">
        <f t="shared" si="389"/>
        <v>0000</v>
      </c>
      <c r="F3134" t="s">
        <v>108</v>
      </c>
      <c r="G3134" t="str">
        <f>"10"</f>
        <v>10</v>
      </c>
      <c r="H3134" t="s">
        <v>55</v>
      </c>
      <c r="I3134" t="s">
        <v>56</v>
      </c>
      <c r="J3134" t="s">
        <v>57</v>
      </c>
      <c r="K3134">
        <v>0</v>
      </c>
      <c r="L3134">
        <v>45818</v>
      </c>
      <c r="M3134">
        <v>1.05</v>
      </c>
      <c r="N3134" t="str">
        <f t="shared" si="387"/>
        <v>000X</v>
      </c>
      <c r="O3134">
        <v>2897</v>
      </c>
      <c r="P3134" t="s">
        <v>58</v>
      </c>
      <c r="Q3134" t="s">
        <v>4583</v>
      </c>
      <c r="R3134" t="s">
        <v>266</v>
      </c>
      <c r="T3134" t="s">
        <v>61</v>
      </c>
      <c r="V3134" t="s">
        <v>15245</v>
      </c>
      <c r="W3134">
        <v>16830</v>
      </c>
      <c r="X3134">
        <v>16830</v>
      </c>
      <c r="Y3134">
        <v>0</v>
      </c>
      <c r="Z3134">
        <v>16830</v>
      </c>
      <c r="AA3134">
        <v>16830</v>
      </c>
      <c r="AB3134" t="s">
        <v>72</v>
      </c>
      <c r="AC3134" s="1">
        <v>44223</v>
      </c>
      <c r="AD3134">
        <v>38500</v>
      </c>
      <c r="AE3134">
        <v>3130</v>
      </c>
      <c r="AF3134">
        <v>2128</v>
      </c>
      <c r="AG3134" t="s">
        <v>103</v>
      </c>
      <c r="AH3134" t="s">
        <v>76</v>
      </c>
      <c r="AR3134">
        <v>0</v>
      </c>
      <c r="AW3134" t="s">
        <v>15246</v>
      </c>
      <c r="AX3134" t="s">
        <v>15247</v>
      </c>
      <c r="AY3134" t="s">
        <v>15248</v>
      </c>
      <c r="AZ3134" t="s">
        <v>15249</v>
      </c>
    </row>
    <row r="3135" spans="1:52" x14ac:dyDescent="0.3">
      <c r="A3135">
        <v>2170760</v>
      </c>
      <c r="B3135" t="s">
        <v>15250</v>
      </c>
      <c r="C3135" t="str">
        <f t="shared" si="383"/>
        <v>7492</v>
      </c>
      <c r="D3135" t="s">
        <v>8411</v>
      </c>
      <c r="E3135" t="str">
        <f t="shared" si="389"/>
        <v>0000</v>
      </c>
      <c r="F3135" t="s">
        <v>108</v>
      </c>
      <c r="G3135" t="str">
        <f>"04"</f>
        <v>04</v>
      </c>
      <c r="H3135" t="s">
        <v>55</v>
      </c>
      <c r="I3135" t="s">
        <v>56</v>
      </c>
      <c r="J3135" t="s">
        <v>13318</v>
      </c>
      <c r="K3135">
        <v>0</v>
      </c>
      <c r="L3135">
        <v>66891</v>
      </c>
      <c r="M3135">
        <v>1.54</v>
      </c>
      <c r="N3135" t="str">
        <f t="shared" si="387"/>
        <v>000X</v>
      </c>
      <c r="O3135">
        <v>5617</v>
      </c>
      <c r="P3135" t="s">
        <v>72</v>
      </c>
      <c r="Q3135" t="s">
        <v>15233</v>
      </c>
      <c r="R3135" t="s">
        <v>110</v>
      </c>
      <c r="T3135" t="s">
        <v>61</v>
      </c>
      <c r="V3135" t="s">
        <v>15251</v>
      </c>
      <c r="W3135">
        <v>30730</v>
      </c>
      <c r="X3135">
        <v>30730</v>
      </c>
      <c r="Y3135">
        <v>0</v>
      </c>
      <c r="Z3135">
        <v>30730</v>
      </c>
      <c r="AA3135">
        <v>30730</v>
      </c>
      <c r="AB3135" t="s">
        <v>72</v>
      </c>
      <c r="AR3135">
        <v>0</v>
      </c>
      <c r="AW3135" t="s">
        <v>15252</v>
      </c>
      <c r="AY3135" t="s">
        <v>15253</v>
      </c>
      <c r="AZ3135" t="s">
        <v>15254</v>
      </c>
    </row>
    <row r="3136" spans="1:52" x14ac:dyDescent="0.3">
      <c r="A3136">
        <v>2170786</v>
      </c>
      <c r="B3136" t="s">
        <v>15255</v>
      </c>
      <c r="C3136" t="str">
        <f t="shared" si="383"/>
        <v>7492</v>
      </c>
      <c r="D3136" t="s">
        <v>8411</v>
      </c>
      <c r="E3136" t="str">
        <f t="shared" ref="E3136:E3145" si="390">"0100"</f>
        <v>0100</v>
      </c>
      <c r="F3136" t="s">
        <v>54</v>
      </c>
      <c r="G3136" t="str">
        <f>"09"</f>
        <v>09</v>
      </c>
      <c r="H3136" t="s">
        <v>55</v>
      </c>
      <c r="I3136" t="s">
        <v>56</v>
      </c>
      <c r="J3136" t="s">
        <v>57</v>
      </c>
      <c r="K3136">
        <v>1</v>
      </c>
      <c r="L3136">
        <v>46558</v>
      </c>
      <c r="M3136">
        <v>1.07</v>
      </c>
      <c r="N3136" t="str">
        <f t="shared" si="387"/>
        <v>000X</v>
      </c>
      <c r="O3136">
        <v>4299</v>
      </c>
      <c r="P3136" t="s">
        <v>72</v>
      </c>
      <c r="Q3136" t="s">
        <v>8908</v>
      </c>
      <c r="R3136" t="s">
        <v>140</v>
      </c>
      <c r="T3136" t="s">
        <v>61</v>
      </c>
      <c r="V3136" t="s">
        <v>15256</v>
      </c>
      <c r="W3136">
        <v>268610</v>
      </c>
      <c r="X3136">
        <v>17100</v>
      </c>
      <c r="Y3136">
        <v>251510</v>
      </c>
      <c r="Z3136">
        <v>268610</v>
      </c>
      <c r="AA3136">
        <v>268610</v>
      </c>
      <c r="AB3136" t="s">
        <v>72</v>
      </c>
      <c r="AC3136" s="1">
        <v>42726</v>
      </c>
      <c r="AD3136">
        <v>284000</v>
      </c>
      <c r="AE3136">
        <v>2802</v>
      </c>
      <c r="AF3136">
        <v>403</v>
      </c>
      <c r="AG3136" t="s">
        <v>64</v>
      </c>
      <c r="AH3136" t="s">
        <v>76</v>
      </c>
      <c r="AI3136">
        <v>1</v>
      </c>
      <c r="AJ3136">
        <v>2015</v>
      </c>
      <c r="AK3136">
        <v>3</v>
      </c>
      <c r="AL3136">
        <v>2</v>
      </c>
      <c r="AM3136">
        <v>1</v>
      </c>
      <c r="AN3136">
        <v>2514</v>
      </c>
      <c r="AO3136">
        <v>32</v>
      </c>
      <c r="AP3136" t="s">
        <v>72</v>
      </c>
      <c r="AQ3136" t="s">
        <v>66</v>
      </c>
      <c r="AR3136">
        <v>3612</v>
      </c>
      <c r="AW3136" t="s">
        <v>15257</v>
      </c>
      <c r="AX3136" t="s">
        <v>15258</v>
      </c>
      <c r="AY3136" t="s">
        <v>15259</v>
      </c>
      <c r="AZ3136" t="s">
        <v>70</v>
      </c>
    </row>
    <row r="3137" spans="1:52" x14ac:dyDescent="0.3">
      <c r="A3137">
        <v>2171731</v>
      </c>
      <c r="B3137" t="s">
        <v>15260</v>
      </c>
      <c r="C3137" t="str">
        <f t="shared" si="383"/>
        <v>7492</v>
      </c>
      <c r="D3137" t="s">
        <v>8411</v>
      </c>
      <c r="E3137" t="str">
        <f t="shared" si="390"/>
        <v>0100</v>
      </c>
      <c r="F3137" t="s">
        <v>54</v>
      </c>
      <c r="G3137" t="str">
        <f>"04"</f>
        <v>04</v>
      </c>
      <c r="H3137" t="s">
        <v>55</v>
      </c>
      <c r="I3137" t="s">
        <v>56</v>
      </c>
      <c r="J3137" t="s">
        <v>57</v>
      </c>
      <c r="K3137">
        <v>1</v>
      </c>
      <c r="L3137">
        <v>45848</v>
      </c>
      <c r="M3137">
        <v>1.05</v>
      </c>
      <c r="N3137" t="str">
        <f t="shared" si="387"/>
        <v>000X</v>
      </c>
      <c r="O3137">
        <v>5373</v>
      </c>
      <c r="P3137" t="s">
        <v>72</v>
      </c>
      <c r="Q3137" t="s">
        <v>15261</v>
      </c>
      <c r="R3137" t="s">
        <v>140</v>
      </c>
      <c r="T3137" t="s">
        <v>61</v>
      </c>
      <c r="V3137" t="s">
        <v>15262</v>
      </c>
      <c r="W3137">
        <v>172235</v>
      </c>
      <c r="X3137">
        <v>16840</v>
      </c>
      <c r="Y3137">
        <v>155395</v>
      </c>
      <c r="Z3137">
        <v>124439</v>
      </c>
      <c r="AA3137">
        <v>94439</v>
      </c>
      <c r="AB3137" t="s">
        <v>63</v>
      </c>
      <c r="AC3137" s="1">
        <v>36342</v>
      </c>
      <c r="AD3137">
        <v>124000</v>
      </c>
      <c r="AE3137">
        <v>1318</v>
      </c>
      <c r="AF3137">
        <v>1052</v>
      </c>
      <c r="AG3137" t="s">
        <v>64</v>
      </c>
      <c r="AH3137" t="s">
        <v>76</v>
      </c>
      <c r="AI3137">
        <v>1</v>
      </c>
      <c r="AJ3137">
        <v>1985</v>
      </c>
      <c r="AK3137">
        <v>3</v>
      </c>
      <c r="AL3137">
        <v>2</v>
      </c>
      <c r="AN3137">
        <v>2014</v>
      </c>
      <c r="AO3137">
        <v>32</v>
      </c>
      <c r="AP3137" t="s">
        <v>63</v>
      </c>
      <c r="AQ3137" t="s">
        <v>66</v>
      </c>
      <c r="AR3137">
        <v>2725</v>
      </c>
      <c r="AW3137" t="s">
        <v>15263</v>
      </c>
      <c r="AY3137" t="s">
        <v>15264</v>
      </c>
      <c r="AZ3137" t="s">
        <v>15265</v>
      </c>
    </row>
    <row r="3138" spans="1:52" x14ac:dyDescent="0.3">
      <c r="A3138">
        <v>2171758</v>
      </c>
      <c r="B3138" t="s">
        <v>15266</v>
      </c>
      <c r="C3138" t="str">
        <f t="shared" ref="C3138:C3201" si="391">"7492"</f>
        <v>7492</v>
      </c>
      <c r="D3138" t="s">
        <v>8411</v>
      </c>
      <c r="E3138" t="str">
        <f t="shared" si="390"/>
        <v>0100</v>
      </c>
      <c r="F3138" t="s">
        <v>54</v>
      </c>
      <c r="G3138" t="str">
        <f>"04"</f>
        <v>04</v>
      </c>
      <c r="H3138" t="s">
        <v>55</v>
      </c>
      <c r="I3138" t="s">
        <v>56</v>
      </c>
      <c r="J3138" t="s">
        <v>57</v>
      </c>
      <c r="K3138">
        <v>1</v>
      </c>
      <c r="L3138">
        <v>45764</v>
      </c>
      <c r="M3138">
        <v>1.05</v>
      </c>
      <c r="N3138" t="str">
        <f t="shared" si="387"/>
        <v>000X</v>
      </c>
      <c r="O3138">
        <v>5409</v>
      </c>
      <c r="P3138" t="s">
        <v>72</v>
      </c>
      <c r="Q3138" t="s">
        <v>15261</v>
      </c>
      <c r="R3138" t="s">
        <v>140</v>
      </c>
      <c r="T3138" t="s">
        <v>61</v>
      </c>
      <c r="V3138" t="s">
        <v>15267</v>
      </c>
      <c r="W3138">
        <v>205979</v>
      </c>
      <c r="X3138">
        <v>16810</v>
      </c>
      <c r="Y3138">
        <v>189169</v>
      </c>
      <c r="Z3138">
        <v>185529</v>
      </c>
      <c r="AA3138">
        <v>160529</v>
      </c>
      <c r="AB3138" t="s">
        <v>63</v>
      </c>
      <c r="AC3138" s="1">
        <v>42885</v>
      </c>
      <c r="AD3138">
        <v>237000</v>
      </c>
      <c r="AE3138">
        <v>2832</v>
      </c>
      <c r="AF3138">
        <v>309</v>
      </c>
      <c r="AG3138" t="s">
        <v>64</v>
      </c>
      <c r="AH3138" t="s">
        <v>76</v>
      </c>
      <c r="AI3138">
        <v>1</v>
      </c>
      <c r="AJ3138">
        <v>1999</v>
      </c>
      <c r="AK3138">
        <v>3</v>
      </c>
      <c r="AL3138">
        <v>2</v>
      </c>
      <c r="AN3138">
        <v>2035</v>
      </c>
      <c r="AO3138">
        <v>32</v>
      </c>
      <c r="AP3138" t="s">
        <v>63</v>
      </c>
      <c r="AQ3138" t="s">
        <v>66</v>
      </c>
      <c r="AR3138">
        <v>2887</v>
      </c>
      <c r="AW3138" t="s">
        <v>15268</v>
      </c>
      <c r="AX3138" t="s">
        <v>15269</v>
      </c>
      <c r="AY3138" t="s">
        <v>15270</v>
      </c>
      <c r="AZ3138" t="s">
        <v>70</v>
      </c>
    </row>
    <row r="3139" spans="1:52" x14ac:dyDescent="0.3">
      <c r="A3139">
        <v>2172223</v>
      </c>
      <c r="B3139" t="s">
        <v>15271</v>
      </c>
      <c r="C3139" t="str">
        <f t="shared" si="391"/>
        <v>7492</v>
      </c>
      <c r="D3139" t="s">
        <v>8411</v>
      </c>
      <c r="E3139" t="str">
        <f t="shared" si="390"/>
        <v>0100</v>
      </c>
      <c r="F3139" t="s">
        <v>54</v>
      </c>
      <c r="G3139" t="str">
        <f>"03"</f>
        <v>03</v>
      </c>
      <c r="H3139" t="s">
        <v>55</v>
      </c>
      <c r="I3139" t="s">
        <v>56</v>
      </c>
      <c r="J3139" t="s">
        <v>13318</v>
      </c>
      <c r="K3139">
        <v>1</v>
      </c>
      <c r="L3139">
        <v>45009</v>
      </c>
      <c r="M3139">
        <v>1.03</v>
      </c>
      <c r="N3139" t="str">
        <f t="shared" si="387"/>
        <v>000X</v>
      </c>
      <c r="O3139">
        <v>2880</v>
      </c>
      <c r="P3139" t="s">
        <v>58</v>
      </c>
      <c r="Q3139" t="s">
        <v>15272</v>
      </c>
      <c r="R3139" t="s">
        <v>140</v>
      </c>
      <c r="T3139" t="s">
        <v>61</v>
      </c>
      <c r="V3139" t="s">
        <v>15273</v>
      </c>
      <c r="W3139">
        <v>276781</v>
      </c>
      <c r="X3139">
        <v>25200</v>
      </c>
      <c r="Y3139">
        <v>251581</v>
      </c>
      <c r="Z3139">
        <v>210807</v>
      </c>
      <c r="AA3139">
        <v>185807</v>
      </c>
      <c r="AB3139" t="s">
        <v>63</v>
      </c>
      <c r="AC3139" s="1">
        <v>35612</v>
      </c>
      <c r="AD3139">
        <v>20600</v>
      </c>
      <c r="AE3139">
        <v>1196</v>
      </c>
      <c r="AF3139">
        <v>1717</v>
      </c>
      <c r="AG3139" t="s">
        <v>103</v>
      </c>
      <c r="AH3139" t="s">
        <v>76</v>
      </c>
      <c r="AI3139">
        <v>1</v>
      </c>
      <c r="AJ3139">
        <v>1998</v>
      </c>
      <c r="AK3139">
        <v>3</v>
      </c>
      <c r="AL3139">
        <v>2</v>
      </c>
      <c r="AN3139">
        <v>2883</v>
      </c>
      <c r="AO3139">
        <v>32</v>
      </c>
      <c r="AP3139" t="s">
        <v>63</v>
      </c>
      <c r="AQ3139" t="s">
        <v>66</v>
      </c>
      <c r="AR3139">
        <v>3865</v>
      </c>
      <c r="AW3139" t="s">
        <v>15274</v>
      </c>
      <c r="AX3139" t="s">
        <v>15275</v>
      </c>
      <c r="AY3139" t="s">
        <v>15276</v>
      </c>
      <c r="AZ3139" t="s">
        <v>15277</v>
      </c>
    </row>
    <row r="3140" spans="1:52" x14ac:dyDescent="0.3">
      <c r="A3140">
        <v>2172363</v>
      </c>
      <c r="B3140" t="s">
        <v>15278</v>
      </c>
      <c r="C3140" t="str">
        <f t="shared" si="391"/>
        <v>7492</v>
      </c>
      <c r="D3140" t="s">
        <v>8411</v>
      </c>
      <c r="E3140" t="str">
        <f t="shared" si="390"/>
        <v>0100</v>
      </c>
      <c r="F3140" t="s">
        <v>54</v>
      </c>
      <c r="G3140" t="str">
        <f>"03"</f>
        <v>03</v>
      </c>
      <c r="H3140" t="s">
        <v>55</v>
      </c>
      <c r="I3140" t="s">
        <v>56</v>
      </c>
      <c r="J3140" t="s">
        <v>13318</v>
      </c>
      <c r="K3140">
        <v>1</v>
      </c>
      <c r="L3140">
        <v>44688</v>
      </c>
      <c r="M3140">
        <v>1.03</v>
      </c>
      <c r="N3140" t="str">
        <f t="shared" si="387"/>
        <v>000X</v>
      </c>
      <c r="O3140">
        <v>2980</v>
      </c>
      <c r="P3140" t="s">
        <v>58</v>
      </c>
      <c r="Q3140" t="s">
        <v>15272</v>
      </c>
      <c r="R3140" t="s">
        <v>140</v>
      </c>
      <c r="T3140" t="s">
        <v>61</v>
      </c>
      <c r="V3140" t="s">
        <v>15279</v>
      </c>
      <c r="W3140">
        <v>252913</v>
      </c>
      <c r="X3140">
        <v>22510</v>
      </c>
      <c r="Y3140">
        <v>230403</v>
      </c>
      <c r="Z3140">
        <v>192914</v>
      </c>
      <c r="AA3140">
        <v>167914</v>
      </c>
      <c r="AB3140" t="s">
        <v>63</v>
      </c>
      <c r="AC3140" s="1">
        <v>36647</v>
      </c>
      <c r="AD3140">
        <v>26000</v>
      </c>
      <c r="AE3140">
        <v>1367</v>
      </c>
      <c r="AF3140">
        <v>439</v>
      </c>
      <c r="AG3140" t="s">
        <v>103</v>
      </c>
      <c r="AH3140" t="s">
        <v>76</v>
      </c>
      <c r="AI3140">
        <v>1</v>
      </c>
      <c r="AJ3140">
        <v>2003</v>
      </c>
      <c r="AK3140">
        <v>3</v>
      </c>
      <c r="AL3140">
        <v>3</v>
      </c>
      <c r="AN3140">
        <v>2171</v>
      </c>
      <c r="AO3140">
        <v>46</v>
      </c>
      <c r="AP3140" t="s">
        <v>72</v>
      </c>
      <c r="AQ3140" t="s">
        <v>66</v>
      </c>
      <c r="AR3140">
        <v>3570</v>
      </c>
      <c r="AW3140" t="s">
        <v>15280</v>
      </c>
      <c r="AX3140" t="s">
        <v>15281</v>
      </c>
      <c r="AY3140" t="s">
        <v>15282</v>
      </c>
      <c r="AZ3140" t="s">
        <v>70</v>
      </c>
    </row>
    <row r="3141" spans="1:52" x14ac:dyDescent="0.3">
      <c r="A3141">
        <v>2172541</v>
      </c>
      <c r="B3141" t="s">
        <v>15283</v>
      </c>
      <c r="C3141" t="str">
        <f t="shared" si="391"/>
        <v>7492</v>
      </c>
      <c r="D3141" t="s">
        <v>8411</v>
      </c>
      <c r="E3141" t="str">
        <f t="shared" si="390"/>
        <v>0100</v>
      </c>
      <c r="F3141" t="s">
        <v>54</v>
      </c>
      <c r="G3141" t="str">
        <f>"04"</f>
        <v>04</v>
      </c>
      <c r="H3141" t="s">
        <v>55</v>
      </c>
      <c r="I3141" t="s">
        <v>56</v>
      </c>
      <c r="J3141" t="s">
        <v>13318</v>
      </c>
      <c r="K3141">
        <v>1</v>
      </c>
      <c r="L3141">
        <v>44703</v>
      </c>
      <c r="M3141">
        <v>1.03</v>
      </c>
      <c r="N3141" t="str">
        <f t="shared" si="387"/>
        <v>000X</v>
      </c>
      <c r="O3141">
        <v>3152</v>
      </c>
      <c r="P3141" t="s">
        <v>58</v>
      </c>
      <c r="Q3141" t="s">
        <v>15272</v>
      </c>
      <c r="R3141" t="s">
        <v>140</v>
      </c>
      <c r="T3141" t="s">
        <v>61</v>
      </c>
      <c r="V3141" t="s">
        <v>15284</v>
      </c>
      <c r="W3141">
        <v>242306</v>
      </c>
      <c r="X3141">
        <v>25200</v>
      </c>
      <c r="Y3141">
        <v>217106</v>
      </c>
      <c r="Z3141">
        <v>187177</v>
      </c>
      <c r="AA3141">
        <v>162177</v>
      </c>
      <c r="AB3141" t="s">
        <v>63</v>
      </c>
      <c r="AC3141" s="1">
        <v>40909</v>
      </c>
      <c r="AD3141">
        <v>206000</v>
      </c>
      <c r="AE3141">
        <v>2460</v>
      </c>
      <c r="AF3141">
        <v>375</v>
      </c>
      <c r="AG3141" t="s">
        <v>64</v>
      </c>
      <c r="AH3141" t="s">
        <v>76</v>
      </c>
      <c r="AI3141">
        <v>1</v>
      </c>
      <c r="AJ3141">
        <v>1992</v>
      </c>
      <c r="AK3141">
        <v>3</v>
      </c>
      <c r="AL3141">
        <v>2</v>
      </c>
      <c r="AN3141">
        <v>2397</v>
      </c>
      <c r="AO3141">
        <v>32</v>
      </c>
      <c r="AP3141" t="s">
        <v>63</v>
      </c>
      <c r="AQ3141" t="s">
        <v>66</v>
      </c>
      <c r="AR3141">
        <v>3829</v>
      </c>
      <c r="AW3141" t="s">
        <v>15285</v>
      </c>
      <c r="AX3141" t="s">
        <v>15285</v>
      </c>
      <c r="AY3141" t="s">
        <v>15286</v>
      </c>
      <c r="AZ3141" t="s">
        <v>70</v>
      </c>
    </row>
    <row r="3142" spans="1:52" x14ac:dyDescent="0.3">
      <c r="A3142">
        <v>2169818</v>
      </c>
      <c r="B3142" t="s">
        <v>15287</v>
      </c>
      <c r="C3142" t="str">
        <f t="shared" si="391"/>
        <v>7492</v>
      </c>
      <c r="D3142" t="s">
        <v>8411</v>
      </c>
      <c r="E3142" t="str">
        <f t="shared" si="390"/>
        <v>0100</v>
      </c>
      <c r="F3142" t="s">
        <v>54</v>
      </c>
      <c r="G3142" t="str">
        <f>"04"</f>
        <v>04</v>
      </c>
      <c r="H3142" t="s">
        <v>55</v>
      </c>
      <c r="I3142" t="s">
        <v>56</v>
      </c>
      <c r="J3142" t="s">
        <v>57</v>
      </c>
      <c r="K3142">
        <v>1</v>
      </c>
      <c r="L3142">
        <v>44048</v>
      </c>
      <c r="M3142">
        <v>1.01</v>
      </c>
      <c r="N3142" t="str">
        <f t="shared" si="387"/>
        <v>000X</v>
      </c>
      <c r="O3142">
        <v>5628</v>
      </c>
      <c r="P3142" t="s">
        <v>72</v>
      </c>
      <c r="Q3142" t="s">
        <v>15221</v>
      </c>
      <c r="R3142" t="s">
        <v>110</v>
      </c>
      <c r="T3142" t="s">
        <v>61</v>
      </c>
      <c r="V3142" t="s">
        <v>15288</v>
      </c>
      <c r="W3142">
        <v>243166</v>
      </c>
      <c r="X3142">
        <v>24270</v>
      </c>
      <c r="Y3142">
        <v>218896</v>
      </c>
      <c r="Z3142">
        <v>243166</v>
      </c>
      <c r="AA3142">
        <v>243166</v>
      </c>
      <c r="AB3142" t="s">
        <v>72</v>
      </c>
      <c r="AC3142" s="1">
        <v>43235</v>
      </c>
      <c r="AD3142">
        <v>273000</v>
      </c>
      <c r="AE3142">
        <v>2902</v>
      </c>
      <c r="AF3142">
        <v>249</v>
      </c>
      <c r="AG3142" t="s">
        <v>64</v>
      </c>
      <c r="AH3142" t="s">
        <v>76</v>
      </c>
      <c r="AI3142">
        <v>1</v>
      </c>
      <c r="AJ3142">
        <v>2004</v>
      </c>
      <c r="AK3142">
        <v>3</v>
      </c>
      <c r="AL3142">
        <v>2</v>
      </c>
      <c r="AN3142">
        <v>2143</v>
      </c>
      <c r="AO3142">
        <v>32</v>
      </c>
      <c r="AP3142" t="s">
        <v>72</v>
      </c>
      <c r="AQ3142" t="s">
        <v>66</v>
      </c>
      <c r="AR3142">
        <v>3350</v>
      </c>
      <c r="AW3142" t="s">
        <v>15289</v>
      </c>
      <c r="AX3142" t="s">
        <v>15290</v>
      </c>
      <c r="AY3142" t="s">
        <v>15291</v>
      </c>
      <c r="AZ3142" t="s">
        <v>15292</v>
      </c>
    </row>
    <row r="3143" spans="1:52" x14ac:dyDescent="0.3">
      <c r="A3143">
        <v>2170301</v>
      </c>
      <c r="B3143" t="s">
        <v>15293</v>
      </c>
      <c r="C3143" t="str">
        <f t="shared" si="391"/>
        <v>7492</v>
      </c>
      <c r="D3143" t="s">
        <v>8411</v>
      </c>
      <c r="E3143" t="str">
        <f t="shared" si="390"/>
        <v>0100</v>
      </c>
      <c r="F3143" t="s">
        <v>54</v>
      </c>
      <c r="G3143" t="str">
        <f>"10"</f>
        <v>10</v>
      </c>
      <c r="H3143" t="s">
        <v>55</v>
      </c>
      <c r="I3143" t="s">
        <v>56</v>
      </c>
      <c r="J3143" t="s">
        <v>57</v>
      </c>
      <c r="K3143">
        <v>1</v>
      </c>
      <c r="L3143">
        <v>52173</v>
      </c>
      <c r="M3143">
        <v>1.2</v>
      </c>
      <c r="N3143" t="str">
        <f t="shared" si="387"/>
        <v>000X</v>
      </c>
      <c r="O3143">
        <v>2677</v>
      </c>
      <c r="P3143" t="s">
        <v>58</v>
      </c>
      <c r="Q3143" t="s">
        <v>9471</v>
      </c>
      <c r="R3143" t="s">
        <v>140</v>
      </c>
      <c r="T3143" t="s">
        <v>61</v>
      </c>
      <c r="V3143" t="s">
        <v>15294</v>
      </c>
      <c r="W3143">
        <v>185111</v>
      </c>
      <c r="X3143">
        <v>19160</v>
      </c>
      <c r="Y3143">
        <v>165951</v>
      </c>
      <c r="Z3143">
        <v>139844</v>
      </c>
      <c r="AA3143">
        <v>114844</v>
      </c>
      <c r="AB3143" t="s">
        <v>63</v>
      </c>
      <c r="AC3143" s="1">
        <v>41699</v>
      </c>
      <c r="AD3143">
        <v>172500</v>
      </c>
      <c r="AE3143">
        <v>2612</v>
      </c>
      <c r="AF3143">
        <v>1317</v>
      </c>
      <c r="AG3143" t="s">
        <v>64</v>
      </c>
      <c r="AH3143" t="s">
        <v>76</v>
      </c>
      <c r="AI3143">
        <v>1</v>
      </c>
      <c r="AJ3143">
        <v>1989</v>
      </c>
      <c r="AK3143">
        <v>3</v>
      </c>
      <c r="AL3143">
        <v>2</v>
      </c>
      <c r="AN3143">
        <v>2218</v>
      </c>
      <c r="AO3143">
        <v>32</v>
      </c>
      <c r="AP3143" t="s">
        <v>63</v>
      </c>
      <c r="AQ3143" t="s">
        <v>66</v>
      </c>
      <c r="AR3143">
        <v>3047</v>
      </c>
      <c r="AW3143" t="s">
        <v>15295</v>
      </c>
      <c r="AX3143" t="s">
        <v>15296</v>
      </c>
      <c r="AY3143" t="s">
        <v>15297</v>
      </c>
      <c r="AZ3143" t="s">
        <v>70</v>
      </c>
    </row>
    <row r="3144" spans="1:52" x14ac:dyDescent="0.3">
      <c r="A3144">
        <v>2170611</v>
      </c>
      <c r="B3144" t="s">
        <v>15298</v>
      </c>
      <c r="C3144" t="str">
        <f t="shared" si="391"/>
        <v>7492</v>
      </c>
      <c r="D3144" t="s">
        <v>8411</v>
      </c>
      <c r="E3144" t="str">
        <f t="shared" si="390"/>
        <v>0100</v>
      </c>
      <c r="F3144" t="s">
        <v>54</v>
      </c>
      <c r="G3144" t="str">
        <f>"10"</f>
        <v>10</v>
      </c>
      <c r="H3144" t="s">
        <v>55</v>
      </c>
      <c r="I3144" t="s">
        <v>56</v>
      </c>
      <c r="J3144" t="s">
        <v>57</v>
      </c>
      <c r="K3144">
        <v>1</v>
      </c>
      <c r="L3144">
        <v>45818</v>
      </c>
      <c r="M3144">
        <v>1.05</v>
      </c>
      <c r="N3144" t="str">
        <f t="shared" si="387"/>
        <v>000X</v>
      </c>
      <c r="O3144">
        <v>2955</v>
      </c>
      <c r="P3144" t="s">
        <v>58</v>
      </c>
      <c r="Q3144" t="s">
        <v>4583</v>
      </c>
      <c r="R3144" t="s">
        <v>266</v>
      </c>
      <c r="T3144" t="s">
        <v>61</v>
      </c>
      <c r="V3144" t="s">
        <v>15299</v>
      </c>
      <c r="W3144">
        <v>346263</v>
      </c>
      <c r="X3144">
        <v>16830</v>
      </c>
      <c r="Y3144">
        <v>329433</v>
      </c>
      <c r="Z3144">
        <v>249927</v>
      </c>
      <c r="AA3144">
        <v>224927</v>
      </c>
      <c r="AB3144" t="s">
        <v>63</v>
      </c>
      <c r="AC3144" s="1">
        <v>37895</v>
      </c>
      <c r="AD3144">
        <v>295000</v>
      </c>
      <c r="AE3144">
        <v>1651</v>
      </c>
      <c r="AF3144">
        <v>877</v>
      </c>
      <c r="AG3144" t="s">
        <v>64</v>
      </c>
      <c r="AH3144" t="s">
        <v>76</v>
      </c>
      <c r="AI3144">
        <v>1</v>
      </c>
      <c r="AJ3144">
        <v>1999</v>
      </c>
      <c r="AK3144">
        <v>4</v>
      </c>
      <c r="AL3144">
        <v>3</v>
      </c>
      <c r="AN3144">
        <v>3613</v>
      </c>
      <c r="AO3144">
        <v>32</v>
      </c>
      <c r="AP3144" t="s">
        <v>63</v>
      </c>
      <c r="AQ3144" t="s">
        <v>66</v>
      </c>
      <c r="AR3144">
        <v>5350</v>
      </c>
      <c r="AW3144" t="s">
        <v>15300</v>
      </c>
      <c r="AX3144" t="s">
        <v>15301</v>
      </c>
      <c r="AY3144" t="s">
        <v>15302</v>
      </c>
      <c r="AZ3144" t="s">
        <v>70</v>
      </c>
    </row>
    <row r="3145" spans="1:52" x14ac:dyDescent="0.3">
      <c r="A3145">
        <v>2170689</v>
      </c>
      <c r="B3145" t="s">
        <v>15303</v>
      </c>
      <c r="C3145" t="str">
        <f t="shared" si="391"/>
        <v>7492</v>
      </c>
      <c r="D3145" t="s">
        <v>8411</v>
      </c>
      <c r="E3145" t="str">
        <f t="shared" si="390"/>
        <v>0100</v>
      </c>
      <c r="F3145" t="s">
        <v>54</v>
      </c>
      <c r="G3145" t="str">
        <f>"09"</f>
        <v>09</v>
      </c>
      <c r="H3145" t="s">
        <v>55</v>
      </c>
      <c r="I3145" t="s">
        <v>56</v>
      </c>
      <c r="J3145" t="s">
        <v>57</v>
      </c>
      <c r="K3145">
        <v>1</v>
      </c>
      <c r="L3145">
        <v>46231</v>
      </c>
      <c r="M3145">
        <v>1.06</v>
      </c>
      <c r="N3145" t="str">
        <f t="shared" si="387"/>
        <v>000X</v>
      </c>
      <c r="O3145">
        <v>3015</v>
      </c>
      <c r="P3145" t="s">
        <v>58</v>
      </c>
      <c r="Q3145" t="s">
        <v>4583</v>
      </c>
      <c r="R3145" t="s">
        <v>266</v>
      </c>
      <c r="T3145" t="s">
        <v>61</v>
      </c>
      <c r="V3145" t="s">
        <v>15304</v>
      </c>
      <c r="W3145">
        <v>260549</v>
      </c>
      <c r="X3145">
        <v>16980</v>
      </c>
      <c r="Y3145">
        <v>243569</v>
      </c>
      <c r="Z3145">
        <v>128904</v>
      </c>
      <c r="AA3145">
        <v>103904</v>
      </c>
      <c r="AB3145" t="s">
        <v>63</v>
      </c>
      <c r="AC3145" s="1">
        <v>42514</v>
      </c>
      <c r="AD3145">
        <v>240000</v>
      </c>
      <c r="AE3145">
        <v>2760</v>
      </c>
      <c r="AF3145">
        <v>14</v>
      </c>
      <c r="AG3145" t="s">
        <v>64</v>
      </c>
      <c r="AH3145" t="s">
        <v>76</v>
      </c>
      <c r="AI3145">
        <v>1</v>
      </c>
      <c r="AJ3145">
        <v>2004</v>
      </c>
      <c r="AK3145">
        <v>4</v>
      </c>
      <c r="AL3145">
        <v>3</v>
      </c>
      <c r="AN3145">
        <v>2673</v>
      </c>
      <c r="AO3145">
        <v>32</v>
      </c>
      <c r="AP3145" t="s">
        <v>63</v>
      </c>
      <c r="AQ3145" t="s">
        <v>66</v>
      </c>
      <c r="AR3145">
        <v>3528</v>
      </c>
      <c r="AW3145" t="s">
        <v>15305</v>
      </c>
      <c r="AX3145" t="s">
        <v>15306</v>
      </c>
      <c r="AY3145" t="s">
        <v>15307</v>
      </c>
      <c r="AZ3145" t="s">
        <v>70</v>
      </c>
    </row>
    <row r="3146" spans="1:52" x14ac:dyDescent="0.3">
      <c r="A3146">
        <v>2171111</v>
      </c>
      <c r="B3146" t="s">
        <v>15308</v>
      </c>
      <c r="C3146" t="str">
        <f t="shared" si="391"/>
        <v>7492</v>
      </c>
      <c r="D3146" t="s">
        <v>8411</v>
      </c>
      <c r="E3146" t="str">
        <f>"0000"</f>
        <v>0000</v>
      </c>
      <c r="F3146" t="s">
        <v>108</v>
      </c>
      <c r="G3146" t="str">
        <f t="shared" ref="G3146:G3152" si="392">"04"</f>
        <v>04</v>
      </c>
      <c r="H3146" t="s">
        <v>55</v>
      </c>
      <c r="I3146" t="s">
        <v>56</v>
      </c>
      <c r="J3146" t="s">
        <v>57</v>
      </c>
      <c r="K3146">
        <v>0</v>
      </c>
      <c r="L3146">
        <v>50028</v>
      </c>
      <c r="M3146">
        <v>1.1499999999999999</v>
      </c>
      <c r="N3146" t="str">
        <f t="shared" si="387"/>
        <v>000X</v>
      </c>
      <c r="O3146">
        <v>5333</v>
      </c>
      <c r="P3146" t="s">
        <v>72</v>
      </c>
      <c r="Q3146" t="s">
        <v>8514</v>
      </c>
      <c r="R3146" t="s">
        <v>140</v>
      </c>
      <c r="T3146" t="s">
        <v>61</v>
      </c>
      <c r="V3146" t="s">
        <v>15309</v>
      </c>
      <c r="W3146">
        <v>18380</v>
      </c>
      <c r="X3146">
        <v>18380</v>
      </c>
      <c r="Y3146">
        <v>0</v>
      </c>
      <c r="Z3146">
        <v>18380</v>
      </c>
      <c r="AA3146">
        <v>18380</v>
      </c>
      <c r="AB3146" t="s">
        <v>72</v>
      </c>
      <c r="AR3146">
        <v>0</v>
      </c>
      <c r="AW3146" t="s">
        <v>15310</v>
      </c>
      <c r="AX3146" t="s">
        <v>897</v>
      </c>
      <c r="AY3146" t="s">
        <v>15311</v>
      </c>
      <c r="AZ3146" t="s">
        <v>15312</v>
      </c>
    </row>
    <row r="3147" spans="1:52" x14ac:dyDescent="0.3">
      <c r="A3147">
        <v>2171286</v>
      </c>
      <c r="B3147" t="s">
        <v>15313</v>
      </c>
      <c r="C3147" t="str">
        <f t="shared" si="391"/>
        <v>7492</v>
      </c>
      <c r="D3147" t="s">
        <v>8411</v>
      </c>
      <c r="E3147" t="str">
        <f t="shared" ref="E3147:E3153" si="393">"0100"</f>
        <v>0100</v>
      </c>
      <c r="F3147" t="s">
        <v>54</v>
      </c>
      <c r="G3147" t="str">
        <f t="shared" si="392"/>
        <v>04</v>
      </c>
      <c r="H3147" t="s">
        <v>55</v>
      </c>
      <c r="I3147" t="s">
        <v>56</v>
      </c>
      <c r="J3147" t="s">
        <v>57</v>
      </c>
      <c r="K3147">
        <v>1</v>
      </c>
      <c r="L3147">
        <v>53148</v>
      </c>
      <c r="M3147">
        <v>1.22</v>
      </c>
      <c r="N3147" t="str">
        <f t="shared" si="387"/>
        <v>000X</v>
      </c>
      <c r="O3147">
        <v>5690</v>
      </c>
      <c r="P3147" t="s">
        <v>72</v>
      </c>
      <c r="Q3147" t="s">
        <v>8514</v>
      </c>
      <c r="R3147" t="s">
        <v>140</v>
      </c>
      <c r="T3147" t="s">
        <v>61</v>
      </c>
      <c r="V3147" t="s">
        <v>15314</v>
      </c>
      <c r="W3147">
        <v>224901</v>
      </c>
      <c r="X3147">
        <v>19520</v>
      </c>
      <c r="Y3147">
        <v>205381</v>
      </c>
      <c r="Z3147">
        <v>166878</v>
      </c>
      <c r="AA3147">
        <v>141878</v>
      </c>
      <c r="AB3147" t="s">
        <v>63</v>
      </c>
      <c r="AC3147" s="1">
        <v>34455</v>
      </c>
      <c r="AD3147">
        <v>14500</v>
      </c>
      <c r="AE3147">
        <v>1032</v>
      </c>
      <c r="AF3147">
        <v>1970</v>
      </c>
      <c r="AG3147" t="s">
        <v>103</v>
      </c>
      <c r="AH3147" t="s">
        <v>76</v>
      </c>
      <c r="AI3147">
        <v>1</v>
      </c>
      <c r="AJ3147">
        <v>1995</v>
      </c>
      <c r="AK3147">
        <v>3</v>
      </c>
      <c r="AL3147">
        <v>2</v>
      </c>
      <c r="AN3147">
        <v>2178</v>
      </c>
      <c r="AO3147">
        <v>32</v>
      </c>
      <c r="AP3147" t="s">
        <v>63</v>
      </c>
      <c r="AQ3147" t="s">
        <v>66</v>
      </c>
      <c r="AR3147">
        <v>3254</v>
      </c>
      <c r="AW3147" t="s">
        <v>15315</v>
      </c>
      <c r="AX3147" t="s">
        <v>15316</v>
      </c>
      <c r="AY3147" t="s">
        <v>15317</v>
      </c>
      <c r="AZ3147" t="s">
        <v>70</v>
      </c>
    </row>
    <row r="3148" spans="1:52" x14ac:dyDescent="0.3">
      <c r="A3148">
        <v>2171839</v>
      </c>
      <c r="B3148" t="s">
        <v>15318</v>
      </c>
      <c r="C3148" t="str">
        <f t="shared" si="391"/>
        <v>7492</v>
      </c>
      <c r="D3148" t="s">
        <v>8411</v>
      </c>
      <c r="E3148" t="str">
        <f t="shared" si="393"/>
        <v>0100</v>
      </c>
      <c r="F3148" t="s">
        <v>54</v>
      </c>
      <c r="G3148" t="str">
        <f t="shared" si="392"/>
        <v>04</v>
      </c>
      <c r="H3148" t="s">
        <v>55</v>
      </c>
      <c r="I3148" t="s">
        <v>56</v>
      </c>
      <c r="J3148" t="s">
        <v>57</v>
      </c>
      <c r="K3148">
        <v>1</v>
      </c>
      <c r="L3148">
        <v>44922</v>
      </c>
      <c r="M3148">
        <v>1.03</v>
      </c>
      <c r="N3148" t="str">
        <f t="shared" si="387"/>
        <v>000X</v>
      </c>
      <c r="O3148">
        <v>5465</v>
      </c>
      <c r="P3148" t="s">
        <v>72</v>
      </c>
      <c r="Q3148" t="s">
        <v>15261</v>
      </c>
      <c r="R3148" t="s">
        <v>140</v>
      </c>
      <c r="T3148" t="s">
        <v>61</v>
      </c>
      <c r="V3148" t="s">
        <v>15319</v>
      </c>
      <c r="W3148">
        <v>16500</v>
      </c>
      <c r="X3148">
        <v>16500</v>
      </c>
      <c r="Y3148">
        <v>0</v>
      </c>
      <c r="Z3148">
        <v>16500</v>
      </c>
      <c r="AA3148">
        <v>16500</v>
      </c>
      <c r="AB3148" t="s">
        <v>63</v>
      </c>
      <c r="AC3148" s="1">
        <v>35125</v>
      </c>
      <c r="AD3148">
        <v>15900</v>
      </c>
      <c r="AE3148">
        <v>1128</v>
      </c>
      <c r="AF3148">
        <v>1249</v>
      </c>
      <c r="AG3148" t="s">
        <v>103</v>
      </c>
      <c r="AH3148" t="s">
        <v>873</v>
      </c>
      <c r="AI3148">
        <v>1</v>
      </c>
      <c r="AJ3148">
        <v>2020</v>
      </c>
      <c r="AK3148">
        <v>3</v>
      </c>
      <c r="AL3148">
        <v>2</v>
      </c>
      <c r="AM3148">
        <v>1</v>
      </c>
      <c r="AN3148">
        <v>2295</v>
      </c>
      <c r="AO3148">
        <v>32</v>
      </c>
      <c r="AP3148" t="s">
        <v>63</v>
      </c>
      <c r="AQ3148" t="s">
        <v>66</v>
      </c>
      <c r="AR3148">
        <v>3232</v>
      </c>
      <c r="AW3148" t="s">
        <v>15320</v>
      </c>
      <c r="AX3148" t="s">
        <v>15321</v>
      </c>
      <c r="AY3148" t="s">
        <v>15322</v>
      </c>
      <c r="AZ3148" t="s">
        <v>70</v>
      </c>
    </row>
    <row r="3149" spans="1:52" x14ac:dyDescent="0.3">
      <c r="A3149">
        <v>2172088</v>
      </c>
      <c r="B3149" t="s">
        <v>15323</v>
      </c>
      <c r="C3149" t="str">
        <f t="shared" si="391"/>
        <v>7492</v>
      </c>
      <c r="D3149" t="s">
        <v>8411</v>
      </c>
      <c r="E3149" t="str">
        <f t="shared" si="393"/>
        <v>0100</v>
      </c>
      <c r="F3149" t="s">
        <v>54</v>
      </c>
      <c r="G3149" t="str">
        <f t="shared" si="392"/>
        <v>04</v>
      </c>
      <c r="H3149" t="s">
        <v>55</v>
      </c>
      <c r="I3149" t="s">
        <v>56</v>
      </c>
      <c r="J3149" t="s">
        <v>57</v>
      </c>
      <c r="K3149">
        <v>1</v>
      </c>
      <c r="L3149">
        <v>44946</v>
      </c>
      <c r="M3149">
        <v>1.03</v>
      </c>
      <c r="N3149" t="str">
        <f t="shared" si="387"/>
        <v>000X</v>
      </c>
      <c r="O3149">
        <v>5623</v>
      </c>
      <c r="P3149" t="s">
        <v>72</v>
      </c>
      <c r="Q3149" t="s">
        <v>15261</v>
      </c>
      <c r="R3149" t="s">
        <v>140</v>
      </c>
      <c r="T3149" t="s">
        <v>61</v>
      </c>
      <c r="V3149" t="s">
        <v>15324</v>
      </c>
      <c r="W3149">
        <v>232614</v>
      </c>
      <c r="X3149">
        <v>16510</v>
      </c>
      <c r="Y3149">
        <v>216104</v>
      </c>
      <c r="Z3149">
        <v>166218</v>
      </c>
      <c r="AA3149">
        <v>140718</v>
      </c>
      <c r="AB3149" t="s">
        <v>63</v>
      </c>
      <c r="AC3149" s="1">
        <v>37408</v>
      </c>
      <c r="AD3149">
        <v>16000</v>
      </c>
      <c r="AE3149">
        <v>1519</v>
      </c>
      <c r="AF3149">
        <v>55</v>
      </c>
      <c r="AG3149" t="s">
        <v>103</v>
      </c>
      <c r="AH3149" t="s">
        <v>76</v>
      </c>
      <c r="AI3149">
        <v>1</v>
      </c>
      <c r="AJ3149">
        <v>2003</v>
      </c>
      <c r="AK3149">
        <v>3</v>
      </c>
      <c r="AL3149">
        <v>2</v>
      </c>
      <c r="AN3149">
        <v>2431</v>
      </c>
      <c r="AO3149">
        <v>32</v>
      </c>
      <c r="AP3149" t="s">
        <v>72</v>
      </c>
      <c r="AQ3149" t="s">
        <v>66</v>
      </c>
      <c r="AR3149">
        <v>3367</v>
      </c>
      <c r="AW3149" t="s">
        <v>15325</v>
      </c>
      <c r="AY3149" t="s">
        <v>15326</v>
      </c>
      <c r="AZ3149" t="s">
        <v>70</v>
      </c>
    </row>
    <row r="3150" spans="1:52" x14ac:dyDescent="0.3">
      <c r="A3150">
        <v>2172398</v>
      </c>
      <c r="B3150" t="s">
        <v>15327</v>
      </c>
      <c r="C3150" t="str">
        <f t="shared" si="391"/>
        <v>7492</v>
      </c>
      <c r="D3150" t="s">
        <v>8411</v>
      </c>
      <c r="E3150" t="str">
        <f t="shared" si="393"/>
        <v>0100</v>
      </c>
      <c r="F3150" t="s">
        <v>54</v>
      </c>
      <c r="G3150" t="str">
        <f t="shared" si="392"/>
        <v>04</v>
      </c>
      <c r="H3150" t="s">
        <v>55</v>
      </c>
      <c r="I3150" t="s">
        <v>56</v>
      </c>
      <c r="J3150" t="s">
        <v>13318</v>
      </c>
      <c r="K3150">
        <v>1</v>
      </c>
      <c r="L3150">
        <v>45895</v>
      </c>
      <c r="M3150">
        <v>1.05</v>
      </c>
      <c r="N3150" t="str">
        <f t="shared" si="387"/>
        <v>000X</v>
      </c>
      <c r="O3150">
        <v>3024</v>
      </c>
      <c r="P3150" t="s">
        <v>58</v>
      </c>
      <c r="Q3150" t="s">
        <v>15272</v>
      </c>
      <c r="R3150" t="s">
        <v>140</v>
      </c>
      <c r="T3150" t="s">
        <v>61</v>
      </c>
      <c r="V3150" t="s">
        <v>15328</v>
      </c>
      <c r="W3150">
        <v>262701</v>
      </c>
      <c r="X3150">
        <v>22750</v>
      </c>
      <c r="Y3150">
        <v>239951</v>
      </c>
      <c r="Z3150">
        <v>159926</v>
      </c>
      <c r="AA3150">
        <v>129926</v>
      </c>
      <c r="AB3150" t="s">
        <v>63</v>
      </c>
      <c r="AC3150" s="1">
        <v>41699</v>
      </c>
      <c r="AD3150">
        <v>230000</v>
      </c>
      <c r="AE3150">
        <v>2613</v>
      </c>
      <c r="AF3150">
        <v>2147</v>
      </c>
      <c r="AG3150" t="s">
        <v>64</v>
      </c>
      <c r="AH3150" t="s">
        <v>76</v>
      </c>
      <c r="AI3150">
        <v>1</v>
      </c>
      <c r="AJ3150">
        <v>2000</v>
      </c>
      <c r="AK3150">
        <v>3</v>
      </c>
      <c r="AL3150">
        <v>3</v>
      </c>
      <c r="AN3150">
        <v>2721</v>
      </c>
      <c r="AO3150">
        <v>32</v>
      </c>
      <c r="AP3150" t="s">
        <v>72</v>
      </c>
      <c r="AQ3150" t="s">
        <v>66</v>
      </c>
      <c r="AR3150">
        <v>3756</v>
      </c>
      <c r="AW3150" t="s">
        <v>15329</v>
      </c>
      <c r="AX3150" t="s">
        <v>15330</v>
      </c>
      <c r="AY3150" t="s">
        <v>15331</v>
      </c>
      <c r="AZ3150" t="s">
        <v>70</v>
      </c>
    </row>
    <row r="3151" spans="1:52" x14ac:dyDescent="0.3">
      <c r="A3151">
        <v>2170085</v>
      </c>
      <c r="B3151" t="s">
        <v>15332</v>
      </c>
      <c r="C3151" t="str">
        <f t="shared" si="391"/>
        <v>7492</v>
      </c>
      <c r="D3151" t="s">
        <v>8411</v>
      </c>
      <c r="E3151" t="str">
        <f t="shared" si="393"/>
        <v>0100</v>
      </c>
      <c r="F3151" t="s">
        <v>54</v>
      </c>
      <c r="G3151" t="str">
        <f t="shared" si="392"/>
        <v>04</v>
      </c>
      <c r="H3151" t="s">
        <v>55</v>
      </c>
      <c r="I3151" t="s">
        <v>56</v>
      </c>
      <c r="J3151" t="s">
        <v>57</v>
      </c>
      <c r="K3151">
        <v>1</v>
      </c>
      <c r="L3151">
        <v>44106</v>
      </c>
      <c r="M3151">
        <v>1.01</v>
      </c>
      <c r="N3151" t="str">
        <f t="shared" si="387"/>
        <v>000X</v>
      </c>
      <c r="O3151">
        <v>5627</v>
      </c>
      <c r="P3151" t="s">
        <v>72</v>
      </c>
      <c r="Q3151" t="s">
        <v>15221</v>
      </c>
      <c r="R3151" t="s">
        <v>110</v>
      </c>
      <c r="T3151" t="s">
        <v>61</v>
      </c>
      <c r="V3151" t="s">
        <v>15333</v>
      </c>
      <c r="W3151">
        <v>255575</v>
      </c>
      <c r="X3151">
        <v>24300</v>
      </c>
      <c r="Y3151">
        <v>231275</v>
      </c>
      <c r="Z3151">
        <v>255575</v>
      </c>
      <c r="AA3151">
        <v>230575</v>
      </c>
      <c r="AB3151" t="s">
        <v>63</v>
      </c>
      <c r="AC3151" s="1">
        <v>43595</v>
      </c>
      <c r="AD3151">
        <v>313000</v>
      </c>
      <c r="AE3151">
        <v>2976</v>
      </c>
      <c r="AF3151">
        <v>392</v>
      </c>
      <c r="AG3151" t="s">
        <v>64</v>
      </c>
      <c r="AH3151" t="s">
        <v>76</v>
      </c>
      <c r="AI3151">
        <v>1</v>
      </c>
      <c r="AJ3151">
        <v>2005</v>
      </c>
      <c r="AK3151">
        <v>3</v>
      </c>
      <c r="AL3151">
        <v>2</v>
      </c>
      <c r="AN3151">
        <v>2183</v>
      </c>
      <c r="AO3151">
        <v>32</v>
      </c>
      <c r="AP3151" t="s">
        <v>63</v>
      </c>
      <c r="AQ3151" t="s">
        <v>66</v>
      </c>
      <c r="AR3151">
        <v>3351</v>
      </c>
      <c r="AW3151" t="s">
        <v>15334</v>
      </c>
      <c r="AX3151" t="s">
        <v>15335</v>
      </c>
      <c r="AY3151" t="s">
        <v>15336</v>
      </c>
      <c r="AZ3151" t="s">
        <v>70</v>
      </c>
    </row>
    <row r="3152" spans="1:52" x14ac:dyDescent="0.3">
      <c r="A3152">
        <v>2170158</v>
      </c>
      <c r="B3152" t="s">
        <v>15337</v>
      </c>
      <c r="C3152" t="str">
        <f t="shared" si="391"/>
        <v>7492</v>
      </c>
      <c r="D3152" t="s">
        <v>8411</v>
      </c>
      <c r="E3152" t="str">
        <f t="shared" si="393"/>
        <v>0100</v>
      </c>
      <c r="F3152" t="s">
        <v>54</v>
      </c>
      <c r="G3152" t="str">
        <f t="shared" si="392"/>
        <v>04</v>
      </c>
      <c r="H3152" t="s">
        <v>55</v>
      </c>
      <c r="I3152" t="s">
        <v>56</v>
      </c>
      <c r="J3152" t="s">
        <v>57</v>
      </c>
      <c r="K3152">
        <v>1</v>
      </c>
      <c r="L3152">
        <v>43609</v>
      </c>
      <c r="M3152">
        <v>1</v>
      </c>
      <c r="N3152" t="str">
        <f t="shared" si="387"/>
        <v>000X</v>
      </c>
      <c r="O3152">
        <v>5407</v>
      </c>
      <c r="P3152" t="s">
        <v>72</v>
      </c>
      <c r="Q3152" t="s">
        <v>14753</v>
      </c>
      <c r="R3152" t="s">
        <v>4590</v>
      </c>
      <c r="T3152" t="s">
        <v>61</v>
      </c>
      <c r="V3152" t="s">
        <v>15338</v>
      </c>
      <c r="W3152">
        <v>331980</v>
      </c>
      <c r="X3152">
        <v>24030</v>
      </c>
      <c r="Y3152">
        <v>307950</v>
      </c>
      <c r="Z3152">
        <v>220018</v>
      </c>
      <c r="AA3152">
        <v>195018</v>
      </c>
      <c r="AB3152" t="s">
        <v>63</v>
      </c>
      <c r="AC3152" s="1">
        <v>43262</v>
      </c>
      <c r="AD3152">
        <v>29500</v>
      </c>
      <c r="AE3152">
        <v>2907</v>
      </c>
      <c r="AF3152">
        <v>240</v>
      </c>
      <c r="AG3152" t="s">
        <v>103</v>
      </c>
      <c r="AH3152" t="s">
        <v>76</v>
      </c>
      <c r="AI3152">
        <v>1</v>
      </c>
      <c r="AJ3152">
        <v>2019</v>
      </c>
      <c r="AK3152">
        <v>3</v>
      </c>
      <c r="AL3152">
        <v>2</v>
      </c>
      <c r="AN3152">
        <v>2290</v>
      </c>
      <c r="AO3152">
        <v>32</v>
      </c>
      <c r="AP3152" t="s">
        <v>63</v>
      </c>
      <c r="AQ3152" t="s">
        <v>66</v>
      </c>
      <c r="AR3152">
        <v>3504</v>
      </c>
      <c r="AW3152" t="s">
        <v>15339</v>
      </c>
      <c r="AX3152" t="s">
        <v>15340</v>
      </c>
      <c r="AY3152" t="s">
        <v>15341</v>
      </c>
      <c r="AZ3152" t="s">
        <v>70</v>
      </c>
    </row>
    <row r="3153" spans="1:52" x14ac:dyDescent="0.3">
      <c r="A3153">
        <v>2170191</v>
      </c>
      <c r="B3153" t="s">
        <v>15342</v>
      </c>
      <c r="C3153" t="str">
        <f t="shared" si="391"/>
        <v>7492</v>
      </c>
      <c r="D3153" t="s">
        <v>8411</v>
      </c>
      <c r="E3153" t="str">
        <f t="shared" si="393"/>
        <v>0100</v>
      </c>
      <c r="F3153" t="s">
        <v>54</v>
      </c>
      <c r="G3153" t="str">
        <f>"10"</f>
        <v>10</v>
      </c>
      <c r="H3153" t="s">
        <v>55</v>
      </c>
      <c r="I3153" t="s">
        <v>56</v>
      </c>
      <c r="J3153" t="s">
        <v>57</v>
      </c>
      <c r="K3153">
        <v>1</v>
      </c>
      <c r="L3153">
        <v>48335</v>
      </c>
      <c r="M3153">
        <v>1.1100000000000001</v>
      </c>
      <c r="N3153" t="str">
        <f t="shared" si="387"/>
        <v>000X</v>
      </c>
      <c r="O3153">
        <v>2730</v>
      </c>
      <c r="P3153" t="s">
        <v>58</v>
      </c>
      <c r="Q3153" t="s">
        <v>8502</v>
      </c>
      <c r="R3153" t="s">
        <v>140</v>
      </c>
      <c r="T3153" t="s">
        <v>61</v>
      </c>
      <c r="V3153" t="s">
        <v>15343</v>
      </c>
      <c r="W3153">
        <v>173011</v>
      </c>
      <c r="X3153">
        <v>17750</v>
      </c>
      <c r="Y3153">
        <v>155261</v>
      </c>
      <c r="Z3153">
        <v>112412</v>
      </c>
      <c r="AA3153">
        <v>87412</v>
      </c>
      <c r="AB3153" t="s">
        <v>63</v>
      </c>
      <c r="AC3153" s="1">
        <v>42604</v>
      </c>
      <c r="AD3153">
        <v>148000</v>
      </c>
      <c r="AE3153">
        <v>2778</v>
      </c>
      <c r="AF3153">
        <v>1702</v>
      </c>
      <c r="AG3153" t="s">
        <v>64</v>
      </c>
      <c r="AH3153" t="s">
        <v>76</v>
      </c>
      <c r="AI3153">
        <v>1</v>
      </c>
      <c r="AJ3153">
        <v>1988</v>
      </c>
      <c r="AK3153">
        <v>3</v>
      </c>
      <c r="AL3153">
        <v>2</v>
      </c>
      <c r="AN3153">
        <v>2205</v>
      </c>
      <c r="AO3153">
        <v>32</v>
      </c>
      <c r="AP3153" t="s">
        <v>72</v>
      </c>
      <c r="AQ3153" t="s">
        <v>66</v>
      </c>
      <c r="AR3153">
        <v>3030</v>
      </c>
      <c r="AW3153" t="s">
        <v>15344</v>
      </c>
      <c r="AX3153" t="s">
        <v>15345</v>
      </c>
      <c r="AY3153" t="s">
        <v>15346</v>
      </c>
      <c r="AZ3153" t="s">
        <v>1571</v>
      </c>
    </row>
    <row r="3154" spans="1:52" x14ac:dyDescent="0.3">
      <c r="A3154">
        <v>2170263</v>
      </c>
      <c r="B3154" t="s">
        <v>15347</v>
      </c>
      <c r="C3154" t="str">
        <f t="shared" si="391"/>
        <v>7492</v>
      </c>
      <c r="D3154" t="s">
        <v>8411</v>
      </c>
      <c r="E3154" t="str">
        <f>"0000"</f>
        <v>0000</v>
      </c>
      <c r="F3154" t="s">
        <v>108</v>
      </c>
      <c r="G3154" t="str">
        <f>"04"</f>
        <v>04</v>
      </c>
      <c r="H3154" t="s">
        <v>55</v>
      </c>
      <c r="I3154" t="s">
        <v>56</v>
      </c>
      <c r="J3154" t="s">
        <v>57</v>
      </c>
      <c r="K3154">
        <v>0</v>
      </c>
      <c r="L3154">
        <v>50620</v>
      </c>
      <c r="M3154">
        <v>1.1599999999999999</v>
      </c>
      <c r="N3154" t="str">
        <f t="shared" si="387"/>
        <v>000X</v>
      </c>
      <c r="O3154">
        <v>5596</v>
      </c>
      <c r="P3154" t="s">
        <v>72</v>
      </c>
      <c r="Q3154" t="s">
        <v>15233</v>
      </c>
      <c r="R3154" t="s">
        <v>110</v>
      </c>
      <c r="T3154" t="s">
        <v>61</v>
      </c>
      <c r="V3154" t="s">
        <v>15348</v>
      </c>
      <c r="W3154">
        <v>27890</v>
      </c>
      <c r="X3154">
        <v>27890</v>
      </c>
      <c r="Y3154">
        <v>0</v>
      </c>
      <c r="Z3154">
        <v>27890</v>
      </c>
      <c r="AA3154">
        <v>27890</v>
      </c>
      <c r="AB3154" t="s">
        <v>72</v>
      </c>
      <c r="AC3154" s="1">
        <v>37987</v>
      </c>
      <c r="AD3154">
        <v>18000</v>
      </c>
      <c r="AE3154">
        <v>1681</v>
      </c>
      <c r="AF3154">
        <v>452</v>
      </c>
      <c r="AG3154" t="s">
        <v>103</v>
      </c>
      <c r="AH3154" t="s">
        <v>76</v>
      </c>
      <c r="AR3154">
        <v>0</v>
      </c>
      <c r="AW3154" t="s">
        <v>15349</v>
      </c>
      <c r="AX3154" t="s">
        <v>15350</v>
      </c>
      <c r="AY3154" t="s">
        <v>9183</v>
      </c>
      <c r="AZ3154" t="s">
        <v>70</v>
      </c>
    </row>
    <row r="3155" spans="1:52" x14ac:dyDescent="0.3">
      <c r="A3155">
        <v>2170506</v>
      </c>
      <c r="B3155" t="s">
        <v>15351</v>
      </c>
      <c r="C3155" t="str">
        <f t="shared" si="391"/>
        <v>7492</v>
      </c>
      <c r="D3155" t="s">
        <v>8411</v>
      </c>
      <c r="E3155" t="str">
        <f>"0000"</f>
        <v>0000</v>
      </c>
      <c r="F3155" t="s">
        <v>108</v>
      </c>
      <c r="G3155" t="str">
        <f>"10"</f>
        <v>10</v>
      </c>
      <c r="H3155" t="s">
        <v>55</v>
      </c>
      <c r="I3155" t="s">
        <v>56</v>
      </c>
      <c r="J3155" t="s">
        <v>57</v>
      </c>
      <c r="K3155">
        <v>0</v>
      </c>
      <c r="L3155">
        <v>45818</v>
      </c>
      <c r="M3155">
        <v>1.05</v>
      </c>
      <c r="N3155" t="str">
        <f t="shared" si="387"/>
        <v>000X</v>
      </c>
      <c r="O3155">
        <v>2871</v>
      </c>
      <c r="P3155" t="s">
        <v>58</v>
      </c>
      <c r="Q3155" t="s">
        <v>4583</v>
      </c>
      <c r="R3155" t="s">
        <v>266</v>
      </c>
      <c r="T3155" t="s">
        <v>61</v>
      </c>
      <c r="V3155" t="s">
        <v>15352</v>
      </c>
      <c r="W3155">
        <v>16830</v>
      </c>
      <c r="X3155">
        <v>16830</v>
      </c>
      <c r="Y3155">
        <v>0</v>
      </c>
      <c r="Z3155">
        <v>16830</v>
      </c>
      <c r="AA3155">
        <v>16830</v>
      </c>
      <c r="AB3155" t="s">
        <v>72</v>
      </c>
      <c r="AC3155" s="1">
        <v>38443</v>
      </c>
      <c r="AD3155">
        <v>68500</v>
      </c>
      <c r="AE3155">
        <v>1850</v>
      </c>
      <c r="AF3155">
        <v>1855</v>
      </c>
      <c r="AG3155" t="s">
        <v>103</v>
      </c>
      <c r="AH3155" t="s">
        <v>76</v>
      </c>
      <c r="AR3155">
        <v>0</v>
      </c>
      <c r="AW3155" t="s">
        <v>15353</v>
      </c>
      <c r="AX3155" t="s">
        <v>15354</v>
      </c>
      <c r="AY3155" t="s">
        <v>15355</v>
      </c>
      <c r="AZ3155" t="s">
        <v>15356</v>
      </c>
    </row>
    <row r="3156" spans="1:52" x14ac:dyDescent="0.3">
      <c r="A3156">
        <v>2170719</v>
      </c>
      <c r="B3156" t="s">
        <v>15357</v>
      </c>
      <c r="C3156" t="str">
        <f t="shared" si="391"/>
        <v>7492</v>
      </c>
      <c r="D3156" t="s">
        <v>8411</v>
      </c>
      <c r="E3156" t="str">
        <f>"0000"</f>
        <v>0000</v>
      </c>
      <c r="F3156" t="s">
        <v>108</v>
      </c>
      <c r="G3156" t="str">
        <f>"04"</f>
        <v>04</v>
      </c>
      <c r="H3156" t="s">
        <v>55</v>
      </c>
      <c r="I3156" t="s">
        <v>56</v>
      </c>
      <c r="J3156" t="s">
        <v>13318</v>
      </c>
      <c r="K3156">
        <v>0</v>
      </c>
      <c r="L3156">
        <v>67498</v>
      </c>
      <c r="M3156">
        <v>1.55</v>
      </c>
      <c r="N3156" t="str">
        <f t="shared" si="387"/>
        <v>000X</v>
      </c>
      <c r="O3156">
        <v>5618</v>
      </c>
      <c r="P3156" t="s">
        <v>72</v>
      </c>
      <c r="Q3156" t="s">
        <v>15233</v>
      </c>
      <c r="R3156" t="s">
        <v>110</v>
      </c>
      <c r="T3156" t="s">
        <v>61</v>
      </c>
      <c r="V3156" t="s">
        <v>15358</v>
      </c>
      <c r="W3156">
        <v>31800</v>
      </c>
      <c r="X3156">
        <v>31800</v>
      </c>
      <c r="Y3156">
        <v>0</v>
      </c>
      <c r="Z3156">
        <v>31800</v>
      </c>
      <c r="AA3156">
        <v>31800</v>
      </c>
      <c r="AB3156" t="s">
        <v>72</v>
      </c>
      <c r="AC3156" s="1">
        <v>37347</v>
      </c>
      <c r="AD3156">
        <v>36000</v>
      </c>
      <c r="AE3156">
        <v>1500</v>
      </c>
      <c r="AF3156">
        <v>1487</v>
      </c>
      <c r="AG3156" t="s">
        <v>103</v>
      </c>
      <c r="AH3156" t="s">
        <v>76</v>
      </c>
      <c r="AR3156">
        <v>0</v>
      </c>
      <c r="AW3156" t="s">
        <v>6493</v>
      </c>
      <c r="AY3156" t="s">
        <v>6494</v>
      </c>
      <c r="AZ3156" t="s">
        <v>70</v>
      </c>
    </row>
    <row r="3157" spans="1:52" x14ac:dyDescent="0.3">
      <c r="A3157">
        <v>2170832</v>
      </c>
      <c r="B3157" t="s">
        <v>15359</v>
      </c>
      <c r="C3157" t="str">
        <f t="shared" si="391"/>
        <v>7492</v>
      </c>
      <c r="D3157" t="s">
        <v>8411</v>
      </c>
      <c r="E3157" t="str">
        <f>"0000"</f>
        <v>0000</v>
      </c>
      <c r="F3157" t="s">
        <v>108</v>
      </c>
      <c r="G3157" t="str">
        <f>"04"</f>
        <v>04</v>
      </c>
      <c r="H3157" t="s">
        <v>55</v>
      </c>
      <c r="I3157" t="s">
        <v>56</v>
      </c>
      <c r="J3157" t="s">
        <v>13318</v>
      </c>
      <c r="K3157">
        <v>0</v>
      </c>
      <c r="L3157">
        <v>43855</v>
      </c>
      <c r="M3157">
        <v>1.01</v>
      </c>
      <c r="N3157" t="str">
        <f t="shared" si="387"/>
        <v>000X</v>
      </c>
      <c r="O3157">
        <v>5569</v>
      </c>
      <c r="P3157" t="s">
        <v>72</v>
      </c>
      <c r="Q3157" t="s">
        <v>15233</v>
      </c>
      <c r="R3157" t="s">
        <v>110</v>
      </c>
      <c r="T3157" t="s">
        <v>61</v>
      </c>
      <c r="V3157" t="s">
        <v>15360</v>
      </c>
      <c r="W3157">
        <v>23980</v>
      </c>
      <c r="X3157">
        <v>23980</v>
      </c>
      <c r="Y3157">
        <v>0</v>
      </c>
      <c r="Z3157">
        <v>23980</v>
      </c>
      <c r="AA3157">
        <v>23980</v>
      </c>
      <c r="AB3157" t="s">
        <v>72</v>
      </c>
      <c r="AC3157" s="1">
        <v>33695</v>
      </c>
      <c r="AD3157">
        <v>28200</v>
      </c>
      <c r="AE3157">
        <v>935</v>
      </c>
      <c r="AF3157">
        <v>1926</v>
      </c>
      <c r="AG3157" t="s">
        <v>103</v>
      </c>
      <c r="AH3157" t="s">
        <v>873</v>
      </c>
      <c r="AR3157">
        <v>0</v>
      </c>
      <c r="AW3157" t="s">
        <v>15361</v>
      </c>
      <c r="AY3157" t="s">
        <v>15362</v>
      </c>
      <c r="AZ3157" t="s">
        <v>15363</v>
      </c>
    </row>
    <row r="3158" spans="1:52" x14ac:dyDescent="0.3">
      <c r="A3158">
        <v>2170972</v>
      </c>
      <c r="B3158" t="s">
        <v>15364</v>
      </c>
      <c r="C3158" t="str">
        <f t="shared" si="391"/>
        <v>7492</v>
      </c>
      <c r="D3158" t="s">
        <v>8411</v>
      </c>
      <c r="E3158" t="str">
        <f t="shared" ref="E3158:E3163" si="394">"0100"</f>
        <v>0100</v>
      </c>
      <c r="F3158" t="s">
        <v>54</v>
      </c>
      <c r="G3158" t="str">
        <f>"04"</f>
        <v>04</v>
      </c>
      <c r="H3158" t="s">
        <v>55</v>
      </c>
      <c r="I3158" t="s">
        <v>56</v>
      </c>
      <c r="J3158" t="s">
        <v>57</v>
      </c>
      <c r="K3158">
        <v>1</v>
      </c>
      <c r="L3158">
        <v>43750</v>
      </c>
      <c r="M3158">
        <v>1</v>
      </c>
      <c r="N3158" t="str">
        <f t="shared" si="387"/>
        <v>000X</v>
      </c>
      <c r="O3158">
        <v>5298</v>
      </c>
      <c r="P3158" t="s">
        <v>72</v>
      </c>
      <c r="Q3158" t="s">
        <v>8435</v>
      </c>
      <c r="R3158" t="s">
        <v>140</v>
      </c>
      <c r="T3158" t="s">
        <v>61</v>
      </c>
      <c r="V3158" t="s">
        <v>15365</v>
      </c>
      <c r="W3158">
        <v>224582</v>
      </c>
      <c r="X3158">
        <v>16070</v>
      </c>
      <c r="Y3158">
        <v>208512</v>
      </c>
      <c r="Z3158">
        <v>171710</v>
      </c>
      <c r="AA3158">
        <v>146210</v>
      </c>
      <c r="AB3158" t="s">
        <v>63</v>
      </c>
      <c r="AC3158" s="1">
        <v>37895</v>
      </c>
      <c r="AD3158">
        <v>189900</v>
      </c>
      <c r="AE3158">
        <v>1653</v>
      </c>
      <c r="AF3158">
        <v>188</v>
      </c>
      <c r="AG3158" t="s">
        <v>64</v>
      </c>
      <c r="AH3158" t="s">
        <v>76</v>
      </c>
      <c r="AI3158">
        <v>1</v>
      </c>
      <c r="AJ3158">
        <v>2003</v>
      </c>
      <c r="AK3158">
        <v>3</v>
      </c>
      <c r="AL3158">
        <v>2</v>
      </c>
      <c r="AN3158">
        <v>2071</v>
      </c>
      <c r="AO3158">
        <v>32</v>
      </c>
      <c r="AP3158" t="s">
        <v>63</v>
      </c>
      <c r="AQ3158" t="s">
        <v>66</v>
      </c>
      <c r="AR3158">
        <v>2888</v>
      </c>
      <c r="AW3158" t="s">
        <v>15366</v>
      </c>
      <c r="AY3158" t="s">
        <v>15367</v>
      </c>
      <c r="AZ3158" t="s">
        <v>15368</v>
      </c>
    </row>
    <row r="3159" spans="1:52" x14ac:dyDescent="0.3">
      <c r="A3159">
        <v>2171201</v>
      </c>
      <c r="B3159" t="s">
        <v>15369</v>
      </c>
      <c r="C3159" t="str">
        <f t="shared" si="391"/>
        <v>7492</v>
      </c>
      <c r="D3159" t="s">
        <v>8411</v>
      </c>
      <c r="E3159" t="str">
        <f t="shared" si="394"/>
        <v>0100</v>
      </c>
      <c r="F3159" t="s">
        <v>54</v>
      </c>
      <c r="G3159" t="str">
        <f>"09"</f>
        <v>09</v>
      </c>
      <c r="H3159" t="s">
        <v>55</v>
      </c>
      <c r="I3159" t="s">
        <v>56</v>
      </c>
      <c r="J3159" t="s">
        <v>57</v>
      </c>
      <c r="K3159">
        <v>1</v>
      </c>
      <c r="L3159">
        <v>43671</v>
      </c>
      <c r="M3159">
        <v>1</v>
      </c>
      <c r="N3159" t="str">
        <f t="shared" si="387"/>
        <v>000X</v>
      </c>
      <c r="O3159">
        <v>4564</v>
      </c>
      <c r="P3159" t="s">
        <v>72</v>
      </c>
      <c r="Q3159" t="s">
        <v>8908</v>
      </c>
      <c r="R3159" t="s">
        <v>140</v>
      </c>
      <c r="T3159" t="s">
        <v>61</v>
      </c>
      <c r="V3159" t="s">
        <v>15370</v>
      </c>
      <c r="W3159">
        <v>259432</v>
      </c>
      <c r="X3159">
        <v>16040</v>
      </c>
      <c r="Y3159">
        <v>243392</v>
      </c>
      <c r="Z3159">
        <v>194775</v>
      </c>
      <c r="AA3159">
        <v>169275</v>
      </c>
      <c r="AB3159" t="s">
        <v>72</v>
      </c>
      <c r="AC3159" s="1">
        <v>44120</v>
      </c>
      <c r="AD3159">
        <v>320000</v>
      </c>
      <c r="AE3159">
        <v>3113</v>
      </c>
      <c r="AF3159">
        <v>304</v>
      </c>
      <c r="AG3159" t="s">
        <v>64</v>
      </c>
      <c r="AH3159" t="s">
        <v>76</v>
      </c>
      <c r="AI3159">
        <v>1</v>
      </c>
      <c r="AJ3159">
        <v>2007</v>
      </c>
      <c r="AK3159">
        <v>3</v>
      </c>
      <c r="AL3159">
        <v>3</v>
      </c>
      <c r="AN3159">
        <v>2453</v>
      </c>
      <c r="AO3159">
        <v>32</v>
      </c>
      <c r="AP3159" t="s">
        <v>63</v>
      </c>
      <c r="AQ3159" t="s">
        <v>66</v>
      </c>
      <c r="AR3159">
        <v>3486</v>
      </c>
      <c r="AW3159" t="s">
        <v>15371</v>
      </c>
      <c r="AX3159" t="s">
        <v>15372</v>
      </c>
      <c r="AY3159" t="s">
        <v>15373</v>
      </c>
      <c r="AZ3159" t="s">
        <v>15374</v>
      </c>
    </row>
    <row r="3160" spans="1:52" x14ac:dyDescent="0.3">
      <c r="A3160">
        <v>2171367</v>
      </c>
      <c r="B3160" t="s">
        <v>15375</v>
      </c>
      <c r="C3160" t="str">
        <f t="shared" si="391"/>
        <v>7492</v>
      </c>
      <c r="D3160" t="s">
        <v>8411</v>
      </c>
      <c r="E3160" t="str">
        <f t="shared" si="394"/>
        <v>0100</v>
      </c>
      <c r="F3160" t="s">
        <v>54</v>
      </c>
      <c r="G3160" t="str">
        <f>"09"</f>
        <v>09</v>
      </c>
      <c r="H3160" t="s">
        <v>55</v>
      </c>
      <c r="I3160" t="s">
        <v>56</v>
      </c>
      <c r="J3160" t="s">
        <v>57</v>
      </c>
      <c r="K3160">
        <v>1</v>
      </c>
      <c r="L3160">
        <v>43620</v>
      </c>
      <c r="M3160">
        <v>1</v>
      </c>
      <c r="N3160" t="str">
        <f t="shared" si="387"/>
        <v>000X</v>
      </c>
      <c r="O3160">
        <v>4364</v>
      </c>
      <c r="P3160" t="s">
        <v>72</v>
      </c>
      <c r="Q3160" t="s">
        <v>8908</v>
      </c>
      <c r="R3160" t="s">
        <v>140</v>
      </c>
      <c r="T3160" t="s">
        <v>61</v>
      </c>
      <c r="V3160" t="s">
        <v>15376</v>
      </c>
      <c r="W3160">
        <v>195351</v>
      </c>
      <c r="X3160">
        <v>16020</v>
      </c>
      <c r="Y3160">
        <v>179331</v>
      </c>
      <c r="Z3160">
        <v>195351</v>
      </c>
      <c r="AA3160">
        <v>195351</v>
      </c>
      <c r="AB3160" t="s">
        <v>63</v>
      </c>
      <c r="AC3160" s="1">
        <v>32568</v>
      </c>
      <c r="AD3160">
        <v>11700</v>
      </c>
      <c r="AE3160">
        <v>810</v>
      </c>
      <c r="AF3160">
        <v>1106</v>
      </c>
      <c r="AG3160" t="s">
        <v>103</v>
      </c>
      <c r="AH3160" t="s">
        <v>76</v>
      </c>
      <c r="AI3160">
        <v>1</v>
      </c>
      <c r="AJ3160">
        <v>1990</v>
      </c>
      <c r="AK3160">
        <v>3</v>
      </c>
      <c r="AL3160">
        <v>2</v>
      </c>
      <c r="AN3160">
        <v>1972</v>
      </c>
      <c r="AO3160">
        <v>32</v>
      </c>
      <c r="AP3160" t="s">
        <v>63</v>
      </c>
      <c r="AQ3160" t="s">
        <v>66</v>
      </c>
      <c r="AR3160">
        <v>3220</v>
      </c>
      <c r="AW3160" t="s">
        <v>15377</v>
      </c>
      <c r="AX3160" t="s">
        <v>15378</v>
      </c>
      <c r="AY3160" t="s">
        <v>15379</v>
      </c>
      <c r="AZ3160" t="s">
        <v>70</v>
      </c>
    </row>
    <row r="3161" spans="1:52" x14ac:dyDescent="0.3">
      <c r="A3161">
        <v>2171626</v>
      </c>
      <c r="B3161" t="s">
        <v>15380</v>
      </c>
      <c r="C3161" t="str">
        <f t="shared" si="391"/>
        <v>7492</v>
      </c>
      <c r="D3161" t="s">
        <v>8411</v>
      </c>
      <c r="E3161" t="str">
        <f t="shared" si="394"/>
        <v>0100</v>
      </c>
      <c r="F3161" t="s">
        <v>54</v>
      </c>
      <c r="G3161" t="str">
        <f>"04"</f>
        <v>04</v>
      </c>
      <c r="H3161" t="s">
        <v>55</v>
      </c>
      <c r="I3161" t="s">
        <v>56</v>
      </c>
      <c r="J3161" t="s">
        <v>57</v>
      </c>
      <c r="K3161">
        <v>1</v>
      </c>
      <c r="L3161">
        <v>48936</v>
      </c>
      <c r="M3161">
        <v>1.1200000000000001</v>
      </c>
      <c r="N3161" t="str">
        <f t="shared" si="387"/>
        <v>000X</v>
      </c>
      <c r="O3161">
        <v>5352</v>
      </c>
      <c r="P3161" t="s">
        <v>72</v>
      </c>
      <c r="Q3161" t="s">
        <v>8514</v>
      </c>
      <c r="R3161" t="s">
        <v>140</v>
      </c>
      <c r="T3161" t="s">
        <v>61</v>
      </c>
      <c r="V3161" t="s">
        <v>15381</v>
      </c>
      <c r="W3161">
        <v>208367</v>
      </c>
      <c r="X3161">
        <v>17970</v>
      </c>
      <c r="Y3161">
        <v>190397</v>
      </c>
      <c r="Z3161">
        <v>208367</v>
      </c>
      <c r="AA3161">
        <v>208367</v>
      </c>
      <c r="AB3161" t="s">
        <v>72</v>
      </c>
      <c r="AC3161" s="1">
        <v>42203</v>
      </c>
      <c r="AD3161">
        <v>180000</v>
      </c>
      <c r="AE3161">
        <v>2702</v>
      </c>
      <c r="AF3161">
        <v>1203</v>
      </c>
      <c r="AG3161" t="s">
        <v>64</v>
      </c>
      <c r="AH3161" t="s">
        <v>76</v>
      </c>
      <c r="AI3161">
        <v>1</v>
      </c>
      <c r="AJ3161">
        <v>1995</v>
      </c>
      <c r="AK3161">
        <v>3</v>
      </c>
      <c r="AL3161">
        <v>2</v>
      </c>
      <c r="AN3161">
        <v>2016</v>
      </c>
      <c r="AO3161">
        <v>32</v>
      </c>
      <c r="AP3161" t="s">
        <v>63</v>
      </c>
      <c r="AQ3161" t="s">
        <v>66</v>
      </c>
      <c r="AR3161">
        <v>2836</v>
      </c>
      <c r="AW3161" t="s">
        <v>15382</v>
      </c>
      <c r="AX3161" t="s">
        <v>15383</v>
      </c>
      <c r="AY3161" t="s">
        <v>15384</v>
      </c>
      <c r="AZ3161" t="s">
        <v>15385</v>
      </c>
    </row>
    <row r="3162" spans="1:52" x14ac:dyDescent="0.3">
      <c r="A3162">
        <v>2172126</v>
      </c>
      <c r="B3162" t="s">
        <v>15386</v>
      </c>
      <c r="C3162" t="str">
        <f t="shared" si="391"/>
        <v>7492</v>
      </c>
      <c r="D3162" t="s">
        <v>8411</v>
      </c>
      <c r="E3162" t="str">
        <f t="shared" si="394"/>
        <v>0100</v>
      </c>
      <c r="F3162" t="s">
        <v>54</v>
      </c>
      <c r="G3162" t="str">
        <f>"03"</f>
        <v>03</v>
      </c>
      <c r="H3162" t="s">
        <v>55</v>
      </c>
      <c r="I3162" t="s">
        <v>56</v>
      </c>
      <c r="J3162" t="s">
        <v>13318</v>
      </c>
      <c r="K3162">
        <v>1</v>
      </c>
      <c r="L3162">
        <v>46163</v>
      </c>
      <c r="M3162">
        <v>1.06</v>
      </c>
      <c r="N3162" t="str">
        <f t="shared" si="387"/>
        <v>000X</v>
      </c>
      <c r="O3162">
        <v>2820</v>
      </c>
      <c r="P3162" t="s">
        <v>58</v>
      </c>
      <c r="Q3162" t="s">
        <v>15272</v>
      </c>
      <c r="R3162" t="s">
        <v>140</v>
      </c>
      <c r="T3162" t="s">
        <v>61</v>
      </c>
      <c r="V3162" t="s">
        <v>15387</v>
      </c>
      <c r="W3162">
        <v>236122</v>
      </c>
      <c r="X3162">
        <v>25380</v>
      </c>
      <c r="Y3162">
        <v>210742</v>
      </c>
      <c r="Z3162">
        <v>236122</v>
      </c>
      <c r="AA3162">
        <v>236122</v>
      </c>
      <c r="AB3162" t="s">
        <v>72</v>
      </c>
      <c r="AC3162" s="1">
        <v>36100</v>
      </c>
      <c r="AD3162">
        <v>24000</v>
      </c>
      <c r="AE3162">
        <v>1274</v>
      </c>
      <c r="AF3162">
        <v>1446</v>
      </c>
      <c r="AG3162" t="s">
        <v>103</v>
      </c>
      <c r="AH3162" t="s">
        <v>76</v>
      </c>
      <c r="AI3162">
        <v>1</v>
      </c>
      <c r="AJ3162">
        <v>1999</v>
      </c>
      <c r="AK3162">
        <v>3</v>
      </c>
      <c r="AL3162">
        <v>2</v>
      </c>
      <c r="AM3162">
        <v>1</v>
      </c>
      <c r="AN3162">
        <v>2262</v>
      </c>
      <c r="AO3162">
        <v>32</v>
      </c>
      <c r="AP3162" t="s">
        <v>63</v>
      </c>
      <c r="AQ3162" t="s">
        <v>66</v>
      </c>
      <c r="AR3162">
        <v>3272</v>
      </c>
      <c r="AW3162" t="s">
        <v>15388</v>
      </c>
      <c r="AX3162" t="s">
        <v>15389</v>
      </c>
      <c r="AY3162" t="s">
        <v>15390</v>
      </c>
      <c r="AZ3162" t="s">
        <v>2938</v>
      </c>
    </row>
    <row r="3163" spans="1:52" x14ac:dyDescent="0.3">
      <c r="A3163">
        <v>2172177</v>
      </c>
      <c r="B3163" t="s">
        <v>15391</v>
      </c>
      <c r="C3163" t="str">
        <f t="shared" si="391"/>
        <v>7492</v>
      </c>
      <c r="D3163" t="s">
        <v>8411</v>
      </c>
      <c r="E3163" t="str">
        <f t="shared" si="394"/>
        <v>0100</v>
      </c>
      <c r="F3163" t="s">
        <v>54</v>
      </c>
      <c r="G3163" t="str">
        <f>"03"</f>
        <v>03</v>
      </c>
      <c r="H3163" t="s">
        <v>55</v>
      </c>
      <c r="I3163" t="s">
        <v>56</v>
      </c>
      <c r="J3163" t="s">
        <v>13318</v>
      </c>
      <c r="K3163">
        <v>1</v>
      </c>
      <c r="L3163">
        <v>46259</v>
      </c>
      <c r="M3163">
        <v>1.06</v>
      </c>
      <c r="N3163" t="str">
        <f t="shared" si="387"/>
        <v>000X</v>
      </c>
      <c r="O3163">
        <v>2860</v>
      </c>
      <c r="P3163" t="s">
        <v>58</v>
      </c>
      <c r="Q3163" t="s">
        <v>15272</v>
      </c>
      <c r="R3163" t="s">
        <v>140</v>
      </c>
      <c r="T3163" t="s">
        <v>61</v>
      </c>
      <c r="V3163" t="s">
        <v>15392</v>
      </c>
      <c r="W3163">
        <v>279055</v>
      </c>
      <c r="X3163">
        <v>25380</v>
      </c>
      <c r="Y3163">
        <v>253675</v>
      </c>
      <c r="Z3163">
        <v>223836</v>
      </c>
      <c r="AA3163">
        <v>198836</v>
      </c>
      <c r="AB3163" t="s">
        <v>63</v>
      </c>
      <c r="AC3163" s="1">
        <v>36617</v>
      </c>
      <c r="AD3163">
        <v>20000</v>
      </c>
      <c r="AE3163">
        <v>1361</v>
      </c>
      <c r="AF3163">
        <v>1223</v>
      </c>
      <c r="AG3163" t="s">
        <v>103</v>
      </c>
      <c r="AH3163" t="s">
        <v>76</v>
      </c>
      <c r="AI3163">
        <v>1</v>
      </c>
      <c r="AJ3163">
        <v>2001</v>
      </c>
      <c r="AK3163">
        <v>4</v>
      </c>
      <c r="AL3163">
        <v>2</v>
      </c>
      <c r="AN3163">
        <v>2791</v>
      </c>
      <c r="AO3163">
        <v>32</v>
      </c>
      <c r="AP3163" t="s">
        <v>63</v>
      </c>
      <c r="AQ3163" t="s">
        <v>66</v>
      </c>
      <c r="AR3163">
        <v>3989</v>
      </c>
      <c r="AW3163" t="s">
        <v>8419</v>
      </c>
      <c r="AX3163" t="s">
        <v>8420</v>
      </c>
      <c r="AY3163" t="s">
        <v>8421</v>
      </c>
      <c r="AZ3163" t="s">
        <v>70</v>
      </c>
    </row>
    <row r="3164" spans="1:52" x14ac:dyDescent="0.3">
      <c r="A3164">
        <v>2172509</v>
      </c>
      <c r="B3164" t="s">
        <v>15393</v>
      </c>
      <c r="C3164" t="str">
        <f t="shared" si="391"/>
        <v>7492</v>
      </c>
      <c r="D3164" t="s">
        <v>8411</v>
      </c>
      <c r="E3164" t="str">
        <f>"0000"</f>
        <v>0000</v>
      </c>
      <c r="F3164" t="s">
        <v>108</v>
      </c>
      <c r="G3164" t="str">
        <f>"04"</f>
        <v>04</v>
      </c>
      <c r="H3164" t="s">
        <v>55</v>
      </c>
      <c r="I3164" t="s">
        <v>56</v>
      </c>
      <c r="J3164" t="s">
        <v>13318</v>
      </c>
      <c r="K3164">
        <v>0</v>
      </c>
      <c r="L3164">
        <v>44703</v>
      </c>
      <c r="M3164">
        <v>1.03</v>
      </c>
      <c r="N3164" t="str">
        <f t="shared" si="387"/>
        <v>000X</v>
      </c>
      <c r="O3164">
        <v>3120</v>
      </c>
      <c r="P3164" t="s">
        <v>58</v>
      </c>
      <c r="Q3164" t="s">
        <v>15272</v>
      </c>
      <c r="R3164" t="s">
        <v>140</v>
      </c>
      <c r="T3164" t="s">
        <v>61</v>
      </c>
      <c r="V3164" t="s">
        <v>15394</v>
      </c>
      <c r="W3164">
        <v>25200</v>
      </c>
      <c r="X3164">
        <v>25200</v>
      </c>
      <c r="Y3164">
        <v>0</v>
      </c>
      <c r="Z3164">
        <v>25200</v>
      </c>
      <c r="AA3164">
        <v>25200</v>
      </c>
      <c r="AB3164" t="s">
        <v>72</v>
      </c>
      <c r="AC3164" s="1">
        <v>35947</v>
      </c>
      <c r="AD3164">
        <v>28500</v>
      </c>
      <c r="AE3164">
        <v>1249</v>
      </c>
      <c r="AF3164">
        <v>2149</v>
      </c>
      <c r="AG3164" t="s">
        <v>103</v>
      </c>
      <c r="AH3164" t="s">
        <v>76</v>
      </c>
      <c r="AR3164">
        <v>0</v>
      </c>
      <c r="AW3164" t="s">
        <v>15395</v>
      </c>
      <c r="AX3164" t="s">
        <v>15396</v>
      </c>
      <c r="AY3164" t="s">
        <v>15397</v>
      </c>
      <c r="AZ3164" t="s">
        <v>958</v>
      </c>
    </row>
    <row r="3165" spans="1:52" x14ac:dyDescent="0.3">
      <c r="A3165">
        <v>2172584</v>
      </c>
      <c r="B3165" t="s">
        <v>15398</v>
      </c>
      <c r="C3165" t="str">
        <f t="shared" si="391"/>
        <v>7492</v>
      </c>
      <c r="D3165" t="s">
        <v>8411</v>
      </c>
      <c r="E3165" t="str">
        <f>"0100"</f>
        <v>0100</v>
      </c>
      <c r="F3165" t="s">
        <v>54</v>
      </c>
      <c r="G3165" t="str">
        <f>"04"</f>
        <v>04</v>
      </c>
      <c r="H3165" t="s">
        <v>55</v>
      </c>
      <c r="I3165" t="s">
        <v>56</v>
      </c>
      <c r="J3165" t="s">
        <v>13318</v>
      </c>
      <c r="K3165">
        <v>1</v>
      </c>
      <c r="L3165">
        <v>44703</v>
      </c>
      <c r="M3165">
        <v>1.03</v>
      </c>
      <c r="N3165" t="str">
        <f t="shared" si="387"/>
        <v>000X</v>
      </c>
      <c r="O3165">
        <v>3190</v>
      </c>
      <c r="P3165" t="s">
        <v>58</v>
      </c>
      <c r="Q3165" t="s">
        <v>15272</v>
      </c>
      <c r="R3165" t="s">
        <v>140</v>
      </c>
      <c r="T3165" t="s">
        <v>61</v>
      </c>
      <c r="V3165" t="s">
        <v>15399</v>
      </c>
      <c r="W3165">
        <v>217817</v>
      </c>
      <c r="X3165">
        <v>25200</v>
      </c>
      <c r="Y3165">
        <v>192617</v>
      </c>
      <c r="Z3165">
        <v>165604</v>
      </c>
      <c r="AA3165">
        <v>140604</v>
      </c>
      <c r="AB3165" t="s">
        <v>63</v>
      </c>
      <c r="AC3165" s="1">
        <v>42016</v>
      </c>
      <c r="AD3165">
        <v>210000</v>
      </c>
      <c r="AE3165">
        <v>2670</v>
      </c>
      <c r="AF3165">
        <v>2347</v>
      </c>
      <c r="AG3165" t="s">
        <v>64</v>
      </c>
      <c r="AH3165" t="s">
        <v>76</v>
      </c>
      <c r="AI3165">
        <v>1</v>
      </c>
      <c r="AJ3165">
        <v>1991</v>
      </c>
      <c r="AK3165">
        <v>3</v>
      </c>
      <c r="AL3165">
        <v>2</v>
      </c>
      <c r="AM3165">
        <v>1</v>
      </c>
      <c r="AN3165">
        <v>2264</v>
      </c>
      <c r="AO3165">
        <v>32</v>
      </c>
      <c r="AP3165" t="s">
        <v>63</v>
      </c>
      <c r="AQ3165" t="s">
        <v>66</v>
      </c>
      <c r="AR3165">
        <v>3224</v>
      </c>
      <c r="AW3165" t="s">
        <v>15400</v>
      </c>
      <c r="AX3165" t="s">
        <v>15401</v>
      </c>
      <c r="AY3165" t="s">
        <v>15402</v>
      </c>
      <c r="AZ3165" t="s">
        <v>70</v>
      </c>
    </row>
    <row r="3166" spans="1:52" x14ac:dyDescent="0.3">
      <c r="A3166">
        <v>2170026</v>
      </c>
      <c r="B3166" t="s">
        <v>15403</v>
      </c>
      <c r="C3166" t="str">
        <f t="shared" si="391"/>
        <v>7492</v>
      </c>
      <c r="D3166" t="s">
        <v>8411</v>
      </c>
      <c r="E3166" t="str">
        <f>"0100"</f>
        <v>0100</v>
      </c>
      <c r="F3166" t="s">
        <v>54</v>
      </c>
      <c r="G3166" t="str">
        <f>"10"</f>
        <v>10</v>
      </c>
      <c r="H3166" t="s">
        <v>55</v>
      </c>
      <c r="I3166" t="s">
        <v>56</v>
      </c>
      <c r="J3166" t="s">
        <v>57</v>
      </c>
      <c r="K3166">
        <v>1</v>
      </c>
      <c r="L3166">
        <v>46283</v>
      </c>
      <c r="M3166">
        <v>1.06</v>
      </c>
      <c r="N3166" t="str">
        <f t="shared" si="387"/>
        <v>000X</v>
      </c>
      <c r="O3166">
        <v>2894</v>
      </c>
      <c r="P3166" t="s">
        <v>58</v>
      </c>
      <c r="Q3166" t="s">
        <v>8502</v>
      </c>
      <c r="R3166" t="s">
        <v>140</v>
      </c>
      <c r="T3166" t="s">
        <v>61</v>
      </c>
      <c r="V3166" t="s">
        <v>15404</v>
      </c>
      <c r="W3166">
        <v>313307</v>
      </c>
      <c r="X3166">
        <v>17000</v>
      </c>
      <c r="Y3166">
        <v>296307</v>
      </c>
      <c r="Z3166">
        <v>276156</v>
      </c>
      <c r="AA3166">
        <v>251156</v>
      </c>
      <c r="AB3166" t="s">
        <v>72</v>
      </c>
      <c r="AC3166" s="1">
        <v>44203</v>
      </c>
      <c r="AD3166">
        <v>415000</v>
      </c>
      <c r="AE3166">
        <v>3124</v>
      </c>
      <c r="AF3166">
        <v>20</v>
      </c>
      <c r="AG3166" t="s">
        <v>64</v>
      </c>
      <c r="AH3166" t="s">
        <v>76</v>
      </c>
      <c r="AI3166">
        <v>1</v>
      </c>
      <c r="AJ3166">
        <v>1999</v>
      </c>
      <c r="AK3166">
        <v>3</v>
      </c>
      <c r="AL3166">
        <v>3</v>
      </c>
      <c r="AN3166">
        <v>3416</v>
      </c>
      <c r="AO3166">
        <v>32</v>
      </c>
      <c r="AP3166" t="s">
        <v>63</v>
      </c>
      <c r="AQ3166" t="s">
        <v>66</v>
      </c>
      <c r="AR3166">
        <v>4504</v>
      </c>
      <c r="AW3166" t="s">
        <v>15405</v>
      </c>
      <c r="AX3166" t="s">
        <v>14927</v>
      </c>
      <c r="AY3166" t="s">
        <v>15406</v>
      </c>
      <c r="AZ3166" t="s">
        <v>15407</v>
      </c>
    </row>
    <row r="3167" spans="1:52" x14ac:dyDescent="0.3">
      <c r="A3167">
        <v>2170239</v>
      </c>
      <c r="B3167" t="s">
        <v>15408</v>
      </c>
      <c r="C3167" t="str">
        <f t="shared" si="391"/>
        <v>7492</v>
      </c>
      <c r="D3167" t="s">
        <v>8411</v>
      </c>
      <c r="E3167" t="str">
        <f>"0100"</f>
        <v>0100</v>
      </c>
      <c r="F3167" t="s">
        <v>54</v>
      </c>
      <c r="G3167" t="str">
        <f>"10"</f>
        <v>10</v>
      </c>
      <c r="H3167" t="s">
        <v>55</v>
      </c>
      <c r="I3167" t="s">
        <v>56</v>
      </c>
      <c r="J3167" t="s">
        <v>57</v>
      </c>
      <c r="K3167">
        <v>1</v>
      </c>
      <c r="L3167">
        <v>47282</v>
      </c>
      <c r="M3167">
        <v>1.0900000000000001</v>
      </c>
      <c r="N3167" t="str">
        <f t="shared" si="387"/>
        <v>000X</v>
      </c>
      <c r="O3167">
        <v>2710</v>
      </c>
      <c r="P3167" t="s">
        <v>58</v>
      </c>
      <c r="Q3167" t="s">
        <v>8502</v>
      </c>
      <c r="R3167" t="s">
        <v>140</v>
      </c>
      <c r="T3167" t="s">
        <v>61</v>
      </c>
      <c r="V3167" t="s">
        <v>15409</v>
      </c>
      <c r="W3167">
        <v>185112</v>
      </c>
      <c r="X3167">
        <v>17370</v>
      </c>
      <c r="Y3167">
        <v>167742</v>
      </c>
      <c r="Z3167">
        <v>148756</v>
      </c>
      <c r="AA3167">
        <v>118756</v>
      </c>
      <c r="AB3167" t="s">
        <v>63</v>
      </c>
      <c r="AC3167" s="1">
        <v>43442</v>
      </c>
      <c r="AD3167">
        <v>220000</v>
      </c>
      <c r="AE3167">
        <v>2947</v>
      </c>
      <c r="AF3167">
        <v>2420</v>
      </c>
      <c r="AG3167" t="s">
        <v>64</v>
      </c>
      <c r="AH3167" t="s">
        <v>76</v>
      </c>
      <c r="AI3167">
        <v>1</v>
      </c>
      <c r="AJ3167">
        <v>1989</v>
      </c>
      <c r="AK3167">
        <v>3</v>
      </c>
      <c r="AL3167">
        <v>2</v>
      </c>
      <c r="AN3167">
        <v>1798</v>
      </c>
      <c r="AO3167">
        <v>32</v>
      </c>
      <c r="AP3167" t="s">
        <v>63</v>
      </c>
      <c r="AQ3167" t="s">
        <v>66</v>
      </c>
      <c r="AR3167">
        <v>2984</v>
      </c>
      <c r="AW3167" t="s">
        <v>15410</v>
      </c>
      <c r="AX3167" t="s">
        <v>15411</v>
      </c>
      <c r="AY3167" t="s">
        <v>15412</v>
      </c>
      <c r="AZ3167" t="s">
        <v>70</v>
      </c>
    </row>
    <row r="3168" spans="1:52" x14ac:dyDescent="0.3">
      <c r="A3168">
        <v>2170379</v>
      </c>
      <c r="B3168" t="s">
        <v>15413</v>
      </c>
      <c r="C3168" t="str">
        <f t="shared" si="391"/>
        <v>7492</v>
      </c>
      <c r="D3168" t="s">
        <v>8411</v>
      </c>
      <c r="E3168" t="str">
        <f>"0100"</f>
        <v>0100</v>
      </c>
      <c r="F3168" t="s">
        <v>54</v>
      </c>
      <c r="G3168" t="str">
        <f>"10"</f>
        <v>10</v>
      </c>
      <c r="H3168" t="s">
        <v>55</v>
      </c>
      <c r="I3168" t="s">
        <v>56</v>
      </c>
      <c r="J3168" t="s">
        <v>57</v>
      </c>
      <c r="K3168">
        <v>1</v>
      </c>
      <c r="L3168">
        <v>48406</v>
      </c>
      <c r="M3168">
        <v>1.1100000000000001</v>
      </c>
      <c r="N3168" t="str">
        <f t="shared" si="387"/>
        <v>000X</v>
      </c>
      <c r="O3168">
        <v>2771</v>
      </c>
      <c r="P3168" t="s">
        <v>58</v>
      </c>
      <c r="Q3168" t="s">
        <v>4583</v>
      </c>
      <c r="R3168" t="s">
        <v>266</v>
      </c>
      <c r="T3168" t="s">
        <v>61</v>
      </c>
      <c r="V3168" t="s">
        <v>15414</v>
      </c>
      <c r="W3168">
        <v>202695</v>
      </c>
      <c r="X3168">
        <v>17780</v>
      </c>
      <c r="Y3168">
        <v>184915</v>
      </c>
      <c r="Z3168">
        <v>176694</v>
      </c>
      <c r="AA3168">
        <v>151694</v>
      </c>
      <c r="AB3168" t="s">
        <v>63</v>
      </c>
      <c r="AC3168" s="1">
        <v>42761</v>
      </c>
      <c r="AD3168">
        <v>215000</v>
      </c>
      <c r="AE3168">
        <v>2807</v>
      </c>
      <c r="AF3168">
        <v>1565</v>
      </c>
      <c r="AG3168" t="s">
        <v>64</v>
      </c>
      <c r="AH3168" t="s">
        <v>76</v>
      </c>
      <c r="AI3168">
        <v>1</v>
      </c>
      <c r="AJ3168">
        <v>1992</v>
      </c>
      <c r="AK3168">
        <v>3</v>
      </c>
      <c r="AL3168">
        <v>2</v>
      </c>
      <c r="AN3168">
        <v>1961</v>
      </c>
      <c r="AO3168">
        <v>32</v>
      </c>
      <c r="AP3168" t="s">
        <v>63</v>
      </c>
      <c r="AQ3168" t="s">
        <v>66</v>
      </c>
      <c r="AR3168">
        <v>2739</v>
      </c>
      <c r="AW3168" t="s">
        <v>2776</v>
      </c>
      <c r="AX3168" t="s">
        <v>15415</v>
      </c>
      <c r="AY3168" t="s">
        <v>2778</v>
      </c>
      <c r="AZ3168" t="s">
        <v>15416</v>
      </c>
    </row>
    <row r="3169" spans="1:52" x14ac:dyDescent="0.3">
      <c r="A3169">
        <v>2170590</v>
      </c>
      <c r="B3169" t="s">
        <v>15417</v>
      </c>
      <c r="C3169" t="str">
        <f t="shared" si="391"/>
        <v>7492</v>
      </c>
      <c r="D3169" t="s">
        <v>8411</v>
      </c>
      <c r="E3169" t="str">
        <f>"0000"</f>
        <v>0000</v>
      </c>
      <c r="F3169" t="s">
        <v>108</v>
      </c>
      <c r="G3169" t="str">
        <f>"10"</f>
        <v>10</v>
      </c>
      <c r="H3169" t="s">
        <v>55</v>
      </c>
      <c r="I3169" t="s">
        <v>56</v>
      </c>
      <c r="J3169" t="s">
        <v>57</v>
      </c>
      <c r="K3169">
        <v>0</v>
      </c>
      <c r="L3169">
        <v>45818</v>
      </c>
      <c r="M3169">
        <v>1.05</v>
      </c>
      <c r="N3169" t="str">
        <f t="shared" si="387"/>
        <v>000X</v>
      </c>
      <c r="O3169">
        <v>2927</v>
      </c>
      <c r="P3169" t="s">
        <v>58</v>
      </c>
      <c r="Q3169" t="s">
        <v>4583</v>
      </c>
      <c r="R3169" t="s">
        <v>266</v>
      </c>
      <c r="T3169" t="s">
        <v>61</v>
      </c>
      <c r="V3169" t="s">
        <v>15418</v>
      </c>
      <c r="W3169">
        <v>16830</v>
      </c>
      <c r="X3169">
        <v>16830</v>
      </c>
      <c r="Y3169">
        <v>0</v>
      </c>
      <c r="Z3169">
        <v>16830</v>
      </c>
      <c r="AA3169">
        <v>16830</v>
      </c>
      <c r="AB3169" t="s">
        <v>72</v>
      </c>
      <c r="AC3169" s="1">
        <v>44256</v>
      </c>
      <c r="AD3169">
        <v>39500</v>
      </c>
      <c r="AE3169">
        <v>3141</v>
      </c>
      <c r="AF3169">
        <v>1834</v>
      </c>
      <c r="AG3169" t="s">
        <v>103</v>
      </c>
      <c r="AH3169" t="s">
        <v>76</v>
      </c>
      <c r="AR3169">
        <v>0</v>
      </c>
      <c r="AW3169" t="s">
        <v>15405</v>
      </c>
      <c r="AX3169" t="s">
        <v>15247</v>
      </c>
      <c r="AY3169" t="s">
        <v>15419</v>
      </c>
      <c r="AZ3169" t="s">
        <v>1571</v>
      </c>
    </row>
    <row r="3170" spans="1:52" x14ac:dyDescent="0.3">
      <c r="A3170">
        <v>2171057</v>
      </c>
      <c r="B3170" t="s">
        <v>15420</v>
      </c>
      <c r="C3170" t="str">
        <f t="shared" si="391"/>
        <v>7492</v>
      </c>
      <c r="D3170" t="s">
        <v>8411</v>
      </c>
      <c r="E3170" t="str">
        <f>"0100"</f>
        <v>0100</v>
      </c>
      <c r="F3170" t="s">
        <v>54</v>
      </c>
      <c r="G3170" t="str">
        <f>"09"</f>
        <v>09</v>
      </c>
      <c r="H3170" t="s">
        <v>55</v>
      </c>
      <c r="I3170" t="s">
        <v>56</v>
      </c>
      <c r="J3170" t="s">
        <v>57</v>
      </c>
      <c r="K3170">
        <v>1</v>
      </c>
      <c r="L3170">
        <v>43711</v>
      </c>
      <c r="M3170">
        <v>1</v>
      </c>
      <c r="N3170" t="str">
        <f t="shared" si="387"/>
        <v>000X</v>
      </c>
      <c r="O3170">
        <v>4469</v>
      </c>
      <c r="P3170" t="s">
        <v>72</v>
      </c>
      <c r="Q3170" t="s">
        <v>8908</v>
      </c>
      <c r="R3170" t="s">
        <v>140</v>
      </c>
      <c r="T3170" t="s">
        <v>61</v>
      </c>
      <c r="V3170" t="s">
        <v>15421</v>
      </c>
      <c r="W3170">
        <v>178887</v>
      </c>
      <c r="X3170">
        <v>16060</v>
      </c>
      <c r="Y3170">
        <v>162827</v>
      </c>
      <c r="Z3170">
        <v>124766</v>
      </c>
      <c r="AA3170">
        <v>99266</v>
      </c>
      <c r="AB3170" t="s">
        <v>63</v>
      </c>
      <c r="AC3170" s="1">
        <v>37316</v>
      </c>
      <c r="AD3170">
        <v>144000</v>
      </c>
      <c r="AE3170">
        <v>1496</v>
      </c>
      <c r="AF3170">
        <v>1023</v>
      </c>
      <c r="AG3170" t="s">
        <v>64</v>
      </c>
      <c r="AH3170" t="s">
        <v>76</v>
      </c>
      <c r="AI3170">
        <v>1</v>
      </c>
      <c r="AJ3170">
        <v>2002</v>
      </c>
      <c r="AK3170">
        <v>3</v>
      </c>
      <c r="AL3170">
        <v>2</v>
      </c>
      <c r="AN3170">
        <v>1896</v>
      </c>
      <c r="AO3170">
        <v>32</v>
      </c>
      <c r="AP3170" t="s">
        <v>72</v>
      </c>
      <c r="AQ3170" t="s">
        <v>66</v>
      </c>
      <c r="AR3170">
        <v>2692</v>
      </c>
      <c r="AW3170" t="s">
        <v>15422</v>
      </c>
      <c r="AY3170" t="s">
        <v>15423</v>
      </c>
      <c r="AZ3170" t="s">
        <v>70</v>
      </c>
    </row>
    <row r="3171" spans="1:52" x14ac:dyDescent="0.3">
      <c r="A3171">
        <v>2171243</v>
      </c>
      <c r="B3171" t="s">
        <v>15424</v>
      </c>
      <c r="C3171" t="str">
        <f t="shared" si="391"/>
        <v>7492</v>
      </c>
      <c r="D3171" t="s">
        <v>8411</v>
      </c>
      <c r="E3171" t="str">
        <f>"0000"</f>
        <v>0000</v>
      </c>
      <c r="F3171" t="s">
        <v>108</v>
      </c>
      <c r="G3171" t="str">
        <f>"04"</f>
        <v>04</v>
      </c>
      <c r="H3171" t="s">
        <v>55</v>
      </c>
      <c r="I3171" t="s">
        <v>56</v>
      </c>
      <c r="J3171" t="s">
        <v>57</v>
      </c>
      <c r="K3171">
        <v>0</v>
      </c>
      <c r="L3171">
        <v>45776</v>
      </c>
      <c r="M3171">
        <v>1.05</v>
      </c>
      <c r="N3171" t="str">
        <f t="shared" si="387"/>
        <v>000X</v>
      </c>
      <c r="O3171">
        <v>5699</v>
      </c>
      <c r="P3171" t="s">
        <v>72</v>
      </c>
      <c r="Q3171" t="s">
        <v>15261</v>
      </c>
      <c r="R3171" t="s">
        <v>140</v>
      </c>
      <c r="T3171" t="s">
        <v>61</v>
      </c>
      <c r="V3171" t="s">
        <v>15425</v>
      </c>
      <c r="W3171">
        <v>16810</v>
      </c>
      <c r="X3171">
        <v>16810</v>
      </c>
      <c r="Y3171">
        <v>0</v>
      </c>
      <c r="Z3171">
        <v>16810</v>
      </c>
      <c r="AA3171">
        <v>16810</v>
      </c>
      <c r="AB3171" t="s">
        <v>72</v>
      </c>
      <c r="AC3171" s="1">
        <v>42865</v>
      </c>
      <c r="AD3171">
        <v>16000</v>
      </c>
      <c r="AE3171">
        <v>2834</v>
      </c>
      <c r="AF3171">
        <v>1129</v>
      </c>
      <c r="AG3171" t="s">
        <v>103</v>
      </c>
      <c r="AH3171" t="s">
        <v>76</v>
      </c>
      <c r="AR3171">
        <v>0</v>
      </c>
      <c r="AW3171" t="s">
        <v>15426</v>
      </c>
      <c r="AY3171" t="s">
        <v>15427</v>
      </c>
      <c r="AZ3171" t="s">
        <v>15428</v>
      </c>
    </row>
    <row r="3172" spans="1:52" x14ac:dyDescent="0.3">
      <c r="A3172">
        <v>2171260</v>
      </c>
      <c r="B3172" t="s">
        <v>15429</v>
      </c>
      <c r="C3172" t="str">
        <f t="shared" si="391"/>
        <v>7492</v>
      </c>
      <c r="D3172" t="s">
        <v>8411</v>
      </c>
      <c r="E3172" t="str">
        <f>"0000"</f>
        <v>0000</v>
      </c>
      <c r="F3172" t="s">
        <v>108</v>
      </c>
      <c r="G3172" t="str">
        <f>"09"</f>
        <v>09</v>
      </c>
      <c r="H3172" t="s">
        <v>55</v>
      </c>
      <c r="I3172" t="s">
        <v>56</v>
      </c>
      <c r="J3172" t="s">
        <v>57</v>
      </c>
      <c r="K3172">
        <v>0</v>
      </c>
      <c r="L3172">
        <v>43663</v>
      </c>
      <c r="M3172">
        <v>1</v>
      </c>
      <c r="N3172" t="str">
        <f t="shared" si="387"/>
        <v>000X</v>
      </c>
      <c r="O3172">
        <v>4536</v>
      </c>
      <c r="P3172" t="s">
        <v>72</v>
      </c>
      <c r="Q3172" t="s">
        <v>8908</v>
      </c>
      <c r="R3172" t="s">
        <v>140</v>
      </c>
      <c r="T3172" t="s">
        <v>61</v>
      </c>
      <c r="V3172" t="s">
        <v>15430</v>
      </c>
      <c r="W3172">
        <v>16040</v>
      </c>
      <c r="X3172">
        <v>16040</v>
      </c>
      <c r="Y3172">
        <v>0</v>
      </c>
      <c r="Z3172">
        <v>16040</v>
      </c>
      <c r="AA3172">
        <v>16040</v>
      </c>
      <c r="AB3172" t="s">
        <v>72</v>
      </c>
      <c r="AC3172" s="1">
        <v>39142</v>
      </c>
      <c r="AD3172">
        <v>63500</v>
      </c>
      <c r="AE3172">
        <v>2106</v>
      </c>
      <c r="AF3172">
        <v>809</v>
      </c>
      <c r="AG3172" t="s">
        <v>103</v>
      </c>
      <c r="AH3172" t="s">
        <v>76</v>
      </c>
      <c r="AR3172">
        <v>0</v>
      </c>
      <c r="AW3172" t="s">
        <v>15431</v>
      </c>
      <c r="AX3172" t="s">
        <v>15432</v>
      </c>
      <c r="AY3172" t="s">
        <v>15433</v>
      </c>
      <c r="AZ3172" t="s">
        <v>15434</v>
      </c>
    </row>
    <row r="3173" spans="1:52" x14ac:dyDescent="0.3">
      <c r="A3173">
        <v>2171383</v>
      </c>
      <c r="B3173" t="s">
        <v>15435</v>
      </c>
      <c r="C3173" t="str">
        <f t="shared" si="391"/>
        <v>7492</v>
      </c>
      <c r="D3173" t="s">
        <v>8411</v>
      </c>
      <c r="E3173" t="str">
        <f>"0100"</f>
        <v>0100</v>
      </c>
      <c r="F3173" t="s">
        <v>54</v>
      </c>
      <c r="G3173" t="str">
        <f>"04"</f>
        <v>04</v>
      </c>
      <c r="H3173" t="s">
        <v>55</v>
      </c>
      <c r="I3173" t="s">
        <v>56</v>
      </c>
      <c r="J3173" t="s">
        <v>57</v>
      </c>
      <c r="K3173">
        <v>1</v>
      </c>
      <c r="L3173">
        <v>46534</v>
      </c>
      <c r="M3173">
        <v>1.07</v>
      </c>
      <c r="N3173" t="str">
        <f t="shared" si="387"/>
        <v>000X</v>
      </c>
      <c r="O3173">
        <v>5592</v>
      </c>
      <c r="P3173" t="s">
        <v>72</v>
      </c>
      <c r="Q3173" t="s">
        <v>8514</v>
      </c>
      <c r="R3173" t="s">
        <v>140</v>
      </c>
      <c r="T3173" t="s">
        <v>61</v>
      </c>
      <c r="V3173" t="s">
        <v>15436</v>
      </c>
      <c r="W3173">
        <v>201779</v>
      </c>
      <c r="X3173">
        <v>17090</v>
      </c>
      <c r="Y3173">
        <v>184689</v>
      </c>
      <c r="Z3173">
        <v>153918</v>
      </c>
      <c r="AA3173">
        <v>128918</v>
      </c>
      <c r="AB3173" t="s">
        <v>63</v>
      </c>
      <c r="AC3173" s="1">
        <v>38322</v>
      </c>
      <c r="AD3173">
        <v>245000</v>
      </c>
      <c r="AE3173">
        <v>1810</v>
      </c>
      <c r="AF3173">
        <v>1058</v>
      </c>
      <c r="AG3173" t="s">
        <v>64</v>
      </c>
      <c r="AH3173" t="s">
        <v>76</v>
      </c>
      <c r="AI3173">
        <v>1</v>
      </c>
      <c r="AJ3173">
        <v>2002</v>
      </c>
      <c r="AK3173">
        <v>3</v>
      </c>
      <c r="AL3173">
        <v>2</v>
      </c>
      <c r="AN3173">
        <v>1820</v>
      </c>
      <c r="AO3173">
        <v>32</v>
      </c>
      <c r="AP3173" t="s">
        <v>63</v>
      </c>
      <c r="AQ3173" t="s">
        <v>66</v>
      </c>
      <c r="AR3173">
        <v>2748</v>
      </c>
      <c r="AW3173" t="s">
        <v>15437</v>
      </c>
      <c r="AY3173" t="s">
        <v>15438</v>
      </c>
      <c r="AZ3173" t="s">
        <v>15439</v>
      </c>
    </row>
    <row r="3174" spans="1:52" x14ac:dyDescent="0.3">
      <c r="A3174">
        <v>2171596</v>
      </c>
      <c r="B3174" t="s">
        <v>15440</v>
      </c>
      <c r="C3174" t="str">
        <f t="shared" si="391"/>
        <v>7492</v>
      </c>
      <c r="D3174" t="s">
        <v>8411</v>
      </c>
      <c r="E3174" t="str">
        <f>"0100"</f>
        <v>0100</v>
      </c>
      <c r="F3174" t="s">
        <v>54</v>
      </c>
      <c r="G3174" t="str">
        <f>"04"</f>
        <v>04</v>
      </c>
      <c r="H3174" t="s">
        <v>55</v>
      </c>
      <c r="I3174" t="s">
        <v>56</v>
      </c>
      <c r="J3174" t="s">
        <v>57</v>
      </c>
      <c r="K3174">
        <v>1</v>
      </c>
      <c r="L3174">
        <v>50401</v>
      </c>
      <c r="M3174">
        <v>1.1599999999999999</v>
      </c>
      <c r="N3174" t="str">
        <f t="shared" si="387"/>
        <v>000X</v>
      </c>
      <c r="O3174">
        <v>5396</v>
      </c>
      <c r="P3174" t="s">
        <v>72</v>
      </c>
      <c r="Q3174" t="s">
        <v>8514</v>
      </c>
      <c r="R3174" t="s">
        <v>140</v>
      </c>
      <c r="T3174" t="s">
        <v>61</v>
      </c>
      <c r="V3174" t="s">
        <v>15441</v>
      </c>
      <c r="W3174">
        <v>267183</v>
      </c>
      <c r="X3174">
        <v>18510</v>
      </c>
      <c r="Y3174">
        <v>248673</v>
      </c>
      <c r="Z3174">
        <v>217367</v>
      </c>
      <c r="AA3174">
        <v>192367</v>
      </c>
      <c r="AB3174" t="s">
        <v>72</v>
      </c>
      <c r="AC3174" s="1">
        <v>44027</v>
      </c>
      <c r="AD3174">
        <v>380000</v>
      </c>
      <c r="AE3174">
        <v>3077</v>
      </c>
      <c r="AF3174">
        <v>653</v>
      </c>
      <c r="AG3174" t="s">
        <v>64</v>
      </c>
      <c r="AH3174" t="s">
        <v>76</v>
      </c>
      <c r="AI3174">
        <v>1</v>
      </c>
      <c r="AJ3174">
        <v>2012</v>
      </c>
      <c r="AK3174">
        <v>4</v>
      </c>
      <c r="AL3174">
        <v>3</v>
      </c>
      <c r="AN3174">
        <v>2408</v>
      </c>
      <c r="AO3174">
        <v>32</v>
      </c>
      <c r="AP3174" t="s">
        <v>72</v>
      </c>
      <c r="AQ3174" t="s">
        <v>66</v>
      </c>
      <c r="AR3174">
        <v>3647</v>
      </c>
      <c r="AW3174" t="s">
        <v>15442</v>
      </c>
      <c r="AY3174" t="s">
        <v>15443</v>
      </c>
      <c r="AZ3174" t="s">
        <v>15444</v>
      </c>
    </row>
    <row r="3175" spans="1:52" x14ac:dyDescent="0.3">
      <c r="A3175">
        <v>2172002</v>
      </c>
      <c r="B3175" t="s">
        <v>15445</v>
      </c>
      <c r="C3175" t="str">
        <f t="shared" si="391"/>
        <v>7492</v>
      </c>
      <c r="D3175" t="s">
        <v>8411</v>
      </c>
      <c r="E3175" t="str">
        <f>"0100"</f>
        <v>0100</v>
      </c>
      <c r="F3175" t="s">
        <v>54</v>
      </c>
      <c r="G3175" t="str">
        <f>"04"</f>
        <v>04</v>
      </c>
      <c r="H3175" t="s">
        <v>55</v>
      </c>
      <c r="I3175" t="s">
        <v>56</v>
      </c>
      <c r="J3175" t="s">
        <v>57</v>
      </c>
      <c r="K3175">
        <v>1</v>
      </c>
      <c r="L3175">
        <v>44819</v>
      </c>
      <c r="M3175">
        <v>1.03</v>
      </c>
      <c r="N3175" t="str">
        <f t="shared" si="387"/>
        <v>000X</v>
      </c>
      <c r="O3175">
        <v>5541</v>
      </c>
      <c r="P3175" t="s">
        <v>72</v>
      </c>
      <c r="Q3175" t="s">
        <v>15261</v>
      </c>
      <c r="R3175" t="s">
        <v>140</v>
      </c>
      <c r="T3175" t="s">
        <v>61</v>
      </c>
      <c r="V3175" t="s">
        <v>15446</v>
      </c>
      <c r="W3175">
        <v>247965</v>
      </c>
      <c r="X3175">
        <v>16460</v>
      </c>
      <c r="Y3175">
        <v>231505</v>
      </c>
      <c r="Z3175">
        <v>177104</v>
      </c>
      <c r="AA3175">
        <v>151104</v>
      </c>
      <c r="AB3175" t="s">
        <v>63</v>
      </c>
      <c r="AC3175" s="1">
        <v>34973</v>
      </c>
      <c r="AD3175">
        <v>11500</v>
      </c>
      <c r="AE3175">
        <v>1104</v>
      </c>
      <c r="AF3175">
        <v>1458</v>
      </c>
      <c r="AG3175" t="s">
        <v>103</v>
      </c>
      <c r="AH3175" t="s">
        <v>76</v>
      </c>
      <c r="AI3175">
        <v>1</v>
      </c>
      <c r="AJ3175">
        <v>1997</v>
      </c>
      <c r="AK3175">
        <v>3</v>
      </c>
      <c r="AL3175">
        <v>2</v>
      </c>
      <c r="AN3175">
        <v>2575</v>
      </c>
      <c r="AO3175">
        <v>32</v>
      </c>
      <c r="AP3175" t="s">
        <v>63</v>
      </c>
      <c r="AQ3175" t="s">
        <v>66</v>
      </c>
      <c r="AR3175">
        <v>3651</v>
      </c>
      <c r="AW3175" t="s">
        <v>15447</v>
      </c>
      <c r="AY3175" t="s">
        <v>15448</v>
      </c>
      <c r="AZ3175" t="s">
        <v>70</v>
      </c>
    </row>
    <row r="3176" spans="1:52" x14ac:dyDescent="0.3">
      <c r="A3176">
        <v>2172436</v>
      </c>
      <c r="B3176" t="s">
        <v>15449</v>
      </c>
      <c r="C3176" t="str">
        <f t="shared" si="391"/>
        <v>7492</v>
      </c>
      <c r="D3176" t="s">
        <v>8411</v>
      </c>
      <c r="E3176" t="str">
        <f>"0000"</f>
        <v>0000</v>
      </c>
      <c r="F3176" t="s">
        <v>108</v>
      </c>
      <c r="G3176" t="str">
        <f>"04"</f>
        <v>04</v>
      </c>
      <c r="H3176" t="s">
        <v>55</v>
      </c>
      <c r="I3176" t="s">
        <v>56</v>
      </c>
      <c r="J3176" t="s">
        <v>13318</v>
      </c>
      <c r="K3176">
        <v>0</v>
      </c>
      <c r="L3176">
        <v>44703</v>
      </c>
      <c r="M3176">
        <v>1.03</v>
      </c>
      <c r="N3176" t="str">
        <f t="shared" si="387"/>
        <v>000X</v>
      </c>
      <c r="O3176">
        <v>3056</v>
      </c>
      <c r="P3176" t="s">
        <v>58</v>
      </c>
      <c r="Q3176" t="s">
        <v>15272</v>
      </c>
      <c r="R3176" t="s">
        <v>140</v>
      </c>
      <c r="T3176" t="s">
        <v>61</v>
      </c>
      <c r="V3176" t="s">
        <v>15450</v>
      </c>
      <c r="W3176">
        <v>25200</v>
      </c>
      <c r="X3176">
        <v>25200</v>
      </c>
      <c r="Y3176">
        <v>0</v>
      </c>
      <c r="Z3176">
        <v>25200</v>
      </c>
      <c r="AA3176">
        <v>25200</v>
      </c>
      <c r="AB3176" t="s">
        <v>72</v>
      </c>
      <c r="AC3176" s="1">
        <v>44008</v>
      </c>
      <c r="AD3176">
        <v>32000</v>
      </c>
      <c r="AE3176">
        <v>3071</v>
      </c>
      <c r="AF3176">
        <v>1675</v>
      </c>
      <c r="AG3176" t="s">
        <v>103</v>
      </c>
      <c r="AH3176" t="s">
        <v>76</v>
      </c>
      <c r="AR3176">
        <v>0</v>
      </c>
      <c r="AW3176" t="s">
        <v>15451</v>
      </c>
      <c r="AX3176" t="s">
        <v>15452</v>
      </c>
      <c r="AY3176" t="s">
        <v>15453</v>
      </c>
      <c r="AZ3176" t="s">
        <v>3489</v>
      </c>
    </row>
    <row r="3177" spans="1:52" x14ac:dyDescent="0.3">
      <c r="A3177">
        <v>2172479</v>
      </c>
      <c r="B3177" t="s">
        <v>15454</v>
      </c>
      <c r="C3177" t="str">
        <f t="shared" si="391"/>
        <v>7492</v>
      </c>
      <c r="D3177" t="s">
        <v>8411</v>
      </c>
      <c r="E3177" t="str">
        <f>"0000"</f>
        <v>0000</v>
      </c>
      <c r="F3177" t="s">
        <v>108</v>
      </c>
      <c r="G3177" t="str">
        <f>"04"</f>
        <v>04</v>
      </c>
      <c r="H3177" t="s">
        <v>55</v>
      </c>
      <c r="I3177" t="s">
        <v>56</v>
      </c>
      <c r="J3177" t="s">
        <v>13318</v>
      </c>
      <c r="K3177">
        <v>0</v>
      </c>
      <c r="L3177">
        <v>44704</v>
      </c>
      <c r="M3177">
        <v>1.03</v>
      </c>
      <c r="N3177" t="str">
        <f t="shared" si="387"/>
        <v>000X</v>
      </c>
      <c r="O3177">
        <v>3098</v>
      </c>
      <c r="P3177" t="s">
        <v>58</v>
      </c>
      <c r="Q3177" t="s">
        <v>15272</v>
      </c>
      <c r="R3177" t="s">
        <v>140</v>
      </c>
      <c r="T3177" t="s">
        <v>61</v>
      </c>
      <c r="V3177" t="s">
        <v>15455</v>
      </c>
      <c r="W3177">
        <v>25200</v>
      </c>
      <c r="X3177">
        <v>25200</v>
      </c>
      <c r="Y3177">
        <v>0</v>
      </c>
      <c r="Z3177">
        <v>25200</v>
      </c>
      <c r="AA3177">
        <v>25200</v>
      </c>
      <c r="AB3177" t="s">
        <v>72</v>
      </c>
      <c r="AR3177">
        <v>0</v>
      </c>
      <c r="AW3177" t="s">
        <v>15456</v>
      </c>
      <c r="AY3177" t="s">
        <v>15457</v>
      </c>
      <c r="AZ3177" t="s">
        <v>15458</v>
      </c>
    </row>
    <row r="3178" spans="1:52" x14ac:dyDescent="0.3">
      <c r="A3178">
        <v>2169842</v>
      </c>
      <c r="B3178" t="s">
        <v>15459</v>
      </c>
      <c r="C3178" t="str">
        <f t="shared" si="391"/>
        <v>7492</v>
      </c>
      <c r="D3178" t="s">
        <v>8411</v>
      </c>
      <c r="E3178" t="str">
        <f>"0100"</f>
        <v>0100</v>
      </c>
      <c r="F3178" t="s">
        <v>54</v>
      </c>
      <c r="G3178" t="str">
        <f>"09"</f>
        <v>09</v>
      </c>
      <c r="H3178" t="s">
        <v>55</v>
      </c>
      <c r="I3178" t="s">
        <v>56</v>
      </c>
      <c r="J3178" t="s">
        <v>8434</v>
      </c>
      <c r="K3178">
        <v>1</v>
      </c>
      <c r="L3178">
        <v>72808</v>
      </c>
      <c r="M3178">
        <v>1.67</v>
      </c>
      <c r="N3178" t="str">
        <f t="shared" si="387"/>
        <v>000X</v>
      </c>
      <c r="O3178">
        <v>2918</v>
      </c>
      <c r="P3178" t="s">
        <v>58</v>
      </c>
      <c r="Q3178" t="s">
        <v>8502</v>
      </c>
      <c r="R3178" t="s">
        <v>140</v>
      </c>
      <c r="T3178" t="s">
        <v>61</v>
      </c>
      <c r="V3178" t="s">
        <v>15460</v>
      </c>
      <c r="W3178">
        <v>223920</v>
      </c>
      <c r="X3178">
        <v>20890</v>
      </c>
      <c r="Y3178">
        <v>203030</v>
      </c>
      <c r="Z3178">
        <v>167087</v>
      </c>
      <c r="AA3178">
        <v>142087</v>
      </c>
      <c r="AB3178" t="s">
        <v>63</v>
      </c>
      <c r="AC3178" s="1">
        <v>36008</v>
      </c>
      <c r="AD3178">
        <v>20000</v>
      </c>
      <c r="AE3178">
        <v>1258</v>
      </c>
      <c r="AF3178">
        <v>1938</v>
      </c>
      <c r="AG3178" t="s">
        <v>103</v>
      </c>
      <c r="AH3178" t="s">
        <v>873</v>
      </c>
      <c r="AI3178">
        <v>1</v>
      </c>
      <c r="AJ3178">
        <v>1999</v>
      </c>
      <c r="AK3178">
        <v>3</v>
      </c>
      <c r="AL3178">
        <v>2</v>
      </c>
      <c r="AM3178">
        <v>1</v>
      </c>
      <c r="AN3178">
        <v>2281</v>
      </c>
      <c r="AO3178">
        <v>32</v>
      </c>
      <c r="AP3178" t="s">
        <v>63</v>
      </c>
      <c r="AQ3178" t="s">
        <v>66</v>
      </c>
      <c r="AR3178">
        <v>3243</v>
      </c>
      <c r="AW3178" t="s">
        <v>15461</v>
      </c>
      <c r="AX3178" t="s">
        <v>15462</v>
      </c>
      <c r="AY3178" t="s">
        <v>15463</v>
      </c>
      <c r="AZ3178" t="s">
        <v>70</v>
      </c>
    </row>
    <row r="3179" spans="1:52" x14ac:dyDescent="0.3">
      <c r="A3179">
        <v>2170859</v>
      </c>
      <c r="B3179" t="s">
        <v>15464</v>
      </c>
      <c r="C3179" t="str">
        <f t="shared" si="391"/>
        <v>7492</v>
      </c>
      <c r="D3179" t="s">
        <v>8411</v>
      </c>
      <c r="E3179" t="str">
        <f>"0100"</f>
        <v>0100</v>
      </c>
      <c r="F3179" t="s">
        <v>54</v>
      </c>
      <c r="G3179" t="str">
        <f>"04"</f>
        <v>04</v>
      </c>
      <c r="H3179" t="s">
        <v>55</v>
      </c>
      <c r="I3179" t="s">
        <v>56</v>
      </c>
      <c r="J3179" t="s">
        <v>13318</v>
      </c>
      <c r="K3179">
        <v>1</v>
      </c>
      <c r="L3179">
        <v>43892</v>
      </c>
      <c r="M3179">
        <v>1.01</v>
      </c>
      <c r="N3179" t="str">
        <f t="shared" ref="N3179:N3242" si="395">"000X"</f>
        <v>000X</v>
      </c>
      <c r="O3179">
        <v>5537</v>
      </c>
      <c r="P3179" t="s">
        <v>72</v>
      </c>
      <c r="Q3179" t="s">
        <v>15233</v>
      </c>
      <c r="R3179" t="s">
        <v>110</v>
      </c>
      <c r="T3179" t="s">
        <v>61</v>
      </c>
      <c r="V3179" t="s">
        <v>15465</v>
      </c>
      <c r="W3179">
        <v>320400</v>
      </c>
      <c r="X3179">
        <v>23980</v>
      </c>
      <c r="Y3179">
        <v>296420</v>
      </c>
      <c r="Z3179">
        <v>264707</v>
      </c>
      <c r="AA3179">
        <v>239707</v>
      </c>
      <c r="AB3179" t="s">
        <v>63</v>
      </c>
      <c r="AC3179" s="1">
        <v>37773</v>
      </c>
      <c r="AD3179">
        <v>32000</v>
      </c>
      <c r="AE3179">
        <v>1617</v>
      </c>
      <c r="AF3179">
        <v>275</v>
      </c>
      <c r="AG3179" t="s">
        <v>103</v>
      </c>
      <c r="AH3179" t="s">
        <v>76</v>
      </c>
      <c r="AI3179">
        <v>1</v>
      </c>
      <c r="AJ3179">
        <v>2005</v>
      </c>
      <c r="AK3179">
        <v>5</v>
      </c>
      <c r="AL3179">
        <v>4</v>
      </c>
      <c r="AN3179">
        <v>2802</v>
      </c>
      <c r="AO3179">
        <v>32</v>
      </c>
      <c r="AP3179" t="s">
        <v>63</v>
      </c>
      <c r="AQ3179" t="s">
        <v>66</v>
      </c>
      <c r="AR3179">
        <v>4263</v>
      </c>
      <c r="AW3179" t="s">
        <v>15466</v>
      </c>
      <c r="AX3179" t="s">
        <v>15467</v>
      </c>
      <c r="AY3179" t="s">
        <v>15468</v>
      </c>
      <c r="AZ3179" t="s">
        <v>70</v>
      </c>
    </row>
    <row r="3180" spans="1:52" x14ac:dyDescent="0.3">
      <c r="A3180">
        <v>2170867</v>
      </c>
      <c r="B3180" t="s">
        <v>15469</v>
      </c>
      <c r="C3180" t="str">
        <f t="shared" si="391"/>
        <v>7492</v>
      </c>
      <c r="D3180" t="s">
        <v>8411</v>
      </c>
      <c r="E3180" t="str">
        <f>"0000"</f>
        <v>0000</v>
      </c>
      <c r="F3180" t="s">
        <v>108</v>
      </c>
      <c r="G3180" t="str">
        <f>"09"</f>
        <v>09</v>
      </c>
      <c r="H3180" t="s">
        <v>55</v>
      </c>
      <c r="I3180" t="s">
        <v>56</v>
      </c>
      <c r="J3180" t="s">
        <v>57</v>
      </c>
      <c r="K3180">
        <v>0</v>
      </c>
      <c r="L3180">
        <v>43815</v>
      </c>
      <c r="M3180">
        <v>1.01</v>
      </c>
      <c r="N3180" t="str">
        <f t="shared" si="395"/>
        <v>000X</v>
      </c>
      <c r="O3180">
        <v>4331</v>
      </c>
      <c r="P3180" t="s">
        <v>72</v>
      </c>
      <c r="Q3180" t="s">
        <v>8908</v>
      </c>
      <c r="R3180" t="s">
        <v>140</v>
      </c>
      <c r="T3180" t="s">
        <v>61</v>
      </c>
      <c r="V3180" t="s">
        <v>15470</v>
      </c>
      <c r="W3180">
        <v>16090</v>
      </c>
      <c r="X3180">
        <v>16090</v>
      </c>
      <c r="Y3180">
        <v>0</v>
      </c>
      <c r="Z3180">
        <v>16090</v>
      </c>
      <c r="AA3180">
        <v>16090</v>
      </c>
      <c r="AB3180" t="s">
        <v>72</v>
      </c>
      <c r="AC3180" s="1">
        <v>43509</v>
      </c>
      <c r="AD3180">
        <v>22000</v>
      </c>
      <c r="AE3180">
        <v>2957</v>
      </c>
      <c r="AF3180">
        <v>1924</v>
      </c>
      <c r="AG3180" t="s">
        <v>103</v>
      </c>
      <c r="AH3180" t="s">
        <v>76</v>
      </c>
      <c r="AR3180">
        <v>0</v>
      </c>
      <c r="AW3180" t="s">
        <v>15257</v>
      </c>
      <c r="AX3180" t="s">
        <v>15471</v>
      </c>
      <c r="AY3180" t="s">
        <v>15259</v>
      </c>
      <c r="AZ3180" t="s">
        <v>70</v>
      </c>
    </row>
    <row r="3181" spans="1:52" x14ac:dyDescent="0.3">
      <c r="A3181">
        <v>2170891</v>
      </c>
      <c r="B3181" t="s">
        <v>15472</v>
      </c>
      <c r="C3181" t="str">
        <f t="shared" si="391"/>
        <v>7492</v>
      </c>
      <c r="D3181" t="s">
        <v>8411</v>
      </c>
      <c r="E3181" t="str">
        <f>"0100"</f>
        <v>0100</v>
      </c>
      <c r="F3181" t="s">
        <v>54</v>
      </c>
      <c r="G3181" t="str">
        <f>"04"</f>
        <v>04</v>
      </c>
      <c r="H3181" t="s">
        <v>55</v>
      </c>
      <c r="I3181" t="s">
        <v>56</v>
      </c>
      <c r="J3181" t="s">
        <v>13318</v>
      </c>
      <c r="K3181">
        <v>1</v>
      </c>
      <c r="L3181">
        <v>43928</v>
      </c>
      <c r="M3181">
        <v>1.01</v>
      </c>
      <c r="N3181" t="str">
        <f t="shared" si="395"/>
        <v>000X</v>
      </c>
      <c r="O3181">
        <v>5625</v>
      </c>
      <c r="P3181" t="s">
        <v>72</v>
      </c>
      <c r="Q3181" t="s">
        <v>14753</v>
      </c>
      <c r="R3181" t="s">
        <v>4590</v>
      </c>
      <c r="T3181" t="s">
        <v>61</v>
      </c>
      <c r="V3181" t="s">
        <v>15473</v>
      </c>
      <c r="W3181">
        <v>196855</v>
      </c>
      <c r="X3181">
        <v>23980</v>
      </c>
      <c r="Y3181">
        <v>172875</v>
      </c>
      <c r="Z3181">
        <v>152110</v>
      </c>
      <c r="AA3181">
        <v>127110</v>
      </c>
      <c r="AB3181" t="s">
        <v>63</v>
      </c>
      <c r="AC3181" s="1">
        <v>44022</v>
      </c>
      <c r="AD3181">
        <v>234500</v>
      </c>
      <c r="AE3181">
        <v>3076</v>
      </c>
      <c r="AF3181">
        <v>1660</v>
      </c>
      <c r="AG3181" t="s">
        <v>64</v>
      </c>
      <c r="AH3181" t="s">
        <v>76</v>
      </c>
      <c r="AI3181">
        <v>1</v>
      </c>
      <c r="AJ3181">
        <v>1991</v>
      </c>
      <c r="AK3181">
        <v>3</v>
      </c>
      <c r="AL3181">
        <v>2</v>
      </c>
      <c r="AN3181">
        <v>1787</v>
      </c>
      <c r="AO3181">
        <v>32</v>
      </c>
      <c r="AP3181" t="s">
        <v>63</v>
      </c>
      <c r="AQ3181" t="s">
        <v>66</v>
      </c>
      <c r="AR3181">
        <v>2531</v>
      </c>
      <c r="AW3181" t="s">
        <v>15474</v>
      </c>
      <c r="AX3181" t="s">
        <v>15475</v>
      </c>
      <c r="AY3181" t="s">
        <v>15476</v>
      </c>
      <c r="AZ3181" t="s">
        <v>70</v>
      </c>
    </row>
    <row r="3182" spans="1:52" x14ac:dyDescent="0.3">
      <c r="A3182">
        <v>2170921</v>
      </c>
      <c r="B3182" t="s">
        <v>15477</v>
      </c>
      <c r="C3182" t="str">
        <f t="shared" si="391"/>
        <v>7492</v>
      </c>
      <c r="D3182" t="s">
        <v>8411</v>
      </c>
      <c r="E3182" t="str">
        <f>"0000"</f>
        <v>0000</v>
      </c>
      <c r="F3182" t="s">
        <v>108</v>
      </c>
      <c r="G3182" t="str">
        <f>"04"</f>
        <v>04</v>
      </c>
      <c r="H3182" t="s">
        <v>55</v>
      </c>
      <c r="I3182" t="s">
        <v>56</v>
      </c>
      <c r="J3182" t="s">
        <v>57</v>
      </c>
      <c r="K3182">
        <v>0</v>
      </c>
      <c r="L3182">
        <v>50491</v>
      </c>
      <c r="M3182">
        <v>1.1599999999999999</v>
      </c>
      <c r="N3182" t="str">
        <f t="shared" si="395"/>
        <v>000X</v>
      </c>
      <c r="O3182">
        <v>5330</v>
      </c>
      <c r="P3182" t="s">
        <v>72</v>
      </c>
      <c r="Q3182" t="s">
        <v>8435</v>
      </c>
      <c r="R3182" t="s">
        <v>140</v>
      </c>
      <c r="T3182" t="s">
        <v>61</v>
      </c>
      <c r="V3182" t="s">
        <v>15478</v>
      </c>
      <c r="W3182">
        <v>18550</v>
      </c>
      <c r="X3182">
        <v>18550</v>
      </c>
      <c r="Y3182">
        <v>0</v>
      </c>
      <c r="Z3182">
        <v>18550</v>
      </c>
      <c r="AA3182">
        <v>18550</v>
      </c>
      <c r="AB3182" t="s">
        <v>72</v>
      </c>
      <c r="AR3182">
        <v>0</v>
      </c>
      <c r="AW3182" t="s">
        <v>15479</v>
      </c>
      <c r="AX3182" t="s">
        <v>15480</v>
      </c>
      <c r="AY3182" t="s">
        <v>15481</v>
      </c>
      <c r="AZ3182" t="s">
        <v>15482</v>
      </c>
    </row>
    <row r="3183" spans="1:52" x14ac:dyDescent="0.3">
      <c r="A3183">
        <v>2170964</v>
      </c>
      <c r="B3183" t="s">
        <v>15483</v>
      </c>
      <c r="C3183" t="str">
        <f t="shared" si="391"/>
        <v>7492</v>
      </c>
      <c r="D3183" t="s">
        <v>8411</v>
      </c>
      <c r="E3183" t="str">
        <f>"0100"</f>
        <v>0100</v>
      </c>
      <c r="F3183" t="s">
        <v>54</v>
      </c>
      <c r="G3183" t="str">
        <f>"09"</f>
        <v>09</v>
      </c>
      <c r="H3183" t="s">
        <v>55</v>
      </c>
      <c r="I3183" t="s">
        <v>56</v>
      </c>
      <c r="J3183" t="s">
        <v>57</v>
      </c>
      <c r="K3183">
        <v>1</v>
      </c>
      <c r="L3183">
        <v>43763</v>
      </c>
      <c r="M3183">
        <v>1</v>
      </c>
      <c r="N3183" t="str">
        <f t="shared" si="395"/>
        <v>000X</v>
      </c>
      <c r="O3183">
        <v>4405</v>
      </c>
      <c r="P3183" t="s">
        <v>72</v>
      </c>
      <c r="Q3183" t="s">
        <v>8908</v>
      </c>
      <c r="R3183" t="s">
        <v>140</v>
      </c>
      <c r="T3183" t="s">
        <v>61</v>
      </c>
      <c r="V3183" t="s">
        <v>15484</v>
      </c>
      <c r="W3183">
        <v>238230</v>
      </c>
      <c r="X3183">
        <v>16080</v>
      </c>
      <c r="Y3183">
        <v>222150</v>
      </c>
      <c r="Z3183">
        <v>202419</v>
      </c>
      <c r="AA3183">
        <v>176919</v>
      </c>
      <c r="AB3183" t="s">
        <v>63</v>
      </c>
      <c r="AC3183" s="1">
        <v>38899</v>
      </c>
      <c r="AD3183">
        <v>320000</v>
      </c>
      <c r="AE3183">
        <v>2030</v>
      </c>
      <c r="AF3183">
        <v>1066</v>
      </c>
      <c r="AG3183" t="s">
        <v>64</v>
      </c>
      <c r="AH3183" t="s">
        <v>76</v>
      </c>
      <c r="AI3183">
        <v>1</v>
      </c>
      <c r="AJ3183">
        <v>2004</v>
      </c>
      <c r="AK3183">
        <v>3</v>
      </c>
      <c r="AL3183">
        <v>2</v>
      </c>
      <c r="AN3183">
        <v>2014</v>
      </c>
      <c r="AO3183">
        <v>32</v>
      </c>
      <c r="AP3183" t="s">
        <v>63</v>
      </c>
      <c r="AQ3183" t="s">
        <v>66</v>
      </c>
      <c r="AR3183">
        <v>2955</v>
      </c>
      <c r="AW3183" t="s">
        <v>15485</v>
      </c>
      <c r="AX3183" t="s">
        <v>15486</v>
      </c>
      <c r="AY3183" t="s">
        <v>15487</v>
      </c>
      <c r="AZ3183" t="s">
        <v>70</v>
      </c>
    </row>
    <row r="3184" spans="1:52" x14ac:dyDescent="0.3">
      <c r="A3184">
        <v>2171081</v>
      </c>
      <c r="B3184" t="s">
        <v>15488</v>
      </c>
      <c r="C3184" t="str">
        <f t="shared" si="391"/>
        <v>7492</v>
      </c>
      <c r="D3184" t="s">
        <v>8411</v>
      </c>
      <c r="E3184" t="str">
        <f>"0100"</f>
        <v>0100</v>
      </c>
      <c r="F3184" t="s">
        <v>54</v>
      </c>
      <c r="G3184" t="str">
        <f>"09"</f>
        <v>09</v>
      </c>
      <c r="H3184" t="s">
        <v>55</v>
      </c>
      <c r="I3184" t="s">
        <v>56</v>
      </c>
      <c r="J3184" t="s">
        <v>57</v>
      </c>
      <c r="K3184">
        <v>1</v>
      </c>
      <c r="L3184">
        <v>46181</v>
      </c>
      <c r="M3184">
        <v>1.06</v>
      </c>
      <c r="N3184" t="str">
        <f t="shared" si="395"/>
        <v>000X</v>
      </c>
      <c r="O3184">
        <v>4503</v>
      </c>
      <c r="P3184" t="s">
        <v>72</v>
      </c>
      <c r="Q3184" t="s">
        <v>8908</v>
      </c>
      <c r="R3184" t="s">
        <v>140</v>
      </c>
      <c r="T3184" t="s">
        <v>61</v>
      </c>
      <c r="V3184" t="s">
        <v>15489</v>
      </c>
      <c r="W3184">
        <v>222332</v>
      </c>
      <c r="X3184">
        <v>16960</v>
      </c>
      <c r="Y3184">
        <v>205372</v>
      </c>
      <c r="Z3184">
        <v>222332</v>
      </c>
      <c r="AA3184">
        <v>222332</v>
      </c>
      <c r="AB3184" t="s">
        <v>63</v>
      </c>
      <c r="AC3184" s="1">
        <v>44130</v>
      </c>
      <c r="AD3184">
        <v>315000</v>
      </c>
      <c r="AE3184">
        <v>3131</v>
      </c>
      <c r="AF3184">
        <v>1347</v>
      </c>
      <c r="AG3184" t="s">
        <v>64</v>
      </c>
      <c r="AH3184" t="s">
        <v>76</v>
      </c>
      <c r="AI3184">
        <v>1</v>
      </c>
      <c r="AJ3184">
        <v>2004</v>
      </c>
      <c r="AK3184">
        <v>3</v>
      </c>
      <c r="AL3184">
        <v>2</v>
      </c>
      <c r="AN3184">
        <v>2034</v>
      </c>
      <c r="AO3184">
        <v>32</v>
      </c>
      <c r="AP3184" t="s">
        <v>72</v>
      </c>
      <c r="AQ3184" t="s">
        <v>66</v>
      </c>
      <c r="AR3184">
        <v>3193</v>
      </c>
      <c r="AW3184" t="s">
        <v>15490</v>
      </c>
      <c r="AY3184" t="s">
        <v>15491</v>
      </c>
      <c r="AZ3184" t="s">
        <v>70</v>
      </c>
    </row>
    <row r="3185" spans="1:52" x14ac:dyDescent="0.3">
      <c r="A3185">
        <v>2171154</v>
      </c>
      <c r="B3185" t="s">
        <v>15492</v>
      </c>
      <c r="C3185" t="str">
        <f t="shared" si="391"/>
        <v>7492</v>
      </c>
      <c r="D3185" t="s">
        <v>8411</v>
      </c>
      <c r="E3185" t="str">
        <f>"0000"</f>
        <v>0000</v>
      </c>
      <c r="F3185" t="s">
        <v>108</v>
      </c>
      <c r="G3185" t="str">
        <f>"09"</f>
        <v>09</v>
      </c>
      <c r="H3185" t="s">
        <v>55</v>
      </c>
      <c r="I3185" t="s">
        <v>56</v>
      </c>
      <c r="J3185" t="s">
        <v>57</v>
      </c>
      <c r="K3185">
        <v>0</v>
      </c>
      <c r="L3185">
        <v>45400</v>
      </c>
      <c r="M3185">
        <v>1.04</v>
      </c>
      <c r="N3185" t="str">
        <f t="shared" si="395"/>
        <v>000X</v>
      </c>
      <c r="O3185">
        <v>4600</v>
      </c>
      <c r="P3185" t="s">
        <v>72</v>
      </c>
      <c r="Q3185" t="s">
        <v>8908</v>
      </c>
      <c r="R3185" t="s">
        <v>140</v>
      </c>
      <c r="T3185" t="s">
        <v>61</v>
      </c>
      <c r="V3185" t="s">
        <v>15493</v>
      </c>
      <c r="W3185">
        <v>16680</v>
      </c>
      <c r="X3185">
        <v>16680</v>
      </c>
      <c r="Y3185">
        <v>0</v>
      </c>
      <c r="Z3185">
        <v>16680</v>
      </c>
      <c r="AA3185">
        <v>16680</v>
      </c>
      <c r="AB3185" t="s">
        <v>72</v>
      </c>
      <c r="AC3185" s="1">
        <v>33025</v>
      </c>
      <c r="AD3185">
        <v>15000</v>
      </c>
      <c r="AE3185">
        <v>866</v>
      </c>
      <c r="AF3185">
        <v>869</v>
      </c>
      <c r="AG3185" t="s">
        <v>103</v>
      </c>
      <c r="AH3185" t="s">
        <v>873</v>
      </c>
      <c r="AR3185">
        <v>0</v>
      </c>
      <c r="AW3185" t="s">
        <v>15494</v>
      </c>
      <c r="AY3185" t="s">
        <v>15495</v>
      </c>
      <c r="AZ3185" t="s">
        <v>15496</v>
      </c>
    </row>
    <row r="3186" spans="1:52" x14ac:dyDescent="0.3">
      <c r="A3186">
        <v>2171511</v>
      </c>
      <c r="B3186" t="s">
        <v>15497</v>
      </c>
      <c r="C3186" t="str">
        <f t="shared" si="391"/>
        <v>7492</v>
      </c>
      <c r="D3186" t="s">
        <v>8411</v>
      </c>
      <c r="E3186" t="str">
        <f>"0000"</f>
        <v>0000</v>
      </c>
      <c r="F3186" t="s">
        <v>108</v>
      </c>
      <c r="G3186" t="str">
        <f>"09"</f>
        <v>09</v>
      </c>
      <c r="H3186" t="s">
        <v>55</v>
      </c>
      <c r="I3186" t="s">
        <v>56</v>
      </c>
      <c r="J3186" t="s">
        <v>57</v>
      </c>
      <c r="K3186">
        <v>0</v>
      </c>
      <c r="L3186">
        <v>46144</v>
      </c>
      <c r="M3186">
        <v>1.06</v>
      </c>
      <c r="N3186" t="str">
        <f t="shared" si="395"/>
        <v>000X</v>
      </c>
      <c r="O3186">
        <v>4329</v>
      </c>
      <c r="P3186" t="s">
        <v>72</v>
      </c>
      <c r="Q3186" t="s">
        <v>8499</v>
      </c>
      <c r="R3186" t="s">
        <v>266</v>
      </c>
      <c r="T3186" t="s">
        <v>61</v>
      </c>
      <c r="V3186" t="s">
        <v>15498</v>
      </c>
      <c r="W3186">
        <v>16950</v>
      </c>
      <c r="X3186">
        <v>16950</v>
      </c>
      <c r="Y3186">
        <v>0</v>
      </c>
      <c r="Z3186">
        <v>16950</v>
      </c>
      <c r="AA3186">
        <v>16950</v>
      </c>
      <c r="AB3186" t="s">
        <v>72</v>
      </c>
      <c r="AR3186">
        <v>0</v>
      </c>
      <c r="AW3186" t="s">
        <v>15499</v>
      </c>
      <c r="AY3186" t="s">
        <v>15500</v>
      </c>
      <c r="AZ3186" t="s">
        <v>15501</v>
      </c>
    </row>
    <row r="3187" spans="1:52" x14ac:dyDescent="0.3">
      <c r="A3187">
        <v>2171529</v>
      </c>
      <c r="B3187" t="s">
        <v>15502</v>
      </c>
      <c r="C3187" t="str">
        <f t="shared" si="391"/>
        <v>7492</v>
      </c>
      <c r="D3187" t="s">
        <v>8411</v>
      </c>
      <c r="E3187" t="str">
        <f>"0000"</f>
        <v>0000</v>
      </c>
      <c r="F3187" t="s">
        <v>108</v>
      </c>
      <c r="G3187" t="str">
        <f>"04"</f>
        <v>04</v>
      </c>
      <c r="H3187" t="s">
        <v>55</v>
      </c>
      <c r="I3187" t="s">
        <v>56</v>
      </c>
      <c r="J3187" t="s">
        <v>57</v>
      </c>
      <c r="K3187">
        <v>0</v>
      </c>
      <c r="L3187">
        <v>47882</v>
      </c>
      <c r="M3187">
        <v>1.1000000000000001</v>
      </c>
      <c r="N3187" t="str">
        <f t="shared" si="395"/>
        <v>000X</v>
      </c>
      <c r="O3187">
        <v>5472</v>
      </c>
      <c r="P3187" t="s">
        <v>72</v>
      </c>
      <c r="Q3187" t="s">
        <v>8514</v>
      </c>
      <c r="R3187" t="s">
        <v>140</v>
      </c>
      <c r="T3187" t="s">
        <v>61</v>
      </c>
      <c r="V3187" t="s">
        <v>15503</v>
      </c>
      <c r="W3187">
        <v>17590</v>
      </c>
      <c r="X3187">
        <v>17590</v>
      </c>
      <c r="Y3187">
        <v>0</v>
      </c>
      <c r="Z3187">
        <v>17590</v>
      </c>
      <c r="AA3187">
        <v>17590</v>
      </c>
      <c r="AB3187" t="s">
        <v>72</v>
      </c>
      <c r="AC3187" s="1">
        <v>44285</v>
      </c>
      <c r="AD3187">
        <v>13600</v>
      </c>
      <c r="AE3187">
        <v>3152</v>
      </c>
      <c r="AF3187">
        <v>1372</v>
      </c>
      <c r="AG3187" t="s">
        <v>103</v>
      </c>
      <c r="AH3187" t="s">
        <v>76</v>
      </c>
      <c r="AR3187">
        <v>0</v>
      </c>
      <c r="AW3187" t="s">
        <v>15504</v>
      </c>
      <c r="AY3187" t="s">
        <v>15505</v>
      </c>
      <c r="AZ3187" t="s">
        <v>15506</v>
      </c>
    </row>
    <row r="3188" spans="1:52" x14ac:dyDescent="0.3">
      <c r="A3188">
        <v>2171791</v>
      </c>
      <c r="B3188" t="s">
        <v>15507</v>
      </c>
      <c r="C3188" t="str">
        <f t="shared" si="391"/>
        <v>7492</v>
      </c>
      <c r="D3188" t="s">
        <v>8411</v>
      </c>
      <c r="E3188" t="str">
        <f>"0100"</f>
        <v>0100</v>
      </c>
      <c r="F3188" t="s">
        <v>54</v>
      </c>
      <c r="G3188" t="str">
        <f>"04"</f>
        <v>04</v>
      </c>
      <c r="H3188" t="s">
        <v>55</v>
      </c>
      <c r="I3188" t="s">
        <v>56</v>
      </c>
      <c r="J3188" t="s">
        <v>57</v>
      </c>
      <c r="K3188">
        <v>1</v>
      </c>
      <c r="L3188">
        <v>44974</v>
      </c>
      <c r="M3188">
        <v>1.03</v>
      </c>
      <c r="N3188" t="str">
        <f t="shared" si="395"/>
        <v>000X</v>
      </c>
      <c r="O3188">
        <v>5443</v>
      </c>
      <c r="P3188" t="s">
        <v>72</v>
      </c>
      <c r="Q3188" t="s">
        <v>15261</v>
      </c>
      <c r="R3188" t="s">
        <v>140</v>
      </c>
      <c r="T3188" t="s">
        <v>61</v>
      </c>
      <c r="V3188" t="s">
        <v>15508</v>
      </c>
      <c r="W3188">
        <v>177129</v>
      </c>
      <c r="X3188">
        <v>16520</v>
      </c>
      <c r="Y3188">
        <v>160609</v>
      </c>
      <c r="Z3188">
        <v>168738</v>
      </c>
      <c r="AA3188">
        <v>143238</v>
      </c>
      <c r="AB3188" t="s">
        <v>63</v>
      </c>
      <c r="AC3188" s="1">
        <v>44048</v>
      </c>
      <c r="AD3188">
        <v>234000</v>
      </c>
      <c r="AE3188">
        <v>3082</v>
      </c>
      <c r="AF3188">
        <v>162</v>
      </c>
      <c r="AG3188" t="s">
        <v>64</v>
      </c>
      <c r="AH3188" t="s">
        <v>76</v>
      </c>
      <c r="AI3188">
        <v>1</v>
      </c>
      <c r="AJ3188">
        <v>1998</v>
      </c>
      <c r="AK3188">
        <v>3</v>
      </c>
      <c r="AL3188">
        <v>2</v>
      </c>
      <c r="AN3188">
        <v>1667</v>
      </c>
      <c r="AO3188">
        <v>32</v>
      </c>
      <c r="AP3188" t="s">
        <v>72</v>
      </c>
      <c r="AQ3188" t="s">
        <v>66</v>
      </c>
      <c r="AR3188">
        <v>2201</v>
      </c>
      <c r="AW3188" t="s">
        <v>15509</v>
      </c>
      <c r="AX3188" t="s">
        <v>15510</v>
      </c>
      <c r="AY3188" t="s">
        <v>15511</v>
      </c>
      <c r="AZ3188" t="s">
        <v>70</v>
      </c>
    </row>
    <row r="3189" spans="1:52" x14ac:dyDescent="0.3">
      <c r="A3189">
        <v>2172029</v>
      </c>
      <c r="B3189" t="s">
        <v>15512</v>
      </c>
      <c r="C3189" t="str">
        <f t="shared" si="391"/>
        <v>7492</v>
      </c>
      <c r="D3189" t="s">
        <v>8411</v>
      </c>
      <c r="E3189" t="str">
        <f>"0100"</f>
        <v>0100</v>
      </c>
      <c r="F3189" t="s">
        <v>54</v>
      </c>
      <c r="G3189" t="str">
        <f>"04"</f>
        <v>04</v>
      </c>
      <c r="H3189" t="s">
        <v>55</v>
      </c>
      <c r="I3189" t="s">
        <v>56</v>
      </c>
      <c r="J3189" t="s">
        <v>57</v>
      </c>
      <c r="K3189">
        <v>1</v>
      </c>
      <c r="L3189">
        <v>46318</v>
      </c>
      <c r="M3189">
        <v>1.06</v>
      </c>
      <c r="N3189" t="str">
        <f t="shared" si="395"/>
        <v>000X</v>
      </c>
      <c r="O3189">
        <v>5573</v>
      </c>
      <c r="P3189" t="s">
        <v>72</v>
      </c>
      <c r="Q3189" t="s">
        <v>15261</v>
      </c>
      <c r="R3189" t="s">
        <v>140</v>
      </c>
      <c r="T3189" t="s">
        <v>61</v>
      </c>
      <c r="V3189" t="s">
        <v>15513</v>
      </c>
      <c r="W3189">
        <v>215279</v>
      </c>
      <c r="X3189">
        <v>17010</v>
      </c>
      <c r="Y3189">
        <v>198269</v>
      </c>
      <c r="Z3189">
        <v>129148</v>
      </c>
      <c r="AA3189">
        <v>104148</v>
      </c>
      <c r="AB3189" t="s">
        <v>63</v>
      </c>
      <c r="AC3189" s="1">
        <v>42346</v>
      </c>
      <c r="AD3189">
        <v>167000</v>
      </c>
      <c r="AE3189">
        <v>2729</v>
      </c>
      <c r="AF3189">
        <v>394</v>
      </c>
      <c r="AG3189" t="s">
        <v>64</v>
      </c>
      <c r="AH3189" t="s">
        <v>76</v>
      </c>
      <c r="AI3189">
        <v>1</v>
      </c>
      <c r="AJ3189">
        <v>1998</v>
      </c>
      <c r="AK3189">
        <v>3</v>
      </c>
      <c r="AL3189">
        <v>2</v>
      </c>
      <c r="AN3189">
        <v>2062</v>
      </c>
      <c r="AO3189">
        <v>32</v>
      </c>
      <c r="AP3189" t="s">
        <v>63</v>
      </c>
      <c r="AQ3189" t="s">
        <v>66</v>
      </c>
      <c r="AR3189">
        <v>3007</v>
      </c>
      <c r="AW3189" t="s">
        <v>15514</v>
      </c>
      <c r="AY3189" t="s">
        <v>15515</v>
      </c>
      <c r="AZ3189" t="s">
        <v>70</v>
      </c>
    </row>
    <row r="3190" spans="1:52" x14ac:dyDescent="0.3">
      <c r="A3190">
        <v>2172258</v>
      </c>
      <c r="B3190" t="s">
        <v>15516</v>
      </c>
      <c r="C3190" t="str">
        <f t="shared" si="391"/>
        <v>7492</v>
      </c>
      <c r="D3190" t="s">
        <v>8411</v>
      </c>
      <c r="E3190" t="str">
        <f>"0100"</f>
        <v>0100</v>
      </c>
      <c r="F3190" t="s">
        <v>54</v>
      </c>
      <c r="G3190" t="str">
        <f>"03"</f>
        <v>03</v>
      </c>
      <c r="H3190" t="s">
        <v>55</v>
      </c>
      <c r="I3190" t="s">
        <v>56</v>
      </c>
      <c r="J3190" t="s">
        <v>13318</v>
      </c>
      <c r="K3190">
        <v>1</v>
      </c>
      <c r="L3190">
        <v>46259</v>
      </c>
      <c r="M3190">
        <v>1.06</v>
      </c>
      <c r="N3190" t="str">
        <f t="shared" si="395"/>
        <v>000X</v>
      </c>
      <c r="O3190">
        <v>2900</v>
      </c>
      <c r="P3190" t="s">
        <v>58</v>
      </c>
      <c r="Q3190" t="s">
        <v>15272</v>
      </c>
      <c r="R3190" t="s">
        <v>140</v>
      </c>
      <c r="T3190" t="s">
        <v>61</v>
      </c>
      <c r="V3190" t="s">
        <v>15517</v>
      </c>
      <c r="W3190">
        <v>376592</v>
      </c>
      <c r="X3190">
        <v>25380</v>
      </c>
      <c r="Y3190">
        <v>351212</v>
      </c>
      <c r="Z3190">
        <v>325359</v>
      </c>
      <c r="AA3190">
        <v>300359</v>
      </c>
      <c r="AB3190" t="s">
        <v>63</v>
      </c>
      <c r="AC3190" s="1">
        <v>43139</v>
      </c>
      <c r="AD3190">
        <v>440000</v>
      </c>
      <c r="AE3190">
        <v>2880</v>
      </c>
      <c r="AF3190">
        <v>74</v>
      </c>
      <c r="AG3190" t="s">
        <v>64</v>
      </c>
      <c r="AH3190" t="s">
        <v>76</v>
      </c>
      <c r="AI3190">
        <v>1</v>
      </c>
      <c r="AJ3190">
        <v>2007</v>
      </c>
      <c r="AK3190">
        <v>3</v>
      </c>
      <c r="AL3190">
        <v>3</v>
      </c>
      <c r="AN3190">
        <v>3320</v>
      </c>
      <c r="AO3190">
        <v>32</v>
      </c>
      <c r="AP3190" t="s">
        <v>63</v>
      </c>
      <c r="AQ3190" t="s">
        <v>66</v>
      </c>
      <c r="AR3190">
        <v>5116</v>
      </c>
      <c r="AW3190" t="s">
        <v>15518</v>
      </c>
      <c r="AY3190" t="s">
        <v>15519</v>
      </c>
      <c r="AZ3190" t="s">
        <v>70</v>
      </c>
    </row>
    <row r="3191" spans="1:52" x14ac:dyDescent="0.3">
      <c r="A3191">
        <v>2172312</v>
      </c>
      <c r="B3191" t="s">
        <v>15520</v>
      </c>
      <c r="C3191" t="str">
        <f t="shared" si="391"/>
        <v>7492</v>
      </c>
      <c r="D3191" t="s">
        <v>8411</v>
      </c>
      <c r="E3191" t="str">
        <f>"0100"</f>
        <v>0100</v>
      </c>
      <c r="F3191" t="s">
        <v>54</v>
      </c>
      <c r="G3191" t="str">
        <f>"03"</f>
        <v>03</v>
      </c>
      <c r="H3191" t="s">
        <v>55</v>
      </c>
      <c r="I3191" t="s">
        <v>56</v>
      </c>
      <c r="J3191" t="s">
        <v>13318</v>
      </c>
      <c r="K3191">
        <v>1</v>
      </c>
      <c r="L3191">
        <v>44682</v>
      </c>
      <c r="M3191">
        <v>1.03</v>
      </c>
      <c r="N3191" t="str">
        <f t="shared" si="395"/>
        <v>000X</v>
      </c>
      <c r="O3191">
        <v>2940</v>
      </c>
      <c r="P3191" t="s">
        <v>58</v>
      </c>
      <c r="Q3191" t="s">
        <v>15272</v>
      </c>
      <c r="R3191" t="s">
        <v>140</v>
      </c>
      <c r="T3191" t="s">
        <v>61</v>
      </c>
      <c r="V3191" t="s">
        <v>15521</v>
      </c>
      <c r="W3191">
        <v>372725</v>
      </c>
      <c r="X3191">
        <v>23730</v>
      </c>
      <c r="Y3191">
        <v>348995</v>
      </c>
      <c r="Z3191">
        <v>317337</v>
      </c>
      <c r="AA3191">
        <v>292337</v>
      </c>
      <c r="AB3191" t="s">
        <v>63</v>
      </c>
      <c r="AC3191" s="1">
        <v>41426</v>
      </c>
      <c r="AD3191">
        <v>334000</v>
      </c>
      <c r="AE3191">
        <v>2560</v>
      </c>
      <c r="AF3191">
        <v>206</v>
      </c>
      <c r="AG3191" t="s">
        <v>64</v>
      </c>
      <c r="AH3191" t="s">
        <v>76</v>
      </c>
      <c r="AI3191">
        <v>1</v>
      </c>
      <c r="AJ3191">
        <v>2002</v>
      </c>
      <c r="AK3191">
        <v>3</v>
      </c>
      <c r="AL3191">
        <v>3</v>
      </c>
      <c r="AN3191">
        <v>3730</v>
      </c>
      <c r="AO3191">
        <v>32</v>
      </c>
      <c r="AP3191" t="s">
        <v>63</v>
      </c>
      <c r="AQ3191" t="s">
        <v>66</v>
      </c>
      <c r="AR3191">
        <v>5154</v>
      </c>
      <c r="AW3191" t="s">
        <v>15522</v>
      </c>
      <c r="AX3191" t="s">
        <v>15523</v>
      </c>
      <c r="AY3191" t="s">
        <v>15524</v>
      </c>
      <c r="AZ3191" t="s">
        <v>70</v>
      </c>
    </row>
    <row r="3192" spans="1:52" x14ac:dyDescent="0.3">
      <c r="A3192">
        <v>2169940</v>
      </c>
      <c r="B3192" t="s">
        <v>15525</v>
      </c>
      <c r="C3192" t="str">
        <f t="shared" si="391"/>
        <v>7492</v>
      </c>
      <c r="D3192" t="s">
        <v>8411</v>
      </c>
      <c r="E3192" t="str">
        <f>"0000"</f>
        <v>0000</v>
      </c>
      <c r="F3192" t="s">
        <v>108</v>
      </c>
      <c r="G3192" t="str">
        <f t="shared" ref="G3192:G3197" si="396">"10"</f>
        <v>10</v>
      </c>
      <c r="H3192" t="s">
        <v>55</v>
      </c>
      <c r="I3192" t="s">
        <v>56</v>
      </c>
      <c r="J3192" t="s">
        <v>57</v>
      </c>
      <c r="K3192">
        <v>0</v>
      </c>
      <c r="L3192">
        <v>46847</v>
      </c>
      <c r="M3192">
        <v>1.08</v>
      </c>
      <c r="N3192" t="str">
        <f t="shared" si="395"/>
        <v>000X</v>
      </c>
      <c r="O3192">
        <v>2912</v>
      </c>
      <c r="P3192" t="s">
        <v>58</v>
      </c>
      <c r="Q3192" t="s">
        <v>8502</v>
      </c>
      <c r="R3192" t="s">
        <v>140</v>
      </c>
      <c r="T3192" t="s">
        <v>61</v>
      </c>
      <c r="V3192" t="s">
        <v>15526</v>
      </c>
      <c r="W3192">
        <v>17210</v>
      </c>
      <c r="X3192">
        <v>17210</v>
      </c>
      <c r="Y3192">
        <v>0</v>
      </c>
      <c r="Z3192">
        <v>17210</v>
      </c>
      <c r="AA3192">
        <v>17210</v>
      </c>
      <c r="AB3192" t="s">
        <v>72</v>
      </c>
      <c r="AC3192" s="1">
        <v>44144</v>
      </c>
      <c r="AD3192">
        <v>30000</v>
      </c>
      <c r="AE3192">
        <v>3114</v>
      </c>
      <c r="AF3192">
        <v>1443</v>
      </c>
      <c r="AG3192" t="s">
        <v>103</v>
      </c>
      <c r="AH3192" t="s">
        <v>76</v>
      </c>
      <c r="AR3192">
        <v>0</v>
      </c>
      <c r="AW3192" t="s">
        <v>15527</v>
      </c>
      <c r="AX3192" t="s">
        <v>15528</v>
      </c>
      <c r="AY3192" t="s">
        <v>15529</v>
      </c>
      <c r="AZ3192" t="s">
        <v>3154</v>
      </c>
    </row>
    <row r="3193" spans="1:52" x14ac:dyDescent="0.3">
      <c r="A3193">
        <v>2170069</v>
      </c>
      <c r="B3193" t="s">
        <v>15530</v>
      </c>
      <c r="C3193" t="str">
        <f t="shared" si="391"/>
        <v>7492</v>
      </c>
      <c r="D3193" t="s">
        <v>8411</v>
      </c>
      <c r="E3193" t="str">
        <f>"0100"</f>
        <v>0100</v>
      </c>
      <c r="F3193" t="s">
        <v>54</v>
      </c>
      <c r="G3193" t="str">
        <f t="shared" si="396"/>
        <v>10</v>
      </c>
      <c r="H3193" t="s">
        <v>55</v>
      </c>
      <c r="I3193" t="s">
        <v>56</v>
      </c>
      <c r="J3193" t="s">
        <v>57</v>
      </c>
      <c r="K3193">
        <v>1</v>
      </c>
      <c r="L3193">
        <v>46035</v>
      </c>
      <c r="M3193">
        <v>1.06</v>
      </c>
      <c r="N3193" t="str">
        <f t="shared" si="395"/>
        <v>000X</v>
      </c>
      <c r="O3193">
        <v>2858</v>
      </c>
      <c r="P3193" t="s">
        <v>58</v>
      </c>
      <c r="Q3193" t="s">
        <v>8502</v>
      </c>
      <c r="R3193" t="s">
        <v>140</v>
      </c>
      <c r="T3193" t="s">
        <v>61</v>
      </c>
      <c r="V3193" t="s">
        <v>15531</v>
      </c>
      <c r="W3193">
        <v>224550</v>
      </c>
      <c r="X3193">
        <v>16910</v>
      </c>
      <c r="Y3193">
        <v>207640</v>
      </c>
      <c r="Z3193">
        <v>166785</v>
      </c>
      <c r="AA3193">
        <v>141785</v>
      </c>
      <c r="AB3193" t="s">
        <v>63</v>
      </c>
      <c r="AC3193" s="1">
        <v>38412</v>
      </c>
      <c r="AD3193">
        <v>250000</v>
      </c>
      <c r="AE3193">
        <v>1829</v>
      </c>
      <c r="AF3193">
        <v>2179</v>
      </c>
      <c r="AG3193" t="s">
        <v>64</v>
      </c>
      <c r="AH3193" t="s">
        <v>76</v>
      </c>
      <c r="AI3193">
        <v>1</v>
      </c>
      <c r="AJ3193">
        <v>1989</v>
      </c>
      <c r="AK3193">
        <v>3</v>
      </c>
      <c r="AL3193">
        <v>2</v>
      </c>
      <c r="AM3193">
        <v>1</v>
      </c>
      <c r="AN3193">
        <v>2484</v>
      </c>
      <c r="AO3193">
        <v>32</v>
      </c>
      <c r="AP3193" t="s">
        <v>63</v>
      </c>
      <c r="AQ3193" t="s">
        <v>66</v>
      </c>
      <c r="AR3193">
        <v>3395</v>
      </c>
      <c r="AW3193" t="s">
        <v>15532</v>
      </c>
      <c r="AX3193" t="s">
        <v>15533</v>
      </c>
      <c r="AY3193" t="s">
        <v>15534</v>
      </c>
      <c r="AZ3193" t="s">
        <v>70</v>
      </c>
    </row>
    <row r="3194" spans="1:52" x14ac:dyDescent="0.3">
      <c r="A3194">
        <v>2170107</v>
      </c>
      <c r="B3194" t="s">
        <v>15535</v>
      </c>
      <c r="C3194" t="str">
        <f t="shared" si="391"/>
        <v>7492</v>
      </c>
      <c r="D3194" t="s">
        <v>8411</v>
      </c>
      <c r="E3194" t="str">
        <f>"0100"</f>
        <v>0100</v>
      </c>
      <c r="F3194" t="s">
        <v>54</v>
      </c>
      <c r="G3194" t="str">
        <f t="shared" si="396"/>
        <v>10</v>
      </c>
      <c r="H3194" t="s">
        <v>55</v>
      </c>
      <c r="I3194" t="s">
        <v>56</v>
      </c>
      <c r="J3194" t="s">
        <v>57</v>
      </c>
      <c r="K3194">
        <v>1</v>
      </c>
      <c r="L3194">
        <v>46281</v>
      </c>
      <c r="M3194">
        <v>1.06</v>
      </c>
      <c r="N3194" t="str">
        <f t="shared" si="395"/>
        <v>000X</v>
      </c>
      <c r="O3194">
        <v>2830</v>
      </c>
      <c r="P3194" t="s">
        <v>58</v>
      </c>
      <c r="Q3194" t="s">
        <v>8502</v>
      </c>
      <c r="R3194" t="s">
        <v>140</v>
      </c>
      <c r="T3194" t="s">
        <v>61</v>
      </c>
      <c r="V3194" t="s">
        <v>15536</v>
      </c>
      <c r="W3194">
        <v>154239</v>
      </c>
      <c r="X3194">
        <v>17000</v>
      </c>
      <c r="Y3194">
        <v>137239</v>
      </c>
      <c r="Z3194">
        <v>126288</v>
      </c>
      <c r="AA3194">
        <v>100288</v>
      </c>
      <c r="AB3194" t="s">
        <v>63</v>
      </c>
      <c r="AC3194" s="1">
        <v>42671</v>
      </c>
      <c r="AD3194">
        <v>155000</v>
      </c>
      <c r="AE3194">
        <v>2791</v>
      </c>
      <c r="AF3194">
        <v>1404</v>
      </c>
      <c r="AG3194" t="s">
        <v>64</v>
      </c>
      <c r="AH3194" t="s">
        <v>76</v>
      </c>
      <c r="AI3194">
        <v>1</v>
      </c>
      <c r="AJ3194">
        <v>1989</v>
      </c>
      <c r="AK3194">
        <v>3</v>
      </c>
      <c r="AL3194">
        <v>2</v>
      </c>
      <c r="AN3194">
        <v>1750</v>
      </c>
      <c r="AO3194">
        <v>32</v>
      </c>
      <c r="AP3194" t="s">
        <v>72</v>
      </c>
      <c r="AQ3194" t="s">
        <v>66</v>
      </c>
      <c r="AR3194">
        <v>2434</v>
      </c>
      <c r="AW3194" t="s">
        <v>15537</v>
      </c>
      <c r="AX3194" t="s">
        <v>15538</v>
      </c>
      <c r="AY3194" t="s">
        <v>15539</v>
      </c>
      <c r="AZ3194" t="s">
        <v>15540</v>
      </c>
    </row>
    <row r="3195" spans="1:52" x14ac:dyDescent="0.3">
      <c r="A3195">
        <v>2170280</v>
      </c>
      <c r="B3195" t="s">
        <v>15541</v>
      </c>
      <c r="C3195" t="str">
        <f t="shared" si="391"/>
        <v>7492</v>
      </c>
      <c r="D3195" t="s">
        <v>8411</v>
      </c>
      <c r="E3195" t="str">
        <f>"0100"</f>
        <v>0100</v>
      </c>
      <c r="F3195" t="s">
        <v>54</v>
      </c>
      <c r="G3195" t="str">
        <f t="shared" si="396"/>
        <v>10</v>
      </c>
      <c r="H3195" t="s">
        <v>55</v>
      </c>
      <c r="I3195" t="s">
        <v>56</v>
      </c>
      <c r="J3195" t="s">
        <v>57</v>
      </c>
      <c r="K3195">
        <v>1</v>
      </c>
      <c r="L3195">
        <v>47958</v>
      </c>
      <c r="M3195">
        <v>1.1000000000000001</v>
      </c>
      <c r="N3195" t="str">
        <f t="shared" si="395"/>
        <v>000X</v>
      </c>
      <c r="O3195">
        <v>2704</v>
      </c>
      <c r="P3195" t="s">
        <v>58</v>
      </c>
      <c r="Q3195" t="s">
        <v>8502</v>
      </c>
      <c r="R3195" t="s">
        <v>140</v>
      </c>
      <c r="T3195" t="s">
        <v>61</v>
      </c>
      <c r="V3195" t="s">
        <v>15542</v>
      </c>
      <c r="W3195">
        <v>239763</v>
      </c>
      <c r="X3195">
        <v>17620</v>
      </c>
      <c r="Y3195">
        <v>222143</v>
      </c>
      <c r="Z3195">
        <v>178911</v>
      </c>
      <c r="AA3195">
        <v>148911</v>
      </c>
      <c r="AB3195" t="s">
        <v>63</v>
      </c>
      <c r="AC3195" s="1">
        <v>37742</v>
      </c>
      <c r="AD3195">
        <v>15000</v>
      </c>
      <c r="AE3195">
        <v>1602</v>
      </c>
      <c r="AF3195">
        <v>1679</v>
      </c>
      <c r="AG3195" t="s">
        <v>103</v>
      </c>
      <c r="AH3195" t="s">
        <v>76</v>
      </c>
      <c r="AI3195">
        <v>1</v>
      </c>
      <c r="AJ3195">
        <v>2004</v>
      </c>
      <c r="AK3195">
        <v>3</v>
      </c>
      <c r="AL3195">
        <v>2</v>
      </c>
      <c r="AM3195">
        <v>1</v>
      </c>
      <c r="AN3195">
        <v>2191</v>
      </c>
      <c r="AO3195">
        <v>32</v>
      </c>
      <c r="AP3195" t="s">
        <v>63</v>
      </c>
      <c r="AQ3195" t="s">
        <v>66</v>
      </c>
      <c r="AR3195">
        <v>3339</v>
      </c>
      <c r="AW3195" t="s">
        <v>15543</v>
      </c>
      <c r="AX3195" t="s">
        <v>15544</v>
      </c>
      <c r="AY3195" t="s">
        <v>15545</v>
      </c>
      <c r="AZ3195" t="s">
        <v>70</v>
      </c>
    </row>
    <row r="3196" spans="1:52" x14ac:dyDescent="0.3">
      <c r="A3196">
        <v>2170344</v>
      </c>
      <c r="B3196" t="s">
        <v>15546</v>
      </c>
      <c r="C3196" t="str">
        <f t="shared" si="391"/>
        <v>7492</v>
      </c>
      <c r="D3196" t="s">
        <v>8411</v>
      </c>
      <c r="E3196" t="str">
        <f>"0100"</f>
        <v>0100</v>
      </c>
      <c r="F3196" t="s">
        <v>54</v>
      </c>
      <c r="G3196" t="str">
        <f t="shared" si="396"/>
        <v>10</v>
      </c>
      <c r="H3196" t="s">
        <v>55</v>
      </c>
      <c r="I3196" t="s">
        <v>56</v>
      </c>
      <c r="J3196" t="s">
        <v>57</v>
      </c>
      <c r="K3196">
        <v>1</v>
      </c>
      <c r="L3196">
        <v>48334</v>
      </c>
      <c r="M3196">
        <v>1.1100000000000001</v>
      </c>
      <c r="N3196" t="str">
        <f t="shared" si="395"/>
        <v>000X</v>
      </c>
      <c r="O3196">
        <v>2697</v>
      </c>
      <c r="P3196" t="s">
        <v>58</v>
      </c>
      <c r="Q3196" t="s">
        <v>9471</v>
      </c>
      <c r="R3196" t="s">
        <v>140</v>
      </c>
      <c r="T3196" t="s">
        <v>61</v>
      </c>
      <c r="V3196" t="s">
        <v>15547</v>
      </c>
      <c r="W3196">
        <v>168874</v>
      </c>
      <c r="X3196">
        <v>17750</v>
      </c>
      <c r="Y3196">
        <v>151124</v>
      </c>
      <c r="Z3196">
        <v>168874</v>
      </c>
      <c r="AA3196">
        <v>143874</v>
      </c>
      <c r="AB3196" t="s">
        <v>63</v>
      </c>
      <c r="AC3196" s="1">
        <v>43522</v>
      </c>
      <c r="AD3196">
        <v>208500</v>
      </c>
      <c r="AE3196">
        <v>2959</v>
      </c>
      <c r="AF3196">
        <v>606</v>
      </c>
      <c r="AG3196" t="s">
        <v>64</v>
      </c>
      <c r="AH3196" t="s">
        <v>76</v>
      </c>
      <c r="AI3196">
        <v>1</v>
      </c>
      <c r="AJ3196">
        <v>1988</v>
      </c>
      <c r="AK3196">
        <v>3</v>
      </c>
      <c r="AL3196">
        <v>2</v>
      </c>
      <c r="AN3196">
        <v>1717</v>
      </c>
      <c r="AO3196">
        <v>32</v>
      </c>
      <c r="AP3196" t="s">
        <v>63</v>
      </c>
      <c r="AQ3196" t="s">
        <v>66</v>
      </c>
      <c r="AR3196">
        <v>2920</v>
      </c>
      <c r="AW3196" t="s">
        <v>15548</v>
      </c>
      <c r="AX3196" t="s">
        <v>15549</v>
      </c>
      <c r="AY3196" t="s">
        <v>15550</v>
      </c>
      <c r="AZ3196" t="s">
        <v>70</v>
      </c>
    </row>
    <row r="3197" spans="1:52" x14ac:dyDescent="0.3">
      <c r="A3197">
        <v>2170646</v>
      </c>
      <c r="B3197" t="s">
        <v>15551</v>
      </c>
      <c r="C3197" t="str">
        <f t="shared" si="391"/>
        <v>7492</v>
      </c>
      <c r="D3197" t="s">
        <v>8411</v>
      </c>
      <c r="E3197" t="str">
        <f>"0100"</f>
        <v>0100</v>
      </c>
      <c r="F3197" t="s">
        <v>54</v>
      </c>
      <c r="G3197" t="str">
        <f t="shared" si="396"/>
        <v>10</v>
      </c>
      <c r="H3197" t="s">
        <v>55</v>
      </c>
      <c r="I3197" t="s">
        <v>56</v>
      </c>
      <c r="J3197" t="s">
        <v>57</v>
      </c>
      <c r="K3197">
        <v>1</v>
      </c>
      <c r="L3197">
        <v>48410</v>
      </c>
      <c r="M3197">
        <v>1.1100000000000001</v>
      </c>
      <c r="N3197" t="str">
        <f t="shared" si="395"/>
        <v>000X</v>
      </c>
      <c r="O3197">
        <v>2985</v>
      </c>
      <c r="P3197" t="s">
        <v>58</v>
      </c>
      <c r="Q3197" t="s">
        <v>4583</v>
      </c>
      <c r="R3197" t="s">
        <v>266</v>
      </c>
      <c r="T3197" t="s">
        <v>61</v>
      </c>
      <c r="V3197" t="s">
        <v>15552</v>
      </c>
      <c r="W3197">
        <v>309237</v>
      </c>
      <c r="X3197">
        <v>17780</v>
      </c>
      <c r="Y3197">
        <v>291457</v>
      </c>
      <c r="Z3197">
        <v>309237</v>
      </c>
      <c r="AA3197">
        <v>309237</v>
      </c>
      <c r="AB3197" t="s">
        <v>72</v>
      </c>
      <c r="AC3197" s="1">
        <v>38777</v>
      </c>
      <c r="AD3197">
        <v>574900</v>
      </c>
      <c r="AE3197">
        <v>1991</v>
      </c>
      <c r="AF3197">
        <v>2208</v>
      </c>
      <c r="AG3197" t="s">
        <v>64</v>
      </c>
      <c r="AH3197" t="s">
        <v>76</v>
      </c>
      <c r="AI3197">
        <v>1</v>
      </c>
      <c r="AJ3197">
        <v>2006</v>
      </c>
      <c r="AK3197">
        <v>4</v>
      </c>
      <c r="AL3197">
        <v>3</v>
      </c>
      <c r="AN3197">
        <v>3389</v>
      </c>
      <c r="AO3197">
        <v>32</v>
      </c>
      <c r="AP3197" t="s">
        <v>63</v>
      </c>
      <c r="AQ3197" t="s">
        <v>66</v>
      </c>
      <c r="AR3197">
        <v>4663</v>
      </c>
      <c r="AW3197" t="s">
        <v>15553</v>
      </c>
      <c r="AX3197" t="s">
        <v>15554</v>
      </c>
      <c r="AY3197" t="s">
        <v>15555</v>
      </c>
      <c r="AZ3197" t="s">
        <v>70</v>
      </c>
    </row>
    <row r="3198" spans="1:52" x14ac:dyDescent="0.3">
      <c r="A3198">
        <v>2170794</v>
      </c>
      <c r="B3198" t="s">
        <v>15556</v>
      </c>
      <c r="C3198" t="str">
        <f t="shared" si="391"/>
        <v>7492</v>
      </c>
      <c r="D3198" t="s">
        <v>8411</v>
      </c>
      <c r="E3198" t="str">
        <f>"0000"</f>
        <v>0000</v>
      </c>
      <c r="F3198" t="s">
        <v>108</v>
      </c>
      <c r="G3198" t="str">
        <f>"04"</f>
        <v>04</v>
      </c>
      <c r="H3198" t="s">
        <v>55</v>
      </c>
      <c r="I3198" t="s">
        <v>56</v>
      </c>
      <c r="J3198" t="s">
        <v>13318</v>
      </c>
      <c r="K3198">
        <v>0</v>
      </c>
      <c r="L3198">
        <v>45114</v>
      </c>
      <c r="M3198">
        <v>1.04</v>
      </c>
      <c r="N3198" t="str">
        <f t="shared" si="395"/>
        <v>000X</v>
      </c>
      <c r="O3198">
        <v>5595</v>
      </c>
      <c r="P3198" t="s">
        <v>72</v>
      </c>
      <c r="Q3198" t="s">
        <v>15233</v>
      </c>
      <c r="R3198" t="s">
        <v>110</v>
      </c>
      <c r="T3198" t="s">
        <v>61</v>
      </c>
      <c r="V3198" t="s">
        <v>15557</v>
      </c>
      <c r="W3198">
        <v>25630</v>
      </c>
      <c r="X3198">
        <v>25630</v>
      </c>
      <c r="Y3198">
        <v>0</v>
      </c>
      <c r="Z3198">
        <v>25630</v>
      </c>
      <c r="AA3198">
        <v>25630</v>
      </c>
      <c r="AB3198" t="s">
        <v>72</v>
      </c>
      <c r="AC3198" s="1">
        <v>38353</v>
      </c>
      <c r="AD3198">
        <v>130000</v>
      </c>
      <c r="AE3198">
        <v>1963</v>
      </c>
      <c r="AF3198">
        <v>1022</v>
      </c>
      <c r="AG3198" t="s">
        <v>103</v>
      </c>
      <c r="AH3198" t="s">
        <v>76</v>
      </c>
      <c r="AR3198">
        <v>0</v>
      </c>
      <c r="AW3198" t="s">
        <v>6493</v>
      </c>
      <c r="AY3198" t="s">
        <v>6494</v>
      </c>
      <c r="AZ3198" t="s">
        <v>70</v>
      </c>
    </row>
    <row r="3199" spans="1:52" x14ac:dyDescent="0.3">
      <c r="A3199">
        <v>2170816</v>
      </c>
      <c r="B3199" t="s">
        <v>15558</v>
      </c>
      <c r="C3199" t="str">
        <f t="shared" si="391"/>
        <v>7492</v>
      </c>
      <c r="D3199" t="s">
        <v>8411</v>
      </c>
      <c r="E3199" t="str">
        <f>"0100"</f>
        <v>0100</v>
      </c>
      <c r="F3199" t="s">
        <v>54</v>
      </c>
      <c r="G3199" t="str">
        <f>"04"</f>
        <v>04</v>
      </c>
      <c r="H3199" t="s">
        <v>55</v>
      </c>
      <c r="I3199" t="s">
        <v>56</v>
      </c>
      <c r="J3199" t="s">
        <v>13318</v>
      </c>
      <c r="K3199">
        <v>1</v>
      </c>
      <c r="L3199">
        <v>45294</v>
      </c>
      <c r="M3199">
        <v>1.04</v>
      </c>
      <c r="N3199" t="str">
        <f t="shared" si="395"/>
        <v>000X</v>
      </c>
      <c r="O3199">
        <v>5583</v>
      </c>
      <c r="P3199" t="s">
        <v>72</v>
      </c>
      <c r="Q3199" t="s">
        <v>15233</v>
      </c>
      <c r="R3199" t="s">
        <v>110</v>
      </c>
      <c r="T3199" t="s">
        <v>61</v>
      </c>
      <c r="V3199" t="s">
        <v>15559</v>
      </c>
      <c r="W3199">
        <v>243635</v>
      </c>
      <c r="X3199">
        <v>21990</v>
      </c>
      <c r="Y3199">
        <v>221645</v>
      </c>
      <c r="Z3199">
        <v>206609</v>
      </c>
      <c r="AA3199">
        <v>181609</v>
      </c>
      <c r="AB3199" t="s">
        <v>63</v>
      </c>
      <c r="AC3199" s="1">
        <v>42915</v>
      </c>
      <c r="AD3199">
        <v>270000</v>
      </c>
      <c r="AE3199">
        <v>2844</v>
      </c>
      <c r="AF3199">
        <v>1939</v>
      </c>
      <c r="AG3199" t="s">
        <v>64</v>
      </c>
      <c r="AH3199" t="s">
        <v>76</v>
      </c>
      <c r="AI3199">
        <v>1</v>
      </c>
      <c r="AJ3199">
        <v>1999</v>
      </c>
      <c r="AK3199">
        <v>3</v>
      </c>
      <c r="AL3199">
        <v>2</v>
      </c>
      <c r="AN3199">
        <v>2539</v>
      </c>
      <c r="AO3199">
        <v>32</v>
      </c>
      <c r="AP3199" t="s">
        <v>63</v>
      </c>
      <c r="AQ3199" t="s">
        <v>66</v>
      </c>
      <c r="AR3199">
        <v>3490</v>
      </c>
      <c r="AW3199" t="s">
        <v>8960</v>
      </c>
      <c r="AX3199" t="s">
        <v>15560</v>
      </c>
      <c r="AY3199" t="s">
        <v>8962</v>
      </c>
      <c r="AZ3199" t="s">
        <v>70</v>
      </c>
    </row>
    <row r="3200" spans="1:52" x14ac:dyDescent="0.3">
      <c r="A3200">
        <v>2171006</v>
      </c>
      <c r="B3200" t="s">
        <v>15561</v>
      </c>
      <c r="C3200" t="str">
        <f t="shared" si="391"/>
        <v>7492</v>
      </c>
      <c r="D3200" t="s">
        <v>8411</v>
      </c>
      <c r="E3200" t="str">
        <f>"0100"</f>
        <v>0100</v>
      </c>
      <c r="F3200" t="s">
        <v>54</v>
      </c>
      <c r="G3200" t="str">
        <f>"09"</f>
        <v>09</v>
      </c>
      <c r="H3200" t="s">
        <v>55</v>
      </c>
      <c r="I3200" t="s">
        <v>56</v>
      </c>
      <c r="J3200" t="s">
        <v>57</v>
      </c>
      <c r="K3200">
        <v>1</v>
      </c>
      <c r="L3200">
        <v>46236</v>
      </c>
      <c r="M3200">
        <v>1.06</v>
      </c>
      <c r="N3200" t="str">
        <f t="shared" si="395"/>
        <v>000X</v>
      </c>
      <c r="O3200">
        <v>4437</v>
      </c>
      <c r="P3200" t="s">
        <v>72</v>
      </c>
      <c r="Q3200" t="s">
        <v>8908</v>
      </c>
      <c r="R3200" t="s">
        <v>140</v>
      </c>
      <c r="T3200" t="s">
        <v>61</v>
      </c>
      <c r="V3200" t="s">
        <v>15562</v>
      </c>
      <c r="W3200">
        <v>263124</v>
      </c>
      <c r="X3200">
        <v>16980</v>
      </c>
      <c r="Y3200">
        <v>246144</v>
      </c>
      <c r="Z3200">
        <v>240397</v>
      </c>
      <c r="AA3200">
        <v>215397</v>
      </c>
      <c r="AB3200" t="s">
        <v>63</v>
      </c>
      <c r="AC3200" s="1">
        <v>44049</v>
      </c>
      <c r="AD3200">
        <v>302500</v>
      </c>
      <c r="AE3200">
        <v>3081</v>
      </c>
      <c r="AF3200">
        <v>1787</v>
      </c>
      <c r="AG3200" t="s">
        <v>64</v>
      </c>
      <c r="AH3200" t="s">
        <v>76</v>
      </c>
      <c r="AI3200">
        <v>1</v>
      </c>
      <c r="AJ3200">
        <v>2007</v>
      </c>
      <c r="AK3200">
        <v>3</v>
      </c>
      <c r="AL3200">
        <v>2</v>
      </c>
      <c r="AN3200">
        <v>2366</v>
      </c>
      <c r="AO3200">
        <v>32</v>
      </c>
      <c r="AP3200" t="s">
        <v>72</v>
      </c>
      <c r="AQ3200" t="s">
        <v>66</v>
      </c>
      <c r="AR3200">
        <v>4128</v>
      </c>
      <c r="AW3200" t="s">
        <v>15563</v>
      </c>
      <c r="AX3200" t="s">
        <v>15564</v>
      </c>
      <c r="AY3200" t="s">
        <v>15565</v>
      </c>
      <c r="AZ3200" t="s">
        <v>70</v>
      </c>
    </row>
    <row r="3201" spans="1:52" x14ac:dyDescent="0.3">
      <c r="A3201">
        <v>2171022</v>
      </c>
      <c r="B3201" t="s">
        <v>15566</v>
      </c>
      <c r="C3201" t="str">
        <f t="shared" si="391"/>
        <v>7492</v>
      </c>
      <c r="D3201" t="s">
        <v>8411</v>
      </c>
      <c r="E3201" t="str">
        <f>"0000"</f>
        <v>0000</v>
      </c>
      <c r="F3201" t="s">
        <v>108</v>
      </c>
      <c r="G3201" t="str">
        <f t="shared" ref="G3201:G3206" si="397">"04"</f>
        <v>04</v>
      </c>
      <c r="H3201" t="s">
        <v>55</v>
      </c>
      <c r="I3201" t="s">
        <v>56</v>
      </c>
      <c r="J3201" t="s">
        <v>57</v>
      </c>
      <c r="K3201">
        <v>0</v>
      </c>
      <c r="L3201">
        <v>50491</v>
      </c>
      <c r="M3201">
        <v>1.1599999999999999</v>
      </c>
      <c r="N3201" t="str">
        <f t="shared" si="395"/>
        <v>000X</v>
      </c>
      <c r="O3201">
        <v>5246</v>
      </c>
      <c r="P3201" t="s">
        <v>72</v>
      </c>
      <c r="Q3201" t="s">
        <v>8435</v>
      </c>
      <c r="R3201" t="s">
        <v>140</v>
      </c>
      <c r="T3201" t="s">
        <v>61</v>
      </c>
      <c r="V3201" t="s">
        <v>15567</v>
      </c>
      <c r="W3201">
        <v>18550</v>
      </c>
      <c r="X3201">
        <v>18550</v>
      </c>
      <c r="Y3201">
        <v>0</v>
      </c>
      <c r="Z3201">
        <v>18550</v>
      </c>
      <c r="AA3201">
        <v>18550</v>
      </c>
      <c r="AB3201" t="s">
        <v>72</v>
      </c>
      <c r="AR3201">
        <v>0</v>
      </c>
      <c r="AW3201" t="s">
        <v>15568</v>
      </c>
      <c r="AY3201" t="s">
        <v>15569</v>
      </c>
      <c r="AZ3201" t="s">
        <v>15570</v>
      </c>
    </row>
    <row r="3202" spans="1:52" x14ac:dyDescent="0.3">
      <c r="A3202">
        <v>2171073</v>
      </c>
      <c r="B3202" t="s">
        <v>15571</v>
      </c>
      <c r="C3202" t="str">
        <f t="shared" ref="C3202:C3265" si="398">"7492"</f>
        <v>7492</v>
      </c>
      <c r="D3202" t="s">
        <v>8411</v>
      </c>
      <c r="E3202" t="str">
        <f>"0100"</f>
        <v>0100</v>
      </c>
      <c r="F3202" t="s">
        <v>54</v>
      </c>
      <c r="G3202" t="str">
        <f t="shared" si="397"/>
        <v>04</v>
      </c>
      <c r="H3202" t="s">
        <v>55</v>
      </c>
      <c r="I3202" t="s">
        <v>56</v>
      </c>
      <c r="J3202" t="s">
        <v>57</v>
      </c>
      <c r="K3202">
        <v>1</v>
      </c>
      <c r="L3202">
        <v>51376</v>
      </c>
      <c r="M3202">
        <v>1.18</v>
      </c>
      <c r="N3202" t="str">
        <f t="shared" si="395"/>
        <v>000X</v>
      </c>
      <c r="O3202">
        <v>5301</v>
      </c>
      <c r="P3202" t="s">
        <v>72</v>
      </c>
      <c r="Q3202" t="s">
        <v>8514</v>
      </c>
      <c r="R3202" t="s">
        <v>140</v>
      </c>
      <c r="T3202" t="s">
        <v>61</v>
      </c>
      <c r="V3202" t="s">
        <v>15572</v>
      </c>
      <c r="W3202">
        <v>222641</v>
      </c>
      <c r="X3202">
        <v>18870</v>
      </c>
      <c r="Y3202">
        <v>203771</v>
      </c>
      <c r="Z3202">
        <v>222641</v>
      </c>
      <c r="AA3202">
        <v>222641</v>
      </c>
      <c r="AB3202" t="s">
        <v>72</v>
      </c>
      <c r="AC3202" s="1">
        <v>43173</v>
      </c>
      <c r="AD3202">
        <v>258000</v>
      </c>
      <c r="AE3202">
        <v>2886</v>
      </c>
      <c r="AF3202">
        <v>1526</v>
      </c>
      <c r="AG3202" t="s">
        <v>64</v>
      </c>
      <c r="AH3202" t="s">
        <v>76</v>
      </c>
      <c r="AI3202">
        <v>1</v>
      </c>
      <c r="AJ3202">
        <v>1995</v>
      </c>
      <c r="AK3202">
        <v>3</v>
      </c>
      <c r="AL3202">
        <v>2</v>
      </c>
      <c r="AN3202">
        <v>2158</v>
      </c>
      <c r="AO3202">
        <v>32</v>
      </c>
      <c r="AP3202" t="s">
        <v>63</v>
      </c>
      <c r="AQ3202" t="s">
        <v>66</v>
      </c>
      <c r="AR3202">
        <v>3211</v>
      </c>
      <c r="AW3202" t="s">
        <v>15573</v>
      </c>
      <c r="AX3202" t="s">
        <v>15574</v>
      </c>
      <c r="AY3202" t="s">
        <v>15575</v>
      </c>
      <c r="AZ3202" t="s">
        <v>15576</v>
      </c>
    </row>
    <row r="3203" spans="1:52" x14ac:dyDescent="0.3">
      <c r="A3203">
        <v>2171189</v>
      </c>
      <c r="B3203" t="s">
        <v>15577</v>
      </c>
      <c r="C3203" t="str">
        <f t="shared" si="398"/>
        <v>7492</v>
      </c>
      <c r="D3203" t="s">
        <v>8411</v>
      </c>
      <c r="E3203" t="str">
        <f>"0100"</f>
        <v>0100</v>
      </c>
      <c r="F3203" t="s">
        <v>54</v>
      </c>
      <c r="G3203" t="str">
        <f t="shared" si="397"/>
        <v>04</v>
      </c>
      <c r="H3203" t="s">
        <v>55</v>
      </c>
      <c r="I3203" t="s">
        <v>56</v>
      </c>
      <c r="J3203" t="s">
        <v>57</v>
      </c>
      <c r="K3203">
        <v>1</v>
      </c>
      <c r="L3203">
        <v>43857</v>
      </c>
      <c r="M3203">
        <v>1.01</v>
      </c>
      <c r="N3203" t="str">
        <f t="shared" si="395"/>
        <v>000X</v>
      </c>
      <c r="O3203">
        <v>5675</v>
      </c>
      <c r="P3203" t="s">
        <v>72</v>
      </c>
      <c r="Q3203" t="s">
        <v>15261</v>
      </c>
      <c r="R3203" t="s">
        <v>140</v>
      </c>
      <c r="T3203" t="s">
        <v>61</v>
      </c>
      <c r="V3203" t="s">
        <v>15578</v>
      </c>
      <c r="W3203">
        <v>206846</v>
      </c>
      <c r="X3203">
        <v>16110</v>
      </c>
      <c r="Y3203">
        <v>190736</v>
      </c>
      <c r="Z3203">
        <v>203961</v>
      </c>
      <c r="AA3203">
        <v>178961</v>
      </c>
      <c r="AB3203" t="s">
        <v>63</v>
      </c>
      <c r="AC3203" s="1">
        <v>43339</v>
      </c>
      <c r="AD3203">
        <v>197000</v>
      </c>
      <c r="AE3203">
        <v>2926</v>
      </c>
      <c r="AF3203">
        <v>423</v>
      </c>
      <c r="AG3203" t="s">
        <v>64</v>
      </c>
      <c r="AH3203" t="s">
        <v>76</v>
      </c>
      <c r="AI3203">
        <v>1</v>
      </c>
      <c r="AJ3203">
        <v>1995</v>
      </c>
      <c r="AK3203">
        <v>3</v>
      </c>
      <c r="AL3203">
        <v>2</v>
      </c>
      <c r="AM3203">
        <v>1</v>
      </c>
      <c r="AN3203">
        <v>1958</v>
      </c>
      <c r="AO3203">
        <v>32</v>
      </c>
      <c r="AP3203" t="s">
        <v>63</v>
      </c>
      <c r="AQ3203" t="s">
        <v>66</v>
      </c>
      <c r="AR3203">
        <v>2807</v>
      </c>
      <c r="AW3203" t="s">
        <v>15579</v>
      </c>
      <c r="AX3203" t="s">
        <v>15580</v>
      </c>
      <c r="AY3203" t="s">
        <v>15581</v>
      </c>
      <c r="AZ3203" t="s">
        <v>6383</v>
      </c>
    </row>
    <row r="3204" spans="1:52" x14ac:dyDescent="0.3">
      <c r="A3204">
        <v>2171341</v>
      </c>
      <c r="B3204" t="s">
        <v>15582</v>
      </c>
      <c r="C3204" t="str">
        <f t="shared" si="398"/>
        <v>7492</v>
      </c>
      <c r="D3204" t="s">
        <v>8411</v>
      </c>
      <c r="E3204" t="str">
        <f>"0100"</f>
        <v>0100</v>
      </c>
      <c r="F3204" t="s">
        <v>54</v>
      </c>
      <c r="G3204" t="str">
        <f t="shared" si="397"/>
        <v>04</v>
      </c>
      <c r="H3204" t="s">
        <v>55</v>
      </c>
      <c r="I3204" t="s">
        <v>56</v>
      </c>
      <c r="J3204" t="s">
        <v>57</v>
      </c>
      <c r="K3204">
        <v>1</v>
      </c>
      <c r="L3204">
        <v>45386</v>
      </c>
      <c r="M3204">
        <v>1.04</v>
      </c>
      <c r="N3204" t="str">
        <f t="shared" si="395"/>
        <v>000X</v>
      </c>
      <c r="O3204">
        <v>5624</v>
      </c>
      <c r="P3204" t="s">
        <v>72</v>
      </c>
      <c r="Q3204" t="s">
        <v>8514</v>
      </c>
      <c r="R3204" t="s">
        <v>140</v>
      </c>
      <c r="T3204" t="s">
        <v>61</v>
      </c>
      <c r="V3204" t="s">
        <v>15583</v>
      </c>
      <c r="W3204">
        <v>191176</v>
      </c>
      <c r="X3204">
        <v>16670</v>
      </c>
      <c r="Y3204">
        <v>174506</v>
      </c>
      <c r="Z3204">
        <v>146253</v>
      </c>
      <c r="AA3204">
        <v>121253</v>
      </c>
      <c r="AB3204" t="s">
        <v>63</v>
      </c>
      <c r="AC3204" s="1">
        <v>44216</v>
      </c>
      <c r="AD3204">
        <v>295000</v>
      </c>
      <c r="AE3204">
        <v>3127</v>
      </c>
      <c r="AF3204">
        <v>2444</v>
      </c>
      <c r="AG3204" t="s">
        <v>64</v>
      </c>
      <c r="AH3204" t="s">
        <v>76</v>
      </c>
      <c r="AI3204">
        <v>1</v>
      </c>
      <c r="AJ3204">
        <v>2002</v>
      </c>
      <c r="AK3204">
        <v>3</v>
      </c>
      <c r="AL3204">
        <v>2</v>
      </c>
      <c r="AN3204">
        <v>1655</v>
      </c>
      <c r="AO3204">
        <v>32</v>
      </c>
      <c r="AP3204" t="s">
        <v>63</v>
      </c>
      <c r="AQ3204" t="s">
        <v>66</v>
      </c>
      <c r="AR3204">
        <v>2394</v>
      </c>
      <c r="AW3204" t="s">
        <v>15584</v>
      </c>
      <c r="AX3204" t="s">
        <v>15585</v>
      </c>
      <c r="AY3204" t="s">
        <v>15586</v>
      </c>
      <c r="AZ3204" t="s">
        <v>70</v>
      </c>
    </row>
    <row r="3205" spans="1:52" x14ac:dyDescent="0.3">
      <c r="A3205">
        <v>2171553</v>
      </c>
      <c r="B3205" t="s">
        <v>15587</v>
      </c>
      <c r="C3205" t="str">
        <f t="shared" si="398"/>
        <v>7492</v>
      </c>
      <c r="D3205" t="s">
        <v>8411</v>
      </c>
      <c r="E3205" t="str">
        <f>"0000"</f>
        <v>0000</v>
      </c>
      <c r="F3205" t="s">
        <v>108</v>
      </c>
      <c r="G3205" t="str">
        <f t="shared" si="397"/>
        <v>04</v>
      </c>
      <c r="H3205" t="s">
        <v>55</v>
      </c>
      <c r="I3205" t="s">
        <v>56</v>
      </c>
      <c r="J3205" t="s">
        <v>57</v>
      </c>
      <c r="K3205">
        <v>0</v>
      </c>
      <c r="L3205">
        <v>49165</v>
      </c>
      <c r="M3205">
        <v>1.1299999999999999</v>
      </c>
      <c r="N3205" t="str">
        <f t="shared" si="395"/>
        <v>000X</v>
      </c>
      <c r="O3205">
        <v>5438</v>
      </c>
      <c r="P3205" t="s">
        <v>72</v>
      </c>
      <c r="Q3205" t="s">
        <v>8514</v>
      </c>
      <c r="R3205" t="s">
        <v>140</v>
      </c>
      <c r="T3205" t="s">
        <v>61</v>
      </c>
      <c r="V3205" t="s">
        <v>15588</v>
      </c>
      <c r="W3205">
        <v>18060</v>
      </c>
      <c r="X3205">
        <v>18060</v>
      </c>
      <c r="Y3205">
        <v>0</v>
      </c>
      <c r="Z3205">
        <v>18060</v>
      </c>
      <c r="AA3205">
        <v>18060</v>
      </c>
      <c r="AB3205" t="s">
        <v>72</v>
      </c>
      <c r="AC3205" s="1">
        <v>38473</v>
      </c>
      <c r="AD3205">
        <v>75000</v>
      </c>
      <c r="AE3205">
        <v>1863</v>
      </c>
      <c r="AF3205">
        <v>743</v>
      </c>
      <c r="AG3205" t="s">
        <v>103</v>
      </c>
      <c r="AH3205" t="s">
        <v>76</v>
      </c>
      <c r="AR3205">
        <v>0</v>
      </c>
      <c r="AW3205" t="s">
        <v>15589</v>
      </c>
      <c r="AY3205" t="s">
        <v>15590</v>
      </c>
      <c r="AZ3205" t="s">
        <v>15591</v>
      </c>
    </row>
    <row r="3206" spans="1:52" x14ac:dyDescent="0.3">
      <c r="A3206">
        <v>2171685</v>
      </c>
      <c r="B3206" t="s">
        <v>15592</v>
      </c>
      <c r="C3206" t="str">
        <f t="shared" si="398"/>
        <v>7492</v>
      </c>
      <c r="D3206" t="s">
        <v>8411</v>
      </c>
      <c r="E3206" t="str">
        <f>"0100"</f>
        <v>0100</v>
      </c>
      <c r="F3206" t="s">
        <v>54</v>
      </c>
      <c r="G3206" t="str">
        <f t="shared" si="397"/>
        <v>04</v>
      </c>
      <c r="H3206" t="s">
        <v>55</v>
      </c>
      <c r="I3206" t="s">
        <v>56</v>
      </c>
      <c r="J3206" t="s">
        <v>57</v>
      </c>
      <c r="K3206">
        <v>1</v>
      </c>
      <c r="L3206">
        <v>50887</v>
      </c>
      <c r="M3206">
        <v>1.17</v>
      </c>
      <c r="N3206" t="str">
        <f t="shared" si="395"/>
        <v>000X</v>
      </c>
      <c r="O3206">
        <v>5351</v>
      </c>
      <c r="P3206" t="s">
        <v>72</v>
      </c>
      <c r="Q3206" t="s">
        <v>15261</v>
      </c>
      <c r="R3206" t="s">
        <v>140</v>
      </c>
      <c r="T3206" t="s">
        <v>61</v>
      </c>
      <c r="V3206" t="s">
        <v>15593</v>
      </c>
      <c r="W3206">
        <v>270219</v>
      </c>
      <c r="X3206">
        <v>18690</v>
      </c>
      <c r="Y3206">
        <v>251529</v>
      </c>
      <c r="Z3206">
        <v>206467</v>
      </c>
      <c r="AA3206">
        <v>181467</v>
      </c>
      <c r="AB3206" t="s">
        <v>63</v>
      </c>
      <c r="AC3206" s="1">
        <v>37895</v>
      </c>
      <c r="AD3206">
        <v>285000</v>
      </c>
      <c r="AE3206">
        <v>1650</v>
      </c>
      <c r="AF3206">
        <v>2007</v>
      </c>
      <c r="AG3206" t="s">
        <v>64</v>
      </c>
      <c r="AH3206" t="s">
        <v>76</v>
      </c>
      <c r="AI3206">
        <v>2</v>
      </c>
      <c r="AJ3206">
        <v>2003</v>
      </c>
      <c r="AK3206">
        <v>4</v>
      </c>
      <c r="AL3206">
        <v>2</v>
      </c>
      <c r="AM3206">
        <v>1</v>
      </c>
      <c r="AN3206">
        <v>2645</v>
      </c>
      <c r="AO3206">
        <v>35</v>
      </c>
      <c r="AP3206" t="s">
        <v>63</v>
      </c>
      <c r="AQ3206" t="s">
        <v>66</v>
      </c>
      <c r="AR3206">
        <v>3998</v>
      </c>
      <c r="AW3206" t="s">
        <v>15594</v>
      </c>
      <c r="AX3206" t="s">
        <v>15595</v>
      </c>
      <c r="AY3206" t="s">
        <v>15596</v>
      </c>
      <c r="AZ3206" t="s">
        <v>70</v>
      </c>
    </row>
    <row r="3207" spans="1:52" x14ac:dyDescent="0.3">
      <c r="A3207">
        <v>2172151</v>
      </c>
      <c r="B3207" t="s">
        <v>15597</v>
      </c>
      <c r="C3207" t="str">
        <f t="shared" si="398"/>
        <v>7492</v>
      </c>
      <c r="D3207" t="s">
        <v>8411</v>
      </c>
      <c r="E3207" t="str">
        <f>"0100"</f>
        <v>0100</v>
      </c>
      <c r="F3207" t="s">
        <v>54</v>
      </c>
      <c r="G3207" t="str">
        <f>"03"</f>
        <v>03</v>
      </c>
      <c r="H3207" t="s">
        <v>55</v>
      </c>
      <c r="I3207" t="s">
        <v>56</v>
      </c>
      <c r="J3207" t="s">
        <v>13318</v>
      </c>
      <c r="K3207">
        <v>1</v>
      </c>
      <c r="L3207">
        <v>45009</v>
      </c>
      <c r="M3207">
        <v>1.03</v>
      </c>
      <c r="N3207" t="str">
        <f t="shared" si="395"/>
        <v>000X</v>
      </c>
      <c r="O3207">
        <v>2840</v>
      </c>
      <c r="P3207" t="s">
        <v>58</v>
      </c>
      <c r="Q3207" t="s">
        <v>15272</v>
      </c>
      <c r="R3207" t="s">
        <v>140</v>
      </c>
      <c r="T3207" t="s">
        <v>61</v>
      </c>
      <c r="V3207" t="s">
        <v>15598</v>
      </c>
      <c r="W3207">
        <v>285860</v>
      </c>
      <c r="X3207">
        <v>25200</v>
      </c>
      <c r="Y3207">
        <v>260660</v>
      </c>
      <c r="Z3207">
        <v>232014</v>
      </c>
      <c r="AA3207">
        <v>207014</v>
      </c>
      <c r="AB3207" t="s">
        <v>63</v>
      </c>
      <c r="AC3207" s="1">
        <v>37316</v>
      </c>
      <c r="AD3207">
        <v>25000</v>
      </c>
      <c r="AE3207">
        <v>1502</v>
      </c>
      <c r="AF3207">
        <v>486</v>
      </c>
      <c r="AG3207" t="s">
        <v>103</v>
      </c>
      <c r="AH3207" t="s">
        <v>76</v>
      </c>
      <c r="AI3207">
        <v>1</v>
      </c>
      <c r="AJ3207">
        <v>2005</v>
      </c>
      <c r="AK3207">
        <v>3</v>
      </c>
      <c r="AL3207">
        <v>3</v>
      </c>
      <c r="AN3207">
        <v>2629</v>
      </c>
      <c r="AO3207">
        <v>32</v>
      </c>
      <c r="AP3207" t="s">
        <v>63</v>
      </c>
      <c r="AQ3207" t="s">
        <v>66</v>
      </c>
      <c r="AR3207">
        <v>3766</v>
      </c>
      <c r="AW3207" t="s">
        <v>15599</v>
      </c>
      <c r="AX3207" t="s">
        <v>15600</v>
      </c>
      <c r="AY3207" t="s">
        <v>15601</v>
      </c>
      <c r="AZ3207" t="s">
        <v>70</v>
      </c>
    </row>
    <row r="3208" spans="1:52" x14ac:dyDescent="0.3">
      <c r="A3208">
        <v>2172614</v>
      </c>
      <c r="B3208" t="s">
        <v>15602</v>
      </c>
      <c r="C3208" t="str">
        <f t="shared" si="398"/>
        <v>7492</v>
      </c>
      <c r="D3208" t="s">
        <v>8411</v>
      </c>
      <c r="E3208" t="str">
        <f>"0100"</f>
        <v>0100</v>
      </c>
      <c r="F3208" t="s">
        <v>54</v>
      </c>
      <c r="G3208" t="str">
        <f>"04"</f>
        <v>04</v>
      </c>
      <c r="H3208" t="s">
        <v>55</v>
      </c>
      <c r="I3208" t="s">
        <v>56</v>
      </c>
      <c r="J3208" t="s">
        <v>13318</v>
      </c>
      <c r="K3208">
        <v>1</v>
      </c>
      <c r="L3208">
        <v>46412</v>
      </c>
      <c r="M3208">
        <v>1.07</v>
      </c>
      <c r="N3208" t="str">
        <f t="shared" si="395"/>
        <v>000X</v>
      </c>
      <c r="O3208">
        <v>3226</v>
      </c>
      <c r="P3208" t="s">
        <v>58</v>
      </c>
      <c r="Q3208" t="s">
        <v>15272</v>
      </c>
      <c r="R3208" t="s">
        <v>140</v>
      </c>
      <c r="T3208" t="s">
        <v>61</v>
      </c>
      <c r="V3208" t="s">
        <v>15603</v>
      </c>
      <c r="W3208">
        <v>259459</v>
      </c>
      <c r="X3208">
        <v>10610</v>
      </c>
      <c r="Y3208">
        <v>248849</v>
      </c>
      <c r="Z3208">
        <v>209482</v>
      </c>
      <c r="AA3208">
        <v>184482</v>
      </c>
      <c r="AB3208" t="s">
        <v>63</v>
      </c>
      <c r="AC3208" s="1">
        <v>35886</v>
      </c>
      <c r="AD3208">
        <v>22000</v>
      </c>
      <c r="AE3208">
        <v>1246</v>
      </c>
      <c r="AF3208">
        <v>1387</v>
      </c>
      <c r="AG3208" t="s">
        <v>103</v>
      </c>
      <c r="AH3208" t="s">
        <v>76</v>
      </c>
      <c r="AI3208">
        <v>1</v>
      </c>
      <c r="AJ3208">
        <v>1998</v>
      </c>
      <c r="AK3208">
        <v>3</v>
      </c>
      <c r="AL3208">
        <v>2</v>
      </c>
      <c r="AM3208">
        <v>1</v>
      </c>
      <c r="AN3208">
        <v>2774</v>
      </c>
      <c r="AO3208">
        <v>32</v>
      </c>
      <c r="AP3208" t="s">
        <v>63</v>
      </c>
      <c r="AQ3208" t="s">
        <v>66</v>
      </c>
      <c r="AR3208">
        <v>3974</v>
      </c>
      <c r="AW3208" t="s">
        <v>15604</v>
      </c>
      <c r="AX3208" t="s">
        <v>15605</v>
      </c>
      <c r="AY3208" t="s">
        <v>15606</v>
      </c>
      <c r="AZ3208" t="s">
        <v>70</v>
      </c>
    </row>
    <row r="3209" spans="1:52" x14ac:dyDescent="0.3">
      <c r="A3209">
        <v>2169770</v>
      </c>
      <c r="B3209" t="s">
        <v>15607</v>
      </c>
      <c r="C3209" t="str">
        <f t="shared" si="398"/>
        <v>7492</v>
      </c>
      <c r="D3209" t="s">
        <v>8411</v>
      </c>
      <c r="E3209" t="str">
        <f>"0000"</f>
        <v>0000</v>
      </c>
      <c r="F3209" t="s">
        <v>108</v>
      </c>
      <c r="G3209" t="str">
        <f>"09"</f>
        <v>09</v>
      </c>
      <c r="H3209" t="s">
        <v>55</v>
      </c>
      <c r="I3209" t="s">
        <v>56</v>
      </c>
      <c r="J3209" t="s">
        <v>57</v>
      </c>
      <c r="K3209">
        <v>0</v>
      </c>
      <c r="L3209">
        <v>49501</v>
      </c>
      <c r="M3209">
        <v>1.1399999999999999</v>
      </c>
      <c r="N3209" t="str">
        <f t="shared" si="395"/>
        <v>000X</v>
      </c>
      <c r="O3209">
        <v>2920</v>
      </c>
      <c r="P3209" t="s">
        <v>58</v>
      </c>
      <c r="Q3209" t="s">
        <v>8502</v>
      </c>
      <c r="R3209" t="s">
        <v>140</v>
      </c>
      <c r="T3209" t="s">
        <v>61</v>
      </c>
      <c r="V3209" t="s">
        <v>15608</v>
      </c>
      <c r="W3209">
        <v>18180</v>
      </c>
      <c r="X3209">
        <v>18180</v>
      </c>
      <c r="Y3209">
        <v>0</v>
      </c>
      <c r="Z3209">
        <v>18180</v>
      </c>
      <c r="AA3209">
        <v>18180</v>
      </c>
      <c r="AB3209" t="s">
        <v>72</v>
      </c>
      <c r="AC3209" s="1">
        <v>39508</v>
      </c>
      <c r="AD3209">
        <v>45000</v>
      </c>
      <c r="AE3209">
        <v>2204</v>
      </c>
      <c r="AF3209">
        <v>293</v>
      </c>
      <c r="AG3209" t="s">
        <v>103</v>
      </c>
      <c r="AH3209" t="s">
        <v>76</v>
      </c>
      <c r="AR3209">
        <v>0</v>
      </c>
      <c r="AW3209" t="s">
        <v>15609</v>
      </c>
      <c r="AY3209" t="s">
        <v>15610</v>
      </c>
      <c r="AZ3209" t="s">
        <v>1373</v>
      </c>
    </row>
    <row r="3210" spans="1:52" x14ac:dyDescent="0.3">
      <c r="A3210">
        <v>2169877</v>
      </c>
      <c r="B3210" t="s">
        <v>15611</v>
      </c>
      <c r="C3210" t="str">
        <f t="shared" si="398"/>
        <v>7492</v>
      </c>
      <c r="D3210" t="s">
        <v>8411</v>
      </c>
      <c r="E3210" t="str">
        <f>"0100"</f>
        <v>0100</v>
      </c>
      <c r="F3210" t="s">
        <v>54</v>
      </c>
      <c r="G3210" t="str">
        <f>"04"</f>
        <v>04</v>
      </c>
      <c r="H3210" t="s">
        <v>55</v>
      </c>
      <c r="I3210" t="s">
        <v>56</v>
      </c>
      <c r="J3210" t="s">
        <v>13318</v>
      </c>
      <c r="K3210">
        <v>1</v>
      </c>
      <c r="L3210">
        <v>71264</v>
      </c>
      <c r="M3210">
        <v>1.64</v>
      </c>
      <c r="N3210" t="str">
        <f t="shared" si="395"/>
        <v>000X</v>
      </c>
      <c r="O3210">
        <v>5650</v>
      </c>
      <c r="P3210" t="s">
        <v>72</v>
      </c>
      <c r="Q3210" t="s">
        <v>15221</v>
      </c>
      <c r="R3210" t="s">
        <v>110</v>
      </c>
      <c r="T3210" t="s">
        <v>61</v>
      </c>
      <c r="V3210" t="s">
        <v>15612</v>
      </c>
      <c r="W3210">
        <v>377799</v>
      </c>
      <c r="X3210">
        <v>31440</v>
      </c>
      <c r="Y3210">
        <v>346359</v>
      </c>
      <c r="Z3210">
        <v>377799</v>
      </c>
      <c r="AA3210">
        <v>377799</v>
      </c>
      <c r="AB3210" t="s">
        <v>63</v>
      </c>
      <c r="AC3210" s="1">
        <v>43586</v>
      </c>
      <c r="AD3210">
        <v>470000</v>
      </c>
      <c r="AE3210">
        <v>2973</v>
      </c>
      <c r="AF3210">
        <v>1441</v>
      </c>
      <c r="AG3210" t="s">
        <v>64</v>
      </c>
      <c r="AH3210" t="s">
        <v>76</v>
      </c>
      <c r="AI3210">
        <v>1</v>
      </c>
      <c r="AJ3210">
        <v>2007</v>
      </c>
      <c r="AK3210">
        <v>3</v>
      </c>
      <c r="AL3210">
        <v>3</v>
      </c>
      <c r="AN3210">
        <v>3108</v>
      </c>
      <c r="AO3210">
        <v>32</v>
      </c>
      <c r="AP3210" t="s">
        <v>63</v>
      </c>
      <c r="AQ3210" t="s">
        <v>66</v>
      </c>
      <c r="AR3210">
        <v>4691</v>
      </c>
      <c r="AW3210" t="s">
        <v>15613</v>
      </c>
      <c r="AX3210" t="s">
        <v>15614</v>
      </c>
      <c r="AY3210" t="s">
        <v>15615</v>
      </c>
      <c r="AZ3210" t="s">
        <v>70</v>
      </c>
    </row>
    <row r="3211" spans="1:52" x14ac:dyDescent="0.3">
      <c r="A3211">
        <v>2170182</v>
      </c>
      <c r="B3211" t="s">
        <v>15616</v>
      </c>
      <c r="C3211" t="str">
        <f t="shared" si="398"/>
        <v>7492</v>
      </c>
      <c r="D3211" t="s">
        <v>8411</v>
      </c>
      <c r="E3211" t="str">
        <f>"0100"</f>
        <v>0100</v>
      </c>
      <c r="F3211" t="s">
        <v>54</v>
      </c>
      <c r="G3211" t="str">
        <f>"04"</f>
        <v>04</v>
      </c>
      <c r="H3211" t="s">
        <v>55</v>
      </c>
      <c r="I3211" t="s">
        <v>56</v>
      </c>
      <c r="J3211" t="s">
        <v>57</v>
      </c>
      <c r="K3211">
        <v>1</v>
      </c>
      <c r="L3211">
        <v>43755</v>
      </c>
      <c r="M3211">
        <v>1</v>
      </c>
      <c r="N3211" t="str">
        <f t="shared" si="395"/>
        <v>000X</v>
      </c>
      <c r="O3211">
        <v>5572</v>
      </c>
      <c r="P3211" t="s">
        <v>72</v>
      </c>
      <c r="Q3211" t="s">
        <v>15233</v>
      </c>
      <c r="R3211" t="s">
        <v>110</v>
      </c>
      <c r="T3211" t="s">
        <v>61</v>
      </c>
      <c r="V3211" t="s">
        <v>15617</v>
      </c>
      <c r="W3211">
        <v>266586</v>
      </c>
      <c r="X3211">
        <v>23970</v>
      </c>
      <c r="Y3211">
        <v>242616</v>
      </c>
      <c r="Z3211">
        <v>197954</v>
      </c>
      <c r="AA3211">
        <v>172954</v>
      </c>
      <c r="AB3211" t="s">
        <v>63</v>
      </c>
      <c r="AC3211" s="1">
        <v>35886</v>
      </c>
      <c r="AD3211">
        <v>10000</v>
      </c>
      <c r="AE3211">
        <v>1244</v>
      </c>
      <c r="AF3211">
        <v>235</v>
      </c>
      <c r="AG3211" t="s">
        <v>103</v>
      </c>
      <c r="AH3211" t="s">
        <v>76</v>
      </c>
      <c r="AI3211">
        <v>1</v>
      </c>
      <c r="AJ3211">
        <v>1999</v>
      </c>
      <c r="AK3211">
        <v>3</v>
      </c>
      <c r="AL3211">
        <v>2</v>
      </c>
      <c r="AM3211">
        <v>1</v>
      </c>
      <c r="AN3211">
        <v>2701</v>
      </c>
      <c r="AO3211">
        <v>32</v>
      </c>
      <c r="AP3211" t="s">
        <v>63</v>
      </c>
      <c r="AQ3211" t="s">
        <v>66</v>
      </c>
      <c r="AR3211">
        <v>3701</v>
      </c>
      <c r="AW3211" t="s">
        <v>15618</v>
      </c>
      <c r="AX3211" t="s">
        <v>15619</v>
      </c>
      <c r="AY3211" t="s">
        <v>15620</v>
      </c>
      <c r="AZ3211" t="s">
        <v>70</v>
      </c>
    </row>
    <row r="3212" spans="1:52" x14ac:dyDescent="0.3">
      <c r="A3212">
        <v>2170409</v>
      </c>
      <c r="B3212" t="s">
        <v>15621</v>
      </c>
      <c r="C3212" t="str">
        <f t="shared" si="398"/>
        <v>7492</v>
      </c>
      <c r="D3212" t="s">
        <v>8411</v>
      </c>
      <c r="E3212" t="str">
        <f>"0100"</f>
        <v>0100</v>
      </c>
      <c r="F3212" t="s">
        <v>54</v>
      </c>
      <c r="G3212" t="str">
        <f>"10"</f>
        <v>10</v>
      </c>
      <c r="H3212" t="s">
        <v>55</v>
      </c>
      <c r="I3212" t="s">
        <v>56</v>
      </c>
      <c r="J3212" t="s">
        <v>57</v>
      </c>
      <c r="K3212">
        <v>1</v>
      </c>
      <c r="L3212">
        <v>49434</v>
      </c>
      <c r="M3212">
        <v>1.1299999999999999</v>
      </c>
      <c r="N3212" t="str">
        <f t="shared" si="395"/>
        <v>000X</v>
      </c>
      <c r="O3212">
        <v>2797</v>
      </c>
      <c r="P3212" t="s">
        <v>58</v>
      </c>
      <c r="Q3212" t="s">
        <v>4583</v>
      </c>
      <c r="R3212" t="s">
        <v>266</v>
      </c>
      <c r="T3212" t="s">
        <v>61</v>
      </c>
      <c r="V3212" t="s">
        <v>15622</v>
      </c>
      <c r="W3212">
        <v>229994</v>
      </c>
      <c r="X3212">
        <v>18160</v>
      </c>
      <c r="Y3212">
        <v>211834</v>
      </c>
      <c r="Z3212">
        <v>177422</v>
      </c>
      <c r="AA3212">
        <v>152422</v>
      </c>
      <c r="AB3212" t="s">
        <v>63</v>
      </c>
      <c r="AC3212" s="1">
        <v>37073</v>
      </c>
      <c r="AD3212">
        <v>11500</v>
      </c>
      <c r="AE3212">
        <v>1443</v>
      </c>
      <c r="AF3212">
        <v>1019</v>
      </c>
      <c r="AG3212" t="s">
        <v>103</v>
      </c>
      <c r="AH3212" t="s">
        <v>76</v>
      </c>
      <c r="AI3212">
        <v>1</v>
      </c>
      <c r="AJ3212">
        <v>2002</v>
      </c>
      <c r="AK3212">
        <v>3</v>
      </c>
      <c r="AL3212">
        <v>3</v>
      </c>
      <c r="AN3212">
        <v>2019</v>
      </c>
      <c r="AO3212">
        <v>32</v>
      </c>
      <c r="AP3212" t="s">
        <v>63</v>
      </c>
      <c r="AQ3212" t="s">
        <v>66</v>
      </c>
      <c r="AR3212">
        <v>3102</v>
      </c>
      <c r="AW3212" t="s">
        <v>15623</v>
      </c>
      <c r="AX3212" t="s">
        <v>15624</v>
      </c>
      <c r="AY3212" t="s">
        <v>15625</v>
      </c>
      <c r="AZ3212" t="s">
        <v>70</v>
      </c>
    </row>
    <row r="3213" spans="1:52" x14ac:dyDescent="0.3">
      <c r="A3213">
        <v>2170476</v>
      </c>
      <c r="B3213" t="s">
        <v>15626</v>
      </c>
      <c r="C3213" t="str">
        <f t="shared" si="398"/>
        <v>7492</v>
      </c>
      <c r="D3213" t="s">
        <v>8411</v>
      </c>
      <c r="E3213" t="str">
        <f>"0100"</f>
        <v>0100</v>
      </c>
      <c r="F3213" t="s">
        <v>54</v>
      </c>
      <c r="G3213" t="str">
        <f>"10"</f>
        <v>10</v>
      </c>
      <c r="H3213" t="s">
        <v>55</v>
      </c>
      <c r="I3213" t="s">
        <v>56</v>
      </c>
      <c r="J3213" t="s">
        <v>57</v>
      </c>
      <c r="K3213">
        <v>1</v>
      </c>
      <c r="L3213">
        <v>45818</v>
      </c>
      <c r="M3213">
        <v>1.05</v>
      </c>
      <c r="N3213" t="str">
        <f t="shared" si="395"/>
        <v>000X</v>
      </c>
      <c r="O3213">
        <v>2847</v>
      </c>
      <c r="P3213" t="s">
        <v>58</v>
      </c>
      <c r="Q3213" t="s">
        <v>4583</v>
      </c>
      <c r="R3213" t="s">
        <v>266</v>
      </c>
      <c r="T3213" t="s">
        <v>61</v>
      </c>
      <c r="V3213" t="s">
        <v>15627</v>
      </c>
      <c r="W3213">
        <v>192280</v>
      </c>
      <c r="X3213">
        <v>16830</v>
      </c>
      <c r="Y3213">
        <v>175450</v>
      </c>
      <c r="Z3213">
        <v>192280</v>
      </c>
      <c r="AA3213">
        <v>192280</v>
      </c>
      <c r="AB3213" t="s">
        <v>72</v>
      </c>
      <c r="AC3213" s="1">
        <v>43208</v>
      </c>
      <c r="AD3213">
        <v>185000</v>
      </c>
      <c r="AE3213">
        <v>2898</v>
      </c>
      <c r="AF3213">
        <v>993</v>
      </c>
      <c r="AG3213" t="s">
        <v>64</v>
      </c>
      <c r="AH3213" t="s">
        <v>76</v>
      </c>
      <c r="AI3213">
        <v>1</v>
      </c>
      <c r="AJ3213">
        <v>1995</v>
      </c>
      <c r="AK3213">
        <v>3</v>
      </c>
      <c r="AL3213">
        <v>2</v>
      </c>
      <c r="AN3213">
        <v>1792</v>
      </c>
      <c r="AO3213">
        <v>32</v>
      </c>
      <c r="AP3213" t="s">
        <v>63</v>
      </c>
      <c r="AQ3213" t="s">
        <v>66</v>
      </c>
      <c r="AR3213">
        <v>2685</v>
      </c>
      <c r="AW3213" t="s">
        <v>15628</v>
      </c>
      <c r="AX3213" t="s">
        <v>15629</v>
      </c>
      <c r="AY3213" t="s">
        <v>15630</v>
      </c>
      <c r="AZ3213" t="s">
        <v>15631</v>
      </c>
    </row>
    <row r="3214" spans="1:52" x14ac:dyDescent="0.3">
      <c r="A3214">
        <v>2170735</v>
      </c>
      <c r="B3214" t="s">
        <v>15632</v>
      </c>
      <c r="C3214" t="str">
        <f t="shared" si="398"/>
        <v>7492</v>
      </c>
      <c r="D3214" t="s">
        <v>8411</v>
      </c>
      <c r="E3214" t="str">
        <f>"0000"</f>
        <v>0000</v>
      </c>
      <c r="F3214" t="s">
        <v>108</v>
      </c>
      <c r="G3214" t="str">
        <f>"09"</f>
        <v>09</v>
      </c>
      <c r="H3214" t="s">
        <v>55</v>
      </c>
      <c r="I3214" t="s">
        <v>56</v>
      </c>
      <c r="J3214" t="s">
        <v>57</v>
      </c>
      <c r="K3214">
        <v>0</v>
      </c>
      <c r="L3214">
        <v>49129</v>
      </c>
      <c r="M3214">
        <v>1.1299999999999999</v>
      </c>
      <c r="N3214" t="str">
        <f t="shared" si="395"/>
        <v>000X</v>
      </c>
      <c r="O3214">
        <v>3051</v>
      </c>
      <c r="P3214" t="s">
        <v>58</v>
      </c>
      <c r="Q3214" t="s">
        <v>4583</v>
      </c>
      <c r="R3214" t="s">
        <v>266</v>
      </c>
      <c r="T3214" t="s">
        <v>61</v>
      </c>
      <c r="V3214" t="s">
        <v>15633</v>
      </c>
      <c r="W3214">
        <v>18040</v>
      </c>
      <c r="X3214">
        <v>18040</v>
      </c>
      <c r="Y3214">
        <v>0</v>
      </c>
      <c r="Z3214">
        <v>18040</v>
      </c>
      <c r="AA3214">
        <v>18040</v>
      </c>
      <c r="AB3214" t="s">
        <v>72</v>
      </c>
      <c r="AR3214">
        <v>0</v>
      </c>
      <c r="AW3214" t="s">
        <v>15241</v>
      </c>
      <c r="AY3214" t="s">
        <v>15242</v>
      </c>
      <c r="AZ3214" t="s">
        <v>15243</v>
      </c>
    </row>
    <row r="3215" spans="1:52" x14ac:dyDescent="0.3">
      <c r="A3215">
        <v>2170913</v>
      </c>
      <c r="B3215" t="s">
        <v>15634</v>
      </c>
      <c r="C3215" t="str">
        <f t="shared" si="398"/>
        <v>7492</v>
      </c>
      <c r="D3215" t="s">
        <v>8411</v>
      </c>
      <c r="E3215" t="str">
        <f>"0100"</f>
        <v>0100</v>
      </c>
      <c r="F3215" t="s">
        <v>54</v>
      </c>
      <c r="G3215" t="str">
        <f>"09"</f>
        <v>09</v>
      </c>
      <c r="H3215" t="s">
        <v>55</v>
      </c>
      <c r="I3215" t="s">
        <v>56</v>
      </c>
      <c r="J3215" t="s">
        <v>57</v>
      </c>
      <c r="K3215">
        <v>1</v>
      </c>
      <c r="L3215">
        <v>46291</v>
      </c>
      <c r="M3215">
        <v>1.06</v>
      </c>
      <c r="N3215" t="str">
        <f t="shared" si="395"/>
        <v>000X</v>
      </c>
      <c r="O3215">
        <v>4363</v>
      </c>
      <c r="P3215" t="s">
        <v>72</v>
      </c>
      <c r="Q3215" t="s">
        <v>8908</v>
      </c>
      <c r="R3215" t="s">
        <v>140</v>
      </c>
      <c r="T3215" t="s">
        <v>61</v>
      </c>
      <c r="V3215" t="s">
        <v>15635</v>
      </c>
      <c r="W3215">
        <v>192382</v>
      </c>
      <c r="X3215">
        <v>17000</v>
      </c>
      <c r="Y3215">
        <v>175382</v>
      </c>
      <c r="Z3215">
        <v>132514</v>
      </c>
      <c r="AA3215">
        <v>107014</v>
      </c>
      <c r="AB3215" t="s">
        <v>63</v>
      </c>
      <c r="AC3215" s="1">
        <v>32933</v>
      </c>
      <c r="AD3215">
        <v>12000</v>
      </c>
      <c r="AE3215">
        <v>848</v>
      </c>
      <c r="AF3215">
        <v>1481</v>
      </c>
      <c r="AG3215" t="s">
        <v>103</v>
      </c>
      <c r="AH3215" t="s">
        <v>76</v>
      </c>
      <c r="AI3215">
        <v>1</v>
      </c>
      <c r="AJ3215">
        <v>1990</v>
      </c>
      <c r="AK3215">
        <v>3</v>
      </c>
      <c r="AL3215">
        <v>2</v>
      </c>
      <c r="AN3215">
        <v>2261</v>
      </c>
      <c r="AO3215">
        <v>32</v>
      </c>
      <c r="AP3215" t="s">
        <v>63</v>
      </c>
      <c r="AQ3215" t="s">
        <v>66</v>
      </c>
      <c r="AR3215">
        <v>3127</v>
      </c>
      <c r="AW3215" t="s">
        <v>15636</v>
      </c>
      <c r="AY3215" t="s">
        <v>15637</v>
      </c>
      <c r="AZ3215" t="s">
        <v>15638</v>
      </c>
    </row>
    <row r="3216" spans="1:52" x14ac:dyDescent="0.3">
      <c r="A3216">
        <v>2171324</v>
      </c>
      <c r="B3216" t="s">
        <v>15639</v>
      </c>
      <c r="C3216" t="str">
        <f t="shared" si="398"/>
        <v>7492</v>
      </c>
      <c r="D3216" t="s">
        <v>8411</v>
      </c>
      <c r="E3216" t="str">
        <f>"0000"</f>
        <v>0000</v>
      </c>
      <c r="F3216" t="s">
        <v>108</v>
      </c>
      <c r="G3216" t="str">
        <f>"04"</f>
        <v>04</v>
      </c>
      <c r="H3216" t="s">
        <v>55</v>
      </c>
      <c r="I3216" t="s">
        <v>56</v>
      </c>
      <c r="J3216" t="s">
        <v>57</v>
      </c>
      <c r="K3216">
        <v>0</v>
      </c>
      <c r="L3216">
        <v>46211</v>
      </c>
      <c r="M3216">
        <v>1.06</v>
      </c>
      <c r="N3216" t="str">
        <f t="shared" si="395"/>
        <v>000X</v>
      </c>
      <c r="O3216">
        <v>5646</v>
      </c>
      <c r="P3216" t="s">
        <v>72</v>
      </c>
      <c r="Q3216" t="s">
        <v>8514</v>
      </c>
      <c r="R3216" t="s">
        <v>140</v>
      </c>
      <c r="T3216" t="s">
        <v>61</v>
      </c>
      <c r="V3216" t="s">
        <v>15640</v>
      </c>
      <c r="W3216">
        <v>16970</v>
      </c>
      <c r="X3216">
        <v>16970</v>
      </c>
      <c r="Y3216">
        <v>0</v>
      </c>
      <c r="Z3216">
        <v>16970</v>
      </c>
      <c r="AA3216">
        <v>16970</v>
      </c>
      <c r="AB3216" t="s">
        <v>72</v>
      </c>
      <c r="AC3216" s="1">
        <v>37165</v>
      </c>
      <c r="AD3216">
        <v>13800</v>
      </c>
      <c r="AE3216">
        <v>1459</v>
      </c>
      <c r="AF3216">
        <v>732</v>
      </c>
      <c r="AG3216" t="s">
        <v>103</v>
      </c>
      <c r="AH3216" t="s">
        <v>76</v>
      </c>
      <c r="AR3216">
        <v>0</v>
      </c>
      <c r="AW3216" t="s">
        <v>15641</v>
      </c>
      <c r="AX3216" t="s">
        <v>15642</v>
      </c>
      <c r="AY3216" t="s">
        <v>15643</v>
      </c>
      <c r="AZ3216" t="s">
        <v>15644</v>
      </c>
    </row>
    <row r="3217" spans="1:52" x14ac:dyDescent="0.3">
      <c r="A3217">
        <v>2171669</v>
      </c>
      <c r="B3217" t="s">
        <v>15645</v>
      </c>
      <c r="C3217" t="str">
        <f t="shared" si="398"/>
        <v>7492</v>
      </c>
      <c r="D3217" t="s">
        <v>8411</v>
      </c>
      <c r="E3217" t="str">
        <f>"0100"</f>
        <v>0100</v>
      </c>
      <c r="F3217" t="s">
        <v>54</v>
      </c>
      <c r="G3217" t="str">
        <f>"04"</f>
        <v>04</v>
      </c>
      <c r="H3217" t="s">
        <v>55</v>
      </c>
      <c r="I3217" t="s">
        <v>56</v>
      </c>
      <c r="J3217" t="s">
        <v>57</v>
      </c>
      <c r="K3217">
        <v>1</v>
      </c>
      <c r="L3217">
        <v>51390</v>
      </c>
      <c r="M3217">
        <v>1.18</v>
      </c>
      <c r="N3217" t="str">
        <f t="shared" si="395"/>
        <v>000X</v>
      </c>
      <c r="O3217">
        <v>5304</v>
      </c>
      <c r="P3217" t="s">
        <v>72</v>
      </c>
      <c r="Q3217" t="s">
        <v>8514</v>
      </c>
      <c r="R3217" t="s">
        <v>140</v>
      </c>
      <c r="T3217" t="s">
        <v>61</v>
      </c>
      <c r="V3217" t="s">
        <v>15646</v>
      </c>
      <c r="W3217">
        <v>243319</v>
      </c>
      <c r="X3217">
        <v>18880</v>
      </c>
      <c r="Y3217">
        <v>224439</v>
      </c>
      <c r="Z3217">
        <v>200427</v>
      </c>
      <c r="AA3217">
        <v>174927</v>
      </c>
      <c r="AB3217" t="s">
        <v>63</v>
      </c>
      <c r="AC3217" s="1">
        <v>42011</v>
      </c>
      <c r="AD3217">
        <v>260000</v>
      </c>
      <c r="AE3217">
        <v>2664</v>
      </c>
      <c r="AF3217">
        <v>1919</v>
      </c>
      <c r="AG3217" t="s">
        <v>64</v>
      </c>
      <c r="AH3217" t="s">
        <v>76</v>
      </c>
      <c r="AI3217">
        <v>1</v>
      </c>
      <c r="AJ3217">
        <v>2008</v>
      </c>
      <c r="AK3217">
        <v>3</v>
      </c>
      <c r="AL3217">
        <v>2</v>
      </c>
      <c r="AN3217">
        <v>2162</v>
      </c>
      <c r="AO3217">
        <v>32</v>
      </c>
      <c r="AP3217" t="s">
        <v>63</v>
      </c>
      <c r="AQ3217" t="s">
        <v>66</v>
      </c>
      <c r="AR3217">
        <v>3179</v>
      </c>
      <c r="AW3217" t="s">
        <v>15647</v>
      </c>
      <c r="AX3217" t="s">
        <v>15648</v>
      </c>
      <c r="AY3217" t="s">
        <v>15649</v>
      </c>
      <c r="AZ3217" t="s">
        <v>70</v>
      </c>
    </row>
    <row r="3218" spans="1:52" x14ac:dyDescent="0.3">
      <c r="A3218">
        <v>2172053</v>
      </c>
      <c r="B3218" t="s">
        <v>15650</v>
      </c>
      <c r="C3218" t="str">
        <f t="shared" si="398"/>
        <v>7492</v>
      </c>
      <c r="D3218" t="s">
        <v>8411</v>
      </c>
      <c r="E3218" t="str">
        <f>"0100"</f>
        <v>0100</v>
      </c>
      <c r="F3218" t="s">
        <v>54</v>
      </c>
      <c r="G3218" t="str">
        <f>"04"</f>
        <v>04</v>
      </c>
      <c r="H3218" t="s">
        <v>55</v>
      </c>
      <c r="I3218" t="s">
        <v>56</v>
      </c>
      <c r="J3218" t="s">
        <v>57</v>
      </c>
      <c r="K3218">
        <v>1</v>
      </c>
      <c r="L3218">
        <v>45776</v>
      </c>
      <c r="M3218">
        <v>1.05</v>
      </c>
      <c r="N3218" t="str">
        <f t="shared" si="395"/>
        <v>000X</v>
      </c>
      <c r="O3218">
        <v>5605</v>
      </c>
      <c r="P3218" t="s">
        <v>72</v>
      </c>
      <c r="Q3218" t="s">
        <v>15261</v>
      </c>
      <c r="R3218" t="s">
        <v>140</v>
      </c>
      <c r="T3218" t="s">
        <v>61</v>
      </c>
      <c r="V3218" t="s">
        <v>15651</v>
      </c>
      <c r="W3218">
        <v>205019</v>
      </c>
      <c r="X3218">
        <v>16810</v>
      </c>
      <c r="Y3218">
        <v>188209</v>
      </c>
      <c r="Z3218">
        <v>152162</v>
      </c>
      <c r="AA3218">
        <v>127162</v>
      </c>
      <c r="AB3218" t="s">
        <v>63</v>
      </c>
      <c r="AC3218" s="1">
        <v>39814</v>
      </c>
      <c r="AD3218">
        <v>38000</v>
      </c>
      <c r="AE3218">
        <v>2263</v>
      </c>
      <c r="AF3218">
        <v>1125</v>
      </c>
      <c r="AG3218" t="s">
        <v>103</v>
      </c>
      <c r="AH3218" t="s">
        <v>1821</v>
      </c>
      <c r="AI3218">
        <v>1</v>
      </c>
      <c r="AJ3218">
        <v>2010</v>
      </c>
      <c r="AK3218">
        <v>3</v>
      </c>
      <c r="AL3218">
        <v>2</v>
      </c>
      <c r="AN3218">
        <v>1826</v>
      </c>
      <c r="AO3218">
        <v>32</v>
      </c>
      <c r="AP3218" t="s">
        <v>72</v>
      </c>
      <c r="AQ3218" t="s">
        <v>66</v>
      </c>
      <c r="AR3218">
        <v>3129</v>
      </c>
      <c r="AW3218" t="s">
        <v>15652</v>
      </c>
      <c r="AX3218" t="s">
        <v>15653</v>
      </c>
      <c r="AY3218" t="s">
        <v>15654</v>
      </c>
      <c r="AZ3218" t="s">
        <v>70</v>
      </c>
    </row>
    <row r="3219" spans="1:52" x14ac:dyDescent="0.3">
      <c r="A3219">
        <v>2172347</v>
      </c>
      <c r="B3219" t="s">
        <v>15655</v>
      </c>
      <c r="C3219" t="str">
        <f t="shared" si="398"/>
        <v>7492</v>
      </c>
      <c r="D3219" t="s">
        <v>8411</v>
      </c>
      <c r="E3219" t="str">
        <f>"0100"</f>
        <v>0100</v>
      </c>
      <c r="F3219" t="s">
        <v>54</v>
      </c>
      <c r="G3219" t="str">
        <f>"03"</f>
        <v>03</v>
      </c>
      <c r="H3219" t="s">
        <v>55</v>
      </c>
      <c r="I3219" t="s">
        <v>56</v>
      </c>
      <c r="J3219" t="s">
        <v>13318</v>
      </c>
      <c r="K3219">
        <v>1</v>
      </c>
      <c r="L3219">
        <v>43960</v>
      </c>
      <c r="M3219">
        <v>1.01</v>
      </c>
      <c r="N3219" t="str">
        <f t="shared" si="395"/>
        <v>000X</v>
      </c>
      <c r="O3219">
        <v>2960</v>
      </c>
      <c r="P3219" t="s">
        <v>58</v>
      </c>
      <c r="Q3219" t="s">
        <v>15272</v>
      </c>
      <c r="R3219" t="s">
        <v>140</v>
      </c>
      <c r="T3219" t="s">
        <v>61</v>
      </c>
      <c r="V3219" t="s">
        <v>15656</v>
      </c>
      <c r="W3219">
        <v>230432</v>
      </c>
      <c r="X3219">
        <v>22510</v>
      </c>
      <c r="Y3219">
        <v>207922</v>
      </c>
      <c r="Z3219">
        <v>189325</v>
      </c>
      <c r="AA3219">
        <v>164325</v>
      </c>
      <c r="AB3219" t="s">
        <v>63</v>
      </c>
      <c r="AC3219" s="1">
        <v>36342</v>
      </c>
      <c r="AD3219">
        <v>20000</v>
      </c>
      <c r="AE3219">
        <v>1318</v>
      </c>
      <c r="AF3219">
        <v>1492</v>
      </c>
      <c r="AG3219" t="s">
        <v>103</v>
      </c>
      <c r="AH3219" t="s">
        <v>76</v>
      </c>
      <c r="AI3219">
        <v>1</v>
      </c>
      <c r="AJ3219">
        <v>2001</v>
      </c>
      <c r="AK3219">
        <v>3</v>
      </c>
      <c r="AL3219">
        <v>2</v>
      </c>
      <c r="AN3219">
        <v>2063</v>
      </c>
      <c r="AO3219">
        <v>32</v>
      </c>
      <c r="AP3219" t="s">
        <v>63</v>
      </c>
      <c r="AQ3219" t="s">
        <v>66</v>
      </c>
      <c r="AR3219">
        <v>3058</v>
      </c>
      <c r="AW3219" t="s">
        <v>15657</v>
      </c>
      <c r="AX3219" t="s">
        <v>15658</v>
      </c>
      <c r="AY3219" t="s">
        <v>15659</v>
      </c>
      <c r="AZ3219" t="s">
        <v>70</v>
      </c>
    </row>
    <row r="3220" spans="1:52" x14ac:dyDescent="0.3">
      <c r="A3220">
        <v>2172631</v>
      </c>
      <c r="B3220" t="s">
        <v>15660</v>
      </c>
      <c r="C3220" t="str">
        <f t="shared" si="398"/>
        <v>7492</v>
      </c>
      <c r="D3220" t="s">
        <v>8411</v>
      </c>
      <c r="E3220" t="str">
        <f>"0100"</f>
        <v>0100</v>
      </c>
      <c r="F3220" t="s">
        <v>54</v>
      </c>
      <c r="G3220" t="str">
        <f>"04"</f>
        <v>04</v>
      </c>
      <c r="H3220" t="s">
        <v>55</v>
      </c>
      <c r="I3220" t="s">
        <v>56</v>
      </c>
      <c r="J3220" t="s">
        <v>13318</v>
      </c>
      <c r="K3220">
        <v>1</v>
      </c>
      <c r="L3220">
        <v>51005</v>
      </c>
      <c r="M3220">
        <v>1.17</v>
      </c>
      <c r="N3220" t="str">
        <f t="shared" si="395"/>
        <v>000X</v>
      </c>
      <c r="O3220">
        <v>3284</v>
      </c>
      <c r="P3220" t="s">
        <v>58</v>
      </c>
      <c r="Q3220" t="s">
        <v>15661</v>
      </c>
      <c r="R3220" t="s">
        <v>140</v>
      </c>
      <c r="T3220" t="s">
        <v>61</v>
      </c>
      <c r="V3220" t="s">
        <v>15662</v>
      </c>
      <c r="W3220">
        <v>262096</v>
      </c>
      <c r="X3220">
        <v>26740</v>
      </c>
      <c r="Y3220">
        <v>235356</v>
      </c>
      <c r="Z3220">
        <v>262096</v>
      </c>
      <c r="AA3220">
        <v>262096</v>
      </c>
      <c r="AB3220" t="s">
        <v>63</v>
      </c>
      <c r="AC3220" s="1">
        <v>44021</v>
      </c>
      <c r="AD3220">
        <v>430000</v>
      </c>
      <c r="AE3220">
        <v>3074</v>
      </c>
      <c r="AF3220">
        <v>1765</v>
      </c>
      <c r="AG3220" t="s">
        <v>64</v>
      </c>
      <c r="AH3220" t="s">
        <v>76</v>
      </c>
      <c r="AI3220">
        <v>1</v>
      </c>
      <c r="AJ3220">
        <v>1989</v>
      </c>
      <c r="AK3220">
        <v>3</v>
      </c>
      <c r="AL3220">
        <v>3</v>
      </c>
      <c r="AM3220">
        <v>1</v>
      </c>
      <c r="AN3220">
        <v>2973</v>
      </c>
      <c r="AO3220">
        <v>32</v>
      </c>
      <c r="AP3220" t="s">
        <v>63</v>
      </c>
      <c r="AQ3220" t="s">
        <v>66</v>
      </c>
      <c r="AR3220">
        <v>3939</v>
      </c>
      <c r="AW3220" t="s">
        <v>15663</v>
      </c>
      <c r="AX3220" t="s">
        <v>15664</v>
      </c>
      <c r="AY3220" t="s">
        <v>15665</v>
      </c>
      <c r="AZ3220" t="s">
        <v>70</v>
      </c>
    </row>
    <row r="3221" spans="1:52" x14ac:dyDescent="0.3">
      <c r="A3221">
        <v>2169915</v>
      </c>
      <c r="B3221" t="s">
        <v>15666</v>
      </c>
      <c r="C3221" t="str">
        <f t="shared" si="398"/>
        <v>7492</v>
      </c>
      <c r="D3221" t="s">
        <v>8411</v>
      </c>
      <c r="E3221" t="str">
        <f>"0000"</f>
        <v>0000</v>
      </c>
      <c r="F3221" t="s">
        <v>108</v>
      </c>
      <c r="G3221" t="str">
        <f>"04"</f>
        <v>04</v>
      </c>
      <c r="H3221" t="s">
        <v>55</v>
      </c>
      <c r="I3221" t="s">
        <v>56</v>
      </c>
      <c r="J3221" t="s">
        <v>13318</v>
      </c>
      <c r="K3221">
        <v>0</v>
      </c>
      <c r="L3221">
        <v>101607</v>
      </c>
      <c r="M3221">
        <v>2.33</v>
      </c>
      <c r="N3221" t="str">
        <f t="shared" si="395"/>
        <v>000X</v>
      </c>
      <c r="O3221">
        <v>5649</v>
      </c>
      <c r="P3221" t="s">
        <v>72</v>
      </c>
      <c r="Q3221" t="s">
        <v>15221</v>
      </c>
      <c r="R3221" t="s">
        <v>110</v>
      </c>
      <c r="T3221" t="s">
        <v>61</v>
      </c>
      <c r="V3221" t="s">
        <v>15667</v>
      </c>
      <c r="W3221">
        <v>33650</v>
      </c>
      <c r="X3221">
        <v>33650</v>
      </c>
      <c r="Y3221">
        <v>0</v>
      </c>
      <c r="Z3221">
        <v>33650</v>
      </c>
      <c r="AA3221">
        <v>33650</v>
      </c>
      <c r="AB3221" t="s">
        <v>72</v>
      </c>
      <c r="AC3221" s="1">
        <v>37956</v>
      </c>
      <c r="AD3221">
        <v>60000</v>
      </c>
      <c r="AE3221">
        <v>1673</v>
      </c>
      <c r="AF3221">
        <v>2281</v>
      </c>
      <c r="AG3221" t="s">
        <v>103</v>
      </c>
      <c r="AH3221" t="s">
        <v>76</v>
      </c>
      <c r="AR3221">
        <v>0</v>
      </c>
      <c r="AW3221" t="s">
        <v>15668</v>
      </c>
      <c r="AX3221" t="s">
        <v>15669</v>
      </c>
      <c r="AY3221" t="s">
        <v>15670</v>
      </c>
      <c r="AZ3221" t="s">
        <v>15671</v>
      </c>
    </row>
    <row r="3222" spans="1:52" x14ac:dyDescent="0.3">
      <c r="A3222">
        <v>2170123</v>
      </c>
      <c r="B3222" t="s">
        <v>15672</v>
      </c>
      <c r="C3222" t="str">
        <f t="shared" si="398"/>
        <v>7492</v>
      </c>
      <c r="D3222" t="s">
        <v>8411</v>
      </c>
      <c r="E3222" t="str">
        <f t="shared" ref="E3222:E3230" si="399">"0100"</f>
        <v>0100</v>
      </c>
      <c r="F3222" t="s">
        <v>54</v>
      </c>
      <c r="G3222" t="str">
        <f>"04"</f>
        <v>04</v>
      </c>
      <c r="H3222" t="s">
        <v>55</v>
      </c>
      <c r="I3222" t="s">
        <v>56</v>
      </c>
      <c r="J3222" t="s">
        <v>57</v>
      </c>
      <c r="K3222">
        <v>1</v>
      </c>
      <c r="L3222">
        <v>44900</v>
      </c>
      <c r="M3222">
        <v>1.03</v>
      </c>
      <c r="N3222" t="str">
        <f t="shared" si="395"/>
        <v>000X</v>
      </c>
      <c r="O3222">
        <v>5417</v>
      </c>
      <c r="P3222" t="s">
        <v>72</v>
      </c>
      <c r="Q3222" t="s">
        <v>14753</v>
      </c>
      <c r="R3222" t="s">
        <v>4590</v>
      </c>
      <c r="T3222" t="s">
        <v>61</v>
      </c>
      <c r="V3222" t="s">
        <v>15673</v>
      </c>
      <c r="W3222">
        <v>315579</v>
      </c>
      <c r="X3222">
        <v>24740</v>
      </c>
      <c r="Y3222">
        <v>290839</v>
      </c>
      <c r="Z3222">
        <v>262473</v>
      </c>
      <c r="AA3222">
        <v>237473</v>
      </c>
      <c r="AB3222" t="s">
        <v>63</v>
      </c>
      <c r="AC3222" s="1">
        <v>37865</v>
      </c>
      <c r="AD3222">
        <v>19000</v>
      </c>
      <c r="AE3222">
        <v>1653</v>
      </c>
      <c r="AF3222">
        <v>80</v>
      </c>
      <c r="AG3222" t="s">
        <v>103</v>
      </c>
      <c r="AH3222" t="s">
        <v>76</v>
      </c>
      <c r="AI3222">
        <v>1</v>
      </c>
      <c r="AJ3222">
        <v>2004</v>
      </c>
      <c r="AK3222">
        <v>3</v>
      </c>
      <c r="AL3222">
        <v>2</v>
      </c>
      <c r="AN3222">
        <v>2750</v>
      </c>
      <c r="AO3222">
        <v>32</v>
      </c>
      <c r="AP3222" t="s">
        <v>63</v>
      </c>
      <c r="AQ3222" t="s">
        <v>66</v>
      </c>
      <c r="AR3222">
        <v>3778</v>
      </c>
      <c r="AW3222" t="s">
        <v>15674</v>
      </c>
      <c r="AX3222" t="s">
        <v>15675</v>
      </c>
      <c r="AY3222" t="s">
        <v>15676</v>
      </c>
      <c r="AZ3222" t="s">
        <v>70</v>
      </c>
    </row>
    <row r="3223" spans="1:52" x14ac:dyDescent="0.3">
      <c r="A3223">
        <v>2171138</v>
      </c>
      <c r="B3223" t="s">
        <v>15677</v>
      </c>
      <c r="C3223" t="str">
        <f t="shared" si="398"/>
        <v>7492</v>
      </c>
      <c r="D3223" t="s">
        <v>8411</v>
      </c>
      <c r="E3223" t="str">
        <f t="shared" si="399"/>
        <v>0100</v>
      </c>
      <c r="F3223" t="s">
        <v>54</v>
      </c>
      <c r="G3223" t="str">
        <f>"04"</f>
        <v>04</v>
      </c>
      <c r="H3223" t="s">
        <v>55</v>
      </c>
      <c r="I3223" t="s">
        <v>56</v>
      </c>
      <c r="J3223" t="s">
        <v>8434</v>
      </c>
      <c r="K3223">
        <v>1</v>
      </c>
      <c r="L3223">
        <v>68156</v>
      </c>
      <c r="M3223">
        <v>1.56</v>
      </c>
      <c r="N3223" t="str">
        <f t="shared" si="395"/>
        <v>000X</v>
      </c>
      <c r="O3223">
        <v>3652</v>
      </c>
      <c r="P3223" t="s">
        <v>58</v>
      </c>
      <c r="Q3223" t="s">
        <v>14298</v>
      </c>
      <c r="R3223" t="s">
        <v>140</v>
      </c>
      <c r="T3223" t="s">
        <v>61</v>
      </c>
      <c r="V3223" t="s">
        <v>15678</v>
      </c>
      <c r="W3223">
        <v>312555</v>
      </c>
      <c r="X3223">
        <v>19560</v>
      </c>
      <c r="Y3223">
        <v>292995</v>
      </c>
      <c r="Z3223">
        <v>267550</v>
      </c>
      <c r="AA3223">
        <v>242550</v>
      </c>
      <c r="AB3223" t="s">
        <v>63</v>
      </c>
      <c r="AC3223" s="1">
        <v>41760</v>
      </c>
      <c r="AD3223">
        <v>280000</v>
      </c>
      <c r="AE3223">
        <v>2625</v>
      </c>
      <c r="AF3223">
        <v>1608</v>
      </c>
      <c r="AG3223" t="s">
        <v>64</v>
      </c>
      <c r="AH3223" t="s">
        <v>76</v>
      </c>
      <c r="AI3223">
        <v>1</v>
      </c>
      <c r="AJ3223">
        <v>2002</v>
      </c>
      <c r="AK3223">
        <v>3</v>
      </c>
      <c r="AL3223">
        <v>2</v>
      </c>
      <c r="AM3223">
        <v>1</v>
      </c>
      <c r="AN3223">
        <v>2763</v>
      </c>
      <c r="AO3223">
        <v>32</v>
      </c>
      <c r="AP3223" t="s">
        <v>63</v>
      </c>
      <c r="AQ3223" t="s">
        <v>66</v>
      </c>
      <c r="AR3223">
        <v>4051</v>
      </c>
      <c r="AW3223" t="s">
        <v>15679</v>
      </c>
      <c r="AX3223" t="s">
        <v>15680</v>
      </c>
      <c r="AY3223" t="s">
        <v>15681</v>
      </c>
      <c r="AZ3223" t="s">
        <v>70</v>
      </c>
    </row>
    <row r="3224" spans="1:52" x14ac:dyDescent="0.3">
      <c r="A3224">
        <v>2171421</v>
      </c>
      <c r="B3224" t="s">
        <v>15682</v>
      </c>
      <c r="C3224" t="str">
        <f t="shared" si="398"/>
        <v>7492</v>
      </c>
      <c r="D3224" t="s">
        <v>8411</v>
      </c>
      <c r="E3224" t="str">
        <f t="shared" si="399"/>
        <v>0100</v>
      </c>
      <c r="F3224" t="s">
        <v>54</v>
      </c>
      <c r="G3224" t="str">
        <f>"04"</f>
        <v>04</v>
      </c>
      <c r="H3224" t="s">
        <v>55</v>
      </c>
      <c r="I3224" t="s">
        <v>56</v>
      </c>
      <c r="J3224" t="s">
        <v>57</v>
      </c>
      <c r="K3224">
        <v>1</v>
      </c>
      <c r="L3224">
        <v>46388</v>
      </c>
      <c r="M3224">
        <v>1.06</v>
      </c>
      <c r="N3224" t="str">
        <f t="shared" si="395"/>
        <v>000X</v>
      </c>
      <c r="O3224">
        <v>5558</v>
      </c>
      <c r="P3224" t="s">
        <v>72</v>
      </c>
      <c r="Q3224" t="s">
        <v>8514</v>
      </c>
      <c r="R3224" t="s">
        <v>140</v>
      </c>
      <c r="T3224" t="s">
        <v>61</v>
      </c>
      <c r="V3224" t="s">
        <v>15683</v>
      </c>
      <c r="W3224">
        <v>283205</v>
      </c>
      <c r="X3224">
        <v>17040</v>
      </c>
      <c r="Y3224">
        <v>266165</v>
      </c>
      <c r="Z3224">
        <v>220541</v>
      </c>
      <c r="AA3224">
        <v>195541</v>
      </c>
      <c r="AB3224" t="s">
        <v>63</v>
      </c>
      <c r="AC3224" s="1">
        <v>41609</v>
      </c>
      <c r="AD3224">
        <v>295000</v>
      </c>
      <c r="AE3224">
        <v>2597</v>
      </c>
      <c r="AF3224">
        <v>112</v>
      </c>
      <c r="AG3224" t="s">
        <v>64</v>
      </c>
      <c r="AH3224" t="s">
        <v>76</v>
      </c>
      <c r="AI3224">
        <v>2</v>
      </c>
      <c r="AJ3224">
        <v>2005</v>
      </c>
      <c r="AK3224">
        <v>3</v>
      </c>
      <c r="AL3224">
        <v>3</v>
      </c>
      <c r="AN3224">
        <v>2694</v>
      </c>
      <c r="AO3224">
        <v>32</v>
      </c>
      <c r="AP3224" t="s">
        <v>63</v>
      </c>
      <c r="AQ3224" t="s">
        <v>66</v>
      </c>
      <c r="AR3224">
        <v>3776</v>
      </c>
      <c r="AW3224" t="s">
        <v>15684</v>
      </c>
      <c r="AX3224" t="s">
        <v>15685</v>
      </c>
      <c r="AY3224" t="s">
        <v>15686</v>
      </c>
      <c r="AZ3224" t="s">
        <v>70</v>
      </c>
    </row>
    <row r="3225" spans="1:52" x14ac:dyDescent="0.3">
      <c r="A3225">
        <v>2171464</v>
      </c>
      <c r="B3225" t="s">
        <v>15687</v>
      </c>
      <c r="C3225" t="str">
        <f t="shared" si="398"/>
        <v>7492</v>
      </c>
      <c r="D3225" t="s">
        <v>8411</v>
      </c>
      <c r="E3225" t="str">
        <f t="shared" si="399"/>
        <v>0100</v>
      </c>
      <c r="F3225" t="s">
        <v>54</v>
      </c>
      <c r="G3225" t="str">
        <f>"09"</f>
        <v>09</v>
      </c>
      <c r="H3225" t="s">
        <v>55</v>
      </c>
      <c r="I3225" t="s">
        <v>56</v>
      </c>
      <c r="J3225" t="s">
        <v>57</v>
      </c>
      <c r="K3225">
        <v>1</v>
      </c>
      <c r="L3225">
        <v>45998</v>
      </c>
      <c r="M3225">
        <v>1.06</v>
      </c>
      <c r="N3225" t="str">
        <f t="shared" si="395"/>
        <v>000X</v>
      </c>
      <c r="O3225">
        <v>4305</v>
      </c>
      <c r="P3225" t="s">
        <v>72</v>
      </c>
      <c r="Q3225" t="s">
        <v>8499</v>
      </c>
      <c r="R3225" t="s">
        <v>266</v>
      </c>
      <c r="T3225" t="s">
        <v>61</v>
      </c>
      <c r="V3225" t="s">
        <v>15688</v>
      </c>
      <c r="W3225">
        <v>208650</v>
      </c>
      <c r="X3225">
        <v>16900</v>
      </c>
      <c r="Y3225">
        <v>191750</v>
      </c>
      <c r="Z3225">
        <v>154920</v>
      </c>
      <c r="AA3225">
        <v>129920</v>
      </c>
      <c r="AB3225" t="s">
        <v>63</v>
      </c>
      <c r="AC3225" s="1">
        <v>35521</v>
      </c>
      <c r="AD3225">
        <v>14000</v>
      </c>
      <c r="AE3225">
        <v>1187</v>
      </c>
      <c r="AF3225">
        <v>2035</v>
      </c>
      <c r="AG3225" t="s">
        <v>103</v>
      </c>
      <c r="AH3225" t="s">
        <v>76</v>
      </c>
      <c r="AI3225">
        <v>1</v>
      </c>
      <c r="AJ3225">
        <v>1999</v>
      </c>
      <c r="AK3225">
        <v>3</v>
      </c>
      <c r="AL3225">
        <v>2</v>
      </c>
      <c r="AN3225">
        <v>2061</v>
      </c>
      <c r="AO3225">
        <v>32</v>
      </c>
      <c r="AP3225" t="s">
        <v>63</v>
      </c>
      <c r="AQ3225" t="s">
        <v>66</v>
      </c>
      <c r="AR3225">
        <v>2907</v>
      </c>
      <c r="AW3225" t="s">
        <v>15689</v>
      </c>
      <c r="AX3225" t="s">
        <v>15690</v>
      </c>
      <c r="AY3225" t="s">
        <v>15691</v>
      </c>
      <c r="AZ3225" t="s">
        <v>70</v>
      </c>
    </row>
    <row r="3226" spans="1:52" x14ac:dyDescent="0.3">
      <c r="A3226">
        <v>2171472</v>
      </c>
      <c r="B3226" t="s">
        <v>15692</v>
      </c>
      <c r="C3226" t="str">
        <f t="shared" si="398"/>
        <v>7492</v>
      </c>
      <c r="D3226" t="s">
        <v>8411</v>
      </c>
      <c r="E3226" t="str">
        <f t="shared" si="399"/>
        <v>0100</v>
      </c>
      <c r="F3226" t="s">
        <v>54</v>
      </c>
      <c r="G3226" t="str">
        <f>"04"</f>
        <v>04</v>
      </c>
      <c r="H3226" t="s">
        <v>55</v>
      </c>
      <c r="I3226" t="s">
        <v>56</v>
      </c>
      <c r="J3226" t="s">
        <v>57</v>
      </c>
      <c r="K3226">
        <v>1</v>
      </c>
      <c r="L3226">
        <v>46334</v>
      </c>
      <c r="M3226">
        <v>1.06</v>
      </c>
      <c r="N3226" t="str">
        <f t="shared" si="395"/>
        <v>000X</v>
      </c>
      <c r="O3226">
        <v>5524</v>
      </c>
      <c r="P3226" t="s">
        <v>72</v>
      </c>
      <c r="Q3226" t="s">
        <v>8514</v>
      </c>
      <c r="R3226" t="s">
        <v>140</v>
      </c>
      <c r="T3226" t="s">
        <v>61</v>
      </c>
      <c r="V3226" t="s">
        <v>15693</v>
      </c>
      <c r="W3226">
        <v>266329</v>
      </c>
      <c r="X3226">
        <v>17020</v>
      </c>
      <c r="Y3226">
        <v>249309</v>
      </c>
      <c r="Z3226">
        <v>235032</v>
      </c>
      <c r="AA3226">
        <v>210032</v>
      </c>
      <c r="AB3226" t="s">
        <v>63</v>
      </c>
      <c r="AC3226" s="1">
        <v>43623</v>
      </c>
      <c r="AD3226">
        <v>335000</v>
      </c>
      <c r="AE3226">
        <v>2982</v>
      </c>
      <c r="AF3226">
        <v>402</v>
      </c>
      <c r="AG3226" t="s">
        <v>64</v>
      </c>
      <c r="AH3226" t="s">
        <v>76</v>
      </c>
      <c r="AI3226">
        <v>1</v>
      </c>
      <c r="AJ3226">
        <v>2006</v>
      </c>
      <c r="AK3226">
        <v>3</v>
      </c>
      <c r="AL3226">
        <v>2</v>
      </c>
      <c r="AN3226">
        <v>2479</v>
      </c>
      <c r="AO3226">
        <v>32</v>
      </c>
      <c r="AP3226" t="s">
        <v>63</v>
      </c>
      <c r="AQ3226" t="s">
        <v>66</v>
      </c>
      <c r="AR3226">
        <v>3779</v>
      </c>
      <c r="AW3226" t="s">
        <v>15694</v>
      </c>
      <c r="AX3226" t="s">
        <v>15695</v>
      </c>
      <c r="AY3226" t="s">
        <v>15696</v>
      </c>
      <c r="AZ3226" t="s">
        <v>70</v>
      </c>
    </row>
    <row r="3227" spans="1:52" x14ac:dyDescent="0.3">
      <c r="A3227">
        <v>2171979</v>
      </c>
      <c r="B3227" t="s">
        <v>15697</v>
      </c>
      <c r="C3227" t="str">
        <f t="shared" si="398"/>
        <v>7492</v>
      </c>
      <c r="D3227" t="s">
        <v>8411</v>
      </c>
      <c r="E3227" t="str">
        <f t="shared" si="399"/>
        <v>0100</v>
      </c>
      <c r="F3227" t="s">
        <v>54</v>
      </c>
      <c r="G3227" t="str">
        <f>"04"</f>
        <v>04</v>
      </c>
      <c r="H3227" t="s">
        <v>55</v>
      </c>
      <c r="I3227" t="s">
        <v>56</v>
      </c>
      <c r="J3227" t="s">
        <v>57</v>
      </c>
      <c r="K3227">
        <v>1</v>
      </c>
      <c r="L3227">
        <v>44871</v>
      </c>
      <c r="M3227">
        <v>1.03</v>
      </c>
      <c r="N3227" t="str">
        <f t="shared" si="395"/>
        <v>000X</v>
      </c>
      <c r="O3227">
        <v>5497</v>
      </c>
      <c r="P3227" t="s">
        <v>72</v>
      </c>
      <c r="Q3227" t="s">
        <v>15261</v>
      </c>
      <c r="R3227" t="s">
        <v>140</v>
      </c>
      <c r="T3227" t="s">
        <v>61</v>
      </c>
      <c r="V3227" t="s">
        <v>15698</v>
      </c>
      <c r="W3227">
        <v>235508</v>
      </c>
      <c r="X3227">
        <v>16480</v>
      </c>
      <c r="Y3227">
        <v>219028</v>
      </c>
      <c r="Z3227">
        <v>179911</v>
      </c>
      <c r="AA3227">
        <v>154911</v>
      </c>
      <c r="AB3227" t="s">
        <v>63</v>
      </c>
      <c r="AC3227" s="1">
        <v>38596</v>
      </c>
      <c r="AD3227">
        <v>344000</v>
      </c>
      <c r="AE3227">
        <v>1913</v>
      </c>
      <c r="AF3227">
        <v>1086</v>
      </c>
      <c r="AG3227" t="s">
        <v>64</v>
      </c>
      <c r="AH3227" t="s">
        <v>76</v>
      </c>
      <c r="AI3227">
        <v>1</v>
      </c>
      <c r="AJ3227">
        <v>2004</v>
      </c>
      <c r="AK3227">
        <v>3</v>
      </c>
      <c r="AL3227">
        <v>2</v>
      </c>
      <c r="AN3227">
        <v>2327</v>
      </c>
      <c r="AO3227">
        <v>32</v>
      </c>
      <c r="AP3227" t="s">
        <v>63</v>
      </c>
      <c r="AQ3227" t="s">
        <v>66</v>
      </c>
      <c r="AR3227">
        <v>3140</v>
      </c>
      <c r="AW3227" t="s">
        <v>15699</v>
      </c>
      <c r="AX3227" t="s">
        <v>15700</v>
      </c>
      <c r="AY3227" t="s">
        <v>15701</v>
      </c>
      <c r="AZ3227" t="s">
        <v>70</v>
      </c>
    </row>
    <row r="3228" spans="1:52" x14ac:dyDescent="0.3">
      <c r="A3228">
        <v>2172282</v>
      </c>
      <c r="B3228" t="s">
        <v>15702</v>
      </c>
      <c r="C3228" t="str">
        <f t="shared" si="398"/>
        <v>7492</v>
      </c>
      <c r="D3228" t="s">
        <v>8411</v>
      </c>
      <c r="E3228" t="str">
        <f t="shared" si="399"/>
        <v>0100</v>
      </c>
      <c r="F3228" t="s">
        <v>54</v>
      </c>
      <c r="G3228" t="str">
        <f>"03"</f>
        <v>03</v>
      </c>
      <c r="H3228" t="s">
        <v>55</v>
      </c>
      <c r="I3228" t="s">
        <v>56</v>
      </c>
      <c r="J3228" t="s">
        <v>13318</v>
      </c>
      <c r="K3228">
        <v>1</v>
      </c>
      <c r="L3228">
        <v>45009</v>
      </c>
      <c r="M3228">
        <v>1.03</v>
      </c>
      <c r="N3228" t="str">
        <f t="shared" si="395"/>
        <v>000X</v>
      </c>
      <c r="O3228">
        <v>2920</v>
      </c>
      <c r="P3228" t="s">
        <v>58</v>
      </c>
      <c r="Q3228" t="s">
        <v>15272</v>
      </c>
      <c r="R3228" t="s">
        <v>140</v>
      </c>
      <c r="T3228" t="s">
        <v>61</v>
      </c>
      <c r="V3228" t="s">
        <v>15703</v>
      </c>
      <c r="W3228">
        <v>262642</v>
      </c>
      <c r="X3228">
        <v>25200</v>
      </c>
      <c r="Y3228">
        <v>237442</v>
      </c>
      <c r="Z3228">
        <v>205476</v>
      </c>
      <c r="AA3228">
        <v>179476</v>
      </c>
      <c r="AB3228" t="s">
        <v>63</v>
      </c>
      <c r="AC3228" s="1">
        <v>36739</v>
      </c>
      <c r="AD3228">
        <v>26500</v>
      </c>
      <c r="AE3228">
        <v>1379</v>
      </c>
      <c r="AF3228">
        <v>1732</v>
      </c>
      <c r="AG3228" t="s">
        <v>103</v>
      </c>
      <c r="AH3228" t="s">
        <v>76</v>
      </c>
      <c r="AI3228">
        <v>1</v>
      </c>
      <c r="AJ3228">
        <v>2001</v>
      </c>
      <c r="AK3228">
        <v>3</v>
      </c>
      <c r="AL3228">
        <v>2</v>
      </c>
      <c r="AM3228">
        <v>1</v>
      </c>
      <c r="AN3228">
        <v>2804</v>
      </c>
      <c r="AO3228">
        <v>32</v>
      </c>
      <c r="AP3228" t="s">
        <v>72</v>
      </c>
      <c r="AQ3228" t="s">
        <v>66</v>
      </c>
      <c r="AR3228">
        <v>3903</v>
      </c>
      <c r="AW3228" t="s">
        <v>15704</v>
      </c>
      <c r="AX3228" t="s">
        <v>15705</v>
      </c>
      <c r="AY3228" t="s">
        <v>15706</v>
      </c>
      <c r="AZ3228" t="s">
        <v>70</v>
      </c>
    </row>
    <row r="3229" spans="1:52" x14ac:dyDescent="0.3">
      <c r="A3229">
        <v>2175958</v>
      </c>
      <c r="B3229" t="s">
        <v>15707</v>
      </c>
      <c r="C3229" t="str">
        <f t="shared" si="398"/>
        <v>7492</v>
      </c>
      <c r="D3229" t="s">
        <v>8411</v>
      </c>
      <c r="E3229" t="str">
        <f t="shared" si="399"/>
        <v>0100</v>
      </c>
      <c r="F3229" t="s">
        <v>54</v>
      </c>
      <c r="G3229" t="str">
        <f>"09"</f>
        <v>09</v>
      </c>
      <c r="H3229" t="s">
        <v>55</v>
      </c>
      <c r="I3229" t="s">
        <v>56</v>
      </c>
      <c r="J3229" t="s">
        <v>57</v>
      </c>
      <c r="K3229">
        <v>1</v>
      </c>
      <c r="L3229">
        <v>43509</v>
      </c>
      <c r="M3229">
        <v>1</v>
      </c>
      <c r="N3229" t="str">
        <f t="shared" si="395"/>
        <v>000X</v>
      </c>
      <c r="O3229">
        <v>2962</v>
      </c>
      <c r="P3229" t="s">
        <v>58</v>
      </c>
      <c r="Q3229" t="s">
        <v>8502</v>
      </c>
      <c r="R3229" t="s">
        <v>140</v>
      </c>
      <c r="T3229" t="s">
        <v>61</v>
      </c>
      <c r="V3229" t="s">
        <v>15708</v>
      </c>
      <c r="W3229">
        <v>224944</v>
      </c>
      <c r="X3229">
        <v>15980</v>
      </c>
      <c r="Y3229">
        <v>208964</v>
      </c>
      <c r="Z3229">
        <v>167387</v>
      </c>
      <c r="AA3229">
        <v>142387</v>
      </c>
      <c r="AB3229" t="s">
        <v>63</v>
      </c>
      <c r="AC3229" s="1">
        <v>38869</v>
      </c>
      <c r="AD3229">
        <v>309000</v>
      </c>
      <c r="AE3229">
        <v>2025</v>
      </c>
      <c r="AF3229">
        <v>2327</v>
      </c>
      <c r="AG3229" t="s">
        <v>64</v>
      </c>
      <c r="AH3229" t="s">
        <v>76</v>
      </c>
      <c r="AI3229">
        <v>1</v>
      </c>
      <c r="AJ3229">
        <v>2002</v>
      </c>
      <c r="AK3229">
        <v>3</v>
      </c>
      <c r="AL3229">
        <v>3</v>
      </c>
      <c r="AN3229">
        <v>2217</v>
      </c>
      <c r="AO3229">
        <v>32</v>
      </c>
      <c r="AP3229" t="s">
        <v>63</v>
      </c>
      <c r="AQ3229" t="s">
        <v>66</v>
      </c>
      <c r="AR3229">
        <v>3111</v>
      </c>
      <c r="AW3229" t="s">
        <v>15709</v>
      </c>
      <c r="AY3229" t="s">
        <v>15710</v>
      </c>
      <c r="AZ3229" t="s">
        <v>70</v>
      </c>
    </row>
    <row r="3230" spans="1:52" x14ac:dyDescent="0.3">
      <c r="A3230">
        <v>2176181</v>
      </c>
      <c r="B3230" t="s">
        <v>15711</v>
      </c>
      <c r="C3230" t="str">
        <f t="shared" si="398"/>
        <v>7492</v>
      </c>
      <c r="D3230" t="s">
        <v>8411</v>
      </c>
      <c r="E3230" t="str">
        <f t="shared" si="399"/>
        <v>0100</v>
      </c>
      <c r="F3230" t="s">
        <v>54</v>
      </c>
      <c r="G3230" t="str">
        <f>"09"</f>
        <v>09</v>
      </c>
      <c r="H3230" t="s">
        <v>55</v>
      </c>
      <c r="I3230" t="s">
        <v>56</v>
      </c>
      <c r="J3230" t="s">
        <v>8434</v>
      </c>
      <c r="K3230">
        <v>1</v>
      </c>
      <c r="L3230">
        <v>61303</v>
      </c>
      <c r="M3230">
        <v>1.41</v>
      </c>
      <c r="N3230" t="str">
        <f t="shared" si="395"/>
        <v>000X</v>
      </c>
      <c r="O3230">
        <v>2982</v>
      </c>
      <c r="P3230" t="s">
        <v>58</v>
      </c>
      <c r="Q3230" t="s">
        <v>8502</v>
      </c>
      <c r="R3230" t="s">
        <v>140</v>
      </c>
      <c r="T3230" t="s">
        <v>61</v>
      </c>
      <c r="V3230" t="s">
        <v>15712</v>
      </c>
      <c r="W3230">
        <v>269608</v>
      </c>
      <c r="X3230">
        <v>17590</v>
      </c>
      <c r="Y3230">
        <v>252018</v>
      </c>
      <c r="Z3230">
        <v>137195</v>
      </c>
      <c r="AA3230">
        <v>112195</v>
      </c>
      <c r="AB3230" t="s">
        <v>63</v>
      </c>
      <c r="AC3230" s="1">
        <v>43280</v>
      </c>
      <c r="AD3230">
        <v>29500</v>
      </c>
      <c r="AE3230">
        <v>2912</v>
      </c>
      <c r="AF3230">
        <v>698</v>
      </c>
      <c r="AG3230" t="s">
        <v>103</v>
      </c>
      <c r="AH3230" t="s">
        <v>76</v>
      </c>
      <c r="AI3230">
        <v>1</v>
      </c>
      <c r="AJ3230">
        <v>2019</v>
      </c>
      <c r="AK3230">
        <v>3</v>
      </c>
      <c r="AL3230">
        <v>2</v>
      </c>
      <c r="AN3230">
        <v>2336</v>
      </c>
      <c r="AO3230">
        <v>32</v>
      </c>
      <c r="AP3230" t="s">
        <v>72</v>
      </c>
      <c r="AQ3230" t="s">
        <v>66</v>
      </c>
      <c r="AR3230">
        <v>3541</v>
      </c>
      <c r="AW3230" t="s">
        <v>15713</v>
      </c>
      <c r="AX3230" t="s">
        <v>15714</v>
      </c>
      <c r="AY3230" t="s">
        <v>15715</v>
      </c>
      <c r="AZ3230" t="s">
        <v>70</v>
      </c>
    </row>
    <row r="3231" spans="1:52" x14ac:dyDescent="0.3">
      <c r="A3231">
        <v>2176296</v>
      </c>
      <c r="B3231" t="s">
        <v>15716</v>
      </c>
      <c r="C3231" t="str">
        <f t="shared" si="398"/>
        <v>7492</v>
      </c>
      <c r="D3231" t="s">
        <v>8411</v>
      </c>
      <c r="E3231" t="str">
        <f>"0000"</f>
        <v>0000</v>
      </c>
      <c r="F3231" t="s">
        <v>108</v>
      </c>
      <c r="G3231" t="str">
        <f>"09"</f>
        <v>09</v>
      </c>
      <c r="H3231" t="s">
        <v>55</v>
      </c>
      <c r="I3231" t="s">
        <v>56</v>
      </c>
      <c r="J3231" t="s">
        <v>57</v>
      </c>
      <c r="K3231">
        <v>0</v>
      </c>
      <c r="L3231">
        <v>30166</v>
      </c>
      <c r="M3231">
        <v>0.69</v>
      </c>
      <c r="N3231" t="str">
        <f t="shared" si="395"/>
        <v>000X</v>
      </c>
      <c r="O3231">
        <v>4985</v>
      </c>
      <c r="P3231" t="s">
        <v>72</v>
      </c>
      <c r="Q3231" t="s">
        <v>8499</v>
      </c>
      <c r="R3231" t="s">
        <v>266</v>
      </c>
      <c r="T3231" t="s">
        <v>61</v>
      </c>
      <c r="V3231" t="s">
        <v>15717</v>
      </c>
      <c r="W3231">
        <v>9370</v>
      </c>
      <c r="X3231">
        <v>9370</v>
      </c>
      <c r="Y3231">
        <v>0</v>
      </c>
      <c r="Z3231">
        <v>9370</v>
      </c>
      <c r="AA3231">
        <v>9370</v>
      </c>
      <c r="AB3231" t="s">
        <v>72</v>
      </c>
      <c r="AR3231">
        <v>0</v>
      </c>
      <c r="AW3231" t="s">
        <v>15718</v>
      </c>
      <c r="AY3231" t="s">
        <v>15719</v>
      </c>
      <c r="AZ3231" t="s">
        <v>15720</v>
      </c>
    </row>
    <row r="3232" spans="1:52" x14ac:dyDescent="0.3">
      <c r="A3232">
        <v>2176857</v>
      </c>
      <c r="B3232" t="s">
        <v>15721</v>
      </c>
      <c r="C3232" t="str">
        <f t="shared" si="398"/>
        <v>7492</v>
      </c>
      <c r="D3232" t="s">
        <v>8411</v>
      </c>
      <c r="E3232" t="str">
        <f t="shared" ref="E3232:E3239" si="400">"0100"</f>
        <v>0100</v>
      </c>
      <c r="F3232" t="s">
        <v>54</v>
      </c>
      <c r="G3232" t="str">
        <f>"03"</f>
        <v>03</v>
      </c>
      <c r="H3232" t="s">
        <v>55</v>
      </c>
      <c r="I3232" t="s">
        <v>56</v>
      </c>
      <c r="J3232" t="s">
        <v>57</v>
      </c>
      <c r="K3232">
        <v>1</v>
      </c>
      <c r="L3232">
        <v>46290</v>
      </c>
      <c r="M3232">
        <v>1.06</v>
      </c>
      <c r="N3232" t="str">
        <f t="shared" si="395"/>
        <v>000X</v>
      </c>
      <c r="O3232">
        <v>5040</v>
      </c>
      <c r="P3232" t="s">
        <v>72</v>
      </c>
      <c r="Q3232" t="s">
        <v>8919</v>
      </c>
      <c r="R3232" t="s">
        <v>140</v>
      </c>
      <c r="T3232" t="s">
        <v>61</v>
      </c>
      <c r="V3232" t="s">
        <v>15722</v>
      </c>
      <c r="W3232">
        <v>145487</v>
      </c>
      <c r="X3232">
        <v>17000</v>
      </c>
      <c r="Y3232">
        <v>128487</v>
      </c>
      <c r="Z3232">
        <v>145487</v>
      </c>
      <c r="AA3232">
        <v>145487</v>
      </c>
      <c r="AB3232" t="s">
        <v>72</v>
      </c>
      <c r="AC3232" s="1">
        <v>41487</v>
      </c>
      <c r="AD3232">
        <v>72500</v>
      </c>
      <c r="AE3232">
        <v>2576</v>
      </c>
      <c r="AF3232">
        <v>418</v>
      </c>
      <c r="AG3232" t="s">
        <v>64</v>
      </c>
      <c r="AH3232" t="s">
        <v>76</v>
      </c>
      <c r="AI3232">
        <v>1</v>
      </c>
      <c r="AJ3232">
        <v>1981</v>
      </c>
      <c r="AK3232">
        <v>3</v>
      </c>
      <c r="AL3232">
        <v>1</v>
      </c>
      <c r="AM3232">
        <v>1</v>
      </c>
      <c r="AN3232">
        <v>1447</v>
      </c>
      <c r="AO3232">
        <v>24</v>
      </c>
      <c r="AP3232" t="s">
        <v>63</v>
      </c>
      <c r="AQ3232" t="s">
        <v>66</v>
      </c>
      <c r="AR3232">
        <v>2398</v>
      </c>
      <c r="AW3232" t="s">
        <v>15329</v>
      </c>
      <c r="AX3232" t="s">
        <v>15330</v>
      </c>
      <c r="AY3232" t="s">
        <v>15331</v>
      </c>
      <c r="AZ3232" t="s">
        <v>70</v>
      </c>
    </row>
    <row r="3233" spans="1:52" x14ac:dyDescent="0.3">
      <c r="A3233">
        <v>2176954</v>
      </c>
      <c r="B3233" t="s">
        <v>15723</v>
      </c>
      <c r="C3233" t="str">
        <f t="shared" si="398"/>
        <v>7492</v>
      </c>
      <c r="D3233" t="s">
        <v>8411</v>
      </c>
      <c r="E3233" t="str">
        <f t="shared" si="400"/>
        <v>0100</v>
      </c>
      <c r="F3233" t="s">
        <v>54</v>
      </c>
      <c r="G3233" t="str">
        <f>"10"</f>
        <v>10</v>
      </c>
      <c r="H3233" t="s">
        <v>55</v>
      </c>
      <c r="I3233" t="s">
        <v>56</v>
      </c>
      <c r="J3233" t="s">
        <v>57</v>
      </c>
      <c r="K3233">
        <v>1</v>
      </c>
      <c r="L3233">
        <v>43870</v>
      </c>
      <c r="M3233">
        <v>1.01</v>
      </c>
      <c r="N3233" t="str">
        <f t="shared" si="395"/>
        <v>000X</v>
      </c>
      <c r="O3233">
        <v>4980</v>
      </c>
      <c r="P3233" t="s">
        <v>72</v>
      </c>
      <c r="Q3233" t="s">
        <v>8919</v>
      </c>
      <c r="R3233" t="s">
        <v>140</v>
      </c>
      <c r="T3233" t="s">
        <v>61</v>
      </c>
      <c r="V3233" t="s">
        <v>15724</v>
      </c>
      <c r="W3233">
        <v>159916</v>
      </c>
      <c r="X3233">
        <v>16110</v>
      </c>
      <c r="Y3233">
        <v>143806</v>
      </c>
      <c r="Z3233">
        <v>98437</v>
      </c>
      <c r="AA3233">
        <v>73437</v>
      </c>
      <c r="AB3233" t="s">
        <v>63</v>
      </c>
      <c r="AC3233" s="1">
        <v>36800</v>
      </c>
      <c r="AD3233">
        <v>16000</v>
      </c>
      <c r="AE3233">
        <v>1387</v>
      </c>
      <c r="AF3233">
        <v>1925</v>
      </c>
      <c r="AG3233" t="s">
        <v>64</v>
      </c>
      <c r="AH3233" t="s">
        <v>391</v>
      </c>
      <c r="AI3233">
        <v>1</v>
      </c>
      <c r="AJ3233">
        <v>1995</v>
      </c>
      <c r="AK3233">
        <v>3</v>
      </c>
      <c r="AL3233">
        <v>2</v>
      </c>
      <c r="AN3233">
        <v>1463</v>
      </c>
      <c r="AO3233">
        <v>32</v>
      </c>
      <c r="AP3233" t="s">
        <v>72</v>
      </c>
      <c r="AQ3233" t="s">
        <v>66</v>
      </c>
      <c r="AR3233">
        <v>2139</v>
      </c>
      <c r="AW3233" t="s">
        <v>15725</v>
      </c>
      <c r="AY3233" t="s">
        <v>15726</v>
      </c>
      <c r="AZ3233" t="s">
        <v>70</v>
      </c>
    </row>
    <row r="3234" spans="1:52" x14ac:dyDescent="0.3">
      <c r="A3234">
        <v>2177420</v>
      </c>
      <c r="B3234" t="s">
        <v>15727</v>
      </c>
      <c r="C3234" t="str">
        <f t="shared" si="398"/>
        <v>7492</v>
      </c>
      <c r="D3234" t="s">
        <v>8411</v>
      </c>
      <c r="E3234" t="str">
        <f t="shared" si="400"/>
        <v>0100</v>
      </c>
      <c r="F3234" t="s">
        <v>54</v>
      </c>
      <c r="G3234" t="str">
        <f>"10"</f>
        <v>10</v>
      </c>
      <c r="H3234" t="s">
        <v>55</v>
      </c>
      <c r="I3234" t="s">
        <v>56</v>
      </c>
      <c r="J3234" t="s">
        <v>57</v>
      </c>
      <c r="K3234">
        <v>1</v>
      </c>
      <c r="L3234">
        <v>46193</v>
      </c>
      <c r="M3234">
        <v>1.06</v>
      </c>
      <c r="N3234" t="str">
        <f t="shared" si="395"/>
        <v>000X</v>
      </c>
      <c r="O3234">
        <v>2975</v>
      </c>
      <c r="P3234" t="s">
        <v>58</v>
      </c>
      <c r="Q3234" t="s">
        <v>8502</v>
      </c>
      <c r="R3234" t="s">
        <v>140</v>
      </c>
      <c r="T3234" t="s">
        <v>61</v>
      </c>
      <c r="V3234" t="s">
        <v>15728</v>
      </c>
      <c r="W3234">
        <v>177025</v>
      </c>
      <c r="X3234">
        <v>16970</v>
      </c>
      <c r="Y3234">
        <v>160055</v>
      </c>
      <c r="Z3234">
        <v>124269</v>
      </c>
      <c r="AA3234">
        <v>99269</v>
      </c>
      <c r="AB3234" t="s">
        <v>63</v>
      </c>
      <c r="AC3234" s="1">
        <v>37408</v>
      </c>
      <c r="AD3234">
        <v>105000</v>
      </c>
      <c r="AE3234">
        <v>1515</v>
      </c>
      <c r="AF3234">
        <v>1856</v>
      </c>
      <c r="AG3234" t="s">
        <v>64</v>
      </c>
      <c r="AH3234" t="s">
        <v>76</v>
      </c>
      <c r="AI3234">
        <v>1</v>
      </c>
      <c r="AJ3234">
        <v>1990</v>
      </c>
      <c r="AK3234">
        <v>3</v>
      </c>
      <c r="AL3234">
        <v>2</v>
      </c>
      <c r="AN3234">
        <v>1776</v>
      </c>
      <c r="AO3234">
        <v>32</v>
      </c>
      <c r="AP3234" t="s">
        <v>72</v>
      </c>
      <c r="AQ3234" t="s">
        <v>66</v>
      </c>
      <c r="AR3234">
        <v>2608</v>
      </c>
      <c r="AW3234" t="s">
        <v>15729</v>
      </c>
      <c r="AX3234" t="s">
        <v>15730</v>
      </c>
      <c r="AY3234" t="s">
        <v>15731</v>
      </c>
      <c r="AZ3234" t="s">
        <v>6383</v>
      </c>
    </row>
    <row r="3235" spans="1:52" x14ac:dyDescent="0.3">
      <c r="A3235">
        <v>2177501</v>
      </c>
      <c r="B3235" t="s">
        <v>15732</v>
      </c>
      <c r="C3235" t="str">
        <f t="shared" si="398"/>
        <v>7492</v>
      </c>
      <c r="D3235" t="s">
        <v>8411</v>
      </c>
      <c r="E3235" t="str">
        <f t="shared" si="400"/>
        <v>0100</v>
      </c>
      <c r="F3235" t="s">
        <v>54</v>
      </c>
      <c r="G3235" t="str">
        <f>"10"</f>
        <v>10</v>
      </c>
      <c r="H3235" t="s">
        <v>55</v>
      </c>
      <c r="I3235" t="s">
        <v>56</v>
      </c>
      <c r="J3235" t="s">
        <v>57</v>
      </c>
      <c r="K3235">
        <v>1</v>
      </c>
      <c r="L3235">
        <v>46115</v>
      </c>
      <c r="M3235">
        <v>1.06</v>
      </c>
      <c r="N3235" t="str">
        <f t="shared" si="395"/>
        <v>000X</v>
      </c>
      <c r="O3235">
        <v>4386</v>
      </c>
      <c r="P3235" t="s">
        <v>72</v>
      </c>
      <c r="Q3235" t="s">
        <v>8919</v>
      </c>
      <c r="R3235" t="s">
        <v>140</v>
      </c>
      <c r="T3235" t="s">
        <v>61</v>
      </c>
      <c r="V3235" t="s">
        <v>15733</v>
      </c>
      <c r="W3235">
        <v>161747</v>
      </c>
      <c r="X3235">
        <v>16940</v>
      </c>
      <c r="Y3235">
        <v>144807</v>
      </c>
      <c r="Z3235">
        <v>114131</v>
      </c>
      <c r="AA3235">
        <v>88631</v>
      </c>
      <c r="AB3235" t="s">
        <v>63</v>
      </c>
      <c r="AC3235" s="1">
        <v>36647</v>
      </c>
      <c r="AD3235">
        <v>10000</v>
      </c>
      <c r="AE3235">
        <v>1363</v>
      </c>
      <c r="AF3235">
        <v>149</v>
      </c>
      <c r="AG3235" t="s">
        <v>103</v>
      </c>
      <c r="AH3235" t="s">
        <v>76</v>
      </c>
      <c r="AI3235">
        <v>1</v>
      </c>
      <c r="AJ3235">
        <v>2002</v>
      </c>
      <c r="AK3235">
        <v>2</v>
      </c>
      <c r="AL3235">
        <v>2</v>
      </c>
      <c r="AN3235">
        <v>1580</v>
      </c>
      <c r="AO3235">
        <v>32</v>
      </c>
      <c r="AP3235" t="s">
        <v>72</v>
      </c>
      <c r="AQ3235" t="s">
        <v>66</v>
      </c>
      <c r="AR3235">
        <v>2353</v>
      </c>
      <c r="AW3235" t="s">
        <v>15734</v>
      </c>
      <c r="AY3235" t="s">
        <v>15735</v>
      </c>
      <c r="AZ3235" t="s">
        <v>6383</v>
      </c>
    </row>
    <row r="3236" spans="1:52" x14ac:dyDescent="0.3">
      <c r="A3236">
        <v>2178001</v>
      </c>
      <c r="B3236" t="s">
        <v>15736</v>
      </c>
      <c r="C3236" t="str">
        <f t="shared" si="398"/>
        <v>7492</v>
      </c>
      <c r="D3236" t="s">
        <v>8411</v>
      </c>
      <c r="E3236" t="str">
        <f t="shared" si="400"/>
        <v>0100</v>
      </c>
      <c r="F3236" t="s">
        <v>54</v>
      </c>
      <c r="G3236" t="str">
        <f>"04"</f>
        <v>04</v>
      </c>
      <c r="H3236" t="s">
        <v>55</v>
      </c>
      <c r="I3236" t="s">
        <v>56</v>
      </c>
      <c r="J3236" t="s">
        <v>13318</v>
      </c>
      <c r="K3236">
        <v>1</v>
      </c>
      <c r="L3236">
        <v>50848</v>
      </c>
      <c r="M3236">
        <v>1.17</v>
      </c>
      <c r="N3236" t="str">
        <f t="shared" si="395"/>
        <v>000X</v>
      </c>
      <c r="O3236">
        <v>3402</v>
      </c>
      <c r="P3236" t="s">
        <v>58</v>
      </c>
      <c r="Q3236" t="s">
        <v>15661</v>
      </c>
      <c r="R3236" t="s">
        <v>140</v>
      </c>
      <c r="T3236" t="s">
        <v>61</v>
      </c>
      <c r="V3236" t="s">
        <v>15737</v>
      </c>
      <c r="W3236">
        <v>287600</v>
      </c>
      <c r="X3236">
        <v>27340</v>
      </c>
      <c r="Y3236">
        <v>260260</v>
      </c>
      <c r="Z3236">
        <v>287600</v>
      </c>
      <c r="AA3236">
        <v>287600</v>
      </c>
      <c r="AB3236" t="s">
        <v>72</v>
      </c>
      <c r="AC3236" s="1">
        <v>38443</v>
      </c>
      <c r="AD3236">
        <v>475000</v>
      </c>
      <c r="AE3236">
        <v>1841</v>
      </c>
      <c r="AF3236">
        <v>209</v>
      </c>
      <c r="AG3236" t="s">
        <v>64</v>
      </c>
      <c r="AH3236" t="s">
        <v>76</v>
      </c>
      <c r="AI3236">
        <v>1</v>
      </c>
      <c r="AJ3236">
        <v>2001</v>
      </c>
      <c r="AK3236">
        <v>3</v>
      </c>
      <c r="AL3236">
        <v>3</v>
      </c>
      <c r="AN3236">
        <v>2189</v>
      </c>
      <c r="AO3236">
        <v>32</v>
      </c>
      <c r="AP3236" t="s">
        <v>63</v>
      </c>
      <c r="AQ3236" t="s">
        <v>66</v>
      </c>
      <c r="AR3236">
        <v>4059</v>
      </c>
      <c r="AW3236" t="s">
        <v>15738</v>
      </c>
      <c r="AX3236" t="s">
        <v>15739</v>
      </c>
      <c r="AY3236" t="s">
        <v>15740</v>
      </c>
      <c r="AZ3236" t="s">
        <v>12920</v>
      </c>
    </row>
    <row r="3237" spans="1:52" x14ac:dyDescent="0.3">
      <c r="A3237">
        <v>2178124</v>
      </c>
      <c r="B3237" t="s">
        <v>15741</v>
      </c>
      <c r="C3237" t="str">
        <f t="shared" si="398"/>
        <v>7492</v>
      </c>
      <c r="D3237" t="s">
        <v>8411</v>
      </c>
      <c r="E3237" t="str">
        <f t="shared" si="400"/>
        <v>0100</v>
      </c>
      <c r="F3237" t="s">
        <v>54</v>
      </c>
      <c r="G3237" t="str">
        <f>"04"</f>
        <v>04</v>
      </c>
      <c r="H3237" t="s">
        <v>55</v>
      </c>
      <c r="I3237" t="s">
        <v>56</v>
      </c>
      <c r="J3237" t="s">
        <v>13318</v>
      </c>
      <c r="K3237">
        <v>1</v>
      </c>
      <c r="L3237">
        <v>45244</v>
      </c>
      <c r="M3237">
        <v>1.04</v>
      </c>
      <c r="N3237" t="str">
        <f t="shared" si="395"/>
        <v>000X</v>
      </c>
      <c r="O3237">
        <v>3480</v>
      </c>
      <c r="P3237" t="s">
        <v>58</v>
      </c>
      <c r="Q3237" t="s">
        <v>15661</v>
      </c>
      <c r="R3237" t="s">
        <v>140</v>
      </c>
      <c r="T3237" t="s">
        <v>61</v>
      </c>
      <c r="V3237" t="s">
        <v>15742</v>
      </c>
      <c r="W3237">
        <v>297947</v>
      </c>
      <c r="X3237">
        <v>22510</v>
      </c>
      <c r="Y3237">
        <v>275437</v>
      </c>
      <c r="Z3237">
        <v>268632</v>
      </c>
      <c r="AA3237">
        <v>243632</v>
      </c>
      <c r="AB3237" t="s">
        <v>63</v>
      </c>
      <c r="AC3237" s="1">
        <v>37012</v>
      </c>
      <c r="AD3237">
        <v>25000</v>
      </c>
      <c r="AE3237">
        <v>1425</v>
      </c>
      <c r="AF3237">
        <v>1755</v>
      </c>
      <c r="AG3237" t="s">
        <v>103</v>
      </c>
      <c r="AH3237" t="s">
        <v>76</v>
      </c>
      <c r="AI3237">
        <v>1</v>
      </c>
      <c r="AJ3237">
        <v>2004</v>
      </c>
      <c r="AK3237">
        <v>3</v>
      </c>
      <c r="AL3237">
        <v>3</v>
      </c>
      <c r="AN3237">
        <v>2688</v>
      </c>
      <c r="AO3237">
        <v>32</v>
      </c>
      <c r="AP3237" t="s">
        <v>63</v>
      </c>
      <c r="AQ3237" t="s">
        <v>66</v>
      </c>
      <c r="AR3237">
        <v>3997</v>
      </c>
      <c r="AW3237" t="s">
        <v>15743</v>
      </c>
      <c r="AX3237" t="s">
        <v>15744</v>
      </c>
      <c r="AY3237" t="s">
        <v>15745</v>
      </c>
      <c r="AZ3237" t="s">
        <v>15746</v>
      </c>
    </row>
    <row r="3238" spans="1:52" x14ac:dyDescent="0.3">
      <c r="A3238">
        <v>2178167</v>
      </c>
      <c r="B3238" t="s">
        <v>15747</v>
      </c>
      <c r="C3238" t="str">
        <f t="shared" si="398"/>
        <v>7492</v>
      </c>
      <c r="D3238" t="s">
        <v>8411</v>
      </c>
      <c r="E3238" t="str">
        <f t="shared" si="400"/>
        <v>0100</v>
      </c>
      <c r="F3238" t="s">
        <v>54</v>
      </c>
      <c r="G3238" t="str">
        <f>"04"</f>
        <v>04</v>
      </c>
      <c r="H3238" t="s">
        <v>55</v>
      </c>
      <c r="I3238" t="s">
        <v>56</v>
      </c>
      <c r="J3238" t="s">
        <v>13318</v>
      </c>
      <c r="K3238">
        <v>1</v>
      </c>
      <c r="L3238">
        <v>45561</v>
      </c>
      <c r="M3238">
        <v>1.05</v>
      </c>
      <c r="N3238" t="str">
        <f t="shared" si="395"/>
        <v>000X</v>
      </c>
      <c r="O3238">
        <v>3502</v>
      </c>
      <c r="P3238" t="s">
        <v>58</v>
      </c>
      <c r="Q3238" t="s">
        <v>15661</v>
      </c>
      <c r="R3238" t="s">
        <v>140</v>
      </c>
      <c r="T3238" t="s">
        <v>61</v>
      </c>
      <c r="V3238" t="s">
        <v>15748</v>
      </c>
      <c r="W3238">
        <v>242608</v>
      </c>
      <c r="X3238">
        <v>20300</v>
      </c>
      <c r="Y3238">
        <v>222308</v>
      </c>
      <c r="Z3238">
        <v>197212</v>
      </c>
      <c r="AA3238">
        <v>171712</v>
      </c>
      <c r="AB3238" t="s">
        <v>63</v>
      </c>
      <c r="AC3238" s="1">
        <v>38718</v>
      </c>
      <c r="AD3238">
        <v>395000</v>
      </c>
      <c r="AE3238">
        <v>1964</v>
      </c>
      <c r="AF3238">
        <v>2074</v>
      </c>
      <c r="AG3238" t="s">
        <v>64</v>
      </c>
      <c r="AH3238" t="s">
        <v>76</v>
      </c>
      <c r="AI3238">
        <v>1</v>
      </c>
      <c r="AJ3238">
        <v>1998</v>
      </c>
      <c r="AK3238">
        <v>3</v>
      </c>
      <c r="AL3238">
        <v>2</v>
      </c>
      <c r="AN3238">
        <v>2278</v>
      </c>
      <c r="AO3238">
        <v>32</v>
      </c>
      <c r="AP3238" t="s">
        <v>63</v>
      </c>
      <c r="AQ3238" t="s">
        <v>66</v>
      </c>
      <c r="AR3238">
        <v>3280</v>
      </c>
      <c r="AW3238" t="s">
        <v>15749</v>
      </c>
      <c r="AY3238" t="s">
        <v>15750</v>
      </c>
      <c r="AZ3238" t="s">
        <v>70</v>
      </c>
    </row>
    <row r="3239" spans="1:52" x14ac:dyDescent="0.3">
      <c r="A3239">
        <v>2178281</v>
      </c>
      <c r="B3239" t="s">
        <v>15751</v>
      </c>
      <c r="C3239" t="str">
        <f t="shared" si="398"/>
        <v>7492</v>
      </c>
      <c r="D3239" t="s">
        <v>8411</v>
      </c>
      <c r="E3239" t="str">
        <f t="shared" si="400"/>
        <v>0100</v>
      </c>
      <c r="F3239" t="s">
        <v>54</v>
      </c>
      <c r="G3239" t="str">
        <f>"04"</f>
        <v>04</v>
      </c>
      <c r="H3239" t="s">
        <v>55</v>
      </c>
      <c r="I3239" t="s">
        <v>56</v>
      </c>
      <c r="J3239" t="s">
        <v>13318</v>
      </c>
      <c r="K3239">
        <v>1</v>
      </c>
      <c r="L3239">
        <v>44999</v>
      </c>
      <c r="M3239">
        <v>1.03</v>
      </c>
      <c r="N3239" t="str">
        <f t="shared" si="395"/>
        <v>000X</v>
      </c>
      <c r="O3239">
        <v>3608</v>
      </c>
      <c r="P3239" t="s">
        <v>58</v>
      </c>
      <c r="Q3239" t="s">
        <v>15661</v>
      </c>
      <c r="R3239" t="s">
        <v>140</v>
      </c>
      <c r="T3239" t="s">
        <v>61</v>
      </c>
      <c r="V3239" t="s">
        <v>15752</v>
      </c>
      <c r="W3239">
        <v>298107</v>
      </c>
      <c r="X3239">
        <v>25200</v>
      </c>
      <c r="Y3239">
        <v>272907</v>
      </c>
      <c r="Z3239">
        <v>265133</v>
      </c>
      <c r="AA3239">
        <v>240133</v>
      </c>
      <c r="AB3239" t="s">
        <v>63</v>
      </c>
      <c r="AC3239" s="1">
        <v>44154</v>
      </c>
      <c r="AD3239">
        <v>330000</v>
      </c>
      <c r="AE3239">
        <v>3114</v>
      </c>
      <c r="AF3239">
        <v>2410</v>
      </c>
      <c r="AG3239" t="s">
        <v>64</v>
      </c>
      <c r="AH3239" t="s">
        <v>76</v>
      </c>
      <c r="AI3239">
        <v>1</v>
      </c>
      <c r="AJ3239">
        <v>1990</v>
      </c>
      <c r="AK3239">
        <v>3</v>
      </c>
      <c r="AL3239">
        <v>3</v>
      </c>
      <c r="AM3239">
        <v>1</v>
      </c>
      <c r="AN3239">
        <v>2888</v>
      </c>
      <c r="AO3239">
        <v>32</v>
      </c>
      <c r="AP3239" t="s">
        <v>72</v>
      </c>
      <c r="AQ3239" t="s">
        <v>66</v>
      </c>
      <c r="AR3239">
        <v>4562</v>
      </c>
      <c r="AW3239" t="s">
        <v>15753</v>
      </c>
      <c r="AX3239" t="s">
        <v>15754</v>
      </c>
      <c r="AY3239" t="s">
        <v>15755</v>
      </c>
      <c r="AZ3239" t="s">
        <v>70</v>
      </c>
    </row>
    <row r="3240" spans="1:52" x14ac:dyDescent="0.3">
      <c r="A3240">
        <v>2178931</v>
      </c>
      <c r="B3240" t="s">
        <v>15756</v>
      </c>
      <c r="C3240" t="str">
        <f t="shared" si="398"/>
        <v>7492</v>
      </c>
      <c r="D3240" t="s">
        <v>8411</v>
      </c>
      <c r="E3240" t="str">
        <f>"0000"</f>
        <v>0000</v>
      </c>
      <c r="F3240" t="s">
        <v>108</v>
      </c>
      <c r="G3240" t="str">
        <f>"03"</f>
        <v>03</v>
      </c>
      <c r="H3240" t="s">
        <v>55</v>
      </c>
      <c r="I3240" t="s">
        <v>56</v>
      </c>
      <c r="J3240" t="s">
        <v>57</v>
      </c>
      <c r="K3240">
        <v>0</v>
      </c>
      <c r="L3240">
        <v>46090</v>
      </c>
      <c r="M3240">
        <v>1.06</v>
      </c>
      <c r="N3240" t="str">
        <f t="shared" si="395"/>
        <v>000X</v>
      </c>
      <c r="O3240">
        <v>5974</v>
      </c>
      <c r="P3240" t="s">
        <v>72</v>
      </c>
      <c r="Q3240" t="s">
        <v>8499</v>
      </c>
      <c r="R3240" t="s">
        <v>266</v>
      </c>
      <c r="T3240" t="s">
        <v>61</v>
      </c>
      <c r="V3240" t="s">
        <v>15757</v>
      </c>
      <c r="W3240">
        <v>16930</v>
      </c>
      <c r="X3240">
        <v>16930</v>
      </c>
      <c r="Y3240">
        <v>0</v>
      </c>
      <c r="Z3240">
        <v>16930</v>
      </c>
      <c r="AA3240">
        <v>16930</v>
      </c>
      <c r="AB3240" t="s">
        <v>72</v>
      </c>
      <c r="AR3240">
        <v>0</v>
      </c>
      <c r="AW3240" t="s">
        <v>15758</v>
      </c>
      <c r="AY3240" t="s">
        <v>15759</v>
      </c>
      <c r="AZ3240" t="s">
        <v>15760</v>
      </c>
    </row>
    <row r="3241" spans="1:52" x14ac:dyDescent="0.3">
      <c r="A3241">
        <v>2175311</v>
      </c>
      <c r="B3241" t="s">
        <v>15761</v>
      </c>
      <c r="C3241" t="str">
        <f t="shared" si="398"/>
        <v>7492</v>
      </c>
      <c r="D3241" t="s">
        <v>8411</v>
      </c>
      <c r="E3241" t="str">
        <f>"0100"</f>
        <v>0100</v>
      </c>
      <c r="F3241" t="s">
        <v>54</v>
      </c>
      <c r="G3241" t="str">
        <f>"09"</f>
        <v>09</v>
      </c>
      <c r="H3241" t="s">
        <v>55</v>
      </c>
      <c r="I3241" t="s">
        <v>56</v>
      </c>
      <c r="J3241" t="s">
        <v>57</v>
      </c>
      <c r="K3241">
        <v>1</v>
      </c>
      <c r="L3241">
        <v>43675</v>
      </c>
      <c r="M3241">
        <v>1</v>
      </c>
      <c r="N3241" t="str">
        <f t="shared" si="395"/>
        <v>000X</v>
      </c>
      <c r="O3241">
        <v>4431</v>
      </c>
      <c r="P3241" t="s">
        <v>72</v>
      </c>
      <c r="Q3241" t="s">
        <v>8499</v>
      </c>
      <c r="R3241" t="s">
        <v>266</v>
      </c>
      <c r="T3241" t="s">
        <v>61</v>
      </c>
      <c r="V3241" t="s">
        <v>15762</v>
      </c>
      <c r="W3241">
        <v>185690</v>
      </c>
      <c r="X3241">
        <v>16040</v>
      </c>
      <c r="Y3241">
        <v>169650</v>
      </c>
      <c r="Z3241">
        <v>180244</v>
      </c>
      <c r="AA3241">
        <v>155244</v>
      </c>
      <c r="AB3241" t="s">
        <v>63</v>
      </c>
      <c r="AC3241" s="1">
        <v>43388</v>
      </c>
      <c r="AD3241">
        <v>239000</v>
      </c>
      <c r="AE3241">
        <v>2933</v>
      </c>
      <c r="AF3241">
        <v>429</v>
      </c>
      <c r="AG3241" t="s">
        <v>64</v>
      </c>
      <c r="AH3241" t="s">
        <v>76</v>
      </c>
      <c r="AI3241">
        <v>1</v>
      </c>
      <c r="AJ3241">
        <v>2003</v>
      </c>
      <c r="AK3241">
        <v>2</v>
      </c>
      <c r="AL3241">
        <v>2</v>
      </c>
      <c r="AN3241">
        <v>1767</v>
      </c>
      <c r="AO3241">
        <v>32</v>
      </c>
      <c r="AP3241" t="s">
        <v>63</v>
      </c>
      <c r="AQ3241" t="s">
        <v>66</v>
      </c>
      <c r="AR3241">
        <v>2553</v>
      </c>
      <c r="AW3241" t="s">
        <v>15763</v>
      </c>
      <c r="AX3241" t="s">
        <v>15764</v>
      </c>
      <c r="AY3241" t="s">
        <v>15765</v>
      </c>
      <c r="AZ3241" t="s">
        <v>70</v>
      </c>
    </row>
    <row r="3242" spans="1:52" x14ac:dyDescent="0.3">
      <c r="A3242">
        <v>2176016</v>
      </c>
      <c r="B3242" t="s">
        <v>15766</v>
      </c>
      <c r="C3242" t="str">
        <f t="shared" si="398"/>
        <v>7492</v>
      </c>
      <c r="D3242" t="s">
        <v>8411</v>
      </c>
      <c r="E3242" t="str">
        <f>"0100"</f>
        <v>0100</v>
      </c>
      <c r="F3242" t="s">
        <v>54</v>
      </c>
      <c r="G3242" t="str">
        <f>"09"</f>
        <v>09</v>
      </c>
      <c r="H3242" t="s">
        <v>55</v>
      </c>
      <c r="I3242" t="s">
        <v>56</v>
      </c>
      <c r="J3242" t="s">
        <v>57</v>
      </c>
      <c r="K3242">
        <v>1</v>
      </c>
      <c r="L3242">
        <v>44556</v>
      </c>
      <c r="M3242">
        <v>1.02</v>
      </c>
      <c r="N3242" t="str">
        <f t="shared" si="395"/>
        <v>000X</v>
      </c>
      <c r="O3242">
        <v>2968</v>
      </c>
      <c r="P3242" t="s">
        <v>58</v>
      </c>
      <c r="Q3242" t="s">
        <v>8502</v>
      </c>
      <c r="R3242" t="s">
        <v>140</v>
      </c>
      <c r="T3242" t="s">
        <v>61</v>
      </c>
      <c r="V3242" t="s">
        <v>15767</v>
      </c>
      <c r="W3242">
        <v>226961</v>
      </c>
      <c r="X3242">
        <v>16370</v>
      </c>
      <c r="Y3242">
        <v>210591</v>
      </c>
      <c r="Z3242">
        <v>179447</v>
      </c>
      <c r="AA3242">
        <v>154447</v>
      </c>
      <c r="AB3242" t="s">
        <v>63</v>
      </c>
      <c r="AC3242" s="1">
        <v>41091</v>
      </c>
      <c r="AD3242">
        <v>165000</v>
      </c>
      <c r="AE3242">
        <v>2495</v>
      </c>
      <c r="AF3242">
        <v>1910</v>
      </c>
      <c r="AG3242" t="s">
        <v>64</v>
      </c>
      <c r="AH3242" t="s">
        <v>76</v>
      </c>
      <c r="AI3242">
        <v>1</v>
      </c>
      <c r="AJ3242">
        <v>1999</v>
      </c>
      <c r="AK3242">
        <v>3</v>
      </c>
      <c r="AL3242">
        <v>2</v>
      </c>
      <c r="AN3242">
        <v>2512</v>
      </c>
      <c r="AO3242">
        <v>32</v>
      </c>
      <c r="AP3242" t="s">
        <v>72</v>
      </c>
      <c r="AQ3242" t="s">
        <v>66</v>
      </c>
      <c r="AR3242">
        <v>3474</v>
      </c>
      <c r="AW3242" t="s">
        <v>15768</v>
      </c>
      <c r="AY3242" t="s">
        <v>15769</v>
      </c>
      <c r="AZ3242" t="s">
        <v>2938</v>
      </c>
    </row>
    <row r="3243" spans="1:52" x14ac:dyDescent="0.3">
      <c r="A3243">
        <v>2176903</v>
      </c>
      <c r="B3243" t="s">
        <v>15770</v>
      </c>
      <c r="C3243" t="str">
        <f t="shared" si="398"/>
        <v>7492</v>
      </c>
      <c r="D3243" t="s">
        <v>8411</v>
      </c>
      <c r="E3243" t="str">
        <f>"0100"</f>
        <v>0100</v>
      </c>
      <c r="F3243" t="s">
        <v>54</v>
      </c>
      <c r="G3243" t="str">
        <f>"03"</f>
        <v>03</v>
      </c>
      <c r="H3243" t="s">
        <v>55</v>
      </c>
      <c r="I3243" t="s">
        <v>56</v>
      </c>
      <c r="J3243" t="s">
        <v>57</v>
      </c>
      <c r="K3243">
        <v>1</v>
      </c>
      <c r="L3243">
        <v>44181</v>
      </c>
      <c r="M3243">
        <v>1.01</v>
      </c>
      <c r="N3243" t="str">
        <f t="shared" ref="N3243:N3306" si="401">"000X"</f>
        <v>000X</v>
      </c>
      <c r="O3243">
        <v>5014</v>
      </c>
      <c r="P3243" t="s">
        <v>72</v>
      </c>
      <c r="Q3243" t="s">
        <v>8919</v>
      </c>
      <c r="R3243" t="s">
        <v>140</v>
      </c>
      <c r="T3243" t="s">
        <v>61</v>
      </c>
      <c r="V3243" t="s">
        <v>15771</v>
      </c>
      <c r="W3243">
        <v>291885</v>
      </c>
      <c r="X3243">
        <v>16230</v>
      </c>
      <c r="Y3243">
        <v>275655</v>
      </c>
      <c r="Z3243">
        <v>252166</v>
      </c>
      <c r="AA3243">
        <v>227166</v>
      </c>
      <c r="AB3243" t="s">
        <v>63</v>
      </c>
      <c r="AC3243" s="1">
        <v>42062</v>
      </c>
      <c r="AD3243">
        <v>267500</v>
      </c>
      <c r="AE3243">
        <v>2675</v>
      </c>
      <c r="AF3243">
        <v>653</v>
      </c>
      <c r="AG3243" t="s">
        <v>64</v>
      </c>
      <c r="AH3243" t="s">
        <v>76</v>
      </c>
      <c r="AI3243">
        <v>1</v>
      </c>
      <c r="AJ3243">
        <v>2005</v>
      </c>
      <c r="AK3243">
        <v>4</v>
      </c>
      <c r="AL3243">
        <v>3</v>
      </c>
      <c r="AN3243">
        <v>2776</v>
      </c>
      <c r="AO3243">
        <v>32</v>
      </c>
      <c r="AP3243" t="s">
        <v>63</v>
      </c>
      <c r="AQ3243" t="s">
        <v>66</v>
      </c>
      <c r="AR3243">
        <v>3792</v>
      </c>
      <c r="AW3243" t="s">
        <v>15772</v>
      </c>
      <c r="AX3243" t="s">
        <v>15773</v>
      </c>
      <c r="AY3243" t="s">
        <v>15774</v>
      </c>
      <c r="AZ3243" t="s">
        <v>70</v>
      </c>
    </row>
    <row r="3244" spans="1:52" x14ac:dyDescent="0.3">
      <c r="A3244">
        <v>2177012</v>
      </c>
      <c r="B3244" t="s">
        <v>15775</v>
      </c>
      <c r="C3244" t="str">
        <f t="shared" si="398"/>
        <v>7492</v>
      </c>
      <c r="D3244" t="s">
        <v>8411</v>
      </c>
      <c r="E3244" t="str">
        <f>"0000"</f>
        <v>0000</v>
      </c>
      <c r="F3244" t="s">
        <v>108</v>
      </c>
      <c r="G3244" t="str">
        <f t="shared" ref="G3244:G3250" si="402">"10"</f>
        <v>10</v>
      </c>
      <c r="H3244" t="s">
        <v>55</v>
      </c>
      <c r="I3244" t="s">
        <v>56</v>
      </c>
      <c r="J3244" t="s">
        <v>57</v>
      </c>
      <c r="K3244">
        <v>0</v>
      </c>
      <c r="L3244">
        <v>45936</v>
      </c>
      <c r="M3244">
        <v>1.05</v>
      </c>
      <c r="N3244" t="str">
        <f t="shared" si="401"/>
        <v>000X</v>
      </c>
      <c r="O3244">
        <v>4942</v>
      </c>
      <c r="P3244" t="s">
        <v>72</v>
      </c>
      <c r="Q3244" t="s">
        <v>8919</v>
      </c>
      <c r="R3244" t="s">
        <v>140</v>
      </c>
      <c r="T3244" t="s">
        <v>61</v>
      </c>
      <c r="V3244" t="s">
        <v>15776</v>
      </c>
      <c r="W3244">
        <v>16870</v>
      </c>
      <c r="X3244">
        <v>16870</v>
      </c>
      <c r="Y3244">
        <v>0</v>
      </c>
      <c r="Z3244">
        <v>16870</v>
      </c>
      <c r="AA3244">
        <v>16870</v>
      </c>
      <c r="AB3244" t="s">
        <v>72</v>
      </c>
      <c r="AR3244">
        <v>0</v>
      </c>
      <c r="AW3244" t="s">
        <v>15777</v>
      </c>
      <c r="AY3244" t="s">
        <v>15778</v>
      </c>
      <c r="AZ3244" t="s">
        <v>15779</v>
      </c>
    </row>
    <row r="3245" spans="1:52" x14ac:dyDescent="0.3">
      <c r="A3245">
        <v>2177179</v>
      </c>
      <c r="B3245" t="s">
        <v>15780</v>
      </c>
      <c r="C3245" t="str">
        <f t="shared" si="398"/>
        <v>7492</v>
      </c>
      <c r="D3245" t="s">
        <v>8411</v>
      </c>
      <c r="E3245" t="str">
        <f t="shared" ref="E3245:E3250" si="403">"0100"</f>
        <v>0100</v>
      </c>
      <c r="F3245" t="s">
        <v>54</v>
      </c>
      <c r="G3245" t="str">
        <f t="shared" si="402"/>
        <v>10</v>
      </c>
      <c r="H3245" t="s">
        <v>55</v>
      </c>
      <c r="I3245" t="s">
        <v>56</v>
      </c>
      <c r="J3245" t="s">
        <v>57</v>
      </c>
      <c r="K3245">
        <v>1</v>
      </c>
      <c r="L3245">
        <v>46045</v>
      </c>
      <c r="M3245">
        <v>1.06</v>
      </c>
      <c r="N3245" t="str">
        <f t="shared" si="401"/>
        <v>000X</v>
      </c>
      <c r="O3245">
        <v>4832</v>
      </c>
      <c r="P3245" t="s">
        <v>72</v>
      </c>
      <c r="Q3245" t="s">
        <v>8919</v>
      </c>
      <c r="R3245" t="s">
        <v>140</v>
      </c>
      <c r="T3245" t="s">
        <v>61</v>
      </c>
      <c r="V3245" t="s">
        <v>15781</v>
      </c>
      <c r="W3245">
        <v>249452</v>
      </c>
      <c r="X3245">
        <v>16910</v>
      </c>
      <c r="Y3245">
        <v>232542</v>
      </c>
      <c r="Z3245">
        <v>224333</v>
      </c>
      <c r="AA3245">
        <v>199333</v>
      </c>
      <c r="AB3245" t="s">
        <v>63</v>
      </c>
      <c r="AC3245" s="1">
        <v>42992</v>
      </c>
      <c r="AD3245">
        <v>305900</v>
      </c>
      <c r="AE3245">
        <v>2852</v>
      </c>
      <c r="AF3245">
        <v>1022</v>
      </c>
      <c r="AG3245" t="s">
        <v>64</v>
      </c>
      <c r="AH3245" t="s">
        <v>76</v>
      </c>
      <c r="AI3245">
        <v>1</v>
      </c>
      <c r="AJ3245">
        <v>1993</v>
      </c>
      <c r="AK3245">
        <v>3</v>
      </c>
      <c r="AL3245">
        <v>2</v>
      </c>
      <c r="AM3245">
        <v>1</v>
      </c>
      <c r="AN3245">
        <v>2470</v>
      </c>
      <c r="AO3245">
        <v>32</v>
      </c>
      <c r="AP3245" t="s">
        <v>63</v>
      </c>
      <c r="AQ3245" t="s">
        <v>66</v>
      </c>
      <c r="AR3245">
        <v>3287</v>
      </c>
      <c r="AW3245" t="s">
        <v>15782</v>
      </c>
      <c r="AX3245" t="s">
        <v>15783</v>
      </c>
      <c r="AY3245" t="s">
        <v>15784</v>
      </c>
      <c r="AZ3245" t="s">
        <v>70</v>
      </c>
    </row>
    <row r="3246" spans="1:52" x14ac:dyDescent="0.3">
      <c r="A3246">
        <v>2177381</v>
      </c>
      <c r="B3246" t="s">
        <v>15785</v>
      </c>
      <c r="C3246" t="str">
        <f t="shared" si="398"/>
        <v>7492</v>
      </c>
      <c r="D3246" t="s">
        <v>8411</v>
      </c>
      <c r="E3246" t="str">
        <f t="shared" si="403"/>
        <v>0100</v>
      </c>
      <c r="F3246" t="s">
        <v>54</v>
      </c>
      <c r="G3246" t="str">
        <f t="shared" si="402"/>
        <v>10</v>
      </c>
      <c r="H3246" t="s">
        <v>55</v>
      </c>
      <c r="I3246" t="s">
        <v>56</v>
      </c>
      <c r="J3246" t="s">
        <v>57</v>
      </c>
      <c r="K3246">
        <v>1</v>
      </c>
      <c r="L3246">
        <v>46230</v>
      </c>
      <c r="M3246">
        <v>1.06</v>
      </c>
      <c r="N3246" t="str">
        <f t="shared" si="401"/>
        <v>000X</v>
      </c>
      <c r="O3246">
        <v>4686</v>
      </c>
      <c r="P3246" t="s">
        <v>72</v>
      </c>
      <c r="Q3246" t="s">
        <v>8919</v>
      </c>
      <c r="R3246" t="s">
        <v>140</v>
      </c>
      <c r="T3246" t="s">
        <v>61</v>
      </c>
      <c r="V3246" t="s">
        <v>15786</v>
      </c>
      <c r="W3246">
        <v>213208</v>
      </c>
      <c r="X3246">
        <v>16980</v>
      </c>
      <c r="Y3246">
        <v>196228</v>
      </c>
      <c r="Z3246">
        <v>189254</v>
      </c>
      <c r="AA3246">
        <v>164254</v>
      </c>
      <c r="AB3246" t="s">
        <v>63</v>
      </c>
      <c r="AC3246" s="1">
        <v>42769</v>
      </c>
      <c r="AD3246">
        <v>222500</v>
      </c>
      <c r="AE3246">
        <v>2810</v>
      </c>
      <c r="AF3246">
        <v>1085</v>
      </c>
      <c r="AG3246" t="s">
        <v>64</v>
      </c>
      <c r="AH3246" t="s">
        <v>76</v>
      </c>
      <c r="AI3246">
        <v>1</v>
      </c>
      <c r="AJ3246">
        <v>1993</v>
      </c>
      <c r="AK3246">
        <v>3</v>
      </c>
      <c r="AL3246">
        <v>2</v>
      </c>
      <c r="AN3246">
        <v>1950</v>
      </c>
      <c r="AO3246">
        <v>32</v>
      </c>
      <c r="AP3246" t="s">
        <v>63</v>
      </c>
      <c r="AQ3246" t="s">
        <v>66</v>
      </c>
      <c r="AR3246">
        <v>2909</v>
      </c>
      <c r="AW3246" t="s">
        <v>15787</v>
      </c>
      <c r="AX3246" t="s">
        <v>15788</v>
      </c>
      <c r="AY3246" t="s">
        <v>15789</v>
      </c>
      <c r="AZ3246" t="s">
        <v>15790</v>
      </c>
    </row>
    <row r="3247" spans="1:52" x14ac:dyDescent="0.3">
      <c r="A3247">
        <v>2177390</v>
      </c>
      <c r="B3247" t="s">
        <v>15791</v>
      </c>
      <c r="C3247" t="str">
        <f t="shared" si="398"/>
        <v>7492</v>
      </c>
      <c r="D3247" t="s">
        <v>8411</v>
      </c>
      <c r="E3247" t="str">
        <f t="shared" si="403"/>
        <v>0100</v>
      </c>
      <c r="F3247" t="s">
        <v>54</v>
      </c>
      <c r="G3247" t="str">
        <f t="shared" si="402"/>
        <v>10</v>
      </c>
      <c r="H3247" t="s">
        <v>55</v>
      </c>
      <c r="I3247" t="s">
        <v>56</v>
      </c>
      <c r="J3247" t="s">
        <v>57</v>
      </c>
      <c r="K3247">
        <v>1</v>
      </c>
      <c r="L3247">
        <v>46234</v>
      </c>
      <c r="M3247">
        <v>1.06</v>
      </c>
      <c r="N3247" t="str">
        <f t="shared" si="401"/>
        <v>000X</v>
      </c>
      <c r="O3247">
        <v>2955</v>
      </c>
      <c r="P3247" t="s">
        <v>58</v>
      </c>
      <c r="Q3247" t="s">
        <v>8502</v>
      </c>
      <c r="R3247" t="s">
        <v>140</v>
      </c>
      <c r="T3247" t="s">
        <v>61</v>
      </c>
      <c r="V3247" t="s">
        <v>15792</v>
      </c>
      <c r="W3247">
        <v>16980</v>
      </c>
      <c r="X3247">
        <v>16980</v>
      </c>
      <c r="Y3247">
        <v>0</v>
      </c>
      <c r="Z3247">
        <v>16980</v>
      </c>
      <c r="AA3247">
        <v>16980</v>
      </c>
      <c r="AB3247" t="s">
        <v>63</v>
      </c>
      <c r="AC3247" s="1">
        <v>44050</v>
      </c>
      <c r="AD3247">
        <v>313900</v>
      </c>
      <c r="AE3247">
        <v>3081</v>
      </c>
      <c r="AF3247">
        <v>983</v>
      </c>
      <c r="AG3247" t="s">
        <v>64</v>
      </c>
      <c r="AH3247" t="s">
        <v>76</v>
      </c>
      <c r="AI3247">
        <v>1</v>
      </c>
      <c r="AJ3247">
        <v>2020</v>
      </c>
      <c r="AK3247">
        <v>4</v>
      </c>
      <c r="AL3247">
        <v>3</v>
      </c>
      <c r="AN3247">
        <v>2096</v>
      </c>
      <c r="AO3247">
        <v>32</v>
      </c>
      <c r="AP3247" t="s">
        <v>72</v>
      </c>
      <c r="AQ3247" t="s">
        <v>66</v>
      </c>
      <c r="AR3247">
        <v>2986</v>
      </c>
      <c r="AW3247" t="s">
        <v>15793</v>
      </c>
      <c r="AX3247" t="s">
        <v>15794</v>
      </c>
      <c r="AY3247" t="s">
        <v>15795</v>
      </c>
      <c r="AZ3247" t="s">
        <v>15796</v>
      </c>
    </row>
    <row r="3248" spans="1:52" x14ac:dyDescent="0.3">
      <c r="A3248">
        <v>2177446</v>
      </c>
      <c r="B3248" t="s">
        <v>15797</v>
      </c>
      <c r="C3248" t="str">
        <f t="shared" si="398"/>
        <v>7492</v>
      </c>
      <c r="D3248" t="s">
        <v>8411</v>
      </c>
      <c r="E3248" t="str">
        <f t="shared" si="403"/>
        <v>0100</v>
      </c>
      <c r="F3248" t="s">
        <v>54</v>
      </c>
      <c r="G3248" t="str">
        <f t="shared" si="402"/>
        <v>10</v>
      </c>
      <c r="H3248" t="s">
        <v>55</v>
      </c>
      <c r="I3248" t="s">
        <v>56</v>
      </c>
      <c r="J3248" t="s">
        <v>57</v>
      </c>
      <c r="K3248">
        <v>1</v>
      </c>
      <c r="L3248">
        <v>46116</v>
      </c>
      <c r="M3248">
        <v>1.06</v>
      </c>
      <c r="N3248" t="str">
        <f t="shared" si="401"/>
        <v>000X</v>
      </c>
      <c r="O3248">
        <v>2932</v>
      </c>
      <c r="P3248" t="s">
        <v>58</v>
      </c>
      <c r="Q3248" t="s">
        <v>8625</v>
      </c>
      <c r="R3248" t="s">
        <v>118</v>
      </c>
      <c r="T3248" t="s">
        <v>61</v>
      </c>
      <c r="V3248" t="s">
        <v>15798</v>
      </c>
      <c r="W3248">
        <v>185229</v>
      </c>
      <c r="X3248">
        <v>16940</v>
      </c>
      <c r="Y3248">
        <v>168289</v>
      </c>
      <c r="Z3248">
        <v>137373</v>
      </c>
      <c r="AA3248">
        <v>112373</v>
      </c>
      <c r="AB3248" t="s">
        <v>63</v>
      </c>
      <c r="AC3248" s="1">
        <v>40664</v>
      </c>
      <c r="AD3248">
        <v>162500</v>
      </c>
      <c r="AE3248">
        <v>2419</v>
      </c>
      <c r="AF3248">
        <v>2095</v>
      </c>
      <c r="AG3248" t="s">
        <v>64</v>
      </c>
      <c r="AH3248" t="s">
        <v>76</v>
      </c>
      <c r="AI3248">
        <v>1</v>
      </c>
      <c r="AJ3248">
        <v>2004</v>
      </c>
      <c r="AK3248">
        <v>3</v>
      </c>
      <c r="AL3248">
        <v>2</v>
      </c>
      <c r="AN3248">
        <v>1724</v>
      </c>
      <c r="AO3248">
        <v>32</v>
      </c>
      <c r="AP3248" t="s">
        <v>72</v>
      </c>
      <c r="AQ3248" t="s">
        <v>66</v>
      </c>
      <c r="AR3248">
        <v>2464</v>
      </c>
      <c r="AW3248" t="s">
        <v>15799</v>
      </c>
      <c r="AX3248" t="s">
        <v>15800</v>
      </c>
      <c r="AY3248" t="s">
        <v>15801</v>
      </c>
      <c r="AZ3248" t="s">
        <v>70</v>
      </c>
    </row>
    <row r="3249" spans="1:52" x14ac:dyDescent="0.3">
      <c r="A3249">
        <v>2177497</v>
      </c>
      <c r="B3249" t="s">
        <v>15802</v>
      </c>
      <c r="C3249" t="str">
        <f t="shared" si="398"/>
        <v>7492</v>
      </c>
      <c r="D3249" t="s">
        <v>8411</v>
      </c>
      <c r="E3249" t="str">
        <f t="shared" si="403"/>
        <v>0100</v>
      </c>
      <c r="F3249" t="s">
        <v>54</v>
      </c>
      <c r="G3249" t="str">
        <f t="shared" si="402"/>
        <v>10</v>
      </c>
      <c r="H3249" t="s">
        <v>55</v>
      </c>
      <c r="I3249" t="s">
        <v>56</v>
      </c>
      <c r="J3249" t="s">
        <v>57</v>
      </c>
      <c r="K3249">
        <v>1</v>
      </c>
      <c r="L3249">
        <v>46031</v>
      </c>
      <c r="M3249">
        <v>1.06</v>
      </c>
      <c r="N3249" t="str">
        <f t="shared" si="401"/>
        <v>000X</v>
      </c>
      <c r="O3249">
        <v>4404</v>
      </c>
      <c r="P3249" t="s">
        <v>72</v>
      </c>
      <c r="Q3249" t="s">
        <v>8919</v>
      </c>
      <c r="R3249" t="s">
        <v>140</v>
      </c>
      <c r="T3249" t="s">
        <v>61</v>
      </c>
      <c r="V3249" t="s">
        <v>15803</v>
      </c>
      <c r="W3249">
        <v>155559</v>
      </c>
      <c r="X3249">
        <v>16910</v>
      </c>
      <c r="Y3249">
        <v>138649</v>
      </c>
      <c r="Z3249">
        <v>108273</v>
      </c>
      <c r="AA3249">
        <v>83273</v>
      </c>
      <c r="AB3249" t="s">
        <v>63</v>
      </c>
      <c r="AC3249" s="1">
        <v>35400</v>
      </c>
      <c r="AD3249">
        <v>101000</v>
      </c>
      <c r="AE3249">
        <v>1161</v>
      </c>
      <c r="AF3249">
        <v>877</v>
      </c>
      <c r="AG3249" t="s">
        <v>64</v>
      </c>
      <c r="AH3249" t="s">
        <v>76</v>
      </c>
      <c r="AI3249">
        <v>1</v>
      </c>
      <c r="AJ3249">
        <v>1990</v>
      </c>
      <c r="AK3249">
        <v>3</v>
      </c>
      <c r="AL3249">
        <v>2</v>
      </c>
      <c r="AN3249">
        <v>1430</v>
      </c>
      <c r="AO3249">
        <v>32</v>
      </c>
      <c r="AP3249" t="s">
        <v>63</v>
      </c>
      <c r="AQ3249" t="s">
        <v>66</v>
      </c>
      <c r="AR3249">
        <v>2314</v>
      </c>
      <c r="AW3249" t="s">
        <v>15804</v>
      </c>
      <c r="AY3249" t="s">
        <v>15805</v>
      </c>
      <c r="AZ3249" t="s">
        <v>15806</v>
      </c>
    </row>
    <row r="3250" spans="1:52" x14ac:dyDescent="0.3">
      <c r="A3250">
        <v>2177578</v>
      </c>
      <c r="B3250" t="s">
        <v>15807</v>
      </c>
      <c r="C3250" t="str">
        <f t="shared" si="398"/>
        <v>7492</v>
      </c>
      <c r="D3250" t="s">
        <v>8411</v>
      </c>
      <c r="E3250" t="str">
        <f t="shared" si="403"/>
        <v>0100</v>
      </c>
      <c r="F3250" t="s">
        <v>54</v>
      </c>
      <c r="G3250" t="str">
        <f t="shared" si="402"/>
        <v>10</v>
      </c>
      <c r="H3250" t="s">
        <v>55</v>
      </c>
      <c r="I3250" t="s">
        <v>56</v>
      </c>
      <c r="J3250" t="s">
        <v>57</v>
      </c>
      <c r="K3250">
        <v>1</v>
      </c>
      <c r="L3250">
        <v>52343</v>
      </c>
      <c r="M3250">
        <v>1.2</v>
      </c>
      <c r="N3250" t="str">
        <f t="shared" si="401"/>
        <v>000X</v>
      </c>
      <c r="O3250">
        <v>2637</v>
      </c>
      <c r="P3250" t="s">
        <v>58</v>
      </c>
      <c r="Q3250" t="s">
        <v>9471</v>
      </c>
      <c r="R3250" t="s">
        <v>140</v>
      </c>
      <c r="T3250" t="s">
        <v>61</v>
      </c>
      <c r="V3250" t="s">
        <v>15808</v>
      </c>
      <c r="W3250">
        <v>255476</v>
      </c>
      <c r="X3250">
        <v>19230</v>
      </c>
      <c r="Y3250">
        <v>236246</v>
      </c>
      <c r="Z3250">
        <v>255476</v>
      </c>
      <c r="AA3250">
        <v>230476</v>
      </c>
      <c r="AB3250" t="s">
        <v>63</v>
      </c>
      <c r="AC3250" s="1">
        <v>43619</v>
      </c>
      <c r="AD3250">
        <v>325000</v>
      </c>
      <c r="AE3250">
        <v>2981</v>
      </c>
      <c r="AF3250">
        <v>2329</v>
      </c>
      <c r="AG3250" t="s">
        <v>64</v>
      </c>
      <c r="AH3250" t="s">
        <v>76</v>
      </c>
      <c r="AI3250">
        <v>1</v>
      </c>
      <c r="AJ3250">
        <v>2006</v>
      </c>
      <c r="AK3250">
        <v>3</v>
      </c>
      <c r="AL3250">
        <v>2</v>
      </c>
      <c r="AN3250">
        <v>2417</v>
      </c>
      <c r="AO3250">
        <v>32</v>
      </c>
      <c r="AP3250" t="s">
        <v>72</v>
      </c>
      <c r="AQ3250" t="s">
        <v>66</v>
      </c>
      <c r="AR3250">
        <v>3754</v>
      </c>
      <c r="AW3250" t="s">
        <v>15809</v>
      </c>
      <c r="AX3250" t="s">
        <v>15810</v>
      </c>
      <c r="AY3250" t="s">
        <v>15811</v>
      </c>
      <c r="AZ3250" t="s">
        <v>70</v>
      </c>
    </row>
    <row r="3251" spans="1:52" x14ac:dyDescent="0.3">
      <c r="A3251">
        <v>2178035</v>
      </c>
      <c r="B3251" t="s">
        <v>15812</v>
      </c>
      <c r="C3251" t="str">
        <f t="shared" si="398"/>
        <v>7492</v>
      </c>
      <c r="D3251" t="s">
        <v>8411</v>
      </c>
      <c r="E3251" t="str">
        <f>"0000"</f>
        <v>0000</v>
      </c>
      <c r="F3251" t="s">
        <v>108</v>
      </c>
      <c r="G3251" t="str">
        <f>"04"</f>
        <v>04</v>
      </c>
      <c r="H3251" t="s">
        <v>55</v>
      </c>
      <c r="I3251" t="s">
        <v>56</v>
      </c>
      <c r="J3251" t="s">
        <v>13318</v>
      </c>
      <c r="K3251">
        <v>0</v>
      </c>
      <c r="L3251">
        <v>43110</v>
      </c>
      <c r="M3251">
        <v>0.99</v>
      </c>
      <c r="N3251" t="str">
        <f t="shared" si="401"/>
        <v>000X</v>
      </c>
      <c r="O3251">
        <v>3428</v>
      </c>
      <c r="P3251" t="s">
        <v>58</v>
      </c>
      <c r="Q3251" t="s">
        <v>15661</v>
      </c>
      <c r="R3251" t="s">
        <v>140</v>
      </c>
      <c r="T3251" t="s">
        <v>61</v>
      </c>
      <c r="V3251" t="s">
        <v>15813</v>
      </c>
      <c r="W3251">
        <v>25950</v>
      </c>
      <c r="X3251">
        <v>25950</v>
      </c>
      <c r="Y3251">
        <v>0</v>
      </c>
      <c r="Z3251">
        <v>25950</v>
      </c>
      <c r="AA3251">
        <v>25950</v>
      </c>
      <c r="AB3251" t="s">
        <v>72</v>
      </c>
      <c r="AC3251" s="1">
        <v>44174</v>
      </c>
      <c r="AD3251">
        <v>31200</v>
      </c>
      <c r="AE3251">
        <v>3116</v>
      </c>
      <c r="AF3251">
        <v>752</v>
      </c>
      <c r="AG3251" t="s">
        <v>103</v>
      </c>
      <c r="AH3251" t="s">
        <v>76</v>
      </c>
      <c r="AR3251">
        <v>0</v>
      </c>
      <c r="AW3251" t="s">
        <v>1047</v>
      </c>
      <c r="AY3251" t="s">
        <v>1048</v>
      </c>
      <c r="AZ3251" t="s">
        <v>1049</v>
      </c>
    </row>
    <row r="3252" spans="1:52" x14ac:dyDescent="0.3">
      <c r="A3252">
        <v>2178256</v>
      </c>
      <c r="B3252" t="s">
        <v>15814</v>
      </c>
      <c r="C3252" t="str">
        <f t="shared" si="398"/>
        <v>7492</v>
      </c>
      <c r="D3252" t="s">
        <v>8411</v>
      </c>
      <c r="E3252" t="str">
        <f>"0100"</f>
        <v>0100</v>
      </c>
      <c r="F3252" t="s">
        <v>54</v>
      </c>
      <c r="G3252" t="str">
        <f>"04"</f>
        <v>04</v>
      </c>
      <c r="H3252" t="s">
        <v>55</v>
      </c>
      <c r="I3252" t="s">
        <v>56</v>
      </c>
      <c r="J3252" t="s">
        <v>13318</v>
      </c>
      <c r="K3252">
        <v>1</v>
      </c>
      <c r="L3252">
        <v>44999</v>
      </c>
      <c r="M3252">
        <v>1.03</v>
      </c>
      <c r="N3252" t="str">
        <f t="shared" si="401"/>
        <v>000X</v>
      </c>
      <c r="O3252">
        <v>3572</v>
      </c>
      <c r="P3252" t="s">
        <v>58</v>
      </c>
      <c r="Q3252" t="s">
        <v>15661</v>
      </c>
      <c r="R3252" t="s">
        <v>140</v>
      </c>
      <c r="T3252" t="s">
        <v>61</v>
      </c>
      <c r="V3252" t="s">
        <v>15815</v>
      </c>
      <c r="W3252">
        <v>240394</v>
      </c>
      <c r="X3252">
        <v>25200</v>
      </c>
      <c r="Y3252">
        <v>215194</v>
      </c>
      <c r="Z3252">
        <v>197251</v>
      </c>
      <c r="AA3252">
        <v>172251</v>
      </c>
      <c r="AB3252" t="s">
        <v>63</v>
      </c>
      <c r="AC3252" s="1">
        <v>36617</v>
      </c>
      <c r="AD3252">
        <v>30000</v>
      </c>
      <c r="AE3252">
        <v>1360</v>
      </c>
      <c r="AF3252">
        <v>2337</v>
      </c>
      <c r="AG3252" t="s">
        <v>103</v>
      </c>
      <c r="AH3252" t="s">
        <v>76</v>
      </c>
      <c r="AI3252">
        <v>1</v>
      </c>
      <c r="AJ3252">
        <v>2003</v>
      </c>
      <c r="AK3252">
        <v>3</v>
      </c>
      <c r="AL3252">
        <v>2</v>
      </c>
      <c r="AN3252">
        <v>2132</v>
      </c>
      <c r="AO3252">
        <v>32</v>
      </c>
      <c r="AP3252" t="s">
        <v>63</v>
      </c>
      <c r="AQ3252" t="s">
        <v>66</v>
      </c>
      <c r="AR3252">
        <v>3000</v>
      </c>
      <c r="AW3252" t="s">
        <v>15816</v>
      </c>
      <c r="AX3252" t="s">
        <v>15817</v>
      </c>
      <c r="AY3252" t="s">
        <v>15818</v>
      </c>
      <c r="AZ3252" t="s">
        <v>70</v>
      </c>
    </row>
    <row r="3253" spans="1:52" x14ac:dyDescent="0.3">
      <c r="A3253">
        <v>2178485</v>
      </c>
      <c r="B3253" t="s">
        <v>15819</v>
      </c>
      <c r="C3253" t="str">
        <f t="shared" si="398"/>
        <v>7492</v>
      </c>
      <c r="D3253" t="s">
        <v>8411</v>
      </c>
      <c r="E3253" t="str">
        <f>"0100"</f>
        <v>0100</v>
      </c>
      <c r="F3253" t="s">
        <v>54</v>
      </c>
      <c r="G3253" t="str">
        <f>"04"</f>
        <v>04</v>
      </c>
      <c r="H3253" t="s">
        <v>55</v>
      </c>
      <c r="I3253" t="s">
        <v>56</v>
      </c>
      <c r="J3253" t="s">
        <v>13318</v>
      </c>
      <c r="K3253">
        <v>1</v>
      </c>
      <c r="L3253">
        <v>43752</v>
      </c>
      <c r="M3253">
        <v>1</v>
      </c>
      <c r="N3253" t="str">
        <f t="shared" si="401"/>
        <v>000X</v>
      </c>
      <c r="O3253">
        <v>5727</v>
      </c>
      <c r="P3253" t="s">
        <v>72</v>
      </c>
      <c r="Q3253" t="s">
        <v>8514</v>
      </c>
      <c r="R3253" t="s">
        <v>140</v>
      </c>
      <c r="T3253" t="s">
        <v>61</v>
      </c>
      <c r="V3253" t="s">
        <v>15820</v>
      </c>
      <c r="W3253">
        <v>197482</v>
      </c>
      <c r="X3253">
        <v>23980</v>
      </c>
      <c r="Y3253">
        <v>173502</v>
      </c>
      <c r="Z3253">
        <v>123851</v>
      </c>
      <c r="AA3253">
        <v>98851</v>
      </c>
      <c r="AB3253" t="s">
        <v>63</v>
      </c>
      <c r="AC3253" s="1">
        <v>39173</v>
      </c>
      <c r="AD3253">
        <v>275000</v>
      </c>
      <c r="AE3253">
        <v>2118</v>
      </c>
      <c r="AF3253">
        <v>763</v>
      </c>
      <c r="AG3253" t="s">
        <v>64</v>
      </c>
      <c r="AH3253" t="s">
        <v>76</v>
      </c>
      <c r="AI3253">
        <v>1</v>
      </c>
      <c r="AJ3253">
        <v>1989</v>
      </c>
      <c r="AK3253">
        <v>3</v>
      </c>
      <c r="AL3253">
        <v>2</v>
      </c>
      <c r="AM3253">
        <v>1</v>
      </c>
      <c r="AN3253">
        <v>2110</v>
      </c>
      <c r="AO3253">
        <v>32</v>
      </c>
      <c r="AP3253" t="s">
        <v>63</v>
      </c>
      <c r="AQ3253" t="s">
        <v>66</v>
      </c>
      <c r="AR3253">
        <v>3134</v>
      </c>
      <c r="AW3253" t="s">
        <v>15821</v>
      </c>
      <c r="AX3253" t="s">
        <v>15822</v>
      </c>
      <c r="AY3253" t="s">
        <v>15823</v>
      </c>
      <c r="AZ3253" t="s">
        <v>70</v>
      </c>
    </row>
    <row r="3254" spans="1:52" x14ac:dyDescent="0.3">
      <c r="A3254">
        <v>2178523</v>
      </c>
      <c r="B3254" t="s">
        <v>15824</v>
      </c>
      <c r="C3254" t="str">
        <f t="shared" si="398"/>
        <v>7492</v>
      </c>
      <c r="D3254" t="s">
        <v>8411</v>
      </c>
      <c r="E3254" t="str">
        <f>"0100"</f>
        <v>0100</v>
      </c>
      <c r="F3254" t="s">
        <v>54</v>
      </c>
      <c r="G3254" t="str">
        <f>"04"</f>
        <v>04</v>
      </c>
      <c r="H3254" t="s">
        <v>55</v>
      </c>
      <c r="I3254" t="s">
        <v>56</v>
      </c>
      <c r="J3254" t="s">
        <v>13318</v>
      </c>
      <c r="K3254">
        <v>1</v>
      </c>
      <c r="L3254">
        <v>43752</v>
      </c>
      <c r="M3254">
        <v>1</v>
      </c>
      <c r="N3254" t="str">
        <f t="shared" si="401"/>
        <v>000X</v>
      </c>
      <c r="O3254">
        <v>5691</v>
      </c>
      <c r="P3254" t="s">
        <v>72</v>
      </c>
      <c r="Q3254" t="s">
        <v>8514</v>
      </c>
      <c r="R3254" t="s">
        <v>140</v>
      </c>
      <c r="T3254" t="s">
        <v>61</v>
      </c>
      <c r="V3254" t="s">
        <v>15825</v>
      </c>
      <c r="W3254">
        <v>276706</v>
      </c>
      <c r="X3254">
        <v>23980</v>
      </c>
      <c r="Y3254">
        <v>252726</v>
      </c>
      <c r="Z3254">
        <v>231715</v>
      </c>
      <c r="AA3254">
        <v>206215</v>
      </c>
      <c r="AB3254" t="s">
        <v>63</v>
      </c>
      <c r="AC3254" s="1">
        <v>40087</v>
      </c>
      <c r="AD3254">
        <v>260000</v>
      </c>
      <c r="AE3254">
        <v>2320</v>
      </c>
      <c r="AF3254">
        <v>1199</v>
      </c>
      <c r="AG3254" t="s">
        <v>64</v>
      </c>
      <c r="AH3254" t="s">
        <v>76</v>
      </c>
      <c r="AI3254">
        <v>1</v>
      </c>
      <c r="AJ3254">
        <v>2000</v>
      </c>
      <c r="AK3254">
        <v>3</v>
      </c>
      <c r="AL3254">
        <v>3</v>
      </c>
      <c r="AM3254">
        <v>1</v>
      </c>
      <c r="AN3254">
        <v>2689</v>
      </c>
      <c r="AO3254">
        <v>32</v>
      </c>
      <c r="AP3254" t="s">
        <v>63</v>
      </c>
      <c r="AQ3254" t="s">
        <v>66</v>
      </c>
      <c r="AR3254">
        <v>3630</v>
      </c>
      <c r="AW3254" t="s">
        <v>15826</v>
      </c>
      <c r="AX3254" t="s">
        <v>15827</v>
      </c>
      <c r="AY3254" t="s">
        <v>15828</v>
      </c>
      <c r="AZ3254" t="s">
        <v>70</v>
      </c>
    </row>
    <row r="3255" spans="1:52" x14ac:dyDescent="0.3">
      <c r="A3255">
        <v>2178698</v>
      </c>
      <c r="B3255" t="s">
        <v>15829</v>
      </c>
      <c r="C3255" t="str">
        <f t="shared" si="398"/>
        <v>7492</v>
      </c>
      <c r="D3255" t="s">
        <v>8411</v>
      </c>
      <c r="E3255" t="str">
        <f>"0100"</f>
        <v>0100</v>
      </c>
      <c r="F3255" t="s">
        <v>54</v>
      </c>
      <c r="G3255" t="str">
        <f>"04"</f>
        <v>04</v>
      </c>
      <c r="H3255" t="s">
        <v>55</v>
      </c>
      <c r="I3255" t="s">
        <v>56</v>
      </c>
      <c r="J3255" t="s">
        <v>13318</v>
      </c>
      <c r="K3255">
        <v>1</v>
      </c>
      <c r="L3255">
        <v>43894</v>
      </c>
      <c r="M3255">
        <v>1.01</v>
      </c>
      <c r="N3255" t="str">
        <f t="shared" si="401"/>
        <v>000X</v>
      </c>
      <c r="O3255">
        <v>5553</v>
      </c>
      <c r="P3255" t="s">
        <v>72</v>
      </c>
      <c r="Q3255" t="s">
        <v>8514</v>
      </c>
      <c r="R3255" t="s">
        <v>140</v>
      </c>
      <c r="T3255" t="s">
        <v>61</v>
      </c>
      <c r="V3255" t="s">
        <v>15830</v>
      </c>
      <c r="W3255">
        <v>213043</v>
      </c>
      <c r="X3255">
        <v>23980</v>
      </c>
      <c r="Y3255">
        <v>189063</v>
      </c>
      <c r="Z3255">
        <v>184443</v>
      </c>
      <c r="AA3255">
        <v>159443</v>
      </c>
      <c r="AB3255" t="s">
        <v>63</v>
      </c>
      <c r="AC3255" s="1">
        <v>42626</v>
      </c>
      <c r="AD3255">
        <v>178500</v>
      </c>
      <c r="AE3255">
        <v>2785</v>
      </c>
      <c r="AF3255">
        <v>1568</v>
      </c>
      <c r="AG3255" t="s">
        <v>64</v>
      </c>
      <c r="AH3255" t="s">
        <v>76</v>
      </c>
      <c r="AI3255">
        <v>1</v>
      </c>
      <c r="AJ3255">
        <v>1999</v>
      </c>
      <c r="AK3255">
        <v>3</v>
      </c>
      <c r="AL3255">
        <v>2</v>
      </c>
      <c r="AN3255">
        <v>2090</v>
      </c>
      <c r="AO3255">
        <v>32</v>
      </c>
      <c r="AP3255" t="s">
        <v>72</v>
      </c>
      <c r="AQ3255" t="s">
        <v>66</v>
      </c>
      <c r="AR3255">
        <v>3119</v>
      </c>
      <c r="AW3255" t="s">
        <v>15831</v>
      </c>
      <c r="AX3255" t="s">
        <v>15832</v>
      </c>
      <c r="AY3255" t="s">
        <v>15833</v>
      </c>
      <c r="AZ3255" t="s">
        <v>15834</v>
      </c>
    </row>
    <row r="3256" spans="1:52" x14ac:dyDescent="0.3">
      <c r="A3256">
        <v>2175583</v>
      </c>
      <c r="B3256" t="s">
        <v>15835</v>
      </c>
      <c r="C3256" t="str">
        <f t="shared" si="398"/>
        <v>7492</v>
      </c>
      <c r="D3256" t="s">
        <v>8411</v>
      </c>
      <c r="E3256" t="str">
        <f>"0100"</f>
        <v>0100</v>
      </c>
      <c r="F3256" t="s">
        <v>54</v>
      </c>
      <c r="G3256" t="str">
        <f>"09"</f>
        <v>09</v>
      </c>
      <c r="H3256" t="s">
        <v>55</v>
      </c>
      <c r="I3256" t="s">
        <v>56</v>
      </c>
      <c r="J3256" t="s">
        <v>57</v>
      </c>
      <c r="K3256">
        <v>1</v>
      </c>
      <c r="L3256">
        <v>43709</v>
      </c>
      <c r="M3256">
        <v>1</v>
      </c>
      <c r="N3256" t="str">
        <f t="shared" si="401"/>
        <v>000X</v>
      </c>
      <c r="O3256">
        <v>4571</v>
      </c>
      <c r="P3256" t="s">
        <v>72</v>
      </c>
      <c r="Q3256" t="s">
        <v>8499</v>
      </c>
      <c r="R3256" t="s">
        <v>266</v>
      </c>
      <c r="T3256" t="s">
        <v>61</v>
      </c>
      <c r="V3256" t="s">
        <v>15836</v>
      </c>
      <c r="W3256">
        <v>223982</v>
      </c>
      <c r="X3256">
        <v>16050</v>
      </c>
      <c r="Y3256">
        <v>207932</v>
      </c>
      <c r="Z3256">
        <v>174292</v>
      </c>
      <c r="AA3256">
        <v>149292</v>
      </c>
      <c r="AB3256" t="s">
        <v>63</v>
      </c>
      <c r="AC3256" s="1">
        <v>41214</v>
      </c>
      <c r="AD3256">
        <v>191000</v>
      </c>
      <c r="AE3256">
        <v>2537</v>
      </c>
      <c r="AF3256">
        <v>2395</v>
      </c>
      <c r="AG3256" t="s">
        <v>64</v>
      </c>
      <c r="AH3256" t="s">
        <v>76</v>
      </c>
      <c r="AI3256">
        <v>1</v>
      </c>
      <c r="AJ3256">
        <v>2007</v>
      </c>
      <c r="AK3256">
        <v>3</v>
      </c>
      <c r="AL3256">
        <v>2</v>
      </c>
      <c r="AN3256">
        <v>2051</v>
      </c>
      <c r="AO3256">
        <v>32</v>
      </c>
      <c r="AP3256" t="s">
        <v>63</v>
      </c>
      <c r="AQ3256" t="s">
        <v>66</v>
      </c>
      <c r="AR3256">
        <v>2747</v>
      </c>
      <c r="AW3256" t="s">
        <v>15837</v>
      </c>
      <c r="AX3256" t="s">
        <v>15838</v>
      </c>
      <c r="AY3256" t="s">
        <v>15839</v>
      </c>
      <c r="AZ3256" t="s">
        <v>70</v>
      </c>
    </row>
    <row r="3257" spans="1:52" x14ac:dyDescent="0.3">
      <c r="A3257">
        <v>2176342</v>
      </c>
      <c r="B3257" t="s">
        <v>15840</v>
      </c>
      <c r="C3257" t="str">
        <f t="shared" si="398"/>
        <v>7492</v>
      </c>
      <c r="D3257" t="s">
        <v>8411</v>
      </c>
      <c r="E3257" t="str">
        <f>"0000"</f>
        <v>0000</v>
      </c>
      <c r="F3257" t="s">
        <v>108</v>
      </c>
      <c r="G3257" t="str">
        <f>"09"</f>
        <v>09</v>
      </c>
      <c r="H3257" t="s">
        <v>55</v>
      </c>
      <c r="I3257" t="s">
        <v>56</v>
      </c>
      <c r="J3257" t="s">
        <v>57</v>
      </c>
      <c r="K3257">
        <v>0</v>
      </c>
      <c r="L3257">
        <v>34859</v>
      </c>
      <c r="M3257">
        <v>0.8</v>
      </c>
      <c r="N3257" t="str">
        <f t="shared" si="401"/>
        <v>000X</v>
      </c>
      <c r="O3257">
        <v>4963</v>
      </c>
      <c r="P3257" t="s">
        <v>72</v>
      </c>
      <c r="Q3257" t="s">
        <v>8499</v>
      </c>
      <c r="R3257" t="s">
        <v>266</v>
      </c>
      <c r="T3257" t="s">
        <v>61</v>
      </c>
      <c r="V3257" t="s">
        <v>15841</v>
      </c>
      <c r="W3257">
        <v>9370</v>
      </c>
      <c r="X3257">
        <v>9370</v>
      </c>
      <c r="Y3257">
        <v>0</v>
      </c>
      <c r="Z3257">
        <v>9370</v>
      </c>
      <c r="AA3257">
        <v>9370</v>
      </c>
      <c r="AB3257" t="s">
        <v>72</v>
      </c>
      <c r="AC3257" s="1">
        <v>38169</v>
      </c>
      <c r="AD3257">
        <v>40000</v>
      </c>
      <c r="AE3257">
        <v>1758</v>
      </c>
      <c r="AF3257">
        <v>178</v>
      </c>
      <c r="AG3257" t="s">
        <v>103</v>
      </c>
      <c r="AH3257" t="s">
        <v>76</v>
      </c>
      <c r="AR3257">
        <v>0</v>
      </c>
      <c r="AW3257" t="s">
        <v>15842</v>
      </c>
      <c r="AY3257" t="s">
        <v>15843</v>
      </c>
      <c r="AZ3257" t="s">
        <v>3693</v>
      </c>
    </row>
    <row r="3258" spans="1:52" x14ac:dyDescent="0.3">
      <c r="A3258">
        <v>2176644</v>
      </c>
      <c r="B3258" t="s">
        <v>15844</v>
      </c>
      <c r="C3258" t="str">
        <f t="shared" si="398"/>
        <v>7492</v>
      </c>
      <c r="D3258" t="s">
        <v>8411</v>
      </c>
      <c r="E3258" t="str">
        <f>"0000"</f>
        <v>0000</v>
      </c>
      <c r="F3258" t="s">
        <v>108</v>
      </c>
      <c r="G3258" t="str">
        <f>"04"</f>
        <v>04</v>
      </c>
      <c r="H3258" t="s">
        <v>55</v>
      </c>
      <c r="I3258" t="s">
        <v>56</v>
      </c>
      <c r="J3258" t="s">
        <v>57</v>
      </c>
      <c r="K3258">
        <v>0</v>
      </c>
      <c r="L3258">
        <v>47006</v>
      </c>
      <c r="M3258">
        <v>1.08</v>
      </c>
      <c r="N3258" t="str">
        <f t="shared" si="401"/>
        <v>000X</v>
      </c>
      <c r="O3258">
        <v>3086</v>
      </c>
      <c r="P3258" t="s">
        <v>58</v>
      </c>
      <c r="Q3258" t="s">
        <v>265</v>
      </c>
      <c r="R3258" t="s">
        <v>266</v>
      </c>
      <c r="T3258" t="s">
        <v>61</v>
      </c>
      <c r="V3258" t="s">
        <v>15845</v>
      </c>
      <c r="W3258">
        <v>17270</v>
      </c>
      <c r="X3258">
        <v>17270</v>
      </c>
      <c r="Y3258">
        <v>0</v>
      </c>
      <c r="Z3258">
        <v>17270</v>
      </c>
      <c r="AA3258">
        <v>17270</v>
      </c>
      <c r="AB3258" t="s">
        <v>72</v>
      </c>
      <c r="AC3258" s="1">
        <v>38596</v>
      </c>
      <c r="AD3258">
        <v>92500</v>
      </c>
      <c r="AE3258">
        <v>1920</v>
      </c>
      <c r="AF3258">
        <v>1224</v>
      </c>
      <c r="AG3258" t="s">
        <v>103</v>
      </c>
      <c r="AH3258" t="s">
        <v>76</v>
      </c>
      <c r="AR3258">
        <v>0</v>
      </c>
      <c r="AW3258" t="s">
        <v>15846</v>
      </c>
      <c r="AY3258" t="s">
        <v>3353</v>
      </c>
      <c r="AZ3258" t="s">
        <v>70</v>
      </c>
    </row>
    <row r="3259" spans="1:52" x14ac:dyDescent="0.3">
      <c r="A3259">
        <v>2176709</v>
      </c>
      <c r="B3259" t="s">
        <v>15847</v>
      </c>
      <c r="C3259" t="str">
        <f t="shared" si="398"/>
        <v>7492</v>
      </c>
      <c r="D3259" t="s">
        <v>8411</v>
      </c>
      <c r="E3259" t="str">
        <f>"0000"</f>
        <v>0000</v>
      </c>
      <c r="F3259" t="s">
        <v>108</v>
      </c>
      <c r="G3259" t="str">
        <f>"04"</f>
        <v>04</v>
      </c>
      <c r="H3259" t="s">
        <v>55</v>
      </c>
      <c r="I3259" t="s">
        <v>56</v>
      </c>
      <c r="J3259" t="s">
        <v>57</v>
      </c>
      <c r="K3259">
        <v>0</v>
      </c>
      <c r="L3259">
        <v>47007</v>
      </c>
      <c r="M3259">
        <v>1.08</v>
      </c>
      <c r="N3259" t="str">
        <f t="shared" si="401"/>
        <v>000X</v>
      </c>
      <c r="O3259">
        <v>3064</v>
      </c>
      <c r="P3259" t="s">
        <v>58</v>
      </c>
      <c r="Q3259" t="s">
        <v>265</v>
      </c>
      <c r="R3259" t="s">
        <v>266</v>
      </c>
      <c r="T3259" t="s">
        <v>61</v>
      </c>
      <c r="V3259" t="s">
        <v>15848</v>
      </c>
      <c r="W3259">
        <v>17270</v>
      </c>
      <c r="X3259">
        <v>17270</v>
      </c>
      <c r="Y3259">
        <v>0</v>
      </c>
      <c r="Z3259">
        <v>17270</v>
      </c>
      <c r="AA3259">
        <v>17270</v>
      </c>
      <c r="AB3259" t="s">
        <v>72</v>
      </c>
      <c r="AR3259">
        <v>0</v>
      </c>
      <c r="AW3259" t="s">
        <v>15849</v>
      </c>
      <c r="AY3259" t="s">
        <v>15850</v>
      </c>
      <c r="AZ3259" t="s">
        <v>15851</v>
      </c>
    </row>
    <row r="3260" spans="1:52" x14ac:dyDescent="0.3">
      <c r="A3260">
        <v>2176792</v>
      </c>
      <c r="B3260" t="s">
        <v>15852</v>
      </c>
      <c r="C3260" t="str">
        <f t="shared" si="398"/>
        <v>7492</v>
      </c>
      <c r="D3260" t="s">
        <v>8411</v>
      </c>
      <c r="E3260" t="str">
        <f>"0100"</f>
        <v>0100</v>
      </c>
      <c r="F3260" t="s">
        <v>54</v>
      </c>
      <c r="G3260" t="str">
        <f>"03"</f>
        <v>03</v>
      </c>
      <c r="H3260" t="s">
        <v>55</v>
      </c>
      <c r="I3260" t="s">
        <v>56</v>
      </c>
      <c r="J3260" t="s">
        <v>57</v>
      </c>
      <c r="K3260">
        <v>1</v>
      </c>
      <c r="L3260">
        <v>48716</v>
      </c>
      <c r="M3260">
        <v>1.1200000000000001</v>
      </c>
      <c r="N3260" t="str">
        <f t="shared" si="401"/>
        <v>000X</v>
      </c>
      <c r="O3260">
        <v>5062</v>
      </c>
      <c r="P3260" t="s">
        <v>72</v>
      </c>
      <c r="Q3260" t="s">
        <v>8919</v>
      </c>
      <c r="R3260" t="s">
        <v>140</v>
      </c>
      <c r="T3260" t="s">
        <v>61</v>
      </c>
      <c r="V3260" t="s">
        <v>15853</v>
      </c>
      <c r="W3260">
        <v>199777</v>
      </c>
      <c r="X3260">
        <v>17890</v>
      </c>
      <c r="Y3260">
        <v>181887</v>
      </c>
      <c r="Z3260">
        <v>199777</v>
      </c>
      <c r="AA3260">
        <v>199777</v>
      </c>
      <c r="AB3260" t="s">
        <v>63</v>
      </c>
      <c r="AC3260" s="1">
        <v>44077</v>
      </c>
      <c r="AD3260">
        <v>225000</v>
      </c>
      <c r="AE3260">
        <v>3089</v>
      </c>
      <c r="AF3260">
        <v>1583</v>
      </c>
      <c r="AG3260" t="s">
        <v>64</v>
      </c>
      <c r="AH3260" t="s">
        <v>76</v>
      </c>
      <c r="AI3260">
        <v>1</v>
      </c>
      <c r="AJ3260">
        <v>1996</v>
      </c>
      <c r="AK3260">
        <v>3</v>
      </c>
      <c r="AL3260">
        <v>2</v>
      </c>
      <c r="AN3260">
        <v>1761</v>
      </c>
      <c r="AO3260">
        <v>32</v>
      </c>
      <c r="AP3260" t="s">
        <v>72</v>
      </c>
      <c r="AQ3260" t="s">
        <v>66</v>
      </c>
      <c r="AR3260">
        <v>2533</v>
      </c>
      <c r="AW3260" t="s">
        <v>15854</v>
      </c>
      <c r="AX3260" t="s">
        <v>15855</v>
      </c>
      <c r="AY3260" t="s">
        <v>15856</v>
      </c>
      <c r="AZ3260" t="s">
        <v>70</v>
      </c>
    </row>
    <row r="3261" spans="1:52" x14ac:dyDescent="0.3">
      <c r="A3261">
        <v>2177225</v>
      </c>
      <c r="B3261" t="s">
        <v>15857</v>
      </c>
      <c r="C3261" t="str">
        <f t="shared" si="398"/>
        <v>7492</v>
      </c>
      <c r="D3261" t="s">
        <v>8411</v>
      </c>
      <c r="E3261" t="str">
        <f>"0100"</f>
        <v>0100</v>
      </c>
      <c r="F3261" t="s">
        <v>54</v>
      </c>
      <c r="G3261" t="str">
        <f>"10"</f>
        <v>10</v>
      </c>
      <c r="H3261" t="s">
        <v>55</v>
      </c>
      <c r="I3261" t="s">
        <v>56</v>
      </c>
      <c r="J3261" t="s">
        <v>57</v>
      </c>
      <c r="K3261">
        <v>1</v>
      </c>
      <c r="L3261">
        <v>46090</v>
      </c>
      <c r="M3261">
        <v>1.06</v>
      </c>
      <c r="N3261" t="str">
        <f t="shared" si="401"/>
        <v>000X</v>
      </c>
      <c r="O3261">
        <v>4808</v>
      </c>
      <c r="P3261" t="s">
        <v>72</v>
      </c>
      <c r="Q3261" t="s">
        <v>8919</v>
      </c>
      <c r="R3261" t="s">
        <v>140</v>
      </c>
      <c r="T3261" t="s">
        <v>61</v>
      </c>
      <c r="V3261" t="s">
        <v>15858</v>
      </c>
      <c r="W3261">
        <v>164192</v>
      </c>
      <c r="X3261">
        <v>16930</v>
      </c>
      <c r="Y3261">
        <v>147262</v>
      </c>
      <c r="Z3261">
        <v>164192</v>
      </c>
      <c r="AA3261">
        <v>164192</v>
      </c>
      <c r="AB3261" t="s">
        <v>72</v>
      </c>
      <c r="AC3261" s="1">
        <v>41852</v>
      </c>
      <c r="AD3261">
        <v>136000</v>
      </c>
      <c r="AE3261">
        <v>2643</v>
      </c>
      <c r="AF3261">
        <v>382</v>
      </c>
      <c r="AG3261" t="s">
        <v>64</v>
      </c>
      <c r="AH3261" t="s">
        <v>76</v>
      </c>
      <c r="AI3261">
        <v>1</v>
      </c>
      <c r="AJ3261">
        <v>2000</v>
      </c>
      <c r="AK3261">
        <v>3</v>
      </c>
      <c r="AL3261">
        <v>2</v>
      </c>
      <c r="AN3261">
        <v>1780</v>
      </c>
      <c r="AO3261">
        <v>32</v>
      </c>
      <c r="AP3261" t="s">
        <v>72</v>
      </c>
      <c r="AQ3261" t="s">
        <v>66</v>
      </c>
      <c r="AR3261">
        <v>2293</v>
      </c>
      <c r="AW3261" t="s">
        <v>5388</v>
      </c>
      <c r="AX3261" t="s">
        <v>15859</v>
      </c>
      <c r="AY3261" t="s">
        <v>5390</v>
      </c>
      <c r="AZ3261" t="s">
        <v>70</v>
      </c>
    </row>
    <row r="3262" spans="1:52" x14ac:dyDescent="0.3">
      <c r="A3262">
        <v>2177365</v>
      </c>
      <c r="B3262" t="s">
        <v>15860</v>
      </c>
      <c r="C3262" t="str">
        <f t="shared" si="398"/>
        <v>7492</v>
      </c>
      <c r="D3262" t="s">
        <v>8411</v>
      </c>
      <c r="E3262" t="str">
        <f>"0000"</f>
        <v>0000</v>
      </c>
      <c r="F3262" t="s">
        <v>108</v>
      </c>
      <c r="G3262" t="str">
        <f>"10"</f>
        <v>10</v>
      </c>
      <c r="H3262" t="s">
        <v>55</v>
      </c>
      <c r="I3262" t="s">
        <v>56</v>
      </c>
      <c r="J3262" t="s">
        <v>57</v>
      </c>
      <c r="K3262">
        <v>0</v>
      </c>
      <c r="L3262">
        <v>46185</v>
      </c>
      <c r="M3262">
        <v>1.06</v>
      </c>
      <c r="N3262" t="str">
        <f t="shared" si="401"/>
        <v>000X</v>
      </c>
      <c r="O3262">
        <v>4720</v>
      </c>
      <c r="P3262" t="s">
        <v>72</v>
      </c>
      <c r="Q3262" t="s">
        <v>8919</v>
      </c>
      <c r="R3262" t="s">
        <v>140</v>
      </c>
      <c r="T3262" t="s">
        <v>61</v>
      </c>
      <c r="V3262" t="s">
        <v>15861</v>
      </c>
      <c r="W3262">
        <v>16960</v>
      </c>
      <c r="X3262">
        <v>16960</v>
      </c>
      <c r="Y3262">
        <v>0</v>
      </c>
      <c r="Z3262">
        <v>16960</v>
      </c>
      <c r="AA3262">
        <v>16960</v>
      </c>
      <c r="AB3262" t="s">
        <v>72</v>
      </c>
      <c r="AC3262" s="1">
        <v>42963</v>
      </c>
      <c r="AD3262">
        <v>18000</v>
      </c>
      <c r="AE3262">
        <v>2847</v>
      </c>
      <c r="AF3262">
        <v>1514</v>
      </c>
      <c r="AG3262" t="s">
        <v>103</v>
      </c>
      <c r="AH3262" t="s">
        <v>76</v>
      </c>
      <c r="AR3262">
        <v>0</v>
      </c>
      <c r="AW3262" t="s">
        <v>15787</v>
      </c>
      <c r="AX3262" t="s">
        <v>15788</v>
      </c>
      <c r="AY3262" t="s">
        <v>15789</v>
      </c>
      <c r="AZ3262" t="s">
        <v>70</v>
      </c>
    </row>
    <row r="3263" spans="1:52" x14ac:dyDescent="0.3">
      <c r="A3263">
        <v>2177543</v>
      </c>
      <c r="B3263" t="s">
        <v>15862</v>
      </c>
      <c r="C3263" t="str">
        <f t="shared" si="398"/>
        <v>7492</v>
      </c>
      <c r="D3263" t="s">
        <v>8411</v>
      </c>
      <c r="E3263" t="str">
        <f>"0100"</f>
        <v>0100</v>
      </c>
      <c r="F3263" t="s">
        <v>54</v>
      </c>
      <c r="G3263" t="str">
        <f>"10"</f>
        <v>10</v>
      </c>
      <c r="H3263" t="s">
        <v>55</v>
      </c>
      <c r="I3263" t="s">
        <v>56</v>
      </c>
      <c r="J3263" t="s">
        <v>57</v>
      </c>
      <c r="K3263">
        <v>1</v>
      </c>
      <c r="L3263">
        <v>50666</v>
      </c>
      <c r="M3263">
        <v>1.1599999999999999</v>
      </c>
      <c r="N3263" t="str">
        <f t="shared" si="401"/>
        <v>000X</v>
      </c>
      <c r="O3263">
        <v>2611</v>
      </c>
      <c r="P3263" t="s">
        <v>58</v>
      </c>
      <c r="Q3263" t="s">
        <v>9471</v>
      </c>
      <c r="R3263" t="s">
        <v>140</v>
      </c>
      <c r="T3263" t="s">
        <v>61</v>
      </c>
      <c r="V3263" t="s">
        <v>15863</v>
      </c>
      <c r="W3263">
        <v>227977</v>
      </c>
      <c r="X3263">
        <v>18610</v>
      </c>
      <c r="Y3263">
        <v>209367</v>
      </c>
      <c r="Z3263">
        <v>171745</v>
      </c>
      <c r="AA3263">
        <v>146745</v>
      </c>
      <c r="AB3263" t="s">
        <v>63</v>
      </c>
      <c r="AC3263" s="1">
        <v>36586</v>
      </c>
      <c r="AD3263">
        <v>200</v>
      </c>
      <c r="AE3263">
        <v>1351</v>
      </c>
      <c r="AF3263">
        <v>1703</v>
      </c>
      <c r="AG3263" t="s">
        <v>103</v>
      </c>
      <c r="AH3263" t="s">
        <v>391</v>
      </c>
      <c r="AI3263">
        <v>1</v>
      </c>
      <c r="AJ3263">
        <v>2001</v>
      </c>
      <c r="AK3263">
        <v>3</v>
      </c>
      <c r="AL3263">
        <v>2</v>
      </c>
      <c r="AN3263">
        <v>2239</v>
      </c>
      <c r="AO3263">
        <v>32</v>
      </c>
      <c r="AP3263" t="s">
        <v>63</v>
      </c>
      <c r="AQ3263" t="s">
        <v>66</v>
      </c>
      <c r="AR3263">
        <v>3145</v>
      </c>
      <c r="AW3263" t="s">
        <v>15864</v>
      </c>
      <c r="AX3263" t="s">
        <v>15865</v>
      </c>
      <c r="AY3263" t="s">
        <v>15866</v>
      </c>
      <c r="AZ3263" t="s">
        <v>70</v>
      </c>
    </row>
    <row r="3264" spans="1:52" x14ac:dyDescent="0.3">
      <c r="A3264">
        <v>2178086</v>
      </c>
      <c r="B3264" t="s">
        <v>15867</v>
      </c>
      <c r="C3264" t="str">
        <f t="shared" si="398"/>
        <v>7492</v>
      </c>
      <c r="D3264" t="s">
        <v>8411</v>
      </c>
      <c r="E3264" t="str">
        <f>"0100"</f>
        <v>0100</v>
      </c>
      <c r="F3264" t="s">
        <v>54</v>
      </c>
      <c r="G3264" t="str">
        <f>"04"</f>
        <v>04</v>
      </c>
      <c r="H3264" t="s">
        <v>55</v>
      </c>
      <c r="I3264" t="s">
        <v>56</v>
      </c>
      <c r="J3264" t="s">
        <v>13318</v>
      </c>
      <c r="K3264">
        <v>1</v>
      </c>
      <c r="L3264">
        <v>43749</v>
      </c>
      <c r="M3264">
        <v>1</v>
      </c>
      <c r="N3264" t="str">
        <f t="shared" si="401"/>
        <v>000X</v>
      </c>
      <c r="O3264">
        <v>3454</v>
      </c>
      <c r="P3264" t="s">
        <v>58</v>
      </c>
      <c r="Q3264" t="s">
        <v>15661</v>
      </c>
      <c r="R3264" t="s">
        <v>140</v>
      </c>
      <c r="T3264" t="s">
        <v>61</v>
      </c>
      <c r="V3264" t="s">
        <v>15868</v>
      </c>
      <c r="W3264">
        <v>269036</v>
      </c>
      <c r="X3264">
        <v>23980</v>
      </c>
      <c r="Y3264">
        <v>245056</v>
      </c>
      <c r="Z3264">
        <v>231207</v>
      </c>
      <c r="AA3264">
        <v>206207</v>
      </c>
      <c r="AB3264" t="s">
        <v>72</v>
      </c>
      <c r="AC3264" s="1">
        <v>44062</v>
      </c>
      <c r="AD3264">
        <v>360000</v>
      </c>
      <c r="AE3264">
        <v>3086</v>
      </c>
      <c r="AF3264">
        <v>559</v>
      </c>
      <c r="AG3264" t="s">
        <v>64</v>
      </c>
      <c r="AH3264" t="s">
        <v>76</v>
      </c>
      <c r="AI3264">
        <v>1</v>
      </c>
      <c r="AJ3264">
        <v>2002</v>
      </c>
      <c r="AK3264">
        <v>3</v>
      </c>
      <c r="AL3264">
        <v>2</v>
      </c>
      <c r="AN3264">
        <v>2347</v>
      </c>
      <c r="AO3264">
        <v>32</v>
      </c>
      <c r="AP3264" t="s">
        <v>63</v>
      </c>
      <c r="AQ3264" t="s">
        <v>66</v>
      </c>
      <c r="AR3264">
        <v>3214</v>
      </c>
      <c r="AW3264" t="s">
        <v>15869</v>
      </c>
      <c r="AX3264" t="s">
        <v>15870</v>
      </c>
      <c r="AY3264" t="s">
        <v>15871</v>
      </c>
      <c r="AZ3264" t="s">
        <v>70</v>
      </c>
    </row>
    <row r="3265" spans="1:52" x14ac:dyDescent="0.3">
      <c r="A3265">
        <v>2178370</v>
      </c>
      <c r="B3265" t="s">
        <v>15872</v>
      </c>
      <c r="C3265" t="str">
        <f t="shared" si="398"/>
        <v>7492</v>
      </c>
      <c r="D3265" t="s">
        <v>8411</v>
      </c>
      <c r="E3265" t="str">
        <f>"0100"</f>
        <v>0100</v>
      </c>
      <c r="F3265" t="s">
        <v>54</v>
      </c>
      <c r="G3265" t="str">
        <f>"04"</f>
        <v>04</v>
      </c>
      <c r="H3265" t="s">
        <v>55</v>
      </c>
      <c r="I3265" t="s">
        <v>56</v>
      </c>
      <c r="J3265" t="s">
        <v>13318</v>
      </c>
      <c r="K3265">
        <v>1</v>
      </c>
      <c r="L3265">
        <v>42899</v>
      </c>
      <c r="M3265">
        <v>0.98</v>
      </c>
      <c r="N3265" t="str">
        <f t="shared" si="401"/>
        <v>000X</v>
      </c>
      <c r="O3265">
        <v>5803</v>
      </c>
      <c r="P3265" t="s">
        <v>72</v>
      </c>
      <c r="Q3265" t="s">
        <v>8514</v>
      </c>
      <c r="R3265" t="s">
        <v>140</v>
      </c>
      <c r="T3265" t="s">
        <v>61</v>
      </c>
      <c r="V3265" t="s">
        <v>15873</v>
      </c>
      <c r="W3265">
        <v>404471</v>
      </c>
      <c r="X3265">
        <v>25270</v>
      </c>
      <c r="Y3265">
        <v>379201</v>
      </c>
      <c r="Z3265">
        <v>377871</v>
      </c>
      <c r="AA3265">
        <v>352871</v>
      </c>
      <c r="AB3265" t="s">
        <v>63</v>
      </c>
      <c r="AC3265" s="1">
        <v>39417</v>
      </c>
      <c r="AD3265">
        <v>65000</v>
      </c>
      <c r="AE3265">
        <v>2183</v>
      </c>
      <c r="AF3265">
        <v>1599</v>
      </c>
      <c r="AG3265" t="s">
        <v>103</v>
      </c>
      <c r="AH3265" t="s">
        <v>76</v>
      </c>
      <c r="AI3265">
        <v>1</v>
      </c>
      <c r="AJ3265">
        <v>2009</v>
      </c>
      <c r="AK3265">
        <v>3</v>
      </c>
      <c r="AL3265">
        <v>2</v>
      </c>
      <c r="AM3265">
        <v>1</v>
      </c>
      <c r="AN3265">
        <v>3124</v>
      </c>
      <c r="AO3265">
        <v>32</v>
      </c>
      <c r="AP3265" t="s">
        <v>63</v>
      </c>
      <c r="AQ3265" t="s">
        <v>66</v>
      </c>
      <c r="AR3265">
        <v>5247</v>
      </c>
      <c r="AW3265" t="s">
        <v>15874</v>
      </c>
      <c r="AX3265" t="s">
        <v>15875</v>
      </c>
      <c r="AY3265" t="s">
        <v>15876</v>
      </c>
      <c r="AZ3265" t="s">
        <v>70</v>
      </c>
    </row>
    <row r="3266" spans="1:52" x14ac:dyDescent="0.3">
      <c r="A3266">
        <v>2178710</v>
      </c>
      <c r="B3266" t="s">
        <v>15877</v>
      </c>
      <c r="C3266" t="str">
        <f t="shared" ref="C3266:C3329" si="404">"7492"</f>
        <v>7492</v>
      </c>
      <c r="D3266" t="s">
        <v>8411</v>
      </c>
      <c r="E3266" t="str">
        <f>"0000"</f>
        <v>0000</v>
      </c>
      <c r="F3266" t="s">
        <v>108</v>
      </c>
      <c r="G3266" t="str">
        <f>"04"</f>
        <v>04</v>
      </c>
      <c r="H3266" t="s">
        <v>55</v>
      </c>
      <c r="I3266" t="s">
        <v>56</v>
      </c>
      <c r="J3266" t="s">
        <v>13318</v>
      </c>
      <c r="K3266">
        <v>0</v>
      </c>
      <c r="L3266">
        <v>70874</v>
      </c>
      <c r="M3266">
        <v>1.63</v>
      </c>
      <c r="N3266" t="str">
        <f t="shared" si="401"/>
        <v>000X</v>
      </c>
      <c r="O3266">
        <v>5419</v>
      </c>
      <c r="P3266" t="s">
        <v>72</v>
      </c>
      <c r="Q3266" t="s">
        <v>8514</v>
      </c>
      <c r="R3266" t="s">
        <v>140</v>
      </c>
      <c r="T3266" t="s">
        <v>61</v>
      </c>
      <c r="V3266" t="s">
        <v>15878</v>
      </c>
      <c r="W3266">
        <v>27010</v>
      </c>
      <c r="X3266">
        <v>27010</v>
      </c>
      <c r="Y3266">
        <v>0</v>
      </c>
      <c r="Z3266">
        <v>27010</v>
      </c>
      <c r="AA3266">
        <v>27010</v>
      </c>
      <c r="AB3266" t="s">
        <v>72</v>
      </c>
      <c r="AC3266" s="1">
        <v>37987</v>
      </c>
      <c r="AD3266">
        <v>49000</v>
      </c>
      <c r="AE3266">
        <v>1684</v>
      </c>
      <c r="AF3266">
        <v>2108</v>
      </c>
      <c r="AG3266" t="s">
        <v>103</v>
      </c>
      <c r="AH3266" t="s">
        <v>76</v>
      </c>
      <c r="AR3266">
        <v>0</v>
      </c>
      <c r="AW3266" t="s">
        <v>15879</v>
      </c>
      <c r="AX3266" t="s">
        <v>15669</v>
      </c>
      <c r="AY3266" t="s">
        <v>15670</v>
      </c>
      <c r="AZ3266" t="s">
        <v>15671</v>
      </c>
    </row>
    <row r="3267" spans="1:52" x14ac:dyDescent="0.3">
      <c r="A3267">
        <v>2178876</v>
      </c>
      <c r="B3267" t="s">
        <v>15880</v>
      </c>
      <c r="C3267" t="str">
        <f t="shared" si="404"/>
        <v>7492</v>
      </c>
      <c r="D3267" t="s">
        <v>8411</v>
      </c>
      <c r="E3267" t="str">
        <f>"0100"</f>
        <v>0100</v>
      </c>
      <c r="F3267" t="s">
        <v>54</v>
      </c>
      <c r="G3267" t="str">
        <f>"34"</f>
        <v>34</v>
      </c>
      <c r="H3267" t="s">
        <v>1645</v>
      </c>
      <c r="I3267" t="s">
        <v>56</v>
      </c>
      <c r="J3267" t="s">
        <v>57</v>
      </c>
      <c r="K3267">
        <v>1</v>
      </c>
      <c r="L3267">
        <v>46969</v>
      </c>
      <c r="M3267">
        <v>1.08</v>
      </c>
      <c r="N3267" t="str">
        <f t="shared" si="401"/>
        <v>000X</v>
      </c>
      <c r="O3267">
        <v>2678</v>
      </c>
      <c r="P3267" t="s">
        <v>58</v>
      </c>
      <c r="Q3267" t="s">
        <v>15881</v>
      </c>
      <c r="R3267" t="s">
        <v>140</v>
      </c>
      <c r="T3267" t="s">
        <v>61</v>
      </c>
      <c r="V3267" t="s">
        <v>15882</v>
      </c>
      <c r="W3267">
        <v>167185</v>
      </c>
      <c r="X3267">
        <v>17250</v>
      </c>
      <c r="Y3267">
        <v>149935</v>
      </c>
      <c r="Z3267">
        <v>123175</v>
      </c>
      <c r="AA3267">
        <v>97675</v>
      </c>
      <c r="AB3267" t="s">
        <v>63</v>
      </c>
      <c r="AC3267" s="1">
        <v>38930</v>
      </c>
      <c r="AD3267">
        <v>235000</v>
      </c>
      <c r="AE3267">
        <v>2036</v>
      </c>
      <c r="AF3267">
        <v>34</v>
      </c>
      <c r="AG3267" t="s">
        <v>64</v>
      </c>
      <c r="AH3267" t="s">
        <v>76</v>
      </c>
      <c r="AI3267">
        <v>1</v>
      </c>
      <c r="AJ3267">
        <v>2000</v>
      </c>
      <c r="AK3267">
        <v>3</v>
      </c>
      <c r="AL3267">
        <v>2</v>
      </c>
      <c r="AN3267">
        <v>1500</v>
      </c>
      <c r="AO3267">
        <v>32</v>
      </c>
      <c r="AP3267" t="s">
        <v>72</v>
      </c>
      <c r="AQ3267" t="s">
        <v>66</v>
      </c>
      <c r="AR3267">
        <v>2178</v>
      </c>
      <c r="AW3267" t="s">
        <v>14458</v>
      </c>
      <c r="AX3267" t="s">
        <v>15883</v>
      </c>
      <c r="AY3267" t="s">
        <v>15884</v>
      </c>
      <c r="AZ3267" t="s">
        <v>70</v>
      </c>
    </row>
    <row r="3268" spans="1:52" x14ac:dyDescent="0.3">
      <c r="A3268">
        <v>2175443</v>
      </c>
      <c r="B3268" t="s">
        <v>15885</v>
      </c>
      <c r="C3268" t="str">
        <f t="shared" si="404"/>
        <v>7492</v>
      </c>
      <c r="D3268" t="s">
        <v>8411</v>
      </c>
      <c r="E3268" t="str">
        <f>"0000"</f>
        <v>0000</v>
      </c>
      <c r="F3268" t="s">
        <v>108</v>
      </c>
      <c r="G3268" t="str">
        <f>"09"</f>
        <v>09</v>
      </c>
      <c r="H3268" t="s">
        <v>55</v>
      </c>
      <c r="I3268" t="s">
        <v>56</v>
      </c>
      <c r="J3268" t="s">
        <v>57</v>
      </c>
      <c r="K3268">
        <v>0</v>
      </c>
      <c r="L3268">
        <v>43692</v>
      </c>
      <c r="M3268">
        <v>1</v>
      </c>
      <c r="N3268" t="str">
        <f t="shared" si="401"/>
        <v>000X</v>
      </c>
      <c r="O3268">
        <v>4497</v>
      </c>
      <c r="P3268" t="s">
        <v>72</v>
      </c>
      <c r="Q3268" t="s">
        <v>8499</v>
      </c>
      <c r="R3268" t="s">
        <v>266</v>
      </c>
      <c r="T3268" t="s">
        <v>61</v>
      </c>
      <c r="V3268" t="s">
        <v>15886</v>
      </c>
      <c r="W3268">
        <v>16050</v>
      </c>
      <c r="X3268">
        <v>16050</v>
      </c>
      <c r="Y3268">
        <v>0</v>
      </c>
      <c r="Z3268">
        <v>16050</v>
      </c>
      <c r="AA3268">
        <v>16050</v>
      </c>
      <c r="AB3268" t="s">
        <v>72</v>
      </c>
      <c r="AC3268" s="1">
        <v>43263</v>
      </c>
      <c r="AD3268">
        <v>24500</v>
      </c>
      <c r="AE3268">
        <v>2908</v>
      </c>
      <c r="AF3268">
        <v>1543</v>
      </c>
      <c r="AG3268" t="s">
        <v>103</v>
      </c>
      <c r="AH3268" t="s">
        <v>76</v>
      </c>
      <c r="AR3268">
        <v>0</v>
      </c>
      <c r="AW3268" t="s">
        <v>15887</v>
      </c>
      <c r="AX3268" t="s">
        <v>15888</v>
      </c>
      <c r="AY3268" t="s">
        <v>15889</v>
      </c>
      <c r="AZ3268" t="s">
        <v>15890</v>
      </c>
    </row>
    <row r="3269" spans="1:52" x14ac:dyDescent="0.3">
      <c r="A3269">
        <v>2175630</v>
      </c>
      <c r="B3269" t="s">
        <v>15891</v>
      </c>
      <c r="C3269" t="str">
        <f t="shared" si="404"/>
        <v>7492</v>
      </c>
      <c r="D3269" t="s">
        <v>8411</v>
      </c>
      <c r="E3269" t="str">
        <f>"0100"</f>
        <v>0100</v>
      </c>
      <c r="F3269" t="s">
        <v>54</v>
      </c>
      <c r="G3269" t="str">
        <f>"09"</f>
        <v>09</v>
      </c>
      <c r="H3269" t="s">
        <v>55</v>
      </c>
      <c r="I3269" t="s">
        <v>56</v>
      </c>
      <c r="J3269" t="s">
        <v>57</v>
      </c>
      <c r="K3269">
        <v>1</v>
      </c>
      <c r="L3269">
        <v>45440</v>
      </c>
      <c r="M3269">
        <v>1.04</v>
      </c>
      <c r="N3269" t="str">
        <f t="shared" si="401"/>
        <v>000X</v>
      </c>
      <c r="O3269">
        <v>3200</v>
      </c>
      <c r="P3269" t="s">
        <v>58</v>
      </c>
      <c r="Q3269" t="s">
        <v>8625</v>
      </c>
      <c r="R3269" t="s">
        <v>118</v>
      </c>
      <c r="T3269" t="s">
        <v>61</v>
      </c>
      <c r="V3269" t="s">
        <v>15892</v>
      </c>
      <c r="W3269">
        <v>254707</v>
      </c>
      <c r="X3269">
        <v>16690</v>
      </c>
      <c r="Y3269">
        <v>238017</v>
      </c>
      <c r="Z3269">
        <v>254707</v>
      </c>
      <c r="AA3269">
        <v>254707</v>
      </c>
      <c r="AB3269" t="s">
        <v>63</v>
      </c>
      <c r="AC3269" s="1">
        <v>43879</v>
      </c>
      <c r="AD3269">
        <v>240000</v>
      </c>
      <c r="AE3269">
        <v>3040</v>
      </c>
      <c r="AF3269">
        <v>1879</v>
      </c>
      <c r="AG3269" t="s">
        <v>64</v>
      </c>
      <c r="AH3269" t="s">
        <v>76</v>
      </c>
      <c r="AI3269">
        <v>1</v>
      </c>
      <c r="AJ3269">
        <v>1993</v>
      </c>
      <c r="AK3269">
        <v>4</v>
      </c>
      <c r="AL3269">
        <v>2</v>
      </c>
      <c r="AN3269">
        <v>2577</v>
      </c>
      <c r="AO3269">
        <v>32</v>
      </c>
      <c r="AP3269" t="s">
        <v>63</v>
      </c>
      <c r="AQ3269" t="s">
        <v>66</v>
      </c>
      <c r="AR3269">
        <v>3991</v>
      </c>
      <c r="AW3269" t="s">
        <v>15893</v>
      </c>
      <c r="AY3269" t="s">
        <v>15894</v>
      </c>
      <c r="AZ3269" t="s">
        <v>70</v>
      </c>
    </row>
    <row r="3270" spans="1:52" x14ac:dyDescent="0.3">
      <c r="A3270">
        <v>2176130</v>
      </c>
      <c r="B3270" t="s">
        <v>15895</v>
      </c>
      <c r="C3270" t="str">
        <f t="shared" si="404"/>
        <v>7492</v>
      </c>
      <c r="D3270" t="s">
        <v>8411</v>
      </c>
      <c r="E3270" t="str">
        <f>"0100"</f>
        <v>0100</v>
      </c>
      <c r="F3270" t="s">
        <v>54</v>
      </c>
      <c r="G3270" t="str">
        <f>"09"</f>
        <v>09</v>
      </c>
      <c r="H3270" t="s">
        <v>55</v>
      </c>
      <c r="I3270" t="s">
        <v>56</v>
      </c>
      <c r="J3270" t="s">
        <v>57</v>
      </c>
      <c r="K3270">
        <v>1</v>
      </c>
      <c r="L3270">
        <v>44461</v>
      </c>
      <c r="M3270">
        <v>1.02</v>
      </c>
      <c r="N3270" t="str">
        <f t="shared" si="401"/>
        <v>000X</v>
      </c>
      <c r="O3270">
        <v>2978</v>
      </c>
      <c r="P3270" t="s">
        <v>58</v>
      </c>
      <c r="Q3270" t="s">
        <v>8502</v>
      </c>
      <c r="R3270" t="s">
        <v>140</v>
      </c>
      <c r="T3270" t="s">
        <v>61</v>
      </c>
      <c r="V3270" t="s">
        <v>15896</v>
      </c>
      <c r="W3270">
        <v>293971</v>
      </c>
      <c r="X3270">
        <v>16330</v>
      </c>
      <c r="Y3270">
        <v>277641</v>
      </c>
      <c r="Z3270">
        <v>293971</v>
      </c>
      <c r="AA3270">
        <v>293971</v>
      </c>
      <c r="AB3270" t="s">
        <v>72</v>
      </c>
      <c r="AC3270" s="1">
        <v>43137</v>
      </c>
      <c r="AD3270">
        <v>320000</v>
      </c>
      <c r="AE3270">
        <v>2879</v>
      </c>
      <c r="AF3270">
        <v>361</v>
      </c>
      <c r="AG3270" t="s">
        <v>64</v>
      </c>
      <c r="AH3270" t="s">
        <v>76</v>
      </c>
      <c r="AI3270">
        <v>1</v>
      </c>
      <c r="AJ3270">
        <v>2007</v>
      </c>
      <c r="AK3270">
        <v>4</v>
      </c>
      <c r="AL3270">
        <v>3</v>
      </c>
      <c r="AN3270">
        <v>2786</v>
      </c>
      <c r="AO3270">
        <v>32</v>
      </c>
      <c r="AP3270" t="s">
        <v>63</v>
      </c>
      <c r="AQ3270" t="s">
        <v>66</v>
      </c>
      <c r="AR3270">
        <v>3935</v>
      </c>
      <c r="AW3270" t="s">
        <v>15897</v>
      </c>
      <c r="AX3270" t="s">
        <v>15898</v>
      </c>
      <c r="AY3270" t="s">
        <v>15899</v>
      </c>
      <c r="AZ3270" t="s">
        <v>15900</v>
      </c>
    </row>
    <row r="3271" spans="1:52" x14ac:dyDescent="0.3">
      <c r="A3271">
        <v>2176491</v>
      </c>
      <c r="B3271" t="s">
        <v>15901</v>
      </c>
      <c r="C3271" t="str">
        <f t="shared" si="404"/>
        <v>7492</v>
      </c>
      <c r="D3271" t="s">
        <v>8411</v>
      </c>
      <c r="E3271" t="str">
        <f>"0000"</f>
        <v>0000</v>
      </c>
      <c r="F3271" t="s">
        <v>108</v>
      </c>
      <c r="G3271" t="str">
        <f>"04"</f>
        <v>04</v>
      </c>
      <c r="H3271" t="s">
        <v>55</v>
      </c>
      <c r="I3271" t="s">
        <v>56</v>
      </c>
      <c r="J3271" t="s">
        <v>57</v>
      </c>
      <c r="K3271">
        <v>0</v>
      </c>
      <c r="L3271">
        <v>30011</v>
      </c>
      <c r="M3271">
        <v>0.69</v>
      </c>
      <c r="N3271" t="str">
        <f t="shared" si="401"/>
        <v>000X</v>
      </c>
      <c r="O3271">
        <v>5039</v>
      </c>
      <c r="P3271" t="s">
        <v>72</v>
      </c>
      <c r="Q3271" t="s">
        <v>8499</v>
      </c>
      <c r="R3271" t="s">
        <v>266</v>
      </c>
      <c r="T3271" t="s">
        <v>61</v>
      </c>
      <c r="V3271" t="s">
        <v>15902</v>
      </c>
      <c r="W3271">
        <v>9370</v>
      </c>
      <c r="X3271">
        <v>9370</v>
      </c>
      <c r="Y3271">
        <v>0</v>
      </c>
      <c r="Z3271">
        <v>9370</v>
      </c>
      <c r="AA3271">
        <v>9370</v>
      </c>
      <c r="AB3271" t="s">
        <v>72</v>
      </c>
      <c r="AC3271" s="1">
        <v>36342</v>
      </c>
      <c r="AD3271">
        <v>179000</v>
      </c>
      <c r="AE3271">
        <v>1317</v>
      </c>
      <c r="AF3271">
        <v>2044</v>
      </c>
      <c r="AG3271" t="s">
        <v>103</v>
      </c>
      <c r="AH3271" t="s">
        <v>570</v>
      </c>
      <c r="AR3271">
        <v>0</v>
      </c>
      <c r="AW3271" t="s">
        <v>15903</v>
      </c>
      <c r="AY3271" t="s">
        <v>15904</v>
      </c>
      <c r="AZ3271" t="s">
        <v>15905</v>
      </c>
    </row>
    <row r="3272" spans="1:52" x14ac:dyDescent="0.3">
      <c r="A3272">
        <v>2177063</v>
      </c>
      <c r="B3272" t="s">
        <v>15906</v>
      </c>
      <c r="C3272" t="str">
        <f t="shared" si="404"/>
        <v>7492</v>
      </c>
      <c r="D3272" t="s">
        <v>8411</v>
      </c>
      <c r="E3272" t="str">
        <f>"0100"</f>
        <v>0100</v>
      </c>
      <c r="F3272" t="s">
        <v>54</v>
      </c>
      <c r="G3272" t="str">
        <f>"10"</f>
        <v>10</v>
      </c>
      <c r="H3272" t="s">
        <v>55</v>
      </c>
      <c r="I3272" t="s">
        <v>56</v>
      </c>
      <c r="J3272" t="s">
        <v>57</v>
      </c>
      <c r="K3272">
        <v>1</v>
      </c>
      <c r="L3272">
        <v>45791</v>
      </c>
      <c r="M3272">
        <v>1.05</v>
      </c>
      <c r="N3272" t="str">
        <f t="shared" si="401"/>
        <v>000X</v>
      </c>
      <c r="O3272">
        <v>2994</v>
      </c>
      <c r="P3272" t="s">
        <v>58</v>
      </c>
      <c r="Q3272" t="s">
        <v>8502</v>
      </c>
      <c r="R3272" t="s">
        <v>140</v>
      </c>
      <c r="T3272" t="s">
        <v>61</v>
      </c>
      <c r="V3272" t="s">
        <v>15907</v>
      </c>
      <c r="W3272">
        <v>247241</v>
      </c>
      <c r="X3272">
        <v>16820</v>
      </c>
      <c r="Y3272">
        <v>230421</v>
      </c>
      <c r="Z3272">
        <v>247241</v>
      </c>
      <c r="AA3272">
        <v>222241</v>
      </c>
      <c r="AB3272" t="s">
        <v>63</v>
      </c>
      <c r="AC3272" s="1">
        <v>43490</v>
      </c>
      <c r="AD3272">
        <v>307500</v>
      </c>
      <c r="AE3272">
        <v>2953</v>
      </c>
      <c r="AF3272">
        <v>1799</v>
      </c>
      <c r="AG3272" t="s">
        <v>64</v>
      </c>
      <c r="AH3272" t="s">
        <v>76</v>
      </c>
      <c r="AI3272">
        <v>1</v>
      </c>
      <c r="AJ3272">
        <v>1999</v>
      </c>
      <c r="AK3272">
        <v>3</v>
      </c>
      <c r="AL3272">
        <v>3</v>
      </c>
      <c r="AN3272">
        <v>2850</v>
      </c>
      <c r="AO3272">
        <v>32</v>
      </c>
      <c r="AP3272" t="s">
        <v>63</v>
      </c>
      <c r="AQ3272" t="s">
        <v>66</v>
      </c>
      <c r="AR3272">
        <v>3894</v>
      </c>
      <c r="AW3272" t="s">
        <v>15908</v>
      </c>
      <c r="AX3272" t="s">
        <v>15909</v>
      </c>
      <c r="AY3272" t="s">
        <v>15910</v>
      </c>
      <c r="AZ3272" t="s">
        <v>70</v>
      </c>
    </row>
    <row r="3273" spans="1:52" x14ac:dyDescent="0.3">
      <c r="A3273">
        <v>2177292</v>
      </c>
      <c r="B3273" t="s">
        <v>15911</v>
      </c>
      <c r="C3273" t="str">
        <f t="shared" si="404"/>
        <v>7492</v>
      </c>
      <c r="D3273" t="s">
        <v>8411</v>
      </c>
      <c r="E3273" t="str">
        <f>"0100"</f>
        <v>0100</v>
      </c>
      <c r="F3273" t="s">
        <v>54</v>
      </c>
      <c r="G3273" t="str">
        <f>"10"</f>
        <v>10</v>
      </c>
      <c r="H3273" t="s">
        <v>55</v>
      </c>
      <c r="I3273" t="s">
        <v>56</v>
      </c>
      <c r="J3273" t="s">
        <v>57</v>
      </c>
      <c r="K3273">
        <v>1</v>
      </c>
      <c r="L3273">
        <v>46135</v>
      </c>
      <c r="M3273">
        <v>1.06</v>
      </c>
      <c r="N3273" t="str">
        <f t="shared" si="401"/>
        <v>000X</v>
      </c>
      <c r="O3273">
        <v>4760</v>
      </c>
      <c r="P3273" t="s">
        <v>72</v>
      </c>
      <c r="Q3273" t="s">
        <v>8919</v>
      </c>
      <c r="R3273" t="s">
        <v>140</v>
      </c>
      <c r="T3273" t="s">
        <v>61</v>
      </c>
      <c r="V3273" t="s">
        <v>15912</v>
      </c>
      <c r="W3273">
        <v>250181</v>
      </c>
      <c r="X3273">
        <v>16950</v>
      </c>
      <c r="Y3273">
        <v>233231</v>
      </c>
      <c r="Z3273">
        <v>250181</v>
      </c>
      <c r="AA3273">
        <v>250181</v>
      </c>
      <c r="AB3273" t="s">
        <v>72</v>
      </c>
      <c r="AC3273" s="1">
        <v>43844</v>
      </c>
      <c r="AD3273">
        <v>300000</v>
      </c>
      <c r="AE3273">
        <v>3036</v>
      </c>
      <c r="AF3273">
        <v>1305</v>
      </c>
      <c r="AG3273" t="s">
        <v>64</v>
      </c>
      <c r="AH3273" t="s">
        <v>76</v>
      </c>
      <c r="AI3273">
        <v>1</v>
      </c>
      <c r="AJ3273">
        <v>1986</v>
      </c>
      <c r="AK3273">
        <v>3</v>
      </c>
      <c r="AL3273">
        <v>2</v>
      </c>
      <c r="AN3273">
        <v>2725</v>
      </c>
      <c r="AO3273">
        <v>32</v>
      </c>
      <c r="AP3273" t="s">
        <v>63</v>
      </c>
      <c r="AQ3273" t="s">
        <v>66</v>
      </c>
      <c r="AR3273">
        <v>3723</v>
      </c>
      <c r="AW3273" t="s">
        <v>15913</v>
      </c>
      <c r="AY3273" t="s">
        <v>15914</v>
      </c>
      <c r="AZ3273" t="s">
        <v>70</v>
      </c>
    </row>
    <row r="3274" spans="1:52" x14ac:dyDescent="0.3">
      <c r="A3274">
        <v>2177454</v>
      </c>
      <c r="B3274" t="s">
        <v>15915</v>
      </c>
      <c r="C3274" t="str">
        <f t="shared" si="404"/>
        <v>7492</v>
      </c>
      <c r="D3274" t="s">
        <v>8411</v>
      </c>
      <c r="E3274" t="str">
        <f>"0000"</f>
        <v>0000</v>
      </c>
      <c r="F3274" t="s">
        <v>108</v>
      </c>
      <c r="G3274" t="str">
        <f>"10"</f>
        <v>10</v>
      </c>
      <c r="H3274" t="s">
        <v>55</v>
      </c>
      <c r="I3274" t="s">
        <v>56</v>
      </c>
      <c r="J3274" t="s">
        <v>57</v>
      </c>
      <c r="K3274">
        <v>0</v>
      </c>
      <c r="L3274">
        <v>46250</v>
      </c>
      <c r="M3274">
        <v>1.06</v>
      </c>
      <c r="N3274" t="str">
        <f t="shared" si="401"/>
        <v>000X</v>
      </c>
      <c r="O3274">
        <v>4538</v>
      </c>
      <c r="P3274" t="s">
        <v>72</v>
      </c>
      <c r="Q3274" t="s">
        <v>8919</v>
      </c>
      <c r="R3274" t="s">
        <v>140</v>
      </c>
      <c r="T3274" t="s">
        <v>61</v>
      </c>
      <c r="V3274" t="s">
        <v>15916</v>
      </c>
      <c r="W3274">
        <v>16990</v>
      </c>
      <c r="X3274">
        <v>16990</v>
      </c>
      <c r="Y3274">
        <v>0</v>
      </c>
      <c r="Z3274">
        <v>16990</v>
      </c>
      <c r="AA3274">
        <v>16990</v>
      </c>
      <c r="AB3274" t="s">
        <v>72</v>
      </c>
      <c r="AC3274" s="1">
        <v>43930</v>
      </c>
      <c r="AD3274">
        <v>21000</v>
      </c>
      <c r="AE3274">
        <v>3074</v>
      </c>
      <c r="AF3274">
        <v>2215</v>
      </c>
      <c r="AG3274" t="s">
        <v>103</v>
      </c>
      <c r="AH3274" t="s">
        <v>249</v>
      </c>
      <c r="AR3274">
        <v>0</v>
      </c>
      <c r="AW3274" t="s">
        <v>15917</v>
      </c>
      <c r="AX3274" t="s">
        <v>15918</v>
      </c>
      <c r="AY3274" t="s">
        <v>9183</v>
      </c>
      <c r="AZ3274" t="s">
        <v>70</v>
      </c>
    </row>
    <row r="3275" spans="1:52" x14ac:dyDescent="0.3">
      <c r="A3275">
        <v>2177471</v>
      </c>
      <c r="B3275" t="s">
        <v>15919</v>
      </c>
      <c r="C3275" t="str">
        <f t="shared" si="404"/>
        <v>7492</v>
      </c>
      <c r="D3275" t="s">
        <v>8411</v>
      </c>
      <c r="E3275" t="str">
        <f>"0000"</f>
        <v>0000</v>
      </c>
      <c r="F3275" t="s">
        <v>108</v>
      </c>
      <c r="G3275" t="str">
        <f>"10"</f>
        <v>10</v>
      </c>
      <c r="H3275" t="s">
        <v>55</v>
      </c>
      <c r="I3275" t="s">
        <v>56</v>
      </c>
      <c r="J3275" t="s">
        <v>57</v>
      </c>
      <c r="K3275">
        <v>0</v>
      </c>
      <c r="L3275">
        <v>44419</v>
      </c>
      <c r="M3275">
        <v>1.02</v>
      </c>
      <c r="N3275" t="str">
        <f t="shared" si="401"/>
        <v>000X</v>
      </c>
      <c r="O3275">
        <v>4434</v>
      </c>
      <c r="P3275" t="s">
        <v>72</v>
      </c>
      <c r="Q3275" t="s">
        <v>8919</v>
      </c>
      <c r="R3275" t="s">
        <v>140</v>
      </c>
      <c r="T3275" t="s">
        <v>61</v>
      </c>
      <c r="V3275" t="s">
        <v>15920</v>
      </c>
      <c r="W3275">
        <v>16320</v>
      </c>
      <c r="X3275">
        <v>16320</v>
      </c>
      <c r="Y3275">
        <v>0</v>
      </c>
      <c r="Z3275">
        <v>16320</v>
      </c>
      <c r="AA3275">
        <v>16320</v>
      </c>
      <c r="AB3275" t="s">
        <v>72</v>
      </c>
      <c r="AC3275" s="1">
        <v>39203</v>
      </c>
      <c r="AD3275">
        <v>35700</v>
      </c>
      <c r="AE3275">
        <v>2126</v>
      </c>
      <c r="AF3275">
        <v>1475</v>
      </c>
      <c r="AG3275" t="s">
        <v>103</v>
      </c>
      <c r="AH3275" t="s">
        <v>391</v>
      </c>
      <c r="AR3275">
        <v>0</v>
      </c>
      <c r="AW3275" t="s">
        <v>3893</v>
      </c>
      <c r="AY3275" t="s">
        <v>3894</v>
      </c>
      <c r="AZ3275" t="s">
        <v>3895</v>
      </c>
    </row>
    <row r="3276" spans="1:52" x14ac:dyDescent="0.3">
      <c r="A3276">
        <v>2177730</v>
      </c>
      <c r="B3276" t="s">
        <v>15921</v>
      </c>
      <c r="C3276" t="str">
        <f t="shared" si="404"/>
        <v>7492</v>
      </c>
      <c r="D3276" t="s">
        <v>8411</v>
      </c>
      <c r="E3276" t="str">
        <f>"0000"</f>
        <v>0000</v>
      </c>
      <c r="F3276" t="s">
        <v>108</v>
      </c>
      <c r="G3276" t="str">
        <f t="shared" ref="G3276:G3284" si="405">"04"</f>
        <v>04</v>
      </c>
      <c r="H3276" t="s">
        <v>55</v>
      </c>
      <c r="I3276" t="s">
        <v>56</v>
      </c>
      <c r="J3276" t="s">
        <v>57</v>
      </c>
      <c r="K3276">
        <v>0</v>
      </c>
      <c r="L3276">
        <v>45017</v>
      </c>
      <c r="M3276">
        <v>1.03</v>
      </c>
      <c r="N3276" t="str">
        <f t="shared" si="401"/>
        <v>000X</v>
      </c>
      <c r="O3276">
        <v>3356</v>
      </c>
      <c r="P3276" t="s">
        <v>58</v>
      </c>
      <c r="Q3276" t="s">
        <v>15661</v>
      </c>
      <c r="R3276" t="s">
        <v>140</v>
      </c>
      <c r="T3276" t="s">
        <v>61</v>
      </c>
      <c r="V3276" t="s">
        <v>15922</v>
      </c>
      <c r="W3276">
        <v>16530</v>
      </c>
      <c r="X3276">
        <v>16530</v>
      </c>
      <c r="Y3276">
        <v>0</v>
      </c>
      <c r="Z3276">
        <v>16530</v>
      </c>
      <c r="AA3276">
        <v>16530</v>
      </c>
      <c r="AB3276" t="s">
        <v>72</v>
      </c>
      <c r="AC3276" s="1">
        <v>38473</v>
      </c>
      <c r="AD3276">
        <v>90000</v>
      </c>
      <c r="AE3276">
        <v>1859</v>
      </c>
      <c r="AF3276">
        <v>144</v>
      </c>
      <c r="AG3276" t="s">
        <v>103</v>
      </c>
      <c r="AH3276" t="s">
        <v>76</v>
      </c>
      <c r="AR3276">
        <v>0</v>
      </c>
      <c r="AW3276" t="s">
        <v>5279</v>
      </c>
      <c r="AY3276" t="s">
        <v>686</v>
      </c>
      <c r="AZ3276" t="s">
        <v>687</v>
      </c>
    </row>
    <row r="3277" spans="1:52" x14ac:dyDescent="0.3">
      <c r="A3277">
        <v>2177896</v>
      </c>
      <c r="B3277" t="s">
        <v>15923</v>
      </c>
      <c r="C3277" t="str">
        <f t="shared" si="404"/>
        <v>7492</v>
      </c>
      <c r="D3277" t="s">
        <v>8411</v>
      </c>
      <c r="E3277" t="str">
        <f>"0000"</f>
        <v>0000</v>
      </c>
      <c r="F3277" t="s">
        <v>108</v>
      </c>
      <c r="G3277" t="str">
        <f t="shared" si="405"/>
        <v>04</v>
      </c>
      <c r="H3277" t="s">
        <v>55</v>
      </c>
      <c r="I3277" t="s">
        <v>56</v>
      </c>
      <c r="J3277" t="s">
        <v>13318</v>
      </c>
      <c r="K3277">
        <v>0</v>
      </c>
      <c r="L3277">
        <v>69530</v>
      </c>
      <c r="M3277">
        <v>1.6</v>
      </c>
      <c r="N3277" t="str">
        <f t="shared" si="401"/>
        <v>000X</v>
      </c>
      <c r="O3277">
        <v>3306</v>
      </c>
      <c r="P3277" t="s">
        <v>58</v>
      </c>
      <c r="Q3277" t="s">
        <v>15924</v>
      </c>
      <c r="R3277" t="s">
        <v>719</v>
      </c>
      <c r="T3277" t="s">
        <v>61</v>
      </c>
      <c r="V3277" t="s">
        <v>15925</v>
      </c>
      <c r="W3277">
        <v>30840</v>
      </c>
      <c r="X3277">
        <v>30840</v>
      </c>
      <c r="Y3277">
        <v>0</v>
      </c>
      <c r="Z3277">
        <v>30840</v>
      </c>
      <c r="AA3277">
        <v>30840</v>
      </c>
      <c r="AB3277" t="s">
        <v>72</v>
      </c>
      <c r="AC3277" s="1">
        <v>36557</v>
      </c>
      <c r="AD3277">
        <v>35000</v>
      </c>
      <c r="AE3277">
        <v>1352</v>
      </c>
      <c r="AF3277">
        <v>1316</v>
      </c>
      <c r="AG3277" t="s">
        <v>103</v>
      </c>
      <c r="AH3277" t="s">
        <v>76</v>
      </c>
      <c r="AR3277">
        <v>0</v>
      </c>
      <c r="AW3277" t="s">
        <v>6493</v>
      </c>
      <c r="AY3277" t="s">
        <v>6494</v>
      </c>
      <c r="AZ3277" t="s">
        <v>70</v>
      </c>
    </row>
    <row r="3278" spans="1:52" x14ac:dyDescent="0.3">
      <c r="A3278">
        <v>2177977</v>
      </c>
      <c r="B3278" t="s">
        <v>15926</v>
      </c>
      <c r="C3278" t="str">
        <f t="shared" si="404"/>
        <v>7492</v>
      </c>
      <c r="D3278" t="s">
        <v>8411</v>
      </c>
      <c r="E3278" t="str">
        <f>"0000"</f>
        <v>0000</v>
      </c>
      <c r="F3278" t="s">
        <v>108</v>
      </c>
      <c r="G3278" t="str">
        <f t="shared" si="405"/>
        <v>04</v>
      </c>
      <c r="H3278" t="s">
        <v>55</v>
      </c>
      <c r="I3278" t="s">
        <v>56</v>
      </c>
      <c r="J3278" t="s">
        <v>13318</v>
      </c>
      <c r="K3278">
        <v>0</v>
      </c>
      <c r="L3278">
        <v>44129</v>
      </c>
      <c r="M3278">
        <v>1.01</v>
      </c>
      <c r="N3278" t="str">
        <f t="shared" si="401"/>
        <v>000X</v>
      </c>
      <c r="O3278">
        <v>3376</v>
      </c>
      <c r="P3278" t="s">
        <v>58</v>
      </c>
      <c r="Q3278" t="s">
        <v>15661</v>
      </c>
      <c r="R3278" t="s">
        <v>140</v>
      </c>
      <c r="T3278" t="s">
        <v>61</v>
      </c>
      <c r="V3278" t="s">
        <v>15927</v>
      </c>
      <c r="W3278">
        <v>15600</v>
      </c>
      <c r="X3278">
        <v>15600</v>
      </c>
      <c r="Y3278">
        <v>0</v>
      </c>
      <c r="Z3278">
        <v>15600</v>
      </c>
      <c r="AA3278">
        <v>15600</v>
      </c>
      <c r="AB3278" t="s">
        <v>72</v>
      </c>
      <c r="AC3278" s="1">
        <v>38292</v>
      </c>
      <c r="AD3278">
        <v>61000</v>
      </c>
      <c r="AE3278">
        <v>1789</v>
      </c>
      <c r="AF3278">
        <v>805</v>
      </c>
      <c r="AG3278" t="s">
        <v>103</v>
      </c>
      <c r="AH3278" t="s">
        <v>76</v>
      </c>
      <c r="AR3278">
        <v>0</v>
      </c>
      <c r="AW3278" t="s">
        <v>15928</v>
      </c>
      <c r="AX3278" t="s">
        <v>15619</v>
      </c>
      <c r="AY3278" t="s">
        <v>15620</v>
      </c>
      <c r="AZ3278" t="s">
        <v>70</v>
      </c>
    </row>
    <row r="3279" spans="1:52" x14ac:dyDescent="0.3">
      <c r="A3279">
        <v>2178302</v>
      </c>
      <c r="B3279" t="s">
        <v>15929</v>
      </c>
      <c r="C3279" t="str">
        <f t="shared" si="404"/>
        <v>7492</v>
      </c>
      <c r="D3279" t="s">
        <v>8411</v>
      </c>
      <c r="E3279" t="str">
        <f>"0100"</f>
        <v>0100</v>
      </c>
      <c r="F3279" t="s">
        <v>54</v>
      </c>
      <c r="G3279" t="str">
        <f t="shared" si="405"/>
        <v>04</v>
      </c>
      <c r="H3279" t="s">
        <v>55</v>
      </c>
      <c r="I3279" t="s">
        <v>56</v>
      </c>
      <c r="J3279" t="s">
        <v>13318</v>
      </c>
      <c r="K3279">
        <v>1</v>
      </c>
      <c r="L3279">
        <v>47900</v>
      </c>
      <c r="M3279">
        <v>1.1000000000000001</v>
      </c>
      <c r="N3279" t="str">
        <f t="shared" si="401"/>
        <v>000X</v>
      </c>
      <c r="O3279">
        <v>3642</v>
      </c>
      <c r="P3279" t="s">
        <v>58</v>
      </c>
      <c r="Q3279" t="s">
        <v>15661</v>
      </c>
      <c r="R3279" t="s">
        <v>140</v>
      </c>
      <c r="T3279" t="s">
        <v>61</v>
      </c>
      <c r="V3279" t="s">
        <v>15930</v>
      </c>
      <c r="W3279">
        <v>331065</v>
      </c>
      <c r="X3279">
        <v>25780</v>
      </c>
      <c r="Y3279">
        <v>305285</v>
      </c>
      <c r="Z3279">
        <v>262069</v>
      </c>
      <c r="AA3279">
        <v>0</v>
      </c>
      <c r="AB3279" t="s">
        <v>63</v>
      </c>
      <c r="AC3279" s="1">
        <v>42089</v>
      </c>
      <c r="AD3279">
        <v>331000</v>
      </c>
      <c r="AE3279">
        <v>2681</v>
      </c>
      <c r="AF3279">
        <v>100</v>
      </c>
      <c r="AG3279" t="s">
        <v>64</v>
      </c>
      <c r="AH3279" t="s">
        <v>76</v>
      </c>
      <c r="AI3279">
        <v>2</v>
      </c>
      <c r="AJ3279">
        <v>1995</v>
      </c>
      <c r="AK3279">
        <v>3</v>
      </c>
      <c r="AL3279">
        <v>3</v>
      </c>
      <c r="AN3279">
        <v>3098</v>
      </c>
      <c r="AO3279">
        <v>32</v>
      </c>
      <c r="AP3279" t="s">
        <v>63</v>
      </c>
      <c r="AQ3279" t="s">
        <v>66</v>
      </c>
      <c r="AR3279">
        <v>4719</v>
      </c>
      <c r="AW3279" t="s">
        <v>15931</v>
      </c>
      <c r="AX3279" t="s">
        <v>15932</v>
      </c>
      <c r="AY3279" t="s">
        <v>15933</v>
      </c>
      <c r="AZ3279" t="s">
        <v>70</v>
      </c>
    </row>
    <row r="3280" spans="1:52" x14ac:dyDescent="0.3">
      <c r="A3280">
        <v>2178400</v>
      </c>
      <c r="B3280" t="s">
        <v>15934</v>
      </c>
      <c r="C3280" t="str">
        <f t="shared" si="404"/>
        <v>7492</v>
      </c>
      <c r="D3280" t="s">
        <v>8411</v>
      </c>
      <c r="E3280" t="str">
        <f>"0100"</f>
        <v>0100</v>
      </c>
      <c r="F3280" t="s">
        <v>54</v>
      </c>
      <c r="G3280" t="str">
        <f t="shared" si="405"/>
        <v>04</v>
      </c>
      <c r="H3280" t="s">
        <v>55</v>
      </c>
      <c r="I3280" t="s">
        <v>56</v>
      </c>
      <c r="J3280" t="s">
        <v>13318</v>
      </c>
      <c r="K3280">
        <v>1</v>
      </c>
      <c r="L3280">
        <v>43752</v>
      </c>
      <c r="M3280">
        <v>1</v>
      </c>
      <c r="N3280" t="str">
        <f t="shared" si="401"/>
        <v>000X</v>
      </c>
      <c r="O3280">
        <v>5771</v>
      </c>
      <c r="P3280" t="s">
        <v>72</v>
      </c>
      <c r="Q3280" t="s">
        <v>8514</v>
      </c>
      <c r="R3280" t="s">
        <v>140</v>
      </c>
      <c r="T3280" t="s">
        <v>61</v>
      </c>
      <c r="V3280" t="s">
        <v>15935</v>
      </c>
      <c r="W3280">
        <v>253334</v>
      </c>
      <c r="X3280">
        <v>23980</v>
      </c>
      <c r="Y3280">
        <v>229354</v>
      </c>
      <c r="Z3280">
        <v>217968</v>
      </c>
      <c r="AA3280">
        <v>192468</v>
      </c>
      <c r="AB3280" t="s">
        <v>63</v>
      </c>
      <c r="AC3280" s="1">
        <v>37257</v>
      </c>
      <c r="AD3280">
        <v>28500</v>
      </c>
      <c r="AE3280">
        <v>1487</v>
      </c>
      <c r="AF3280">
        <v>2253</v>
      </c>
      <c r="AG3280" t="s">
        <v>103</v>
      </c>
      <c r="AH3280" t="s">
        <v>76</v>
      </c>
      <c r="AI3280">
        <v>1</v>
      </c>
      <c r="AJ3280">
        <v>2004</v>
      </c>
      <c r="AK3280">
        <v>3</v>
      </c>
      <c r="AL3280">
        <v>2</v>
      </c>
      <c r="AN3280">
        <v>2161</v>
      </c>
      <c r="AO3280">
        <v>32</v>
      </c>
      <c r="AP3280" t="s">
        <v>63</v>
      </c>
      <c r="AQ3280" t="s">
        <v>66</v>
      </c>
      <c r="AR3280">
        <v>3419</v>
      </c>
      <c r="AW3280" t="s">
        <v>15936</v>
      </c>
      <c r="AY3280" t="s">
        <v>15937</v>
      </c>
      <c r="AZ3280" t="s">
        <v>70</v>
      </c>
    </row>
    <row r="3281" spans="1:52" x14ac:dyDescent="0.3">
      <c r="A3281">
        <v>2178434</v>
      </c>
      <c r="B3281" t="s">
        <v>15938</v>
      </c>
      <c r="C3281" t="str">
        <f t="shared" si="404"/>
        <v>7492</v>
      </c>
      <c r="D3281" t="s">
        <v>8411</v>
      </c>
      <c r="E3281" t="str">
        <f>"0100"</f>
        <v>0100</v>
      </c>
      <c r="F3281" t="s">
        <v>54</v>
      </c>
      <c r="G3281" t="str">
        <f t="shared" si="405"/>
        <v>04</v>
      </c>
      <c r="H3281" t="s">
        <v>55</v>
      </c>
      <c r="I3281" t="s">
        <v>56</v>
      </c>
      <c r="J3281" t="s">
        <v>13318</v>
      </c>
      <c r="K3281">
        <v>1</v>
      </c>
      <c r="L3281">
        <v>43752</v>
      </c>
      <c r="M3281">
        <v>1</v>
      </c>
      <c r="N3281" t="str">
        <f t="shared" si="401"/>
        <v>000X</v>
      </c>
      <c r="O3281">
        <v>5759</v>
      </c>
      <c r="P3281" t="s">
        <v>72</v>
      </c>
      <c r="Q3281" t="s">
        <v>8514</v>
      </c>
      <c r="R3281" t="s">
        <v>140</v>
      </c>
      <c r="T3281" t="s">
        <v>61</v>
      </c>
      <c r="V3281" t="s">
        <v>15939</v>
      </c>
      <c r="W3281">
        <v>297850</v>
      </c>
      <c r="X3281">
        <v>23980</v>
      </c>
      <c r="Y3281">
        <v>273870</v>
      </c>
      <c r="Z3281">
        <v>247380</v>
      </c>
      <c r="AA3281">
        <v>0</v>
      </c>
      <c r="AB3281" t="s">
        <v>63</v>
      </c>
      <c r="AC3281" s="1">
        <v>40026</v>
      </c>
      <c r="AD3281">
        <v>300000</v>
      </c>
      <c r="AE3281">
        <v>2308</v>
      </c>
      <c r="AF3281">
        <v>2436</v>
      </c>
      <c r="AG3281" t="s">
        <v>64</v>
      </c>
      <c r="AH3281" t="s">
        <v>76</v>
      </c>
      <c r="AI3281">
        <v>1</v>
      </c>
      <c r="AJ3281">
        <v>2003</v>
      </c>
      <c r="AK3281">
        <v>4</v>
      </c>
      <c r="AL3281">
        <v>2</v>
      </c>
      <c r="AM3281">
        <v>1</v>
      </c>
      <c r="AN3281">
        <v>2848</v>
      </c>
      <c r="AO3281">
        <v>32</v>
      </c>
      <c r="AP3281" t="s">
        <v>63</v>
      </c>
      <c r="AQ3281" t="s">
        <v>66</v>
      </c>
      <c r="AR3281">
        <v>4046</v>
      </c>
      <c r="AW3281" t="s">
        <v>15940</v>
      </c>
      <c r="AX3281" t="s">
        <v>15941</v>
      </c>
      <c r="AY3281" t="s">
        <v>15942</v>
      </c>
      <c r="AZ3281" t="s">
        <v>70</v>
      </c>
    </row>
    <row r="3282" spans="1:52" x14ac:dyDescent="0.3">
      <c r="A3282">
        <v>2178558</v>
      </c>
      <c r="B3282" t="s">
        <v>15943</v>
      </c>
      <c r="C3282" t="str">
        <f t="shared" si="404"/>
        <v>7492</v>
      </c>
      <c r="D3282" t="s">
        <v>8411</v>
      </c>
      <c r="E3282" t="str">
        <f>"0000"</f>
        <v>0000</v>
      </c>
      <c r="F3282" t="s">
        <v>108</v>
      </c>
      <c r="G3282" t="str">
        <f t="shared" si="405"/>
        <v>04</v>
      </c>
      <c r="H3282" t="s">
        <v>55</v>
      </c>
      <c r="I3282" t="s">
        <v>56</v>
      </c>
      <c r="J3282" t="s">
        <v>13318</v>
      </c>
      <c r="K3282">
        <v>0</v>
      </c>
      <c r="L3282">
        <v>44855</v>
      </c>
      <c r="M3282">
        <v>1.03</v>
      </c>
      <c r="N3282" t="str">
        <f t="shared" si="401"/>
        <v>000X</v>
      </c>
      <c r="O3282">
        <v>5659</v>
      </c>
      <c r="P3282" t="s">
        <v>72</v>
      </c>
      <c r="Q3282" t="s">
        <v>8514</v>
      </c>
      <c r="R3282" t="s">
        <v>140</v>
      </c>
      <c r="T3282" t="s">
        <v>61</v>
      </c>
      <c r="V3282" t="s">
        <v>15944</v>
      </c>
      <c r="W3282">
        <v>11960</v>
      </c>
      <c r="X3282">
        <v>11960</v>
      </c>
      <c r="Y3282">
        <v>0</v>
      </c>
      <c r="Z3282">
        <v>11960</v>
      </c>
      <c r="AA3282">
        <v>11960</v>
      </c>
      <c r="AB3282" t="s">
        <v>72</v>
      </c>
      <c r="AR3282">
        <v>0</v>
      </c>
      <c r="AW3282" t="s">
        <v>15945</v>
      </c>
      <c r="AY3282" t="s">
        <v>15946</v>
      </c>
      <c r="AZ3282" t="s">
        <v>15947</v>
      </c>
    </row>
    <row r="3283" spans="1:52" x14ac:dyDescent="0.3">
      <c r="A3283">
        <v>2178779</v>
      </c>
      <c r="B3283" t="s">
        <v>15948</v>
      </c>
      <c r="C3283" t="str">
        <f t="shared" si="404"/>
        <v>7492</v>
      </c>
      <c r="D3283" t="s">
        <v>8411</v>
      </c>
      <c r="E3283" t="str">
        <f>"0000"</f>
        <v>0000</v>
      </c>
      <c r="F3283" t="s">
        <v>108</v>
      </c>
      <c r="G3283" t="str">
        <f t="shared" si="405"/>
        <v>04</v>
      </c>
      <c r="H3283" t="s">
        <v>55</v>
      </c>
      <c r="I3283" t="s">
        <v>56</v>
      </c>
      <c r="J3283" t="s">
        <v>13318</v>
      </c>
      <c r="K3283">
        <v>0</v>
      </c>
      <c r="L3283">
        <v>43656</v>
      </c>
      <c r="M3283">
        <v>1</v>
      </c>
      <c r="N3283" t="str">
        <f t="shared" si="401"/>
        <v>000X</v>
      </c>
      <c r="O3283">
        <v>5437</v>
      </c>
      <c r="P3283" t="s">
        <v>72</v>
      </c>
      <c r="Q3283" t="s">
        <v>8514</v>
      </c>
      <c r="R3283" t="s">
        <v>140</v>
      </c>
      <c r="T3283" t="s">
        <v>61</v>
      </c>
      <c r="V3283" t="s">
        <v>15949</v>
      </c>
      <c r="W3283">
        <v>25200</v>
      </c>
      <c r="X3283">
        <v>25200</v>
      </c>
      <c r="Y3283">
        <v>0</v>
      </c>
      <c r="Z3283">
        <v>25200</v>
      </c>
      <c r="AA3283">
        <v>25200</v>
      </c>
      <c r="AB3283" t="s">
        <v>72</v>
      </c>
      <c r="AC3283" s="1">
        <v>43986</v>
      </c>
      <c r="AD3283">
        <v>32500</v>
      </c>
      <c r="AE3283">
        <v>3066</v>
      </c>
      <c r="AF3283">
        <v>1238</v>
      </c>
      <c r="AG3283" t="s">
        <v>103</v>
      </c>
      <c r="AH3283" t="s">
        <v>76</v>
      </c>
      <c r="AR3283">
        <v>0</v>
      </c>
      <c r="AW3283" t="s">
        <v>15950</v>
      </c>
      <c r="AX3283" t="s">
        <v>15951</v>
      </c>
      <c r="AY3283" t="s">
        <v>15952</v>
      </c>
      <c r="AZ3283" t="s">
        <v>1059</v>
      </c>
    </row>
    <row r="3284" spans="1:52" x14ac:dyDescent="0.3">
      <c r="A3284">
        <v>2178817</v>
      </c>
      <c r="B3284" t="s">
        <v>15953</v>
      </c>
      <c r="C3284" t="str">
        <f t="shared" si="404"/>
        <v>7492</v>
      </c>
      <c r="D3284" t="s">
        <v>8411</v>
      </c>
      <c r="E3284" t="str">
        <f>"0100"</f>
        <v>0100</v>
      </c>
      <c r="F3284" t="s">
        <v>54</v>
      </c>
      <c r="G3284" t="str">
        <f t="shared" si="405"/>
        <v>04</v>
      </c>
      <c r="H3284" t="s">
        <v>55</v>
      </c>
      <c r="I3284" t="s">
        <v>56</v>
      </c>
      <c r="J3284" t="s">
        <v>13318</v>
      </c>
      <c r="K3284">
        <v>1</v>
      </c>
      <c r="L3284">
        <v>50118</v>
      </c>
      <c r="M3284">
        <v>1.1499999999999999</v>
      </c>
      <c r="N3284" t="str">
        <f t="shared" si="401"/>
        <v>000X</v>
      </c>
      <c r="O3284">
        <v>3647</v>
      </c>
      <c r="P3284" t="s">
        <v>58</v>
      </c>
      <c r="Q3284" t="s">
        <v>14298</v>
      </c>
      <c r="R3284" t="s">
        <v>140</v>
      </c>
      <c r="T3284" t="s">
        <v>61</v>
      </c>
      <c r="V3284" t="s">
        <v>15954</v>
      </c>
      <c r="W3284">
        <v>324123</v>
      </c>
      <c r="X3284">
        <v>25900</v>
      </c>
      <c r="Y3284">
        <v>298223</v>
      </c>
      <c r="Z3284">
        <v>324123</v>
      </c>
      <c r="AA3284">
        <v>324123</v>
      </c>
      <c r="AB3284" t="s">
        <v>72</v>
      </c>
      <c r="AC3284" s="1">
        <v>43292</v>
      </c>
      <c r="AD3284">
        <v>375000</v>
      </c>
      <c r="AE3284">
        <v>2914</v>
      </c>
      <c r="AF3284">
        <v>955</v>
      </c>
      <c r="AG3284" t="s">
        <v>64</v>
      </c>
      <c r="AH3284" t="s">
        <v>76</v>
      </c>
      <c r="AI3284">
        <v>1</v>
      </c>
      <c r="AJ3284">
        <v>2004</v>
      </c>
      <c r="AK3284">
        <v>4</v>
      </c>
      <c r="AL3284">
        <v>3</v>
      </c>
      <c r="AM3284">
        <v>1</v>
      </c>
      <c r="AN3284">
        <v>3278</v>
      </c>
      <c r="AO3284">
        <v>32</v>
      </c>
      <c r="AP3284" t="s">
        <v>63</v>
      </c>
      <c r="AQ3284" t="s">
        <v>66</v>
      </c>
      <c r="AR3284">
        <v>4340</v>
      </c>
      <c r="AW3284" t="s">
        <v>15955</v>
      </c>
      <c r="AX3284" t="s">
        <v>15956</v>
      </c>
      <c r="AY3284" t="s">
        <v>15957</v>
      </c>
      <c r="AZ3284" t="s">
        <v>70</v>
      </c>
    </row>
    <row r="3285" spans="1:52" x14ac:dyDescent="0.3">
      <c r="A3285">
        <v>2178906</v>
      </c>
      <c r="B3285" t="s">
        <v>15958</v>
      </c>
      <c r="C3285" t="str">
        <f t="shared" si="404"/>
        <v>7492</v>
      </c>
      <c r="D3285" t="s">
        <v>8411</v>
      </c>
      <c r="E3285" t="str">
        <f>"0000"</f>
        <v>0000</v>
      </c>
      <c r="F3285" t="s">
        <v>108</v>
      </c>
      <c r="G3285" t="str">
        <f>"34"</f>
        <v>34</v>
      </c>
      <c r="H3285" t="s">
        <v>1645</v>
      </c>
      <c r="I3285" t="s">
        <v>56</v>
      </c>
      <c r="J3285" t="s">
        <v>57</v>
      </c>
      <c r="K3285">
        <v>0</v>
      </c>
      <c r="L3285">
        <v>46187</v>
      </c>
      <c r="M3285">
        <v>1.06</v>
      </c>
      <c r="N3285" t="str">
        <f t="shared" si="401"/>
        <v>000X</v>
      </c>
      <c r="O3285">
        <v>6002</v>
      </c>
      <c r="P3285" t="s">
        <v>72</v>
      </c>
      <c r="Q3285" t="s">
        <v>8499</v>
      </c>
      <c r="R3285" t="s">
        <v>266</v>
      </c>
      <c r="T3285" t="s">
        <v>61</v>
      </c>
      <c r="V3285" t="s">
        <v>15959</v>
      </c>
      <c r="W3285">
        <v>16960</v>
      </c>
      <c r="X3285">
        <v>16960</v>
      </c>
      <c r="Y3285">
        <v>0</v>
      </c>
      <c r="Z3285">
        <v>16960</v>
      </c>
      <c r="AA3285">
        <v>16960</v>
      </c>
      <c r="AB3285" t="s">
        <v>72</v>
      </c>
      <c r="AC3285" s="1">
        <v>37956</v>
      </c>
      <c r="AD3285">
        <v>12500</v>
      </c>
      <c r="AE3285">
        <v>1682</v>
      </c>
      <c r="AF3285">
        <v>1493</v>
      </c>
      <c r="AG3285" t="s">
        <v>103</v>
      </c>
      <c r="AH3285" t="s">
        <v>76</v>
      </c>
      <c r="AR3285">
        <v>0</v>
      </c>
      <c r="AW3285" t="s">
        <v>15960</v>
      </c>
      <c r="AY3285" t="s">
        <v>15961</v>
      </c>
      <c r="AZ3285" t="s">
        <v>1223</v>
      </c>
    </row>
    <row r="3286" spans="1:52" x14ac:dyDescent="0.3">
      <c r="A3286">
        <v>2179139</v>
      </c>
      <c r="B3286" t="s">
        <v>15962</v>
      </c>
      <c r="C3286" t="str">
        <f t="shared" si="404"/>
        <v>7492</v>
      </c>
      <c r="D3286" t="s">
        <v>8411</v>
      </c>
      <c r="E3286" t="str">
        <f>"0100"</f>
        <v>0100</v>
      </c>
      <c r="F3286" t="s">
        <v>54</v>
      </c>
      <c r="G3286" t="str">
        <f>"03"</f>
        <v>03</v>
      </c>
      <c r="H3286" t="s">
        <v>55</v>
      </c>
      <c r="I3286" t="s">
        <v>56</v>
      </c>
      <c r="J3286" t="s">
        <v>57</v>
      </c>
      <c r="K3286">
        <v>1</v>
      </c>
      <c r="L3286">
        <v>44589</v>
      </c>
      <c r="M3286">
        <v>1.02</v>
      </c>
      <c r="N3286" t="str">
        <f t="shared" si="401"/>
        <v>000X</v>
      </c>
      <c r="O3286">
        <v>5770</v>
      </c>
      <c r="P3286" t="s">
        <v>72</v>
      </c>
      <c r="Q3286" t="s">
        <v>8499</v>
      </c>
      <c r="R3286" t="s">
        <v>266</v>
      </c>
      <c r="T3286" t="s">
        <v>61</v>
      </c>
      <c r="V3286" t="s">
        <v>15963</v>
      </c>
      <c r="W3286">
        <v>258999</v>
      </c>
      <c r="X3286">
        <v>16380</v>
      </c>
      <c r="Y3286">
        <v>242619</v>
      </c>
      <c r="Z3286">
        <v>258999</v>
      </c>
      <c r="AA3286">
        <v>258999</v>
      </c>
      <c r="AB3286" t="s">
        <v>72</v>
      </c>
      <c r="AC3286" s="1">
        <v>41275</v>
      </c>
      <c r="AD3286">
        <v>250000</v>
      </c>
      <c r="AE3286">
        <v>2533</v>
      </c>
      <c r="AF3286">
        <v>1588</v>
      </c>
      <c r="AG3286" t="s">
        <v>64</v>
      </c>
      <c r="AH3286" t="s">
        <v>76</v>
      </c>
      <c r="AI3286">
        <v>1</v>
      </c>
      <c r="AJ3286">
        <v>2005</v>
      </c>
      <c r="AK3286">
        <v>3</v>
      </c>
      <c r="AL3286">
        <v>2</v>
      </c>
      <c r="AM3286">
        <v>1</v>
      </c>
      <c r="AN3286">
        <v>2618</v>
      </c>
      <c r="AO3286">
        <v>32</v>
      </c>
      <c r="AP3286" t="s">
        <v>63</v>
      </c>
      <c r="AQ3286" t="s">
        <v>66</v>
      </c>
      <c r="AR3286">
        <v>3611</v>
      </c>
      <c r="AW3286" t="s">
        <v>15964</v>
      </c>
      <c r="AX3286" t="s">
        <v>15965</v>
      </c>
      <c r="AY3286" t="s">
        <v>15966</v>
      </c>
      <c r="AZ3286" t="s">
        <v>70</v>
      </c>
    </row>
    <row r="3287" spans="1:52" x14ac:dyDescent="0.3">
      <c r="A3287">
        <v>2172673</v>
      </c>
      <c r="B3287" t="s">
        <v>15967</v>
      </c>
      <c r="C3287" t="str">
        <f t="shared" si="404"/>
        <v>7492</v>
      </c>
      <c r="D3287" t="s">
        <v>8411</v>
      </c>
      <c r="E3287" t="str">
        <f>"0100"</f>
        <v>0100</v>
      </c>
      <c r="F3287" t="s">
        <v>54</v>
      </c>
      <c r="G3287" t="str">
        <f>"04"</f>
        <v>04</v>
      </c>
      <c r="H3287" t="s">
        <v>55</v>
      </c>
      <c r="I3287" t="s">
        <v>56</v>
      </c>
      <c r="J3287" t="s">
        <v>57</v>
      </c>
      <c r="K3287">
        <v>1</v>
      </c>
      <c r="L3287">
        <v>47608</v>
      </c>
      <c r="M3287">
        <v>1.0900000000000001</v>
      </c>
      <c r="N3287" t="str">
        <f t="shared" si="401"/>
        <v>000X</v>
      </c>
      <c r="O3287">
        <v>3254</v>
      </c>
      <c r="P3287" t="s">
        <v>58</v>
      </c>
      <c r="Q3287" t="s">
        <v>15272</v>
      </c>
      <c r="R3287" t="s">
        <v>140</v>
      </c>
      <c r="T3287" t="s">
        <v>61</v>
      </c>
      <c r="V3287" t="s">
        <v>15968</v>
      </c>
      <c r="W3287">
        <v>208742</v>
      </c>
      <c r="X3287">
        <v>17490</v>
      </c>
      <c r="Y3287">
        <v>191252</v>
      </c>
      <c r="Z3287">
        <v>208742</v>
      </c>
      <c r="AA3287">
        <v>208742</v>
      </c>
      <c r="AB3287" t="s">
        <v>72</v>
      </c>
      <c r="AC3287" s="1">
        <v>41950</v>
      </c>
      <c r="AD3287">
        <v>209000</v>
      </c>
      <c r="AE3287">
        <v>2655</v>
      </c>
      <c r="AF3287">
        <v>1717</v>
      </c>
      <c r="AG3287" t="s">
        <v>64</v>
      </c>
      <c r="AH3287" t="s">
        <v>76</v>
      </c>
      <c r="AI3287">
        <v>1</v>
      </c>
      <c r="AJ3287">
        <v>1993</v>
      </c>
      <c r="AK3287">
        <v>3</v>
      </c>
      <c r="AL3287">
        <v>2</v>
      </c>
      <c r="AN3287">
        <v>2088</v>
      </c>
      <c r="AO3287">
        <v>32</v>
      </c>
      <c r="AP3287" t="s">
        <v>63</v>
      </c>
      <c r="AQ3287" t="s">
        <v>66</v>
      </c>
      <c r="AR3287">
        <v>2911</v>
      </c>
      <c r="AW3287" t="s">
        <v>15969</v>
      </c>
      <c r="AX3287" t="s">
        <v>15970</v>
      </c>
      <c r="AY3287" t="s">
        <v>15971</v>
      </c>
      <c r="AZ3287" t="s">
        <v>15972</v>
      </c>
    </row>
    <row r="3288" spans="1:52" x14ac:dyDescent="0.3">
      <c r="A3288">
        <v>2175541</v>
      </c>
      <c r="B3288" t="s">
        <v>15973</v>
      </c>
      <c r="C3288" t="str">
        <f t="shared" si="404"/>
        <v>7492</v>
      </c>
      <c r="D3288" t="s">
        <v>8411</v>
      </c>
      <c r="E3288" t="str">
        <f>"0000"</f>
        <v>0000</v>
      </c>
      <c r="F3288" t="s">
        <v>108</v>
      </c>
      <c r="G3288" t="str">
        <f>"09"</f>
        <v>09</v>
      </c>
      <c r="H3288" t="s">
        <v>55</v>
      </c>
      <c r="I3288" t="s">
        <v>56</v>
      </c>
      <c r="J3288" t="s">
        <v>57</v>
      </c>
      <c r="K3288">
        <v>0</v>
      </c>
      <c r="L3288">
        <v>43701</v>
      </c>
      <c r="M3288">
        <v>1</v>
      </c>
      <c r="N3288" t="str">
        <f t="shared" si="401"/>
        <v>000X</v>
      </c>
      <c r="O3288">
        <v>4539</v>
      </c>
      <c r="P3288" t="s">
        <v>72</v>
      </c>
      <c r="Q3288" t="s">
        <v>8499</v>
      </c>
      <c r="R3288" t="s">
        <v>266</v>
      </c>
      <c r="T3288" t="s">
        <v>61</v>
      </c>
      <c r="V3288" t="s">
        <v>15974</v>
      </c>
      <c r="W3288">
        <v>16050</v>
      </c>
      <c r="X3288">
        <v>16050</v>
      </c>
      <c r="Y3288">
        <v>0</v>
      </c>
      <c r="Z3288">
        <v>16050</v>
      </c>
      <c r="AA3288">
        <v>16050</v>
      </c>
      <c r="AB3288" t="s">
        <v>72</v>
      </c>
      <c r="AC3288" s="1">
        <v>38200</v>
      </c>
      <c r="AD3288">
        <v>25000</v>
      </c>
      <c r="AE3288">
        <v>1752</v>
      </c>
      <c r="AF3288">
        <v>1438</v>
      </c>
      <c r="AG3288" t="s">
        <v>103</v>
      </c>
      <c r="AH3288" t="s">
        <v>76</v>
      </c>
      <c r="AR3288">
        <v>0</v>
      </c>
      <c r="AW3288" t="s">
        <v>15975</v>
      </c>
      <c r="AX3288" t="s">
        <v>15976</v>
      </c>
      <c r="AY3288" t="s">
        <v>15977</v>
      </c>
      <c r="AZ3288" t="s">
        <v>15978</v>
      </c>
    </row>
    <row r="3289" spans="1:52" x14ac:dyDescent="0.3">
      <c r="A3289">
        <v>2175672</v>
      </c>
      <c r="B3289" t="s">
        <v>15979</v>
      </c>
      <c r="C3289" t="str">
        <f t="shared" si="404"/>
        <v>7492</v>
      </c>
      <c r="D3289" t="s">
        <v>8411</v>
      </c>
      <c r="E3289" t="str">
        <f>"0000"</f>
        <v>0000</v>
      </c>
      <c r="F3289" t="s">
        <v>108</v>
      </c>
      <c r="G3289" t="str">
        <f>"09"</f>
        <v>09</v>
      </c>
      <c r="H3289" t="s">
        <v>55</v>
      </c>
      <c r="I3289" t="s">
        <v>56</v>
      </c>
      <c r="J3289" t="s">
        <v>57</v>
      </c>
      <c r="K3289">
        <v>0</v>
      </c>
      <c r="L3289">
        <v>48615</v>
      </c>
      <c r="M3289">
        <v>1.1200000000000001</v>
      </c>
      <c r="N3289" t="str">
        <f t="shared" si="401"/>
        <v>000X</v>
      </c>
      <c r="O3289">
        <v>3201</v>
      </c>
      <c r="P3289" t="s">
        <v>58</v>
      </c>
      <c r="Q3289" t="s">
        <v>8625</v>
      </c>
      <c r="R3289" t="s">
        <v>118</v>
      </c>
      <c r="T3289" t="s">
        <v>61</v>
      </c>
      <c r="V3289" t="s">
        <v>15980</v>
      </c>
      <c r="W3289">
        <v>17860</v>
      </c>
      <c r="X3289">
        <v>17860</v>
      </c>
      <c r="Y3289">
        <v>0</v>
      </c>
      <c r="Z3289">
        <v>17860</v>
      </c>
      <c r="AA3289">
        <v>17860</v>
      </c>
      <c r="AB3289" t="s">
        <v>72</v>
      </c>
      <c r="AC3289" s="1">
        <v>32964</v>
      </c>
      <c r="AD3289">
        <v>12800</v>
      </c>
      <c r="AE3289">
        <v>859</v>
      </c>
      <c r="AF3289">
        <v>107</v>
      </c>
      <c r="AG3289" t="s">
        <v>103</v>
      </c>
      <c r="AH3289" t="s">
        <v>873</v>
      </c>
      <c r="AR3289">
        <v>0</v>
      </c>
      <c r="AW3289" t="s">
        <v>15981</v>
      </c>
      <c r="AY3289" t="s">
        <v>15982</v>
      </c>
      <c r="AZ3289" t="s">
        <v>605</v>
      </c>
    </row>
    <row r="3290" spans="1:52" x14ac:dyDescent="0.3">
      <c r="A3290">
        <v>2176083</v>
      </c>
      <c r="B3290" t="s">
        <v>15983</v>
      </c>
      <c r="C3290" t="str">
        <f t="shared" si="404"/>
        <v>7492</v>
      </c>
      <c r="D3290" t="s">
        <v>8411</v>
      </c>
      <c r="E3290" t="str">
        <f>"0000"</f>
        <v>0000</v>
      </c>
      <c r="F3290" t="s">
        <v>108</v>
      </c>
      <c r="G3290" t="str">
        <f>"09"</f>
        <v>09</v>
      </c>
      <c r="H3290" t="s">
        <v>55</v>
      </c>
      <c r="I3290" t="s">
        <v>56</v>
      </c>
      <c r="J3290" t="s">
        <v>57</v>
      </c>
      <c r="K3290">
        <v>0</v>
      </c>
      <c r="L3290">
        <v>43679</v>
      </c>
      <c r="M3290">
        <v>1</v>
      </c>
      <c r="N3290" t="str">
        <f t="shared" si="401"/>
        <v>000X</v>
      </c>
      <c r="O3290">
        <v>2972</v>
      </c>
      <c r="P3290" t="s">
        <v>58</v>
      </c>
      <c r="Q3290" t="s">
        <v>8502</v>
      </c>
      <c r="R3290" t="s">
        <v>140</v>
      </c>
      <c r="T3290" t="s">
        <v>61</v>
      </c>
      <c r="V3290" t="s">
        <v>15984</v>
      </c>
      <c r="W3290">
        <v>16040</v>
      </c>
      <c r="X3290">
        <v>16040</v>
      </c>
      <c r="Y3290">
        <v>0</v>
      </c>
      <c r="Z3290">
        <v>16040</v>
      </c>
      <c r="AA3290">
        <v>16040</v>
      </c>
      <c r="AB3290" t="s">
        <v>72</v>
      </c>
      <c r="AC3290" s="1">
        <v>42200</v>
      </c>
      <c r="AD3290">
        <v>11500</v>
      </c>
      <c r="AE3290">
        <v>2701</v>
      </c>
      <c r="AF3290">
        <v>2080</v>
      </c>
      <c r="AG3290" t="s">
        <v>103</v>
      </c>
      <c r="AH3290" t="s">
        <v>391</v>
      </c>
      <c r="AR3290">
        <v>0</v>
      </c>
      <c r="AW3290" t="s">
        <v>15985</v>
      </c>
      <c r="AY3290" t="s">
        <v>15986</v>
      </c>
      <c r="AZ3290" t="s">
        <v>15987</v>
      </c>
    </row>
    <row r="3291" spans="1:52" x14ac:dyDescent="0.3">
      <c r="A3291">
        <v>2176598</v>
      </c>
      <c r="B3291" t="s">
        <v>15988</v>
      </c>
      <c r="C3291" t="str">
        <f t="shared" si="404"/>
        <v>7492</v>
      </c>
      <c r="D3291" t="s">
        <v>8411</v>
      </c>
      <c r="E3291" t="str">
        <f>"0000"</f>
        <v>0000</v>
      </c>
      <c r="F3291" t="s">
        <v>108</v>
      </c>
      <c r="G3291" t="str">
        <f>"04"</f>
        <v>04</v>
      </c>
      <c r="H3291" t="s">
        <v>55</v>
      </c>
      <c r="I3291" t="s">
        <v>56</v>
      </c>
      <c r="J3291" t="s">
        <v>57</v>
      </c>
      <c r="K3291">
        <v>0</v>
      </c>
      <c r="L3291">
        <v>47004</v>
      </c>
      <c r="M3291">
        <v>1.08</v>
      </c>
      <c r="N3291" t="str">
        <f t="shared" si="401"/>
        <v>000X</v>
      </c>
      <c r="O3291">
        <v>3108</v>
      </c>
      <c r="P3291" t="s">
        <v>58</v>
      </c>
      <c r="Q3291" t="s">
        <v>265</v>
      </c>
      <c r="R3291" t="s">
        <v>266</v>
      </c>
      <c r="T3291" t="s">
        <v>61</v>
      </c>
      <c r="V3291" t="s">
        <v>15989</v>
      </c>
      <c r="W3291">
        <v>17270</v>
      </c>
      <c r="X3291">
        <v>17270</v>
      </c>
      <c r="Y3291">
        <v>0</v>
      </c>
      <c r="Z3291">
        <v>17270</v>
      </c>
      <c r="AA3291">
        <v>17270</v>
      </c>
      <c r="AB3291" t="s">
        <v>72</v>
      </c>
      <c r="AC3291" s="1">
        <v>38169</v>
      </c>
      <c r="AD3291">
        <v>45100</v>
      </c>
      <c r="AE3291">
        <v>1748</v>
      </c>
      <c r="AF3291">
        <v>51</v>
      </c>
      <c r="AG3291" t="s">
        <v>103</v>
      </c>
      <c r="AH3291" t="s">
        <v>76</v>
      </c>
      <c r="AR3291">
        <v>0</v>
      </c>
      <c r="AW3291" t="s">
        <v>15990</v>
      </c>
      <c r="AY3291" t="s">
        <v>15991</v>
      </c>
      <c r="AZ3291" t="s">
        <v>15992</v>
      </c>
    </row>
    <row r="3292" spans="1:52" x14ac:dyDescent="0.3">
      <c r="A3292">
        <v>2176750</v>
      </c>
      <c r="B3292" t="s">
        <v>15993</v>
      </c>
      <c r="C3292" t="str">
        <f t="shared" si="404"/>
        <v>7492</v>
      </c>
      <c r="D3292" t="s">
        <v>8411</v>
      </c>
      <c r="E3292" t="str">
        <f>"0000"</f>
        <v>0000</v>
      </c>
      <c r="F3292" t="s">
        <v>108</v>
      </c>
      <c r="G3292" t="str">
        <f>"04"</f>
        <v>04</v>
      </c>
      <c r="H3292" t="s">
        <v>55</v>
      </c>
      <c r="I3292" t="s">
        <v>56</v>
      </c>
      <c r="J3292" t="s">
        <v>57</v>
      </c>
      <c r="K3292">
        <v>0</v>
      </c>
      <c r="L3292">
        <v>46694</v>
      </c>
      <c r="M3292">
        <v>1.07</v>
      </c>
      <c r="N3292" t="str">
        <f t="shared" si="401"/>
        <v>000X</v>
      </c>
      <c r="O3292">
        <v>3042</v>
      </c>
      <c r="P3292" t="s">
        <v>58</v>
      </c>
      <c r="Q3292" t="s">
        <v>265</v>
      </c>
      <c r="R3292" t="s">
        <v>266</v>
      </c>
      <c r="T3292" t="s">
        <v>61</v>
      </c>
      <c r="V3292" t="s">
        <v>15994</v>
      </c>
      <c r="W3292">
        <v>17150</v>
      </c>
      <c r="X3292">
        <v>17150</v>
      </c>
      <c r="Y3292">
        <v>0</v>
      </c>
      <c r="Z3292">
        <v>17150</v>
      </c>
      <c r="AA3292">
        <v>17150</v>
      </c>
      <c r="AB3292" t="s">
        <v>72</v>
      </c>
      <c r="AC3292" s="1">
        <v>38200</v>
      </c>
      <c r="AD3292">
        <v>30000</v>
      </c>
      <c r="AE3292">
        <v>1757</v>
      </c>
      <c r="AF3292">
        <v>1363</v>
      </c>
      <c r="AG3292" t="s">
        <v>103</v>
      </c>
      <c r="AH3292" t="s">
        <v>76</v>
      </c>
      <c r="AR3292">
        <v>0</v>
      </c>
      <c r="AW3292" t="s">
        <v>14356</v>
      </c>
      <c r="AY3292" t="s">
        <v>15995</v>
      </c>
      <c r="AZ3292" t="s">
        <v>70</v>
      </c>
    </row>
    <row r="3293" spans="1:52" x14ac:dyDescent="0.3">
      <c r="A3293">
        <v>2177152</v>
      </c>
      <c r="B3293" t="s">
        <v>15996</v>
      </c>
      <c r="C3293" t="str">
        <f t="shared" si="404"/>
        <v>7492</v>
      </c>
      <c r="D3293" t="s">
        <v>8411</v>
      </c>
      <c r="E3293" t="str">
        <f t="shared" ref="E3293:E3298" si="406">"0100"</f>
        <v>0100</v>
      </c>
      <c r="F3293" t="s">
        <v>54</v>
      </c>
      <c r="G3293" t="str">
        <f>"10"</f>
        <v>10</v>
      </c>
      <c r="H3293" t="s">
        <v>55</v>
      </c>
      <c r="I3293" t="s">
        <v>56</v>
      </c>
      <c r="J3293" t="s">
        <v>57</v>
      </c>
      <c r="K3293">
        <v>1</v>
      </c>
      <c r="L3293">
        <v>49727</v>
      </c>
      <c r="M3293">
        <v>1.1399999999999999</v>
      </c>
      <c r="N3293" t="str">
        <f t="shared" si="401"/>
        <v>000X</v>
      </c>
      <c r="O3293">
        <v>4858</v>
      </c>
      <c r="P3293" t="s">
        <v>72</v>
      </c>
      <c r="Q3293" t="s">
        <v>8919</v>
      </c>
      <c r="R3293" t="s">
        <v>140</v>
      </c>
      <c r="T3293" t="s">
        <v>61</v>
      </c>
      <c r="V3293" t="s">
        <v>15997</v>
      </c>
      <c r="W3293">
        <v>205286</v>
      </c>
      <c r="X3293">
        <v>18270</v>
      </c>
      <c r="Y3293">
        <v>187016</v>
      </c>
      <c r="Z3293">
        <v>156323</v>
      </c>
      <c r="AA3293">
        <v>131323</v>
      </c>
      <c r="AB3293" t="s">
        <v>63</v>
      </c>
      <c r="AC3293" s="1">
        <v>36039</v>
      </c>
      <c r="AD3293">
        <v>15000</v>
      </c>
      <c r="AE3293">
        <v>1268</v>
      </c>
      <c r="AF3293">
        <v>909</v>
      </c>
      <c r="AG3293" t="s">
        <v>103</v>
      </c>
      <c r="AH3293" t="s">
        <v>76</v>
      </c>
      <c r="AI3293">
        <v>1</v>
      </c>
      <c r="AJ3293">
        <v>1999</v>
      </c>
      <c r="AK3293">
        <v>3</v>
      </c>
      <c r="AL3293">
        <v>2</v>
      </c>
      <c r="AN3293">
        <v>1777</v>
      </c>
      <c r="AO3293">
        <v>32</v>
      </c>
      <c r="AP3293" t="s">
        <v>63</v>
      </c>
      <c r="AQ3293" t="s">
        <v>66</v>
      </c>
      <c r="AR3293">
        <v>3023</v>
      </c>
      <c r="AW3293" t="s">
        <v>15998</v>
      </c>
      <c r="AX3293" t="s">
        <v>15999</v>
      </c>
      <c r="AY3293" t="s">
        <v>16000</v>
      </c>
      <c r="AZ3293" t="s">
        <v>70</v>
      </c>
    </row>
    <row r="3294" spans="1:52" x14ac:dyDescent="0.3">
      <c r="A3294">
        <v>2177411</v>
      </c>
      <c r="B3294" t="s">
        <v>16001</v>
      </c>
      <c r="C3294" t="str">
        <f t="shared" si="404"/>
        <v>7492</v>
      </c>
      <c r="D3294" t="s">
        <v>8411</v>
      </c>
      <c r="E3294" t="str">
        <f t="shared" si="406"/>
        <v>0100</v>
      </c>
      <c r="F3294" t="s">
        <v>54</v>
      </c>
      <c r="G3294" t="str">
        <f>"10"</f>
        <v>10</v>
      </c>
      <c r="H3294" t="s">
        <v>55</v>
      </c>
      <c r="I3294" t="s">
        <v>56</v>
      </c>
      <c r="J3294" t="s">
        <v>57</v>
      </c>
      <c r="K3294">
        <v>1</v>
      </c>
      <c r="L3294">
        <v>46203</v>
      </c>
      <c r="M3294">
        <v>1.06</v>
      </c>
      <c r="N3294" t="str">
        <f t="shared" si="401"/>
        <v>000X</v>
      </c>
      <c r="O3294">
        <v>2971</v>
      </c>
      <c r="P3294" t="s">
        <v>58</v>
      </c>
      <c r="Q3294" t="s">
        <v>8502</v>
      </c>
      <c r="R3294" t="s">
        <v>140</v>
      </c>
      <c r="T3294" t="s">
        <v>61</v>
      </c>
      <c r="V3294" t="s">
        <v>16002</v>
      </c>
      <c r="W3294">
        <v>234656</v>
      </c>
      <c r="X3294">
        <v>16970</v>
      </c>
      <c r="Y3294">
        <v>217686</v>
      </c>
      <c r="Z3294">
        <v>234656</v>
      </c>
      <c r="AA3294">
        <v>234656</v>
      </c>
      <c r="AB3294" t="s">
        <v>72</v>
      </c>
      <c r="AC3294" s="1">
        <v>41122</v>
      </c>
      <c r="AD3294">
        <v>265500</v>
      </c>
      <c r="AE3294">
        <v>2499</v>
      </c>
      <c r="AF3294">
        <v>1147</v>
      </c>
      <c r="AG3294" t="s">
        <v>64</v>
      </c>
      <c r="AH3294" t="s">
        <v>76</v>
      </c>
      <c r="AI3294">
        <v>1</v>
      </c>
      <c r="AJ3294">
        <v>2007</v>
      </c>
      <c r="AK3294">
        <v>3</v>
      </c>
      <c r="AL3294">
        <v>2</v>
      </c>
      <c r="AN3294">
        <v>1937</v>
      </c>
      <c r="AO3294">
        <v>32</v>
      </c>
      <c r="AP3294" t="s">
        <v>63</v>
      </c>
      <c r="AQ3294" t="s">
        <v>66</v>
      </c>
      <c r="AR3294">
        <v>3123</v>
      </c>
      <c r="AW3294" t="s">
        <v>16003</v>
      </c>
      <c r="AY3294" t="s">
        <v>16004</v>
      </c>
      <c r="AZ3294" t="s">
        <v>70</v>
      </c>
    </row>
    <row r="3295" spans="1:52" x14ac:dyDescent="0.3">
      <c r="A3295">
        <v>2177438</v>
      </c>
      <c r="B3295" t="s">
        <v>16005</v>
      </c>
      <c r="C3295" t="str">
        <f t="shared" si="404"/>
        <v>7492</v>
      </c>
      <c r="D3295" t="s">
        <v>8411</v>
      </c>
      <c r="E3295" t="str">
        <f t="shared" si="406"/>
        <v>0100</v>
      </c>
      <c r="F3295" t="s">
        <v>54</v>
      </c>
      <c r="G3295" t="str">
        <f>"10"</f>
        <v>10</v>
      </c>
      <c r="H3295" t="s">
        <v>55</v>
      </c>
      <c r="I3295" t="s">
        <v>56</v>
      </c>
      <c r="J3295" t="s">
        <v>57</v>
      </c>
      <c r="K3295">
        <v>1</v>
      </c>
      <c r="L3295">
        <v>43664</v>
      </c>
      <c r="M3295">
        <v>1</v>
      </c>
      <c r="N3295" t="str">
        <f t="shared" si="401"/>
        <v>000X</v>
      </c>
      <c r="O3295">
        <v>2985</v>
      </c>
      <c r="P3295" t="s">
        <v>58</v>
      </c>
      <c r="Q3295" t="s">
        <v>8502</v>
      </c>
      <c r="R3295" t="s">
        <v>140</v>
      </c>
      <c r="T3295" t="s">
        <v>61</v>
      </c>
      <c r="V3295" t="s">
        <v>16006</v>
      </c>
      <c r="W3295">
        <v>277250</v>
      </c>
      <c r="X3295">
        <v>16040</v>
      </c>
      <c r="Y3295">
        <v>261210</v>
      </c>
      <c r="Z3295">
        <v>212313</v>
      </c>
      <c r="AA3295">
        <v>187313</v>
      </c>
      <c r="AB3295" t="s">
        <v>63</v>
      </c>
      <c r="AC3295" s="1">
        <v>41518</v>
      </c>
      <c r="AD3295">
        <v>265000</v>
      </c>
      <c r="AE3295">
        <v>2580</v>
      </c>
      <c r="AF3295">
        <v>585</v>
      </c>
      <c r="AG3295" t="s">
        <v>64</v>
      </c>
      <c r="AH3295" t="s">
        <v>76</v>
      </c>
      <c r="AI3295">
        <v>1</v>
      </c>
      <c r="AJ3295">
        <v>2004</v>
      </c>
      <c r="AK3295">
        <v>4</v>
      </c>
      <c r="AL3295">
        <v>3</v>
      </c>
      <c r="AN3295">
        <v>2659</v>
      </c>
      <c r="AO3295">
        <v>32</v>
      </c>
      <c r="AP3295" t="s">
        <v>63</v>
      </c>
      <c r="AQ3295" t="s">
        <v>66</v>
      </c>
      <c r="AR3295">
        <v>3776</v>
      </c>
      <c r="AW3295" t="s">
        <v>16007</v>
      </c>
      <c r="AX3295" t="s">
        <v>16008</v>
      </c>
      <c r="AY3295" t="s">
        <v>16009</v>
      </c>
      <c r="AZ3295" t="s">
        <v>70</v>
      </c>
    </row>
    <row r="3296" spans="1:52" x14ac:dyDescent="0.3">
      <c r="A3296">
        <v>2177462</v>
      </c>
      <c r="B3296" t="s">
        <v>16010</v>
      </c>
      <c r="C3296" t="str">
        <f t="shared" si="404"/>
        <v>7492</v>
      </c>
      <c r="D3296" t="s">
        <v>8411</v>
      </c>
      <c r="E3296" t="str">
        <f t="shared" si="406"/>
        <v>0100</v>
      </c>
      <c r="F3296" t="s">
        <v>54</v>
      </c>
      <c r="G3296" t="str">
        <f>"10"</f>
        <v>10</v>
      </c>
      <c r="H3296" t="s">
        <v>55</v>
      </c>
      <c r="I3296" t="s">
        <v>56</v>
      </c>
      <c r="J3296" t="s">
        <v>57</v>
      </c>
      <c r="K3296">
        <v>1</v>
      </c>
      <c r="L3296">
        <v>43750</v>
      </c>
      <c r="M3296">
        <v>1</v>
      </c>
      <c r="N3296" t="str">
        <f t="shared" si="401"/>
        <v>000X</v>
      </c>
      <c r="O3296">
        <v>4500</v>
      </c>
      <c r="P3296" t="s">
        <v>72</v>
      </c>
      <c r="Q3296" t="s">
        <v>8919</v>
      </c>
      <c r="R3296" t="s">
        <v>140</v>
      </c>
      <c r="T3296" t="s">
        <v>61</v>
      </c>
      <c r="V3296" t="s">
        <v>16011</v>
      </c>
      <c r="W3296">
        <v>138800</v>
      </c>
      <c r="X3296">
        <v>16070</v>
      </c>
      <c r="Y3296">
        <v>122730</v>
      </c>
      <c r="Z3296">
        <v>110525</v>
      </c>
      <c r="AA3296">
        <v>85025</v>
      </c>
      <c r="AB3296" t="s">
        <v>63</v>
      </c>
      <c r="AC3296" s="1">
        <v>42006</v>
      </c>
      <c r="AD3296">
        <v>95000</v>
      </c>
      <c r="AE3296">
        <v>2664</v>
      </c>
      <c r="AF3296">
        <v>2469</v>
      </c>
      <c r="AG3296" t="s">
        <v>64</v>
      </c>
      <c r="AH3296" t="s">
        <v>76</v>
      </c>
      <c r="AI3296">
        <v>1</v>
      </c>
      <c r="AJ3296">
        <v>1980</v>
      </c>
      <c r="AK3296">
        <v>3</v>
      </c>
      <c r="AL3296">
        <v>2</v>
      </c>
      <c r="AN3296">
        <v>1742</v>
      </c>
      <c r="AO3296">
        <v>32</v>
      </c>
      <c r="AP3296" t="s">
        <v>72</v>
      </c>
      <c r="AQ3296" t="s">
        <v>66</v>
      </c>
      <c r="AR3296">
        <v>2666</v>
      </c>
      <c r="AW3296" t="s">
        <v>16012</v>
      </c>
      <c r="AY3296" t="s">
        <v>16013</v>
      </c>
      <c r="AZ3296" t="s">
        <v>15806</v>
      </c>
    </row>
    <row r="3297" spans="1:52" x14ac:dyDescent="0.3">
      <c r="A3297">
        <v>2177560</v>
      </c>
      <c r="B3297" t="s">
        <v>16014</v>
      </c>
      <c r="C3297" t="str">
        <f t="shared" si="404"/>
        <v>7492</v>
      </c>
      <c r="D3297" t="s">
        <v>8411</v>
      </c>
      <c r="E3297" t="str">
        <f t="shared" si="406"/>
        <v>0100</v>
      </c>
      <c r="F3297" t="s">
        <v>54</v>
      </c>
      <c r="G3297" t="str">
        <f>"10"</f>
        <v>10</v>
      </c>
      <c r="H3297" t="s">
        <v>55</v>
      </c>
      <c r="I3297" t="s">
        <v>56</v>
      </c>
      <c r="J3297" t="s">
        <v>57</v>
      </c>
      <c r="K3297">
        <v>1</v>
      </c>
      <c r="L3297">
        <v>48131</v>
      </c>
      <c r="M3297">
        <v>1.1000000000000001</v>
      </c>
      <c r="N3297" t="str">
        <f t="shared" si="401"/>
        <v>000X</v>
      </c>
      <c r="O3297">
        <v>2625</v>
      </c>
      <c r="P3297" t="s">
        <v>58</v>
      </c>
      <c r="Q3297" t="s">
        <v>9471</v>
      </c>
      <c r="R3297" t="s">
        <v>140</v>
      </c>
      <c r="T3297" t="s">
        <v>61</v>
      </c>
      <c r="V3297" t="s">
        <v>16015</v>
      </c>
      <c r="W3297">
        <v>210247</v>
      </c>
      <c r="X3297">
        <v>17680</v>
      </c>
      <c r="Y3297">
        <v>192567</v>
      </c>
      <c r="Z3297">
        <v>157294</v>
      </c>
      <c r="AA3297">
        <v>131794</v>
      </c>
      <c r="AB3297" t="s">
        <v>63</v>
      </c>
      <c r="AC3297" s="1">
        <v>37135</v>
      </c>
      <c r="AD3297">
        <v>12000</v>
      </c>
      <c r="AE3297">
        <v>1454</v>
      </c>
      <c r="AF3297">
        <v>661</v>
      </c>
      <c r="AG3297" t="s">
        <v>103</v>
      </c>
      <c r="AH3297" t="s">
        <v>76</v>
      </c>
      <c r="AI3297">
        <v>1</v>
      </c>
      <c r="AJ3297">
        <v>2003</v>
      </c>
      <c r="AK3297">
        <v>3</v>
      </c>
      <c r="AL3297">
        <v>2</v>
      </c>
      <c r="AN3297">
        <v>1822</v>
      </c>
      <c r="AO3297">
        <v>32</v>
      </c>
      <c r="AP3297" t="s">
        <v>63</v>
      </c>
      <c r="AQ3297" t="s">
        <v>66</v>
      </c>
      <c r="AR3297">
        <v>2781</v>
      </c>
      <c r="AW3297" t="s">
        <v>16016</v>
      </c>
      <c r="AY3297" t="s">
        <v>16017</v>
      </c>
      <c r="AZ3297" t="s">
        <v>70</v>
      </c>
    </row>
    <row r="3298" spans="1:52" x14ac:dyDescent="0.3">
      <c r="A3298">
        <v>2177764</v>
      </c>
      <c r="B3298" t="s">
        <v>16018</v>
      </c>
      <c r="C3298" t="str">
        <f t="shared" si="404"/>
        <v>7492</v>
      </c>
      <c r="D3298" t="s">
        <v>8411</v>
      </c>
      <c r="E3298" t="str">
        <f t="shared" si="406"/>
        <v>0100</v>
      </c>
      <c r="F3298" t="s">
        <v>54</v>
      </c>
      <c r="G3298" t="str">
        <f>"04"</f>
        <v>04</v>
      </c>
      <c r="H3298" t="s">
        <v>55</v>
      </c>
      <c r="I3298" t="s">
        <v>56</v>
      </c>
      <c r="J3298" t="s">
        <v>13318</v>
      </c>
      <c r="K3298">
        <v>1</v>
      </c>
      <c r="L3298">
        <v>44293</v>
      </c>
      <c r="M3298">
        <v>1.02</v>
      </c>
      <c r="N3298" t="str">
        <f t="shared" si="401"/>
        <v>000X</v>
      </c>
      <c r="O3298">
        <v>3317</v>
      </c>
      <c r="P3298" t="s">
        <v>58</v>
      </c>
      <c r="Q3298" t="s">
        <v>15924</v>
      </c>
      <c r="R3298" t="s">
        <v>719</v>
      </c>
      <c r="T3298" t="s">
        <v>61</v>
      </c>
      <c r="V3298" t="s">
        <v>16019</v>
      </c>
      <c r="W3298">
        <v>293589</v>
      </c>
      <c r="X3298">
        <v>13890</v>
      </c>
      <c r="Y3298">
        <v>279699</v>
      </c>
      <c r="Z3298">
        <v>210468</v>
      </c>
      <c r="AA3298">
        <v>185468</v>
      </c>
      <c r="AB3298" t="s">
        <v>63</v>
      </c>
      <c r="AC3298" s="1">
        <v>37653</v>
      </c>
      <c r="AD3298">
        <v>25000</v>
      </c>
      <c r="AE3298">
        <v>1579</v>
      </c>
      <c r="AF3298">
        <v>1699</v>
      </c>
      <c r="AG3298" t="s">
        <v>103</v>
      </c>
      <c r="AH3298" t="s">
        <v>76</v>
      </c>
      <c r="AI3298">
        <v>1</v>
      </c>
      <c r="AJ3298">
        <v>2006</v>
      </c>
      <c r="AK3298">
        <v>4</v>
      </c>
      <c r="AL3298">
        <v>3</v>
      </c>
      <c r="AN3298">
        <v>2980</v>
      </c>
      <c r="AO3298">
        <v>32</v>
      </c>
      <c r="AP3298" t="s">
        <v>72</v>
      </c>
      <c r="AQ3298" t="s">
        <v>66</v>
      </c>
      <c r="AR3298">
        <v>4391</v>
      </c>
      <c r="AW3298" t="s">
        <v>16020</v>
      </c>
      <c r="AX3298" t="s">
        <v>16021</v>
      </c>
      <c r="AY3298" t="s">
        <v>16022</v>
      </c>
      <c r="AZ3298" t="s">
        <v>70</v>
      </c>
    </row>
    <row r="3299" spans="1:52" x14ac:dyDescent="0.3">
      <c r="A3299">
        <v>2178591</v>
      </c>
      <c r="B3299" t="s">
        <v>16023</v>
      </c>
      <c r="C3299" t="str">
        <f t="shared" si="404"/>
        <v>7492</v>
      </c>
      <c r="D3299" t="s">
        <v>8411</v>
      </c>
      <c r="E3299" t="str">
        <f>"0000"</f>
        <v>0000</v>
      </c>
      <c r="F3299" t="s">
        <v>108</v>
      </c>
      <c r="G3299" t="str">
        <f>"04"</f>
        <v>04</v>
      </c>
      <c r="H3299" t="s">
        <v>55</v>
      </c>
      <c r="I3299" t="s">
        <v>56</v>
      </c>
      <c r="J3299" t="s">
        <v>13318</v>
      </c>
      <c r="K3299">
        <v>0</v>
      </c>
      <c r="L3299">
        <v>45961</v>
      </c>
      <c r="M3299">
        <v>1.06</v>
      </c>
      <c r="N3299" t="str">
        <f t="shared" si="401"/>
        <v>000X</v>
      </c>
      <c r="O3299">
        <v>5617</v>
      </c>
      <c r="P3299" t="s">
        <v>72</v>
      </c>
      <c r="Q3299" t="s">
        <v>8514</v>
      </c>
      <c r="R3299" t="s">
        <v>140</v>
      </c>
      <c r="T3299" t="s">
        <v>61</v>
      </c>
      <c r="V3299" t="s">
        <v>16024</v>
      </c>
      <c r="W3299">
        <v>22460</v>
      </c>
      <c r="X3299">
        <v>22460</v>
      </c>
      <c r="Y3299">
        <v>0</v>
      </c>
      <c r="Z3299">
        <v>22460</v>
      </c>
      <c r="AA3299">
        <v>22460</v>
      </c>
      <c r="AB3299" t="s">
        <v>72</v>
      </c>
      <c r="AC3299" s="1">
        <v>43969</v>
      </c>
      <c r="AD3299">
        <v>36000</v>
      </c>
      <c r="AE3299">
        <v>3062</v>
      </c>
      <c r="AF3299">
        <v>1135</v>
      </c>
      <c r="AG3299" t="s">
        <v>103</v>
      </c>
      <c r="AH3299" t="s">
        <v>76</v>
      </c>
      <c r="AR3299">
        <v>0</v>
      </c>
      <c r="AW3299" t="s">
        <v>16025</v>
      </c>
      <c r="AX3299" t="s">
        <v>16026</v>
      </c>
      <c r="AY3299" t="s">
        <v>16027</v>
      </c>
      <c r="AZ3299" t="s">
        <v>16028</v>
      </c>
    </row>
    <row r="3300" spans="1:52" x14ac:dyDescent="0.3">
      <c r="A3300">
        <v>2179163</v>
      </c>
      <c r="B3300" t="s">
        <v>16029</v>
      </c>
      <c r="C3300" t="str">
        <f t="shared" si="404"/>
        <v>7492</v>
      </c>
      <c r="D3300" t="s">
        <v>8411</v>
      </c>
      <c r="E3300" t="str">
        <f>"0000"</f>
        <v>0000</v>
      </c>
      <c r="F3300" t="s">
        <v>108</v>
      </c>
      <c r="G3300" t="str">
        <f>"03"</f>
        <v>03</v>
      </c>
      <c r="H3300" t="s">
        <v>55</v>
      </c>
      <c r="I3300" t="s">
        <v>56</v>
      </c>
      <c r="J3300" t="s">
        <v>57</v>
      </c>
      <c r="K3300">
        <v>0</v>
      </c>
      <c r="L3300">
        <v>46436</v>
      </c>
      <c r="M3300">
        <v>1.07</v>
      </c>
      <c r="N3300" t="str">
        <f t="shared" si="401"/>
        <v>000X</v>
      </c>
      <c r="O3300">
        <v>5740</v>
      </c>
      <c r="P3300" t="s">
        <v>72</v>
      </c>
      <c r="Q3300" t="s">
        <v>8499</v>
      </c>
      <c r="R3300" t="s">
        <v>266</v>
      </c>
      <c r="T3300" t="s">
        <v>61</v>
      </c>
      <c r="V3300" t="s">
        <v>16030</v>
      </c>
      <c r="W3300">
        <v>17060</v>
      </c>
      <c r="X3300">
        <v>17060</v>
      </c>
      <c r="Y3300">
        <v>0</v>
      </c>
      <c r="Z3300">
        <v>17060</v>
      </c>
      <c r="AA3300">
        <v>17060</v>
      </c>
      <c r="AB3300" t="s">
        <v>72</v>
      </c>
      <c r="AC3300" s="1">
        <v>40057</v>
      </c>
      <c r="AD3300">
        <v>35000</v>
      </c>
      <c r="AE3300">
        <v>2311</v>
      </c>
      <c r="AF3300">
        <v>243</v>
      </c>
      <c r="AG3300" t="s">
        <v>103</v>
      </c>
      <c r="AH3300" t="s">
        <v>76</v>
      </c>
      <c r="AR3300">
        <v>0</v>
      </c>
      <c r="AW3300" t="s">
        <v>16031</v>
      </c>
      <c r="AX3300" t="s">
        <v>16032</v>
      </c>
      <c r="AY3300" t="s">
        <v>16033</v>
      </c>
      <c r="AZ3300" t="s">
        <v>10208</v>
      </c>
    </row>
    <row r="3301" spans="1:52" x14ac:dyDescent="0.3">
      <c r="A3301">
        <v>2175737</v>
      </c>
      <c r="B3301" t="s">
        <v>16034</v>
      </c>
      <c r="C3301" t="str">
        <f t="shared" si="404"/>
        <v>7492</v>
      </c>
      <c r="D3301" t="s">
        <v>8411</v>
      </c>
      <c r="E3301" t="str">
        <f>"0000"</f>
        <v>0000</v>
      </c>
      <c r="F3301" t="s">
        <v>108</v>
      </c>
      <c r="G3301" t="str">
        <f>"09"</f>
        <v>09</v>
      </c>
      <c r="H3301" t="s">
        <v>55</v>
      </c>
      <c r="I3301" t="s">
        <v>56</v>
      </c>
      <c r="J3301" t="s">
        <v>57</v>
      </c>
      <c r="K3301">
        <v>0</v>
      </c>
      <c r="L3301">
        <v>48616</v>
      </c>
      <c r="M3301">
        <v>1.1200000000000001</v>
      </c>
      <c r="N3301" t="str">
        <f t="shared" si="401"/>
        <v>000X</v>
      </c>
      <c r="O3301">
        <v>4622</v>
      </c>
      <c r="P3301" t="s">
        <v>72</v>
      </c>
      <c r="Q3301" t="s">
        <v>8908</v>
      </c>
      <c r="R3301" t="s">
        <v>140</v>
      </c>
      <c r="T3301" t="s">
        <v>61</v>
      </c>
      <c r="V3301" t="s">
        <v>16035</v>
      </c>
      <c r="W3301">
        <v>17860</v>
      </c>
      <c r="X3301">
        <v>17860</v>
      </c>
      <c r="Y3301">
        <v>0</v>
      </c>
      <c r="Z3301">
        <v>17860</v>
      </c>
      <c r="AA3301">
        <v>17860</v>
      </c>
      <c r="AB3301" t="s">
        <v>72</v>
      </c>
      <c r="AC3301" s="1">
        <v>43965</v>
      </c>
      <c r="AD3301">
        <v>28500</v>
      </c>
      <c r="AE3301">
        <v>3075</v>
      </c>
      <c r="AF3301">
        <v>128</v>
      </c>
      <c r="AG3301" t="s">
        <v>103</v>
      </c>
      <c r="AH3301" t="s">
        <v>76</v>
      </c>
      <c r="AR3301">
        <v>0</v>
      </c>
      <c r="AW3301" t="s">
        <v>16036</v>
      </c>
      <c r="AX3301" t="s">
        <v>16037</v>
      </c>
      <c r="AY3301" t="s">
        <v>16038</v>
      </c>
      <c r="AZ3301" t="s">
        <v>1189</v>
      </c>
    </row>
    <row r="3302" spans="1:52" x14ac:dyDescent="0.3">
      <c r="A3302">
        <v>2175907</v>
      </c>
      <c r="B3302" t="s">
        <v>16039</v>
      </c>
      <c r="C3302" t="str">
        <f t="shared" si="404"/>
        <v>7492</v>
      </c>
      <c r="D3302" t="s">
        <v>8411</v>
      </c>
      <c r="E3302" t="str">
        <f>"0100"</f>
        <v>0100</v>
      </c>
      <c r="F3302" t="s">
        <v>54</v>
      </c>
      <c r="G3302" t="str">
        <f>"09"</f>
        <v>09</v>
      </c>
      <c r="H3302" t="s">
        <v>55</v>
      </c>
      <c r="I3302" t="s">
        <v>56</v>
      </c>
      <c r="J3302" t="s">
        <v>8434</v>
      </c>
      <c r="K3302">
        <v>1</v>
      </c>
      <c r="L3302">
        <v>54678</v>
      </c>
      <c r="M3302">
        <v>1.26</v>
      </c>
      <c r="N3302" t="str">
        <f t="shared" si="401"/>
        <v>000X</v>
      </c>
      <c r="O3302">
        <v>4708</v>
      </c>
      <c r="P3302" t="s">
        <v>72</v>
      </c>
      <c r="Q3302" t="s">
        <v>8908</v>
      </c>
      <c r="R3302" t="s">
        <v>140</v>
      </c>
      <c r="T3302" t="s">
        <v>61</v>
      </c>
      <c r="V3302" t="s">
        <v>16040</v>
      </c>
      <c r="W3302">
        <v>247490</v>
      </c>
      <c r="X3302">
        <v>15690</v>
      </c>
      <c r="Y3302">
        <v>231800</v>
      </c>
      <c r="Z3302">
        <v>247490</v>
      </c>
      <c r="AA3302">
        <v>222490</v>
      </c>
      <c r="AB3302" t="s">
        <v>63</v>
      </c>
      <c r="AC3302" s="1">
        <v>42703</v>
      </c>
      <c r="AD3302">
        <v>18000</v>
      </c>
      <c r="AE3302">
        <v>2799</v>
      </c>
      <c r="AF3302">
        <v>192</v>
      </c>
      <c r="AG3302" t="s">
        <v>103</v>
      </c>
      <c r="AH3302" t="s">
        <v>76</v>
      </c>
      <c r="AI3302">
        <v>1</v>
      </c>
      <c r="AJ3302">
        <v>2017</v>
      </c>
      <c r="AK3302">
        <v>3</v>
      </c>
      <c r="AL3302">
        <v>2</v>
      </c>
      <c r="AM3302">
        <v>1</v>
      </c>
      <c r="AN3302">
        <v>2120</v>
      </c>
      <c r="AO3302">
        <v>32</v>
      </c>
      <c r="AP3302" t="s">
        <v>63</v>
      </c>
      <c r="AQ3302" t="s">
        <v>66</v>
      </c>
      <c r="AR3302">
        <v>3259</v>
      </c>
      <c r="AW3302" t="s">
        <v>16041</v>
      </c>
      <c r="AX3302" t="s">
        <v>16042</v>
      </c>
      <c r="AY3302" t="s">
        <v>16043</v>
      </c>
      <c r="AZ3302" t="s">
        <v>70</v>
      </c>
    </row>
    <row r="3303" spans="1:52" x14ac:dyDescent="0.3">
      <c r="A3303">
        <v>2176539</v>
      </c>
      <c r="B3303" t="s">
        <v>16044</v>
      </c>
      <c r="C3303" t="str">
        <f t="shared" si="404"/>
        <v>7492</v>
      </c>
      <c r="D3303" t="s">
        <v>8411</v>
      </c>
      <c r="E3303" t="str">
        <f>"0000"</f>
        <v>0000</v>
      </c>
      <c r="F3303" t="s">
        <v>108</v>
      </c>
      <c r="G3303" t="str">
        <f>"04"</f>
        <v>04</v>
      </c>
      <c r="H3303" t="s">
        <v>55</v>
      </c>
      <c r="I3303" t="s">
        <v>56</v>
      </c>
      <c r="J3303" t="s">
        <v>57</v>
      </c>
      <c r="K3303">
        <v>0</v>
      </c>
      <c r="L3303">
        <v>47004</v>
      </c>
      <c r="M3303">
        <v>1.08</v>
      </c>
      <c r="N3303" t="str">
        <f t="shared" si="401"/>
        <v>000X</v>
      </c>
      <c r="O3303">
        <v>3120</v>
      </c>
      <c r="P3303" t="s">
        <v>58</v>
      </c>
      <c r="Q3303" t="s">
        <v>265</v>
      </c>
      <c r="R3303" t="s">
        <v>266</v>
      </c>
      <c r="T3303" t="s">
        <v>61</v>
      </c>
      <c r="V3303" t="s">
        <v>16045</v>
      </c>
      <c r="W3303">
        <v>17270</v>
      </c>
      <c r="X3303">
        <v>17270</v>
      </c>
      <c r="Y3303">
        <v>0</v>
      </c>
      <c r="Z3303">
        <v>17270</v>
      </c>
      <c r="AA3303">
        <v>17270</v>
      </c>
      <c r="AB3303" t="s">
        <v>72</v>
      </c>
      <c r="AC3303" s="1">
        <v>36130</v>
      </c>
      <c r="AD3303">
        <v>56800</v>
      </c>
      <c r="AE3303">
        <v>1279</v>
      </c>
      <c r="AF3303">
        <v>633</v>
      </c>
      <c r="AG3303" t="s">
        <v>103</v>
      </c>
      <c r="AH3303" t="s">
        <v>873</v>
      </c>
      <c r="AR3303">
        <v>0</v>
      </c>
      <c r="AW3303" t="s">
        <v>16046</v>
      </c>
      <c r="AY3303" t="s">
        <v>16047</v>
      </c>
      <c r="AZ3303" t="s">
        <v>16048</v>
      </c>
    </row>
    <row r="3304" spans="1:52" x14ac:dyDescent="0.3">
      <c r="A3304">
        <v>2177527</v>
      </c>
      <c r="B3304" t="s">
        <v>16049</v>
      </c>
      <c r="C3304" t="str">
        <f t="shared" si="404"/>
        <v>7492</v>
      </c>
      <c r="D3304" t="s">
        <v>8411</v>
      </c>
      <c r="E3304" t="str">
        <f>"0000"</f>
        <v>0000</v>
      </c>
      <c r="F3304" t="s">
        <v>108</v>
      </c>
      <c r="G3304" t="str">
        <f>"10"</f>
        <v>10</v>
      </c>
      <c r="H3304" t="s">
        <v>55</v>
      </c>
      <c r="I3304" t="s">
        <v>56</v>
      </c>
      <c r="J3304" t="s">
        <v>57</v>
      </c>
      <c r="K3304">
        <v>0</v>
      </c>
      <c r="L3304">
        <v>44597</v>
      </c>
      <c r="M3304">
        <v>1.02</v>
      </c>
      <c r="N3304" t="str">
        <f t="shared" si="401"/>
        <v>000X</v>
      </c>
      <c r="O3304">
        <v>4352</v>
      </c>
      <c r="P3304" t="s">
        <v>72</v>
      </c>
      <c r="Q3304" t="s">
        <v>8919</v>
      </c>
      <c r="R3304" t="s">
        <v>140</v>
      </c>
      <c r="T3304" t="s">
        <v>61</v>
      </c>
      <c r="V3304" t="s">
        <v>16050</v>
      </c>
      <c r="W3304">
        <v>16380</v>
      </c>
      <c r="X3304">
        <v>16380</v>
      </c>
      <c r="Y3304">
        <v>0</v>
      </c>
      <c r="Z3304">
        <v>16380</v>
      </c>
      <c r="AA3304">
        <v>16380</v>
      </c>
      <c r="AB3304" t="s">
        <v>72</v>
      </c>
      <c r="AC3304" s="1">
        <v>34274</v>
      </c>
      <c r="AD3304">
        <v>19900</v>
      </c>
      <c r="AE3304">
        <v>1008</v>
      </c>
      <c r="AF3304">
        <v>848</v>
      </c>
      <c r="AG3304" t="s">
        <v>103</v>
      </c>
      <c r="AH3304" t="s">
        <v>873</v>
      </c>
      <c r="AR3304">
        <v>0</v>
      </c>
      <c r="AW3304" t="s">
        <v>16051</v>
      </c>
      <c r="AY3304" t="s">
        <v>16052</v>
      </c>
      <c r="AZ3304" t="s">
        <v>16053</v>
      </c>
    </row>
    <row r="3305" spans="1:52" x14ac:dyDescent="0.3">
      <c r="A3305">
        <v>2177608</v>
      </c>
      <c r="B3305" t="s">
        <v>16054</v>
      </c>
      <c r="C3305" t="str">
        <f t="shared" si="404"/>
        <v>7492</v>
      </c>
      <c r="D3305" t="s">
        <v>8411</v>
      </c>
      <c r="E3305" t="str">
        <f>"0100"</f>
        <v>0100</v>
      </c>
      <c r="F3305" t="s">
        <v>54</v>
      </c>
      <c r="G3305" t="str">
        <f>"10"</f>
        <v>10</v>
      </c>
      <c r="H3305" t="s">
        <v>55</v>
      </c>
      <c r="I3305" t="s">
        <v>56</v>
      </c>
      <c r="J3305" t="s">
        <v>57</v>
      </c>
      <c r="K3305">
        <v>1</v>
      </c>
      <c r="L3305">
        <v>45764</v>
      </c>
      <c r="M3305">
        <v>1.05</v>
      </c>
      <c r="N3305" t="str">
        <f t="shared" si="401"/>
        <v>000X</v>
      </c>
      <c r="O3305">
        <v>2921</v>
      </c>
      <c r="P3305" t="s">
        <v>58</v>
      </c>
      <c r="Q3305" t="s">
        <v>8502</v>
      </c>
      <c r="R3305" t="s">
        <v>140</v>
      </c>
      <c r="T3305" t="s">
        <v>61</v>
      </c>
      <c r="V3305" t="s">
        <v>16055</v>
      </c>
      <c r="W3305">
        <v>124059</v>
      </c>
      <c r="X3305">
        <v>16810</v>
      </c>
      <c r="Y3305">
        <v>107249</v>
      </c>
      <c r="Z3305">
        <v>95820</v>
      </c>
      <c r="AA3305">
        <v>0</v>
      </c>
      <c r="AB3305" t="s">
        <v>63</v>
      </c>
      <c r="AC3305" s="1">
        <v>34243</v>
      </c>
      <c r="AD3305">
        <v>71950</v>
      </c>
      <c r="AE3305">
        <v>1002</v>
      </c>
      <c r="AF3305">
        <v>615</v>
      </c>
      <c r="AG3305" t="s">
        <v>64</v>
      </c>
      <c r="AH3305" t="s">
        <v>76</v>
      </c>
      <c r="AI3305">
        <v>1</v>
      </c>
      <c r="AJ3305">
        <v>1980</v>
      </c>
      <c r="AK3305">
        <v>3</v>
      </c>
      <c r="AL3305">
        <v>2</v>
      </c>
      <c r="AN3305">
        <v>1360</v>
      </c>
      <c r="AO3305">
        <v>24</v>
      </c>
      <c r="AP3305" t="s">
        <v>72</v>
      </c>
      <c r="AQ3305" t="s">
        <v>66</v>
      </c>
      <c r="AR3305">
        <v>2409</v>
      </c>
      <c r="AW3305" t="s">
        <v>16056</v>
      </c>
      <c r="AX3305" t="s">
        <v>16057</v>
      </c>
      <c r="AY3305" t="s">
        <v>16058</v>
      </c>
      <c r="AZ3305" t="s">
        <v>9291</v>
      </c>
    </row>
    <row r="3306" spans="1:52" x14ac:dyDescent="0.3">
      <c r="A3306">
        <v>2175770</v>
      </c>
      <c r="B3306" t="s">
        <v>16059</v>
      </c>
      <c r="C3306" t="str">
        <f t="shared" si="404"/>
        <v>7492</v>
      </c>
      <c r="D3306" t="s">
        <v>8411</v>
      </c>
      <c r="E3306" t="str">
        <f>"0100"</f>
        <v>0100</v>
      </c>
      <c r="F3306" t="s">
        <v>54</v>
      </c>
      <c r="G3306" t="str">
        <f>"09"</f>
        <v>09</v>
      </c>
      <c r="H3306" t="s">
        <v>55</v>
      </c>
      <c r="I3306" t="s">
        <v>56</v>
      </c>
      <c r="J3306" t="s">
        <v>57</v>
      </c>
      <c r="K3306">
        <v>1</v>
      </c>
      <c r="L3306">
        <v>49028</v>
      </c>
      <c r="M3306">
        <v>1.1299999999999999</v>
      </c>
      <c r="N3306" t="str">
        <f t="shared" si="401"/>
        <v>000X</v>
      </c>
      <c r="O3306">
        <v>4644</v>
      </c>
      <c r="P3306" t="s">
        <v>72</v>
      </c>
      <c r="Q3306" t="s">
        <v>8908</v>
      </c>
      <c r="R3306" t="s">
        <v>140</v>
      </c>
      <c r="T3306" t="s">
        <v>61</v>
      </c>
      <c r="V3306" t="s">
        <v>16060</v>
      </c>
      <c r="W3306">
        <v>220174</v>
      </c>
      <c r="X3306">
        <v>18010</v>
      </c>
      <c r="Y3306">
        <v>202164</v>
      </c>
      <c r="Z3306">
        <v>165844</v>
      </c>
      <c r="AA3306">
        <v>140844</v>
      </c>
      <c r="AB3306" t="s">
        <v>63</v>
      </c>
      <c r="AC3306" s="1">
        <v>35704</v>
      </c>
      <c r="AD3306">
        <v>10000</v>
      </c>
      <c r="AE3306">
        <v>1210</v>
      </c>
      <c r="AF3306">
        <v>1615</v>
      </c>
      <c r="AG3306" t="s">
        <v>103</v>
      </c>
      <c r="AH3306" t="s">
        <v>76</v>
      </c>
      <c r="AI3306">
        <v>1</v>
      </c>
      <c r="AJ3306">
        <v>1998</v>
      </c>
      <c r="AK3306">
        <v>3</v>
      </c>
      <c r="AL3306">
        <v>2</v>
      </c>
      <c r="AN3306">
        <v>2154</v>
      </c>
      <c r="AO3306">
        <v>32</v>
      </c>
      <c r="AP3306" t="s">
        <v>63</v>
      </c>
      <c r="AQ3306" t="s">
        <v>66</v>
      </c>
      <c r="AR3306">
        <v>2982</v>
      </c>
      <c r="AW3306" t="s">
        <v>16061</v>
      </c>
      <c r="AX3306" t="s">
        <v>16062</v>
      </c>
      <c r="AY3306" t="s">
        <v>16063</v>
      </c>
      <c r="AZ3306" t="s">
        <v>16064</v>
      </c>
    </row>
    <row r="3307" spans="1:52" x14ac:dyDescent="0.3">
      <c r="A3307">
        <v>2177403</v>
      </c>
      <c r="B3307" t="s">
        <v>16065</v>
      </c>
      <c r="C3307" t="str">
        <f t="shared" si="404"/>
        <v>7492</v>
      </c>
      <c r="D3307" t="s">
        <v>8411</v>
      </c>
      <c r="E3307" t="str">
        <f>"0000"</f>
        <v>0000</v>
      </c>
      <c r="F3307" t="s">
        <v>108</v>
      </c>
      <c r="G3307" t="str">
        <f>"10"</f>
        <v>10</v>
      </c>
      <c r="H3307" t="s">
        <v>55</v>
      </c>
      <c r="I3307" t="s">
        <v>56</v>
      </c>
      <c r="J3307" t="s">
        <v>57</v>
      </c>
      <c r="K3307">
        <v>0</v>
      </c>
      <c r="L3307">
        <v>46224</v>
      </c>
      <c r="M3307">
        <v>1.06</v>
      </c>
      <c r="N3307" t="str">
        <f t="shared" ref="N3307:N3370" si="407">"000X"</f>
        <v>000X</v>
      </c>
      <c r="O3307">
        <v>2961</v>
      </c>
      <c r="P3307" t="s">
        <v>58</v>
      </c>
      <c r="Q3307" t="s">
        <v>8502</v>
      </c>
      <c r="R3307" t="s">
        <v>140</v>
      </c>
      <c r="T3307" t="s">
        <v>61</v>
      </c>
      <c r="V3307" t="s">
        <v>16066</v>
      </c>
      <c r="W3307">
        <v>16980</v>
      </c>
      <c r="X3307">
        <v>16980</v>
      </c>
      <c r="Y3307">
        <v>0</v>
      </c>
      <c r="Z3307">
        <v>16980</v>
      </c>
      <c r="AA3307">
        <v>16980</v>
      </c>
      <c r="AB3307" t="s">
        <v>72</v>
      </c>
      <c r="AC3307" s="1">
        <v>43621</v>
      </c>
      <c r="AD3307">
        <v>45000</v>
      </c>
      <c r="AE3307">
        <v>2985</v>
      </c>
      <c r="AF3307">
        <v>1204</v>
      </c>
      <c r="AG3307" t="s">
        <v>103</v>
      </c>
      <c r="AH3307" t="s">
        <v>570</v>
      </c>
      <c r="AR3307">
        <v>0</v>
      </c>
      <c r="AW3307" t="s">
        <v>16067</v>
      </c>
      <c r="AY3307" t="s">
        <v>16068</v>
      </c>
      <c r="AZ3307" t="s">
        <v>16069</v>
      </c>
    </row>
    <row r="3308" spans="1:52" x14ac:dyDescent="0.3">
      <c r="A3308">
        <v>2177616</v>
      </c>
      <c r="B3308" t="s">
        <v>16070</v>
      </c>
      <c r="C3308" t="str">
        <f t="shared" si="404"/>
        <v>7492</v>
      </c>
      <c r="D3308" t="s">
        <v>8411</v>
      </c>
      <c r="E3308" t="str">
        <f>"0100"</f>
        <v>0100</v>
      </c>
      <c r="F3308" t="s">
        <v>54</v>
      </c>
      <c r="G3308" t="str">
        <f>"10"</f>
        <v>10</v>
      </c>
      <c r="H3308" t="s">
        <v>55</v>
      </c>
      <c r="I3308" t="s">
        <v>56</v>
      </c>
      <c r="J3308" t="s">
        <v>57</v>
      </c>
      <c r="K3308">
        <v>1</v>
      </c>
      <c r="L3308">
        <v>43750</v>
      </c>
      <c r="M3308">
        <v>1</v>
      </c>
      <c r="N3308" t="str">
        <f t="shared" si="407"/>
        <v>000X</v>
      </c>
      <c r="O3308">
        <v>2925</v>
      </c>
      <c r="P3308" t="s">
        <v>58</v>
      </c>
      <c r="Q3308" t="s">
        <v>8502</v>
      </c>
      <c r="R3308" t="s">
        <v>140</v>
      </c>
      <c r="T3308" t="s">
        <v>61</v>
      </c>
      <c r="V3308" t="s">
        <v>16071</v>
      </c>
      <c r="W3308">
        <v>161061</v>
      </c>
      <c r="X3308">
        <v>16070</v>
      </c>
      <c r="Y3308">
        <v>144991</v>
      </c>
      <c r="Z3308">
        <v>116335</v>
      </c>
      <c r="AA3308">
        <v>91335</v>
      </c>
      <c r="AB3308" t="s">
        <v>63</v>
      </c>
      <c r="AC3308" s="1">
        <v>40026</v>
      </c>
      <c r="AD3308">
        <v>125000</v>
      </c>
      <c r="AE3308">
        <v>2307</v>
      </c>
      <c r="AF3308">
        <v>2209</v>
      </c>
      <c r="AG3308" t="s">
        <v>64</v>
      </c>
      <c r="AH3308" t="s">
        <v>76</v>
      </c>
      <c r="AI3308">
        <v>1</v>
      </c>
      <c r="AJ3308">
        <v>1980</v>
      </c>
      <c r="AK3308">
        <v>3</v>
      </c>
      <c r="AL3308">
        <v>3</v>
      </c>
      <c r="AN3308">
        <v>1767</v>
      </c>
      <c r="AO3308">
        <v>24</v>
      </c>
      <c r="AP3308" t="s">
        <v>63</v>
      </c>
      <c r="AQ3308" t="s">
        <v>66</v>
      </c>
      <c r="AR3308">
        <v>2848</v>
      </c>
      <c r="AW3308" t="s">
        <v>16072</v>
      </c>
      <c r="AX3308" t="s">
        <v>16073</v>
      </c>
      <c r="AY3308" t="s">
        <v>16074</v>
      </c>
      <c r="AZ3308" t="s">
        <v>70</v>
      </c>
    </row>
    <row r="3309" spans="1:52" x14ac:dyDescent="0.3">
      <c r="A3309">
        <v>2177641</v>
      </c>
      <c r="B3309" t="s">
        <v>16075</v>
      </c>
      <c r="C3309" t="str">
        <f t="shared" si="404"/>
        <v>7492</v>
      </c>
      <c r="D3309" t="s">
        <v>8411</v>
      </c>
      <c r="E3309" t="str">
        <f>"0100"</f>
        <v>0100</v>
      </c>
      <c r="F3309" t="s">
        <v>54</v>
      </c>
      <c r="G3309" t="str">
        <f>"04"</f>
        <v>04</v>
      </c>
      <c r="H3309" t="s">
        <v>55</v>
      </c>
      <c r="I3309" t="s">
        <v>56</v>
      </c>
      <c r="J3309" t="s">
        <v>13318</v>
      </c>
      <c r="K3309">
        <v>1</v>
      </c>
      <c r="L3309">
        <v>43740</v>
      </c>
      <c r="M3309">
        <v>1</v>
      </c>
      <c r="N3309" t="str">
        <f t="shared" si="407"/>
        <v>000X</v>
      </c>
      <c r="O3309">
        <v>3298</v>
      </c>
      <c r="P3309" t="s">
        <v>58</v>
      </c>
      <c r="Q3309" t="s">
        <v>15661</v>
      </c>
      <c r="R3309" t="s">
        <v>140</v>
      </c>
      <c r="T3309" t="s">
        <v>61</v>
      </c>
      <c r="V3309" t="s">
        <v>16076</v>
      </c>
      <c r="W3309">
        <v>212626</v>
      </c>
      <c r="X3309">
        <v>24960</v>
      </c>
      <c r="Y3309">
        <v>187666</v>
      </c>
      <c r="Z3309">
        <v>212626</v>
      </c>
      <c r="AA3309">
        <v>212626</v>
      </c>
      <c r="AB3309" t="s">
        <v>72</v>
      </c>
      <c r="AC3309" s="1">
        <v>43601</v>
      </c>
      <c r="AD3309">
        <v>253000</v>
      </c>
      <c r="AE3309">
        <v>2979</v>
      </c>
      <c r="AF3309">
        <v>2051</v>
      </c>
      <c r="AG3309" t="s">
        <v>64</v>
      </c>
      <c r="AH3309" t="s">
        <v>76</v>
      </c>
      <c r="AI3309">
        <v>1</v>
      </c>
      <c r="AJ3309">
        <v>1989</v>
      </c>
      <c r="AK3309">
        <v>3</v>
      </c>
      <c r="AL3309">
        <v>2</v>
      </c>
      <c r="AN3309">
        <v>2152</v>
      </c>
      <c r="AO3309">
        <v>32</v>
      </c>
      <c r="AP3309" t="s">
        <v>63</v>
      </c>
      <c r="AQ3309" t="s">
        <v>66</v>
      </c>
      <c r="AR3309">
        <v>3147</v>
      </c>
      <c r="AW3309" t="s">
        <v>16077</v>
      </c>
      <c r="AY3309" t="s">
        <v>16078</v>
      </c>
      <c r="AZ3309" t="s">
        <v>70</v>
      </c>
    </row>
    <row r="3310" spans="1:52" x14ac:dyDescent="0.3">
      <c r="A3310">
        <v>2177781</v>
      </c>
      <c r="B3310" t="s">
        <v>16079</v>
      </c>
      <c r="C3310" t="str">
        <f t="shared" si="404"/>
        <v>7492</v>
      </c>
      <c r="D3310" t="s">
        <v>8411</v>
      </c>
      <c r="E3310" t="str">
        <f>"0100"</f>
        <v>0100</v>
      </c>
      <c r="F3310" t="s">
        <v>54</v>
      </c>
      <c r="G3310" t="str">
        <f>"04"</f>
        <v>04</v>
      </c>
      <c r="H3310" t="s">
        <v>55</v>
      </c>
      <c r="I3310" t="s">
        <v>56</v>
      </c>
      <c r="J3310" t="s">
        <v>13318</v>
      </c>
      <c r="K3310">
        <v>1</v>
      </c>
      <c r="L3310">
        <v>69185</v>
      </c>
      <c r="M3310">
        <v>1.59</v>
      </c>
      <c r="N3310" t="str">
        <f t="shared" si="407"/>
        <v>000X</v>
      </c>
      <c r="O3310">
        <v>3305</v>
      </c>
      <c r="P3310" t="s">
        <v>58</v>
      </c>
      <c r="Q3310" t="s">
        <v>15924</v>
      </c>
      <c r="R3310" t="s">
        <v>719</v>
      </c>
      <c r="T3310" t="s">
        <v>61</v>
      </c>
      <c r="V3310" t="s">
        <v>16080</v>
      </c>
      <c r="W3310">
        <v>482624</v>
      </c>
      <c r="X3310">
        <v>30840</v>
      </c>
      <c r="Y3310">
        <v>451784</v>
      </c>
      <c r="Z3310">
        <v>469833</v>
      </c>
      <c r="AA3310">
        <v>444833</v>
      </c>
      <c r="AB3310" t="s">
        <v>63</v>
      </c>
      <c r="AC3310" s="1">
        <v>40513</v>
      </c>
      <c r="AD3310">
        <v>355000</v>
      </c>
      <c r="AE3310">
        <v>2395</v>
      </c>
      <c r="AF3310">
        <v>623</v>
      </c>
      <c r="AG3310" t="s">
        <v>64</v>
      </c>
      <c r="AH3310" t="s">
        <v>76</v>
      </c>
      <c r="AI3310">
        <v>1</v>
      </c>
      <c r="AJ3310">
        <v>1999</v>
      </c>
      <c r="AK3310">
        <v>3</v>
      </c>
      <c r="AL3310">
        <v>2</v>
      </c>
      <c r="AN3310">
        <v>3064</v>
      </c>
      <c r="AO3310">
        <v>32</v>
      </c>
      <c r="AP3310" t="s">
        <v>63</v>
      </c>
      <c r="AQ3310" t="s">
        <v>66</v>
      </c>
      <c r="AR3310">
        <v>4202</v>
      </c>
      <c r="AW3310" t="s">
        <v>16081</v>
      </c>
      <c r="AX3310" t="s">
        <v>16082</v>
      </c>
      <c r="AY3310" t="s">
        <v>6494</v>
      </c>
      <c r="AZ3310" t="s">
        <v>70</v>
      </c>
    </row>
    <row r="3311" spans="1:52" x14ac:dyDescent="0.3">
      <c r="A3311">
        <v>2178621</v>
      </c>
      <c r="B3311" t="s">
        <v>16083</v>
      </c>
      <c r="C3311" t="str">
        <f t="shared" si="404"/>
        <v>7492</v>
      </c>
      <c r="D3311" t="s">
        <v>8411</v>
      </c>
      <c r="E3311" t="str">
        <f>"0100"</f>
        <v>0100</v>
      </c>
      <c r="F3311" t="s">
        <v>54</v>
      </c>
      <c r="G3311" t="str">
        <f>"04"</f>
        <v>04</v>
      </c>
      <c r="H3311" t="s">
        <v>55</v>
      </c>
      <c r="I3311" t="s">
        <v>56</v>
      </c>
      <c r="J3311" t="s">
        <v>13318</v>
      </c>
      <c r="K3311">
        <v>1</v>
      </c>
      <c r="L3311">
        <v>43857</v>
      </c>
      <c r="M3311">
        <v>1.01</v>
      </c>
      <c r="N3311" t="str">
        <f t="shared" si="407"/>
        <v>000X</v>
      </c>
      <c r="O3311">
        <v>5579</v>
      </c>
      <c r="P3311" t="s">
        <v>72</v>
      </c>
      <c r="Q3311" t="s">
        <v>8514</v>
      </c>
      <c r="R3311" t="s">
        <v>140</v>
      </c>
      <c r="T3311" t="s">
        <v>61</v>
      </c>
      <c r="V3311" t="s">
        <v>16084</v>
      </c>
      <c r="W3311">
        <v>255136</v>
      </c>
      <c r="X3311">
        <v>23980</v>
      </c>
      <c r="Y3311">
        <v>231156</v>
      </c>
      <c r="Z3311">
        <v>255136</v>
      </c>
      <c r="AA3311">
        <v>255136</v>
      </c>
      <c r="AB3311" t="s">
        <v>72</v>
      </c>
      <c r="AC3311" s="1">
        <v>43857</v>
      </c>
      <c r="AD3311">
        <v>337000</v>
      </c>
      <c r="AE3311">
        <v>3035</v>
      </c>
      <c r="AF3311">
        <v>32</v>
      </c>
      <c r="AG3311" t="s">
        <v>64</v>
      </c>
      <c r="AH3311" t="s">
        <v>76</v>
      </c>
      <c r="AI3311">
        <v>1</v>
      </c>
      <c r="AJ3311">
        <v>2019</v>
      </c>
      <c r="AK3311">
        <v>3</v>
      </c>
      <c r="AL3311">
        <v>2</v>
      </c>
      <c r="AN3311">
        <v>1951</v>
      </c>
      <c r="AO3311">
        <v>32</v>
      </c>
      <c r="AP3311" t="s">
        <v>63</v>
      </c>
      <c r="AQ3311" t="s">
        <v>66</v>
      </c>
      <c r="AR3311">
        <v>2772</v>
      </c>
      <c r="AW3311" t="s">
        <v>16085</v>
      </c>
      <c r="AX3311" t="s">
        <v>16086</v>
      </c>
      <c r="AY3311" t="s">
        <v>16087</v>
      </c>
      <c r="AZ3311" t="s">
        <v>70</v>
      </c>
    </row>
    <row r="3312" spans="1:52" x14ac:dyDescent="0.3">
      <c r="A3312">
        <v>2178736</v>
      </c>
      <c r="B3312" t="s">
        <v>16088</v>
      </c>
      <c r="C3312" t="str">
        <f t="shared" si="404"/>
        <v>7492</v>
      </c>
      <c r="D3312" t="s">
        <v>8411</v>
      </c>
      <c r="E3312" t="str">
        <f>"0100"</f>
        <v>0100</v>
      </c>
      <c r="F3312" t="s">
        <v>54</v>
      </c>
      <c r="G3312" t="str">
        <f>"04"</f>
        <v>04</v>
      </c>
      <c r="H3312" t="s">
        <v>55</v>
      </c>
      <c r="I3312" t="s">
        <v>56</v>
      </c>
      <c r="J3312" t="s">
        <v>13318</v>
      </c>
      <c r="K3312">
        <v>1</v>
      </c>
      <c r="L3312">
        <v>43976</v>
      </c>
      <c r="M3312">
        <v>1.01</v>
      </c>
      <c r="N3312" t="str">
        <f t="shared" si="407"/>
        <v>000X</v>
      </c>
      <c r="O3312">
        <v>5469</v>
      </c>
      <c r="P3312" t="s">
        <v>72</v>
      </c>
      <c r="Q3312" t="s">
        <v>8514</v>
      </c>
      <c r="R3312" t="s">
        <v>140</v>
      </c>
      <c r="T3312" t="s">
        <v>61</v>
      </c>
      <c r="V3312" t="s">
        <v>16089</v>
      </c>
      <c r="W3312">
        <v>263003</v>
      </c>
      <c r="X3312">
        <v>23730</v>
      </c>
      <c r="Y3312">
        <v>239273</v>
      </c>
      <c r="Z3312">
        <v>227993</v>
      </c>
      <c r="AA3312">
        <v>202993</v>
      </c>
      <c r="AB3312" t="s">
        <v>63</v>
      </c>
      <c r="AC3312" s="1">
        <v>38139</v>
      </c>
      <c r="AD3312">
        <v>320000</v>
      </c>
      <c r="AE3312">
        <v>1734</v>
      </c>
      <c r="AF3312">
        <v>1682</v>
      </c>
      <c r="AG3312" t="s">
        <v>64</v>
      </c>
      <c r="AH3312" t="s">
        <v>76</v>
      </c>
      <c r="AI3312">
        <v>1</v>
      </c>
      <c r="AJ3312">
        <v>2002</v>
      </c>
      <c r="AK3312">
        <v>3</v>
      </c>
      <c r="AL3312">
        <v>2</v>
      </c>
      <c r="AN3312">
        <v>2262</v>
      </c>
      <c r="AO3312">
        <v>32</v>
      </c>
      <c r="AP3312" t="s">
        <v>63</v>
      </c>
      <c r="AQ3312" t="s">
        <v>66</v>
      </c>
      <c r="AR3312">
        <v>3580</v>
      </c>
      <c r="AW3312" t="s">
        <v>16090</v>
      </c>
      <c r="AY3312" t="s">
        <v>16091</v>
      </c>
      <c r="AZ3312" t="s">
        <v>70</v>
      </c>
    </row>
    <row r="3313" spans="1:52" x14ac:dyDescent="0.3">
      <c r="A3313">
        <v>2178965</v>
      </c>
      <c r="B3313" t="s">
        <v>16092</v>
      </c>
      <c r="C3313" t="str">
        <f t="shared" si="404"/>
        <v>7492</v>
      </c>
      <c r="D3313" t="s">
        <v>8411</v>
      </c>
      <c r="E3313" t="str">
        <f>"0000"</f>
        <v>0000</v>
      </c>
      <c r="F3313" t="s">
        <v>108</v>
      </c>
      <c r="G3313" t="str">
        <f>"03"</f>
        <v>03</v>
      </c>
      <c r="H3313" t="s">
        <v>55</v>
      </c>
      <c r="I3313" t="s">
        <v>56</v>
      </c>
      <c r="J3313" t="s">
        <v>57</v>
      </c>
      <c r="K3313">
        <v>0</v>
      </c>
      <c r="L3313">
        <v>46953</v>
      </c>
      <c r="M3313">
        <v>1.08</v>
      </c>
      <c r="N3313" t="str">
        <f t="shared" si="407"/>
        <v>000X</v>
      </c>
      <c r="O3313">
        <v>5936</v>
      </c>
      <c r="P3313" t="s">
        <v>72</v>
      </c>
      <c r="Q3313" t="s">
        <v>8499</v>
      </c>
      <c r="R3313" t="s">
        <v>266</v>
      </c>
      <c r="T3313" t="s">
        <v>61</v>
      </c>
      <c r="V3313" t="s">
        <v>16093</v>
      </c>
      <c r="W3313">
        <v>17250</v>
      </c>
      <c r="X3313">
        <v>17250</v>
      </c>
      <c r="Y3313">
        <v>0</v>
      </c>
      <c r="Z3313">
        <v>17250</v>
      </c>
      <c r="AA3313">
        <v>17250</v>
      </c>
      <c r="AB3313" t="s">
        <v>72</v>
      </c>
      <c r="AC3313" s="1">
        <v>44266</v>
      </c>
      <c r="AD3313">
        <v>26000</v>
      </c>
      <c r="AE3313">
        <v>3146</v>
      </c>
      <c r="AF3313">
        <v>1212</v>
      </c>
      <c r="AG3313" t="s">
        <v>103</v>
      </c>
      <c r="AH3313" t="s">
        <v>76</v>
      </c>
      <c r="AR3313">
        <v>0</v>
      </c>
      <c r="AW3313" t="s">
        <v>16094</v>
      </c>
      <c r="AX3313" t="s">
        <v>3019</v>
      </c>
      <c r="AY3313" t="s">
        <v>16095</v>
      </c>
      <c r="AZ3313" t="s">
        <v>70</v>
      </c>
    </row>
    <row r="3314" spans="1:52" x14ac:dyDescent="0.3">
      <c r="A3314">
        <v>2178981</v>
      </c>
      <c r="B3314" t="s">
        <v>16096</v>
      </c>
      <c r="C3314" t="str">
        <f t="shared" si="404"/>
        <v>7492</v>
      </c>
      <c r="D3314" t="s">
        <v>8411</v>
      </c>
      <c r="E3314" t="str">
        <f>"0000"</f>
        <v>0000</v>
      </c>
      <c r="F3314" t="s">
        <v>108</v>
      </c>
      <c r="G3314" t="str">
        <f>"03"</f>
        <v>03</v>
      </c>
      <c r="H3314" t="s">
        <v>55</v>
      </c>
      <c r="I3314" t="s">
        <v>56</v>
      </c>
      <c r="J3314" t="s">
        <v>57</v>
      </c>
      <c r="K3314">
        <v>0</v>
      </c>
      <c r="L3314">
        <v>44745</v>
      </c>
      <c r="M3314">
        <v>1.03</v>
      </c>
      <c r="N3314" t="str">
        <f t="shared" si="407"/>
        <v>000X</v>
      </c>
      <c r="O3314">
        <v>5898</v>
      </c>
      <c r="P3314" t="s">
        <v>72</v>
      </c>
      <c r="Q3314" t="s">
        <v>8499</v>
      </c>
      <c r="R3314" t="s">
        <v>266</v>
      </c>
      <c r="T3314" t="s">
        <v>61</v>
      </c>
      <c r="V3314" t="s">
        <v>16097</v>
      </c>
      <c r="W3314">
        <v>16440</v>
      </c>
      <c r="X3314">
        <v>16440</v>
      </c>
      <c r="Y3314">
        <v>0</v>
      </c>
      <c r="Z3314">
        <v>16440</v>
      </c>
      <c r="AA3314">
        <v>16440</v>
      </c>
      <c r="AB3314" t="s">
        <v>72</v>
      </c>
      <c r="AC3314" s="1">
        <v>39173</v>
      </c>
      <c r="AD3314">
        <v>52000</v>
      </c>
      <c r="AE3314">
        <v>2120</v>
      </c>
      <c r="AF3314">
        <v>621</v>
      </c>
      <c r="AG3314" t="s">
        <v>103</v>
      </c>
      <c r="AH3314" t="s">
        <v>76</v>
      </c>
      <c r="AR3314">
        <v>0</v>
      </c>
      <c r="AW3314" t="s">
        <v>16098</v>
      </c>
      <c r="AY3314" t="s">
        <v>16099</v>
      </c>
      <c r="AZ3314" t="s">
        <v>16100</v>
      </c>
    </row>
    <row r="3315" spans="1:52" x14ac:dyDescent="0.3">
      <c r="A3315">
        <v>2179023</v>
      </c>
      <c r="B3315" t="s">
        <v>16101</v>
      </c>
      <c r="C3315" t="str">
        <f t="shared" si="404"/>
        <v>7492</v>
      </c>
      <c r="D3315" t="s">
        <v>8411</v>
      </c>
      <c r="E3315" t="str">
        <f>"0000"</f>
        <v>0000</v>
      </c>
      <c r="F3315" t="s">
        <v>108</v>
      </c>
      <c r="G3315" t="str">
        <f>"03"</f>
        <v>03</v>
      </c>
      <c r="H3315" t="s">
        <v>55</v>
      </c>
      <c r="I3315" t="s">
        <v>56</v>
      </c>
      <c r="J3315" t="s">
        <v>57</v>
      </c>
      <c r="K3315">
        <v>0</v>
      </c>
      <c r="L3315">
        <v>46580</v>
      </c>
      <c r="M3315">
        <v>1.07</v>
      </c>
      <c r="N3315" t="str">
        <f t="shared" si="407"/>
        <v>000X</v>
      </c>
      <c r="O3315">
        <v>5864</v>
      </c>
      <c r="P3315" t="s">
        <v>72</v>
      </c>
      <c r="Q3315" t="s">
        <v>8499</v>
      </c>
      <c r="R3315" t="s">
        <v>266</v>
      </c>
      <c r="T3315" t="s">
        <v>61</v>
      </c>
      <c r="V3315" t="s">
        <v>16102</v>
      </c>
      <c r="W3315">
        <v>17110</v>
      </c>
      <c r="X3315">
        <v>17110</v>
      </c>
      <c r="Y3315">
        <v>0</v>
      </c>
      <c r="Z3315">
        <v>17110</v>
      </c>
      <c r="AA3315">
        <v>17110</v>
      </c>
      <c r="AB3315" t="s">
        <v>72</v>
      </c>
      <c r="AC3315" s="1">
        <v>38018</v>
      </c>
      <c r="AD3315">
        <v>21000</v>
      </c>
      <c r="AE3315">
        <v>1687</v>
      </c>
      <c r="AF3315">
        <v>1475</v>
      </c>
      <c r="AG3315" t="s">
        <v>103</v>
      </c>
      <c r="AH3315" t="s">
        <v>76</v>
      </c>
      <c r="AR3315">
        <v>0</v>
      </c>
      <c r="AW3315" t="s">
        <v>2034</v>
      </c>
      <c r="AX3315" t="s">
        <v>7479</v>
      </c>
      <c r="AY3315" t="s">
        <v>2035</v>
      </c>
      <c r="AZ3315" t="s">
        <v>958</v>
      </c>
    </row>
    <row r="3316" spans="1:52" x14ac:dyDescent="0.3">
      <c r="A3316">
        <v>2175397</v>
      </c>
      <c r="B3316" t="s">
        <v>16103</v>
      </c>
      <c r="C3316" t="str">
        <f t="shared" si="404"/>
        <v>7492</v>
      </c>
      <c r="D3316" t="s">
        <v>8411</v>
      </c>
      <c r="E3316" t="str">
        <f>"0000"</f>
        <v>0000</v>
      </c>
      <c r="F3316" t="s">
        <v>108</v>
      </c>
      <c r="G3316" t="str">
        <f>"09"</f>
        <v>09</v>
      </c>
      <c r="H3316" t="s">
        <v>55</v>
      </c>
      <c r="I3316" t="s">
        <v>56</v>
      </c>
      <c r="J3316" t="s">
        <v>57</v>
      </c>
      <c r="K3316">
        <v>0</v>
      </c>
      <c r="L3316">
        <v>43683</v>
      </c>
      <c r="M3316">
        <v>1</v>
      </c>
      <c r="N3316" t="str">
        <f t="shared" si="407"/>
        <v>000X</v>
      </c>
      <c r="O3316">
        <v>4463</v>
      </c>
      <c r="P3316" t="s">
        <v>72</v>
      </c>
      <c r="Q3316" t="s">
        <v>8499</v>
      </c>
      <c r="R3316" t="s">
        <v>266</v>
      </c>
      <c r="T3316" t="s">
        <v>61</v>
      </c>
      <c r="V3316" t="s">
        <v>16104</v>
      </c>
      <c r="W3316">
        <v>16040</v>
      </c>
      <c r="X3316">
        <v>16040</v>
      </c>
      <c r="Y3316">
        <v>0</v>
      </c>
      <c r="Z3316">
        <v>16040</v>
      </c>
      <c r="AA3316">
        <v>16040</v>
      </c>
      <c r="AB3316" t="s">
        <v>72</v>
      </c>
      <c r="AC3316" s="1">
        <v>37987</v>
      </c>
      <c r="AD3316">
        <v>19500</v>
      </c>
      <c r="AE3316">
        <v>1681</v>
      </c>
      <c r="AF3316">
        <v>1113</v>
      </c>
      <c r="AG3316" t="s">
        <v>103</v>
      </c>
      <c r="AH3316" t="s">
        <v>76</v>
      </c>
      <c r="AR3316">
        <v>0</v>
      </c>
      <c r="AW3316" t="s">
        <v>16105</v>
      </c>
      <c r="AX3316" t="s">
        <v>16106</v>
      </c>
      <c r="AY3316" t="s">
        <v>16107</v>
      </c>
      <c r="AZ3316" t="s">
        <v>4715</v>
      </c>
    </row>
    <row r="3317" spans="1:52" x14ac:dyDescent="0.3">
      <c r="A3317">
        <v>2175869</v>
      </c>
      <c r="B3317" t="s">
        <v>16108</v>
      </c>
      <c r="C3317" t="str">
        <f t="shared" si="404"/>
        <v>7492</v>
      </c>
      <c r="D3317" t="s">
        <v>8411</v>
      </c>
      <c r="E3317" t="str">
        <f>"0100"</f>
        <v>0100</v>
      </c>
      <c r="F3317" t="s">
        <v>54</v>
      </c>
      <c r="G3317" t="str">
        <f>"09"</f>
        <v>09</v>
      </c>
      <c r="H3317" t="s">
        <v>55</v>
      </c>
      <c r="I3317" t="s">
        <v>56</v>
      </c>
      <c r="J3317" t="s">
        <v>8434</v>
      </c>
      <c r="K3317">
        <v>1</v>
      </c>
      <c r="L3317">
        <v>77204</v>
      </c>
      <c r="M3317">
        <v>1.77</v>
      </c>
      <c r="N3317" t="str">
        <f t="shared" si="407"/>
        <v>000X</v>
      </c>
      <c r="O3317">
        <v>4686</v>
      </c>
      <c r="P3317" t="s">
        <v>72</v>
      </c>
      <c r="Q3317" t="s">
        <v>8908</v>
      </c>
      <c r="R3317" t="s">
        <v>140</v>
      </c>
      <c r="T3317" t="s">
        <v>61</v>
      </c>
      <c r="V3317" t="s">
        <v>16109</v>
      </c>
      <c r="W3317">
        <v>219197</v>
      </c>
      <c r="X3317">
        <v>22160</v>
      </c>
      <c r="Y3317">
        <v>197037</v>
      </c>
      <c r="Z3317">
        <v>156339</v>
      </c>
      <c r="AA3317">
        <v>131339</v>
      </c>
      <c r="AB3317" t="s">
        <v>72</v>
      </c>
      <c r="AC3317" s="1">
        <v>39479</v>
      </c>
      <c r="AD3317">
        <v>228000</v>
      </c>
      <c r="AE3317">
        <v>2199</v>
      </c>
      <c r="AF3317">
        <v>513</v>
      </c>
      <c r="AG3317" t="s">
        <v>64</v>
      </c>
      <c r="AH3317" t="s">
        <v>76</v>
      </c>
      <c r="AI3317">
        <v>1</v>
      </c>
      <c r="AJ3317">
        <v>2003</v>
      </c>
      <c r="AK3317">
        <v>3</v>
      </c>
      <c r="AL3317">
        <v>2</v>
      </c>
      <c r="AN3317">
        <v>2035</v>
      </c>
      <c r="AO3317">
        <v>32</v>
      </c>
      <c r="AP3317" t="s">
        <v>72</v>
      </c>
      <c r="AQ3317" t="s">
        <v>66</v>
      </c>
      <c r="AR3317">
        <v>2953</v>
      </c>
      <c r="AW3317" t="s">
        <v>16110</v>
      </c>
      <c r="AY3317" t="s">
        <v>16111</v>
      </c>
      <c r="AZ3317" t="s">
        <v>16112</v>
      </c>
    </row>
    <row r="3318" spans="1:52" x14ac:dyDescent="0.3">
      <c r="A3318">
        <v>2176253</v>
      </c>
      <c r="B3318" t="s">
        <v>16113</v>
      </c>
      <c r="C3318" t="str">
        <f t="shared" si="404"/>
        <v>7492</v>
      </c>
      <c r="D3318" t="s">
        <v>8411</v>
      </c>
      <c r="E3318" t="str">
        <f>"0000"</f>
        <v>0000</v>
      </c>
      <c r="F3318" t="s">
        <v>108</v>
      </c>
      <c r="G3318" t="str">
        <f>"04"</f>
        <v>04</v>
      </c>
      <c r="H3318" t="s">
        <v>55</v>
      </c>
      <c r="I3318" t="s">
        <v>56</v>
      </c>
      <c r="J3318" t="s">
        <v>57</v>
      </c>
      <c r="K3318">
        <v>0</v>
      </c>
      <c r="L3318">
        <v>34228</v>
      </c>
      <c r="M3318">
        <v>0.79</v>
      </c>
      <c r="N3318" t="str">
        <f t="shared" si="407"/>
        <v>000X</v>
      </c>
      <c r="O3318">
        <v>5007</v>
      </c>
      <c r="P3318" t="s">
        <v>72</v>
      </c>
      <c r="Q3318" t="s">
        <v>8499</v>
      </c>
      <c r="R3318" t="s">
        <v>266</v>
      </c>
      <c r="T3318" t="s">
        <v>61</v>
      </c>
      <c r="V3318" t="s">
        <v>16114</v>
      </c>
      <c r="W3318">
        <v>9370</v>
      </c>
      <c r="X3318">
        <v>9370</v>
      </c>
      <c r="Y3318">
        <v>0</v>
      </c>
      <c r="Z3318">
        <v>9370</v>
      </c>
      <c r="AA3318">
        <v>9370</v>
      </c>
      <c r="AB3318" t="s">
        <v>72</v>
      </c>
      <c r="AC3318" s="1">
        <v>38108</v>
      </c>
      <c r="AD3318">
        <v>25500</v>
      </c>
      <c r="AE3318">
        <v>1720</v>
      </c>
      <c r="AF3318">
        <v>1686</v>
      </c>
      <c r="AG3318" t="s">
        <v>103</v>
      </c>
      <c r="AH3318" t="s">
        <v>76</v>
      </c>
      <c r="AR3318">
        <v>0</v>
      </c>
      <c r="AW3318" t="s">
        <v>16115</v>
      </c>
      <c r="AX3318" t="s">
        <v>16116</v>
      </c>
      <c r="AY3318" t="s">
        <v>16117</v>
      </c>
      <c r="AZ3318" t="s">
        <v>16118</v>
      </c>
    </row>
    <row r="3319" spans="1:52" x14ac:dyDescent="0.3">
      <c r="A3319">
        <v>2176440</v>
      </c>
      <c r="B3319" t="s">
        <v>16119</v>
      </c>
      <c r="C3319" t="str">
        <f t="shared" si="404"/>
        <v>7492</v>
      </c>
      <c r="D3319" t="s">
        <v>8411</v>
      </c>
      <c r="E3319" t="str">
        <f>"0000"</f>
        <v>0000</v>
      </c>
      <c r="F3319" t="s">
        <v>108</v>
      </c>
      <c r="G3319" t="str">
        <f>"04"</f>
        <v>04</v>
      </c>
      <c r="H3319" t="s">
        <v>55</v>
      </c>
      <c r="I3319" t="s">
        <v>56</v>
      </c>
      <c r="J3319" t="s">
        <v>57</v>
      </c>
      <c r="K3319">
        <v>0</v>
      </c>
      <c r="L3319">
        <v>25012</v>
      </c>
      <c r="M3319">
        <v>0.56999999999999995</v>
      </c>
      <c r="N3319" t="str">
        <f t="shared" si="407"/>
        <v>000X</v>
      </c>
      <c r="O3319">
        <v>5051</v>
      </c>
      <c r="P3319" t="s">
        <v>72</v>
      </c>
      <c r="Q3319" t="s">
        <v>8499</v>
      </c>
      <c r="R3319" t="s">
        <v>266</v>
      </c>
      <c r="T3319" t="s">
        <v>61</v>
      </c>
      <c r="V3319" t="s">
        <v>16120</v>
      </c>
      <c r="W3319">
        <v>8840</v>
      </c>
      <c r="X3319">
        <v>8840</v>
      </c>
      <c r="Y3319">
        <v>0</v>
      </c>
      <c r="Z3319">
        <v>8840</v>
      </c>
      <c r="AA3319">
        <v>8840</v>
      </c>
      <c r="AB3319" t="s">
        <v>72</v>
      </c>
      <c r="AC3319" s="1">
        <v>35855</v>
      </c>
      <c r="AD3319">
        <v>34000</v>
      </c>
      <c r="AE3319">
        <v>1238</v>
      </c>
      <c r="AF3319">
        <v>1757</v>
      </c>
      <c r="AG3319" t="s">
        <v>103</v>
      </c>
      <c r="AH3319" t="s">
        <v>873</v>
      </c>
      <c r="AR3319">
        <v>0</v>
      </c>
      <c r="AW3319" t="s">
        <v>16121</v>
      </c>
      <c r="AX3319" t="s">
        <v>16122</v>
      </c>
      <c r="AY3319" t="s">
        <v>16123</v>
      </c>
      <c r="AZ3319" t="s">
        <v>16124</v>
      </c>
    </row>
    <row r="3320" spans="1:52" x14ac:dyDescent="0.3">
      <c r="A3320">
        <v>2177110</v>
      </c>
      <c r="B3320" t="s">
        <v>16125</v>
      </c>
      <c r="C3320" t="str">
        <f t="shared" si="404"/>
        <v>7492</v>
      </c>
      <c r="D3320" t="s">
        <v>8411</v>
      </c>
      <c r="E3320" t="str">
        <f>"0100"</f>
        <v>0100</v>
      </c>
      <c r="F3320" t="s">
        <v>54</v>
      </c>
      <c r="G3320" t="str">
        <f>"10"</f>
        <v>10</v>
      </c>
      <c r="H3320" t="s">
        <v>55</v>
      </c>
      <c r="I3320" t="s">
        <v>56</v>
      </c>
      <c r="J3320" t="s">
        <v>57</v>
      </c>
      <c r="K3320">
        <v>1</v>
      </c>
      <c r="L3320">
        <v>46247</v>
      </c>
      <c r="M3320">
        <v>1.06</v>
      </c>
      <c r="N3320" t="str">
        <f t="shared" si="407"/>
        <v>000X</v>
      </c>
      <c r="O3320">
        <v>2990</v>
      </c>
      <c r="P3320" t="s">
        <v>58</v>
      </c>
      <c r="Q3320" t="s">
        <v>8502</v>
      </c>
      <c r="R3320" t="s">
        <v>140</v>
      </c>
      <c r="T3320" t="s">
        <v>61</v>
      </c>
      <c r="V3320" t="s">
        <v>16126</v>
      </c>
      <c r="W3320">
        <v>242516</v>
      </c>
      <c r="X3320">
        <v>16990</v>
      </c>
      <c r="Y3320">
        <v>225526</v>
      </c>
      <c r="Z3320">
        <v>208572</v>
      </c>
      <c r="AA3320">
        <v>183572</v>
      </c>
      <c r="AB3320" t="s">
        <v>63</v>
      </c>
      <c r="AC3320" s="1">
        <v>42228</v>
      </c>
      <c r="AD3320">
        <v>255000</v>
      </c>
      <c r="AE3320">
        <v>2706</v>
      </c>
      <c r="AF3320">
        <v>2242</v>
      </c>
      <c r="AG3320" t="s">
        <v>64</v>
      </c>
      <c r="AH3320" t="s">
        <v>76</v>
      </c>
      <c r="AI3320">
        <v>1</v>
      </c>
      <c r="AJ3320">
        <v>2000</v>
      </c>
      <c r="AK3320">
        <v>3</v>
      </c>
      <c r="AL3320">
        <v>2</v>
      </c>
      <c r="AN3320">
        <v>2153</v>
      </c>
      <c r="AO3320">
        <v>32</v>
      </c>
      <c r="AP3320" t="s">
        <v>63</v>
      </c>
      <c r="AQ3320" t="s">
        <v>66</v>
      </c>
      <c r="AR3320">
        <v>3073</v>
      </c>
      <c r="AW3320" t="s">
        <v>16127</v>
      </c>
      <c r="AX3320" t="s">
        <v>16128</v>
      </c>
      <c r="AY3320" t="s">
        <v>16129</v>
      </c>
      <c r="AZ3320" t="s">
        <v>16130</v>
      </c>
    </row>
    <row r="3321" spans="1:52" x14ac:dyDescent="0.3">
      <c r="A3321">
        <v>2177489</v>
      </c>
      <c r="B3321" t="s">
        <v>16131</v>
      </c>
      <c r="C3321" t="str">
        <f t="shared" si="404"/>
        <v>7492</v>
      </c>
      <c r="D3321" t="s">
        <v>8411</v>
      </c>
      <c r="E3321" t="str">
        <f>"0000"</f>
        <v>0000</v>
      </c>
      <c r="F3321" t="s">
        <v>108</v>
      </c>
      <c r="G3321" t="str">
        <f>"10"</f>
        <v>10</v>
      </c>
      <c r="H3321" t="s">
        <v>55</v>
      </c>
      <c r="I3321" t="s">
        <v>56</v>
      </c>
      <c r="J3321" t="s">
        <v>57</v>
      </c>
      <c r="K3321">
        <v>0</v>
      </c>
      <c r="L3321">
        <v>46615</v>
      </c>
      <c r="M3321">
        <v>1.07</v>
      </c>
      <c r="N3321" t="str">
        <f t="shared" si="407"/>
        <v>000X</v>
      </c>
      <c r="O3321">
        <v>4422</v>
      </c>
      <c r="P3321" t="s">
        <v>72</v>
      </c>
      <c r="Q3321" t="s">
        <v>8919</v>
      </c>
      <c r="R3321" t="s">
        <v>140</v>
      </c>
      <c r="T3321" t="s">
        <v>61</v>
      </c>
      <c r="V3321" t="s">
        <v>16132</v>
      </c>
      <c r="W3321">
        <v>17120</v>
      </c>
      <c r="X3321">
        <v>17120</v>
      </c>
      <c r="Y3321">
        <v>0</v>
      </c>
      <c r="Z3321">
        <v>17120</v>
      </c>
      <c r="AA3321">
        <v>17120</v>
      </c>
      <c r="AB3321" t="s">
        <v>72</v>
      </c>
      <c r="AC3321" s="1">
        <v>39203</v>
      </c>
      <c r="AD3321">
        <v>35700</v>
      </c>
      <c r="AE3321">
        <v>2126</v>
      </c>
      <c r="AF3321">
        <v>1476</v>
      </c>
      <c r="AG3321" t="s">
        <v>103</v>
      </c>
      <c r="AH3321" t="s">
        <v>391</v>
      </c>
      <c r="AR3321">
        <v>0</v>
      </c>
      <c r="AW3321" t="s">
        <v>3893</v>
      </c>
      <c r="AY3321" t="s">
        <v>3894</v>
      </c>
      <c r="AZ3321" t="s">
        <v>3895</v>
      </c>
    </row>
    <row r="3322" spans="1:52" x14ac:dyDescent="0.3">
      <c r="A3322">
        <v>2177519</v>
      </c>
      <c r="B3322" t="s">
        <v>16133</v>
      </c>
      <c r="C3322" t="str">
        <f t="shared" si="404"/>
        <v>7492</v>
      </c>
      <c r="D3322" t="s">
        <v>8411</v>
      </c>
      <c r="E3322" t="str">
        <f>"0100"</f>
        <v>0100</v>
      </c>
      <c r="F3322" t="s">
        <v>54</v>
      </c>
      <c r="G3322" t="str">
        <f>"10"</f>
        <v>10</v>
      </c>
      <c r="H3322" t="s">
        <v>55</v>
      </c>
      <c r="I3322" t="s">
        <v>56</v>
      </c>
      <c r="J3322" t="s">
        <v>57</v>
      </c>
      <c r="K3322">
        <v>1</v>
      </c>
      <c r="L3322">
        <v>44416</v>
      </c>
      <c r="M3322">
        <v>1.02</v>
      </c>
      <c r="N3322" t="str">
        <f t="shared" si="407"/>
        <v>000X</v>
      </c>
      <c r="O3322">
        <v>4370</v>
      </c>
      <c r="P3322" t="s">
        <v>72</v>
      </c>
      <c r="Q3322" t="s">
        <v>8919</v>
      </c>
      <c r="R3322" t="s">
        <v>140</v>
      </c>
      <c r="T3322" t="s">
        <v>61</v>
      </c>
      <c r="V3322" t="s">
        <v>16134</v>
      </c>
      <c r="W3322">
        <v>280383</v>
      </c>
      <c r="X3322">
        <v>16320</v>
      </c>
      <c r="Y3322">
        <v>264063</v>
      </c>
      <c r="Z3322">
        <v>236026</v>
      </c>
      <c r="AA3322">
        <v>211026</v>
      </c>
      <c r="AB3322" t="s">
        <v>63</v>
      </c>
      <c r="AC3322" s="1">
        <v>42167</v>
      </c>
      <c r="AD3322">
        <v>219000</v>
      </c>
      <c r="AE3322">
        <v>2696</v>
      </c>
      <c r="AF3322">
        <v>1151</v>
      </c>
      <c r="AG3322" t="s">
        <v>64</v>
      </c>
      <c r="AH3322" t="s">
        <v>76</v>
      </c>
      <c r="AI3322">
        <v>1</v>
      </c>
      <c r="AJ3322">
        <v>2005</v>
      </c>
      <c r="AK3322">
        <v>3</v>
      </c>
      <c r="AL3322">
        <v>3</v>
      </c>
      <c r="AN3322">
        <v>2490</v>
      </c>
      <c r="AO3322">
        <v>32</v>
      </c>
      <c r="AP3322" t="s">
        <v>63</v>
      </c>
      <c r="AQ3322" t="s">
        <v>66</v>
      </c>
      <c r="AR3322">
        <v>3788</v>
      </c>
      <c r="AW3322" t="s">
        <v>16135</v>
      </c>
      <c r="AX3322" t="s">
        <v>16136</v>
      </c>
      <c r="AY3322" t="s">
        <v>16137</v>
      </c>
      <c r="AZ3322" t="s">
        <v>70</v>
      </c>
    </row>
    <row r="3323" spans="1:52" x14ac:dyDescent="0.3">
      <c r="A3323">
        <v>2177535</v>
      </c>
      <c r="B3323" t="s">
        <v>16138</v>
      </c>
      <c r="C3323" t="str">
        <f t="shared" si="404"/>
        <v>7492</v>
      </c>
      <c r="D3323" t="s">
        <v>8411</v>
      </c>
      <c r="E3323" t="str">
        <f>"0100"</f>
        <v>0100</v>
      </c>
      <c r="F3323" t="s">
        <v>54</v>
      </c>
      <c r="G3323" t="str">
        <f>"10"</f>
        <v>10</v>
      </c>
      <c r="H3323" t="s">
        <v>55</v>
      </c>
      <c r="I3323" t="s">
        <v>56</v>
      </c>
      <c r="J3323" t="s">
        <v>57</v>
      </c>
      <c r="K3323">
        <v>1</v>
      </c>
      <c r="L3323">
        <v>48688</v>
      </c>
      <c r="M3323">
        <v>1.1200000000000001</v>
      </c>
      <c r="N3323" t="str">
        <f t="shared" si="407"/>
        <v>000X</v>
      </c>
      <c r="O3323">
        <v>4334</v>
      </c>
      <c r="P3323" t="s">
        <v>72</v>
      </c>
      <c r="Q3323" t="s">
        <v>8919</v>
      </c>
      <c r="R3323" t="s">
        <v>140</v>
      </c>
      <c r="T3323" t="s">
        <v>61</v>
      </c>
      <c r="V3323" t="s">
        <v>16139</v>
      </c>
      <c r="W3323">
        <v>221952</v>
      </c>
      <c r="X3323">
        <v>17880</v>
      </c>
      <c r="Y3323">
        <v>204072</v>
      </c>
      <c r="Z3323">
        <v>186620</v>
      </c>
      <c r="AA3323">
        <v>161620</v>
      </c>
      <c r="AB3323" t="s">
        <v>63</v>
      </c>
      <c r="AC3323" s="1">
        <v>42998</v>
      </c>
      <c r="AD3323">
        <v>265000</v>
      </c>
      <c r="AE3323">
        <v>2854</v>
      </c>
      <c r="AF3323">
        <v>961</v>
      </c>
      <c r="AG3323" t="s">
        <v>64</v>
      </c>
      <c r="AH3323" t="s">
        <v>76</v>
      </c>
      <c r="AI3323">
        <v>1</v>
      </c>
      <c r="AJ3323">
        <v>2012</v>
      </c>
      <c r="AK3323">
        <v>3</v>
      </c>
      <c r="AL3323">
        <v>2</v>
      </c>
      <c r="AN3323">
        <v>1813</v>
      </c>
      <c r="AO3323">
        <v>32</v>
      </c>
      <c r="AP3323" t="s">
        <v>63</v>
      </c>
      <c r="AQ3323" t="s">
        <v>66</v>
      </c>
      <c r="AR3323">
        <v>2881</v>
      </c>
      <c r="AW3323" t="s">
        <v>16140</v>
      </c>
      <c r="AX3323" t="s">
        <v>16141</v>
      </c>
      <c r="AY3323" t="s">
        <v>16142</v>
      </c>
      <c r="AZ3323" t="s">
        <v>70</v>
      </c>
    </row>
    <row r="3324" spans="1:52" x14ac:dyDescent="0.3">
      <c r="A3324">
        <v>2177586</v>
      </c>
      <c r="B3324" t="s">
        <v>16143</v>
      </c>
      <c r="C3324" t="str">
        <f t="shared" si="404"/>
        <v>7492</v>
      </c>
      <c r="D3324" t="s">
        <v>8411</v>
      </c>
      <c r="E3324" t="str">
        <f>"0000"</f>
        <v>0000</v>
      </c>
      <c r="F3324" t="s">
        <v>108</v>
      </c>
      <c r="G3324" t="str">
        <f>"10"</f>
        <v>10</v>
      </c>
      <c r="H3324" t="s">
        <v>55</v>
      </c>
      <c r="I3324" t="s">
        <v>56</v>
      </c>
      <c r="J3324" t="s">
        <v>57</v>
      </c>
      <c r="K3324">
        <v>0</v>
      </c>
      <c r="L3324">
        <v>47301</v>
      </c>
      <c r="M3324">
        <v>1.0900000000000001</v>
      </c>
      <c r="N3324" t="str">
        <f t="shared" si="407"/>
        <v>000X</v>
      </c>
      <c r="O3324">
        <v>2741</v>
      </c>
      <c r="P3324" t="s">
        <v>58</v>
      </c>
      <c r="Q3324" t="s">
        <v>8502</v>
      </c>
      <c r="R3324" t="s">
        <v>140</v>
      </c>
      <c r="T3324" t="s">
        <v>61</v>
      </c>
      <c r="V3324" t="s">
        <v>16144</v>
      </c>
      <c r="W3324">
        <v>17370</v>
      </c>
      <c r="X3324">
        <v>17370</v>
      </c>
      <c r="Y3324">
        <v>0</v>
      </c>
      <c r="Z3324">
        <v>17370</v>
      </c>
      <c r="AA3324">
        <v>17370</v>
      </c>
      <c r="AB3324" t="s">
        <v>72</v>
      </c>
      <c r="AC3324" s="1">
        <v>38596</v>
      </c>
      <c r="AD3324">
        <v>84000</v>
      </c>
      <c r="AE3324">
        <v>1909</v>
      </c>
      <c r="AF3324">
        <v>2444</v>
      </c>
      <c r="AG3324" t="s">
        <v>103</v>
      </c>
      <c r="AH3324" t="s">
        <v>76</v>
      </c>
      <c r="AR3324">
        <v>0</v>
      </c>
      <c r="AW3324" t="s">
        <v>16145</v>
      </c>
      <c r="AX3324" t="s">
        <v>16146</v>
      </c>
      <c r="AY3324" t="s">
        <v>16147</v>
      </c>
      <c r="AZ3324" t="s">
        <v>1434</v>
      </c>
    </row>
    <row r="3325" spans="1:52" x14ac:dyDescent="0.3">
      <c r="A3325">
        <v>2177691</v>
      </c>
      <c r="B3325" t="s">
        <v>16148</v>
      </c>
      <c r="C3325" t="str">
        <f t="shared" si="404"/>
        <v>7492</v>
      </c>
      <c r="D3325" t="s">
        <v>8411</v>
      </c>
      <c r="E3325" t="str">
        <f>"0100"</f>
        <v>0100</v>
      </c>
      <c r="F3325" t="s">
        <v>54</v>
      </c>
      <c r="G3325" t="str">
        <f>"04"</f>
        <v>04</v>
      </c>
      <c r="H3325" t="s">
        <v>55</v>
      </c>
      <c r="I3325" t="s">
        <v>56</v>
      </c>
      <c r="J3325" t="s">
        <v>13318</v>
      </c>
      <c r="K3325">
        <v>1</v>
      </c>
      <c r="L3325">
        <v>43750</v>
      </c>
      <c r="M3325">
        <v>1</v>
      </c>
      <c r="N3325" t="str">
        <f t="shared" si="407"/>
        <v>000X</v>
      </c>
      <c r="O3325">
        <v>3324</v>
      </c>
      <c r="P3325" t="s">
        <v>58</v>
      </c>
      <c r="Q3325" t="s">
        <v>15661</v>
      </c>
      <c r="R3325" t="s">
        <v>140</v>
      </c>
      <c r="T3325" t="s">
        <v>61</v>
      </c>
      <c r="V3325" t="s">
        <v>16149</v>
      </c>
      <c r="W3325">
        <v>330167</v>
      </c>
      <c r="X3325">
        <v>23980</v>
      </c>
      <c r="Y3325">
        <v>306187</v>
      </c>
      <c r="Z3325">
        <v>272373</v>
      </c>
      <c r="AA3325">
        <v>246873</v>
      </c>
      <c r="AB3325" t="s">
        <v>63</v>
      </c>
      <c r="AC3325" s="1">
        <v>42748</v>
      </c>
      <c r="AD3325">
        <v>300000</v>
      </c>
      <c r="AE3325">
        <v>2805</v>
      </c>
      <c r="AF3325">
        <v>989</v>
      </c>
      <c r="AG3325" t="s">
        <v>64</v>
      </c>
      <c r="AH3325" t="s">
        <v>76</v>
      </c>
      <c r="AI3325">
        <v>1</v>
      </c>
      <c r="AJ3325">
        <v>1997</v>
      </c>
      <c r="AK3325">
        <v>3</v>
      </c>
      <c r="AL3325">
        <v>3</v>
      </c>
      <c r="AN3325">
        <v>3195</v>
      </c>
      <c r="AO3325">
        <v>32</v>
      </c>
      <c r="AP3325" t="s">
        <v>63</v>
      </c>
      <c r="AQ3325" t="s">
        <v>66</v>
      </c>
      <c r="AR3325">
        <v>4829</v>
      </c>
      <c r="AW3325" t="s">
        <v>16150</v>
      </c>
      <c r="AX3325" t="s">
        <v>16151</v>
      </c>
      <c r="AY3325" t="s">
        <v>16152</v>
      </c>
      <c r="AZ3325" t="s">
        <v>70</v>
      </c>
    </row>
    <row r="3326" spans="1:52" x14ac:dyDescent="0.3">
      <c r="A3326">
        <v>2178205</v>
      </c>
      <c r="B3326" t="s">
        <v>16153</v>
      </c>
      <c r="C3326" t="str">
        <f t="shared" si="404"/>
        <v>7492</v>
      </c>
      <c r="D3326" t="s">
        <v>8411</v>
      </c>
      <c r="E3326" t="str">
        <f>"0100"</f>
        <v>0100</v>
      </c>
      <c r="F3326" t="s">
        <v>54</v>
      </c>
      <c r="G3326" t="str">
        <f>"04"</f>
        <v>04</v>
      </c>
      <c r="H3326" t="s">
        <v>55</v>
      </c>
      <c r="I3326" t="s">
        <v>56</v>
      </c>
      <c r="J3326" t="s">
        <v>13318</v>
      </c>
      <c r="K3326">
        <v>1</v>
      </c>
      <c r="L3326">
        <v>44999</v>
      </c>
      <c r="M3326">
        <v>1.03</v>
      </c>
      <c r="N3326" t="str">
        <f t="shared" si="407"/>
        <v>000X</v>
      </c>
      <c r="O3326">
        <v>3538</v>
      </c>
      <c r="P3326" t="s">
        <v>58</v>
      </c>
      <c r="Q3326" t="s">
        <v>15661</v>
      </c>
      <c r="R3326" t="s">
        <v>140</v>
      </c>
      <c r="T3326" t="s">
        <v>61</v>
      </c>
      <c r="V3326" t="s">
        <v>16154</v>
      </c>
      <c r="W3326">
        <v>347032</v>
      </c>
      <c r="X3326">
        <v>25200</v>
      </c>
      <c r="Y3326">
        <v>321832</v>
      </c>
      <c r="Z3326">
        <v>347032</v>
      </c>
      <c r="AA3326">
        <v>322032</v>
      </c>
      <c r="AB3326" t="s">
        <v>63</v>
      </c>
      <c r="AC3326" s="1">
        <v>43781</v>
      </c>
      <c r="AD3326">
        <v>430000</v>
      </c>
      <c r="AE3326">
        <v>3017</v>
      </c>
      <c r="AF3326">
        <v>2454</v>
      </c>
      <c r="AG3326" t="s">
        <v>64</v>
      </c>
      <c r="AH3326" t="s">
        <v>76</v>
      </c>
      <c r="AI3326">
        <v>1</v>
      </c>
      <c r="AJ3326">
        <v>2019</v>
      </c>
      <c r="AK3326">
        <v>3</v>
      </c>
      <c r="AL3326">
        <v>2</v>
      </c>
      <c r="AN3326">
        <v>2601</v>
      </c>
      <c r="AO3326">
        <v>32</v>
      </c>
      <c r="AP3326" t="s">
        <v>63</v>
      </c>
      <c r="AQ3326" t="s">
        <v>66</v>
      </c>
      <c r="AR3326">
        <v>4125</v>
      </c>
      <c r="AW3326" t="s">
        <v>16155</v>
      </c>
      <c r="AY3326" t="s">
        <v>16156</v>
      </c>
      <c r="AZ3326" t="s">
        <v>70</v>
      </c>
    </row>
    <row r="3327" spans="1:52" x14ac:dyDescent="0.3">
      <c r="A3327">
        <v>2178345</v>
      </c>
      <c r="B3327" t="s">
        <v>16157</v>
      </c>
      <c r="C3327" t="str">
        <f t="shared" si="404"/>
        <v>7492</v>
      </c>
      <c r="D3327" t="s">
        <v>8411</v>
      </c>
      <c r="E3327" t="str">
        <f>"0100"</f>
        <v>0100</v>
      </c>
      <c r="F3327" t="s">
        <v>54</v>
      </c>
      <c r="G3327" t="str">
        <f>"04"</f>
        <v>04</v>
      </c>
      <c r="H3327" t="s">
        <v>55</v>
      </c>
      <c r="I3327" t="s">
        <v>56</v>
      </c>
      <c r="J3327" t="s">
        <v>13819</v>
      </c>
      <c r="K3327">
        <v>1</v>
      </c>
      <c r="L3327">
        <v>49085</v>
      </c>
      <c r="M3327">
        <v>1.1299999999999999</v>
      </c>
      <c r="N3327" t="str">
        <f t="shared" si="407"/>
        <v>000X</v>
      </c>
      <c r="O3327">
        <v>5839</v>
      </c>
      <c r="P3327" t="s">
        <v>72</v>
      </c>
      <c r="Q3327" t="s">
        <v>8514</v>
      </c>
      <c r="R3327" t="s">
        <v>140</v>
      </c>
      <c r="T3327" t="s">
        <v>61</v>
      </c>
      <c r="V3327" t="s">
        <v>16158</v>
      </c>
      <c r="W3327">
        <v>236065</v>
      </c>
      <c r="X3327">
        <v>16730</v>
      </c>
      <c r="Y3327">
        <v>219335</v>
      </c>
      <c r="Z3327">
        <v>164419</v>
      </c>
      <c r="AA3327">
        <v>138919</v>
      </c>
      <c r="AB3327" t="s">
        <v>63</v>
      </c>
      <c r="AC3327" s="1">
        <v>36831</v>
      </c>
      <c r="AD3327">
        <v>20500</v>
      </c>
      <c r="AE3327">
        <v>1396</v>
      </c>
      <c r="AF3327">
        <v>1212</v>
      </c>
      <c r="AG3327" t="s">
        <v>103</v>
      </c>
      <c r="AH3327" t="s">
        <v>76</v>
      </c>
      <c r="AI3327">
        <v>1</v>
      </c>
      <c r="AJ3327">
        <v>2003</v>
      </c>
      <c r="AK3327">
        <v>3</v>
      </c>
      <c r="AL3327">
        <v>2</v>
      </c>
      <c r="AN3327">
        <v>2444</v>
      </c>
      <c r="AO3327">
        <v>32</v>
      </c>
      <c r="AP3327" t="s">
        <v>72</v>
      </c>
      <c r="AQ3327" t="s">
        <v>66</v>
      </c>
      <c r="AR3327">
        <v>3347</v>
      </c>
      <c r="AW3327" t="s">
        <v>16159</v>
      </c>
      <c r="AX3327" t="s">
        <v>16021</v>
      </c>
      <c r="AY3327" t="s">
        <v>16160</v>
      </c>
      <c r="AZ3327" t="s">
        <v>70</v>
      </c>
    </row>
    <row r="3328" spans="1:52" x14ac:dyDescent="0.3">
      <c r="A3328">
        <v>2178841</v>
      </c>
      <c r="B3328" t="s">
        <v>16161</v>
      </c>
      <c r="C3328" t="str">
        <f t="shared" si="404"/>
        <v>7492</v>
      </c>
      <c r="D3328" t="s">
        <v>8411</v>
      </c>
      <c r="E3328" t="str">
        <f>"0000"</f>
        <v>0000</v>
      </c>
      <c r="F3328" t="s">
        <v>108</v>
      </c>
      <c r="G3328" t="str">
        <f>"04"</f>
        <v>04</v>
      </c>
      <c r="H3328" t="s">
        <v>55</v>
      </c>
      <c r="I3328" t="s">
        <v>56</v>
      </c>
      <c r="J3328" t="s">
        <v>13318</v>
      </c>
      <c r="K3328">
        <v>0</v>
      </c>
      <c r="L3328">
        <v>56187</v>
      </c>
      <c r="M3328">
        <v>1.29</v>
      </c>
      <c r="N3328" t="str">
        <f t="shared" si="407"/>
        <v>000X</v>
      </c>
      <c r="O3328">
        <v>3605</v>
      </c>
      <c r="P3328" t="s">
        <v>58</v>
      </c>
      <c r="Q3328" t="s">
        <v>14298</v>
      </c>
      <c r="R3328" t="s">
        <v>140</v>
      </c>
      <c r="T3328" t="s">
        <v>61</v>
      </c>
      <c r="V3328" t="s">
        <v>16162</v>
      </c>
      <c r="W3328">
        <v>26850</v>
      </c>
      <c r="X3328">
        <v>26850</v>
      </c>
      <c r="Y3328">
        <v>0</v>
      </c>
      <c r="Z3328">
        <v>26850</v>
      </c>
      <c r="AA3328">
        <v>26850</v>
      </c>
      <c r="AB3328" t="s">
        <v>72</v>
      </c>
      <c r="AC3328" s="1">
        <v>33512</v>
      </c>
      <c r="AD3328">
        <v>36600</v>
      </c>
      <c r="AE3328">
        <v>915</v>
      </c>
      <c r="AF3328">
        <v>1489</v>
      </c>
      <c r="AG3328" t="s">
        <v>103</v>
      </c>
      <c r="AH3328" t="s">
        <v>221</v>
      </c>
      <c r="AR3328">
        <v>0</v>
      </c>
      <c r="AW3328" t="s">
        <v>16163</v>
      </c>
      <c r="AY3328" t="s">
        <v>16164</v>
      </c>
      <c r="AZ3328" t="s">
        <v>16165</v>
      </c>
    </row>
    <row r="3329" spans="1:52" x14ac:dyDescent="0.3">
      <c r="A3329">
        <v>2179198</v>
      </c>
      <c r="B3329" t="s">
        <v>16166</v>
      </c>
      <c r="C3329" t="str">
        <f t="shared" si="404"/>
        <v>7492</v>
      </c>
      <c r="D3329" t="s">
        <v>8411</v>
      </c>
      <c r="E3329" t="str">
        <f>"0100"</f>
        <v>0100</v>
      </c>
      <c r="F3329" t="s">
        <v>54</v>
      </c>
      <c r="G3329" t="str">
        <f>"03"</f>
        <v>03</v>
      </c>
      <c r="H3329" t="s">
        <v>55</v>
      </c>
      <c r="I3329" t="s">
        <v>56</v>
      </c>
      <c r="J3329" t="s">
        <v>57</v>
      </c>
      <c r="K3329">
        <v>1</v>
      </c>
      <c r="L3329">
        <v>45969</v>
      </c>
      <c r="M3329">
        <v>1.06</v>
      </c>
      <c r="N3329" t="str">
        <f t="shared" si="407"/>
        <v>000X</v>
      </c>
      <c r="O3329">
        <v>5720</v>
      </c>
      <c r="P3329" t="s">
        <v>72</v>
      </c>
      <c r="Q3329" t="s">
        <v>8499</v>
      </c>
      <c r="R3329" t="s">
        <v>266</v>
      </c>
      <c r="T3329" t="s">
        <v>61</v>
      </c>
      <c r="V3329" t="s">
        <v>16167</v>
      </c>
      <c r="W3329">
        <v>329180</v>
      </c>
      <c r="X3329">
        <v>16880</v>
      </c>
      <c r="Y3329">
        <v>312300</v>
      </c>
      <c r="Z3329">
        <v>272552</v>
      </c>
      <c r="AA3329">
        <v>247552</v>
      </c>
      <c r="AB3329" t="s">
        <v>63</v>
      </c>
      <c r="AC3329" s="1">
        <v>40148</v>
      </c>
      <c r="AD3329">
        <v>290000</v>
      </c>
      <c r="AE3329">
        <v>2329</v>
      </c>
      <c r="AF3329">
        <v>2165</v>
      </c>
      <c r="AG3329" t="s">
        <v>64</v>
      </c>
      <c r="AH3329" t="s">
        <v>76</v>
      </c>
      <c r="AI3329">
        <v>1</v>
      </c>
      <c r="AJ3329">
        <v>2006</v>
      </c>
      <c r="AK3329">
        <v>3</v>
      </c>
      <c r="AL3329">
        <v>2</v>
      </c>
      <c r="AM3329">
        <v>1</v>
      </c>
      <c r="AN3329">
        <v>2993</v>
      </c>
      <c r="AO3329">
        <v>32</v>
      </c>
      <c r="AP3329" t="s">
        <v>63</v>
      </c>
      <c r="AQ3329" t="s">
        <v>66</v>
      </c>
      <c r="AR3329">
        <v>4510</v>
      </c>
      <c r="AW3329" t="s">
        <v>16168</v>
      </c>
      <c r="AX3329" t="s">
        <v>16169</v>
      </c>
      <c r="AY3329" t="s">
        <v>16170</v>
      </c>
      <c r="AZ3329" t="s">
        <v>2938</v>
      </c>
    </row>
    <row r="3330" spans="1:52" x14ac:dyDescent="0.3">
      <c r="A3330">
        <v>2179716</v>
      </c>
      <c r="B3330" t="s">
        <v>16171</v>
      </c>
      <c r="C3330" t="str">
        <f t="shared" ref="C3330:C3393" si="408">"7492"</f>
        <v>7492</v>
      </c>
      <c r="D3330" t="s">
        <v>8411</v>
      </c>
      <c r="E3330" t="str">
        <f>"0100"</f>
        <v>0100</v>
      </c>
      <c r="F3330" t="s">
        <v>54</v>
      </c>
      <c r="G3330" t="str">
        <f>"34"</f>
        <v>34</v>
      </c>
      <c r="H3330" t="s">
        <v>1645</v>
      </c>
      <c r="I3330" t="s">
        <v>56</v>
      </c>
      <c r="J3330" t="s">
        <v>57</v>
      </c>
      <c r="K3330">
        <v>1</v>
      </c>
      <c r="L3330">
        <v>51343</v>
      </c>
      <c r="M3330">
        <v>1.18</v>
      </c>
      <c r="N3330" t="str">
        <f t="shared" si="407"/>
        <v>000X</v>
      </c>
      <c r="O3330">
        <v>6000</v>
      </c>
      <c r="P3330" t="s">
        <v>72</v>
      </c>
      <c r="Q3330" t="s">
        <v>16172</v>
      </c>
      <c r="R3330" t="s">
        <v>364</v>
      </c>
      <c r="T3330" t="s">
        <v>61</v>
      </c>
      <c r="V3330" t="s">
        <v>16173</v>
      </c>
      <c r="W3330">
        <v>319024</v>
      </c>
      <c r="X3330">
        <v>18860</v>
      </c>
      <c r="Y3330">
        <v>300164</v>
      </c>
      <c r="Z3330">
        <v>236554</v>
      </c>
      <c r="AA3330">
        <v>211554</v>
      </c>
      <c r="AB3330" t="s">
        <v>72</v>
      </c>
      <c r="AC3330" s="1">
        <v>44180</v>
      </c>
      <c r="AD3330">
        <v>440000</v>
      </c>
      <c r="AE3330">
        <v>3119</v>
      </c>
      <c r="AF3330">
        <v>2149</v>
      </c>
      <c r="AG3330" t="s">
        <v>64</v>
      </c>
      <c r="AH3330" t="s">
        <v>76</v>
      </c>
      <c r="AI3330">
        <v>1</v>
      </c>
      <c r="AJ3330">
        <v>1998</v>
      </c>
      <c r="AK3330">
        <v>3</v>
      </c>
      <c r="AL3330">
        <v>3</v>
      </c>
      <c r="AM3330">
        <v>1</v>
      </c>
      <c r="AN3330">
        <v>2675</v>
      </c>
      <c r="AO3330">
        <v>32</v>
      </c>
      <c r="AP3330" t="s">
        <v>63</v>
      </c>
      <c r="AQ3330" t="s">
        <v>66</v>
      </c>
      <c r="AR3330">
        <v>3622</v>
      </c>
      <c r="AW3330" t="s">
        <v>16174</v>
      </c>
      <c r="AX3330" t="s">
        <v>16175</v>
      </c>
      <c r="AY3330" t="s">
        <v>16176</v>
      </c>
      <c r="AZ3330" t="s">
        <v>958</v>
      </c>
    </row>
    <row r="3331" spans="1:52" x14ac:dyDescent="0.3">
      <c r="A3331">
        <v>2179791</v>
      </c>
      <c r="B3331" t="s">
        <v>16177</v>
      </c>
      <c r="C3331" t="str">
        <f t="shared" si="408"/>
        <v>7492</v>
      </c>
      <c r="D3331" t="s">
        <v>8411</v>
      </c>
      <c r="E3331" t="str">
        <f>"0100"</f>
        <v>0100</v>
      </c>
      <c r="F3331" t="s">
        <v>54</v>
      </c>
      <c r="G3331" t="str">
        <f>"03"</f>
        <v>03</v>
      </c>
      <c r="H3331" t="s">
        <v>55</v>
      </c>
      <c r="I3331" t="s">
        <v>56</v>
      </c>
      <c r="J3331" t="s">
        <v>57</v>
      </c>
      <c r="K3331">
        <v>1</v>
      </c>
      <c r="L3331">
        <v>43452</v>
      </c>
      <c r="M3331">
        <v>1</v>
      </c>
      <c r="N3331" t="str">
        <f t="shared" si="407"/>
        <v>000X</v>
      </c>
      <c r="O3331">
        <v>5920</v>
      </c>
      <c r="P3331" t="s">
        <v>72</v>
      </c>
      <c r="Q3331" t="s">
        <v>16172</v>
      </c>
      <c r="R3331" t="s">
        <v>364</v>
      </c>
      <c r="T3331" t="s">
        <v>61</v>
      </c>
      <c r="V3331" t="s">
        <v>16178</v>
      </c>
      <c r="W3331">
        <v>323317</v>
      </c>
      <c r="X3331">
        <v>15960</v>
      </c>
      <c r="Y3331">
        <v>307357</v>
      </c>
      <c r="Z3331">
        <v>243375</v>
      </c>
      <c r="AA3331">
        <v>218375</v>
      </c>
      <c r="AB3331" t="s">
        <v>63</v>
      </c>
      <c r="AC3331" s="1">
        <v>44288</v>
      </c>
      <c r="AD3331">
        <v>495000</v>
      </c>
      <c r="AE3331">
        <v>3152</v>
      </c>
      <c r="AF3331">
        <v>815</v>
      </c>
      <c r="AG3331" t="s">
        <v>64</v>
      </c>
      <c r="AH3331" t="s">
        <v>76</v>
      </c>
      <c r="AI3331">
        <v>1</v>
      </c>
      <c r="AJ3331">
        <v>2006</v>
      </c>
      <c r="AK3331">
        <v>4</v>
      </c>
      <c r="AL3331">
        <v>3</v>
      </c>
      <c r="AN3331">
        <v>3447</v>
      </c>
      <c r="AO3331">
        <v>32</v>
      </c>
      <c r="AP3331" t="s">
        <v>63</v>
      </c>
      <c r="AQ3331" t="s">
        <v>66</v>
      </c>
      <c r="AR3331">
        <v>4701</v>
      </c>
      <c r="AW3331" t="s">
        <v>16179</v>
      </c>
      <c r="AX3331" t="s">
        <v>16180</v>
      </c>
      <c r="AY3331" t="s">
        <v>16181</v>
      </c>
      <c r="AZ3331" t="s">
        <v>70</v>
      </c>
    </row>
    <row r="3332" spans="1:52" x14ac:dyDescent="0.3">
      <c r="A3332">
        <v>2179899</v>
      </c>
      <c r="B3332" t="s">
        <v>16182</v>
      </c>
      <c r="C3332" t="str">
        <f t="shared" si="408"/>
        <v>7492</v>
      </c>
      <c r="D3332" t="s">
        <v>8411</v>
      </c>
      <c r="E3332" t="str">
        <f>"0100"</f>
        <v>0100</v>
      </c>
      <c r="F3332" t="s">
        <v>54</v>
      </c>
      <c r="G3332" t="str">
        <f>"03"</f>
        <v>03</v>
      </c>
      <c r="H3332" t="s">
        <v>55</v>
      </c>
      <c r="I3332" t="s">
        <v>56</v>
      </c>
      <c r="J3332" t="s">
        <v>57</v>
      </c>
      <c r="K3332">
        <v>1</v>
      </c>
      <c r="L3332">
        <v>43982</v>
      </c>
      <c r="M3332">
        <v>1.01</v>
      </c>
      <c r="N3332" t="str">
        <f t="shared" si="407"/>
        <v>000X</v>
      </c>
      <c r="O3332">
        <v>5860</v>
      </c>
      <c r="P3332" t="s">
        <v>72</v>
      </c>
      <c r="Q3332" t="s">
        <v>16172</v>
      </c>
      <c r="R3332" t="s">
        <v>364</v>
      </c>
      <c r="T3332" t="s">
        <v>61</v>
      </c>
      <c r="V3332" t="s">
        <v>16183</v>
      </c>
      <c r="W3332">
        <v>271608</v>
      </c>
      <c r="X3332">
        <v>16160</v>
      </c>
      <c r="Y3332">
        <v>255448</v>
      </c>
      <c r="Z3332">
        <v>271608</v>
      </c>
      <c r="AA3332">
        <v>271608</v>
      </c>
      <c r="AB3332" t="s">
        <v>72</v>
      </c>
      <c r="AC3332" s="1">
        <v>37043</v>
      </c>
      <c r="AD3332">
        <v>13000</v>
      </c>
      <c r="AE3332">
        <v>1433</v>
      </c>
      <c r="AF3332">
        <v>399</v>
      </c>
      <c r="AG3332" t="s">
        <v>103</v>
      </c>
      <c r="AH3332" t="s">
        <v>76</v>
      </c>
      <c r="AI3332">
        <v>1</v>
      </c>
      <c r="AJ3332">
        <v>2002</v>
      </c>
      <c r="AK3332">
        <v>4</v>
      </c>
      <c r="AL3332">
        <v>3</v>
      </c>
      <c r="AN3332">
        <v>2819</v>
      </c>
      <c r="AO3332">
        <v>32</v>
      </c>
      <c r="AP3332" t="s">
        <v>63</v>
      </c>
      <c r="AQ3332" t="s">
        <v>66</v>
      </c>
      <c r="AR3332">
        <v>3720</v>
      </c>
      <c r="AW3332" t="s">
        <v>16184</v>
      </c>
      <c r="AX3332" t="s">
        <v>16185</v>
      </c>
      <c r="AY3332" t="s">
        <v>16186</v>
      </c>
      <c r="AZ3332" t="s">
        <v>16187</v>
      </c>
    </row>
    <row r="3333" spans="1:52" x14ac:dyDescent="0.3">
      <c r="A3333">
        <v>2180145</v>
      </c>
      <c r="B3333" t="s">
        <v>16188</v>
      </c>
      <c r="C3333" t="str">
        <f t="shared" si="408"/>
        <v>7492</v>
      </c>
      <c r="D3333" t="s">
        <v>8411</v>
      </c>
      <c r="E3333" t="str">
        <f>"0100"</f>
        <v>0100</v>
      </c>
      <c r="F3333" t="s">
        <v>54</v>
      </c>
      <c r="G3333" t="str">
        <f>"03"</f>
        <v>03</v>
      </c>
      <c r="H3333" t="s">
        <v>55</v>
      </c>
      <c r="I3333" t="s">
        <v>56</v>
      </c>
      <c r="J3333" t="s">
        <v>57</v>
      </c>
      <c r="K3333">
        <v>1</v>
      </c>
      <c r="L3333">
        <v>48772</v>
      </c>
      <c r="M3333">
        <v>1.1200000000000001</v>
      </c>
      <c r="N3333" t="str">
        <f t="shared" si="407"/>
        <v>000X</v>
      </c>
      <c r="O3333">
        <v>5909</v>
      </c>
      <c r="P3333" t="s">
        <v>72</v>
      </c>
      <c r="Q3333" t="s">
        <v>16189</v>
      </c>
      <c r="R3333" t="s">
        <v>364</v>
      </c>
      <c r="T3333" t="s">
        <v>61</v>
      </c>
      <c r="V3333" t="s">
        <v>16190</v>
      </c>
      <c r="W3333">
        <v>175961</v>
      </c>
      <c r="X3333">
        <v>17920</v>
      </c>
      <c r="Y3333">
        <v>158041</v>
      </c>
      <c r="Z3333">
        <v>126704</v>
      </c>
      <c r="AA3333">
        <v>101704</v>
      </c>
      <c r="AB3333" t="s">
        <v>63</v>
      </c>
      <c r="AC3333" s="1">
        <v>37500</v>
      </c>
      <c r="AD3333">
        <v>150000</v>
      </c>
      <c r="AE3333">
        <v>1535</v>
      </c>
      <c r="AF3333">
        <v>929</v>
      </c>
      <c r="AG3333" t="s">
        <v>64</v>
      </c>
      <c r="AH3333" t="s">
        <v>76</v>
      </c>
      <c r="AI3333">
        <v>1</v>
      </c>
      <c r="AJ3333">
        <v>1989</v>
      </c>
      <c r="AK3333">
        <v>3</v>
      </c>
      <c r="AL3333">
        <v>2</v>
      </c>
      <c r="AN3333">
        <v>2006</v>
      </c>
      <c r="AO3333">
        <v>32</v>
      </c>
      <c r="AP3333" t="s">
        <v>63</v>
      </c>
      <c r="AQ3333" t="s">
        <v>66</v>
      </c>
      <c r="AR3333">
        <v>2793</v>
      </c>
      <c r="AW3333" t="s">
        <v>16191</v>
      </c>
      <c r="AY3333" t="s">
        <v>16192</v>
      </c>
      <c r="AZ3333" t="s">
        <v>70</v>
      </c>
    </row>
    <row r="3334" spans="1:52" x14ac:dyDescent="0.3">
      <c r="A3334">
        <v>2180242</v>
      </c>
      <c r="B3334" t="s">
        <v>16193</v>
      </c>
      <c r="C3334" t="str">
        <f t="shared" si="408"/>
        <v>7492</v>
      </c>
      <c r="D3334" t="s">
        <v>8411</v>
      </c>
      <c r="E3334" t="str">
        <f>"0000"</f>
        <v>0000</v>
      </c>
      <c r="F3334" t="s">
        <v>108</v>
      </c>
      <c r="G3334" t="str">
        <f>"34"</f>
        <v>34</v>
      </c>
      <c r="H3334" t="s">
        <v>1645</v>
      </c>
      <c r="I3334" t="s">
        <v>56</v>
      </c>
      <c r="J3334" t="s">
        <v>57</v>
      </c>
      <c r="K3334">
        <v>0</v>
      </c>
      <c r="L3334">
        <v>48445</v>
      </c>
      <c r="M3334">
        <v>1.1100000000000001</v>
      </c>
      <c r="N3334" t="str">
        <f t="shared" si="407"/>
        <v>000X</v>
      </c>
      <c r="O3334">
        <v>6001</v>
      </c>
      <c r="P3334" t="s">
        <v>72</v>
      </c>
      <c r="Q3334" t="s">
        <v>16189</v>
      </c>
      <c r="R3334" t="s">
        <v>364</v>
      </c>
      <c r="T3334" t="s">
        <v>61</v>
      </c>
      <c r="V3334" t="s">
        <v>16194</v>
      </c>
      <c r="W3334">
        <v>17790</v>
      </c>
      <c r="X3334">
        <v>17790</v>
      </c>
      <c r="Y3334">
        <v>0</v>
      </c>
      <c r="Z3334">
        <v>17790</v>
      </c>
      <c r="AA3334">
        <v>17790</v>
      </c>
      <c r="AB3334" t="s">
        <v>72</v>
      </c>
      <c r="AC3334" s="1">
        <v>37865</v>
      </c>
      <c r="AD3334">
        <v>18500</v>
      </c>
      <c r="AE3334">
        <v>1643</v>
      </c>
      <c r="AF3334">
        <v>1994</v>
      </c>
      <c r="AG3334" t="s">
        <v>103</v>
      </c>
      <c r="AH3334" t="s">
        <v>76</v>
      </c>
      <c r="AR3334">
        <v>0</v>
      </c>
      <c r="AW3334" t="s">
        <v>16195</v>
      </c>
      <c r="AX3334" t="s">
        <v>16196</v>
      </c>
      <c r="AY3334" t="s">
        <v>16197</v>
      </c>
      <c r="AZ3334" t="s">
        <v>10290</v>
      </c>
    </row>
    <row r="3335" spans="1:52" x14ac:dyDescent="0.3">
      <c r="A3335">
        <v>2180498</v>
      </c>
      <c r="B3335" t="s">
        <v>16198</v>
      </c>
      <c r="C3335" t="str">
        <f t="shared" si="408"/>
        <v>7492</v>
      </c>
      <c r="D3335" t="s">
        <v>8411</v>
      </c>
      <c r="E3335" t="str">
        <f>"0100"</f>
        <v>0100</v>
      </c>
      <c r="F3335" t="s">
        <v>54</v>
      </c>
      <c r="G3335" t="str">
        <f>"03"</f>
        <v>03</v>
      </c>
      <c r="H3335" t="s">
        <v>55</v>
      </c>
      <c r="I3335" t="s">
        <v>56</v>
      </c>
      <c r="J3335" t="s">
        <v>57</v>
      </c>
      <c r="K3335">
        <v>1</v>
      </c>
      <c r="L3335">
        <v>50799</v>
      </c>
      <c r="M3335">
        <v>1.17</v>
      </c>
      <c r="N3335" t="str">
        <f t="shared" si="407"/>
        <v>000X</v>
      </c>
      <c r="O3335">
        <v>2973</v>
      </c>
      <c r="P3335" t="s">
        <v>58</v>
      </c>
      <c r="Q3335" t="s">
        <v>15272</v>
      </c>
      <c r="R3335" t="s">
        <v>140</v>
      </c>
      <c r="T3335" t="s">
        <v>61</v>
      </c>
      <c r="V3335" t="s">
        <v>16199</v>
      </c>
      <c r="W3335">
        <v>253897</v>
      </c>
      <c r="X3335">
        <v>18660</v>
      </c>
      <c r="Y3335">
        <v>235237</v>
      </c>
      <c r="Z3335">
        <v>253897</v>
      </c>
      <c r="AA3335">
        <v>228897</v>
      </c>
      <c r="AB3335" t="s">
        <v>63</v>
      </c>
      <c r="AC3335" s="1">
        <v>44273</v>
      </c>
      <c r="AD3335">
        <v>350000</v>
      </c>
      <c r="AE3335">
        <v>3147</v>
      </c>
      <c r="AF3335">
        <v>2188</v>
      </c>
      <c r="AG3335" t="s">
        <v>64</v>
      </c>
      <c r="AH3335" t="s">
        <v>76</v>
      </c>
      <c r="AI3335">
        <v>1</v>
      </c>
      <c r="AJ3335">
        <v>2000</v>
      </c>
      <c r="AK3335">
        <v>3</v>
      </c>
      <c r="AL3335">
        <v>3</v>
      </c>
      <c r="AN3335">
        <v>2182</v>
      </c>
      <c r="AO3335">
        <v>32</v>
      </c>
      <c r="AP3335" t="s">
        <v>63</v>
      </c>
      <c r="AQ3335" t="s">
        <v>66</v>
      </c>
      <c r="AR3335">
        <v>3170</v>
      </c>
      <c r="AW3335" t="s">
        <v>16200</v>
      </c>
      <c r="AX3335" t="s">
        <v>16201</v>
      </c>
      <c r="AY3335" t="s">
        <v>16202</v>
      </c>
      <c r="AZ3335" t="s">
        <v>70</v>
      </c>
    </row>
    <row r="3336" spans="1:52" x14ac:dyDescent="0.3">
      <c r="A3336">
        <v>2180528</v>
      </c>
      <c r="B3336" t="s">
        <v>16203</v>
      </c>
      <c r="C3336" t="str">
        <f t="shared" si="408"/>
        <v>7492</v>
      </c>
      <c r="D3336" t="s">
        <v>8411</v>
      </c>
      <c r="E3336" t="str">
        <f>"0100"</f>
        <v>0100</v>
      </c>
      <c r="F3336" t="s">
        <v>54</v>
      </c>
      <c r="G3336" t="str">
        <f>"03"</f>
        <v>03</v>
      </c>
      <c r="H3336" t="s">
        <v>55</v>
      </c>
      <c r="I3336" t="s">
        <v>56</v>
      </c>
      <c r="J3336" t="s">
        <v>57</v>
      </c>
      <c r="K3336">
        <v>1</v>
      </c>
      <c r="L3336">
        <v>45371</v>
      </c>
      <c r="M3336">
        <v>1.04</v>
      </c>
      <c r="N3336" t="str">
        <f t="shared" si="407"/>
        <v>000X</v>
      </c>
      <c r="O3336">
        <v>2955</v>
      </c>
      <c r="P3336" t="s">
        <v>58</v>
      </c>
      <c r="Q3336" t="s">
        <v>15272</v>
      </c>
      <c r="R3336" t="s">
        <v>140</v>
      </c>
      <c r="T3336" t="s">
        <v>61</v>
      </c>
      <c r="V3336" t="s">
        <v>16204</v>
      </c>
      <c r="W3336">
        <v>224868</v>
      </c>
      <c r="X3336">
        <v>16670</v>
      </c>
      <c r="Y3336">
        <v>208198</v>
      </c>
      <c r="Z3336">
        <v>165609</v>
      </c>
      <c r="AA3336">
        <v>140609</v>
      </c>
      <c r="AB3336" t="s">
        <v>63</v>
      </c>
      <c r="AC3336" s="1">
        <v>36557</v>
      </c>
      <c r="AD3336">
        <v>11000</v>
      </c>
      <c r="AE3336">
        <v>1352</v>
      </c>
      <c r="AF3336">
        <v>245</v>
      </c>
      <c r="AG3336" t="s">
        <v>103</v>
      </c>
      <c r="AH3336" t="s">
        <v>76</v>
      </c>
      <c r="AI3336">
        <v>1</v>
      </c>
      <c r="AJ3336">
        <v>2003</v>
      </c>
      <c r="AK3336">
        <v>3</v>
      </c>
      <c r="AL3336">
        <v>2</v>
      </c>
      <c r="AN3336">
        <v>2177</v>
      </c>
      <c r="AO3336">
        <v>32</v>
      </c>
      <c r="AP3336" t="s">
        <v>63</v>
      </c>
      <c r="AQ3336" t="s">
        <v>66</v>
      </c>
      <c r="AR3336">
        <v>3054</v>
      </c>
      <c r="AW3336" t="s">
        <v>16205</v>
      </c>
      <c r="AX3336" t="s">
        <v>16206</v>
      </c>
      <c r="AY3336" t="s">
        <v>16207</v>
      </c>
      <c r="AZ3336" t="s">
        <v>70</v>
      </c>
    </row>
    <row r="3337" spans="1:52" x14ac:dyDescent="0.3">
      <c r="A3337">
        <v>2180579</v>
      </c>
      <c r="B3337" t="s">
        <v>16208</v>
      </c>
      <c r="C3337" t="str">
        <f t="shared" si="408"/>
        <v>7492</v>
      </c>
      <c r="D3337" t="s">
        <v>8411</v>
      </c>
      <c r="E3337" t="str">
        <f>"0000"</f>
        <v>0000</v>
      </c>
      <c r="F3337" t="s">
        <v>108</v>
      </c>
      <c r="G3337" t="str">
        <f>"03"</f>
        <v>03</v>
      </c>
      <c r="H3337" t="s">
        <v>55</v>
      </c>
      <c r="I3337" t="s">
        <v>56</v>
      </c>
      <c r="J3337" t="s">
        <v>57</v>
      </c>
      <c r="K3337">
        <v>0</v>
      </c>
      <c r="L3337">
        <v>52390</v>
      </c>
      <c r="M3337">
        <v>1.2</v>
      </c>
      <c r="N3337" t="str">
        <f t="shared" si="407"/>
        <v>000X</v>
      </c>
      <c r="O3337">
        <v>2945</v>
      </c>
      <c r="P3337" t="s">
        <v>58</v>
      </c>
      <c r="Q3337" t="s">
        <v>15272</v>
      </c>
      <c r="R3337" t="s">
        <v>140</v>
      </c>
      <c r="T3337" t="s">
        <v>61</v>
      </c>
      <c r="V3337" t="s">
        <v>16209</v>
      </c>
      <c r="W3337">
        <v>19240</v>
      </c>
      <c r="X3337">
        <v>19240</v>
      </c>
      <c r="Y3337">
        <v>0</v>
      </c>
      <c r="Z3337">
        <v>19240</v>
      </c>
      <c r="AA3337">
        <v>19240</v>
      </c>
      <c r="AB3337" t="s">
        <v>72</v>
      </c>
      <c r="AC3337" s="1">
        <v>38443</v>
      </c>
      <c r="AD3337">
        <v>53000</v>
      </c>
      <c r="AE3337">
        <v>1847</v>
      </c>
      <c r="AF3337">
        <v>1253</v>
      </c>
      <c r="AG3337" t="s">
        <v>103</v>
      </c>
      <c r="AH3337" t="s">
        <v>76</v>
      </c>
      <c r="AR3337">
        <v>0</v>
      </c>
      <c r="AW3337" t="s">
        <v>16210</v>
      </c>
      <c r="AY3337" t="s">
        <v>16211</v>
      </c>
      <c r="AZ3337" t="s">
        <v>16212</v>
      </c>
    </row>
    <row r="3338" spans="1:52" x14ac:dyDescent="0.3">
      <c r="A3338">
        <v>2180862</v>
      </c>
      <c r="B3338" t="s">
        <v>16213</v>
      </c>
      <c r="C3338" t="str">
        <f t="shared" si="408"/>
        <v>7492</v>
      </c>
      <c r="D3338" t="s">
        <v>8411</v>
      </c>
      <c r="E3338" t="str">
        <f>"0100"</f>
        <v>0100</v>
      </c>
      <c r="F3338" t="s">
        <v>54</v>
      </c>
      <c r="G3338" t="str">
        <f>"34"</f>
        <v>34</v>
      </c>
      <c r="H3338" t="s">
        <v>1645</v>
      </c>
      <c r="I3338" t="s">
        <v>56</v>
      </c>
      <c r="J3338" t="s">
        <v>8434</v>
      </c>
      <c r="K3338">
        <v>1</v>
      </c>
      <c r="L3338">
        <v>55170</v>
      </c>
      <c r="M3338">
        <v>1.27</v>
      </c>
      <c r="N3338" t="str">
        <f t="shared" si="407"/>
        <v>000X</v>
      </c>
      <c r="O3338">
        <v>2699</v>
      </c>
      <c r="P3338" t="s">
        <v>58</v>
      </c>
      <c r="Q3338" t="s">
        <v>15881</v>
      </c>
      <c r="R3338" t="s">
        <v>140</v>
      </c>
      <c r="T3338" t="s">
        <v>61</v>
      </c>
      <c r="V3338" t="s">
        <v>16214</v>
      </c>
      <c r="W3338">
        <v>212530</v>
      </c>
      <c r="X3338">
        <v>15830</v>
      </c>
      <c r="Y3338">
        <v>196700</v>
      </c>
      <c r="Z3338">
        <v>122735</v>
      </c>
      <c r="AA3338">
        <v>97735</v>
      </c>
      <c r="AB3338" t="s">
        <v>63</v>
      </c>
      <c r="AC3338" s="1">
        <v>43370</v>
      </c>
      <c r="AD3338">
        <v>265000</v>
      </c>
      <c r="AE3338">
        <v>2931</v>
      </c>
      <c r="AF3338">
        <v>107</v>
      </c>
      <c r="AG3338" t="s">
        <v>64</v>
      </c>
      <c r="AH3338" t="s">
        <v>76</v>
      </c>
      <c r="AI3338">
        <v>1</v>
      </c>
      <c r="AJ3338">
        <v>2003</v>
      </c>
      <c r="AK3338">
        <v>3</v>
      </c>
      <c r="AL3338">
        <v>2</v>
      </c>
      <c r="AN3338">
        <v>1939</v>
      </c>
      <c r="AO3338">
        <v>32</v>
      </c>
      <c r="AP3338" t="s">
        <v>63</v>
      </c>
      <c r="AQ3338" t="s">
        <v>66</v>
      </c>
      <c r="AR3338">
        <v>2886</v>
      </c>
      <c r="AW3338" t="s">
        <v>16215</v>
      </c>
      <c r="AX3338" t="s">
        <v>16216</v>
      </c>
      <c r="AY3338" t="s">
        <v>16217</v>
      </c>
      <c r="AZ3338" t="s">
        <v>70</v>
      </c>
    </row>
    <row r="3339" spans="1:52" x14ac:dyDescent="0.3">
      <c r="A3339">
        <v>2181389</v>
      </c>
      <c r="B3339" t="s">
        <v>16218</v>
      </c>
      <c r="C3339" t="str">
        <f t="shared" si="408"/>
        <v>7492</v>
      </c>
      <c r="D3339" t="s">
        <v>8411</v>
      </c>
      <c r="E3339" t="str">
        <f>"0100"</f>
        <v>0100</v>
      </c>
      <c r="F3339" t="s">
        <v>54</v>
      </c>
      <c r="G3339" t="str">
        <f>"03"</f>
        <v>03</v>
      </c>
      <c r="H3339" t="s">
        <v>55</v>
      </c>
      <c r="I3339" t="s">
        <v>56</v>
      </c>
      <c r="J3339" t="s">
        <v>57</v>
      </c>
      <c r="K3339">
        <v>1</v>
      </c>
      <c r="L3339">
        <v>49165</v>
      </c>
      <c r="M3339">
        <v>1.1299999999999999</v>
      </c>
      <c r="N3339" t="str">
        <f t="shared" si="407"/>
        <v>000X</v>
      </c>
      <c r="O3339">
        <v>2975</v>
      </c>
      <c r="P3339" t="s">
        <v>58</v>
      </c>
      <c r="Q3339" t="s">
        <v>15881</v>
      </c>
      <c r="R3339" t="s">
        <v>140</v>
      </c>
      <c r="T3339" t="s">
        <v>61</v>
      </c>
      <c r="V3339" t="s">
        <v>16219</v>
      </c>
      <c r="W3339">
        <v>206675</v>
      </c>
      <c r="X3339">
        <v>18060</v>
      </c>
      <c r="Y3339">
        <v>188615</v>
      </c>
      <c r="Z3339">
        <v>147719</v>
      </c>
      <c r="AA3339">
        <v>0</v>
      </c>
      <c r="AB3339" t="s">
        <v>63</v>
      </c>
      <c r="AC3339" s="1">
        <v>38047</v>
      </c>
      <c r="AD3339">
        <v>178000</v>
      </c>
      <c r="AE3339">
        <v>1702</v>
      </c>
      <c r="AF3339">
        <v>2238</v>
      </c>
      <c r="AG3339" t="s">
        <v>64</v>
      </c>
      <c r="AH3339" t="s">
        <v>76</v>
      </c>
      <c r="AI3339">
        <v>1</v>
      </c>
      <c r="AJ3339">
        <v>2004</v>
      </c>
      <c r="AK3339">
        <v>3</v>
      </c>
      <c r="AL3339">
        <v>2</v>
      </c>
      <c r="AN3339">
        <v>2096</v>
      </c>
      <c r="AO3339">
        <v>32</v>
      </c>
      <c r="AP3339" t="s">
        <v>72</v>
      </c>
      <c r="AQ3339" t="s">
        <v>66</v>
      </c>
      <c r="AR3339">
        <v>2832</v>
      </c>
      <c r="AW3339" t="s">
        <v>16220</v>
      </c>
      <c r="AX3339" t="s">
        <v>16221</v>
      </c>
      <c r="AY3339" t="s">
        <v>16222</v>
      </c>
      <c r="AZ3339" t="s">
        <v>70</v>
      </c>
    </row>
    <row r="3340" spans="1:52" x14ac:dyDescent="0.3">
      <c r="A3340">
        <v>2181699</v>
      </c>
      <c r="B3340" t="s">
        <v>16223</v>
      </c>
      <c r="C3340" t="str">
        <f t="shared" si="408"/>
        <v>7492</v>
      </c>
      <c r="D3340" t="s">
        <v>8411</v>
      </c>
      <c r="E3340" t="str">
        <f>"0000"</f>
        <v>0000</v>
      </c>
      <c r="F3340" t="s">
        <v>108</v>
      </c>
      <c r="G3340" t="str">
        <f>"33"</f>
        <v>33</v>
      </c>
      <c r="H3340" t="s">
        <v>1645</v>
      </c>
      <c r="I3340" t="s">
        <v>56</v>
      </c>
      <c r="J3340" t="s">
        <v>8434</v>
      </c>
      <c r="K3340">
        <v>0</v>
      </c>
      <c r="L3340">
        <v>85496</v>
      </c>
      <c r="M3340">
        <v>1.96</v>
      </c>
      <c r="N3340" t="str">
        <f t="shared" si="407"/>
        <v>000X</v>
      </c>
      <c r="O3340">
        <v>3075</v>
      </c>
      <c r="P3340" t="s">
        <v>58</v>
      </c>
      <c r="Q3340" t="s">
        <v>15661</v>
      </c>
      <c r="R3340" t="s">
        <v>140</v>
      </c>
      <c r="T3340" t="s">
        <v>61</v>
      </c>
      <c r="V3340" t="s">
        <v>16224</v>
      </c>
      <c r="W3340">
        <v>24530</v>
      </c>
      <c r="X3340">
        <v>24530</v>
      </c>
      <c r="Y3340">
        <v>0</v>
      </c>
      <c r="Z3340">
        <v>24530</v>
      </c>
      <c r="AA3340">
        <v>24530</v>
      </c>
      <c r="AB3340" t="s">
        <v>72</v>
      </c>
      <c r="AC3340" s="1">
        <v>38078</v>
      </c>
      <c r="AD3340">
        <v>89900</v>
      </c>
      <c r="AE3340">
        <v>1718</v>
      </c>
      <c r="AF3340">
        <v>902</v>
      </c>
      <c r="AG3340" t="s">
        <v>103</v>
      </c>
      <c r="AH3340" t="s">
        <v>76</v>
      </c>
      <c r="AR3340">
        <v>0</v>
      </c>
      <c r="AW3340" t="s">
        <v>16225</v>
      </c>
      <c r="AY3340" t="s">
        <v>16226</v>
      </c>
      <c r="AZ3340" t="s">
        <v>16227</v>
      </c>
    </row>
    <row r="3341" spans="1:52" x14ac:dyDescent="0.3">
      <c r="A3341">
        <v>2181851</v>
      </c>
      <c r="B3341" t="s">
        <v>16228</v>
      </c>
      <c r="C3341" t="str">
        <f t="shared" si="408"/>
        <v>7492</v>
      </c>
      <c r="D3341" t="s">
        <v>8411</v>
      </c>
      <c r="E3341" t="str">
        <f>"0000"</f>
        <v>0000</v>
      </c>
      <c r="F3341" t="s">
        <v>108</v>
      </c>
      <c r="G3341" t="str">
        <f>"33"</f>
        <v>33</v>
      </c>
      <c r="H3341" t="s">
        <v>1645</v>
      </c>
      <c r="I3341" t="s">
        <v>56</v>
      </c>
      <c r="J3341" t="s">
        <v>57</v>
      </c>
      <c r="K3341">
        <v>0</v>
      </c>
      <c r="L3341">
        <v>49273</v>
      </c>
      <c r="M3341">
        <v>1.1299999999999999</v>
      </c>
      <c r="N3341" t="str">
        <f t="shared" si="407"/>
        <v>000X</v>
      </c>
      <c r="O3341">
        <v>3176</v>
      </c>
      <c r="P3341" t="s">
        <v>58</v>
      </c>
      <c r="Q3341" t="s">
        <v>15661</v>
      </c>
      <c r="R3341" t="s">
        <v>140</v>
      </c>
      <c r="T3341" t="s">
        <v>61</v>
      </c>
      <c r="V3341" t="s">
        <v>16229</v>
      </c>
      <c r="W3341">
        <v>18100</v>
      </c>
      <c r="X3341">
        <v>18100</v>
      </c>
      <c r="Y3341">
        <v>0</v>
      </c>
      <c r="Z3341">
        <v>18100</v>
      </c>
      <c r="AA3341">
        <v>18100</v>
      </c>
      <c r="AB3341" t="s">
        <v>72</v>
      </c>
      <c r="AR3341">
        <v>0</v>
      </c>
      <c r="AW3341" t="s">
        <v>16230</v>
      </c>
      <c r="AY3341" t="s">
        <v>16231</v>
      </c>
      <c r="AZ3341" t="s">
        <v>16232</v>
      </c>
    </row>
    <row r="3342" spans="1:52" x14ac:dyDescent="0.3">
      <c r="A3342">
        <v>2181974</v>
      </c>
      <c r="B3342" t="s">
        <v>16233</v>
      </c>
      <c r="C3342" t="str">
        <f t="shared" si="408"/>
        <v>7492</v>
      </c>
      <c r="D3342" t="s">
        <v>8411</v>
      </c>
      <c r="E3342" t="str">
        <f>"0100"</f>
        <v>0100</v>
      </c>
      <c r="F3342" t="s">
        <v>54</v>
      </c>
      <c r="G3342" t="str">
        <f>"33"</f>
        <v>33</v>
      </c>
      <c r="H3342" t="s">
        <v>1645</v>
      </c>
      <c r="I3342" t="s">
        <v>56</v>
      </c>
      <c r="J3342" t="s">
        <v>57</v>
      </c>
      <c r="K3342">
        <v>1</v>
      </c>
      <c r="L3342">
        <v>43750</v>
      </c>
      <c r="M3342">
        <v>1</v>
      </c>
      <c r="N3342" t="str">
        <f t="shared" si="407"/>
        <v>000X</v>
      </c>
      <c r="O3342">
        <v>3150</v>
      </c>
      <c r="P3342" t="s">
        <v>58</v>
      </c>
      <c r="Q3342" t="s">
        <v>15661</v>
      </c>
      <c r="R3342" t="s">
        <v>140</v>
      </c>
      <c r="T3342" t="s">
        <v>61</v>
      </c>
      <c r="V3342" t="s">
        <v>16234</v>
      </c>
      <c r="W3342">
        <v>249542</v>
      </c>
      <c r="X3342">
        <v>16070</v>
      </c>
      <c r="Y3342">
        <v>233472</v>
      </c>
      <c r="Z3342">
        <v>225157</v>
      </c>
      <c r="AA3342">
        <v>200157</v>
      </c>
      <c r="AB3342" t="s">
        <v>63</v>
      </c>
      <c r="AC3342" s="1">
        <v>42822</v>
      </c>
      <c r="AD3342">
        <v>20000</v>
      </c>
      <c r="AE3342">
        <v>2820</v>
      </c>
      <c r="AF3342">
        <v>2324</v>
      </c>
      <c r="AG3342" t="s">
        <v>103</v>
      </c>
      <c r="AH3342" t="s">
        <v>76</v>
      </c>
      <c r="AI3342">
        <v>1</v>
      </c>
      <c r="AJ3342">
        <v>2018</v>
      </c>
      <c r="AK3342">
        <v>3</v>
      </c>
      <c r="AL3342">
        <v>2</v>
      </c>
      <c r="AN3342">
        <v>2153</v>
      </c>
      <c r="AO3342">
        <v>32</v>
      </c>
      <c r="AP3342" t="s">
        <v>63</v>
      </c>
      <c r="AQ3342" t="s">
        <v>66</v>
      </c>
      <c r="AR3342">
        <v>3189</v>
      </c>
      <c r="AW3342" t="s">
        <v>16235</v>
      </c>
      <c r="AX3342" t="s">
        <v>16236</v>
      </c>
      <c r="AY3342" t="s">
        <v>16237</v>
      </c>
      <c r="AZ3342" t="s">
        <v>70</v>
      </c>
    </row>
    <row r="3343" spans="1:52" x14ac:dyDescent="0.3">
      <c r="A3343">
        <v>2182288</v>
      </c>
      <c r="B3343" t="s">
        <v>16238</v>
      </c>
      <c r="C3343" t="str">
        <f t="shared" si="408"/>
        <v>7492</v>
      </c>
      <c r="D3343" t="s">
        <v>8411</v>
      </c>
      <c r="E3343" t="str">
        <f>"0000"</f>
        <v>0000</v>
      </c>
      <c r="F3343" t="s">
        <v>108</v>
      </c>
      <c r="G3343" t="str">
        <f>"33"</f>
        <v>33</v>
      </c>
      <c r="H3343" t="s">
        <v>1645</v>
      </c>
      <c r="I3343" t="s">
        <v>56</v>
      </c>
      <c r="J3343" t="s">
        <v>8434</v>
      </c>
      <c r="K3343">
        <v>0</v>
      </c>
      <c r="L3343">
        <v>60494</v>
      </c>
      <c r="M3343">
        <v>1.39</v>
      </c>
      <c r="N3343" t="str">
        <f t="shared" si="407"/>
        <v>000X</v>
      </c>
      <c r="O3343">
        <v>3195</v>
      </c>
      <c r="P3343" t="s">
        <v>58</v>
      </c>
      <c r="Q3343" t="s">
        <v>15272</v>
      </c>
      <c r="R3343" t="s">
        <v>140</v>
      </c>
      <c r="T3343" t="s">
        <v>61</v>
      </c>
      <c r="V3343" t="s">
        <v>16239</v>
      </c>
      <c r="W3343">
        <v>17360</v>
      </c>
      <c r="X3343">
        <v>17360</v>
      </c>
      <c r="Y3343">
        <v>0</v>
      </c>
      <c r="Z3343">
        <v>17360</v>
      </c>
      <c r="AA3343">
        <v>17360</v>
      </c>
      <c r="AB3343" t="s">
        <v>72</v>
      </c>
      <c r="AR3343">
        <v>0</v>
      </c>
      <c r="AW3343" t="s">
        <v>16240</v>
      </c>
      <c r="AY3343" t="s">
        <v>16241</v>
      </c>
      <c r="AZ3343" t="s">
        <v>16242</v>
      </c>
    </row>
    <row r="3344" spans="1:52" x14ac:dyDescent="0.3">
      <c r="A3344">
        <v>2182733</v>
      </c>
      <c r="B3344" t="s">
        <v>16243</v>
      </c>
      <c r="C3344" t="str">
        <f t="shared" si="408"/>
        <v>7492</v>
      </c>
      <c r="D3344" t="s">
        <v>8411</v>
      </c>
      <c r="E3344" t="str">
        <f>"0000"</f>
        <v>0000</v>
      </c>
      <c r="F3344" t="s">
        <v>108</v>
      </c>
      <c r="G3344" t="str">
        <f>"33"</f>
        <v>33</v>
      </c>
      <c r="H3344" t="s">
        <v>1645</v>
      </c>
      <c r="I3344" t="s">
        <v>56</v>
      </c>
      <c r="J3344" t="s">
        <v>57</v>
      </c>
      <c r="K3344">
        <v>0</v>
      </c>
      <c r="L3344">
        <v>46250</v>
      </c>
      <c r="M3344">
        <v>1.06</v>
      </c>
      <c r="N3344" t="str">
        <f t="shared" si="407"/>
        <v>000X</v>
      </c>
      <c r="O3344">
        <v>3253</v>
      </c>
      <c r="P3344" t="s">
        <v>58</v>
      </c>
      <c r="Q3344" t="s">
        <v>15661</v>
      </c>
      <c r="R3344" t="s">
        <v>140</v>
      </c>
      <c r="T3344" t="s">
        <v>61</v>
      </c>
      <c r="V3344" t="s">
        <v>16244</v>
      </c>
      <c r="W3344">
        <v>16990</v>
      </c>
      <c r="X3344">
        <v>16990</v>
      </c>
      <c r="Y3344">
        <v>0</v>
      </c>
      <c r="Z3344">
        <v>16990</v>
      </c>
      <c r="AA3344">
        <v>16990</v>
      </c>
      <c r="AB3344" t="s">
        <v>72</v>
      </c>
      <c r="AR3344">
        <v>0</v>
      </c>
      <c r="AW3344" t="s">
        <v>16245</v>
      </c>
      <c r="AX3344" t="s">
        <v>16246</v>
      </c>
      <c r="AY3344" t="s">
        <v>16247</v>
      </c>
      <c r="AZ3344" t="s">
        <v>16248</v>
      </c>
    </row>
    <row r="3345" spans="1:52" x14ac:dyDescent="0.3">
      <c r="A3345">
        <v>2183551</v>
      </c>
      <c r="B3345" t="s">
        <v>16249</v>
      </c>
      <c r="C3345" t="str">
        <f t="shared" si="408"/>
        <v>7492</v>
      </c>
      <c r="D3345" t="s">
        <v>8411</v>
      </c>
      <c r="E3345" t="str">
        <f>"0100"</f>
        <v>0100</v>
      </c>
      <c r="F3345" t="s">
        <v>54</v>
      </c>
      <c r="G3345" t="str">
        <f>"04"</f>
        <v>04</v>
      </c>
      <c r="H3345" t="s">
        <v>55</v>
      </c>
      <c r="I3345" t="s">
        <v>56</v>
      </c>
      <c r="J3345" t="s">
        <v>57</v>
      </c>
      <c r="K3345">
        <v>1</v>
      </c>
      <c r="L3345">
        <v>52808</v>
      </c>
      <c r="M3345">
        <v>1.21</v>
      </c>
      <c r="N3345" t="str">
        <f t="shared" si="407"/>
        <v>000X</v>
      </c>
      <c r="O3345">
        <v>3356</v>
      </c>
      <c r="P3345" t="s">
        <v>58</v>
      </c>
      <c r="Q3345" t="s">
        <v>16250</v>
      </c>
      <c r="R3345" t="s">
        <v>140</v>
      </c>
      <c r="T3345" t="s">
        <v>61</v>
      </c>
      <c r="V3345" t="s">
        <v>16251</v>
      </c>
      <c r="W3345">
        <v>250176</v>
      </c>
      <c r="X3345">
        <v>19400</v>
      </c>
      <c r="Y3345">
        <v>230776</v>
      </c>
      <c r="Z3345">
        <v>247967</v>
      </c>
      <c r="AA3345">
        <v>222967</v>
      </c>
      <c r="AB3345" t="s">
        <v>72</v>
      </c>
      <c r="AC3345" s="1">
        <v>44138</v>
      </c>
      <c r="AD3345">
        <v>340000</v>
      </c>
      <c r="AE3345">
        <v>3106</v>
      </c>
      <c r="AF3345">
        <v>1087</v>
      </c>
      <c r="AG3345" t="s">
        <v>64</v>
      </c>
      <c r="AH3345" t="s">
        <v>76</v>
      </c>
      <c r="AI3345">
        <v>1</v>
      </c>
      <c r="AJ3345">
        <v>1995</v>
      </c>
      <c r="AK3345">
        <v>3</v>
      </c>
      <c r="AL3345">
        <v>2</v>
      </c>
      <c r="AM3345">
        <v>2</v>
      </c>
      <c r="AN3345">
        <v>2093</v>
      </c>
      <c r="AO3345">
        <v>32</v>
      </c>
      <c r="AP3345" t="s">
        <v>63</v>
      </c>
      <c r="AQ3345" t="s">
        <v>66</v>
      </c>
      <c r="AR3345">
        <v>3205</v>
      </c>
      <c r="AW3345" t="s">
        <v>16252</v>
      </c>
      <c r="AX3345" t="s">
        <v>16253</v>
      </c>
      <c r="AY3345" t="s">
        <v>16254</v>
      </c>
      <c r="AZ3345" t="s">
        <v>10895</v>
      </c>
    </row>
    <row r="3346" spans="1:52" x14ac:dyDescent="0.3">
      <c r="A3346">
        <v>2183667</v>
      </c>
      <c r="B3346" t="s">
        <v>16255</v>
      </c>
      <c r="C3346" t="str">
        <f t="shared" si="408"/>
        <v>7492</v>
      </c>
      <c r="D3346" t="s">
        <v>8411</v>
      </c>
      <c r="E3346" t="str">
        <f>"0100"</f>
        <v>0100</v>
      </c>
      <c r="F3346" t="s">
        <v>54</v>
      </c>
      <c r="G3346" t="str">
        <f>"04"</f>
        <v>04</v>
      </c>
      <c r="H3346" t="s">
        <v>55</v>
      </c>
      <c r="I3346" t="s">
        <v>56</v>
      </c>
      <c r="J3346" t="s">
        <v>57</v>
      </c>
      <c r="K3346">
        <v>1</v>
      </c>
      <c r="L3346">
        <v>51566</v>
      </c>
      <c r="M3346">
        <v>1.18</v>
      </c>
      <c r="N3346" t="str">
        <f t="shared" si="407"/>
        <v>000X</v>
      </c>
      <c r="O3346">
        <v>3353</v>
      </c>
      <c r="P3346" t="s">
        <v>58</v>
      </c>
      <c r="Q3346" t="s">
        <v>15661</v>
      </c>
      <c r="R3346" t="s">
        <v>140</v>
      </c>
      <c r="T3346" t="s">
        <v>61</v>
      </c>
      <c r="V3346" t="s">
        <v>16256</v>
      </c>
      <c r="W3346">
        <v>183040</v>
      </c>
      <c r="X3346">
        <v>18940</v>
      </c>
      <c r="Y3346">
        <v>164100</v>
      </c>
      <c r="Z3346">
        <v>124332</v>
      </c>
      <c r="AA3346">
        <v>99332</v>
      </c>
      <c r="AB3346" t="s">
        <v>63</v>
      </c>
      <c r="AC3346" s="1">
        <v>42045</v>
      </c>
      <c r="AD3346">
        <v>68000</v>
      </c>
      <c r="AE3346">
        <v>2672</v>
      </c>
      <c r="AF3346">
        <v>697</v>
      </c>
      <c r="AG3346" t="s">
        <v>64</v>
      </c>
      <c r="AH3346" t="s">
        <v>65</v>
      </c>
      <c r="AI3346">
        <v>1</v>
      </c>
      <c r="AJ3346">
        <v>1993</v>
      </c>
      <c r="AK3346">
        <v>2</v>
      </c>
      <c r="AL3346">
        <v>2</v>
      </c>
      <c r="AN3346">
        <v>1671</v>
      </c>
      <c r="AO3346">
        <v>32</v>
      </c>
      <c r="AP3346" t="s">
        <v>72</v>
      </c>
      <c r="AQ3346" t="s">
        <v>66</v>
      </c>
      <c r="AR3346">
        <v>2773</v>
      </c>
      <c r="AW3346" t="s">
        <v>16257</v>
      </c>
      <c r="AY3346" t="s">
        <v>16258</v>
      </c>
      <c r="AZ3346" t="s">
        <v>70</v>
      </c>
    </row>
    <row r="3347" spans="1:52" x14ac:dyDescent="0.3">
      <c r="A3347">
        <v>2179317</v>
      </c>
      <c r="B3347" t="s">
        <v>16259</v>
      </c>
      <c r="C3347" t="str">
        <f t="shared" si="408"/>
        <v>7492</v>
      </c>
      <c r="D3347" t="s">
        <v>8411</v>
      </c>
      <c r="E3347" t="str">
        <f>"0100"</f>
        <v>0100</v>
      </c>
      <c r="F3347" t="s">
        <v>54</v>
      </c>
      <c r="G3347" t="str">
        <f>"03"</f>
        <v>03</v>
      </c>
      <c r="H3347" t="s">
        <v>55</v>
      </c>
      <c r="I3347" t="s">
        <v>56</v>
      </c>
      <c r="J3347" t="s">
        <v>57</v>
      </c>
      <c r="K3347">
        <v>1</v>
      </c>
      <c r="L3347">
        <v>43750</v>
      </c>
      <c r="M3347">
        <v>1</v>
      </c>
      <c r="N3347" t="str">
        <f t="shared" si="407"/>
        <v>000X</v>
      </c>
      <c r="O3347">
        <v>5815</v>
      </c>
      <c r="P3347" t="s">
        <v>72</v>
      </c>
      <c r="Q3347" t="s">
        <v>16172</v>
      </c>
      <c r="R3347" t="s">
        <v>364</v>
      </c>
      <c r="T3347" t="s">
        <v>61</v>
      </c>
      <c r="V3347" t="s">
        <v>16260</v>
      </c>
      <c r="W3347">
        <v>234122</v>
      </c>
      <c r="X3347">
        <v>16070</v>
      </c>
      <c r="Y3347">
        <v>218052</v>
      </c>
      <c r="Z3347">
        <v>174867</v>
      </c>
      <c r="AA3347">
        <v>149867</v>
      </c>
      <c r="AB3347" t="s">
        <v>63</v>
      </c>
      <c r="AC3347" s="1">
        <v>36281</v>
      </c>
      <c r="AD3347">
        <v>13000</v>
      </c>
      <c r="AE3347">
        <v>1304</v>
      </c>
      <c r="AF3347">
        <v>1870</v>
      </c>
      <c r="AG3347" t="s">
        <v>103</v>
      </c>
      <c r="AH3347" t="s">
        <v>76</v>
      </c>
      <c r="AI3347">
        <v>1</v>
      </c>
      <c r="AJ3347">
        <v>2001</v>
      </c>
      <c r="AK3347">
        <v>3</v>
      </c>
      <c r="AL3347">
        <v>2</v>
      </c>
      <c r="AN3347">
        <v>2315</v>
      </c>
      <c r="AO3347">
        <v>32</v>
      </c>
      <c r="AP3347" t="s">
        <v>63</v>
      </c>
      <c r="AQ3347" t="s">
        <v>66</v>
      </c>
      <c r="AR3347">
        <v>3222</v>
      </c>
      <c r="AW3347" t="s">
        <v>16261</v>
      </c>
      <c r="AY3347" t="s">
        <v>16262</v>
      </c>
      <c r="AZ3347" t="s">
        <v>70</v>
      </c>
    </row>
    <row r="3348" spans="1:52" x14ac:dyDescent="0.3">
      <c r="A3348">
        <v>2179571</v>
      </c>
      <c r="B3348" t="s">
        <v>16263</v>
      </c>
      <c r="C3348" t="str">
        <f t="shared" si="408"/>
        <v>7492</v>
      </c>
      <c r="D3348" t="s">
        <v>8411</v>
      </c>
      <c r="E3348" t="str">
        <f>"0000"</f>
        <v>0000</v>
      </c>
      <c r="F3348" t="s">
        <v>108</v>
      </c>
      <c r="G3348" t="str">
        <f>"03"</f>
        <v>03</v>
      </c>
      <c r="H3348" t="s">
        <v>55</v>
      </c>
      <c r="I3348" t="s">
        <v>56</v>
      </c>
      <c r="J3348" t="s">
        <v>57</v>
      </c>
      <c r="K3348">
        <v>0</v>
      </c>
      <c r="L3348">
        <v>43733</v>
      </c>
      <c r="M3348">
        <v>1</v>
      </c>
      <c r="N3348" t="str">
        <f t="shared" si="407"/>
        <v>000X</v>
      </c>
      <c r="O3348">
        <v>5975</v>
      </c>
      <c r="P3348" t="s">
        <v>72</v>
      </c>
      <c r="Q3348" t="s">
        <v>16172</v>
      </c>
      <c r="R3348" t="s">
        <v>364</v>
      </c>
      <c r="T3348" t="s">
        <v>61</v>
      </c>
      <c r="V3348" t="s">
        <v>16264</v>
      </c>
      <c r="W3348">
        <v>16060</v>
      </c>
      <c r="X3348">
        <v>16060</v>
      </c>
      <c r="Y3348">
        <v>0</v>
      </c>
      <c r="Z3348">
        <v>16060</v>
      </c>
      <c r="AA3348">
        <v>16060</v>
      </c>
      <c r="AB3348" t="s">
        <v>72</v>
      </c>
      <c r="AC3348" s="1">
        <v>38169</v>
      </c>
      <c r="AD3348">
        <v>48100</v>
      </c>
      <c r="AE3348">
        <v>1754</v>
      </c>
      <c r="AF3348">
        <v>1811</v>
      </c>
      <c r="AG3348" t="s">
        <v>103</v>
      </c>
      <c r="AH3348" t="s">
        <v>76</v>
      </c>
      <c r="AR3348">
        <v>0</v>
      </c>
      <c r="AW3348" t="s">
        <v>5773</v>
      </c>
      <c r="AY3348" t="s">
        <v>5774</v>
      </c>
      <c r="AZ3348" t="s">
        <v>958</v>
      </c>
    </row>
    <row r="3349" spans="1:52" x14ac:dyDescent="0.3">
      <c r="A3349">
        <v>2179635</v>
      </c>
      <c r="B3349" t="s">
        <v>16265</v>
      </c>
      <c r="C3349" t="str">
        <f t="shared" si="408"/>
        <v>7492</v>
      </c>
      <c r="D3349" t="s">
        <v>8411</v>
      </c>
      <c r="E3349" t="str">
        <f t="shared" ref="E3349:E3354" si="409">"0100"</f>
        <v>0100</v>
      </c>
      <c r="F3349" t="s">
        <v>54</v>
      </c>
      <c r="G3349" t="str">
        <f>"34"</f>
        <v>34</v>
      </c>
      <c r="H3349" t="s">
        <v>1645</v>
      </c>
      <c r="I3349" t="s">
        <v>56</v>
      </c>
      <c r="J3349" t="s">
        <v>57</v>
      </c>
      <c r="K3349">
        <v>1</v>
      </c>
      <c r="L3349">
        <v>46073</v>
      </c>
      <c r="M3349">
        <v>1.06</v>
      </c>
      <c r="N3349" t="str">
        <f t="shared" si="407"/>
        <v>000X</v>
      </c>
      <c r="O3349">
        <v>2700</v>
      </c>
      <c r="P3349" t="s">
        <v>58</v>
      </c>
      <c r="Q3349" t="s">
        <v>15881</v>
      </c>
      <c r="R3349" t="s">
        <v>140</v>
      </c>
      <c r="T3349" t="s">
        <v>61</v>
      </c>
      <c r="V3349" t="s">
        <v>16266</v>
      </c>
      <c r="W3349">
        <v>202839</v>
      </c>
      <c r="X3349">
        <v>16920</v>
      </c>
      <c r="Y3349">
        <v>185919</v>
      </c>
      <c r="Z3349">
        <v>148994</v>
      </c>
      <c r="AA3349">
        <v>123994</v>
      </c>
      <c r="AB3349" t="s">
        <v>63</v>
      </c>
      <c r="AC3349" s="1">
        <v>40848</v>
      </c>
      <c r="AD3349">
        <v>160000</v>
      </c>
      <c r="AE3349">
        <v>2449</v>
      </c>
      <c r="AF3349">
        <v>2095</v>
      </c>
      <c r="AG3349" t="s">
        <v>64</v>
      </c>
      <c r="AH3349" t="s">
        <v>76</v>
      </c>
      <c r="AI3349">
        <v>1</v>
      </c>
      <c r="AJ3349">
        <v>1993</v>
      </c>
      <c r="AK3349">
        <v>3</v>
      </c>
      <c r="AL3349">
        <v>2</v>
      </c>
      <c r="AN3349">
        <v>1844</v>
      </c>
      <c r="AO3349">
        <v>32</v>
      </c>
      <c r="AP3349" t="s">
        <v>63</v>
      </c>
      <c r="AQ3349" t="s">
        <v>66</v>
      </c>
      <c r="AR3349">
        <v>2703</v>
      </c>
      <c r="AW3349" t="s">
        <v>16267</v>
      </c>
      <c r="AX3349" t="s">
        <v>16268</v>
      </c>
      <c r="AY3349" t="s">
        <v>16269</v>
      </c>
      <c r="AZ3349" t="s">
        <v>70</v>
      </c>
    </row>
    <row r="3350" spans="1:52" x14ac:dyDescent="0.3">
      <c r="A3350">
        <v>2179830</v>
      </c>
      <c r="B3350" t="s">
        <v>16270</v>
      </c>
      <c r="C3350" t="str">
        <f t="shared" si="408"/>
        <v>7492</v>
      </c>
      <c r="D3350" t="s">
        <v>8411</v>
      </c>
      <c r="E3350" t="str">
        <f t="shared" si="409"/>
        <v>0100</v>
      </c>
      <c r="F3350" t="s">
        <v>54</v>
      </c>
      <c r="G3350" t="str">
        <f>"03"</f>
        <v>03</v>
      </c>
      <c r="H3350" t="s">
        <v>55</v>
      </c>
      <c r="I3350" t="s">
        <v>56</v>
      </c>
      <c r="J3350" t="s">
        <v>57</v>
      </c>
      <c r="K3350">
        <v>1</v>
      </c>
      <c r="L3350">
        <v>43608</v>
      </c>
      <c r="M3350">
        <v>1</v>
      </c>
      <c r="N3350" t="str">
        <f t="shared" si="407"/>
        <v>000X</v>
      </c>
      <c r="O3350">
        <v>5888</v>
      </c>
      <c r="P3350" t="s">
        <v>72</v>
      </c>
      <c r="Q3350" t="s">
        <v>16172</v>
      </c>
      <c r="R3350" t="s">
        <v>364</v>
      </c>
      <c r="T3350" t="s">
        <v>61</v>
      </c>
      <c r="V3350" t="s">
        <v>16271</v>
      </c>
      <c r="W3350">
        <v>198397</v>
      </c>
      <c r="X3350">
        <v>16020</v>
      </c>
      <c r="Y3350">
        <v>182377</v>
      </c>
      <c r="Z3350">
        <v>140114</v>
      </c>
      <c r="AA3350">
        <v>115114</v>
      </c>
      <c r="AB3350" t="s">
        <v>63</v>
      </c>
      <c r="AC3350" s="1">
        <v>41456</v>
      </c>
      <c r="AD3350">
        <v>120000</v>
      </c>
      <c r="AE3350">
        <v>2566</v>
      </c>
      <c r="AF3350">
        <v>931</v>
      </c>
      <c r="AG3350" t="s">
        <v>64</v>
      </c>
      <c r="AH3350" t="s">
        <v>76</v>
      </c>
      <c r="AI3350">
        <v>1</v>
      </c>
      <c r="AJ3350">
        <v>1996</v>
      </c>
      <c r="AK3350">
        <v>3</v>
      </c>
      <c r="AL3350">
        <v>2</v>
      </c>
      <c r="AN3350">
        <v>1562</v>
      </c>
      <c r="AO3350">
        <v>32</v>
      </c>
      <c r="AP3350" t="s">
        <v>63</v>
      </c>
      <c r="AQ3350" t="s">
        <v>66</v>
      </c>
      <c r="AR3350">
        <v>2139</v>
      </c>
      <c r="AW3350" t="s">
        <v>16272</v>
      </c>
      <c r="AY3350" t="s">
        <v>16273</v>
      </c>
      <c r="AZ3350" t="s">
        <v>70</v>
      </c>
    </row>
    <row r="3351" spans="1:52" x14ac:dyDescent="0.3">
      <c r="A3351">
        <v>2180081</v>
      </c>
      <c r="B3351" t="s">
        <v>16274</v>
      </c>
      <c r="C3351" t="str">
        <f t="shared" si="408"/>
        <v>7492</v>
      </c>
      <c r="D3351" t="s">
        <v>8411</v>
      </c>
      <c r="E3351" t="str">
        <f t="shared" si="409"/>
        <v>0100</v>
      </c>
      <c r="F3351" t="s">
        <v>54</v>
      </c>
      <c r="G3351" t="str">
        <f>"03"</f>
        <v>03</v>
      </c>
      <c r="H3351" t="s">
        <v>55</v>
      </c>
      <c r="I3351" t="s">
        <v>56</v>
      </c>
      <c r="J3351" t="s">
        <v>57</v>
      </c>
      <c r="K3351">
        <v>1</v>
      </c>
      <c r="L3351">
        <v>50208</v>
      </c>
      <c r="M3351">
        <v>1.1499999999999999</v>
      </c>
      <c r="N3351" t="str">
        <f t="shared" si="407"/>
        <v>000X</v>
      </c>
      <c r="O3351">
        <v>2915</v>
      </c>
      <c r="P3351" t="s">
        <v>58</v>
      </c>
      <c r="Q3351" t="s">
        <v>15272</v>
      </c>
      <c r="R3351" t="s">
        <v>140</v>
      </c>
      <c r="T3351" t="s">
        <v>61</v>
      </c>
      <c r="V3351" t="s">
        <v>16275</v>
      </c>
      <c r="W3351">
        <v>172464</v>
      </c>
      <c r="X3351">
        <v>18440</v>
      </c>
      <c r="Y3351">
        <v>154024</v>
      </c>
      <c r="Z3351">
        <v>119697</v>
      </c>
      <c r="AA3351">
        <v>94697</v>
      </c>
      <c r="AB3351" t="s">
        <v>63</v>
      </c>
      <c r="AC3351" s="1">
        <v>34182</v>
      </c>
      <c r="AD3351">
        <v>11500</v>
      </c>
      <c r="AE3351">
        <v>996</v>
      </c>
      <c r="AF3351">
        <v>1592</v>
      </c>
      <c r="AG3351" t="s">
        <v>103</v>
      </c>
      <c r="AH3351" t="s">
        <v>76</v>
      </c>
      <c r="AI3351">
        <v>1</v>
      </c>
      <c r="AJ3351">
        <v>1994</v>
      </c>
      <c r="AK3351">
        <v>3</v>
      </c>
      <c r="AL3351">
        <v>2</v>
      </c>
      <c r="AN3351">
        <v>1899</v>
      </c>
      <c r="AO3351">
        <v>32</v>
      </c>
      <c r="AP3351" t="s">
        <v>72</v>
      </c>
      <c r="AQ3351" t="s">
        <v>66</v>
      </c>
      <c r="AR3351">
        <v>2733</v>
      </c>
      <c r="AW3351" t="s">
        <v>16276</v>
      </c>
      <c r="AX3351" t="s">
        <v>16277</v>
      </c>
      <c r="AY3351" t="s">
        <v>16278</v>
      </c>
      <c r="AZ3351" t="s">
        <v>16279</v>
      </c>
    </row>
    <row r="3352" spans="1:52" x14ac:dyDescent="0.3">
      <c r="A3352">
        <v>2180102</v>
      </c>
      <c r="B3352" t="s">
        <v>16280</v>
      </c>
      <c r="C3352" t="str">
        <f t="shared" si="408"/>
        <v>7492</v>
      </c>
      <c r="D3352" t="s">
        <v>8411</v>
      </c>
      <c r="E3352" t="str">
        <f t="shared" si="409"/>
        <v>0100</v>
      </c>
      <c r="F3352" t="s">
        <v>54</v>
      </c>
      <c r="G3352" t="str">
        <f>"03"</f>
        <v>03</v>
      </c>
      <c r="H3352" t="s">
        <v>55</v>
      </c>
      <c r="I3352" t="s">
        <v>56</v>
      </c>
      <c r="J3352" t="s">
        <v>57</v>
      </c>
      <c r="K3352">
        <v>1</v>
      </c>
      <c r="L3352">
        <v>48785</v>
      </c>
      <c r="M3352">
        <v>1.1200000000000001</v>
      </c>
      <c r="N3352" t="str">
        <f t="shared" si="407"/>
        <v>000X</v>
      </c>
      <c r="O3352">
        <v>5885</v>
      </c>
      <c r="P3352" t="s">
        <v>72</v>
      </c>
      <c r="Q3352" t="s">
        <v>16189</v>
      </c>
      <c r="R3352" t="s">
        <v>364</v>
      </c>
      <c r="T3352" t="s">
        <v>61</v>
      </c>
      <c r="V3352" t="s">
        <v>16281</v>
      </c>
      <c r="W3352">
        <v>206090</v>
      </c>
      <c r="X3352">
        <v>17920</v>
      </c>
      <c r="Y3352">
        <v>188170</v>
      </c>
      <c r="Z3352">
        <v>172690</v>
      </c>
      <c r="AA3352">
        <v>147690</v>
      </c>
      <c r="AB3352" t="s">
        <v>63</v>
      </c>
      <c r="AC3352" s="1">
        <v>39264</v>
      </c>
      <c r="AD3352">
        <v>302000</v>
      </c>
      <c r="AE3352">
        <v>2152</v>
      </c>
      <c r="AF3352">
        <v>59</v>
      </c>
      <c r="AG3352" t="s">
        <v>64</v>
      </c>
      <c r="AH3352" t="s">
        <v>76</v>
      </c>
      <c r="AI3352">
        <v>1</v>
      </c>
      <c r="AJ3352">
        <v>1994</v>
      </c>
      <c r="AK3352">
        <v>3</v>
      </c>
      <c r="AL3352">
        <v>2</v>
      </c>
      <c r="AN3352">
        <v>2083</v>
      </c>
      <c r="AO3352">
        <v>32</v>
      </c>
      <c r="AP3352" t="s">
        <v>63</v>
      </c>
      <c r="AQ3352" t="s">
        <v>66</v>
      </c>
      <c r="AR3352">
        <v>3487</v>
      </c>
      <c r="AW3352" t="s">
        <v>16282</v>
      </c>
      <c r="AX3352" t="s">
        <v>16283</v>
      </c>
      <c r="AY3352" t="s">
        <v>16284</v>
      </c>
      <c r="AZ3352" t="s">
        <v>70</v>
      </c>
    </row>
    <row r="3353" spans="1:52" x14ac:dyDescent="0.3">
      <c r="A3353">
        <v>2180234</v>
      </c>
      <c r="B3353" t="s">
        <v>16285</v>
      </c>
      <c r="C3353" t="str">
        <f t="shared" si="408"/>
        <v>7492</v>
      </c>
      <c r="D3353" t="s">
        <v>8411</v>
      </c>
      <c r="E3353" t="str">
        <f t="shared" si="409"/>
        <v>0100</v>
      </c>
      <c r="F3353" t="s">
        <v>54</v>
      </c>
      <c r="G3353" t="str">
        <f>"03"</f>
        <v>03</v>
      </c>
      <c r="H3353" t="s">
        <v>55</v>
      </c>
      <c r="I3353" t="s">
        <v>56</v>
      </c>
      <c r="J3353" t="s">
        <v>57</v>
      </c>
      <c r="K3353">
        <v>1</v>
      </c>
      <c r="L3353">
        <v>50014</v>
      </c>
      <c r="M3353">
        <v>1.1499999999999999</v>
      </c>
      <c r="N3353" t="str">
        <f t="shared" si="407"/>
        <v>000X</v>
      </c>
      <c r="O3353">
        <v>5971</v>
      </c>
      <c r="P3353" t="s">
        <v>72</v>
      </c>
      <c r="Q3353" t="s">
        <v>16189</v>
      </c>
      <c r="R3353" t="s">
        <v>364</v>
      </c>
      <c r="T3353" t="s">
        <v>61</v>
      </c>
      <c r="V3353" t="s">
        <v>16286</v>
      </c>
      <c r="W3353">
        <v>245121</v>
      </c>
      <c r="X3353">
        <v>18370</v>
      </c>
      <c r="Y3353">
        <v>226751</v>
      </c>
      <c r="Z3353">
        <v>176323</v>
      </c>
      <c r="AA3353">
        <v>0</v>
      </c>
      <c r="AB3353" t="s">
        <v>63</v>
      </c>
      <c r="AC3353" s="1">
        <v>33939</v>
      </c>
      <c r="AD3353">
        <v>10800</v>
      </c>
      <c r="AE3353">
        <v>965</v>
      </c>
      <c r="AF3353">
        <v>1356</v>
      </c>
      <c r="AG3353" t="s">
        <v>103</v>
      </c>
      <c r="AH3353" t="s">
        <v>76</v>
      </c>
      <c r="AI3353">
        <v>1</v>
      </c>
      <c r="AJ3353">
        <v>1993</v>
      </c>
      <c r="AK3353">
        <v>4</v>
      </c>
      <c r="AL3353">
        <v>3</v>
      </c>
      <c r="AN3353">
        <v>2838</v>
      </c>
      <c r="AO3353">
        <v>32</v>
      </c>
      <c r="AP3353" t="s">
        <v>63</v>
      </c>
      <c r="AQ3353" t="s">
        <v>66</v>
      </c>
      <c r="AR3353">
        <v>3905</v>
      </c>
      <c r="AW3353" t="s">
        <v>16287</v>
      </c>
      <c r="AX3353" t="s">
        <v>16288</v>
      </c>
      <c r="AY3353" t="s">
        <v>16289</v>
      </c>
      <c r="AZ3353" t="s">
        <v>16290</v>
      </c>
    </row>
    <row r="3354" spans="1:52" x14ac:dyDescent="0.3">
      <c r="A3354">
        <v>2180749</v>
      </c>
      <c r="B3354" t="s">
        <v>16291</v>
      </c>
      <c r="C3354" t="str">
        <f t="shared" si="408"/>
        <v>7492</v>
      </c>
      <c r="D3354" t="s">
        <v>8411</v>
      </c>
      <c r="E3354" t="str">
        <f t="shared" si="409"/>
        <v>0100</v>
      </c>
      <c r="F3354" t="s">
        <v>54</v>
      </c>
      <c r="G3354" t="str">
        <f>"34"</f>
        <v>34</v>
      </c>
      <c r="H3354" t="s">
        <v>1645</v>
      </c>
      <c r="I3354" t="s">
        <v>56</v>
      </c>
      <c r="J3354" t="s">
        <v>57</v>
      </c>
      <c r="K3354">
        <v>1</v>
      </c>
      <c r="L3354">
        <v>46530</v>
      </c>
      <c r="M3354">
        <v>1.07</v>
      </c>
      <c r="N3354" t="str">
        <f t="shared" si="407"/>
        <v>000X</v>
      </c>
      <c r="O3354">
        <v>6152</v>
      </c>
      <c r="P3354" t="s">
        <v>72</v>
      </c>
      <c r="Q3354" t="s">
        <v>8499</v>
      </c>
      <c r="R3354" t="s">
        <v>266</v>
      </c>
      <c r="T3354" t="s">
        <v>61</v>
      </c>
      <c r="V3354" t="s">
        <v>16292</v>
      </c>
      <c r="W3354">
        <v>187459</v>
      </c>
      <c r="X3354">
        <v>17090</v>
      </c>
      <c r="Y3354">
        <v>170369</v>
      </c>
      <c r="Z3354">
        <v>187459</v>
      </c>
      <c r="AA3354">
        <v>162459</v>
      </c>
      <c r="AB3354" t="s">
        <v>63</v>
      </c>
      <c r="AC3354" s="1">
        <v>43168</v>
      </c>
      <c r="AD3354">
        <v>229900</v>
      </c>
      <c r="AE3354">
        <v>2888</v>
      </c>
      <c r="AF3354">
        <v>256</v>
      </c>
      <c r="AG3354" t="s">
        <v>64</v>
      </c>
      <c r="AH3354" t="s">
        <v>76</v>
      </c>
      <c r="AI3354">
        <v>1</v>
      </c>
      <c r="AJ3354">
        <v>2017</v>
      </c>
      <c r="AK3354">
        <v>3</v>
      </c>
      <c r="AL3354">
        <v>2</v>
      </c>
      <c r="AN3354">
        <v>1684</v>
      </c>
      <c r="AO3354">
        <v>32</v>
      </c>
      <c r="AP3354" t="s">
        <v>72</v>
      </c>
      <c r="AQ3354" t="s">
        <v>66</v>
      </c>
      <c r="AR3354">
        <v>2358</v>
      </c>
      <c r="AW3354" t="s">
        <v>16293</v>
      </c>
      <c r="AX3354" t="s">
        <v>16294</v>
      </c>
      <c r="AY3354" t="s">
        <v>16295</v>
      </c>
      <c r="AZ3354" t="s">
        <v>70</v>
      </c>
    </row>
    <row r="3355" spans="1:52" x14ac:dyDescent="0.3">
      <c r="A3355">
        <v>2180781</v>
      </c>
      <c r="B3355" t="s">
        <v>16296</v>
      </c>
      <c r="C3355" t="str">
        <f t="shared" si="408"/>
        <v>7492</v>
      </c>
      <c r="D3355" t="s">
        <v>8411</v>
      </c>
      <c r="E3355" t="str">
        <f>"0000"</f>
        <v>0000</v>
      </c>
      <c r="F3355" t="s">
        <v>108</v>
      </c>
      <c r="G3355" t="str">
        <f>"34"</f>
        <v>34</v>
      </c>
      <c r="H3355" t="s">
        <v>1645</v>
      </c>
      <c r="I3355" t="s">
        <v>56</v>
      </c>
      <c r="J3355" t="s">
        <v>57</v>
      </c>
      <c r="K3355">
        <v>0</v>
      </c>
      <c r="L3355">
        <v>43912</v>
      </c>
      <c r="M3355">
        <v>1.01</v>
      </c>
      <c r="N3355" t="str">
        <f t="shared" si="407"/>
        <v>000X</v>
      </c>
      <c r="O3355">
        <v>6128</v>
      </c>
      <c r="P3355" t="s">
        <v>72</v>
      </c>
      <c r="Q3355" t="s">
        <v>8499</v>
      </c>
      <c r="R3355" t="s">
        <v>266</v>
      </c>
      <c r="T3355" t="s">
        <v>61</v>
      </c>
      <c r="V3355" t="s">
        <v>16297</v>
      </c>
      <c r="W3355">
        <v>16130</v>
      </c>
      <c r="X3355">
        <v>16130</v>
      </c>
      <c r="Y3355">
        <v>0</v>
      </c>
      <c r="Z3355">
        <v>16130</v>
      </c>
      <c r="AA3355">
        <v>16130</v>
      </c>
      <c r="AB3355" t="s">
        <v>72</v>
      </c>
      <c r="AC3355" s="1">
        <v>32782</v>
      </c>
      <c r="AD3355">
        <v>14000</v>
      </c>
      <c r="AE3355">
        <v>834</v>
      </c>
      <c r="AF3355">
        <v>2052</v>
      </c>
      <c r="AG3355" t="s">
        <v>103</v>
      </c>
      <c r="AH3355" t="s">
        <v>76</v>
      </c>
      <c r="AR3355">
        <v>0</v>
      </c>
      <c r="AW3355" t="s">
        <v>16298</v>
      </c>
      <c r="AY3355" t="s">
        <v>16299</v>
      </c>
      <c r="AZ3355" t="s">
        <v>16300</v>
      </c>
    </row>
    <row r="3356" spans="1:52" x14ac:dyDescent="0.3">
      <c r="A3356">
        <v>2181109</v>
      </c>
      <c r="B3356" t="s">
        <v>16301</v>
      </c>
      <c r="C3356" t="str">
        <f t="shared" si="408"/>
        <v>7492</v>
      </c>
      <c r="D3356" t="s">
        <v>8411</v>
      </c>
      <c r="E3356" t="str">
        <f>"0100"</f>
        <v>0100</v>
      </c>
      <c r="F3356" t="s">
        <v>54</v>
      </c>
      <c r="G3356" t="str">
        <f>"34"</f>
        <v>34</v>
      </c>
      <c r="H3356" t="s">
        <v>1645</v>
      </c>
      <c r="I3356" t="s">
        <v>56</v>
      </c>
      <c r="J3356" t="s">
        <v>57</v>
      </c>
      <c r="K3356">
        <v>1</v>
      </c>
      <c r="L3356">
        <v>48724</v>
      </c>
      <c r="M3356">
        <v>1.1200000000000001</v>
      </c>
      <c r="N3356" t="str">
        <f t="shared" si="407"/>
        <v>000X</v>
      </c>
      <c r="O3356">
        <v>2881</v>
      </c>
      <c r="P3356" t="s">
        <v>58</v>
      </c>
      <c r="Q3356" t="s">
        <v>15881</v>
      </c>
      <c r="R3356" t="s">
        <v>140</v>
      </c>
      <c r="T3356" t="s">
        <v>61</v>
      </c>
      <c r="V3356" t="s">
        <v>16302</v>
      </c>
      <c r="W3356">
        <v>195820</v>
      </c>
      <c r="X3356">
        <v>17900</v>
      </c>
      <c r="Y3356">
        <v>177920</v>
      </c>
      <c r="Z3356">
        <v>195820</v>
      </c>
      <c r="AA3356">
        <v>170820</v>
      </c>
      <c r="AB3356" t="s">
        <v>63</v>
      </c>
      <c r="AC3356" s="1">
        <v>43635</v>
      </c>
      <c r="AD3356">
        <v>245000</v>
      </c>
      <c r="AE3356">
        <v>2986</v>
      </c>
      <c r="AF3356">
        <v>264</v>
      </c>
      <c r="AG3356" t="s">
        <v>64</v>
      </c>
      <c r="AH3356" t="s">
        <v>76</v>
      </c>
      <c r="AI3356">
        <v>1</v>
      </c>
      <c r="AJ3356">
        <v>1996</v>
      </c>
      <c r="AK3356">
        <v>3</v>
      </c>
      <c r="AL3356">
        <v>2</v>
      </c>
      <c r="AN3356">
        <v>1883</v>
      </c>
      <c r="AO3356">
        <v>32</v>
      </c>
      <c r="AP3356" t="s">
        <v>63</v>
      </c>
      <c r="AQ3356" t="s">
        <v>66</v>
      </c>
      <c r="AR3356">
        <v>2523</v>
      </c>
      <c r="AW3356" t="s">
        <v>16303</v>
      </c>
      <c r="AX3356" t="s">
        <v>16304</v>
      </c>
      <c r="AY3356" t="s">
        <v>16305</v>
      </c>
      <c r="AZ3356" t="s">
        <v>70</v>
      </c>
    </row>
    <row r="3357" spans="1:52" x14ac:dyDescent="0.3">
      <c r="A3357">
        <v>2181273</v>
      </c>
      <c r="B3357" t="s">
        <v>16306</v>
      </c>
      <c r="C3357" t="str">
        <f t="shared" si="408"/>
        <v>7492</v>
      </c>
      <c r="D3357" t="s">
        <v>8411</v>
      </c>
      <c r="E3357" t="str">
        <f>"0100"</f>
        <v>0100</v>
      </c>
      <c r="F3357" t="s">
        <v>54</v>
      </c>
      <c r="G3357" t="str">
        <f>"34"</f>
        <v>34</v>
      </c>
      <c r="H3357" t="s">
        <v>1645</v>
      </c>
      <c r="I3357" t="s">
        <v>56</v>
      </c>
      <c r="J3357" t="s">
        <v>8434</v>
      </c>
      <c r="K3357">
        <v>1</v>
      </c>
      <c r="L3357">
        <v>54384</v>
      </c>
      <c r="M3357">
        <v>1.25</v>
      </c>
      <c r="N3357" t="str">
        <f t="shared" si="407"/>
        <v>000X</v>
      </c>
      <c r="O3357">
        <v>2949</v>
      </c>
      <c r="P3357" t="s">
        <v>58</v>
      </c>
      <c r="Q3357" t="s">
        <v>15881</v>
      </c>
      <c r="R3357" t="s">
        <v>140</v>
      </c>
      <c r="T3357" t="s">
        <v>61</v>
      </c>
      <c r="V3357" t="s">
        <v>16307</v>
      </c>
      <c r="W3357">
        <v>167210</v>
      </c>
      <c r="X3357">
        <v>15610</v>
      </c>
      <c r="Y3357">
        <v>151600</v>
      </c>
      <c r="Z3357">
        <v>108688</v>
      </c>
      <c r="AA3357">
        <v>83688</v>
      </c>
      <c r="AB3357" t="s">
        <v>63</v>
      </c>
      <c r="AC3357" s="1">
        <v>39052</v>
      </c>
      <c r="AD3357">
        <v>125000</v>
      </c>
      <c r="AE3357">
        <v>2082</v>
      </c>
      <c r="AF3357">
        <v>1182</v>
      </c>
      <c r="AG3357" t="s">
        <v>64</v>
      </c>
      <c r="AH3357" t="s">
        <v>515</v>
      </c>
      <c r="AI3357">
        <v>2</v>
      </c>
      <c r="AJ3357">
        <v>1988</v>
      </c>
      <c r="AK3357">
        <v>4</v>
      </c>
      <c r="AL3357">
        <v>2</v>
      </c>
      <c r="AM3357">
        <v>1</v>
      </c>
      <c r="AN3357">
        <v>2160</v>
      </c>
      <c r="AO3357">
        <v>38</v>
      </c>
      <c r="AP3357" t="s">
        <v>72</v>
      </c>
      <c r="AQ3357" t="s">
        <v>66</v>
      </c>
      <c r="AR3357">
        <v>3036</v>
      </c>
      <c r="AW3357" t="s">
        <v>16308</v>
      </c>
      <c r="AX3357" t="s">
        <v>16309</v>
      </c>
      <c r="AY3357" t="s">
        <v>16310</v>
      </c>
      <c r="AZ3357" t="s">
        <v>70</v>
      </c>
    </row>
    <row r="3358" spans="1:52" x14ac:dyDescent="0.3">
      <c r="A3358">
        <v>2182016</v>
      </c>
      <c r="B3358" t="s">
        <v>16311</v>
      </c>
      <c r="C3358" t="str">
        <f t="shared" si="408"/>
        <v>7492</v>
      </c>
      <c r="D3358" t="s">
        <v>8411</v>
      </c>
      <c r="E3358" t="str">
        <f>"0100"</f>
        <v>0100</v>
      </c>
      <c r="F3358" t="s">
        <v>54</v>
      </c>
      <c r="G3358" t="str">
        <f>"33"</f>
        <v>33</v>
      </c>
      <c r="H3358" t="s">
        <v>1645</v>
      </c>
      <c r="I3358" t="s">
        <v>56</v>
      </c>
      <c r="J3358" t="s">
        <v>57</v>
      </c>
      <c r="K3358">
        <v>1</v>
      </c>
      <c r="L3358">
        <v>43750</v>
      </c>
      <c r="M3358">
        <v>1</v>
      </c>
      <c r="N3358" t="str">
        <f t="shared" si="407"/>
        <v>000X</v>
      </c>
      <c r="O3358">
        <v>3136</v>
      </c>
      <c r="P3358" t="s">
        <v>58</v>
      </c>
      <c r="Q3358" t="s">
        <v>15661</v>
      </c>
      <c r="R3358" t="s">
        <v>140</v>
      </c>
      <c r="T3358" t="s">
        <v>61</v>
      </c>
      <c r="V3358" t="s">
        <v>16312</v>
      </c>
      <c r="W3358">
        <v>247648</v>
      </c>
      <c r="X3358">
        <v>16070</v>
      </c>
      <c r="Y3358">
        <v>231578</v>
      </c>
      <c r="Z3358">
        <v>215086</v>
      </c>
      <c r="AA3358">
        <v>185086</v>
      </c>
      <c r="AB3358" t="s">
        <v>63</v>
      </c>
      <c r="AC3358" s="1">
        <v>43032</v>
      </c>
      <c r="AD3358">
        <v>267500</v>
      </c>
      <c r="AE3358">
        <v>2861</v>
      </c>
      <c r="AF3358">
        <v>1316</v>
      </c>
      <c r="AG3358" t="s">
        <v>64</v>
      </c>
      <c r="AH3358" t="s">
        <v>76</v>
      </c>
      <c r="AI3358">
        <v>1</v>
      </c>
      <c r="AJ3358">
        <v>1998</v>
      </c>
      <c r="AK3358">
        <v>3</v>
      </c>
      <c r="AL3358">
        <v>2</v>
      </c>
      <c r="AN3358">
        <v>2355</v>
      </c>
      <c r="AO3358">
        <v>32</v>
      </c>
      <c r="AP3358" t="s">
        <v>63</v>
      </c>
      <c r="AQ3358" t="s">
        <v>66</v>
      </c>
      <c r="AR3358">
        <v>3402</v>
      </c>
      <c r="AW3358" t="s">
        <v>16313</v>
      </c>
      <c r="AX3358" t="s">
        <v>16314</v>
      </c>
      <c r="AY3358" t="s">
        <v>16315</v>
      </c>
      <c r="AZ3358" t="s">
        <v>70</v>
      </c>
    </row>
    <row r="3359" spans="1:52" x14ac:dyDescent="0.3">
      <c r="A3359">
        <v>2182709</v>
      </c>
      <c r="B3359" t="s">
        <v>16316</v>
      </c>
      <c r="C3359" t="str">
        <f t="shared" si="408"/>
        <v>7492</v>
      </c>
      <c r="D3359" t="s">
        <v>8411</v>
      </c>
      <c r="E3359" t="str">
        <f>"0100"</f>
        <v>0100</v>
      </c>
      <c r="F3359" t="s">
        <v>54</v>
      </c>
      <c r="G3359" t="str">
        <f>"33"</f>
        <v>33</v>
      </c>
      <c r="H3359" t="s">
        <v>1645</v>
      </c>
      <c r="I3359" t="s">
        <v>56</v>
      </c>
      <c r="J3359" t="s">
        <v>57</v>
      </c>
      <c r="K3359">
        <v>1</v>
      </c>
      <c r="L3359">
        <v>46250</v>
      </c>
      <c r="M3359">
        <v>1.06</v>
      </c>
      <c r="N3359" t="str">
        <f t="shared" si="407"/>
        <v>000X</v>
      </c>
      <c r="O3359">
        <v>3239</v>
      </c>
      <c r="P3359" t="s">
        <v>58</v>
      </c>
      <c r="Q3359" t="s">
        <v>15661</v>
      </c>
      <c r="R3359" t="s">
        <v>140</v>
      </c>
      <c r="T3359" t="s">
        <v>61</v>
      </c>
      <c r="V3359" t="s">
        <v>16317</v>
      </c>
      <c r="W3359">
        <v>210288</v>
      </c>
      <c r="X3359">
        <v>16990</v>
      </c>
      <c r="Y3359">
        <v>193298</v>
      </c>
      <c r="Z3359">
        <v>157151</v>
      </c>
      <c r="AA3359">
        <v>132151</v>
      </c>
      <c r="AB3359" t="s">
        <v>63</v>
      </c>
      <c r="AC3359" s="1">
        <v>37561</v>
      </c>
      <c r="AD3359">
        <v>15000</v>
      </c>
      <c r="AE3359">
        <v>1500</v>
      </c>
      <c r="AF3359">
        <v>1619</v>
      </c>
      <c r="AG3359" t="s">
        <v>103</v>
      </c>
      <c r="AH3359" t="s">
        <v>76</v>
      </c>
      <c r="AI3359">
        <v>1</v>
      </c>
      <c r="AJ3359">
        <v>2003</v>
      </c>
      <c r="AK3359">
        <v>3</v>
      </c>
      <c r="AL3359">
        <v>2</v>
      </c>
      <c r="AN3359">
        <v>1859</v>
      </c>
      <c r="AO3359">
        <v>32</v>
      </c>
      <c r="AP3359" t="s">
        <v>63</v>
      </c>
      <c r="AQ3359" t="s">
        <v>66</v>
      </c>
      <c r="AR3359">
        <v>2697</v>
      </c>
      <c r="AW3359" t="s">
        <v>16318</v>
      </c>
      <c r="AX3359" t="s">
        <v>16319</v>
      </c>
      <c r="AY3359" t="s">
        <v>16320</v>
      </c>
      <c r="AZ3359" t="s">
        <v>70</v>
      </c>
    </row>
    <row r="3360" spans="1:52" x14ac:dyDescent="0.3">
      <c r="A3360">
        <v>2182903</v>
      </c>
      <c r="B3360" t="s">
        <v>16321</v>
      </c>
      <c r="C3360" t="str">
        <f t="shared" si="408"/>
        <v>7492</v>
      </c>
      <c r="D3360" t="s">
        <v>8411</v>
      </c>
      <c r="E3360" t="str">
        <f>"0100"</f>
        <v>0100</v>
      </c>
      <c r="F3360" t="s">
        <v>54</v>
      </c>
      <c r="G3360" t="str">
        <f>"04"</f>
        <v>04</v>
      </c>
      <c r="H3360" t="s">
        <v>55</v>
      </c>
      <c r="I3360" t="s">
        <v>56</v>
      </c>
      <c r="J3360" t="s">
        <v>8434</v>
      </c>
      <c r="K3360">
        <v>1</v>
      </c>
      <c r="L3360">
        <v>58795</v>
      </c>
      <c r="M3360">
        <v>1.35</v>
      </c>
      <c r="N3360" t="str">
        <f t="shared" si="407"/>
        <v>000X</v>
      </c>
      <c r="O3360">
        <v>3367</v>
      </c>
      <c r="P3360" t="s">
        <v>58</v>
      </c>
      <c r="Q3360" t="s">
        <v>16250</v>
      </c>
      <c r="R3360" t="s">
        <v>140</v>
      </c>
      <c r="T3360" t="s">
        <v>61</v>
      </c>
      <c r="V3360" t="s">
        <v>16322</v>
      </c>
      <c r="W3360">
        <v>187814</v>
      </c>
      <c r="X3360">
        <v>16870</v>
      </c>
      <c r="Y3360">
        <v>170944</v>
      </c>
      <c r="Z3360">
        <v>154628</v>
      </c>
      <c r="AA3360">
        <v>129628</v>
      </c>
      <c r="AB3360" t="s">
        <v>63</v>
      </c>
      <c r="AC3360" s="1">
        <v>42668</v>
      </c>
      <c r="AD3360">
        <v>170500</v>
      </c>
      <c r="AE3360">
        <v>2790</v>
      </c>
      <c r="AF3360">
        <v>2047</v>
      </c>
      <c r="AG3360" t="s">
        <v>64</v>
      </c>
      <c r="AH3360" t="s">
        <v>76</v>
      </c>
      <c r="AI3360">
        <v>1</v>
      </c>
      <c r="AJ3360">
        <v>1998</v>
      </c>
      <c r="AK3360">
        <v>3</v>
      </c>
      <c r="AL3360">
        <v>2</v>
      </c>
      <c r="AN3360">
        <v>1780</v>
      </c>
      <c r="AO3360">
        <v>32</v>
      </c>
      <c r="AP3360" t="s">
        <v>72</v>
      </c>
      <c r="AQ3360" t="s">
        <v>66</v>
      </c>
      <c r="AR3360">
        <v>3044</v>
      </c>
      <c r="AW3360" t="s">
        <v>16323</v>
      </c>
      <c r="AX3360" t="s">
        <v>16324</v>
      </c>
      <c r="AY3360" t="s">
        <v>16325</v>
      </c>
      <c r="AZ3360" t="s">
        <v>70</v>
      </c>
    </row>
    <row r="3361" spans="1:52" x14ac:dyDescent="0.3">
      <c r="A3361">
        <v>2183331</v>
      </c>
      <c r="B3361" t="s">
        <v>16326</v>
      </c>
      <c r="C3361" t="str">
        <f t="shared" si="408"/>
        <v>7492</v>
      </c>
      <c r="D3361" t="s">
        <v>8411</v>
      </c>
      <c r="E3361" t="str">
        <f>"0000"</f>
        <v>0000</v>
      </c>
      <c r="F3361" t="s">
        <v>108</v>
      </c>
      <c r="G3361" t="str">
        <f>"33"</f>
        <v>33</v>
      </c>
      <c r="H3361" t="s">
        <v>1645</v>
      </c>
      <c r="I3361" t="s">
        <v>56</v>
      </c>
      <c r="J3361" t="s">
        <v>57</v>
      </c>
      <c r="K3361">
        <v>0</v>
      </c>
      <c r="L3361">
        <v>46251</v>
      </c>
      <c r="M3361">
        <v>1.06</v>
      </c>
      <c r="N3361" t="str">
        <f t="shared" si="407"/>
        <v>000X</v>
      </c>
      <c r="O3361">
        <v>3422</v>
      </c>
      <c r="P3361" t="s">
        <v>58</v>
      </c>
      <c r="Q3361" t="s">
        <v>16250</v>
      </c>
      <c r="R3361" t="s">
        <v>140</v>
      </c>
      <c r="T3361" t="s">
        <v>61</v>
      </c>
      <c r="V3361" t="s">
        <v>16327</v>
      </c>
      <c r="W3361">
        <v>16990</v>
      </c>
      <c r="X3361">
        <v>16990</v>
      </c>
      <c r="Y3361">
        <v>0</v>
      </c>
      <c r="Z3361">
        <v>16990</v>
      </c>
      <c r="AA3361">
        <v>16990</v>
      </c>
      <c r="AB3361" t="s">
        <v>72</v>
      </c>
      <c r="AC3361" s="1">
        <v>42955</v>
      </c>
      <c r="AD3361">
        <v>15000</v>
      </c>
      <c r="AE3361">
        <v>2846</v>
      </c>
      <c r="AF3361">
        <v>372</v>
      </c>
      <c r="AG3361" t="s">
        <v>103</v>
      </c>
      <c r="AH3361" t="s">
        <v>76</v>
      </c>
      <c r="AR3361">
        <v>0</v>
      </c>
      <c r="AW3361" t="s">
        <v>16328</v>
      </c>
      <c r="AY3361" t="s">
        <v>16329</v>
      </c>
      <c r="AZ3361" t="s">
        <v>70</v>
      </c>
    </row>
    <row r="3362" spans="1:52" x14ac:dyDescent="0.3">
      <c r="A3362">
        <v>2183497</v>
      </c>
      <c r="B3362" t="s">
        <v>16330</v>
      </c>
      <c r="C3362" t="str">
        <f t="shared" si="408"/>
        <v>7492</v>
      </c>
      <c r="D3362" t="s">
        <v>8411</v>
      </c>
      <c r="E3362" t="str">
        <f>"0000"</f>
        <v>0000</v>
      </c>
      <c r="F3362" t="s">
        <v>108</v>
      </c>
      <c r="G3362" t="str">
        <f>"04"</f>
        <v>04</v>
      </c>
      <c r="H3362" t="s">
        <v>55</v>
      </c>
      <c r="I3362" t="s">
        <v>56</v>
      </c>
      <c r="J3362" t="s">
        <v>57</v>
      </c>
      <c r="K3362">
        <v>0</v>
      </c>
      <c r="L3362">
        <v>46505</v>
      </c>
      <c r="M3362">
        <v>1.07</v>
      </c>
      <c r="N3362" t="str">
        <f t="shared" si="407"/>
        <v>000X</v>
      </c>
      <c r="O3362">
        <v>3382</v>
      </c>
      <c r="P3362" t="s">
        <v>58</v>
      </c>
      <c r="Q3362" t="s">
        <v>16250</v>
      </c>
      <c r="R3362" t="s">
        <v>140</v>
      </c>
      <c r="T3362" t="s">
        <v>61</v>
      </c>
      <c r="V3362" t="s">
        <v>16331</v>
      </c>
      <c r="W3362">
        <v>17080</v>
      </c>
      <c r="X3362">
        <v>17080</v>
      </c>
      <c r="Y3362">
        <v>0</v>
      </c>
      <c r="Z3362">
        <v>17080</v>
      </c>
      <c r="AA3362">
        <v>17080</v>
      </c>
      <c r="AB3362" t="s">
        <v>72</v>
      </c>
      <c r="AC3362" s="1">
        <v>38322</v>
      </c>
      <c r="AD3362">
        <v>375000</v>
      </c>
      <c r="AE3362">
        <v>1800</v>
      </c>
      <c r="AF3362">
        <v>1120</v>
      </c>
      <c r="AG3362" t="s">
        <v>103</v>
      </c>
      <c r="AH3362" t="s">
        <v>570</v>
      </c>
      <c r="AR3362">
        <v>0</v>
      </c>
      <c r="AW3362" t="s">
        <v>16332</v>
      </c>
      <c r="AY3362" t="s">
        <v>16333</v>
      </c>
      <c r="AZ3362" t="s">
        <v>16334</v>
      </c>
    </row>
    <row r="3363" spans="1:52" x14ac:dyDescent="0.3">
      <c r="A3363">
        <v>2183586</v>
      </c>
      <c r="B3363" t="s">
        <v>16335</v>
      </c>
      <c r="C3363" t="str">
        <f t="shared" si="408"/>
        <v>7492</v>
      </c>
      <c r="D3363" t="s">
        <v>8411</v>
      </c>
      <c r="E3363" t="str">
        <f>"0000"</f>
        <v>0000</v>
      </c>
      <c r="F3363" t="s">
        <v>108</v>
      </c>
      <c r="G3363" t="str">
        <f>"04"</f>
        <v>04</v>
      </c>
      <c r="H3363" t="s">
        <v>55</v>
      </c>
      <c r="I3363" t="s">
        <v>56</v>
      </c>
      <c r="J3363" t="s">
        <v>57</v>
      </c>
      <c r="K3363">
        <v>0</v>
      </c>
      <c r="L3363">
        <v>48286</v>
      </c>
      <c r="M3363">
        <v>1.1100000000000001</v>
      </c>
      <c r="N3363" t="str">
        <f t="shared" si="407"/>
        <v>000X</v>
      </c>
      <c r="O3363">
        <v>3354</v>
      </c>
      <c r="P3363" t="s">
        <v>58</v>
      </c>
      <c r="Q3363" t="s">
        <v>16250</v>
      </c>
      <c r="R3363" t="s">
        <v>140</v>
      </c>
      <c r="T3363" t="s">
        <v>61</v>
      </c>
      <c r="V3363" t="s">
        <v>16336</v>
      </c>
      <c r="W3363">
        <v>17740</v>
      </c>
      <c r="X3363">
        <v>17740</v>
      </c>
      <c r="Y3363">
        <v>0</v>
      </c>
      <c r="Z3363">
        <v>17740</v>
      </c>
      <c r="AA3363">
        <v>17740</v>
      </c>
      <c r="AB3363" t="s">
        <v>72</v>
      </c>
      <c r="AC3363" s="1">
        <v>38322</v>
      </c>
      <c r="AD3363">
        <v>375000</v>
      </c>
      <c r="AE3363">
        <v>1800</v>
      </c>
      <c r="AF3363">
        <v>1120</v>
      </c>
      <c r="AG3363" t="s">
        <v>103</v>
      </c>
      <c r="AH3363" t="s">
        <v>570</v>
      </c>
      <c r="AR3363">
        <v>0</v>
      </c>
      <c r="AW3363" t="s">
        <v>16332</v>
      </c>
      <c r="AY3363" t="s">
        <v>16333</v>
      </c>
      <c r="AZ3363" t="s">
        <v>16334</v>
      </c>
    </row>
    <row r="3364" spans="1:52" x14ac:dyDescent="0.3">
      <c r="A3364">
        <v>2183756</v>
      </c>
      <c r="B3364" t="s">
        <v>16337</v>
      </c>
      <c r="C3364" t="str">
        <f t="shared" si="408"/>
        <v>7492</v>
      </c>
      <c r="D3364" t="s">
        <v>8411</v>
      </c>
      <c r="E3364" t="str">
        <f>"0100"</f>
        <v>0100</v>
      </c>
      <c r="F3364" t="s">
        <v>54</v>
      </c>
      <c r="G3364" t="str">
        <f>"04"</f>
        <v>04</v>
      </c>
      <c r="H3364" t="s">
        <v>55</v>
      </c>
      <c r="I3364" t="s">
        <v>56</v>
      </c>
      <c r="J3364" t="s">
        <v>57</v>
      </c>
      <c r="K3364">
        <v>1</v>
      </c>
      <c r="L3364">
        <v>50000</v>
      </c>
      <c r="M3364">
        <v>1.1499999999999999</v>
      </c>
      <c r="N3364" t="str">
        <f t="shared" si="407"/>
        <v>000X</v>
      </c>
      <c r="O3364">
        <v>3467</v>
      </c>
      <c r="P3364" t="s">
        <v>58</v>
      </c>
      <c r="Q3364" t="s">
        <v>15661</v>
      </c>
      <c r="R3364" t="s">
        <v>140</v>
      </c>
      <c r="T3364" t="s">
        <v>61</v>
      </c>
      <c r="V3364" t="s">
        <v>16338</v>
      </c>
      <c r="W3364">
        <v>215494</v>
      </c>
      <c r="X3364">
        <v>18360</v>
      </c>
      <c r="Y3364">
        <v>197134</v>
      </c>
      <c r="Z3364">
        <v>209376</v>
      </c>
      <c r="AA3364">
        <v>184376</v>
      </c>
      <c r="AB3364" t="s">
        <v>63</v>
      </c>
      <c r="AC3364" s="1">
        <v>41609</v>
      </c>
      <c r="AD3364">
        <v>153000</v>
      </c>
      <c r="AE3364">
        <v>2598</v>
      </c>
      <c r="AF3364">
        <v>2009</v>
      </c>
      <c r="AG3364" t="s">
        <v>64</v>
      </c>
      <c r="AH3364" t="s">
        <v>65</v>
      </c>
      <c r="AI3364">
        <v>1</v>
      </c>
      <c r="AJ3364">
        <v>1997</v>
      </c>
      <c r="AK3364">
        <v>3</v>
      </c>
      <c r="AL3364">
        <v>2</v>
      </c>
      <c r="AN3364">
        <v>2209</v>
      </c>
      <c r="AO3364">
        <v>32</v>
      </c>
      <c r="AP3364" t="s">
        <v>63</v>
      </c>
      <c r="AQ3364" t="s">
        <v>66</v>
      </c>
      <c r="AR3364">
        <v>2993</v>
      </c>
      <c r="AW3364" t="s">
        <v>16339</v>
      </c>
      <c r="AY3364" t="s">
        <v>16340</v>
      </c>
      <c r="AZ3364" t="s">
        <v>70</v>
      </c>
    </row>
    <row r="3365" spans="1:52" x14ac:dyDescent="0.3">
      <c r="A3365">
        <v>2179228</v>
      </c>
      <c r="B3365" t="s">
        <v>16341</v>
      </c>
      <c r="C3365" t="str">
        <f t="shared" si="408"/>
        <v>7492</v>
      </c>
      <c r="D3365" t="s">
        <v>8411</v>
      </c>
      <c r="E3365" t="str">
        <f>"0100"</f>
        <v>0100</v>
      </c>
      <c r="F3365" t="s">
        <v>54</v>
      </c>
      <c r="G3365" t="str">
        <f>"03"</f>
        <v>03</v>
      </c>
      <c r="H3365" t="s">
        <v>55</v>
      </c>
      <c r="I3365" t="s">
        <v>56</v>
      </c>
      <c r="J3365" t="s">
        <v>57</v>
      </c>
      <c r="K3365">
        <v>1</v>
      </c>
      <c r="L3365">
        <v>47199</v>
      </c>
      <c r="M3365">
        <v>1.08</v>
      </c>
      <c r="N3365" t="str">
        <f t="shared" si="407"/>
        <v>000X</v>
      </c>
      <c r="O3365">
        <v>2819</v>
      </c>
      <c r="P3365" t="s">
        <v>58</v>
      </c>
      <c r="Q3365" t="s">
        <v>15272</v>
      </c>
      <c r="R3365" t="s">
        <v>140</v>
      </c>
      <c r="T3365" t="s">
        <v>61</v>
      </c>
      <c r="V3365" t="s">
        <v>16342</v>
      </c>
      <c r="W3365">
        <v>232658</v>
      </c>
      <c r="X3365">
        <v>17340</v>
      </c>
      <c r="Y3365">
        <v>215318</v>
      </c>
      <c r="Z3365">
        <v>232658</v>
      </c>
      <c r="AA3365">
        <v>232658</v>
      </c>
      <c r="AB3365" t="s">
        <v>72</v>
      </c>
      <c r="AC3365" s="1">
        <v>39114</v>
      </c>
      <c r="AD3365">
        <v>398200</v>
      </c>
      <c r="AE3365">
        <v>2100</v>
      </c>
      <c r="AF3365">
        <v>324</v>
      </c>
      <c r="AG3365" t="s">
        <v>64</v>
      </c>
      <c r="AH3365" t="s">
        <v>76</v>
      </c>
      <c r="AI3365">
        <v>1</v>
      </c>
      <c r="AJ3365">
        <v>2007</v>
      </c>
      <c r="AK3365">
        <v>3</v>
      </c>
      <c r="AL3365">
        <v>2</v>
      </c>
      <c r="AN3365">
        <v>2021</v>
      </c>
      <c r="AO3365">
        <v>32</v>
      </c>
      <c r="AP3365" t="s">
        <v>63</v>
      </c>
      <c r="AQ3365" t="s">
        <v>66</v>
      </c>
      <c r="AR3365">
        <v>3164</v>
      </c>
      <c r="AW3365" t="s">
        <v>16343</v>
      </c>
      <c r="AX3365" t="s">
        <v>16344</v>
      </c>
      <c r="AY3365" t="s">
        <v>16345</v>
      </c>
      <c r="AZ3365" t="s">
        <v>16346</v>
      </c>
    </row>
    <row r="3366" spans="1:52" x14ac:dyDescent="0.3">
      <c r="A3366">
        <v>2179261</v>
      </c>
      <c r="B3366" t="s">
        <v>16347</v>
      </c>
      <c r="C3366" t="str">
        <f t="shared" si="408"/>
        <v>7492</v>
      </c>
      <c r="D3366" t="s">
        <v>8411</v>
      </c>
      <c r="E3366" t="str">
        <f>"0100"</f>
        <v>0100</v>
      </c>
      <c r="F3366" t="s">
        <v>54</v>
      </c>
      <c r="G3366" t="str">
        <f>"03"</f>
        <v>03</v>
      </c>
      <c r="H3366" t="s">
        <v>55</v>
      </c>
      <c r="I3366" t="s">
        <v>56</v>
      </c>
      <c r="J3366" t="s">
        <v>57</v>
      </c>
      <c r="K3366">
        <v>1</v>
      </c>
      <c r="L3366">
        <v>46416</v>
      </c>
      <c r="M3366">
        <v>1.07</v>
      </c>
      <c r="N3366" t="str">
        <f t="shared" si="407"/>
        <v>000X</v>
      </c>
      <c r="O3366">
        <v>5775</v>
      </c>
      <c r="P3366" t="s">
        <v>72</v>
      </c>
      <c r="Q3366" t="s">
        <v>16172</v>
      </c>
      <c r="R3366" t="s">
        <v>364</v>
      </c>
      <c r="T3366" t="s">
        <v>61</v>
      </c>
      <c r="V3366" t="s">
        <v>16348</v>
      </c>
      <c r="W3366">
        <v>289921</v>
      </c>
      <c r="X3366">
        <v>17050</v>
      </c>
      <c r="Y3366">
        <v>272871</v>
      </c>
      <c r="Z3366">
        <v>289921</v>
      </c>
      <c r="AA3366">
        <v>264921</v>
      </c>
      <c r="AB3366" t="s">
        <v>63</v>
      </c>
      <c r="AC3366" s="1">
        <v>43591</v>
      </c>
      <c r="AD3366">
        <v>306600</v>
      </c>
      <c r="AE3366">
        <v>2973</v>
      </c>
      <c r="AF3366">
        <v>2371</v>
      </c>
      <c r="AG3366" t="s">
        <v>64</v>
      </c>
      <c r="AH3366" t="s">
        <v>76</v>
      </c>
      <c r="AI3366">
        <v>1</v>
      </c>
      <c r="AJ3366">
        <v>2004</v>
      </c>
      <c r="AK3366">
        <v>3</v>
      </c>
      <c r="AL3366">
        <v>2</v>
      </c>
      <c r="AN3366">
        <v>2787</v>
      </c>
      <c r="AO3366">
        <v>32</v>
      </c>
      <c r="AP3366" t="s">
        <v>63</v>
      </c>
      <c r="AQ3366" t="s">
        <v>66</v>
      </c>
      <c r="AR3366">
        <v>3900</v>
      </c>
      <c r="AW3366" t="s">
        <v>16349</v>
      </c>
      <c r="AY3366" t="s">
        <v>16350</v>
      </c>
      <c r="AZ3366" t="s">
        <v>70</v>
      </c>
    </row>
    <row r="3367" spans="1:52" x14ac:dyDescent="0.3">
      <c r="A3367">
        <v>2179384</v>
      </c>
      <c r="B3367" t="s">
        <v>16351</v>
      </c>
      <c r="C3367" t="str">
        <f t="shared" si="408"/>
        <v>7492</v>
      </c>
      <c r="D3367" t="s">
        <v>8411</v>
      </c>
      <c r="E3367" t="str">
        <f>"0100"</f>
        <v>0100</v>
      </c>
      <c r="F3367" t="s">
        <v>54</v>
      </c>
      <c r="G3367" t="str">
        <f>"03"</f>
        <v>03</v>
      </c>
      <c r="H3367" t="s">
        <v>55</v>
      </c>
      <c r="I3367" t="s">
        <v>56</v>
      </c>
      <c r="J3367" t="s">
        <v>57</v>
      </c>
      <c r="K3367">
        <v>1</v>
      </c>
      <c r="L3367">
        <v>43701</v>
      </c>
      <c r="M3367">
        <v>1</v>
      </c>
      <c r="N3367" t="str">
        <f t="shared" si="407"/>
        <v>000X</v>
      </c>
      <c r="O3367">
        <v>5839</v>
      </c>
      <c r="P3367" t="s">
        <v>72</v>
      </c>
      <c r="Q3367" t="s">
        <v>16172</v>
      </c>
      <c r="R3367" t="s">
        <v>364</v>
      </c>
      <c r="T3367" t="s">
        <v>61</v>
      </c>
      <c r="V3367" t="s">
        <v>16352</v>
      </c>
      <c r="W3367">
        <v>185000</v>
      </c>
      <c r="X3367">
        <v>16050</v>
      </c>
      <c r="Y3367">
        <v>168950</v>
      </c>
      <c r="Z3367">
        <v>123927</v>
      </c>
      <c r="AA3367">
        <v>98927</v>
      </c>
      <c r="AB3367" t="s">
        <v>72</v>
      </c>
      <c r="AC3367" s="1">
        <v>34366</v>
      </c>
      <c r="AD3367">
        <v>11000</v>
      </c>
      <c r="AE3367">
        <v>1019</v>
      </c>
      <c r="AF3367">
        <v>1005</v>
      </c>
      <c r="AG3367" t="s">
        <v>103</v>
      </c>
      <c r="AH3367" t="s">
        <v>76</v>
      </c>
      <c r="AI3367">
        <v>1</v>
      </c>
      <c r="AJ3367">
        <v>1995</v>
      </c>
      <c r="AK3367">
        <v>3</v>
      </c>
      <c r="AL3367">
        <v>2</v>
      </c>
      <c r="AN3367">
        <v>2108</v>
      </c>
      <c r="AO3367">
        <v>32</v>
      </c>
      <c r="AP3367" t="s">
        <v>72</v>
      </c>
      <c r="AQ3367" t="s">
        <v>66</v>
      </c>
      <c r="AR3367">
        <v>2737</v>
      </c>
      <c r="AW3367" t="s">
        <v>16353</v>
      </c>
      <c r="AX3367" t="s">
        <v>16354</v>
      </c>
      <c r="AY3367" t="s">
        <v>16355</v>
      </c>
      <c r="AZ3367" t="s">
        <v>16356</v>
      </c>
    </row>
    <row r="3368" spans="1:52" x14ac:dyDescent="0.3">
      <c r="A3368">
        <v>2179937</v>
      </c>
      <c r="B3368" t="s">
        <v>16357</v>
      </c>
      <c r="C3368" t="str">
        <f t="shared" si="408"/>
        <v>7492</v>
      </c>
      <c r="D3368" t="s">
        <v>8411</v>
      </c>
      <c r="E3368" t="str">
        <f>"0000"</f>
        <v>0000</v>
      </c>
      <c r="F3368" t="s">
        <v>108</v>
      </c>
      <c r="G3368" t="str">
        <f>"03"</f>
        <v>03</v>
      </c>
      <c r="H3368" t="s">
        <v>55</v>
      </c>
      <c r="I3368" t="s">
        <v>56</v>
      </c>
      <c r="J3368" t="s">
        <v>57</v>
      </c>
      <c r="K3368">
        <v>0</v>
      </c>
      <c r="L3368">
        <v>44051</v>
      </c>
      <c r="M3368">
        <v>1.01</v>
      </c>
      <c r="N3368" t="str">
        <f t="shared" si="407"/>
        <v>000X</v>
      </c>
      <c r="O3368">
        <v>5830</v>
      </c>
      <c r="P3368" t="s">
        <v>72</v>
      </c>
      <c r="Q3368" t="s">
        <v>16172</v>
      </c>
      <c r="R3368" t="s">
        <v>364</v>
      </c>
      <c r="T3368" t="s">
        <v>61</v>
      </c>
      <c r="V3368" t="s">
        <v>16358</v>
      </c>
      <c r="W3368">
        <v>16180</v>
      </c>
      <c r="X3368">
        <v>16180</v>
      </c>
      <c r="Y3368">
        <v>0</v>
      </c>
      <c r="Z3368">
        <v>16180</v>
      </c>
      <c r="AA3368">
        <v>16180</v>
      </c>
      <c r="AB3368" t="s">
        <v>72</v>
      </c>
      <c r="AC3368" s="1">
        <v>38353</v>
      </c>
      <c r="AD3368">
        <v>18000</v>
      </c>
      <c r="AE3368">
        <v>1809</v>
      </c>
      <c r="AF3368">
        <v>1182</v>
      </c>
      <c r="AG3368" t="s">
        <v>103</v>
      </c>
      <c r="AH3368" t="s">
        <v>76</v>
      </c>
      <c r="AR3368">
        <v>0</v>
      </c>
      <c r="AW3368" t="s">
        <v>16184</v>
      </c>
      <c r="AY3368" t="s">
        <v>16359</v>
      </c>
      <c r="AZ3368" t="s">
        <v>16187</v>
      </c>
    </row>
    <row r="3369" spans="1:52" x14ac:dyDescent="0.3">
      <c r="A3369">
        <v>2180307</v>
      </c>
      <c r="B3369" t="s">
        <v>16360</v>
      </c>
      <c r="C3369" t="str">
        <f t="shared" si="408"/>
        <v>7492</v>
      </c>
      <c r="D3369" t="s">
        <v>8411</v>
      </c>
      <c r="E3369" t="str">
        <f>"0100"</f>
        <v>0100</v>
      </c>
      <c r="F3369" t="s">
        <v>54</v>
      </c>
      <c r="G3369" t="str">
        <f>"34"</f>
        <v>34</v>
      </c>
      <c r="H3369" t="s">
        <v>1645</v>
      </c>
      <c r="I3369" t="s">
        <v>56</v>
      </c>
      <c r="J3369" t="s">
        <v>57</v>
      </c>
      <c r="K3369">
        <v>1</v>
      </c>
      <c r="L3369">
        <v>51116</v>
      </c>
      <c r="M3369">
        <v>1.17</v>
      </c>
      <c r="N3369" t="str">
        <f t="shared" si="407"/>
        <v>000X</v>
      </c>
      <c r="O3369">
        <v>2802</v>
      </c>
      <c r="P3369" t="s">
        <v>58</v>
      </c>
      <c r="Q3369" t="s">
        <v>15881</v>
      </c>
      <c r="R3369" t="s">
        <v>140</v>
      </c>
      <c r="T3369" t="s">
        <v>61</v>
      </c>
      <c r="V3369" t="s">
        <v>16361</v>
      </c>
      <c r="W3369">
        <v>195246</v>
      </c>
      <c r="X3369">
        <v>18780</v>
      </c>
      <c r="Y3369">
        <v>176466</v>
      </c>
      <c r="Z3369">
        <v>195246</v>
      </c>
      <c r="AA3369">
        <v>195246</v>
      </c>
      <c r="AB3369" t="s">
        <v>72</v>
      </c>
      <c r="AC3369" s="1">
        <v>42067</v>
      </c>
      <c r="AD3369">
        <v>159900</v>
      </c>
      <c r="AE3369">
        <v>2685</v>
      </c>
      <c r="AF3369">
        <v>2468</v>
      </c>
      <c r="AG3369" t="s">
        <v>64</v>
      </c>
      <c r="AH3369" t="s">
        <v>65</v>
      </c>
      <c r="AI3369">
        <v>1</v>
      </c>
      <c r="AJ3369">
        <v>1992</v>
      </c>
      <c r="AK3369">
        <v>4</v>
      </c>
      <c r="AL3369">
        <v>2</v>
      </c>
      <c r="AN3369">
        <v>2324</v>
      </c>
      <c r="AO3369">
        <v>32</v>
      </c>
      <c r="AP3369" t="s">
        <v>72</v>
      </c>
      <c r="AQ3369" t="s">
        <v>66</v>
      </c>
      <c r="AR3369">
        <v>2868</v>
      </c>
      <c r="AW3369" t="s">
        <v>16362</v>
      </c>
      <c r="AX3369" t="s">
        <v>16363</v>
      </c>
      <c r="AY3369" t="s">
        <v>16364</v>
      </c>
      <c r="AZ3369" t="s">
        <v>70</v>
      </c>
    </row>
    <row r="3370" spans="1:52" x14ac:dyDescent="0.3">
      <c r="A3370">
        <v>2180447</v>
      </c>
      <c r="B3370" t="s">
        <v>16365</v>
      </c>
      <c r="C3370" t="str">
        <f t="shared" si="408"/>
        <v>7492</v>
      </c>
      <c r="D3370" t="s">
        <v>8411</v>
      </c>
      <c r="E3370" t="str">
        <f>"0000"</f>
        <v>0000</v>
      </c>
      <c r="F3370" t="s">
        <v>108</v>
      </c>
      <c r="G3370" t="str">
        <f>"03"</f>
        <v>03</v>
      </c>
      <c r="H3370" t="s">
        <v>55</v>
      </c>
      <c r="I3370" t="s">
        <v>56</v>
      </c>
      <c r="J3370" t="s">
        <v>8434</v>
      </c>
      <c r="K3370">
        <v>0</v>
      </c>
      <c r="L3370">
        <v>54752</v>
      </c>
      <c r="M3370">
        <v>1.26</v>
      </c>
      <c r="N3370" t="str">
        <f t="shared" si="407"/>
        <v>000X</v>
      </c>
      <c r="O3370">
        <v>2974</v>
      </c>
      <c r="P3370" t="s">
        <v>58</v>
      </c>
      <c r="Q3370" t="s">
        <v>15881</v>
      </c>
      <c r="R3370" t="s">
        <v>140</v>
      </c>
      <c r="T3370" t="s">
        <v>61</v>
      </c>
      <c r="V3370" t="s">
        <v>16366</v>
      </c>
      <c r="W3370">
        <v>15710</v>
      </c>
      <c r="X3370">
        <v>15710</v>
      </c>
      <c r="Y3370">
        <v>0</v>
      </c>
      <c r="Z3370">
        <v>15710</v>
      </c>
      <c r="AA3370">
        <v>15710</v>
      </c>
      <c r="AB3370" t="s">
        <v>72</v>
      </c>
      <c r="AC3370" s="1">
        <v>44089</v>
      </c>
      <c r="AD3370">
        <v>36000</v>
      </c>
      <c r="AE3370">
        <v>3092</v>
      </c>
      <c r="AF3370">
        <v>1147</v>
      </c>
      <c r="AG3370" t="s">
        <v>103</v>
      </c>
      <c r="AH3370" t="s">
        <v>76</v>
      </c>
      <c r="AR3370">
        <v>0</v>
      </c>
      <c r="AW3370" t="s">
        <v>16367</v>
      </c>
      <c r="AX3370" t="s">
        <v>16368</v>
      </c>
      <c r="AY3370" t="s">
        <v>16369</v>
      </c>
      <c r="AZ3370" t="s">
        <v>16370</v>
      </c>
    </row>
    <row r="3371" spans="1:52" x14ac:dyDescent="0.3">
      <c r="A3371">
        <v>2181001</v>
      </c>
      <c r="B3371" t="s">
        <v>16371</v>
      </c>
      <c r="C3371" t="str">
        <f t="shared" si="408"/>
        <v>7492</v>
      </c>
      <c r="D3371" t="s">
        <v>8411</v>
      </c>
      <c r="E3371" t="str">
        <f>"0100"</f>
        <v>0100</v>
      </c>
      <c r="F3371" t="s">
        <v>54</v>
      </c>
      <c r="G3371" t="str">
        <f>"34"</f>
        <v>34</v>
      </c>
      <c r="H3371" t="s">
        <v>1645</v>
      </c>
      <c r="I3371" t="s">
        <v>56</v>
      </c>
      <c r="J3371" t="s">
        <v>57</v>
      </c>
      <c r="K3371">
        <v>1</v>
      </c>
      <c r="L3371">
        <v>48682</v>
      </c>
      <c r="M3371">
        <v>1.1200000000000001</v>
      </c>
      <c r="N3371" t="str">
        <f t="shared" ref="N3371:N3434" si="410">"000X"</f>
        <v>000X</v>
      </c>
      <c r="O3371">
        <v>2805</v>
      </c>
      <c r="P3371" t="s">
        <v>58</v>
      </c>
      <c r="Q3371" t="s">
        <v>15881</v>
      </c>
      <c r="R3371" t="s">
        <v>140</v>
      </c>
      <c r="T3371" t="s">
        <v>61</v>
      </c>
      <c r="V3371" t="s">
        <v>16372</v>
      </c>
      <c r="W3371">
        <v>330255</v>
      </c>
      <c r="X3371">
        <v>17880</v>
      </c>
      <c r="Y3371">
        <v>312375</v>
      </c>
      <c r="Z3371">
        <v>228931</v>
      </c>
      <c r="AA3371">
        <v>203931</v>
      </c>
      <c r="AB3371" t="s">
        <v>63</v>
      </c>
      <c r="AC3371" s="1">
        <v>42108</v>
      </c>
      <c r="AD3371">
        <v>14500</v>
      </c>
      <c r="AE3371">
        <v>2684</v>
      </c>
      <c r="AF3371">
        <v>594</v>
      </c>
      <c r="AG3371" t="s">
        <v>103</v>
      </c>
      <c r="AH3371" t="s">
        <v>76</v>
      </c>
      <c r="AI3371">
        <v>1</v>
      </c>
      <c r="AJ3371">
        <v>2016</v>
      </c>
      <c r="AK3371">
        <v>3</v>
      </c>
      <c r="AL3371">
        <v>2</v>
      </c>
      <c r="AN3371">
        <v>2654</v>
      </c>
      <c r="AO3371">
        <v>32</v>
      </c>
      <c r="AP3371" t="s">
        <v>72</v>
      </c>
      <c r="AQ3371" t="s">
        <v>66</v>
      </c>
      <c r="AR3371">
        <v>4480</v>
      </c>
      <c r="AW3371" t="s">
        <v>16373</v>
      </c>
      <c r="AX3371" t="s">
        <v>16374</v>
      </c>
      <c r="AY3371" t="s">
        <v>16375</v>
      </c>
      <c r="AZ3371" t="s">
        <v>16376</v>
      </c>
    </row>
    <row r="3372" spans="1:52" x14ac:dyDescent="0.3">
      <c r="A3372">
        <v>2181044</v>
      </c>
      <c r="B3372" t="s">
        <v>16377</v>
      </c>
      <c r="C3372" t="str">
        <f t="shared" si="408"/>
        <v>7492</v>
      </c>
      <c r="D3372" t="s">
        <v>8411</v>
      </c>
      <c r="E3372" t="str">
        <f>"0000"</f>
        <v>0000</v>
      </c>
      <c r="F3372" t="s">
        <v>108</v>
      </c>
      <c r="G3372" t="str">
        <f>"34"</f>
        <v>34</v>
      </c>
      <c r="H3372" t="s">
        <v>1645</v>
      </c>
      <c r="I3372" t="s">
        <v>56</v>
      </c>
      <c r="J3372" t="s">
        <v>57</v>
      </c>
      <c r="K3372">
        <v>0</v>
      </c>
      <c r="L3372">
        <v>48725</v>
      </c>
      <c r="M3372">
        <v>1.1200000000000001</v>
      </c>
      <c r="N3372" t="str">
        <f t="shared" si="410"/>
        <v>000X</v>
      </c>
      <c r="O3372">
        <v>2847</v>
      </c>
      <c r="P3372" t="s">
        <v>58</v>
      </c>
      <c r="Q3372" t="s">
        <v>15881</v>
      </c>
      <c r="R3372" t="s">
        <v>140</v>
      </c>
      <c r="T3372" t="s">
        <v>61</v>
      </c>
      <c r="V3372" t="s">
        <v>16378</v>
      </c>
      <c r="W3372">
        <v>17900</v>
      </c>
      <c r="X3372">
        <v>17900</v>
      </c>
      <c r="Y3372">
        <v>0</v>
      </c>
      <c r="Z3372">
        <v>17900</v>
      </c>
      <c r="AA3372">
        <v>17900</v>
      </c>
      <c r="AB3372" t="s">
        <v>72</v>
      </c>
      <c r="AC3372" s="1">
        <v>36251</v>
      </c>
      <c r="AD3372">
        <v>16000</v>
      </c>
      <c r="AE3372">
        <v>1303</v>
      </c>
      <c r="AF3372">
        <v>1794</v>
      </c>
      <c r="AG3372" t="s">
        <v>103</v>
      </c>
      <c r="AH3372" t="s">
        <v>221</v>
      </c>
      <c r="AR3372">
        <v>0</v>
      </c>
      <c r="AW3372" t="s">
        <v>16379</v>
      </c>
      <c r="AX3372" t="s">
        <v>16380</v>
      </c>
      <c r="AY3372" t="s">
        <v>16381</v>
      </c>
      <c r="AZ3372" t="s">
        <v>16382</v>
      </c>
    </row>
    <row r="3373" spans="1:52" x14ac:dyDescent="0.3">
      <c r="A3373">
        <v>2181150</v>
      </c>
      <c r="B3373" t="s">
        <v>16383</v>
      </c>
      <c r="C3373" t="str">
        <f t="shared" si="408"/>
        <v>7492</v>
      </c>
      <c r="D3373" t="s">
        <v>8411</v>
      </c>
      <c r="E3373" t="str">
        <f>"0000"</f>
        <v>0000</v>
      </c>
      <c r="F3373" t="s">
        <v>108</v>
      </c>
      <c r="G3373" t="str">
        <f>"34"</f>
        <v>34</v>
      </c>
      <c r="H3373" t="s">
        <v>1645</v>
      </c>
      <c r="I3373" t="s">
        <v>56</v>
      </c>
      <c r="J3373" t="s">
        <v>57</v>
      </c>
      <c r="K3373">
        <v>0</v>
      </c>
      <c r="L3373">
        <v>47514</v>
      </c>
      <c r="M3373">
        <v>1.0900000000000001</v>
      </c>
      <c r="N3373" t="str">
        <f t="shared" si="410"/>
        <v>000X</v>
      </c>
      <c r="O3373">
        <v>2915</v>
      </c>
      <c r="P3373" t="s">
        <v>58</v>
      </c>
      <c r="Q3373" t="s">
        <v>15881</v>
      </c>
      <c r="R3373" t="s">
        <v>140</v>
      </c>
      <c r="T3373" t="s">
        <v>61</v>
      </c>
      <c r="V3373" t="s">
        <v>16384</v>
      </c>
      <c r="W3373">
        <v>17450</v>
      </c>
      <c r="X3373">
        <v>17450</v>
      </c>
      <c r="Y3373">
        <v>0</v>
      </c>
      <c r="Z3373">
        <v>17450</v>
      </c>
      <c r="AA3373">
        <v>17450</v>
      </c>
      <c r="AB3373" t="s">
        <v>72</v>
      </c>
      <c r="AC3373" s="1">
        <v>36526</v>
      </c>
      <c r="AD3373">
        <v>21500</v>
      </c>
      <c r="AE3373">
        <v>1342</v>
      </c>
      <c r="AF3373">
        <v>2196</v>
      </c>
      <c r="AG3373" t="s">
        <v>103</v>
      </c>
      <c r="AH3373" t="s">
        <v>873</v>
      </c>
      <c r="AR3373">
        <v>0</v>
      </c>
      <c r="AW3373" t="s">
        <v>16385</v>
      </c>
      <c r="AX3373" t="s">
        <v>16386</v>
      </c>
      <c r="AY3373" t="s">
        <v>16387</v>
      </c>
      <c r="AZ3373" t="s">
        <v>3444</v>
      </c>
    </row>
    <row r="3374" spans="1:52" x14ac:dyDescent="0.3">
      <c r="A3374">
        <v>2181532</v>
      </c>
      <c r="B3374" t="s">
        <v>16388</v>
      </c>
      <c r="C3374" t="str">
        <f t="shared" si="408"/>
        <v>7492</v>
      </c>
      <c r="D3374" t="s">
        <v>8411</v>
      </c>
      <c r="E3374" t="str">
        <f>"0000"</f>
        <v>0000</v>
      </c>
      <c r="F3374" t="s">
        <v>108</v>
      </c>
      <c r="G3374" t="str">
        <f>"33"</f>
        <v>33</v>
      </c>
      <c r="H3374" t="s">
        <v>1645</v>
      </c>
      <c r="I3374" t="s">
        <v>56</v>
      </c>
      <c r="J3374" t="s">
        <v>57</v>
      </c>
      <c r="K3374">
        <v>0</v>
      </c>
      <c r="L3374">
        <v>44625</v>
      </c>
      <c r="M3374">
        <v>1.02</v>
      </c>
      <c r="N3374" t="str">
        <f t="shared" si="410"/>
        <v>000X</v>
      </c>
      <c r="O3374">
        <v>3029</v>
      </c>
      <c r="P3374" t="s">
        <v>58</v>
      </c>
      <c r="Q3374" t="s">
        <v>15661</v>
      </c>
      <c r="R3374" t="s">
        <v>140</v>
      </c>
      <c r="T3374" t="s">
        <v>61</v>
      </c>
      <c r="V3374" t="s">
        <v>16389</v>
      </c>
      <c r="W3374">
        <v>16390</v>
      </c>
      <c r="X3374">
        <v>16390</v>
      </c>
      <c r="Y3374">
        <v>0</v>
      </c>
      <c r="Z3374">
        <v>16390</v>
      </c>
      <c r="AA3374">
        <v>16390</v>
      </c>
      <c r="AB3374" t="s">
        <v>72</v>
      </c>
      <c r="AR3374">
        <v>0</v>
      </c>
      <c r="AW3374" t="s">
        <v>16390</v>
      </c>
      <c r="AY3374" t="s">
        <v>16391</v>
      </c>
      <c r="AZ3374" t="s">
        <v>16392</v>
      </c>
    </row>
    <row r="3375" spans="1:52" x14ac:dyDescent="0.3">
      <c r="A3375">
        <v>2181800</v>
      </c>
      <c r="B3375" t="s">
        <v>16393</v>
      </c>
      <c r="C3375" t="str">
        <f t="shared" si="408"/>
        <v>7492</v>
      </c>
      <c r="D3375" t="s">
        <v>8411</v>
      </c>
      <c r="E3375" t="str">
        <f>"0100"</f>
        <v>0100</v>
      </c>
      <c r="F3375" t="s">
        <v>54</v>
      </c>
      <c r="G3375" t="str">
        <f>"33"</f>
        <v>33</v>
      </c>
      <c r="H3375" t="s">
        <v>1645</v>
      </c>
      <c r="I3375" t="s">
        <v>56</v>
      </c>
      <c r="J3375" t="s">
        <v>57</v>
      </c>
      <c r="K3375">
        <v>1</v>
      </c>
      <c r="L3375">
        <v>44071</v>
      </c>
      <c r="M3375">
        <v>1.01</v>
      </c>
      <c r="N3375" t="str">
        <f t="shared" si="410"/>
        <v>000X</v>
      </c>
      <c r="O3375">
        <v>3105</v>
      </c>
      <c r="P3375" t="s">
        <v>58</v>
      </c>
      <c r="Q3375" t="s">
        <v>15661</v>
      </c>
      <c r="R3375" t="s">
        <v>140</v>
      </c>
      <c r="T3375" t="s">
        <v>61</v>
      </c>
      <c r="V3375" t="s">
        <v>16394</v>
      </c>
      <c r="W3375">
        <v>254538</v>
      </c>
      <c r="X3375">
        <v>16190</v>
      </c>
      <c r="Y3375">
        <v>238348</v>
      </c>
      <c r="Z3375">
        <v>254538</v>
      </c>
      <c r="AA3375">
        <v>229538</v>
      </c>
      <c r="AB3375" t="s">
        <v>63</v>
      </c>
      <c r="AC3375" s="1">
        <v>42503</v>
      </c>
      <c r="AD3375">
        <v>19100</v>
      </c>
      <c r="AE3375">
        <v>2758</v>
      </c>
      <c r="AF3375">
        <v>873</v>
      </c>
      <c r="AG3375" t="s">
        <v>103</v>
      </c>
      <c r="AH3375" t="s">
        <v>76</v>
      </c>
      <c r="AI3375">
        <v>1</v>
      </c>
      <c r="AJ3375">
        <v>2017</v>
      </c>
      <c r="AK3375">
        <v>3</v>
      </c>
      <c r="AL3375">
        <v>2</v>
      </c>
      <c r="AN3375">
        <v>2299</v>
      </c>
      <c r="AO3375">
        <v>32</v>
      </c>
      <c r="AP3375" t="s">
        <v>72</v>
      </c>
      <c r="AQ3375" t="s">
        <v>66</v>
      </c>
      <c r="AR3375">
        <v>3160</v>
      </c>
      <c r="AW3375" t="s">
        <v>16395</v>
      </c>
      <c r="AX3375" t="s">
        <v>16396</v>
      </c>
      <c r="AY3375" t="s">
        <v>16397</v>
      </c>
      <c r="AZ3375" t="s">
        <v>6383</v>
      </c>
    </row>
    <row r="3376" spans="1:52" x14ac:dyDescent="0.3">
      <c r="A3376">
        <v>2182512</v>
      </c>
      <c r="B3376" t="s">
        <v>16398</v>
      </c>
      <c r="C3376" t="str">
        <f t="shared" si="408"/>
        <v>7492</v>
      </c>
      <c r="D3376" t="s">
        <v>8411</v>
      </c>
      <c r="E3376" t="str">
        <f>"0100"</f>
        <v>0100</v>
      </c>
      <c r="F3376" t="s">
        <v>54</v>
      </c>
      <c r="G3376" t="str">
        <f>"33"</f>
        <v>33</v>
      </c>
      <c r="H3376" t="s">
        <v>1645</v>
      </c>
      <c r="I3376" t="s">
        <v>56</v>
      </c>
      <c r="J3376" t="s">
        <v>57</v>
      </c>
      <c r="K3376">
        <v>1</v>
      </c>
      <c r="L3376">
        <v>44072</v>
      </c>
      <c r="M3376">
        <v>1.01</v>
      </c>
      <c r="N3376" t="str">
        <f t="shared" si="410"/>
        <v>000X</v>
      </c>
      <c r="O3376">
        <v>3163</v>
      </c>
      <c r="P3376" t="s">
        <v>58</v>
      </c>
      <c r="Q3376" t="s">
        <v>15661</v>
      </c>
      <c r="R3376" t="s">
        <v>140</v>
      </c>
      <c r="T3376" t="s">
        <v>61</v>
      </c>
      <c r="V3376" t="s">
        <v>16399</v>
      </c>
      <c r="W3376">
        <v>233098</v>
      </c>
      <c r="X3376">
        <v>16190</v>
      </c>
      <c r="Y3376">
        <v>216908</v>
      </c>
      <c r="Z3376">
        <v>214023</v>
      </c>
      <c r="AA3376">
        <v>189023</v>
      </c>
      <c r="AB3376" t="s">
        <v>72</v>
      </c>
      <c r="AC3376" s="1">
        <v>44165</v>
      </c>
      <c r="AD3376">
        <v>290000</v>
      </c>
      <c r="AE3376">
        <v>3113</v>
      </c>
      <c r="AF3376">
        <v>1918</v>
      </c>
      <c r="AG3376" t="s">
        <v>64</v>
      </c>
      <c r="AH3376" t="s">
        <v>76</v>
      </c>
      <c r="AI3376">
        <v>1</v>
      </c>
      <c r="AJ3376">
        <v>2000</v>
      </c>
      <c r="AK3376">
        <v>3</v>
      </c>
      <c r="AL3376">
        <v>2</v>
      </c>
      <c r="AN3376">
        <v>2075</v>
      </c>
      <c r="AO3376">
        <v>32</v>
      </c>
      <c r="AP3376" t="s">
        <v>63</v>
      </c>
      <c r="AQ3376" t="s">
        <v>66</v>
      </c>
      <c r="AR3376">
        <v>2966</v>
      </c>
      <c r="AW3376" t="s">
        <v>16400</v>
      </c>
      <c r="AY3376" t="s">
        <v>16401</v>
      </c>
      <c r="AZ3376" t="s">
        <v>16402</v>
      </c>
    </row>
    <row r="3377" spans="1:52" x14ac:dyDescent="0.3">
      <c r="A3377">
        <v>2182857</v>
      </c>
      <c r="B3377" t="s">
        <v>16403</v>
      </c>
      <c r="C3377" t="str">
        <f t="shared" si="408"/>
        <v>7492</v>
      </c>
      <c r="D3377" t="s">
        <v>8411</v>
      </c>
      <c r="E3377" t="str">
        <f>"0000"</f>
        <v>0000</v>
      </c>
      <c r="F3377" t="s">
        <v>108</v>
      </c>
      <c r="G3377" t="str">
        <f>"04"</f>
        <v>04</v>
      </c>
      <c r="H3377" t="s">
        <v>55</v>
      </c>
      <c r="I3377" t="s">
        <v>56</v>
      </c>
      <c r="J3377" t="s">
        <v>8434</v>
      </c>
      <c r="K3377">
        <v>0</v>
      </c>
      <c r="L3377">
        <v>57020</v>
      </c>
      <c r="M3377">
        <v>1.31</v>
      </c>
      <c r="N3377" t="str">
        <f t="shared" si="410"/>
        <v>000X</v>
      </c>
      <c r="O3377">
        <v>3311</v>
      </c>
      <c r="P3377" t="s">
        <v>58</v>
      </c>
      <c r="Q3377" t="s">
        <v>15661</v>
      </c>
      <c r="R3377" t="s">
        <v>140</v>
      </c>
      <c r="T3377" t="s">
        <v>61</v>
      </c>
      <c r="V3377" t="s">
        <v>16404</v>
      </c>
      <c r="W3377">
        <v>16360</v>
      </c>
      <c r="X3377">
        <v>16360</v>
      </c>
      <c r="Y3377">
        <v>0</v>
      </c>
      <c r="Z3377">
        <v>16360</v>
      </c>
      <c r="AA3377">
        <v>16360</v>
      </c>
      <c r="AB3377" t="s">
        <v>72</v>
      </c>
      <c r="AC3377" s="1">
        <v>33848</v>
      </c>
      <c r="AD3377">
        <v>16300</v>
      </c>
      <c r="AE3377">
        <v>955</v>
      </c>
      <c r="AF3377">
        <v>127</v>
      </c>
      <c r="AG3377" t="s">
        <v>103</v>
      </c>
      <c r="AH3377" t="s">
        <v>873</v>
      </c>
      <c r="AR3377">
        <v>0</v>
      </c>
      <c r="AW3377" t="s">
        <v>16405</v>
      </c>
      <c r="AY3377" t="s">
        <v>16406</v>
      </c>
      <c r="AZ3377" t="s">
        <v>16407</v>
      </c>
    </row>
    <row r="3378" spans="1:52" x14ac:dyDescent="0.3">
      <c r="A3378">
        <v>2183136</v>
      </c>
      <c r="B3378" t="s">
        <v>16408</v>
      </c>
      <c r="C3378" t="str">
        <f t="shared" si="408"/>
        <v>7492</v>
      </c>
      <c r="D3378" t="s">
        <v>8411</v>
      </c>
      <c r="E3378" t="str">
        <f>"0100"</f>
        <v>0100</v>
      </c>
      <c r="F3378" t="s">
        <v>54</v>
      </c>
      <c r="G3378" t="str">
        <f>"33"</f>
        <v>33</v>
      </c>
      <c r="H3378" t="s">
        <v>1645</v>
      </c>
      <c r="I3378" t="s">
        <v>56</v>
      </c>
      <c r="J3378" t="s">
        <v>8434</v>
      </c>
      <c r="K3378">
        <v>1</v>
      </c>
      <c r="L3378">
        <v>70915</v>
      </c>
      <c r="M3378">
        <v>1.63</v>
      </c>
      <c r="N3378" t="str">
        <f t="shared" si="410"/>
        <v>000X</v>
      </c>
      <c r="O3378">
        <v>3447</v>
      </c>
      <c r="P3378" t="s">
        <v>58</v>
      </c>
      <c r="Q3378" t="s">
        <v>16250</v>
      </c>
      <c r="R3378" t="s">
        <v>140</v>
      </c>
      <c r="T3378" t="s">
        <v>61</v>
      </c>
      <c r="V3378" t="s">
        <v>16409</v>
      </c>
      <c r="W3378">
        <v>295523</v>
      </c>
      <c r="X3378">
        <v>20350</v>
      </c>
      <c r="Y3378">
        <v>275173</v>
      </c>
      <c r="Z3378">
        <v>228582</v>
      </c>
      <c r="AA3378">
        <v>203582</v>
      </c>
      <c r="AB3378" t="s">
        <v>63</v>
      </c>
      <c r="AC3378" s="1">
        <v>44110</v>
      </c>
      <c r="AD3378">
        <v>50000</v>
      </c>
      <c r="AE3378">
        <v>3100</v>
      </c>
      <c r="AF3378">
        <v>1084</v>
      </c>
      <c r="AG3378" t="s">
        <v>64</v>
      </c>
      <c r="AH3378" t="s">
        <v>515</v>
      </c>
      <c r="AI3378">
        <v>1</v>
      </c>
      <c r="AJ3378">
        <v>2000</v>
      </c>
      <c r="AK3378">
        <v>3</v>
      </c>
      <c r="AL3378">
        <v>2</v>
      </c>
      <c r="AM3378">
        <v>1</v>
      </c>
      <c r="AN3378">
        <v>3034</v>
      </c>
      <c r="AO3378">
        <v>32</v>
      </c>
      <c r="AP3378" t="s">
        <v>63</v>
      </c>
      <c r="AQ3378" t="s">
        <v>66</v>
      </c>
      <c r="AR3378">
        <v>4449</v>
      </c>
      <c r="AW3378" t="s">
        <v>16410</v>
      </c>
      <c r="AX3378" t="s">
        <v>16411</v>
      </c>
      <c r="AY3378" t="s">
        <v>16412</v>
      </c>
      <c r="AZ3378" t="s">
        <v>70</v>
      </c>
    </row>
    <row r="3379" spans="1:52" x14ac:dyDescent="0.3">
      <c r="A3379">
        <v>2179601</v>
      </c>
      <c r="B3379" t="s">
        <v>16413</v>
      </c>
      <c r="C3379" t="str">
        <f t="shared" si="408"/>
        <v>7492</v>
      </c>
      <c r="D3379" t="s">
        <v>8411</v>
      </c>
      <c r="E3379" t="str">
        <f>"0100"</f>
        <v>0100</v>
      </c>
      <c r="F3379" t="s">
        <v>54</v>
      </c>
      <c r="G3379" t="str">
        <f>"34"</f>
        <v>34</v>
      </c>
      <c r="H3379" t="s">
        <v>1645</v>
      </c>
      <c r="I3379" t="s">
        <v>56</v>
      </c>
      <c r="J3379" t="s">
        <v>57</v>
      </c>
      <c r="K3379">
        <v>1</v>
      </c>
      <c r="L3379">
        <v>44907</v>
      </c>
      <c r="M3379">
        <v>1.03</v>
      </c>
      <c r="N3379" t="str">
        <f t="shared" si="410"/>
        <v>000X</v>
      </c>
      <c r="O3379">
        <v>6001</v>
      </c>
      <c r="P3379" t="s">
        <v>72</v>
      </c>
      <c r="Q3379" t="s">
        <v>16172</v>
      </c>
      <c r="R3379" t="s">
        <v>364</v>
      </c>
      <c r="T3379" t="s">
        <v>61</v>
      </c>
      <c r="V3379" t="s">
        <v>16414</v>
      </c>
      <c r="W3379">
        <v>243228</v>
      </c>
      <c r="X3379">
        <v>16490</v>
      </c>
      <c r="Y3379">
        <v>226738</v>
      </c>
      <c r="Z3379">
        <v>243228</v>
      </c>
      <c r="AA3379">
        <v>243228</v>
      </c>
      <c r="AB3379" t="s">
        <v>72</v>
      </c>
      <c r="AC3379" s="1">
        <v>38565</v>
      </c>
      <c r="AD3379">
        <v>350000</v>
      </c>
      <c r="AE3379">
        <v>1909</v>
      </c>
      <c r="AF3379">
        <v>652</v>
      </c>
      <c r="AG3379" t="s">
        <v>64</v>
      </c>
      <c r="AH3379" t="s">
        <v>76</v>
      </c>
      <c r="AI3379">
        <v>1</v>
      </c>
      <c r="AJ3379">
        <v>1989</v>
      </c>
      <c r="AK3379">
        <v>4</v>
      </c>
      <c r="AL3379">
        <v>3</v>
      </c>
      <c r="AN3379">
        <v>2813</v>
      </c>
      <c r="AO3379">
        <v>32</v>
      </c>
      <c r="AP3379" t="s">
        <v>63</v>
      </c>
      <c r="AQ3379" t="s">
        <v>66</v>
      </c>
      <c r="AR3379">
        <v>3519</v>
      </c>
      <c r="AW3379" t="s">
        <v>16415</v>
      </c>
      <c r="AX3379" t="s">
        <v>16416</v>
      </c>
      <c r="AY3379" t="s">
        <v>16417</v>
      </c>
      <c r="AZ3379" t="s">
        <v>70</v>
      </c>
    </row>
    <row r="3380" spans="1:52" x14ac:dyDescent="0.3">
      <c r="A3380">
        <v>2179686</v>
      </c>
      <c r="B3380" t="s">
        <v>16418</v>
      </c>
      <c r="C3380" t="str">
        <f t="shared" si="408"/>
        <v>7492</v>
      </c>
      <c r="D3380" t="s">
        <v>8411</v>
      </c>
      <c r="E3380" t="str">
        <f>"0100"</f>
        <v>0100</v>
      </c>
      <c r="F3380" t="s">
        <v>54</v>
      </c>
      <c r="G3380" t="str">
        <f>"34"</f>
        <v>34</v>
      </c>
      <c r="H3380" t="s">
        <v>1645</v>
      </c>
      <c r="I3380" t="s">
        <v>56</v>
      </c>
      <c r="J3380" t="s">
        <v>57</v>
      </c>
      <c r="K3380">
        <v>1</v>
      </c>
      <c r="L3380">
        <v>51116</v>
      </c>
      <c r="M3380">
        <v>1.17</v>
      </c>
      <c r="N3380" t="str">
        <f t="shared" si="410"/>
        <v>000X</v>
      </c>
      <c r="O3380">
        <v>2758</v>
      </c>
      <c r="P3380" t="s">
        <v>58</v>
      </c>
      <c r="Q3380" t="s">
        <v>15881</v>
      </c>
      <c r="R3380" t="s">
        <v>140</v>
      </c>
      <c r="T3380" t="s">
        <v>61</v>
      </c>
      <c r="V3380" t="s">
        <v>16419</v>
      </c>
      <c r="W3380">
        <v>250475</v>
      </c>
      <c r="X3380">
        <v>18780</v>
      </c>
      <c r="Y3380">
        <v>231695</v>
      </c>
      <c r="Z3380">
        <v>193705</v>
      </c>
      <c r="AA3380">
        <v>168705</v>
      </c>
      <c r="AB3380" t="s">
        <v>63</v>
      </c>
      <c r="AC3380" s="1">
        <v>37347</v>
      </c>
      <c r="AD3380">
        <v>25000</v>
      </c>
      <c r="AE3380">
        <v>1497</v>
      </c>
      <c r="AF3380">
        <v>2203</v>
      </c>
      <c r="AG3380" t="s">
        <v>103</v>
      </c>
      <c r="AH3380" t="s">
        <v>76</v>
      </c>
      <c r="AI3380">
        <v>1</v>
      </c>
      <c r="AJ3380">
        <v>2002</v>
      </c>
      <c r="AK3380">
        <v>3</v>
      </c>
      <c r="AL3380">
        <v>2</v>
      </c>
      <c r="AN3380">
        <v>2083</v>
      </c>
      <c r="AO3380">
        <v>32</v>
      </c>
      <c r="AP3380" t="s">
        <v>63</v>
      </c>
      <c r="AQ3380" t="s">
        <v>66</v>
      </c>
      <c r="AR3380">
        <v>3439</v>
      </c>
      <c r="AW3380" t="s">
        <v>16420</v>
      </c>
      <c r="AX3380" t="s">
        <v>16421</v>
      </c>
      <c r="AY3380" t="s">
        <v>16422</v>
      </c>
      <c r="AZ3380" t="s">
        <v>70</v>
      </c>
    </row>
    <row r="3381" spans="1:52" x14ac:dyDescent="0.3">
      <c r="A3381">
        <v>2179988</v>
      </c>
      <c r="B3381" t="s">
        <v>16423</v>
      </c>
      <c r="C3381" t="str">
        <f t="shared" si="408"/>
        <v>7492</v>
      </c>
      <c r="D3381" t="s">
        <v>8411</v>
      </c>
      <c r="E3381" t="str">
        <f>"0100"</f>
        <v>0100</v>
      </c>
      <c r="F3381" t="s">
        <v>54</v>
      </c>
      <c r="G3381" t="str">
        <f>"03"</f>
        <v>03</v>
      </c>
      <c r="H3381" t="s">
        <v>55</v>
      </c>
      <c r="I3381" t="s">
        <v>56</v>
      </c>
      <c r="J3381" t="s">
        <v>57</v>
      </c>
      <c r="K3381">
        <v>1</v>
      </c>
      <c r="L3381">
        <v>43895</v>
      </c>
      <c r="M3381">
        <v>1.01</v>
      </c>
      <c r="N3381" t="str">
        <f t="shared" si="410"/>
        <v>000X</v>
      </c>
      <c r="O3381">
        <v>5818</v>
      </c>
      <c r="P3381" t="s">
        <v>72</v>
      </c>
      <c r="Q3381" t="s">
        <v>16172</v>
      </c>
      <c r="R3381" t="s">
        <v>364</v>
      </c>
      <c r="T3381" t="s">
        <v>61</v>
      </c>
      <c r="V3381" t="s">
        <v>16424</v>
      </c>
      <c r="W3381">
        <v>187248</v>
      </c>
      <c r="X3381">
        <v>16120</v>
      </c>
      <c r="Y3381">
        <v>171128</v>
      </c>
      <c r="Z3381">
        <v>187248</v>
      </c>
      <c r="AA3381">
        <v>187248</v>
      </c>
      <c r="AB3381" t="s">
        <v>63</v>
      </c>
      <c r="AC3381" s="1">
        <v>37012</v>
      </c>
      <c r="AD3381">
        <v>10000</v>
      </c>
      <c r="AE3381">
        <v>1431</v>
      </c>
      <c r="AF3381">
        <v>1565</v>
      </c>
      <c r="AG3381" t="s">
        <v>103</v>
      </c>
      <c r="AH3381" t="s">
        <v>76</v>
      </c>
      <c r="AI3381">
        <v>1</v>
      </c>
      <c r="AJ3381">
        <v>2003</v>
      </c>
      <c r="AK3381">
        <v>3</v>
      </c>
      <c r="AL3381">
        <v>2</v>
      </c>
      <c r="AN3381">
        <v>1663</v>
      </c>
      <c r="AO3381">
        <v>32</v>
      </c>
      <c r="AP3381" t="s">
        <v>63</v>
      </c>
      <c r="AQ3381" t="s">
        <v>66</v>
      </c>
      <c r="AR3381">
        <v>2303</v>
      </c>
      <c r="AW3381" t="s">
        <v>16425</v>
      </c>
      <c r="AY3381" t="s">
        <v>16426</v>
      </c>
      <c r="AZ3381" t="s">
        <v>70</v>
      </c>
    </row>
    <row r="3382" spans="1:52" x14ac:dyDescent="0.3">
      <c r="A3382">
        <v>2182156</v>
      </c>
      <c r="B3382" t="s">
        <v>16427</v>
      </c>
      <c r="C3382" t="str">
        <f t="shared" si="408"/>
        <v>7492</v>
      </c>
      <c r="D3382" t="s">
        <v>8411</v>
      </c>
      <c r="E3382" t="str">
        <f>"0000"</f>
        <v>0000</v>
      </c>
      <c r="F3382" t="s">
        <v>108</v>
      </c>
      <c r="G3382" t="str">
        <f t="shared" ref="G3382:G3387" si="411">"33"</f>
        <v>33</v>
      </c>
      <c r="H3382" t="s">
        <v>1645</v>
      </c>
      <c r="I3382" t="s">
        <v>56</v>
      </c>
      <c r="J3382" t="s">
        <v>57</v>
      </c>
      <c r="K3382">
        <v>0</v>
      </c>
      <c r="L3382">
        <v>51176</v>
      </c>
      <c r="M3382">
        <v>1.17</v>
      </c>
      <c r="N3382" t="str">
        <f t="shared" si="410"/>
        <v>000X</v>
      </c>
      <c r="O3382">
        <v>3034</v>
      </c>
      <c r="P3382" t="s">
        <v>58</v>
      </c>
      <c r="Q3382" t="s">
        <v>15661</v>
      </c>
      <c r="R3382" t="s">
        <v>140</v>
      </c>
      <c r="T3382" t="s">
        <v>61</v>
      </c>
      <c r="V3382" t="s">
        <v>16428</v>
      </c>
      <c r="W3382">
        <v>18800</v>
      </c>
      <c r="X3382">
        <v>18800</v>
      </c>
      <c r="Y3382">
        <v>0</v>
      </c>
      <c r="Z3382">
        <v>18800</v>
      </c>
      <c r="AA3382">
        <v>18800</v>
      </c>
      <c r="AB3382" t="s">
        <v>72</v>
      </c>
      <c r="AR3382">
        <v>0</v>
      </c>
      <c r="AW3382" t="s">
        <v>16429</v>
      </c>
      <c r="AY3382" t="s">
        <v>16430</v>
      </c>
      <c r="AZ3382" t="s">
        <v>16431</v>
      </c>
    </row>
    <row r="3383" spans="1:52" x14ac:dyDescent="0.3">
      <c r="A3383">
        <v>2182423</v>
      </c>
      <c r="B3383" t="s">
        <v>16432</v>
      </c>
      <c r="C3383" t="str">
        <f t="shared" si="408"/>
        <v>7492</v>
      </c>
      <c r="D3383" t="s">
        <v>8411</v>
      </c>
      <c r="E3383" t="str">
        <f>"0100"</f>
        <v>0100</v>
      </c>
      <c r="F3383" t="s">
        <v>54</v>
      </c>
      <c r="G3383" t="str">
        <f t="shared" si="411"/>
        <v>33</v>
      </c>
      <c r="H3383" t="s">
        <v>1645</v>
      </c>
      <c r="I3383" t="s">
        <v>56</v>
      </c>
      <c r="J3383" t="s">
        <v>57</v>
      </c>
      <c r="K3383">
        <v>1</v>
      </c>
      <c r="L3383">
        <v>44072</v>
      </c>
      <c r="M3383">
        <v>1.01</v>
      </c>
      <c r="N3383" t="str">
        <f t="shared" si="410"/>
        <v>000X</v>
      </c>
      <c r="O3383">
        <v>3119</v>
      </c>
      <c r="P3383" t="s">
        <v>58</v>
      </c>
      <c r="Q3383" t="s">
        <v>15661</v>
      </c>
      <c r="R3383" t="s">
        <v>140</v>
      </c>
      <c r="T3383" t="s">
        <v>61</v>
      </c>
      <c r="V3383" t="s">
        <v>16433</v>
      </c>
      <c r="W3383">
        <v>260599</v>
      </c>
      <c r="X3383">
        <v>16190</v>
      </c>
      <c r="Y3383">
        <v>244409</v>
      </c>
      <c r="Z3383">
        <v>254686</v>
      </c>
      <c r="AA3383">
        <v>229686</v>
      </c>
      <c r="AB3383" t="s">
        <v>63</v>
      </c>
      <c r="AC3383" s="1">
        <v>43287</v>
      </c>
      <c r="AD3383">
        <v>282000</v>
      </c>
      <c r="AE3383">
        <v>2912</v>
      </c>
      <c r="AF3383">
        <v>1899</v>
      </c>
      <c r="AG3383" t="s">
        <v>64</v>
      </c>
      <c r="AH3383" t="s">
        <v>76</v>
      </c>
      <c r="AI3383">
        <v>1</v>
      </c>
      <c r="AJ3383">
        <v>2008</v>
      </c>
      <c r="AK3383">
        <v>3</v>
      </c>
      <c r="AL3383">
        <v>2</v>
      </c>
      <c r="AN3383">
        <v>2616</v>
      </c>
      <c r="AO3383">
        <v>32</v>
      </c>
      <c r="AP3383" t="s">
        <v>72</v>
      </c>
      <c r="AQ3383" t="s">
        <v>66</v>
      </c>
      <c r="AR3383">
        <v>3625</v>
      </c>
      <c r="AW3383" t="s">
        <v>16434</v>
      </c>
      <c r="AY3383" t="s">
        <v>16435</v>
      </c>
      <c r="AZ3383" t="s">
        <v>70</v>
      </c>
    </row>
    <row r="3384" spans="1:52" x14ac:dyDescent="0.3">
      <c r="A3384">
        <v>2182474</v>
      </c>
      <c r="B3384" t="s">
        <v>16436</v>
      </c>
      <c r="C3384" t="str">
        <f t="shared" si="408"/>
        <v>7492</v>
      </c>
      <c r="D3384" t="s">
        <v>8411</v>
      </c>
      <c r="E3384" t="str">
        <f>"0000"</f>
        <v>0000</v>
      </c>
      <c r="F3384" t="s">
        <v>108</v>
      </c>
      <c r="G3384" t="str">
        <f t="shared" si="411"/>
        <v>33</v>
      </c>
      <c r="H3384" t="s">
        <v>1645</v>
      </c>
      <c r="I3384" t="s">
        <v>56</v>
      </c>
      <c r="J3384" t="s">
        <v>57</v>
      </c>
      <c r="K3384">
        <v>0</v>
      </c>
      <c r="L3384">
        <v>44072</v>
      </c>
      <c r="M3384">
        <v>1.01</v>
      </c>
      <c r="N3384" t="str">
        <f t="shared" si="410"/>
        <v>000X</v>
      </c>
      <c r="O3384">
        <v>3149</v>
      </c>
      <c r="P3384" t="s">
        <v>58</v>
      </c>
      <c r="Q3384" t="s">
        <v>15661</v>
      </c>
      <c r="R3384" t="s">
        <v>140</v>
      </c>
      <c r="T3384" t="s">
        <v>61</v>
      </c>
      <c r="V3384" t="s">
        <v>16437</v>
      </c>
      <c r="W3384">
        <v>16190</v>
      </c>
      <c r="X3384">
        <v>16190</v>
      </c>
      <c r="Y3384">
        <v>0</v>
      </c>
      <c r="Z3384">
        <v>16190</v>
      </c>
      <c r="AA3384">
        <v>16190</v>
      </c>
      <c r="AB3384" t="s">
        <v>72</v>
      </c>
      <c r="AC3384" s="1">
        <v>41760</v>
      </c>
      <c r="AD3384">
        <v>14000</v>
      </c>
      <c r="AE3384">
        <v>2625</v>
      </c>
      <c r="AF3384">
        <v>1920</v>
      </c>
      <c r="AG3384" t="s">
        <v>103</v>
      </c>
      <c r="AH3384" t="s">
        <v>76</v>
      </c>
      <c r="AR3384">
        <v>0</v>
      </c>
      <c r="AW3384" t="s">
        <v>16438</v>
      </c>
      <c r="AY3384" t="s">
        <v>16439</v>
      </c>
      <c r="AZ3384" t="s">
        <v>16440</v>
      </c>
    </row>
    <row r="3385" spans="1:52" x14ac:dyDescent="0.3">
      <c r="A3385">
        <v>2182571</v>
      </c>
      <c r="B3385" t="s">
        <v>16441</v>
      </c>
      <c r="C3385" t="str">
        <f t="shared" si="408"/>
        <v>7492</v>
      </c>
      <c r="D3385" t="s">
        <v>8411</v>
      </c>
      <c r="E3385" t="str">
        <f>"0100"</f>
        <v>0100</v>
      </c>
      <c r="F3385" t="s">
        <v>54</v>
      </c>
      <c r="G3385" t="str">
        <f t="shared" si="411"/>
        <v>33</v>
      </c>
      <c r="H3385" t="s">
        <v>1645</v>
      </c>
      <c r="I3385" t="s">
        <v>56</v>
      </c>
      <c r="J3385" t="s">
        <v>8434</v>
      </c>
      <c r="K3385">
        <v>1</v>
      </c>
      <c r="L3385">
        <v>72671</v>
      </c>
      <c r="M3385">
        <v>1.67</v>
      </c>
      <c r="N3385" t="str">
        <f t="shared" si="410"/>
        <v>000X</v>
      </c>
      <c r="O3385">
        <v>3193</v>
      </c>
      <c r="P3385" t="s">
        <v>58</v>
      </c>
      <c r="Q3385" t="s">
        <v>15661</v>
      </c>
      <c r="R3385" t="s">
        <v>140</v>
      </c>
      <c r="T3385" t="s">
        <v>61</v>
      </c>
      <c r="V3385" t="s">
        <v>16442</v>
      </c>
      <c r="W3385">
        <v>234751</v>
      </c>
      <c r="X3385">
        <v>20850</v>
      </c>
      <c r="Y3385">
        <v>213901</v>
      </c>
      <c r="Z3385">
        <v>234751</v>
      </c>
      <c r="AA3385">
        <v>234751</v>
      </c>
      <c r="AB3385" t="s">
        <v>72</v>
      </c>
      <c r="AC3385" s="1">
        <v>40513</v>
      </c>
      <c r="AD3385">
        <v>28000</v>
      </c>
      <c r="AE3385">
        <v>2396</v>
      </c>
      <c r="AF3385">
        <v>488</v>
      </c>
      <c r="AG3385" t="s">
        <v>103</v>
      </c>
      <c r="AH3385" t="s">
        <v>76</v>
      </c>
      <c r="AI3385">
        <v>1</v>
      </c>
      <c r="AJ3385">
        <v>2012</v>
      </c>
      <c r="AK3385">
        <v>3</v>
      </c>
      <c r="AL3385">
        <v>2</v>
      </c>
      <c r="AN3385">
        <v>2213</v>
      </c>
      <c r="AO3385">
        <v>29</v>
      </c>
      <c r="AP3385" t="s">
        <v>72</v>
      </c>
      <c r="AQ3385" t="s">
        <v>66</v>
      </c>
      <c r="AR3385">
        <v>3454</v>
      </c>
      <c r="AW3385" t="s">
        <v>16443</v>
      </c>
      <c r="AY3385" t="s">
        <v>16444</v>
      </c>
      <c r="AZ3385" t="s">
        <v>70</v>
      </c>
    </row>
    <row r="3386" spans="1:52" x14ac:dyDescent="0.3">
      <c r="A3386">
        <v>2183187</v>
      </c>
      <c r="B3386" t="s">
        <v>16445</v>
      </c>
      <c r="C3386" t="str">
        <f t="shared" si="408"/>
        <v>7492</v>
      </c>
      <c r="D3386" t="s">
        <v>8411</v>
      </c>
      <c r="E3386" t="str">
        <f>"0100"</f>
        <v>0100</v>
      </c>
      <c r="F3386" t="s">
        <v>54</v>
      </c>
      <c r="G3386" t="str">
        <f t="shared" si="411"/>
        <v>33</v>
      </c>
      <c r="H3386" t="s">
        <v>1645</v>
      </c>
      <c r="I3386" t="s">
        <v>56</v>
      </c>
      <c r="J3386" t="s">
        <v>57</v>
      </c>
      <c r="K3386">
        <v>1</v>
      </c>
      <c r="L3386">
        <v>53865</v>
      </c>
      <c r="M3386">
        <v>1.24</v>
      </c>
      <c r="N3386" t="str">
        <f t="shared" si="410"/>
        <v>000X</v>
      </c>
      <c r="O3386">
        <v>3461</v>
      </c>
      <c r="P3386" t="s">
        <v>58</v>
      </c>
      <c r="Q3386" t="s">
        <v>16250</v>
      </c>
      <c r="R3386" t="s">
        <v>140</v>
      </c>
      <c r="T3386" t="s">
        <v>61</v>
      </c>
      <c r="V3386" t="s">
        <v>16446</v>
      </c>
      <c r="W3386">
        <v>267654</v>
      </c>
      <c r="X3386">
        <v>19790</v>
      </c>
      <c r="Y3386">
        <v>247864</v>
      </c>
      <c r="Z3386">
        <v>267654</v>
      </c>
      <c r="AA3386">
        <v>267654</v>
      </c>
      <c r="AB3386" t="s">
        <v>63</v>
      </c>
      <c r="AC3386" s="1">
        <v>43746</v>
      </c>
      <c r="AD3386">
        <v>310000</v>
      </c>
      <c r="AE3386">
        <v>3011</v>
      </c>
      <c r="AF3386">
        <v>1002</v>
      </c>
      <c r="AG3386" t="s">
        <v>64</v>
      </c>
      <c r="AH3386" t="s">
        <v>76</v>
      </c>
      <c r="AI3386">
        <v>1</v>
      </c>
      <c r="AJ3386">
        <v>1999</v>
      </c>
      <c r="AK3386">
        <v>3</v>
      </c>
      <c r="AL3386">
        <v>2</v>
      </c>
      <c r="AM3386">
        <v>1</v>
      </c>
      <c r="AN3386">
        <v>2814</v>
      </c>
      <c r="AO3386">
        <v>32</v>
      </c>
      <c r="AP3386" t="s">
        <v>63</v>
      </c>
      <c r="AQ3386" t="s">
        <v>66</v>
      </c>
      <c r="AR3386">
        <v>3792</v>
      </c>
      <c r="AW3386" t="s">
        <v>16447</v>
      </c>
      <c r="AX3386" t="s">
        <v>16448</v>
      </c>
      <c r="AY3386" t="s">
        <v>16449</v>
      </c>
      <c r="AZ3386" t="s">
        <v>70</v>
      </c>
    </row>
    <row r="3387" spans="1:52" x14ac:dyDescent="0.3">
      <c r="A3387">
        <v>2183381</v>
      </c>
      <c r="B3387" t="s">
        <v>16450</v>
      </c>
      <c r="C3387" t="str">
        <f t="shared" si="408"/>
        <v>7492</v>
      </c>
      <c r="D3387" t="s">
        <v>8411</v>
      </c>
      <c r="E3387" t="str">
        <f>"0000"</f>
        <v>0000</v>
      </c>
      <c r="F3387" t="s">
        <v>108</v>
      </c>
      <c r="G3387" t="str">
        <f t="shared" si="411"/>
        <v>33</v>
      </c>
      <c r="H3387" t="s">
        <v>1645</v>
      </c>
      <c r="I3387" t="s">
        <v>56</v>
      </c>
      <c r="J3387" t="s">
        <v>57</v>
      </c>
      <c r="K3387">
        <v>0</v>
      </c>
      <c r="L3387">
        <v>43750</v>
      </c>
      <c r="M3387">
        <v>1</v>
      </c>
      <c r="N3387" t="str">
        <f t="shared" si="410"/>
        <v>000X</v>
      </c>
      <c r="O3387">
        <v>3418</v>
      </c>
      <c r="P3387" t="s">
        <v>58</v>
      </c>
      <c r="Q3387" t="s">
        <v>16250</v>
      </c>
      <c r="R3387" t="s">
        <v>140</v>
      </c>
      <c r="T3387" t="s">
        <v>61</v>
      </c>
      <c r="V3387" t="s">
        <v>16451</v>
      </c>
      <c r="W3387">
        <v>16070</v>
      </c>
      <c r="X3387">
        <v>16070</v>
      </c>
      <c r="Y3387">
        <v>0</v>
      </c>
      <c r="Z3387">
        <v>16070</v>
      </c>
      <c r="AA3387">
        <v>16070</v>
      </c>
      <c r="AB3387" t="s">
        <v>72</v>
      </c>
      <c r="AC3387" s="1">
        <v>32629</v>
      </c>
      <c r="AD3387">
        <v>9000</v>
      </c>
      <c r="AE3387">
        <v>817</v>
      </c>
      <c r="AF3387">
        <v>1192</v>
      </c>
      <c r="AG3387" t="s">
        <v>103</v>
      </c>
      <c r="AH3387" t="s">
        <v>76</v>
      </c>
      <c r="AR3387">
        <v>0</v>
      </c>
      <c r="AW3387" t="s">
        <v>16452</v>
      </c>
      <c r="AX3387" t="s">
        <v>16453</v>
      </c>
      <c r="AY3387" t="s">
        <v>16454</v>
      </c>
      <c r="AZ3387" t="s">
        <v>16455</v>
      </c>
    </row>
    <row r="3388" spans="1:52" x14ac:dyDescent="0.3">
      <c r="A3388">
        <v>2183829</v>
      </c>
      <c r="B3388" t="s">
        <v>16456</v>
      </c>
      <c r="C3388" t="str">
        <f t="shared" si="408"/>
        <v>7492</v>
      </c>
      <c r="D3388" t="s">
        <v>8411</v>
      </c>
      <c r="E3388" t="str">
        <f>"0100"</f>
        <v>0100</v>
      </c>
      <c r="F3388" t="s">
        <v>54</v>
      </c>
      <c r="G3388" t="str">
        <f>"04"</f>
        <v>04</v>
      </c>
      <c r="H3388" t="s">
        <v>55</v>
      </c>
      <c r="I3388" t="s">
        <v>56</v>
      </c>
      <c r="J3388" t="s">
        <v>8434</v>
      </c>
      <c r="K3388">
        <v>1</v>
      </c>
      <c r="L3388">
        <v>60882</v>
      </c>
      <c r="M3388">
        <v>1.4</v>
      </c>
      <c r="N3388" t="str">
        <f t="shared" si="410"/>
        <v>000X</v>
      </c>
      <c r="O3388">
        <v>3491</v>
      </c>
      <c r="P3388" t="s">
        <v>58</v>
      </c>
      <c r="Q3388" t="s">
        <v>15661</v>
      </c>
      <c r="R3388" t="s">
        <v>140</v>
      </c>
      <c r="T3388" t="s">
        <v>61</v>
      </c>
      <c r="V3388" t="s">
        <v>16457</v>
      </c>
      <c r="W3388">
        <v>215206</v>
      </c>
      <c r="X3388">
        <v>17470</v>
      </c>
      <c r="Y3388">
        <v>197736</v>
      </c>
      <c r="Z3388">
        <v>163918</v>
      </c>
      <c r="AA3388">
        <v>138918</v>
      </c>
      <c r="AB3388" t="s">
        <v>63</v>
      </c>
      <c r="AC3388" s="1">
        <v>35886</v>
      </c>
      <c r="AD3388">
        <v>14000</v>
      </c>
      <c r="AE3388">
        <v>1238</v>
      </c>
      <c r="AF3388">
        <v>561</v>
      </c>
      <c r="AG3388" t="s">
        <v>103</v>
      </c>
      <c r="AH3388" t="s">
        <v>76</v>
      </c>
      <c r="AI3388">
        <v>1</v>
      </c>
      <c r="AJ3388">
        <v>1999</v>
      </c>
      <c r="AK3388">
        <v>4</v>
      </c>
      <c r="AL3388">
        <v>2</v>
      </c>
      <c r="AM3388">
        <v>1</v>
      </c>
      <c r="AN3388">
        <v>2065</v>
      </c>
      <c r="AO3388">
        <v>32</v>
      </c>
      <c r="AP3388" t="s">
        <v>63</v>
      </c>
      <c r="AQ3388" t="s">
        <v>66</v>
      </c>
      <c r="AR3388">
        <v>3015</v>
      </c>
      <c r="AW3388" t="s">
        <v>16458</v>
      </c>
      <c r="AY3388" t="s">
        <v>16459</v>
      </c>
      <c r="AZ3388" t="s">
        <v>70</v>
      </c>
    </row>
    <row r="3389" spans="1:52" x14ac:dyDescent="0.3">
      <c r="A3389">
        <v>2179333</v>
      </c>
      <c r="B3389" t="s">
        <v>16460</v>
      </c>
      <c r="C3389" t="str">
        <f t="shared" si="408"/>
        <v>7492</v>
      </c>
      <c r="D3389" t="s">
        <v>8411</v>
      </c>
      <c r="E3389" t="str">
        <f>"0100"</f>
        <v>0100</v>
      </c>
      <c r="F3389" t="s">
        <v>54</v>
      </c>
      <c r="G3389" t="str">
        <f>"03"</f>
        <v>03</v>
      </c>
      <c r="H3389" t="s">
        <v>55</v>
      </c>
      <c r="I3389" t="s">
        <v>56</v>
      </c>
      <c r="J3389" t="s">
        <v>57</v>
      </c>
      <c r="K3389">
        <v>1</v>
      </c>
      <c r="L3389">
        <v>43721</v>
      </c>
      <c r="M3389">
        <v>1</v>
      </c>
      <c r="N3389" t="str">
        <f t="shared" si="410"/>
        <v>000X</v>
      </c>
      <c r="O3389">
        <v>5825</v>
      </c>
      <c r="P3389" t="s">
        <v>72</v>
      </c>
      <c r="Q3389" t="s">
        <v>16172</v>
      </c>
      <c r="R3389" t="s">
        <v>364</v>
      </c>
      <c r="T3389" t="s">
        <v>61</v>
      </c>
      <c r="V3389" t="s">
        <v>16461</v>
      </c>
      <c r="W3389">
        <v>16060</v>
      </c>
      <c r="X3389">
        <v>16060</v>
      </c>
      <c r="Y3389">
        <v>0</v>
      </c>
      <c r="Z3389">
        <v>16060</v>
      </c>
      <c r="AA3389">
        <v>16060</v>
      </c>
      <c r="AB3389" t="s">
        <v>63</v>
      </c>
      <c r="AC3389" s="1">
        <v>44085</v>
      </c>
      <c r="AD3389">
        <v>242000</v>
      </c>
      <c r="AE3389">
        <v>3091</v>
      </c>
      <c r="AF3389">
        <v>1758</v>
      </c>
      <c r="AG3389" t="s">
        <v>64</v>
      </c>
      <c r="AH3389" t="s">
        <v>76</v>
      </c>
      <c r="AI3389">
        <v>1</v>
      </c>
      <c r="AJ3389">
        <v>2020</v>
      </c>
      <c r="AK3389">
        <v>3</v>
      </c>
      <c r="AL3389">
        <v>2</v>
      </c>
      <c r="AN3389">
        <v>1618</v>
      </c>
      <c r="AO3389">
        <v>32</v>
      </c>
      <c r="AP3389" t="s">
        <v>72</v>
      </c>
      <c r="AQ3389" t="s">
        <v>66</v>
      </c>
      <c r="AR3389">
        <v>2287</v>
      </c>
      <c r="AW3389" t="s">
        <v>16462</v>
      </c>
      <c r="AX3389" t="s">
        <v>16463</v>
      </c>
      <c r="AY3389" t="s">
        <v>16464</v>
      </c>
      <c r="AZ3389" t="s">
        <v>70</v>
      </c>
    </row>
    <row r="3390" spans="1:52" x14ac:dyDescent="0.3">
      <c r="A3390">
        <v>2179457</v>
      </c>
      <c r="B3390" t="s">
        <v>16465</v>
      </c>
      <c r="C3390" t="str">
        <f t="shared" si="408"/>
        <v>7492</v>
      </c>
      <c r="D3390" t="s">
        <v>8411</v>
      </c>
      <c r="E3390" t="str">
        <f>"0000"</f>
        <v>0000</v>
      </c>
      <c r="F3390" t="s">
        <v>108</v>
      </c>
      <c r="G3390" t="str">
        <f>"03"</f>
        <v>03</v>
      </c>
      <c r="H3390" t="s">
        <v>55</v>
      </c>
      <c r="I3390" t="s">
        <v>56</v>
      </c>
      <c r="J3390" t="s">
        <v>57</v>
      </c>
      <c r="K3390">
        <v>0</v>
      </c>
      <c r="L3390">
        <v>43689</v>
      </c>
      <c r="M3390">
        <v>1</v>
      </c>
      <c r="N3390" t="str">
        <f t="shared" si="410"/>
        <v>000X</v>
      </c>
      <c r="O3390">
        <v>5889</v>
      </c>
      <c r="P3390" t="s">
        <v>72</v>
      </c>
      <c r="Q3390" t="s">
        <v>16172</v>
      </c>
      <c r="R3390" t="s">
        <v>364</v>
      </c>
      <c r="T3390" t="s">
        <v>61</v>
      </c>
      <c r="V3390" t="s">
        <v>16466</v>
      </c>
      <c r="W3390">
        <v>16050</v>
      </c>
      <c r="X3390">
        <v>16050</v>
      </c>
      <c r="Y3390">
        <v>0</v>
      </c>
      <c r="Z3390">
        <v>16050</v>
      </c>
      <c r="AA3390">
        <v>16050</v>
      </c>
      <c r="AB3390" t="s">
        <v>72</v>
      </c>
      <c r="AC3390" s="1">
        <v>44288</v>
      </c>
      <c r="AD3390">
        <v>32000</v>
      </c>
      <c r="AE3390">
        <v>3156</v>
      </c>
      <c r="AF3390">
        <v>46</v>
      </c>
      <c r="AG3390" t="s">
        <v>103</v>
      </c>
      <c r="AH3390" t="s">
        <v>76</v>
      </c>
      <c r="AR3390">
        <v>0</v>
      </c>
      <c r="AW3390" t="s">
        <v>16467</v>
      </c>
      <c r="AY3390" t="s">
        <v>16468</v>
      </c>
      <c r="AZ3390" t="s">
        <v>70</v>
      </c>
    </row>
    <row r="3391" spans="1:52" x14ac:dyDescent="0.3">
      <c r="A3391">
        <v>2179538</v>
      </c>
      <c r="B3391" t="s">
        <v>16469</v>
      </c>
      <c r="C3391" t="str">
        <f t="shared" si="408"/>
        <v>7492</v>
      </c>
      <c r="D3391" t="s">
        <v>8411</v>
      </c>
      <c r="E3391" t="str">
        <f>"0000"</f>
        <v>0000</v>
      </c>
      <c r="F3391" t="s">
        <v>108</v>
      </c>
      <c r="G3391" t="str">
        <f>"03"</f>
        <v>03</v>
      </c>
      <c r="H3391" t="s">
        <v>55</v>
      </c>
      <c r="I3391" t="s">
        <v>56</v>
      </c>
      <c r="J3391" t="s">
        <v>57</v>
      </c>
      <c r="K3391">
        <v>0</v>
      </c>
      <c r="L3391">
        <v>43712</v>
      </c>
      <c r="M3391">
        <v>1</v>
      </c>
      <c r="N3391" t="str">
        <f t="shared" si="410"/>
        <v>000X</v>
      </c>
      <c r="O3391">
        <v>5953</v>
      </c>
      <c r="P3391" t="s">
        <v>72</v>
      </c>
      <c r="Q3391" t="s">
        <v>16172</v>
      </c>
      <c r="R3391" t="s">
        <v>364</v>
      </c>
      <c r="T3391" t="s">
        <v>61</v>
      </c>
      <c r="V3391" t="s">
        <v>16470</v>
      </c>
      <c r="W3391">
        <v>16060</v>
      </c>
      <c r="X3391">
        <v>16060</v>
      </c>
      <c r="Y3391">
        <v>0</v>
      </c>
      <c r="Z3391">
        <v>16060</v>
      </c>
      <c r="AA3391">
        <v>16060</v>
      </c>
      <c r="AB3391" t="s">
        <v>72</v>
      </c>
      <c r="AR3391">
        <v>0</v>
      </c>
      <c r="AW3391" t="s">
        <v>16471</v>
      </c>
      <c r="AX3391" t="s">
        <v>16472</v>
      </c>
      <c r="AY3391" t="s">
        <v>16473</v>
      </c>
      <c r="AZ3391" t="s">
        <v>16474</v>
      </c>
    </row>
    <row r="3392" spans="1:52" x14ac:dyDescent="0.3">
      <c r="A3392">
        <v>2181214</v>
      </c>
      <c r="B3392" t="s">
        <v>16475</v>
      </c>
      <c r="C3392" t="str">
        <f t="shared" si="408"/>
        <v>7492</v>
      </c>
      <c r="D3392" t="s">
        <v>8411</v>
      </c>
      <c r="E3392" t="str">
        <f t="shared" ref="E3392:E3398" si="412">"0100"</f>
        <v>0100</v>
      </c>
      <c r="F3392" t="s">
        <v>54</v>
      </c>
      <c r="G3392" t="str">
        <f>"34"</f>
        <v>34</v>
      </c>
      <c r="H3392" t="s">
        <v>1645</v>
      </c>
      <c r="I3392" t="s">
        <v>56</v>
      </c>
      <c r="J3392" t="s">
        <v>8434</v>
      </c>
      <c r="K3392">
        <v>1</v>
      </c>
      <c r="L3392">
        <v>70032</v>
      </c>
      <c r="M3392">
        <v>1.61</v>
      </c>
      <c r="N3392" t="str">
        <f t="shared" si="410"/>
        <v>000X</v>
      </c>
      <c r="O3392">
        <v>2937</v>
      </c>
      <c r="P3392" t="s">
        <v>58</v>
      </c>
      <c r="Q3392" t="s">
        <v>15881</v>
      </c>
      <c r="R3392" t="s">
        <v>140</v>
      </c>
      <c r="T3392" t="s">
        <v>61</v>
      </c>
      <c r="V3392" t="s">
        <v>16476</v>
      </c>
      <c r="W3392">
        <v>185056</v>
      </c>
      <c r="X3392">
        <v>20100</v>
      </c>
      <c r="Y3392">
        <v>164956</v>
      </c>
      <c r="Z3392">
        <v>154262</v>
      </c>
      <c r="AA3392">
        <v>129262</v>
      </c>
      <c r="AB3392" t="s">
        <v>63</v>
      </c>
      <c r="AC3392" s="1">
        <v>39083</v>
      </c>
      <c r="AD3392">
        <v>59500</v>
      </c>
      <c r="AE3392">
        <v>2102</v>
      </c>
      <c r="AF3392">
        <v>2302</v>
      </c>
      <c r="AG3392" t="s">
        <v>103</v>
      </c>
      <c r="AH3392" t="s">
        <v>76</v>
      </c>
      <c r="AI3392">
        <v>1</v>
      </c>
      <c r="AJ3392">
        <v>2019</v>
      </c>
      <c r="AK3392">
        <v>3</v>
      </c>
      <c r="AL3392">
        <v>2</v>
      </c>
      <c r="AN3392">
        <v>1603</v>
      </c>
      <c r="AO3392">
        <v>34</v>
      </c>
      <c r="AP3392" t="s">
        <v>72</v>
      </c>
      <c r="AQ3392" t="s">
        <v>66</v>
      </c>
      <c r="AR3392">
        <v>2781</v>
      </c>
      <c r="AW3392" t="s">
        <v>16477</v>
      </c>
      <c r="AX3392" t="s">
        <v>16478</v>
      </c>
      <c r="AY3392" t="s">
        <v>16479</v>
      </c>
      <c r="AZ3392" t="s">
        <v>16480</v>
      </c>
    </row>
    <row r="3393" spans="1:52" x14ac:dyDescent="0.3">
      <c r="A3393">
        <v>2181605</v>
      </c>
      <c r="B3393" t="s">
        <v>16481</v>
      </c>
      <c r="C3393" t="str">
        <f t="shared" si="408"/>
        <v>7492</v>
      </c>
      <c r="D3393" t="s">
        <v>8411</v>
      </c>
      <c r="E3393" t="str">
        <f t="shared" si="412"/>
        <v>0100</v>
      </c>
      <c r="F3393" t="s">
        <v>54</v>
      </c>
      <c r="G3393" t="str">
        <f t="shared" ref="G3393:G3398" si="413">"33"</f>
        <v>33</v>
      </c>
      <c r="H3393" t="s">
        <v>1645</v>
      </c>
      <c r="I3393" t="s">
        <v>56</v>
      </c>
      <c r="J3393" t="s">
        <v>57</v>
      </c>
      <c r="K3393">
        <v>1</v>
      </c>
      <c r="L3393">
        <v>45746</v>
      </c>
      <c r="M3393">
        <v>1.05</v>
      </c>
      <c r="N3393" t="str">
        <f t="shared" si="410"/>
        <v>000X</v>
      </c>
      <c r="O3393">
        <v>3045</v>
      </c>
      <c r="P3393" t="s">
        <v>58</v>
      </c>
      <c r="Q3393" t="s">
        <v>15661</v>
      </c>
      <c r="R3393" t="s">
        <v>140</v>
      </c>
      <c r="T3393" t="s">
        <v>61</v>
      </c>
      <c r="V3393" t="s">
        <v>16482</v>
      </c>
      <c r="W3393">
        <v>334689</v>
      </c>
      <c r="X3393">
        <v>16800</v>
      </c>
      <c r="Y3393">
        <v>317889</v>
      </c>
      <c r="Z3393">
        <v>251373</v>
      </c>
      <c r="AA3393">
        <v>226373</v>
      </c>
      <c r="AB3393" t="s">
        <v>63</v>
      </c>
      <c r="AC3393" s="1">
        <v>40057</v>
      </c>
      <c r="AD3393">
        <v>457000</v>
      </c>
      <c r="AE3393">
        <v>2311</v>
      </c>
      <c r="AF3393">
        <v>537</v>
      </c>
      <c r="AG3393" t="s">
        <v>64</v>
      </c>
      <c r="AH3393" t="s">
        <v>76</v>
      </c>
      <c r="AI3393">
        <v>1</v>
      </c>
      <c r="AJ3393">
        <v>2006</v>
      </c>
      <c r="AK3393">
        <v>3</v>
      </c>
      <c r="AL3393">
        <v>3</v>
      </c>
      <c r="AM3393">
        <v>1</v>
      </c>
      <c r="AN3393">
        <v>3445</v>
      </c>
      <c r="AO3393">
        <v>32</v>
      </c>
      <c r="AP3393" t="s">
        <v>63</v>
      </c>
      <c r="AQ3393" t="s">
        <v>66</v>
      </c>
      <c r="AR3393">
        <v>4754</v>
      </c>
      <c r="AW3393" t="s">
        <v>16483</v>
      </c>
      <c r="AX3393" t="s">
        <v>16484</v>
      </c>
      <c r="AY3393" t="s">
        <v>16485</v>
      </c>
      <c r="AZ3393" t="s">
        <v>70</v>
      </c>
    </row>
    <row r="3394" spans="1:52" x14ac:dyDescent="0.3">
      <c r="A3394">
        <v>2181737</v>
      </c>
      <c r="B3394" t="s">
        <v>16486</v>
      </c>
      <c r="C3394" t="str">
        <f t="shared" ref="C3394:C3457" si="414">"7492"</f>
        <v>7492</v>
      </c>
      <c r="D3394" t="s">
        <v>8411</v>
      </c>
      <c r="E3394" t="str">
        <f t="shared" si="412"/>
        <v>0100</v>
      </c>
      <c r="F3394" t="s">
        <v>54</v>
      </c>
      <c r="G3394" t="str">
        <f t="shared" si="413"/>
        <v>33</v>
      </c>
      <c r="H3394" t="s">
        <v>1645</v>
      </c>
      <c r="I3394" t="s">
        <v>56</v>
      </c>
      <c r="J3394" t="s">
        <v>57</v>
      </c>
      <c r="K3394">
        <v>1</v>
      </c>
      <c r="L3394">
        <v>52411</v>
      </c>
      <c r="M3394">
        <v>1.2</v>
      </c>
      <c r="N3394" t="str">
        <f t="shared" si="410"/>
        <v>000X</v>
      </c>
      <c r="O3394">
        <v>3089</v>
      </c>
      <c r="P3394" t="s">
        <v>58</v>
      </c>
      <c r="Q3394" t="s">
        <v>15661</v>
      </c>
      <c r="R3394" t="s">
        <v>140</v>
      </c>
      <c r="T3394" t="s">
        <v>61</v>
      </c>
      <c r="V3394" t="s">
        <v>16487</v>
      </c>
      <c r="W3394">
        <v>369214</v>
      </c>
      <c r="X3394">
        <v>19250</v>
      </c>
      <c r="Y3394">
        <v>349964</v>
      </c>
      <c r="Z3394">
        <v>287783</v>
      </c>
      <c r="AA3394">
        <v>262783</v>
      </c>
      <c r="AB3394" t="s">
        <v>63</v>
      </c>
      <c r="AC3394" s="1">
        <v>42152</v>
      </c>
      <c r="AD3394">
        <v>398000</v>
      </c>
      <c r="AE3394">
        <v>2693</v>
      </c>
      <c r="AF3394">
        <v>113</v>
      </c>
      <c r="AG3394" t="s">
        <v>64</v>
      </c>
      <c r="AH3394" t="s">
        <v>76</v>
      </c>
      <c r="AI3394">
        <v>1</v>
      </c>
      <c r="AJ3394">
        <v>2001</v>
      </c>
      <c r="AK3394">
        <v>5</v>
      </c>
      <c r="AL3394">
        <v>3</v>
      </c>
      <c r="AM3394">
        <v>2</v>
      </c>
      <c r="AN3394">
        <v>4144</v>
      </c>
      <c r="AO3394">
        <v>32</v>
      </c>
      <c r="AP3394" t="s">
        <v>63</v>
      </c>
      <c r="AQ3394" t="s">
        <v>66</v>
      </c>
      <c r="AR3394">
        <v>5485</v>
      </c>
      <c r="AW3394" t="s">
        <v>16488</v>
      </c>
      <c r="AY3394" t="s">
        <v>16489</v>
      </c>
      <c r="AZ3394" t="s">
        <v>70</v>
      </c>
    </row>
    <row r="3395" spans="1:52" x14ac:dyDescent="0.3">
      <c r="A3395">
        <v>2182091</v>
      </c>
      <c r="B3395" t="s">
        <v>16490</v>
      </c>
      <c r="C3395" t="str">
        <f t="shared" si="414"/>
        <v>7492</v>
      </c>
      <c r="D3395" t="s">
        <v>8411</v>
      </c>
      <c r="E3395" t="str">
        <f t="shared" si="412"/>
        <v>0100</v>
      </c>
      <c r="F3395" t="s">
        <v>54</v>
      </c>
      <c r="G3395" t="str">
        <f t="shared" si="413"/>
        <v>33</v>
      </c>
      <c r="H3395" t="s">
        <v>1645</v>
      </c>
      <c r="I3395" t="s">
        <v>56</v>
      </c>
      <c r="J3395" t="s">
        <v>57</v>
      </c>
      <c r="K3395">
        <v>1</v>
      </c>
      <c r="L3395">
        <v>49572</v>
      </c>
      <c r="M3395">
        <v>1.1399999999999999</v>
      </c>
      <c r="N3395" t="str">
        <f t="shared" si="410"/>
        <v>000X</v>
      </c>
      <c r="O3395">
        <v>3106</v>
      </c>
      <c r="P3395" t="s">
        <v>58</v>
      </c>
      <c r="Q3395" t="s">
        <v>15661</v>
      </c>
      <c r="R3395" t="s">
        <v>140</v>
      </c>
      <c r="T3395" t="s">
        <v>61</v>
      </c>
      <c r="V3395" t="s">
        <v>16491</v>
      </c>
      <c r="W3395">
        <v>298248</v>
      </c>
      <c r="X3395">
        <v>18210</v>
      </c>
      <c r="Y3395">
        <v>280038</v>
      </c>
      <c r="Z3395">
        <v>220961</v>
      </c>
      <c r="AA3395">
        <v>195961</v>
      </c>
      <c r="AB3395" t="s">
        <v>63</v>
      </c>
      <c r="AC3395" s="1">
        <v>37165</v>
      </c>
      <c r="AD3395">
        <v>26000</v>
      </c>
      <c r="AE3395">
        <v>1457</v>
      </c>
      <c r="AF3395">
        <v>1079</v>
      </c>
      <c r="AG3395" t="s">
        <v>103</v>
      </c>
      <c r="AH3395" t="s">
        <v>76</v>
      </c>
      <c r="AI3395">
        <v>1</v>
      </c>
      <c r="AJ3395">
        <v>2002</v>
      </c>
      <c r="AK3395">
        <v>3</v>
      </c>
      <c r="AL3395">
        <v>3</v>
      </c>
      <c r="AN3395">
        <v>3048</v>
      </c>
      <c r="AO3395">
        <v>32</v>
      </c>
      <c r="AP3395" t="s">
        <v>63</v>
      </c>
      <c r="AQ3395" t="s">
        <v>66</v>
      </c>
      <c r="AR3395">
        <v>4289</v>
      </c>
      <c r="AW3395" t="s">
        <v>16492</v>
      </c>
      <c r="AY3395" t="s">
        <v>16493</v>
      </c>
      <c r="AZ3395" t="s">
        <v>70</v>
      </c>
    </row>
    <row r="3396" spans="1:52" x14ac:dyDescent="0.3">
      <c r="A3396">
        <v>2182393</v>
      </c>
      <c r="B3396" t="s">
        <v>16494</v>
      </c>
      <c r="C3396" t="str">
        <f t="shared" si="414"/>
        <v>7492</v>
      </c>
      <c r="D3396" t="s">
        <v>8411</v>
      </c>
      <c r="E3396" t="str">
        <f t="shared" si="412"/>
        <v>0100</v>
      </c>
      <c r="F3396" t="s">
        <v>54</v>
      </c>
      <c r="G3396" t="str">
        <f t="shared" si="413"/>
        <v>33</v>
      </c>
      <c r="H3396" t="s">
        <v>1645</v>
      </c>
      <c r="I3396" t="s">
        <v>56</v>
      </c>
      <c r="J3396" t="s">
        <v>57</v>
      </c>
      <c r="K3396">
        <v>1</v>
      </c>
      <c r="L3396">
        <v>48472</v>
      </c>
      <c r="M3396">
        <v>1.1100000000000001</v>
      </c>
      <c r="N3396" t="str">
        <f t="shared" si="410"/>
        <v>000X</v>
      </c>
      <c r="O3396">
        <v>3240</v>
      </c>
      <c r="P3396" t="s">
        <v>58</v>
      </c>
      <c r="Q3396" t="s">
        <v>15661</v>
      </c>
      <c r="R3396" t="s">
        <v>140</v>
      </c>
      <c r="T3396" t="s">
        <v>61</v>
      </c>
      <c r="V3396" t="s">
        <v>16495</v>
      </c>
      <c r="W3396">
        <v>239608</v>
      </c>
      <c r="X3396">
        <v>17800</v>
      </c>
      <c r="Y3396">
        <v>221808</v>
      </c>
      <c r="Z3396">
        <v>234700</v>
      </c>
      <c r="AA3396">
        <v>0</v>
      </c>
      <c r="AB3396" t="s">
        <v>63</v>
      </c>
      <c r="AC3396" s="1">
        <v>42678</v>
      </c>
      <c r="AD3396">
        <v>239900</v>
      </c>
      <c r="AE3396">
        <v>2792</v>
      </c>
      <c r="AF3396">
        <v>2224</v>
      </c>
      <c r="AG3396" t="s">
        <v>64</v>
      </c>
      <c r="AH3396" t="s">
        <v>76</v>
      </c>
      <c r="AI3396">
        <v>1</v>
      </c>
      <c r="AJ3396">
        <v>1991</v>
      </c>
      <c r="AK3396">
        <v>3</v>
      </c>
      <c r="AL3396">
        <v>2</v>
      </c>
      <c r="AN3396">
        <v>2386</v>
      </c>
      <c r="AO3396">
        <v>32</v>
      </c>
      <c r="AP3396" t="s">
        <v>63</v>
      </c>
      <c r="AQ3396" t="s">
        <v>66</v>
      </c>
      <c r="AR3396">
        <v>3618</v>
      </c>
      <c r="AW3396" t="s">
        <v>16496</v>
      </c>
      <c r="AY3396" t="s">
        <v>16497</v>
      </c>
      <c r="AZ3396" t="s">
        <v>70</v>
      </c>
    </row>
    <row r="3397" spans="1:52" x14ac:dyDescent="0.3">
      <c r="A3397">
        <v>2182440</v>
      </c>
      <c r="B3397" t="s">
        <v>16498</v>
      </c>
      <c r="C3397" t="str">
        <f t="shared" si="414"/>
        <v>7492</v>
      </c>
      <c r="D3397" t="s">
        <v>8411</v>
      </c>
      <c r="E3397" t="str">
        <f t="shared" si="412"/>
        <v>0100</v>
      </c>
      <c r="F3397" t="s">
        <v>54</v>
      </c>
      <c r="G3397" t="str">
        <f t="shared" si="413"/>
        <v>33</v>
      </c>
      <c r="H3397" t="s">
        <v>1645</v>
      </c>
      <c r="I3397" t="s">
        <v>56</v>
      </c>
      <c r="J3397" t="s">
        <v>57</v>
      </c>
      <c r="K3397">
        <v>1</v>
      </c>
      <c r="L3397">
        <v>44071</v>
      </c>
      <c r="M3397">
        <v>1.01</v>
      </c>
      <c r="N3397" t="str">
        <f t="shared" si="410"/>
        <v>000X</v>
      </c>
      <c r="O3397">
        <v>3135</v>
      </c>
      <c r="P3397" t="s">
        <v>58</v>
      </c>
      <c r="Q3397" t="s">
        <v>15661</v>
      </c>
      <c r="R3397" t="s">
        <v>140</v>
      </c>
      <c r="T3397" t="s">
        <v>61</v>
      </c>
      <c r="V3397" t="s">
        <v>16499</v>
      </c>
      <c r="W3397">
        <v>238759</v>
      </c>
      <c r="X3397">
        <v>16190</v>
      </c>
      <c r="Y3397">
        <v>222569</v>
      </c>
      <c r="Z3397">
        <v>238759</v>
      </c>
      <c r="AA3397">
        <v>213759</v>
      </c>
      <c r="AB3397" t="s">
        <v>63</v>
      </c>
      <c r="AC3397" s="1">
        <v>43677</v>
      </c>
      <c r="AD3397">
        <v>289900</v>
      </c>
      <c r="AE3397">
        <v>2995</v>
      </c>
      <c r="AF3397">
        <v>1348</v>
      </c>
      <c r="AG3397" t="s">
        <v>64</v>
      </c>
      <c r="AH3397" t="s">
        <v>76</v>
      </c>
      <c r="AI3397">
        <v>1</v>
      </c>
      <c r="AJ3397">
        <v>2000</v>
      </c>
      <c r="AK3397">
        <v>3</v>
      </c>
      <c r="AL3397">
        <v>2</v>
      </c>
      <c r="AN3397">
        <v>2292</v>
      </c>
      <c r="AO3397">
        <v>32</v>
      </c>
      <c r="AP3397" t="s">
        <v>63</v>
      </c>
      <c r="AQ3397" t="s">
        <v>66</v>
      </c>
      <c r="AR3397">
        <v>3545</v>
      </c>
      <c r="AW3397" t="s">
        <v>16500</v>
      </c>
      <c r="AY3397" t="s">
        <v>16501</v>
      </c>
      <c r="AZ3397" t="s">
        <v>70</v>
      </c>
    </row>
    <row r="3398" spans="1:52" x14ac:dyDescent="0.3">
      <c r="A3398">
        <v>2183098</v>
      </c>
      <c r="B3398" t="s">
        <v>16502</v>
      </c>
      <c r="C3398" t="str">
        <f t="shared" si="414"/>
        <v>7492</v>
      </c>
      <c r="D3398" t="s">
        <v>8411</v>
      </c>
      <c r="E3398" t="str">
        <f t="shared" si="412"/>
        <v>0100</v>
      </c>
      <c r="F3398" t="s">
        <v>54</v>
      </c>
      <c r="G3398" t="str">
        <f t="shared" si="413"/>
        <v>33</v>
      </c>
      <c r="H3398" t="s">
        <v>1645</v>
      </c>
      <c r="I3398" t="s">
        <v>56</v>
      </c>
      <c r="J3398" t="s">
        <v>57</v>
      </c>
      <c r="K3398">
        <v>1</v>
      </c>
      <c r="L3398">
        <v>44953</v>
      </c>
      <c r="M3398">
        <v>1.03</v>
      </c>
      <c r="N3398" t="str">
        <f t="shared" si="410"/>
        <v>000X</v>
      </c>
      <c r="O3398">
        <v>3435</v>
      </c>
      <c r="P3398" t="s">
        <v>58</v>
      </c>
      <c r="Q3398" t="s">
        <v>16250</v>
      </c>
      <c r="R3398" t="s">
        <v>140</v>
      </c>
      <c r="T3398" t="s">
        <v>61</v>
      </c>
      <c r="V3398" t="s">
        <v>16503</v>
      </c>
      <c r="W3398">
        <v>176841</v>
      </c>
      <c r="X3398">
        <v>16510</v>
      </c>
      <c r="Y3398">
        <v>160331</v>
      </c>
      <c r="Z3398">
        <v>176841</v>
      </c>
      <c r="AA3398">
        <v>151841</v>
      </c>
      <c r="AB3398" t="s">
        <v>63</v>
      </c>
      <c r="AC3398" s="1">
        <v>42874</v>
      </c>
      <c r="AD3398">
        <v>251000</v>
      </c>
      <c r="AE3398">
        <v>2830</v>
      </c>
      <c r="AF3398">
        <v>727</v>
      </c>
      <c r="AG3398" t="s">
        <v>64</v>
      </c>
      <c r="AH3398" t="s">
        <v>570</v>
      </c>
      <c r="AI3398">
        <v>1</v>
      </c>
      <c r="AJ3398">
        <v>1994</v>
      </c>
      <c r="AK3398">
        <v>3</v>
      </c>
      <c r="AL3398">
        <v>2</v>
      </c>
      <c r="AN3398">
        <v>1561</v>
      </c>
      <c r="AO3398">
        <v>32</v>
      </c>
      <c r="AP3398" t="s">
        <v>63</v>
      </c>
      <c r="AQ3398" t="s">
        <v>66</v>
      </c>
      <c r="AR3398">
        <v>2348</v>
      </c>
      <c r="AW3398" t="s">
        <v>16504</v>
      </c>
      <c r="AY3398" t="s">
        <v>16505</v>
      </c>
      <c r="AZ3398" t="s">
        <v>70</v>
      </c>
    </row>
    <row r="3399" spans="1:52" x14ac:dyDescent="0.3">
      <c r="A3399">
        <v>2183721</v>
      </c>
      <c r="B3399" t="s">
        <v>16506</v>
      </c>
      <c r="C3399" t="str">
        <f t="shared" si="414"/>
        <v>7492</v>
      </c>
      <c r="D3399" t="s">
        <v>8411</v>
      </c>
      <c r="E3399" t="str">
        <f>"0000"</f>
        <v>0000</v>
      </c>
      <c r="F3399" t="s">
        <v>108</v>
      </c>
      <c r="G3399" t="str">
        <f>"04"</f>
        <v>04</v>
      </c>
      <c r="H3399" t="s">
        <v>55</v>
      </c>
      <c r="I3399" t="s">
        <v>56</v>
      </c>
      <c r="J3399" t="s">
        <v>8434</v>
      </c>
      <c r="K3399">
        <v>0</v>
      </c>
      <c r="L3399">
        <v>59409</v>
      </c>
      <c r="M3399">
        <v>1.36</v>
      </c>
      <c r="N3399" t="str">
        <f t="shared" si="410"/>
        <v>000X</v>
      </c>
      <c r="O3399">
        <v>3441</v>
      </c>
      <c r="P3399" t="s">
        <v>58</v>
      </c>
      <c r="Q3399" t="s">
        <v>15661</v>
      </c>
      <c r="R3399" t="s">
        <v>140</v>
      </c>
      <c r="T3399" t="s">
        <v>61</v>
      </c>
      <c r="V3399" t="s">
        <v>16507</v>
      </c>
      <c r="W3399">
        <v>17050</v>
      </c>
      <c r="X3399">
        <v>17050</v>
      </c>
      <c r="Y3399">
        <v>0</v>
      </c>
      <c r="Z3399">
        <v>17050</v>
      </c>
      <c r="AA3399">
        <v>17050</v>
      </c>
      <c r="AB3399" t="s">
        <v>72</v>
      </c>
      <c r="AC3399" s="1">
        <v>41487</v>
      </c>
      <c r="AD3399">
        <v>28000</v>
      </c>
      <c r="AE3399">
        <v>2571</v>
      </c>
      <c r="AF3399">
        <v>1200</v>
      </c>
      <c r="AG3399" t="s">
        <v>103</v>
      </c>
      <c r="AH3399" t="s">
        <v>76</v>
      </c>
      <c r="AR3399">
        <v>0</v>
      </c>
      <c r="AW3399" t="s">
        <v>16508</v>
      </c>
      <c r="AX3399" t="s">
        <v>16509</v>
      </c>
      <c r="AY3399" t="s">
        <v>16510</v>
      </c>
      <c r="AZ3399" t="s">
        <v>16511</v>
      </c>
    </row>
    <row r="3400" spans="1:52" x14ac:dyDescent="0.3">
      <c r="A3400">
        <v>2179414</v>
      </c>
      <c r="B3400" t="s">
        <v>16512</v>
      </c>
      <c r="C3400" t="str">
        <f t="shared" si="414"/>
        <v>7492</v>
      </c>
      <c r="D3400" t="s">
        <v>8411</v>
      </c>
      <c r="E3400" t="str">
        <f>"0100"</f>
        <v>0100</v>
      </c>
      <c r="F3400" t="s">
        <v>54</v>
      </c>
      <c r="G3400" t="str">
        <f>"03"</f>
        <v>03</v>
      </c>
      <c r="H3400" t="s">
        <v>55</v>
      </c>
      <c r="I3400" t="s">
        <v>56</v>
      </c>
      <c r="J3400" t="s">
        <v>57</v>
      </c>
      <c r="K3400">
        <v>1</v>
      </c>
      <c r="L3400">
        <v>43690</v>
      </c>
      <c r="M3400">
        <v>1</v>
      </c>
      <c r="N3400" t="str">
        <f t="shared" si="410"/>
        <v>000X</v>
      </c>
      <c r="O3400">
        <v>5865</v>
      </c>
      <c r="P3400" t="s">
        <v>72</v>
      </c>
      <c r="Q3400" t="s">
        <v>16172</v>
      </c>
      <c r="R3400" t="s">
        <v>364</v>
      </c>
      <c r="T3400" t="s">
        <v>61</v>
      </c>
      <c r="V3400" t="s">
        <v>16513</v>
      </c>
      <c r="W3400">
        <v>222107</v>
      </c>
      <c r="X3400">
        <v>16050</v>
      </c>
      <c r="Y3400">
        <v>206057</v>
      </c>
      <c r="Z3400">
        <v>166090</v>
      </c>
      <c r="AA3400">
        <v>141090</v>
      </c>
      <c r="AB3400" t="s">
        <v>63</v>
      </c>
      <c r="AC3400" s="1">
        <v>37073</v>
      </c>
      <c r="AD3400">
        <v>194000</v>
      </c>
      <c r="AE3400">
        <v>1438</v>
      </c>
      <c r="AF3400">
        <v>1275</v>
      </c>
      <c r="AG3400" t="s">
        <v>64</v>
      </c>
      <c r="AH3400" t="s">
        <v>76</v>
      </c>
      <c r="AI3400">
        <v>1</v>
      </c>
      <c r="AJ3400">
        <v>1998</v>
      </c>
      <c r="AK3400">
        <v>3</v>
      </c>
      <c r="AL3400">
        <v>2</v>
      </c>
      <c r="AN3400">
        <v>2045</v>
      </c>
      <c r="AO3400">
        <v>32</v>
      </c>
      <c r="AP3400" t="s">
        <v>63</v>
      </c>
      <c r="AQ3400" t="s">
        <v>66</v>
      </c>
      <c r="AR3400">
        <v>3398</v>
      </c>
      <c r="AW3400" t="s">
        <v>16467</v>
      </c>
      <c r="AX3400" t="s">
        <v>16514</v>
      </c>
      <c r="AY3400" t="s">
        <v>16468</v>
      </c>
      <c r="AZ3400" t="s">
        <v>70</v>
      </c>
    </row>
    <row r="3401" spans="1:52" x14ac:dyDescent="0.3">
      <c r="A3401">
        <v>2180650</v>
      </c>
      <c r="B3401" t="s">
        <v>16515</v>
      </c>
      <c r="C3401" t="str">
        <f t="shared" si="414"/>
        <v>7492</v>
      </c>
      <c r="D3401" t="s">
        <v>8411</v>
      </c>
      <c r="E3401" t="str">
        <f>"0000"</f>
        <v>0000</v>
      </c>
      <c r="F3401" t="s">
        <v>108</v>
      </c>
      <c r="G3401" t="str">
        <f>"03"</f>
        <v>03</v>
      </c>
      <c r="H3401" t="s">
        <v>55</v>
      </c>
      <c r="I3401" t="s">
        <v>56</v>
      </c>
      <c r="J3401" t="s">
        <v>8434</v>
      </c>
      <c r="K3401">
        <v>0</v>
      </c>
      <c r="L3401">
        <v>59316</v>
      </c>
      <c r="M3401">
        <v>1.36</v>
      </c>
      <c r="N3401" t="str">
        <f t="shared" si="410"/>
        <v>000X</v>
      </c>
      <c r="O3401">
        <v>5960</v>
      </c>
      <c r="P3401" t="s">
        <v>72</v>
      </c>
      <c r="Q3401" t="s">
        <v>16189</v>
      </c>
      <c r="R3401" t="s">
        <v>364</v>
      </c>
      <c r="T3401" t="s">
        <v>61</v>
      </c>
      <c r="V3401" t="s">
        <v>16516</v>
      </c>
      <c r="W3401">
        <v>17020</v>
      </c>
      <c r="X3401">
        <v>17020</v>
      </c>
      <c r="Y3401">
        <v>0</v>
      </c>
      <c r="Z3401">
        <v>17020</v>
      </c>
      <c r="AA3401">
        <v>17020</v>
      </c>
      <c r="AB3401" t="s">
        <v>72</v>
      </c>
      <c r="AC3401" s="1">
        <v>42964</v>
      </c>
      <c r="AD3401">
        <v>21000</v>
      </c>
      <c r="AE3401">
        <v>2852</v>
      </c>
      <c r="AF3401">
        <v>1590</v>
      </c>
      <c r="AG3401" t="s">
        <v>103</v>
      </c>
      <c r="AH3401" t="s">
        <v>76</v>
      </c>
      <c r="AR3401">
        <v>0</v>
      </c>
      <c r="AW3401" t="s">
        <v>16517</v>
      </c>
      <c r="AX3401" t="s">
        <v>16518</v>
      </c>
      <c r="AY3401" t="s">
        <v>4224</v>
      </c>
      <c r="AZ3401" t="s">
        <v>2151</v>
      </c>
    </row>
    <row r="3402" spans="1:52" x14ac:dyDescent="0.3">
      <c r="A3402">
        <v>2180706</v>
      </c>
      <c r="B3402" t="s">
        <v>16519</v>
      </c>
      <c r="C3402" t="str">
        <f t="shared" si="414"/>
        <v>7492</v>
      </c>
      <c r="D3402" t="s">
        <v>8411</v>
      </c>
      <c r="E3402" t="str">
        <f>"0100"</f>
        <v>0100</v>
      </c>
      <c r="F3402" t="s">
        <v>54</v>
      </c>
      <c r="G3402" t="str">
        <f>"03"</f>
        <v>03</v>
      </c>
      <c r="H3402" t="s">
        <v>55</v>
      </c>
      <c r="I3402" t="s">
        <v>56</v>
      </c>
      <c r="J3402" t="s">
        <v>8434</v>
      </c>
      <c r="K3402">
        <v>1</v>
      </c>
      <c r="L3402">
        <v>57779</v>
      </c>
      <c r="M3402">
        <v>1.33</v>
      </c>
      <c r="N3402" t="str">
        <f t="shared" si="410"/>
        <v>000X</v>
      </c>
      <c r="O3402">
        <v>6002</v>
      </c>
      <c r="P3402" t="s">
        <v>72</v>
      </c>
      <c r="Q3402" t="s">
        <v>16189</v>
      </c>
      <c r="R3402" t="s">
        <v>364</v>
      </c>
      <c r="T3402" t="s">
        <v>61</v>
      </c>
      <c r="V3402" t="s">
        <v>16520</v>
      </c>
      <c r="W3402">
        <v>222464</v>
      </c>
      <c r="X3402">
        <v>16580</v>
      </c>
      <c r="Y3402">
        <v>205884</v>
      </c>
      <c r="Z3402">
        <v>170115</v>
      </c>
      <c r="AA3402">
        <v>145115</v>
      </c>
      <c r="AB3402" t="s">
        <v>63</v>
      </c>
      <c r="AC3402" s="1">
        <v>41852</v>
      </c>
      <c r="AD3402">
        <v>160000</v>
      </c>
      <c r="AE3402">
        <v>2640</v>
      </c>
      <c r="AF3402">
        <v>2442</v>
      </c>
      <c r="AG3402" t="s">
        <v>64</v>
      </c>
      <c r="AH3402" t="s">
        <v>515</v>
      </c>
      <c r="AI3402">
        <v>1</v>
      </c>
      <c r="AJ3402">
        <v>1993</v>
      </c>
      <c r="AK3402">
        <v>3</v>
      </c>
      <c r="AL3402">
        <v>2</v>
      </c>
      <c r="AN3402">
        <v>2460</v>
      </c>
      <c r="AO3402">
        <v>32</v>
      </c>
      <c r="AP3402" t="s">
        <v>63</v>
      </c>
      <c r="AQ3402" t="s">
        <v>66</v>
      </c>
      <c r="AR3402">
        <v>3399</v>
      </c>
      <c r="AW3402" t="s">
        <v>16521</v>
      </c>
      <c r="AX3402" t="s">
        <v>16522</v>
      </c>
      <c r="AY3402" t="s">
        <v>16523</v>
      </c>
      <c r="AZ3402" t="s">
        <v>16524</v>
      </c>
    </row>
    <row r="3403" spans="1:52" x14ac:dyDescent="0.3">
      <c r="A3403">
        <v>2180951</v>
      </c>
      <c r="B3403" t="s">
        <v>16525</v>
      </c>
      <c r="C3403" t="str">
        <f t="shared" si="414"/>
        <v>7492</v>
      </c>
      <c r="D3403" t="s">
        <v>8411</v>
      </c>
      <c r="E3403" t="str">
        <f>"0100"</f>
        <v>0100</v>
      </c>
      <c r="F3403" t="s">
        <v>54</v>
      </c>
      <c r="G3403" t="str">
        <f>"34"</f>
        <v>34</v>
      </c>
      <c r="H3403" t="s">
        <v>1645</v>
      </c>
      <c r="I3403" t="s">
        <v>56</v>
      </c>
      <c r="J3403" t="s">
        <v>57</v>
      </c>
      <c r="K3403">
        <v>1</v>
      </c>
      <c r="L3403">
        <v>48682</v>
      </c>
      <c r="M3403">
        <v>1.1200000000000001</v>
      </c>
      <c r="N3403" t="str">
        <f t="shared" si="410"/>
        <v>000X</v>
      </c>
      <c r="O3403">
        <v>2773</v>
      </c>
      <c r="P3403" t="s">
        <v>58</v>
      </c>
      <c r="Q3403" t="s">
        <v>15881</v>
      </c>
      <c r="R3403" t="s">
        <v>140</v>
      </c>
      <c r="T3403" t="s">
        <v>61</v>
      </c>
      <c r="V3403" t="s">
        <v>16526</v>
      </c>
      <c r="W3403">
        <v>258730</v>
      </c>
      <c r="X3403">
        <v>17880</v>
      </c>
      <c r="Y3403">
        <v>240850</v>
      </c>
      <c r="Z3403">
        <v>193759</v>
      </c>
      <c r="AA3403">
        <v>168759</v>
      </c>
      <c r="AB3403" t="s">
        <v>63</v>
      </c>
      <c r="AC3403" s="1">
        <v>37803</v>
      </c>
      <c r="AD3403">
        <v>18000</v>
      </c>
      <c r="AE3403">
        <v>1619</v>
      </c>
      <c r="AF3403">
        <v>1156</v>
      </c>
      <c r="AG3403" t="s">
        <v>103</v>
      </c>
      <c r="AH3403" t="s">
        <v>76</v>
      </c>
      <c r="AI3403">
        <v>1</v>
      </c>
      <c r="AJ3403">
        <v>2005</v>
      </c>
      <c r="AK3403">
        <v>3</v>
      </c>
      <c r="AL3403">
        <v>3</v>
      </c>
      <c r="AM3403">
        <v>1</v>
      </c>
      <c r="AN3403">
        <v>2653</v>
      </c>
      <c r="AO3403">
        <v>32</v>
      </c>
      <c r="AP3403" t="s">
        <v>72</v>
      </c>
      <c r="AQ3403" t="s">
        <v>66</v>
      </c>
      <c r="AR3403">
        <v>3462</v>
      </c>
      <c r="AW3403" t="s">
        <v>16527</v>
      </c>
      <c r="AX3403" t="s">
        <v>16528</v>
      </c>
      <c r="AY3403" t="s">
        <v>16529</v>
      </c>
      <c r="AZ3403" t="s">
        <v>70</v>
      </c>
    </row>
    <row r="3404" spans="1:52" x14ac:dyDescent="0.3">
      <c r="A3404">
        <v>2181427</v>
      </c>
      <c r="B3404" t="s">
        <v>16530</v>
      </c>
      <c r="C3404" t="str">
        <f t="shared" si="414"/>
        <v>7492</v>
      </c>
      <c r="D3404" t="s">
        <v>8411</v>
      </c>
      <c r="E3404" t="str">
        <f>"0000"</f>
        <v>0000</v>
      </c>
      <c r="F3404" t="s">
        <v>108</v>
      </c>
      <c r="G3404" t="str">
        <f>"04"</f>
        <v>04</v>
      </c>
      <c r="H3404" t="s">
        <v>55</v>
      </c>
      <c r="I3404" t="s">
        <v>56</v>
      </c>
      <c r="J3404" t="s">
        <v>57</v>
      </c>
      <c r="K3404">
        <v>0</v>
      </c>
      <c r="L3404">
        <v>49432</v>
      </c>
      <c r="M3404">
        <v>1.1299999999999999</v>
      </c>
      <c r="N3404" t="str">
        <f t="shared" si="410"/>
        <v>000X</v>
      </c>
      <c r="O3404">
        <v>2991</v>
      </c>
      <c r="P3404" t="s">
        <v>58</v>
      </c>
      <c r="Q3404" t="s">
        <v>15881</v>
      </c>
      <c r="R3404" t="s">
        <v>140</v>
      </c>
      <c r="T3404" t="s">
        <v>61</v>
      </c>
      <c r="V3404" t="s">
        <v>16531</v>
      </c>
      <c r="W3404">
        <v>18160</v>
      </c>
      <c r="X3404">
        <v>18160</v>
      </c>
      <c r="Y3404">
        <v>0</v>
      </c>
      <c r="Z3404">
        <v>18160</v>
      </c>
      <c r="AA3404">
        <v>18160</v>
      </c>
      <c r="AB3404" t="s">
        <v>72</v>
      </c>
      <c r="AC3404" s="1">
        <v>35125</v>
      </c>
      <c r="AD3404">
        <v>24000</v>
      </c>
      <c r="AE3404">
        <v>1128</v>
      </c>
      <c r="AF3404">
        <v>1250</v>
      </c>
      <c r="AG3404" t="s">
        <v>103</v>
      </c>
      <c r="AH3404" t="s">
        <v>873</v>
      </c>
      <c r="AR3404">
        <v>0</v>
      </c>
      <c r="AW3404" t="s">
        <v>16532</v>
      </c>
      <c r="AY3404" t="s">
        <v>16533</v>
      </c>
      <c r="AZ3404" t="s">
        <v>16534</v>
      </c>
    </row>
    <row r="3405" spans="1:52" x14ac:dyDescent="0.3">
      <c r="A3405">
        <v>2181648</v>
      </c>
      <c r="B3405" t="s">
        <v>16535</v>
      </c>
      <c r="C3405" t="str">
        <f t="shared" si="414"/>
        <v>7492</v>
      </c>
      <c r="D3405" t="s">
        <v>8411</v>
      </c>
      <c r="E3405" t="str">
        <f>"0000"</f>
        <v>0000</v>
      </c>
      <c r="F3405" t="s">
        <v>108</v>
      </c>
      <c r="G3405" t="str">
        <f>"33"</f>
        <v>33</v>
      </c>
      <c r="H3405" t="s">
        <v>1645</v>
      </c>
      <c r="I3405" t="s">
        <v>56</v>
      </c>
      <c r="J3405" t="s">
        <v>57</v>
      </c>
      <c r="K3405">
        <v>0</v>
      </c>
      <c r="L3405">
        <v>48822</v>
      </c>
      <c r="M3405">
        <v>1.1200000000000001</v>
      </c>
      <c r="N3405" t="str">
        <f t="shared" si="410"/>
        <v>000X</v>
      </c>
      <c r="O3405">
        <v>3059</v>
      </c>
      <c r="P3405" t="s">
        <v>58</v>
      </c>
      <c r="Q3405" t="s">
        <v>15661</v>
      </c>
      <c r="R3405" t="s">
        <v>140</v>
      </c>
      <c r="T3405" t="s">
        <v>61</v>
      </c>
      <c r="V3405" t="s">
        <v>16536</v>
      </c>
      <c r="W3405">
        <v>17930</v>
      </c>
      <c r="X3405">
        <v>17930</v>
      </c>
      <c r="Y3405">
        <v>0</v>
      </c>
      <c r="Z3405">
        <v>17930</v>
      </c>
      <c r="AA3405">
        <v>17930</v>
      </c>
      <c r="AB3405" t="s">
        <v>72</v>
      </c>
      <c r="AC3405" s="1">
        <v>43694</v>
      </c>
      <c r="AD3405">
        <v>26500</v>
      </c>
      <c r="AE3405">
        <v>2999</v>
      </c>
      <c r="AF3405">
        <v>1037</v>
      </c>
      <c r="AG3405" t="s">
        <v>103</v>
      </c>
      <c r="AH3405" t="s">
        <v>76</v>
      </c>
      <c r="AR3405">
        <v>0</v>
      </c>
      <c r="AW3405" t="s">
        <v>16484</v>
      </c>
      <c r="AX3405" t="s">
        <v>16483</v>
      </c>
      <c r="AY3405" t="s">
        <v>16537</v>
      </c>
      <c r="AZ3405" t="s">
        <v>70</v>
      </c>
    </row>
    <row r="3406" spans="1:52" x14ac:dyDescent="0.3">
      <c r="A3406">
        <v>2181915</v>
      </c>
      <c r="B3406" t="s">
        <v>16538</v>
      </c>
      <c r="C3406" t="str">
        <f t="shared" si="414"/>
        <v>7492</v>
      </c>
      <c r="D3406" t="s">
        <v>8411</v>
      </c>
      <c r="E3406" t="str">
        <f>"0100"</f>
        <v>0100</v>
      </c>
      <c r="F3406" t="s">
        <v>54</v>
      </c>
      <c r="G3406" t="str">
        <f>"33"</f>
        <v>33</v>
      </c>
      <c r="H3406" t="s">
        <v>1645</v>
      </c>
      <c r="I3406" t="s">
        <v>56</v>
      </c>
      <c r="J3406" t="s">
        <v>57</v>
      </c>
      <c r="K3406">
        <v>1</v>
      </c>
      <c r="L3406">
        <v>43750</v>
      </c>
      <c r="M3406">
        <v>1</v>
      </c>
      <c r="N3406" t="str">
        <f t="shared" si="410"/>
        <v>000X</v>
      </c>
      <c r="O3406">
        <v>3164</v>
      </c>
      <c r="P3406" t="s">
        <v>58</v>
      </c>
      <c r="Q3406" t="s">
        <v>15661</v>
      </c>
      <c r="R3406" t="s">
        <v>140</v>
      </c>
      <c r="T3406" t="s">
        <v>61</v>
      </c>
      <c r="V3406" t="s">
        <v>16539</v>
      </c>
      <c r="W3406">
        <v>178847</v>
      </c>
      <c r="X3406">
        <v>16070</v>
      </c>
      <c r="Y3406">
        <v>162777</v>
      </c>
      <c r="Z3406">
        <v>107165</v>
      </c>
      <c r="AA3406">
        <v>82165</v>
      </c>
      <c r="AB3406" t="s">
        <v>63</v>
      </c>
      <c r="AC3406" s="1">
        <v>43265</v>
      </c>
      <c r="AD3406">
        <v>218500</v>
      </c>
      <c r="AE3406">
        <v>2908</v>
      </c>
      <c r="AF3406">
        <v>2011</v>
      </c>
      <c r="AG3406" t="s">
        <v>64</v>
      </c>
      <c r="AH3406" t="s">
        <v>76</v>
      </c>
      <c r="AI3406">
        <v>1</v>
      </c>
      <c r="AJ3406">
        <v>1992</v>
      </c>
      <c r="AK3406">
        <v>3</v>
      </c>
      <c r="AL3406">
        <v>2</v>
      </c>
      <c r="AN3406">
        <v>1622</v>
      </c>
      <c r="AO3406">
        <v>32</v>
      </c>
      <c r="AP3406" t="s">
        <v>63</v>
      </c>
      <c r="AQ3406" t="s">
        <v>66</v>
      </c>
      <c r="AR3406">
        <v>2551</v>
      </c>
      <c r="AW3406" t="s">
        <v>16540</v>
      </c>
      <c r="AX3406" t="s">
        <v>16541</v>
      </c>
      <c r="AY3406" t="s">
        <v>16542</v>
      </c>
      <c r="AZ3406" t="s">
        <v>70</v>
      </c>
    </row>
    <row r="3407" spans="1:52" x14ac:dyDescent="0.3">
      <c r="A3407">
        <v>2182202</v>
      </c>
      <c r="B3407" t="s">
        <v>16543</v>
      </c>
      <c r="C3407" t="str">
        <f t="shared" si="414"/>
        <v>7492</v>
      </c>
      <c r="D3407" t="s">
        <v>8411</v>
      </c>
      <c r="E3407" t="str">
        <f>"0100"</f>
        <v>0100</v>
      </c>
      <c r="F3407" t="s">
        <v>54</v>
      </c>
      <c r="G3407" t="str">
        <f>"04"</f>
        <v>04</v>
      </c>
      <c r="H3407" t="s">
        <v>55</v>
      </c>
      <c r="I3407" t="s">
        <v>56</v>
      </c>
      <c r="J3407" t="s">
        <v>8434</v>
      </c>
      <c r="K3407">
        <v>1</v>
      </c>
      <c r="L3407">
        <v>58679</v>
      </c>
      <c r="M3407">
        <v>1.35</v>
      </c>
      <c r="N3407" t="str">
        <f t="shared" si="410"/>
        <v>000X</v>
      </c>
      <c r="O3407">
        <v>3121</v>
      </c>
      <c r="P3407" t="s">
        <v>58</v>
      </c>
      <c r="Q3407" t="s">
        <v>15272</v>
      </c>
      <c r="R3407" t="s">
        <v>140</v>
      </c>
      <c r="T3407" t="s">
        <v>61</v>
      </c>
      <c r="V3407" t="s">
        <v>16544</v>
      </c>
      <c r="W3407">
        <v>221540</v>
      </c>
      <c r="X3407">
        <v>16840</v>
      </c>
      <c r="Y3407">
        <v>204700</v>
      </c>
      <c r="Z3407">
        <v>169259</v>
      </c>
      <c r="AA3407">
        <v>144259</v>
      </c>
      <c r="AB3407" t="s">
        <v>63</v>
      </c>
      <c r="AC3407" s="1">
        <v>32843</v>
      </c>
      <c r="AD3407">
        <v>16500</v>
      </c>
      <c r="AE3407">
        <v>841</v>
      </c>
      <c r="AF3407">
        <v>1377</v>
      </c>
      <c r="AG3407" t="s">
        <v>103</v>
      </c>
      <c r="AH3407" t="s">
        <v>76</v>
      </c>
      <c r="AI3407">
        <v>1</v>
      </c>
      <c r="AJ3407">
        <v>1994</v>
      </c>
      <c r="AK3407">
        <v>3</v>
      </c>
      <c r="AL3407">
        <v>2</v>
      </c>
      <c r="AN3407">
        <v>2556</v>
      </c>
      <c r="AO3407">
        <v>32</v>
      </c>
      <c r="AP3407" t="s">
        <v>63</v>
      </c>
      <c r="AQ3407" t="s">
        <v>66</v>
      </c>
      <c r="AR3407">
        <v>3402</v>
      </c>
      <c r="AW3407" t="s">
        <v>16545</v>
      </c>
      <c r="AX3407" t="s">
        <v>16546</v>
      </c>
      <c r="AY3407" t="s">
        <v>16547</v>
      </c>
      <c r="AZ3407" t="s">
        <v>70</v>
      </c>
    </row>
    <row r="3408" spans="1:52" x14ac:dyDescent="0.3">
      <c r="A3408">
        <v>2182237</v>
      </c>
      <c r="B3408" t="s">
        <v>16548</v>
      </c>
      <c r="C3408" t="str">
        <f t="shared" si="414"/>
        <v>7492</v>
      </c>
      <c r="D3408" t="s">
        <v>8411</v>
      </c>
      <c r="E3408" t="str">
        <f>"0000"</f>
        <v>0000</v>
      </c>
      <c r="F3408" t="s">
        <v>108</v>
      </c>
      <c r="G3408" t="str">
        <f>"33"</f>
        <v>33</v>
      </c>
      <c r="H3408" t="s">
        <v>1645</v>
      </c>
      <c r="I3408" t="s">
        <v>56</v>
      </c>
      <c r="J3408" t="s">
        <v>8434</v>
      </c>
      <c r="K3408">
        <v>0</v>
      </c>
      <c r="L3408">
        <v>70766</v>
      </c>
      <c r="M3408">
        <v>1.62</v>
      </c>
      <c r="N3408" t="str">
        <f t="shared" si="410"/>
        <v>000X</v>
      </c>
      <c r="O3408">
        <v>3153</v>
      </c>
      <c r="P3408" t="s">
        <v>58</v>
      </c>
      <c r="Q3408" t="s">
        <v>15272</v>
      </c>
      <c r="R3408" t="s">
        <v>140</v>
      </c>
      <c r="T3408" t="s">
        <v>61</v>
      </c>
      <c r="V3408" t="s">
        <v>16549</v>
      </c>
      <c r="W3408">
        <v>20310</v>
      </c>
      <c r="X3408">
        <v>20310</v>
      </c>
      <c r="Y3408">
        <v>0</v>
      </c>
      <c r="Z3408">
        <v>20310</v>
      </c>
      <c r="AA3408">
        <v>20310</v>
      </c>
      <c r="AB3408" t="s">
        <v>72</v>
      </c>
      <c r="AC3408" s="1">
        <v>42759</v>
      </c>
      <c r="AD3408">
        <v>15000</v>
      </c>
      <c r="AE3408">
        <v>2809</v>
      </c>
      <c r="AF3408">
        <v>1342</v>
      </c>
      <c r="AG3408" t="s">
        <v>103</v>
      </c>
      <c r="AH3408" t="s">
        <v>76</v>
      </c>
      <c r="AR3408">
        <v>0</v>
      </c>
      <c r="AW3408" t="s">
        <v>16550</v>
      </c>
      <c r="AX3408" t="s">
        <v>16551</v>
      </c>
      <c r="AY3408" t="s">
        <v>16552</v>
      </c>
      <c r="AZ3408" t="s">
        <v>2129</v>
      </c>
    </row>
    <row r="3409" spans="1:52" x14ac:dyDescent="0.3">
      <c r="A3409">
        <v>2182334</v>
      </c>
      <c r="B3409" t="s">
        <v>16553</v>
      </c>
      <c r="C3409" t="str">
        <f t="shared" si="414"/>
        <v>7492</v>
      </c>
      <c r="D3409" t="s">
        <v>8411</v>
      </c>
      <c r="E3409" t="str">
        <f t="shared" ref="E3409:E3414" si="415">"0100"</f>
        <v>0100</v>
      </c>
      <c r="F3409" t="s">
        <v>54</v>
      </c>
      <c r="G3409" t="str">
        <f>"33"</f>
        <v>33</v>
      </c>
      <c r="H3409" t="s">
        <v>1645</v>
      </c>
      <c r="I3409" t="s">
        <v>56</v>
      </c>
      <c r="J3409" t="s">
        <v>57</v>
      </c>
      <c r="K3409">
        <v>1</v>
      </c>
      <c r="L3409">
        <v>51602</v>
      </c>
      <c r="M3409">
        <v>1.18</v>
      </c>
      <c r="N3409" t="str">
        <f t="shared" si="410"/>
        <v>000X</v>
      </c>
      <c r="O3409">
        <v>3227</v>
      </c>
      <c r="P3409" t="s">
        <v>58</v>
      </c>
      <c r="Q3409" t="s">
        <v>15272</v>
      </c>
      <c r="R3409" t="s">
        <v>140</v>
      </c>
      <c r="T3409" t="s">
        <v>61</v>
      </c>
      <c r="V3409" t="s">
        <v>16554</v>
      </c>
      <c r="W3409">
        <v>266302</v>
      </c>
      <c r="X3409">
        <v>18950</v>
      </c>
      <c r="Y3409">
        <v>247352</v>
      </c>
      <c r="Z3409">
        <v>209691</v>
      </c>
      <c r="AA3409">
        <v>184691</v>
      </c>
      <c r="AB3409" t="s">
        <v>63</v>
      </c>
      <c r="AC3409" s="1">
        <v>41913</v>
      </c>
      <c r="AD3409">
        <v>235000</v>
      </c>
      <c r="AE3409">
        <v>2651</v>
      </c>
      <c r="AF3409">
        <v>64</v>
      </c>
      <c r="AG3409" t="s">
        <v>64</v>
      </c>
      <c r="AH3409" t="s">
        <v>76</v>
      </c>
      <c r="AI3409">
        <v>1</v>
      </c>
      <c r="AJ3409">
        <v>1999</v>
      </c>
      <c r="AK3409">
        <v>4</v>
      </c>
      <c r="AL3409">
        <v>2</v>
      </c>
      <c r="AN3409">
        <v>2930</v>
      </c>
      <c r="AO3409">
        <v>32</v>
      </c>
      <c r="AP3409" t="s">
        <v>63</v>
      </c>
      <c r="AQ3409" t="s">
        <v>66</v>
      </c>
      <c r="AR3409">
        <v>3823</v>
      </c>
      <c r="AW3409" t="s">
        <v>16555</v>
      </c>
      <c r="AX3409" t="s">
        <v>16556</v>
      </c>
      <c r="AY3409" t="s">
        <v>16557</v>
      </c>
      <c r="AZ3409" t="s">
        <v>70</v>
      </c>
    </row>
    <row r="3410" spans="1:52" x14ac:dyDescent="0.3">
      <c r="A3410">
        <v>2182954</v>
      </c>
      <c r="B3410" t="s">
        <v>16558</v>
      </c>
      <c r="C3410" t="str">
        <f t="shared" si="414"/>
        <v>7492</v>
      </c>
      <c r="D3410" t="s">
        <v>8411</v>
      </c>
      <c r="E3410" t="str">
        <f t="shared" si="415"/>
        <v>0100</v>
      </c>
      <c r="F3410" t="s">
        <v>54</v>
      </c>
      <c r="G3410" t="str">
        <f>"04"</f>
        <v>04</v>
      </c>
      <c r="H3410" t="s">
        <v>55</v>
      </c>
      <c r="I3410" t="s">
        <v>56</v>
      </c>
      <c r="J3410" t="s">
        <v>57</v>
      </c>
      <c r="K3410">
        <v>1</v>
      </c>
      <c r="L3410">
        <v>43750</v>
      </c>
      <c r="M3410">
        <v>1</v>
      </c>
      <c r="N3410" t="str">
        <f t="shared" si="410"/>
        <v>000X</v>
      </c>
      <c r="O3410">
        <v>3397</v>
      </c>
      <c r="P3410" t="s">
        <v>58</v>
      </c>
      <c r="Q3410" t="s">
        <v>16250</v>
      </c>
      <c r="R3410" t="s">
        <v>140</v>
      </c>
      <c r="T3410" t="s">
        <v>61</v>
      </c>
      <c r="V3410" t="s">
        <v>16559</v>
      </c>
      <c r="W3410">
        <v>197193</v>
      </c>
      <c r="X3410">
        <v>16070</v>
      </c>
      <c r="Y3410">
        <v>181123</v>
      </c>
      <c r="Z3410">
        <v>187103</v>
      </c>
      <c r="AA3410">
        <v>157103</v>
      </c>
      <c r="AB3410" t="s">
        <v>63</v>
      </c>
      <c r="AC3410" s="1">
        <v>44103</v>
      </c>
      <c r="AD3410">
        <v>265000</v>
      </c>
      <c r="AE3410">
        <v>3095</v>
      </c>
      <c r="AF3410">
        <v>1231</v>
      </c>
      <c r="AG3410" t="s">
        <v>64</v>
      </c>
      <c r="AH3410" t="s">
        <v>76</v>
      </c>
      <c r="AI3410">
        <v>1</v>
      </c>
      <c r="AJ3410">
        <v>1993</v>
      </c>
      <c r="AK3410">
        <v>3</v>
      </c>
      <c r="AL3410">
        <v>2</v>
      </c>
      <c r="AN3410">
        <v>1995</v>
      </c>
      <c r="AO3410">
        <v>32</v>
      </c>
      <c r="AP3410" t="s">
        <v>72</v>
      </c>
      <c r="AQ3410" t="s">
        <v>66</v>
      </c>
      <c r="AR3410">
        <v>3055</v>
      </c>
      <c r="AW3410" t="s">
        <v>16560</v>
      </c>
      <c r="AX3410" t="s">
        <v>16561</v>
      </c>
      <c r="AY3410" t="s">
        <v>16562</v>
      </c>
      <c r="AZ3410" t="s">
        <v>70</v>
      </c>
    </row>
    <row r="3411" spans="1:52" x14ac:dyDescent="0.3">
      <c r="A3411">
        <v>2183233</v>
      </c>
      <c r="B3411" t="s">
        <v>16563</v>
      </c>
      <c r="C3411" t="str">
        <f t="shared" si="414"/>
        <v>7492</v>
      </c>
      <c r="D3411" t="s">
        <v>8411</v>
      </c>
      <c r="E3411" t="str">
        <f t="shared" si="415"/>
        <v>0100</v>
      </c>
      <c r="F3411" t="s">
        <v>54</v>
      </c>
      <c r="G3411" t="str">
        <f>"33"</f>
        <v>33</v>
      </c>
      <c r="H3411" t="s">
        <v>1645</v>
      </c>
      <c r="I3411" t="s">
        <v>56</v>
      </c>
      <c r="J3411" t="s">
        <v>57</v>
      </c>
      <c r="K3411">
        <v>1</v>
      </c>
      <c r="L3411">
        <v>43580</v>
      </c>
      <c r="M3411">
        <v>1</v>
      </c>
      <c r="N3411" t="str">
        <f t="shared" si="410"/>
        <v>000X</v>
      </c>
      <c r="O3411">
        <v>3473</v>
      </c>
      <c r="P3411" t="s">
        <v>58</v>
      </c>
      <c r="Q3411" t="s">
        <v>16250</v>
      </c>
      <c r="R3411" t="s">
        <v>140</v>
      </c>
      <c r="T3411" t="s">
        <v>61</v>
      </c>
      <c r="V3411" t="s">
        <v>16564</v>
      </c>
      <c r="W3411">
        <v>229566</v>
      </c>
      <c r="X3411">
        <v>16010</v>
      </c>
      <c r="Y3411">
        <v>213556</v>
      </c>
      <c r="Z3411">
        <v>188484</v>
      </c>
      <c r="AA3411">
        <v>163484</v>
      </c>
      <c r="AB3411" t="s">
        <v>63</v>
      </c>
      <c r="AC3411" s="1">
        <v>43013</v>
      </c>
      <c r="AD3411">
        <v>200000</v>
      </c>
      <c r="AE3411">
        <v>2857</v>
      </c>
      <c r="AF3411">
        <v>2141</v>
      </c>
      <c r="AG3411" t="s">
        <v>64</v>
      </c>
      <c r="AH3411" t="s">
        <v>76</v>
      </c>
      <c r="AI3411">
        <v>1</v>
      </c>
      <c r="AJ3411">
        <v>2000</v>
      </c>
      <c r="AK3411">
        <v>3</v>
      </c>
      <c r="AL3411">
        <v>2</v>
      </c>
      <c r="AN3411">
        <v>2177</v>
      </c>
      <c r="AO3411">
        <v>32</v>
      </c>
      <c r="AP3411" t="s">
        <v>63</v>
      </c>
      <c r="AQ3411" t="s">
        <v>66</v>
      </c>
      <c r="AR3411">
        <v>3026</v>
      </c>
      <c r="AW3411" t="s">
        <v>16565</v>
      </c>
      <c r="AX3411" t="s">
        <v>16566</v>
      </c>
      <c r="AY3411" t="s">
        <v>16567</v>
      </c>
      <c r="AZ3411" t="s">
        <v>70</v>
      </c>
    </row>
    <row r="3412" spans="1:52" x14ac:dyDescent="0.3">
      <c r="A3412">
        <v>2183306</v>
      </c>
      <c r="B3412" t="s">
        <v>16568</v>
      </c>
      <c r="C3412" t="str">
        <f t="shared" si="414"/>
        <v>7492</v>
      </c>
      <c r="D3412" t="s">
        <v>8411</v>
      </c>
      <c r="E3412" t="str">
        <f t="shared" si="415"/>
        <v>0100</v>
      </c>
      <c r="F3412" t="s">
        <v>54</v>
      </c>
      <c r="G3412" t="str">
        <f>"33"</f>
        <v>33</v>
      </c>
      <c r="H3412" t="s">
        <v>1645</v>
      </c>
      <c r="I3412" t="s">
        <v>56</v>
      </c>
      <c r="J3412" t="s">
        <v>57</v>
      </c>
      <c r="K3412">
        <v>1</v>
      </c>
      <c r="L3412">
        <v>44864</v>
      </c>
      <c r="M3412">
        <v>1.03</v>
      </c>
      <c r="N3412" t="str">
        <f t="shared" si="410"/>
        <v>000X</v>
      </c>
      <c r="O3412">
        <v>3472</v>
      </c>
      <c r="P3412" t="s">
        <v>58</v>
      </c>
      <c r="Q3412" t="s">
        <v>16250</v>
      </c>
      <c r="R3412" t="s">
        <v>140</v>
      </c>
      <c r="T3412" t="s">
        <v>61</v>
      </c>
      <c r="V3412" t="s">
        <v>16569</v>
      </c>
      <c r="W3412">
        <v>275142</v>
      </c>
      <c r="X3412">
        <v>16480</v>
      </c>
      <c r="Y3412">
        <v>258662</v>
      </c>
      <c r="Z3412">
        <v>246558</v>
      </c>
      <c r="AA3412">
        <v>221558</v>
      </c>
      <c r="AB3412" t="s">
        <v>63</v>
      </c>
      <c r="AC3412" s="1">
        <v>42955</v>
      </c>
      <c r="AD3412">
        <v>253000</v>
      </c>
      <c r="AE3412">
        <v>2846</v>
      </c>
      <c r="AF3412">
        <v>354</v>
      </c>
      <c r="AG3412" t="s">
        <v>64</v>
      </c>
      <c r="AH3412" t="s">
        <v>76</v>
      </c>
      <c r="AI3412">
        <v>1</v>
      </c>
      <c r="AJ3412">
        <v>1999</v>
      </c>
      <c r="AK3412">
        <v>5</v>
      </c>
      <c r="AL3412">
        <v>3</v>
      </c>
      <c r="AN3412">
        <v>2647</v>
      </c>
      <c r="AO3412">
        <v>32</v>
      </c>
      <c r="AP3412" t="s">
        <v>63</v>
      </c>
      <c r="AQ3412" t="s">
        <v>66</v>
      </c>
      <c r="AR3412">
        <v>3567</v>
      </c>
      <c r="AW3412" t="s">
        <v>16328</v>
      </c>
      <c r="AX3412" t="s">
        <v>16570</v>
      </c>
      <c r="AY3412" t="s">
        <v>16329</v>
      </c>
      <c r="AZ3412" t="s">
        <v>70</v>
      </c>
    </row>
    <row r="3413" spans="1:52" x14ac:dyDescent="0.3">
      <c r="A3413">
        <v>2183454</v>
      </c>
      <c r="B3413" t="s">
        <v>16571</v>
      </c>
      <c r="C3413" t="str">
        <f t="shared" si="414"/>
        <v>7492</v>
      </c>
      <c r="D3413" t="s">
        <v>8411</v>
      </c>
      <c r="E3413" t="str">
        <f t="shared" si="415"/>
        <v>0100</v>
      </c>
      <c r="F3413" t="s">
        <v>54</v>
      </c>
      <c r="G3413" t="str">
        <f>"04"</f>
        <v>04</v>
      </c>
      <c r="H3413" t="s">
        <v>55</v>
      </c>
      <c r="I3413" t="s">
        <v>56</v>
      </c>
      <c r="J3413" t="s">
        <v>57</v>
      </c>
      <c r="K3413">
        <v>1</v>
      </c>
      <c r="L3413">
        <v>46250</v>
      </c>
      <c r="M3413">
        <v>1.06</v>
      </c>
      <c r="N3413" t="str">
        <f t="shared" si="410"/>
        <v>000X</v>
      </c>
      <c r="O3413">
        <v>3396</v>
      </c>
      <c r="P3413" t="s">
        <v>58</v>
      </c>
      <c r="Q3413" t="s">
        <v>16250</v>
      </c>
      <c r="R3413" t="s">
        <v>140</v>
      </c>
      <c r="T3413" t="s">
        <v>61</v>
      </c>
      <c r="V3413" t="s">
        <v>16572</v>
      </c>
      <c r="W3413">
        <v>265025</v>
      </c>
      <c r="X3413">
        <v>16990</v>
      </c>
      <c r="Y3413">
        <v>248035</v>
      </c>
      <c r="Z3413">
        <v>198914</v>
      </c>
      <c r="AA3413">
        <v>173914</v>
      </c>
      <c r="AB3413" t="s">
        <v>63</v>
      </c>
      <c r="AC3413" s="1">
        <v>36617</v>
      </c>
      <c r="AD3413">
        <v>14000</v>
      </c>
      <c r="AE3413">
        <v>1362</v>
      </c>
      <c r="AF3413">
        <v>243</v>
      </c>
      <c r="AG3413" t="s">
        <v>103</v>
      </c>
      <c r="AH3413" t="s">
        <v>76</v>
      </c>
      <c r="AI3413">
        <v>1</v>
      </c>
      <c r="AJ3413">
        <v>2003</v>
      </c>
      <c r="AK3413">
        <v>3</v>
      </c>
      <c r="AL3413">
        <v>2</v>
      </c>
      <c r="AN3413">
        <v>2480</v>
      </c>
      <c r="AO3413">
        <v>32</v>
      </c>
      <c r="AP3413" t="s">
        <v>63</v>
      </c>
      <c r="AQ3413" t="s">
        <v>66</v>
      </c>
      <c r="AR3413">
        <v>3496</v>
      </c>
      <c r="AW3413" t="s">
        <v>16573</v>
      </c>
      <c r="AX3413" t="s">
        <v>16574</v>
      </c>
      <c r="AY3413" t="s">
        <v>16575</v>
      </c>
      <c r="AZ3413" t="s">
        <v>70</v>
      </c>
    </row>
    <row r="3414" spans="1:52" x14ac:dyDescent="0.3">
      <c r="A3414">
        <v>2179767</v>
      </c>
      <c r="B3414" t="s">
        <v>16576</v>
      </c>
      <c r="C3414" t="str">
        <f t="shared" si="414"/>
        <v>7492</v>
      </c>
      <c r="D3414" t="s">
        <v>8411</v>
      </c>
      <c r="E3414" t="str">
        <f t="shared" si="415"/>
        <v>0100</v>
      </c>
      <c r="F3414" t="s">
        <v>54</v>
      </c>
      <c r="G3414" t="str">
        <f>"03"</f>
        <v>03</v>
      </c>
      <c r="H3414" t="s">
        <v>55</v>
      </c>
      <c r="I3414" t="s">
        <v>56</v>
      </c>
      <c r="J3414" t="s">
        <v>57</v>
      </c>
      <c r="K3414">
        <v>1</v>
      </c>
      <c r="L3414">
        <v>43530</v>
      </c>
      <c r="M3414">
        <v>1</v>
      </c>
      <c r="N3414" t="str">
        <f t="shared" si="410"/>
        <v>000X</v>
      </c>
      <c r="O3414">
        <v>5970</v>
      </c>
      <c r="P3414" t="s">
        <v>72</v>
      </c>
      <c r="Q3414" t="s">
        <v>16172</v>
      </c>
      <c r="R3414" t="s">
        <v>364</v>
      </c>
      <c r="T3414" t="s">
        <v>61</v>
      </c>
      <c r="V3414" t="s">
        <v>16577</v>
      </c>
      <c r="W3414">
        <v>229123</v>
      </c>
      <c r="X3414">
        <v>15990</v>
      </c>
      <c r="Y3414">
        <v>213133</v>
      </c>
      <c r="Z3414">
        <v>168434</v>
      </c>
      <c r="AA3414">
        <v>143434</v>
      </c>
      <c r="AB3414" t="s">
        <v>63</v>
      </c>
      <c r="AC3414" s="1">
        <v>35339</v>
      </c>
      <c r="AD3414">
        <v>8500</v>
      </c>
      <c r="AE3414">
        <v>1156</v>
      </c>
      <c r="AF3414">
        <v>616</v>
      </c>
      <c r="AG3414" t="s">
        <v>103</v>
      </c>
      <c r="AH3414" t="s">
        <v>76</v>
      </c>
      <c r="AI3414">
        <v>1</v>
      </c>
      <c r="AJ3414">
        <v>1997</v>
      </c>
      <c r="AK3414">
        <v>3</v>
      </c>
      <c r="AL3414">
        <v>2</v>
      </c>
      <c r="AN3414">
        <v>2522</v>
      </c>
      <c r="AO3414">
        <v>32</v>
      </c>
      <c r="AP3414" t="s">
        <v>63</v>
      </c>
      <c r="AQ3414" t="s">
        <v>66</v>
      </c>
      <c r="AR3414">
        <v>3249</v>
      </c>
      <c r="AW3414" t="s">
        <v>16578</v>
      </c>
      <c r="AY3414" t="s">
        <v>16579</v>
      </c>
      <c r="AZ3414" t="s">
        <v>5606</v>
      </c>
    </row>
    <row r="3415" spans="1:52" x14ac:dyDescent="0.3">
      <c r="A3415">
        <v>2180625</v>
      </c>
      <c r="B3415" t="s">
        <v>16580</v>
      </c>
      <c r="C3415" t="str">
        <f t="shared" si="414"/>
        <v>7492</v>
      </c>
      <c r="D3415" t="s">
        <v>8411</v>
      </c>
      <c r="E3415" t="str">
        <f>"0000"</f>
        <v>0000</v>
      </c>
      <c r="F3415" t="s">
        <v>108</v>
      </c>
      <c r="G3415" t="str">
        <f>"03"</f>
        <v>03</v>
      </c>
      <c r="H3415" t="s">
        <v>55</v>
      </c>
      <c r="I3415" t="s">
        <v>56</v>
      </c>
      <c r="J3415" t="s">
        <v>8434</v>
      </c>
      <c r="K3415">
        <v>0</v>
      </c>
      <c r="L3415">
        <v>56468</v>
      </c>
      <c r="M3415">
        <v>1.3</v>
      </c>
      <c r="N3415" t="str">
        <f t="shared" si="410"/>
        <v>000X</v>
      </c>
      <c r="O3415">
        <v>5924</v>
      </c>
      <c r="P3415" t="s">
        <v>72</v>
      </c>
      <c r="Q3415" t="s">
        <v>16189</v>
      </c>
      <c r="R3415" t="s">
        <v>364</v>
      </c>
      <c r="T3415" t="s">
        <v>61</v>
      </c>
      <c r="V3415" t="s">
        <v>16581</v>
      </c>
      <c r="W3415">
        <v>15630</v>
      </c>
      <c r="X3415">
        <v>15630</v>
      </c>
      <c r="Y3415">
        <v>0</v>
      </c>
      <c r="Z3415">
        <v>15630</v>
      </c>
      <c r="AA3415">
        <v>15630</v>
      </c>
      <c r="AB3415" t="s">
        <v>72</v>
      </c>
      <c r="AC3415" s="1">
        <v>39995</v>
      </c>
      <c r="AD3415">
        <v>25000</v>
      </c>
      <c r="AE3415">
        <v>2299</v>
      </c>
      <c r="AF3415">
        <v>2380</v>
      </c>
      <c r="AG3415" t="s">
        <v>103</v>
      </c>
      <c r="AH3415" t="s">
        <v>76</v>
      </c>
      <c r="AR3415">
        <v>0</v>
      </c>
      <c r="AW3415" t="s">
        <v>16582</v>
      </c>
      <c r="AY3415" t="s">
        <v>3353</v>
      </c>
      <c r="AZ3415" t="s">
        <v>70</v>
      </c>
    </row>
    <row r="3416" spans="1:52" x14ac:dyDescent="0.3">
      <c r="A3416">
        <v>2180820</v>
      </c>
      <c r="B3416" t="s">
        <v>16583</v>
      </c>
      <c r="C3416" t="str">
        <f t="shared" si="414"/>
        <v>7492</v>
      </c>
      <c r="D3416" t="s">
        <v>8411</v>
      </c>
      <c r="E3416" t="str">
        <f t="shared" ref="E3416:E3424" si="416">"0100"</f>
        <v>0100</v>
      </c>
      <c r="F3416" t="s">
        <v>54</v>
      </c>
      <c r="G3416" t="str">
        <f>"34"</f>
        <v>34</v>
      </c>
      <c r="H3416" t="s">
        <v>1645</v>
      </c>
      <c r="I3416" t="s">
        <v>56</v>
      </c>
      <c r="J3416" t="s">
        <v>57</v>
      </c>
      <c r="K3416">
        <v>1</v>
      </c>
      <c r="L3416">
        <v>49842</v>
      </c>
      <c r="M3416">
        <v>1.1399999999999999</v>
      </c>
      <c r="N3416" t="str">
        <f t="shared" si="410"/>
        <v>000X</v>
      </c>
      <c r="O3416">
        <v>2679</v>
      </c>
      <c r="P3416" t="s">
        <v>58</v>
      </c>
      <c r="Q3416" t="s">
        <v>15881</v>
      </c>
      <c r="R3416" t="s">
        <v>140</v>
      </c>
      <c r="T3416" t="s">
        <v>61</v>
      </c>
      <c r="V3416" t="s">
        <v>16584</v>
      </c>
      <c r="W3416">
        <v>271801</v>
      </c>
      <c r="X3416">
        <v>18310</v>
      </c>
      <c r="Y3416">
        <v>253491</v>
      </c>
      <c r="Z3416">
        <v>201929</v>
      </c>
      <c r="AA3416">
        <v>171929</v>
      </c>
      <c r="AB3416" t="s">
        <v>63</v>
      </c>
      <c r="AC3416" s="1">
        <v>38565</v>
      </c>
      <c r="AD3416">
        <v>380000</v>
      </c>
      <c r="AE3416">
        <v>1910</v>
      </c>
      <c r="AF3416">
        <v>227</v>
      </c>
      <c r="AG3416" t="s">
        <v>64</v>
      </c>
      <c r="AH3416" t="s">
        <v>76</v>
      </c>
      <c r="AI3416">
        <v>1</v>
      </c>
      <c r="AJ3416">
        <v>2001</v>
      </c>
      <c r="AK3416">
        <v>3</v>
      </c>
      <c r="AL3416">
        <v>3</v>
      </c>
      <c r="AN3416">
        <v>2791</v>
      </c>
      <c r="AO3416">
        <v>32</v>
      </c>
      <c r="AP3416" t="s">
        <v>63</v>
      </c>
      <c r="AQ3416" t="s">
        <v>66</v>
      </c>
      <c r="AR3416">
        <v>3870</v>
      </c>
      <c r="AW3416" t="s">
        <v>16585</v>
      </c>
      <c r="AX3416" t="s">
        <v>16586</v>
      </c>
      <c r="AY3416" t="s">
        <v>16587</v>
      </c>
      <c r="AZ3416" t="s">
        <v>70</v>
      </c>
    </row>
    <row r="3417" spans="1:52" x14ac:dyDescent="0.3">
      <c r="A3417">
        <v>2180901</v>
      </c>
      <c r="B3417" t="s">
        <v>16588</v>
      </c>
      <c r="C3417" t="str">
        <f t="shared" si="414"/>
        <v>7492</v>
      </c>
      <c r="D3417" t="s">
        <v>8411</v>
      </c>
      <c r="E3417" t="str">
        <f t="shared" si="416"/>
        <v>0100</v>
      </c>
      <c r="F3417" t="s">
        <v>54</v>
      </c>
      <c r="G3417" t="str">
        <f>"34"</f>
        <v>34</v>
      </c>
      <c r="H3417" t="s">
        <v>1645</v>
      </c>
      <c r="I3417" t="s">
        <v>56</v>
      </c>
      <c r="J3417" t="s">
        <v>57</v>
      </c>
      <c r="K3417">
        <v>1</v>
      </c>
      <c r="L3417">
        <v>48682</v>
      </c>
      <c r="M3417">
        <v>1.1200000000000001</v>
      </c>
      <c r="N3417" t="str">
        <f t="shared" si="410"/>
        <v>000X</v>
      </c>
      <c r="O3417">
        <v>2731</v>
      </c>
      <c r="P3417" t="s">
        <v>58</v>
      </c>
      <c r="Q3417" t="s">
        <v>15881</v>
      </c>
      <c r="R3417" t="s">
        <v>140</v>
      </c>
      <c r="T3417" t="s">
        <v>61</v>
      </c>
      <c r="V3417" t="s">
        <v>16589</v>
      </c>
      <c r="W3417">
        <v>270855</v>
      </c>
      <c r="X3417">
        <v>17880</v>
      </c>
      <c r="Y3417">
        <v>252975</v>
      </c>
      <c r="Z3417">
        <v>206182</v>
      </c>
      <c r="AA3417">
        <v>181182</v>
      </c>
      <c r="AB3417" t="s">
        <v>63</v>
      </c>
      <c r="AC3417" s="1">
        <v>38047</v>
      </c>
      <c r="AD3417">
        <v>252000</v>
      </c>
      <c r="AE3417">
        <v>1698</v>
      </c>
      <c r="AF3417">
        <v>395</v>
      </c>
      <c r="AG3417" t="s">
        <v>64</v>
      </c>
      <c r="AH3417" t="s">
        <v>76</v>
      </c>
      <c r="AI3417">
        <v>1</v>
      </c>
      <c r="AJ3417">
        <v>2000</v>
      </c>
      <c r="AK3417">
        <v>3</v>
      </c>
      <c r="AL3417">
        <v>2</v>
      </c>
      <c r="AM3417">
        <v>1</v>
      </c>
      <c r="AN3417">
        <v>2571</v>
      </c>
      <c r="AO3417">
        <v>32</v>
      </c>
      <c r="AP3417" t="s">
        <v>63</v>
      </c>
      <c r="AQ3417" t="s">
        <v>66</v>
      </c>
      <c r="AR3417">
        <v>3485</v>
      </c>
      <c r="AW3417" t="s">
        <v>16590</v>
      </c>
      <c r="AX3417" t="s">
        <v>16591</v>
      </c>
      <c r="AY3417" t="s">
        <v>16592</v>
      </c>
      <c r="AZ3417" t="s">
        <v>70</v>
      </c>
    </row>
    <row r="3418" spans="1:52" x14ac:dyDescent="0.3">
      <c r="A3418">
        <v>2181320</v>
      </c>
      <c r="B3418" t="s">
        <v>16593</v>
      </c>
      <c r="C3418" t="str">
        <f t="shared" si="414"/>
        <v>7492</v>
      </c>
      <c r="D3418" t="s">
        <v>8411</v>
      </c>
      <c r="E3418" t="str">
        <f t="shared" si="416"/>
        <v>0100</v>
      </c>
      <c r="F3418" t="s">
        <v>54</v>
      </c>
      <c r="G3418" t="str">
        <f>"34"</f>
        <v>34</v>
      </c>
      <c r="H3418" t="s">
        <v>1645</v>
      </c>
      <c r="I3418" t="s">
        <v>56</v>
      </c>
      <c r="J3418" t="s">
        <v>57</v>
      </c>
      <c r="K3418">
        <v>1</v>
      </c>
      <c r="L3418">
        <v>54152</v>
      </c>
      <c r="M3418">
        <v>1.24</v>
      </c>
      <c r="N3418" t="str">
        <f t="shared" si="410"/>
        <v>000X</v>
      </c>
      <c r="O3418">
        <v>2961</v>
      </c>
      <c r="P3418" t="s">
        <v>58</v>
      </c>
      <c r="Q3418" t="s">
        <v>15881</v>
      </c>
      <c r="R3418" t="s">
        <v>140</v>
      </c>
      <c r="T3418" t="s">
        <v>61</v>
      </c>
      <c r="V3418" t="s">
        <v>16594</v>
      </c>
      <c r="W3418">
        <v>242284</v>
      </c>
      <c r="X3418">
        <v>19890</v>
      </c>
      <c r="Y3418">
        <v>222394</v>
      </c>
      <c r="Z3418">
        <v>193076</v>
      </c>
      <c r="AA3418">
        <v>168076</v>
      </c>
      <c r="AB3418" t="s">
        <v>63</v>
      </c>
      <c r="AC3418" s="1">
        <v>37895</v>
      </c>
      <c r="AD3418">
        <v>215800</v>
      </c>
      <c r="AE3418">
        <v>1649</v>
      </c>
      <c r="AF3418">
        <v>1854</v>
      </c>
      <c r="AG3418" t="s">
        <v>64</v>
      </c>
      <c r="AH3418" t="s">
        <v>76</v>
      </c>
      <c r="AI3418">
        <v>1</v>
      </c>
      <c r="AJ3418">
        <v>2003</v>
      </c>
      <c r="AK3418">
        <v>3</v>
      </c>
      <c r="AL3418">
        <v>2</v>
      </c>
      <c r="AN3418">
        <v>2196</v>
      </c>
      <c r="AO3418">
        <v>32</v>
      </c>
      <c r="AP3418" t="s">
        <v>63</v>
      </c>
      <c r="AQ3418" t="s">
        <v>66</v>
      </c>
      <c r="AR3418">
        <v>3112</v>
      </c>
      <c r="AW3418" t="s">
        <v>16595</v>
      </c>
      <c r="AX3418" t="s">
        <v>16596</v>
      </c>
      <c r="AY3418" t="s">
        <v>16597</v>
      </c>
      <c r="AZ3418" t="s">
        <v>70</v>
      </c>
    </row>
    <row r="3419" spans="1:52" x14ac:dyDescent="0.3">
      <c r="A3419">
        <v>2181486</v>
      </c>
      <c r="B3419" t="s">
        <v>16598</v>
      </c>
      <c r="C3419" t="str">
        <f t="shared" si="414"/>
        <v>7492</v>
      </c>
      <c r="D3419" t="s">
        <v>8411</v>
      </c>
      <c r="E3419" t="str">
        <f t="shared" si="416"/>
        <v>0100</v>
      </c>
      <c r="F3419" t="s">
        <v>54</v>
      </c>
      <c r="G3419" t="str">
        <f>"04"</f>
        <v>04</v>
      </c>
      <c r="H3419" t="s">
        <v>55</v>
      </c>
      <c r="I3419" t="s">
        <v>56</v>
      </c>
      <c r="J3419" t="s">
        <v>57</v>
      </c>
      <c r="K3419">
        <v>1</v>
      </c>
      <c r="L3419">
        <v>45530</v>
      </c>
      <c r="M3419">
        <v>1.05</v>
      </c>
      <c r="N3419" t="str">
        <f t="shared" si="410"/>
        <v>000X</v>
      </c>
      <c r="O3419">
        <v>3077</v>
      </c>
      <c r="P3419" t="s">
        <v>58</v>
      </c>
      <c r="Q3419" t="s">
        <v>15272</v>
      </c>
      <c r="R3419" t="s">
        <v>140</v>
      </c>
      <c r="T3419" t="s">
        <v>61</v>
      </c>
      <c r="V3419" t="s">
        <v>16599</v>
      </c>
      <c r="W3419">
        <v>286940</v>
      </c>
      <c r="X3419">
        <v>16720</v>
      </c>
      <c r="Y3419">
        <v>270220</v>
      </c>
      <c r="Z3419">
        <v>261704</v>
      </c>
      <c r="AA3419">
        <v>236704</v>
      </c>
      <c r="AB3419" t="s">
        <v>63</v>
      </c>
      <c r="AC3419" s="1">
        <v>42760</v>
      </c>
      <c r="AD3419">
        <v>284000</v>
      </c>
      <c r="AE3419">
        <v>2808</v>
      </c>
      <c r="AF3419">
        <v>1764</v>
      </c>
      <c r="AG3419" t="s">
        <v>64</v>
      </c>
      <c r="AH3419" t="s">
        <v>76</v>
      </c>
      <c r="AI3419">
        <v>1</v>
      </c>
      <c r="AJ3419">
        <v>2006</v>
      </c>
      <c r="AK3419">
        <v>3</v>
      </c>
      <c r="AL3419">
        <v>3</v>
      </c>
      <c r="AN3419">
        <v>2885</v>
      </c>
      <c r="AO3419">
        <v>32</v>
      </c>
      <c r="AP3419" t="s">
        <v>63</v>
      </c>
      <c r="AQ3419" t="s">
        <v>66</v>
      </c>
      <c r="AR3419">
        <v>3963</v>
      </c>
      <c r="AW3419" t="s">
        <v>16600</v>
      </c>
      <c r="AX3419" t="s">
        <v>16601</v>
      </c>
      <c r="AY3419" t="s">
        <v>16602</v>
      </c>
      <c r="AZ3419" t="s">
        <v>16603</v>
      </c>
    </row>
    <row r="3420" spans="1:52" x14ac:dyDescent="0.3">
      <c r="A3420">
        <v>2182644</v>
      </c>
      <c r="B3420" t="s">
        <v>16604</v>
      </c>
      <c r="C3420" t="str">
        <f t="shared" si="414"/>
        <v>7492</v>
      </c>
      <c r="D3420" t="s">
        <v>8411</v>
      </c>
      <c r="E3420" t="str">
        <f t="shared" si="416"/>
        <v>0100</v>
      </c>
      <c r="F3420" t="s">
        <v>54</v>
      </c>
      <c r="G3420" t="str">
        <f>"33"</f>
        <v>33</v>
      </c>
      <c r="H3420" t="s">
        <v>1645</v>
      </c>
      <c r="I3420" t="s">
        <v>56</v>
      </c>
      <c r="J3420" t="s">
        <v>57</v>
      </c>
      <c r="K3420">
        <v>1</v>
      </c>
      <c r="L3420">
        <v>43761</v>
      </c>
      <c r="M3420">
        <v>1</v>
      </c>
      <c r="N3420" t="str">
        <f t="shared" si="410"/>
        <v>000X</v>
      </c>
      <c r="O3420">
        <v>3223</v>
      </c>
      <c r="P3420" t="s">
        <v>58</v>
      </c>
      <c r="Q3420" t="s">
        <v>15661</v>
      </c>
      <c r="R3420" t="s">
        <v>140</v>
      </c>
      <c r="T3420" t="s">
        <v>61</v>
      </c>
      <c r="V3420" t="s">
        <v>16605</v>
      </c>
      <c r="W3420">
        <v>248317</v>
      </c>
      <c r="X3420">
        <v>16070</v>
      </c>
      <c r="Y3420">
        <v>232247</v>
      </c>
      <c r="Z3420">
        <v>106854</v>
      </c>
      <c r="AA3420">
        <v>81854</v>
      </c>
      <c r="AB3420" t="s">
        <v>63</v>
      </c>
      <c r="AC3420" s="1">
        <v>42633</v>
      </c>
      <c r="AD3420">
        <v>20000</v>
      </c>
      <c r="AE3420">
        <v>2783</v>
      </c>
      <c r="AF3420">
        <v>256</v>
      </c>
      <c r="AG3420" t="s">
        <v>103</v>
      </c>
      <c r="AH3420" t="s">
        <v>76</v>
      </c>
      <c r="AI3420">
        <v>1</v>
      </c>
      <c r="AJ3420">
        <v>2018</v>
      </c>
      <c r="AK3420">
        <v>3</v>
      </c>
      <c r="AL3420">
        <v>2</v>
      </c>
      <c r="AN3420">
        <v>2288</v>
      </c>
      <c r="AO3420">
        <v>32</v>
      </c>
      <c r="AP3420" t="s">
        <v>63</v>
      </c>
      <c r="AQ3420" t="s">
        <v>66</v>
      </c>
      <c r="AR3420">
        <v>3175</v>
      </c>
      <c r="AW3420" t="s">
        <v>16606</v>
      </c>
      <c r="AX3420" t="s">
        <v>16607</v>
      </c>
      <c r="AY3420" t="s">
        <v>16608</v>
      </c>
      <c r="AZ3420" t="s">
        <v>16609</v>
      </c>
    </row>
    <row r="3421" spans="1:52" x14ac:dyDescent="0.3">
      <c r="A3421">
        <v>2182792</v>
      </c>
      <c r="B3421" t="s">
        <v>16610</v>
      </c>
      <c r="C3421" t="str">
        <f t="shared" si="414"/>
        <v>7492</v>
      </c>
      <c r="D3421" t="s">
        <v>8411</v>
      </c>
      <c r="E3421" t="str">
        <f t="shared" si="416"/>
        <v>0100</v>
      </c>
      <c r="F3421" t="s">
        <v>54</v>
      </c>
      <c r="G3421" t="str">
        <f>"04"</f>
        <v>04</v>
      </c>
      <c r="H3421" t="s">
        <v>55</v>
      </c>
      <c r="I3421" t="s">
        <v>56</v>
      </c>
      <c r="J3421" t="s">
        <v>57</v>
      </c>
      <c r="K3421">
        <v>1</v>
      </c>
      <c r="L3421">
        <v>52211</v>
      </c>
      <c r="M3421">
        <v>1.2</v>
      </c>
      <c r="N3421" t="str">
        <f t="shared" si="410"/>
        <v>000X</v>
      </c>
      <c r="O3421">
        <v>3275</v>
      </c>
      <c r="P3421" t="s">
        <v>58</v>
      </c>
      <c r="Q3421" t="s">
        <v>15661</v>
      </c>
      <c r="R3421" t="s">
        <v>140</v>
      </c>
      <c r="T3421" t="s">
        <v>61</v>
      </c>
      <c r="V3421" t="s">
        <v>16611</v>
      </c>
      <c r="W3421">
        <v>208260</v>
      </c>
      <c r="X3421">
        <v>19180</v>
      </c>
      <c r="Y3421">
        <v>189080</v>
      </c>
      <c r="Z3421">
        <v>158048</v>
      </c>
      <c r="AA3421">
        <v>133048</v>
      </c>
      <c r="AB3421" t="s">
        <v>63</v>
      </c>
      <c r="AC3421" s="1">
        <v>35704</v>
      </c>
      <c r="AD3421">
        <v>125000</v>
      </c>
      <c r="AE3421">
        <v>1212</v>
      </c>
      <c r="AF3421">
        <v>1327</v>
      </c>
      <c r="AG3421" t="s">
        <v>64</v>
      </c>
      <c r="AH3421" t="s">
        <v>76</v>
      </c>
      <c r="AI3421">
        <v>1</v>
      </c>
      <c r="AJ3421">
        <v>1991</v>
      </c>
      <c r="AK3421">
        <v>3</v>
      </c>
      <c r="AL3421">
        <v>2</v>
      </c>
      <c r="AN3421">
        <v>2017</v>
      </c>
      <c r="AO3421">
        <v>32</v>
      </c>
      <c r="AP3421" t="s">
        <v>63</v>
      </c>
      <c r="AQ3421" t="s">
        <v>66</v>
      </c>
      <c r="AR3421">
        <v>3047</v>
      </c>
      <c r="AW3421" t="s">
        <v>16612</v>
      </c>
      <c r="AX3421" t="s">
        <v>16613</v>
      </c>
      <c r="AY3421" t="s">
        <v>16614</v>
      </c>
      <c r="AZ3421" t="s">
        <v>70</v>
      </c>
    </row>
    <row r="3422" spans="1:52" x14ac:dyDescent="0.3">
      <c r="A3422">
        <v>2183004</v>
      </c>
      <c r="B3422" t="s">
        <v>16615</v>
      </c>
      <c r="C3422" t="str">
        <f t="shared" si="414"/>
        <v>7492</v>
      </c>
      <c r="D3422" t="s">
        <v>8411</v>
      </c>
      <c r="E3422" t="str">
        <f t="shared" si="416"/>
        <v>0100</v>
      </c>
      <c r="F3422" t="s">
        <v>54</v>
      </c>
      <c r="G3422" t="str">
        <f>"33"</f>
        <v>33</v>
      </c>
      <c r="H3422" t="s">
        <v>1645</v>
      </c>
      <c r="I3422" t="s">
        <v>56</v>
      </c>
      <c r="J3422" t="s">
        <v>57</v>
      </c>
      <c r="K3422">
        <v>1</v>
      </c>
      <c r="L3422">
        <v>43750</v>
      </c>
      <c r="M3422">
        <v>1</v>
      </c>
      <c r="N3422" t="str">
        <f t="shared" si="410"/>
        <v>000X</v>
      </c>
      <c r="O3422">
        <v>3409</v>
      </c>
      <c r="P3422" t="s">
        <v>58</v>
      </c>
      <c r="Q3422" t="s">
        <v>16250</v>
      </c>
      <c r="R3422" t="s">
        <v>140</v>
      </c>
      <c r="T3422" t="s">
        <v>61</v>
      </c>
      <c r="V3422" t="s">
        <v>16616</v>
      </c>
      <c r="W3422">
        <v>212657</v>
      </c>
      <c r="X3422">
        <v>16070</v>
      </c>
      <c r="Y3422">
        <v>196587</v>
      </c>
      <c r="Z3422">
        <v>174346</v>
      </c>
      <c r="AA3422">
        <v>149346</v>
      </c>
      <c r="AB3422" t="s">
        <v>63</v>
      </c>
      <c r="AC3422" s="1">
        <v>38534</v>
      </c>
      <c r="AD3422">
        <v>281000</v>
      </c>
      <c r="AE3422">
        <v>1890</v>
      </c>
      <c r="AF3422">
        <v>1206</v>
      </c>
      <c r="AG3422" t="s">
        <v>64</v>
      </c>
      <c r="AH3422" t="s">
        <v>76</v>
      </c>
      <c r="AI3422">
        <v>1</v>
      </c>
      <c r="AJ3422">
        <v>2003</v>
      </c>
      <c r="AK3422">
        <v>3</v>
      </c>
      <c r="AL3422">
        <v>2</v>
      </c>
      <c r="AN3422">
        <v>1750</v>
      </c>
      <c r="AO3422">
        <v>32</v>
      </c>
      <c r="AP3422" t="s">
        <v>63</v>
      </c>
      <c r="AQ3422" t="s">
        <v>66</v>
      </c>
      <c r="AR3422">
        <v>2443</v>
      </c>
      <c r="AW3422" t="s">
        <v>16617</v>
      </c>
      <c r="AX3422" t="s">
        <v>16618</v>
      </c>
      <c r="AY3422" t="s">
        <v>16619</v>
      </c>
      <c r="AZ3422" t="s">
        <v>70</v>
      </c>
    </row>
    <row r="3423" spans="1:52" x14ac:dyDescent="0.3">
      <c r="A3423">
        <v>2179511</v>
      </c>
      <c r="B3423" t="s">
        <v>16620</v>
      </c>
      <c r="C3423" t="str">
        <f t="shared" si="414"/>
        <v>7492</v>
      </c>
      <c r="D3423" t="s">
        <v>8411</v>
      </c>
      <c r="E3423" t="str">
        <f t="shared" si="416"/>
        <v>0100</v>
      </c>
      <c r="F3423" t="s">
        <v>54</v>
      </c>
      <c r="G3423" t="str">
        <f>"03"</f>
        <v>03</v>
      </c>
      <c r="H3423" t="s">
        <v>55</v>
      </c>
      <c r="I3423" t="s">
        <v>56</v>
      </c>
      <c r="J3423" t="s">
        <v>57</v>
      </c>
      <c r="K3423">
        <v>1</v>
      </c>
      <c r="L3423">
        <v>43696</v>
      </c>
      <c r="M3423">
        <v>1</v>
      </c>
      <c r="N3423" t="str">
        <f t="shared" si="410"/>
        <v>000X</v>
      </c>
      <c r="O3423">
        <v>5915</v>
      </c>
      <c r="P3423" t="s">
        <v>72</v>
      </c>
      <c r="Q3423" t="s">
        <v>16172</v>
      </c>
      <c r="R3423" t="s">
        <v>364</v>
      </c>
      <c r="T3423" t="s">
        <v>61</v>
      </c>
      <c r="V3423" t="s">
        <v>16621</v>
      </c>
      <c r="W3423">
        <v>205688</v>
      </c>
      <c r="X3423">
        <v>16050</v>
      </c>
      <c r="Y3423">
        <v>189638</v>
      </c>
      <c r="Z3423">
        <v>133281</v>
      </c>
      <c r="AA3423">
        <v>108281</v>
      </c>
      <c r="AB3423" t="s">
        <v>63</v>
      </c>
      <c r="AC3423" s="1">
        <v>34759</v>
      </c>
      <c r="AD3423">
        <v>10000</v>
      </c>
      <c r="AE3423">
        <v>1075</v>
      </c>
      <c r="AF3423">
        <v>845</v>
      </c>
      <c r="AG3423" t="s">
        <v>103</v>
      </c>
      <c r="AH3423" t="s">
        <v>76</v>
      </c>
      <c r="AI3423">
        <v>1</v>
      </c>
      <c r="AJ3423">
        <v>1995</v>
      </c>
      <c r="AK3423">
        <v>4</v>
      </c>
      <c r="AL3423">
        <v>2</v>
      </c>
      <c r="AN3423">
        <v>2081</v>
      </c>
      <c r="AO3423">
        <v>32</v>
      </c>
      <c r="AP3423" t="s">
        <v>63</v>
      </c>
      <c r="AQ3423" t="s">
        <v>66</v>
      </c>
      <c r="AR3423">
        <v>3052</v>
      </c>
      <c r="AW3423" t="s">
        <v>16622</v>
      </c>
      <c r="AX3423" t="s">
        <v>16623</v>
      </c>
      <c r="AY3423" t="s">
        <v>16624</v>
      </c>
      <c r="AZ3423" t="s">
        <v>70</v>
      </c>
    </row>
    <row r="3424" spans="1:52" x14ac:dyDescent="0.3">
      <c r="A3424">
        <v>2180048</v>
      </c>
      <c r="B3424" t="s">
        <v>16625</v>
      </c>
      <c r="C3424" t="str">
        <f t="shared" si="414"/>
        <v>7492</v>
      </c>
      <c r="D3424" t="s">
        <v>8411</v>
      </c>
      <c r="E3424" t="str">
        <f t="shared" si="416"/>
        <v>0100</v>
      </c>
      <c r="F3424" t="s">
        <v>54</v>
      </c>
      <c r="G3424" t="str">
        <f>"03"</f>
        <v>03</v>
      </c>
      <c r="H3424" t="s">
        <v>55</v>
      </c>
      <c r="I3424" t="s">
        <v>56</v>
      </c>
      <c r="J3424" t="s">
        <v>57</v>
      </c>
      <c r="K3424">
        <v>1</v>
      </c>
      <c r="L3424">
        <v>44226</v>
      </c>
      <c r="M3424">
        <v>1.02</v>
      </c>
      <c r="N3424" t="str">
        <f t="shared" si="410"/>
        <v>000X</v>
      </c>
      <c r="O3424">
        <v>5780</v>
      </c>
      <c r="P3424" t="s">
        <v>72</v>
      </c>
      <c r="Q3424" t="s">
        <v>16172</v>
      </c>
      <c r="R3424" t="s">
        <v>364</v>
      </c>
      <c r="T3424" t="s">
        <v>61</v>
      </c>
      <c r="V3424" t="s">
        <v>16626</v>
      </c>
      <c r="W3424">
        <v>225100</v>
      </c>
      <c r="X3424">
        <v>16240</v>
      </c>
      <c r="Y3424">
        <v>208860</v>
      </c>
      <c r="Z3424">
        <v>184792</v>
      </c>
      <c r="AA3424">
        <v>159792</v>
      </c>
      <c r="AB3424" t="s">
        <v>63</v>
      </c>
      <c r="AC3424" s="1">
        <v>42670</v>
      </c>
      <c r="AD3424">
        <v>200000</v>
      </c>
      <c r="AE3424">
        <v>2791</v>
      </c>
      <c r="AF3424">
        <v>921</v>
      </c>
      <c r="AG3424" t="s">
        <v>64</v>
      </c>
      <c r="AH3424" t="s">
        <v>76</v>
      </c>
      <c r="AI3424">
        <v>1</v>
      </c>
      <c r="AJ3424">
        <v>1998</v>
      </c>
      <c r="AK3424">
        <v>4</v>
      </c>
      <c r="AL3424">
        <v>2</v>
      </c>
      <c r="AN3424">
        <v>2300</v>
      </c>
      <c r="AO3424">
        <v>32</v>
      </c>
      <c r="AP3424" t="s">
        <v>63</v>
      </c>
      <c r="AQ3424" t="s">
        <v>66</v>
      </c>
      <c r="AR3424">
        <v>3345</v>
      </c>
      <c r="AW3424" t="s">
        <v>16627</v>
      </c>
      <c r="AY3424" t="s">
        <v>16628</v>
      </c>
      <c r="AZ3424" t="s">
        <v>70</v>
      </c>
    </row>
    <row r="3425" spans="1:52" x14ac:dyDescent="0.3">
      <c r="A3425">
        <v>2180188</v>
      </c>
      <c r="B3425" t="s">
        <v>16629</v>
      </c>
      <c r="C3425" t="str">
        <f t="shared" si="414"/>
        <v>7492</v>
      </c>
      <c r="D3425" t="s">
        <v>8411</v>
      </c>
      <c r="E3425" t="str">
        <f>"0000"</f>
        <v>0000</v>
      </c>
      <c r="F3425" t="s">
        <v>108</v>
      </c>
      <c r="G3425" t="str">
        <f>"03"</f>
        <v>03</v>
      </c>
      <c r="H3425" t="s">
        <v>55</v>
      </c>
      <c r="I3425" t="s">
        <v>56</v>
      </c>
      <c r="J3425" t="s">
        <v>57</v>
      </c>
      <c r="K3425">
        <v>0</v>
      </c>
      <c r="L3425">
        <v>48763</v>
      </c>
      <c r="M3425">
        <v>1.1200000000000001</v>
      </c>
      <c r="N3425" t="str">
        <f t="shared" si="410"/>
        <v>000X</v>
      </c>
      <c r="O3425">
        <v>5945</v>
      </c>
      <c r="P3425" t="s">
        <v>72</v>
      </c>
      <c r="Q3425" t="s">
        <v>16189</v>
      </c>
      <c r="R3425" t="s">
        <v>364</v>
      </c>
      <c r="T3425" t="s">
        <v>61</v>
      </c>
      <c r="V3425" t="s">
        <v>16630</v>
      </c>
      <c r="W3425">
        <v>17910</v>
      </c>
      <c r="X3425">
        <v>17910</v>
      </c>
      <c r="Y3425">
        <v>0</v>
      </c>
      <c r="Z3425">
        <v>17910</v>
      </c>
      <c r="AA3425">
        <v>17910</v>
      </c>
      <c r="AB3425" t="s">
        <v>72</v>
      </c>
      <c r="AC3425" s="1">
        <v>29738</v>
      </c>
      <c r="AD3425">
        <v>8300</v>
      </c>
      <c r="AE3425">
        <v>579</v>
      </c>
      <c r="AF3425">
        <v>1005</v>
      </c>
      <c r="AG3425" t="s">
        <v>103</v>
      </c>
      <c r="AH3425" t="s">
        <v>76</v>
      </c>
      <c r="AR3425">
        <v>0</v>
      </c>
      <c r="AW3425" t="s">
        <v>16631</v>
      </c>
      <c r="AX3425" t="s">
        <v>16632</v>
      </c>
      <c r="AY3425" t="s">
        <v>16633</v>
      </c>
      <c r="AZ3425" t="s">
        <v>16634</v>
      </c>
    </row>
    <row r="3426" spans="1:52" x14ac:dyDescent="0.3">
      <c r="A3426">
        <v>2182067</v>
      </c>
      <c r="B3426" t="s">
        <v>16635</v>
      </c>
      <c r="C3426" t="str">
        <f t="shared" si="414"/>
        <v>7492</v>
      </c>
      <c r="D3426" t="s">
        <v>8411</v>
      </c>
      <c r="E3426" t="str">
        <f>"0000"</f>
        <v>0000</v>
      </c>
      <c r="F3426" t="s">
        <v>108</v>
      </c>
      <c r="G3426" t="str">
        <f>"33"</f>
        <v>33</v>
      </c>
      <c r="H3426" t="s">
        <v>1645</v>
      </c>
      <c r="I3426" t="s">
        <v>56</v>
      </c>
      <c r="J3426" t="s">
        <v>57</v>
      </c>
      <c r="K3426">
        <v>0</v>
      </c>
      <c r="L3426">
        <v>43750</v>
      </c>
      <c r="M3426">
        <v>1</v>
      </c>
      <c r="N3426" t="str">
        <f t="shared" si="410"/>
        <v>000X</v>
      </c>
      <c r="O3426">
        <v>3120</v>
      </c>
      <c r="P3426" t="s">
        <v>58</v>
      </c>
      <c r="Q3426" t="s">
        <v>15661</v>
      </c>
      <c r="R3426" t="s">
        <v>140</v>
      </c>
      <c r="T3426" t="s">
        <v>61</v>
      </c>
      <c r="V3426" t="s">
        <v>16636</v>
      </c>
      <c r="W3426">
        <v>16070</v>
      </c>
      <c r="X3426">
        <v>16070</v>
      </c>
      <c r="Y3426">
        <v>0</v>
      </c>
      <c r="Z3426">
        <v>16070</v>
      </c>
      <c r="AA3426">
        <v>16070</v>
      </c>
      <c r="AB3426" t="s">
        <v>72</v>
      </c>
      <c r="AC3426" s="1">
        <v>43214</v>
      </c>
      <c r="AD3426">
        <v>21000</v>
      </c>
      <c r="AE3426">
        <v>2896</v>
      </c>
      <c r="AF3426">
        <v>232</v>
      </c>
      <c r="AG3426" t="s">
        <v>103</v>
      </c>
      <c r="AH3426" t="s">
        <v>76</v>
      </c>
      <c r="AR3426">
        <v>0</v>
      </c>
      <c r="AW3426" t="s">
        <v>16313</v>
      </c>
      <c r="AX3426" t="s">
        <v>16314</v>
      </c>
      <c r="AY3426" t="s">
        <v>16315</v>
      </c>
      <c r="AZ3426" t="s">
        <v>70</v>
      </c>
    </row>
    <row r="3427" spans="1:52" x14ac:dyDescent="0.3">
      <c r="A3427">
        <v>2182547</v>
      </c>
      <c r="B3427" t="s">
        <v>16637</v>
      </c>
      <c r="C3427" t="str">
        <f t="shared" si="414"/>
        <v>7492</v>
      </c>
      <c r="D3427" t="s">
        <v>8411</v>
      </c>
      <c r="E3427" t="str">
        <f>"0100"</f>
        <v>0100</v>
      </c>
      <c r="F3427" t="s">
        <v>54</v>
      </c>
      <c r="G3427" t="str">
        <f>"33"</f>
        <v>33</v>
      </c>
      <c r="H3427" t="s">
        <v>1645</v>
      </c>
      <c r="I3427" t="s">
        <v>56</v>
      </c>
      <c r="J3427" t="s">
        <v>57</v>
      </c>
      <c r="K3427">
        <v>1</v>
      </c>
      <c r="L3427">
        <v>47591</v>
      </c>
      <c r="M3427">
        <v>1.0900000000000001</v>
      </c>
      <c r="N3427" t="str">
        <f t="shared" si="410"/>
        <v>000X</v>
      </c>
      <c r="O3427">
        <v>3179</v>
      </c>
      <c r="P3427" t="s">
        <v>58</v>
      </c>
      <c r="Q3427" t="s">
        <v>15661</v>
      </c>
      <c r="R3427" t="s">
        <v>140</v>
      </c>
      <c r="T3427" t="s">
        <v>61</v>
      </c>
      <c r="V3427" t="s">
        <v>16638</v>
      </c>
      <c r="W3427">
        <v>229170</v>
      </c>
      <c r="X3427">
        <v>17480</v>
      </c>
      <c r="Y3427">
        <v>211690</v>
      </c>
      <c r="Z3427">
        <v>229170</v>
      </c>
      <c r="AA3427">
        <v>229170</v>
      </c>
      <c r="AB3427" t="s">
        <v>63</v>
      </c>
      <c r="AC3427" s="1">
        <v>43584</v>
      </c>
      <c r="AD3427">
        <v>269900</v>
      </c>
      <c r="AE3427">
        <v>2972</v>
      </c>
      <c r="AF3427">
        <v>1814</v>
      </c>
      <c r="AG3427" t="s">
        <v>64</v>
      </c>
      <c r="AH3427" t="s">
        <v>76</v>
      </c>
      <c r="AI3427">
        <v>1</v>
      </c>
      <c r="AJ3427">
        <v>1999</v>
      </c>
      <c r="AK3427">
        <v>3</v>
      </c>
      <c r="AL3427">
        <v>2</v>
      </c>
      <c r="AN3427">
        <v>2062</v>
      </c>
      <c r="AO3427">
        <v>32</v>
      </c>
      <c r="AP3427" t="s">
        <v>63</v>
      </c>
      <c r="AQ3427" t="s">
        <v>66</v>
      </c>
      <c r="AR3427">
        <v>3034</v>
      </c>
      <c r="AW3427" t="s">
        <v>16639</v>
      </c>
      <c r="AX3427" t="s">
        <v>16640</v>
      </c>
      <c r="AY3427" t="s">
        <v>16641</v>
      </c>
      <c r="AZ3427" t="s">
        <v>70</v>
      </c>
    </row>
    <row r="3428" spans="1:52" x14ac:dyDescent="0.3">
      <c r="A3428">
        <v>2183047</v>
      </c>
      <c r="B3428" t="s">
        <v>16642</v>
      </c>
      <c r="C3428" t="str">
        <f t="shared" si="414"/>
        <v>7492</v>
      </c>
      <c r="D3428" t="s">
        <v>8411</v>
      </c>
      <c r="E3428" t="str">
        <f>"0000"</f>
        <v>0000</v>
      </c>
      <c r="F3428" t="s">
        <v>108</v>
      </c>
      <c r="G3428" t="str">
        <f>"33"</f>
        <v>33</v>
      </c>
      <c r="H3428" t="s">
        <v>1645</v>
      </c>
      <c r="I3428" t="s">
        <v>56</v>
      </c>
      <c r="J3428" t="s">
        <v>57</v>
      </c>
      <c r="K3428">
        <v>0</v>
      </c>
      <c r="L3428">
        <v>43750</v>
      </c>
      <c r="M3428">
        <v>1</v>
      </c>
      <c r="N3428" t="str">
        <f t="shared" si="410"/>
        <v>000X</v>
      </c>
      <c r="O3428">
        <v>3421</v>
      </c>
      <c r="P3428" t="s">
        <v>58</v>
      </c>
      <c r="Q3428" t="s">
        <v>16250</v>
      </c>
      <c r="R3428" t="s">
        <v>140</v>
      </c>
      <c r="T3428" t="s">
        <v>61</v>
      </c>
      <c r="V3428" t="s">
        <v>16643</v>
      </c>
      <c r="W3428">
        <v>16070</v>
      </c>
      <c r="X3428">
        <v>16070</v>
      </c>
      <c r="Y3428">
        <v>0</v>
      </c>
      <c r="Z3428">
        <v>16070</v>
      </c>
      <c r="AA3428">
        <v>16070</v>
      </c>
      <c r="AB3428" t="s">
        <v>72</v>
      </c>
      <c r="AC3428" s="1">
        <v>42874</v>
      </c>
      <c r="AD3428">
        <v>251000</v>
      </c>
      <c r="AE3428">
        <v>2830</v>
      </c>
      <c r="AF3428">
        <v>727</v>
      </c>
      <c r="AG3428" t="s">
        <v>64</v>
      </c>
      <c r="AH3428" t="s">
        <v>570</v>
      </c>
      <c r="AR3428">
        <v>0</v>
      </c>
      <c r="AW3428" t="s">
        <v>16504</v>
      </c>
      <c r="AY3428" t="s">
        <v>16505</v>
      </c>
      <c r="AZ3428" t="s">
        <v>70</v>
      </c>
    </row>
    <row r="3429" spans="1:52" x14ac:dyDescent="0.3">
      <c r="A3429">
        <v>2184132</v>
      </c>
      <c r="B3429" t="s">
        <v>16644</v>
      </c>
      <c r="C3429" t="str">
        <f t="shared" si="414"/>
        <v>7492</v>
      </c>
      <c r="D3429" t="s">
        <v>8411</v>
      </c>
      <c r="E3429" t="str">
        <f>"0000"</f>
        <v>0000</v>
      </c>
      <c r="F3429" t="s">
        <v>108</v>
      </c>
      <c r="G3429" t="str">
        <f>"33"</f>
        <v>33</v>
      </c>
      <c r="H3429" t="s">
        <v>1645</v>
      </c>
      <c r="I3429" t="s">
        <v>56</v>
      </c>
      <c r="J3429" t="s">
        <v>57</v>
      </c>
      <c r="K3429">
        <v>0</v>
      </c>
      <c r="L3429">
        <v>47720</v>
      </c>
      <c r="M3429">
        <v>1.1000000000000001</v>
      </c>
      <c r="N3429" t="str">
        <f t="shared" si="410"/>
        <v>000X</v>
      </c>
      <c r="O3429">
        <v>6084</v>
      </c>
      <c r="P3429" t="s">
        <v>72</v>
      </c>
      <c r="Q3429" t="s">
        <v>16645</v>
      </c>
      <c r="R3429" t="s">
        <v>88</v>
      </c>
      <c r="T3429" t="s">
        <v>61</v>
      </c>
      <c r="V3429" t="s">
        <v>16646</v>
      </c>
      <c r="W3429">
        <v>17530</v>
      </c>
      <c r="X3429">
        <v>17530</v>
      </c>
      <c r="Y3429">
        <v>0</v>
      </c>
      <c r="Z3429">
        <v>17530</v>
      </c>
      <c r="AA3429">
        <v>17530</v>
      </c>
      <c r="AB3429" t="s">
        <v>72</v>
      </c>
      <c r="AC3429" s="1">
        <v>35551</v>
      </c>
      <c r="AD3429">
        <v>18300</v>
      </c>
      <c r="AE3429">
        <v>1186</v>
      </c>
      <c r="AF3429">
        <v>355</v>
      </c>
      <c r="AG3429" t="s">
        <v>103</v>
      </c>
      <c r="AH3429" t="s">
        <v>873</v>
      </c>
      <c r="AR3429">
        <v>0</v>
      </c>
      <c r="AW3429" t="s">
        <v>16647</v>
      </c>
      <c r="AY3429" t="s">
        <v>16648</v>
      </c>
      <c r="AZ3429" t="s">
        <v>16649</v>
      </c>
    </row>
    <row r="3430" spans="1:52" x14ac:dyDescent="0.3">
      <c r="A3430">
        <v>2185431</v>
      </c>
      <c r="B3430" t="s">
        <v>16650</v>
      </c>
      <c r="C3430" t="str">
        <f t="shared" si="414"/>
        <v>7492</v>
      </c>
      <c r="D3430" t="s">
        <v>8411</v>
      </c>
      <c r="E3430" t="str">
        <f>"0000"</f>
        <v>0000</v>
      </c>
      <c r="F3430" t="s">
        <v>108</v>
      </c>
      <c r="G3430" t="str">
        <f>"04"</f>
        <v>04</v>
      </c>
      <c r="H3430" t="s">
        <v>55</v>
      </c>
      <c r="I3430" t="s">
        <v>56</v>
      </c>
      <c r="J3430" t="s">
        <v>57</v>
      </c>
      <c r="K3430">
        <v>0</v>
      </c>
      <c r="L3430">
        <v>43756</v>
      </c>
      <c r="M3430">
        <v>1</v>
      </c>
      <c r="N3430" t="str">
        <f t="shared" si="410"/>
        <v>000X</v>
      </c>
      <c r="O3430">
        <v>5894</v>
      </c>
      <c r="P3430" t="s">
        <v>72</v>
      </c>
      <c r="Q3430" t="s">
        <v>8514</v>
      </c>
      <c r="R3430" t="s">
        <v>140</v>
      </c>
      <c r="T3430" t="s">
        <v>61</v>
      </c>
      <c r="V3430" t="s">
        <v>16651</v>
      </c>
      <c r="W3430">
        <v>16070</v>
      </c>
      <c r="X3430">
        <v>16070</v>
      </c>
      <c r="Y3430">
        <v>0</v>
      </c>
      <c r="Z3430">
        <v>16070</v>
      </c>
      <c r="AA3430">
        <v>16070</v>
      </c>
      <c r="AB3430" t="s">
        <v>72</v>
      </c>
      <c r="AC3430" s="1">
        <v>44011</v>
      </c>
      <c r="AD3430">
        <v>25000</v>
      </c>
      <c r="AE3430">
        <v>3072</v>
      </c>
      <c r="AF3430">
        <v>239</v>
      </c>
      <c r="AG3430" t="s">
        <v>103</v>
      </c>
      <c r="AH3430" t="s">
        <v>76</v>
      </c>
      <c r="AR3430">
        <v>0</v>
      </c>
      <c r="AW3430" t="s">
        <v>16652</v>
      </c>
      <c r="AY3430" t="s">
        <v>16653</v>
      </c>
      <c r="AZ3430" t="s">
        <v>16654</v>
      </c>
    </row>
    <row r="3431" spans="1:52" x14ac:dyDescent="0.3">
      <c r="A3431">
        <v>2185821</v>
      </c>
      <c r="B3431" t="s">
        <v>16655</v>
      </c>
      <c r="C3431" t="str">
        <f t="shared" si="414"/>
        <v>7492</v>
      </c>
      <c r="D3431" t="s">
        <v>8411</v>
      </c>
      <c r="E3431" t="str">
        <f>"0100"</f>
        <v>0100</v>
      </c>
      <c r="F3431" t="s">
        <v>54</v>
      </c>
      <c r="G3431" t="str">
        <f>"33"</f>
        <v>33</v>
      </c>
      <c r="H3431" t="s">
        <v>1645</v>
      </c>
      <c r="I3431" t="s">
        <v>56</v>
      </c>
      <c r="J3431" t="s">
        <v>8434</v>
      </c>
      <c r="K3431">
        <v>1</v>
      </c>
      <c r="L3431">
        <v>59214</v>
      </c>
      <c r="M3431">
        <v>1.36</v>
      </c>
      <c r="N3431" t="str">
        <f t="shared" si="410"/>
        <v>000X</v>
      </c>
      <c r="O3431">
        <v>3744</v>
      </c>
      <c r="P3431" t="s">
        <v>58</v>
      </c>
      <c r="Q3431" t="s">
        <v>16250</v>
      </c>
      <c r="R3431" t="s">
        <v>140</v>
      </c>
      <c r="T3431" t="s">
        <v>61</v>
      </c>
      <c r="V3431" t="s">
        <v>16656</v>
      </c>
      <c r="W3431">
        <v>163185</v>
      </c>
      <c r="X3431">
        <v>17080</v>
      </c>
      <c r="Y3431">
        <v>146105</v>
      </c>
      <c r="Z3431">
        <v>116588</v>
      </c>
      <c r="AA3431">
        <v>91588</v>
      </c>
      <c r="AB3431" t="s">
        <v>63</v>
      </c>
      <c r="AC3431" s="1">
        <v>33086</v>
      </c>
      <c r="AD3431">
        <v>13300</v>
      </c>
      <c r="AE3431">
        <v>866</v>
      </c>
      <c r="AF3431">
        <v>1203</v>
      </c>
      <c r="AG3431" t="s">
        <v>103</v>
      </c>
      <c r="AH3431" t="s">
        <v>76</v>
      </c>
      <c r="AI3431">
        <v>1</v>
      </c>
      <c r="AJ3431">
        <v>1991</v>
      </c>
      <c r="AK3431">
        <v>3</v>
      </c>
      <c r="AL3431">
        <v>2</v>
      </c>
      <c r="AN3431">
        <v>1760</v>
      </c>
      <c r="AO3431">
        <v>32</v>
      </c>
      <c r="AP3431" t="s">
        <v>63</v>
      </c>
      <c r="AQ3431" t="s">
        <v>66</v>
      </c>
      <c r="AR3431">
        <v>2496</v>
      </c>
      <c r="AW3431" t="s">
        <v>16657</v>
      </c>
      <c r="AX3431" t="s">
        <v>16658</v>
      </c>
      <c r="AY3431" t="s">
        <v>16659</v>
      </c>
      <c r="AZ3431" t="s">
        <v>70</v>
      </c>
    </row>
    <row r="3432" spans="1:52" x14ac:dyDescent="0.3">
      <c r="A3432">
        <v>2185872</v>
      </c>
      <c r="B3432" t="s">
        <v>16660</v>
      </c>
      <c r="C3432" t="str">
        <f t="shared" si="414"/>
        <v>7492</v>
      </c>
      <c r="D3432" t="s">
        <v>8411</v>
      </c>
      <c r="E3432" t="str">
        <f>"0100"</f>
        <v>0100</v>
      </c>
      <c r="F3432" t="s">
        <v>54</v>
      </c>
      <c r="G3432" t="str">
        <f>"33"</f>
        <v>33</v>
      </c>
      <c r="H3432" t="s">
        <v>1645</v>
      </c>
      <c r="I3432" t="s">
        <v>56</v>
      </c>
      <c r="J3432" t="s">
        <v>57</v>
      </c>
      <c r="K3432">
        <v>1</v>
      </c>
      <c r="L3432">
        <v>48750</v>
      </c>
      <c r="M3432">
        <v>1.1200000000000001</v>
      </c>
      <c r="N3432" t="str">
        <f t="shared" si="410"/>
        <v>000X</v>
      </c>
      <c r="O3432">
        <v>3702</v>
      </c>
      <c r="P3432" t="s">
        <v>58</v>
      </c>
      <c r="Q3432" t="s">
        <v>16250</v>
      </c>
      <c r="R3432" t="s">
        <v>140</v>
      </c>
      <c r="T3432" t="s">
        <v>61</v>
      </c>
      <c r="V3432" t="s">
        <v>16661</v>
      </c>
      <c r="W3432">
        <v>250988</v>
      </c>
      <c r="X3432">
        <v>17910</v>
      </c>
      <c r="Y3432">
        <v>233078</v>
      </c>
      <c r="Z3432">
        <v>239128</v>
      </c>
      <c r="AA3432">
        <v>214128</v>
      </c>
      <c r="AB3432" t="s">
        <v>63</v>
      </c>
      <c r="AC3432" s="1">
        <v>42748</v>
      </c>
      <c r="AD3432">
        <v>238000</v>
      </c>
      <c r="AE3432">
        <v>2805</v>
      </c>
      <c r="AF3432">
        <v>174</v>
      </c>
      <c r="AG3432" t="s">
        <v>64</v>
      </c>
      <c r="AH3432" t="s">
        <v>76</v>
      </c>
      <c r="AI3432">
        <v>1</v>
      </c>
      <c r="AJ3432">
        <v>1996</v>
      </c>
      <c r="AK3432">
        <v>3</v>
      </c>
      <c r="AL3432">
        <v>2</v>
      </c>
      <c r="AN3432">
        <v>2582</v>
      </c>
      <c r="AO3432">
        <v>32</v>
      </c>
      <c r="AP3432" t="s">
        <v>63</v>
      </c>
      <c r="AQ3432" t="s">
        <v>66</v>
      </c>
      <c r="AR3432">
        <v>3818</v>
      </c>
      <c r="AW3432" t="s">
        <v>16662</v>
      </c>
      <c r="AX3432" t="s">
        <v>16663</v>
      </c>
      <c r="AY3432" t="s">
        <v>16664</v>
      </c>
      <c r="AZ3432" t="s">
        <v>70</v>
      </c>
    </row>
    <row r="3433" spans="1:52" x14ac:dyDescent="0.3">
      <c r="A3433">
        <v>2186861</v>
      </c>
      <c r="B3433" t="s">
        <v>16665</v>
      </c>
      <c r="C3433" t="str">
        <f t="shared" si="414"/>
        <v>7492</v>
      </c>
      <c r="D3433" t="s">
        <v>8411</v>
      </c>
      <c r="E3433" t="str">
        <f>"0100"</f>
        <v>0100</v>
      </c>
      <c r="F3433" t="s">
        <v>54</v>
      </c>
      <c r="G3433" t="str">
        <f>"33"</f>
        <v>33</v>
      </c>
      <c r="H3433" t="s">
        <v>1645</v>
      </c>
      <c r="I3433" t="s">
        <v>56</v>
      </c>
      <c r="J3433" t="s">
        <v>57</v>
      </c>
      <c r="K3433">
        <v>1</v>
      </c>
      <c r="L3433">
        <v>43574</v>
      </c>
      <c r="M3433">
        <v>1</v>
      </c>
      <c r="N3433" t="str">
        <f t="shared" si="410"/>
        <v>000X</v>
      </c>
      <c r="O3433">
        <v>3487</v>
      </c>
      <c r="P3433" t="s">
        <v>58</v>
      </c>
      <c r="Q3433" t="s">
        <v>16250</v>
      </c>
      <c r="R3433" t="s">
        <v>140</v>
      </c>
      <c r="T3433" t="s">
        <v>61</v>
      </c>
      <c r="V3433" t="s">
        <v>16666</v>
      </c>
      <c r="W3433">
        <v>332257</v>
      </c>
      <c r="X3433">
        <v>16000</v>
      </c>
      <c r="Y3433">
        <v>316257</v>
      </c>
      <c r="Z3433">
        <v>276332</v>
      </c>
      <c r="AA3433">
        <v>251332</v>
      </c>
      <c r="AB3433" t="s">
        <v>63</v>
      </c>
      <c r="AC3433" s="1">
        <v>38596</v>
      </c>
      <c r="AD3433">
        <v>87500</v>
      </c>
      <c r="AE3433">
        <v>1918</v>
      </c>
      <c r="AF3433">
        <v>1689</v>
      </c>
      <c r="AG3433" t="s">
        <v>103</v>
      </c>
      <c r="AH3433" t="s">
        <v>76</v>
      </c>
      <c r="AI3433">
        <v>1</v>
      </c>
      <c r="AJ3433">
        <v>2009</v>
      </c>
      <c r="AK3433">
        <v>3</v>
      </c>
      <c r="AL3433">
        <v>2</v>
      </c>
      <c r="AN3433">
        <v>3024</v>
      </c>
      <c r="AO3433">
        <v>32</v>
      </c>
      <c r="AP3433" t="s">
        <v>63</v>
      </c>
      <c r="AQ3433" t="s">
        <v>66</v>
      </c>
      <c r="AR3433">
        <v>4332</v>
      </c>
      <c r="AW3433" t="s">
        <v>16667</v>
      </c>
      <c r="AX3433" t="s">
        <v>16668</v>
      </c>
      <c r="AY3433" t="s">
        <v>16669</v>
      </c>
      <c r="AZ3433" t="s">
        <v>70</v>
      </c>
    </row>
    <row r="3434" spans="1:52" x14ac:dyDescent="0.3">
      <c r="A3434">
        <v>2187271</v>
      </c>
      <c r="B3434" t="s">
        <v>16670</v>
      </c>
      <c r="C3434" t="str">
        <f t="shared" si="414"/>
        <v>7492</v>
      </c>
      <c r="D3434" t="s">
        <v>8411</v>
      </c>
      <c r="E3434" t="str">
        <f>"0100"</f>
        <v>0100</v>
      </c>
      <c r="F3434" t="s">
        <v>54</v>
      </c>
      <c r="G3434" t="str">
        <f>"33"</f>
        <v>33</v>
      </c>
      <c r="H3434" t="s">
        <v>1645</v>
      </c>
      <c r="I3434" t="s">
        <v>56</v>
      </c>
      <c r="J3434" t="s">
        <v>57</v>
      </c>
      <c r="K3434">
        <v>1</v>
      </c>
      <c r="L3434">
        <v>43573</v>
      </c>
      <c r="M3434">
        <v>1</v>
      </c>
      <c r="N3434" t="str">
        <f t="shared" si="410"/>
        <v>000X</v>
      </c>
      <c r="O3434">
        <v>3731</v>
      </c>
      <c r="P3434" t="s">
        <v>58</v>
      </c>
      <c r="Q3434" t="s">
        <v>16250</v>
      </c>
      <c r="R3434" t="s">
        <v>140</v>
      </c>
      <c r="T3434" t="s">
        <v>61</v>
      </c>
      <c r="V3434" t="s">
        <v>16671</v>
      </c>
      <c r="W3434">
        <v>237074</v>
      </c>
      <c r="X3434">
        <v>16000</v>
      </c>
      <c r="Y3434">
        <v>221074</v>
      </c>
      <c r="Z3434">
        <v>206148</v>
      </c>
      <c r="AA3434">
        <v>181148</v>
      </c>
      <c r="AB3434" t="s">
        <v>63</v>
      </c>
      <c r="AC3434" s="1">
        <v>42565</v>
      </c>
      <c r="AD3434">
        <v>195000</v>
      </c>
      <c r="AE3434">
        <v>2770</v>
      </c>
      <c r="AF3434">
        <v>2200</v>
      </c>
      <c r="AG3434" t="s">
        <v>64</v>
      </c>
      <c r="AH3434" t="s">
        <v>76</v>
      </c>
      <c r="AI3434">
        <v>1</v>
      </c>
      <c r="AJ3434">
        <v>2001</v>
      </c>
      <c r="AK3434">
        <v>3</v>
      </c>
      <c r="AL3434">
        <v>2</v>
      </c>
      <c r="AN3434">
        <v>2061</v>
      </c>
      <c r="AO3434">
        <v>32</v>
      </c>
      <c r="AP3434" t="s">
        <v>63</v>
      </c>
      <c r="AQ3434" t="s">
        <v>66</v>
      </c>
      <c r="AR3434">
        <v>3450</v>
      </c>
      <c r="AW3434" t="s">
        <v>16672</v>
      </c>
      <c r="AY3434" t="s">
        <v>16673</v>
      </c>
      <c r="AZ3434" t="s">
        <v>70</v>
      </c>
    </row>
    <row r="3435" spans="1:52" x14ac:dyDescent="0.3">
      <c r="A3435">
        <v>2187344</v>
      </c>
      <c r="B3435" t="s">
        <v>16674</v>
      </c>
      <c r="C3435" t="str">
        <f t="shared" si="414"/>
        <v>7492</v>
      </c>
      <c r="D3435" t="s">
        <v>8411</v>
      </c>
      <c r="E3435" t="str">
        <f>"0000"</f>
        <v>0000</v>
      </c>
      <c r="F3435" t="s">
        <v>108</v>
      </c>
      <c r="G3435" t="str">
        <f>"33"</f>
        <v>33</v>
      </c>
      <c r="H3435" t="s">
        <v>1645</v>
      </c>
      <c r="I3435" t="s">
        <v>56</v>
      </c>
      <c r="J3435" t="s">
        <v>57</v>
      </c>
      <c r="K3435">
        <v>0</v>
      </c>
      <c r="L3435">
        <v>43574</v>
      </c>
      <c r="M3435">
        <v>1</v>
      </c>
      <c r="N3435" t="str">
        <f t="shared" ref="N3435:N3498" si="417">"000X"</f>
        <v>000X</v>
      </c>
      <c r="O3435">
        <v>3763</v>
      </c>
      <c r="P3435" t="s">
        <v>58</v>
      </c>
      <c r="Q3435" t="s">
        <v>16250</v>
      </c>
      <c r="R3435" t="s">
        <v>140</v>
      </c>
      <c r="T3435" t="s">
        <v>61</v>
      </c>
      <c r="V3435" t="s">
        <v>16675</v>
      </c>
      <c r="W3435">
        <v>16000</v>
      </c>
      <c r="X3435">
        <v>16000</v>
      </c>
      <c r="Y3435">
        <v>0</v>
      </c>
      <c r="Z3435">
        <v>16000</v>
      </c>
      <c r="AA3435">
        <v>16000</v>
      </c>
      <c r="AB3435" t="s">
        <v>72</v>
      </c>
      <c r="AC3435" s="1">
        <v>29738</v>
      </c>
      <c r="AD3435">
        <v>8000</v>
      </c>
      <c r="AE3435">
        <v>580</v>
      </c>
      <c r="AF3435">
        <v>272</v>
      </c>
      <c r="AG3435" t="s">
        <v>103</v>
      </c>
      <c r="AH3435" t="s">
        <v>76</v>
      </c>
      <c r="AR3435">
        <v>0</v>
      </c>
      <c r="AW3435" t="s">
        <v>16676</v>
      </c>
      <c r="AY3435" t="s">
        <v>16677</v>
      </c>
      <c r="AZ3435" t="s">
        <v>16678</v>
      </c>
    </row>
    <row r="3436" spans="1:52" x14ac:dyDescent="0.3">
      <c r="A3436">
        <v>2188006</v>
      </c>
      <c r="B3436" t="s">
        <v>16679</v>
      </c>
      <c r="C3436" t="str">
        <f t="shared" si="414"/>
        <v>7492</v>
      </c>
      <c r="D3436" t="s">
        <v>8411</v>
      </c>
      <c r="E3436" t="str">
        <f t="shared" ref="E3436:E3441" si="418">"0100"</f>
        <v>0100</v>
      </c>
      <c r="F3436" t="s">
        <v>54</v>
      </c>
      <c r="G3436" t="str">
        <f>"04"</f>
        <v>04</v>
      </c>
      <c r="H3436" t="s">
        <v>55</v>
      </c>
      <c r="I3436" t="s">
        <v>56</v>
      </c>
      <c r="J3436" t="s">
        <v>57</v>
      </c>
      <c r="K3436">
        <v>1</v>
      </c>
      <c r="L3436">
        <v>43750</v>
      </c>
      <c r="M3436">
        <v>1</v>
      </c>
      <c r="N3436" t="str">
        <f t="shared" si="417"/>
        <v>000X</v>
      </c>
      <c r="O3436">
        <v>5950</v>
      </c>
      <c r="P3436" t="s">
        <v>72</v>
      </c>
      <c r="Q3436" t="s">
        <v>16680</v>
      </c>
      <c r="R3436" t="s">
        <v>140</v>
      </c>
      <c r="T3436" t="s">
        <v>61</v>
      </c>
      <c r="V3436" t="s">
        <v>16681</v>
      </c>
      <c r="W3436">
        <v>256741</v>
      </c>
      <c r="X3436">
        <v>16070</v>
      </c>
      <c r="Y3436">
        <v>240671</v>
      </c>
      <c r="Z3436">
        <v>198934</v>
      </c>
      <c r="AA3436">
        <v>173934</v>
      </c>
      <c r="AB3436" t="s">
        <v>63</v>
      </c>
      <c r="AC3436" s="1">
        <v>37561</v>
      </c>
      <c r="AD3436">
        <v>20000</v>
      </c>
      <c r="AE3436">
        <v>1552</v>
      </c>
      <c r="AF3436">
        <v>1531</v>
      </c>
      <c r="AG3436" t="s">
        <v>103</v>
      </c>
      <c r="AH3436" t="s">
        <v>76</v>
      </c>
      <c r="AI3436">
        <v>1</v>
      </c>
      <c r="AJ3436">
        <v>2006</v>
      </c>
      <c r="AK3436">
        <v>3</v>
      </c>
      <c r="AL3436">
        <v>2</v>
      </c>
      <c r="AN3436">
        <v>2383</v>
      </c>
      <c r="AO3436">
        <v>32</v>
      </c>
      <c r="AP3436" t="s">
        <v>63</v>
      </c>
      <c r="AQ3436" t="s">
        <v>66</v>
      </c>
      <c r="AR3436">
        <v>3780</v>
      </c>
      <c r="AW3436" t="s">
        <v>16682</v>
      </c>
      <c r="AX3436" t="s">
        <v>16683</v>
      </c>
      <c r="AY3436" t="s">
        <v>16684</v>
      </c>
      <c r="AZ3436" t="s">
        <v>70</v>
      </c>
    </row>
    <row r="3437" spans="1:52" x14ac:dyDescent="0.3">
      <c r="A3437">
        <v>2198028</v>
      </c>
      <c r="B3437" t="s">
        <v>16685</v>
      </c>
      <c r="C3437" t="str">
        <f t="shared" si="414"/>
        <v>7492</v>
      </c>
      <c r="D3437" t="s">
        <v>8411</v>
      </c>
      <c r="E3437" t="str">
        <f t="shared" si="418"/>
        <v>0100</v>
      </c>
      <c r="F3437" t="s">
        <v>54</v>
      </c>
      <c r="G3437" t="str">
        <f>"04"</f>
        <v>04</v>
      </c>
      <c r="H3437" t="s">
        <v>55</v>
      </c>
      <c r="I3437" t="s">
        <v>56</v>
      </c>
      <c r="J3437" t="s">
        <v>57</v>
      </c>
      <c r="K3437">
        <v>1</v>
      </c>
      <c r="L3437">
        <v>48634</v>
      </c>
      <c r="M3437">
        <v>1.1200000000000001</v>
      </c>
      <c r="N3437" t="str">
        <f t="shared" si="417"/>
        <v>000X</v>
      </c>
      <c r="O3437">
        <v>5720</v>
      </c>
      <c r="P3437" t="s">
        <v>72</v>
      </c>
      <c r="Q3437" t="s">
        <v>15261</v>
      </c>
      <c r="R3437" t="s">
        <v>140</v>
      </c>
      <c r="T3437" t="s">
        <v>61</v>
      </c>
      <c r="V3437" t="s">
        <v>16686</v>
      </c>
      <c r="W3437">
        <v>185515</v>
      </c>
      <c r="X3437">
        <v>17860</v>
      </c>
      <c r="Y3437">
        <v>167655</v>
      </c>
      <c r="Z3437">
        <v>138550</v>
      </c>
      <c r="AA3437">
        <v>113550</v>
      </c>
      <c r="AB3437" t="s">
        <v>63</v>
      </c>
      <c r="AC3437" s="1">
        <v>41244</v>
      </c>
      <c r="AD3437">
        <v>145000</v>
      </c>
      <c r="AE3437">
        <v>2526</v>
      </c>
      <c r="AF3437">
        <v>846</v>
      </c>
      <c r="AG3437" t="s">
        <v>64</v>
      </c>
      <c r="AH3437" t="s">
        <v>76</v>
      </c>
      <c r="AI3437">
        <v>1</v>
      </c>
      <c r="AJ3437">
        <v>1995</v>
      </c>
      <c r="AK3437">
        <v>3</v>
      </c>
      <c r="AL3437">
        <v>2</v>
      </c>
      <c r="AM3437">
        <v>1</v>
      </c>
      <c r="AN3437">
        <v>1670</v>
      </c>
      <c r="AO3437">
        <v>32</v>
      </c>
      <c r="AP3437" t="s">
        <v>63</v>
      </c>
      <c r="AQ3437" t="s">
        <v>66</v>
      </c>
      <c r="AR3437">
        <v>2766</v>
      </c>
      <c r="AW3437" t="s">
        <v>16687</v>
      </c>
      <c r="AX3437" t="s">
        <v>16688</v>
      </c>
      <c r="AY3437" t="s">
        <v>16689</v>
      </c>
      <c r="AZ3437" t="s">
        <v>70</v>
      </c>
    </row>
    <row r="3438" spans="1:52" x14ac:dyDescent="0.3">
      <c r="A3438">
        <v>2184159</v>
      </c>
      <c r="B3438" t="s">
        <v>16690</v>
      </c>
      <c r="C3438" t="str">
        <f t="shared" si="414"/>
        <v>7492</v>
      </c>
      <c r="D3438" t="s">
        <v>8411</v>
      </c>
      <c r="E3438" t="str">
        <f t="shared" si="418"/>
        <v>0100</v>
      </c>
      <c r="F3438" t="s">
        <v>54</v>
      </c>
      <c r="G3438" t="str">
        <f>"33"</f>
        <v>33</v>
      </c>
      <c r="H3438" t="s">
        <v>1645</v>
      </c>
      <c r="I3438" t="s">
        <v>56</v>
      </c>
      <c r="J3438" t="s">
        <v>57</v>
      </c>
      <c r="K3438">
        <v>1</v>
      </c>
      <c r="L3438">
        <v>43731</v>
      </c>
      <c r="M3438">
        <v>1</v>
      </c>
      <c r="N3438" t="str">
        <f t="shared" si="417"/>
        <v>000X</v>
      </c>
      <c r="O3438">
        <v>6052</v>
      </c>
      <c r="P3438" t="s">
        <v>72</v>
      </c>
      <c r="Q3438" t="s">
        <v>16645</v>
      </c>
      <c r="R3438" t="s">
        <v>88</v>
      </c>
      <c r="T3438" t="s">
        <v>61</v>
      </c>
      <c r="V3438" t="s">
        <v>16691</v>
      </c>
      <c r="W3438">
        <v>220355</v>
      </c>
      <c r="X3438">
        <v>16060</v>
      </c>
      <c r="Y3438">
        <v>204295</v>
      </c>
      <c r="Z3438">
        <v>160227</v>
      </c>
      <c r="AA3438">
        <v>135227</v>
      </c>
      <c r="AB3438" t="s">
        <v>63</v>
      </c>
      <c r="AC3438" s="1">
        <v>44113</v>
      </c>
      <c r="AD3438">
        <v>275000</v>
      </c>
      <c r="AE3438">
        <v>3100</v>
      </c>
      <c r="AF3438">
        <v>1313</v>
      </c>
      <c r="AG3438" t="s">
        <v>64</v>
      </c>
      <c r="AH3438" t="s">
        <v>76</v>
      </c>
      <c r="AI3438">
        <v>1</v>
      </c>
      <c r="AJ3438">
        <v>1995</v>
      </c>
      <c r="AK3438">
        <v>3</v>
      </c>
      <c r="AL3438">
        <v>2</v>
      </c>
      <c r="AN3438">
        <v>2244</v>
      </c>
      <c r="AO3438">
        <v>32</v>
      </c>
      <c r="AP3438" t="s">
        <v>63</v>
      </c>
      <c r="AQ3438" t="s">
        <v>66</v>
      </c>
      <c r="AR3438">
        <v>3321</v>
      </c>
      <c r="AW3438" t="s">
        <v>16692</v>
      </c>
      <c r="AX3438" t="s">
        <v>16693</v>
      </c>
      <c r="AY3438" t="s">
        <v>16694</v>
      </c>
      <c r="AZ3438" t="s">
        <v>70</v>
      </c>
    </row>
    <row r="3439" spans="1:52" x14ac:dyDescent="0.3">
      <c r="A3439">
        <v>2184205</v>
      </c>
      <c r="B3439" t="s">
        <v>16695</v>
      </c>
      <c r="C3439" t="str">
        <f t="shared" si="414"/>
        <v>7492</v>
      </c>
      <c r="D3439" t="s">
        <v>8411</v>
      </c>
      <c r="E3439" t="str">
        <f t="shared" si="418"/>
        <v>0100</v>
      </c>
      <c r="F3439" t="s">
        <v>54</v>
      </c>
      <c r="G3439" t="str">
        <f>"04"</f>
        <v>04</v>
      </c>
      <c r="H3439" t="s">
        <v>55</v>
      </c>
      <c r="I3439" t="s">
        <v>56</v>
      </c>
      <c r="J3439" t="s">
        <v>57</v>
      </c>
      <c r="K3439">
        <v>1</v>
      </c>
      <c r="L3439">
        <v>43750</v>
      </c>
      <c r="M3439">
        <v>1</v>
      </c>
      <c r="N3439" t="str">
        <f t="shared" si="417"/>
        <v>000X</v>
      </c>
      <c r="O3439">
        <v>5986</v>
      </c>
      <c r="P3439" t="s">
        <v>72</v>
      </c>
      <c r="Q3439" t="s">
        <v>16645</v>
      </c>
      <c r="R3439" t="s">
        <v>88</v>
      </c>
      <c r="T3439" t="s">
        <v>61</v>
      </c>
      <c r="V3439" t="s">
        <v>16696</v>
      </c>
      <c r="W3439">
        <v>233020</v>
      </c>
      <c r="X3439">
        <v>16070</v>
      </c>
      <c r="Y3439">
        <v>216950</v>
      </c>
      <c r="Z3439">
        <v>207665</v>
      </c>
      <c r="AA3439">
        <v>182665</v>
      </c>
      <c r="AB3439" t="s">
        <v>63</v>
      </c>
      <c r="AC3439" s="1">
        <v>43424</v>
      </c>
      <c r="AD3439">
        <v>279000</v>
      </c>
      <c r="AE3439">
        <v>2941</v>
      </c>
      <c r="AF3439">
        <v>1208</v>
      </c>
      <c r="AG3439" t="s">
        <v>64</v>
      </c>
      <c r="AH3439" t="s">
        <v>76</v>
      </c>
      <c r="AI3439">
        <v>1</v>
      </c>
      <c r="AJ3439">
        <v>2003</v>
      </c>
      <c r="AK3439">
        <v>3</v>
      </c>
      <c r="AL3439">
        <v>2</v>
      </c>
      <c r="AN3439">
        <v>2042</v>
      </c>
      <c r="AO3439">
        <v>32</v>
      </c>
      <c r="AP3439" t="s">
        <v>63</v>
      </c>
      <c r="AQ3439" t="s">
        <v>66</v>
      </c>
      <c r="AR3439">
        <v>3302</v>
      </c>
      <c r="AW3439" t="s">
        <v>16697</v>
      </c>
      <c r="AX3439" t="s">
        <v>16698</v>
      </c>
      <c r="AY3439" t="s">
        <v>16699</v>
      </c>
      <c r="AZ3439" t="s">
        <v>16700</v>
      </c>
    </row>
    <row r="3440" spans="1:52" x14ac:dyDescent="0.3">
      <c r="A3440">
        <v>2184353</v>
      </c>
      <c r="B3440" t="s">
        <v>16701</v>
      </c>
      <c r="C3440" t="str">
        <f t="shared" si="414"/>
        <v>7492</v>
      </c>
      <c r="D3440" t="s">
        <v>8411</v>
      </c>
      <c r="E3440" t="str">
        <f t="shared" si="418"/>
        <v>0100</v>
      </c>
      <c r="F3440" t="s">
        <v>54</v>
      </c>
      <c r="G3440" t="str">
        <f>"04"</f>
        <v>04</v>
      </c>
      <c r="H3440" t="s">
        <v>55</v>
      </c>
      <c r="I3440" t="s">
        <v>56</v>
      </c>
      <c r="J3440" t="s">
        <v>57</v>
      </c>
      <c r="K3440">
        <v>1</v>
      </c>
      <c r="L3440">
        <v>46195</v>
      </c>
      <c r="M3440">
        <v>1.06</v>
      </c>
      <c r="N3440" t="str">
        <f t="shared" si="417"/>
        <v>000X</v>
      </c>
      <c r="O3440">
        <v>3521</v>
      </c>
      <c r="P3440" t="s">
        <v>58</v>
      </c>
      <c r="Q3440" t="s">
        <v>15661</v>
      </c>
      <c r="R3440" t="s">
        <v>140</v>
      </c>
      <c r="T3440" t="s">
        <v>61</v>
      </c>
      <c r="V3440" t="s">
        <v>16702</v>
      </c>
      <c r="W3440">
        <v>209050</v>
      </c>
      <c r="X3440">
        <v>16970</v>
      </c>
      <c r="Y3440">
        <v>192080</v>
      </c>
      <c r="Z3440">
        <v>157624</v>
      </c>
      <c r="AA3440">
        <v>132624</v>
      </c>
      <c r="AB3440" t="s">
        <v>63</v>
      </c>
      <c r="AC3440" s="1">
        <v>36404</v>
      </c>
      <c r="AD3440">
        <v>15000</v>
      </c>
      <c r="AE3440">
        <v>1326</v>
      </c>
      <c r="AF3440">
        <v>1401</v>
      </c>
      <c r="AG3440" t="s">
        <v>103</v>
      </c>
      <c r="AH3440" t="s">
        <v>76</v>
      </c>
      <c r="AI3440">
        <v>1</v>
      </c>
      <c r="AJ3440">
        <v>2001</v>
      </c>
      <c r="AK3440">
        <v>3</v>
      </c>
      <c r="AL3440">
        <v>2</v>
      </c>
      <c r="AN3440">
        <v>1871</v>
      </c>
      <c r="AO3440">
        <v>32</v>
      </c>
      <c r="AP3440" t="s">
        <v>63</v>
      </c>
      <c r="AQ3440" t="s">
        <v>66</v>
      </c>
      <c r="AR3440">
        <v>2834</v>
      </c>
      <c r="AW3440" t="s">
        <v>16703</v>
      </c>
      <c r="AX3440" t="s">
        <v>16704</v>
      </c>
      <c r="AY3440" t="s">
        <v>16705</v>
      </c>
      <c r="AZ3440" t="s">
        <v>70</v>
      </c>
    </row>
    <row r="3441" spans="1:52" x14ac:dyDescent="0.3">
      <c r="A3441">
        <v>2185007</v>
      </c>
      <c r="B3441" t="s">
        <v>16706</v>
      </c>
      <c r="C3441" t="str">
        <f t="shared" si="414"/>
        <v>7492</v>
      </c>
      <c r="D3441" t="s">
        <v>8411</v>
      </c>
      <c r="E3441" t="str">
        <f t="shared" si="418"/>
        <v>0100</v>
      </c>
      <c r="F3441" t="s">
        <v>54</v>
      </c>
      <c r="G3441" t="str">
        <f>"04"</f>
        <v>04</v>
      </c>
      <c r="H3441" t="s">
        <v>55</v>
      </c>
      <c r="I3441" t="s">
        <v>56</v>
      </c>
      <c r="J3441" t="s">
        <v>57</v>
      </c>
      <c r="K3441">
        <v>1</v>
      </c>
      <c r="L3441">
        <v>44866</v>
      </c>
      <c r="M3441">
        <v>1.03</v>
      </c>
      <c r="N3441" t="str">
        <f t="shared" si="417"/>
        <v>000X</v>
      </c>
      <c r="O3441">
        <v>3675</v>
      </c>
      <c r="P3441" t="s">
        <v>58</v>
      </c>
      <c r="Q3441" t="s">
        <v>15661</v>
      </c>
      <c r="R3441" t="s">
        <v>140</v>
      </c>
      <c r="T3441" t="s">
        <v>61</v>
      </c>
      <c r="V3441" t="s">
        <v>16707</v>
      </c>
      <c r="W3441">
        <v>253824</v>
      </c>
      <c r="X3441">
        <v>16480</v>
      </c>
      <c r="Y3441">
        <v>237344</v>
      </c>
      <c r="Z3441">
        <v>232276</v>
      </c>
      <c r="AA3441">
        <v>206776</v>
      </c>
      <c r="AB3441" t="s">
        <v>63</v>
      </c>
      <c r="AC3441" s="1">
        <v>42886</v>
      </c>
      <c r="AD3441">
        <v>269000</v>
      </c>
      <c r="AE3441">
        <v>2832</v>
      </c>
      <c r="AF3441">
        <v>548</v>
      </c>
      <c r="AG3441" t="s">
        <v>64</v>
      </c>
      <c r="AH3441" t="s">
        <v>76</v>
      </c>
      <c r="AI3441">
        <v>1</v>
      </c>
      <c r="AJ3441">
        <v>2007</v>
      </c>
      <c r="AK3441">
        <v>4</v>
      </c>
      <c r="AL3441">
        <v>2</v>
      </c>
      <c r="AN3441">
        <v>2190</v>
      </c>
      <c r="AO3441">
        <v>32</v>
      </c>
      <c r="AP3441" t="s">
        <v>63</v>
      </c>
      <c r="AQ3441" t="s">
        <v>66</v>
      </c>
      <c r="AR3441">
        <v>3421</v>
      </c>
      <c r="AW3441" t="s">
        <v>16708</v>
      </c>
      <c r="AX3441" t="s">
        <v>16709</v>
      </c>
      <c r="AY3441" t="s">
        <v>16710</v>
      </c>
      <c r="AZ3441" t="s">
        <v>70</v>
      </c>
    </row>
    <row r="3442" spans="1:52" x14ac:dyDescent="0.3">
      <c r="A3442">
        <v>2185201</v>
      </c>
      <c r="B3442" t="s">
        <v>16711</v>
      </c>
      <c r="C3442" t="str">
        <f t="shared" si="414"/>
        <v>7492</v>
      </c>
      <c r="D3442" t="s">
        <v>8411</v>
      </c>
      <c r="E3442" t="str">
        <f>"0000"</f>
        <v>0000</v>
      </c>
      <c r="F3442" t="s">
        <v>108</v>
      </c>
      <c r="G3442" t="str">
        <f>"33"</f>
        <v>33</v>
      </c>
      <c r="H3442" t="s">
        <v>1645</v>
      </c>
      <c r="I3442" t="s">
        <v>56</v>
      </c>
      <c r="J3442" t="s">
        <v>57</v>
      </c>
      <c r="K3442">
        <v>0</v>
      </c>
      <c r="L3442">
        <v>43751</v>
      </c>
      <c r="M3442">
        <v>1</v>
      </c>
      <c r="N3442" t="str">
        <f t="shared" si="417"/>
        <v>000X</v>
      </c>
      <c r="O3442">
        <v>5976</v>
      </c>
      <c r="P3442" t="s">
        <v>72</v>
      </c>
      <c r="Q3442" t="s">
        <v>8514</v>
      </c>
      <c r="R3442" t="s">
        <v>140</v>
      </c>
      <c r="T3442" t="s">
        <v>61</v>
      </c>
      <c r="V3442" t="s">
        <v>16712</v>
      </c>
      <c r="W3442">
        <v>16070</v>
      </c>
      <c r="X3442">
        <v>16070</v>
      </c>
      <c r="Y3442">
        <v>0</v>
      </c>
      <c r="Z3442">
        <v>16070</v>
      </c>
      <c r="AA3442">
        <v>16070</v>
      </c>
      <c r="AB3442" t="s">
        <v>72</v>
      </c>
      <c r="AC3442" s="1">
        <v>37530</v>
      </c>
      <c r="AD3442">
        <v>11000</v>
      </c>
      <c r="AE3442">
        <v>1547</v>
      </c>
      <c r="AF3442">
        <v>1029</v>
      </c>
      <c r="AG3442" t="s">
        <v>103</v>
      </c>
      <c r="AH3442" t="s">
        <v>76</v>
      </c>
      <c r="AR3442">
        <v>0</v>
      </c>
      <c r="AW3442" t="s">
        <v>16713</v>
      </c>
      <c r="AY3442" t="s">
        <v>16714</v>
      </c>
      <c r="AZ3442" t="s">
        <v>70</v>
      </c>
    </row>
    <row r="3443" spans="1:52" x14ac:dyDescent="0.3">
      <c r="A3443">
        <v>2185317</v>
      </c>
      <c r="B3443" t="s">
        <v>16715</v>
      </c>
      <c r="C3443" t="str">
        <f t="shared" si="414"/>
        <v>7492</v>
      </c>
      <c r="D3443" t="s">
        <v>8411</v>
      </c>
      <c r="E3443" t="str">
        <f>"0100"</f>
        <v>0100</v>
      </c>
      <c r="F3443" t="s">
        <v>54</v>
      </c>
      <c r="G3443" t="str">
        <f>"04"</f>
        <v>04</v>
      </c>
      <c r="H3443" t="s">
        <v>55</v>
      </c>
      <c r="I3443" t="s">
        <v>56</v>
      </c>
      <c r="J3443" t="s">
        <v>57</v>
      </c>
      <c r="K3443">
        <v>1</v>
      </c>
      <c r="L3443">
        <v>48592</v>
      </c>
      <c r="M3443">
        <v>1.1200000000000001</v>
      </c>
      <c r="N3443" t="str">
        <f t="shared" si="417"/>
        <v>000X</v>
      </c>
      <c r="O3443">
        <v>5938</v>
      </c>
      <c r="P3443" t="s">
        <v>72</v>
      </c>
      <c r="Q3443" t="s">
        <v>8514</v>
      </c>
      <c r="R3443" t="s">
        <v>140</v>
      </c>
      <c r="T3443" t="s">
        <v>61</v>
      </c>
      <c r="V3443" t="s">
        <v>16716</v>
      </c>
      <c r="W3443">
        <v>237380</v>
      </c>
      <c r="X3443">
        <v>17850</v>
      </c>
      <c r="Y3443">
        <v>219530</v>
      </c>
      <c r="Z3443">
        <v>191822</v>
      </c>
      <c r="AA3443">
        <v>166822</v>
      </c>
      <c r="AB3443" t="s">
        <v>63</v>
      </c>
      <c r="AC3443" s="1">
        <v>39569</v>
      </c>
      <c r="AD3443">
        <v>218100</v>
      </c>
      <c r="AE3443">
        <v>2220</v>
      </c>
      <c r="AF3443">
        <v>2395</v>
      </c>
      <c r="AG3443" t="s">
        <v>64</v>
      </c>
      <c r="AH3443" t="s">
        <v>65</v>
      </c>
      <c r="AI3443">
        <v>1</v>
      </c>
      <c r="AJ3443">
        <v>2003</v>
      </c>
      <c r="AK3443">
        <v>3</v>
      </c>
      <c r="AL3443">
        <v>2</v>
      </c>
      <c r="AN3443">
        <v>2315</v>
      </c>
      <c r="AO3443">
        <v>32</v>
      </c>
      <c r="AP3443" t="s">
        <v>63</v>
      </c>
      <c r="AQ3443" t="s">
        <v>66</v>
      </c>
      <c r="AR3443">
        <v>3102</v>
      </c>
      <c r="AW3443" t="s">
        <v>16717</v>
      </c>
      <c r="AY3443" t="s">
        <v>16718</v>
      </c>
      <c r="AZ3443" t="s">
        <v>70</v>
      </c>
    </row>
    <row r="3444" spans="1:52" x14ac:dyDescent="0.3">
      <c r="A3444">
        <v>2185546</v>
      </c>
      <c r="B3444" t="s">
        <v>16719</v>
      </c>
      <c r="C3444" t="str">
        <f t="shared" si="414"/>
        <v>7492</v>
      </c>
      <c r="D3444" t="s">
        <v>8411</v>
      </c>
      <c r="E3444" t="str">
        <f>"0100"</f>
        <v>0100</v>
      </c>
      <c r="F3444" t="s">
        <v>54</v>
      </c>
      <c r="G3444" t="str">
        <f>"04"</f>
        <v>04</v>
      </c>
      <c r="H3444" t="s">
        <v>55</v>
      </c>
      <c r="I3444" t="s">
        <v>56</v>
      </c>
      <c r="J3444" t="s">
        <v>57</v>
      </c>
      <c r="K3444">
        <v>1</v>
      </c>
      <c r="L3444">
        <v>52191</v>
      </c>
      <c r="M3444">
        <v>1.2</v>
      </c>
      <c r="N3444" t="str">
        <f t="shared" si="417"/>
        <v>000X</v>
      </c>
      <c r="O3444">
        <v>5841</v>
      </c>
      <c r="P3444" t="s">
        <v>72</v>
      </c>
      <c r="Q3444" t="s">
        <v>16680</v>
      </c>
      <c r="R3444" t="s">
        <v>140</v>
      </c>
      <c r="T3444" t="s">
        <v>61</v>
      </c>
      <c r="V3444" t="s">
        <v>16720</v>
      </c>
      <c r="W3444">
        <v>233611</v>
      </c>
      <c r="X3444">
        <v>19170</v>
      </c>
      <c r="Y3444">
        <v>214441</v>
      </c>
      <c r="Z3444">
        <v>233611</v>
      </c>
      <c r="AA3444">
        <v>208611</v>
      </c>
      <c r="AB3444" t="s">
        <v>63</v>
      </c>
      <c r="AC3444" s="1">
        <v>43166</v>
      </c>
      <c r="AD3444">
        <v>25900</v>
      </c>
      <c r="AE3444">
        <v>2885</v>
      </c>
      <c r="AF3444">
        <v>1407</v>
      </c>
      <c r="AG3444" t="s">
        <v>103</v>
      </c>
      <c r="AH3444" t="s">
        <v>76</v>
      </c>
      <c r="AI3444">
        <v>1</v>
      </c>
      <c r="AJ3444">
        <v>2019</v>
      </c>
      <c r="AK3444">
        <v>3</v>
      </c>
      <c r="AL3444">
        <v>2</v>
      </c>
      <c r="AN3444">
        <v>2031</v>
      </c>
      <c r="AO3444">
        <v>32</v>
      </c>
      <c r="AP3444" t="s">
        <v>72</v>
      </c>
      <c r="AQ3444" t="s">
        <v>66</v>
      </c>
      <c r="AR3444">
        <v>3107</v>
      </c>
      <c r="AW3444" t="s">
        <v>16721</v>
      </c>
      <c r="AY3444" t="s">
        <v>16722</v>
      </c>
      <c r="AZ3444" t="s">
        <v>70</v>
      </c>
    </row>
    <row r="3445" spans="1:52" x14ac:dyDescent="0.3">
      <c r="A3445">
        <v>2185571</v>
      </c>
      <c r="B3445" t="s">
        <v>16723</v>
      </c>
      <c r="C3445" t="str">
        <f t="shared" si="414"/>
        <v>7492</v>
      </c>
      <c r="D3445" t="s">
        <v>8411</v>
      </c>
      <c r="E3445" t="str">
        <f>"0000"</f>
        <v>0000</v>
      </c>
      <c r="F3445" t="s">
        <v>108</v>
      </c>
      <c r="G3445" t="str">
        <f>"04"</f>
        <v>04</v>
      </c>
      <c r="H3445" t="s">
        <v>55</v>
      </c>
      <c r="I3445" t="s">
        <v>56</v>
      </c>
      <c r="J3445" t="s">
        <v>57</v>
      </c>
      <c r="K3445">
        <v>0</v>
      </c>
      <c r="L3445">
        <v>43724</v>
      </c>
      <c r="M3445">
        <v>1</v>
      </c>
      <c r="N3445" t="str">
        <f t="shared" si="417"/>
        <v>000X</v>
      </c>
      <c r="O3445">
        <v>5881</v>
      </c>
      <c r="P3445" t="s">
        <v>72</v>
      </c>
      <c r="Q3445" t="s">
        <v>16724</v>
      </c>
      <c r="R3445" t="s">
        <v>88</v>
      </c>
      <c r="T3445" t="s">
        <v>61</v>
      </c>
      <c r="V3445" t="s">
        <v>16725</v>
      </c>
      <c r="W3445">
        <v>16060</v>
      </c>
      <c r="X3445">
        <v>16060</v>
      </c>
      <c r="Y3445">
        <v>0</v>
      </c>
      <c r="Z3445">
        <v>16060</v>
      </c>
      <c r="AA3445">
        <v>16060</v>
      </c>
      <c r="AB3445" t="s">
        <v>72</v>
      </c>
      <c r="AC3445" s="1">
        <v>36892</v>
      </c>
      <c r="AD3445">
        <v>11500</v>
      </c>
      <c r="AE3445">
        <v>1403</v>
      </c>
      <c r="AF3445">
        <v>330</v>
      </c>
      <c r="AG3445" t="s">
        <v>103</v>
      </c>
      <c r="AH3445" t="s">
        <v>76</v>
      </c>
      <c r="AR3445">
        <v>0</v>
      </c>
      <c r="AW3445" t="s">
        <v>16726</v>
      </c>
      <c r="AY3445" t="s">
        <v>10502</v>
      </c>
      <c r="AZ3445" t="s">
        <v>10503</v>
      </c>
    </row>
    <row r="3446" spans="1:52" x14ac:dyDescent="0.3">
      <c r="A3446">
        <v>2185597</v>
      </c>
      <c r="B3446" t="s">
        <v>16727</v>
      </c>
      <c r="C3446" t="str">
        <f t="shared" si="414"/>
        <v>7492</v>
      </c>
      <c r="D3446" t="s">
        <v>8411</v>
      </c>
      <c r="E3446" t="str">
        <f>"0100"</f>
        <v>0100</v>
      </c>
      <c r="F3446" t="s">
        <v>54</v>
      </c>
      <c r="G3446" t="str">
        <f>"04"</f>
        <v>04</v>
      </c>
      <c r="H3446" t="s">
        <v>55</v>
      </c>
      <c r="I3446" t="s">
        <v>56</v>
      </c>
      <c r="J3446" t="s">
        <v>57</v>
      </c>
      <c r="K3446">
        <v>1</v>
      </c>
      <c r="L3446">
        <v>43704</v>
      </c>
      <c r="M3446">
        <v>1</v>
      </c>
      <c r="N3446" t="str">
        <f t="shared" si="417"/>
        <v>000X</v>
      </c>
      <c r="O3446">
        <v>5925</v>
      </c>
      <c r="P3446" t="s">
        <v>72</v>
      </c>
      <c r="Q3446" t="s">
        <v>16724</v>
      </c>
      <c r="R3446" t="s">
        <v>88</v>
      </c>
      <c r="T3446" t="s">
        <v>61</v>
      </c>
      <c r="V3446" t="s">
        <v>16728</v>
      </c>
      <c r="W3446">
        <v>128128</v>
      </c>
      <c r="X3446">
        <v>16050</v>
      </c>
      <c r="Y3446">
        <v>112078</v>
      </c>
      <c r="Z3446">
        <v>128128</v>
      </c>
      <c r="AA3446">
        <v>128128</v>
      </c>
      <c r="AB3446" t="s">
        <v>72</v>
      </c>
      <c r="AC3446" s="1">
        <v>34366</v>
      </c>
      <c r="AD3446">
        <v>73500</v>
      </c>
      <c r="AE3446">
        <v>1019</v>
      </c>
      <c r="AF3446">
        <v>938</v>
      </c>
      <c r="AG3446" t="s">
        <v>64</v>
      </c>
      <c r="AH3446" t="s">
        <v>76</v>
      </c>
      <c r="AI3446">
        <v>1</v>
      </c>
      <c r="AJ3446">
        <v>1992</v>
      </c>
      <c r="AK3446">
        <v>3</v>
      </c>
      <c r="AL3446">
        <v>2</v>
      </c>
      <c r="AN3446">
        <v>1250</v>
      </c>
      <c r="AO3446">
        <v>32</v>
      </c>
      <c r="AP3446" t="s">
        <v>72</v>
      </c>
      <c r="AQ3446" t="s">
        <v>66</v>
      </c>
      <c r="AR3446">
        <v>1893</v>
      </c>
      <c r="AW3446" t="s">
        <v>16729</v>
      </c>
      <c r="AX3446" t="s">
        <v>16730</v>
      </c>
      <c r="AY3446" t="s">
        <v>16731</v>
      </c>
      <c r="AZ3446" t="s">
        <v>16732</v>
      </c>
    </row>
    <row r="3447" spans="1:52" x14ac:dyDescent="0.3">
      <c r="A3447">
        <v>2185708</v>
      </c>
      <c r="B3447" t="s">
        <v>16733</v>
      </c>
      <c r="C3447" t="str">
        <f t="shared" si="414"/>
        <v>7492</v>
      </c>
      <c r="D3447" t="s">
        <v>8411</v>
      </c>
      <c r="E3447" t="str">
        <f>"0100"</f>
        <v>0100</v>
      </c>
      <c r="F3447" t="s">
        <v>54</v>
      </c>
      <c r="G3447" t="str">
        <f>"33"</f>
        <v>33</v>
      </c>
      <c r="H3447" t="s">
        <v>1645</v>
      </c>
      <c r="I3447" t="s">
        <v>56</v>
      </c>
      <c r="J3447" t="s">
        <v>57</v>
      </c>
      <c r="K3447">
        <v>1</v>
      </c>
      <c r="L3447">
        <v>43645</v>
      </c>
      <c r="M3447">
        <v>1</v>
      </c>
      <c r="N3447" t="str">
        <f t="shared" si="417"/>
        <v>000X</v>
      </c>
      <c r="O3447">
        <v>6023</v>
      </c>
      <c r="P3447" t="s">
        <v>72</v>
      </c>
      <c r="Q3447" t="s">
        <v>16724</v>
      </c>
      <c r="R3447" t="s">
        <v>88</v>
      </c>
      <c r="T3447" t="s">
        <v>61</v>
      </c>
      <c r="V3447" t="s">
        <v>16734</v>
      </c>
      <c r="W3447">
        <v>238523</v>
      </c>
      <c r="X3447">
        <v>16030</v>
      </c>
      <c r="Y3447">
        <v>222493</v>
      </c>
      <c r="Z3447">
        <v>171932</v>
      </c>
      <c r="AA3447">
        <v>146932</v>
      </c>
      <c r="AB3447" t="s">
        <v>63</v>
      </c>
      <c r="AC3447" s="1">
        <v>37681</v>
      </c>
      <c r="AD3447">
        <v>28000</v>
      </c>
      <c r="AE3447">
        <v>1587</v>
      </c>
      <c r="AF3447">
        <v>1860</v>
      </c>
      <c r="AG3447" t="s">
        <v>103</v>
      </c>
      <c r="AH3447" t="s">
        <v>570</v>
      </c>
      <c r="AI3447">
        <v>1</v>
      </c>
      <c r="AJ3447">
        <v>2004</v>
      </c>
      <c r="AK3447">
        <v>3</v>
      </c>
      <c r="AL3447">
        <v>2</v>
      </c>
      <c r="AN3447">
        <v>2605</v>
      </c>
      <c r="AO3447">
        <v>32</v>
      </c>
      <c r="AP3447" t="s">
        <v>72</v>
      </c>
      <c r="AQ3447" t="s">
        <v>66</v>
      </c>
      <c r="AR3447">
        <v>3460</v>
      </c>
      <c r="AW3447" t="s">
        <v>16735</v>
      </c>
      <c r="AX3447" t="s">
        <v>16736</v>
      </c>
      <c r="AY3447" t="s">
        <v>16737</v>
      </c>
      <c r="AZ3447" t="s">
        <v>70</v>
      </c>
    </row>
    <row r="3448" spans="1:52" x14ac:dyDescent="0.3">
      <c r="A3448">
        <v>2186291</v>
      </c>
      <c r="B3448" t="s">
        <v>16738</v>
      </c>
      <c r="C3448" t="str">
        <f t="shared" si="414"/>
        <v>7492</v>
      </c>
      <c r="D3448" t="s">
        <v>8411</v>
      </c>
      <c r="E3448" t="str">
        <f>"0000"</f>
        <v>0000</v>
      </c>
      <c r="F3448" t="s">
        <v>108</v>
      </c>
      <c r="G3448" t="str">
        <f>"04"</f>
        <v>04</v>
      </c>
      <c r="H3448" t="s">
        <v>55</v>
      </c>
      <c r="I3448" t="s">
        <v>56</v>
      </c>
      <c r="J3448" t="s">
        <v>57</v>
      </c>
      <c r="K3448">
        <v>0</v>
      </c>
      <c r="L3448">
        <v>43750</v>
      </c>
      <c r="M3448">
        <v>1</v>
      </c>
      <c r="N3448" t="str">
        <f t="shared" si="417"/>
        <v>000X</v>
      </c>
      <c r="O3448">
        <v>5926</v>
      </c>
      <c r="P3448" t="s">
        <v>72</v>
      </c>
      <c r="Q3448" t="s">
        <v>16724</v>
      </c>
      <c r="R3448" t="s">
        <v>88</v>
      </c>
      <c r="T3448" t="s">
        <v>61</v>
      </c>
      <c r="V3448" t="s">
        <v>16739</v>
      </c>
      <c r="W3448">
        <v>16070</v>
      </c>
      <c r="X3448">
        <v>16070</v>
      </c>
      <c r="Y3448">
        <v>0</v>
      </c>
      <c r="Z3448">
        <v>16070</v>
      </c>
      <c r="AA3448">
        <v>16070</v>
      </c>
      <c r="AB3448" t="s">
        <v>72</v>
      </c>
      <c r="AC3448" s="1">
        <v>42356</v>
      </c>
      <c r="AD3448">
        <v>15000</v>
      </c>
      <c r="AE3448">
        <v>2731</v>
      </c>
      <c r="AF3448">
        <v>371</v>
      </c>
      <c r="AG3448" t="s">
        <v>103</v>
      </c>
      <c r="AH3448" t="s">
        <v>76</v>
      </c>
      <c r="AR3448">
        <v>0</v>
      </c>
      <c r="AW3448" t="s">
        <v>16740</v>
      </c>
      <c r="AY3448" t="s">
        <v>16741</v>
      </c>
      <c r="AZ3448" t="s">
        <v>16742</v>
      </c>
    </row>
    <row r="3449" spans="1:52" x14ac:dyDescent="0.3">
      <c r="A3449">
        <v>2186348</v>
      </c>
      <c r="B3449" t="s">
        <v>16743</v>
      </c>
      <c r="C3449" t="str">
        <f t="shared" si="414"/>
        <v>7492</v>
      </c>
      <c r="D3449" t="s">
        <v>8411</v>
      </c>
      <c r="E3449" t="str">
        <f>"0100"</f>
        <v>0100</v>
      </c>
      <c r="F3449" t="s">
        <v>54</v>
      </c>
      <c r="G3449" t="str">
        <f>"04"</f>
        <v>04</v>
      </c>
      <c r="H3449" t="s">
        <v>55</v>
      </c>
      <c r="I3449" t="s">
        <v>56</v>
      </c>
      <c r="J3449" t="s">
        <v>57</v>
      </c>
      <c r="K3449">
        <v>1</v>
      </c>
      <c r="L3449">
        <v>43750</v>
      </c>
      <c r="M3449">
        <v>1</v>
      </c>
      <c r="N3449" t="str">
        <f t="shared" si="417"/>
        <v>000X</v>
      </c>
      <c r="O3449">
        <v>5882</v>
      </c>
      <c r="P3449" t="s">
        <v>72</v>
      </c>
      <c r="Q3449" t="s">
        <v>16724</v>
      </c>
      <c r="R3449" t="s">
        <v>88</v>
      </c>
      <c r="T3449" t="s">
        <v>61</v>
      </c>
      <c r="V3449" t="s">
        <v>16744</v>
      </c>
      <c r="W3449">
        <v>179351</v>
      </c>
      <c r="X3449">
        <v>16070</v>
      </c>
      <c r="Y3449">
        <v>163281</v>
      </c>
      <c r="Z3449">
        <v>123266</v>
      </c>
      <c r="AA3449">
        <v>97766</v>
      </c>
      <c r="AB3449" t="s">
        <v>63</v>
      </c>
      <c r="AC3449" s="1">
        <v>35886</v>
      </c>
      <c r="AD3449">
        <v>11000</v>
      </c>
      <c r="AE3449">
        <v>1240</v>
      </c>
      <c r="AF3449">
        <v>244</v>
      </c>
      <c r="AG3449" t="s">
        <v>103</v>
      </c>
      <c r="AH3449" t="s">
        <v>76</v>
      </c>
      <c r="AI3449">
        <v>1</v>
      </c>
      <c r="AJ3449">
        <v>1998</v>
      </c>
      <c r="AK3449">
        <v>3</v>
      </c>
      <c r="AL3449">
        <v>2</v>
      </c>
      <c r="AN3449">
        <v>1849</v>
      </c>
      <c r="AO3449">
        <v>32</v>
      </c>
      <c r="AP3449" t="s">
        <v>72</v>
      </c>
      <c r="AQ3449" t="s">
        <v>66</v>
      </c>
      <c r="AR3449">
        <v>2971</v>
      </c>
      <c r="AW3449" t="s">
        <v>16745</v>
      </c>
      <c r="AX3449" t="s">
        <v>16746</v>
      </c>
      <c r="AY3449" t="s">
        <v>16747</v>
      </c>
      <c r="AZ3449" t="s">
        <v>70</v>
      </c>
    </row>
    <row r="3450" spans="1:52" x14ac:dyDescent="0.3">
      <c r="A3450">
        <v>2186381</v>
      </c>
      <c r="B3450" t="s">
        <v>16748</v>
      </c>
      <c r="C3450" t="str">
        <f t="shared" si="414"/>
        <v>7492</v>
      </c>
      <c r="D3450" t="s">
        <v>8411</v>
      </c>
      <c r="E3450" t="str">
        <f>"0100"</f>
        <v>0100</v>
      </c>
      <c r="F3450" t="s">
        <v>54</v>
      </c>
      <c r="G3450" t="str">
        <f>"04"</f>
        <v>04</v>
      </c>
      <c r="H3450" t="s">
        <v>55</v>
      </c>
      <c r="I3450" t="s">
        <v>56</v>
      </c>
      <c r="J3450" t="s">
        <v>57</v>
      </c>
      <c r="K3450">
        <v>1</v>
      </c>
      <c r="L3450">
        <v>46118</v>
      </c>
      <c r="M3450">
        <v>1.06</v>
      </c>
      <c r="N3450" t="str">
        <f t="shared" si="417"/>
        <v>000X</v>
      </c>
      <c r="O3450">
        <v>5864</v>
      </c>
      <c r="P3450" t="s">
        <v>72</v>
      </c>
      <c r="Q3450" t="s">
        <v>16724</v>
      </c>
      <c r="R3450" t="s">
        <v>88</v>
      </c>
      <c r="T3450" t="s">
        <v>61</v>
      </c>
      <c r="V3450" t="s">
        <v>16749</v>
      </c>
      <c r="W3450">
        <v>223133</v>
      </c>
      <c r="X3450">
        <v>16940</v>
      </c>
      <c r="Y3450">
        <v>206193</v>
      </c>
      <c r="Z3450">
        <v>179862</v>
      </c>
      <c r="AA3450">
        <v>154862</v>
      </c>
      <c r="AB3450" t="s">
        <v>63</v>
      </c>
      <c r="AC3450" s="1">
        <v>37012</v>
      </c>
      <c r="AD3450">
        <v>14500</v>
      </c>
      <c r="AE3450">
        <v>1424</v>
      </c>
      <c r="AF3450">
        <v>668</v>
      </c>
      <c r="AG3450" t="s">
        <v>103</v>
      </c>
      <c r="AH3450" t="s">
        <v>76</v>
      </c>
      <c r="AI3450">
        <v>1</v>
      </c>
      <c r="AJ3450">
        <v>2003</v>
      </c>
      <c r="AK3450">
        <v>4</v>
      </c>
      <c r="AL3450">
        <v>2</v>
      </c>
      <c r="AN3450">
        <v>1936</v>
      </c>
      <c r="AO3450">
        <v>32</v>
      </c>
      <c r="AP3450" t="s">
        <v>72</v>
      </c>
      <c r="AQ3450" t="s">
        <v>66</v>
      </c>
      <c r="AR3450">
        <v>3009</v>
      </c>
      <c r="AW3450" t="s">
        <v>16750</v>
      </c>
      <c r="AX3450" t="s">
        <v>16751</v>
      </c>
      <c r="AY3450" t="s">
        <v>16752</v>
      </c>
      <c r="AZ3450" t="s">
        <v>70</v>
      </c>
    </row>
    <row r="3451" spans="1:52" x14ac:dyDescent="0.3">
      <c r="A3451">
        <v>2186429</v>
      </c>
      <c r="B3451" t="s">
        <v>16753</v>
      </c>
      <c r="C3451" t="str">
        <f t="shared" si="414"/>
        <v>7492</v>
      </c>
      <c r="D3451" t="s">
        <v>8411</v>
      </c>
      <c r="E3451" t="str">
        <f>"0100"</f>
        <v>0100</v>
      </c>
      <c r="F3451" t="s">
        <v>54</v>
      </c>
      <c r="G3451" t="str">
        <f>"04"</f>
        <v>04</v>
      </c>
      <c r="H3451" t="s">
        <v>55</v>
      </c>
      <c r="I3451" t="s">
        <v>56</v>
      </c>
      <c r="J3451" t="s">
        <v>57</v>
      </c>
      <c r="K3451">
        <v>1</v>
      </c>
      <c r="L3451">
        <v>46116</v>
      </c>
      <c r="M3451">
        <v>1.06</v>
      </c>
      <c r="N3451" t="str">
        <f t="shared" si="417"/>
        <v>000X</v>
      </c>
      <c r="O3451">
        <v>5913</v>
      </c>
      <c r="P3451" t="s">
        <v>72</v>
      </c>
      <c r="Q3451" t="s">
        <v>16680</v>
      </c>
      <c r="R3451" t="s">
        <v>140</v>
      </c>
      <c r="T3451" t="s">
        <v>61</v>
      </c>
      <c r="V3451" t="s">
        <v>16754</v>
      </c>
      <c r="W3451">
        <v>317421</v>
      </c>
      <c r="X3451">
        <v>16940</v>
      </c>
      <c r="Y3451">
        <v>300481</v>
      </c>
      <c r="Z3451">
        <v>263080</v>
      </c>
      <c r="AA3451">
        <v>238080</v>
      </c>
      <c r="AB3451" t="s">
        <v>63</v>
      </c>
      <c r="AC3451" s="1">
        <v>42684</v>
      </c>
      <c r="AD3451">
        <v>380000</v>
      </c>
      <c r="AE3451">
        <v>2793</v>
      </c>
      <c r="AF3451">
        <v>1759</v>
      </c>
      <c r="AG3451" t="s">
        <v>64</v>
      </c>
      <c r="AH3451" t="s">
        <v>76</v>
      </c>
      <c r="AI3451">
        <v>1</v>
      </c>
      <c r="AJ3451">
        <v>2005</v>
      </c>
      <c r="AK3451">
        <v>3</v>
      </c>
      <c r="AL3451">
        <v>3</v>
      </c>
      <c r="AN3451">
        <v>2795</v>
      </c>
      <c r="AO3451">
        <v>32</v>
      </c>
      <c r="AP3451" t="s">
        <v>63</v>
      </c>
      <c r="AQ3451" t="s">
        <v>66</v>
      </c>
      <c r="AR3451">
        <v>3970</v>
      </c>
      <c r="AW3451" t="s">
        <v>16755</v>
      </c>
      <c r="AX3451" t="s">
        <v>16756</v>
      </c>
      <c r="AY3451" t="s">
        <v>16757</v>
      </c>
      <c r="AZ3451" t="s">
        <v>70</v>
      </c>
    </row>
    <row r="3452" spans="1:52" x14ac:dyDescent="0.3">
      <c r="A3452">
        <v>2186577</v>
      </c>
      <c r="B3452" t="s">
        <v>16758</v>
      </c>
      <c r="C3452" t="str">
        <f t="shared" si="414"/>
        <v>7492</v>
      </c>
      <c r="D3452" t="s">
        <v>8411</v>
      </c>
      <c r="E3452" t="str">
        <f>"0000"</f>
        <v>0000</v>
      </c>
      <c r="F3452" t="s">
        <v>108</v>
      </c>
      <c r="G3452" t="str">
        <f>"04"</f>
        <v>04</v>
      </c>
      <c r="H3452" t="s">
        <v>55</v>
      </c>
      <c r="I3452" t="s">
        <v>56</v>
      </c>
      <c r="J3452" t="s">
        <v>57</v>
      </c>
      <c r="K3452">
        <v>0</v>
      </c>
      <c r="L3452">
        <v>43750</v>
      </c>
      <c r="M3452">
        <v>1</v>
      </c>
      <c r="N3452" t="str">
        <f t="shared" si="417"/>
        <v>000X</v>
      </c>
      <c r="O3452">
        <v>5985</v>
      </c>
      <c r="P3452" t="s">
        <v>72</v>
      </c>
      <c r="Q3452" t="s">
        <v>16680</v>
      </c>
      <c r="R3452" t="s">
        <v>140</v>
      </c>
      <c r="T3452" t="s">
        <v>61</v>
      </c>
      <c r="V3452" t="s">
        <v>16759</v>
      </c>
      <c r="W3452">
        <v>16070</v>
      </c>
      <c r="X3452">
        <v>16070</v>
      </c>
      <c r="Y3452">
        <v>0</v>
      </c>
      <c r="Z3452">
        <v>16070</v>
      </c>
      <c r="AA3452">
        <v>16070</v>
      </c>
      <c r="AB3452" t="s">
        <v>72</v>
      </c>
      <c r="AC3452" s="1">
        <v>32264</v>
      </c>
      <c r="AD3452">
        <v>11000</v>
      </c>
      <c r="AE3452">
        <v>782</v>
      </c>
      <c r="AF3452">
        <v>489</v>
      </c>
      <c r="AG3452" t="s">
        <v>103</v>
      </c>
      <c r="AH3452" t="s">
        <v>76</v>
      </c>
      <c r="AR3452">
        <v>0</v>
      </c>
      <c r="AW3452" t="s">
        <v>1720</v>
      </c>
      <c r="AY3452" t="s">
        <v>1721</v>
      </c>
      <c r="AZ3452" t="s">
        <v>1722</v>
      </c>
    </row>
    <row r="3453" spans="1:52" x14ac:dyDescent="0.3">
      <c r="A3453">
        <v>2186976</v>
      </c>
      <c r="B3453" t="s">
        <v>16760</v>
      </c>
      <c r="C3453" t="str">
        <f t="shared" si="414"/>
        <v>7492</v>
      </c>
      <c r="D3453" t="s">
        <v>8411</v>
      </c>
      <c r="E3453" t="str">
        <f>"0100"</f>
        <v>0100</v>
      </c>
      <c r="F3453" t="s">
        <v>54</v>
      </c>
      <c r="G3453" t="str">
        <f>"33"</f>
        <v>33</v>
      </c>
      <c r="H3453" t="s">
        <v>1645</v>
      </c>
      <c r="I3453" t="s">
        <v>56</v>
      </c>
      <c r="J3453" t="s">
        <v>57</v>
      </c>
      <c r="K3453">
        <v>1</v>
      </c>
      <c r="L3453">
        <v>43573</v>
      </c>
      <c r="M3453">
        <v>1</v>
      </c>
      <c r="N3453" t="str">
        <f t="shared" si="417"/>
        <v>000X</v>
      </c>
      <c r="O3453">
        <v>3531</v>
      </c>
      <c r="P3453" t="s">
        <v>58</v>
      </c>
      <c r="Q3453" t="s">
        <v>16250</v>
      </c>
      <c r="R3453" t="s">
        <v>140</v>
      </c>
      <c r="T3453" t="s">
        <v>61</v>
      </c>
      <c r="V3453" t="s">
        <v>16761</v>
      </c>
      <c r="W3453">
        <v>209309</v>
      </c>
      <c r="X3453">
        <v>16000</v>
      </c>
      <c r="Y3453">
        <v>193309</v>
      </c>
      <c r="Z3453">
        <v>160691</v>
      </c>
      <c r="AA3453">
        <v>135191</v>
      </c>
      <c r="AB3453" t="s">
        <v>63</v>
      </c>
      <c r="AC3453" s="1">
        <v>37773</v>
      </c>
      <c r="AD3453">
        <v>17000</v>
      </c>
      <c r="AE3453">
        <v>1612</v>
      </c>
      <c r="AF3453">
        <v>1588</v>
      </c>
      <c r="AG3453" t="s">
        <v>103</v>
      </c>
      <c r="AH3453" t="s">
        <v>76</v>
      </c>
      <c r="AI3453">
        <v>1</v>
      </c>
      <c r="AJ3453">
        <v>2004</v>
      </c>
      <c r="AK3453">
        <v>3</v>
      </c>
      <c r="AL3453">
        <v>2</v>
      </c>
      <c r="AN3453">
        <v>1876</v>
      </c>
      <c r="AO3453">
        <v>32</v>
      </c>
      <c r="AP3453" t="s">
        <v>63</v>
      </c>
      <c r="AQ3453" t="s">
        <v>66</v>
      </c>
      <c r="AR3453">
        <v>2861</v>
      </c>
      <c r="AW3453" t="s">
        <v>16762</v>
      </c>
      <c r="AX3453" t="s">
        <v>16763</v>
      </c>
      <c r="AY3453" t="s">
        <v>16764</v>
      </c>
      <c r="AZ3453" t="s">
        <v>70</v>
      </c>
    </row>
    <row r="3454" spans="1:52" x14ac:dyDescent="0.3">
      <c r="A3454">
        <v>2187182</v>
      </c>
      <c r="B3454" t="s">
        <v>16765</v>
      </c>
      <c r="C3454" t="str">
        <f t="shared" si="414"/>
        <v>7492</v>
      </c>
      <c r="D3454" t="s">
        <v>8411</v>
      </c>
      <c r="E3454" t="str">
        <f>"0000"</f>
        <v>0000</v>
      </c>
      <c r="F3454" t="s">
        <v>108</v>
      </c>
      <c r="G3454" t="str">
        <f>"33"</f>
        <v>33</v>
      </c>
      <c r="H3454" t="s">
        <v>1645</v>
      </c>
      <c r="I3454" t="s">
        <v>56</v>
      </c>
      <c r="J3454" t="s">
        <v>57</v>
      </c>
      <c r="K3454">
        <v>0</v>
      </c>
      <c r="L3454">
        <v>43573</v>
      </c>
      <c r="M3454">
        <v>1</v>
      </c>
      <c r="N3454" t="str">
        <f t="shared" si="417"/>
        <v>000X</v>
      </c>
      <c r="O3454">
        <v>3663</v>
      </c>
      <c r="P3454" t="s">
        <v>58</v>
      </c>
      <c r="Q3454" t="s">
        <v>16250</v>
      </c>
      <c r="R3454" t="s">
        <v>140</v>
      </c>
      <c r="T3454" t="s">
        <v>61</v>
      </c>
      <c r="V3454" t="s">
        <v>16766</v>
      </c>
      <c r="W3454">
        <v>16000</v>
      </c>
      <c r="X3454">
        <v>16000</v>
      </c>
      <c r="Y3454">
        <v>0</v>
      </c>
      <c r="Z3454">
        <v>16000</v>
      </c>
      <c r="AA3454">
        <v>16000</v>
      </c>
      <c r="AB3454" t="s">
        <v>72</v>
      </c>
      <c r="AC3454" s="1">
        <v>38534</v>
      </c>
      <c r="AD3454">
        <v>90000</v>
      </c>
      <c r="AE3454">
        <v>1890</v>
      </c>
      <c r="AF3454">
        <v>1006</v>
      </c>
      <c r="AG3454" t="s">
        <v>103</v>
      </c>
      <c r="AH3454" t="s">
        <v>76</v>
      </c>
      <c r="AR3454">
        <v>0</v>
      </c>
      <c r="AW3454" t="s">
        <v>16767</v>
      </c>
      <c r="AX3454" t="s">
        <v>16768</v>
      </c>
      <c r="AY3454" t="s">
        <v>16769</v>
      </c>
      <c r="AZ3454" t="s">
        <v>16770</v>
      </c>
    </row>
    <row r="3455" spans="1:52" x14ac:dyDescent="0.3">
      <c r="A3455">
        <v>2198036</v>
      </c>
      <c r="B3455" t="s">
        <v>16771</v>
      </c>
      <c r="C3455" t="str">
        <f t="shared" si="414"/>
        <v>7492</v>
      </c>
      <c r="D3455" t="s">
        <v>8411</v>
      </c>
      <c r="E3455" t="str">
        <f>"0100"</f>
        <v>0100</v>
      </c>
      <c r="F3455" t="s">
        <v>54</v>
      </c>
      <c r="G3455" t="str">
        <f>"04"</f>
        <v>04</v>
      </c>
      <c r="H3455" t="s">
        <v>55</v>
      </c>
      <c r="I3455" t="s">
        <v>56</v>
      </c>
      <c r="J3455" t="s">
        <v>57</v>
      </c>
      <c r="K3455">
        <v>1</v>
      </c>
      <c r="L3455">
        <v>44120</v>
      </c>
      <c r="M3455">
        <v>1.01</v>
      </c>
      <c r="N3455" t="str">
        <f t="shared" si="417"/>
        <v>000X</v>
      </c>
      <c r="O3455">
        <v>5700</v>
      </c>
      <c r="P3455" t="s">
        <v>72</v>
      </c>
      <c r="Q3455" t="s">
        <v>15261</v>
      </c>
      <c r="R3455" t="s">
        <v>140</v>
      </c>
      <c r="T3455" t="s">
        <v>61</v>
      </c>
      <c r="V3455" t="s">
        <v>16772</v>
      </c>
      <c r="W3455">
        <v>222003</v>
      </c>
      <c r="X3455">
        <v>16210</v>
      </c>
      <c r="Y3455">
        <v>205793</v>
      </c>
      <c r="Z3455">
        <v>148926</v>
      </c>
      <c r="AA3455">
        <v>123926</v>
      </c>
      <c r="AB3455" t="s">
        <v>63</v>
      </c>
      <c r="AC3455" s="1">
        <v>37926</v>
      </c>
      <c r="AD3455">
        <v>168000</v>
      </c>
      <c r="AE3455">
        <v>1673</v>
      </c>
      <c r="AF3455">
        <v>167</v>
      </c>
      <c r="AG3455" t="s">
        <v>64</v>
      </c>
      <c r="AH3455" t="s">
        <v>76</v>
      </c>
      <c r="AI3455">
        <v>1</v>
      </c>
      <c r="AJ3455">
        <v>1998</v>
      </c>
      <c r="AK3455">
        <v>3</v>
      </c>
      <c r="AL3455">
        <v>2</v>
      </c>
      <c r="AN3455">
        <v>2246</v>
      </c>
      <c r="AO3455">
        <v>32</v>
      </c>
      <c r="AP3455" t="s">
        <v>72</v>
      </c>
      <c r="AQ3455" t="s">
        <v>66</v>
      </c>
      <c r="AR3455">
        <v>3190</v>
      </c>
      <c r="AW3455" t="s">
        <v>16773</v>
      </c>
      <c r="AX3455" t="s">
        <v>16774</v>
      </c>
      <c r="AY3455" t="s">
        <v>16775</v>
      </c>
      <c r="AZ3455" t="s">
        <v>16776</v>
      </c>
    </row>
    <row r="3456" spans="1:52" x14ac:dyDescent="0.3">
      <c r="A3456">
        <v>2183977</v>
      </c>
      <c r="B3456" t="s">
        <v>16777</v>
      </c>
      <c r="C3456" t="str">
        <f t="shared" si="414"/>
        <v>7492</v>
      </c>
      <c r="D3456" t="s">
        <v>8411</v>
      </c>
      <c r="E3456" t="str">
        <f>"0000"</f>
        <v>0000</v>
      </c>
      <c r="F3456" t="s">
        <v>108</v>
      </c>
      <c r="G3456" t="str">
        <f>"04"</f>
        <v>04</v>
      </c>
      <c r="H3456" t="s">
        <v>55</v>
      </c>
      <c r="I3456" t="s">
        <v>56</v>
      </c>
      <c r="J3456" t="s">
        <v>57</v>
      </c>
      <c r="K3456">
        <v>0</v>
      </c>
      <c r="L3456">
        <v>43750</v>
      </c>
      <c r="M3456">
        <v>1</v>
      </c>
      <c r="N3456" t="str">
        <f t="shared" si="417"/>
        <v>000X</v>
      </c>
      <c r="O3456">
        <v>5957</v>
      </c>
      <c r="P3456" t="s">
        <v>72</v>
      </c>
      <c r="Q3456" t="s">
        <v>16645</v>
      </c>
      <c r="R3456" t="s">
        <v>88</v>
      </c>
      <c r="T3456" t="s">
        <v>61</v>
      </c>
      <c r="V3456" t="s">
        <v>16778</v>
      </c>
      <c r="W3456">
        <v>16070</v>
      </c>
      <c r="X3456">
        <v>16070</v>
      </c>
      <c r="Y3456">
        <v>0</v>
      </c>
      <c r="Z3456">
        <v>16070</v>
      </c>
      <c r="AA3456">
        <v>16070</v>
      </c>
      <c r="AB3456" t="s">
        <v>72</v>
      </c>
      <c r="AC3456" s="1">
        <v>44083</v>
      </c>
      <c r="AD3456">
        <v>25000</v>
      </c>
      <c r="AE3456">
        <v>3091</v>
      </c>
      <c r="AF3456">
        <v>1304</v>
      </c>
      <c r="AG3456" t="s">
        <v>103</v>
      </c>
      <c r="AH3456" t="s">
        <v>76</v>
      </c>
      <c r="AR3456">
        <v>0</v>
      </c>
      <c r="AW3456" t="s">
        <v>16779</v>
      </c>
      <c r="AX3456" t="s">
        <v>16780</v>
      </c>
      <c r="AY3456" t="s">
        <v>16781</v>
      </c>
      <c r="AZ3456" t="s">
        <v>4136</v>
      </c>
    </row>
    <row r="3457" spans="1:52" x14ac:dyDescent="0.3">
      <c r="A3457">
        <v>2184396</v>
      </c>
      <c r="B3457" t="s">
        <v>16782</v>
      </c>
      <c r="C3457" t="str">
        <f t="shared" si="414"/>
        <v>7492</v>
      </c>
      <c r="D3457" t="s">
        <v>8411</v>
      </c>
      <c r="E3457" t="str">
        <f>"0100"</f>
        <v>0100</v>
      </c>
      <c r="F3457" t="s">
        <v>54</v>
      </c>
      <c r="G3457" t="str">
        <f>"04"</f>
        <v>04</v>
      </c>
      <c r="H3457" t="s">
        <v>55</v>
      </c>
      <c r="I3457" t="s">
        <v>56</v>
      </c>
      <c r="J3457" t="s">
        <v>57</v>
      </c>
      <c r="K3457">
        <v>1</v>
      </c>
      <c r="L3457">
        <v>46081</v>
      </c>
      <c r="M3457">
        <v>1.06</v>
      </c>
      <c r="N3457" t="str">
        <f t="shared" si="417"/>
        <v>000X</v>
      </c>
      <c r="O3457">
        <v>5881</v>
      </c>
      <c r="P3457" t="s">
        <v>72</v>
      </c>
      <c r="Q3457" t="s">
        <v>16783</v>
      </c>
      <c r="R3457" t="s">
        <v>88</v>
      </c>
      <c r="T3457" t="s">
        <v>61</v>
      </c>
      <c r="V3457" t="s">
        <v>16784</v>
      </c>
      <c r="W3457">
        <v>281417</v>
      </c>
      <c r="X3457">
        <v>16930</v>
      </c>
      <c r="Y3457">
        <v>264487</v>
      </c>
      <c r="Z3457">
        <v>237305</v>
      </c>
      <c r="AA3457">
        <v>211805</v>
      </c>
      <c r="AB3457" t="s">
        <v>63</v>
      </c>
      <c r="AC3457" s="1">
        <v>41244</v>
      </c>
      <c r="AD3457">
        <v>185000</v>
      </c>
      <c r="AE3457">
        <v>2523</v>
      </c>
      <c r="AF3457">
        <v>697</v>
      </c>
      <c r="AG3457" t="s">
        <v>64</v>
      </c>
      <c r="AH3457" t="s">
        <v>65</v>
      </c>
      <c r="AI3457">
        <v>1</v>
      </c>
      <c r="AJ3457">
        <v>2005</v>
      </c>
      <c r="AK3457">
        <v>4</v>
      </c>
      <c r="AL3457">
        <v>2</v>
      </c>
      <c r="AN3457">
        <v>3106</v>
      </c>
      <c r="AO3457">
        <v>32</v>
      </c>
      <c r="AP3457" t="s">
        <v>63</v>
      </c>
      <c r="AQ3457" t="s">
        <v>66</v>
      </c>
      <c r="AR3457">
        <v>4091</v>
      </c>
      <c r="AW3457" t="s">
        <v>16785</v>
      </c>
      <c r="AY3457" t="s">
        <v>16786</v>
      </c>
      <c r="AZ3457" t="s">
        <v>70</v>
      </c>
    </row>
    <row r="3458" spans="1:52" x14ac:dyDescent="0.3">
      <c r="A3458">
        <v>2184973</v>
      </c>
      <c r="B3458" t="s">
        <v>16787</v>
      </c>
      <c r="C3458" t="str">
        <f t="shared" ref="C3458:C3521" si="419">"7492"</f>
        <v>7492</v>
      </c>
      <c r="D3458" t="s">
        <v>8411</v>
      </c>
      <c r="E3458" t="str">
        <f>"0100"</f>
        <v>0100</v>
      </c>
      <c r="F3458" t="s">
        <v>54</v>
      </c>
      <c r="G3458" t="str">
        <f>"04"</f>
        <v>04</v>
      </c>
      <c r="H3458" t="s">
        <v>55</v>
      </c>
      <c r="I3458" t="s">
        <v>56</v>
      </c>
      <c r="J3458" t="s">
        <v>57</v>
      </c>
      <c r="K3458">
        <v>1</v>
      </c>
      <c r="L3458">
        <v>44866</v>
      </c>
      <c r="M3458">
        <v>1.03</v>
      </c>
      <c r="N3458" t="str">
        <f t="shared" si="417"/>
        <v>000X</v>
      </c>
      <c r="O3458">
        <v>5880</v>
      </c>
      <c r="P3458" t="s">
        <v>72</v>
      </c>
      <c r="Q3458" t="s">
        <v>16783</v>
      </c>
      <c r="R3458" t="s">
        <v>88</v>
      </c>
      <c r="T3458" t="s">
        <v>61</v>
      </c>
      <c r="V3458" t="s">
        <v>16788</v>
      </c>
      <c r="W3458">
        <v>265630</v>
      </c>
      <c r="X3458">
        <v>16480</v>
      </c>
      <c r="Y3458">
        <v>249150</v>
      </c>
      <c r="Z3458">
        <v>200709</v>
      </c>
      <c r="AA3458">
        <v>175709</v>
      </c>
      <c r="AB3458" t="s">
        <v>63</v>
      </c>
      <c r="AC3458" s="1">
        <v>33909</v>
      </c>
      <c r="AD3458">
        <v>14500</v>
      </c>
      <c r="AE3458">
        <v>961</v>
      </c>
      <c r="AF3458">
        <v>1599</v>
      </c>
      <c r="AG3458" t="s">
        <v>103</v>
      </c>
      <c r="AH3458" t="s">
        <v>76</v>
      </c>
      <c r="AI3458">
        <v>1</v>
      </c>
      <c r="AJ3458">
        <v>2001</v>
      </c>
      <c r="AK3458">
        <v>3</v>
      </c>
      <c r="AL3458">
        <v>3</v>
      </c>
      <c r="AN3458">
        <v>2658</v>
      </c>
      <c r="AO3458">
        <v>32</v>
      </c>
      <c r="AP3458" t="s">
        <v>63</v>
      </c>
      <c r="AQ3458" t="s">
        <v>66</v>
      </c>
      <c r="AR3458">
        <v>3670</v>
      </c>
      <c r="AW3458" t="s">
        <v>16789</v>
      </c>
      <c r="AX3458" t="s">
        <v>16790</v>
      </c>
      <c r="AY3458" t="s">
        <v>16791</v>
      </c>
      <c r="AZ3458" t="s">
        <v>70</v>
      </c>
    </row>
    <row r="3459" spans="1:52" x14ac:dyDescent="0.3">
      <c r="A3459">
        <v>2185236</v>
      </c>
      <c r="B3459" t="s">
        <v>16792</v>
      </c>
      <c r="C3459" t="str">
        <f t="shared" si="419"/>
        <v>7492</v>
      </c>
      <c r="D3459" t="s">
        <v>8411</v>
      </c>
      <c r="E3459" t="str">
        <f>"0100"</f>
        <v>0100</v>
      </c>
      <c r="F3459" t="s">
        <v>54</v>
      </c>
      <c r="G3459" t="str">
        <f>"33"</f>
        <v>33</v>
      </c>
      <c r="H3459" t="s">
        <v>1645</v>
      </c>
      <c r="I3459" t="s">
        <v>56</v>
      </c>
      <c r="J3459" t="s">
        <v>57</v>
      </c>
      <c r="K3459">
        <v>1</v>
      </c>
      <c r="L3459">
        <v>47697</v>
      </c>
      <c r="M3459">
        <v>1.0900000000000001</v>
      </c>
      <c r="N3459" t="str">
        <f t="shared" si="417"/>
        <v>000X</v>
      </c>
      <c r="O3459">
        <v>5962</v>
      </c>
      <c r="P3459" t="s">
        <v>72</v>
      </c>
      <c r="Q3459" t="s">
        <v>8514</v>
      </c>
      <c r="R3459" t="s">
        <v>140</v>
      </c>
      <c r="T3459" t="s">
        <v>61</v>
      </c>
      <c r="V3459" t="s">
        <v>16793</v>
      </c>
      <c r="W3459">
        <v>182393</v>
      </c>
      <c r="X3459">
        <v>17520</v>
      </c>
      <c r="Y3459">
        <v>164873</v>
      </c>
      <c r="Z3459">
        <v>62334</v>
      </c>
      <c r="AA3459">
        <v>31834</v>
      </c>
      <c r="AB3459" t="s">
        <v>63</v>
      </c>
      <c r="AC3459" s="1">
        <v>39173</v>
      </c>
      <c r="AD3459">
        <v>250000</v>
      </c>
      <c r="AE3459">
        <v>2119</v>
      </c>
      <c r="AF3459">
        <v>502</v>
      </c>
      <c r="AG3459" t="s">
        <v>64</v>
      </c>
      <c r="AH3459" t="s">
        <v>76</v>
      </c>
      <c r="AI3459">
        <v>1</v>
      </c>
      <c r="AJ3459">
        <v>1991</v>
      </c>
      <c r="AK3459">
        <v>3</v>
      </c>
      <c r="AL3459">
        <v>2</v>
      </c>
      <c r="AN3459">
        <v>1987</v>
      </c>
      <c r="AO3459">
        <v>32</v>
      </c>
      <c r="AP3459" t="s">
        <v>63</v>
      </c>
      <c r="AQ3459" t="s">
        <v>66</v>
      </c>
      <c r="AR3459">
        <v>2929</v>
      </c>
      <c r="AW3459" t="s">
        <v>16794</v>
      </c>
      <c r="AX3459" t="s">
        <v>16795</v>
      </c>
      <c r="AY3459" t="s">
        <v>16796</v>
      </c>
      <c r="AZ3459" t="s">
        <v>16797</v>
      </c>
    </row>
    <row r="3460" spans="1:52" x14ac:dyDescent="0.3">
      <c r="A3460">
        <v>2185279</v>
      </c>
      <c r="B3460" t="s">
        <v>16798</v>
      </c>
      <c r="C3460" t="str">
        <f t="shared" si="419"/>
        <v>7492</v>
      </c>
      <c r="D3460" t="s">
        <v>8411</v>
      </c>
      <c r="E3460" t="str">
        <f>"0100"</f>
        <v>0100</v>
      </c>
      <c r="F3460" t="s">
        <v>54</v>
      </c>
      <c r="G3460" t="str">
        <f>"33"</f>
        <v>33</v>
      </c>
      <c r="H3460" t="s">
        <v>1645</v>
      </c>
      <c r="I3460" t="s">
        <v>56</v>
      </c>
      <c r="J3460" t="s">
        <v>8434</v>
      </c>
      <c r="K3460">
        <v>1</v>
      </c>
      <c r="L3460">
        <v>65279</v>
      </c>
      <c r="M3460">
        <v>1.5</v>
      </c>
      <c r="N3460" t="str">
        <f t="shared" si="417"/>
        <v>000X</v>
      </c>
      <c r="O3460">
        <v>5950</v>
      </c>
      <c r="P3460" t="s">
        <v>72</v>
      </c>
      <c r="Q3460" t="s">
        <v>8514</v>
      </c>
      <c r="R3460" t="s">
        <v>140</v>
      </c>
      <c r="T3460" t="s">
        <v>61</v>
      </c>
      <c r="V3460" t="s">
        <v>16799</v>
      </c>
      <c r="W3460">
        <v>282218</v>
      </c>
      <c r="X3460">
        <v>18730</v>
      </c>
      <c r="Y3460">
        <v>263488</v>
      </c>
      <c r="Z3460">
        <v>209533</v>
      </c>
      <c r="AA3460">
        <v>184533</v>
      </c>
      <c r="AB3460" t="s">
        <v>63</v>
      </c>
      <c r="AC3460" s="1">
        <v>37438</v>
      </c>
      <c r="AD3460">
        <v>12000</v>
      </c>
      <c r="AE3460">
        <v>1520</v>
      </c>
      <c r="AF3460">
        <v>1587</v>
      </c>
      <c r="AG3460" t="s">
        <v>103</v>
      </c>
      <c r="AH3460" t="s">
        <v>76</v>
      </c>
      <c r="AI3460">
        <v>1</v>
      </c>
      <c r="AJ3460">
        <v>2003</v>
      </c>
      <c r="AK3460">
        <v>3</v>
      </c>
      <c r="AL3460">
        <v>2</v>
      </c>
      <c r="AM3460">
        <v>1</v>
      </c>
      <c r="AN3460">
        <v>2645</v>
      </c>
      <c r="AO3460">
        <v>32</v>
      </c>
      <c r="AP3460" t="s">
        <v>63</v>
      </c>
      <c r="AQ3460" t="s">
        <v>66</v>
      </c>
      <c r="AR3460">
        <v>4148</v>
      </c>
      <c r="AW3460" t="s">
        <v>16800</v>
      </c>
      <c r="AX3460" t="s">
        <v>16801</v>
      </c>
      <c r="AY3460" t="s">
        <v>16802</v>
      </c>
      <c r="AZ3460" t="s">
        <v>70</v>
      </c>
    </row>
    <row r="3461" spans="1:52" x14ac:dyDescent="0.3">
      <c r="A3461">
        <v>2185643</v>
      </c>
      <c r="B3461" t="s">
        <v>16803</v>
      </c>
      <c r="C3461" t="str">
        <f t="shared" si="419"/>
        <v>7492</v>
      </c>
      <c r="D3461" t="s">
        <v>8411</v>
      </c>
      <c r="E3461" t="str">
        <f>"0000"</f>
        <v>0000</v>
      </c>
      <c r="F3461" t="s">
        <v>108</v>
      </c>
      <c r="G3461" t="str">
        <f>"04"</f>
        <v>04</v>
      </c>
      <c r="H3461" t="s">
        <v>55</v>
      </c>
      <c r="I3461" t="s">
        <v>56</v>
      </c>
      <c r="J3461" t="s">
        <v>57</v>
      </c>
      <c r="K3461">
        <v>0</v>
      </c>
      <c r="L3461">
        <v>43684</v>
      </c>
      <c r="M3461">
        <v>1</v>
      </c>
      <c r="N3461" t="str">
        <f t="shared" si="417"/>
        <v>000X</v>
      </c>
      <c r="O3461">
        <v>5957</v>
      </c>
      <c r="P3461" t="s">
        <v>72</v>
      </c>
      <c r="Q3461" t="s">
        <v>16724</v>
      </c>
      <c r="R3461" t="s">
        <v>88</v>
      </c>
      <c r="T3461" t="s">
        <v>61</v>
      </c>
      <c r="V3461" t="s">
        <v>16804</v>
      </c>
      <c r="W3461">
        <v>16040</v>
      </c>
      <c r="X3461">
        <v>16040</v>
      </c>
      <c r="Y3461">
        <v>0</v>
      </c>
      <c r="Z3461">
        <v>16040</v>
      </c>
      <c r="AA3461">
        <v>16040</v>
      </c>
      <c r="AB3461" t="s">
        <v>72</v>
      </c>
      <c r="AC3461" s="1">
        <v>44112</v>
      </c>
      <c r="AD3461">
        <v>35000</v>
      </c>
      <c r="AE3461">
        <v>3100</v>
      </c>
      <c r="AF3461">
        <v>603</v>
      </c>
      <c r="AG3461" t="s">
        <v>103</v>
      </c>
      <c r="AH3461" t="s">
        <v>76</v>
      </c>
      <c r="AR3461">
        <v>0</v>
      </c>
      <c r="AW3461" t="s">
        <v>16805</v>
      </c>
      <c r="AX3461" t="s">
        <v>16736</v>
      </c>
      <c r="AY3461" t="s">
        <v>16806</v>
      </c>
      <c r="AZ3461" t="s">
        <v>70</v>
      </c>
    </row>
    <row r="3462" spans="1:52" x14ac:dyDescent="0.3">
      <c r="A3462">
        <v>2185678</v>
      </c>
      <c r="B3462" t="s">
        <v>16807</v>
      </c>
      <c r="C3462" t="str">
        <f t="shared" si="419"/>
        <v>7492</v>
      </c>
      <c r="D3462" t="s">
        <v>8411</v>
      </c>
      <c r="E3462" t="str">
        <f t="shared" ref="E3462:E3468" si="420">"0100"</f>
        <v>0100</v>
      </c>
      <c r="F3462" t="s">
        <v>54</v>
      </c>
      <c r="G3462" t="str">
        <f>"04"</f>
        <v>04</v>
      </c>
      <c r="H3462" t="s">
        <v>55</v>
      </c>
      <c r="I3462" t="s">
        <v>56</v>
      </c>
      <c r="J3462" t="s">
        <v>57</v>
      </c>
      <c r="K3462">
        <v>1</v>
      </c>
      <c r="L3462">
        <v>43664</v>
      </c>
      <c r="M3462">
        <v>1</v>
      </c>
      <c r="N3462" t="str">
        <f t="shared" si="417"/>
        <v>000X</v>
      </c>
      <c r="O3462">
        <v>5989</v>
      </c>
      <c r="P3462" t="s">
        <v>72</v>
      </c>
      <c r="Q3462" t="s">
        <v>16724</v>
      </c>
      <c r="R3462" t="s">
        <v>88</v>
      </c>
      <c r="T3462" t="s">
        <v>61</v>
      </c>
      <c r="V3462" t="s">
        <v>16808</v>
      </c>
      <c r="W3462">
        <v>216843</v>
      </c>
      <c r="X3462">
        <v>16040</v>
      </c>
      <c r="Y3462">
        <v>200803</v>
      </c>
      <c r="Z3462">
        <v>166913</v>
      </c>
      <c r="AA3462">
        <v>141913</v>
      </c>
      <c r="AB3462" t="s">
        <v>63</v>
      </c>
      <c r="AC3462" s="1">
        <v>40909</v>
      </c>
      <c r="AD3462">
        <v>182000</v>
      </c>
      <c r="AE3462">
        <v>2460</v>
      </c>
      <c r="AF3462">
        <v>2374</v>
      </c>
      <c r="AG3462" t="s">
        <v>64</v>
      </c>
      <c r="AH3462" t="s">
        <v>76</v>
      </c>
      <c r="AI3462">
        <v>1</v>
      </c>
      <c r="AJ3462">
        <v>2004</v>
      </c>
      <c r="AK3462">
        <v>3</v>
      </c>
      <c r="AL3462">
        <v>2</v>
      </c>
      <c r="AN3462">
        <v>2026</v>
      </c>
      <c r="AO3462">
        <v>32</v>
      </c>
      <c r="AP3462" t="s">
        <v>63</v>
      </c>
      <c r="AQ3462" t="s">
        <v>66</v>
      </c>
      <c r="AR3462">
        <v>2833</v>
      </c>
      <c r="AW3462" t="s">
        <v>16809</v>
      </c>
      <c r="AY3462" t="s">
        <v>16806</v>
      </c>
      <c r="AZ3462" t="s">
        <v>70</v>
      </c>
    </row>
    <row r="3463" spans="1:52" x14ac:dyDescent="0.3">
      <c r="A3463">
        <v>2186194</v>
      </c>
      <c r="B3463" t="s">
        <v>16810</v>
      </c>
      <c r="C3463" t="str">
        <f t="shared" si="419"/>
        <v>7492</v>
      </c>
      <c r="D3463" t="s">
        <v>8411</v>
      </c>
      <c r="E3463" t="str">
        <f t="shared" si="420"/>
        <v>0100</v>
      </c>
      <c r="F3463" t="s">
        <v>54</v>
      </c>
      <c r="G3463" t="str">
        <f>"04"</f>
        <v>04</v>
      </c>
      <c r="H3463" t="s">
        <v>55</v>
      </c>
      <c r="I3463" t="s">
        <v>56</v>
      </c>
      <c r="J3463" t="s">
        <v>57</v>
      </c>
      <c r="K3463">
        <v>1</v>
      </c>
      <c r="L3463">
        <v>43750</v>
      </c>
      <c r="M3463">
        <v>1</v>
      </c>
      <c r="N3463" t="str">
        <f t="shared" si="417"/>
        <v>000X</v>
      </c>
      <c r="O3463">
        <v>5990</v>
      </c>
      <c r="P3463" t="s">
        <v>72</v>
      </c>
      <c r="Q3463" t="s">
        <v>16724</v>
      </c>
      <c r="R3463" t="s">
        <v>88</v>
      </c>
      <c r="T3463" t="s">
        <v>61</v>
      </c>
      <c r="V3463" t="s">
        <v>16811</v>
      </c>
      <c r="W3463">
        <v>167106</v>
      </c>
      <c r="X3463">
        <v>16070</v>
      </c>
      <c r="Y3463">
        <v>151036</v>
      </c>
      <c r="Z3463">
        <v>120641</v>
      </c>
      <c r="AA3463">
        <v>95641</v>
      </c>
      <c r="AB3463" t="s">
        <v>63</v>
      </c>
      <c r="AC3463" s="1">
        <v>37469</v>
      </c>
      <c r="AD3463">
        <v>123500</v>
      </c>
      <c r="AE3463">
        <v>1530</v>
      </c>
      <c r="AF3463">
        <v>1806</v>
      </c>
      <c r="AG3463" t="s">
        <v>64</v>
      </c>
      <c r="AH3463" t="s">
        <v>76</v>
      </c>
      <c r="AI3463">
        <v>1</v>
      </c>
      <c r="AJ3463">
        <v>1988</v>
      </c>
      <c r="AK3463">
        <v>4</v>
      </c>
      <c r="AL3463">
        <v>2</v>
      </c>
      <c r="AN3463">
        <v>1968</v>
      </c>
      <c r="AO3463">
        <v>32</v>
      </c>
      <c r="AP3463" t="s">
        <v>63</v>
      </c>
      <c r="AQ3463" t="s">
        <v>66</v>
      </c>
      <c r="AR3463">
        <v>2470</v>
      </c>
      <c r="AW3463" t="s">
        <v>16812</v>
      </c>
      <c r="AY3463" t="s">
        <v>16813</v>
      </c>
      <c r="AZ3463" t="s">
        <v>70</v>
      </c>
    </row>
    <row r="3464" spans="1:52" x14ac:dyDescent="0.3">
      <c r="A3464">
        <v>2186917</v>
      </c>
      <c r="B3464" t="s">
        <v>16814</v>
      </c>
      <c r="C3464" t="str">
        <f t="shared" si="419"/>
        <v>7492</v>
      </c>
      <c r="D3464" t="s">
        <v>8411</v>
      </c>
      <c r="E3464" t="str">
        <f t="shared" si="420"/>
        <v>0100</v>
      </c>
      <c r="F3464" t="s">
        <v>54</v>
      </c>
      <c r="G3464" t="str">
        <f>"33"</f>
        <v>33</v>
      </c>
      <c r="H3464" t="s">
        <v>1645</v>
      </c>
      <c r="I3464" t="s">
        <v>56</v>
      </c>
      <c r="J3464" t="s">
        <v>57</v>
      </c>
      <c r="K3464">
        <v>1</v>
      </c>
      <c r="L3464">
        <v>43574</v>
      </c>
      <c r="M3464">
        <v>1</v>
      </c>
      <c r="N3464" t="str">
        <f t="shared" si="417"/>
        <v>000X</v>
      </c>
      <c r="O3464">
        <v>3499</v>
      </c>
      <c r="P3464" t="s">
        <v>58</v>
      </c>
      <c r="Q3464" t="s">
        <v>16250</v>
      </c>
      <c r="R3464" t="s">
        <v>140</v>
      </c>
      <c r="T3464" t="s">
        <v>61</v>
      </c>
      <c r="V3464" t="s">
        <v>16815</v>
      </c>
      <c r="W3464">
        <v>250531</v>
      </c>
      <c r="X3464">
        <v>16000</v>
      </c>
      <c r="Y3464">
        <v>234531</v>
      </c>
      <c r="Z3464">
        <v>98566</v>
      </c>
      <c r="AA3464">
        <v>0</v>
      </c>
      <c r="AB3464" t="s">
        <v>63</v>
      </c>
      <c r="AC3464" s="1">
        <v>43347</v>
      </c>
      <c r="AD3464">
        <v>294000</v>
      </c>
      <c r="AE3464">
        <v>2926</v>
      </c>
      <c r="AF3464">
        <v>542</v>
      </c>
      <c r="AG3464" t="s">
        <v>64</v>
      </c>
      <c r="AH3464" t="s">
        <v>76</v>
      </c>
      <c r="AI3464">
        <v>1</v>
      </c>
      <c r="AJ3464">
        <v>2001</v>
      </c>
      <c r="AK3464">
        <v>3</v>
      </c>
      <c r="AL3464">
        <v>2</v>
      </c>
      <c r="AM3464">
        <v>1</v>
      </c>
      <c r="AN3464">
        <v>2170</v>
      </c>
      <c r="AO3464">
        <v>32</v>
      </c>
      <c r="AP3464" t="s">
        <v>63</v>
      </c>
      <c r="AQ3464" t="s">
        <v>66</v>
      </c>
      <c r="AR3464">
        <v>3221</v>
      </c>
      <c r="AW3464" t="s">
        <v>16816</v>
      </c>
      <c r="AX3464" t="s">
        <v>16817</v>
      </c>
      <c r="AY3464" t="s">
        <v>16818</v>
      </c>
      <c r="AZ3464" t="s">
        <v>70</v>
      </c>
    </row>
    <row r="3465" spans="1:52" x14ac:dyDescent="0.3">
      <c r="A3465">
        <v>2187409</v>
      </c>
      <c r="B3465" t="s">
        <v>16819</v>
      </c>
      <c r="C3465" t="str">
        <f t="shared" si="419"/>
        <v>7492</v>
      </c>
      <c r="D3465" t="s">
        <v>8411</v>
      </c>
      <c r="E3465" t="str">
        <f t="shared" si="420"/>
        <v>0100</v>
      </c>
      <c r="F3465" t="s">
        <v>54</v>
      </c>
      <c r="G3465" t="str">
        <f>"33"</f>
        <v>33</v>
      </c>
      <c r="H3465" t="s">
        <v>1645</v>
      </c>
      <c r="I3465" t="s">
        <v>56</v>
      </c>
      <c r="J3465" t="s">
        <v>57</v>
      </c>
      <c r="K3465">
        <v>1</v>
      </c>
      <c r="L3465">
        <v>43574</v>
      </c>
      <c r="M3465">
        <v>1</v>
      </c>
      <c r="N3465" t="str">
        <f t="shared" si="417"/>
        <v>000X</v>
      </c>
      <c r="O3465">
        <v>3795</v>
      </c>
      <c r="P3465" t="s">
        <v>58</v>
      </c>
      <c r="Q3465" t="s">
        <v>16250</v>
      </c>
      <c r="R3465" t="s">
        <v>140</v>
      </c>
      <c r="T3465" t="s">
        <v>61</v>
      </c>
      <c r="V3465" t="s">
        <v>16820</v>
      </c>
      <c r="W3465">
        <v>268355</v>
      </c>
      <c r="X3465">
        <v>16000</v>
      </c>
      <c r="Y3465">
        <v>252355</v>
      </c>
      <c r="Z3465">
        <v>268355</v>
      </c>
      <c r="AA3465">
        <v>243355</v>
      </c>
      <c r="AB3465" t="s">
        <v>63</v>
      </c>
      <c r="AC3465" s="1">
        <v>43536</v>
      </c>
      <c r="AD3465">
        <v>285000</v>
      </c>
      <c r="AE3465">
        <v>2963</v>
      </c>
      <c r="AF3465">
        <v>231</v>
      </c>
      <c r="AG3465" t="s">
        <v>64</v>
      </c>
      <c r="AH3465" t="s">
        <v>1821</v>
      </c>
      <c r="AI3465">
        <v>1</v>
      </c>
      <c r="AJ3465">
        <v>2002</v>
      </c>
      <c r="AK3465">
        <v>4</v>
      </c>
      <c r="AL3465">
        <v>3</v>
      </c>
      <c r="AN3465">
        <v>2840</v>
      </c>
      <c r="AO3465">
        <v>32</v>
      </c>
      <c r="AP3465" t="s">
        <v>63</v>
      </c>
      <c r="AQ3465" t="s">
        <v>66</v>
      </c>
      <c r="AR3465">
        <v>3786</v>
      </c>
      <c r="AW3465" t="s">
        <v>16821</v>
      </c>
      <c r="AX3465" t="s">
        <v>16822</v>
      </c>
      <c r="AY3465" t="s">
        <v>16823</v>
      </c>
      <c r="AZ3465" t="s">
        <v>70</v>
      </c>
    </row>
    <row r="3466" spans="1:52" x14ac:dyDescent="0.3">
      <c r="A3466">
        <v>2188162</v>
      </c>
      <c r="B3466" t="s">
        <v>16824</v>
      </c>
      <c r="C3466" t="str">
        <f t="shared" si="419"/>
        <v>7492</v>
      </c>
      <c r="D3466" t="s">
        <v>8411</v>
      </c>
      <c r="E3466" t="str">
        <f t="shared" si="420"/>
        <v>0100</v>
      </c>
      <c r="F3466" t="s">
        <v>54</v>
      </c>
      <c r="G3466" t="str">
        <f>"04"</f>
        <v>04</v>
      </c>
      <c r="H3466" t="s">
        <v>55</v>
      </c>
      <c r="I3466" t="s">
        <v>56</v>
      </c>
      <c r="J3466" t="s">
        <v>8434</v>
      </c>
      <c r="K3466">
        <v>1</v>
      </c>
      <c r="L3466">
        <v>76394</v>
      </c>
      <c r="M3466">
        <v>1.75</v>
      </c>
      <c r="N3466" t="str">
        <f t="shared" si="417"/>
        <v>000X</v>
      </c>
      <c r="O3466">
        <v>5898</v>
      </c>
      <c r="P3466" t="s">
        <v>72</v>
      </c>
      <c r="Q3466" t="s">
        <v>16680</v>
      </c>
      <c r="R3466" t="s">
        <v>140</v>
      </c>
      <c r="T3466" t="s">
        <v>61</v>
      </c>
      <c r="V3466" t="s">
        <v>16825</v>
      </c>
      <c r="W3466">
        <v>340013</v>
      </c>
      <c r="X3466">
        <v>21920</v>
      </c>
      <c r="Y3466">
        <v>318093</v>
      </c>
      <c r="Z3466">
        <v>269953</v>
      </c>
      <c r="AA3466">
        <v>244953</v>
      </c>
      <c r="AB3466" t="s">
        <v>63</v>
      </c>
      <c r="AC3466" s="1">
        <v>41821</v>
      </c>
      <c r="AD3466">
        <v>347500</v>
      </c>
      <c r="AE3466">
        <v>2634</v>
      </c>
      <c r="AF3466">
        <v>537</v>
      </c>
      <c r="AG3466" t="s">
        <v>64</v>
      </c>
      <c r="AH3466" t="s">
        <v>76</v>
      </c>
      <c r="AI3466">
        <v>1</v>
      </c>
      <c r="AJ3466">
        <v>2002</v>
      </c>
      <c r="AK3466">
        <v>3</v>
      </c>
      <c r="AL3466">
        <v>3</v>
      </c>
      <c r="AM3466">
        <v>1</v>
      </c>
      <c r="AN3466">
        <v>3179</v>
      </c>
      <c r="AO3466">
        <v>32</v>
      </c>
      <c r="AP3466" t="s">
        <v>63</v>
      </c>
      <c r="AQ3466" t="s">
        <v>66</v>
      </c>
      <c r="AR3466">
        <v>4158</v>
      </c>
      <c r="AW3466" t="s">
        <v>16826</v>
      </c>
      <c r="AY3466" t="s">
        <v>16827</v>
      </c>
      <c r="AZ3466" t="s">
        <v>70</v>
      </c>
    </row>
    <row r="3467" spans="1:52" x14ac:dyDescent="0.3">
      <c r="A3467">
        <v>2184094</v>
      </c>
      <c r="B3467" t="s">
        <v>16828</v>
      </c>
      <c r="C3467" t="str">
        <f t="shared" si="419"/>
        <v>7492</v>
      </c>
      <c r="D3467" t="s">
        <v>8411</v>
      </c>
      <c r="E3467" t="str">
        <f t="shared" si="420"/>
        <v>0100</v>
      </c>
      <c r="F3467" t="s">
        <v>54</v>
      </c>
      <c r="G3467" t="str">
        <f>"33"</f>
        <v>33</v>
      </c>
      <c r="H3467" t="s">
        <v>1645</v>
      </c>
      <c r="I3467" t="s">
        <v>56</v>
      </c>
      <c r="J3467" t="s">
        <v>57</v>
      </c>
      <c r="K3467">
        <v>1</v>
      </c>
      <c r="L3467">
        <v>48293</v>
      </c>
      <c r="M3467">
        <v>1.1100000000000001</v>
      </c>
      <c r="N3467" t="str">
        <f t="shared" si="417"/>
        <v>000X</v>
      </c>
      <c r="O3467">
        <v>6085</v>
      </c>
      <c r="P3467" t="s">
        <v>72</v>
      </c>
      <c r="Q3467" t="s">
        <v>16645</v>
      </c>
      <c r="R3467" t="s">
        <v>88</v>
      </c>
      <c r="T3467" t="s">
        <v>61</v>
      </c>
      <c r="V3467" t="s">
        <v>16829</v>
      </c>
      <c r="W3467">
        <v>287504</v>
      </c>
      <c r="X3467">
        <v>17740</v>
      </c>
      <c r="Y3467">
        <v>269764</v>
      </c>
      <c r="Z3467">
        <v>217542</v>
      </c>
      <c r="AA3467">
        <v>187542</v>
      </c>
      <c r="AB3467" t="s">
        <v>63</v>
      </c>
      <c r="AC3467" s="1">
        <v>36312</v>
      </c>
      <c r="AD3467">
        <v>18000</v>
      </c>
      <c r="AE3467">
        <v>1310</v>
      </c>
      <c r="AF3467">
        <v>71</v>
      </c>
      <c r="AG3467" t="s">
        <v>103</v>
      </c>
      <c r="AH3467" t="s">
        <v>76</v>
      </c>
      <c r="AI3467">
        <v>1</v>
      </c>
      <c r="AJ3467">
        <v>2004</v>
      </c>
      <c r="AK3467">
        <v>3</v>
      </c>
      <c r="AL3467">
        <v>3</v>
      </c>
      <c r="AN3467">
        <v>2713</v>
      </c>
      <c r="AO3467">
        <v>32</v>
      </c>
      <c r="AP3467" t="s">
        <v>63</v>
      </c>
      <c r="AQ3467" t="s">
        <v>66</v>
      </c>
      <c r="AR3467">
        <v>3753</v>
      </c>
      <c r="AW3467" t="s">
        <v>16830</v>
      </c>
      <c r="AX3467" t="s">
        <v>16831</v>
      </c>
      <c r="AY3467" t="s">
        <v>16832</v>
      </c>
      <c r="AZ3467" t="s">
        <v>16833</v>
      </c>
    </row>
    <row r="3468" spans="1:52" x14ac:dyDescent="0.3">
      <c r="A3468">
        <v>2184701</v>
      </c>
      <c r="B3468" t="s">
        <v>16834</v>
      </c>
      <c r="C3468" t="str">
        <f t="shared" si="419"/>
        <v>7492</v>
      </c>
      <c r="D3468" t="s">
        <v>8411</v>
      </c>
      <c r="E3468" t="str">
        <f t="shared" si="420"/>
        <v>0100</v>
      </c>
      <c r="F3468" t="s">
        <v>54</v>
      </c>
      <c r="G3468" t="str">
        <f>"04"</f>
        <v>04</v>
      </c>
      <c r="H3468" t="s">
        <v>55</v>
      </c>
      <c r="I3468" t="s">
        <v>56</v>
      </c>
      <c r="J3468" t="s">
        <v>57</v>
      </c>
      <c r="K3468">
        <v>1</v>
      </c>
      <c r="L3468">
        <v>46452</v>
      </c>
      <c r="M3468">
        <v>1.07</v>
      </c>
      <c r="N3468" t="str">
        <f t="shared" si="417"/>
        <v>000X</v>
      </c>
      <c r="O3468">
        <v>5982</v>
      </c>
      <c r="P3468" t="s">
        <v>72</v>
      </c>
      <c r="Q3468" t="s">
        <v>16783</v>
      </c>
      <c r="R3468" t="s">
        <v>88</v>
      </c>
      <c r="T3468" t="s">
        <v>61</v>
      </c>
      <c r="V3468" t="s">
        <v>16835</v>
      </c>
      <c r="W3468">
        <v>226373</v>
      </c>
      <c r="X3468">
        <v>17060</v>
      </c>
      <c r="Y3468">
        <v>209313</v>
      </c>
      <c r="Z3468">
        <v>175552</v>
      </c>
      <c r="AA3468">
        <v>150552</v>
      </c>
      <c r="AB3468" t="s">
        <v>63</v>
      </c>
      <c r="AC3468" s="1">
        <v>36831</v>
      </c>
      <c r="AD3468">
        <v>15000</v>
      </c>
      <c r="AE3468">
        <v>1393</v>
      </c>
      <c r="AF3468">
        <v>1700</v>
      </c>
      <c r="AG3468" t="s">
        <v>103</v>
      </c>
      <c r="AH3468" t="s">
        <v>76</v>
      </c>
      <c r="AI3468">
        <v>1</v>
      </c>
      <c r="AJ3468">
        <v>2001</v>
      </c>
      <c r="AK3468">
        <v>3</v>
      </c>
      <c r="AL3468">
        <v>2</v>
      </c>
      <c r="AM3468">
        <v>1</v>
      </c>
      <c r="AN3468">
        <v>2085</v>
      </c>
      <c r="AO3468">
        <v>32</v>
      </c>
      <c r="AP3468" t="s">
        <v>63</v>
      </c>
      <c r="AQ3468" t="s">
        <v>66</v>
      </c>
      <c r="AR3468">
        <v>2984</v>
      </c>
      <c r="AW3468" t="s">
        <v>16836</v>
      </c>
      <c r="AX3468" t="s">
        <v>16837</v>
      </c>
      <c r="AY3468" t="s">
        <v>16838</v>
      </c>
      <c r="AZ3468" t="s">
        <v>70</v>
      </c>
    </row>
    <row r="3469" spans="1:52" x14ac:dyDescent="0.3">
      <c r="A3469">
        <v>2186062</v>
      </c>
      <c r="B3469" t="s">
        <v>16839</v>
      </c>
      <c r="C3469" t="str">
        <f t="shared" si="419"/>
        <v>7492</v>
      </c>
      <c r="D3469" t="s">
        <v>8411</v>
      </c>
      <c r="E3469" t="str">
        <f>"0000"</f>
        <v>0000</v>
      </c>
      <c r="F3469" t="s">
        <v>108</v>
      </c>
      <c r="G3469" t="str">
        <f>"33"</f>
        <v>33</v>
      </c>
      <c r="H3469" t="s">
        <v>1645</v>
      </c>
      <c r="I3469" t="s">
        <v>56</v>
      </c>
      <c r="J3469" t="s">
        <v>57</v>
      </c>
      <c r="K3469">
        <v>0</v>
      </c>
      <c r="L3469">
        <v>45214</v>
      </c>
      <c r="M3469">
        <v>1.04</v>
      </c>
      <c r="N3469" t="str">
        <f t="shared" si="417"/>
        <v>000X</v>
      </c>
      <c r="O3469">
        <v>6084</v>
      </c>
      <c r="P3469" t="s">
        <v>72</v>
      </c>
      <c r="Q3469" t="s">
        <v>16724</v>
      </c>
      <c r="R3469" t="s">
        <v>88</v>
      </c>
      <c r="T3469" t="s">
        <v>61</v>
      </c>
      <c r="V3469" t="s">
        <v>16840</v>
      </c>
      <c r="W3469">
        <v>16610</v>
      </c>
      <c r="X3469">
        <v>16610</v>
      </c>
      <c r="Y3469">
        <v>0</v>
      </c>
      <c r="Z3469">
        <v>16610</v>
      </c>
      <c r="AA3469">
        <v>16610</v>
      </c>
      <c r="AB3469" t="s">
        <v>72</v>
      </c>
      <c r="AC3469" s="1">
        <v>33635</v>
      </c>
      <c r="AD3469">
        <v>11500</v>
      </c>
      <c r="AE3469">
        <v>926</v>
      </c>
      <c r="AF3469">
        <v>1582</v>
      </c>
      <c r="AG3469" t="s">
        <v>103</v>
      </c>
      <c r="AH3469" t="s">
        <v>76</v>
      </c>
      <c r="AR3469">
        <v>0</v>
      </c>
      <c r="AW3469" t="s">
        <v>16841</v>
      </c>
      <c r="AY3469" t="s">
        <v>16842</v>
      </c>
      <c r="AZ3469" t="s">
        <v>16843</v>
      </c>
    </row>
    <row r="3470" spans="1:52" x14ac:dyDescent="0.3">
      <c r="A3470">
        <v>2186500</v>
      </c>
      <c r="B3470" t="s">
        <v>16844</v>
      </c>
      <c r="C3470" t="str">
        <f t="shared" si="419"/>
        <v>7492</v>
      </c>
      <c r="D3470" t="s">
        <v>8411</v>
      </c>
      <c r="E3470" t="str">
        <f t="shared" ref="E3470:E3475" si="421">"0100"</f>
        <v>0100</v>
      </c>
      <c r="F3470" t="s">
        <v>54</v>
      </c>
      <c r="G3470" t="str">
        <f>"04"</f>
        <v>04</v>
      </c>
      <c r="H3470" t="s">
        <v>55</v>
      </c>
      <c r="I3470" t="s">
        <v>56</v>
      </c>
      <c r="J3470" t="s">
        <v>57</v>
      </c>
      <c r="K3470">
        <v>1</v>
      </c>
      <c r="L3470">
        <v>43750</v>
      </c>
      <c r="M3470">
        <v>1</v>
      </c>
      <c r="N3470" t="str">
        <f t="shared" si="417"/>
        <v>000X</v>
      </c>
      <c r="O3470">
        <v>5939</v>
      </c>
      <c r="P3470" t="s">
        <v>72</v>
      </c>
      <c r="Q3470" t="s">
        <v>16680</v>
      </c>
      <c r="R3470" t="s">
        <v>140</v>
      </c>
      <c r="T3470" t="s">
        <v>61</v>
      </c>
      <c r="V3470" t="s">
        <v>16845</v>
      </c>
      <c r="W3470">
        <v>319196</v>
      </c>
      <c r="X3470">
        <v>16070</v>
      </c>
      <c r="Y3470">
        <v>303126</v>
      </c>
      <c r="Z3470">
        <v>265084</v>
      </c>
      <c r="AA3470">
        <v>239584</v>
      </c>
      <c r="AB3470" t="s">
        <v>63</v>
      </c>
      <c r="AC3470" s="1">
        <v>38838</v>
      </c>
      <c r="AD3470">
        <v>90000</v>
      </c>
      <c r="AE3470">
        <v>2013</v>
      </c>
      <c r="AF3470">
        <v>2096</v>
      </c>
      <c r="AG3470" t="s">
        <v>103</v>
      </c>
      <c r="AH3470" t="s">
        <v>76</v>
      </c>
      <c r="AI3470">
        <v>1</v>
      </c>
      <c r="AJ3470">
        <v>2008</v>
      </c>
      <c r="AK3470">
        <v>4</v>
      </c>
      <c r="AL3470">
        <v>2</v>
      </c>
      <c r="AM3470">
        <v>1</v>
      </c>
      <c r="AN3470">
        <v>2818</v>
      </c>
      <c r="AO3470">
        <v>32</v>
      </c>
      <c r="AP3470" t="s">
        <v>63</v>
      </c>
      <c r="AQ3470" t="s">
        <v>66</v>
      </c>
      <c r="AR3470">
        <v>4300</v>
      </c>
      <c r="AW3470" t="s">
        <v>16846</v>
      </c>
      <c r="AY3470" t="s">
        <v>16847</v>
      </c>
      <c r="AZ3470" t="s">
        <v>70</v>
      </c>
    </row>
    <row r="3471" spans="1:52" x14ac:dyDescent="0.3">
      <c r="A3471">
        <v>2197641</v>
      </c>
      <c r="B3471" t="s">
        <v>16848</v>
      </c>
      <c r="C3471" t="str">
        <f t="shared" si="419"/>
        <v>7492</v>
      </c>
      <c r="D3471" t="s">
        <v>8411</v>
      </c>
      <c r="E3471" t="str">
        <f t="shared" si="421"/>
        <v>0100</v>
      </c>
      <c r="F3471" t="s">
        <v>54</v>
      </c>
      <c r="G3471" t="str">
        <f>"04"</f>
        <v>04</v>
      </c>
      <c r="H3471" t="s">
        <v>55</v>
      </c>
      <c r="I3471" t="s">
        <v>56</v>
      </c>
      <c r="J3471" t="s">
        <v>57</v>
      </c>
      <c r="K3471">
        <v>1</v>
      </c>
      <c r="L3471">
        <v>44282</v>
      </c>
      <c r="M3471">
        <v>1.02</v>
      </c>
      <c r="N3471" t="str">
        <f t="shared" si="417"/>
        <v>000X</v>
      </c>
      <c r="O3471">
        <v>5846</v>
      </c>
      <c r="P3471" t="s">
        <v>72</v>
      </c>
      <c r="Q3471" t="s">
        <v>16680</v>
      </c>
      <c r="R3471" t="s">
        <v>140</v>
      </c>
      <c r="T3471" t="s">
        <v>61</v>
      </c>
      <c r="V3471" t="s">
        <v>16849</v>
      </c>
      <c r="W3471">
        <v>200259</v>
      </c>
      <c r="X3471">
        <v>16270</v>
      </c>
      <c r="Y3471">
        <v>183989</v>
      </c>
      <c r="Z3471">
        <v>152470</v>
      </c>
      <c r="AA3471">
        <v>127470</v>
      </c>
      <c r="AB3471" t="s">
        <v>63</v>
      </c>
      <c r="AC3471" s="1">
        <v>41579</v>
      </c>
      <c r="AD3471">
        <v>186000</v>
      </c>
      <c r="AE3471">
        <v>2590</v>
      </c>
      <c r="AF3471">
        <v>2395</v>
      </c>
      <c r="AG3471" t="s">
        <v>64</v>
      </c>
      <c r="AH3471" t="s">
        <v>76</v>
      </c>
      <c r="AI3471">
        <v>1</v>
      </c>
      <c r="AJ3471">
        <v>1994</v>
      </c>
      <c r="AK3471">
        <v>3</v>
      </c>
      <c r="AL3471">
        <v>2</v>
      </c>
      <c r="AN3471">
        <v>2131</v>
      </c>
      <c r="AO3471">
        <v>32</v>
      </c>
      <c r="AP3471" t="s">
        <v>63</v>
      </c>
      <c r="AQ3471" t="s">
        <v>66</v>
      </c>
      <c r="AR3471">
        <v>3010</v>
      </c>
      <c r="AW3471" t="s">
        <v>16850</v>
      </c>
      <c r="AX3471" t="s">
        <v>16851</v>
      </c>
      <c r="AY3471" t="s">
        <v>16852</v>
      </c>
      <c r="AZ3471" t="s">
        <v>70</v>
      </c>
    </row>
    <row r="3472" spans="1:52" x14ac:dyDescent="0.3">
      <c r="A3472">
        <v>2198044</v>
      </c>
      <c r="B3472" t="s">
        <v>16853</v>
      </c>
      <c r="C3472" t="str">
        <f t="shared" si="419"/>
        <v>7492</v>
      </c>
      <c r="D3472" t="s">
        <v>8411</v>
      </c>
      <c r="E3472" t="str">
        <f t="shared" si="421"/>
        <v>0100</v>
      </c>
      <c r="F3472" t="s">
        <v>54</v>
      </c>
      <c r="G3472" t="str">
        <f>"04"</f>
        <v>04</v>
      </c>
      <c r="H3472" t="s">
        <v>55</v>
      </c>
      <c r="I3472" t="s">
        <v>56</v>
      </c>
      <c r="J3472" t="s">
        <v>57</v>
      </c>
      <c r="K3472">
        <v>1</v>
      </c>
      <c r="L3472">
        <v>45576</v>
      </c>
      <c r="M3472">
        <v>1.05</v>
      </c>
      <c r="N3472" t="str">
        <f t="shared" si="417"/>
        <v>000X</v>
      </c>
      <c r="O3472">
        <v>5680</v>
      </c>
      <c r="P3472" t="s">
        <v>72</v>
      </c>
      <c r="Q3472" t="s">
        <v>15261</v>
      </c>
      <c r="R3472" t="s">
        <v>140</v>
      </c>
      <c r="T3472" t="s">
        <v>61</v>
      </c>
      <c r="V3472" t="s">
        <v>16854</v>
      </c>
      <c r="W3472">
        <v>242353</v>
      </c>
      <c r="X3472">
        <v>16740</v>
      </c>
      <c r="Y3472">
        <v>225613</v>
      </c>
      <c r="Z3472">
        <v>235059</v>
      </c>
      <c r="AA3472">
        <v>210059</v>
      </c>
      <c r="AB3472" t="s">
        <v>63</v>
      </c>
      <c r="AC3472" s="1">
        <v>43391</v>
      </c>
      <c r="AD3472">
        <v>265000</v>
      </c>
      <c r="AE3472">
        <v>2934</v>
      </c>
      <c r="AF3472">
        <v>77</v>
      </c>
      <c r="AG3472" t="s">
        <v>64</v>
      </c>
      <c r="AH3472" t="s">
        <v>76</v>
      </c>
      <c r="AI3472">
        <v>1</v>
      </c>
      <c r="AJ3472">
        <v>1998</v>
      </c>
      <c r="AK3472">
        <v>3</v>
      </c>
      <c r="AL3472">
        <v>2</v>
      </c>
      <c r="AN3472">
        <v>2282</v>
      </c>
      <c r="AO3472">
        <v>32</v>
      </c>
      <c r="AP3472" t="s">
        <v>63</v>
      </c>
      <c r="AQ3472" t="s">
        <v>66</v>
      </c>
      <c r="AR3472">
        <v>3415</v>
      </c>
      <c r="AW3472" t="s">
        <v>16855</v>
      </c>
      <c r="AX3472" t="s">
        <v>16856</v>
      </c>
      <c r="AY3472" t="s">
        <v>16857</v>
      </c>
      <c r="AZ3472" t="s">
        <v>70</v>
      </c>
    </row>
    <row r="3473" spans="1:52" x14ac:dyDescent="0.3">
      <c r="A3473">
        <v>2198214</v>
      </c>
      <c r="B3473" t="s">
        <v>16858</v>
      </c>
      <c r="C3473" t="str">
        <f t="shared" si="419"/>
        <v>7492</v>
      </c>
      <c r="D3473" t="s">
        <v>8411</v>
      </c>
      <c r="E3473" t="str">
        <f t="shared" si="421"/>
        <v>0100</v>
      </c>
      <c r="F3473" t="s">
        <v>54</v>
      </c>
      <c r="G3473" t="str">
        <f>"04"</f>
        <v>04</v>
      </c>
      <c r="H3473" t="s">
        <v>55</v>
      </c>
      <c r="I3473" t="s">
        <v>56</v>
      </c>
      <c r="J3473" t="s">
        <v>8434</v>
      </c>
      <c r="K3473">
        <v>1</v>
      </c>
      <c r="L3473">
        <v>83925</v>
      </c>
      <c r="M3473">
        <v>1.93</v>
      </c>
      <c r="N3473" t="str">
        <f t="shared" si="417"/>
        <v>000X</v>
      </c>
      <c r="O3473">
        <v>5550</v>
      </c>
      <c r="P3473" t="s">
        <v>72</v>
      </c>
      <c r="Q3473" t="s">
        <v>15261</v>
      </c>
      <c r="R3473" t="s">
        <v>140</v>
      </c>
      <c r="T3473" t="s">
        <v>61</v>
      </c>
      <c r="V3473" t="s">
        <v>16859</v>
      </c>
      <c r="W3473">
        <v>244335</v>
      </c>
      <c r="X3473">
        <v>24080</v>
      </c>
      <c r="Y3473">
        <v>220255</v>
      </c>
      <c r="Z3473">
        <v>160447</v>
      </c>
      <c r="AA3473">
        <v>129947</v>
      </c>
      <c r="AB3473" t="s">
        <v>63</v>
      </c>
      <c r="AC3473" s="1">
        <v>36069</v>
      </c>
      <c r="AD3473">
        <v>14000</v>
      </c>
      <c r="AE3473">
        <v>1271</v>
      </c>
      <c r="AF3473">
        <v>115</v>
      </c>
      <c r="AG3473" t="s">
        <v>103</v>
      </c>
      <c r="AH3473" t="s">
        <v>873</v>
      </c>
      <c r="AI3473">
        <v>1</v>
      </c>
      <c r="AJ3473">
        <v>1999</v>
      </c>
      <c r="AK3473">
        <v>3</v>
      </c>
      <c r="AL3473">
        <v>2</v>
      </c>
      <c r="AN3473">
        <v>2592</v>
      </c>
      <c r="AO3473">
        <v>32</v>
      </c>
      <c r="AP3473" t="s">
        <v>72</v>
      </c>
      <c r="AQ3473" t="s">
        <v>66</v>
      </c>
      <c r="AR3473">
        <v>4823</v>
      </c>
      <c r="AW3473" t="s">
        <v>16860</v>
      </c>
      <c r="AX3473" t="s">
        <v>16861</v>
      </c>
      <c r="AY3473" t="s">
        <v>16862</v>
      </c>
      <c r="AZ3473" t="s">
        <v>70</v>
      </c>
    </row>
    <row r="3474" spans="1:52" x14ac:dyDescent="0.3">
      <c r="A3474">
        <v>2198222</v>
      </c>
      <c r="B3474" t="s">
        <v>16863</v>
      </c>
      <c r="C3474" t="str">
        <f t="shared" si="419"/>
        <v>7492</v>
      </c>
      <c r="D3474" t="s">
        <v>8411</v>
      </c>
      <c r="E3474" t="str">
        <f t="shared" si="421"/>
        <v>0100</v>
      </c>
      <c r="F3474" t="s">
        <v>54</v>
      </c>
      <c r="G3474" t="str">
        <f>"04"</f>
        <v>04</v>
      </c>
      <c r="H3474" t="s">
        <v>55</v>
      </c>
      <c r="I3474" t="s">
        <v>56</v>
      </c>
      <c r="J3474" t="s">
        <v>57</v>
      </c>
      <c r="K3474">
        <v>1</v>
      </c>
      <c r="L3474">
        <v>49198</v>
      </c>
      <c r="M3474">
        <v>1.1299999999999999</v>
      </c>
      <c r="N3474" t="str">
        <f t="shared" si="417"/>
        <v>000X</v>
      </c>
      <c r="O3474">
        <v>3873</v>
      </c>
      <c r="P3474" t="s">
        <v>58</v>
      </c>
      <c r="Q3474" t="s">
        <v>16864</v>
      </c>
      <c r="R3474" t="s">
        <v>719</v>
      </c>
      <c r="T3474" t="s">
        <v>61</v>
      </c>
      <c r="V3474" t="s">
        <v>16865</v>
      </c>
      <c r="W3474">
        <v>295462</v>
      </c>
      <c r="X3474">
        <v>18070</v>
      </c>
      <c r="Y3474">
        <v>277392</v>
      </c>
      <c r="Z3474">
        <v>227803</v>
      </c>
      <c r="AA3474">
        <v>202803</v>
      </c>
      <c r="AB3474" t="s">
        <v>63</v>
      </c>
      <c r="AC3474" s="1">
        <v>43983</v>
      </c>
      <c r="AD3474">
        <v>350000</v>
      </c>
      <c r="AE3474">
        <v>3064</v>
      </c>
      <c r="AF3474">
        <v>1238</v>
      </c>
      <c r="AG3474" t="s">
        <v>64</v>
      </c>
      <c r="AH3474" t="s">
        <v>76</v>
      </c>
      <c r="AI3474">
        <v>1</v>
      </c>
      <c r="AJ3474">
        <v>2006</v>
      </c>
      <c r="AK3474">
        <v>3</v>
      </c>
      <c r="AL3474">
        <v>3</v>
      </c>
      <c r="AN3474">
        <v>2792</v>
      </c>
      <c r="AO3474">
        <v>32</v>
      </c>
      <c r="AP3474" t="s">
        <v>63</v>
      </c>
      <c r="AQ3474" t="s">
        <v>66</v>
      </c>
      <c r="AR3474">
        <v>3978</v>
      </c>
      <c r="AW3474" t="s">
        <v>16866</v>
      </c>
      <c r="AY3474" t="s">
        <v>16867</v>
      </c>
      <c r="AZ3474" t="s">
        <v>70</v>
      </c>
    </row>
    <row r="3475" spans="1:52" x14ac:dyDescent="0.3">
      <c r="A3475">
        <v>2184515</v>
      </c>
      <c r="B3475" t="s">
        <v>16868</v>
      </c>
      <c r="C3475" t="str">
        <f t="shared" si="419"/>
        <v>7492</v>
      </c>
      <c r="D3475" t="s">
        <v>8411</v>
      </c>
      <c r="E3475" t="str">
        <f t="shared" si="421"/>
        <v>0100</v>
      </c>
      <c r="F3475" t="s">
        <v>54</v>
      </c>
      <c r="G3475" t="str">
        <f>"33"</f>
        <v>33</v>
      </c>
      <c r="H3475" t="s">
        <v>1645</v>
      </c>
      <c r="I3475" t="s">
        <v>56</v>
      </c>
      <c r="J3475" t="s">
        <v>57</v>
      </c>
      <c r="K3475">
        <v>1</v>
      </c>
      <c r="L3475">
        <v>46257</v>
      </c>
      <c r="M3475">
        <v>1.06</v>
      </c>
      <c r="N3475" t="str">
        <f t="shared" si="417"/>
        <v>000X</v>
      </c>
      <c r="O3475">
        <v>6025</v>
      </c>
      <c r="P3475" t="s">
        <v>72</v>
      </c>
      <c r="Q3475" t="s">
        <v>16783</v>
      </c>
      <c r="R3475" t="s">
        <v>88</v>
      </c>
      <c r="T3475" t="s">
        <v>61</v>
      </c>
      <c r="V3475" t="s">
        <v>16869</v>
      </c>
      <c r="W3475">
        <v>272874</v>
      </c>
      <c r="X3475">
        <v>16990</v>
      </c>
      <c r="Y3475">
        <v>255884</v>
      </c>
      <c r="Z3475">
        <v>215962</v>
      </c>
      <c r="AA3475">
        <v>190962</v>
      </c>
      <c r="AB3475" t="s">
        <v>72</v>
      </c>
      <c r="AC3475" s="1">
        <v>43867</v>
      </c>
      <c r="AD3475">
        <v>337000</v>
      </c>
      <c r="AE3475">
        <v>3039</v>
      </c>
      <c r="AF3475">
        <v>1555</v>
      </c>
      <c r="AG3475" t="s">
        <v>64</v>
      </c>
      <c r="AH3475" t="s">
        <v>76</v>
      </c>
      <c r="AI3475">
        <v>1</v>
      </c>
      <c r="AJ3475">
        <v>2007</v>
      </c>
      <c r="AK3475">
        <v>3</v>
      </c>
      <c r="AL3475">
        <v>2</v>
      </c>
      <c r="AN3475">
        <v>2501</v>
      </c>
      <c r="AO3475">
        <v>32</v>
      </c>
      <c r="AP3475" t="s">
        <v>63</v>
      </c>
      <c r="AQ3475" t="s">
        <v>66</v>
      </c>
      <c r="AR3475">
        <v>3603</v>
      </c>
      <c r="AW3475" t="s">
        <v>16870</v>
      </c>
      <c r="AY3475" t="s">
        <v>16871</v>
      </c>
      <c r="AZ3475" t="s">
        <v>16872</v>
      </c>
    </row>
    <row r="3476" spans="1:52" x14ac:dyDescent="0.3">
      <c r="A3476">
        <v>2184558</v>
      </c>
      <c r="B3476" t="s">
        <v>16873</v>
      </c>
      <c r="C3476" t="str">
        <f t="shared" si="419"/>
        <v>7492</v>
      </c>
      <c r="D3476" t="s">
        <v>8411</v>
      </c>
      <c r="E3476" t="str">
        <f>"0000"</f>
        <v>0000</v>
      </c>
      <c r="F3476" t="s">
        <v>108</v>
      </c>
      <c r="G3476" t="str">
        <f>"33"</f>
        <v>33</v>
      </c>
      <c r="H3476" t="s">
        <v>1645</v>
      </c>
      <c r="I3476" t="s">
        <v>56</v>
      </c>
      <c r="J3476" t="s">
        <v>57</v>
      </c>
      <c r="K3476">
        <v>0</v>
      </c>
      <c r="L3476">
        <v>43769</v>
      </c>
      <c r="M3476">
        <v>1</v>
      </c>
      <c r="N3476" t="str">
        <f t="shared" si="417"/>
        <v>000X</v>
      </c>
      <c r="O3476">
        <v>6061</v>
      </c>
      <c r="P3476" t="s">
        <v>72</v>
      </c>
      <c r="Q3476" t="s">
        <v>16783</v>
      </c>
      <c r="R3476" t="s">
        <v>88</v>
      </c>
      <c r="T3476" t="s">
        <v>61</v>
      </c>
      <c r="V3476" t="s">
        <v>16874</v>
      </c>
      <c r="W3476">
        <v>16080</v>
      </c>
      <c r="X3476">
        <v>16080</v>
      </c>
      <c r="Y3476">
        <v>0</v>
      </c>
      <c r="Z3476">
        <v>16080</v>
      </c>
      <c r="AA3476">
        <v>16080</v>
      </c>
      <c r="AB3476" t="s">
        <v>72</v>
      </c>
      <c r="AC3476" s="1">
        <v>43189</v>
      </c>
      <c r="AD3476">
        <v>15000</v>
      </c>
      <c r="AE3476">
        <v>2891</v>
      </c>
      <c r="AF3476">
        <v>921</v>
      </c>
      <c r="AG3476" t="s">
        <v>103</v>
      </c>
      <c r="AH3476" t="s">
        <v>76</v>
      </c>
      <c r="AR3476">
        <v>0</v>
      </c>
      <c r="AW3476" t="s">
        <v>16875</v>
      </c>
      <c r="AX3476" t="s">
        <v>16876</v>
      </c>
      <c r="AY3476" t="s">
        <v>16877</v>
      </c>
      <c r="AZ3476" t="s">
        <v>70</v>
      </c>
    </row>
    <row r="3477" spans="1:52" x14ac:dyDescent="0.3">
      <c r="A3477">
        <v>2185023</v>
      </c>
      <c r="B3477" t="s">
        <v>16878</v>
      </c>
      <c r="C3477" t="str">
        <f t="shared" si="419"/>
        <v>7492</v>
      </c>
      <c r="D3477" t="s">
        <v>8411</v>
      </c>
      <c r="E3477" t="str">
        <f>"0000"</f>
        <v>0000</v>
      </c>
      <c r="F3477" t="s">
        <v>108</v>
      </c>
      <c r="G3477" t="str">
        <f>"04"</f>
        <v>04</v>
      </c>
      <c r="H3477" t="s">
        <v>55</v>
      </c>
      <c r="I3477" t="s">
        <v>56</v>
      </c>
      <c r="J3477" t="s">
        <v>57</v>
      </c>
      <c r="K3477">
        <v>0</v>
      </c>
      <c r="L3477">
        <v>43751</v>
      </c>
      <c r="M3477">
        <v>1</v>
      </c>
      <c r="N3477" t="str">
        <f t="shared" si="417"/>
        <v>000X</v>
      </c>
      <c r="O3477">
        <v>5909</v>
      </c>
      <c r="P3477" t="s">
        <v>72</v>
      </c>
      <c r="Q3477" t="s">
        <v>8514</v>
      </c>
      <c r="R3477" t="s">
        <v>140</v>
      </c>
      <c r="T3477" t="s">
        <v>61</v>
      </c>
      <c r="V3477" t="s">
        <v>16879</v>
      </c>
      <c r="W3477">
        <v>16070</v>
      </c>
      <c r="X3477">
        <v>16070</v>
      </c>
      <c r="Y3477">
        <v>0</v>
      </c>
      <c r="Z3477">
        <v>16070</v>
      </c>
      <c r="AA3477">
        <v>16070</v>
      </c>
      <c r="AB3477" t="s">
        <v>72</v>
      </c>
      <c r="AR3477">
        <v>0</v>
      </c>
      <c r="AW3477" t="s">
        <v>16880</v>
      </c>
      <c r="AY3477" t="s">
        <v>16881</v>
      </c>
      <c r="AZ3477" t="s">
        <v>16882</v>
      </c>
    </row>
    <row r="3478" spans="1:52" x14ac:dyDescent="0.3">
      <c r="A3478">
        <v>2185350</v>
      </c>
      <c r="B3478" t="s">
        <v>16883</v>
      </c>
      <c r="C3478" t="str">
        <f t="shared" si="419"/>
        <v>7492</v>
      </c>
      <c r="D3478" t="s">
        <v>8411</v>
      </c>
      <c r="E3478" t="str">
        <f>"0100"</f>
        <v>0100</v>
      </c>
      <c r="F3478" t="s">
        <v>54</v>
      </c>
      <c r="G3478" t="str">
        <f>"04"</f>
        <v>04</v>
      </c>
      <c r="H3478" t="s">
        <v>55</v>
      </c>
      <c r="I3478" t="s">
        <v>56</v>
      </c>
      <c r="J3478" t="s">
        <v>57</v>
      </c>
      <c r="K3478">
        <v>1</v>
      </c>
      <c r="L3478">
        <v>43797</v>
      </c>
      <c r="M3478">
        <v>1.01</v>
      </c>
      <c r="N3478" t="str">
        <f t="shared" si="417"/>
        <v>000X</v>
      </c>
      <c r="O3478">
        <v>5924</v>
      </c>
      <c r="P3478" t="s">
        <v>72</v>
      </c>
      <c r="Q3478" t="s">
        <v>8514</v>
      </c>
      <c r="R3478" t="s">
        <v>140</v>
      </c>
      <c r="T3478" t="s">
        <v>61</v>
      </c>
      <c r="V3478" t="s">
        <v>16884</v>
      </c>
      <c r="W3478">
        <v>299895</v>
      </c>
      <c r="X3478">
        <v>16090</v>
      </c>
      <c r="Y3478">
        <v>283805</v>
      </c>
      <c r="Z3478">
        <v>261168</v>
      </c>
      <c r="AA3478">
        <v>236168</v>
      </c>
      <c r="AB3478" t="s">
        <v>63</v>
      </c>
      <c r="AC3478" s="1">
        <v>38504</v>
      </c>
      <c r="AD3478">
        <v>359000</v>
      </c>
      <c r="AE3478">
        <v>1877</v>
      </c>
      <c r="AF3478">
        <v>2355</v>
      </c>
      <c r="AG3478" t="s">
        <v>64</v>
      </c>
      <c r="AH3478" t="s">
        <v>76</v>
      </c>
      <c r="AI3478">
        <v>1</v>
      </c>
      <c r="AJ3478">
        <v>2005</v>
      </c>
      <c r="AK3478">
        <v>4</v>
      </c>
      <c r="AL3478">
        <v>2</v>
      </c>
      <c r="AN3478">
        <v>2726</v>
      </c>
      <c r="AO3478">
        <v>32</v>
      </c>
      <c r="AP3478" t="s">
        <v>72</v>
      </c>
      <c r="AQ3478" t="s">
        <v>66</v>
      </c>
      <c r="AR3478">
        <v>3964</v>
      </c>
      <c r="AW3478" t="s">
        <v>16885</v>
      </c>
      <c r="AX3478" t="s">
        <v>16886</v>
      </c>
      <c r="AY3478" t="s">
        <v>16887</v>
      </c>
      <c r="AZ3478" t="s">
        <v>70</v>
      </c>
    </row>
    <row r="3479" spans="1:52" x14ac:dyDescent="0.3">
      <c r="A3479">
        <v>2185511</v>
      </c>
      <c r="B3479" t="s">
        <v>16888</v>
      </c>
      <c r="C3479" t="str">
        <f t="shared" si="419"/>
        <v>7492</v>
      </c>
      <c r="D3479" t="s">
        <v>8411</v>
      </c>
      <c r="E3479" t="str">
        <f>"0000"</f>
        <v>0000</v>
      </c>
      <c r="F3479" t="s">
        <v>108</v>
      </c>
      <c r="G3479" t="str">
        <f>"04"</f>
        <v>04</v>
      </c>
      <c r="H3479" t="s">
        <v>55</v>
      </c>
      <c r="I3479" t="s">
        <v>56</v>
      </c>
      <c r="J3479" t="s">
        <v>57</v>
      </c>
      <c r="K3479">
        <v>0</v>
      </c>
      <c r="L3479">
        <v>44542</v>
      </c>
      <c r="M3479">
        <v>1.02</v>
      </c>
      <c r="N3479" t="str">
        <f t="shared" si="417"/>
        <v>000X</v>
      </c>
      <c r="O3479">
        <v>5808</v>
      </c>
      <c r="P3479" t="s">
        <v>72</v>
      </c>
      <c r="Q3479" t="s">
        <v>8514</v>
      </c>
      <c r="R3479" t="s">
        <v>140</v>
      </c>
      <c r="T3479" t="s">
        <v>61</v>
      </c>
      <c r="V3479" t="s">
        <v>16889</v>
      </c>
      <c r="W3479">
        <v>16330</v>
      </c>
      <c r="X3479">
        <v>16330</v>
      </c>
      <c r="Y3479">
        <v>0</v>
      </c>
      <c r="Z3479">
        <v>16330</v>
      </c>
      <c r="AA3479">
        <v>16330</v>
      </c>
      <c r="AB3479" t="s">
        <v>72</v>
      </c>
      <c r="AC3479" s="1">
        <v>36557</v>
      </c>
      <c r="AD3479">
        <v>13500</v>
      </c>
      <c r="AE3479">
        <v>1354</v>
      </c>
      <c r="AF3479">
        <v>1949</v>
      </c>
      <c r="AG3479" t="s">
        <v>103</v>
      </c>
      <c r="AH3479" t="s">
        <v>76</v>
      </c>
      <c r="AR3479">
        <v>0</v>
      </c>
      <c r="AW3479" t="s">
        <v>16890</v>
      </c>
      <c r="AX3479" t="s">
        <v>16891</v>
      </c>
      <c r="AY3479" t="s">
        <v>16892</v>
      </c>
      <c r="AZ3479" t="s">
        <v>10684</v>
      </c>
    </row>
    <row r="3480" spans="1:52" x14ac:dyDescent="0.3">
      <c r="A3480">
        <v>2186151</v>
      </c>
      <c r="B3480" t="s">
        <v>16893</v>
      </c>
      <c r="C3480" t="str">
        <f t="shared" si="419"/>
        <v>7492</v>
      </c>
      <c r="D3480" t="s">
        <v>8411</v>
      </c>
      <c r="E3480" t="str">
        <f>"0100"</f>
        <v>0100</v>
      </c>
      <c r="F3480" t="s">
        <v>54</v>
      </c>
      <c r="G3480" t="str">
        <f>"33"</f>
        <v>33</v>
      </c>
      <c r="H3480" t="s">
        <v>1645</v>
      </c>
      <c r="I3480" t="s">
        <v>56</v>
      </c>
      <c r="J3480" t="s">
        <v>57</v>
      </c>
      <c r="K3480">
        <v>1</v>
      </c>
      <c r="L3480">
        <v>43744</v>
      </c>
      <c r="M3480">
        <v>1</v>
      </c>
      <c r="N3480" t="str">
        <f t="shared" si="417"/>
        <v>000X</v>
      </c>
      <c r="O3480">
        <v>6022</v>
      </c>
      <c r="P3480" t="s">
        <v>72</v>
      </c>
      <c r="Q3480" t="s">
        <v>16724</v>
      </c>
      <c r="R3480" t="s">
        <v>88</v>
      </c>
      <c r="T3480" t="s">
        <v>61</v>
      </c>
      <c r="V3480" t="s">
        <v>16894</v>
      </c>
      <c r="W3480">
        <v>345235</v>
      </c>
      <c r="X3480">
        <v>16070</v>
      </c>
      <c r="Y3480">
        <v>329165</v>
      </c>
      <c r="Z3480">
        <v>287980</v>
      </c>
      <c r="AA3480">
        <v>262980</v>
      </c>
      <c r="AB3480" t="s">
        <v>63</v>
      </c>
      <c r="AC3480" s="1">
        <v>38200</v>
      </c>
      <c r="AD3480">
        <v>43000</v>
      </c>
      <c r="AE3480">
        <v>1755</v>
      </c>
      <c r="AF3480">
        <v>1172</v>
      </c>
      <c r="AG3480" t="s">
        <v>103</v>
      </c>
      <c r="AH3480" t="s">
        <v>76</v>
      </c>
      <c r="AI3480">
        <v>1</v>
      </c>
      <c r="AJ3480">
        <v>2008</v>
      </c>
      <c r="AK3480">
        <v>4</v>
      </c>
      <c r="AL3480">
        <v>3</v>
      </c>
      <c r="AM3480">
        <v>1</v>
      </c>
      <c r="AN3480">
        <v>2925</v>
      </c>
      <c r="AO3480">
        <v>32</v>
      </c>
      <c r="AP3480" t="s">
        <v>63</v>
      </c>
      <c r="AQ3480" t="s">
        <v>66</v>
      </c>
      <c r="AR3480">
        <v>4770</v>
      </c>
      <c r="AW3480" t="s">
        <v>16895</v>
      </c>
      <c r="AX3480" t="s">
        <v>16896</v>
      </c>
      <c r="AY3480" t="s">
        <v>16897</v>
      </c>
      <c r="AZ3480" t="s">
        <v>70</v>
      </c>
    </row>
    <row r="3481" spans="1:52" x14ac:dyDescent="0.3">
      <c r="A3481">
        <v>2187972</v>
      </c>
      <c r="B3481" t="s">
        <v>16898</v>
      </c>
      <c r="C3481" t="str">
        <f t="shared" si="419"/>
        <v>7492</v>
      </c>
      <c r="D3481" t="s">
        <v>8411</v>
      </c>
      <c r="E3481" t="str">
        <f>"0100"</f>
        <v>0100</v>
      </c>
      <c r="F3481" t="s">
        <v>54</v>
      </c>
      <c r="G3481" t="str">
        <f t="shared" ref="G3481:G3489" si="422">"04"</f>
        <v>04</v>
      </c>
      <c r="H3481" t="s">
        <v>55</v>
      </c>
      <c r="I3481" t="s">
        <v>56</v>
      </c>
      <c r="J3481" t="s">
        <v>57</v>
      </c>
      <c r="K3481">
        <v>1</v>
      </c>
      <c r="L3481">
        <v>43750</v>
      </c>
      <c r="M3481">
        <v>1</v>
      </c>
      <c r="N3481" t="str">
        <f t="shared" si="417"/>
        <v>000X</v>
      </c>
      <c r="O3481">
        <v>5984</v>
      </c>
      <c r="P3481" t="s">
        <v>72</v>
      </c>
      <c r="Q3481" t="s">
        <v>16680</v>
      </c>
      <c r="R3481" t="s">
        <v>140</v>
      </c>
      <c r="T3481" t="s">
        <v>61</v>
      </c>
      <c r="V3481" t="s">
        <v>16899</v>
      </c>
      <c r="W3481">
        <v>216392</v>
      </c>
      <c r="X3481">
        <v>16070</v>
      </c>
      <c r="Y3481">
        <v>200322</v>
      </c>
      <c r="Z3481">
        <v>190559</v>
      </c>
      <c r="AA3481">
        <v>165559</v>
      </c>
      <c r="AB3481" t="s">
        <v>63</v>
      </c>
      <c r="AC3481" s="1">
        <v>41061</v>
      </c>
      <c r="AD3481">
        <v>200000</v>
      </c>
      <c r="AE3481">
        <v>2488</v>
      </c>
      <c r="AF3481">
        <v>2389</v>
      </c>
      <c r="AG3481" t="s">
        <v>64</v>
      </c>
      <c r="AH3481" t="s">
        <v>76</v>
      </c>
      <c r="AI3481">
        <v>1</v>
      </c>
      <c r="AJ3481">
        <v>2011</v>
      </c>
      <c r="AK3481">
        <v>3</v>
      </c>
      <c r="AL3481">
        <v>2</v>
      </c>
      <c r="AN3481">
        <v>1873</v>
      </c>
      <c r="AO3481">
        <v>32</v>
      </c>
      <c r="AP3481" t="s">
        <v>72</v>
      </c>
      <c r="AQ3481" t="s">
        <v>66</v>
      </c>
      <c r="AR3481">
        <v>3052</v>
      </c>
      <c r="AW3481" t="s">
        <v>16900</v>
      </c>
      <c r="AX3481" t="s">
        <v>16901</v>
      </c>
      <c r="AY3481" t="s">
        <v>16902</v>
      </c>
      <c r="AZ3481" t="s">
        <v>70</v>
      </c>
    </row>
    <row r="3482" spans="1:52" x14ac:dyDescent="0.3">
      <c r="A3482">
        <v>2188111</v>
      </c>
      <c r="B3482" t="s">
        <v>16903</v>
      </c>
      <c r="C3482" t="str">
        <f t="shared" si="419"/>
        <v>7492</v>
      </c>
      <c r="D3482" t="s">
        <v>8411</v>
      </c>
      <c r="E3482" t="str">
        <f>"0000"</f>
        <v>0000</v>
      </c>
      <c r="F3482" t="s">
        <v>108</v>
      </c>
      <c r="G3482" t="str">
        <f t="shared" si="422"/>
        <v>04</v>
      </c>
      <c r="H3482" t="s">
        <v>55</v>
      </c>
      <c r="I3482" t="s">
        <v>56</v>
      </c>
      <c r="J3482" t="s">
        <v>57</v>
      </c>
      <c r="K3482">
        <v>0</v>
      </c>
      <c r="L3482">
        <v>46680</v>
      </c>
      <c r="M3482">
        <v>1.07</v>
      </c>
      <c r="N3482" t="str">
        <f t="shared" si="417"/>
        <v>000X</v>
      </c>
      <c r="O3482">
        <v>5912</v>
      </c>
      <c r="P3482" t="s">
        <v>72</v>
      </c>
      <c r="Q3482" t="s">
        <v>16680</v>
      </c>
      <c r="R3482" t="s">
        <v>140</v>
      </c>
      <c r="T3482" t="s">
        <v>61</v>
      </c>
      <c r="V3482" t="s">
        <v>16904</v>
      </c>
      <c r="W3482">
        <v>17150</v>
      </c>
      <c r="X3482">
        <v>17150</v>
      </c>
      <c r="Y3482">
        <v>0</v>
      </c>
      <c r="Z3482">
        <v>17150</v>
      </c>
      <c r="AA3482">
        <v>17150</v>
      </c>
      <c r="AB3482" t="s">
        <v>72</v>
      </c>
      <c r="AC3482" s="1">
        <v>42562</v>
      </c>
      <c r="AD3482">
        <v>30000</v>
      </c>
      <c r="AE3482">
        <v>2769</v>
      </c>
      <c r="AF3482">
        <v>1879</v>
      </c>
      <c r="AG3482" t="s">
        <v>103</v>
      </c>
      <c r="AH3482" t="s">
        <v>76</v>
      </c>
      <c r="AR3482">
        <v>0</v>
      </c>
      <c r="AW3482" t="s">
        <v>16905</v>
      </c>
      <c r="AY3482" t="s">
        <v>16827</v>
      </c>
      <c r="AZ3482" t="s">
        <v>70</v>
      </c>
    </row>
    <row r="3483" spans="1:52" x14ac:dyDescent="0.3">
      <c r="A3483">
        <v>2188308</v>
      </c>
      <c r="B3483" t="s">
        <v>16906</v>
      </c>
      <c r="C3483" t="str">
        <f t="shared" si="419"/>
        <v>7492</v>
      </c>
      <c r="D3483" t="s">
        <v>8411</v>
      </c>
      <c r="E3483" t="str">
        <f>"0000"</f>
        <v>0000</v>
      </c>
      <c r="F3483" t="s">
        <v>108</v>
      </c>
      <c r="G3483" t="str">
        <f t="shared" si="422"/>
        <v>04</v>
      </c>
      <c r="H3483" t="s">
        <v>55</v>
      </c>
      <c r="I3483" t="s">
        <v>56</v>
      </c>
      <c r="J3483" t="s">
        <v>57</v>
      </c>
      <c r="K3483">
        <v>0</v>
      </c>
      <c r="L3483">
        <v>43926</v>
      </c>
      <c r="M3483">
        <v>1.01</v>
      </c>
      <c r="N3483" t="str">
        <f t="shared" si="417"/>
        <v>000X</v>
      </c>
      <c r="O3483">
        <v>5860</v>
      </c>
      <c r="P3483" t="s">
        <v>72</v>
      </c>
      <c r="Q3483" t="s">
        <v>16680</v>
      </c>
      <c r="R3483" t="s">
        <v>140</v>
      </c>
      <c r="T3483" t="s">
        <v>61</v>
      </c>
      <c r="V3483" t="s">
        <v>16907</v>
      </c>
      <c r="W3483">
        <v>16130</v>
      </c>
      <c r="X3483">
        <v>16130</v>
      </c>
      <c r="Y3483">
        <v>0</v>
      </c>
      <c r="Z3483">
        <v>16130</v>
      </c>
      <c r="AA3483">
        <v>16130</v>
      </c>
      <c r="AB3483" t="s">
        <v>72</v>
      </c>
      <c r="AR3483">
        <v>0</v>
      </c>
      <c r="AW3483" t="s">
        <v>16908</v>
      </c>
      <c r="AX3483" t="s">
        <v>16909</v>
      </c>
      <c r="AY3483" t="s">
        <v>16910</v>
      </c>
      <c r="AZ3483" t="s">
        <v>16911</v>
      </c>
    </row>
    <row r="3484" spans="1:52" x14ac:dyDescent="0.3">
      <c r="A3484">
        <v>2197773</v>
      </c>
      <c r="B3484" t="s">
        <v>16912</v>
      </c>
      <c r="C3484" t="str">
        <f t="shared" si="419"/>
        <v>7492</v>
      </c>
      <c r="D3484" t="s">
        <v>8411</v>
      </c>
      <c r="E3484" t="str">
        <f>"0000"</f>
        <v>0000</v>
      </c>
      <c r="F3484" t="s">
        <v>108</v>
      </c>
      <c r="G3484" t="str">
        <f t="shared" si="422"/>
        <v>04</v>
      </c>
      <c r="H3484" t="s">
        <v>55</v>
      </c>
      <c r="I3484" t="s">
        <v>56</v>
      </c>
      <c r="J3484" t="s">
        <v>57</v>
      </c>
      <c r="K3484">
        <v>0</v>
      </c>
      <c r="L3484">
        <v>47366</v>
      </c>
      <c r="M3484">
        <v>1.0900000000000001</v>
      </c>
      <c r="N3484" t="str">
        <f t="shared" si="417"/>
        <v>000X</v>
      </c>
      <c r="O3484">
        <v>5832</v>
      </c>
      <c r="P3484" t="s">
        <v>72</v>
      </c>
      <c r="Q3484" t="s">
        <v>16680</v>
      </c>
      <c r="R3484" t="s">
        <v>140</v>
      </c>
      <c r="T3484" t="s">
        <v>61</v>
      </c>
      <c r="V3484" t="s">
        <v>16913</v>
      </c>
      <c r="W3484">
        <v>17400</v>
      </c>
      <c r="X3484">
        <v>17400</v>
      </c>
      <c r="Y3484">
        <v>0</v>
      </c>
      <c r="Z3484">
        <v>17400</v>
      </c>
      <c r="AA3484">
        <v>17400</v>
      </c>
      <c r="AB3484" t="s">
        <v>72</v>
      </c>
      <c r="AR3484">
        <v>0</v>
      </c>
      <c r="AW3484" t="s">
        <v>16914</v>
      </c>
      <c r="AY3484" t="s">
        <v>16915</v>
      </c>
      <c r="AZ3484" t="s">
        <v>16916</v>
      </c>
    </row>
    <row r="3485" spans="1:52" x14ac:dyDescent="0.3">
      <c r="A3485">
        <v>2198133</v>
      </c>
      <c r="B3485" t="s">
        <v>16917</v>
      </c>
      <c r="C3485" t="str">
        <f t="shared" si="419"/>
        <v>7492</v>
      </c>
      <c r="D3485" t="s">
        <v>8411</v>
      </c>
      <c r="E3485" t="str">
        <f>"0000"</f>
        <v>0000</v>
      </c>
      <c r="F3485" t="s">
        <v>108</v>
      </c>
      <c r="G3485" t="str">
        <f t="shared" si="422"/>
        <v>04</v>
      </c>
      <c r="H3485" t="s">
        <v>55</v>
      </c>
      <c r="I3485" t="s">
        <v>56</v>
      </c>
      <c r="J3485" t="s">
        <v>57</v>
      </c>
      <c r="K3485">
        <v>0</v>
      </c>
      <c r="L3485">
        <v>44137</v>
      </c>
      <c r="M3485">
        <v>1.01</v>
      </c>
      <c r="N3485" t="str">
        <f t="shared" si="417"/>
        <v>000X</v>
      </c>
      <c r="O3485">
        <v>5618</v>
      </c>
      <c r="P3485" t="s">
        <v>72</v>
      </c>
      <c r="Q3485" t="s">
        <v>15261</v>
      </c>
      <c r="R3485" t="s">
        <v>140</v>
      </c>
      <c r="T3485" t="s">
        <v>61</v>
      </c>
      <c r="V3485" t="s">
        <v>16918</v>
      </c>
      <c r="W3485">
        <v>16210</v>
      </c>
      <c r="X3485">
        <v>16210</v>
      </c>
      <c r="Y3485">
        <v>0</v>
      </c>
      <c r="Z3485">
        <v>16210</v>
      </c>
      <c r="AA3485">
        <v>16210</v>
      </c>
      <c r="AB3485" t="s">
        <v>72</v>
      </c>
      <c r="AR3485">
        <v>0</v>
      </c>
      <c r="AW3485" t="s">
        <v>16919</v>
      </c>
      <c r="AY3485" t="s">
        <v>16920</v>
      </c>
      <c r="AZ3485" t="s">
        <v>16921</v>
      </c>
    </row>
    <row r="3486" spans="1:52" x14ac:dyDescent="0.3">
      <c r="A3486">
        <v>2198192</v>
      </c>
      <c r="B3486" t="s">
        <v>16922</v>
      </c>
      <c r="C3486" t="str">
        <f t="shared" si="419"/>
        <v>7492</v>
      </c>
      <c r="D3486" t="s">
        <v>8411</v>
      </c>
      <c r="E3486" t="str">
        <f>"0100"</f>
        <v>0100</v>
      </c>
      <c r="F3486" t="s">
        <v>54</v>
      </c>
      <c r="G3486" t="str">
        <f t="shared" si="422"/>
        <v>04</v>
      </c>
      <c r="H3486" t="s">
        <v>55</v>
      </c>
      <c r="I3486" t="s">
        <v>56</v>
      </c>
      <c r="J3486" t="s">
        <v>8434</v>
      </c>
      <c r="K3486">
        <v>1</v>
      </c>
      <c r="L3486">
        <v>61181</v>
      </c>
      <c r="M3486">
        <v>1.4</v>
      </c>
      <c r="N3486" t="str">
        <f t="shared" si="417"/>
        <v>000X</v>
      </c>
      <c r="O3486">
        <v>5582</v>
      </c>
      <c r="P3486" t="s">
        <v>72</v>
      </c>
      <c r="Q3486" t="s">
        <v>15261</v>
      </c>
      <c r="R3486" t="s">
        <v>140</v>
      </c>
      <c r="T3486" t="s">
        <v>61</v>
      </c>
      <c r="V3486" t="s">
        <v>16923</v>
      </c>
      <c r="W3486">
        <v>225779</v>
      </c>
      <c r="X3486">
        <v>17560</v>
      </c>
      <c r="Y3486">
        <v>208219</v>
      </c>
      <c r="Z3486">
        <v>194655</v>
      </c>
      <c r="AA3486">
        <v>169655</v>
      </c>
      <c r="AB3486" t="s">
        <v>63</v>
      </c>
      <c r="AC3486" s="1">
        <v>42165</v>
      </c>
      <c r="AD3486">
        <v>263000</v>
      </c>
      <c r="AE3486">
        <v>2694</v>
      </c>
      <c r="AF3486">
        <v>1060</v>
      </c>
      <c r="AG3486" t="s">
        <v>64</v>
      </c>
      <c r="AH3486" t="s">
        <v>76</v>
      </c>
      <c r="AI3486">
        <v>1</v>
      </c>
      <c r="AJ3486">
        <v>2013</v>
      </c>
      <c r="AK3486">
        <v>3</v>
      </c>
      <c r="AL3486">
        <v>2</v>
      </c>
      <c r="AN3486">
        <v>2244</v>
      </c>
      <c r="AO3486">
        <v>32</v>
      </c>
      <c r="AP3486" t="s">
        <v>72</v>
      </c>
      <c r="AQ3486" t="s">
        <v>66</v>
      </c>
      <c r="AR3486">
        <v>3510</v>
      </c>
      <c r="AW3486" t="s">
        <v>16924</v>
      </c>
      <c r="AX3486" t="s">
        <v>16925</v>
      </c>
      <c r="AY3486" t="s">
        <v>16926</v>
      </c>
      <c r="AZ3486" t="s">
        <v>70</v>
      </c>
    </row>
    <row r="3487" spans="1:52" x14ac:dyDescent="0.3">
      <c r="A3487">
        <v>2183934</v>
      </c>
      <c r="B3487" t="s">
        <v>16927</v>
      </c>
      <c r="C3487" t="str">
        <f t="shared" si="419"/>
        <v>7492</v>
      </c>
      <c r="D3487" t="s">
        <v>8411</v>
      </c>
      <c r="E3487" t="str">
        <f>"0000"</f>
        <v>0000</v>
      </c>
      <c r="F3487" t="s">
        <v>108</v>
      </c>
      <c r="G3487" t="str">
        <f t="shared" si="422"/>
        <v>04</v>
      </c>
      <c r="H3487" t="s">
        <v>55</v>
      </c>
      <c r="I3487" t="s">
        <v>56</v>
      </c>
      <c r="J3487" t="s">
        <v>57</v>
      </c>
      <c r="K3487">
        <v>0</v>
      </c>
      <c r="L3487">
        <v>43750</v>
      </c>
      <c r="M3487">
        <v>1</v>
      </c>
      <c r="N3487" t="str">
        <f t="shared" si="417"/>
        <v>000X</v>
      </c>
      <c r="O3487">
        <v>5925</v>
      </c>
      <c r="P3487" t="s">
        <v>72</v>
      </c>
      <c r="Q3487" t="s">
        <v>16645</v>
      </c>
      <c r="R3487" t="s">
        <v>88</v>
      </c>
      <c r="T3487" t="s">
        <v>61</v>
      </c>
      <c r="V3487" t="s">
        <v>16928</v>
      </c>
      <c r="W3487">
        <v>16070</v>
      </c>
      <c r="X3487">
        <v>16070</v>
      </c>
      <c r="Y3487">
        <v>0</v>
      </c>
      <c r="Z3487">
        <v>16070</v>
      </c>
      <c r="AA3487">
        <v>16070</v>
      </c>
      <c r="AB3487" t="s">
        <v>72</v>
      </c>
      <c r="AR3487">
        <v>0</v>
      </c>
      <c r="AW3487" t="s">
        <v>16929</v>
      </c>
      <c r="AY3487" t="s">
        <v>16930</v>
      </c>
      <c r="AZ3487" t="s">
        <v>16931</v>
      </c>
    </row>
    <row r="3488" spans="1:52" x14ac:dyDescent="0.3">
      <c r="A3488">
        <v>2184272</v>
      </c>
      <c r="B3488" t="s">
        <v>16932</v>
      </c>
      <c r="C3488" t="str">
        <f t="shared" si="419"/>
        <v>7492</v>
      </c>
      <c r="D3488" t="s">
        <v>8411</v>
      </c>
      <c r="E3488" t="str">
        <f>"0000"</f>
        <v>0000</v>
      </c>
      <c r="F3488" t="s">
        <v>108</v>
      </c>
      <c r="G3488" t="str">
        <f t="shared" si="422"/>
        <v>04</v>
      </c>
      <c r="H3488" t="s">
        <v>55</v>
      </c>
      <c r="I3488" t="s">
        <v>56</v>
      </c>
      <c r="J3488" t="s">
        <v>57</v>
      </c>
      <c r="K3488">
        <v>0</v>
      </c>
      <c r="L3488">
        <v>46251</v>
      </c>
      <c r="M3488">
        <v>1.06</v>
      </c>
      <c r="N3488" t="str">
        <f t="shared" si="417"/>
        <v>000X</v>
      </c>
      <c r="O3488">
        <v>5974</v>
      </c>
      <c r="P3488" t="s">
        <v>72</v>
      </c>
      <c r="Q3488" t="s">
        <v>16645</v>
      </c>
      <c r="R3488" t="s">
        <v>88</v>
      </c>
      <c r="T3488" t="s">
        <v>61</v>
      </c>
      <c r="V3488" t="s">
        <v>10240</v>
      </c>
      <c r="W3488">
        <v>16990</v>
      </c>
      <c r="X3488">
        <v>16990</v>
      </c>
      <c r="Y3488">
        <v>0</v>
      </c>
      <c r="Z3488">
        <v>16990</v>
      </c>
      <c r="AA3488">
        <v>16990</v>
      </c>
      <c r="AB3488" t="s">
        <v>72</v>
      </c>
      <c r="AC3488" s="1">
        <v>37500</v>
      </c>
      <c r="AD3488">
        <v>13000</v>
      </c>
      <c r="AE3488">
        <v>1533</v>
      </c>
      <c r="AF3488">
        <v>985</v>
      </c>
      <c r="AG3488" t="s">
        <v>103</v>
      </c>
      <c r="AH3488" t="s">
        <v>76</v>
      </c>
      <c r="AR3488">
        <v>0</v>
      </c>
      <c r="AW3488" t="s">
        <v>16933</v>
      </c>
      <c r="AX3488" t="s">
        <v>16934</v>
      </c>
      <c r="AY3488" t="s">
        <v>16838</v>
      </c>
      <c r="AZ3488" t="s">
        <v>70</v>
      </c>
    </row>
    <row r="3489" spans="1:52" x14ac:dyDescent="0.3">
      <c r="A3489">
        <v>2184418</v>
      </c>
      <c r="B3489" t="s">
        <v>16935</v>
      </c>
      <c r="C3489" t="str">
        <f t="shared" si="419"/>
        <v>7492</v>
      </c>
      <c r="D3489" t="s">
        <v>8411</v>
      </c>
      <c r="E3489" t="str">
        <f>"0100"</f>
        <v>0100</v>
      </c>
      <c r="F3489" t="s">
        <v>54</v>
      </c>
      <c r="G3489" t="str">
        <f t="shared" si="422"/>
        <v>04</v>
      </c>
      <c r="H3489" t="s">
        <v>55</v>
      </c>
      <c r="I3489" t="s">
        <v>56</v>
      </c>
      <c r="J3489" t="s">
        <v>57</v>
      </c>
      <c r="K3489">
        <v>1</v>
      </c>
      <c r="L3489">
        <v>46250</v>
      </c>
      <c r="M3489">
        <v>1.06</v>
      </c>
      <c r="N3489" t="str">
        <f t="shared" si="417"/>
        <v>000X</v>
      </c>
      <c r="O3489">
        <v>5919</v>
      </c>
      <c r="P3489" t="s">
        <v>72</v>
      </c>
      <c r="Q3489" t="s">
        <v>16783</v>
      </c>
      <c r="R3489" t="s">
        <v>88</v>
      </c>
      <c r="T3489" t="s">
        <v>61</v>
      </c>
      <c r="V3489" t="s">
        <v>16936</v>
      </c>
      <c r="W3489">
        <v>213618</v>
      </c>
      <c r="X3489">
        <v>16990</v>
      </c>
      <c r="Y3489">
        <v>196628</v>
      </c>
      <c r="Z3489">
        <v>182147</v>
      </c>
      <c r="AA3489">
        <v>157147</v>
      </c>
      <c r="AB3489" t="s">
        <v>63</v>
      </c>
      <c r="AC3489" s="1">
        <v>43403</v>
      </c>
      <c r="AD3489">
        <v>240000</v>
      </c>
      <c r="AE3489">
        <v>2937</v>
      </c>
      <c r="AF3489">
        <v>2250</v>
      </c>
      <c r="AG3489" t="s">
        <v>64</v>
      </c>
      <c r="AH3489" t="s">
        <v>76</v>
      </c>
      <c r="AI3489">
        <v>1</v>
      </c>
      <c r="AJ3489">
        <v>2005</v>
      </c>
      <c r="AK3489">
        <v>3</v>
      </c>
      <c r="AL3489">
        <v>2</v>
      </c>
      <c r="AN3489">
        <v>1898</v>
      </c>
      <c r="AO3489">
        <v>32</v>
      </c>
      <c r="AP3489" t="s">
        <v>72</v>
      </c>
      <c r="AQ3489" t="s">
        <v>66</v>
      </c>
      <c r="AR3489">
        <v>2778</v>
      </c>
      <c r="AW3489" t="s">
        <v>16937</v>
      </c>
      <c r="AX3489" t="s">
        <v>16938</v>
      </c>
      <c r="AY3489" t="s">
        <v>16939</v>
      </c>
      <c r="AZ3489" t="s">
        <v>70</v>
      </c>
    </row>
    <row r="3490" spans="1:52" x14ac:dyDescent="0.3">
      <c r="A3490">
        <v>2184591</v>
      </c>
      <c r="B3490" t="s">
        <v>16940</v>
      </c>
      <c r="C3490" t="str">
        <f t="shared" si="419"/>
        <v>7492</v>
      </c>
      <c r="D3490" t="s">
        <v>8411</v>
      </c>
      <c r="E3490" t="str">
        <f>"0100"</f>
        <v>0100</v>
      </c>
      <c r="F3490" t="s">
        <v>54</v>
      </c>
      <c r="G3490" t="str">
        <f>"33"</f>
        <v>33</v>
      </c>
      <c r="H3490" t="s">
        <v>1645</v>
      </c>
      <c r="I3490" t="s">
        <v>56</v>
      </c>
      <c r="J3490" t="s">
        <v>57</v>
      </c>
      <c r="K3490">
        <v>1</v>
      </c>
      <c r="L3490">
        <v>48320</v>
      </c>
      <c r="M3490">
        <v>1.1100000000000001</v>
      </c>
      <c r="N3490" t="str">
        <f t="shared" si="417"/>
        <v>000X</v>
      </c>
      <c r="O3490">
        <v>3580</v>
      </c>
      <c r="P3490" t="s">
        <v>58</v>
      </c>
      <c r="Q3490" t="s">
        <v>16250</v>
      </c>
      <c r="R3490" t="s">
        <v>140</v>
      </c>
      <c r="T3490" t="s">
        <v>61</v>
      </c>
      <c r="V3490" t="s">
        <v>16941</v>
      </c>
      <c r="W3490">
        <v>257067</v>
      </c>
      <c r="X3490">
        <v>17750</v>
      </c>
      <c r="Y3490">
        <v>239317</v>
      </c>
      <c r="Z3490">
        <v>203553</v>
      </c>
      <c r="AA3490">
        <v>178553</v>
      </c>
      <c r="AB3490" t="s">
        <v>63</v>
      </c>
      <c r="AC3490" s="1">
        <v>43189</v>
      </c>
      <c r="AD3490">
        <v>275000</v>
      </c>
      <c r="AE3490">
        <v>2895</v>
      </c>
      <c r="AF3490">
        <v>462</v>
      </c>
      <c r="AG3490" t="s">
        <v>64</v>
      </c>
      <c r="AH3490" t="s">
        <v>76</v>
      </c>
      <c r="AI3490">
        <v>1</v>
      </c>
      <c r="AJ3490">
        <v>2003</v>
      </c>
      <c r="AK3490">
        <v>3</v>
      </c>
      <c r="AL3490">
        <v>2</v>
      </c>
      <c r="AM3490">
        <v>1</v>
      </c>
      <c r="AN3490">
        <v>2442</v>
      </c>
      <c r="AO3490">
        <v>32</v>
      </c>
      <c r="AP3490" t="s">
        <v>63</v>
      </c>
      <c r="AQ3490" t="s">
        <v>66</v>
      </c>
      <c r="AR3490">
        <v>3377</v>
      </c>
      <c r="AW3490" t="s">
        <v>16875</v>
      </c>
      <c r="AX3490" t="s">
        <v>16876</v>
      </c>
      <c r="AY3490" t="s">
        <v>16942</v>
      </c>
      <c r="AZ3490" t="s">
        <v>70</v>
      </c>
    </row>
    <row r="3491" spans="1:52" x14ac:dyDescent="0.3">
      <c r="A3491">
        <v>2184761</v>
      </c>
      <c r="B3491" t="s">
        <v>16943</v>
      </c>
      <c r="C3491" t="str">
        <f t="shared" si="419"/>
        <v>7492</v>
      </c>
      <c r="D3491" t="s">
        <v>8411</v>
      </c>
      <c r="E3491" t="str">
        <f>"0100"</f>
        <v>0100</v>
      </c>
      <c r="F3491" t="s">
        <v>54</v>
      </c>
      <c r="G3491" t="str">
        <f>"04"</f>
        <v>04</v>
      </c>
      <c r="H3491" t="s">
        <v>55</v>
      </c>
      <c r="I3491" t="s">
        <v>56</v>
      </c>
      <c r="J3491" t="s">
        <v>57</v>
      </c>
      <c r="K3491">
        <v>1</v>
      </c>
      <c r="L3491">
        <v>43750</v>
      </c>
      <c r="M3491">
        <v>1</v>
      </c>
      <c r="N3491" t="str">
        <f t="shared" si="417"/>
        <v>000X</v>
      </c>
      <c r="O3491">
        <v>5918</v>
      </c>
      <c r="P3491" t="s">
        <v>72</v>
      </c>
      <c r="Q3491" t="s">
        <v>16783</v>
      </c>
      <c r="R3491" t="s">
        <v>88</v>
      </c>
      <c r="T3491" t="s">
        <v>61</v>
      </c>
      <c r="V3491" t="s">
        <v>16944</v>
      </c>
      <c r="W3491">
        <v>185846</v>
      </c>
      <c r="X3491">
        <v>16070</v>
      </c>
      <c r="Y3491">
        <v>169776</v>
      </c>
      <c r="Z3491">
        <v>128932</v>
      </c>
      <c r="AA3491">
        <v>103932</v>
      </c>
      <c r="AB3491" t="s">
        <v>63</v>
      </c>
      <c r="AC3491" s="1">
        <v>33086</v>
      </c>
      <c r="AD3491">
        <v>13500</v>
      </c>
      <c r="AE3491">
        <v>867</v>
      </c>
      <c r="AF3491">
        <v>1598</v>
      </c>
      <c r="AG3491" t="s">
        <v>103</v>
      </c>
      <c r="AH3491" t="s">
        <v>76</v>
      </c>
      <c r="AI3491">
        <v>1</v>
      </c>
      <c r="AJ3491">
        <v>1990</v>
      </c>
      <c r="AK3491">
        <v>3</v>
      </c>
      <c r="AL3491">
        <v>2</v>
      </c>
      <c r="AN3491">
        <v>2104</v>
      </c>
      <c r="AO3491">
        <v>32</v>
      </c>
      <c r="AP3491" t="s">
        <v>63</v>
      </c>
      <c r="AQ3491" t="s">
        <v>66</v>
      </c>
      <c r="AR3491">
        <v>2925</v>
      </c>
      <c r="AW3491" t="s">
        <v>16945</v>
      </c>
      <c r="AX3491" t="s">
        <v>16946</v>
      </c>
      <c r="AY3491" t="s">
        <v>16947</v>
      </c>
      <c r="AZ3491" t="s">
        <v>16948</v>
      </c>
    </row>
    <row r="3492" spans="1:52" x14ac:dyDescent="0.3">
      <c r="A3492">
        <v>2185147</v>
      </c>
      <c r="B3492" t="s">
        <v>16949</v>
      </c>
      <c r="C3492" t="str">
        <f t="shared" si="419"/>
        <v>7492</v>
      </c>
      <c r="D3492" t="s">
        <v>8411</v>
      </c>
      <c r="E3492" t="str">
        <f>"0100"</f>
        <v>0100</v>
      </c>
      <c r="F3492" t="s">
        <v>54</v>
      </c>
      <c r="G3492" t="str">
        <f>"33"</f>
        <v>33</v>
      </c>
      <c r="H3492" t="s">
        <v>1645</v>
      </c>
      <c r="I3492" t="s">
        <v>56</v>
      </c>
      <c r="J3492" t="s">
        <v>57</v>
      </c>
      <c r="K3492">
        <v>1</v>
      </c>
      <c r="L3492">
        <v>43882</v>
      </c>
      <c r="M3492">
        <v>1.01</v>
      </c>
      <c r="N3492" t="str">
        <f t="shared" si="417"/>
        <v>000X</v>
      </c>
      <c r="O3492">
        <v>5988</v>
      </c>
      <c r="P3492" t="s">
        <v>72</v>
      </c>
      <c r="Q3492" t="s">
        <v>8514</v>
      </c>
      <c r="R3492" t="s">
        <v>140</v>
      </c>
      <c r="T3492" t="s">
        <v>61</v>
      </c>
      <c r="V3492" t="s">
        <v>16950</v>
      </c>
      <c r="W3492">
        <v>297936</v>
      </c>
      <c r="X3492">
        <v>16120</v>
      </c>
      <c r="Y3492">
        <v>281816</v>
      </c>
      <c r="Z3492">
        <v>297936</v>
      </c>
      <c r="AA3492">
        <v>272936</v>
      </c>
      <c r="AB3492" t="s">
        <v>63</v>
      </c>
      <c r="AC3492" s="1">
        <v>38777</v>
      </c>
      <c r="AD3492">
        <v>75000</v>
      </c>
      <c r="AE3492">
        <v>1992</v>
      </c>
      <c r="AF3492">
        <v>2133</v>
      </c>
      <c r="AG3492" t="s">
        <v>103</v>
      </c>
      <c r="AH3492" t="s">
        <v>76</v>
      </c>
      <c r="AI3492">
        <v>1</v>
      </c>
      <c r="AJ3492">
        <v>2008</v>
      </c>
      <c r="AK3492">
        <v>3</v>
      </c>
      <c r="AL3492">
        <v>3</v>
      </c>
      <c r="AN3492">
        <v>2716</v>
      </c>
      <c r="AO3492">
        <v>32</v>
      </c>
      <c r="AP3492" t="s">
        <v>63</v>
      </c>
      <c r="AQ3492" t="s">
        <v>66</v>
      </c>
      <c r="AR3492">
        <v>3765</v>
      </c>
      <c r="AW3492" t="s">
        <v>16951</v>
      </c>
      <c r="AX3492" t="s">
        <v>16952</v>
      </c>
      <c r="AY3492" t="s">
        <v>16953</v>
      </c>
      <c r="AZ3492" t="s">
        <v>70</v>
      </c>
    </row>
    <row r="3493" spans="1:52" x14ac:dyDescent="0.3">
      <c r="A3493">
        <v>2185465</v>
      </c>
      <c r="B3493" t="s">
        <v>16954</v>
      </c>
      <c r="C3493" t="str">
        <f t="shared" si="419"/>
        <v>7492</v>
      </c>
      <c r="D3493" t="s">
        <v>8411</v>
      </c>
      <c r="E3493" t="str">
        <f>"0000"</f>
        <v>0000</v>
      </c>
      <c r="F3493" t="s">
        <v>108</v>
      </c>
      <c r="G3493" t="str">
        <f>"04"</f>
        <v>04</v>
      </c>
      <c r="H3493" t="s">
        <v>55</v>
      </c>
      <c r="I3493" t="s">
        <v>56</v>
      </c>
      <c r="J3493" t="s">
        <v>57</v>
      </c>
      <c r="K3493">
        <v>0</v>
      </c>
      <c r="L3493">
        <v>43708</v>
      </c>
      <c r="M3493">
        <v>1</v>
      </c>
      <c r="N3493" t="str">
        <f t="shared" si="417"/>
        <v>000X</v>
      </c>
      <c r="O3493">
        <v>5852</v>
      </c>
      <c r="P3493" t="s">
        <v>72</v>
      </c>
      <c r="Q3493" t="s">
        <v>8514</v>
      </c>
      <c r="R3493" t="s">
        <v>140</v>
      </c>
      <c r="T3493" t="s">
        <v>61</v>
      </c>
      <c r="V3493" t="s">
        <v>16955</v>
      </c>
      <c r="W3493">
        <v>16050</v>
      </c>
      <c r="X3493">
        <v>16050</v>
      </c>
      <c r="Y3493">
        <v>0</v>
      </c>
      <c r="Z3493">
        <v>16050</v>
      </c>
      <c r="AA3493">
        <v>16050</v>
      </c>
      <c r="AB3493" t="s">
        <v>72</v>
      </c>
      <c r="AC3493" s="1">
        <v>36892</v>
      </c>
      <c r="AD3493">
        <v>13000</v>
      </c>
      <c r="AE3493">
        <v>1405</v>
      </c>
      <c r="AF3493">
        <v>280</v>
      </c>
      <c r="AG3493" t="s">
        <v>103</v>
      </c>
      <c r="AH3493" t="s">
        <v>76</v>
      </c>
      <c r="AR3493">
        <v>0</v>
      </c>
      <c r="AW3493" t="s">
        <v>16956</v>
      </c>
      <c r="AY3493" t="s">
        <v>10884</v>
      </c>
      <c r="AZ3493" t="s">
        <v>16957</v>
      </c>
    </row>
    <row r="3494" spans="1:52" x14ac:dyDescent="0.3">
      <c r="A3494">
        <v>2185759</v>
      </c>
      <c r="B3494" t="s">
        <v>16958</v>
      </c>
      <c r="C3494" t="str">
        <f t="shared" si="419"/>
        <v>7492</v>
      </c>
      <c r="D3494" t="s">
        <v>8411</v>
      </c>
      <c r="E3494" t="str">
        <f>"0100"</f>
        <v>0100</v>
      </c>
      <c r="F3494" t="s">
        <v>54</v>
      </c>
      <c r="G3494" t="str">
        <f>"33"</f>
        <v>33</v>
      </c>
      <c r="H3494" t="s">
        <v>1645</v>
      </c>
      <c r="I3494" t="s">
        <v>56</v>
      </c>
      <c r="J3494" t="s">
        <v>57</v>
      </c>
      <c r="K3494">
        <v>1</v>
      </c>
      <c r="L3494">
        <v>43624</v>
      </c>
      <c r="M3494">
        <v>1</v>
      </c>
      <c r="N3494" t="str">
        <f t="shared" si="417"/>
        <v>000X</v>
      </c>
      <c r="O3494">
        <v>6059</v>
      </c>
      <c r="P3494" t="s">
        <v>72</v>
      </c>
      <c r="Q3494" t="s">
        <v>16724</v>
      </c>
      <c r="R3494" t="s">
        <v>88</v>
      </c>
      <c r="T3494" t="s">
        <v>61</v>
      </c>
      <c r="V3494" t="s">
        <v>16959</v>
      </c>
      <c r="W3494">
        <v>231317</v>
      </c>
      <c r="X3494">
        <v>16020</v>
      </c>
      <c r="Y3494">
        <v>215297</v>
      </c>
      <c r="Z3494">
        <v>178076</v>
      </c>
      <c r="AA3494">
        <v>153076</v>
      </c>
      <c r="AB3494" t="s">
        <v>63</v>
      </c>
      <c r="AC3494" s="1">
        <v>37257</v>
      </c>
      <c r="AD3494">
        <v>8900</v>
      </c>
      <c r="AE3494">
        <v>1481</v>
      </c>
      <c r="AF3494">
        <v>1030</v>
      </c>
      <c r="AG3494" t="s">
        <v>103</v>
      </c>
      <c r="AH3494" t="s">
        <v>76</v>
      </c>
      <c r="AI3494">
        <v>1</v>
      </c>
      <c r="AJ3494">
        <v>2004</v>
      </c>
      <c r="AK3494">
        <v>3</v>
      </c>
      <c r="AL3494">
        <v>2</v>
      </c>
      <c r="AN3494">
        <v>2163</v>
      </c>
      <c r="AO3494">
        <v>32</v>
      </c>
      <c r="AP3494" t="s">
        <v>63</v>
      </c>
      <c r="AQ3494" t="s">
        <v>66</v>
      </c>
      <c r="AR3494">
        <v>3121</v>
      </c>
      <c r="AW3494" t="s">
        <v>16960</v>
      </c>
      <c r="AX3494" t="s">
        <v>16961</v>
      </c>
      <c r="AY3494" t="s">
        <v>16962</v>
      </c>
      <c r="AZ3494" t="s">
        <v>70</v>
      </c>
    </row>
    <row r="3495" spans="1:52" x14ac:dyDescent="0.3">
      <c r="A3495">
        <v>2186470</v>
      </c>
      <c r="B3495" t="s">
        <v>16963</v>
      </c>
      <c r="C3495" t="str">
        <f t="shared" si="419"/>
        <v>7492</v>
      </c>
      <c r="D3495" t="s">
        <v>8411</v>
      </c>
      <c r="E3495" t="str">
        <f>"0000"</f>
        <v>0000</v>
      </c>
      <c r="F3495" t="s">
        <v>108</v>
      </c>
      <c r="G3495" t="str">
        <f>"04"</f>
        <v>04</v>
      </c>
      <c r="H3495" t="s">
        <v>55</v>
      </c>
      <c r="I3495" t="s">
        <v>56</v>
      </c>
      <c r="J3495" t="s">
        <v>57</v>
      </c>
      <c r="K3495">
        <v>0</v>
      </c>
      <c r="L3495">
        <v>43750</v>
      </c>
      <c r="M3495">
        <v>1</v>
      </c>
      <c r="N3495" t="str">
        <f t="shared" si="417"/>
        <v>000X</v>
      </c>
      <c r="O3495">
        <v>5925</v>
      </c>
      <c r="P3495" t="s">
        <v>72</v>
      </c>
      <c r="Q3495" t="s">
        <v>16680</v>
      </c>
      <c r="R3495" t="s">
        <v>140</v>
      </c>
      <c r="T3495" t="s">
        <v>61</v>
      </c>
      <c r="V3495" t="s">
        <v>16964</v>
      </c>
      <c r="W3495">
        <v>16070</v>
      </c>
      <c r="X3495">
        <v>16070</v>
      </c>
      <c r="Y3495">
        <v>0</v>
      </c>
      <c r="Z3495">
        <v>16070</v>
      </c>
      <c r="AA3495">
        <v>16070</v>
      </c>
      <c r="AB3495" t="s">
        <v>72</v>
      </c>
      <c r="AC3495" s="1">
        <v>43924</v>
      </c>
      <c r="AD3495">
        <v>22000</v>
      </c>
      <c r="AE3495">
        <v>3051</v>
      </c>
      <c r="AF3495">
        <v>775</v>
      </c>
      <c r="AG3495" t="s">
        <v>103</v>
      </c>
      <c r="AH3495" t="s">
        <v>76</v>
      </c>
      <c r="AR3495">
        <v>0</v>
      </c>
      <c r="AW3495" t="s">
        <v>16755</v>
      </c>
      <c r="AY3495" t="s">
        <v>16757</v>
      </c>
      <c r="AZ3495" t="s">
        <v>70</v>
      </c>
    </row>
    <row r="3496" spans="1:52" x14ac:dyDescent="0.3">
      <c r="A3496">
        <v>2186801</v>
      </c>
      <c r="B3496" t="s">
        <v>16965</v>
      </c>
      <c r="C3496" t="str">
        <f t="shared" si="419"/>
        <v>7492</v>
      </c>
      <c r="D3496" t="s">
        <v>8411</v>
      </c>
      <c r="E3496" t="str">
        <f>"0000"</f>
        <v>0000</v>
      </c>
      <c r="F3496" t="s">
        <v>108</v>
      </c>
      <c r="G3496" t="str">
        <f>"33"</f>
        <v>33</v>
      </c>
      <c r="H3496" t="s">
        <v>1645</v>
      </c>
      <c r="I3496" t="s">
        <v>56</v>
      </c>
      <c r="J3496" t="s">
        <v>57</v>
      </c>
      <c r="K3496">
        <v>0</v>
      </c>
      <c r="L3496">
        <v>45812</v>
      </c>
      <c r="M3496">
        <v>1.05</v>
      </c>
      <c r="N3496" t="str">
        <f t="shared" si="417"/>
        <v>000X</v>
      </c>
      <c r="O3496">
        <v>6087</v>
      </c>
      <c r="P3496" t="s">
        <v>72</v>
      </c>
      <c r="Q3496" t="s">
        <v>16680</v>
      </c>
      <c r="R3496" t="s">
        <v>140</v>
      </c>
      <c r="T3496" t="s">
        <v>61</v>
      </c>
      <c r="V3496" t="s">
        <v>16966</v>
      </c>
      <c r="W3496">
        <v>16830</v>
      </c>
      <c r="X3496">
        <v>16830</v>
      </c>
      <c r="Y3496">
        <v>0</v>
      </c>
      <c r="Z3496">
        <v>16830</v>
      </c>
      <c r="AA3496">
        <v>16830</v>
      </c>
      <c r="AB3496" t="s">
        <v>72</v>
      </c>
      <c r="AC3496" s="1">
        <v>38231</v>
      </c>
      <c r="AD3496">
        <v>32000</v>
      </c>
      <c r="AE3496">
        <v>1796</v>
      </c>
      <c r="AF3496">
        <v>1254</v>
      </c>
      <c r="AG3496" t="s">
        <v>103</v>
      </c>
      <c r="AH3496" t="s">
        <v>76</v>
      </c>
      <c r="AR3496">
        <v>0</v>
      </c>
      <c r="AW3496" t="s">
        <v>1720</v>
      </c>
      <c r="AY3496" t="s">
        <v>1721</v>
      </c>
      <c r="AZ3496" t="s">
        <v>70</v>
      </c>
    </row>
    <row r="3497" spans="1:52" x14ac:dyDescent="0.3">
      <c r="A3497">
        <v>2187026</v>
      </c>
      <c r="B3497" t="s">
        <v>16967</v>
      </c>
      <c r="C3497" t="str">
        <f t="shared" si="419"/>
        <v>7492</v>
      </c>
      <c r="D3497" t="s">
        <v>8411</v>
      </c>
      <c r="E3497" t="str">
        <f>"0100"</f>
        <v>0100</v>
      </c>
      <c r="F3497" t="s">
        <v>54</v>
      </c>
      <c r="G3497" t="str">
        <f>"33"</f>
        <v>33</v>
      </c>
      <c r="H3497" t="s">
        <v>1645</v>
      </c>
      <c r="I3497" t="s">
        <v>56</v>
      </c>
      <c r="J3497" t="s">
        <v>57</v>
      </c>
      <c r="K3497">
        <v>1</v>
      </c>
      <c r="L3497">
        <v>43574</v>
      </c>
      <c r="M3497">
        <v>1</v>
      </c>
      <c r="N3497" t="str">
        <f t="shared" si="417"/>
        <v>000X</v>
      </c>
      <c r="O3497">
        <v>3573</v>
      </c>
      <c r="P3497" t="s">
        <v>58</v>
      </c>
      <c r="Q3497" t="s">
        <v>16250</v>
      </c>
      <c r="R3497" t="s">
        <v>140</v>
      </c>
      <c r="T3497" t="s">
        <v>61</v>
      </c>
      <c r="V3497" t="s">
        <v>16968</v>
      </c>
      <c r="W3497">
        <v>278626</v>
      </c>
      <c r="X3497">
        <v>16000</v>
      </c>
      <c r="Y3497">
        <v>262626</v>
      </c>
      <c r="Z3497">
        <v>278626</v>
      </c>
      <c r="AA3497">
        <v>278626</v>
      </c>
      <c r="AB3497" t="s">
        <v>72</v>
      </c>
      <c r="AC3497" s="1">
        <v>43179</v>
      </c>
      <c r="AD3497">
        <v>212200</v>
      </c>
      <c r="AE3497">
        <v>2887</v>
      </c>
      <c r="AF3497">
        <v>2434</v>
      </c>
      <c r="AG3497" t="s">
        <v>64</v>
      </c>
      <c r="AH3497" t="s">
        <v>1386</v>
      </c>
      <c r="AI3497">
        <v>1</v>
      </c>
      <c r="AJ3497">
        <v>2004</v>
      </c>
      <c r="AK3497">
        <v>3</v>
      </c>
      <c r="AL3497">
        <v>2</v>
      </c>
      <c r="AN3497">
        <v>2658</v>
      </c>
      <c r="AO3497">
        <v>32</v>
      </c>
      <c r="AP3497" t="s">
        <v>63</v>
      </c>
      <c r="AQ3497" t="s">
        <v>66</v>
      </c>
      <c r="AR3497">
        <v>3924</v>
      </c>
      <c r="AW3497" t="s">
        <v>16969</v>
      </c>
      <c r="AY3497" t="s">
        <v>16970</v>
      </c>
      <c r="AZ3497" t="s">
        <v>16971</v>
      </c>
    </row>
    <row r="3498" spans="1:52" x14ac:dyDescent="0.3">
      <c r="A3498">
        <v>2188251</v>
      </c>
      <c r="B3498" t="s">
        <v>16972</v>
      </c>
      <c r="C3498" t="str">
        <f t="shared" si="419"/>
        <v>7492</v>
      </c>
      <c r="D3498" t="s">
        <v>8411</v>
      </c>
      <c r="E3498" t="str">
        <f>"0000"</f>
        <v>0000</v>
      </c>
      <c r="F3498" t="s">
        <v>108</v>
      </c>
      <c r="G3498" t="str">
        <f>"04"</f>
        <v>04</v>
      </c>
      <c r="H3498" t="s">
        <v>55</v>
      </c>
      <c r="I3498" t="s">
        <v>56</v>
      </c>
      <c r="J3498" t="s">
        <v>57</v>
      </c>
      <c r="K3498">
        <v>0</v>
      </c>
      <c r="L3498">
        <v>43480</v>
      </c>
      <c r="M3498">
        <v>1</v>
      </c>
      <c r="N3498" t="str">
        <f t="shared" si="417"/>
        <v>000X</v>
      </c>
      <c r="O3498">
        <v>5872</v>
      </c>
      <c r="P3498" t="s">
        <v>72</v>
      </c>
      <c r="Q3498" t="s">
        <v>16680</v>
      </c>
      <c r="R3498" t="s">
        <v>140</v>
      </c>
      <c r="T3498" t="s">
        <v>61</v>
      </c>
      <c r="V3498" t="s">
        <v>16973</v>
      </c>
      <c r="W3498">
        <v>15970</v>
      </c>
      <c r="X3498">
        <v>15970</v>
      </c>
      <c r="Y3498">
        <v>0</v>
      </c>
      <c r="Z3498">
        <v>15970</v>
      </c>
      <c r="AA3498">
        <v>15970</v>
      </c>
      <c r="AB3498" t="s">
        <v>72</v>
      </c>
      <c r="AC3498" s="1">
        <v>41306</v>
      </c>
      <c r="AD3498">
        <v>20000</v>
      </c>
      <c r="AE3498">
        <v>2533</v>
      </c>
      <c r="AF3498">
        <v>360</v>
      </c>
      <c r="AG3498" t="s">
        <v>103</v>
      </c>
      <c r="AH3498" t="s">
        <v>76</v>
      </c>
      <c r="AR3498">
        <v>0</v>
      </c>
      <c r="AW3498" t="s">
        <v>16974</v>
      </c>
      <c r="AY3498" t="s">
        <v>8123</v>
      </c>
      <c r="AZ3498" t="s">
        <v>70</v>
      </c>
    </row>
    <row r="3499" spans="1:52" x14ac:dyDescent="0.3">
      <c r="A3499">
        <v>2197862</v>
      </c>
      <c r="B3499" t="s">
        <v>16975</v>
      </c>
      <c r="C3499" t="str">
        <f t="shared" si="419"/>
        <v>7492</v>
      </c>
      <c r="D3499" t="s">
        <v>8411</v>
      </c>
      <c r="E3499" t="str">
        <f>"0100"</f>
        <v>0100</v>
      </c>
      <c r="F3499" t="s">
        <v>54</v>
      </c>
      <c r="G3499" t="str">
        <f>"04"</f>
        <v>04</v>
      </c>
      <c r="H3499" t="s">
        <v>55</v>
      </c>
      <c r="I3499" t="s">
        <v>56</v>
      </c>
      <c r="J3499" t="s">
        <v>57</v>
      </c>
      <c r="K3499">
        <v>1</v>
      </c>
      <c r="L3499">
        <v>52600</v>
      </c>
      <c r="M3499">
        <v>1.21</v>
      </c>
      <c r="N3499" t="str">
        <f t="shared" ref="N3499:N3562" si="423">"000X"</f>
        <v>000X</v>
      </c>
      <c r="O3499">
        <v>5726</v>
      </c>
      <c r="P3499" t="s">
        <v>72</v>
      </c>
      <c r="Q3499" t="s">
        <v>15261</v>
      </c>
      <c r="R3499" t="s">
        <v>140</v>
      </c>
      <c r="T3499" t="s">
        <v>61</v>
      </c>
      <c r="V3499" t="s">
        <v>16976</v>
      </c>
      <c r="W3499">
        <v>255635</v>
      </c>
      <c r="X3499">
        <v>19320</v>
      </c>
      <c r="Y3499">
        <v>236315</v>
      </c>
      <c r="Z3499">
        <v>191090</v>
      </c>
      <c r="AA3499">
        <v>166090</v>
      </c>
      <c r="AB3499" t="s">
        <v>63</v>
      </c>
      <c r="AC3499" s="1">
        <v>34639</v>
      </c>
      <c r="AD3499">
        <v>18000</v>
      </c>
      <c r="AE3499">
        <v>1059</v>
      </c>
      <c r="AF3499">
        <v>1848</v>
      </c>
      <c r="AG3499" t="s">
        <v>103</v>
      </c>
      <c r="AH3499" t="s">
        <v>76</v>
      </c>
      <c r="AI3499">
        <v>1</v>
      </c>
      <c r="AJ3499">
        <v>2000</v>
      </c>
      <c r="AK3499">
        <v>3</v>
      </c>
      <c r="AL3499">
        <v>2</v>
      </c>
      <c r="AM3499">
        <v>1</v>
      </c>
      <c r="AN3499">
        <v>2659</v>
      </c>
      <c r="AO3499">
        <v>32</v>
      </c>
      <c r="AP3499" t="s">
        <v>63</v>
      </c>
      <c r="AQ3499" t="s">
        <v>66</v>
      </c>
      <c r="AR3499">
        <v>3698</v>
      </c>
      <c r="AW3499" t="s">
        <v>16977</v>
      </c>
      <c r="AX3499" t="s">
        <v>16978</v>
      </c>
      <c r="AY3499" t="s">
        <v>16979</v>
      </c>
      <c r="AZ3499" t="s">
        <v>70</v>
      </c>
    </row>
    <row r="3500" spans="1:52" x14ac:dyDescent="0.3">
      <c r="A3500">
        <v>2198052</v>
      </c>
      <c r="B3500" t="s">
        <v>16980</v>
      </c>
      <c r="C3500" t="str">
        <f t="shared" si="419"/>
        <v>7492</v>
      </c>
      <c r="D3500" t="s">
        <v>8411</v>
      </c>
      <c r="E3500" t="str">
        <f>"0100"</f>
        <v>0100</v>
      </c>
      <c r="F3500" t="s">
        <v>54</v>
      </c>
      <c r="G3500" t="str">
        <f>"04"</f>
        <v>04</v>
      </c>
      <c r="H3500" t="s">
        <v>55</v>
      </c>
      <c r="I3500" t="s">
        <v>56</v>
      </c>
      <c r="J3500" t="s">
        <v>8434</v>
      </c>
      <c r="K3500">
        <v>1</v>
      </c>
      <c r="L3500">
        <v>76403</v>
      </c>
      <c r="M3500">
        <v>1.75</v>
      </c>
      <c r="N3500" t="str">
        <f t="shared" si="423"/>
        <v>000X</v>
      </c>
      <c r="O3500">
        <v>5668</v>
      </c>
      <c r="P3500" t="s">
        <v>72</v>
      </c>
      <c r="Q3500" t="s">
        <v>15261</v>
      </c>
      <c r="R3500" t="s">
        <v>140</v>
      </c>
      <c r="T3500" t="s">
        <v>61</v>
      </c>
      <c r="V3500" t="s">
        <v>16981</v>
      </c>
      <c r="W3500">
        <v>237958</v>
      </c>
      <c r="X3500">
        <v>21930</v>
      </c>
      <c r="Y3500">
        <v>216028</v>
      </c>
      <c r="Z3500">
        <v>161613</v>
      </c>
      <c r="AA3500">
        <v>136613</v>
      </c>
      <c r="AB3500" t="s">
        <v>63</v>
      </c>
      <c r="AC3500" s="1">
        <v>35004</v>
      </c>
      <c r="AD3500">
        <v>12000</v>
      </c>
      <c r="AE3500">
        <v>1106</v>
      </c>
      <c r="AF3500">
        <v>1003</v>
      </c>
      <c r="AG3500" t="s">
        <v>103</v>
      </c>
      <c r="AH3500" t="s">
        <v>76</v>
      </c>
      <c r="AI3500">
        <v>1</v>
      </c>
      <c r="AJ3500">
        <v>1997</v>
      </c>
      <c r="AK3500">
        <v>3</v>
      </c>
      <c r="AL3500">
        <v>2</v>
      </c>
      <c r="AN3500">
        <v>2314</v>
      </c>
      <c r="AO3500">
        <v>32</v>
      </c>
      <c r="AP3500" t="s">
        <v>72</v>
      </c>
      <c r="AQ3500" t="s">
        <v>66</v>
      </c>
      <c r="AR3500">
        <v>3528</v>
      </c>
      <c r="AW3500" t="s">
        <v>16982</v>
      </c>
      <c r="AX3500" t="s">
        <v>16983</v>
      </c>
      <c r="AY3500" t="s">
        <v>16984</v>
      </c>
      <c r="AZ3500" t="s">
        <v>70</v>
      </c>
    </row>
    <row r="3501" spans="1:52" x14ac:dyDescent="0.3">
      <c r="A3501">
        <v>2184078</v>
      </c>
      <c r="B3501" t="s">
        <v>16985</v>
      </c>
      <c r="C3501" t="str">
        <f t="shared" si="419"/>
        <v>7492</v>
      </c>
      <c r="D3501" t="s">
        <v>8411</v>
      </c>
      <c r="E3501" t="str">
        <f>"0100"</f>
        <v>0100</v>
      </c>
      <c r="F3501" t="s">
        <v>54</v>
      </c>
      <c r="G3501" t="str">
        <f>"33"</f>
        <v>33</v>
      </c>
      <c r="H3501" t="s">
        <v>1645</v>
      </c>
      <c r="I3501" t="s">
        <v>56</v>
      </c>
      <c r="J3501" t="s">
        <v>57</v>
      </c>
      <c r="K3501">
        <v>1</v>
      </c>
      <c r="L3501">
        <v>46250</v>
      </c>
      <c r="M3501">
        <v>1.06</v>
      </c>
      <c r="N3501" t="str">
        <f t="shared" si="423"/>
        <v>000X</v>
      </c>
      <c r="O3501">
        <v>6053</v>
      </c>
      <c r="P3501" t="s">
        <v>72</v>
      </c>
      <c r="Q3501" t="s">
        <v>16645</v>
      </c>
      <c r="R3501" t="s">
        <v>88</v>
      </c>
      <c r="T3501" t="s">
        <v>61</v>
      </c>
      <c r="V3501" t="s">
        <v>16986</v>
      </c>
      <c r="W3501">
        <v>211214</v>
      </c>
      <c r="X3501">
        <v>16990</v>
      </c>
      <c r="Y3501">
        <v>194224</v>
      </c>
      <c r="Z3501">
        <v>211214</v>
      </c>
      <c r="AA3501">
        <v>211214</v>
      </c>
      <c r="AB3501" t="s">
        <v>72</v>
      </c>
      <c r="AC3501" s="1">
        <v>44012</v>
      </c>
      <c r="AD3501">
        <v>249900</v>
      </c>
      <c r="AE3501">
        <v>3072</v>
      </c>
      <c r="AF3501">
        <v>1618</v>
      </c>
      <c r="AG3501" t="s">
        <v>64</v>
      </c>
      <c r="AH3501" t="s">
        <v>76</v>
      </c>
      <c r="AI3501">
        <v>1</v>
      </c>
      <c r="AJ3501">
        <v>1994</v>
      </c>
      <c r="AK3501">
        <v>3</v>
      </c>
      <c r="AL3501">
        <v>2</v>
      </c>
      <c r="AN3501">
        <v>2284</v>
      </c>
      <c r="AO3501">
        <v>32</v>
      </c>
      <c r="AP3501" t="s">
        <v>63</v>
      </c>
      <c r="AQ3501" t="s">
        <v>66</v>
      </c>
      <c r="AR3501">
        <v>3120</v>
      </c>
      <c r="AW3501" t="s">
        <v>16987</v>
      </c>
      <c r="AX3501" t="s">
        <v>16988</v>
      </c>
      <c r="AY3501" t="s">
        <v>16989</v>
      </c>
      <c r="AZ3501" t="s">
        <v>70</v>
      </c>
    </row>
    <row r="3502" spans="1:52" x14ac:dyDescent="0.3">
      <c r="A3502">
        <v>2184230</v>
      </c>
      <c r="B3502" t="s">
        <v>16990</v>
      </c>
      <c r="C3502" t="str">
        <f t="shared" si="419"/>
        <v>7492</v>
      </c>
      <c r="D3502" t="s">
        <v>8411</v>
      </c>
      <c r="E3502" t="str">
        <f>"0000"</f>
        <v>0000</v>
      </c>
      <c r="F3502" t="s">
        <v>108</v>
      </c>
      <c r="G3502" t="str">
        <f>"04"</f>
        <v>04</v>
      </c>
      <c r="H3502" t="s">
        <v>55</v>
      </c>
      <c r="I3502" t="s">
        <v>56</v>
      </c>
      <c r="J3502" t="s">
        <v>57</v>
      </c>
      <c r="K3502">
        <v>0</v>
      </c>
      <c r="L3502">
        <v>43750</v>
      </c>
      <c r="M3502">
        <v>1</v>
      </c>
      <c r="N3502" t="str">
        <f t="shared" si="423"/>
        <v>000X</v>
      </c>
      <c r="O3502">
        <v>5958</v>
      </c>
      <c r="P3502" t="s">
        <v>72</v>
      </c>
      <c r="Q3502" t="s">
        <v>16645</v>
      </c>
      <c r="R3502" t="s">
        <v>88</v>
      </c>
      <c r="T3502" t="s">
        <v>61</v>
      </c>
      <c r="V3502" t="s">
        <v>16991</v>
      </c>
      <c r="W3502">
        <v>16070</v>
      </c>
      <c r="X3502">
        <v>16070</v>
      </c>
      <c r="Y3502">
        <v>0</v>
      </c>
      <c r="Z3502">
        <v>16070</v>
      </c>
      <c r="AA3502">
        <v>16070</v>
      </c>
      <c r="AB3502" t="s">
        <v>72</v>
      </c>
      <c r="AC3502" s="1">
        <v>44270</v>
      </c>
      <c r="AD3502">
        <v>37500</v>
      </c>
      <c r="AE3502">
        <v>3145</v>
      </c>
      <c r="AF3502">
        <v>977</v>
      </c>
      <c r="AG3502" t="s">
        <v>103</v>
      </c>
      <c r="AH3502" t="s">
        <v>76</v>
      </c>
      <c r="AR3502">
        <v>0</v>
      </c>
      <c r="AW3502" t="s">
        <v>16992</v>
      </c>
      <c r="AX3502" t="s">
        <v>16993</v>
      </c>
      <c r="AY3502" t="s">
        <v>16994</v>
      </c>
      <c r="AZ3502" t="s">
        <v>1189</v>
      </c>
    </row>
    <row r="3503" spans="1:52" x14ac:dyDescent="0.3">
      <c r="A3503">
        <v>2184426</v>
      </c>
      <c r="B3503" t="s">
        <v>16995</v>
      </c>
      <c r="C3503" t="str">
        <f t="shared" si="419"/>
        <v>7492</v>
      </c>
      <c r="D3503" t="s">
        <v>8411</v>
      </c>
      <c r="E3503" t="str">
        <f t="shared" ref="E3503:E3509" si="424">"0100"</f>
        <v>0100</v>
      </c>
      <c r="F3503" t="s">
        <v>54</v>
      </c>
      <c r="G3503" t="str">
        <f>"04"</f>
        <v>04</v>
      </c>
      <c r="H3503" t="s">
        <v>55</v>
      </c>
      <c r="I3503" t="s">
        <v>56</v>
      </c>
      <c r="J3503" t="s">
        <v>57</v>
      </c>
      <c r="K3503">
        <v>1</v>
      </c>
      <c r="L3503">
        <v>43750</v>
      </c>
      <c r="M3503">
        <v>1</v>
      </c>
      <c r="N3503" t="str">
        <f t="shared" si="423"/>
        <v>000X</v>
      </c>
      <c r="O3503">
        <v>5951</v>
      </c>
      <c r="P3503" t="s">
        <v>72</v>
      </c>
      <c r="Q3503" t="s">
        <v>16783</v>
      </c>
      <c r="R3503" t="s">
        <v>88</v>
      </c>
      <c r="T3503" t="s">
        <v>61</v>
      </c>
      <c r="V3503" t="s">
        <v>16996</v>
      </c>
      <c r="W3503">
        <v>296221</v>
      </c>
      <c r="X3503">
        <v>16070</v>
      </c>
      <c r="Y3503">
        <v>280151</v>
      </c>
      <c r="Z3503">
        <v>224132</v>
      </c>
      <c r="AA3503">
        <v>199132</v>
      </c>
      <c r="AB3503" t="s">
        <v>63</v>
      </c>
      <c r="AC3503" s="1">
        <v>38749</v>
      </c>
      <c r="AD3503">
        <v>37200</v>
      </c>
      <c r="AE3503">
        <v>1977</v>
      </c>
      <c r="AF3503">
        <v>378</v>
      </c>
      <c r="AG3503" t="s">
        <v>103</v>
      </c>
      <c r="AH3503" t="s">
        <v>76</v>
      </c>
      <c r="AI3503">
        <v>1</v>
      </c>
      <c r="AJ3503">
        <v>2007</v>
      </c>
      <c r="AK3503">
        <v>4</v>
      </c>
      <c r="AL3503">
        <v>3</v>
      </c>
      <c r="AN3503">
        <v>2860</v>
      </c>
      <c r="AO3503">
        <v>32</v>
      </c>
      <c r="AP3503" t="s">
        <v>63</v>
      </c>
      <c r="AQ3503" t="s">
        <v>66</v>
      </c>
      <c r="AR3503">
        <v>4032</v>
      </c>
      <c r="AW3503" t="s">
        <v>16997</v>
      </c>
      <c r="AX3503" t="s">
        <v>16998</v>
      </c>
      <c r="AY3503" t="s">
        <v>16999</v>
      </c>
      <c r="AZ3503" t="s">
        <v>70</v>
      </c>
    </row>
    <row r="3504" spans="1:52" x14ac:dyDescent="0.3">
      <c r="A3504">
        <v>2184477</v>
      </c>
      <c r="B3504" t="s">
        <v>17000</v>
      </c>
      <c r="C3504" t="str">
        <f t="shared" si="419"/>
        <v>7492</v>
      </c>
      <c r="D3504" t="s">
        <v>8411</v>
      </c>
      <c r="E3504" t="str">
        <f t="shared" si="424"/>
        <v>0100</v>
      </c>
      <c r="F3504" t="s">
        <v>54</v>
      </c>
      <c r="G3504" t="str">
        <f>"04"</f>
        <v>04</v>
      </c>
      <c r="H3504" t="s">
        <v>55</v>
      </c>
      <c r="I3504" t="s">
        <v>56</v>
      </c>
      <c r="J3504" t="s">
        <v>57</v>
      </c>
      <c r="K3504">
        <v>1</v>
      </c>
      <c r="L3504">
        <v>43750</v>
      </c>
      <c r="M3504">
        <v>1</v>
      </c>
      <c r="N3504" t="str">
        <f t="shared" si="423"/>
        <v>000X</v>
      </c>
      <c r="O3504">
        <v>5983</v>
      </c>
      <c r="P3504" t="s">
        <v>72</v>
      </c>
      <c r="Q3504" t="s">
        <v>16783</v>
      </c>
      <c r="R3504" t="s">
        <v>88</v>
      </c>
      <c r="T3504" t="s">
        <v>61</v>
      </c>
      <c r="V3504" t="s">
        <v>17001</v>
      </c>
      <c r="W3504">
        <v>198092</v>
      </c>
      <c r="X3504">
        <v>16070</v>
      </c>
      <c r="Y3504">
        <v>182022</v>
      </c>
      <c r="Z3504">
        <v>198092</v>
      </c>
      <c r="AA3504">
        <v>173092</v>
      </c>
      <c r="AB3504" t="s">
        <v>63</v>
      </c>
      <c r="AC3504" s="1">
        <v>43684</v>
      </c>
      <c r="AD3504">
        <v>225900</v>
      </c>
      <c r="AE3504">
        <v>2997</v>
      </c>
      <c r="AF3504">
        <v>218</v>
      </c>
      <c r="AG3504" t="s">
        <v>64</v>
      </c>
      <c r="AH3504" t="s">
        <v>76</v>
      </c>
      <c r="AI3504">
        <v>1</v>
      </c>
      <c r="AJ3504">
        <v>2004</v>
      </c>
      <c r="AK3504">
        <v>3</v>
      </c>
      <c r="AL3504">
        <v>2</v>
      </c>
      <c r="AN3504">
        <v>1825</v>
      </c>
      <c r="AO3504">
        <v>32</v>
      </c>
      <c r="AP3504" t="s">
        <v>72</v>
      </c>
      <c r="AQ3504" t="s">
        <v>66</v>
      </c>
      <c r="AR3504">
        <v>2751</v>
      </c>
      <c r="AW3504" t="s">
        <v>17002</v>
      </c>
      <c r="AX3504" t="s">
        <v>17003</v>
      </c>
      <c r="AY3504" t="s">
        <v>17004</v>
      </c>
      <c r="AZ3504" t="s">
        <v>70</v>
      </c>
    </row>
    <row r="3505" spans="1:52" x14ac:dyDescent="0.3">
      <c r="A3505">
        <v>2184728</v>
      </c>
      <c r="B3505" t="s">
        <v>17005</v>
      </c>
      <c r="C3505" t="str">
        <f t="shared" si="419"/>
        <v>7492</v>
      </c>
      <c r="D3505" t="s">
        <v>8411</v>
      </c>
      <c r="E3505" t="str">
        <f t="shared" si="424"/>
        <v>0100</v>
      </c>
      <c r="F3505" t="s">
        <v>54</v>
      </c>
      <c r="G3505" t="str">
        <f>"04"</f>
        <v>04</v>
      </c>
      <c r="H3505" t="s">
        <v>55</v>
      </c>
      <c r="I3505" t="s">
        <v>56</v>
      </c>
      <c r="J3505" t="s">
        <v>57</v>
      </c>
      <c r="K3505">
        <v>1</v>
      </c>
      <c r="L3505">
        <v>43750</v>
      </c>
      <c r="M3505">
        <v>1</v>
      </c>
      <c r="N3505" t="str">
        <f t="shared" si="423"/>
        <v>000X</v>
      </c>
      <c r="O3505">
        <v>5950</v>
      </c>
      <c r="P3505" t="s">
        <v>72</v>
      </c>
      <c r="Q3505" t="s">
        <v>16783</v>
      </c>
      <c r="R3505" t="s">
        <v>88</v>
      </c>
      <c r="T3505" t="s">
        <v>61</v>
      </c>
      <c r="V3505" t="s">
        <v>17006</v>
      </c>
      <c r="W3505">
        <v>222956</v>
      </c>
      <c r="X3505">
        <v>16070</v>
      </c>
      <c r="Y3505">
        <v>206886</v>
      </c>
      <c r="Z3505">
        <v>165114</v>
      </c>
      <c r="AA3505">
        <v>140114</v>
      </c>
      <c r="AB3505" t="s">
        <v>63</v>
      </c>
      <c r="AC3505" s="1">
        <v>37561</v>
      </c>
      <c r="AD3505">
        <v>16000</v>
      </c>
      <c r="AE3505">
        <v>1556</v>
      </c>
      <c r="AF3505">
        <v>1120</v>
      </c>
      <c r="AG3505" t="s">
        <v>103</v>
      </c>
      <c r="AH3505" t="s">
        <v>76</v>
      </c>
      <c r="AI3505">
        <v>1</v>
      </c>
      <c r="AJ3505">
        <v>2004</v>
      </c>
      <c r="AK3505">
        <v>3</v>
      </c>
      <c r="AL3505">
        <v>2</v>
      </c>
      <c r="AN3505">
        <v>2173</v>
      </c>
      <c r="AO3505">
        <v>32</v>
      </c>
      <c r="AP3505" t="s">
        <v>72</v>
      </c>
      <c r="AQ3505" t="s">
        <v>66</v>
      </c>
      <c r="AR3505">
        <v>3340</v>
      </c>
      <c r="AW3505" t="s">
        <v>17007</v>
      </c>
      <c r="AY3505" t="s">
        <v>17008</v>
      </c>
      <c r="AZ3505" t="s">
        <v>6383</v>
      </c>
    </row>
    <row r="3506" spans="1:52" x14ac:dyDescent="0.3">
      <c r="A3506">
        <v>2185040</v>
      </c>
      <c r="B3506" t="s">
        <v>17009</v>
      </c>
      <c r="C3506" t="str">
        <f t="shared" si="419"/>
        <v>7492</v>
      </c>
      <c r="D3506" t="s">
        <v>8411</v>
      </c>
      <c r="E3506" t="str">
        <f t="shared" si="424"/>
        <v>0100</v>
      </c>
      <c r="F3506" t="s">
        <v>54</v>
      </c>
      <c r="G3506" t="str">
        <f>"04"</f>
        <v>04</v>
      </c>
      <c r="H3506" t="s">
        <v>55</v>
      </c>
      <c r="I3506" t="s">
        <v>56</v>
      </c>
      <c r="J3506" t="s">
        <v>57</v>
      </c>
      <c r="K3506">
        <v>1</v>
      </c>
      <c r="L3506">
        <v>43751</v>
      </c>
      <c r="M3506">
        <v>1</v>
      </c>
      <c r="N3506" t="str">
        <f t="shared" si="423"/>
        <v>000X</v>
      </c>
      <c r="O3506">
        <v>5921</v>
      </c>
      <c r="P3506" t="s">
        <v>72</v>
      </c>
      <c r="Q3506" t="s">
        <v>8514</v>
      </c>
      <c r="R3506" t="s">
        <v>140</v>
      </c>
      <c r="T3506" t="s">
        <v>61</v>
      </c>
      <c r="V3506" t="s">
        <v>17010</v>
      </c>
      <c r="W3506">
        <v>285509</v>
      </c>
      <c r="X3506">
        <v>16070</v>
      </c>
      <c r="Y3506">
        <v>269439</v>
      </c>
      <c r="Z3506">
        <v>225131</v>
      </c>
      <c r="AA3506">
        <v>200131</v>
      </c>
      <c r="AB3506" t="s">
        <v>63</v>
      </c>
      <c r="AC3506" s="1">
        <v>38534</v>
      </c>
      <c r="AD3506">
        <v>89900</v>
      </c>
      <c r="AE3506">
        <v>1893</v>
      </c>
      <c r="AF3506">
        <v>608</v>
      </c>
      <c r="AG3506" t="s">
        <v>103</v>
      </c>
      <c r="AH3506" t="s">
        <v>76</v>
      </c>
      <c r="AI3506">
        <v>1</v>
      </c>
      <c r="AJ3506">
        <v>2007</v>
      </c>
      <c r="AK3506">
        <v>3</v>
      </c>
      <c r="AL3506">
        <v>3</v>
      </c>
      <c r="AN3506">
        <v>2646</v>
      </c>
      <c r="AO3506">
        <v>32</v>
      </c>
      <c r="AP3506" t="s">
        <v>63</v>
      </c>
      <c r="AQ3506" t="s">
        <v>66</v>
      </c>
      <c r="AR3506">
        <v>3770</v>
      </c>
      <c r="AW3506" t="s">
        <v>17011</v>
      </c>
      <c r="AX3506" t="s">
        <v>17012</v>
      </c>
      <c r="AY3506" t="s">
        <v>17013</v>
      </c>
      <c r="AZ3506" t="s">
        <v>70</v>
      </c>
    </row>
    <row r="3507" spans="1:52" x14ac:dyDescent="0.3">
      <c r="A3507">
        <v>2185775</v>
      </c>
      <c r="B3507" t="s">
        <v>17014</v>
      </c>
      <c r="C3507" t="str">
        <f t="shared" si="419"/>
        <v>7492</v>
      </c>
      <c r="D3507" t="s">
        <v>8411</v>
      </c>
      <c r="E3507" t="str">
        <f t="shared" si="424"/>
        <v>0100</v>
      </c>
      <c r="F3507" t="s">
        <v>54</v>
      </c>
      <c r="G3507" t="str">
        <f t="shared" ref="G3507:G3514" si="425">"33"</f>
        <v>33</v>
      </c>
      <c r="H3507" t="s">
        <v>1645</v>
      </c>
      <c r="I3507" t="s">
        <v>56</v>
      </c>
      <c r="J3507" t="s">
        <v>57</v>
      </c>
      <c r="K3507">
        <v>1</v>
      </c>
      <c r="L3507">
        <v>45690</v>
      </c>
      <c r="M3507">
        <v>1.05</v>
      </c>
      <c r="N3507" t="str">
        <f t="shared" si="423"/>
        <v>000X</v>
      </c>
      <c r="O3507">
        <v>6085</v>
      </c>
      <c r="P3507" t="s">
        <v>72</v>
      </c>
      <c r="Q3507" t="s">
        <v>16724</v>
      </c>
      <c r="R3507" t="s">
        <v>88</v>
      </c>
      <c r="T3507" t="s">
        <v>61</v>
      </c>
      <c r="V3507" t="s">
        <v>17015</v>
      </c>
      <c r="W3507">
        <v>261561</v>
      </c>
      <c r="X3507">
        <v>16780</v>
      </c>
      <c r="Y3507">
        <v>244781</v>
      </c>
      <c r="Z3507">
        <v>193889</v>
      </c>
      <c r="AA3507">
        <v>168889</v>
      </c>
      <c r="AB3507" t="s">
        <v>63</v>
      </c>
      <c r="AC3507" s="1">
        <v>42899</v>
      </c>
      <c r="AD3507">
        <v>285000</v>
      </c>
      <c r="AE3507">
        <v>2836</v>
      </c>
      <c r="AF3507">
        <v>184</v>
      </c>
      <c r="AG3507" t="s">
        <v>64</v>
      </c>
      <c r="AH3507" t="s">
        <v>76</v>
      </c>
      <c r="AI3507">
        <v>1</v>
      </c>
      <c r="AJ3507">
        <v>2017</v>
      </c>
      <c r="AK3507">
        <v>3</v>
      </c>
      <c r="AL3507">
        <v>2</v>
      </c>
      <c r="AN3507">
        <v>2601</v>
      </c>
      <c r="AO3507">
        <v>32</v>
      </c>
      <c r="AP3507" t="s">
        <v>72</v>
      </c>
      <c r="AQ3507" t="s">
        <v>66</v>
      </c>
      <c r="AR3507">
        <v>3267</v>
      </c>
      <c r="AW3507" t="s">
        <v>17016</v>
      </c>
      <c r="AY3507" t="s">
        <v>17017</v>
      </c>
      <c r="AZ3507" t="s">
        <v>70</v>
      </c>
    </row>
    <row r="3508" spans="1:52" x14ac:dyDescent="0.3">
      <c r="A3508">
        <v>2185937</v>
      </c>
      <c r="B3508" t="s">
        <v>17018</v>
      </c>
      <c r="C3508" t="str">
        <f t="shared" si="419"/>
        <v>7492</v>
      </c>
      <c r="D3508" t="s">
        <v>8411</v>
      </c>
      <c r="E3508" t="str">
        <f t="shared" si="424"/>
        <v>0100</v>
      </c>
      <c r="F3508" t="s">
        <v>54</v>
      </c>
      <c r="G3508" t="str">
        <f t="shared" si="425"/>
        <v>33</v>
      </c>
      <c r="H3508" t="s">
        <v>1645</v>
      </c>
      <c r="I3508" t="s">
        <v>56</v>
      </c>
      <c r="J3508" t="s">
        <v>8434</v>
      </c>
      <c r="K3508">
        <v>1</v>
      </c>
      <c r="L3508">
        <v>56387</v>
      </c>
      <c r="M3508">
        <v>1.29</v>
      </c>
      <c r="N3508" t="str">
        <f t="shared" si="423"/>
        <v>000X</v>
      </c>
      <c r="O3508">
        <v>3626</v>
      </c>
      <c r="P3508" t="s">
        <v>58</v>
      </c>
      <c r="Q3508" t="s">
        <v>16250</v>
      </c>
      <c r="R3508" t="s">
        <v>140</v>
      </c>
      <c r="T3508" t="s">
        <v>61</v>
      </c>
      <c r="V3508" t="s">
        <v>17019</v>
      </c>
      <c r="W3508">
        <v>237349</v>
      </c>
      <c r="X3508">
        <v>16180</v>
      </c>
      <c r="Y3508">
        <v>221169</v>
      </c>
      <c r="Z3508">
        <v>200839</v>
      </c>
      <c r="AA3508">
        <v>175339</v>
      </c>
      <c r="AB3508" t="s">
        <v>63</v>
      </c>
      <c r="AC3508" s="1">
        <v>44204</v>
      </c>
      <c r="AD3508">
        <v>347300</v>
      </c>
      <c r="AE3508">
        <v>3127</v>
      </c>
      <c r="AF3508">
        <v>1294</v>
      </c>
      <c r="AG3508" t="s">
        <v>64</v>
      </c>
      <c r="AH3508" t="s">
        <v>76</v>
      </c>
      <c r="AI3508">
        <v>1</v>
      </c>
      <c r="AJ3508">
        <v>1996</v>
      </c>
      <c r="AK3508">
        <v>4</v>
      </c>
      <c r="AL3508">
        <v>3</v>
      </c>
      <c r="AN3508">
        <v>2385</v>
      </c>
      <c r="AO3508">
        <v>32</v>
      </c>
      <c r="AP3508" t="s">
        <v>63</v>
      </c>
      <c r="AQ3508" t="s">
        <v>66</v>
      </c>
      <c r="AR3508">
        <v>3216</v>
      </c>
      <c r="AW3508" t="s">
        <v>17020</v>
      </c>
      <c r="AX3508" t="s">
        <v>17021</v>
      </c>
      <c r="AY3508" t="s">
        <v>17022</v>
      </c>
      <c r="AZ3508" t="s">
        <v>70</v>
      </c>
    </row>
    <row r="3509" spans="1:52" x14ac:dyDescent="0.3">
      <c r="A3509">
        <v>2186127</v>
      </c>
      <c r="B3509" t="s">
        <v>17023</v>
      </c>
      <c r="C3509" t="str">
        <f t="shared" si="419"/>
        <v>7492</v>
      </c>
      <c r="D3509" t="s">
        <v>8411</v>
      </c>
      <c r="E3509" t="str">
        <f t="shared" si="424"/>
        <v>0100</v>
      </c>
      <c r="F3509" t="s">
        <v>54</v>
      </c>
      <c r="G3509" t="str">
        <f t="shared" si="425"/>
        <v>33</v>
      </c>
      <c r="H3509" t="s">
        <v>1645</v>
      </c>
      <c r="I3509" t="s">
        <v>56</v>
      </c>
      <c r="J3509" t="s">
        <v>57</v>
      </c>
      <c r="K3509">
        <v>1</v>
      </c>
      <c r="L3509">
        <v>43731</v>
      </c>
      <c r="M3509">
        <v>1</v>
      </c>
      <c r="N3509" t="str">
        <f t="shared" si="423"/>
        <v>000X</v>
      </c>
      <c r="O3509">
        <v>6058</v>
      </c>
      <c r="P3509" t="s">
        <v>72</v>
      </c>
      <c r="Q3509" t="s">
        <v>16724</v>
      </c>
      <c r="R3509" t="s">
        <v>88</v>
      </c>
      <c r="T3509" t="s">
        <v>61</v>
      </c>
      <c r="V3509" t="s">
        <v>17024</v>
      </c>
      <c r="W3509">
        <v>207403</v>
      </c>
      <c r="X3509">
        <v>16060</v>
      </c>
      <c r="Y3509">
        <v>191343</v>
      </c>
      <c r="Z3509">
        <v>137082</v>
      </c>
      <c r="AA3509">
        <v>112082</v>
      </c>
      <c r="AB3509" t="s">
        <v>63</v>
      </c>
      <c r="AC3509" s="1">
        <v>34121</v>
      </c>
      <c r="AD3509">
        <v>9000</v>
      </c>
      <c r="AE3509">
        <v>988</v>
      </c>
      <c r="AF3509">
        <v>1793</v>
      </c>
      <c r="AG3509" t="s">
        <v>103</v>
      </c>
      <c r="AH3509" t="s">
        <v>76</v>
      </c>
      <c r="AI3509">
        <v>1</v>
      </c>
      <c r="AJ3509">
        <v>1993</v>
      </c>
      <c r="AK3509">
        <v>4</v>
      </c>
      <c r="AL3509">
        <v>2</v>
      </c>
      <c r="AN3509">
        <v>1986</v>
      </c>
      <c r="AO3509">
        <v>32</v>
      </c>
      <c r="AP3509" t="s">
        <v>63</v>
      </c>
      <c r="AQ3509" t="s">
        <v>66</v>
      </c>
      <c r="AR3509">
        <v>2638</v>
      </c>
      <c r="AW3509" t="s">
        <v>17025</v>
      </c>
      <c r="AX3509" t="s">
        <v>17026</v>
      </c>
      <c r="AY3509" t="s">
        <v>17027</v>
      </c>
      <c r="AZ3509" t="s">
        <v>70</v>
      </c>
    </row>
    <row r="3510" spans="1:52" x14ac:dyDescent="0.3">
      <c r="A3510">
        <v>2186704</v>
      </c>
      <c r="B3510" t="s">
        <v>17028</v>
      </c>
      <c r="C3510" t="str">
        <f t="shared" si="419"/>
        <v>7492</v>
      </c>
      <c r="D3510" t="s">
        <v>8411</v>
      </c>
      <c r="E3510" t="str">
        <f>"0000"</f>
        <v>0000</v>
      </c>
      <c r="F3510" t="s">
        <v>108</v>
      </c>
      <c r="G3510" t="str">
        <f t="shared" si="425"/>
        <v>33</v>
      </c>
      <c r="H3510" t="s">
        <v>1645</v>
      </c>
      <c r="I3510" t="s">
        <v>56</v>
      </c>
      <c r="J3510" t="s">
        <v>57</v>
      </c>
      <c r="K3510">
        <v>0</v>
      </c>
      <c r="L3510">
        <v>43756</v>
      </c>
      <c r="M3510">
        <v>1</v>
      </c>
      <c r="N3510" t="str">
        <f t="shared" si="423"/>
        <v>000X</v>
      </c>
      <c r="O3510">
        <v>6021</v>
      </c>
      <c r="P3510" t="s">
        <v>72</v>
      </c>
      <c r="Q3510" t="s">
        <v>16680</v>
      </c>
      <c r="R3510" t="s">
        <v>140</v>
      </c>
      <c r="T3510" t="s">
        <v>61</v>
      </c>
      <c r="V3510" t="s">
        <v>17029</v>
      </c>
      <c r="W3510">
        <v>16070</v>
      </c>
      <c r="X3510">
        <v>16070</v>
      </c>
      <c r="Y3510">
        <v>0</v>
      </c>
      <c r="Z3510">
        <v>16070</v>
      </c>
      <c r="AA3510">
        <v>16070</v>
      </c>
      <c r="AB3510" t="s">
        <v>72</v>
      </c>
      <c r="AC3510" s="1">
        <v>43941</v>
      </c>
      <c r="AD3510">
        <v>25000</v>
      </c>
      <c r="AE3510">
        <v>3056</v>
      </c>
      <c r="AF3510">
        <v>28</v>
      </c>
      <c r="AG3510" t="s">
        <v>103</v>
      </c>
      <c r="AH3510" t="s">
        <v>76</v>
      </c>
      <c r="AR3510">
        <v>0</v>
      </c>
      <c r="AW3510" t="s">
        <v>17030</v>
      </c>
      <c r="AX3510" t="s">
        <v>17031</v>
      </c>
      <c r="AY3510" t="s">
        <v>17032</v>
      </c>
      <c r="AZ3510" t="s">
        <v>70</v>
      </c>
    </row>
    <row r="3511" spans="1:52" x14ac:dyDescent="0.3">
      <c r="A3511">
        <v>2186755</v>
      </c>
      <c r="B3511" t="s">
        <v>17033</v>
      </c>
      <c r="C3511" t="str">
        <f t="shared" si="419"/>
        <v>7492</v>
      </c>
      <c r="D3511" t="s">
        <v>8411</v>
      </c>
      <c r="E3511" t="str">
        <f>"0100"</f>
        <v>0100</v>
      </c>
      <c r="F3511" t="s">
        <v>54</v>
      </c>
      <c r="G3511" t="str">
        <f t="shared" si="425"/>
        <v>33</v>
      </c>
      <c r="H3511" t="s">
        <v>1645</v>
      </c>
      <c r="I3511" t="s">
        <v>56</v>
      </c>
      <c r="J3511" t="s">
        <v>57</v>
      </c>
      <c r="K3511">
        <v>1</v>
      </c>
      <c r="L3511">
        <v>43769</v>
      </c>
      <c r="M3511">
        <v>1</v>
      </c>
      <c r="N3511" t="str">
        <f t="shared" si="423"/>
        <v>000X</v>
      </c>
      <c r="O3511">
        <v>6055</v>
      </c>
      <c r="P3511" t="s">
        <v>72</v>
      </c>
      <c r="Q3511" t="s">
        <v>16680</v>
      </c>
      <c r="R3511" t="s">
        <v>140</v>
      </c>
      <c r="T3511" t="s">
        <v>61</v>
      </c>
      <c r="V3511" t="s">
        <v>17034</v>
      </c>
      <c r="W3511">
        <v>181322</v>
      </c>
      <c r="X3511">
        <v>16080</v>
      </c>
      <c r="Y3511">
        <v>165242</v>
      </c>
      <c r="Z3511">
        <v>142853</v>
      </c>
      <c r="AA3511">
        <v>117853</v>
      </c>
      <c r="AB3511" t="s">
        <v>63</v>
      </c>
      <c r="AC3511" s="1">
        <v>43789</v>
      </c>
      <c r="AD3511">
        <v>200000</v>
      </c>
      <c r="AE3511">
        <v>3021</v>
      </c>
      <c r="AF3511">
        <v>1177</v>
      </c>
      <c r="AG3511" t="s">
        <v>64</v>
      </c>
      <c r="AH3511" t="s">
        <v>76</v>
      </c>
      <c r="AI3511">
        <v>1</v>
      </c>
      <c r="AJ3511">
        <v>1997</v>
      </c>
      <c r="AK3511">
        <v>3</v>
      </c>
      <c r="AL3511">
        <v>2</v>
      </c>
      <c r="AN3511">
        <v>1961</v>
      </c>
      <c r="AO3511">
        <v>32</v>
      </c>
      <c r="AP3511" t="s">
        <v>72</v>
      </c>
      <c r="AQ3511" t="s">
        <v>66</v>
      </c>
      <c r="AR3511">
        <v>2581</v>
      </c>
      <c r="AW3511" t="s">
        <v>17035</v>
      </c>
      <c r="AY3511" t="s">
        <v>17036</v>
      </c>
      <c r="AZ3511" t="s">
        <v>70</v>
      </c>
    </row>
    <row r="3512" spans="1:52" x14ac:dyDescent="0.3">
      <c r="A3512">
        <v>2187085</v>
      </c>
      <c r="B3512" t="s">
        <v>17037</v>
      </c>
      <c r="C3512" t="str">
        <f t="shared" si="419"/>
        <v>7492</v>
      </c>
      <c r="D3512" t="s">
        <v>8411</v>
      </c>
      <c r="E3512" t="str">
        <f>"0000"</f>
        <v>0000</v>
      </c>
      <c r="F3512" t="s">
        <v>108</v>
      </c>
      <c r="G3512" t="str">
        <f t="shared" si="425"/>
        <v>33</v>
      </c>
      <c r="H3512" t="s">
        <v>1645</v>
      </c>
      <c r="I3512" t="s">
        <v>56</v>
      </c>
      <c r="J3512" t="s">
        <v>57</v>
      </c>
      <c r="K3512">
        <v>0</v>
      </c>
      <c r="L3512">
        <v>43574</v>
      </c>
      <c r="M3512">
        <v>1</v>
      </c>
      <c r="N3512" t="str">
        <f t="shared" si="423"/>
        <v>000X</v>
      </c>
      <c r="O3512">
        <v>3595</v>
      </c>
      <c r="P3512" t="s">
        <v>58</v>
      </c>
      <c r="Q3512" t="s">
        <v>16250</v>
      </c>
      <c r="R3512" t="s">
        <v>140</v>
      </c>
      <c r="T3512" t="s">
        <v>61</v>
      </c>
      <c r="V3512" t="s">
        <v>17038</v>
      </c>
      <c r="W3512">
        <v>16000</v>
      </c>
      <c r="X3512">
        <v>16000</v>
      </c>
      <c r="Y3512">
        <v>0</v>
      </c>
      <c r="Z3512">
        <v>16000</v>
      </c>
      <c r="AA3512">
        <v>16000</v>
      </c>
      <c r="AB3512" t="s">
        <v>72</v>
      </c>
      <c r="AC3512" s="1">
        <v>33147</v>
      </c>
      <c r="AD3512">
        <v>12200</v>
      </c>
      <c r="AE3512">
        <v>873</v>
      </c>
      <c r="AF3512">
        <v>697</v>
      </c>
      <c r="AG3512" t="s">
        <v>103</v>
      </c>
      <c r="AH3512" t="s">
        <v>873</v>
      </c>
      <c r="AR3512">
        <v>0</v>
      </c>
      <c r="AW3512" t="s">
        <v>17039</v>
      </c>
      <c r="AY3512" t="s">
        <v>17040</v>
      </c>
      <c r="AZ3512" t="s">
        <v>17041</v>
      </c>
    </row>
    <row r="3513" spans="1:52" x14ac:dyDescent="0.3">
      <c r="A3513">
        <v>2187140</v>
      </c>
      <c r="B3513" t="s">
        <v>17042</v>
      </c>
      <c r="C3513" t="str">
        <f t="shared" si="419"/>
        <v>7492</v>
      </c>
      <c r="D3513" t="s">
        <v>8411</v>
      </c>
      <c r="E3513" t="str">
        <f>"0000"</f>
        <v>0000</v>
      </c>
      <c r="F3513" t="s">
        <v>108</v>
      </c>
      <c r="G3513" t="str">
        <f t="shared" si="425"/>
        <v>33</v>
      </c>
      <c r="H3513" t="s">
        <v>1645</v>
      </c>
      <c r="I3513" t="s">
        <v>56</v>
      </c>
      <c r="J3513" t="s">
        <v>57</v>
      </c>
      <c r="K3513">
        <v>0</v>
      </c>
      <c r="L3513">
        <v>43574</v>
      </c>
      <c r="M3513">
        <v>1</v>
      </c>
      <c r="N3513" t="str">
        <f t="shared" si="423"/>
        <v>000X</v>
      </c>
      <c r="O3513">
        <v>3637</v>
      </c>
      <c r="P3513" t="s">
        <v>58</v>
      </c>
      <c r="Q3513" t="s">
        <v>16250</v>
      </c>
      <c r="R3513" t="s">
        <v>140</v>
      </c>
      <c r="T3513" t="s">
        <v>61</v>
      </c>
      <c r="V3513" t="s">
        <v>17043</v>
      </c>
      <c r="W3513">
        <v>16000</v>
      </c>
      <c r="X3513">
        <v>16000</v>
      </c>
      <c r="Y3513">
        <v>0</v>
      </c>
      <c r="Z3513">
        <v>16000</v>
      </c>
      <c r="AA3513">
        <v>16000</v>
      </c>
      <c r="AB3513" t="s">
        <v>72</v>
      </c>
      <c r="AC3513" s="1">
        <v>43999</v>
      </c>
      <c r="AD3513">
        <v>22500</v>
      </c>
      <c r="AE3513">
        <v>3069</v>
      </c>
      <c r="AF3513">
        <v>1057</v>
      </c>
      <c r="AG3513" t="s">
        <v>103</v>
      </c>
      <c r="AH3513" t="s">
        <v>76</v>
      </c>
      <c r="AR3513">
        <v>0</v>
      </c>
      <c r="AW3513" t="s">
        <v>3152</v>
      </c>
      <c r="AY3513" t="s">
        <v>3153</v>
      </c>
      <c r="AZ3513" t="s">
        <v>3154</v>
      </c>
    </row>
    <row r="3514" spans="1:52" x14ac:dyDescent="0.3">
      <c r="A3514">
        <v>2187930</v>
      </c>
      <c r="B3514" t="s">
        <v>17044</v>
      </c>
      <c r="C3514" t="str">
        <f t="shared" si="419"/>
        <v>7492</v>
      </c>
      <c r="D3514" t="s">
        <v>8411</v>
      </c>
      <c r="E3514" t="str">
        <f>"0100"</f>
        <v>0100</v>
      </c>
      <c r="F3514" t="s">
        <v>54</v>
      </c>
      <c r="G3514" t="str">
        <f t="shared" si="425"/>
        <v>33</v>
      </c>
      <c r="H3514" t="s">
        <v>1645</v>
      </c>
      <c r="I3514" t="s">
        <v>56</v>
      </c>
      <c r="J3514" t="s">
        <v>57</v>
      </c>
      <c r="K3514">
        <v>1</v>
      </c>
      <c r="L3514">
        <v>44170</v>
      </c>
      <c r="M3514">
        <v>1.01</v>
      </c>
      <c r="N3514" t="str">
        <f t="shared" si="423"/>
        <v>000X</v>
      </c>
      <c r="O3514">
        <v>6020</v>
      </c>
      <c r="P3514" t="s">
        <v>72</v>
      </c>
      <c r="Q3514" t="s">
        <v>16680</v>
      </c>
      <c r="R3514" t="s">
        <v>140</v>
      </c>
      <c r="T3514" t="s">
        <v>61</v>
      </c>
      <c r="V3514" t="s">
        <v>17045</v>
      </c>
      <c r="W3514">
        <v>239700</v>
      </c>
      <c r="X3514">
        <v>16220</v>
      </c>
      <c r="Y3514">
        <v>223480</v>
      </c>
      <c r="Z3514">
        <v>205205</v>
      </c>
      <c r="AA3514">
        <v>180205</v>
      </c>
      <c r="AB3514" t="s">
        <v>63</v>
      </c>
      <c r="AC3514" s="1">
        <v>42714</v>
      </c>
      <c r="AD3514">
        <v>250000</v>
      </c>
      <c r="AE3514">
        <v>2799</v>
      </c>
      <c r="AF3514">
        <v>94</v>
      </c>
      <c r="AG3514" t="s">
        <v>64</v>
      </c>
      <c r="AH3514" t="s">
        <v>76</v>
      </c>
      <c r="AI3514">
        <v>1</v>
      </c>
      <c r="AJ3514">
        <v>1999</v>
      </c>
      <c r="AK3514">
        <v>4</v>
      </c>
      <c r="AL3514">
        <v>3</v>
      </c>
      <c r="AN3514">
        <v>2255</v>
      </c>
      <c r="AO3514">
        <v>32</v>
      </c>
      <c r="AP3514" t="s">
        <v>63</v>
      </c>
      <c r="AQ3514" t="s">
        <v>66</v>
      </c>
      <c r="AR3514">
        <v>3177</v>
      </c>
      <c r="AW3514" t="s">
        <v>17030</v>
      </c>
      <c r="AX3514" t="s">
        <v>17031</v>
      </c>
      <c r="AY3514" t="s">
        <v>17032</v>
      </c>
      <c r="AZ3514" t="s">
        <v>70</v>
      </c>
    </row>
    <row r="3515" spans="1:52" x14ac:dyDescent="0.3">
      <c r="A3515">
        <v>2188219</v>
      </c>
      <c r="B3515" t="s">
        <v>17046</v>
      </c>
      <c r="C3515" t="str">
        <f t="shared" si="419"/>
        <v>7492</v>
      </c>
      <c r="D3515" t="s">
        <v>8411</v>
      </c>
      <c r="E3515" t="str">
        <f>"0100"</f>
        <v>0100</v>
      </c>
      <c r="F3515" t="s">
        <v>54</v>
      </c>
      <c r="G3515" t="str">
        <f>"04"</f>
        <v>04</v>
      </c>
      <c r="H3515" t="s">
        <v>55</v>
      </c>
      <c r="I3515" t="s">
        <v>56</v>
      </c>
      <c r="J3515" t="s">
        <v>57</v>
      </c>
      <c r="K3515">
        <v>1</v>
      </c>
      <c r="L3515">
        <v>45005</v>
      </c>
      <c r="M3515">
        <v>1.03</v>
      </c>
      <c r="N3515" t="str">
        <f t="shared" si="423"/>
        <v>000X</v>
      </c>
      <c r="O3515">
        <v>5884</v>
      </c>
      <c r="P3515" t="s">
        <v>72</v>
      </c>
      <c r="Q3515" t="s">
        <v>16680</v>
      </c>
      <c r="R3515" t="s">
        <v>140</v>
      </c>
      <c r="T3515" t="s">
        <v>61</v>
      </c>
      <c r="V3515" t="s">
        <v>17047</v>
      </c>
      <c r="W3515">
        <v>298951</v>
      </c>
      <c r="X3515">
        <v>16530</v>
      </c>
      <c r="Y3515">
        <v>282421</v>
      </c>
      <c r="Z3515">
        <v>244530</v>
      </c>
      <c r="AA3515">
        <v>219530</v>
      </c>
      <c r="AB3515" t="s">
        <v>63</v>
      </c>
      <c r="AC3515" s="1">
        <v>42360</v>
      </c>
      <c r="AD3515">
        <v>289900</v>
      </c>
      <c r="AE3515">
        <v>2730</v>
      </c>
      <c r="AF3515">
        <v>1223</v>
      </c>
      <c r="AG3515" t="s">
        <v>64</v>
      </c>
      <c r="AH3515" t="s">
        <v>76</v>
      </c>
      <c r="AI3515">
        <v>1</v>
      </c>
      <c r="AJ3515">
        <v>2003</v>
      </c>
      <c r="AK3515">
        <v>3</v>
      </c>
      <c r="AL3515">
        <v>3</v>
      </c>
      <c r="AN3515">
        <v>2884</v>
      </c>
      <c r="AO3515">
        <v>32</v>
      </c>
      <c r="AP3515" t="s">
        <v>63</v>
      </c>
      <c r="AQ3515" t="s">
        <v>66</v>
      </c>
      <c r="AR3515">
        <v>3901</v>
      </c>
      <c r="AW3515" t="s">
        <v>17048</v>
      </c>
      <c r="AX3515" t="s">
        <v>17049</v>
      </c>
      <c r="AY3515" t="s">
        <v>17050</v>
      </c>
      <c r="AZ3515" t="s">
        <v>70</v>
      </c>
    </row>
    <row r="3516" spans="1:52" x14ac:dyDescent="0.3">
      <c r="A3516">
        <v>2184001</v>
      </c>
      <c r="B3516" t="s">
        <v>17051</v>
      </c>
      <c r="C3516" t="str">
        <f t="shared" si="419"/>
        <v>7492</v>
      </c>
      <c r="D3516" t="s">
        <v>8411</v>
      </c>
      <c r="E3516" t="str">
        <f>"0100"</f>
        <v>0100</v>
      </c>
      <c r="F3516" t="s">
        <v>54</v>
      </c>
      <c r="G3516" t="str">
        <f>"04"</f>
        <v>04</v>
      </c>
      <c r="H3516" t="s">
        <v>55</v>
      </c>
      <c r="I3516" t="s">
        <v>56</v>
      </c>
      <c r="J3516" t="s">
        <v>57</v>
      </c>
      <c r="K3516">
        <v>1</v>
      </c>
      <c r="L3516">
        <v>43750</v>
      </c>
      <c r="M3516">
        <v>1</v>
      </c>
      <c r="N3516" t="str">
        <f t="shared" si="423"/>
        <v>000X</v>
      </c>
      <c r="O3516">
        <v>5989</v>
      </c>
      <c r="P3516" t="s">
        <v>72</v>
      </c>
      <c r="Q3516" t="s">
        <v>16645</v>
      </c>
      <c r="R3516" t="s">
        <v>88</v>
      </c>
      <c r="T3516" t="s">
        <v>61</v>
      </c>
      <c r="V3516" t="s">
        <v>17052</v>
      </c>
      <c r="W3516">
        <v>329217</v>
      </c>
      <c r="X3516">
        <v>16070</v>
      </c>
      <c r="Y3516">
        <v>313147</v>
      </c>
      <c r="Z3516">
        <v>292222</v>
      </c>
      <c r="AA3516">
        <v>267222</v>
      </c>
      <c r="AB3516" t="s">
        <v>63</v>
      </c>
      <c r="AC3516" s="1">
        <v>44006</v>
      </c>
      <c r="AD3516">
        <v>387800</v>
      </c>
      <c r="AE3516">
        <v>3085</v>
      </c>
      <c r="AF3516">
        <v>452</v>
      </c>
      <c r="AG3516" t="s">
        <v>64</v>
      </c>
      <c r="AH3516" t="s">
        <v>76</v>
      </c>
      <c r="AI3516">
        <v>2</v>
      </c>
      <c r="AJ3516">
        <v>2006</v>
      </c>
      <c r="AK3516">
        <v>3</v>
      </c>
      <c r="AL3516">
        <v>3</v>
      </c>
      <c r="AN3516">
        <v>3618</v>
      </c>
      <c r="AO3516">
        <v>32</v>
      </c>
      <c r="AP3516" t="s">
        <v>72</v>
      </c>
      <c r="AQ3516" t="s">
        <v>66</v>
      </c>
      <c r="AR3516">
        <v>5409</v>
      </c>
      <c r="AW3516" t="s">
        <v>17053</v>
      </c>
      <c r="AX3516" t="s">
        <v>16780</v>
      </c>
      <c r="AY3516" t="s">
        <v>17054</v>
      </c>
      <c r="AZ3516" t="s">
        <v>70</v>
      </c>
    </row>
    <row r="3517" spans="1:52" x14ac:dyDescent="0.3">
      <c r="A3517">
        <v>2184043</v>
      </c>
      <c r="B3517" t="s">
        <v>17055</v>
      </c>
      <c r="C3517" t="str">
        <f t="shared" si="419"/>
        <v>7492</v>
      </c>
      <c r="D3517" t="s">
        <v>8411</v>
      </c>
      <c r="E3517" t="str">
        <f>"0100"</f>
        <v>0100</v>
      </c>
      <c r="F3517" t="s">
        <v>54</v>
      </c>
      <c r="G3517" t="str">
        <f>"33"</f>
        <v>33</v>
      </c>
      <c r="H3517" t="s">
        <v>1645</v>
      </c>
      <c r="I3517" t="s">
        <v>56</v>
      </c>
      <c r="J3517" t="s">
        <v>57</v>
      </c>
      <c r="K3517">
        <v>1</v>
      </c>
      <c r="L3517">
        <v>43750</v>
      </c>
      <c r="M3517">
        <v>1</v>
      </c>
      <c r="N3517" t="str">
        <f t="shared" si="423"/>
        <v>000X</v>
      </c>
      <c r="O3517">
        <v>6029</v>
      </c>
      <c r="P3517" t="s">
        <v>72</v>
      </c>
      <c r="Q3517" t="s">
        <v>16645</v>
      </c>
      <c r="R3517" t="s">
        <v>88</v>
      </c>
      <c r="T3517" t="s">
        <v>61</v>
      </c>
      <c r="V3517" t="s">
        <v>17056</v>
      </c>
      <c r="W3517">
        <v>238524</v>
      </c>
      <c r="X3517">
        <v>16070</v>
      </c>
      <c r="Y3517">
        <v>222454</v>
      </c>
      <c r="Z3517">
        <v>238524</v>
      </c>
      <c r="AA3517">
        <v>213524</v>
      </c>
      <c r="AB3517" t="s">
        <v>63</v>
      </c>
      <c r="AC3517" s="1">
        <v>43707</v>
      </c>
      <c r="AD3517">
        <v>265000</v>
      </c>
      <c r="AE3517">
        <v>3002</v>
      </c>
      <c r="AF3517">
        <v>1275</v>
      </c>
      <c r="AG3517" t="s">
        <v>64</v>
      </c>
      <c r="AH3517" t="s">
        <v>76</v>
      </c>
      <c r="AI3517">
        <v>1</v>
      </c>
      <c r="AJ3517">
        <v>1996</v>
      </c>
      <c r="AK3517">
        <v>4</v>
      </c>
      <c r="AL3517">
        <v>2</v>
      </c>
      <c r="AM3517">
        <v>1</v>
      </c>
      <c r="AN3517">
        <v>2477</v>
      </c>
      <c r="AO3517">
        <v>32</v>
      </c>
      <c r="AP3517" t="s">
        <v>63</v>
      </c>
      <c r="AQ3517" t="s">
        <v>66</v>
      </c>
      <c r="AR3517">
        <v>3549</v>
      </c>
      <c r="AW3517" t="s">
        <v>17057</v>
      </c>
      <c r="AX3517" t="s">
        <v>17058</v>
      </c>
      <c r="AY3517" t="s">
        <v>17059</v>
      </c>
      <c r="AZ3517" t="s">
        <v>70</v>
      </c>
    </row>
    <row r="3518" spans="1:52" x14ac:dyDescent="0.3">
      <c r="A3518">
        <v>2185104</v>
      </c>
      <c r="B3518" t="s">
        <v>17060</v>
      </c>
      <c r="C3518" t="str">
        <f t="shared" si="419"/>
        <v>7492</v>
      </c>
      <c r="D3518" t="s">
        <v>8411</v>
      </c>
      <c r="E3518" t="str">
        <f>"0100"</f>
        <v>0100</v>
      </c>
      <c r="F3518" t="s">
        <v>54</v>
      </c>
      <c r="G3518" t="str">
        <f>"04"</f>
        <v>04</v>
      </c>
      <c r="H3518" t="s">
        <v>55</v>
      </c>
      <c r="I3518" t="s">
        <v>56</v>
      </c>
      <c r="J3518" t="s">
        <v>57</v>
      </c>
      <c r="K3518">
        <v>1</v>
      </c>
      <c r="L3518">
        <v>43968</v>
      </c>
      <c r="M3518">
        <v>1.01</v>
      </c>
      <c r="N3518" t="str">
        <f t="shared" si="423"/>
        <v>000X</v>
      </c>
      <c r="O3518">
        <v>5951</v>
      </c>
      <c r="P3518" t="s">
        <v>72</v>
      </c>
      <c r="Q3518" t="s">
        <v>8514</v>
      </c>
      <c r="R3518" t="s">
        <v>140</v>
      </c>
      <c r="T3518" t="s">
        <v>61</v>
      </c>
      <c r="V3518" t="s">
        <v>17061</v>
      </c>
      <c r="W3518">
        <v>227113</v>
      </c>
      <c r="X3518">
        <v>16150</v>
      </c>
      <c r="Y3518">
        <v>210963</v>
      </c>
      <c r="Z3518">
        <v>168975</v>
      </c>
      <c r="AA3518">
        <v>138975</v>
      </c>
      <c r="AB3518" t="s">
        <v>63</v>
      </c>
      <c r="AC3518" s="1">
        <v>35186</v>
      </c>
      <c r="AD3518">
        <v>13000</v>
      </c>
      <c r="AE3518">
        <v>1134</v>
      </c>
      <c r="AF3518">
        <v>468</v>
      </c>
      <c r="AG3518" t="s">
        <v>103</v>
      </c>
      <c r="AH3518" t="s">
        <v>76</v>
      </c>
      <c r="AI3518">
        <v>1</v>
      </c>
      <c r="AJ3518">
        <v>2007</v>
      </c>
      <c r="AK3518">
        <v>3</v>
      </c>
      <c r="AL3518">
        <v>2</v>
      </c>
      <c r="AM3518">
        <v>1</v>
      </c>
      <c r="AN3518">
        <v>2223</v>
      </c>
      <c r="AO3518">
        <v>32</v>
      </c>
      <c r="AP3518" t="s">
        <v>72</v>
      </c>
      <c r="AQ3518" t="s">
        <v>66</v>
      </c>
      <c r="AR3518">
        <v>3187</v>
      </c>
      <c r="AW3518" t="s">
        <v>17062</v>
      </c>
      <c r="AX3518" t="s">
        <v>17063</v>
      </c>
      <c r="AY3518" t="s">
        <v>17064</v>
      </c>
      <c r="AZ3518" t="s">
        <v>70</v>
      </c>
    </row>
    <row r="3519" spans="1:52" x14ac:dyDescent="0.3">
      <c r="A3519">
        <v>2185392</v>
      </c>
      <c r="B3519" t="s">
        <v>17065</v>
      </c>
      <c r="C3519" t="str">
        <f t="shared" si="419"/>
        <v>7492</v>
      </c>
      <c r="D3519" t="s">
        <v>8411</v>
      </c>
      <c r="E3519" t="str">
        <f>"0000"</f>
        <v>0000</v>
      </c>
      <c r="F3519" t="s">
        <v>108</v>
      </c>
      <c r="G3519" t="str">
        <f>"04"</f>
        <v>04</v>
      </c>
      <c r="H3519" t="s">
        <v>55</v>
      </c>
      <c r="I3519" t="s">
        <v>56</v>
      </c>
      <c r="J3519" t="s">
        <v>57</v>
      </c>
      <c r="K3519">
        <v>0</v>
      </c>
      <c r="L3519">
        <v>43777</v>
      </c>
      <c r="M3519">
        <v>1</v>
      </c>
      <c r="N3519" t="str">
        <f t="shared" si="423"/>
        <v>000X</v>
      </c>
      <c r="O3519">
        <v>5912</v>
      </c>
      <c r="P3519" t="s">
        <v>72</v>
      </c>
      <c r="Q3519" t="s">
        <v>8514</v>
      </c>
      <c r="R3519" t="s">
        <v>140</v>
      </c>
      <c r="T3519" t="s">
        <v>61</v>
      </c>
      <c r="V3519" t="s">
        <v>17066</v>
      </c>
      <c r="W3519">
        <v>16080</v>
      </c>
      <c r="X3519">
        <v>16080</v>
      </c>
      <c r="Y3519">
        <v>0</v>
      </c>
      <c r="Z3519">
        <v>16080</v>
      </c>
      <c r="AA3519">
        <v>16080</v>
      </c>
      <c r="AB3519" t="s">
        <v>72</v>
      </c>
      <c r="AC3519" s="1">
        <v>38718</v>
      </c>
      <c r="AD3519">
        <v>98000</v>
      </c>
      <c r="AE3519">
        <v>1960</v>
      </c>
      <c r="AF3519">
        <v>467</v>
      </c>
      <c r="AG3519" t="s">
        <v>103</v>
      </c>
      <c r="AH3519" t="s">
        <v>76</v>
      </c>
      <c r="AR3519">
        <v>0</v>
      </c>
      <c r="AW3519" t="s">
        <v>16885</v>
      </c>
      <c r="AX3519" t="s">
        <v>16886</v>
      </c>
      <c r="AY3519" t="s">
        <v>17067</v>
      </c>
      <c r="AZ3519" t="s">
        <v>70</v>
      </c>
    </row>
    <row r="3520" spans="1:52" x14ac:dyDescent="0.3">
      <c r="A3520">
        <v>2186241</v>
      </c>
      <c r="B3520" t="s">
        <v>17068</v>
      </c>
      <c r="C3520" t="str">
        <f t="shared" si="419"/>
        <v>7492</v>
      </c>
      <c r="D3520" t="s">
        <v>8411</v>
      </c>
      <c r="E3520" t="str">
        <f>"0100"</f>
        <v>0100</v>
      </c>
      <c r="F3520" t="s">
        <v>54</v>
      </c>
      <c r="G3520" t="str">
        <f>"04"</f>
        <v>04</v>
      </c>
      <c r="H3520" t="s">
        <v>55</v>
      </c>
      <c r="I3520" t="s">
        <v>56</v>
      </c>
      <c r="J3520" t="s">
        <v>57</v>
      </c>
      <c r="K3520">
        <v>1</v>
      </c>
      <c r="L3520">
        <v>43750</v>
      </c>
      <c r="M3520">
        <v>1</v>
      </c>
      <c r="N3520" t="str">
        <f t="shared" si="423"/>
        <v>000X</v>
      </c>
      <c r="O3520">
        <v>5958</v>
      </c>
      <c r="P3520" t="s">
        <v>72</v>
      </c>
      <c r="Q3520" t="s">
        <v>16724</v>
      </c>
      <c r="R3520" t="s">
        <v>88</v>
      </c>
      <c r="T3520" t="s">
        <v>61</v>
      </c>
      <c r="V3520" t="s">
        <v>17069</v>
      </c>
      <c r="W3520">
        <v>242972</v>
      </c>
      <c r="X3520">
        <v>16070</v>
      </c>
      <c r="Y3520">
        <v>226902</v>
      </c>
      <c r="Z3520">
        <v>189524</v>
      </c>
      <c r="AA3520">
        <v>164524</v>
      </c>
      <c r="AB3520" t="s">
        <v>63</v>
      </c>
      <c r="AC3520" s="1">
        <v>38231</v>
      </c>
      <c r="AD3520">
        <v>34000</v>
      </c>
      <c r="AE3520">
        <v>1770</v>
      </c>
      <c r="AF3520">
        <v>1248</v>
      </c>
      <c r="AG3520" t="s">
        <v>103</v>
      </c>
      <c r="AH3520" t="s">
        <v>76</v>
      </c>
      <c r="AI3520">
        <v>1</v>
      </c>
      <c r="AJ3520">
        <v>2005</v>
      </c>
      <c r="AK3520">
        <v>3</v>
      </c>
      <c r="AL3520">
        <v>2</v>
      </c>
      <c r="AN3520">
        <v>2159</v>
      </c>
      <c r="AO3520">
        <v>32</v>
      </c>
      <c r="AP3520" t="s">
        <v>63</v>
      </c>
      <c r="AQ3520" t="s">
        <v>66</v>
      </c>
      <c r="AR3520">
        <v>3370</v>
      </c>
      <c r="AW3520" t="s">
        <v>17070</v>
      </c>
      <c r="AX3520" t="s">
        <v>17071</v>
      </c>
      <c r="AY3520" t="s">
        <v>17072</v>
      </c>
      <c r="AZ3520" t="s">
        <v>70</v>
      </c>
    </row>
    <row r="3521" spans="1:52" x14ac:dyDescent="0.3">
      <c r="A3521">
        <v>2186542</v>
      </c>
      <c r="B3521" t="s">
        <v>17073</v>
      </c>
      <c r="C3521" t="str">
        <f t="shared" si="419"/>
        <v>7492</v>
      </c>
      <c r="D3521" t="s">
        <v>8411</v>
      </c>
      <c r="E3521" t="str">
        <f>"0100"</f>
        <v>0100</v>
      </c>
      <c r="F3521" t="s">
        <v>54</v>
      </c>
      <c r="G3521" t="str">
        <f>"04"</f>
        <v>04</v>
      </c>
      <c r="H3521" t="s">
        <v>55</v>
      </c>
      <c r="I3521" t="s">
        <v>56</v>
      </c>
      <c r="J3521" t="s">
        <v>57</v>
      </c>
      <c r="K3521">
        <v>1</v>
      </c>
      <c r="L3521">
        <v>43750</v>
      </c>
      <c r="M3521">
        <v>1</v>
      </c>
      <c r="N3521" t="str">
        <f t="shared" si="423"/>
        <v>000X</v>
      </c>
      <c r="O3521">
        <v>5951</v>
      </c>
      <c r="P3521" t="s">
        <v>72</v>
      </c>
      <c r="Q3521" t="s">
        <v>16680</v>
      </c>
      <c r="R3521" t="s">
        <v>140</v>
      </c>
      <c r="T3521" t="s">
        <v>61</v>
      </c>
      <c r="V3521" t="s">
        <v>17074</v>
      </c>
      <c r="W3521">
        <v>348351</v>
      </c>
      <c r="X3521">
        <v>16070</v>
      </c>
      <c r="Y3521">
        <v>332281</v>
      </c>
      <c r="Z3521">
        <v>272424</v>
      </c>
      <c r="AA3521">
        <v>247424</v>
      </c>
      <c r="AB3521" t="s">
        <v>63</v>
      </c>
      <c r="AC3521" s="1">
        <v>42024</v>
      </c>
      <c r="AD3521">
        <v>365000</v>
      </c>
      <c r="AE3521">
        <v>2667</v>
      </c>
      <c r="AF3521">
        <v>1270</v>
      </c>
      <c r="AG3521" t="s">
        <v>64</v>
      </c>
      <c r="AH3521" t="s">
        <v>76</v>
      </c>
      <c r="AI3521">
        <v>1</v>
      </c>
      <c r="AJ3521">
        <v>2006</v>
      </c>
      <c r="AK3521">
        <v>4</v>
      </c>
      <c r="AL3521">
        <v>3</v>
      </c>
      <c r="AN3521">
        <v>3372</v>
      </c>
      <c r="AO3521">
        <v>32</v>
      </c>
      <c r="AP3521" t="s">
        <v>63</v>
      </c>
      <c r="AQ3521" t="s">
        <v>66</v>
      </c>
      <c r="AR3521">
        <v>4691</v>
      </c>
      <c r="AW3521" t="s">
        <v>17075</v>
      </c>
      <c r="AX3521" t="s">
        <v>17076</v>
      </c>
      <c r="AY3521" t="s">
        <v>17077</v>
      </c>
      <c r="AZ3521" t="s">
        <v>70</v>
      </c>
    </row>
    <row r="3522" spans="1:52" x14ac:dyDescent="0.3">
      <c r="A3522">
        <v>2187212</v>
      </c>
      <c r="B3522" t="s">
        <v>17078</v>
      </c>
      <c r="C3522" t="str">
        <f t="shared" ref="C3522:C3585" si="426">"7492"</f>
        <v>7492</v>
      </c>
      <c r="D3522" t="s">
        <v>8411</v>
      </c>
      <c r="E3522" t="str">
        <f>"0100"</f>
        <v>0100</v>
      </c>
      <c r="F3522" t="s">
        <v>54</v>
      </c>
      <c r="G3522" t="str">
        <f>"33"</f>
        <v>33</v>
      </c>
      <c r="H3522" t="s">
        <v>1645</v>
      </c>
      <c r="I3522" t="s">
        <v>56</v>
      </c>
      <c r="J3522" t="s">
        <v>57</v>
      </c>
      <c r="K3522">
        <v>1</v>
      </c>
      <c r="L3522">
        <v>43573</v>
      </c>
      <c r="M3522">
        <v>1</v>
      </c>
      <c r="N3522" t="str">
        <f t="shared" si="423"/>
        <v>000X</v>
      </c>
      <c r="O3522">
        <v>3699</v>
      </c>
      <c r="P3522" t="s">
        <v>58</v>
      </c>
      <c r="Q3522" t="s">
        <v>16250</v>
      </c>
      <c r="R3522" t="s">
        <v>140</v>
      </c>
      <c r="T3522" t="s">
        <v>61</v>
      </c>
      <c r="V3522" t="s">
        <v>17079</v>
      </c>
      <c r="W3522">
        <v>260728</v>
      </c>
      <c r="X3522">
        <v>16000</v>
      </c>
      <c r="Y3522">
        <v>244728</v>
      </c>
      <c r="Z3522">
        <v>223457</v>
      </c>
      <c r="AA3522">
        <v>198457</v>
      </c>
      <c r="AB3522" t="s">
        <v>63</v>
      </c>
      <c r="AC3522" s="1">
        <v>42739</v>
      </c>
      <c r="AD3522">
        <v>83800</v>
      </c>
      <c r="AE3522">
        <v>2803</v>
      </c>
      <c r="AF3522">
        <v>2183</v>
      </c>
      <c r="AG3522" t="s">
        <v>64</v>
      </c>
      <c r="AH3522" t="s">
        <v>515</v>
      </c>
      <c r="AI3522">
        <v>1</v>
      </c>
      <c r="AJ3522">
        <v>1996</v>
      </c>
      <c r="AK3522">
        <v>3</v>
      </c>
      <c r="AL3522">
        <v>2</v>
      </c>
      <c r="AN3522">
        <v>2879</v>
      </c>
      <c r="AO3522">
        <v>32</v>
      </c>
      <c r="AP3522" t="s">
        <v>63</v>
      </c>
      <c r="AQ3522" t="s">
        <v>66</v>
      </c>
      <c r="AR3522">
        <v>3891</v>
      </c>
      <c r="AW3522" t="s">
        <v>17080</v>
      </c>
      <c r="AX3522" t="s">
        <v>17081</v>
      </c>
      <c r="AY3522" t="s">
        <v>17082</v>
      </c>
      <c r="AZ3522" t="s">
        <v>70</v>
      </c>
    </row>
    <row r="3523" spans="1:52" x14ac:dyDescent="0.3">
      <c r="A3523">
        <v>2187476</v>
      </c>
      <c r="B3523" t="s">
        <v>17083</v>
      </c>
      <c r="C3523" t="str">
        <f t="shared" si="426"/>
        <v>7492</v>
      </c>
      <c r="D3523" t="s">
        <v>8411</v>
      </c>
      <c r="E3523" t="str">
        <f>"0000"</f>
        <v>0000</v>
      </c>
      <c r="F3523" t="s">
        <v>108</v>
      </c>
      <c r="G3523" t="str">
        <f>"33"</f>
        <v>33</v>
      </c>
      <c r="H3523" t="s">
        <v>1645</v>
      </c>
      <c r="I3523" t="s">
        <v>56</v>
      </c>
      <c r="J3523" t="s">
        <v>57</v>
      </c>
      <c r="K3523">
        <v>0</v>
      </c>
      <c r="L3523">
        <v>43573</v>
      </c>
      <c r="M3523">
        <v>1</v>
      </c>
      <c r="N3523" t="str">
        <f t="shared" si="423"/>
        <v>000X</v>
      </c>
      <c r="O3523">
        <v>3827</v>
      </c>
      <c r="P3523" t="s">
        <v>58</v>
      </c>
      <c r="Q3523" t="s">
        <v>16250</v>
      </c>
      <c r="R3523" t="s">
        <v>140</v>
      </c>
      <c r="T3523" t="s">
        <v>61</v>
      </c>
      <c r="V3523" t="s">
        <v>17084</v>
      </c>
      <c r="W3523">
        <v>16000</v>
      </c>
      <c r="X3523">
        <v>16000</v>
      </c>
      <c r="Y3523">
        <v>0</v>
      </c>
      <c r="Z3523">
        <v>16000</v>
      </c>
      <c r="AA3523">
        <v>16000</v>
      </c>
      <c r="AB3523" t="s">
        <v>72</v>
      </c>
      <c r="AR3523">
        <v>0</v>
      </c>
      <c r="AW3523" t="s">
        <v>17085</v>
      </c>
      <c r="AY3523" t="s">
        <v>17086</v>
      </c>
      <c r="AZ3523" t="s">
        <v>17087</v>
      </c>
    </row>
    <row r="3524" spans="1:52" x14ac:dyDescent="0.3">
      <c r="A3524">
        <v>2188049</v>
      </c>
      <c r="B3524" t="s">
        <v>17088</v>
      </c>
      <c r="C3524" t="str">
        <f t="shared" si="426"/>
        <v>7492</v>
      </c>
      <c r="D3524" t="s">
        <v>8411</v>
      </c>
      <c r="E3524" t="str">
        <f>"0000"</f>
        <v>0000</v>
      </c>
      <c r="F3524" t="s">
        <v>108</v>
      </c>
      <c r="G3524" t="str">
        <f>"04"</f>
        <v>04</v>
      </c>
      <c r="H3524" t="s">
        <v>55</v>
      </c>
      <c r="I3524" t="s">
        <v>56</v>
      </c>
      <c r="J3524" t="s">
        <v>57</v>
      </c>
      <c r="K3524">
        <v>0</v>
      </c>
      <c r="L3524">
        <v>43750</v>
      </c>
      <c r="M3524">
        <v>1</v>
      </c>
      <c r="N3524" t="str">
        <f t="shared" si="423"/>
        <v>000X</v>
      </c>
      <c r="O3524">
        <v>5938</v>
      </c>
      <c r="P3524" t="s">
        <v>72</v>
      </c>
      <c r="Q3524" t="s">
        <v>16680</v>
      </c>
      <c r="R3524" t="s">
        <v>140</v>
      </c>
      <c r="T3524" t="s">
        <v>61</v>
      </c>
      <c r="V3524" t="s">
        <v>17089</v>
      </c>
      <c r="W3524">
        <v>16070</v>
      </c>
      <c r="X3524">
        <v>16070</v>
      </c>
      <c r="Y3524">
        <v>0</v>
      </c>
      <c r="Z3524">
        <v>16070</v>
      </c>
      <c r="AA3524">
        <v>16070</v>
      </c>
      <c r="AB3524" t="s">
        <v>72</v>
      </c>
      <c r="AC3524" s="1">
        <v>34973</v>
      </c>
      <c r="AD3524">
        <v>19300</v>
      </c>
      <c r="AE3524">
        <v>1104</v>
      </c>
      <c r="AF3524">
        <v>1612</v>
      </c>
      <c r="AG3524" t="s">
        <v>103</v>
      </c>
      <c r="AH3524" t="s">
        <v>873</v>
      </c>
      <c r="AR3524">
        <v>0</v>
      </c>
      <c r="AW3524" t="s">
        <v>17090</v>
      </c>
      <c r="AY3524" t="s">
        <v>17091</v>
      </c>
      <c r="AZ3524" t="s">
        <v>17092</v>
      </c>
    </row>
    <row r="3525" spans="1:52" x14ac:dyDescent="0.3">
      <c r="A3525">
        <v>2197692</v>
      </c>
      <c r="B3525" t="s">
        <v>17093</v>
      </c>
      <c r="C3525" t="str">
        <f t="shared" si="426"/>
        <v>7492</v>
      </c>
      <c r="D3525" t="s">
        <v>8411</v>
      </c>
      <c r="E3525" t="str">
        <f>"9400"</f>
        <v>9400</v>
      </c>
      <c r="F3525" t="s">
        <v>6520</v>
      </c>
      <c r="G3525" t="str">
        <f>"33"</f>
        <v>33</v>
      </c>
      <c r="H3525" t="s">
        <v>1645</v>
      </c>
      <c r="I3525" t="s">
        <v>56</v>
      </c>
      <c r="J3525" t="s">
        <v>6521</v>
      </c>
      <c r="K3525">
        <v>0</v>
      </c>
      <c r="L3525">
        <v>32608</v>
      </c>
      <c r="M3525">
        <v>0.75</v>
      </c>
      <c r="N3525" t="str">
        <f t="shared" si="423"/>
        <v>000X</v>
      </c>
      <c r="O3525">
        <v>0</v>
      </c>
      <c r="P3525" t="s">
        <v>58</v>
      </c>
      <c r="Q3525" t="s">
        <v>16250</v>
      </c>
      <c r="R3525" t="s">
        <v>140</v>
      </c>
      <c r="T3525" t="s">
        <v>61</v>
      </c>
      <c r="V3525" t="s">
        <v>17094</v>
      </c>
      <c r="W3525">
        <v>50</v>
      </c>
      <c r="X3525">
        <v>50</v>
      </c>
      <c r="Y3525">
        <v>0</v>
      </c>
      <c r="Z3525">
        <v>50</v>
      </c>
      <c r="AA3525">
        <v>50</v>
      </c>
      <c r="AB3525" t="s">
        <v>72</v>
      </c>
      <c r="AC3525" s="1">
        <v>31898</v>
      </c>
      <c r="AD3525">
        <v>7304100</v>
      </c>
      <c r="AE3525">
        <v>739</v>
      </c>
      <c r="AF3525">
        <v>16</v>
      </c>
      <c r="AG3525" t="s">
        <v>103</v>
      </c>
      <c r="AH3525" t="s">
        <v>570</v>
      </c>
      <c r="AR3525">
        <v>0</v>
      </c>
      <c r="AW3525" t="s">
        <v>6523</v>
      </c>
      <c r="AX3525" t="s">
        <v>6524</v>
      </c>
      <c r="AY3525" t="s">
        <v>6525</v>
      </c>
      <c r="AZ3525" t="s">
        <v>6526</v>
      </c>
    </row>
    <row r="3526" spans="1:52" x14ac:dyDescent="0.3">
      <c r="A3526">
        <v>2198087</v>
      </c>
      <c r="B3526" t="s">
        <v>17095</v>
      </c>
      <c r="C3526" t="str">
        <f t="shared" si="426"/>
        <v>7492</v>
      </c>
      <c r="D3526" t="s">
        <v>8411</v>
      </c>
      <c r="E3526" t="str">
        <f t="shared" ref="E3526:E3531" si="427">"0100"</f>
        <v>0100</v>
      </c>
      <c r="F3526" t="s">
        <v>54</v>
      </c>
      <c r="G3526" t="str">
        <f>"04"</f>
        <v>04</v>
      </c>
      <c r="H3526" t="s">
        <v>55</v>
      </c>
      <c r="I3526" t="s">
        <v>56</v>
      </c>
      <c r="J3526" t="s">
        <v>57</v>
      </c>
      <c r="K3526">
        <v>1</v>
      </c>
      <c r="L3526">
        <v>45700</v>
      </c>
      <c r="M3526">
        <v>1.05</v>
      </c>
      <c r="N3526" t="str">
        <f t="shared" si="423"/>
        <v>000X</v>
      </c>
      <c r="O3526">
        <v>5650</v>
      </c>
      <c r="P3526" t="s">
        <v>72</v>
      </c>
      <c r="Q3526" t="s">
        <v>15261</v>
      </c>
      <c r="R3526" t="s">
        <v>140</v>
      </c>
      <c r="T3526" t="s">
        <v>61</v>
      </c>
      <c r="V3526" t="s">
        <v>17096</v>
      </c>
      <c r="W3526">
        <v>251885</v>
      </c>
      <c r="X3526">
        <v>16790</v>
      </c>
      <c r="Y3526">
        <v>235095</v>
      </c>
      <c r="Z3526">
        <v>180027</v>
      </c>
      <c r="AA3526">
        <v>155027</v>
      </c>
      <c r="AB3526" t="s">
        <v>63</v>
      </c>
      <c r="AC3526" s="1">
        <v>43304</v>
      </c>
      <c r="AD3526">
        <v>23000</v>
      </c>
      <c r="AE3526">
        <v>2918</v>
      </c>
      <c r="AF3526">
        <v>1211</v>
      </c>
      <c r="AG3526" t="s">
        <v>103</v>
      </c>
      <c r="AH3526" t="s">
        <v>76</v>
      </c>
      <c r="AI3526">
        <v>1</v>
      </c>
      <c r="AJ3526">
        <v>2019</v>
      </c>
      <c r="AK3526">
        <v>3</v>
      </c>
      <c r="AL3526">
        <v>2</v>
      </c>
      <c r="AN3526">
        <v>2100</v>
      </c>
      <c r="AO3526">
        <v>32</v>
      </c>
      <c r="AP3526" t="s">
        <v>72</v>
      </c>
      <c r="AQ3526" t="s">
        <v>66</v>
      </c>
      <c r="AR3526">
        <v>3385</v>
      </c>
      <c r="AW3526" t="s">
        <v>17097</v>
      </c>
      <c r="AX3526" t="s">
        <v>17098</v>
      </c>
      <c r="AY3526" t="s">
        <v>17099</v>
      </c>
      <c r="AZ3526" t="s">
        <v>17100</v>
      </c>
    </row>
    <row r="3527" spans="1:52" x14ac:dyDescent="0.3">
      <c r="A3527">
        <v>2198117</v>
      </c>
      <c r="B3527" t="s">
        <v>17101</v>
      </c>
      <c r="C3527" t="str">
        <f t="shared" si="426"/>
        <v>7492</v>
      </c>
      <c r="D3527" t="s">
        <v>8411</v>
      </c>
      <c r="E3527" t="str">
        <f t="shared" si="427"/>
        <v>0100</v>
      </c>
      <c r="F3527" t="s">
        <v>54</v>
      </c>
      <c r="G3527" t="str">
        <f>"04"</f>
        <v>04</v>
      </c>
      <c r="H3527" t="s">
        <v>55</v>
      </c>
      <c r="I3527" t="s">
        <v>56</v>
      </c>
      <c r="J3527" t="s">
        <v>57</v>
      </c>
      <c r="K3527">
        <v>1</v>
      </c>
      <c r="L3527">
        <v>46220</v>
      </c>
      <c r="M3527">
        <v>1.06</v>
      </c>
      <c r="N3527" t="str">
        <f t="shared" si="423"/>
        <v>000X</v>
      </c>
      <c r="O3527">
        <v>5634</v>
      </c>
      <c r="P3527" t="s">
        <v>72</v>
      </c>
      <c r="Q3527" t="s">
        <v>15261</v>
      </c>
      <c r="R3527" t="s">
        <v>140</v>
      </c>
      <c r="T3527" t="s">
        <v>61</v>
      </c>
      <c r="V3527" t="s">
        <v>17102</v>
      </c>
      <c r="W3527">
        <v>238078</v>
      </c>
      <c r="X3527">
        <v>16980</v>
      </c>
      <c r="Y3527">
        <v>221098</v>
      </c>
      <c r="Z3527">
        <v>172990</v>
      </c>
      <c r="AA3527">
        <v>147990</v>
      </c>
      <c r="AB3527" t="s">
        <v>63</v>
      </c>
      <c r="AC3527" s="1">
        <v>34973</v>
      </c>
      <c r="AD3527">
        <v>8000</v>
      </c>
      <c r="AE3527">
        <v>1102</v>
      </c>
      <c r="AF3527">
        <v>805</v>
      </c>
      <c r="AG3527" t="s">
        <v>103</v>
      </c>
      <c r="AH3527" t="s">
        <v>76</v>
      </c>
      <c r="AI3527">
        <v>1</v>
      </c>
      <c r="AJ3527">
        <v>1997</v>
      </c>
      <c r="AK3527">
        <v>3</v>
      </c>
      <c r="AL3527">
        <v>2</v>
      </c>
      <c r="AN3527">
        <v>2254</v>
      </c>
      <c r="AO3527">
        <v>32</v>
      </c>
      <c r="AP3527" t="s">
        <v>63</v>
      </c>
      <c r="AQ3527" t="s">
        <v>66</v>
      </c>
      <c r="AR3527">
        <v>3511</v>
      </c>
      <c r="AW3527" t="s">
        <v>17103</v>
      </c>
      <c r="AX3527" t="s">
        <v>17104</v>
      </c>
      <c r="AY3527" t="s">
        <v>17105</v>
      </c>
      <c r="AZ3527" t="s">
        <v>70</v>
      </c>
    </row>
    <row r="3528" spans="1:52" x14ac:dyDescent="0.3">
      <c r="A3528">
        <v>2198168</v>
      </c>
      <c r="B3528" t="s">
        <v>17106</v>
      </c>
      <c r="C3528" t="str">
        <f t="shared" si="426"/>
        <v>7492</v>
      </c>
      <c r="D3528" t="s">
        <v>8411</v>
      </c>
      <c r="E3528" t="str">
        <f t="shared" si="427"/>
        <v>0100</v>
      </c>
      <c r="F3528" t="s">
        <v>54</v>
      </c>
      <c r="G3528" t="str">
        <f>"04"</f>
        <v>04</v>
      </c>
      <c r="H3528" t="s">
        <v>55</v>
      </c>
      <c r="I3528" t="s">
        <v>56</v>
      </c>
      <c r="J3528" t="s">
        <v>57</v>
      </c>
      <c r="K3528">
        <v>1</v>
      </c>
      <c r="L3528">
        <v>49025</v>
      </c>
      <c r="M3528">
        <v>1.1299999999999999</v>
      </c>
      <c r="N3528" t="str">
        <f t="shared" si="423"/>
        <v>000X</v>
      </c>
      <c r="O3528">
        <v>5600</v>
      </c>
      <c r="P3528" t="s">
        <v>72</v>
      </c>
      <c r="Q3528" t="s">
        <v>15261</v>
      </c>
      <c r="R3528" t="s">
        <v>140</v>
      </c>
      <c r="T3528" t="s">
        <v>61</v>
      </c>
      <c r="V3528" t="s">
        <v>17107</v>
      </c>
      <c r="W3528">
        <v>264310</v>
      </c>
      <c r="X3528">
        <v>18010</v>
      </c>
      <c r="Y3528">
        <v>246300</v>
      </c>
      <c r="Z3528">
        <v>192780</v>
      </c>
      <c r="AA3528">
        <v>167780</v>
      </c>
      <c r="AB3528" t="s">
        <v>63</v>
      </c>
      <c r="AC3528" s="1">
        <v>34973</v>
      </c>
      <c r="AD3528">
        <v>9500</v>
      </c>
      <c r="AE3528">
        <v>1099</v>
      </c>
      <c r="AF3528">
        <v>1975</v>
      </c>
      <c r="AG3528" t="s">
        <v>103</v>
      </c>
      <c r="AH3528" t="s">
        <v>76</v>
      </c>
      <c r="AI3528">
        <v>1</v>
      </c>
      <c r="AJ3528">
        <v>1998</v>
      </c>
      <c r="AK3528">
        <v>4</v>
      </c>
      <c r="AL3528">
        <v>2</v>
      </c>
      <c r="AN3528">
        <v>2572</v>
      </c>
      <c r="AO3528">
        <v>32</v>
      </c>
      <c r="AP3528" t="s">
        <v>63</v>
      </c>
      <c r="AQ3528" t="s">
        <v>66</v>
      </c>
      <c r="AR3528">
        <v>3763</v>
      </c>
      <c r="AW3528" t="s">
        <v>17108</v>
      </c>
      <c r="AY3528" t="s">
        <v>17109</v>
      </c>
      <c r="AZ3528" t="s">
        <v>70</v>
      </c>
    </row>
    <row r="3529" spans="1:52" x14ac:dyDescent="0.3">
      <c r="A3529">
        <v>2199351</v>
      </c>
      <c r="B3529" t="s">
        <v>17110</v>
      </c>
      <c r="C3529" t="str">
        <f t="shared" si="426"/>
        <v>7492</v>
      </c>
      <c r="D3529" t="s">
        <v>8411</v>
      </c>
      <c r="E3529" t="str">
        <f t="shared" si="427"/>
        <v>0100</v>
      </c>
      <c r="F3529" t="s">
        <v>54</v>
      </c>
      <c r="G3529" t="str">
        <f>"04"</f>
        <v>04</v>
      </c>
      <c r="H3529" t="s">
        <v>55</v>
      </c>
      <c r="I3529" t="s">
        <v>56</v>
      </c>
      <c r="J3529" t="s">
        <v>8434</v>
      </c>
      <c r="K3529">
        <v>1</v>
      </c>
      <c r="L3529">
        <v>55699</v>
      </c>
      <c r="M3529">
        <v>1.28</v>
      </c>
      <c r="N3529" t="str">
        <f t="shared" si="423"/>
        <v>000X</v>
      </c>
      <c r="O3529">
        <v>5120</v>
      </c>
      <c r="P3529" t="s">
        <v>72</v>
      </c>
      <c r="Q3529" t="s">
        <v>9562</v>
      </c>
      <c r="R3529" t="s">
        <v>88</v>
      </c>
      <c r="T3529" t="s">
        <v>61</v>
      </c>
      <c r="V3529" t="s">
        <v>17111</v>
      </c>
      <c r="W3529">
        <v>300288</v>
      </c>
      <c r="X3529">
        <v>15980</v>
      </c>
      <c r="Y3529">
        <v>284308</v>
      </c>
      <c r="Z3529">
        <v>182444</v>
      </c>
      <c r="AA3529">
        <v>157444</v>
      </c>
      <c r="AB3529" t="s">
        <v>63</v>
      </c>
      <c r="AC3529" s="1">
        <v>42250</v>
      </c>
      <c r="AD3529">
        <v>186000</v>
      </c>
      <c r="AE3529">
        <v>2711</v>
      </c>
      <c r="AF3529">
        <v>288</v>
      </c>
      <c r="AG3529" t="s">
        <v>64</v>
      </c>
      <c r="AH3529" t="s">
        <v>76</v>
      </c>
      <c r="AI3529">
        <v>1</v>
      </c>
      <c r="AJ3529">
        <v>1994</v>
      </c>
      <c r="AK3529">
        <v>3</v>
      </c>
      <c r="AL3529">
        <v>2</v>
      </c>
      <c r="AM3529">
        <v>1</v>
      </c>
      <c r="AN3529">
        <v>3048</v>
      </c>
      <c r="AO3529">
        <v>32</v>
      </c>
      <c r="AP3529" t="s">
        <v>63</v>
      </c>
      <c r="AQ3529" t="s">
        <v>66</v>
      </c>
      <c r="AR3529">
        <v>4112</v>
      </c>
      <c r="AW3529" t="s">
        <v>17112</v>
      </c>
      <c r="AX3529" t="s">
        <v>17113</v>
      </c>
      <c r="AY3529" t="s">
        <v>17114</v>
      </c>
      <c r="AZ3529" t="s">
        <v>70</v>
      </c>
    </row>
    <row r="3530" spans="1:52" x14ac:dyDescent="0.3">
      <c r="A3530">
        <v>2199415</v>
      </c>
      <c r="B3530" t="s">
        <v>17115</v>
      </c>
      <c r="C3530" t="str">
        <f t="shared" si="426"/>
        <v>7492</v>
      </c>
      <c r="D3530" t="s">
        <v>8411</v>
      </c>
      <c r="E3530" t="str">
        <f t="shared" si="427"/>
        <v>0100</v>
      </c>
      <c r="F3530" t="s">
        <v>54</v>
      </c>
      <c r="G3530" t="str">
        <f>"04"</f>
        <v>04</v>
      </c>
      <c r="H3530" t="s">
        <v>55</v>
      </c>
      <c r="I3530" t="s">
        <v>56</v>
      </c>
      <c r="J3530" t="s">
        <v>8434</v>
      </c>
      <c r="K3530">
        <v>1</v>
      </c>
      <c r="L3530">
        <v>54761</v>
      </c>
      <c r="M3530">
        <v>1.26</v>
      </c>
      <c r="N3530" t="str">
        <f t="shared" si="423"/>
        <v>000X</v>
      </c>
      <c r="O3530">
        <v>5157</v>
      </c>
      <c r="P3530" t="s">
        <v>72</v>
      </c>
      <c r="Q3530" t="s">
        <v>8637</v>
      </c>
      <c r="R3530" t="s">
        <v>88</v>
      </c>
      <c r="T3530" t="s">
        <v>61</v>
      </c>
      <c r="V3530" t="s">
        <v>17116</v>
      </c>
      <c r="W3530">
        <v>274161</v>
      </c>
      <c r="X3530">
        <v>15710</v>
      </c>
      <c r="Y3530">
        <v>258451</v>
      </c>
      <c r="Z3530">
        <v>194920</v>
      </c>
      <c r="AA3530">
        <v>169920</v>
      </c>
      <c r="AB3530" t="s">
        <v>63</v>
      </c>
      <c r="AC3530" s="1">
        <v>34820</v>
      </c>
      <c r="AD3530">
        <v>11000</v>
      </c>
      <c r="AE3530">
        <v>1083</v>
      </c>
      <c r="AF3530">
        <v>637</v>
      </c>
      <c r="AG3530" t="s">
        <v>103</v>
      </c>
      <c r="AH3530" t="s">
        <v>76</v>
      </c>
      <c r="AI3530">
        <v>1</v>
      </c>
      <c r="AJ3530">
        <v>1996</v>
      </c>
      <c r="AK3530">
        <v>3</v>
      </c>
      <c r="AL3530">
        <v>2</v>
      </c>
      <c r="AN3530">
        <v>3157</v>
      </c>
      <c r="AO3530">
        <v>32</v>
      </c>
      <c r="AP3530" t="s">
        <v>63</v>
      </c>
      <c r="AQ3530" t="s">
        <v>66</v>
      </c>
      <c r="AR3530">
        <v>4395</v>
      </c>
      <c r="AW3530" t="s">
        <v>17117</v>
      </c>
      <c r="AX3530" t="s">
        <v>17118</v>
      </c>
      <c r="AY3530" t="s">
        <v>17119</v>
      </c>
      <c r="AZ3530" t="s">
        <v>70</v>
      </c>
    </row>
    <row r="3531" spans="1:52" x14ac:dyDescent="0.3">
      <c r="A3531">
        <v>2199482</v>
      </c>
      <c r="B3531" t="s">
        <v>17120</v>
      </c>
      <c r="C3531" t="str">
        <f t="shared" si="426"/>
        <v>7492</v>
      </c>
      <c r="D3531" t="s">
        <v>8411</v>
      </c>
      <c r="E3531" t="str">
        <f t="shared" si="427"/>
        <v>0100</v>
      </c>
      <c r="F3531" t="s">
        <v>54</v>
      </c>
      <c r="G3531" t="str">
        <f t="shared" ref="G3531:G3539" si="428">"09"</f>
        <v>09</v>
      </c>
      <c r="H3531" t="s">
        <v>55</v>
      </c>
      <c r="I3531" t="s">
        <v>56</v>
      </c>
      <c r="J3531" t="s">
        <v>57</v>
      </c>
      <c r="K3531">
        <v>1</v>
      </c>
      <c r="L3531">
        <v>47013</v>
      </c>
      <c r="M3531">
        <v>1.08</v>
      </c>
      <c r="N3531" t="str">
        <f t="shared" si="423"/>
        <v>000X</v>
      </c>
      <c r="O3531">
        <v>3405</v>
      </c>
      <c r="P3531" t="s">
        <v>58</v>
      </c>
      <c r="Q3531" t="s">
        <v>8442</v>
      </c>
      <c r="R3531" t="s">
        <v>719</v>
      </c>
      <c r="T3531" t="s">
        <v>61</v>
      </c>
      <c r="V3531" t="s">
        <v>17121</v>
      </c>
      <c r="W3531">
        <v>168477</v>
      </c>
      <c r="X3531">
        <v>17270</v>
      </c>
      <c r="Y3531">
        <v>151207</v>
      </c>
      <c r="Z3531">
        <v>114646</v>
      </c>
      <c r="AA3531">
        <v>89646</v>
      </c>
      <c r="AB3531" t="s">
        <v>63</v>
      </c>
      <c r="AC3531" s="1">
        <v>37316</v>
      </c>
      <c r="AD3531">
        <v>137700</v>
      </c>
      <c r="AE3531">
        <v>1496</v>
      </c>
      <c r="AF3531">
        <v>1420</v>
      </c>
      <c r="AG3531" t="s">
        <v>64</v>
      </c>
      <c r="AH3531" t="s">
        <v>76</v>
      </c>
      <c r="AI3531">
        <v>1</v>
      </c>
      <c r="AJ3531">
        <v>1988</v>
      </c>
      <c r="AK3531">
        <v>3</v>
      </c>
      <c r="AL3531">
        <v>2</v>
      </c>
      <c r="AN3531">
        <v>1870</v>
      </c>
      <c r="AO3531">
        <v>32</v>
      </c>
      <c r="AP3531" t="s">
        <v>63</v>
      </c>
      <c r="AQ3531" t="s">
        <v>66</v>
      </c>
      <c r="AR3531">
        <v>2352</v>
      </c>
      <c r="AW3531" t="s">
        <v>17122</v>
      </c>
      <c r="AX3531" t="s">
        <v>17123</v>
      </c>
      <c r="AY3531" t="s">
        <v>17124</v>
      </c>
      <c r="AZ3531" t="s">
        <v>5257</v>
      </c>
    </row>
    <row r="3532" spans="1:52" x14ac:dyDescent="0.3">
      <c r="A3532">
        <v>2199491</v>
      </c>
      <c r="B3532" t="s">
        <v>17125</v>
      </c>
      <c r="C3532" t="str">
        <f t="shared" si="426"/>
        <v>7492</v>
      </c>
      <c r="D3532" t="s">
        <v>8411</v>
      </c>
      <c r="E3532" t="str">
        <f>"0000"</f>
        <v>0000</v>
      </c>
      <c r="F3532" t="s">
        <v>108</v>
      </c>
      <c r="G3532" t="str">
        <f t="shared" si="428"/>
        <v>09</v>
      </c>
      <c r="H3532" t="s">
        <v>55</v>
      </c>
      <c r="I3532" t="s">
        <v>56</v>
      </c>
      <c r="J3532" t="s">
        <v>57</v>
      </c>
      <c r="K3532">
        <v>0</v>
      </c>
      <c r="L3532">
        <v>44626</v>
      </c>
      <c r="M3532">
        <v>1.02</v>
      </c>
      <c r="N3532" t="str">
        <f t="shared" si="423"/>
        <v>000X</v>
      </c>
      <c r="O3532">
        <v>3357</v>
      </c>
      <c r="P3532" t="s">
        <v>58</v>
      </c>
      <c r="Q3532" t="s">
        <v>8442</v>
      </c>
      <c r="R3532" t="s">
        <v>719</v>
      </c>
      <c r="T3532" t="s">
        <v>61</v>
      </c>
      <c r="V3532" t="s">
        <v>17126</v>
      </c>
      <c r="W3532">
        <v>16390</v>
      </c>
      <c r="X3532">
        <v>16390</v>
      </c>
      <c r="Y3532">
        <v>0</v>
      </c>
      <c r="Z3532">
        <v>16390</v>
      </c>
      <c r="AA3532">
        <v>16390</v>
      </c>
      <c r="AB3532" t="s">
        <v>72</v>
      </c>
      <c r="AC3532" s="1">
        <v>32660</v>
      </c>
      <c r="AD3532">
        <v>16000</v>
      </c>
      <c r="AE3532">
        <v>819</v>
      </c>
      <c r="AF3532">
        <v>1814</v>
      </c>
      <c r="AG3532" t="s">
        <v>103</v>
      </c>
      <c r="AH3532" t="s">
        <v>221</v>
      </c>
      <c r="AR3532">
        <v>0</v>
      </c>
      <c r="AW3532" t="s">
        <v>17127</v>
      </c>
      <c r="AY3532" t="s">
        <v>17128</v>
      </c>
      <c r="AZ3532" t="s">
        <v>17129</v>
      </c>
    </row>
    <row r="3533" spans="1:52" x14ac:dyDescent="0.3">
      <c r="A3533">
        <v>2199547</v>
      </c>
      <c r="B3533" t="s">
        <v>17130</v>
      </c>
      <c r="C3533" t="str">
        <f t="shared" si="426"/>
        <v>7492</v>
      </c>
      <c r="D3533" t="s">
        <v>8411</v>
      </c>
      <c r="E3533" t="str">
        <f>"0100"</f>
        <v>0100</v>
      </c>
      <c r="F3533" t="s">
        <v>54</v>
      </c>
      <c r="G3533" t="str">
        <f t="shared" si="428"/>
        <v>09</v>
      </c>
      <c r="H3533" t="s">
        <v>55</v>
      </c>
      <c r="I3533" t="s">
        <v>56</v>
      </c>
      <c r="J3533" t="s">
        <v>57</v>
      </c>
      <c r="K3533">
        <v>1</v>
      </c>
      <c r="L3533">
        <v>49403</v>
      </c>
      <c r="M3533">
        <v>1.1299999999999999</v>
      </c>
      <c r="N3533" t="str">
        <f t="shared" si="423"/>
        <v>000X</v>
      </c>
      <c r="O3533">
        <v>3328</v>
      </c>
      <c r="P3533" t="s">
        <v>58</v>
      </c>
      <c r="Q3533" t="s">
        <v>8442</v>
      </c>
      <c r="R3533" t="s">
        <v>719</v>
      </c>
      <c r="T3533" t="s">
        <v>61</v>
      </c>
      <c r="V3533" t="s">
        <v>17131</v>
      </c>
      <c r="W3533">
        <v>185479</v>
      </c>
      <c r="X3533">
        <v>18150</v>
      </c>
      <c r="Y3533">
        <v>167329</v>
      </c>
      <c r="Z3533">
        <v>139288</v>
      </c>
      <c r="AA3533">
        <v>114288</v>
      </c>
      <c r="AB3533" t="s">
        <v>63</v>
      </c>
      <c r="AC3533" s="1">
        <v>38504</v>
      </c>
      <c r="AD3533">
        <v>219900</v>
      </c>
      <c r="AE3533">
        <v>1867</v>
      </c>
      <c r="AF3533">
        <v>958</v>
      </c>
      <c r="AG3533" t="s">
        <v>64</v>
      </c>
      <c r="AH3533" t="s">
        <v>76</v>
      </c>
      <c r="AI3533">
        <v>2</v>
      </c>
      <c r="AJ3533">
        <v>1994</v>
      </c>
      <c r="AK3533">
        <v>4</v>
      </c>
      <c r="AL3533">
        <v>3</v>
      </c>
      <c r="AN3533">
        <v>1962</v>
      </c>
      <c r="AO3533">
        <v>32</v>
      </c>
      <c r="AP3533" t="s">
        <v>63</v>
      </c>
      <c r="AQ3533" t="s">
        <v>66</v>
      </c>
      <c r="AR3533">
        <v>2585</v>
      </c>
      <c r="AW3533" t="s">
        <v>17132</v>
      </c>
      <c r="AX3533" t="s">
        <v>17133</v>
      </c>
      <c r="AY3533" t="s">
        <v>17134</v>
      </c>
      <c r="AZ3533" t="s">
        <v>17135</v>
      </c>
    </row>
    <row r="3534" spans="1:52" x14ac:dyDescent="0.3">
      <c r="A3534">
        <v>2199857</v>
      </c>
      <c r="B3534" t="s">
        <v>17136</v>
      </c>
      <c r="C3534" t="str">
        <f t="shared" si="426"/>
        <v>7492</v>
      </c>
      <c r="D3534" t="s">
        <v>8411</v>
      </c>
      <c r="E3534" t="str">
        <f>"0100"</f>
        <v>0100</v>
      </c>
      <c r="F3534" t="s">
        <v>54</v>
      </c>
      <c r="G3534" t="str">
        <f t="shared" si="428"/>
        <v>09</v>
      </c>
      <c r="H3534" t="s">
        <v>55</v>
      </c>
      <c r="I3534" t="s">
        <v>56</v>
      </c>
      <c r="J3534" t="s">
        <v>57</v>
      </c>
      <c r="K3534">
        <v>1</v>
      </c>
      <c r="L3534">
        <v>46175</v>
      </c>
      <c r="M3534">
        <v>1.06</v>
      </c>
      <c r="N3534" t="str">
        <f t="shared" si="423"/>
        <v>000X</v>
      </c>
      <c r="O3534">
        <v>3321</v>
      </c>
      <c r="P3534" t="s">
        <v>58</v>
      </c>
      <c r="Q3534" t="s">
        <v>8625</v>
      </c>
      <c r="R3534" t="s">
        <v>118</v>
      </c>
      <c r="T3534" t="s">
        <v>61</v>
      </c>
      <c r="V3534" t="s">
        <v>17137</v>
      </c>
      <c r="W3534">
        <v>232092</v>
      </c>
      <c r="X3534">
        <v>16960</v>
      </c>
      <c r="Y3534">
        <v>215132</v>
      </c>
      <c r="Z3534">
        <v>190547</v>
      </c>
      <c r="AA3534">
        <v>165547</v>
      </c>
      <c r="AB3534" t="s">
        <v>72</v>
      </c>
      <c r="AC3534" s="1">
        <v>44060</v>
      </c>
      <c r="AD3534">
        <v>298000</v>
      </c>
      <c r="AE3534">
        <v>3085</v>
      </c>
      <c r="AF3534">
        <v>1379</v>
      </c>
      <c r="AG3534" t="s">
        <v>64</v>
      </c>
      <c r="AH3534" t="s">
        <v>76</v>
      </c>
      <c r="AI3534">
        <v>1</v>
      </c>
      <c r="AJ3534">
        <v>1999</v>
      </c>
      <c r="AK3534">
        <v>3</v>
      </c>
      <c r="AL3534">
        <v>2</v>
      </c>
      <c r="AN3534">
        <v>1717</v>
      </c>
      <c r="AO3534">
        <v>32</v>
      </c>
      <c r="AP3534" t="s">
        <v>63</v>
      </c>
      <c r="AQ3534" t="s">
        <v>66</v>
      </c>
      <c r="AR3534">
        <v>2762</v>
      </c>
      <c r="AW3534" t="s">
        <v>17138</v>
      </c>
      <c r="AX3534" t="s">
        <v>17139</v>
      </c>
      <c r="AY3534" t="s">
        <v>17140</v>
      </c>
      <c r="AZ3534" t="s">
        <v>70</v>
      </c>
    </row>
    <row r="3535" spans="1:52" x14ac:dyDescent="0.3">
      <c r="A3535">
        <v>2199962</v>
      </c>
      <c r="B3535" t="s">
        <v>17141</v>
      </c>
      <c r="C3535" t="str">
        <f t="shared" si="426"/>
        <v>7492</v>
      </c>
      <c r="D3535" t="s">
        <v>8411</v>
      </c>
      <c r="E3535" t="str">
        <f>"0000"</f>
        <v>0000</v>
      </c>
      <c r="F3535" t="s">
        <v>108</v>
      </c>
      <c r="G3535" t="str">
        <f t="shared" si="428"/>
        <v>09</v>
      </c>
      <c r="H3535" t="s">
        <v>55</v>
      </c>
      <c r="I3535" t="s">
        <v>56</v>
      </c>
      <c r="J3535" t="s">
        <v>57</v>
      </c>
      <c r="K3535">
        <v>0</v>
      </c>
      <c r="L3535">
        <v>44029</v>
      </c>
      <c r="M3535">
        <v>1.01</v>
      </c>
      <c r="N3535" t="str">
        <f t="shared" si="423"/>
        <v>000X</v>
      </c>
      <c r="O3535">
        <v>4755</v>
      </c>
      <c r="P3535" t="s">
        <v>72</v>
      </c>
      <c r="Q3535" t="s">
        <v>8610</v>
      </c>
      <c r="R3535" t="s">
        <v>74</v>
      </c>
      <c r="T3535" t="s">
        <v>61</v>
      </c>
      <c r="V3535" t="s">
        <v>17142</v>
      </c>
      <c r="W3535">
        <v>16170</v>
      </c>
      <c r="X3535">
        <v>16170</v>
      </c>
      <c r="Y3535">
        <v>0</v>
      </c>
      <c r="Z3535">
        <v>16170</v>
      </c>
      <c r="AA3535">
        <v>16170</v>
      </c>
      <c r="AB3535" t="s">
        <v>72</v>
      </c>
      <c r="AC3535" s="1">
        <v>36495</v>
      </c>
      <c r="AD3535">
        <v>10900</v>
      </c>
      <c r="AE3535">
        <v>1342</v>
      </c>
      <c r="AF3535">
        <v>10</v>
      </c>
      <c r="AG3535" t="s">
        <v>103</v>
      </c>
      <c r="AH3535" t="s">
        <v>76</v>
      </c>
      <c r="AR3535">
        <v>0</v>
      </c>
      <c r="AW3535" t="s">
        <v>17143</v>
      </c>
      <c r="AX3535" t="s">
        <v>17144</v>
      </c>
      <c r="AY3535" t="s">
        <v>17145</v>
      </c>
      <c r="AZ3535" t="s">
        <v>70</v>
      </c>
    </row>
    <row r="3536" spans="1:52" x14ac:dyDescent="0.3">
      <c r="A3536">
        <v>2200006</v>
      </c>
      <c r="B3536" t="s">
        <v>17146</v>
      </c>
      <c r="C3536" t="str">
        <f t="shared" si="426"/>
        <v>7492</v>
      </c>
      <c r="D3536" t="s">
        <v>8411</v>
      </c>
      <c r="E3536" t="str">
        <f>"0100"</f>
        <v>0100</v>
      </c>
      <c r="F3536" t="s">
        <v>54</v>
      </c>
      <c r="G3536" t="str">
        <f t="shared" si="428"/>
        <v>09</v>
      </c>
      <c r="H3536" t="s">
        <v>55</v>
      </c>
      <c r="I3536" t="s">
        <v>56</v>
      </c>
      <c r="J3536" t="s">
        <v>57</v>
      </c>
      <c r="K3536">
        <v>1</v>
      </c>
      <c r="L3536">
        <v>46638</v>
      </c>
      <c r="M3536">
        <v>1.07</v>
      </c>
      <c r="N3536" t="str">
        <f t="shared" si="423"/>
        <v>000X</v>
      </c>
      <c r="O3536">
        <v>3540</v>
      </c>
      <c r="P3536" t="s">
        <v>58</v>
      </c>
      <c r="Q3536" t="s">
        <v>8459</v>
      </c>
      <c r="R3536" t="s">
        <v>4590</v>
      </c>
      <c r="T3536" t="s">
        <v>61</v>
      </c>
      <c r="V3536" t="s">
        <v>17147</v>
      </c>
      <c r="W3536">
        <v>196162</v>
      </c>
      <c r="X3536">
        <v>17130</v>
      </c>
      <c r="Y3536">
        <v>179032</v>
      </c>
      <c r="Z3536">
        <v>171220</v>
      </c>
      <c r="AA3536">
        <v>146220</v>
      </c>
      <c r="AB3536" t="s">
        <v>63</v>
      </c>
      <c r="AC3536" s="1">
        <v>40360</v>
      </c>
      <c r="AD3536">
        <v>145000</v>
      </c>
      <c r="AE3536">
        <v>2366</v>
      </c>
      <c r="AF3536">
        <v>409</v>
      </c>
      <c r="AG3536" t="s">
        <v>64</v>
      </c>
      <c r="AH3536" t="s">
        <v>76</v>
      </c>
      <c r="AI3536">
        <v>1</v>
      </c>
      <c r="AJ3536">
        <v>1989</v>
      </c>
      <c r="AK3536">
        <v>3</v>
      </c>
      <c r="AL3536">
        <v>2</v>
      </c>
      <c r="AN3536">
        <v>1638</v>
      </c>
      <c r="AO3536">
        <v>32</v>
      </c>
      <c r="AP3536" t="s">
        <v>63</v>
      </c>
      <c r="AQ3536" t="s">
        <v>66</v>
      </c>
      <c r="AR3536">
        <v>2341</v>
      </c>
      <c r="AW3536" t="s">
        <v>17148</v>
      </c>
      <c r="AY3536" t="s">
        <v>17149</v>
      </c>
      <c r="AZ3536" t="s">
        <v>70</v>
      </c>
    </row>
    <row r="3537" spans="1:52" x14ac:dyDescent="0.3">
      <c r="A3537">
        <v>2200022</v>
      </c>
      <c r="B3537" t="s">
        <v>17150</v>
      </c>
      <c r="C3537" t="str">
        <f t="shared" si="426"/>
        <v>7492</v>
      </c>
      <c r="D3537" t="s">
        <v>8411</v>
      </c>
      <c r="E3537" t="str">
        <f>"0100"</f>
        <v>0100</v>
      </c>
      <c r="F3537" t="s">
        <v>54</v>
      </c>
      <c r="G3537" t="str">
        <f t="shared" si="428"/>
        <v>09</v>
      </c>
      <c r="H3537" t="s">
        <v>55</v>
      </c>
      <c r="I3537" t="s">
        <v>56</v>
      </c>
      <c r="J3537" t="s">
        <v>57</v>
      </c>
      <c r="K3537">
        <v>1</v>
      </c>
      <c r="L3537">
        <v>47024</v>
      </c>
      <c r="M3537">
        <v>1.08</v>
      </c>
      <c r="N3537" t="str">
        <f t="shared" si="423"/>
        <v>000X</v>
      </c>
      <c r="O3537">
        <v>3510</v>
      </c>
      <c r="P3537" t="s">
        <v>58</v>
      </c>
      <c r="Q3537" t="s">
        <v>8459</v>
      </c>
      <c r="R3537" t="s">
        <v>4590</v>
      </c>
      <c r="T3537" t="s">
        <v>61</v>
      </c>
      <c r="V3537" t="s">
        <v>17151</v>
      </c>
      <c r="W3537">
        <v>220494</v>
      </c>
      <c r="X3537">
        <v>17270</v>
      </c>
      <c r="Y3537">
        <v>203224</v>
      </c>
      <c r="Z3537">
        <v>168296</v>
      </c>
      <c r="AA3537">
        <v>143296</v>
      </c>
      <c r="AB3537" t="s">
        <v>63</v>
      </c>
      <c r="AC3537" s="1">
        <v>38108</v>
      </c>
      <c r="AD3537">
        <v>207100</v>
      </c>
      <c r="AE3537">
        <v>1733</v>
      </c>
      <c r="AF3537">
        <v>1657</v>
      </c>
      <c r="AG3537" t="s">
        <v>64</v>
      </c>
      <c r="AH3537" t="s">
        <v>76</v>
      </c>
      <c r="AI3537">
        <v>1</v>
      </c>
      <c r="AJ3537">
        <v>2001</v>
      </c>
      <c r="AK3537">
        <v>3</v>
      </c>
      <c r="AL3537">
        <v>2</v>
      </c>
      <c r="AN3537">
        <v>2003</v>
      </c>
      <c r="AO3537">
        <v>32</v>
      </c>
      <c r="AP3537" t="s">
        <v>63</v>
      </c>
      <c r="AQ3537" t="s">
        <v>66</v>
      </c>
      <c r="AR3537">
        <v>2960</v>
      </c>
      <c r="AW3537" t="s">
        <v>17152</v>
      </c>
      <c r="AX3537" t="s">
        <v>17153</v>
      </c>
      <c r="AY3537" t="s">
        <v>17154</v>
      </c>
      <c r="AZ3537" t="s">
        <v>70</v>
      </c>
    </row>
    <row r="3538" spans="1:52" x14ac:dyDescent="0.3">
      <c r="A3538">
        <v>2200031</v>
      </c>
      <c r="B3538" t="s">
        <v>17155</v>
      </c>
      <c r="C3538" t="str">
        <f t="shared" si="426"/>
        <v>7492</v>
      </c>
      <c r="D3538" t="s">
        <v>8411</v>
      </c>
      <c r="E3538" t="str">
        <f>"0000"</f>
        <v>0000</v>
      </c>
      <c r="F3538" t="s">
        <v>108</v>
      </c>
      <c r="G3538" t="str">
        <f t="shared" si="428"/>
        <v>09</v>
      </c>
      <c r="H3538" t="s">
        <v>55</v>
      </c>
      <c r="I3538" t="s">
        <v>56</v>
      </c>
      <c r="J3538" t="s">
        <v>57</v>
      </c>
      <c r="K3538">
        <v>0</v>
      </c>
      <c r="L3538">
        <v>49671</v>
      </c>
      <c r="M3538">
        <v>1.1399999999999999</v>
      </c>
      <c r="N3538" t="str">
        <f t="shared" si="423"/>
        <v>000X</v>
      </c>
      <c r="O3538">
        <v>4774</v>
      </c>
      <c r="P3538" t="s">
        <v>72</v>
      </c>
      <c r="Q3538" t="s">
        <v>8610</v>
      </c>
      <c r="R3538" t="s">
        <v>74</v>
      </c>
      <c r="T3538" t="s">
        <v>61</v>
      </c>
      <c r="V3538" t="s">
        <v>17156</v>
      </c>
      <c r="W3538">
        <v>18240</v>
      </c>
      <c r="X3538">
        <v>18240</v>
      </c>
      <c r="Y3538">
        <v>0</v>
      </c>
      <c r="Z3538">
        <v>18240</v>
      </c>
      <c r="AA3538">
        <v>18240</v>
      </c>
      <c r="AB3538" t="s">
        <v>72</v>
      </c>
      <c r="AR3538">
        <v>0</v>
      </c>
      <c r="AW3538" t="s">
        <v>17157</v>
      </c>
      <c r="AY3538" t="s">
        <v>17158</v>
      </c>
      <c r="AZ3538" t="s">
        <v>17159</v>
      </c>
    </row>
    <row r="3539" spans="1:52" x14ac:dyDescent="0.3">
      <c r="A3539">
        <v>2200201</v>
      </c>
      <c r="B3539" t="s">
        <v>17160</v>
      </c>
      <c r="C3539" t="str">
        <f t="shared" si="426"/>
        <v>7492</v>
      </c>
      <c r="D3539" t="s">
        <v>8411</v>
      </c>
      <c r="E3539" t="str">
        <f>"0000"</f>
        <v>0000</v>
      </c>
      <c r="F3539" t="s">
        <v>108</v>
      </c>
      <c r="G3539" t="str">
        <f t="shared" si="428"/>
        <v>09</v>
      </c>
      <c r="H3539" t="s">
        <v>55</v>
      </c>
      <c r="I3539" t="s">
        <v>56</v>
      </c>
      <c r="J3539" t="s">
        <v>57</v>
      </c>
      <c r="K3539">
        <v>0</v>
      </c>
      <c r="L3539">
        <v>44985</v>
      </c>
      <c r="M3539">
        <v>1.03</v>
      </c>
      <c r="N3539" t="str">
        <f t="shared" si="423"/>
        <v>000X</v>
      </c>
      <c r="O3539">
        <v>3779</v>
      </c>
      <c r="P3539" t="s">
        <v>58</v>
      </c>
      <c r="Q3539" t="s">
        <v>17161</v>
      </c>
      <c r="R3539" t="s">
        <v>118</v>
      </c>
      <c r="T3539" t="s">
        <v>61</v>
      </c>
      <c r="V3539" t="s">
        <v>17162</v>
      </c>
      <c r="W3539">
        <v>16520</v>
      </c>
      <c r="X3539">
        <v>16520</v>
      </c>
      <c r="Y3539">
        <v>0</v>
      </c>
      <c r="Z3539">
        <v>16520</v>
      </c>
      <c r="AA3539">
        <v>16520</v>
      </c>
      <c r="AB3539" t="s">
        <v>72</v>
      </c>
      <c r="AR3539">
        <v>0</v>
      </c>
      <c r="AW3539" t="s">
        <v>17163</v>
      </c>
      <c r="AY3539" t="s">
        <v>17164</v>
      </c>
      <c r="AZ3539" t="s">
        <v>17165</v>
      </c>
    </row>
    <row r="3540" spans="1:52" x14ac:dyDescent="0.3">
      <c r="A3540">
        <v>2199202</v>
      </c>
      <c r="B3540" t="s">
        <v>17166</v>
      </c>
      <c r="C3540" t="str">
        <f t="shared" si="426"/>
        <v>7492</v>
      </c>
      <c r="D3540" t="s">
        <v>8411</v>
      </c>
      <c r="E3540" t="str">
        <f>"0100"</f>
        <v>0100</v>
      </c>
      <c r="F3540" t="s">
        <v>54</v>
      </c>
      <c r="G3540" t="str">
        <f>"04"</f>
        <v>04</v>
      </c>
      <c r="H3540" t="s">
        <v>55</v>
      </c>
      <c r="I3540" t="s">
        <v>56</v>
      </c>
      <c r="J3540" t="s">
        <v>8434</v>
      </c>
      <c r="K3540">
        <v>1</v>
      </c>
      <c r="L3540">
        <v>60045</v>
      </c>
      <c r="M3540">
        <v>1.38</v>
      </c>
      <c r="N3540" t="str">
        <f t="shared" si="423"/>
        <v>000X</v>
      </c>
      <c r="O3540">
        <v>5156</v>
      </c>
      <c r="P3540" t="s">
        <v>72</v>
      </c>
      <c r="Q3540" t="s">
        <v>8637</v>
      </c>
      <c r="R3540" t="s">
        <v>88</v>
      </c>
      <c r="T3540" t="s">
        <v>61</v>
      </c>
      <c r="V3540" t="s">
        <v>17167</v>
      </c>
      <c r="W3540">
        <v>222104</v>
      </c>
      <c r="X3540">
        <v>17230</v>
      </c>
      <c r="Y3540">
        <v>204874</v>
      </c>
      <c r="Z3540">
        <v>204699</v>
      </c>
      <c r="AA3540">
        <v>179699</v>
      </c>
      <c r="AB3540" t="s">
        <v>63</v>
      </c>
      <c r="AC3540" s="1">
        <v>43629</v>
      </c>
      <c r="AD3540">
        <v>256000</v>
      </c>
      <c r="AE3540">
        <v>2984</v>
      </c>
      <c r="AF3540">
        <v>1386</v>
      </c>
      <c r="AG3540" t="s">
        <v>64</v>
      </c>
      <c r="AH3540" t="s">
        <v>76</v>
      </c>
      <c r="AI3540">
        <v>1</v>
      </c>
      <c r="AJ3540">
        <v>1997</v>
      </c>
      <c r="AK3540">
        <v>2</v>
      </c>
      <c r="AL3540">
        <v>2</v>
      </c>
      <c r="AN3540">
        <v>1998</v>
      </c>
      <c r="AO3540">
        <v>46</v>
      </c>
      <c r="AP3540" t="s">
        <v>72</v>
      </c>
      <c r="AQ3540" t="s">
        <v>66</v>
      </c>
      <c r="AR3540">
        <v>3084</v>
      </c>
      <c r="AW3540" t="s">
        <v>17168</v>
      </c>
      <c r="AX3540" t="s">
        <v>17169</v>
      </c>
      <c r="AY3540" t="s">
        <v>17170</v>
      </c>
      <c r="AZ3540" t="s">
        <v>70</v>
      </c>
    </row>
    <row r="3541" spans="1:52" x14ac:dyDescent="0.3">
      <c r="A3541">
        <v>2199661</v>
      </c>
      <c r="B3541" t="s">
        <v>17171</v>
      </c>
      <c r="C3541" t="str">
        <f t="shared" si="426"/>
        <v>7492</v>
      </c>
      <c r="D3541" t="s">
        <v>8411</v>
      </c>
      <c r="E3541" t="str">
        <f>"0000"</f>
        <v>0000</v>
      </c>
      <c r="F3541" t="s">
        <v>108</v>
      </c>
      <c r="G3541" t="str">
        <f t="shared" ref="G3541:G3554" si="429">"09"</f>
        <v>09</v>
      </c>
      <c r="H3541" t="s">
        <v>55</v>
      </c>
      <c r="I3541" t="s">
        <v>56</v>
      </c>
      <c r="J3541" t="s">
        <v>57</v>
      </c>
      <c r="K3541">
        <v>0</v>
      </c>
      <c r="L3541">
        <v>25000</v>
      </c>
      <c r="M3541">
        <v>0.56999999999999995</v>
      </c>
      <c r="N3541" t="str">
        <f t="shared" si="423"/>
        <v>000X</v>
      </c>
      <c r="O3541">
        <v>4996</v>
      </c>
      <c r="P3541" t="s">
        <v>72</v>
      </c>
      <c r="Q3541" t="s">
        <v>8499</v>
      </c>
      <c r="R3541" t="s">
        <v>266</v>
      </c>
      <c r="T3541" t="s">
        <v>61</v>
      </c>
      <c r="V3541" t="s">
        <v>17172</v>
      </c>
      <c r="W3541">
        <v>8840</v>
      </c>
      <c r="X3541">
        <v>8840</v>
      </c>
      <c r="Y3541">
        <v>0</v>
      </c>
      <c r="Z3541">
        <v>8840</v>
      </c>
      <c r="AA3541">
        <v>8840</v>
      </c>
      <c r="AB3541" t="s">
        <v>72</v>
      </c>
      <c r="AR3541">
        <v>0</v>
      </c>
      <c r="AW3541" t="s">
        <v>17173</v>
      </c>
      <c r="AY3541" t="s">
        <v>17174</v>
      </c>
      <c r="AZ3541" t="s">
        <v>4081</v>
      </c>
    </row>
    <row r="3542" spans="1:52" x14ac:dyDescent="0.3">
      <c r="A3542">
        <v>2199750</v>
      </c>
      <c r="B3542" t="s">
        <v>17175</v>
      </c>
      <c r="C3542" t="str">
        <f t="shared" si="426"/>
        <v>7492</v>
      </c>
      <c r="D3542" t="s">
        <v>8411</v>
      </c>
      <c r="E3542" t="str">
        <f>"0000"</f>
        <v>0000</v>
      </c>
      <c r="F3542" t="s">
        <v>108</v>
      </c>
      <c r="G3542" t="str">
        <f t="shared" si="429"/>
        <v>09</v>
      </c>
      <c r="H3542" t="s">
        <v>55</v>
      </c>
      <c r="I3542" t="s">
        <v>56</v>
      </c>
      <c r="J3542" t="s">
        <v>57</v>
      </c>
      <c r="K3542">
        <v>0</v>
      </c>
      <c r="L3542">
        <v>27257</v>
      </c>
      <c r="M3542">
        <v>0.63</v>
      </c>
      <c r="N3542" t="str">
        <f t="shared" si="423"/>
        <v>000X</v>
      </c>
      <c r="O3542">
        <v>4894</v>
      </c>
      <c r="P3542" t="s">
        <v>72</v>
      </c>
      <c r="Q3542" t="s">
        <v>8499</v>
      </c>
      <c r="R3542" t="s">
        <v>266</v>
      </c>
      <c r="T3542" t="s">
        <v>61</v>
      </c>
      <c r="V3542" t="s">
        <v>17176</v>
      </c>
      <c r="W3542">
        <v>8840</v>
      </c>
      <c r="X3542">
        <v>8840</v>
      </c>
      <c r="Y3542">
        <v>0</v>
      </c>
      <c r="Z3542">
        <v>8840</v>
      </c>
      <c r="AA3542">
        <v>8840</v>
      </c>
      <c r="AB3542" t="s">
        <v>72</v>
      </c>
      <c r="AC3542" s="1">
        <v>38169</v>
      </c>
      <c r="AD3542">
        <v>90000</v>
      </c>
      <c r="AE3542">
        <v>1743</v>
      </c>
      <c r="AF3542">
        <v>2090</v>
      </c>
      <c r="AG3542" t="s">
        <v>103</v>
      </c>
      <c r="AH3542" t="s">
        <v>570</v>
      </c>
      <c r="AR3542">
        <v>0</v>
      </c>
      <c r="AW3542" t="s">
        <v>17177</v>
      </c>
      <c r="AY3542" t="s">
        <v>3353</v>
      </c>
      <c r="AZ3542" t="s">
        <v>70</v>
      </c>
    </row>
    <row r="3543" spans="1:52" x14ac:dyDescent="0.3">
      <c r="A3543">
        <v>2199792</v>
      </c>
      <c r="B3543" t="s">
        <v>17178</v>
      </c>
      <c r="C3543" t="str">
        <f t="shared" si="426"/>
        <v>7492</v>
      </c>
      <c r="D3543" t="s">
        <v>8411</v>
      </c>
      <c r="E3543" t="str">
        <f>"0100"</f>
        <v>0100</v>
      </c>
      <c r="F3543" t="s">
        <v>54</v>
      </c>
      <c r="G3543" t="str">
        <f t="shared" si="429"/>
        <v>09</v>
      </c>
      <c r="H3543" t="s">
        <v>55</v>
      </c>
      <c r="I3543" t="s">
        <v>56</v>
      </c>
      <c r="J3543" t="s">
        <v>57</v>
      </c>
      <c r="K3543">
        <v>1</v>
      </c>
      <c r="L3543">
        <v>44519</v>
      </c>
      <c r="M3543">
        <v>1.02</v>
      </c>
      <c r="N3543" t="str">
        <f t="shared" si="423"/>
        <v>000X</v>
      </c>
      <c r="O3543">
        <v>4716</v>
      </c>
      <c r="P3543" t="s">
        <v>72</v>
      </c>
      <c r="Q3543" t="s">
        <v>8499</v>
      </c>
      <c r="R3543" t="s">
        <v>266</v>
      </c>
      <c r="T3543" t="s">
        <v>61</v>
      </c>
      <c r="V3543" t="s">
        <v>17179</v>
      </c>
      <c r="W3543">
        <v>214475</v>
      </c>
      <c r="X3543">
        <v>16350</v>
      </c>
      <c r="Y3543">
        <v>198125</v>
      </c>
      <c r="Z3543">
        <v>173252</v>
      </c>
      <c r="AA3543">
        <v>148252</v>
      </c>
      <c r="AB3543" t="s">
        <v>63</v>
      </c>
      <c r="AC3543" s="1">
        <v>38869</v>
      </c>
      <c r="AD3543">
        <v>245000</v>
      </c>
      <c r="AE3543">
        <v>2024</v>
      </c>
      <c r="AF3543">
        <v>1905</v>
      </c>
      <c r="AG3543" t="s">
        <v>64</v>
      </c>
      <c r="AH3543" t="s">
        <v>76</v>
      </c>
      <c r="AI3543">
        <v>1</v>
      </c>
      <c r="AJ3543">
        <v>2002</v>
      </c>
      <c r="AK3543">
        <v>3</v>
      </c>
      <c r="AL3543">
        <v>2</v>
      </c>
      <c r="AN3543">
        <v>1789</v>
      </c>
      <c r="AO3543">
        <v>32</v>
      </c>
      <c r="AP3543" t="s">
        <v>63</v>
      </c>
      <c r="AQ3543" t="s">
        <v>66</v>
      </c>
      <c r="AR3543">
        <v>2461</v>
      </c>
      <c r="AW3543" t="s">
        <v>17180</v>
      </c>
      <c r="AX3543" t="s">
        <v>17181</v>
      </c>
      <c r="AY3543" t="s">
        <v>17182</v>
      </c>
      <c r="AZ3543" t="s">
        <v>70</v>
      </c>
    </row>
    <row r="3544" spans="1:52" x14ac:dyDescent="0.3">
      <c r="A3544">
        <v>2199831</v>
      </c>
      <c r="B3544" t="s">
        <v>17183</v>
      </c>
      <c r="C3544" t="str">
        <f t="shared" si="426"/>
        <v>7492</v>
      </c>
      <c r="D3544" t="s">
        <v>8411</v>
      </c>
      <c r="E3544" t="str">
        <f>"0100"</f>
        <v>0100</v>
      </c>
      <c r="F3544" t="s">
        <v>54</v>
      </c>
      <c r="G3544" t="str">
        <f t="shared" si="429"/>
        <v>09</v>
      </c>
      <c r="H3544" t="s">
        <v>55</v>
      </c>
      <c r="I3544" t="s">
        <v>56</v>
      </c>
      <c r="J3544" t="s">
        <v>57</v>
      </c>
      <c r="K3544">
        <v>1</v>
      </c>
      <c r="L3544">
        <v>46279</v>
      </c>
      <c r="M3544">
        <v>1.06</v>
      </c>
      <c r="N3544" t="str">
        <f t="shared" si="423"/>
        <v>000X</v>
      </c>
      <c r="O3544">
        <v>3255</v>
      </c>
      <c r="P3544" t="s">
        <v>58</v>
      </c>
      <c r="Q3544" t="s">
        <v>8625</v>
      </c>
      <c r="R3544" t="s">
        <v>118</v>
      </c>
      <c r="T3544" t="s">
        <v>61</v>
      </c>
      <c r="V3544" t="s">
        <v>17184</v>
      </c>
      <c r="W3544">
        <v>211477</v>
      </c>
      <c r="X3544">
        <v>17000</v>
      </c>
      <c r="Y3544">
        <v>194477</v>
      </c>
      <c r="Z3544">
        <v>156081</v>
      </c>
      <c r="AA3544">
        <v>131081</v>
      </c>
      <c r="AB3544" t="s">
        <v>63</v>
      </c>
      <c r="AC3544" s="1">
        <v>35217</v>
      </c>
      <c r="AD3544">
        <v>6400</v>
      </c>
      <c r="AE3544">
        <v>1138</v>
      </c>
      <c r="AF3544">
        <v>842</v>
      </c>
      <c r="AG3544" t="s">
        <v>103</v>
      </c>
      <c r="AH3544" t="s">
        <v>391</v>
      </c>
      <c r="AI3544">
        <v>1</v>
      </c>
      <c r="AJ3544">
        <v>1998</v>
      </c>
      <c r="AK3544">
        <v>3</v>
      </c>
      <c r="AL3544">
        <v>2</v>
      </c>
      <c r="AN3544">
        <v>2125</v>
      </c>
      <c r="AO3544">
        <v>32</v>
      </c>
      <c r="AP3544" t="s">
        <v>63</v>
      </c>
      <c r="AQ3544" t="s">
        <v>66</v>
      </c>
      <c r="AR3544">
        <v>3063</v>
      </c>
      <c r="AW3544" t="s">
        <v>17185</v>
      </c>
      <c r="AY3544" t="s">
        <v>17186</v>
      </c>
      <c r="AZ3544" t="s">
        <v>70</v>
      </c>
    </row>
    <row r="3545" spans="1:52" x14ac:dyDescent="0.3">
      <c r="A3545">
        <v>2199881</v>
      </c>
      <c r="B3545" t="s">
        <v>17187</v>
      </c>
      <c r="C3545" t="str">
        <f t="shared" si="426"/>
        <v>7492</v>
      </c>
      <c r="D3545" t="s">
        <v>8411</v>
      </c>
      <c r="E3545" t="str">
        <f>"0000"</f>
        <v>0000</v>
      </c>
      <c r="F3545" t="s">
        <v>108</v>
      </c>
      <c r="G3545" t="str">
        <f t="shared" si="429"/>
        <v>09</v>
      </c>
      <c r="H3545" t="s">
        <v>55</v>
      </c>
      <c r="I3545" t="s">
        <v>56</v>
      </c>
      <c r="J3545" t="s">
        <v>57</v>
      </c>
      <c r="K3545">
        <v>0</v>
      </c>
      <c r="L3545">
        <v>44823</v>
      </c>
      <c r="M3545">
        <v>1.03</v>
      </c>
      <c r="N3545" t="str">
        <f t="shared" si="423"/>
        <v>000X</v>
      </c>
      <c r="O3545">
        <v>4826</v>
      </c>
      <c r="P3545" t="s">
        <v>72</v>
      </c>
      <c r="Q3545" t="s">
        <v>8454</v>
      </c>
      <c r="R3545" t="s">
        <v>60</v>
      </c>
      <c r="T3545" t="s">
        <v>61</v>
      </c>
      <c r="V3545" t="s">
        <v>17188</v>
      </c>
      <c r="W3545">
        <v>16460</v>
      </c>
      <c r="X3545">
        <v>16460</v>
      </c>
      <c r="Y3545">
        <v>0</v>
      </c>
      <c r="Z3545">
        <v>16460</v>
      </c>
      <c r="AA3545">
        <v>16460</v>
      </c>
      <c r="AB3545" t="s">
        <v>72</v>
      </c>
      <c r="AC3545" s="1">
        <v>36312</v>
      </c>
      <c r="AD3545">
        <v>22900</v>
      </c>
      <c r="AE3545">
        <v>1309</v>
      </c>
      <c r="AF3545">
        <v>539</v>
      </c>
      <c r="AG3545" t="s">
        <v>103</v>
      </c>
      <c r="AH3545" t="s">
        <v>873</v>
      </c>
      <c r="AR3545">
        <v>0</v>
      </c>
      <c r="AW3545" t="s">
        <v>17189</v>
      </c>
      <c r="AX3545" t="s">
        <v>17190</v>
      </c>
      <c r="AY3545" t="s">
        <v>17191</v>
      </c>
      <c r="AZ3545" t="s">
        <v>17192</v>
      </c>
    </row>
    <row r="3546" spans="1:52" x14ac:dyDescent="0.3">
      <c r="A3546">
        <v>2199911</v>
      </c>
      <c r="B3546" t="s">
        <v>17193</v>
      </c>
      <c r="C3546" t="str">
        <f t="shared" si="426"/>
        <v>7492</v>
      </c>
      <c r="D3546" t="s">
        <v>8411</v>
      </c>
      <c r="E3546" t="str">
        <f>"0000"</f>
        <v>0000</v>
      </c>
      <c r="F3546" t="s">
        <v>108</v>
      </c>
      <c r="G3546" t="str">
        <f t="shared" si="429"/>
        <v>09</v>
      </c>
      <c r="H3546" t="s">
        <v>55</v>
      </c>
      <c r="I3546" t="s">
        <v>56</v>
      </c>
      <c r="J3546" t="s">
        <v>57</v>
      </c>
      <c r="K3546">
        <v>0</v>
      </c>
      <c r="L3546">
        <v>43890</v>
      </c>
      <c r="M3546">
        <v>1.01</v>
      </c>
      <c r="N3546" t="str">
        <f t="shared" si="423"/>
        <v>000X</v>
      </c>
      <c r="O3546">
        <v>4718</v>
      </c>
      <c r="P3546" t="s">
        <v>72</v>
      </c>
      <c r="Q3546" t="s">
        <v>8454</v>
      </c>
      <c r="R3546" t="s">
        <v>60</v>
      </c>
      <c r="T3546" t="s">
        <v>61</v>
      </c>
      <c r="V3546" t="s">
        <v>17194</v>
      </c>
      <c r="W3546">
        <v>16120</v>
      </c>
      <c r="X3546">
        <v>16120</v>
      </c>
      <c r="Y3546">
        <v>0</v>
      </c>
      <c r="Z3546">
        <v>16120</v>
      </c>
      <c r="AA3546">
        <v>16120</v>
      </c>
      <c r="AB3546" t="s">
        <v>72</v>
      </c>
      <c r="AR3546">
        <v>0</v>
      </c>
      <c r="AW3546" t="s">
        <v>17195</v>
      </c>
      <c r="AY3546" t="s">
        <v>17196</v>
      </c>
      <c r="AZ3546" t="s">
        <v>17197</v>
      </c>
    </row>
    <row r="3547" spans="1:52" x14ac:dyDescent="0.3">
      <c r="A3547">
        <v>2199920</v>
      </c>
      <c r="B3547" t="s">
        <v>17198</v>
      </c>
      <c r="C3547" t="str">
        <f t="shared" si="426"/>
        <v>7492</v>
      </c>
      <c r="D3547" t="s">
        <v>8411</v>
      </c>
      <c r="E3547" t="str">
        <f>"0000"</f>
        <v>0000</v>
      </c>
      <c r="F3547" t="s">
        <v>108</v>
      </c>
      <c r="G3547" t="str">
        <f t="shared" si="429"/>
        <v>09</v>
      </c>
      <c r="H3547" t="s">
        <v>55</v>
      </c>
      <c r="I3547" t="s">
        <v>56</v>
      </c>
      <c r="J3547" t="s">
        <v>57</v>
      </c>
      <c r="K3547">
        <v>0</v>
      </c>
      <c r="L3547">
        <v>43708</v>
      </c>
      <c r="M3547">
        <v>1</v>
      </c>
      <c r="N3547" t="str">
        <f t="shared" si="423"/>
        <v>000X</v>
      </c>
      <c r="O3547">
        <v>4654</v>
      </c>
      <c r="P3547" t="s">
        <v>72</v>
      </c>
      <c r="Q3547" t="s">
        <v>8454</v>
      </c>
      <c r="R3547" t="s">
        <v>60</v>
      </c>
      <c r="T3547" t="s">
        <v>61</v>
      </c>
      <c r="V3547" t="s">
        <v>17199</v>
      </c>
      <c r="W3547">
        <v>16050</v>
      </c>
      <c r="X3547">
        <v>16050</v>
      </c>
      <c r="Y3547">
        <v>0</v>
      </c>
      <c r="Z3547">
        <v>16050</v>
      </c>
      <c r="AA3547">
        <v>16050</v>
      </c>
      <c r="AB3547" t="s">
        <v>72</v>
      </c>
      <c r="AC3547" s="1">
        <v>37834</v>
      </c>
      <c r="AD3547">
        <v>18500</v>
      </c>
      <c r="AE3547">
        <v>1641</v>
      </c>
      <c r="AF3547">
        <v>1420</v>
      </c>
      <c r="AG3547" t="s">
        <v>103</v>
      </c>
      <c r="AH3547" t="s">
        <v>76</v>
      </c>
      <c r="AR3547">
        <v>0</v>
      </c>
      <c r="AW3547" t="s">
        <v>17200</v>
      </c>
      <c r="AX3547" t="s">
        <v>17201</v>
      </c>
      <c r="AY3547" t="s">
        <v>17202</v>
      </c>
      <c r="AZ3547" t="s">
        <v>17203</v>
      </c>
    </row>
    <row r="3548" spans="1:52" x14ac:dyDescent="0.3">
      <c r="A3548">
        <v>2199997</v>
      </c>
      <c r="B3548" t="s">
        <v>17204</v>
      </c>
      <c r="C3548" t="str">
        <f t="shared" si="426"/>
        <v>7492</v>
      </c>
      <c r="D3548" t="s">
        <v>8411</v>
      </c>
      <c r="E3548" t="str">
        <f>"0000"</f>
        <v>0000</v>
      </c>
      <c r="F3548" t="s">
        <v>108</v>
      </c>
      <c r="G3548" t="str">
        <f t="shared" si="429"/>
        <v>09</v>
      </c>
      <c r="H3548" t="s">
        <v>55</v>
      </c>
      <c r="I3548" t="s">
        <v>56</v>
      </c>
      <c r="J3548" t="s">
        <v>57</v>
      </c>
      <c r="K3548">
        <v>0</v>
      </c>
      <c r="L3548">
        <v>48880</v>
      </c>
      <c r="M3548">
        <v>1.1200000000000001</v>
      </c>
      <c r="N3548" t="str">
        <f t="shared" si="423"/>
        <v>000X</v>
      </c>
      <c r="O3548">
        <v>3550</v>
      </c>
      <c r="P3548" t="s">
        <v>58</v>
      </c>
      <c r="Q3548" t="s">
        <v>8459</v>
      </c>
      <c r="R3548" t="s">
        <v>4590</v>
      </c>
      <c r="T3548" t="s">
        <v>61</v>
      </c>
      <c r="V3548" t="s">
        <v>17205</v>
      </c>
      <c r="W3548">
        <v>17950</v>
      </c>
      <c r="X3548">
        <v>17950</v>
      </c>
      <c r="Y3548">
        <v>0</v>
      </c>
      <c r="Z3548">
        <v>17950</v>
      </c>
      <c r="AA3548">
        <v>17950</v>
      </c>
      <c r="AB3548" t="s">
        <v>72</v>
      </c>
      <c r="AC3548" s="1">
        <v>38412</v>
      </c>
      <c r="AD3548">
        <v>68000</v>
      </c>
      <c r="AE3548">
        <v>1839</v>
      </c>
      <c r="AF3548">
        <v>884</v>
      </c>
      <c r="AG3548" t="s">
        <v>103</v>
      </c>
      <c r="AH3548" t="s">
        <v>76</v>
      </c>
      <c r="AR3548">
        <v>0</v>
      </c>
      <c r="AW3548" t="s">
        <v>17206</v>
      </c>
      <c r="AY3548" t="s">
        <v>17207</v>
      </c>
      <c r="AZ3548" t="s">
        <v>15576</v>
      </c>
    </row>
    <row r="3549" spans="1:52" x14ac:dyDescent="0.3">
      <c r="A3549">
        <v>2200073</v>
      </c>
      <c r="B3549" t="s">
        <v>17208</v>
      </c>
      <c r="C3549" t="str">
        <f t="shared" si="426"/>
        <v>7492</v>
      </c>
      <c r="D3549" t="s">
        <v>8411</v>
      </c>
      <c r="E3549" t="str">
        <f>"0100"</f>
        <v>0100</v>
      </c>
      <c r="F3549" t="s">
        <v>54</v>
      </c>
      <c r="G3549" t="str">
        <f t="shared" si="429"/>
        <v>09</v>
      </c>
      <c r="H3549" t="s">
        <v>55</v>
      </c>
      <c r="I3549" t="s">
        <v>56</v>
      </c>
      <c r="J3549" t="s">
        <v>57</v>
      </c>
      <c r="K3549">
        <v>1</v>
      </c>
      <c r="L3549">
        <v>44432</v>
      </c>
      <c r="M3549">
        <v>1.02</v>
      </c>
      <c r="N3549" t="str">
        <f t="shared" si="423"/>
        <v>000X</v>
      </c>
      <c r="O3549">
        <v>4634</v>
      </c>
      <c r="P3549" t="s">
        <v>72</v>
      </c>
      <c r="Q3549" t="s">
        <v>8610</v>
      </c>
      <c r="R3549" t="s">
        <v>74</v>
      </c>
      <c r="T3549" t="s">
        <v>61</v>
      </c>
      <c r="V3549" t="s">
        <v>17209</v>
      </c>
      <c r="W3549">
        <v>244045</v>
      </c>
      <c r="X3549">
        <v>16320</v>
      </c>
      <c r="Y3549">
        <v>227725</v>
      </c>
      <c r="Z3549">
        <v>167771</v>
      </c>
      <c r="AA3549">
        <v>142771</v>
      </c>
      <c r="AB3549" t="s">
        <v>63</v>
      </c>
      <c r="AC3549" s="1">
        <v>43073</v>
      </c>
      <c r="AD3549">
        <v>282800</v>
      </c>
      <c r="AE3549">
        <v>2868</v>
      </c>
      <c r="AF3549">
        <v>2193</v>
      </c>
      <c r="AG3549" t="s">
        <v>64</v>
      </c>
      <c r="AH3549" t="s">
        <v>76</v>
      </c>
      <c r="AI3549">
        <v>1</v>
      </c>
      <c r="AJ3549">
        <v>2017</v>
      </c>
      <c r="AK3549">
        <v>3</v>
      </c>
      <c r="AL3549">
        <v>2</v>
      </c>
      <c r="AN3549">
        <v>2270</v>
      </c>
      <c r="AO3549">
        <v>32</v>
      </c>
      <c r="AP3549" t="s">
        <v>72</v>
      </c>
      <c r="AQ3549" t="s">
        <v>66</v>
      </c>
      <c r="AR3549">
        <v>3516</v>
      </c>
      <c r="AW3549" t="s">
        <v>17210</v>
      </c>
      <c r="AX3549" t="s">
        <v>17211</v>
      </c>
      <c r="AY3549" t="s">
        <v>17212</v>
      </c>
      <c r="AZ3549" t="s">
        <v>70</v>
      </c>
    </row>
    <row r="3550" spans="1:52" x14ac:dyDescent="0.3">
      <c r="A3550">
        <v>2200111</v>
      </c>
      <c r="B3550" t="s">
        <v>17213</v>
      </c>
      <c r="C3550" t="str">
        <f t="shared" si="426"/>
        <v>7492</v>
      </c>
      <c r="D3550" t="s">
        <v>8411</v>
      </c>
      <c r="E3550" t="str">
        <f>"0000"</f>
        <v>0000</v>
      </c>
      <c r="F3550" t="s">
        <v>108</v>
      </c>
      <c r="G3550" t="str">
        <f t="shared" si="429"/>
        <v>09</v>
      </c>
      <c r="H3550" t="s">
        <v>55</v>
      </c>
      <c r="I3550" t="s">
        <v>56</v>
      </c>
      <c r="J3550" t="s">
        <v>57</v>
      </c>
      <c r="K3550">
        <v>0</v>
      </c>
      <c r="L3550">
        <v>43793</v>
      </c>
      <c r="M3550">
        <v>1.01</v>
      </c>
      <c r="N3550" t="str">
        <f t="shared" si="423"/>
        <v>000X</v>
      </c>
      <c r="O3550">
        <v>4500</v>
      </c>
      <c r="P3550" t="s">
        <v>72</v>
      </c>
      <c r="Q3550" t="s">
        <v>8610</v>
      </c>
      <c r="R3550" t="s">
        <v>74</v>
      </c>
      <c r="T3550" t="s">
        <v>61</v>
      </c>
      <c r="V3550" t="s">
        <v>17214</v>
      </c>
      <c r="W3550">
        <v>16080</v>
      </c>
      <c r="X3550">
        <v>16080</v>
      </c>
      <c r="Y3550">
        <v>0</v>
      </c>
      <c r="Z3550">
        <v>16080</v>
      </c>
      <c r="AA3550">
        <v>16080</v>
      </c>
      <c r="AB3550" t="s">
        <v>72</v>
      </c>
      <c r="AC3550" s="1">
        <v>33635</v>
      </c>
      <c r="AD3550">
        <v>15900</v>
      </c>
      <c r="AE3550">
        <v>927</v>
      </c>
      <c r="AF3550">
        <v>1958</v>
      </c>
      <c r="AG3550" t="s">
        <v>103</v>
      </c>
      <c r="AH3550" t="s">
        <v>873</v>
      </c>
      <c r="AR3550">
        <v>0</v>
      </c>
      <c r="AW3550" t="s">
        <v>17215</v>
      </c>
      <c r="AX3550" t="s">
        <v>17216</v>
      </c>
      <c r="AY3550" t="s">
        <v>17217</v>
      </c>
      <c r="AZ3550" t="s">
        <v>17218</v>
      </c>
    </row>
    <row r="3551" spans="1:52" x14ac:dyDescent="0.3">
      <c r="A3551">
        <v>2200120</v>
      </c>
      <c r="B3551" t="s">
        <v>17219</v>
      </c>
      <c r="C3551" t="str">
        <f t="shared" si="426"/>
        <v>7492</v>
      </c>
      <c r="D3551" t="s">
        <v>8411</v>
      </c>
      <c r="E3551" t="str">
        <f>"0000"</f>
        <v>0000</v>
      </c>
      <c r="F3551" t="s">
        <v>108</v>
      </c>
      <c r="G3551" t="str">
        <f t="shared" si="429"/>
        <v>09</v>
      </c>
      <c r="H3551" t="s">
        <v>55</v>
      </c>
      <c r="I3551" t="s">
        <v>56</v>
      </c>
      <c r="J3551" t="s">
        <v>57</v>
      </c>
      <c r="K3551">
        <v>0</v>
      </c>
      <c r="L3551">
        <v>46137</v>
      </c>
      <c r="M3551">
        <v>1.06</v>
      </c>
      <c r="N3551" t="str">
        <f t="shared" si="423"/>
        <v>000X</v>
      </c>
      <c r="O3551">
        <v>4464</v>
      </c>
      <c r="P3551" t="s">
        <v>72</v>
      </c>
      <c r="Q3551" t="s">
        <v>8610</v>
      </c>
      <c r="R3551" t="s">
        <v>74</v>
      </c>
      <c r="T3551" t="s">
        <v>61</v>
      </c>
      <c r="V3551" t="s">
        <v>17220</v>
      </c>
      <c r="W3551">
        <v>16950</v>
      </c>
      <c r="X3551">
        <v>16950</v>
      </c>
      <c r="Y3551">
        <v>0</v>
      </c>
      <c r="Z3551">
        <v>16950</v>
      </c>
      <c r="AA3551">
        <v>16950</v>
      </c>
      <c r="AB3551" t="s">
        <v>72</v>
      </c>
      <c r="AC3551" s="1">
        <v>33025</v>
      </c>
      <c r="AD3551">
        <v>16800</v>
      </c>
      <c r="AE3551">
        <v>866</v>
      </c>
      <c r="AF3551">
        <v>865</v>
      </c>
      <c r="AG3551" t="s">
        <v>103</v>
      </c>
      <c r="AH3551" t="s">
        <v>873</v>
      </c>
      <c r="AR3551">
        <v>0</v>
      </c>
      <c r="AW3551" t="s">
        <v>17221</v>
      </c>
      <c r="AY3551" t="s">
        <v>17222</v>
      </c>
      <c r="AZ3551" t="s">
        <v>17223</v>
      </c>
    </row>
    <row r="3552" spans="1:52" x14ac:dyDescent="0.3">
      <c r="A3552">
        <v>2200294</v>
      </c>
      <c r="B3552" t="s">
        <v>17224</v>
      </c>
      <c r="C3552" t="str">
        <f t="shared" si="426"/>
        <v>7492</v>
      </c>
      <c r="D3552" t="s">
        <v>8411</v>
      </c>
      <c r="E3552" t="str">
        <f>"0100"</f>
        <v>0100</v>
      </c>
      <c r="F3552" t="s">
        <v>54</v>
      </c>
      <c r="G3552" t="str">
        <f t="shared" si="429"/>
        <v>09</v>
      </c>
      <c r="H3552" t="s">
        <v>55</v>
      </c>
      <c r="I3552" t="s">
        <v>56</v>
      </c>
      <c r="J3552" t="s">
        <v>57</v>
      </c>
      <c r="K3552">
        <v>1</v>
      </c>
      <c r="L3552">
        <v>43750</v>
      </c>
      <c r="M3552">
        <v>1</v>
      </c>
      <c r="N3552" t="str">
        <f t="shared" si="423"/>
        <v>000X</v>
      </c>
      <c r="O3552">
        <v>3695</v>
      </c>
      <c r="P3552" t="s">
        <v>58</v>
      </c>
      <c r="Q3552" t="s">
        <v>8459</v>
      </c>
      <c r="R3552" t="s">
        <v>4590</v>
      </c>
      <c r="T3552" t="s">
        <v>61</v>
      </c>
      <c r="V3552" t="s">
        <v>17225</v>
      </c>
      <c r="W3552">
        <v>205509</v>
      </c>
      <c r="X3552">
        <v>16070</v>
      </c>
      <c r="Y3552">
        <v>189439</v>
      </c>
      <c r="Z3552">
        <v>153148</v>
      </c>
      <c r="AA3552">
        <v>123148</v>
      </c>
      <c r="AB3552" t="s">
        <v>63</v>
      </c>
      <c r="AC3552" s="1">
        <v>37712</v>
      </c>
      <c r="AD3552">
        <v>170000</v>
      </c>
      <c r="AE3552">
        <v>1590</v>
      </c>
      <c r="AF3552">
        <v>1786</v>
      </c>
      <c r="AG3552" t="s">
        <v>64</v>
      </c>
      <c r="AH3552" t="s">
        <v>76</v>
      </c>
      <c r="AI3552">
        <v>1</v>
      </c>
      <c r="AJ3552">
        <v>2001</v>
      </c>
      <c r="AK3552">
        <v>4</v>
      </c>
      <c r="AL3552">
        <v>2</v>
      </c>
      <c r="AN3552">
        <v>1944</v>
      </c>
      <c r="AO3552">
        <v>32</v>
      </c>
      <c r="AP3552" t="s">
        <v>63</v>
      </c>
      <c r="AQ3552" t="s">
        <v>66</v>
      </c>
      <c r="AR3552">
        <v>2838</v>
      </c>
      <c r="AW3552" t="s">
        <v>17226</v>
      </c>
      <c r="AX3552" t="s">
        <v>17227</v>
      </c>
      <c r="AY3552" t="s">
        <v>17228</v>
      </c>
      <c r="AZ3552" t="s">
        <v>70</v>
      </c>
    </row>
    <row r="3553" spans="1:52" x14ac:dyDescent="0.3">
      <c r="A3553">
        <v>2200308</v>
      </c>
      <c r="B3553" t="s">
        <v>17229</v>
      </c>
      <c r="C3553" t="str">
        <f t="shared" si="426"/>
        <v>7492</v>
      </c>
      <c r="D3553" t="s">
        <v>8411</v>
      </c>
      <c r="E3553" t="str">
        <f>"0100"</f>
        <v>0100</v>
      </c>
      <c r="F3553" t="s">
        <v>54</v>
      </c>
      <c r="G3553" t="str">
        <f t="shared" si="429"/>
        <v>09</v>
      </c>
      <c r="H3553" t="s">
        <v>55</v>
      </c>
      <c r="I3553" t="s">
        <v>56</v>
      </c>
      <c r="J3553" t="s">
        <v>57</v>
      </c>
      <c r="K3553">
        <v>1</v>
      </c>
      <c r="L3553">
        <v>43616</v>
      </c>
      <c r="M3553">
        <v>1</v>
      </c>
      <c r="N3553" t="str">
        <f t="shared" si="423"/>
        <v>000X</v>
      </c>
      <c r="O3553">
        <v>4890</v>
      </c>
      <c r="P3553" t="s">
        <v>72</v>
      </c>
      <c r="Q3553" t="s">
        <v>8435</v>
      </c>
      <c r="R3553" t="s">
        <v>140</v>
      </c>
      <c r="T3553" t="s">
        <v>61</v>
      </c>
      <c r="V3553" t="s">
        <v>17230</v>
      </c>
      <c r="W3553">
        <v>248800</v>
      </c>
      <c r="X3553">
        <v>16020</v>
      </c>
      <c r="Y3553">
        <v>232780</v>
      </c>
      <c r="Z3553">
        <v>168956</v>
      </c>
      <c r="AA3553">
        <v>138956</v>
      </c>
      <c r="AB3553" t="s">
        <v>63</v>
      </c>
      <c r="AC3553" s="1">
        <v>44151</v>
      </c>
      <c r="AD3553">
        <v>284000</v>
      </c>
      <c r="AE3553">
        <v>3114</v>
      </c>
      <c r="AF3553">
        <v>2413</v>
      </c>
      <c r="AG3553" t="s">
        <v>64</v>
      </c>
      <c r="AH3553" t="s">
        <v>76</v>
      </c>
      <c r="AI3553">
        <v>1</v>
      </c>
      <c r="AJ3553">
        <v>1990</v>
      </c>
      <c r="AK3553">
        <v>3</v>
      </c>
      <c r="AL3553">
        <v>2</v>
      </c>
      <c r="AN3553">
        <v>2934</v>
      </c>
      <c r="AO3553">
        <v>32</v>
      </c>
      <c r="AP3553" t="s">
        <v>63</v>
      </c>
      <c r="AQ3553" t="s">
        <v>66</v>
      </c>
      <c r="AR3553">
        <v>4064</v>
      </c>
      <c r="AW3553" t="s">
        <v>17231</v>
      </c>
      <c r="AX3553" t="s">
        <v>17232</v>
      </c>
      <c r="AY3553" t="s">
        <v>17233</v>
      </c>
      <c r="AZ3553" t="s">
        <v>70</v>
      </c>
    </row>
    <row r="3554" spans="1:52" x14ac:dyDescent="0.3">
      <c r="A3554">
        <v>2201363</v>
      </c>
      <c r="B3554" t="s">
        <v>17234</v>
      </c>
      <c r="C3554" t="str">
        <f t="shared" si="426"/>
        <v>7492</v>
      </c>
      <c r="D3554" t="s">
        <v>8411</v>
      </c>
      <c r="E3554" t="str">
        <f>"0100"</f>
        <v>0100</v>
      </c>
      <c r="F3554" t="s">
        <v>54</v>
      </c>
      <c r="G3554" t="str">
        <f t="shared" si="429"/>
        <v>09</v>
      </c>
      <c r="H3554" t="s">
        <v>55</v>
      </c>
      <c r="I3554" t="s">
        <v>56</v>
      </c>
      <c r="J3554" t="s">
        <v>8434</v>
      </c>
      <c r="K3554">
        <v>1</v>
      </c>
      <c r="L3554">
        <v>58949</v>
      </c>
      <c r="M3554">
        <v>1.35</v>
      </c>
      <c r="N3554" t="str">
        <f t="shared" si="423"/>
        <v>000X</v>
      </c>
      <c r="O3554">
        <v>3560</v>
      </c>
      <c r="P3554" t="s">
        <v>58</v>
      </c>
      <c r="Q3554" t="s">
        <v>8459</v>
      </c>
      <c r="R3554" t="s">
        <v>4590</v>
      </c>
      <c r="T3554" t="s">
        <v>61</v>
      </c>
      <c r="V3554" t="s">
        <v>17235</v>
      </c>
      <c r="W3554">
        <v>249784</v>
      </c>
      <c r="X3554">
        <v>16920</v>
      </c>
      <c r="Y3554">
        <v>232864</v>
      </c>
      <c r="Z3554">
        <v>228169</v>
      </c>
      <c r="AA3554">
        <v>203169</v>
      </c>
      <c r="AB3554" t="s">
        <v>63</v>
      </c>
      <c r="AC3554" s="1">
        <v>44165</v>
      </c>
      <c r="AD3554">
        <v>312000</v>
      </c>
      <c r="AE3554">
        <v>3115</v>
      </c>
      <c r="AF3554">
        <v>322</v>
      </c>
      <c r="AG3554" t="s">
        <v>64</v>
      </c>
      <c r="AH3554" t="s">
        <v>76</v>
      </c>
      <c r="AI3554">
        <v>1</v>
      </c>
      <c r="AJ3554">
        <v>2000</v>
      </c>
      <c r="AK3554">
        <v>3</v>
      </c>
      <c r="AL3554">
        <v>2</v>
      </c>
      <c r="AN3554">
        <v>2494</v>
      </c>
      <c r="AO3554">
        <v>32</v>
      </c>
      <c r="AP3554" t="s">
        <v>63</v>
      </c>
      <c r="AQ3554" t="s">
        <v>66</v>
      </c>
      <c r="AR3554">
        <v>3657</v>
      </c>
      <c r="AW3554" t="s">
        <v>17236</v>
      </c>
      <c r="AY3554" t="s">
        <v>17237</v>
      </c>
      <c r="AZ3554" t="s">
        <v>70</v>
      </c>
    </row>
    <row r="3555" spans="1:52" x14ac:dyDescent="0.3">
      <c r="A3555">
        <v>2198265</v>
      </c>
      <c r="B3555" t="s">
        <v>17238</v>
      </c>
      <c r="C3555" t="str">
        <f t="shared" si="426"/>
        <v>7492</v>
      </c>
      <c r="D3555" t="s">
        <v>8411</v>
      </c>
      <c r="E3555" t="str">
        <f>"0000"</f>
        <v>0000</v>
      </c>
      <c r="F3555" t="s">
        <v>108</v>
      </c>
      <c r="G3555" t="str">
        <f>"04"</f>
        <v>04</v>
      </c>
      <c r="H3555" t="s">
        <v>55</v>
      </c>
      <c r="I3555" t="s">
        <v>56</v>
      </c>
      <c r="J3555" t="s">
        <v>8434</v>
      </c>
      <c r="K3555">
        <v>0</v>
      </c>
      <c r="L3555">
        <v>79340</v>
      </c>
      <c r="M3555">
        <v>1.82</v>
      </c>
      <c r="N3555" t="str">
        <f t="shared" si="423"/>
        <v>000X</v>
      </c>
      <c r="O3555">
        <v>3926</v>
      </c>
      <c r="P3555" t="s">
        <v>58</v>
      </c>
      <c r="Q3555" t="s">
        <v>16864</v>
      </c>
      <c r="R3555" t="s">
        <v>719</v>
      </c>
      <c r="T3555" t="s">
        <v>61</v>
      </c>
      <c r="V3555" t="s">
        <v>17239</v>
      </c>
      <c r="W3555">
        <v>22770</v>
      </c>
      <c r="X3555">
        <v>22770</v>
      </c>
      <c r="Y3555">
        <v>0</v>
      </c>
      <c r="Z3555">
        <v>22770</v>
      </c>
      <c r="AA3555">
        <v>22770</v>
      </c>
      <c r="AB3555" t="s">
        <v>72</v>
      </c>
      <c r="AC3555" s="1">
        <v>38412</v>
      </c>
      <c r="AD3555">
        <v>107500</v>
      </c>
      <c r="AE3555">
        <v>1836</v>
      </c>
      <c r="AF3555">
        <v>2431</v>
      </c>
      <c r="AG3555" t="s">
        <v>103</v>
      </c>
      <c r="AH3555" t="s">
        <v>76</v>
      </c>
      <c r="AR3555">
        <v>0</v>
      </c>
      <c r="AW3555" t="s">
        <v>13053</v>
      </c>
      <c r="AX3555" t="s">
        <v>13054</v>
      </c>
      <c r="AY3555" t="s">
        <v>13055</v>
      </c>
      <c r="AZ3555" t="s">
        <v>13056</v>
      </c>
    </row>
    <row r="3556" spans="1:52" x14ac:dyDescent="0.3">
      <c r="A3556">
        <v>2199458</v>
      </c>
      <c r="B3556" t="s">
        <v>17240</v>
      </c>
      <c r="C3556" t="str">
        <f t="shared" si="426"/>
        <v>7492</v>
      </c>
      <c r="D3556" t="s">
        <v>8411</v>
      </c>
      <c r="E3556" t="str">
        <f>"0100"</f>
        <v>0100</v>
      </c>
      <c r="F3556" t="s">
        <v>54</v>
      </c>
      <c r="G3556" t="str">
        <f>"04"</f>
        <v>04</v>
      </c>
      <c r="H3556" t="s">
        <v>55</v>
      </c>
      <c r="I3556" t="s">
        <v>56</v>
      </c>
      <c r="J3556" t="s">
        <v>8434</v>
      </c>
      <c r="K3556">
        <v>1</v>
      </c>
      <c r="L3556">
        <v>54808</v>
      </c>
      <c r="M3556">
        <v>1.26</v>
      </c>
      <c r="N3556" t="str">
        <f t="shared" si="423"/>
        <v>000X</v>
      </c>
      <c r="O3556">
        <v>5039</v>
      </c>
      <c r="P3556" t="s">
        <v>72</v>
      </c>
      <c r="Q3556" t="s">
        <v>9562</v>
      </c>
      <c r="R3556" t="s">
        <v>88</v>
      </c>
      <c r="T3556" t="s">
        <v>61</v>
      </c>
      <c r="V3556" t="s">
        <v>17241</v>
      </c>
      <c r="W3556">
        <v>282609</v>
      </c>
      <c r="X3556">
        <v>15730</v>
      </c>
      <c r="Y3556">
        <v>266879</v>
      </c>
      <c r="Z3556">
        <v>212945</v>
      </c>
      <c r="AA3556">
        <v>187945</v>
      </c>
      <c r="AB3556" t="s">
        <v>72</v>
      </c>
      <c r="AC3556" s="1">
        <v>44246</v>
      </c>
      <c r="AD3556">
        <v>440000</v>
      </c>
      <c r="AE3556">
        <v>3139</v>
      </c>
      <c r="AF3556">
        <v>1388</v>
      </c>
      <c r="AG3556" t="s">
        <v>64</v>
      </c>
      <c r="AH3556" t="s">
        <v>76</v>
      </c>
      <c r="AI3556">
        <v>1</v>
      </c>
      <c r="AJ3556">
        <v>2000</v>
      </c>
      <c r="AK3556">
        <v>3</v>
      </c>
      <c r="AL3556">
        <v>3</v>
      </c>
      <c r="AN3556">
        <v>2253</v>
      </c>
      <c r="AO3556">
        <v>32</v>
      </c>
      <c r="AP3556" t="s">
        <v>63</v>
      </c>
      <c r="AQ3556" t="s">
        <v>66</v>
      </c>
      <c r="AR3556">
        <v>3173</v>
      </c>
      <c r="AW3556" t="s">
        <v>17242</v>
      </c>
      <c r="AX3556" t="s">
        <v>17243</v>
      </c>
      <c r="AY3556" t="s">
        <v>17244</v>
      </c>
      <c r="AZ3556" t="s">
        <v>70</v>
      </c>
    </row>
    <row r="3557" spans="1:52" x14ac:dyDescent="0.3">
      <c r="A3557">
        <v>2199466</v>
      </c>
      <c r="B3557" t="s">
        <v>17245</v>
      </c>
      <c r="C3557" t="str">
        <f t="shared" si="426"/>
        <v>7492</v>
      </c>
      <c r="D3557" t="s">
        <v>8411</v>
      </c>
      <c r="E3557" t="str">
        <f>"0000"</f>
        <v>0000</v>
      </c>
      <c r="F3557" t="s">
        <v>108</v>
      </c>
      <c r="G3557" t="str">
        <f t="shared" ref="G3557:G3564" si="430">"09"</f>
        <v>09</v>
      </c>
      <c r="H3557" t="s">
        <v>55</v>
      </c>
      <c r="I3557" t="s">
        <v>56</v>
      </c>
      <c r="J3557" t="s">
        <v>8434</v>
      </c>
      <c r="K3557">
        <v>0</v>
      </c>
      <c r="L3557">
        <v>67204</v>
      </c>
      <c r="M3557">
        <v>1.54</v>
      </c>
      <c r="N3557" t="str">
        <f t="shared" si="423"/>
        <v>000X</v>
      </c>
      <c r="O3557">
        <v>3435</v>
      </c>
      <c r="P3557" t="s">
        <v>58</v>
      </c>
      <c r="Q3557" t="s">
        <v>8442</v>
      </c>
      <c r="R3557" t="s">
        <v>719</v>
      </c>
      <c r="T3557" t="s">
        <v>61</v>
      </c>
      <c r="V3557" t="s">
        <v>17246</v>
      </c>
      <c r="W3557">
        <v>19290</v>
      </c>
      <c r="X3557">
        <v>19290</v>
      </c>
      <c r="Y3557">
        <v>0</v>
      </c>
      <c r="Z3557">
        <v>19290</v>
      </c>
      <c r="AA3557">
        <v>19290</v>
      </c>
      <c r="AB3557" t="s">
        <v>72</v>
      </c>
      <c r="AC3557" s="1">
        <v>36951</v>
      </c>
      <c r="AD3557">
        <v>15000</v>
      </c>
      <c r="AE3557">
        <v>1412</v>
      </c>
      <c r="AF3557">
        <v>728</v>
      </c>
      <c r="AG3557" t="s">
        <v>103</v>
      </c>
      <c r="AH3557" t="s">
        <v>76</v>
      </c>
      <c r="AR3557">
        <v>0</v>
      </c>
      <c r="AW3557" t="s">
        <v>17247</v>
      </c>
      <c r="AY3557" t="s">
        <v>17248</v>
      </c>
      <c r="AZ3557" t="s">
        <v>17249</v>
      </c>
    </row>
    <row r="3558" spans="1:52" x14ac:dyDescent="0.3">
      <c r="A3558">
        <v>2200014</v>
      </c>
      <c r="B3558" t="s">
        <v>17250</v>
      </c>
      <c r="C3558" t="str">
        <f t="shared" si="426"/>
        <v>7492</v>
      </c>
      <c r="D3558" t="s">
        <v>8411</v>
      </c>
      <c r="E3558" t="str">
        <f>"0100"</f>
        <v>0100</v>
      </c>
      <c r="F3558" t="s">
        <v>54</v>
      </c>
      <c r="G3558" t="str">
        <f t="shared" si="430"/>
        <v>09</v>
      </c>
      <c r="H3558" t="s">
        <v>55</v>
      </c>
      <c r="I3558" t="s">
        <v>56</v>
      </c>
      <c r="J3558" t="s">
        <v>57</v>
      </c>
      <c r="K3558">
        <v>1</v>
      </c>
      <c r="L3558">
        <v>44359</v>
      </c>
      <c r="M3558">
        <v>1.02</v>
      </c>
      <c r="N3558" t="str">
        <f t="shared" si="423"/>
        <v>000X</v>
      </c>
      <c r="O3558">
        <v>3520</v>
      </c>
      <c r="P3558" t="s">
        <v>58</v>
      </c>
      <c r="Q3558" t="s">
        <v>8459</v>
      </c>
      <c r="R3558" t="s">
        <v>4590</v>
      </c>
      <c r="T3558" t="s">
        <v>61</v>
      </c>
      <c r="V3558" t="s">
        <v>17251</v>
      </c>
      <c r="W3558">
        <v>179646</v>
      </c>
      <c r="X3558">
        <v>16290</v>
      </c>
      <c r="Y3558">
        <v>163356</v>
      </c>
      <c r="Z3558">
        <v>179646</v>
      </c>
      <c r="AA3558">
        <v>179646</v>
      </c>
      <c r="AB3558" t="s">
        <v>72</v>
      </c>
      <c r="AC3558" s="1">
        <v>39845</v>
      </c>
      <c r="AD3558">
        <v>148000</v>
      </c>
      <c r="AE3558">
        <v>2272</v>
      </c>
      <c r="AF3558">
        <v>2241</v>
      </c>
      <c r="AG3558" t="s">
        <v>64</v>
      </c>
      <c r="AH3558" t="s">
        <v>76</v>
      </c>
      <c r="AI3558">
        <v>1</v>
      </c>
      <c r="AJ3558">
        <v>1993</v>
      </c>
      <c r="AK3558">
        <v>3</v>
      </c>
      <c r="AL3558">
        <v>2</v>
      </c>
      <c r="AN3558">
        <v>1761</v>
      </c>
      <c r="AO3558">
        <v>32</v>
      </c>
      <c r="AP3558" t="s">
        <v>63</v>
      </c>
      <c r="AQ3558" t="s">
        <v>66</v>
      </c>
      <c r="AR3558">
        <v>2662</v>
      </c>
      <c r="AW3558" t="s">
        <v>17252</v>
      </c>
      <c r="AX3558" t="s">
        <v>17253</v>
      </c>
      <c r="AY3558" t="s">
        <v>17254</v>
      </c>
      <c r="AZ3558" t="s">
        <v>17255</v>
      </c>
    </row>
    <row r="3559" spans="1:52" x14ac:dyDescent="0.3">
      <c r="A3559">
        <v>2200081</v>
      </c>
      <c r="B3559" t="s">
        <v>17256</v>
      </c>
      <c r="C3559" t="str">
        <f t="shared" si="426"/>
        <v>7492</v>
      </c>
      <c r="D3559" t="s">
        <v>8411</v>
      </c>
      <c r="E3559" t="str">
        <f>"0100"</f>
        <v>0100</v>
      </c>
      <c r="F3559" t="s">
        <v>54</v>
      </c>
      <c r="G3559" t="str">
        <f t="shared" si="430"/>
        <v>09</v>
      </c>
      <c r="H3559" t="s">
        <v>55</v>
      </c>
      <c r="I3559" t="s">
        <v>56</v>
      </c>
      <c r="J3559" t="s">
        <v>57</v>
      </c>
      <c r="K3559">
        <v>1</v>
      </c>
      <c r="L3559">
        <v>44273</v>
      </c>
      <c r="M3559">
        <v>1.02</v>
      </c>
      <c r="N3559" t="str">
        <f t="shared" si="423"/>
        <v>000X</v>
      </c>
      <c r="O3559">
        <v>4602</v>
      </c>
      <c r="P3559" t="s">
        <v>72</v>
      </c>
      <c r="Q3559" t="s">
        <v>8610</v>
      </c>
      <c r="R3559" t="s">
        <v>74</v>
      </c>
      <c r="T3559" t="s">
        <v>61</v>
      </c>
      <c r="V3559" t="s">
        <v>17257</v>
      </c>
      <c r="W3559">
        <v>196727</v>
      </c>
      <c r="X3559">
        <v>16260</v>
      </c>
      <c r="Y3559">
        <v>180467</v>
      </c>
      <c r="Z3559">
        <v>196727</v>
      </c>
      <c r="AA3559">
        <v>171727</v>
      </c>
      <c r="AB3559" t="s">
        <v>63</v>
      </c>
      <c r="AC3559" s="1">
        <v>42915</v>
      </c>
      <c r="AD3559">
        <v>245000</v>
      </c>
      <c r="AE3559">
        <v>2839</v>
      </c>
      <c r="AF3559">
        <v>497</v>
      </c>
      <c r="AG3559" t="s">
        <v>64</v>
      </c>
      <c r="AH3559" t="s">
        <v>76</v>
      </c>
      <c r="AI3559">
        <v>1</v>
      </c>
      <c r="AJ3559">
        <v>2017</v>
      </c>
      <c r="AK3559">
        <v>2</v>
      </c>
      <c r="AL3559">
        <v>2</v>
      </c>
      <c r="AN3559">
        <v>1800</v>
      </c>
      <c r="AO3559">
        <v>32</v>
      </c>
      <c r="AP3559" t="s">
        <v>72</v>
      </c>
      <c r="AQ3559" t="s">
        <v>66</v>
      </c>
      <c r="AR3559">
        <v>2623</v>
      </c>
      <c r="AW3559" t="s">
        <v>17258</v>
      </c>
      <c r="AX3559" t="s">
        <v>17259</v>
      </c>
      <c r="AY3559" t="s">
        <v>17260</v>
      </c>
      <c r="AZ3559" t="s">
        <v>70</v>
      </c>
    </row>
    <row r="3560" spans="1:52" x14ac:dyDescent="0.3">
      <c r="A3560">
        <v>2200138</v>
      </c>
      <c r="B3560" t="s">
        <v>17261</v>
      </c>
      <c r="C3560" t="str">
        <f t="shared" si="426"/>
        <v>7492</v>
      </c>
      <c r="D3560" t="s">
        <v>8411</v>
      </c>
      <c r="E3560" t="str">
        <f>"0000"</f>
        <v>0000</v>
      </c>
      <c r="F3560" t="s">
        <v>108</v>
      </c>
      <c r="G3560" t="str">
        <f t="shared" si="430"/>
        <v>09</v>
      </c>
      <c r="H3560" t="s">
        <v>55</v>
      </c>
      <c r="I3560" t="s">
        <v>56</v>
      </c>
      <c r="J3560" t="s">
        <v>57</v>
      </c>
      <c r="K3560">
        <v>0</v>
      </c>
      <c r="L3560">
        <v>50128</v>
      </c>
      <c r="M3560">
        <v>1.1499999999999999</v>
      </c>
      <c r="N3560" t="str">
        <f t="shared" si="423"/>
        <v>000X</v>
      </c>
      <c r="O3560">
        <v>3521</v>
      </c>
      <c r="P3560" t="s">
        <v>58</v>
      </c>
      <c r="Q3560" t="s">
        <v>17161</v>
      </c>
      <c r="R3560" t="s">
        <v>118</v>
      </c>
      <c r="T3560" t="s">
        <v>61</v>
      </c>
      <c r="V3560" t="s">
        <v>17262</v>
      </c>
      <c r="W3560">
        <v>18410</v>
      </c>
      <c r="X3560">
        <v>18410</v>
      </c>
      <c r="Y3560">
        <v>0</v>
      </c>
      <c r="Z3560">
        <v>18410</v>
      </c>
      <c r="AA3560">
        <v>18410</v>
      </c>
      <c r="AB3560" t="s">
        <v>72</v>
      </c>
      <c r="AC3560" s="1">
        <v>34639</v>
      </c>
      <c r="AD3560">
        <v>22000</v>
      </c>
      <c r="AE3560">
        <v>1060</v>
      </c>
      <c r="AF3560">
        <v>26</v>
      </c>
      <c r="AG3560" t="s">
        <v>103</v>
      </c>
      <c r="AH3560" t="s">
        <v>873</v>
      </c>
      <c r="AR3560">
        <v>0</v>
      </c>
      <c r="AW3560" t="s">
        <v>17263</v>
      </c>
      <c r="AY3560" t="s">
        <v>17264</v>
      </c>
      <c r="AZ3560" t="s">
        <v>17265</v>
      </c>
    </row>
    <row r="3561" spans="1:52" x14ac:dyDescent="0.3">
      <c r="A3561">
        <v>2200286</v>
      </c>
      <c r="B3561" t="s">
        <v>17266</v>
      </c>
      <c r="C3561" t="str">
        <f t="shared" si="426"/>
        <v>7492</v>
      </c>
      <c r="D3561" t="s">
        <v>8411</v>
      </c>
      <c r="E3561" t="str">
        <f>"0000"</f>
        <v>0000</v>
      </c>
      <c r="F3561" t="s">
        <v>108</v>
      </c>
      <c r="G3561" t="str">
        <f t="shared" si="430"/>
        <v>09</v>
      </c>
      <c r="H3561" t="s">
        <v>55</v>
      </c>
      <c r="I3561" t="s">
        <v>56</v>
      </c>
      <c r="J3561" t="s">
        <v>57</v>
      </c>
      <c r="K3561">
        <v>0</v>
      </c>
      <c r="L3561">
        <v>43750</v>
      </c>
      <c r="M3561">
        <v>1</v>
      </c>
      <c r="N3561" t="str">
        <f t="shared" si="423"/>
        <v>000X</v>
      </c>
      <c r="O3561">
        <v>3685</v>
      </c>
      <c r="P3561" t="s">
        <v>58</v>
      </c>
      <c r="Q3561" t="s">
        <v>8459</v>
      </c>
      <c r="R3561" t="s">
        <v>4590</v>
      </c>
      <c r="T3561" t="s">
        <v>61</v>
      </c>
      <c r="V3561" t="s">
        <v>17267</v>
      </c>
      <c r="W3561">
        <v>16070</v>
      </c>
      <c r="X3561">
        <v>16070</v>
      </c>
      <c r="Y3561">
        <v>0</v>
      </c>
      <c r="Z3561">
        <v>16070</v>
      </c>
      <c r="AA3561">
        <v>16070</v>
      </c>
      <c r="AB3561" t="s">
        <v>72</v>
      </c>
      <c r="AC3561" s="1">
        <v>44169</v>
      </c>
      <c r="AD3561">
        <v>26500</v>
      </c>
      <c r="AE3561">
        <v>3114</v>
      </c>
      <c r="AF3561">
        <v>439</v>
      </c>
      <c r="AG3561" t="s">
        <v>103</v>
      </c>
      <c r="AH3561" t="s">
        <v>76</v>
      </c>
      <c r="AR3561">
        <v>0</v>
      </c>
      <c r="AW3561" t="s">
        <v>17268</v>
      </c>
      <c r="AX3561" t="s">
        <v>17269</v>
      </c>
      <c r="AY3561" t="s">
        <v>17270</v>
      </c>
      <c r="AZ3561" t="s">
        <v>70</v>
      </c>
    </row>
    <row r="3562" spans="1:52" x14ac:dyDescent="0.3">
      <c r="A3562">
        <v>2201380</v>
      </c>
      <c r="B3562" t="s">
        <v>17271</v>
      </c>
      <c r="C3562" t="str">
        <f t="shared" si="426"/>
        <v>7492</v>
      </c>
      <c r="D3562" t="s">
        <v>8411</v>
      </c>
      <c r="E3562" t="str">
        <f>"0000"</f>
        <v>0000</v>
      </c>
      <c r="F3562" t="s">
        <v>108</v>
      </c>
      <c r="G3562" t="str">
        <f t="shared" si="430"/>
        <v>09</v>
      </c>
      <c r="H3562" t="s">
        <v>55</v>
      </c>
      <c r="I3562" t="s">
        <v>56</v>
      </c>
      <c r="J3562" t="s">
        <v>57</v>
      </c>
      <c r="K3562">
        <v>0</v>
      </c>
      <c r="L3562">
        <v>50965</v>
      </c>
      <c r="M3562">
        <v>1.17</v>
      </c>
      <c r="N3562" t="str">
        <f t="shared" si="423"/>
        <v>000X</v>
      </c>
      <c r="O3562">
        <v>3570</v>
      </c>
      <c r="P3562" t="s">
        <v>58</v>
      </c>
      <c r="Q3562" t="s">
        <v>8459</v>
      </c>
      <c r="R3562" t="s">
        <v>4590</v>
      </c>
      <c r="T3562" t="s">
        <v>61</v>
      </c>
      <c r="V3562" t="s">
        <v>17272</v>
      </c>
      <c r="W3562">
        <v>18720</v>
      </c>
      <c r="X3562">
        <v>18720</v>
      </c>
      <c r="Y3562">
        <v>0</v>
      </c>
      <c r="Z3562">
        <v>18720</v>
      </c>
      <c r="AA3562">
        <v>18720</v>
      </c>
      <c r="AB3562" t="s">
        <v>72</v>
      </c>
      <c r="AC3562" s="1">
        <v>37469</v>
      </c>
      <c r="AD3562">
        <v>18500</v>
      </c>
      <c r="AE3562">
        <v>1528</v>
      </c>
      <c r="AF3562">
        <v>583</v>
      </c>
      <c r="AG3562" t="s">
        <v>103</v>
      </c>
      <c r="AH3562" t="s">
        <v>76</v>
      </c>
      <c r="AR3562">
        <v>0</v>
      </c>
      <c r="AW3562" t="s">
        <v>17273</v>
      </c>
      <c r="AY3562" t="s">
        <v>17274</v>
      </c>
      <c r="AZ3562" t="s">
        <v>17275</v>
      </c>
    </row>
    <row r="3563" spans="1:52" x14ac:dyDescent="0.3">
      <c r="A3563">
        <v>2201509</v>
      </c>
      <c r="B3563" t="s">
        <v>17276</v>
      </c>
      <c r="C3563" t="str">
        <f t="shared" si="426"/>
        <v>7492</v>
      </c>
      <c r="D3563" t="s">
        <v>8411</v>
      </c>
      <c r="E3563" t="str">
        <f>"0000"</f>
        <v>0000</v>
      </c>
      <c r="F3563" t="s">
        <v>108</v>
      </c>
      <c r="G3563" t="str">
        <f t="shared" si="430"/>
        <v>09</v>
      </c>
      <c r="H3563" t="s">
        <v>55</v>
      </c>
      <c r="I3563" t="s">
        <v>56</v>
      </c>
      <c r="J3563" t="s">
        <v>57</v>
      </c>
      <c r="K3563">
        <v>0</v>
      </c>
      <c r="L3563">
        <v>45156</v>
      </c>
      <c r="M3563">
        <v>1.04</v>
      </c>
      <c r="N3563" t="str">
        <f t="shared" ref="N3563:N3626" si="431">"000X"</f>
        <v>000X</v>
      </c>
      <c r="O3563">
        <v>4647</v>
      </c>
      <c r="P3563" t="s">
        <v>72</v>
      </c>
      <c r="Q3563" t="s">
        <v>8540</v>
      </c>
      <c r="R3563" t="s">
        <v>88</v>
      </c>
      <c r="T3563" t="s">
        <v>61</v>
      </c>
      <c r="V3563" t="s">
        <v>17277</v>
      </c>
      <c r="W3563">
        <v>16590</v>
      </c>
      <c r="X3563">
        <v>16590</v>
      </c>
      <c r="Y3563">
        <v>0</v>
      </c>
      <c r="Z3563">
        <v>16590</v>
      </c>
      <c r="AA3563">
        <v>16590</v>
      </c>
      <c r="AB3563" t="s">
        <v>72</v>
      </c>
      <c r="AC3563" s="1">
        <v>35551</v>
      </c>
      <c r="AD3563">
        <v>11600</v>
      </c>
      <c r="AE3563">
        <v>1183</v>
      </c>
      <c r="AF3563">
        <v>1444</v>
      </c>
      <c r="AG3563" t="s">
        <v>103</v>
      </c>
      <c r="AH3563" t="s">
        <v>76</v>
      </c>
      <c r="AR3563">
        <v>0</v>
      </c>
      <c r="AW3563" t="s">
        <v>17278</v>
      </c>
      <c r="AX3563" t="s">
        <v>17279</v>
      </c>
      <c r="AY3563" t="s">
        <v>17280</v>
      </c>
      <c r="AZ3563" t="s">
        <v>70</v>
      </c>
    </row>
    <row r="3564" spans="1:52" x14ac:dyDescent="0.3">
      <c r="A3564">
        <v>2201550</v>
      </c>
      <c r="B3564" t="s">
        <v>17281</v>
      </c>
      <c r="C3564" t="str">
        <f t="shared" si="426"/>
        <v>7492</v>
      </c>
      <c r="D3564" t="s">
        <v>8411</v>
      </c>
      <c r="E3564" t="str">
        <f>"0000"</f>
        <v>0000</v>
      </c>
      <c r="F3564" t="s">
        <v>108</v>
      </c>
      <c r="G3564" t="str">
        <f t="shared" si="430"/>
        <v>09</v>
      </c>
      <c r="H3564" t="s">
        <v>55</v>
      </c>
      <c r="I3564" t="s">
        <v>56</v>
      </c>
      <c r="J3564" t="s">
        <v>57</v>
      </c>
      <c r="K3564">
        <v>0</v>
      </c>
      <c r="L3564">
        <v>44809</v>
      </c>
      <c r="M3564">
        <v>1.03</v>
      </c>
      <c r="N3564" t="str">
        <f t="shared" si="431"/>
        <v>000X</v>
      </c>
      <c r="O3564">
        <v>4605</v>
      </c>
      <c r="P3564" t="s">
        <v>72</v>
      </c>
      <c r="Q3564" t="s">
        <v>8540</v>
      </c>
      <c r="R3564" t="s">
        <v>88</v>
      </c>
      <c r="T3564" t="s">
        <v>61</v>
      </c>
      <c r="V3564" t="s">
        <v>17282</v>
      </c>
      <c r="W3564">
        <v>16460</v>
      </c>
      <c r="X3564">
        <v>16460</v>
      </c>
      <c r="Y3564">
        <v>0</v>
      </c>
      <c r="Z3564">
        <v>16460</v>
      </c>
      <c r="AA3564">
        <v>16460</v>
      </c>
      <c r="AB3564" t="s">
        <v>72</v>
      </c>
      <c r="AC3564" s="1">
        <v>38534</v>
      </c>
      <c r="AD3564">
        <v>90000</v>
      </c>
      <c r="AE3564">
        <v>1909</v>
      </c>
      <c r="AF3564">
        <v>589</v>
      </c>
      <c r="AG3564" t="s">
        <v>103</v>
      </c>
      <c r="AH3564" t="s">
        <v>76</v>
      </c>
      <c r="AR3564">
        <v>0</v>
      </c>
      <c r="AW3564" t="s">
        <v>17283</v>
      </c>
      <c r="AX3564" t="s">
        <v>17284</v>
      </c>
      <c r="AY3564" t="s">
        <v>17285</v>
      </c>
      <c r="AZ3564" t="s">
        <v>17286</v>
      </c>
    </row>
    <row r="3565" spans="1:52" x14ac:dyDescent="0.3">
      <c r="A3565">
        <v>2198303</v>
      </c>
      <c r="B3565" t="s">
        <v>17287</v>
      </c>
      <c r="C3565" t="str">
        <f t="shared" si="426"/>
        <v>7492</v>
      </c>
      <c r="D3565" t="s">
        <v>8411</v>
      </c>
      <c r="E3565" t="str">
        <f>"0100"</f>
        <v>0100</v>
      </c>
      <c r="F3565" t="s">
        <v>54</v>
      </c>
      <c r="G3565" t="str">
        <f t="shared" ref="G3565:G3570" si="432">"04"</f>
        <v>04</v>
      </c>
      <c r="H3565" t="s">
        <v>55</v>
      </c>
      <c r="I3565" t="s">
        <v>56</v>
      </c>
      <c r="J3565" t="s">
        <v>8434</v>
      </c>
      <c r="K3565">
        <v>1</v>
      </c>
      <c r="L3565">
        <v>66761</v>
      </c>
      <c r="M3565">
        <v>1.53</v>
      </c>
      <c r="N3565" t="str">
        <f t="shared" si="431"/>
        <v>000X</v>
      </c>
      <c r="O3565">
        <v>5352</v>
      </c>
      <c r="P3565" t="s">
        <v>72</v>
      </c>
      <c r="Q3565" t="s">
        <v>15261</v>
      </c>
      <c r="R3565" t="s">
        <v>140</v>
      </c>
      <c r="T3565" t="s">
        <v>61</v>
      </c>
      <c r="V3565" t="s">
        <v>17288</v>
      </c>
      <c r="W3565">
        <v>236149</v>
      </c>
      <c r="X3565">
        <v>19130</v>
      </c>
      <c r="Y3565">
        <v>217019</v>
      </c>
      <c r="Z3565">
        <v>236149</v>
      </c>
      <c r="AA3565">
        <v>211149</v>
      </c>
      <c r="AB3565" t="s">
        <v>63</v>
      </c>
      <c r="AC3565" s="1">
        <v>43312</v>
      </c>
      <c r="AD3565">
        <v>258500</v>
      </c>
      <c r="AE3565">
        <v>2919</v>
      </c>
      <c r="AF3565">
        <v>2375</v>
      </c>
      <c r="AG3565" t="s">
        <v>64</v>
      </c>
      <c r="AH3565" t="s">
        <v>76</v>
      </c>
      <c r="AI3565">
        <v>1</v>
      </c>
      <c r="AJ3565">
        <v>2000</v>
      </c>
      <c r="AK3565">
        <v>3</v>
      </c>
      <c r="AL3565">
        <v>2</v>
      </c>
      <c r="AN3565">
        <v>2196</v>
      </c>
      <c r="AO3565">
        <v>32</v>
      </c>
      <c r="AP3565" t="s">
        <v>63</v>
      </c>
      <c r="AQ3565" t="s">
        <v>66</v>
      </c>
      <c r="AR3565">
        <v>3466</v>
      </c>
      <c r="AW3565" t="s">
        <v>17289</v>
      </c>
      <c r="AX3565" t="s">
        <v>17290</v>
      </c>
      <c r="AY3565" t="s">
        <v>17291</v>
      </c>
      <c r="AZ3565" t="s">
        <v>70</v>
      </c>
    </row>
    <row r="3566" spans="1:52" x14ac:dyDescent="0.3">
      <c r="A3566">
        <v>2198541</v>
      </c>
      <c r="B3566" t="s">
        <v>17292</v>
      </c>
      <c r="C3566" t="str">
        <f t="shared" si="426"/>
        <v>7492</v>
      </c>
      <c r="D3566" t="s">
        <v>8411</v>
      </c>
      <c r="E3566" t="str">
        <f>"0100"</f>
        <v>0100</v>
      </c>
      <c r="F3566" t="s">
        <v>54</v>
      </c>
      <c r="G3566" t="str">
        <f t="shared" si="432"/>
        <v>04</v>
      </c>
      <c r="H3566" t="s">
        <v>55</v>
      </c>
      <c r="I3566" t="s">
        <v>56</v>
      </c>
      <c r="J3566" t="s">
        <v>8434</v>
      </c>
      <c r="K3566">
        <v>1</v>
      </c>
      <c r="L3566">
        <v>56079</v>
      </c>
      <c r="M3566">
        <v>1.29</v>
      </c>
      <c r="N3566" t="str">
        <f t="shared" si="431"/>
        <v>000X</v>
      </c>
      <c r="O3566">
        <v>5257</v>
      </c>
      <c r="P3566" t="s">
        <v>72</v>
      </c>
      <c r="Q3566" t="s">
        <v>8514</v>
      </c>
      <c r="R3566" t="s">
        <v>140</v>
      </c>
      <c r="T3566" t="s">
        <v>61</v>
      </c>
      <c r="V3566" t="s">
        <v>17293</v>
      </c>
      <c r="W3566">
        <v>255893</v>
      </c>
      <c r="X3566">
        <v>16090</v>
      </c>
      <c r="Y3566">
        <v>239803</v>
      </c>
      <c r="Z3566">
        <v>255893</v>
      </c>
      <c r="AA3566">
        <v>255893</v>
      </c>
      <c r="AB3566" t="s">
        <v>63</v>
      </c>
      <c r="AC3566" s="1">
        <v>43126</v>
      </c>
      <c r="AD3566">
        <v>272000</v>
      </c>
      <c r="AE3566">
        <v>2878</v>
      </c>
      <c r="AF3566">
        <v>1925</v>
      </c>
      <c r="AG3566" t="s">
        <v>64</v>
      </c>
      <c r="AH3566" t="s">
        <v>76</v>
      </c>
      <c r="AI3566">
        <v>1</v>
      </c>
      <c r="AJ3566">
        <v>2000</v>
      </c>
      <c r="AK3566">
        <v>3</v>
      </c>
      <c r="AL3566">
        <v>2</v>
      </c>
      <c r="AN3566">
        <v>2220</v>
      </c>
      <c r="AO3566">
        <v>32</v>
      </c>
      <c r="AP3566" t="s">
        <v>63</v>
      </c>
      <c r="AQ3566" t="s">
        <v>66</v>
      </c>
      <c r="AR3566">
        <v>3834</v>
      </c>
      <c r="AW3566" t="s">
        <v>17294</v>
      </c>
      <c r="AX3566" t="s">
        <v>17295</v>
      </c>
      <c r="AY3566" t="s">
        <v>17296</v>
      </c>
      <c r="AZ3566" t="s">
        <v>8518</v>
      </c>
    </row>
    <row r="3567" spans="1:52" x14ac:dyDescent="0.3">
      <c r="A3567">
        <v>2199237</v>
      </c>
      <c r="B3567" t="s">
        <v>17297</v>
      </c>
      <c r="C3567" t="str">
        <f t="shared" si="426"/>
        <v>7492</v>
      </c>
      <c r="D3567" t="s">
        <v>8411</v>
      </c>
      <c r="E3567" t="str">
        <f>"0000"</f>
        <v>0000</v>
      </c>
      <c r="F3567" t="s">
        <v>108</v>
      </c>
      <c r="G3567" t="str">
        <f t="shared" si="432"/>
        <v>04</v>
      </c>
      <c r="H3567" t="s">
        <v>55</v>
      </c>
      <c r="I3567" t="s">
        <v>56</v>
      </c>
      <c r="J3567" t="s">
        <v>8434</v>
      </c>
      <c r="K3567">
        <v>0</v>
      </c>
      <c r="L3567">
        <v>54700</v>
      </c>
      <c r="M3567">
        <v>1.26</v>
      </c>
      <c r="N3567" t="str">
        <f t="shared" si="431"/>
        <v>000X</v>
      </c>
      <c r="O3567">
        <v>5080</v>
      </c>
      <c r="P3567" t="s">
        <v>72</v>
      </c>
      <c r="Q3567" t="s">
        <v>8637</v>
      </c>
      <c r="R3567" t="s">
        <v>88</v>
      </c>
      <c r="T3567" t="s">
        <v>61</v>
      </c>
      <c r="V3567" t="s">
        <v>17298</v>
      </c>
      <c r="W3567">
        <v>15700</v>
      </c>
      <c r="X3567">
        <v>15700</v>
      </c>
      <c r="Y3567">
        <v>0</v>
      </c>
      <c r="Z3567">
        <v>15700</v>
      </c>
      <c r="AA3567">
        <v>15700</v>
      </c>
      <c r="AB3567" t="s">
        <v>72</v>
      </c>
      <c r="AC3567" s="1">
        <v>44113</v>
      </c>
      <c r="AD3567">
        <v>29000</v>
      </c>
      <c r="AE3567">
        <v>3100</v>
      </c>
      <c r="AF3567">
        <v>1169</v>
      </c>
      <c r="AG3567" t="s">
        <v>103</v>
      </c>
      <c r="AH3567" t="s">
        <v>76</v>
      </c>
      <c r="AR3567">
        <v>0</v>
      </c>
      <c r="AW3567" t="s">
        <v>17299</v>
      </c>
      <c r="AX3567" t="s">
        <v>17300</v>
      </c>
      <c r="AY3567" t="s">
        <v>17301</v>
      </c>
      <c r="AZ3567" t="s">
        <v>17302</v>
      </c>
    </row>
    <row r="3568" spans="1:52" x14ac:dyDescent="0.3">
      <c r="A3568">
        <v>2199318</v>
      </c>
      <c r="B3568" t="s">
        <v>17303</v>
      </c>
      <c r="C3568" t="str">
        <f t="shared" si="426"/>
        <v>7492</v>
      </c>
      <c r="D3568" t="s">
        <v>8411</v>
      </c>
      <c r="E3568" t="str">
        <f>"0000"</f>
        <v>0000</v>
      </c>
      <c r="F3568" t="s">
        <v>108</v>
      </c>
      <c r="G3568" t="str">
        <f t="shared" si="432"/>
        <v>04</v>
      </c>
      <c r="H3568" t="s">
        <v>55</v>
      </c>
      <c r="I3568" t="s">
        <v>56</v>
      </c>
      <c r="J3568" t="s">
        <v>8434</v>
      </c>
      <c r="K3568">
        <v>0</v>
      </c>
      <c r="L3568">
        <v>55803</v>
      </c>
      <c r="M3568">
        <v>1.28</v>
      </c>
      <c r="N3568" t="str">
        <f t="shared" si="431"/>
        <v>000X</v>
      </c>
      <c r="O3568">
        <v>5131</v>
      </c>
      <c r="P3568" t="s">
        <v>72</v>
      </c>
      <c r="Q3568" t="s">
        <v>8435</v>
      </c>
      <c r="R3568" t="s">
        <v>140</v>
      </c>
      <c r="T3568" t="s">
        <v>61</v>
      </c>
      <c r="V3568" t="s">
        <v>17304</v>
      </c>
      <c r="W3568">
        <v>16010</v>
      </c>
      <c r="X3568">
        <v>16010</v>
      </c>
      <c r="Y3568">
        <v>0</v>
      </c>
      <c r="Z3568">
        <v>16010</v>
      </c>
      <c r="AA3568">
        <v>16010</v>
      </c>
      <c r="AB3568" t="s">
        <v>72</v>
      </c>
      <c r="AC3568" s="1">
        <v>37712</v>
      </c>
      <c r="AD3568">
        <v>17500</v>
      </c>
      <c r="AE3568">
        <v>1596</v>
      </c>
      <c r="AF3568">
        <v>163</v>
      </c>
      <c r="AG3568" t="s">
        <v>103</v>
      </c>
      <c r="AH3568" t="s">
        <v>76</v>
      </c>
      <c r="AR3568">
        <v>0</v>
      </c>
      <c r="AW3568" t="s">
        <v>17305</v>
      </c>
      <c r="AX3568" t="s">
        <v>17306</v>
      </c>
      <c r="AY3568" t="s">
        <v>17307</v>
      </c>
      <c r="AZ3568" t="s">
        <v>17308</v>
      </c>
    </row>
    <row r="3569" spans="1:52" x14ac:dyDescent="0.3">
      <c r="A3569">
        <v>2199431</v>
      </c>
      <c r="B3569" t="s">
        <v>17309</v>
      </c>
      <c r="C3569" t="str">
        <f t="shared" si="426"/>
        <v>7492</v>
      </c>
      <c r="D3569" t="s">
        <v>8411</v>
      </c>
      <c r="E3569" t="str">
        <f>"0100"</f>
        <v>0100</v>
      </c>
      <c r="F3569" t="s">
        <v>54</v>
      </c>
      <c r="G3569" t="str">
        <f t="shared" si="432"/>
        <v>04</v>
      </c>
      <c r="H3569" t="s">
        <v>55</v>
      </c>
      <c r="I3569" t="s">
        <v>56</v>
      </c>
      <c r="J3569" t="s">
        <v>8434</v>
      </c>
      <c r="K3569">
        <v>1</v>
      </c>
      <c r="L3569">
        <v>62850</v>
      </c>
      <c r="M3569">
        <v>1.44</v>
      </c>
      <c r="N3569" t="str">
        <f t="shared" si="431"/>
        <v>000X</v>
      </c>
      <c r="O3569">
        <v>3434</v>
      </c>
      <c r="P3569" t="s">
        <v>58</v>
      </c>
      <c r="Q3569" t="s">
        <v>265</v>
      </c>
      <c r="R3569" t="s">
        <v>266</v>
      </c>
      <c r="T3569" t="s">
        <v>61</v>
      </c>
      <c r="V3569" t="s">
        <v>17310</v>
      </c>
      <c r="W3569">
        <v>232267</v>
      </c>
      <c r="X3569">
        <v>18040</v>
      </c>
      <c r="Y3569">
        <v>214227</v>
      </c>
      <c r="Z3569">
        <v>215901</v>
      </c>
      <c r="AA3569">
        <v>190901</v>
      </c>
      <c r="AB3569" t="s">
        <v>63</v>
      </c>
      <c r="AC3569" s="1">
        <v>44141</v>
      </c>
      <c r="AD3569">
        <v>276000</v>
      </c>
      <c r="AE3569">
        <v>3109</v>
      </c>
      <c r="AF3569">
        <v>2091</v>
      </c>
      <c r="AG3569" t="s">
        <v>64</v>
      </c>
      <c r="AH3569" t="s">
        <v>76</v>
      </c>
      <c r="AI3569">
        <v>1</v>
      </c>
      <c r="AJ3569">
        <v>1994</v>
      </c>
      <c r="AK3569">
        <v>3</v>
      </c>
      <c r="AL3569">
        <v>2</v>
      </c>
      <c r="AN3569">
        <v>2077</v>
      </c>
      <c r="AO3569">
        <v>32</v>
      </c>
      <c r="AP3569" t="s">
        <v>63</v>
      </c>
      <c r="AQ3569" t="s">
        <v>66</v>
      </c>
      <c r="AR3569">
        <v>2989</v>
      </c>
      <c r="AW3569" t="s">
        <v>17311</v>
      </c>
      <c r="AY3569" t="s">
        <v>17312</v>
      </c>
      <c r="AZ3569" t="s">
        <v>70</v>
      </c>
    </row>
    <row r="3570" spans="1:52" x14ac:dyDescent="0.3">
      <c r="A3570">
        <v>2199440</v>
      </c>
      <c r="B3570" t="s">
        <v>17313</v>
      </c>
      <c r="C3570" t="str">
        <f t="shared" si="426"/>
        <v>7492</v>
      </c>
      <c r="D3570" t="s">
        <v>8411</v>
      </c>
      <c r="E3570" t="str">
        <f>"0100"</f>
        <v>0100</v>
      </c>
      <c r="F3570" t="s">
        <v>54</v>
      </c>
      <c r="G3570" t="str">
        <f t="shared" si="432"/>
        <v>04</v>
      </c>
      <c r="H3570" t="s">
        <v>55</v>
      </c>
      <c r="I3570" t="s">
        <v>56</v>
      </c>
      <c r="J3570" t="s">
        <v>57</v>
      </c>
      <c r="K3570">
        <v>1</v>
      </c>
      <c r="L3570">
        <v>53832</v>
      </c>
      <c r="M3570">
        <v>1.24</v>
      </c>
      <c r="N3570" t="str">
        <f t="shared" si="431"/>
        <v>000X</v>
      </c>
      <c r="O3570">
        <v>5075</v>
      </c>
      <c r="P3570" t="s">
        <v>72</v>
      </c>
      <c r="Q3570" t="s">
        <v>9562</v>
      </c>
      <c r="R3570" t="s">
        <v>88</v>
      </c>
      <c r="T3570" t="s">
        <v>61</v>
      </c>
      <c r="V3570" t="s">
        <v>17314</v>
      </c>
      <c r="W3570">
        <v>174837</v>
      </c>
      <c r="X3570">
        <v>19770</v>
      </c>
      <c r="Y3570">
        <v>155067</v>
      </c>
      <c r="Z3570">
        <v>124736</v>
      </c>
      <c r="AA3570">
        <v>99236</v>
      </c>
      <c r="AB3570" t="s">
        <v>63</v>
      </c>
      <c r="AC3570" s="1">
        <v>38534</v>
      </c>
      <c r="AD3570">
        <v>229000</v>
      </c>
      <c r="AE3570">
        <v>1881</v>
      </c>
      <c r="AF3570">
        <v>1945</v>
      </c>
      <c r="AG3570" t="s">
        <v>64</v>
      </c>
      <c r="AH3570" t="s">
        <v>76</v>
      </c>
      <c r="AI3570">
        <v>1</v>
      </c>
      <c r="AJ3570">
        <v>1998</v>
      </c>
      <c r="AK3570">
        <v>3</v>
      </c>
      <c r="AL3570">
        <v>2</v>
      </c>
      <c r="AN3570">
        <v>1591</v>
      </c>
      <c r="AO3570">
        <v>32</v>
      </c>
      <c r="AP3570" t="s">
        <v>72</v>
      </c>
      <c r="AQ3570" t="s">
        <v>66</v>
      </c>
      <c r="AR3570">
        <v>2313</v>
      </c>
      <c r="AW3570" t="s">
        <v>17315</v>
      </c>
      <c r="AX3570" t="s">
        <v>17316</v>
      </c>
      <c r="AY3570" t="s">
        <v>17317</v>
      </c>
      <c r="AZ3570" t="s">
        <v>70</v>
      </c>
    </row>
    <row r="3571" spans="1:52" x14ac:dyDescent="0.3">
      <c r="A3571">
        <v>2199865</v>
      </c>
      <c r="B3571" t="s">
        <v>17318</v>
      </c>
      <c r="C3571" t="str">
        <f t="shared" si="426"/>
        <v>7492</v>
      </c>
      <c r="D3571" t="s">
        <v>8411</v>
      </c>
      <c r="E3571" t="str">
        <f>"0100"</f>
        <v>0100</v>
      </c>
      <c r="F3571" t="s">
        <v>54</v>
      </c>
      <c r="G3571" t="str">
        <f t="shared" ref="G3571:G3577" si="433">"09"</f>
        <v>09</v>
      </c>
      <c r="H3571" t="s">
        <v>55</v>
      </c>
      <c r="I3571" t="s">
        <v>56</v>
      </c>
      <c r="J3571" t="s">
        <v>57</v>
      </c>
      <c r="K3571">
        <v>1</v>
      </c>
      <c r="L3571">
        <v>43803</v>
      </c>
      <c r="M3571">
        <v>1.01</v>
      </c>
      <c r="N3571" t="str">
        <f t="shared" si="431"/>
        <v>000X</v>
      </c>
      <c r="O3571">
        <v>4751</v>
      </c>
      <c r="P3571" t="s">
        <v>72</v>
      </c>
      <c r="Q3571" t="s">
        <v>8454</v>
      </c>
      <c r="R3571" t="s">
        <v>60</v>
      </c>
      <c r="T3571" t="s">
        <v>61</v>
      </c>
      <c r="V3571" t="s">
        <v>17319</v>
      </c>
      <c r="W3571">
        <v>170804</v>
      </c>
      <c r="X3571">
        <v>16090</v>
      </c>
      <c r="Y3571">
        <v>154714</v>
      </c>
      <c r="Z3571">
        <v>155636</v>
      </c>
      <c r="AA3571">
        <v>130636</v>
      </c>
      <c r="AB3571" t="s">
        <v>63</v>
      </c>
      <c r="AC3571" s="1">
        <v>42674</v>
      </c>
      <c r="AD3571">
        <v>175000</v>
      </c>
      <c r="AE3571">
        <v>2791</v>
      </c>
      <c r="AF3571">
        <v>1432</v>
      </c>
      <c r="AG3571" t="s">
        <v>64</v>
      </c>
      <c r="AH3571" t="s">
        <v>76</v>
      </c>
      <c r="AI3571">
        <v>1</v>
      </c>
      <c r="AJ3571">
        <v>1995</v>
      </c>
      <c r="AK3571">
        <v>2</v>
      </c>
      <c r="AL3571">
        <v>2</v>
      </c>
      <c r="AN3571">
        <v>1485</v>
      </c>
      <c r="AO3571">
        <v>32</v>
      </c>
      <c r="AP3571" t="s">
        <v>63</v>
      </c>
      <c r="AQ3571" t="s">
        <v>66</v>
      </c>
      <c r="AR3571">
        <v>2362</v>
      </c>
      <c r="AW3571" t="s">
        <v>17320</v>
      </c>
      <c r="AX3571" t="s">
        <v>17321</v>
      </c>
      <c r="AY3571" t="s">
        <v>17322</v>
      </c>
      <c r="AZ3571" t="s">
        <v>70</v>
      </c>
    </row>
    <row r="3572" spans="1:52" x14ac:dyDescent="0.3">
      <c r="A3572">
        <v>2199938</v>
      </c>
      <c r="B3572" t="s">
        <v>17323</v>
      </c>
      <c r="C3572" t="str">
        <f t="shared" si="426"/>
        <v>7492</v>
      </c>
      <c r="D3572" t="s">
        <v>8411</v>
      </c>
      <c r="E3572" t="str">
        <f>"0000"</f>
        <v>0000</v>
      </c>
      <c r="F3572" t="s">
        <v>108</v>
      </c>
      <c r="G3572" t="str">
        <f t="shared" si="433"/>
        <v>09</v>
      </c>
      <c r="H3572" t="s">
        <v>55</v>
      </c>
      <c r="I3572" t="s">
        <v>56</v>
      </c>
      <c r="J3572" t="s">
        <v>57</v>
      </c>
      <c r="K3572">
        <v>0</v>
      </c>
      <c r="L3572">
        <v>46163</v>
      </c>
      <c r="M3572">
        <v>1.06</v>
      </c>
      <c r="N3572" t="str">
        <f t="shared" si="431"/>
        <v>000X</v>
      </c>
      <c r="O3572">
        <v>4659</v>
      </c>
      <c r="P3572" t="s">
        <v>72</v>
      </c>
      <c r="Q3572" t="s">
        <v>8610</v>
      </c>
      <c r="R3572" t="s">
        <v>74</v>
      </c>
      <c r="T3572" t="s">
        <v>61</v>
      </c>
      <c r="V3572" t="s">
        <v>17324</v>
      </c>
      <c r="W3572">
        <v>16960</v>
      </c>
      <c r="X3572">
        <v>16960</v>
      </c>
      <c r="Y3572">
        <v>0</v>
      </c>
      <c r="Z3572">
        <v>16960</v>
      </c>
      <c r="AA3572">
        <v>16960</v>
      </c>
      <c r="AB3572" t="s">
        <v>72</v>
      </c>
      <c r="AR3572">
        <v>0</v>
      </c>
      <c r="AW3572" t="s">
        <v>14675</v>
      </c>
      <c r="AY3572" t="s">
        <v>14676</v>
      </c>
      <c r="AZ3572" t="s">
        <v>14677</v>
      </c>
    </row>
    <row r="3573" spans="1:52" x14ac:dyDescent="0.3">
      <c r="A3573">
        <v>2200154</v>
      </c>
      <c r="B3573" t="s">
        <v>17325</v>
      </c>
      <c r="C3573" t="str">
        <f t="shared" si="426"/>
        <v>7492</v>
      </c>
      <c r="D3573" t="s">
        <v>8411</v>
      </c>
      <c r="E3573" t="str">
        <f>"0000"</f>
        <v>0000</v>
      </c>
      <c r="F3573" t="s">
        <v>108</v>
      </c>
      <c r="G3573" t="str">
        <f t="shared" si="433"/>
        <v>09</v>
      </c>
      <c r="H3573" t="s">
        <v>55</v>
      </c>
      <c r="I3573" t="s">
        <v>56</v>
      </c>
      <c r="J3573" t="s">
        <v>57</v>
      </c>
      <c r="K3573">
        <v>0</v>
      </c>
      <c r="L3573">
        <v>47725</v>
      </c>
      <c r="M3573">
        <v>1.1000000000000001</v>
      </c>
      <c r="N3573" t="str">
        <f t="shared" si="431"/>
        <v>000X</v>
      </c>
      <c r="O3573">
        <v>3585</v>
      </c>
      <c r="P3573" t="s">
        <v>58</v>
      </c>
      <c r="Q3573" t="s">
        <v>17161</v>
      </c>
      <c r="R3573" t="s">
        <v>118</v>
      </c>
      <c r="T3573" t="s">
        <v>61</v>
      </c>
      <c r="V3573" t="s">
        <v>17326</v>
      </c>
      <c r="W3573">
        <v>17530</v>
      </c>
      <c r="X3573">
        <v>17530</v>
      </c>
      <c r="Y3573">
        <v>0</v>
      </c>
      <c r="Z3573">
        <v>17530</v>
      </c>
      <c r="AA3573">
        <v>17530</v>
      </c>
      <c r="AB3573" t="s">
        <v>72</v>
      </c>
      <c r="AC3573" s="1">
        <v>44281</v>
      </c>
      <c r="AD3573">
        <v>49900</v>
      </c>
      <c r="AE3573">
        <v>3154</v>
      </c>
      <c r="AF3573">
        <v>2364</v>
      </c>
      <c r="AG3573" t="s">
        <v>103</v>
      </c>
      <c r="AH3573" t="s">
        <v>76</v>
      </c>
      <c r="AR3573">
        <v>0</v>
      </c>
      <c r="AW3573" t="s">
        <v>17327</v>
      </c>
      <c r="AX3573" t="s">
        <v>17328</v>
      </c>
      <c r="AY3573" t="s">
        <v>17329</v>
      </c>
      <c r="AZ3573" t="s">
        <v>1739</v>
      </c>
    </row>
    <row r="3574" spans="1:52" x14ac:dyDescent="0.3">
      <c r="A3574">
        <v>2200162</v>
      </c>
      <c r="B3574" t="s">
        <v>17330</v>
      </c>
      <c r="C3574" t="str">
        <f t="shared" si="426"/>
        <v>7492</v>
      </c>
      <c r="D3574" t="s">
        <v>8411</v>
      </c>
      <c r="E3574" t="str">
        <f>"0100"</f>
        <v>0100</v>
      </c>
      <c r="F3574" t="s">
        <v>54</v>
      </c>
      <c r="G3574" t="str">
        <f t="shared" si="433"/>
        <v>09</v>
      </c>
      <c r="H3574" t="s">
        <v>55</v>
      </c>
      <c r="I3574" t="s">
        <v>56</v>
      </c>
      <c r="J3574" t="s">
        <v>57</v>
      </c>
      <c r="K3574">
        <v>1</v>
      </c>
      <c r="L3574">
        <v>47725</v>
      </c>
      <c r="M3574">
        <v>1.1000000000000001</v>
      </c>
      <c r="N3574" t="str">
        <f t="shared" si="431"/>
        <v>000X</v>
      </c>
      <c r="O3574">
        <v>3629</v>
      </c>
      <c r="P3574" t="s">
        <v>58</v>
      </c>
      <c r="Q3574" t="s">
        <v>17161</v>
      </c>
      <c r="R3574" t="s">
        <v>118</v>
      </c>
      <c r="T3574" t="s">
        <v>61</v>
      </c>
      <c r="V3574" t="s">
        <v>17331</v>
      </c>
      <c r="W3574">
        <v>226714</v>
      </c>
      <c r="X3574">
        <v>17530</v>
      </c>
      <c r="Y3574">
        <v>209184</v>
      </c>
      <c r="Z3574">
        <v>165243</v>
      </c>
      <c r="AA3574">
        <v>140243</v>
      </c>
      <c r="AB3574" t="s">
        <v>63</v>
      </c>
      <c r="AC3574" s="1">
        <v>34820</v>
      </c>
      <c r="AD3574">
        <v>25000</v>
      </c>
      <c r="AE3574">
        <v>1081</v>
      </c>
      <c r="AF3574">
        <v>117</v>
      </c>
      <c r="AG3574" t="s">
        <v>103</v>
      </c>
      <c r="AH3574" t="s">
        <v>873</v>
      </c>
      <c r="AI3574">
        <v>1</v>
      </c>
      <c r="AJ3574">
        <v>1997</v>
      </c>
      <c r="AK3574">
        <v>3</v>
      </c>
      <c r="AL3574">
        <v>3</v>
      </c>
      <c r="AN3574">
        <v>2095</v>
      </c>
      <c r="AO3574">
        <v>32</v>
      </c>
      <c r="AP3574" t="s">
        <v>63</v>
      </c>
      <c r="AQ3574" t="s">
        <v>66</v>
      </c>
      <c r="AR3574">
        <v>3253</v>
      </c>
      <c r="AW3574" t="s">
        <v>17332</v>
      </c>
      <c r="AX3574" t="s">
        <v>17333</v>
      </c>
      <c r="AY3574" t="s">
        <v>17334</v>
      </c>
      <c r="AZ3574" t="s">
        <v>70</v>
      </c>
    </row>
    <row r="3575" spans="1:52" x14ac:dyDescent="0.3">
      <c r="A3575">
        <v>2201304</v>
      </c>
      <c r="B3575" t="s">
        <v>17335</v>
      </c>
      <c r="C3575" t="str">
        <f t="shared" si="426"/>
        <v>7492</v>
      </c>
      <c r="D3575" t="s">
        <v>8411</v>
      </c>
      <c r="E3575" t="str">
        <f>"0100"</f>
        <v>0100</v>
      </c>
      <c r="F3575" t="s">
        <v>54</v>
      </c>
      <c r="G3575" t="str">
        <f t="shared" si="433"/>
        <v>09</v>
      </c>
      <c r="H3575" t="s">
        <v>55</v>
      </c>
      <c r="I3575" t="s">
        <v>56</v>
      </c>
      <c r="J3575" t="s">
        <v>57</v>
      </c>
      <c r="K3575">
        <v>1</v>
      </c>
      <c r="L3575">
        <v>46499</v>
      </c>
      <c r="M3575">
        <v>1.07</v>
      </c>
      <c r="N3575" t="str">
        <f t="shared" si="431"/>
        <v>000X</v>
      </c>
      <c r="O3575">
        <v>3630</v>
      </c>
      <c r="P3575" t="s">
        <v>58</v>
      </c>
      <c r="Q3575" t="s">
        <v>8459</v>
      </c>
      <c r="R3575" t="s">
        <v>4590</v>
      </c>
      <c r="T3575" t="s">
        <v>61</v>
      </c>
      <c r="V3575" t="s">
        <v>17336</v>
      </c>
      <c r="W3575">
        <v>17080</v>
      </c>
      <c r="X3575">
        <v>17080</v>
      </c>
      <c r="Y3575">
        <v>0</v>
      </c>
      <c r="Z3575">
        <v>17080</v>
      </c>
      <c r="AA3575">
        <v>17080</v>
      </c>
      <c r="AB3575" t="s">
        <v>63</v>
      </c>
      <c r="AC3575" s="1">
        <v>44166</v>
      </c>
      <c r="AD3575">
        <v>325000</v>
      </c>
      <c r="AE3575">
        <v>3120</v>
      </c>
      <c r="AF3575">
        <v>2254</v>
      </c>
      <c r="AG3575" t="s">
        <v>64</v>
      </c>
      <c r="AH3575" t="s">
        <v>76</v>
      </c>
      <c r="AI3575">
        <v>1</v>
      </c>
      <c r="AJ3575">
        <v>2020</v>
      </c>
      <c r="AK3575">
        <v>3</v>
      </c>
      <c r="AL3575">
        <v>2</v>
      </c>
      <c r="AM3575">
        <v>1</v>
      </c>
      <c r="AN3575">
        <v>1890</v>
      </c>
      <c r="AO3575">
        <v>32</v>
      </c>
      <c r="AP3575" t="s">
        <v>72</v>
      </c>
      <c r="AQ3575" t="s">
        <v>66</v>
      </c>
      <c r="AR3575">
        <v>2789</v>
      </c>
      <c r="AW3575" t="s">
        <v>17337</v>
      </c>
      <c r="AX3575" t="s">
        <v>17338</v>
      </c>
      <c r="AY3575" t="s">
        <v>17339</v>
      </c>
      <c r="AZ3575" t="s">
        <v>70</v>
      </c>
    </row>
    <row r="3576" spans="1:52" x14ac:dyDescent="0.3">
      <c r="A3576">
        <v>2201479</v>
      </c>
      <c r="B3576" t="s">
        <v>17340</v>
      </c>
      <c r="C3576" t="str">
        <f t="shared" si="426"/>
        <v>7492</v>
      </c>
      <c r="D3576" t="s">
        <v>8411</v>
      </c>
      <c r="E3576" t="str">
        <f>"0100"</f>
        <v>0100</v>
      </c>
      <c r="F3576" t="s">
        <v>54</v>
      </c>
      <c r="G3576" t="str">
        <f t="shared" si="433"/>
        <v>09</v>
      </c>
      <c r="H3576" t="s">
        <v>55</v>
      </c>
      <c r="I3576" t="s">
        <v>56</v>
      </c>
      <c r="J3576" t="s">
        <v>57</v>
      </c>
      <c r="K3576">
        <v>1</v>
      </c>
      <c r="L3576">
        <v>45504</v>
      </c>
      <c r="M3576">
        <v>1.04</v>
      </c>
      <c r="N3576" t="str">
        <f t="shared" si="431"/>
        <v>000X</v>
      </c>
      <c r="O3576">
        <v>4679</v>
      </c>
      <c r="P3576" t="s">
        <v>72</v>
      </c>
      <c r="Q3576" t="s">
        <v>8540</v>
      </c>
      <c r="R3576" t="s">
        <v>88</v>
      </c>
      <c r="T3576" t="s">
        <v>61</v>
      </c>
      <c r="V3576" t="s">
        <v>17341</v>
      </c>
      <c r="W3576">
        <v>186914</v>
      </c>
      <c r="X3576">
        <v>16710</v>
      </c>
      <c r="Y3576">
        <v>170204</v>
      </c>
      <c r="Z3576">
        <v>133525</v>
      </c>
      <c r="AA3576">
        <v>108525</v>
      </c>
      <c r="AB3576" t="s">
        <v>63</v>
      </c>
      <c r="AC3576" s="1">
        <v>35065</v>
      </c>
      <c r="AD3576">
        <v>11600</v>
      </c>
      <c r="AE3576">
        <v>1113</v>
      </c>
      <c r="AF3576">
        <v>1188</v>
      </c>
      <c r="AG3576" t="s">
        <v>103</v>
      </c>
      <c r="AH3576" t="s">
        <v>76</v>
      </c>
      <c r="AI3576">
        <v>1</v>
      </c>
      <c r="AJ3576">
        <v>1996</v>
      </c>
      <c r="AK3576">
        <v>3</v>
      </c>
      <c r="AL3576">
        <v>2</v>
      </c>
      <c r="AN3576">
        <v>1735</v>
      </c>
      <c r="AO3576">
        <v>32</v>
      </c>
      <c r="AP3576" t="s">
        <v>63</v>
      </c>
      <c r="AQ3576" t="s">
        <v>66</v>
      </c>
      <c r="AR3576">
        <v>2595</v>
      </c>
      <c r="AW3576" t="s">
        <v>17278</v>
      </c>
      <c r="AX3576" t="s">
        <v>17279</v>
      </c>
      <c r="AY3576" t="s">
        <v>17280</v>
      </c>
      <c r="AZ3576" t="s">
        <v>70</v>
      </c>
    </row>
    <row r="3577" spans="1:52" x14ac:dyDescent="0.3">
      <c r="A3577">
        <v>2201703</v>
      </c>
      <c r="B3577" t="s">
        <v>17342</v>
      </c>
      <c r="C3577" t="str">
        <f t="shared" si="426"/>
        <v>7492</v>
      </c>
      <c r="D3577" t="s">
        <v>8411</v>
      </c>
      <c r="E3577" t="str">
        <f>"0000"</f>
        <v>0000</v>
      </c>
      <c r="F3577" t="s">
        <v>108</v>
      </c>
      <c r="G3577" t="str">
        <f t="shared" si="433"/>
        <v>09</v>
      </c>
      <c r="H3577" t="s">
        <v>55</v>
      </c>
      <c r="I3577" t="s">
        <v>56</v>
      </c>
      <c r="J3577" t="s">
        <v>57</v>
      </c>
      <c r="K3577">
        <v>0</v>
      </c>
      <c r="L3577">
        <v>48063</v>
      </c>
      <c r="M3577">
        <v>1.1000000000000001</v>
      </c>
      <c r="N3577" t="str">
        <f t="shared" si="431"/>
        <v>000X</v>
      </c>
      <c r="O3577">
        <v>4554</v>
      </c>
      <c r="P3577" t="s">
        <v>72</v>
      </c>
      <c r="Q3577" t="s">
        <v>8540</v>
      </c>
      <c r="R3577" t="s">
        <v>88</v>
      </c>
      <c r="T3577" t="s">
        <v>61</v>
      </c>
      <c r="V3577" t="s">
        <v>17343</v>
      </c>
      <c r="W3577">
        <v>17650</v>
      </c>
      <c r="X3577">
        <v>17650</v>
      </c>
      <c r="Y3577">
        <v>0</v>
      </c>
      <c r="Z3577">
        <v>17650</v>
      </c>
      <c r="AA3577">
        <v>17650</v>
      </c>
      <c r="AB3577" t="s">
        <v>72</v>
      </c>
      <c r="AR3577">
        <v>0</v>
      </c>
      <c r="AW3577" t="s">
        <v>17344</v>
      </c>
      <c r="AX3577" t="s">
        <v>17345</v>
      </c>
      <c r="AY3577" t="s">
        <v>17346</v>
      </c>
      <c r="AZ3577" t="s">
        <v>17347</v>
      </c>
    </row>
    <row r="3578" spans="1:52" x14ac:dyDescent="0.3">
      <c r="A3578">
        <v>2198346</v>
      </c>
      <c r="B3578" t="s">
        <v>17348</v>
      </c>
      <c r="C3578" t="str">
        <f t="shared" si="426"/>
        <v>7492</v>
      </c>
      <c r="D3578" t="s">
        <v>8411</v>
      </c>
      <c r="E3578" t="str">
        <f>"8000"</f>
        <v>8000</v>
      </c>
      <c r="F3578" t="s">
        <v>2610</v>
      </c>
      <c r="G3578" t="str">
        <f>"04"</f>
        <v>04</v>
      </c>
      <c r="H3578" t="s">
        <v>55</v>
      </c>
      <c r="I3578" t="s">
        <v>56</v>
      </c>
      <c r="J3578" t="s">
        <v>12790</v>
      </c>
      <c r="K3578">
        <v>0</v>
      </c>
      <c r="L3578">
        <v>43843</v>
      </c>
      <c r="M3578">
        <v>1.01</v>
      </c>
      <c r="N3578" t="str">
        <f t="shared" si="431"/>
        <v>000X</v>
      </c>
      <c r="O3578">
        <v>3921</v>
      </c>
      <c r="P3578" t="s">
        <v>58</v>
      </c>
      <c r="Q3578" t="s">
        <v>265</v>
      </c>
      <c r="R3578" t="s">
        <v>266</v>
      </c>
      <c r="T3578" t="s">
        <v>61</v>
      </c>
      <c r="V3578" t="s">
        <v>17349</v>
      </c>
      <c r="W3578">
        <v>14950</v>
      </c>
      <c r="X3578">
        <v>14950</v>
      </c>
      <c r="Y3578">
        <v>0</v>
      </c>
      <c r="Z3578">
        <v>14950</v>
      </c>
      <c r="AA3578">
        <v>14950</v>
      </c>
      <c r="AB3578" t="s">
        <v>63</v>
      </c>
      <c r="AC3578" s="1">
        <v>33270</v>
      </c>
      <c r="AD3578">
        <v>68700</v>
      </c>
      <c r="AE3578">
        <v>886</v>
      </c>
      <c r="AF3578">
        <v>2079</v>
      </c>
      <c r="AG3578" t="s">
        <v>103</v>
      </c>
      <c r="AH3578" t="s">
        <v>570</v>
      </c>
      <c r="AR3578">
        <v>0</v>
      </c>
      <c r="AW3578" t="s">
        <v>2613</v>
      </c>
      <c r="AX3578" t="s">
        <v>2614</v>
      </c>
      <c r="AY3578" t="s">
        <v>2615</v>
      </c>
      <c r="AZ3578" t="s">
        <v>2616</v>
      </c>
    </row>
    <row r="3579" spans="1:52" x14ac:dyDescent="0.3">
      <c r="A3579">
        <v>2198362</v>
      </c>
      <c r="B3579" t="s">
        <v>17350</v>
      </c>
      <c r="C3579" t="str">
        <f t="shared" si="426"/>
        <v>7492</v>
      </c>
      <c r="D3579" t="s">
        <v>8411</v>
      </c>
      <c r="E3579" t="str">
        <f>"0100"</f>
        <v>0100</v>
      </c>
      <c r="F3579" t="s">
        <v>54</v>
      </c>
      <c r="G3579" t="str">
        <f>"04"</f>
        <v>04</v>
      </c>
      <c r="H3579" t="s">
        <v>55</v>
      </c>
      <c r="I3579" t="s">
        <v>56</v>
      </c>
      <c r="J3579" t="s">
        <v>57</v>
      </c>
      <c r="K3579">
        <v>1</v>
      </c>
      <c r="L3579">
        <v>44609</v>
      </c>
      <c r="M3579">
        <v>1.02</v>
      </c>
      <c r="N3579" t="str">
        <f t="shared" si="431"/>
        <v>000X</v>
      </c>
      <c r="O3579">
        <v>3953</v>
      </c>
      <c r="P3579" t="s">
        <v>58</v>
      </c>
      <c r="Q3579" t="s">
        <v>265</v>
      </c>
      <c r="R3579" t="s">
        <v>266</v>
      </c>
      <c r="T3579" t="s">
        <v>61</v>
      </c>
      <c r="V3579" t="s">
        <v>17351</v>
      </c>
      <c r="W3579">
        <v>266436</v>
      </c>
      <c r="X3579">
        <v>16390</v>
      </c>
      <c r="Y3579">
        <v>250046</v>
      </c>
      <c r="Z3579">
        <v>250763</v>
      </c>
      <c r="AA3579">
        <v>225763</v>
      </c>
      <c r="AB3579" t="s">
        <v>63</v>
      </c>
      <c r="AC3579" s="1">
        <v>42650</v>
      </c>
      <c r="AD3579">
        <v>295000</v>
      </c>
      <c r="AE3579">
        <v>2786</v>
      </c>
      <c r="AF3579">
        <v>2249</v>
      </c>
      <c r="AG3579" t="s">
        <v>64</v>
      </c>
      <c r="AH3579" t="s">
        <v>76</v>
      </c>
      <c r="AI3579">
        <v>1</v>
      </c>
      <c r="AJ3579">
        <v>2016</v>
      </c>
      <c r="AK3579">
        <v>3</v>
      </c>
      <c r="AL3579">
        <v>2</v>
      </c>
      <c r="AN3579">
        <v>2494</v>
      </c>
      <c r="AO3579">
        <v>32</v>
      </c>
      <c r="AP3579" t="s">
        <v>72</v>
      </c>
      <c r="AQ3579" t="s">
        <v>66</v>
      </c>
      <c r="AR3579">
        <v>3495</v>
      </c>
      <c r="AW3579" t="s">
        <v>17352</v>
      </c>
      <c r="AX3579" t="s">
        <v>17353</v>
      </c>
      <c r="AY3579" t="s">
        <v>17354</v>
      </c>
      <c r="AZ3579" t="s">
        <v>70</v>
      </c>
    </row>
    <row r="3580" spans="1:52" x14ac:dyDescent="0.3">
      <c r="A3580">
        <v>2198427</v>
      </c>
      <c r="B3580" t="s">
        <v>17355</v>
      </c>
      <c r="C3580" t="str">
        <f t="shared" si="426"/>
        <v>7492</v>
      </c>
      <c r="D3580" t="s">
        <v>8411</v>
      </c>
      <c r="E3580" t="str">
        <f>"0000"</f>
        <v>0000</v>
      </c>
      <c r="F3580" t="s">
        <v>108</v>
      </c>
      <c r="G3580" t="str">
        <f>"04"</f>
        <v>04</v>
      </c>
      <c r="H3580" t="s">
        <v>55</v>
      </c>
      <c r="I3580" t="s">
        <v>56</v>
      </c>
      <c r="J3580" t="s">
        <v>57</v>
      </c>
      <c r="K3580">
        <v>0</v>
      </c>
      <c r="L3580">
        <v>49386</v>
      </c>
      <c r="M3580">
        <v>1.1299999999999999</v>
      </c>
      <c r="N3580" t="str">
        <f t="shared" si="431"/>
        <v>000X</v>
      </c>
      <c r="O3580">
        <v>3735</v>
      </c>
      <c r="P3580" t="s">
        <v>58</v>
      </c>
      <c r="Q3580" t="s">
        <v>8412</v>
      </c>
      <c r="R3580" t="s">
        <v>4590</v>
      </c>
      <c r="T3580" t="s">
        <v>61</v>
      </c>
      <c r="V3580" t="s">
        <v>17356</v>
      </c>
      <c r="W3580">
        <v>18140</v>
      </c>
      <c r="X3580">
        <v>18140</v>
      </c>
      <c r="Y3580">
        <v>0</v>
      </c>
      <c r="Z3580">
        <v>18140</v>
      </c>
      <c r="AA3580">
        <v>18140</v>
      </c>
      <c r="AB3580" t="s">
        <v>72</v>
      </c>
      <c r="AC3580" s="1">
        <v>38231</v>
      </c>
      <c r="AD3580">
        <v>47000</v>
      </c>
      <c r="AE3580">
        <v>1769</v>
      </c>
      <c r="AF3580">
        <v>1419</v>
      </c>
      <c r="AG3580" t="s">
        <v>103</v>
      </c>
      <c r="AH3580" t="s">
        <v>76</v>
      </c>
      <c r="AR3580">
        <v>0</v>
      </c>
      <c r="AW3580" t="s">
        <v>17357</v>
      </c>
      <c r="AY3580" t="s">
        <v>17358</v>
      </c>
      <c r="AZ3580" t="s">
        <v>17359</v>
      </c>
    </row>
    <row r="3581" spans="1:52" x14ac:dyDescent="0.3">
      <c r="A3581">
        <v>2199741</v>
      </c>
      <c r="B3581" t="s">
        <v>17360</v>
      </c>
      <c r="C3581" t="str">
        <f t="shared" si="426"/>
        <v>7492</v>
      </c>
      <c r="D3581" t="s">
        <v>8411</v>
      </c>
      <c r="E3581" t="str">
        <f>"0000"</f>
        <v>0000</v>
      </c>
      <c r="F3581" t="s">
        <v>108</v>
      </c>
      <c r="G3581" t="str">
        <f t="shared" ref="G3581:G3591" si="434">"09"</f>
        <v>09</v>
      </c>
      <c r="H3581" t="s">
        <v>55</v>
      </c>
      <c r="I3581" t="s">
        <v>56</v>
      </c>
      <c r="J3581" t="s">
        <v>57</v>
      </c>
      <c r="K3581">
        <v>0</v>
      </c>
      <c r="L3581">
        <v>24893</v>
      </c>
      <c r="M3581">
        <v>0.56999999999999995</v>
      </c>
      <c r="N3581" t="str">
        <f t="shared" si="431"/>
        <v>000X</v>
      </c>
      <c r="O3581">
        <v>4926</v>
      </c>
      <c r="P3581" t="s">
        <v>72</v>
      </c>
      <c r="Q3581" t="s">
        <v>8499</v>
      </c>
      <c r="R3581" t="s">
        <v>266</v>
      </c>
      <c r="T3581" t="s">
        <v>61</v>
      </c>
      <c r="V3581" t="s">
        <v>17361</v>
      </c>
      <c r="W3581">
        <v>8840</v>
      </c>
      <c r="X3581">
        <v>8840</v>
      </c>
      <c r="Y3581">
        <v>0</v>
      </c>
      <c r="Z3581">
        <v>8840</v>
      </c>
      <c r="AA3581">
        <v>8840</v>
      </c>
      <c r="AB3581" t="s">
        <v>72</v>
      </c>
      <c r="AC3581" s="1">
        <v>38169</v>
      </c>
      <c r="AD3581">
        <v>90000</v>
      </c>
      <c r="AE3581">
        <v>1743</v>
      </c>
      <c r="AF3581">
        <v>2090</v>
      </c>
      <c r="AG3581" t="s">
        <v>103</v>
      </c>
      <c r="AH3581" t="s">
        <v>570</v>
      </c>
      <c r="AR3581">
        <v>0</v>
      </c>
      <c r="AW3581" t="s">
        <v>17177</v>
      </c>
      <c r="AY3581" t="s">
        <v>3353</v>
      </c>
      <c r="AZ3581" t="s">
        <v>70</v>
      </c>
    </row>
    <row r="3582" spans="1:52" x14ac:dyDescent="0.3">
      <c r="A3582">
        <v>2199784</v>
      </c>
      <c r="B3582" t="s">
        <v>17362</v>
      </c>
      <c r="C3582" t="str">
        <f t="shared" si="426"/>
        <v>7492</v>
      </c>
      <c r="D3582" t="s">
        <v>8411</v>
      </c>
      <c r="E3582" t="str">
        <f>"0100"</f>
        <v>0100</v>
      </c>
      <c r="F3582" t="s">
        <v>54</v>
      </c>
      <c r="G3582" t="str">
        <f t="shared" si="434"/>
        <v>09</v>
      </c>
      <c r="H3582" t="s">
        <v>55</v>
      </c>
      <c r="I3582" t="s">
        <v>56</v>
      </c>
      <c r="J3582" t="s">
        <v>57</v>
      </c>
      <c r="K3582">
        <v>1</v>
      </c>
      <c r="L3582">
        <v>43727</v>
      </c>
      <c r="M3582">
        <v>1</v>
      </c>
      <c r="N3582" t="str">
        <f t="shared" si="431"/>
        <v>000X</v>
      </c>
      <c r="O3582">
        <v>4754</v>
      </c>
      <c r="P3582" t="s">
        <v>72</v>
      </c>
      <c r="Q3582" t="s">
        <v>8499</v>
      </c>
      <c r="R3582" t="s">
        <v>266</v>
      </c>
      <c r="T3582" t="s">
        <v>61</v>
      </c>
      <c r="V3582" t="s">
        <v>17363</v>
      </c>
      <c r="W3582">
        <v>244744</v>
      </c>
      <c r="X3582">
        <v>16060</v>
      </c>
      <c r="Y3582">
        <v>228684</v>
      </c>
      <c r="Z3582">
        <v>204356</v>
      </c>
      <c r="AA3582">
        <v>0</v>
      </c>
      <c r="AB3582" t="s">
        <v>63</v>
      </c>
      <c r="AC3582" s="1">
        <v>44130</v>
      </c>
      <c r="AD3582">
        <v>339900</v>
      </c>
      <c r="AE3582">
        <v>3105</v>
      </c>
      <c r="AF3582">
        <v>933</v>
      </c>
      <c r="AG3582" t="s">
        <v>64</v>
      </c>
      <c r="AH3582" t="s">
        <v>76</v>
      </c>
      <c r="AI3582">
        <v>1</v>
      </c>
      <c r="AJ3582">
        <v>2004</v>
      </c>
      <c r="AK3582">
        <v>3</v>
      </c>
      <c r="AL3582">
        <v>2</v>
      </c>
      <c r="AN3582">
        <v>2110</v>
      </c>
      <c r="AO3582">
        <v>32</v>
      </c>
      <c r="AP3582" t="s">
        <v>63</v>
      </c>
      <c r="AQ3582" t="s">
        <v>66</v>
      </c>
      <c r="AR3582">
        <v>3246</v>
      </c>
      <c r="AW3582" t="s">
        <v>17364</v>
      </c>
      <c r="AX3582" t="s">
        <v>17365</v>
      </c>
      <c r="AY3582" t="s">
        <v>17366</v>
      </c>
      <c r="AZ3582" t="s">
        <v>70</v>
      </c>
    </row>
    <row r="3583" spans="1:52" x14ac:dyDescent="0.3">
      <c r="A3583">
        <v>2199946</v>
      </c>
      <c r="B3583" t="s">
        <v>17367</v>
      </c>
      <c r="C3583" t="str">
        <f t="shared" si="426"/>
        <v>7492</v>
      </c>
      <c r="D3583" t="s">
        <v>8411</v>
      </c>
      <c r="E3583" t="str">
        <f>"0100"</f>
        <v>0100</v>
      </c>
      <c r="F3583" t="s">
        <v>54</v>
      </c>
      <c r="G3583" t="str">
        <f t="shared" si="434"/>
        <v>09</v>
      </c>
      <c r="H3583" t="s">
        <v>55</v>
      </c>
      <c r="I3583" t="s">
        <v>56</v>
      </c>
      <c r="J3583" t="s">
        <v>57</v>
      </c>
      <c r="K3583">
        <v>1</v>
      </c>
      <c r="L3583">
        <v>46382</v>
      </c>
      <c r="M3583">
        <v>1.06</v>
      </c>
      <c r="N3583" t="str">
        <f t="shared" si="431"/>
        <v>000X</v>
      </c>
      <c r="O3583">
        <v>4681</v>
      </c>
      <c r="P3583" t="s">
        <v>72</v>
      </c>
      <c r="Q3583" t="s">
        <v>8610</v>
      </c>
      <c r="R3583" t="s">
        <v>74</v>
      </c>
      <c r="T3583" t="s">
        <v>61</v>
      </c>
      <c r="V3583" t="s">
        <v>17368</v>
      </c>
      <c r="W3583">
        <v>181125</v>
      </c>
      <c r="X3583">
        <v>17040</v>
      </c>
      <c r="Y3583">
        <v>164085</v>
      </c>
      <c r="Z3583">
        <v>140209</v>
      </c>
      <c r="AA3583">
        <v>115209</v>
      </c>
      <c r="AB3583" t="s">
        <v>63</v>
      </c>
      <c r="AC3583" s="1">
        <v>37681</v>
      </c>
      <c r="AD3583">
        <v>150000</v>
      </c>
      <c r="AE3583">
        <v>1582</v>
      </c>
      <c r="AF3583">
        <v>2416</v>
      </c>
      <c r="AG3583" t="s">
        <v>64</v>
      </c>
      <c r="AH3583" t="s">
        <v>76</v>
      </c>
      <c r="AI3583">
        <v>1</v>
      </c>
      <c r="AJ3583">
        <v>1991</v>
      </c>
      <c r="AK3583">
        <v>3</v>
      </c>
      <c r="AL3583">
        <v>2</v>
      </c>
      <c r="AN3583">
        <v>1681</v>
      </c>
      <c r="AO3583">
        <v>32</v>
      </c>
      <c r="AP3583" t="s">
        <v>63</v>
      </c>
      <c r="AQ3583" t="s">
        <v>66</v>
      </c>
      <c r="AR3583">
        <v>2632</v>
      </c>
      <c r="AW3583" t="s">
        <v>17369</v>
      </c>
      <c r="AX3583" t="s">
        <v>17370</v>
      </c>
      <c r="AY3583" t="s">
        <v>17371</v>
      </c>
      <c r="AZ3583" t="s">
        <v>70</v>
      </c>
    </row>
    <row r="3584" spans="1:52" x14ac:dyDescent="0.3">
      <c r="A3584">
        <v>2200057</v>
      </c>
      <c r="B3584" t="s">
        <v>17372</v>
      </c>
      <c r="C3584" t="str">
        <f t="shared" si="426"/>
        <v>7492</v>
      </c>
      <c r="D3584" t="s">
        <v>8411</v>
      </c>
      <c r="E3584" t="str">
        <f>"0100"</f>
        <v>0100</v>
      </c>
      <c r="F3584" t="s">
        <v>54</v>
      </c>
      <c r="G3584" t="str">
        <f t="shared" si="434"/>
        <v>09</v>
      </c>
      <c r="H3584" t="s">
        <v>55</v>
      </c>
      <c r="I3584" t="s">
        <v>56</v>
      </c>
      <c r="J3584" t="s">
        <v>57</v>
      </c>
      <c r="K3584">
        <v>1</v>
      </c>
      <c r="L3584">
        <v>44752</v>
      </c>
      <c r="M3584">
        <v>1.03</v>
      </c>
      <c r="N3584" t="str">
        <f t="shared" si="431"/>
        <v>000X</v>
      </c>
      <c r="O3584">
        <v>4708</v>
      </c>
      <c r="P3584" t="s">
        <v>72</v>
      </c>
      <c r="Q3584" t="s">
        <v>8610</v>
      </c>
      <c r="R3584" t="s">
        <v>74</v>
      </c>
      <c r="T3584" t="s">
        <v>61</v>
      </c>
      <c r="V3584" t="s">
        <v>17373</v>
      </c>
      <c r="W3584">
        <v>234031</v>
      </c>
      <c r="X3584">
        <v>16440</v>
      </c>
      <c r="Y3584">
        <v>217591</v>
      </c>
      <c r="Z3584">
        <v>234031</v>
      </c>
      <c r="AA3584">
        <v>209031</v>
      </c>
      <c r="AB3584" t="s">
        <v>63</v>
      </c>
      <c r="AC3584" s="1">
        <v>43396</v>
      </c>
      <c r="AD3584">
        <v>26000</v>
      </c>
      <c r="AE3584">
        <v>2938</v>
      </c>
      <c r="AF3584">
        <v>463</v>
      </c>
      <c r="AG3584" t="s">
        <v>103</v>
      </c>
      <c r="AH3584" t="s">
        <v>76</v>
      </c>
      <c r="AI3584">
        <v>1</v>
      </c>
      <c r="AJ3584">
        <v>2019</v>
      </c>
      <c r="AK3584">
        <v>3</v>
      </c>
      <c r="AL3584">
        <v>2</v>
      </c>
      <c r="AN3584">
        <v>1796</v>
      </c>
      <c r="AO3584">
        <v>32</v>
      </c>
      <c r="AP3584" t="s">
        <v>72</v>
      </c>
      <c r="AQ3584" t="s">
        <v>66</v>
      </c>
      <c r="AR3584">
        <v>3132</v>
      </c>
      <c r="AW3584" t="s">
        <v>17374</v>
      </c>
      <c r="AX3584" t="s">
        <v>17375</v>
      </c>
      <c r="AY3584" t="s">
        <v>17376</v>
      </c>
      <c r="AZ3584" t="s">
        <v>70</v>
      </c>
    </row>
    <row r="3585" spans="1:52" x14ac:dyDescent="0.3">
      <c r="A3585">
        <v>2200065</v>
      </c>
      <c r="B3585" t="s">
        <v>17377</v>
      </c>
      <c r="C3585" t="str">
        <f t="shared" si="426"/>
        <v>7492</v>
      </c>
      <c r="D3585" t="s">
        <v>8411</v>
      </c>
      <c r="E3585" t="str">
        <f>"8000"</f>
        <v>8000</v>
      </c>
      <c r="F3585" t="s">
        <v>2610</v>
      </c>
      <c r="G3585" t="str">
        <f t="shared" si="434"/>
        <v>09</v>
      </c>
      <c r="H3585" t="s">
        <v>55</v>
      </c>
      <c r="I3585" t="s">
        <v>56</v>
      </c>
      <c r="J3585" t="s">
        <v>12790</v>
      </c>
      <c r="K3585">
        <v>0</v>
      </c>
      <c r="L3585">
        <v>44592</v>
      </c>
      <c r="M3585">
        <v>1.02</v>
      </c>
      <c r="N3585" t="str">
        <f t="shared" si="431"/>
        <v>000X</v>
      </c>
      <c r="O3585">
        <v>4676</v>
      </c>
      <c r="P3585" t="s">
        <v>72</v>
      </c>
      <c r="Q3585" t="s">
        <v>8610</v>
      </c>
      <c r="R3585" t="s">
        <v>74</v>
      </c>
      <c r="T3585" t="s">
        <v>61</v>
      </c>
      <c r="V3585" t="s">
        <v>17378</v>
      </c>
      <c r="W3585">
        <v>15200</v>
      </c>
      <c r="X3585">
        <v>15200</v>
      </c>
      <c r="Y3585">
        <v>0</v>
      </c>
      <c r="Z3585">
        <v>15200</v>
      </c>
      <c r="AA3585">
        <v>15200</v>
      </c>
      <c r="AB3585" t="s">
        <v>63</v>
      </c>
      <c r="AC3585" s="1">
        <v>33270</v>
      </c>
      <c r="AD3585">
        <v>68700</v>
      </c>
      <c r="AE3585">
        <v>886</v>
      </c>
      <c r="AF3585">
        <v>2079</v>
      </c>
      <c r="AG3585" t="s">
        <v>103</v>
      </c>
      <c r="AH3585" t="s">
        <v>570</v>
      </c>
      <c r="AR3585">
        <v>0</v>
      </c>
      <c r="AW3585" t="s">
        <v>2613</v>
      </c>
      <c r="AX3585" t="s">
        <v>2614</v>
      </c>
      <c r="AY3585" t="s">
        <v>2615</v>
      </c>
      <c r="AZ3585" t="s">
        <v>2616</v>
      </c>
    </row>
    <row r="3586" spans="1:52" x14ac:dyDescent="0.3">
      <c r="A3586">
        <v>2200090</v>
      </c>
      <c r="B3586" t="s">
        <v>17379</v>
      </c>
      <c r="C3586" t="str">
        <f t="shared" ref="C3586:C3649" si="435">"7492"</f>
        <v>7492</v>
      </c>
      <c r="D3586" t="s">
        <v>8411</v>
      </c>
      <c r="E3586" t="str">
        <f>"0100"</f>
        <v>0100</v>
      </c>
      <c r="F3586" t="s">
        <v>54</v>
      </c>
      <c r="G3586" t="str">
        <f t="shared" si="434"/>
        <v>09</v>
      </c>
      <c r="H3586" t="s">
        <v>55</v>
      </c>
      <c r="I3586" t="s">
        <v>56</v>
      </c>
      <c r="J3586" t="s">
        <v>57</v>
      </c>
      <c r="K3586">
        <v>1</v>
      </c>
      <c r="L3586">
        <v>44113</v>
      </c>
      <c r="M3586">
        <v>1.01</v>
      </c>
      <c r="N3586" t="str">
        <f t="shared" si="431"/>
        <v>000X</v>
      </c>
      <c r="O3586">
        <v>4578</v>
      </c>
      <c r="P3586" t="s">
        <v>72</v>
      </c>
      <c r="Q3586" t="s">
        <v>8610</v>
      </c>
      <c r="R3586" t="s">
        <v>74</v>
      </c>
      <c r="T3586" t="s">
        <v>61</v>
      </c>
      <c r="V3586" t="s">
        <v>17380</v>
      </c>
      <c r="W3586">
        <v>259739</v>
      </c>
      <c r="X3586">
        <v>16200</v>
      </c>
      <c r="Y3586">
        <v>243539</v>
      </c>
      <c r="Z3586">
        <v>259739</v>
      </c>
      <c r="AA3586">
        <v>234739</v>
      </c>
      <c r="AB3586" t="s">
        <v>63</v>
      </c>
      <c r="AC3586" s="1">
        <v>41153</v>
      </c>
      <c r="AD3586">
        <v>200000</v>
      </c>
      <c r="AE3586">
        <v>2505</v>
      </c>
      <c r="AF3586">
        <v>737</v>
      </c>
      <c r="AG3586" t="s">
        <v>64</v>
      </c>
      <c r="AH3586" t="s">
        <v>76</v>
      </c>
      <c r="AI3586">
        <v>1</v>
      </c>
      <c r="AJ3586">
        <v>2004</v>
      </c>
      <c r="AK3586">
        <v>3</v>
      </c>
      <c r="AL3586">
        <v>2</v>
      </c>
      <c r="AM3586">
        <v>1</v>
      </c>
      <c r="AN3586">
        <v>2234</v>
      </c>
      <c r="AO3586">
        <v>32</v>
      </c>
      <c r="AP3586" t="s">
        <v>63</v>
      </c>
      <c r="AQ3586" t="s">
        <v>66</v>
      </c>
      <c r="AR3586">
        <v>3425</v>
      </c>
      <c r="AW3586" t="s">
        <v>17381</v>
      </c>
      <c r="AY3586" t="s">
        <v>17382</v>
      </c>
      <c r="AZ3586" t="s">
        <v>70</v>
      </c>
    </row>
    <row r="3587" spans="1:52" x14ac:dyDescent="0.3">
      <c r="A3587">
        <v>2200103</v>
      </c>
      <c r="B3587" t="s">
        <v>17383</v>
      </c>
      <c r="C3587" t="str">
        <f t="shared" si="435"/>
        <v>7492</v>
      </c>
      <c r="D3587" t="s">
        <v>8411</v>
      </c>
      <c r="E3587" t="str">
        <f>"0000"</f>
        <v>0000</v>
      </c>
      <c r="F3587" t="s">
        <v>108</v>
      </c>
      <c r="G3587" t="str">
        <f t="shared" si="434"/>
        <v>09</v>
      </c>
      <c r="H3587" t="s">
        <v>55</v>
      </c>
      <c r="I3587" t="s">
        <v>56</v>
      </c>
      <c r="J3587" t="s">
        <v>57</v>
      </c>
      <c r="K3587">
        <v>0</v>
      </c>
      <c r="L3587">
        <v>43953</v>
      </c>
      <c r="M3587">
        <v>1.01</v>
      </c>
      <c r="N3587" t="str">
        <f t="shared" si="431"/>
        <v>000X</v>
      </c>
      <c r="O3587">
        <v>4546</v>
      </c>
      <c r="P3587" t="s">
        <v>72</v>
      </c>
      <c r="Q3587" t="s">
        <v>8610</v>
      </c>
      <c r="R3587" t="s">
        <v>74</v>
      </c>
      <c r="T3587" t="s">
        <v>61</v>
      </c>
      <c r="V3587" t="s">
        <v>17384</v>
      </c>
      <c r="W3587">
        <v>16140</v>
      </c>
      <c r="X3587">
        <v>16140</v>
      </c>
      <c r="Y3587">
        <v>0</v>
      </c>
      <c r="Z3587">
        <v>16140</v>
      </c>
      <c r="AA3587">
        <v>16140</v>
      </c>
      <c r="AB3587" t="s">
        <v>72</v>
      </c>
      <c r="AC3587" s="1">
        <v>38353</v>
      </c>
      <c r="AD3587">
        <v>63000</v>
      </c>
      <c r="AE3587">
        <v>1815</v>
      </c>
      <c r="AF3587">
        <v>1340</v>
      </c>
      <c r="AG3587" t="s">
        <v>103</v>
      </c>
      <c r="AH3587" t="s">
        <v>76</v>
      </c>
      <c r="AR3587">
        <v>0</v>
      </c>
      <c r="AW3587" t="s">
        <v>17385</v>
      </c>
      <c r="AX3587" t="s">
        <v>4114</v>
      </c>
      <c r="AY3587" t="s">
        <v>4115</v>
      </c>
      <c r="AZ3587" t="s">
        <v>70</v>
      </c>
    </row>
    <row r="3588" spans="1:52" x14ac:dyDescent="0.3">
      <c r="A3588">
        <v>2200189</v>
      </c>
      <c r="B3588" t="s">
        <v>17386</v>
      </c>
      <c r="C3588" t="str">
        <f t="shared" si="435"/>
        <v>7492</v>
      </c>
      <c r="D3588" t="s">
        <v>8411</v>
      </c>
      <c r="E3588" t="str">
        <f>"0100"</f>
        <v>0100</v>
      </c>
      <c r="F3588" t="s">
        <v>54</v>
      </c>
      <c r="G3588" t="str">
        <f t="shared" si="434"/>
        <v>09</v>
      </c>
      <c r="H3588" t="s">
        <v>55</v>
      </c>
      <c r="I3588" t="s">
        <v>56</v>
      </c>
      <c r="J3588" t="s">
        <v>57</v>
      </c>
      <c r="K3588">
        <v>1</v>
      </c>
      <c r="L3588">
        <v>47725</v>
      </c>
      <c r="M3588">
        <v>1.1000000000000001</v>
      </c>
      <c r="N3588" t="str">
        <f t="shared" si="431"/>
        <v>000X</v>
      </c>
      <c r="O3588">
        <v>3695</v>
      </c>
      <c r="P3588" t="s">
        <v>58</v>
      </c>
      <c r="Q3588" t="s">
        <v>17161</v>
      </c>
      <c r="R3588" t="s">
        <v>118</v>
      </c>
      <c r="T3588" t="s">
        <v>61</v>
      </c>
      <c r="V3588" t="s">
        <v>17387</v>
      </c>
      <c r="W3588">
        <v>221595</v>
      </c>
      <c r="X3588">
        <v>17530</v>
      </c>
      <c r="Y3588">
        <v>204065</v>
      </c>
      <c r="Z3588">
        <v>166976</v>
      </c>
      <c r="AA3588">
        <v>141976</v>
      </c>
      <c r="AB3588" t="s">
        <v>63</v>
      </c>
      <c r="AC3588" s="1">
        <v>44139</v>
      </c>
      <c r="AD3588">
        <v>290000</v>
      </c>
      <c r="AE3588">
        <v>3109</v>
      </c>
      <c r="AF3588">
        <v>263</v>
      </c>
      <c r="AG3588" t="s">
        <v>64</v>
      </c>
      <c r="AH3588" t="s">
        <v>76</v>
      </c>
      <c r="AI3588">
        <v>1</v>
      </c>
      <c r="AJ3588">
        <v>2003</v>
      </c>
      <c r="AK3588">
        <v>3</v>
      </c>
      <c r="AL3588">
        <v>2</v>
      </c>
      <c r="AN3588">
        <v>1898</v>
      </c>
      <c r="AO3588">
        <v>32</v>
      </c>
      <c r="AP3588" t="s">
        <v>63</v>
      </c>
      <c r="AQ3588" t="s">
        <v>66</v>
      </c>
      <c r="AR3588">
        <v>3106</v>
      </c>
      <c r="AW3588" t="s">
        <v>13189</v>
      </c>
      <c r="AX3588" t="s">
        <v>17388</v>
      </c>
      <c r="AY3588" t="s">
        <v>13191</v>
      </c>
      <c r="AZ3588" t="s">
        <v>70</v>
      </c>
    </row>
    <row r="3589" spans="1:52" x14ac:dyDescent="0.3">
      <c r="A3589">
        <v>2200227</v>
      </c>
      <c r="B3589" t="s">
        <v>17389</v>
      </c>
      <c r="C3589" t="str">
        <f t="shared" si="435"/>
        <v>7492</v>
      </c>
      <c r="D3589" t="s">
        <v>8411</v>
      </c>
      <c r="E3589" t="str">
        <f>"0100"</f>
        <v>0100</v>
      </c>
      <c r="F3589" t="s">
        <v>54</v>
      </c>
      <c r="G3589" t="str">
        <f t="shared" si="434"/>
        <v>09</v>
      </c>
      <c r="H3589" t="s">
        <v>55</v>
      </c>
      <c r="I3589" t="s">
        <v>56</v>
      </c>
      <c r="J3589" t="s">
        <v>57</v>
      </c>
      <c r="K3589">
        <v>1</v>
      </c>
      <c r="L3589">
        <v>44753</v>
      </c>
      <c r="M3589">
        <v>1.03</v>
      </c>
      <c r="N3589" t="str">
        <f t="shared" si="431"/>
        <v>000X</v>
      </c>
      <c r="O3589">
        <v>4521</v>
      </c>
      <c r="P3589" t="s">
        <v>72</v>
      </c>
      <c r="Q3589" t="s">
        <v>8540</v>
      </c>
      <c r="R3589" t="s">
        <v>88</v>
      </c>
      <c r="T3589" t="s">
        <v>61</v>
      </c>
      <c r="V3589" t="s">
        <v>17390</v>
      </c>
      <c r="W3589">
        <v>250283</v>
      </c>
      <c r="X3589">
        <v>16440</v>
      </c>
      <c r="Y3589">
        <v>233843</v>
      </c>
      <c r="Z3589">
        <v>182869</v>
      </c>
      <c r="AA3589">
        <v>157869</v>
      </c>
      <c r="AB3589" t="s">
        <v>63</v>
      </c>
      <c r="AC3589" s="1">
        <v>36161</v>
      </c>
      <c r="AD3589">
        <v>180000</v>
      </c>
      <c r="AE3589">
        <v>1285</v>
      </c>
      <c r="AF3589">
        <v>2310</v>
      </c>
      <c r="AG3589" t="s">
        <v>64</v>
      </c>
      <c r="AH3589" t="s">
        <v>76</v>
      </c>
      <c r="AI3589">
        <v>1</v>
      </c>
      <c r="AJ3589">
        <v>1995</v>
      </c>
      <c r="AK3589">
        <v>3</v>
      </c>
      <c r="AL3589">
        <v>2</v>
      </c>
      <c r="AM3589">
        <v>1</v>
      </c>
      <c r="AN3589">
        <v>2936</v>
      </c>
      <c r="AO3589">
        <v>29</v>
      </c>
      <c r="AP3589" t="s">
        <v>63</v>
      </c>
      <c r="AQ3589" t="s">
        <v>66</v>
      </c>
      <c r="AR3589">
        <v>4204</v>
      </c>
      <c r="AW3589" t="s">
        <v>17391</v>
      </c>
      <c r="AX3589" t="s">
        <v>17392</v>
      </c>
      <c r="AY3589" t="s">
        <v>17393</v>
      </c>
      <c r="AZ3589" t="s">
        <v>70</v>
      </c>
    </row>
    <row r="3590" spans="1:52" x14ac:dyDescent="0.3">
      <c r="A3590">
        <v>2200243</v>
      </c>
      <c r="B3590" t="s">
        <v>17394</v>
      </c>
      <c r="C3590" t="str">
        <f t="shared" si="435"/>
        <v>7492</v>
      </c>
      <c r="D3590" t="s">
        <v>8411</v>
      </c>
      <c r="E3590" t="str">
        <f>"0100"</f>
        <v>0100</v>
      </c>
      <c r="F3590" t="s">
        <v>54</v>
      </c>
      <c r="G3590" t="str">
        <f t="shared" si="434"/>
        <v>09</v>
      </c>
      <c r="H3590" t="s">
        <v>55</v>
      </c>
      <c r="I3590" t="s">
        <v>56</v>
      </c>
      <c r="J3590" t="s">
        <v>8434</v>
      </c>
      <c r="K3590">
        <v>1</v>
      </c>
      <c r="L3590">
        <v>59483</v>
      </c>
      <c r="M3590">
        <v>1.37</v>
      </c>
      <c r="N3590" t="str">
        <f t="shared" si="431"/>
        <v>000X</v>
      </c>
      <c r="O3590">
        <v>3760</v>
      </c>
      <c r="P3590" t="s">
        <v>58</v>
      </c>
      <c r="Q3590" t="s">
        <v>8459</v>
      </c>
      <c r="R3590" t="s">
        <v>4590</v>
      </c>
      <c r="T3590" t="s">
        <v>61</v>
      </c>
      <c r="V3590" t="s">
        <v>17395</v>
      </c>
      <c r="W3590">
        <v>165632</v>
      </c>
      <c r="X3590">
        <v>17070</v>
      </c>
      <c r="Y3590">
        <v>148562</v>
      </c>
      <c r="Z3590">
        <v>120354</v>
      </c>
      <c r="AA3590">
        <v>95354</v>
      </c>
      <c r="AB3590" t="s">
        <v>63</v>
      </c>
      <c r="AC3590" s="1">
        <v>39692</v>
      </c>
      <c r="AD3590">
        <v>190000</v>
      </c>
      <c r="AE3590">
        <v>2242</v>
      </c>
      <c r="AF3590">
        <v>779</v>
      </c>
      <c r="AG3590" t="s">
        <v>64</v>
      </c>
      <c r="AH3590" t="s">
        <v>76</v>
      </c>
      <c r="AI3590">
        <v>1</v>
      </c>
      <c r="AJ3590">
        <v>1988</v>
      </c>
      <c r="AK3590">
        <v>3</v>
      </c>
      <c r="AL3590">
        <v>2</v>
      </c>
      <c r="AN3590">
        <v>1938</v>
      </c>
      <c r="AO3590">
        <v>32</v>
      </c>
      <c r="AP3590" t="s">
        <v>63</v>
      </c>
      <c r="AQ3590" t="s">
        <v>66</v>
      </c>
      <c r="AR3590">
        <v>2804</v>
      </c>
      <c r="AW3590" t="s">
        <v>17396</v>
      </c>
      <c r="AX3590" t="s">
        <v>17397</v>
      </c>
      <c r="AY3590" t="s">
        <v>17398</v>
      </c>
      <c r="AZ3590" t="s">
        <v>17399</v>
      </c>
    </row>
    <row r="3591" spans="1:52" x14ac:dyDescent="0.3">
      <c r="A3591">
        <v>2201606</v>
      </c>
      <c r="B3591" t="s">
        <v>17400</v>
      </c>
      <c r="C3591" t="str">
        <f t="shared" si="435"/>
        <v>7492</v>
      </c>
      <c r="D3591" t="s">
        <v>8411</v>
      </c>
      <c r="E3591" t="str">
        <f>"0100"</f>
        <v>0100</v>
      </c>
      <c r="F3591" t="s">
        <v>54</v>
      </c>
      <c r="G3591" t="str">
        <f t="shared" si="434"/>
        <v>09</v>
      </c>
      <c r="H3591" t="s">
        <v>55</v>
      </c>
      <c r="I3591" t="s">
        <v>56</v>
      </c>
      <c r="J3591" t="s">
        <v>57</v>
      </c>
      <c r="K3591">
        <v>1</v>
      </c>
      <c r="L3591">
        <v>46142</v>
      </c>
      <c r="M3591">
        <v>1.06</v>
      </c>
      <c r="N3591" t="str">
        <f t="shared" si="431"/>
        <v>000X</v>
      </c>
      <c r="O3591">
        <v>4686</v>
      </c>
      <c r="P3591" t="s">
        <v>72</v>
      </c>
      <c r="Q3591" t="s">
        <v>8492</v>
      </c>
      <c r="R3591" t="s">
        <v>140</v>
      </c>
      <c r="T3591" t="s">
        <v>61</v>
      </c>
      <c r="V3591" t="s">
        <v>17401</v>
      </c>
      <c r="W3591">
        <v>193361</v>
      </c>
      <c r="X3591">
        <v>17050</v>
      </c>
      <c r="Y3591">
        <v>176311</v>
      </c>
      <c r="Z3591">
        <v>148254</v>
      </c>
      <c r="AA3591">
        <v>123254</v>
      </c>
      <c r="AB3591" t="s">
        <v>63</v>
      </c>
      <c r="AC3591" s="1">
        <v>37408</v>
      </c>
      <c r="AD3591">
        <v>168000</v>
      </c>
      <c r="AE3591">
        <v>1513</v>
      </c>
      <c r="AF3591">
        <v>1908</v>
      </c>
      <c r="AG3591" t="s">
        <v>64</v>
      </c>
      <c r="AH3591" t="s">
        <v>76</v>
      </c>
      <c r="AI3591">
        <v>1</v>
      </c>
      <c r="AJ3591">
        <v>1992</v>
      </c>
      <c r="AK3591">
        <v>3</v>
      </c>
      <c r="AL3591">
        <v>2</v>
      </c>
      <c r="AN3591">
        <v>1849</v>
      </c>
      <c r="AO3591">
        <v>32</v>
      </c>
      <c r="AP3591" t="s">
        <v>63</v>
      </c>
      <c r="AQ3591" t="s">
        <v>66</v>
      </c>
      <c r="AR3591">
        <v>2645</v>
      </c>
      <c r="AW3591" t="s">
        <v>17402</v>
      </c>
      <c r="AX3591" t="s">
        <v>17403</v>
      </c>
      <c r="AY3591" t="s">
        <v>17404</v>
      </c>
      <c r="AZ3591" t="s">
        <v>17405</v>
      </c>
    </row>
    <row r="3592" spans="1:52" x14ac:dyDescent="0.3">
      <c r="A3592">
        <v>2198494</v>
      </c>
      <c r="B3592" t="s">
        <v>17406</v>
      </c>
      <c r="C3592" t="str">
        <f t="shared" si="435"/>
        <v>7492</v>
      </c>
      <c r="D3592" t="s">
        <v>8411</v>
      </c>
      <c r="E3592" t="str">
        <f>"0000"</f>
        <v>0000</v>
      </c>
      <c r="F3592" t="s">
        <v>108</v>
      </c>
      <c r="G3592" t="str">
        <f>"04"</f>
        <v>04</v>
      </c>
      <c r="H3592" t="s">
        <v>55</v>
      </c>
      <c r="I3592" t="s">
        <v>56</v>
      </c>
      <c r="J3592" t="s">
        <v>57</v>
      </c>
      <c r="K3592">
        <v>0</v>
      </c>
      <c r="L3592">
        <v>46308</v>
      </c>
      <c r="M3592">
        <v>1.06</v>
      </c>
      <c r="N3592" t="str">
        <f t="shared" si="431"/>
        <v>000X</v>
      </c>
      <c r="O3592">
        <v>5202</v>
      </c>
      <c r="P3592" t="s">
        <v>72</v>
      </c>
      <c r="Q3592" t="s">
        <v>8435</v>
      </c>
      <c r="R3592" t="s">
        <v>140</v>
      </c>
      <c r="T3592" t="s">
        <v>61</v>
      </c>
      <c r="V3592" t="s">
        <v>17407</v>
      </c>
      <c r="W3592">
        <v>17010</v>
      </c>
      <c r="X3592">
        <v>17010</v>
      </c>
      <c r="Y3592">
        <v>0</v>
      </c>
      <c r="Z3592">
        <v>17010</v>
      </c>
      <c r="AA3592">
        <v>17010</v>
      </c>
      <c r="AB3592" t="s">
        <v>72</v>
      </c>
      <c r="AR3592">
        <v>0</v>
      </c>
      <c r="AW3592" t="s">
        <v>17408</v>
      </c>
      <c r="AY3592" t="s">
        <v>17409</v>
      </c>
      <c r="AZ3592" t="s">
        <v>17410</v>
      </c>
    </row>
    <row r="3593" spans="1:52" x14ac:dyDescent="0.3">
      <c r="A3593">
        <v>2198524</v>
      </c>
      <c r="B3593" t="s">
        <v>17411</v>
      </c>
      <c r="C3593" t="str">
        <f t="shared" si="435"/>
        <v>7492</v>
      </c>
      <c r="D3593" t="s">
        <v>8411</v>
      </c>
      <c r="E3593" t="str">
        <f>"0100"</f>
        <v>0100</v>
      </c>
      <c r="F3593" t="s">
        <v>54</v>
      </c>
      <c r="G3593" t="str">
        <f>"04"</f>
        <v>04</v>
      </c>
      <c r="H3593" t="s">
        <v>55</v>
      </c>
      <c r="I3593" t="s">
        <v>56</v>
      </c>
      <c r="J3593" t="s">
        <v>8434</v>
      </c>
      <c r="K3593">
        <v>1</v>
      </c>
      <c r="L3593">
        <v>61810</v>
      </c>
      <c r="M3593">
        <v>1.42</v>
      </c>
      <c r="N3593" t="str">
        <f t="shared" si="431"/>
        <v>000X</v>
      </c>
      <c r="O3593">
        <v>3715</v>
      </c>
      <c r="P3593" t="s">
        <v>58</v>
      </c>
      <c r="Q3593" t="s">
        <v>17412</v>
      </c>
      <c r="R3593" t="s">
        <v>4590</v>
      </c>
      <c r="T3593" t="s">
        <v>61</v>
      </c>
      <c r="V3593" t="s">
        <v>17413</v>
      </c>
      <c r="W3593">
        <v>162221</v>
      </c>
      <c r="X3593">
        <v>17740</v>
      </c>
      <c r="Y3593">
        <v>144481</v>
      </c>
      <c r="Z3593">
        <v>117153</v>
      </c>
      <c r="AA3593">
        <v>92153</v>
      </c>
      <c r="AB3593" t="s">
        <v>63</v>
      </c>
      <c r="AC3593" s="1">
        <v>41153</v>
      </c>
      <c r="AD3593">
        <v>116500</v>
      </c>
      <c r="AE3593">
        <v>2507</v>
      </c>
      <c r="AF3593">
        <v>1831</v>
      </c>
      <c r="AG3593" t="s">
        <v>64</v>
      </c>
      <c r="AH3593" t="s">
        <v>76</v>
      </c>
      <c r="AI3593">
        <v>1</v>
      </c>
      <c r="AJ3593">
        <v>1986</v>
      </c>
      <c r="AK3593">
        <v>3</v>
      </c>
      <c r="AL3593">
        <v>2</v>
      </c>
      <c r="AN3593">
        <v>1770</v>
      </c>
      <c r="AO3593">
        <v>32</v>
      </c>
      <c r="AP3593" t="s">
        <v>63</v>
      </c>
      <c r="AQ3593" t="s">
        <v>66</v>
      </c>
      <c r="AR3593">
        <v>2517</v>
      </c>
      <c r="AW3593" t="s">
        <v>17414</v>
      </c>
      <c r="AY3593" t="s">
        <v>17415</v>
      </c>
      <c r="AZ3593" t="s">
        <v>17416</v>
      </c>
    </row>
    <row r="3594" spans="1:52" x14ac:dyDescent="0.3">
      <c r="A3594">
        <v>2198575</v>
      </c>
      <c r="B3594" t="s">
        <v>17417</v>
      </c>
      <c r="C3594" t="str">
        <f t="shared" si="435"/>
        <v>7492</v>
      </c>
      <c r="D3594" t="s">
        <v>8411</v>
      </c>
      <c r="E3594" t="str">
        <f>"0100"</f>
        <v>0100</v>
      </c>
      <c r="F3594" t="s">
        <v>54</v>
      </c>
      <c r="G3594" t="str">
        <f>"04"</f>
        <v>04</v>
      </c>
      <c r="H3594" t="s">
        <v>55</v>
      </c>
      <c r="I3594" t="s">
        <v>56</v>
      </c>
      <c r="J3594" t="s">
        <v>57</v>
      </c>
      <c r="K3594">
        <v>1</v>
      </c>
      <c r="L3594">
        <v>45727</v>
      </c>
      <c r="M3594">
        <v>1.05</v>
      </c>
      <c r="N3594" t="str">
        <f t="shared" si="431"/>
        <v>000X</v>
      </c>
      <c r="O3594">
        <v>3776</v>
      </c>
      <c r="P3594" t="s">
        <v>58</v>
      </c>
      <c r="Q3594" t="s">
        <v>8412</v>
      </c>
      <c r="R3594" t="s">
        <v>4590</v>
      </c>
      <c r="T3594" t="s">
        <v>61</v>
      </c>
      <c r="V3594" t="s">
        <v>17418</v>
      </c>
      <c r="W3594">
        <v>217420</v>
      </c>
      <c r="X3594">
        <v>16810</v>
      </c>
      <c r="Y3594">
        <v>200610</v>
      </c>
      <c r="Z3594">
        <v>181396</v>
      </c>
      <c r="AA3594">
        <v>156396</v>
      </c>
      <c r="AB3594" t="s">
        <v>63</v>
      </c>
      <c r="AC3594" s="1">
        <v>41852</v>
      </c>
      <c r="AD3594">
        <v>215000</v>
      </c>
      <c r="AE3594">
        <v>2639</v>
      </c>
      <c r="AF3594">
        <v>2215</v>
      </c>
      <c r="AG3594" t="s">
        <v>64</v>
      </c>
      <c r="AH3594" t="s">
        <v>76</v>
      </c>
      <c r="AI3594">
        <v>1</v>
      </c>
      <c r="AJ3594">
        <v>2007</v>
      </c>
      <c r="AK3594">
        <v>3</v>
      </c>
      <c r="AL3594">
        <v>2</v>
      </c>
      <c r="AN3594">
        <v>2078</v>
      </c>
      <c r="AO3594">
        <v>32</v>
      </c>
      <c r="AP3594" t="s">
        <v>63</v>
      </c>
      <c r="AQ3594" t="s">
        <v>66</v>
      </c>
      <c r="AR3594">
        <v>3003</v>
      </c>
      <c r="AW3594" t="s">
        <v>17419</v>
      </c>
      <c r="AX3594" t="s">
        <v>17420</v>
      </c>
      <c r="AY3594" t="s">
        <v>17421</v>
      </c>
      <c r="AZ3594" t="s">
        <v>70</v>
      </c>
    </row>
    <row r="3595" spans="1:52" x14ac:dyDescent="0.3">
      <c r="A3595">
        <v>2199393</v>
      </c>
      <c r="B3595" t="s">
        <v>17422</v>
      </c>
      <c r="C3595" t="str">
        <f t="shared" si="435"/>
        <v>7492</v>
      </c>
      <c r="D3595" t="s">
        <v>8411</v>
      </c>
      <c r="E3595" t="str">
        <f>"0100"</f>
        <v>0100</v>
      </c>
      <c r="F3595" t="s">
        <v>54</v>
      </c>
      <c r="G3595" t="str">
        <f>"04"</f>
        <v>04</v>
      </c>
      <c r="H3595" t="s">
        <v>55</v>
      </c>
      <c r="I3595" t="s">
        <v>56</v>
      </c>
      <c r="J3595" t="s">
        <v>57</v>
      </c>
      <c r="K3595">
        <v>1</v>
      </c>
      <c r="L3595">
        <v>43739</v>
      </c>
      <c r="M3595">
        <v>1</v>
      </c>
      <c r="N3595" t="str">
        <f t="shared" si="431"/>
        <v>000X</v>
      </c>
      <c r="O3595">
        <v>5119</v>
      </c>
      <c r="P3595" t="s">
        <v>72</v>
      </c>
      <c r="Q3595" t="s">
        <v>8637</v>
      </c>
      <c r="R3595" t="s">
        <v>88</v>
      </c>
      <c r="T3595" t="s">
        <v>61</v>
      </c>
      <c r="V3595" t="s">
        <v>17423</v>
      </c>
      <c r="W3595">
        <v>250833</v>
      </c>
      <c r="X3595">
        <v>16070</v>
      </c>
      <c r="Y3595">
        <v>234763</v>
      </c>
      <c r="Z3595">
        <v>188628</v>
      </c>
      <c r="AA3595">
        <v>163628</v>
      </c>
      <c r="AB3595" t="s">
        <v>63</v>
      </c>
      <c r="AC3595" s="1">
        <v>35947</v>
      </c>
      <c r="AD3595">
        <v>11000</v>
      </c>
      <c r="AE3595">
        <v>1253</v>
      </c>
      <c r="AF3595">
        <v>2368</v>
      </c>
      <c r="AG3595" t="s">
        <v>103</v>
      </c>
      <c r="AH3595" t="s">
        <v>76</v>
      </c>
      <c r="AI3595">
        <v>1</v>
      </c>
      <c r="AJ3595">
        <v>2001</v>
      </c>
      <c r="AK3595">
        <v>3</v>
      </c>
      <c r="AL3595">
        <v>2</v>
      </c>
      <c r="AN3595">
        <v>2526</v>
      </c>
      <c r="AO3595">
        <v>32</v>
      </c>
      <c r="AP3595" t="s">
        <v>63</v>
      </c>
      <c r="AQ3595" t="s">
        <v>66</v>
      </c>
      <c r="AR3595">
        <v>3480</v>
      </c>
      <c r="AW3595" t="s">
        <v>17424</v>
      </c>
      <c r="AX3595" t="s">
        <v>17424</v>
      </c>
      <c r="AY3595" t="s">
        <v>17425</v>
      </c>
      <c r="AZ3595" t="s">
        <v>70</v>
      </c>
    </row>
    <row r="3596" spans="1:52" x14ac:dyDescent="0.3">
      <c r="A3596">
        <v>2199563</v>
      </c>
      <c r="B3596" t="s">
        <v>17426</v>
      </c>
      <c r="C3596" t="str">
        <f t="shared" si="435"/>
        <v>7492</v>
      </c>
      <c r="D3596" t="s">
        <v>8411</v>
      </c>
      <c r="E3596" t="str">
        <f>"0100"</f>
        <v>0100</v>
      </c>
      <c r="F3596" t="s">
        <v>54</v>
      </c>
      <c r="G3596" t="str">
        <f t="shared" ref="G3596:G3604" si="436">"09"</f>
        <v>09</v>
      </c>
      <c r="H3596" t="s">
        <v>55</v>
      </c>
      <c r="I3596" t="s">
        <v>56</v>
      </c>
      <c r="J3596" t="s">
        <v>57</v>
      </c>
      <c r="K3596">
        <v>1</v>
      </c>
      <c r="L3596">
        <v>50028</v>
      </c>
      <c r="M3596">
        <v>1.1499999999999999</v>
      </c>
      <c r="N3596" t="str">
        <f t="shared" si="431"/>
        <v>000X</v>
      </c>
      <c r="O3596">
        <v>3358</v>
      </c>
      <c r="P3596" t="s">
        <v>58</v>
      </c>
      <c r="Q3596" t="s">
        <v>8442</v>
      </c>
      <c r="R3596" t="s">
        <v>719</v>
      </c>
      <c r="T3596" t="s">
        <v>61</v>
      </c>
      <c r="V3596" t="s">
        <v>17427</v>
      </c>
      <c r="W3596">
        <v>235380</v>
      </c>
      <c r="X3596">
        <v>18380</v>
      </c>
      <c r="Y3596">
        <v>217000</v>
      </c>
      <c r="Z3596">
        <v>186266</v>
      </c>
      <c r="AA3596">
        <v>161266</v>
      </c>
      <c r="AB3596" t="s">
        <v>63</v>
      </c>
      <c r="AC3596" s="1">
        <v>36100</v>
      </c>
      <c r="AD3596">
        <v>13000</v>
      </c>
      <c r="AE3596">
        <v>1275</v>
      </c>
      <c r="AF3596">
        <v>1242</v>
      </c>
      <c r="AG3596" t="s">
        <v>103</v>
      </c>
      <c r="AH3596" t="s">
        <v>76</v>
      </c>
      <c r="AI3596">
        <v>1</v>
      </c>
      <c r="AJ3596">
        <v>2001</v>
      </c>
      <c r="AK3596">
        <v>3</v>
      </c>
      <c r="AL3596">
        <v>2</v>
      </c>
      <c r="AN3596">
        <v>2042</v>
      </c>
      <c r="AO3596">
        <v>32</v>
      </c>
      <c r="AP3596" t="s">
        <v>63</v>
      </c>
      <c r="AQ3596" t="s">
        <v>66</v>
      </c>
      <c r="AR3596">
        <v>3304</v>
      </c>
      <c r="AW3596" t="s">
        <v>17428</v>
      </c>
      <c r="AX3596" t="s">
        <v>17429</v>
      </c>
      <c r="AY3596" t="s">
        <v>17430</v>
      </c>
      <c r="AZ3596" t="s">
        <v>70</v>
      </c>
    </row>
    <row r="3597" spans="1:52" x14ac:dyDescent="0.3">
      <c r="A3597">
        <v>2199598</v>
      </c>
      <c r="B3597" t="s">
        <v>17431</v>
      </c>
      <c r="C3597" t="str">
        <f t="shared" si="435"/>
        <v>7492</v>
      </c>
      <c r="D3597" t="s">
        <v>8411</v>
      </c>
      <c r="E3597" t="str">
        <f>"0100"</f>
        <v>0100</v>
      </c>
      <c r="F3597" t="s">
        <v>54</v>
      </c>
      <c r="G3597" t="str">
        <f t="shared" si="436"/>
        <v>09</v>
      </c>
      <c r="H3597" t="s">
        <v>55</v>
      </c>
      <c r="I3597" t="s">
        <v>56</v>
      </c>
      <c r="J3597" t="s">
        <v>8434</v>
      </c>
      <c r="K3597">
        <v>1</v>
      </c>
      <c r="L3597">
        <v>65570</v>
      </c>
      <c r="M3597">
        <v>1.51</v>
      </c>
      <c r="N3597" t="str">
        <f t="shared" si="431"/>
        <v>000X</v>
      </c>
      <c r="O3597">
        <v>3400</v>
      </c>
      <c r="P3597" t="s">
        <v>58</v>
      </c>
      <c r="Q3597" t="s">
        <v>8442</v>
      </c>
      <c r="R3597" t="s">
        <v>719</v>
      </c>
      <c r="T3597" t="s">
        <v>61</v>
      </c>
      <c r="V3597" t="s">
        <v>17432</v>
      </c>
      <c r="W3597">
        <v>299296</v>
      </c>
      <c r="X3597">
        <v>18820</v>
      </c>
      <c r="Y3597">
        <v>280476</v>
      </c>
      <c r="Z3597">
        <v>270391</v>
      </c>
      <c r="AA3597">
        <v>245391</v>
      </c>
      <c r="AB3597" t="s">
        <v>63</v>
      </c>
      <c r="AC3597" s="1">
        <v>42607</v>
      </c>
      <c r="AD3597">
        <v>267500</v>
      </c>
      <c r="AE3597">
        <v>2778</v>
      </c>
      <c r="AF3597">
        <v>1701</v>
      </c>
      <c r="AG3597" t="s">
        <v>64</v>
      </c>
      <c r="AH3597" t="s">
        <v>76</v>
      </c>
      <c r="AI3597">
        <v>1</v>
      </c>
      <c r="AJ3597">
        <v>1994</v>
      </c>
      <c r="AK3597">
        <v>3</v>
      </c>
      <c r="AL3597">
        <v>2</v>
      </c>
      <c r="AN3597">
        <v>2255</v>
      </c>
      <c r="AO3597">
        <v>32</v>
      </c>
      <c r="AP3597" t="s">
        <v>63</v>
      </c>
      <c r="AQ3597" t="s">
        <v>66</v>
      </c>
      <c r="AR3597">
        <v>3612</v>
      </c>
      <c r="AW3597" t="s">
        <v>17433</v>
      </c>
      <c r="AX3597" t="s">
        <v>17434</v>
      </c>
      <c r="AY3597" t="s">
        <v>17435</v>
      </c>
      <c r="AZ3597" t="s">
        <v>70</v>
      </c>
    </row>
    <row r="3598" spans="1:52" x14ac:dyDescent="0.3">
      <c r="A3598">
        <v>2199695</v>
      </c>
      <c r="B3598" t="s">
        <v>17436</v>
      </c>
      <c r="C3598" t="str">
        <f t="shared" si="435"/>
        <v>7492</v>
      </c>
      <c r="D3598" t="s">
        <v>8411</v>
      </c>
      <c r="E3598" t="str">
        <f>"0000"</f>
        <v>0000</v>
      </c>
      <c r="F3598" t="s">
        <v>108</v>
      </c>
      <c r="G3598" t="str">
        <f t="shared" si="436"/>
        <v>09</v>
      </c>
      <c r="H3598" t="s">
        <v>55</v>
      </c>
      <c r="I3598" t="s">
        <v>56</v>
      </c>
      <c r="J3598" t="s">
        <v>57</v>
      </c>
      <c r="K3598">
        <v>0</v>
      </c>
      <c r="L3598">
        <v>24834</v>
      </c>
      <c r="M3598">
        <v>0.56999999999999995</v>
      </c>
      <c r="N3598" t="str">
        <f t="shared" si="431"/>
        <v>000X</v>
      </c>
      <c r="O3598">
        <v>4952</v>
      </c>
      <c r="P3598" t="s">
        <v>72</v>
      </c>
      <c r="Q3598" t="s">
        <v>8499</v>
      </c>
      <c r="R3598" t="s">
        <v>266</v>
      </c>
      <c r="T3598" t="s">
        <v>61</v>
      </c>
      <c r="V3598" t="s">
        <v>17437</v>
      </c>
      <c r="W3598">
        <v>8840</v>
      </c>
      <c r="X3598">
        <v>8840</v>
      </c>
      <c r="Y3598">
        <v>0</v>
      </c>
      <c r="Z3598">
        <v>8840</v>
      </c>
      <c r="AA3598">
        <v>8840</v>
      </c>
      <c r="AB3598" t="s">
        <v>72</v>
      </c>
      <c r="AC3598" s="1">
        <v>40391</v>
      </c>
      <c r="AD3598">
        <v>19700</v>
      </c>
      <c r="AE3598">
        <v>2372</v>
      </c>
      <c r="AF3598">
        <v>2383</v>
      </c>
      <c r="AG3598" t="s">
        <v>103</v>
      </c>
      <c r="AH3598" t="s">
        <v>515</v>
      </c>
      <c r="AR3598">
        <v>0</v>
      </c>
      <c r="AW3598" t="s">
        <v>17438</v>
      </c>
      <c r="AX3598" t="s">
        <v>17439</v>
      </c>
      <c r="AY3598" t="s">
        <v>17440</v>
      </c>
      <c r="AZ3598" t="s">
        <v>17441</v>
      </c>
    </row>
    <row r="3599" spans="1:52" x14ac:dyDescent="0.3">
      <c r="A3599">
        <v>2199890</v>
      </c>
      <c r="B3599" t="s">
        <v>17442</v>
      </c>
      <c r="C3599" t="str">
        <f t="shared" si="435"/>
        <v>7492</v>
      </c>
      <c r="D3599" t="s">
        <v>8411</v>
      </c>
      <c r="E3599" t="str">
        <f>"0100"</f>
        <v>0100</v>
      </c>
      <c r="F3599" t="s">
        <v>54</v>
      </c>
      <c r="G3599" t="str">
        <f t="shared" si="436"/>
        <v>09</v>
      </c>
      <c r="H3599" t="s">
        <v>55</v>
      </c>
      <c r="I3599" t="s">
        <v>56</v>
      </c>
      <c r="J3599" t="s">
        <v>57</v>
      </c>
      <c r="K3599">
        <v>1</v>
      </c>
      <c r="L3599">
        <v>43937</v>
      </c>
      <c r="M3599">
        <v>1.01</v>
      </c>
      <c r="N3599" t="str">
        <f t="shared" si="431"/>
        <v>000X</v>
      </c>
      <c r="O3599">
        <v>4788</v>
      </c>
      <c r="P3599" t="s">
        <v>72</v>
      </c>
      <c r="Q3599" t="s">
        <v>8454</v>
      </c>
      <c r="R3599" t="s">
        <v>60</v>
      </c>
      <c r="T3599" t="s">
        <v>61</v>
      </c>
      <c r="V3599" t="s">
        <v>17443</v>
      </c>
      <c r="W3599">
        <v>237370</v>
      </c>
      <c r="X3599">
        <v>16140</v>
      </c>
      <c r="Y3599">
        <v>221230</v>
      </c>
      <c r="Z3599">
        <v>209062</v>
      </c>
      <c r="AA3599">
        <v>184062</v>
      </c>
      <c r="AB3599" t="s">
        <v>63</v>
      </c>
      <c r="AC3599" s="1">
        <v>42004</v>
      </c>
      <c r="AD3599">
        <v>203900</v>
      </c>
      <c r="AE3599">
        <v>2670</v>
      </c>
      <c r="AF3599">
        <v>197</v>
      </c>
      <c r="AG3599" t="s">
        <v>64</v>
      </c>
      <c r="AH3599" t="s">
        <v>76</v>
      </c>
      <c r="AI3599">
        <v>1</v>
      </c>
      <c r="AJ3599">
        <v>2014</v>
      </c>
      <c r="AK3599">
        <v>3</v>
      </c>
      <c r="AL3599">
        <v>2</v>
      </c>
      <c r="AN3599">
        <v>1779</v>
      </c>
      <c r="AO3599">
        <v>32</v>
      </c>
      <c r="AP3599" t="s">
        <v>63</v>
      </c>
      <c r="AQ3599" t="s">
        <v>66</v>
      </c>
      <c r="AR3599">
        <v>2910</v>
      </c>
      <c r="AW3599" t="s">
        <v>17444</v>
      </c>
      <c r="AX3599" t="s">
        <v>17445</v>
      </c>
      <c r="AY3599" t="s">
        <v>17446</v>
      </c>
      <c r="AZ3599" t="s">
        <v>70</v>
      </c>
    </row>
    <row r="3600" spans="1:52" x14ac:dyDescent="0.3">
      <c r="A3600">
        <v>2200049</v>
      </c>
      <c r="B3600" t="s">
        <v>17447</v>
      </c>
      <c r="C3600" t="str">
        <f t="shared" si="435"/>
        <v>7492</v>
      </c>
      <c r="D3600" t="s">
        <v>8411</v>
      </c>
      <c r="E3600" t="str">
        <f>"0100"</f>
        <v>0100</v>
      </c>
      <c r="F3600" t="s">
        <v>54</v>
      </c>
      <c r="G3600" t="str">
        <f t="shared" si="436"/>
        <v>09</v>
      </c>
      <c r="H3600" t="s">
        <v>55</v>
      </c>
      <c r="I3600" t="s">
        <v>56</v>
      </c>
      <c r="J3600" t="s">
        <v>57</v>
      </c>
      <c r="K3600">
        <v>1</v>
      </c>
      <c r="L3600">
        <v>47141</v>
      </c>
      <c r="M3600">
        <v>1.08</v>
      </c>
      <c r="N3600" t="str">
        <f t="shared" si="431"/>
        <v>000X</v>
      </c>
      <c r="O3600">
        <v>4732</v>
      </c>
      <c r="P3600" t="s">
        <v>72</v>
      </c>
      <c r="Q3600" t="s">
        <v>8610</v>
      </c>
      <c r="R3600" t="s">
        <v>74</v>
      </c>
      <c r="T3600" t="s">
        <v>61</v>
      </c>
      <c r="V3600" t="s">
        <v>17448</v>
      </c>
      <c r="W3600">
        <v>303088</v>
      </c>
      <c r="X3600">
        <v>17320</v>
      </c>
      <c r="Y3600">
        <v>285768</v>
      </c>
      <c r="Z3600">
        <v>232198</v>
      </c>
      <c r="AA3600">
        <v>202198</v>
      </c>
      <c r="AB3600" t="s">
        <v>63</v>
      </c>
      <c r="AC3600" s="1">
        <v>38504</v>
      </c>
      <c r="AD3600">
        <v>84900</v>
      </c>
      <c r="AE3600">
        <v>1881</v>
      </c>
      <c r="AF3600">
        <v>1677</v>
      </c>
      <c r="AG3600" t="s">
        <v>103</v>
      </c>
      <c r="AH3600" t="s">
        <v>76</v>
      </c>
      <c r="AI3600">
        <v>1</v>
      </c>
      <c r="AJ3600">
        <v>2007</v>
      </c>
      <c r="AK3600">
        <v>4</v>
      </c>
      <c r="AL3600">
        <v>3</v>
      </c>
      <c r="AN3600">
        <v>3020</v>
      </c>
      <c r="AO3600">
        <v>32</v>
      </c>
      <c r="AP3600" t="s">
        <v>63</v>
      </c>
      <c r="AQ3600" t="s">
        <v>66</v>
      </c>
      <c r="AR3600">
        <v>3865</v>
      </c>
      <c r="AW3600" t="s">
        <v>17449</v>
      </c>
      <c r="AX3600" t="s">
        <v>17450</v>
      </c>
      <c r="AY3600" t="s">
        <v>17451</v>
      </c>
      <c r="AZ3600" t="s">
        <v>70</v>
      </c>
    </row>
    <row r="3601" spans="1:52" x14ac:dyDescent="0.3">
      <c r="A3601">
        <v>2200260</v>
      </c>
      <c r="B3601" t="s">
        <v>17452</v>
      </c>
      <c r="C3601" t="str">
        <f t="shared" si="435"/>
        <v>7492</v>
      </c>
      <c r="D3601" t="s">
        <v>8411</v>
      </c>
      <c r="E3601" t="str">
        <f>"0000"</f>
        <v>0000</v>
      </c>
      <c r="F3601" t="s">
        <v>108</v>
      </c>
      <c r="G3601" t="str">
        <f t="shared" si="436"/>
        <v>09</v>
      </c>
      <c r="H3601" t="s">
        <v>55</v>
      </c>
      <c r="I3601" t="s">
        <v>56</v>
      </c>
      <c r="J3601" t="s">
        <v>8434</v>
      </c>
      <c r="K3601">
        <v>0</v>
      </c>
      <c r="L3601">
        <v>70131</v>
      </c>
      <c r="M3601">
        <v>1.61</v>
      </c>
      <c r="N3601" t="str">
        <f t="shared" si="431"/>
        <v>000X</v>
      </c>
      <c r="O3601">
        <v>3745</v>
      </c>
      <c r="P3601" t="s">
        <v>58</v>
      </c>
      <c r="Q3601" t="s">
        <v>8459</v>
      </c>
      <c r="R3601" t="s">
        <v>4590</v>
      </c>
      <c r="T3601" t="s">
        <v>61</v>
      </c>
      <c r="V3601" t="s">
        <v>17453</v>
      </c>
      <c r="W3601">
        <v>20130</v>
      </c>
      <c r="X3601">
        <v>20130</v>
      </c>
      <c r="Y3601">
        <v>0</v>
      </c>
      <c r="Z3601">
        <v>20130</v>
      </c>
      <c r="AA3601">
        <v>20130</v>
      </c>
      <c r="AB3601" t="s">
        <v>72</v>
      </c>
      <c r="AC3601" s="1">
        <v>44260</v>
      </c>
      <c r="AD3601">
        <v>47000</v>
      </c>
      <c r="AE3601">
        <v>3141</v>
      </c>
      <c r="AF3601">
        <v>2460</v>
      </c>
      <c r="AG3601" t="s">
        <v>103</v>
      </c>
      <c r="AH3601" t="s">
        <v>76</v>
      </c>
      <c r="AR3601">
        <v>0</v>
      </c>
      <c r="AW3601" t="s">
        <v>17454</v>
      </c>
      <c r="AY3601" t="s">
        <v>17455</v>
      </c>
      <c r="AZ3601" t="s">
        <v>70</v>
      </c>
    </row>
    <row r="3602" spans="1:52" x14ac:dyDescent="0.3">
      <c r="A3602">
        <v>2200278</v>
      </c>
      <c r="B3602" t="s">
        <v>17456</v>
      </c>
      <c r="C3602" t="str">
        <f t="shared" si="435"/>
        <v>7492</v>
      </c>
      <c r="D3602" t="s">
        <v>8411</v>
      </c>
      <c r="E3602" t="str">
        <f>"0000"</f>
        <v>0000</v>
      </c>
      <c r="F3602" t="s">
        <v>108</v>
      </c>
      <c r="G3602" t="str">
        <f t="shared" si="436"/>
        <v>09</v>
      </c>
      <c r="H3602" t="s">
        <v>55</v>
      </c>
      <c r="I3602" t="s">
        <v>56</v>
      </c>
      <c r="J3602" t="s">
        <v>57</v>
      </c>
      <c r="K3602">
        <v>0</v>
      </c>
      <c r="L3602">
        <v>46102</v>
      </c>
      <c r="M3602">
        <v>1.06</v>
      </c>
      <c r="N3602" t="str">
        <f t="shared" si="431"/>
        <v>000X</v>
      </c>
      <c r="O3602">
        <v>3525</v>
      </c>
      <c r="P3602" t="s">
        <v>58</v>
      </c>
      <c r="Q3602" t="s">
        <v>8459</v>
      </c>
      <c r="R3602" t="s">
        <v>4590</v>
      </c>
      <c r="T3602" t="s">
        <v>61</v>
      </c>
      <c r="V3602" t="s">
        <v>17457</v>
      </c>
      <c r="W3602">
        <v>16930</v>
      </c>
      <c r="X3602">
        <v>16930</v>
      </c>
      <c r="Y3602">
        <v>0</v>
      </c>
      <c r="Z3602">
        <v>16930</v>
      </c>
      <c r="AA3602">
        <v>16930</v>
      </c>
      <c r="AB3602" t="s">
        <v>72</v>
      </c>
      <c r="AC3602" s="1">
        <v>37530</v>
      </c>
      <c r="AD3602">
        <v>15000</v>
      </c>
      <c r="AE3602">
        <v>1550</v>
      </c>
      <c r="AF3602">
        <v>1216</v>
      </c>
      <c r="AG3602" t="s">
        <v>103</v>
      </c>
      <c r="AH3602" t="s">
        <v>76</v>
      </c>
      <c r="AR3602">
        <v>0</v>
      </c>
      <c r="AW3602" t="s">
        <v>17458</v>
      </c>
      <c r="AY3602" t="s">
        <v>17459</v>
      </c>
      <c r="AZ3602" t="s">
        <v>17460</v>
      </c>
    </row>
    <row r="3603" spans="1:52" x14ac:dyDescent="0.3">
      <c r="A3603">
        <v>2201444</v>
      </c>
      <c r="B3603" t="s">
        <v>17461</v>
      </c>
      <c r="C3603" t="str">
        <f t="shared" si="435"/>
        <v>7492</v>
      </c>
      <c r="D3603" t="s">
        <v>8411</v>
      </c>
      <c r="E3603" t="str">
        <f>"0100"</f>
        <v>0100</v>
      </c>
      <c r="F3603" t="s">
        <v>54</v>
      </c>
      <c r="G3603" t="str">
        <f t="shared" si="436"/>
        <v>09</v>
      </c>
      <c r="H3603" t="s">
        <v>55</v>
      </c>
      <c r="I3603" t="s">
        <v>56</v>
      </c>
      <c r="J3603" t="s">
        <v>57</v>
      </c>
      <c r="K3603">
        <v>1</v>
      </c>
      <c r="L3603">
        <v>45852</v>
      </c>
      <c r="M3603">
        <v>1.05</v>
      </c>
      <c r="N3603" t="str">
        <f t="shared" si="431"/>
        <v>000X</v>
      </c>
      <c r="O3603">
        <v>4715</v>
      </c>
      <c r="P3603" t="s">
        <v>72</v>
      </c>
      <c r="Q3603" t="s">
        <v>8540</v>
      </c>
      <c r="R3603" t="s">
        <v>88</v>
      </c>
      <c r="T3603" t="s">
        <v>61</v>
      </c>
      <c r="V3603" t="s">
        <v>17462</v>
      </c>
      <c r="W3603">
        <v>209257</v>
      </c>
      <c r="X3603">
        <v>16840</v>
      </c>
      <c r="Y3603">
        <v>192417</v>
      </c>
      <c r="Z3603">
        <v>159663</v>
      </c>
      <c r="AA3603">
        <v>0</v>
      </c>
      <c r="AB3603" t="s">
        <v>63</v>
      </c>
      <c r="AC3603" s="1">
        <v>40422</v>
      </c>
      <c r="AD3603">
        <v>195000</v>
      </c>
      <c r="AE3603">
        <v>2385</v>
      </c>
      <c r="AF3603">
        <v>1202</v>
      </c>
      <c r="AG3603" t="s">
        <v>64</v>
      </c>
      <c r="AH3603" t="s">
        <v>76</v>
      </c>
      <c r="AI3603">
        <v>1</v>
      </c>
      <c r="AJ3603">
        <v>1998</v>
      </c>
      <c r="AK3603">
        <v>3</v>
      </c>
      <c r="AL3603">
        <v>2</v>
      </c>
      <c r="AN3603">
        <v>1981</v>
      </c>
      <c r="AO3603">
        <v>32</v>
      </c>
      <c r="AP3603" t="s">
        <v>63</v>
      </c>
      <c r="AQ3603" t="s">
        <v>66</v>
      </c>
      <c r="AR3603">
        <v>2974</v>
      </c>
      <c r="AW3603" t="s">
        <v>17463</v>
      </c>
      <c r="AX3603" t="s">
        <v>17464</v>
      </c>
      <c r="AY3603" t="s">
        <v>17465</v>
      </c>
      <c r="AZ3603" t="s">
        <v>70</v>
      </c>
    </row>
    <row r="3604" spans="1:52" x14ac:dyDescent="0.3">
      <c r="A3604">
        <v>2201631</v>
      </c>
      <c r="B3604" t="s">
        <v>17466</v>
      </c>
      <c r="C3604" t="str">
        <f t="shared" si="435"/>
        <v>7492</v>
      </c>
      <c r="D3604" t="s">
        <v>8411</v>
      </c>
      <c r="E3604" t="str">
        <f>"0100"</f>
        <v>0100</v>
      </c>
      <c r="F3604" t="s">
        <v>54</v>
      </c>
      <c r="G3604" t="str">
        <f t="shared" si="436"/>
        <v>09</v>
      </c>
      <c r="H3604" t="s">
        <v>55</v>
      </c>
      <c r="I3604" t="s">
        <v>56</v>
      </c>
      <c r="J3604" t="s">
        <v>57</v>
      </c>
      <c r="K3604">
        <v>1</v>
      </c>
      <c r="L3604">
        <v>43839</v>
      </c>
      <c r="M3604">
        <v>1.01</v>
      </c>
      <c r="N3604" t="str">
        <f t="shared" si="431"/>
        <v>000X</v>
      </c>
      <c r="O3604">
        <v>4544</v>
      </c>
      <c r="P3604" t="s">
        <v>72</v>
      </c>
      <c r="Q3604" t="s">
        <v>8492</v>
      </c>
      <c r="R3604" t="s">
        <v>140</v>
      </c>
      <c r="T3604" t="s">
        <v>61</v>
      </c>
      <c r="V3604" t="s">
        <v>17467</v>
      </c>
      <c r="W3604">
        <v>307906</v>
      </c>
      <c r="X3604">
        <v>16100</v>
      </c>
      <c r="Y3604">
        <v>291806</v>
      </c>
      <c r="Z3604">
        <v>241632</v>
      </c>
      <c r="AA3604">
        <v>216632</v>
      </c>
      <c r="AB3604" t="s">
        <v>63</v>
      </c>
      <c r="AC3604" s="1">
        <v>38108</v>
      </c>
      <c r="AD3604">
        <v>48000</v>
      </c>
      <c r="AE3604">
        <v>1720</v>
      </c>
      <c r="AF3604">
        <v>762</v>
      </c>
      <c r="AG3604" t="s">
        <v>103</v>
      </c>
      <c r="AH3604" t="s">
        <v>76</v>
      </c>
      <c r="AI3604">
        <v>1</v>
      </c>
      <c r="AJ3604">
        <v>2006</v>
      </c>
      <c r="AK3604">
        <v>4</v>
      </c>
      <c r="AL3604">
        <v>3</v>
      </c>
      <c r="AN3604">
        <v>2745</v>
      </c>
      <c r="AO3604">
        <v>32</v>
      </c>
      <c r="AP3604" t="s">
        <v>63</v>
      </c>
      <c r="AQ3604" t="s">
        <v>66</v>
      </c>
      <c r="AR3604">
        <v>4713</v>
      </c>
      <c r="AW3604" t="s">
        <v>17468</v>
      </c>
      <c r="AX3604" t="s">
        <v>17469</v>
      </c>
      <c r="AY3604" t="s">
        <v>17470</v>
      </c>
      <c r="AZ3604" t="s">
        <v>17405</v>
      </c>
    </row>
    <row r="3605" spans="1:52" x14ac:dyDescent="0.3">
      <c r="A3605">
        <v>2198869</v>
      </c>
      <c r="B3605" t="s">
        <v>17471</v>
      </c>
      <c r="C3605" t="str">
        <f t="shared" si="435"/>
        <v>7492</v>
      </c>
      <c r="D3605" t="s">
        <v>8411</v>
      </c>
      <c r="E3605" t="str">
        <f>"0100"</f>
        <v>0100</v>
      </c>
      <c r="F3605" t="s">
        <v>54</v>
      </c>
      <c r="G3605" t="str">
        <f>"04"</f>
        <v>04</v>
      </c>
      <c r="H3605" t="s">
        <v>55</v>
      </c>
      <c r="I3605" t="s">
        <v>56</v>
      </c>
      <c r="J3605" t="s">
        <v>57</v>
      </c>
      <c r="K3605">
        <v>1</v>
      </c>
      <c r="L3605">
        <v>45621</v>
      </c>
      <c r="M3605">
        <v>1.05</v>
      </c>
      <c r="N3605" t="str">
        <f t="shared" si="431"/>
        <v>000X</v>
      </c>
      <c r="O3605">
        <v>3812</v>
      </c>
      <c r="P3605" t="s">
        <v>58</v>
      </c>
      <c r="Q3605" t="s">
        <v>8412</v>
      </c>
      <c r="R3605" t="s">
        <v>4590</v>
      </c>
      <c r="T3605" t="s">
        <v>61</v>
      </c>
      <c r="V3605" t="s">
        <v>17472</v>
      </c>
      <c r="W3605">
        <v>168142</v>
      </c>
      <c r="X3605">
        <v>16760</v>
      </c>
      <c r="Y3605">
        <v>151382</v>
      </c>
      <c r="Z3605">
        <v>115800</v>
      </c>
      <c r="AA3605">
        <v>90800</v>
      </c>
      <c r="AB3605" t="s">
        <v>63</v>
      </c>
      <c r="AC3605" s="1">
        <v>40087</v>
      </c>
      <c r="AD3605">
        <v>156000</v>
      </c>
      <c r="AE3605">
        <v>2320</v>
      </c>
      <c r="AF3605">
        <v>110</v>
      </c>
      <c r="AG3605" t="s">
        <v>64</v>
      </c>
      <c r="AH3605" t="s">
        <v>76</v>
      </c>
      <c r="AI3605">
        <v>1</v>
      </c>
      <c r="AJ3605">
        <v>2003</v>
      </c>
      <c r="AK3605">
        <v>3</v>
      </c>
      <c r="AL3605">
        <v>2</v>
      </c>
      <c r="AN3605">
        <v>1716</v>
      </c>
      <c r="AO3605">
        <v>32</v>
      </c>
      <c r="AP3605" t="s">
        <v>72</v>
      </c>
      <c r="AQ3605" t="s">
        <v>66</v>
      </c>
      <c r="AR3605">
        <v>2345</v>
      </c>
      <c r="AW3605" t="s">
        <v>17473</v>
      </c>
      <c r="AX3605" t="s">
        <v>17474</v>
      </c>
      <c r="AY3605" t="s">
        <v>17475</v>
      </c>
      <c r="AZ3605" t="s">
        <v>70</v>
      </c>
    </row>
    <row r="3606" spans="1:52" x14ac:dyDescent="0.3">
      <c r="A3606">
        <v>2199253</v>
      </c>
      <c r="B3606" t="s">
        <v>17476</v>
      </c>
      <c r="C3606" t="str">
        <f t="shared" si="435"/>
        <v>7492</v>
      </c>
      <c r="D3606" t="s">
        <v>8411</v>
      </c>
      <c r="E3606" t="str">
        <f>"0000"</f>
        <v>0000</v>
      </c>
      <c r="F3606" t="s">
        <v>108</v>
      </c>
      <c r="G3606" t="str">
        <f>"04"</f>
        <v>04</v>
      </c>
      <c r="H3606" t="s">
        <v>55</v>
      </c>
      <c r="I3606" t="s">
        <v>56</v>
      </c>
      <c r="J3606" t="s">
        <v>57</v>
      </c>
      <c r="K3606">
        <v>0</v>
      </c>
      <c r="L3606">
        <v>52669</v>
      </c>
      <c r="M3606">
        <v>1.21</v>
      </c>
      <c r="N3606" t="str">
        <f t="shared" si="431"/>
        <v>000X</v>
      </c>
      <c r="O3606">
        <v>5048</v>
      </c>
      <c r="P3606" t="s">
        <v>72</v>
      </c>
      <c r="Q3606" t="s">
        <v>8637</v>
      </c>
      <c r="R3606" t="s">
        <v>88</v>
      </c>
      <c r="T3606" t="s">
        <v>61</v>
      </c>
      <c r="V3606" t="s">
        <v>17477</v>
      </c>
      <c r="W3606">
        <v>19350</v>
      </c>
      <c r="X3606">
        <v>19350</v>
      </c>
      <c r="Y3606">
        <v>0</v>
      </c>
      <c r="Z3606">
        <v>19350</v>
      </c>
      <c r="AA3606">
        <v>19350</v>
      </c>
      <c r="AB3606" t="s">
        <v>72</v>
      </c>
      <c r="AR3606">
        <v>0</v>
      </c>
      <c r="AW3606" t="s">
        <v>17478</v>
      </c>
      <c r="AX3606" t="s">
        <v>17479</v>
      </c>
      <c r="AY3606" t="s">
        <v>17480</v>
      </c>
      <c r="AZ3606" t="s">
        <v>17481</v>
      </c>
    </row>
    <row r="3607" spans="1:52" x14ac:dyDescent="0.3">
      <c r="A3607">
        <v>2199270</v>
      </c>
      <c r="B3607" t="s">
        <v>17482</v>
      </c>
      <c r="C3607" t="str">
        <f t="shared" si="435"/>
        <v>7492</v>
      </c>
      <c r="D3607" t="s">
        <v>8411</v>
      </c>
      <c r="E3607" t="str">
        <f>"0100"</f>
        <v>0100</v>
      </c>
      <c r="F3607" t="s">
        <v>54</v>
      </c>
      <c r="G3607" t="str">
        <f>"04"</f>
        <v>04</v>
      </c>
      <c r="H3607" t="s">
        <v>55</v>
      </c>
      <c r="I3607" t="s">
        <v>56</v>
      </c>
      <c r="J3607" t="s">
        <v>8434</v>
      </c>
      <c r="K3607">
        <v>1</v>
      </c>
      <c r="L3607">
        <v>64230</v>
      </c>
      <c r="M3607">
        <v>1.47</v>
      </c>
      <c r="N3607" t="str">
        <f t="shared" si="431"/>
        <v>000X</v>
      </c>
      <c r="O3607">
        <v>3651</v>
      </c>
      <c r="P3607" t="s">
        <v>58</v>
      </c>
      <c r="Q3607" t="s">
        <v>8442</v>
      </c>
      <c r="R3607" t="s">
        <v>719</v>
      </c>
      <c r="T3607" t="s">
        <v>61</v>
      </c>
      <c r="V3607" t="s">
        <v>17483</v>
      </c>
      <c r="W3607">
        <v>240009</v>
      </c>
      <c r="X3607">
        <v>18430</v>
      </c>
      <c r="Y3607">
        <v>221579</v>
      </c>
      <c r="Z3607">
        <v>186237</v>
      </c>
      <c r="AA3607">
        <v>161237</v>
      </c>
      <c r="AB3607" t="s">
        <v>63</v>
      </c>
      <c r="AC3607" s="1">
        <v>37895</v>
      </c>
      <c r="AD3607">
        <v>24000</v>
      </c>
      <c r="AE3607">
        <v>1661</v>
      </c>
      <c r="AF3607">
        <v>920</v>
      </c>
      <c r="AG3607" t="s">
        <v>103</v>
      </c>
      <c r="AH3607" t="s">
        <v>76</v>
      </c>
      <c r="AI3607">
        <v>1</v>
      </c>
      <c r="AJ3607">
        <v>2004</v>
      </c>
      <c r="AK3607">
        <v>3</v>
      </c>
      <c r="AL3607">
        <v>2</v>
      </c>
      <c r="AN3607">
        <v>2192</v>
      </c>
      <c r="AO3607">
        <v>32</v>
      </c>
      <c r="AP3607" t="s">
        <v>63</v>
      </c>
      <c r="AQ3607" t="s">
        <v>66</v>
      </c>
      <c r="AR3607">
        <v>3424</v>
      </c>
      <c r="AW3607" t="s">
        <v>17484</v>
      </c>
      <c r="AX3607" t="s">
        <v>17485</v>
      </c>
      <c r="AY3607" t="s">
        <v>17486</v>
      </c>
      <c r="AZ3607" t="s">
        <v>70</v>
      </c>
    </row>
    <row r="3608" spans="1:52" x14ac:dyDescent="0.3">
      <c r="A3608">
        <v>2199369</v>
      </c>
      <c r="B3608" t="s">
        <v>17487</v>
      </c>
      <c r="C3608" t="str">
        <f t="shared" si="435"/>
        <v>7492</v>
      </c>
      <c r="D3608" t="s">
        <v>8411</v>
      </c>
      <c r="E3608" t="str">
        <f>"0100"</f>
        <v>0100</v>
      </c>
      <c r="F3608" t="s">
        <v>54</v>
      </c>
      <c r="G3608" t="str">
        <f>"04"</f>
        <v>04</v>
      </c>
      <c r="H3608" t="s">
        <v>55</v>
      </c>
      <c r="I3608" t="s">
        <v>56</v>
      </c>
      <c r="J3608" t="s">
        <v>57</v>
      </c>
      <c r="K3608">
        <v>1</v>
      </c>
      <c r="L3608">
        <v>52860</v>
      </c>
      <c r="M3608">
        <v>1.21</v>
      </c>
      <c r="N3608" t="str">
        <f t="shared" si="431"/>
        <v>000X</v>
      </c>
      <c r="O3608">
        <v>5020</v>
      </c>
      <c r="P3608" t="s">
        <v>72</v>
      </c>
      <c r="Q3608" t="s">
        <v>9562</v>
      </c>
      <c r="R3608" t="s">
        <v>88</v>
      </c>
      <c r="T3608" t="s">
        <v>61</v>
      </c>
      <c r="V3608" t="s">
        <v>17488</v>
      </c>
      <c r="W3608">
        <v>261943</v>
      </c>
      <c r="X3608">
        <v>19420</v>
      </c>
      <c r="Y3608">
        <v>242523</v>
      </c>
      <c r="Z3608">
        <v>256824</v>
      </c>
      <c r="AA3608">
        <v>0</v>
      </c>
      <c r="AB3608" t="s">
        <v>63</v>
      </c>
      <c r="AC3608" s="1">
        <v>43439</v>
      </c>
      <c r="AD3608">
        <v>324500</v>
      </c>
      <c r="AE3608">
        <v>2943</v>
      </c>
      <c r="AF3608">
        <v>818</v>
      </c>
      <c r="AG3608" t="s">
        <v>64</v>
      </c>
      <c r="AH3608" t="s">
        <v>76</v>
      </c>
      <c r="AI3608">
        <v>1</v>
      </c>
      <c r="AJ3608">
        <v>2007</v>
      </c>
      <c r="AK3608">
        <v>3</v>
      </c>
      <c r="AL3608">
        <v>2</v>
      </c>
      <c r="AN3608">
        <v>2311</v>
      </c>
      <c r="AO3608">
        <v>32</v>
      </c>
      <c r="AP3608" t="s">
        <v>63</v>
      </c>
      <c r="AQ3608" t="s">
        <v>66</v>
      </c>
      <c r="AR3608">
        <v>3443</v>
      </c>
      <c r="AW3608" t="s">
        <v>17489</v>
      </c>
      <c r="AX3608" t="s">
        <v>17490</v>
      </c>
      <c r="AY3608" t="s">
        <v>17491</v>
      </c>
      <c r="AZ3608" t="s">
        <v>9815</v>
      </c>
    </row>
    <row r="3609" spans="1:52" x14ac:dyDescent="0.3">
      <c r="A3609">
        <v>2199610</v>
      </c>
      <c r="B3609" t="s">
        <v>17492</v>
      </c>
      <c r="C3609" t="str">
        <f t="shared" si="435"/>
        <v>7492</v>
      </c>
      <c r="D3609" t="s">
        <v>8411</v>
      </c>
      <c r="E3609" t="str">
        <f>"0100"</f>
        <v>0100</v>
      </c>
      <c r="F3609" t="s">
        <v>54</v>
      </c>
      <c r="G3609" t="str">
        <f t="shared" ref="G3609:G3614" si="437">"09"</f>
        <v>09</v>
      </c>
      <c r="H3609" t="s">
        <v>55</v>
      </c>
      <c r="I3609" t="s">
        <v>56</v>
      </c>
      <c r="J3609" t="s">
        <v>57</v>
      </c>
      <c r="K3609">
        <v>1</v>
      </c>
      <c r="L3609">
        <v>44610</v>
      </c>
      <c r="M3609">
        <v>1.02</v>
      </c>
      <c r="N3609" t="str">
        <f t="shared" si="431"/>
        <v>000X</v>
      </c>
      <c r="O3609">
        <v>4867</v>
      </c>
      <c r="P3609" t="s">
        <v>72</v>
      </c>
      <c r="Q3609" t="s">
        <v>8610</v>
      </c>
      <c r="R3609" t="s">
        <v>74</v>
      </c>
      <c r="T3609" t="s">
        <v>61</v>
      </c>
      <c r="V3609" t="s">
        <v>17493</v>
      </c>
      <c r="W3609">
        <v>213456</v>
      </c>
      <c r="X3609">
        <v>16390</v>
      </c>
      <c r="Y3609">
        <v>197066</v>
      </c>
      <c r="Z3609">
        <v>213456</v>
      </c>
      <c r="AA3609">
        <v>213456</v>
      </c>
      <c r="AB3609" t="s">
        <v>72</v>
      </c>
      <c r="AC3609" s="1">
        <v>42291</v>
      </c>
      <c r="AD3609">
        <v>183000</v>
      </c>
      <c r="AE3609">
        <v>2723</v>
      </c>
      <c r="AF3609">
        <v>2217</v>
      </c>
      <c r="AG3609" t="s">
        <v>64</v>
      </c>
      <c r="AH3609" t="s">
        <v>1821</v>
      </c>
      <c r="AI3609">
        <v>1</v>
      </c>
      <c r="AJ3609">
        <v>2004</v>
      </c>
      <c r="AK3609">
        <v>3</v>
      </c>
      <c r="AL3609">
        <v>2</v>
      </c>
      <c r="AN3609">
        <v>1978</v>
      </c>
      <c r="AO3609">
        <v>32</v>
      </c>
      <c r="AP3609" t="s">
        <v>63</v>
      </c>
      <c r="AQ3609" t="s">
        <v>66</v>
      </c>
      <c r="AR3609">
        <v>2883</v>
      </c>
      <c r="AW3609" t="s">
        <v>17494</v>
      </c>
      <c r="AX3609" t="s">
        <v>17495</v>
      </c>
      <c r="AY3609" t="s">
        <v>17496</v>
      </c>
      <c r="AZ3609" t="s">
        <v>17497</v>
      </c>
    </row>
    <row r="3610" spans="1:52" x14ac:dyDescent="0.3">
      <c r="A3610">
        <v>2199628</v>
      </c>
      <c r="B3610" t="s">
        <v>17498</v>
      </c>
      <c r="C3610" t="str">
        <f t="shared" si="435"/>
        <v>7492</v>
      </c>
      <c r="D3610" t="s">
        <v>8411</v>
      </c>
      <c r="E3610" t="str">
        <f>"0000"</f>
        <v>0000</v>
      </c>
      <c r="F3610" t="s">
        <v>108</v>
      </c>
      <c r="G3610" t="str">
        <f t="shared" si="437"/>
        <v>09</v>
      </c>
      <c r="H3610" t="s">
        <v>55</v>
      </c>
      <c r="I3610" t="s">
        <v>56</v>
      </c>
      <c r="J3610" t="s">
        <v>57</v>
      </c>
      <c r="K3610">
        <v>0</v>
      </c>
      <c r="L3610">
        <v>45777</v>
      </c>
      <c r="M3610">
        <v>1.05</v>
      </c>
      <c r="N3610" t="str">
        <f t="shared" si="431"/>
        <v>000X</v>
      </c>
      <c r="O3610">
        <v>4845</v>
      </c>
      <c r="P3610" t="s">
        <v>72</v>
      </c>
      <c r="Q3610" t="s">
        <v>8454</v>
      </c>
      <c r="R3610" t="s">
        <v>60</v>
      </c>
      <c r="T3610" t="s">
        <v>61</v>
      </c>
      <c r="V3610" t="s">
        <v>17499</v>
      </c>
      <c r="W3610">
        <v>16810</v>
      </c>
      <c r="X3610">
        <v>16810</v>
      </c>
      <c r="Y3610">
        <v>0</v>
      </c>
      <c r="Z3610">
        <v>16810</v>
      </c>
      <c r="AA3610">
        <v>16810</v>
      </c>
      <c r="AB3610" t="s">
        <v>72</v>
      </c>
      <c r="AR3610">
        <v>0</v>
      </c>
      <c r="AW3610" t="s">
        <v>17500</v>
      </c>
      <c r="AY3610" t="s">
        <v>17501</v>
      </c>
      <c r="AZ3610" t="s">
        <v>17502</v>
      </c>
    </row>
    <row r="3611" spans="1:52" x14ac:dyDescent="0.3">
      <c r="A3611">
        <v>2199679</v>
      </c>
      <c r="B3611" t="s">
        <v>17503</v>
      </c>
      <c r="C3611" t="str">
        <f t="shared" si="435"/>
        <v>7492</v>
      </c>
      <c r="D3611" t="s">
        <v>8411</v>
      </c>
      <c r="E3611" t="str">
        <f>"0000"</f>
        <v>0000</v>
      </c>
      <c r="F3611" t="s">
        <v>108</v>
      </c>
      <c r="G3611" t="str">
        <f t="shared" si="437"/>
        <v>09</v>
      </c>
      <c r="H3611" t="s">
        <v>55</v>
      </c>
      <c r="I3611" t="s">
        <v>56</v>
      </c>
      <c r="J3611" t="s">
        <v>57</v>
      </c>
      <c r="K3611">
        <v>0</v>
      </c>
      <c r="L3611">
        <v>24963</v>
      </c>
      <c r="M3611">
        <v>0.56999999999999995</v>
      </c>
      <c r="N3611" t="str">
        <f t="shared" si="431"/>
        <v>000X</v>
      </c>
      <c r="O3611">
        <v>4974</v>
      </c>
      <c r="P3611" t="s">
        <v>72</v>
      </c>
      <c r="Q3611" t="s">
        <v>8499</v>
      </c>
      <c r="R3611" t="s">
        <v>266</v>
      </c>
      <c r="T3611" t="s">
        <v>61</v>
      </c>
      <c r="V3611" t="s">
        <v>17504</v>
      </c>
      <c r="W3611">
        <v>8840</v>
      </c>
      <c r="X3611">
        <v>8840</v>
      </c>
      <c r="Y3611">
        <v>0</v>
      </c>
      <c r="Z3611">
        <v>8840</v>
      </c>
      <c r="AA3611">
        <v>8840</v>
      </c>
      <c r="AB3611" t="s">
        <v>72</v>
      </c>
      <c r="AC3611" s="1">
        <v>35247</v>
      </c>
      <c r="AD3611">
        <v>28300</v>
      </c>
      <c r="AE3611">
        <v>1143</v>
      </c>
      <c r="AF3611">
        <v>1551</v>
      </c>
      <c r="AG3611" t="s">
        <v>103</v>
      </c>
      <c r="AH3611" t="s">
        <v>873</v>
      </c>
      <c r="AR3611">
        <v>0</v>
      </c>
      <c r="AW3611" t="s">
        <v>16121</v>
      </c>
      <c r="AX3611" t="s">
        <v>16122</v>
      </c>
      <c r="AY3611" t="s">
        <v>16123</v>
      </c>
      <c r="AZ3611" t="s">
        <v>16124</v>
      </c>
    </row>
    <row r="3612" spans="1:52" x14ac:dyDescent="0.3">
      <c r="A3612">
        <v>2199717</v>
      </c>
      <c r="B3612" t="s">
        <v>17505</v>
      </c>
      <c r="C3612" t="str">
        <f t="shared" si="435"/>
        <v>7492</v>
      </c>
      <c r="D3612" t="s">
        <v>8411</v>
      </c>
      <c r="E3612" t="str">
        <f>"0000"</f>
        <v>0000</v>
      </c>
      <c r="F3612" t="s">
        <v>108</v>
      </c>
      <c r="G3612" t="str">
        <f t="shared" si="437"/>
        <v>09</v>
      </c>
      <c r="H3612" t="s">
        <v>55</v>
      </c>
      <c r="I3612" t="s">
        <v>56</v>
      </c>
      <c r="J3612" t="s">
        <v>57</v>
      </c>
      <c r="K3612">
        <v>0</v>
      </c>
      <c r="L3612">
        <v>24818</v>
      </c>
      <c r="M3612">
        <v>0.56999999999999995</v>
      </c>
      <c r="N3612" t="str">
        <f t="shared" si="431"/>
        <v>000X</v>
      </c>
      <c r="O3612">
        <v>4938</v>
      </c>
      <c r="P3612" t="s">
        <v>72</v>
      </c>
      <c r="Q3612" t="s">
        <v>8499</v>
      </c>
      <c r="R3612" t="s">
        <v>266</v>
      </c>
      <c r="T3612" t="s">
        <v>61</v>
      </c>
      <c r="V3612" t="s">
        <v>17506</v>
      </c>
      <c r="W3612">
        <v>8840</v>
      </c>
      <c r="X3612">
        <v>8840</v>
      </c>
      <c r="Y3612">
        <v>0</v>
      </c>
      <c r="Z3612">
        <v>8840</v>
      </c>
      <c r="AA3612">
        <v>8840</v>
      </c>
      <c r="AB3612" t="s">
        <v>72</v>
      </c>
      <c r="AC3612" s="1">
        <v>38231</v>
      </c>
      <c r="AD3612">
        <v>40000</v>
      </c>
      <c r="AE3612">
        <v>1784</v>
      </c>
      <c r="AF3612">
        <v>1198</v>
      </c>
      <c r="AG3612" t="s">
        <v>103</v>
      </c>
      <c r="AH3612" t="s">
        <v>76</v>
      </c>
      <c r="AR3612">
        <v>0</v>
      </c>
      <c r="AW3612" t="s">
        <v>17177</v>
      </c>
      <c r="AY3612" t="s">
        <v>3353</v>
      </c>
      <c r="AZ3612" t="s">
        <v>70</v>
      </c>
    </row>
    <row r="3613" spans="1:52" x14ac:dyDescent="0.3">
      <c r="A3613">
        <v>2199954</v>
      </c>
      <c r="B3613" t="s">
        <v>17507</v>
      </c>
      <c r="C3613" t="str">
        <f t="shared" si="435"/>
        <v>7492</v>
      </c>
      <c r="D3613" t="s">
        <v>8411</v>
      </c>
      <c r="E3613" t="str">
        <f>"0100"</f>
        <v>0100</v>
      </c>
      <c r="F3613" t="s">
        <v>54</v>
      </c>
      <c r="G3613" t="str">
        <f t="shared" si="437"/>
        <v>09</v>
      </c>
      <c r="H3613" t="s">
        <v>55</v>
      </c>
      <c r="I3613" t="s">
        <v>56</v>
      </c>
      <c r="J3613" t="s">
        <v>57</v>
      </c>
      <c r="K3613">
        <v>1</v>
      </c>
      <c r="L3613">
        <v>43953</v>
      </c>
      <c r="M3613">
        <v>1.01</v>
      </c>
      <c r="N3613" t="str">
        <f t="shared" si="431"/>
        <v>000X</v>
      </c>
      <c r="O3613">
        <v>4723</v>
      </c>
      <c r="P3613" t="s">
        <v>72</v>
      </c>
      <c r="Q3613" t="s">
        <v>8610</v>
      </c>
      <c r="R3613" t="s">
        <v>74</v>
      </c>
      <c r="T3613" t="s">
        <v>61</v>
      </c>
      <c r="V3613" t="s">
        <v>17508</v>
      </c>
      <c r="W3613">
        <v>235161</v>
      </c>
      <c r="X3613">
        <v>16140</v>
      </c>
      <c r="Y3613">
        <v>219021</v>
      </c>
      <c r="Z3613">
        <v>197905</v>
      </c>
      <c r="AA3613">
        <v>0</v>
      </c>
      <c r="AB3613" t="s">
        <v>63</v>
      </c>
      <c r="AC3613" s="1">
        <v>41989</v>
      </c>
      <c r="AD3613">
        <v>235000</v>
      </c>
      <c r="AE3613">
        <v>2663</v>
      </c>
      <c r="AF3613">
        <v>98</v>
      </c>
      <c r="AG3613" t="s">
        <v>64</v>
      </c>
      <c r="AH3613" t="s">
        <v>76</v>
      </c>
      <c r="AI3613">
        <v>1</v>
      </c>
      <c r="AJ3613">
        <v>2014</v>
      </c>
      <c r="AK3613">
        <v>3</v>
      </c>
      <c r="AL3613">
        <v>2</v>
      </c>
      <c r="AN3613">
        <v>2219</v>
      </c>
      <c r="AO3613">
        <v>32</v>
      </c>
      <c r="AP3613" t="s">
        <v>72</v>
      </c>
      <c r="AQ3613" t="s">
        <v>66</v>
      </c>
      <c r="AR3613">
        <v>2981</v>
      </c>
      <c r="AW3613" t="s">
        <v>17509</v>
      </c>
      <c r="AX3613" t="s">
        <v>17510</v>
      </c>
      <c r="AY3613" t="s">
        <v>17511</v>
      </c>
      <c r="AZ3613" t="s">
        <v>70</v>
      </c>
    </row>
    <row r="3614" spans="1:52" x14ac:dyDescent="0.3">
      <c r="A3614">
        <v>2201673</v>
      </c>
      <c r="B3614" t="s">
        <v>17512</v>
      </c>
      <c r="C3614" t="str">
        <f t="shared" si="435"/>
        <v>7492</v>
      </c>
      <c r="D3614" t="s">
        <v>8411</v>
      </c>
      <c r="E3614" t="str">
        <f>"0000"</f>
        <v>0000</v>
      </c>
      <c r="F3614" t="s">
        <v>108</v>
      </c>
      <c r="G3614" t="str">
        <f t="shared" si="437"/>
        <v>09</v>
      </c>
      <c r="H3614" t="s">
        <v>55</v>
      </c>
      <c r="I3614" t="s">
        <v>56</v>
      </c>
      <c r="J3614" t="s">
        <v>57</v>
      </c>
      <c r="K3614">
        <v>0</v>
      </c>
      <c r="L3614">
        <v>46168</v>
      </c>
      <c r="M3614">
        <v>1.06</v>
      </c>
      <c r="N3614" t="str">
        <f t="shared" si="431"/>
        <v>000X</v>
      </c>
      <c r="O3614">
        <v>4332</v>
      </c>
      <c r="P3614" t="s">
        <v>72</v>
      </c>
      <c r="Q3614" t="s">
        <v>8492</v>
      </c>
      <c r="R3614" t="s">
        <v>140</v>
      </c>
      <c r="T3614" t="s">
        <v>61</v>
      </c>
      <c r="V3614" t="s">
        <v>17513</v>
      </c>
      <c r="W3614">
        <v>16960</v>
      </c>
      <c r="X3614">
        <v>16960</v>
      </c>
      <c r="Y3614">
        <v>0</v>
      </c>
      <c r="Z3614">
        <v>16960</v>
      </c>
      <c r="AA3614">
        <v>16960</v>
      </c>
      <c r="AB3614" t="s">
        <v>72</v>
      </c>
      <c r="AC3614" s="1">
        <v>37012</v>
      </c>
      <c r="AD3614">
        <v>13000</v>
      </c>
      <c r="AE3614">
        <v>1424</v>
      </c>
      <c r="AF3614">
        <v>1696</v>
      </c>
      <c r="AG3614" t="s">
        <v>103</v>
      </c>
      <c r="AH3614" t="s">
        <v>76</v>
      </c>
      <c r="AR3614">
        <v>0</v>
      </c>
      <c r="AW3614" t="s">
        <v>8668</v>
      </c>
      <c r="AY3614" t="s">
        <v>8669</v>
      </c>
      <c r="AZ3614" t="s">
        <v>70</v>
      </c>
    </row>
    <row r="3615" spans="1:52" x14ac:dyDescent="0.3">
      <c r="A3615">
        <v>2198249</v>
      </c>
      <c r="B3615" t="s">
        <v>17514</v>
      </c>
      <c r="C3615" t="str">
        <f t="shared" si="435"/>
        <v>7492</v>
      </c>
      <c r="D3615" t="s">
        <v>8411</v>
      </c>
      <c r="E3615" t="str">
        <f>"0000"</f>
        <v>0000</v>
      </c>
      <c r="F3615" t="s">
        <v>108</v>
      </c>
      <c r="G3615" t="str">
        <f>"04"</f>
        <v>04</v>
      </c>
      <c r="H3615" t="s">
        <v>55</v>
      </c>
      <c r="I3615" t="s">
        <v>56</v>
      </c>
      <c r="J3615" t="s">
        <v>8434</v>
      </c>
      <c r="K3615">
        <v>0</v>
      </c>
      <c r="L3615">
        <v>65603</v>
      </c>
      <c r="M3615">
        <v>1.51</v>
      </c>
      <c r="N3615" t="str">
        <f t="shared" si="431"/>
        <v>000X</v>
      </c>
      <c r="O3615">
        <v>3925</v>
      </c>
      <c r="P3615" t="s">
        <v>58</v>
      </c>
      <c r="Q3615" t="s">
        <v>16864</v>
      </c>
      <c r="R3615" t="s">
        <v>719</v>
      </c>
      <c r="T3615" t="s">
        <v>61</v>
      </c>
      <c r="V3615" t="s">
        <v>17515</v>
      </c>
      <c r="W3615">
        <v>18830</v>
      </c>
      <c r="X3615">
        <v>18830</v>
      </c>
      <c r="Y3615">
        <v>0</v>
      </c>
      <c r="Z3615">
        <v>18830</v>
      </c>
      <c r="AA3615">
        <v>18830</v>
      </c>
      <c r="AB3615" t="s">
        <v>72</v>
      </c>
      <c r="AC3615" s="1">
        <v>38412</v>
      </c>
      <c r="AD3615">
        <v>97000</v>
      </c>
      <c r="AE3615">
        <v>1839</v>
      </c>
      <c r="AF3615">
        <v>1942</v>
      </c>
      <c r="AG3615" t="s">
        <v>103</v>
      </c>
      <c r="AH3615" t="s">
        <v>76</v>
      </c>
      <c r="AR3615">
        <v>0</v>
      </c>
      <c r="AW3615" t="s">
        <v>13053</v>
      </c>
      <c r="AX3615" t="s">
        <v>13054</v>
      </c>
      <c r="AY3615" t="s">
        <v>13055</v>
      </c>
      <c r="AZ3615" t="s">
        <v>13056</v>
      </c>
    </row>
    <row r="3616" spans="1:52" x14ac:dyDescent="0.3">
      <c r="A3616">
        <v>2198281</v>
      </c>
      <c r="B3616" t="s">
        <v>17516</v>
      </c>
      <c r="C3616" t="str">
        <f t="shared" si="435"/>
        <v>7492</v>
      </c>
      <c r="D3616" t="s">
        <v>8411</v>
      </c>
      <c r="E3616" t="str">
        <f>"0100"</f>
        <v>0100</v>
      </c>
      <c r="F3616" t="s">
        <v>54</v>
      </c>
      <c r="G3616" t="str">
        <f>"04"</f>
        <v>04</v>
      </c>
      <c r="H3616" t="s">
        <v>55</v>
      </c>
      <c r="I3616" t="s">
        <v>56</v>
      </c>
      <c r="J3616" t="s">
        <v>8434</v>
      </c>
      <c r="K3616">
        <v>1</v>
      </c>
      <c r="L3616">
        <v>54292</v>
      </c>
      <c r="M3616">
        <v>1.25</v>
      </c>
      <c r="N3616" t="str">
        <f t="shared" si="431"/>
        <v>000X</v>
      </c>
      <c r="O3616">
        <v>3872</v>
      </c>
      <c r="P3616" t="s">
        <v>58</v>
      </c>
      <c r="Q3616" t="s">
        <v>16864</v>
      </c>
      <c r="R3616" t="s">
        <v>719</v>
      </c>
      <c r="T3616" t="s">
        <v>61</v>
      </c>
      <c r="V3616" t="s">
        <v>17517</v>
      </c>
      <c r="W3616">
        <v>352457</v>
      </c>
      <c r="X3616">
        <v>15580</v>
      </c>
      <c r="Y3616">
        <v>336877</v>
      </c>
      <c r="Z3616">
        <v>263240</v>
      </c>
      <c r="AA3616">
        <v>238240</v>
      </c>
      <c r="AB3616" t="s">
        <v>63</v>
      </c>
      <c r="AC3616" s="1">
        <v>44068</v>
      </c>
      <c r="AD3616">
        <v>390000</v>
      </c>
      <c r="AE3616">
        <v>3087</v>
      </c>
      <c r="AF3616">
        <v>1961</v>
      </c>
      <c r="AG3616" t="s">
        <v>64</v>
      </c>
      <c r="AH3616" t="s">
        <v>76</v>
      </c>
      <c r="AI3616">
        <v>1</v>
      </c>
      <c r="AJ3616">
        <v>2007</v>
      </c>
      <c r="AK3616">
        <v>3</v>
      </c>
      <c r="AL3616">
        <v>3</v>
      </c>
      <c r="AN3616">
        <v>3441</v>
      </c>
      <c r="AO3616">
        <v>32</v>
      </c>
      <c r="AP3616" t="s">
        <v>72</v>
      </c>
      <c r="AQ3616" t="s">
        <v>66</v>
      </c>
      <c r="AR3616">
        <v>5659</v>
      </c>
      <c r="AW3616" t="s">
        <v>17518</v>
      </c>
      <c r="AX3616" t="s">
        <v>17519</v>
      </c>
      <c r="AY3616" t="s">
        <v>17520</v>
      </c>
      <c r="AZ3616" t="s">
        <v>70</v>
      </c>
    </row>
    <row r="3617" spans="1:52" x14ac:dyDescent="0.3">
      <c r="A3617">
        <v>2198320</v>
      </c>
      <c r="B3617" t="s">
        <v>17521</v>
      </c>
      <c r="C3617" t="str">
        <f t="shared" si="435"/>
        <v>7492</v>
      </c>
      <c r="D3617" t="s">
        <v>8411</v>
      </c>
      <c r="E3617" t="str">
        <f>"8000"</f>
        <v>8000</v>
      </c>
      <c r="F3617" t="s">
        <v>2610</v>
      </c>
      <c r="G3617" t="str">
        <f>"04"</f>
        <v>04</v>
      </c>
      <c r="H3617" t="s">
        <v>55</v>
      </c>
      <c r="I3617" t="s">
        <v>56</v>
      </c>
      <c r="J3617" t="s">
        <v>12790</v>
      </c>
      <c r="K3617">
        <v>0</v>
      </c>
      <c r="L3617">
        <v>47674</v>
      </c>
      <c r="M3617">
        <v>1.0900000000000001</v>
      </c>
      <c r="N3617" t="str">
        <f t="shared" si="431"/>
        <v>000X</v>
      </c>
      <c r="O3617">
        <v>3899</v>
      </c>
      <c r="P3617" t="s">
        <v>58</v>
      </c>
      <c r="Q3617" t="s">
        <v>265</v>
      </c>
      <c r="R3617" t="s">
        <v>266</v>
      </c>
      <c r="T3617" t="s">
        <v>61</v>
      </c>
      <c r="V3617" t="s">
        <v>17522</v>
      </c>
      <c r="W3617">
        <v>16250</v>
      </c>
      <c r="X3617">
        <v>16250</v>
      </c>
      <c r="Y3617">
        <v>0</v>
      </c>
      <c r="Z3617">
        <v>16250</v>
      </c>
      <c r="AA3617">
        <v>16250</v>
      </c>
      <c r="AB3617" t="s">
        <v>63</v>
      </c>
      <c r="AC3617" s="1">
        <v>33270</v>
      </c>
      <c r="AD3617">
        <v>68700</v>
      </c>
      <c r="AE3617">
        <v>886</v>
      </c>
      <c r="AF3617">
        <v>2079</v>
      </c>
      <c r="AG3617" t="s">
        <v>103</v>
      </c>
      <c r="AH3617" t="s">
        <v>570</v>
      </c>
      <c r="AR3617">
        <v>0</v>
      </c>
      <c r="AW3617" t="s">
        <v>2613</v>
      </c>
      <c r="AX3617" t="s">
        <v>2614</v>
      </c>
      <c r="AY3617" t="s">
        <v>2615</v>
      </c>
      <c r="AZ3617" t="s">
        <v>2616</v>
      </c>
    </row>
    <row r="3618" spans="1:52" x14ac:dyDescent="0.3">
      <c r="A3618">
        <v>2199334</v>
      </c>
      <c r="B3618" t="s">
        <v>17523</v>
      </c>
      <c r="C3618" t="str">
        <f t="shared" si="435"/>
        <v>7492</v>
      </c>
      <c r="D3618" t="s">
        <v>8411</v>
      </c>
      <c r="E3618" t="str">
        <f>"0000"</f>
        <v>0000</v>
      </c>
      <c r="F3618" t="s">
        <v>108</v>
      </c>
      <c r="G3618" t="str">
        <f>"04"</f>
        <v>04</v>
      </c>
      <c r="H3618" t="s">
        <v>55</v>
      </c>
      <c r="I3618" t="s">
        <v>56</v>
      </c>
      <c r="J3618" t="s">
        <v>8434</v>
      </c>
      <c r="K3618">
        <v>0</v>
      </c>
      <c r="L3618">
        <v>56654</v>
      </c>
      <c r="M3618">
        <v>1.3</v>
      </c>
      <c r="N3618" t="str">
        <f t="shared" si="431"/>
        <v>000X</v>
      </c>
      <c r="O3618">
        <v>5201</v>
      </c>
      <c r="P3618" t="s">
        <v>72</v>
      </c>
      <c r="Q3618" t="s">
        <v>8435</v>
      </c>
      <c r="R3618" t="s">
        <v>140</v>
      </c>
      <c r="T3618" t="s">
        <v>61</v>
      </c>
      <c r="V3618" t="s">
        <v>17524</v>
      </c>
      <c r="W3618">
        <v>16260</v>
      </c>
      <c r="X3618">
        <v>16260</v>
      </c>
      <c r="Y3618">
        <v>0</v>
      </c>
      <c r="Z3618">
        <v>16260</v>
      </c>
      <c r="AA3618">
        <v>16260</v>
      </c>
      <c r="AB3618" t="s">
        <v>72</v>
      </c>
      <c r="AC3618" s="1">
        <v>42842</v>
      </c>
      <c r="AD3618">
        <v>18900</v>
      </c>
      <c r="AE3618">
        <v>2825</v>
      </c>
      <c r="AF3618">
        <v>2332</v>
      </c>
      <c r="AG3618" t="s">
        <v>103</v>
      </c>
      <c r="AH3618" t="s">
        <v>76</v>
      </c>
      <c r="AR3618">
        <v>0</v>
      </c>
      <c r="AW3618" t="s">
        <v>17525</v>
      </c>
      <c r="AX3618" t="s">
        <v>17526</v>
      </c>
      <c r="AY3618" t="s">
        <v>17527</v>
      </c>
      <c r="AZ3618" t="s">
        <v>17528</v>
      </c>
    </row>
    <row r="3619" spans="1:52" x14ac:dyDescent="0.3">
      <c r="A3619">
        <v>2199644</v>
      </c>
      <c r="B3619" t="s">
        <v>17529</v>
      </c>
      <c r="C3619" t="str">
        <f t="shared" si="435"/>
        <v>7492</v>
      </c>
      <c r="D3619" t="s">
        <v>8411</v>
      </c>
      <c r="E3619" t="str">
        <f>"0100"</f>
        <v>0100</v>
      </c>
      <c r="F3619" t="s">
        <v>54</v>
      </c>
      <c r="G3619" t="str">
        <f t="shared" ref="G3619:G3632" si="438">"09"</f>
        <v>09</v>
      </c>
      <c r="H3619" t="s">
        <v>55</v>
      </c>
      <c r="I3619" t="s">
        <v>56</v>
      </c>
      <c r="J3619" t="s">
        <v>57</v>
      </c>
      <c r="K3619">
        <v>1</v>
      </c>
      <c r="L3619">
        <v>52571</v>
      </c>
      <c r="M3619">
        <v>1.21</v>
      </c>
      <c r="N3619" t="str">
        <f t="shared" si="431"/>
        <v>000X</v>
      </c>
      <c r="O3619">
        <v>4827</v>
      </c>
      <c r="P3619" t="s">
        <v>72</v>
      </c>
      <c r="Q3619" t="s">
        <v>8454</v>
      </c>
      <c r="R3619" t="s">
        <v>60</v>
      </c>
      <c r="T3619" t="s">
        <v>61</v>
      </c>
      <c r="V3619" t="s">
        <v>17530</v>
      </c>
      <c r="W3619">
        <v>226995</v>
      </c>
      <c r="X3619">
        <v>19310</v>
      </c>
      <c r="Y3619">
        <v>207685</v>
      </c>
      <c r="Z3619">
        <v>187105</v>
      </c>
      <c r="AA3619">
        <v>162105</v>
      </c>
      <c r="AB3619" t="s">
        <v>63</v>
      </c>
      <c r="AC3619" s="1">
        <v>41334</v>
      </c>
      <c r="AD3619">
        <v>90000</v>
      </c>
      <c r="AE3619">
        <v>2542</v>
      </c>
      <c r="AF3619">
        <v>1737</v>
      </c>
      <c r="AG3619" t="s">
        <v>64</v>
      </c>
      <c r="AH3619" t="s">
        <v>515</v>
      </c>
      <c r="AI3619">
        <v>1</v>
      </c>
      <c r="AJ3619">
        <v>2003</v>
      </c>
      <c r="AK3619">
        <v>3</v>
      </c>
      <c r="AL3619">
        <v>2</v>
      </c>
      <c r="AN3619">
        <v>1711</v>
      </c>
      <c r="AO3619">
        <v>32</v>
      </c>
      <c r="AP3619" t="s">
        <v>63</v>
      </c>
      <c r="AQ3619" t="s">
        <v>66</v>
      </c>
      <c r="AR3619">
        <v>2613</v>
      </c>
      <c r="AW3619" t="s">
        <v>17531</v>
      </c>
      <c r="AY3619" t="s">
        <v>17532</v>
      </c>
      <c r="AZ3619" t="s">
        <v>70</v>
      </c>
    </row>
    <row r="3620" spans="1:52" x14ac:dyDescent="0.3">
      <c r="A3620">
        <v>2199806</v>
      </c>
      <c r="B3620" t="s">
        <v>17533</v>
      </c>
      <c r="C3620" t="str">
        <f t="shared" si="435"/>
        <v>7492</v>
      </c>
      <c r="D3620" t="s">
        <v>8411</v>
      </c>
      <c r="E3620" t="str">
        <f>"0100"</f>
        <v>0100</v>
      </c>
      <c r="F3620" t="s">
        <v>54</v>
      </c>
      <c r="G3620" t="str">
        <f t="shared" si="438"/>
        <v>09</v>
      </c>
      <c r="H3620" t="s">
        <v>55</v>
      </c>
      <c r="I3620" t="s">
        <v>56</v>
      </c>
      <c r="J3620" t="s">
        <v>57</v>
      </c>
      <c r="K3620">
        <v>1</v>
      </c>
      <c r="L3620">
        <v>43908</v>
      </c>
      <c r="M3620">
        <v>1.01</v>
      </c>
      <c r="N3620" t="str">
        <f t="shared" si="431"/>
        <v>000X</v>
      </c>
      <c r="O3620">
        <v>4680</v>
      </c>
      <c r="P3620" t="s">
        <v>72</v>
      </c>
      <c r="Q3620" t="s">
        <v>8499</v>
      </c>
      <c r="R3620" t="s">
        <v>266</v>
      </c>
      <c r="T3620" t="s">
        <v>61</v>
      </c>
      <c r="V3620" t="s">
        <v>17534</v>
      </c>
      <c r="W3620">
        <v>257861</v>
      </c>
      <c r="X3620">
        <v>16130</v>
      </c>
      <c r="Y3620">
        <v>241731</v>
      </c>
      <c r="Z3620">
        <v>204922</v>
      </c>
      <c r="AA3620">
        <v>179922</v>
      </c>
      <c r="AB3620" t="s">
        <v>63</v>
      </c>
      <c r="AC3620" s="1">
        <v>38078</v>
      </c>
      <c r="AD3620">
        <v>199900</v>
      </c>
      <c r="AE3620">
        <v>1721</v>
      </c>
      <c r="AF3620">
        <v>415</v>
      </c>
      <c r="AG3620" t="s">
        <v>64</v>
      </c>
      <c r="AH3620" t="s">
        <v>76</v>
      </c>
      <c r="AI3620">
        <v>1</v>
      </c>
      <c r="AJ3620">
        <v>2004</v>
      </c>
      <c r="AK3620">
        <v>3</v>
      </c>
      <c r="AL3620">
        <v>2</v>
      </c>
      <c r="AN3620">
        <v>2224</v>
      </c>
      <c r="AO3620">
        <v>32</v>
      </c>
      <c r="AP3620" t="s">
        <v>63</v>
      </c>
      <c r="AQ3620" t="s">
        <v>66</v>
      </c>
      <c r="AR3620">
        <v>3156</v>
      </c>
      <c r="AW3620" t="s">
        <v>17535</v>
      </c>
      <c r="AX3620" t="s">
        <v>17536</v>
      </c>
      <c r="AY3620" t="s">
        <v>17537</v>
      </c>
      <c r="AZ3620" t="s">
        <v>70</v>
      </c>
    </row>
    <row r="3621" spans="1:52" x14ac:dyDescent="0.3">
      <c r="A3621">
        <v>2199873</v>
      </c>
      <c r="B3621" t="s">
        <v>17538</v>
      </c>
      <c r="C3621" t="str">
        <f t="shared" si="435"/>
        <v>7492</v>
      </c>
      <c r="D3621" t="s">
        <v>8411</v>
      </c>
      <c r="E3621" t="str">
        <f>"0000"</f>
        <v>0000</v>
      </c>
      <c r="F3621" t="s">
        <v>108</v>
      </c>
      <c r="G3621" t="str">
        <f t="shared" si="438"/>
        <v>09</v>
      </c>
      <c r="H3621" t="s">
        <v>55</v>
      </c>
      <c r="I3621" t="s">
        <v>56</v>
      </c>
      <c r="J3621" t="s">
        <v>57</v>
      </c>
      <c r="K3621">
        <v>0</v>
      </c>
      <c r="L3621">
        <v>47225</v>
      </c>
      <c r="M3621">
        <v>1.08</v>
      </c>
      <c r="N3621" t="str">
        <f t="shared" si="431"/>
        <v>000X</v>
      </c>
      <c r="O3621">
        <v>4789</v>
      </c>
      <c r="P3621" t="s">
        <v>72</v>
      </c>
      <c r="Q3621" t="s">
        <v>8454</v>
      </c>
      <c r="R3621" t="s">
        <v>60</v>
      </c>
      <c r="T3621" t="s">
        <v>61</v>
      </c>
      <c r="V3621" t="s">
        <v>17539</v>
      </c>
      <c r="W3621">
        <v>17350</v>
      </c>
      <c r="X3621">
        <v>17350</v>
      </c>
      <c r="Y3621">
        <v>0</v>
      </c>
      <c r="Z3621">
        <v>17350</v>
      </c>
      <c r="AA3621">
        <v>17350</v>
      </c>
      <c r="AB3621" t="s">
        <v>72</v>
      </c>
      <c r="AC3621" s="1">
        <v>40513</v>
      </c>
      <c r="AD3621">
        <v>6100</v>
      </c>
      <c r="AE3621">
        <v>2393</v>
      </c>
      <c r="AF3621">
        <v>603</v>
      </c>
      <c r="AG3621" t="s">
        <v>103</v>
      </c>
      <c r="AH3621" t="s">
        <v>391</v>
      </c>
      <c r="AR3621">
        <v>0</v>
      </c>
      <c r="AW3621" t="s">
        <v>17540</v>
      </c>
      <c r="AY3621" t="s">
        <v>17541</v>
      </c>
      <c r="AZ3621" t="s">
        <v>17542</v>
      </c>
    </row>
    <row r="3622" spans="1:52" x14ac:dyDescent="0.3">
      <c r="A3622">
        <v>2199903</v>
      </c>
      <c r="B3622" t="s">
        <v>17543</v>
      </c>
      <c r="C3622" t="str">
        <f t="shared" si="435"/>
        <v>7492</v>
      </c>
      <c r="D3622" t="s">
        <v>8411</v>
      </c>
      <c r="E3622" t="str">
        <f>"0000"</f>
        <v>0000</v>
      </c>
      <c r="F3622" t="s">
        <v>108</v>
      </c>
      <c r="G3622" t="str">
        <f t="shared" si="438"/>
        <v>09</v>
      </c>
      <c r="H3622" t="s">
        <v>55</v>
      </c>
      <c r="I3622" t="s">
        <v>56</v>
      </c>
      <c r="J3622" t="s">
        <v>57</v>
      </c>
      <c r="K3622">
        <v>0</v>
      </c>
      <c r="L3622">
        <v>43914</v>
      </c>
      <c r="M3622">
        <v>1.01</v>
      </c>
      <c r="N3622" t="str">
        <f t="shared" si="431"/>
        <v>000X</v>
      </c>
      <c r="O3622">
        <v>4750</v>
      </c>
      <c r="P3622" t="s">
        <v>72</v>
      </c>
      <c r="Q3622" t="s">
        <v>8454</v>
      </c>
      <c r="R3622" t="s">
        <v>60</v>
      </c>
      <c r="T3622" t="s">
        <v>61</v>
      </c>
      <c r="V3622" t="s">
        <v>17544</v>
      </c>
      <c r="W3622">
        <v>16130</v>
      </c>
      <c r="X3622">
        <v>16130</v>
      </c>
      <c r="Y3622">
        <v>0</v>
      </c>
      <c r="Z3622">
        <v>16130</v>
      </c>
      <c r="AA3622">
        <v>16130</v>
      </c>
      <c r="AB3622" t="s">
        <v>72</v>
      </c>
      <c r="AC3622" s="1">
        <v>36312</v>
      </c>
      <c r="AD3622">
        <v>20200</v>
      </c>
      <c r="AE3622">
        <v>1308</v>
      </c>
      <c r="AF3622">
        <v>868</v>
      </c>
      <c r="AG3622" t="s">
        <v>103</v>
      </c>
      <c r="AH3622" t="s">
        <v>873</v>
      </c>
      <c r="AR3622">
        <v>0</v>
      </c>
      <c r="AW3622" t="s">
        <v>17545</v>
      </c>
      <c r="AY3622" t="s">
        <v>17546</v>
      </c>
      <c r="AZ3622" t="s">
        <v>17547</v>
      </c>
    </row>
    <row r="3623" spans="1:52" x14ac:dyDescent="0.3">
      <c r="A3623">
        <v>2199971</v>
      </c>
      <c r="B3623" t="s">
        <v>17548</v>
      </c>
      <c r="C3623" t="str">
        <f t="shared" si="435"/>
        <v>7492</v>
      </c>
      <c r="D3623" t="s">
        <v>8411</v>
      </c>
      <c r="E3623" t="str">
        <f>"0100"</f>
        <v>0100</v>
      </c>
      <c r="F3623" t="s">
        <v>54</v>
      </c>
      <c r="G3623" t="str">
        <f t="shared" si="438"/>
        <v>09</v>
      </c>
      <c r="H3623" t="s">
        <v>55</v>
      </c>
      <c r="I3623" t="s">
        <v>56</v>
      </c>
      <c r="J3623" t="s">
        <v>57</v>
      </c>
      <c r="K3623">
        <v>1</v>
      </c>
      <c r="L3623">
        <v>44105</v>
      </c>
      <c r="M3623">
        <v>1.01</v>
      </c>
      <c r="N3623" t="str">
        <f t="shared" si="431"/>
        <v>000X</v>
      </c>
      <c r="O3623">
        <v>4787</v>
      </c>
      <c r="P3623" t="s">
        <v>72</v>
      </c>
      <c r="Q3623" t="s">
        <v>8610</v>
      </c>
      <c r="R3623" t="s">
        <v>74</v>
      </c>
      <c r="T3623" t="s">
        <v>61</v>
      </c>
      <c r="V3623" t="s">
        <v>17549</v>
      </c>
      <c r="W3623">
        <v>216308</v>
      </c>
      <c r="X3623">
        <v>16200</v>
      </c>
      <c r="Y3623">
        <v>200108</v>
      </c>
      <c r="Z3623">
        <v>163066</v>
      </c>
      <c r="AA3623">
        <v>138066</v>
      </c>
      <c r="AB3623" t="s">
        <v>63</v>
      </c>
      <c r="AC3623" s="1">
        <v>36161</v>
      </c>
      <c r="AD3623">
        <v>11300</v>
      </c>
      <c r="AE3623">
        <v>1285</v>
      </c>
      <c r="AF3623">
        <v>1902</v>
      </c>
      <c r="AG3623" t="s">
        <v>103</v>
      </c>
      <c r="AH3623" t="s">
        <v>76</v>
      </c>
      <c r="AI3623">
        <v>1</v>
      </c>
      <c r="AJ3623">
        <v>2000</v>
      </c>
      <c r="AK3623">
        <v>3</v>
      </c>
      <c r="AL3623">
        <v>2</v>
      </c>
      <c r="AN3623">
        <v>2173</v>
      </c>
      <c r="AO3623">
        <v>32</v>
      </c>
      <c r="AP3623" t="s">
        <v>63</v>
      </c>
      <c r="AQ3623" t="s">
        <v>66</v>
      </c>
      <c r="AR3623">
        <v>3070</v>
      </c>
      <c r="AW3623" t="s">
        <v>17144</v>
      </c>
      <c r="AX3623" t="s">
        <v>17143</v>
      </c>
      <c r="AY3623" t="s">
        <v>17145</v>
      </c>
      <c r="AZ3623" t="s">
        <v>70</v>
      </c>
    </row>
    <row r="3624" spans="1:52" x14ac:dyDescent="0.3">
      <c r="A3624">
        <v>2199989</v>
      </c>
      <c r="B3624" t="s">
        <v>17550</v>
      </c>
      <c r="C3624" t="str">
        <f t="shared" si="435"/>
        <v>7492</v>
      </c>
      <c r="D3624" t="s">
        <v>8411</v>
      </c>
      <c r="E3624" t="str">
        <f>"0100"</f>
        <v>0100</v>
      </c>
      <c r="F3624" t="s">
        <v>54</v>
      </c>
      <c r="G3624" t="str">
        <f t="shared" si="438"/>
        <v>09</v>
      </c>
      <c r="H3624" t="s">
        <v>55</v>
      </c>
      <c r="I3624" t="s">
        <v>56</v>
      </c>
      <c r="J3624" t="s">
        <v>57</v>
      </c>
      <c r="K3624">
        <v>1</v>
      </c>
      <c r="L3624">
        <v>46573</v>
      </c>
      <c r="M3624">
        <v>1.07</v>
      </c>
      <c r="N3624" t="str">
        <f t="shared" si="431"/>
        <v>000X</v>
      </c>
      <c r="O3624">
        <v>4864</v>
      </c>
      <c r="P3624" t="s">
        <v>72</v>
      </c>
      <c r="Q3624" t="s">
        <v>8454</v>
      </c>
      <c r="R3624" t="s">
        <v>60</v>
      </c>
      <c r="T3624" t="s">
        <v>61</v>
      </c>
      <c r="V3624" t="s">
        <v>17551</v>
      </c>
      <c r="W3624">
        <v>242234</v>
      </c>
      <c r="X3624">
        <v>17110</v>
      </c>
      <c r="Y3624">
        <v>225124</v>
      </c>
      <c r="Z3624">
        <v>183027</v>
      </c>
      <c r="AA3624">
        <v>158027</v>
      </c>
      <c r="AB3624" t="s">
        <v>63</v>
      </c>
      <c r="AC3624" s="1">
        <v>35431</v>
      </c>
      <c r="AD3624">
        <v>10200</v>
      </c>
      <c r="AE3624">
        <v>1171</v>
      </c>
      <c r="AF3624">
        <v>875</v>
      </c>
      <c r="AG3624" t="s">
        <v>103</v>
      </c>
      <c r="AH3624" t="s">
        <v>76</v>
      </c>
      <c r="AI3624">
        <v>1</v>
      </c>
      <c r="AJ3624">
        <v>1999</v>
      </c>
      <c r="AK3624">
        <v>3</v>
      </c>
      <c r="AL3624">
        <v>3</v>
      </c>
      <c r="AN3624">
        <v>2225</v>
      </c>
      <c r="AO3624">
        <v>32</v>
      </c>
      <c r="AP3624" t="s">
        <v>63</v>
      </c>
      <c r="AQ3624" t="s">
        <v>66</v>
      </c>
      <c r="AR3624">
        <v>3754</v>
      </c>
      <c r="AW3624" t="s">
        <v>17552</v>
      </c>
      <c r="AX3624" t="s">
        <v>17553</v>
      </c>
      <c r="AY3624" t="s">
        <v>17554</v>
      </c>
      <c r="AZ3624" t="s">
        <v>17555</v>
      </c>
    </row>
    <row r="3625" spans="1:52" x14ac:dyDescent="0.3">
      <c r="A3625">
        <v>2200146</v>
      </c>
      <c r="B3625" t="s">
        <v>17556</v>
      </c>
      <c r="C3625" t="str">
        <f t="shared" si="435"/>
        <v>7492</v>
      </c>
      <c r="D3625" t="s">
        <v>8411</v>
      </c>
      <c r="E3625" t="str">
        <f>"0100"</f>
        <v>0100</v>
      </c>
      <c r="F3625" t="s">
        <v>54</v>
      </c>
      <c r="G3625" t="str">
        <f t="shared" si="438"/>
        <v>09</v>
      </c>
      <c r="H3625" t="s">
        <v>55</v>
      </c>
      <c r="I3625" t="s">
        <v>56</v>
      </c>
      <c r="J3625" t="s">
        <v>57</v>
      </c>
      <c r="K3625">
        <v>1</v>
      </c>
      <c r="L3625">
        <v>47725</v>
      </c>
      <c r="M3625">
        <v>1.1000000000000001</v>
      </c>
      <c r="N3625" t="str">
        <f t="shared" si="431"/>
        <v>000X</v>
      </c>
      <c r="O3625">
        <v>3553</v>
      </c>
      <c r="P3625" t="s">
        <v>58</v>
      </c>
      <c r="Q3625" t="s">
        <v>17161</v>
      </c>
      <c r="R3625" t="s">
        <v>118</v>
      </c>
      <c r="T3625" t="s">
        <v>61</v>
      </c>
      <c r="V3625" t="s">
        <v>17557</v>
      </c>
      <c r="W3625">
        <v>278687</v>
      </c>
      <c r="X3625">
        <v>17530</v>
      </c>
      <c r="Y3625">
        <v>261157</v>
      </c>
      <c r="Z3625">
        <v>232879</v>
      </c>
      <c r="AA3625">
        <v>207879</v>
      </c>
      <c r="AB3625" t="s">
        <v>63</v>
      </c>
      <c r="AC3625" s="1">
        <v>42122</v>
      </c>
      <c r="AD3625">
        <v>245000</v>
      </c>
      <c r="AE3625">
        <v>2685</v>
      </c>
      <c r="AF3625">
        <v>2192</v>
      </c>
      <c r="AG3625" t="s">
        <v>64</v>
      </c>
      <c r="AH3625" t="s">
        <v>76</v>
      </c>
      <c r="AI3625">
        <v>1</v>
      </c>
      <c r="AJ3625">
        <v>2015</v>
      </c>
      <c r="AK3625">
        <v>3</v>
      </c>
      <c r="AL3625">
        <v>1</v>
      </c>
      <c r="AM3625">
        <v>1</v>
      </c>
      <c r="AN3625">
        <v>2293</v>
      </c>
      <c r="AO3625">
        <v>32</v>
      </c>
      <c r="AP3625" t="s">
        <v>63</v>
      </c>
      <c r="AQ3625" t="s">
        <v>66</v>
      </c>
      <c r="AR3625">
        <v>3560</v>
      </c>
      <c r="AW3625" t="s">
        <v>17558</v>
      </c>
      <c r="AX3625" t="s">
        <v>17559</v>
      </c>
      <c r="AY3625" t="s">
        <v>17560</v>
      </c>
      <c r="AZ3625" t="s">
        <v>70</v>
      </c>
    </row>
    <row r="3626" spans="1:52" x14ac:dyDescent="0.3">
      <c r="A3626">
        <v>2200197</v>
      </c>
      <c r="B3626" t="s">
        <v>17561</v>
      </c>
      <c r="C3626" t="str">
        <f t="shared" si="435"/>
        <v>7492</v>
      </c>
      <c r="D3626" t="s">
        <v>8411</v>
      </c>
      <c r="E3626" t="str">
        <f>"0000"</f>
        <v>0000</v>
      </c>
      <c r="F3626" t="s">
        <v>108</v>
      </c>
      <c r="G3626" t="str">
        <f t="shared" si="438"/>
        <v>09</v>
      </c>
      <c r="H3626" t="s">
        <v>55</v>
      </c>
      <c r="I3626" t="s">
        <v>56</v>
      </c>
      <c r="J3626" t="s">
        <v>57</v>
      </c>
      <c r="K3626">
        <v>0</v>
      </c>
      <c r="L3626">
        <v>51263</v>
      </c>
      <c r="M3626">
        <v>1.18</v>
      </c>
      <c r="N3626" t="str">
        <f t="shared" si="431"/>
        <v>000X</v>
      </c>
      <c r="O3626">
        <v>3737</v>
      </c>
      <c r="P3626" t="s">
        <v>58</v>
      </c>
      <c r="Q3626" t="s">
        <v>17161</v>
      </c>
      <c r="R3626" t="s">
        <v>118</v>
      </c>
      <c r="T3626" t="s">
        <v>61</v>
      </c>
      <c r="V3626" t="s">
        <v>17562</v>
      </c>
      <c r="W3626">
        <v>18830</v>
      </c>
      <c r="X3626">
        <v>18830</v>
      </c>
      <c r="Y3626">
        <v>0</v>
      </c>
      <c r="Z3626">
        <v>18830</v>
      </c>
      <c r="AA3626">
        <v>18830</v>
      </c>
      <c r="AB3626" t="s">
        <v>72</v>
      </c>
      <c r="AC3626" s="1">
        <v>35339</v>
      </c>
      <c r="AD3626">
        <v>18000</v>
      </c>
      <c r="AE3626">
        <v>1156</v>
      </c>
      <c r="AF3626">
        <v>1214</v>
      </c>
      <c r="AG3626" t="s">
        <v>103</v>
      </c>
      <c r="AH3626" t="s">
        <v>873</v>
      </c>
      <c r="AR3626">
        <v>0</v>
      </c>
      <c r="AW3626" t="s">
        <v>17563</v>
      </c>
      <c r="AX3626" t="s">
        <v>17564</v>
      </c>
      <c r="AY3626" t="s">
        <v>17565</v>
      </c>
      <c r="AZ3626" t="s">
        <v>4136</v>
      </c>
    </row>
    <row r="3627" spans="1:52" x14ac:dyDescent="0.3">
      <c r="A3627">
        <v>2200219</v>
      </c>
      <c r="B3627" t="s">
        <v>17566</v>
      </c>
      <c r="C3627" t="str">
        <f t="shared" si="435"/>
        <v>7492</v>
      </c>
      <c r="D3627" t="s">
        <v>8411</v>
      </c>
      <c r="E3627" t="str">
        <f>"0000"</f>
        <v>0000</v>
      </c>
      <c r="F3627" t="s">
        <v>108</v>
      </c>
      <c r="G3627" t="str">
        <f t="shared" si="438"/>
        <v>09</v>
      </c>
      <c r="H3627" t="s">
        <v>55</v>
      </c>
      <c r="I3627" t="s">
        <v>56</v>
      </c>
      <c r="J3627" t="s">
        <v>57</v>
      </c>
      <c r="K3627">
        <v>0</v>
      </c>
      <c r="L3627">
        <v>43310</v>
      </c>
      <c r="M3627">
        <v>0.99</v>
      </c>
      <c r="N3627" t="str">
        <f t="shared" ref="N3627:N3690" si="439">"000X"</f>
        <v>000X</v>
      </c>
      <c r="O3627">
        <v>4497</v>
      </c>
      <c r="P3627" t="s">
        <v>72</v>
      </c>
      <c r="Q3627" t="s">
        <v>8540</v>
      </c>
      <c r="R3627" t="s">
        <v>88</v>
      </c>
      <c r="T3627" t="s">
        <v>61</v>
      </c>
      <c r="V3627" t="s">
        <v>17567</v>
      </c>
      <c r="W3627">
        <v>15910</v>
      </c>
      <c r="X3627">
        <v>15910</v>
      </c>
      <c r="Y3627">
        <v>0</v>
      </c>
      <c r="Z3627">
        <v>15910</v>
      </c>
      <c r="AA3627">
        <v>15910</v>
      </c>
      <c r="AB3627" t="s">
        <v>72</v>
      </c>
      <c r="AC3627" s="1">
        <v>35339</v>
      </c>
      <c r="AD3627">
        <v>18000</v>
      </c>
      <c r="AE3627">
        <v>1156</v>
      </c>
      <c r="AF3627">
        <v>1242</v>
      </c>
      <c r="AG3627" t="s">
        <v>103</v>
      </c>
      <c r="AH3627" t="s">
        <v>873</v>
      </c>
      <c r="AR3627">
        <v>0</v>
      </c>
      <c r="AW3627" t="s">
        <v>17568</v>
      </c>
      <c r="AY3627" t="s">
        <v>17569</v>
      </c>
      <c r="AZ3627" t="s">
        <v>4136</v>
      </c>
    </row>
    <row r="3628" spans="1:52" x14ac:dyDescent="0.3">
      <c r="A3628">
        <v>2201410</v>
      </c>
      <c r="B3628" t="s">
        <v>17570</v>
      </c>
      <c r="C3628" t="str">
        <f t="shared" si="435"/>
        <v>7492</v>
      </c>
      <c r="D3628" t="s">
        <v>8411</v>
      </c>
      <c r="E3628" t="str">
        <f>"0000"</f>
        <v>0000</v>
      </c>
      <c r="F3628" t="s">
        <v>108</v>
      </c>
      <c r="G3628" t="str">
        <f t="shared" si="438"/>
        <v>09</v>
      </c>
      <c r="H3628" t="s">
        <v>55</v>
      </c>
      <c r="I3628" t="s">
        <v>56</v>
      </c>
      <c r="J3628" t="s">
        <v>57</v>
      </c>
      <c r="K3628">
        <v>0</v>
      </c>
      <c r="L3628">
        <v>46199</v>
      </c>
      <c r="M3628">
        <v>1.06</v>
      </c>
      <c r="N3628" t="str">
        <f t="shared" si="439"/>
        <v>000X</v>
      </c>
      <c r="O3628">
        <v>4747</v>
      </c>
      <c r="P3628" t="s">
        <v>72</v>
      </c>
      <c r="Q3628" t="s">
        <v>8540</v>
      </c>
      <c r="R3628" t="s">
        <v>88</v>
      </c>
      <c r="T3628" t="s">
        <v>61</v>
      </c>
      <c r="V3628" t="s">
        <v>17571</v>
      </c>
      <c r="W3628">
        <v>16970</v>
      </c>
      <c r="X3628">
        <v>16970</v>
      </c>
      <c r="Y3628">
        <v>0</v>
      </c>
      <c r="Z3628">
        <v>16970</v>
      </c>
      <c r="AA3628">
        <v>16970</v>
      </c>
      <c r="AB3628" t="s">
        <v>72</v>
      </c>
      <c r="AC3628" s="1">
        <v>33147</v>
      </c>
      <c r="AD3628">
        <v>12300</v>
      </c>
      <c r="AE3628">
        <v>873</v>
      </c>
      <c r="AF3628">
        <v>703</v>
      </c>
      <c r="AG3628" t="s">
        <v>103</v>
      </c>
      <c r="AH3628" t="s">
        <v>873</v>
      </c>
      <c r="AR3628">
        <v>0</v>
      </c>
      <c r="AW3628" t="s">
        <v>17572</v>
      </c>
      <c r="AX3628" t="s">
        <v>17573</v>
      </c>
      <c r="AY3628" t="s">
        <v>17574</v>
      </c>
      <c r="AZ3628" t="s">
        <v>17575</v>
      </c>
    </row>
    <row r="3629" spans="1:52" x14ac:dyDescent="0.3">
      <c r="A3629">
        <v>2201754</v>
      </c>
      <c r="B3629" t="s">
        <v>17576</v>
      </c>
      <c r="C3629" t="str">
        <f t="shared" si="435"/>
        <v>7492</v>
      </c>
      <c r="D3629" t="s">
        <v>8411</v>
      </c>
      <c r="E3629" t="str">
        <f>"0100"</f>
        <v>0100</v>
      </c>
      <c r="F3629" t="s">
        <v>54</v>
      </c>
      <c r="G3629" t="str">
        <f t="shared" si="438"/>
        <v>09</v>
      </c>
      <c r="H3629" t="s">
        <v>55</v>
      </c>
      <c r="I3629" t="s">
        <v>56</v>
      </c>
      <c r="J3629" t="s">
        <v>8434</v>
      </c>
      <c r="K3629">
        <v>1</v>
      </c>
      <c r="L3629">
        <v>59002</v>
      </c>
      <c r="M3629">
        <v>1.35</v>
      </c>
      <c r="N3629" t="str">
        <f t="shared" si="439"/>
        <v>000X</v>
      </c>
      <c r="O3629">
        <v>4454</v>
      </c>
      <c r="P3629" t="s">
        <v>72</v>
      </c>
      <c r="Q3629" t="s">
        <v>8540</v>
      </c>
      <c r="R3629" t="s">
        <v>88</v>
      </c>
      <c r="T3629" t="s">
        <v>61</v>
      </c>
      <c r="V3629" t="s">
        <v>17577</v>
      </c>
      <c r="W3629">
        <v>228583</v>
      </c>
      <c r="X3629">
        <v>16930</v>
      </c>
      <c r="Y3629">
        <v>211653</v>
      </c>
      <c r="Z3629">
        <v>173278</v>
      </c>
      <c r="AA3629">
        <v>147778</v>
      </c>
      <c r="AB3629" t="s">
        <v>63</v>
      </c>
      <c r="AC3629" s="1">
        <v>35400</v>
      </c>
      <c r="AD3629">
        <v>11500</v>
      </c>
      <c r="AE3629">
        <v>1163</v>
      </c>
      <c r="AF3629">
        <v>512</v>
      </c>
      <c r="AG3629" t="s">
        <v>103</v>
      </c>
      <c r="AH3629" t="s">
        <v>873</v>
      </c>
      <c r="AI3629">
        <v>1</v>
      </c>
      <c r="AJ3629">
        <v>1998</v>
      </c>
      <c r="AK3629">
        <v>3</v>
      </c>
      <c r="AL3629">
        <v>2</v>
      </c>
      <c r="AM3629">
        <v>1</v>
      </c>
      <c r="AN3629">
        <v>2314</v>
      </c>
      <c r="AO3629">
        <v>32</v>
      </c>
      <c r="AP3629" t="s">
        <v>63</v>
      </c>
      <c r="AQ3629" t="s">
        <v>66</v>
      </c>
      <c r="AR3629">
        <v>3211</v>
      </c>
      <c r="AW3629" t="s">
        <v>17578</v>
      </c>
      <c r="AX3629" t="s">
        <v>17579</v>
      </c>
      <c r="AY3629" t="s">
        <v>17580</v>
      </c>
      <c r="AZ3629" t="s">
        <v>70</v>
      </c>
    </row>
    <row r="3630" spans="1:52" x14ac:dyDescent="0.3">
      <c r="A3630">
        <v>2202009</v>
      </c>
      <c r="B3630" t="s">
        <v>17581</v>
      </c>
      <c r="C3630" t="str">
        <f t="shared" si="435"/>
        <v>7492</v>
      </c>
      <c r="D3630" t="s">
        <v>8411</v>
      </c>
      <c r="E3630" t="str">
        <f>"0000"</f>
        <v>0000</v>
      </c>
      <c r="F3630" t="s">
        <v>108</v>
      </c>
      <c r="G3630" t="str">
        <f t="shared" si="438"/>
        <v>09</v>
      </c>
      <c r="H3630" t="s">
        <v>55</v>
      </c>
      <c r="I3630" t="s">
        <v>56</v>
      </c>
      <c r="J3630" t="s">
        <v>57</v>
      </c>
      <c r="K3630">
        <v>0</v>
      </c>
      <c r="L3630">
        <v>44002</v>
      </c>
      <c r="M3630">
        <v>1.01</v>
      </c>
      <c r="N3630" t="str">
        <f t="shared" si="439"/>
        <v>000X</v>
      </c>
      <c r="O3630">
        <v>3821</v>
      </c>
      <c r="P3630" t="s">
        <v>58</v>
      </c>
      <c r="Q3630" t="s">
        <v>4583</v>
      </c>
      <c r="R3630" t="s">
        <v>266</v>
      </c>
      <c r="T3630" t="s">
        <v>61</v>
      </c>
      <c r="V3630" t="s">
        <v>17582</v>
      </c>
      <c r="W3630">
        <v>16160</v>
      </c>
      <c r="X3630">
        <v>16160</v>
      </c>
      <c r="Y3630">
        <v>0</v>
      </c>
      <c r="Z3630">
        <v>16160</v>
      </c>
      <c r="AA3630">
        <v>16160</v>
      </c>
      <c r="AB3630" t="s">
        <v>72</v>
      </c>
      <c r="AC3630" s="1">
        <v>43221</v>
      </c>
      <c r="AD3630">
        <v>290000</v>
      </c>
      <c r="AE3630">
        <v>2899</v>
      </c>
      <c r="AF3630">
        <v>760</v>
      </c>
      <c r="AG3630" t="s">
        <v>103</v>
      </c>
      <c r="AH3630" t="s">
        <v>570</v>
      </c>
      <c r="AR3630">
        <v>0</v>
      </c>
      <c r="AW3630" t="s">
        <v>17583</v>
      </c>
      <c r="AX3630" t="s">
        <v>17584</v>
      </c>
      <c r="AY3630" t="s">
        <v>17585</v>
      </c>
      <c r="AZ3630" t="s">
        <v>17586</v>
      </c>
    </row>
    <row r="3631" spans="1:52" x14ac:dyDescent="0.3">
      <c r="A3631">
        <v>2202530</v>
      </c>
      <c r="B3631" t="s">
        <v>17587</v>
      </c>
      <c r="C3631" t="str">
        <f t="shared" si="435"/>
        <v>7492</v>
      </c>
      <c r="D3631" t="s">
        <v>8411</v>
      </c>
      <c r="E3631" t="str">
        <f>"0100"</f>
        <v>0100</v>
      </c>
      <c r="F3631" t="s">
        <v>54</v>
      </c>
      <c r="G3631" t="str">
        <f t="shared" si="438"/>
        <v>09</v>
      </c>
      <c r="H3631" t="s">
        <v>55</v>
      </c>
      <c r="I3631" t="s">
        <v>56</v>
      </c>
      <c r="J3631" t="s">
        <v>57</v>
      </c>
      <c r="K3631">
        <v>1</v>
      </c>
      <c r="L3631">
        <v>51250</v>
      </c>
      <c r="M3631">
        <v>1.18</v>
      </c>
      <c r="N3631" t="str">
        <f t="shared" si="439"/>
        <v>000X</v>
      </c>
      <c r="O3631">
        <v>4444</v>
      </c>
      <c r="P3631" t="s">
        <v>72</v>
      </c>
      <c r="Q3631" t="s">
        <v>8454</v>
      </c>
      <c r="R3631" t="s">
        <v>60</v>
      </c>
      <c r="T3631" t="s">
        <v>61</v>
      </c>
      <c r="V3631" t="s">
        <v>17588</v>
      </c>
      <c r="W3631">
        <v>309569</v>
      </c>
      <c r="X3631">
        <v>18820</v>
      </c>
      <c r="Y3631">
        <v>290749</v>
      </c>
      <c r="Z3631">
        <v>309569</v>
      </c>
      <c r="AA3631">
        <v>284069</v>
      </c>
      <c r="AB3631" t="s">
        <v>63</v>
      </c>
      <c r="AC3631" s="1">
        <v>42163</v>
      </c>
      <c r="AD3631">
        <v>30000</v>
      </c>
      <c r="AE3631">
        <v>2696</v>
      </c>
      <c r="AF3631">
        <v>1455</v>
      </c>
      <c r="AG3631" t="s">
        <v>103</v>
      </c>
      <c r="AH3631" t="s">
        <v>76</v>
      </c>
      <c r="AI3631">
        <v>1</v>
      </c>
      <c r="AJ3631">
        <v>2016</v>
      </c>
      <c r="AK3631">
        <v>3</v>
      </c>
      <c r="AL3631">
        <v>2</v>
      </c>
      <c r="AN3631">
        <v>2429</v>
      </c>
      <c r="AO3631">
        <v>32</v>
      </c>
      <c r="AP3631" t="s">
        <v>63</v>
      </c>
      <c r="AQ3631" t="s">
        <v>66</v>
      </c>
      <c r="AR3631">
        <v>3543</v>
      </c>
      <c r="AW3631" t="s">
        <v>17589</v>
      </c>
      <c r="AX3631" t="s">
        <v>17590</v>
      </c>
      <c r="AY3631" t="s">
        <v>17591</v>
      </c>
      <c r="AZ3631" t="s">
        <v>70</v>
      </c>
    </row>
    <row r="3632" spans="1:52" x14ac:dyDescent="0.3">
      <c r="A3632">
        <v>2202653</v>
      </c>
      <c r="B3632" t="s">
        <v>17592</v>
      </c>
      <c r="C3632" t="str">
        <f t="shared" si="435"/>
        <v>7492</v>
      </c>
      <c r="D3632" t="s">
        <v>8411</v>
      </c>
      <c r="E3632" t="str">
        <f>"0000"</f>
        <v>0000</v>
      </c>
      <c r="F3632" t="s">
        <v>108</v>
      </c>
      <c r="G3632" t="str">
        <f t="shared" si="438"/>
        <v>09</v>
      </c>
      <c r="H3632" t="s">
        <v>55</v>
      </c>
      <c r="I3632" t="s">
        <v>56</v>
      </c>
      <c r="J3632" t="s">
        <v>57</v>
      </c>
      <c r="K3632">
        <v>0</v>
      </c>
      <c r="L3632">
        <v>43750</v>
      </c>
      <c r="M3632">
        <v>1</v>
      </c>
      <c r="N3632" t="str">
        <f t="shared" si="439"/>
        <v>000X</v>
      </c>
      <c r="O3632">
        <v>4579</v>
      </c>
      <c r="P3632" t="s">
        <v>72</v>
      </c>
      <c r="Q3632" t="s">
        <v>8610</v>
      </c>
      <c r="R3632" t="s">
        <v>74</v>
      </c>
      <c r="T3632" t="s">
        <v>61</v>
      </c>
      <c r="V3632" t="s">
        <v>17593</v>
      </c>
      <c r="W3632">
        <v>16070</v>
      </c>
      <c r="X3632">
        <v>16070</v>
      </c>
      <c r="Y3632">
        <v>0</v>
      </c>
      <c r="Z3632">
        <v>16070</v>
      </c>
      <c r="AA3632">
        <v>16070</v>
      </c>
      <c r="AB3632" t="s">
        <v>72</v>
      </c>
      <c r="AC3632" s="1">
        <v>33117</v>
      </c>
      <c r="AD3632">
        <v>12200</v>
      </c>
      <c r="AE3632">
        <v>873</v>
      </c>
      <c r="AF3632">
        <v>694</v>
      </c>
      <c r="AG3632" t="s">
        <v>103</v>
      </c>
      <c r="AH3632" t="s">
        <v>873</v>
      </c>
      <c r="AR3632">
        <v>0</v>
      </c>
      <c r="AW3632" t="s">
        <v>17594</v>
      </c>
      <c r="AY3632" t="s">
        <v>17595</v>
      </c>
      <c r="AZ3632" t="s">
        <v>17596</v>
      </c>
    </row>
    <row r="3633" spans="1:52" x14ac:dyDescent="0.3">
      <c r="A3633">
        <v>2202874</v>
      </c>
      <c r="B3633" t="s">
        <v>17597</v>
      </c>
      <c r="C3633" t="str">
        <f t="shared" si="435"/>
        <v>7492</v>
      </c>
      <c r="D3633" t="s">
        <v>8411</v>
      </c>
      <c r="E3633" t="str">
        <f>"0100"</f>
        <v>0100</v>
      </c>
      <c r="F3633" t="s">
        <v>54</v>
      </c>
      <c r="G3633" t="str">
        <f>"10"</f>
        <v>10</v>
      </c>
      <c r="H3633" t="s">
        <v>55</v>
      </c>
      <c r="I3633" t="s">
        <v>56</v>
      </c>
      <c r="J3633" t="s">
        <v>57</v>
      </c>
      <c r="K3633">
        <v>1</v>
      </c>
      <c r="L3633">
        <v>48549</v>
      </c>
      <c r="M3633">
        <v>1.1100000000000001</v>
      </c>
      <c r="N3633" t="str">
        <f t="shared" si="439"/>
        <v>000X</v>
      </c>
      <c r="O3633">
        <v>4481</v>
      </c>
      <c r="P3633" t="s">
        <v>72</v>
      </c>
      <c r="Q3633" t="s">
        <v>17598</v>
      </c>
      <c r="R3633" t="s">
        <v>110</v>
      </c>
      <c r="T3633" t="s">
        <v>61</v>
      </c>
      <c r="V3633" t="s">
        <v>17599</v>
      </c>
      <c r="W3633">
        <v>196812</v>
      </c>
      <c r="X3633">
        <v>17830</v>
      </c>
      <c r="Y3633">
        <v>178982</v>
      </c>
      <c r="Z3633">
        <v>148944</v>
      </c>
      <c r="AA3633">
        <v>123944</v>
      </c>
      <c r="AB3633" t="s">
        <v>63</v>
      </c>
      <c r="AC3633" s="1">
        <v>41426</v>
      </c>
      <c r="AD3633">
        <v>175000</v>
      </c>
      <c r="AE3633">
        <v>2563</v>
      </c>
      <c r="AF3633">
        <v>624</v>
      </c>
      <c r="AG3633" t="s">
        <v>64</v>
      </c>
      <c r="AH3633" t="s">
        <v>76</v>
      </c>
      <c r="AI3633">
        <v>1</v>
      </c>
      <c r="AJ3633">
        <v>2002</v>
      </c>
      <c r="AK3633">
        <v>3</v>
      </c>
      <c r="AL3633">
        <v>2</v>
      </c>
      <c r="AN3633">
        <v>1767</v>
      </c>
      <c r="AO3633">
        <v>32</v>
      </c>
      <c r="AP3633" t="s">
        <v>63</v>
      </c>
      <c r="AQ3633" t="s">
        <v>66</v>
      </c>
      <c r="AR3633">
        <v>2439</v>
      </c>
      <c r="AW3633" t="s">
        <v>17600</v>
      </c>
      <c r="AX3633" t="s">
        <v>17601</v>
      </c>
      <c r="AY3633" t="s">
        <v>17602</v>
      </c>
      <c r="AZ3633" t="s">
        <v>17603</v>
      </c>
    </row>
    <row r="3634" spans="1:52" x14ac:dyDescent="0.3">
      <c r="A3634">
        <v>2202904</v>
      </c>
      <c r="B3634" t="s">
        <v>17604</v>
      </c>
      <c r="C3634" t="str">
        <f t="shared" si="435"/>
        <v>7492</v>
      </c>
      <c r="D3634" t="s">
        <v>8411</v>
      </c>
      <c r="E3634" t="str">
        <f>"0000"</f>
        <v>0000</v>
      </c>
      <c r="F3634" t="s">
        <v>108</v>
      </c>
      <c r="G3634" t="str">
        <f>"10"</f>
        <v>10</v>
      </c>
      <c r="H3634" t="s">
        <v>55</v>
      </c>
      <c r="I3634" t="s">
        <v>56</v>
      </c>
      <c r="J3634" t="s">
        <v>8434</v>
      </c>
      <c r="K3634">
        <v>0</v>
      </c>
      <c r="L3634">
        <v>54823</v>
      </c>
      <c r="M3634">
        <v>1.26</v>
      </c>
      <c r="N3634" t="str">
        <f t="shared" si="439"/>
        <v>000X</v>
      </c>
      <c r="O3634">
        <v>2572</v>
      </c>
      <c r="P3634" t="s">
        <v>58</v>
      </c>
      <c r="Q3634" t="s">
        <v>8929</v>
      </c>
      <c r="R3634" t="s">
        <v>140</v>
      </c>
      <c r="T3634" t="s">
        <v>61</v>
      </c>
      <c r="V3634" t="s">
        <v>17605</v>
      </c>
      <c r="W3634">
        <v>15730</v>
      </c>
      <c r="X3634">
        <v>15730</v>
      </c>
      <c r="Y3634">
        <v>0</v>
      </c>
      <c r="Z3634">
        <v>15730</v>
      </c>
      <c r="AA3634">
        <v>15730</v>
      </c>
      <c r="AB3634" t="s">
        <v>72</v>
      </c>
      <c r="AC3634" s="1">
        <v>32325</v>
      </c>
      <c r="AD3634">
        <v>13000</v>
      </c>
      <c r="AE3634">
        <v>787</v>
      </c>
      <c r="AF3634">
        <v>842</v>
      </c>
      <c r="AG3634" t="s">
        <v>103</v>
      </c>
      <c r="AH3634" t="s">
        <v>76</v>
      </c>
      <c r="AR3634">
        <v>0</v>
      </c>
      <c r="AW3634" t="s">
        <v>17606</v>
      </c>
      <c r="AY3634" t="s">
        <v>17607</v>
      </c>
      <c r="AZ3634" t="s">
        <v>17608</v>
      </c>
    </row>
    <row r="3635" spans="1:52" x14ac:dyDescent="0.3">
      <c r="A3635">
        <v>2203013</v>
      </c>
      <c r="B3635" t="s">
        <v>17609</v>
      </c>
      <c r="C3635" t="str">
        <f t="shared" si="435"/>
        <v>7492</v>
      </c>
      <c r="D3635" t="s">
        <v>8411</v>
      </c>
      <c r="E3635" t="str">
        <f>"0100"</f>
        <v>0100</v>
      </c>
      <c r="F3635" t="s">
        <v>54</v>
      </c>
      <c r="G3635" t="str">
        <f>"10"</f>
        <v>10</v>
      </c>
      <c r="H3635" t="s">
        <v>55</v>
      </c>
      <c r="I3635" t="s">
        <v>56</v>
      </c>
      <c r="J3635" t="s">
        <v>57</v>
      </c>
      <c r="K3635">
        <v>1</v>
      </c>
      <c r="L3635">
        <v>44548</v>
      </c>
      <c r="M3635">
        <v>1.02</v>
      </c>
      <c r="N3635" t="str">
        <f t="shared" si="439"/>
        <v>000X</v>
      </c>
      <c r="O3635">
        <v>2384</v>
      </c>
      <c r="P3635" t="s">
        <v>58</v>
      </c>
      <c r="Q3635" t="s">
        <v>8929</v>
      </c>
      <c r="R3635" t="s">
        <v>140</v>
      </c>
      <c r="T3635" t="s">
        <v>61</v>
      </c>
      <c r="V3635" t="s">
        <v>17610</v>
      </c>
      <c r="W3635">
        <v>134201</v>
      </c>
      <c r="X3635">
        <v>16360</v>
      </c>
      <c r="Y3635">
        <v>117841</v>
      </c>
      <c r="Z3635">
        <v>134201</v>
      </c>
      <c r="AA3635">
        <v>134201</v>
      </c>
      <c r="AB3635" t="s">
        <v>63</v>
      </c>
      <c r="AC3635" s="1">
        <v>43983</v>
      </c>
      <c r="AD3635">
        <v>169900</v>
      </c>
      <c r="AE3635">
        <v>3065</v>
      </c>
      <c r="AF3635">
        <v>25</v>
      </c>
      <c r="AG3635" t="s">
        <v>64</v>
      </c>
      <c r="AH3635" t="s">
        <v>76</v>
      </c>
      <c r="AI3635">
        <v>1</v>
      </c>
      <c r="AJ3635">
        <v>1981</v>
      </c>
      <c r="AK3635">
        <v>2</v>
      </c>
      <c r="AL3635">
        <v>2</v>
      </c>
      <c r="AN3635">
        <v>1631</v>
      </c>
      <c r="AO3635">
        <v>32</v>
      </c>
      <c r="AP3635" t="s">
        <v>72</v>
      </c>
      <c r="AQ3635" t="s">
        <v>66</v>
      </c>
      <c r="AR3635">
        <v>2426</v>
      </c>
      <c r="AW3635" t="s">
        <v>17611</v>
      </c>
      <c r="AY3635" t="s">
        <v>17612</v>
      </c>
      <c r="AZ3635" t="s">
        <v>70</v>
      </c>
    </row>
    <row r="3636" spans="1:52" x14ac:dyDescent="0.3">
      <c r="A3636">
        <v>2203064</v>
      </c>
      <c r="B3636" t="s">
        <v>17613</v>
      </c>
      <c r="C3636" t="str">
        <f t="shared" si="435"/>
        <v>7492</v>
      </c>
      <c r="D3636" t="s">
        <v>8411</v>
      </c>
      <c r="E3636" t="str">
        <f>"0100"</f>
        <v>0100</v>
      </c>
      <c r="F3636" t="s">
        <v>54</v>
      </c>
      <c r="G3636" t="str">
        <f>"10"</f>
        <v>10</v>
      </c>
      <c r="H3636" t="s">
        <v>55</v>
      </c>
      <c r="I3636" t="s">
        <v>56</v>
      </c>
      <c r="J3636" t="s">
        <v>57</v>
      </c>
      <c r="K3636">
        <v>1</v>
      </c>
      <c r="L3636">
        <v>43368</v>
      </c>
      <c r="M3636">
        <v>1</v>
      </c>
      <c r="N3636" t="str">
        <f t="shared" si="439"/>
        <v>000X</v>
      </c>
      <c r="O3636">
        <v>2385</v>
      </c>
      <c r="P3636" t="s">
        <v>58</v>
      </c>
      <c r="Q3636" t="s">
        <v>9471</v>
      </c>
      <c r="R3636" t="s">
        <v>140</v>
      </c>
      <c r="T3636" t="s">
        <v>61</v>
      </c>
      <c r="V3636" t="s">
        <v>17614</v>
      </c>
      <c r="W3636">
        <v>155328</v>
      </c>
      <c r="X3636">
        <v>15930</v>
      </c>
      <c r="Y3636">
        <v>139398</v>
      </c>
      <c r="Z3636">
        <v>155328</v>
      </c>
      <c r="AA3636">
        <v>130328</v>
      </c>
      <c r="AB3636" t="s">
        <v>63</v>
      </c>
      <c r="AC3636" s="1">
        <v>43161</v>
      </c>
      <c r="AD3636">
        <v>187300</v>
      </c>
      <c r="AE3636">
        <v>2886</v>
      </c>
      <c r="AF3636">
        <v>1104</v>
      </c>
      <c r="AG3636" t="s">
        <v>64</v>
      </c>
      <c r="AH3636" t="s">
        <v>76</v>
      </c>
      <c r="AI3636">
        <v>1</v>
      </c>
      <c r="AJ3636">
        <v>1990</v>
      </c>
      <c r="AK3636">
        <v>3</v>
      </c>
      <c r="AL3636">
        <v>2</v>
      </c>
      <c r="AN3636">
        <v>1466</v>
      </c>
      <c r="AO3636">
        <v>32</v>
      </c>
      <c r="AP3636" t="s">
        <v>63</v>
      </c>
      <c r="AQ3636" t="s">
        <v>66</v>
      </c>
      <c r="AR3636">
        <v>2147</v>
      </c>
      <c r="AW3636" t="s">
        <v>17615</v>
      </c>
      <c r="AX3636" t="s">
        <v>17616</v>
      </c>
      <c r="AY3636" t="s">
        <v>17617</v>
      </c>
      <c r="AZ3636" t="s">
        <v>70</v>
      </c>
    </row>
    <row r="3637" spans="1:52" x14ac:dyDescent="0.3">
      <c r="A3637">
        <v>2203455</v>
      </c>
      <c r="B3637" t="s">
        <v>17618</v>
      </c>
      <c r="C3637" t="str">
        <f t="shared" si="435"/>
        <v>7492</v>
      </c>
      <c r="D3637" t="s">
        <v>8411</v>
      </c>
      <c r="E3637" t="str">
        <f>"0000"</f>
        <v>0000</v>
      </c>
      <c r="F3637" t="s">
        <v>108</v>
      </c>
      <c r="G3637" t="str">
        <f>"10"</f>
        <v>10</v>
      </c>
      <c r="H3637" t="s">
        <v>55</v>
      </c>
      <c r="I3637" t="s">
        <v>56</v>
      </c>
      <c r="J3637" t="s">
        <v>57</v>
      </c>
      <c r="K3637">
        <v>0</v>
      </c>
      <c r="L3637">
        <v>47130</v>
      </c>
      <c r="M3637">
        <v>1.08</v>
      </c>
      <c r="N3637" t="str">
        <f t="shared" si="439"/>
        <v>000X</v>
      </c>
      <c r="O3637">
        <v>2251</v>
      </c>
      <c r="P3637" t="s">
        <v>58</v>
      </c>
      <c r="Q3637" t="s">
        <v>13917</v>
      </c>
      <c r="R3637" t="s">
        <v>140</v>
      </c>
      <c r="T3637" t="s">
        <v>61</v>
      </c>
      <c r="V3637" t="s">
        <v>17619</v>
      </c>
      <c r="W3637">
        <v>17310</v>
      </c>
      <c r="X3637">
        <v>17310</v>
      </c>
      <c r="Y3637">
        <v>0</v>
      </c>
      <c r="Z3637">
        <v>17310</v>
      </c>
      <c r="AA3637">
        <v>17310</v>
      </c>
      <c r="AB3637" t="s">
        <v>72</v>
      </c>
      <c r="AC3637" s="1">
        <v>44124</v>
      </c>
      <c r="AD3637">
        <v>25500</v>
      </c>
      <c r="AE3637">
        <v>3102</v>
      </c>
      <c r="AF3637">
        <v>2104</v>
      </c>
      <c r="AG3637" t="s">
        <v>103</v>
      </c>
      <c r="AH3637" t="s">
        <v>76</v>
      </c>
      <c r="AR3637">
        <v>0</v>
      </c>
      <c r="AW3637" t="s">
        <v>17620</v>
      </c>
      <c r="AY3637" t="s">
        <v>17621</v>
      </c>
      <c r="AZ3637" t="s">
        <v>7200</v>
      </c>
    </row>
    <row r="3638" spans="1:52" x14ac:dyDescent="0.3">
      <c r="A3638">
        <v>2201738</v>
      </c>
      <c r="B3638" t="s">
        <v>17622</v>
      </c>
      <c r="C3638" t="str">
        <f t="shared" si="435"/>
        <v>7492</v>
      </c>
      <c r="D3638" t="s">
        <v>8411</v>
      </c>
      <c r="E3638" t="str">
        <f>"0100"</f>
        <v>0100</v>
      </c>
      <c r="F3638" t="s">
        <v>54</v>
      </c>
      <c r="G3638" t="str">
        <f t="shared" ref="G3638:G3648" si="440">"09"</f>
        <v>09</v>
      </c>
      <c r="H3638" t="s">
        <v>55</v>
      </c>
      <c r="I3638" t="s">
        <v>56</v>
      </c>
      <c r="J3638" t="s">
        <v>57</v>
      </c>
      <c r="K3638">
        <v>1</v>
      </c>
      <c r="L3638">
        <v>49619</v>
      </c>
      <c r="M3638">
        <v>1.1399999999999999</v>
      </c>
      <c r="N3638" t="str">
        <f t="shared" si="439"/>
        <v>000X</v>
      </c>
      <c r="O3638">
        <v>4496</v>
      </c>
      <c r="P3638" t="s">
        <v>72</v>
      </c>
      <c r="Q3638" t="s">
        <v>8540</v>
      </c>
      <c r="R3638" t="s">
        <v>88</v>
      </c>
      <c r="T3638" t="s">
        <v>61</v>
      </c>
      <c r="V3638" t="s">
        <v>17623</v>
      </c>
      <c r="W3638">
        <v>220951</v>
      </c>
      <c r="X3638">
        <v>18230</v>
      </c>
      <c r="Y3638">
        <v>202721</v>
      </c>
      <c r="Z3638">
        <v>179065</v>
      </c>
      <c r="AA3638">
        <v>149065</v>
      </c>
      <c r="AB3638" t="s">
        <v>63</v>
      </c>
      <c r="AC3638" s="1">
        <v>41821</v>
      </c>
      <c r="AD3638">
        <v>189900</v>
      </c>
      <c r="AE3638">
        <v>2635</v>
      </c>
      <c r="AF3638">
        <v>1431</v>
      </c>
      <c r="AG3638" t="s">
        <v>64</v>
      </c>
      <c r="AH3638" t="s">
        <v>76</v>
      </c>
      <c r="AI3638">
        <v>1</v>
      </c>
      <c r="AJ3638">
        <v>2004</v>
      </c>
      <c r="AK3638">
        <v>3</v>
      </c>
      <c r="AL3638">
        <v>2</v>
      </c>
      <c r="AN3638">
        <v>2012</v>
      </c>
      <c r="AO3638">
        <v>32</v>
      </c>
      <c r="AP3638" t="s">
        <v>63</v>
      </c>
      <c r="AQ3638" t="s">
        <v>66</v>
      </c>
      <c r="AR3638">
        <v>2646</v>
      </c>
      <c r="AW3638" t="s">
        <v>17624</v>
      </c>
      <c r="AX3638" t="s">
        <v>17625</v>
      </c>
      <c r="AY3638" t="s">
        <v>17626</v>
      </c>
      <c r="AZ3638" t="s">
        <v>70</v>
      </c>
    </row>
    <row r="3639" spans="1:52" x14ac:dyDescent="0.3">
      <c r="A3639">
        <v>2201819</v>
      </c>
      <c r="B3639" t="s">
        <v>17627</v>
      </c>
      <c r="C3639" t="str">
        <f t="shared" si="435"/>
        <v>7492</v>
      </c>
      <c r="D3639" t="s">
        <v>8411</v>
      </c>
      <c r="E3639" t="str">
        <f>"0100"</f>
        <v>0100</v>
      </c>
      <c r="F3639" t="s">
        <v>54</v>
      </c>
      <c r="G3639" t="str">
        <f t="shared" si="440"/>
        <v>09</v>
      </c>
      <c r="H3639" t="s">
        <v>55</v>
      </c>
      <c r="I3639" t="s">
        <v>56</v>
      </c>
      <c r="J3639" t="s">
        <v>57</v>
      </c>
      <c r="K3639">
        <v>1</v>
      </c>
      <c r="L3639">
        <v>50465</v>
      </c>
      <c r="M3639">
        <v>1.1599999999999999</v>
      </c>
      <c r="N3639" t="str">
        <f t="shared" si="439"/>
        <v>000X</v>
      </c>
      <c r="O3639">
        <v>3895</v>
      </c>
      <c r="P3639" t="s">
        <v>58</v>
      </c>
      <c r="Q3639" t="s">
        <v>17628</v>
      </c>
      <c r="R3639" t="s">
        <v>82</v>
      </c>
      <c r="T3639" t="s">
        <v>61</v>
      </c>
      <c r="V3639" t="s">
        <v>17629</v>
      </c>
      <c r="W3639">
        <v>220353</v>
      </c>
      <c r="X3639">
        <v>18530</v>
      </c>
      <c r="Y3639">
        <v>201823</v>
      </c>
      <c r="Z3639">
        <v>220353</v>
      </c>
      <c r="AA3639">
        <v>220353</v>
      </c>
      <c r="AB3639" t="s">
        <v>72</v>
      </c>
      <c r="AC3639" s="1">
        <v>41548</v>
      </c>
      <c r="AD3639">
        <v>140000</v>
      </c>
      <c r="AE3639">
        <v>2587</v>
      </c>
      <c r="AF3639">
        <v>1173</v>
      </c>
      <c r="AG3639" t="s">
        <v>64</v>
      </c>
      <c r="AH3639" t="s">
        <v>76</v>
      </c>
      <c r="AI3639">
        <v>1</v>
      </c>
      <c r="AJ3639">
        <v>1990</v>
      </c>
      <c r="AK3639">
        <v>4</v>
      </c>
      <c r="AL3639">
        <v>3</v>
      </c>
      <c r="AM3639">
        <v>1</v>
      </c>
      <c r="AN3639">
        <v>2451</v>
      </c>
      <c r="AO3639">
        <v>32</v>
      </c>
      <c r="AP3639" t="s">
        <v>63</v>
      </c>
      <c r="AQ3639" t="s">
        <v>66</v>
      </c>
      <c r="AR3639">
        <v>3259</v>
      </c>
      <c r="AW3639" t="s">
        <v>17630</v>
      </c>
      <c r="AY3639" t="s">
        <v>17631</v>
      </c>
      <c r="AZ3639" t="s">
        <v>17632</v>
      </c>
    </row>
    <row r="3640" spans="1:52" x14ac:dyDescent="0.3">
      <c r="A3640">
        <v>2201967</v>
      </c>
      <c r="B3640" t="s">
        <v>17633</v>
      </c>
      <c r="C3640" t="str">
        <f t="shared" si="435"/>
        <v>7492</v>
      </c>
      <c r="D3640" t="s">
        <v>8411</v>
      </c>
      <c r="E3640" t="str">
        <f>"0000"</f>
        <v>0000</v>
      </c>
      <c r="F3640" t="s">
        <v>108</v>
      </c>
      <c r="G3640" t="str">
        <f t="shared" si="440"/>
        <v>09</v>
      </c>
      <c r="H3640" t="s">
        <v>55</v>
      </c>
      <c r="I3640" t="s">
        <v>56</v>
      </c>
      <c r="J3640" t="s">
        <v>57</v>
      </c>
      <c r="K3640">
        <v>0</v>
      </c>
      <c r="L3640">
        <v>44717</v>
      </c>
      <c r="M3640">
        <v>1.03</v>
      </c>
      <c r="N3640" t="str">
        <f t="shared" si="439"/>
        <v>000X</v>
      </c>
      <c r="O3640">
        <v>3782</v>
      </c>
      <c r="P3640" t="s">
        <v>58</v>
      </c>
      <c r="Q3640" t="s">
        <v>17628</v>
      </c>
      <c r="R3640" t="s">
        <v>82</v>
      </c>
      <c r="T3640" t="s">
        <v>61</v>
      </c>
      <c r="V3640" t="s">
        <v>17634</v>
      </c>
      <c r="W3640">
        <v>16430</v>
      </c>
      <c r="X3640">
        <v>16430</v>
      </c>
      <c r="Y3640">
        <v>0</v>
      </c>
      <c r="Z3640">
        <v>16430</v>
      </c>
      <c r="AA3640">
        <v>16430</v>
      </c>
      <c r="AB3640" t="s">
        <v>72</v>
      </c>
      <c r="AR3640">
        <v>0</v>
      </c>
      <c r="AW3640" t="s">
        <v>17635</v>
      </c>
      <c r="AY3640" t="s">
        <v>17636</v>
      </c>
      <c r="AZ3640" t="s">
        <v>3031</v>
      </c>
    </row>
    <row r="3641" spans="1:52" x14ac:dyDescent="0.3">
      <c r="A3641">
        <v>2202017</v>
      </c>
      <c r="B3641" t="s">
        <v>17637</v>
      </c>
      <c r="C3641" t="str">
        <f t="shared" si="435"/>
        <v>7492</v>
      </c>
      <c r="D3641" t="s">
        <v>8411</v>
      </c>
      <c r="E3641" t="str">
        <f>"0100"</f>
        <v>0100</v>
      </c>
      <c r="F3641" t="s">
        <v>54</v>
      </c>
      <c r="G3641" t="str">
        <f t="shared" si="440"/>
        <v>09</v>
      </c>
      <c r="H3641" t="s">
        <v>55</v>
      </c>
      <c r="I3641" t="s">
        <v>56</v>
      </c>
      <c r="J3641" t="s">
        <v>57</v>
      </c>
      <c r="K3641">
        <v>1</v>
      </c>
      <c r="L3641">
        <v>44001</v>
      </c>
      <c r="M3641">
        <v>1.01</v>
      </c>
      <c r="N3641" t="str">
        <f t="shared" si="439"/>
        <v>000X</v>
      </c>
      <c r="O3641">
        <v>3855</v>
      </c>
      <c r="P3641" t="s">
        <v>58</v>
      </c>
      <c r="Q3641" t="s">
        <v>4583</v>
      </c>
      <c r="R3641" t="s">
        <v>266</v>
      </c>
      <c r="T3641" t="s">
        <v>61</v>
      </c>
      <c r="V3641" t="s">
        <v>17638</v>
      </c>
      <c r="W3641">
        <v>284498</v>
      </c>
      <c r="X3641">
        <v>16160</v>
      </c>
      <c r="Y3641">
        <v>268338</v>
      </c>
      <c r="Z3641">
        <v>284498</v>
      </c>
      <c r="AA3641">
        <v>284498</v>
      </c>
      <c r="AB3641" t="s">
        <v>72</v>
      </c>
      <c r="AC3641" s="1">
        <v>43221</v>
      </c>
      <c r="AD3641">
        <v>290000</v>
      </c>
      <c r="AE3641">
        <v>2899</v>
      </c>
      <c r="AF3641">
        <v>760</v>
      </c>
      <c r="AG3641" t="s">
        <v>64</v>
      </c>
      <c r="AH3641" t="s">
        <v>570</v>
      </c>
      <c r="AI3641">
        <v>1</v>
      </c>
      <c r="AJ3641">
        <v>2007</v>
      </c>
      <c r="AK3641">
        <v>3</v>
      </c>
      <c r="AL3641">
        <v>2</v>
      </c>
      <c r="AN3641">
        <v>2734</v>
      </c>
      <c r="AO3641">
        <v>32</v>
      </c>
      <c r="AP3641" t="s">
        <v>63</v>
      </c>
      <c r="AQ3641" t="s">
        <v>66</v>
      </c>
      <c r="AR3641">
        <v>4009</v>
      </c>
      <c r="AW3641" t="s">
        <v>17583</v>
      </c>
      <c r="AX3641" t="s">
        <v>17584</v>
      </c>
      <c r="AY3641" t="s">
        <v>17585</v>
      </c>
      <c r="AZ3641" t="s">
        <v>17586</v>
      </c>
    </row>
    <row r="3642" spans="1:52" x14ac:dyDescent="0.3">
      <c r="A3642">
        <v>2202050</v>
      </c>
      <c r="B3642" t="s">
        <v>17639</v>
      </c>
      <c r="C3642" t="str">
        <f t="shared" si="435"/>
        <v>7492</v>
      </c>
      <c r="D3642" t="s">
        <v>8411</v>
      </c>
      <c r="E3642" t="str">
        <f>"0000"</f>
        <v>0000</v>
      </c>
      <c r="F3642" t="s">
        <v>108</v>
      </c>
      <c r="G3642" t="str">
        <f t="shared" si="440"/>
        <v>09</v>
      </c>
      <c r="H3642" t="s">
        <v>55</v>
      </c>
      <c r="I3642" t="s">
        <v>56</v>
      </c>
      <c r="J3642" t="s">
        <v>57</v>
      </c>
      <c r="K3642">
        <v>0</v>
      </c>
      <c r="L3642">
        <v>52383</v>
      </c>
      <c r="M3642">
        <v>1.2</v>
      </c>
      <c r="N3642" t="str">
        <f t="shared" si="439"/>
        <v>000X</v>
      </c>
      <c r="O3642">
        <v>4426</v>
      </c>
      <c r="P3642" t="s">
        <v>72</v>
      </c>
      <c r="Q3642" t="s">
        <v>17640</v>
      </c>
      <c r="R3642" t="s">
        <v>88</v>
      </c>
      <c r="T3642" t="s">
        <v>61</v>
      </c>
      <c r="V3642" t="s">
        <v>17641</v>
      </c>
      <c r="W3642">
        <v>19240</v>
      </c>
      <c r="X3642">
        <v>19240</v>
      </c>
      <c r="Y3642">
        <v>0</v>
      </c>
      <c r="Z3642">
        <v>19240</v>
      </c>
      <c r="AA3642">
        <v>19240</v>
      </c>
      <c r="AB3642" t="s">
        <v>72</v>
      </c>
      <c r="AC3642" s="1">
        <v>39904</v>
      </c>
      <c r="AD3642">
        <v>25000</v>
      </c>
      <c r="AE3642">
        <v>2282</v>
      </c>
      <c r="AF3642">
        <v>1684</v>
      </c>
      <c r="AG3642" t="s">
        <v>103</v>
      </c>
      <c r="AH3642" t="s">
        <v>1821</v>
      </c>
      <c r="AR3642">
        <v>0</v>
      </c>
      <c r="AW3642" t="s">
        <v>17642</v>
      </c>
      <c r="AX3642" t="s">
        <v>897</v>
      </c>
      <c r="AY3642" t="s">
        <v>17643</v>
      </c>
      <c r="AZ3642" t="s">
        <v>17644</v>
      </c>
    </row>
    <row r="3643" spans="1:52" x14ac:dyDescent="0.3">
      <c r="A3643">
        <v>2202203</v>
      </c>
      <c r="B3643" t="s">
        <v>17645</v>
      </c>
      <c r="C3643" t="str">
        <f t="shared" si="435"/>
        <v>7492</v>
      </c>
      <c r="D3643" t="s">
        <v>8411</v>
      </c>
      <c r="E3643" t="str">
        <f>"0100"</f>
        <v>0100</v>
      </c>
      <c r="F3643" t="s">
        <v>54</v>
      </c>
      <c r="G3643" t="str">
        <f t="shared" si="440"/>
        <v>09</v>
      </c>
      <c r="H3643" t="s">
        <v>55</v>
      </c>
      <c r="I3643" t="s">
        <v>56</v>
      </c>
      <c r="J3643" t="s">
        <v>8434</v>
      </c>
      <c r="K3643">
        <v>1</v>
      </c>
      <c r="L3643">
        <v>55839</v>
      </c>
      <c r="M3643">
        <v>1.28</v>
      </c>
      <c r="N3643" t="str">
        <f t="shared" si="439"/>
        <v>000X</v>
      </c>
      <c r="O3643">
        <v>4375</v>
      </c>
      <c r="P3643" t="s">
        <v>72</v>
      </c>
      <c r="Q3643" t="s">
        <v>8540</v>
      </c>
      <c r="R3643" t="s">
        <v>88</v>
      </c>
      <c r="T3643" t="s">
        <v>61</v>
      </c>
      <c r="V3643" t="s">
        <v>17646</v>
      </c>
      <c r="W3643">
        <v>232534</v>
      </c>
      <c r="X3643">
        <v>16020</v>
      </c>
      <c r="Y3643">
        <v>216514</v>
      </c>
      <c r="Z3643">
        <v>231403</v>
      </c>
      <c r="AA3643">
        <v>206403</v>
      </c>
      <c r="AB3643" t="s">
        <v>63</v>
      </c>
      <c r="AC3643" s="1">
        <v>43216</v>
      </c>
      <c r="AD3643">
        <v>277500</v>
      </c>
      <c r="AE3643">
        <v>2897</v>
      </c>
      <c r="AF3643">
        <v>499</v>
      </c>
      <c r="AG3643" t="s">
        <v>64</v>
      </c>
      <c r="AH3643" t="s">
        <v>76</v>
      </c>
      <c r="AI3643">
        <v>1</v>
      </c>
      <c r="AJ3643">
        <v>1994</v>
      </c>
      <c r="AK3643">
        <v>3</v>
      </c>
      <c r="AL3643">
        <v>2</v>
      </c>
      <c r="AN3643">
        <v>2645</v>
      </c>
      <c r="AO3643">
        <v>32</v>
      </c>
      <c r="AP3643" t="s">
        <v>63</v>
      </c>
      <c r="AQ3643" t="s">
        <v>66</v>
      </c>
      <c r="AR3643">
        <v>3621</v>
      </c>
      <c r="AW3643" t="s">
        <v>17647</v>
      </c>
      <c r="AX3643" t="s">
        <v>17648</v>
      </c>
      <c r="AY3643" t="s">
        <v>17649</v>
      </c>
      <c r="AZ3643" t="s">
        <v>70</v>
      </c>
    </row>
    <row r="3644" spans="1:52" x14ac:dyDescent="0.3">
      <c r="A3644">
        <v>2202220</v>
      </c>
      <c r="B3644" t="s">
        <v>17650</v>
      </c>
      <c r="C3644" t="str">
        <f t="shared" si="435"/>
        <v>7492</v>
      </c>
      <c r="D3644" t="s">
        <v>8411</v>
      </c>
      <c r="E3644" t="str">
        <f>"0100"</f>
        <v>0100</v>
      </c>
      <c r="F3644" t="s">
        <v>54</v>
      </c>
      <c r="G3644" t="str">
        <f t="shared" si="440"/>
        <v>09</v>
      </c>
      <c r="H3644" t="s">
        <v>55</v>
      </c>
      <c r="I3644" t="s">
        <v>56</v>
      </c>
      <c r="J3644" t="s">
        <v>57</v>
      </c>
      <c r="K3644">
        <v>1</v>
      </c>
      <c r="L3644">
        <v>52375</v>
      </c>
      <c r="M3644">
        <v>1.2</v>
      </c>
      <c r="N3644" t="str">
        <f t="shared" si="439"/>
        <v>000X</v>
      </c>
      <c r="O3644">
        <v>3584</v>
      </c>
      <c r="P3644" t="s">
        <v>58</v>
      </c>
      <c r="Q3644" t="s">
        <v>17161</v>
      </c>
      <c r="R3644" t="s">
        <v>118</v>
      </c>
      <c r="T3644" t="s">
        <v>61</v>
      </c>
      <c r="V3644" t="s">
        <v>17651</v>
      </c>
      <c r="W3644">
        <v>333563</v>
      </c>
      <c r="X3644">
        <v>19240</v>
      </c>
      <c r="Y3644">
        <v>314323</v>
      </c>
      <c r="Z3644">
        <v>250387</v>
      </c>
      <c r="AA3644">
        <v>225387</v>
      </c>
      <c r="AB3644" t="s">
        <v>63</v>
      </c>
      <c r="AC3644" s="1">
        <v>38384</v>
      </c>
      <c r="AD3644">
        <v>55900</v>
      </c>
      <c r="AE3644">
        <v>1821</v>
      </c>
      <c r="AF3644">
        <v>112</v>
      </c>
      <c r="AG3644" t="s">
        <v>103</v>
      </c>
      <c r="AH3644" t="s">
        <v>76</v>
      </c>
      <c r="AI3644">
        <v>1</v>
      </c>
      <c r="AJ3644">
        <v>2006</v>
      </c>
      <c r="AK3644">
        <v>4</v>
      </c>
      <c r="AL3644">
        <v>2</v>
      </c>
      <c r="AM3644">
        <v>1</v>
      </c>
      <c r="AN3644">
        <v>3521</v>
      </c>
      <c r="AO3644">
        <v>32</v>
      </c>
      <c r="AP3644" t="s">
        <v>63</v>
      </c>
      <c r="AQ3644" t="s">
        <v>66</v>
      </c>
      <c r="AR3644">
        <v>4791</v>
      </c>
      <c r="AW3644" t="s">
        <v>17652</v>
      </c>
      <c r="AY3644" t="s">
        <v>17653</v>
      </c>
      <c r="AZ3644" t="s">
        <v>70</v>
      </c>
    </row>
    <row r="3645" spans="1:52" x14ac:dyDescent="0.3">
      <c r="A3645">
        <v>2202301</v>
      </c>
      <c r="B3645" t="s">
        <v>17654</v>
      </c>
      <c r="C3645" t="str">
        <f t="shared" si="435"/>
        <v>7492</v>
      </c>
      <c r="D3645" t="s">
        <v>8411</v>
      </c>
      <c r="E3645" t="str">
        <f>"0100"</f>
        <v>0100</v>
      </c>
      <c r="F3645" t="s">
        <v>54</v>
      </c>
      <c r="G3645" t="str">
        <f t="shared" si="440"/>
        <v>09</v>
      </c>
      <c r="H3645" t="s">
        <v>55</v>
      </c>
      <c r="I3645" t="s">
        <v>56</v>
      </c>
      <c r="J3645" t="s">
        <v>8434</v>
      </c>
      <c r="K3645">
        <v>1</v>
      </c>
      <c r="L3645">
        <v>54430</v>
      </c>
      <c r="M3645">
        <v>1.25</v>
      </c>
      <c r="N3645" t="str">
        <f t="shared" si="439"/>
        <v>000X</v>
      </c>
      <c r="O3645">
        <v>4302</v>
      </c>
      <c r="P3645" t="s">
        <v>72</v>
      </c>
      <c r="Q3645" t="s">
        <v>17655</v>
      </c>
      <c r="R3645" t="s">
        <v>88</v>
      </c>
      <c r="T3645" t="s">
        <v>61</v>
      </c>
      <c r="V3645" t="s">
        <v>17656</v>
      </c>
      <c r="W3645">
        <v>165430</v>
      </c>
      <c r="X3645">
        <v>15620</v>
      </c>
      <c r="Y3645">
        <v>149810</v>
      </c>
      <c r="Z3645">
        <v>165430</v>
      </c>
      <c r="AA3645">
        <v>165430</v>
      </c>
      <c r="AB3645" t="s">
        <v>72</v>
      </c>
      <c r="AC3645" s="1">
        <v>39995</v>
      </c>
      <c r="AD3645">
        <v>175000</v>
      </c>
      <c r="AE3645">
        <v>2301</v>
      </c>
      <c r="AF3645">
        <v>810</v>
      </c>
      <c r="AG3645" t="s">
        <v>64</v>
      </c>
      <c r="AH3645" t="s">
        <v>76</v>
      </c>
      <c r="AI3645">
        <v>1</v>
      </c>
      <c r="AJ3645">
        <v>1999</v>
      </c>
      <c r="AK3645">
        <v>3</v>
      </c>
      <c r="AL3645">
        <v>2</v>
      </c>
      <c r="AN3645">
        <v>1389</v>
      </c>
      <c r="AO3645">
        <v>32</v>
      </c>
      <c r="AP3645" t="s">
        <v>72</v>
      </c>
      <c r="AQ3645" t="s">
        <v>66</v>
      </c>
      <c r="AR3645">
        <v>2148</v>
      </c>
      <c r="AW3645" t="s">
        <v>17657</v>
      </c>
      <c r="AY3645" t="s">
        <v>17658</v>
      </c>
      <c r="AZ3645" t="s">
        <v>70</v>
      </c>
    </row>
    <row r="3646" spans="1:52" x14ac:dyDescent="0.3">
      <c r="A3646">
        <v>2202416</v>
      </c>
      <c r="B3646" t="s">
        <v>17659</v>
      </c>
      <c r="C3646" t="str">
        <f t="shared" si="435"/>
        <v>7492</v>
      </c>
      <c r="D3646" t="s">
        <v>8411</v>
      </c>
      <c r="E3646" t="str">
        <f>"0000"</f>
        <v>0000</v>
      </c>
      <c r="F3646" t="s">
        <v>108</v>
      </c>
      <c r="G3646" t="str">
        <f t="shared" si="440"/>
        <v>09</v>
      </c>
      <c r="H3646" t="s">
        <v>55</v>
      </c>
      <c r="I3646" t="s">
        <v>56</v>
      </c>
      <c r="J3646" t="s">
        <v>8434</v>
      </c>
      <c r="K3646">
        <v>0</v>
      </c>
      <c r="L3646">
        <v>54453</v>
      </c>
      <c r="M3646">
        <v>1.25</v>
      </c>
      <c r="N3646" t="str">
        <f t="shared" si="439"/>
        <v>000X</v>
      </c>
      <c r="O3646">
        <v>4301</v>
      </c>
      <c r="P3646" t="s">
        <v>72</v>
      </c>
      <c r="Q3646" t="s">
        <v>17655</v>
      </c>
      <c r="R3646" t="s">
        <v>88</v>
      </c>
      <c r="T3646" t="s">
        <v>61</v>
      </c>
      <c r="V3646" t="s">
        <v>17660</v>
      </c>
      <c r="W3646">
        <v>15630</v>
      </c>
      <c r="X3646">
        <v>15630</v>
      </c>
      <c r="Y3646">
        <v>0</v>
      </c>
      <c r="Z3646">
        <v>15630</v>
      </c>
      <c r="AA3646">
        <v>15630</v>
      </c>
      <c r="AB3646" t="s">
        <v>72</v>
      </c>
      <c r="AC3646" s="1">
        <v>36312</v>
      </c>
      <c r="AD3646">
        <v>24000</v>
      </c>
      <c r="AE3646">
        <v>1308</v>
      </c>
      <c r="AF3646">
        <v>862</v>
      </c>
      <c r="AG3646" t="s">
        <v>103</v>
      </c>
      <c r="AH3646" t="s">
        <v>873</v>
      </c>
      <c r="AR3646">
        <v>0</v>
      </c>
      <c r="AW3646" t="s">
        <v>12156</v>
      </c>
      <c r="AY3646" t="s">
        <v>12157</v>
      </c>
      <c r="AZ3646" t="s">
        <v>3349</v>
      </c>
    </row>
    <row r="3647" spans="1:52" x14ac:dyDescent="0.3">
      <c r="A3647">
        <v>2202505</v>
      </c>
      <c r="B3647" t="s">
        <v>17661</v>
      </c>
      <c r="C3647" t="str">
        <f t="shared" si="435"/>
        <v>7492</v>
      </c>
      <c r="D3647" t="s">
        <v>8411</v>
      </c>
      <c r="E3647" t="str">
        <f t="shared" ref="E3647:E3652" si="441">"0100"</f>
        <v>0100</v>
      </c>
      <c r="F3647" t="s">
        <v>54</v>
      </c>
      <c r="G3647" t="str">
        <f t="shared" si="440"/>
        <v>09</v>
      </c>
      <c r="H3647" t="s">
        <v>55</v>
      </c>
      <c r="I3647" t="s">
        <v>56</v>
      </c>
      <c r="J3647" t="s">
        <v>57</v>
      </c>
      <c r="K3647">
        <v>1</v>
      </c>
      <c r="L3647">
        <v>51250</v>
      </c>
      <c r="M3647">
        <v>1.18</v>
      </c>
      <c r="N3647" t="str">
        <f t="shared" si="439"/>
        <v>000X</v>
      </c>
      <c r="O3647">
        <v>4488</v>
      </c>
      <c r="P3647" t="s">
        <v>72</v>
      </c>
      <c r="Q3647" t="s">
        <v>8454</v>
      </c>
      <c r="R3647" t="s">
        <v>60</v>
      </c>
      <c r="T3647" t="s">
        <v>61</v>
      </c>
      <c r="V3647" t="s">
        <v>17662</v>
      </c>
      <c r="W3647">
        <v>263164</v>
      </c>
      <c r="X3647">
        <v>18820</v>
      </c>
      <c r="Y3647">
        <v>244344</v>
      </c>
      <c r="Z3647">
        <v>204040</v>
      </c>
      <c r="AA3647">
        <v>179040</v>
      </c>
      <c r="AB3647" t="s">
        <v>63</v>
      </c>
      <c r="AC3647" s="1">
        <v>37926</v>
      </c>
      <c r="AD3647">
        <v>219000</v>
      </c>
      <c r="AE3647">
        <v>1664</v>
      </c>
      <c r="AF3647">
        <v>1907</v>
      </c>
      <c r="AG3647" t="s">
        <v>64</v>
      </c>
      <c r="AH3647" t="s">
        <v>76</v>
      </c>
      <c r="AI3647">
        <v>1</v>
      </c>
      <c r="AJ3647">
        <v>2003</v>
      </c>
      <c r="AK3647">
        <v>3</v>
      </c>
      <c r="AL3647">
        <v>2</v>
      </c>
      <c r="AM3647">
        <v>1</v>
      </c>
      <c r="AN3647">
        <v>2635</v>
      </c>
      <c r="AO3647">
        <v>32</v>
      </c>
      <c r="AP3647" t="s">
        <v>63</v>
      </c>
      <c r="AQ3647" t="s">
        <v>66</v>
      </c>
      <c r="AR3647">
        <v>3391</v>
      </c>
      <c r="AW3647" t="s">
        <v>17663</v>
      </c>
      <c r="AX3647" t="s">
        <v>17664</v>
      </c>
      <c r="AY3647" t="s">
        <v>17665</v>
      </c>
      <c r="AZ3647" t="s">
        <v>70</v>
      </c>
    </row>
    <row r="3648" spans="1:52" x14ac:dyDescent="0.3">
      <c r="A3648">
        <v>2202572</v>
      </c>
      <c r="B3648" t="s">
        <v>17666</v>
      </c>
      <c r="C3648" t="str">
        <f t="shared" si="435"/>
        <v>7492</v>
      </c>
      <c r="D3648" t="s">
        <v>8411</v>
      </c>
      <c r="E3648" t="str">
        <f t="shared" si="441"/>
        <v>0100</v>
      </c>
      <c r="F3648" t="s">
        <v>54</v>
      </c>
      <c r="G3648" t="str">
        <f t="shared" si="440"/>
        <v>09</v>
      </c>
      <c r="H3648" t="s">
        <v>55</v>
      </c>
      <c r="I3648" t="s">
        <v>56</v>
      </c>
      <c r="J3648" t="s">
        <v>57</v>
      </c>
      <c r="K3648">
        <v>1</v>
      </c>
      <c r="L3648">
        <v>46116</v>
      </c>
      <c r="M3648">
        <v>1.06</v>
      </c>
      <c r="N3648" t="str">
        <f t="shared" si="439"/>
        <v>000X</v>
      </c>
      <c r="O3648">
        <v>4320</v>
      </c>
      <c r="P3648" t="s">
        <v>72</v>
      </c>
      <c r="Q3648" t="s">
        <v>8454</v>
      </c>
      <c r="R3648" t="s">
        <v>60</v>
      </c>
      <c r="T3648" t="s">
        <v>61</v>
      </c>
      <c r="V3648" t="s">
        <v>17667</v>
      </c>
      <c r="W3648">
        <v>243888</v>
      </c>
      <c r="X3648">
        <v>16940</v>
      </c>
      <c r="Y3648">
        <v>226948</v>
      </c>
      <c r="Z3648">
        <v>204440</v>
      </c>
      <c r="AA3648">
        <v>178940</v>
      </c>
      <c r="AB3648" t="s">
        <v>63</v>
      </c>
      <c r="AC3648" s="1">
        <v>43818</v>
      </c>
      <c r="AD3648">
        <v>280000</v>
      </c>
      <c r="AE3648">
        <v>3027</v>
      </c>
      <c r="AF3648">
        <v>2220</v>
      </c>
      <c r="AG3648" t="s">
        <v>64</v>
      </c>
      <c r="AH3648" t="s">
        <v>76</v>
      </c>
      <c r="AI3648">
        <v>1</v>
      </c>
      <c r="AJ3648">
        <v>2019</v>
      </c>
      <c r="AK3648">
        <v>3</v>
      </c>
      <c r="AL3648">
        <v>2</v>
      </c>
      <c r="AN3648">
        <v>2275</v>
      </c>
      <c r="AO3648">
        <v>32</v>
      </c>
      <c r="AP3648" t="s">
        <v>72</v>
      </c>
      <c r="AQ3648" t="s">
        <v>66</v>
      </c>
      <c r="AR3648">
        <v>3443</v>
      </c>
      <c r="AW3648" t="s">
        <v>17668</v>
      </c>
      <c r="AY3648" t="s">
        <v>17669</v>
      </c>
      <c r="AZ3648" t="s">
        <v>70</v>
      </c>
    </row>
    <row r="3649" spans="1:52" x14ac:dyDescent="0.3">
      <c r="A3649">
        <v>2202785</v>
      </c>
      <c r="B3649" t="s">
        <v>17670</v>
      </c>
      <c r="C3649" t="str">
        <f t="shared" si="435"/>
        <v>7492</v>
      </c>
      <c r="D3649" t="s">
        <v>8411</v>
      </c>
      <c r="E3649" t="str">
        <f t="shared" si="441"/>
        <v>0100</v>
      </c>
      <c r="F3649" t="s">
        <v>54</v>
      </c>
      <c r="G3649" t="str">
        <f>"10"</f>
        <v>10</v>
      </c>
      <c r="H3649" t="s">
        <v>55</v>
      </c>
      <c r="I3649" t="s">
        <v>56</v>
      </c>
      <c r="J3649" t="s">
        <v>8434</v>
      </c>
      <c r="K3649">
        <v>1</v>
      </c>
      <c r="L3649">
        <v>69720</v>
      </c>
      <c r="M3649">
        <v>1.6</v>
      </c>
      <c r="N3649" t="str">
        <f t="shared" si="439"/>
        <v>000X</v>
      </c>
      <c r="O3649">
        <v>2744</v>
      </c>
      <c r="P3649" t="s">
        <v>58</v>
      </c>
      <c r="Q3649" t="s">
        <v>8929</v>
      </c>
      <c r="R3649" t="s">
        <v>140</v>
      </c>
      <c r="T3649" t="s">
        <v>61</v>
      </c>
      <c r="V3649" t="s">
        <v>17671</v>
      </c>
      <c r="W3649">
        <v>161973</v>
      </c>
      <c r="X3649">
        <v>20010</v>
      </c>
      <c r="Y3649">
        <v>141963</v>
      </c>
      <c r="Z3649">
        <v>123479</v>
      </c>
      <c r="AA3649">
        <v>97979</v>
      </c>
      <c r="AB3649" t="s">
        <v>63</v>
      </c>
      <c r="AC3649" s="1">
        <v>37226</v>
      </c>
      <c r="AD3649">
        <v>130000</v>
      </c>
      <c r="AE3649">
        <v>1472</v>
      </c>
      <c r="AF3649">
        <v>514</v>
      </c>
      <c r="AG3649" t="s">
        <v>64</v>
      </c>
      <c r="AH3649" t="s">
        <v>76</v>
      </c>
      <c r="AI3649">
        <v>1</v>
      </c>
      <c r="AJ3649">
        <v>1986</v>
      </c>
      <c r="AK3649">
        <v>3</v>
      </c>
      <c r="AL3649">
        <v>2</v>
      </c>
      <c r="AN3649">
        <v>1639</v>
      </c>
      <c r="AO3649">
        <v>32</v>
      </c>
      <c r="AP3649" t="s">
        <v>63</v>
      </c>
      <c r="AQ3649" t="s">
        <v>66</v>
      </c>
      <c r="AR3649">
        <v>2674</v>
      </c>
      <c r="AW3649" t="s">
        <v>17672</v>
      </c>
      <c r="AY3649" t="s">
        <v>17673</v>
      </c>
      <c r="AZ3649" t="s">
        <v>70</v>
      </c>
    </row>
    <row r="3650" spans="1:52" x14ac:dyDescent="0.3">
      <c r="A3650">
        <v>2202793</v>
      </c>
      <c r="B3650" t="s">
        <v>17674</v>
      </c>
      <c r="C3650" t="str">
        <f t="shared" ref="C3650:C3713" si="442">"7492"</f>
        <v>7492</v>
      </c>
      <c r="D3650" t="s">
        <v>8411</v>
      </c>
      <c r="E3650" t="str">
        <f t="shared" si="441"/>
        <v>0100</v>
      </c>
      <c r="F3650" t="s">
        <v>54</v>
      </c>
      <c r="G3650" t="str">
        <f>"10"</f>
        <v>10</v>
      </c>
      <c r="H3650" t="s">
        <v>55</v>
      </c>
      <c r="I3650" t="s">
        <v>56</v>
      </c>
      <c r="J3650" t="s">
        <v>57</v>
      </c>
      <c r="K3650">
        <v>1</v>
      </c>
      <c r="L3650">
        <v>48987</v>
      </c>
      <c r="M3650">
        <v>1.1200000000000001</v>
      </c>
      <c r="N3650" t="str">
        <f t="shared" si="439"/>
        <v>000X</v>
      </c>
      <c r="O3650">
        <v>2694</v>
      </c>
      <c r="P3650" t="s">
        <v>58</v>
      </c>
      <c r="Q3650" t="s">
        <v>8929</v>
      </c>
      <c r="R3650" t="s">
        <v>140</v>
      </c>
      <c r="T3650" t="s">
        <v>61</v>
      </c>
      <c r="V3650" t="s">
        <v>17675</v>
      </c>
      <c r="W3650">
        <v>157649</v>
      </c>
      <c r="X3650">
        <v>17990</v>
      </c>
      <c r="Y3650">
        <v>139659</v>
      </c>
      <c r="Z3650">
        <v>113189</v>
      </c>
      <c r="AA3650">
        <v>88189</v>
      </c>
      <c r="AB3650" t="s">
        <v>63</v>
      </c>
      <c r="AC3650" s="1">
        <v>37316</v>
      </c>
      <c r="AD3650">
        <v>31500</v>
      </c>
      <c r="AE3650">
        <v>1502</v>
      </c>
      <c r="AF3650">
        <v>160</v>
      </c>
      <c r="AG3650" t="s">
        <v>64</v>
      </c>
      <c r="AH3650" t="s">
        <v>249</v>
      </c>
      <c r="AI3650">
        <v>1</v>
      </c>
      <c r="AJ3650">
        <v>1986</v>
      </c>
      <c r="AK3650">
        <v>2</v>
      </c>
      <c r="AL3650">
        <v>2</v>
      </c>
      <c r="AN3650">
        <v>1582</v>
      </c>
      <c r="AO3650">
        <v>34</v>
      </c>
      <c r="AP3650" t="s">
        <v>72</v>
      </c>
      <c r="AQ3650" t="s">
        <v>66</v>
      </c>
      <c r="AR3650">
        <v>2450</v>
      </c>
      <c r="AW3650" t="s">
        <v>17676</v>
      </c>
      <c r="AX3650" t="s">
        <v>17677</v>
      </c>
      <c r="AY3650" t="s">
        <v>17678</v>
      </c>
      <c r="AZ3650" t="s">
        <v>17679</v>
      </c>
    </row>
    <row r="3651" spans="1:52" x14ac:dyDescent="0.3">
      <c r="A3651">
        <v>2203099</v>
      </c>
      <c r="B3651" t="s">
        <v>17680</v>
      </c>
      <c r="C3651" t="str">
        <f t="shared" si="442"/>
        <v>7492</v>
      </c>
      <c r="D3651" t="s">
        <v>8411</v>
      </c>
      <c r="E3651" t="str">
        <f t="shared" si="441"/>
        <v>0100</v>
      </c>
      <c r="F3651" t="s">
        <v>54</v>
      </c>
      <c r="G3651" t="str">
        <f>"10"</f>
        <v>10</v>
      </c>
      <c r="H3651" t="s">
        <v>55</v>
      </c>
      <c r="I3651" t="s">
        <v>56</v>
      </c>
      <c r="J3651" t="s">
        <v>8434</v>
      </c>
      <c r="K3651">
        <v>1</v>
      </c>
      <c r="L3651">
        <v>66730</v>
      </c>
      <c r="M3651">
        <v>1.53</v>
      </c>
      <c r="N3651" t="str">
        <f t="shared" si="439"/>
        <v>000X</v>
      </c>
      <c r="O3651">
        <v>4495</v>
      </c>
      <c r="P3651" t="s">
        <v>72</v>
      </c>
      <c r="Q3651" t="s">
        <v>8919</v>
      </c>
      <c r="R3651" t="s">
        <v>140</v>
      </c>
      <c r="T3651" t="s">
        <v>61</v>
      </c>
      <c r="V3651" t="s">
        <v>17681</v>
      </c>
      <c r="W3651">
        <v>203781</v>
      </c>
      <c r="X3651">
        <v>19150</v>
      </c>
      <c r="Y3651">
        <v>184631</v>
      </c>
      <c r="Z3651">
        <v>203781</v>
      </c>
      <c r="AA3651">
        <v>178781</v>
      </c>
      <c r="AB3651" t="s">
        <v>63</v>
      </c>
      <c r="AC3651" s="1">
        <v>43608</v>
      </c>
      <c r="AD3651">
        <v>224900</v>
      </c>
      <c r="AE3651">
        <v>2981</v>
      </c>
      <c r="AF3651">
        <v>1082</v>
      </c>
      <c r="AG3651" t="s">
        <v>64</v>
      </c>
      <c r="AH3651" t="s">
        <v>76</v>
      </c>
      <c r="AI3651">
        <v>1</v>
      </c>
      <c r="AJ3651">
        <v>1997</v>
      </c>
      <c r="AK3651">
        <v>3</v>
      </c>
      <c r="AL3651">
        <v>2</v>
      </c>
      <c r="AN3651">
        <v>1911</v>
      </c>
      <c r="AO3651">
        <v>32</v>
      </c>
      <c r="AP3651" t="s">
        <v>63</v>
      </c>
      <c r="AQ3651" t="s">
        <v>66</v>
      </c>
      <c r="AR3651">
        <v>2739</v>
      </c>
      <c r="AW3651" t="s">
        <v>17682</v>
      </c>
      <c r="AX3651" t="s">
        <v>17683</v>
      </c>
      <c r="AY3651" t="s">
        <v>17684</v>
      </c>
      <c r="AZ3651" t="s">
        <v>70</v>
      </c>
    </row>
    <row r="3652" spans="1:52" x14ac:dyDescent="0.3">
      <c r="A3652">
        <v>2203421</v>
      </c>
      <c r="B3652" t="s">
        <v>17685</v>
      </c>
      <c r="C3652" t="str">
        <f t="shared" si="442"/>
        <v>7492</v>
      </c>
      <c r="D3652" t="s">
        <v>8411</v>
      </c>
      <c r="E3652" t="str">
        <f t="shared" si="441"/>
        <v>0100</v>
      </c>
      <c r="F3652" t="s">
        <v>54</v>
      </c>
      <c r="G3652" t="str">
        <f>"10"</f>
        <v>10</v>
      </c>
      <c r="H3652" t="s">
        <v>55</v>
      </c>
      <c r="I3652" t="s">
        <v>56</v>
      </c>
      <c r="J3652" t="s">
        <v>8434</v>
      </c>
      <c r="K3652">
        <v>1</v>
      </c>
      <c r="L3652">
        <v>55073</v>
      </c>
      <c r="M3652">
        <v>1.26</v>
      </c>
      <c r="N3652" t="str">
        <f t="shared" si="439"/>
        <v>000X</v>
      </c>
      <c r="O3652">
        <v>4329</v>
      </c>
      <c r="P3652" t="s">
        <v>72</v>
      </c>
      <c r="Q3652" t="s">
        <v>8919</v>
      </c>
      <c r="R3652" t="s">
        <v>140</v>
      </c>
      <c r="T3652" t="s">
        <v>61</v>
      </c>
      <c r="V3652" t="s">
        <v>17686</v>
      </c>
      <c r="W3652">
        <v>134204</v>
      </c>
      <c r="X3652">
        <v>15800</v>
      </c>
      <c r="Y3652">
        <v>118404</v>
      </c>
      <c r="Z3652">
        <v>91252</v>
      </c>
      <c r="AA3652">
        <v>66252</v>
      </c>
      <c r="AB3652" t="s">
        <v>63</v>
      </c>
      <c r="AC3652" s="1">
        <v>35643</v>
      </c>
      <c r="AD3652">
        <v>79000</v>
      </c>
      <c r="AE3652">
        <v>1202</v>
      </c>
      <c r="AF3652">
        <v>2195</v>
      </c>
      <c r="AG3652" t="s">
        <v>64</v>
      </c>
      <c r="AH3652" t="s">
        <v>76</v>
      </c>
      <c r="AI3652">
        <v>1</v>
      </c>
      <c r="AJ3652">
        <v>1991</v>
      </c>
      <c r="AK3652">
        <v>3</v>
      </c>
      <c r="AL3652">
        <v>2</v>
      </c>
      <c r="AN3652">
        <v>1328</v>
      </c>
      <c r="AO3652">
        <v>32</v>
      </c>
      <c r="AP3652" t="s">
        <v>72</v>
      </c>
      <c r="AQ3652" t="s">
        <v>66</v>
      </c>
      <c r="AR3652">
        <v>1984</v>
      </c>
      <c r="AW3652" t="s">
        <v>17687</v>
      </c>
      <c r="AX3652" t="s">
        <v>17688</v>
      </c>
      <c r="AY3652" t="s">
        <v>17689</v>
      </c>
      <c r="AZ3652" t="s">
        <v>70</v>
      </c>
    </row>
    <row r="3653" spans="1:52" x14ac:dyDescent="0.3">
      <c r="A3653">
        <v>2203595</v>
      </c>
      <c r="B3653" t="s">
        <v>17690</v>
      </c>
      <c r="C3653" t="str">
        <f t="shared" si="442"/>
        <v>7492</v>
      </c>
      <c r="D3653" t="s">
        <v>8411</v>
      </c>
      <c r="E3653" t="str">
        <f>"0000"</f>
        <v>0000</v>
      </c>
      <c r="F3653" t="s">
        <v>108</v>
      </c>
      <c r="G3653" t="str">
        <f>"10"</f>
        <v>10</v>
      </c>
      <c r="H3653" t="s">
        <v>55</v>
      </c>
      <c r="I3653" t="s">
        <v>56</v>
      </c>
      <c r="J3653" t="s">
        <v>57</v>
      </c>
      <c r="K3653">
        <v>0</v>
      </c>
      <c r="L3653">
        <v>48802</v>
      </c>
      <c r="M3653">
        <v>1.1200000000000001</v>
      </c>
      <c r="N3653" t="str">
        <f t="shared" si="439"/>
        <v>000X</v>
      </c>
      <c r="O3653">
        <v>2594</v>
      </c>
      <c r="P3653" t="s">
        <v>58</v>
      </c>
      <c r="Q3653" t="s">
        <v>9471</v>
      </c>
      <c r="R3653" t="s">
        <v>140</v>
      </c>
      <c r="T3653" t="s">
        <v>61</v>
      </c>
      <c r="V3653" t="s">
        <v>17691</v>
      </c>
      <c r="W3653">
        <v>17920</v>
      </c>
      <c r="X3653">
        <v>17920</v>
      </c>
      <c r="Y3653">
        <v>0</v>
      </c>
      <c r="Z3653">
        <v>17920</v>
      </c>
      <c r="AA3653">
        <v>17920</v>
      </c>
      <c r="AB3653" t="s">
        <v>72</v>
      </c>
      <c r="AC3653" s="1">
        <v>38231</v>
      </c>
      <c r="AD3653">
        <v>50000</v>
      </c>
      <c r="AE3653">
        <v>1775</v>
      </c>
      <c r="AF3653">
        <v>1029</v>
      </c>
      <c r="AG3653" t="s">
        <v>103</v>
      </c>
      <c r="AH3653" t="s">
        <v>76</v>
      </c>
      <c r="AR3653">
        <v>0</v>
      </c>
      <c r="AW3653" t="s">
        <v>17692</v>
      </c>
      <c r="AY3653" t="s">
        <v>17693</v>
      </c>
      <c r="AZ3653" t="s">
        <v>701</v>
      </c>
    </row>
    <row r="3654" spans="1:52" x14ac:dyDescent="0.3">
      <c r="A3654">
        <v>2202181</v>
      </c>
      <c r="B3654" t="s">
        <v>17694</v>
      </c>
      <c r="C3654" t="str">
        <f t="shared" si="442"/>
        <v>7492</v>
      </c>
      <c r="D3654" t="s">
        <v>8411</v>
      </c>
      <c r="E3654" t="str">
        <f>"0100"</f>
        <v>0100</v>
      </c>
      <c r="F3654" t="s">
        <v>54</v>
      </c>
      <c r="G3654" t="str">
        <f>"09"</f>
        <v>09</v>
      </c>
      <c r="H3654" t="s">
        <v>55</v>
      </c>
      <c r="I3654" t="s">
        <v>56</v>
      </c>
      <c r="J3654" t="s">
        <v>57</v>
      </c>
      <c r="K3654">
        <v>1</v>
      </c>
      <c r="L3654">
        <v>49931</v>
      </c>
      <c r="M3654">
        <v>1.1499999999999999</v>
      </c>
      <c r="N3654" t="str">
        <f t="shared" si="439"/>
        <v>000X</v>
      </c>
      <c r="O3654">
        <v>4339</v>
      </c>
      <c r="P3654" t="s">
        <v>72</v>
      </c>
      <c r="Q3654" t="s">
        <v>8540</v>
      </c>
      <c r="R3654" t="s">
        <v>88</v>
      </c>
      <c r="T3654" t="s">
        <v>61</v>
      </c>
      <c r="V3654" t="s">
        <v>17695</v>
      </c>
      <c r="W3654">
        <v>305746</v>
      </c>
      <c r="X3654">
        <v>18340</v>
      </c>
      <c r="Y3654">
        <v>287406</v>
      </c>
      <c r="Z3654">
        <v>234033</v>
      </c>
      <c r="AA3654">
        <v>204033</v>
      </c>
      <c r="AB3654" t="s">
        <v>63</v>
      </c>
      <c r="AC3654" s="1">
        <v>38443</v>
      </c>
      <c r="AD3654">
        <v>75100</v>
      </c>
      <c r="AE3654">
        <v>1836</v>
      </c>
      <c r="AF3654">
        <v>2366</v>
      </c>
      <c r="AG3654" t="s">
        <v>103</v>
      </c>
      <c r="AH3654" t="s">
        <v>76</v>
      </c>
      <c r="AI3654">
        <v>1</v>
      </c>
      <c r="AJ3654">
        <v>2006</v>
      </c>
      <c r="AK3654">
        <v>3</v>
      </c>
      <c r="AL3654">
        <v>2</v>
      </c>
      <c r="AM3654">
        <v>1</v>
      </c>
      <c r="AN3654">
        <v>3128</v>
      </c>
      <c r="AO3654">
        <v>32</v>
      </c>
      <c r="AP3654" t="s">
        <v>63</v>
      </c>
      <c r="AQ3654" t="s">
        <v>66</v>
      </c>
      <c r="AR3654">
        <v>4315</v>
      </c>
      <c r="AW3654" t="s">
        <v>17696</v>
      </c>
      <c r="AX3654" t="s">
        <v>17697</v>
      </c>
      <c r="AY3654" t="s">
        <v>17698</v>
      </c>
      <c r="AZ3654" t="s">
        <v>70</v>
      </c>
    </row>
    <row r="3655" spans="1:52" x14ac:dyDescent="0.3">
      <c r="A3655">
        <v>2202327</v>
      </c>
      <c r="B3655" t="s">
        <v>17699</v>
      </c>
      <c r="C3655" t="str">
        <f t="shared" si="442"/>
        <v>7492</v>
      </c>
      <c r="D3655" t="s">
        <v>8411</v>
      </c>
      <c r="E3655" t="str">
        <f>"0000"</f>
        <v>0000</v>
      </c>
      <c r="F3655" t="s">
        <v>108</v>
      </c>
      <c r="G3655" t="str">
        <f>"09"</f>
        <v>09</v>
      </c>
      <c r="H3655" t="s">
        <v>55</v>
      </c>
      <c r="I3655" t="s">
        <v>56</v>
      </c>
      <c r="J3655" t="s">
        <v>8434</v>
      </c>
      <c r="K3655">
        <v>0</v>
      </c>
      <c r="L3655">
        <v>54430</v>
      </c>
      <c r="M3655">
        <v>1.25</v>
      </c>
      <c r="N3655" t="str">
        <f t="shared" si="439"/>
        <v>000X</v>
      </c>
      <c r="O3655">
        <v>4299</v>
      </c>
      <c r="P3655" t="s">
        <v>72</v>
      </c>
      <c r="Q3655" t="s">
        <v>17640</v>
      </c>
      <c r="R3655" t="s">
        <v>88</v>
      </c>
      <c r="T3655" t="s">
        <v>61</v>
      </c>
      <c r="V3655" t="s">
        <v>17700</v>
      </c>
      <c r="W3655">
        <v>15620</v>
      </c>
      <c r="X3655">
        <v>15620</v>
      </c>
      <c r="Y3655">
        <v>0</v>
      </c>
      <c r="Z3655">
        <v>15620</v>
      </c>
      <c r="AA3655">
        <v>15620</v>
      </c>
      <c r="AB3655" t="s">
        <v>72</v>
      </c>
      <c r="AC3655" s="1">
        <v>43137</v>
      </c>
      <c r="AD3655">
        <v>27000</v>
      </c>
      <c r="AE3655">
        <v>2880</v>
      </c>
      <c r="AF3655">
        <v>318</v>
      </c>
      <c r="AG3655" t="s">
        <v>103</v>
      </c>
      <c r="AH3655" t="s">
        <v>76</v>
      </c>
      <c r="AR3655">
        <v>0</v>
      </c>
      <c r="AW3655" t="s">
        <v>12587</v>
      </c>
      <c r="AY3655" t="s">
        <v>12588</v>
      </c>
      <c r="AZ3655" t="s">
        <v>70</v>
      </c>
    </row>
    <row r="3656" spans="1:52" x14ac:dyDescent="0.3">
      <c r="A3656">
        <v>2202378</v>
      </c>
      <c r="B3656" t="s">
        <v>17701</v>
      </c>
      <c r="C3656" t="str">
        <f t="shared" si="442"/>
        <v>7492</v>
      </c>
      <c r="D3656" t="s">
        <v>8411</v>
      </c>
      <c r="E3656" t="str">
        <f>"0000"</f>
        <v>0000</v>
      </c>
      <c r="F3656" t="s">
        <v>108</v>
      </c>
      <c r="G3656" t="str">
        <f>"09"</f>
        <v>09</v>
      </c>
      <c r="H3656" t="s">
        <v>55</v>
      </c>
      <c r="I3656" t="s">
        <v>56</v>
      </c>
      <c r="J3656" t="s">
        <v>57</v>
      </c>
      <c r="K3656">
        <v>0</v>
      </c>
      <c r="L3656">
        <v>52373</v>
      </c>
      <c r="M3656">
        <v>1.2</v>
      </c>
      <c r="N3656" t="str">
        <f t="shared" si="439"/>
        <v>000X</v>
      </c>
      <c r="O3656">
        <v>4425</v>
      </c>
      <c r="P3656" t="s">
        <v>72</v>
      </c>
      <c r="Q3656" t="s">
        <v>17640</v>
      </c>
      <c r="R3656" t="s">
        <v>88</v>
      </c>
      <c r="T3656" t="s">
        <v>61</v>
      </c>
      <c r="V3656" t="s">
        <v>17702</v>
      </c>
      <c r="W3656">
        <v>19240</v>
      </c>
      <c r="X3656">
        <v>19240</v>
      </c>
      <c r="Y3656">
        <v>0</v>
      </c>
      <c r="Z3656">
        <v>19240</v>
      </c>
      <c r="AA3656">
        <v>19240</v>
      </c>
      <c r="AB3656" t="s">
        <v>72</v>
      </c>
      <c r="AC3656" s="1">
        <v>43809</v>
      </c>
      <c r="AD3656">
        <v>24000</v>
      </c>
      <c r="AE3656">
        <v>3026</v>
      </c>
      <c r="AF3656">
        <v>1297</v>
      </c>
      <c r="AG3656" t="s">
        <v>103</v>
      </c>
      <c r="AH3656" t="s">
        <v>76</v>
      </c>
      <c r="AR3656">
        <v>0</v>
      </c>
      <c r="AW3656" t="s">
        <v>16517</v>
      </c>
      <c r="AY3656" t="s">
        <v>4224</v>
      </c>
      <c r="AZ3656" t="s">
        <v>2151</v>
      </c>
    </row>
    <row r="3657" spans="1:52" x14ac:dyDescent="0.3">
      <c r="A3657">
        <v>2202718</v>
      </c>
      <c r="B3657" t="s">
        <v>17703</v>
      </c>
      <c r="C3657" t="str">
        <f t="shared" si="442"/>
        <v>7492</v>
      </c>
      <c r="D3657" t="s">
        <v>8411</v>
      </c>
      <c r="E3657" t="str">
        <f>"0100"</f>
        <v>0100</v>
      </c>
      <c r="F3657" t="s">
        <v>54</v>
      </c>
      <c r="G3657" t="str">
        <f t="shared" ref="G3657:G3669" si="443">"10"</f>
        <v>10</v>
      </c>
      <c r="H3657" t="s">
        <v>55</v>
      </c>
      <c r="I3657" t="s">
        <v>56</v>
      </c>
      <c r="J3657" t="s">
        <v>57</v>
      </c>
      <c r="K3657">
        <v>1</v>
      </c>
      <c r="L3657">
        <v>46116</v>
      </c>
      <c r="M3657">
        <v>1.06</v>
      </c>
      <c r="N3657" t="str">
        <f t="shared" si="439"/>
        <v>000X</v>
      </c>
      <c r="O3657">
        <v>2945</v>
      </c>
      <c r="P3657" t="s">
        <v>58</v>
      </c>
      <c r="Q3657" t="s">
        <v>8502</v>
      </c>
      <c r="R3657" t="s">
        <v>140</v>
      </c>
      <c r="T3657" t="s">
        <v>61</v>
      </c>
      <c r="V3657" t="s">
        <v>17704</v>
      </c>
      <c r="W3657">
        <v>267566</v>
      </c>
      <c r="X3657">
        <v>16940</v>
      </c>
      <c r="Y3657">
        <v>250626</v>
      </c>
      <c r="Z3657">
        <v>258818</v>
      </c>
      <c r="AA3657">
        <v>233818</v>
      </c>
      <c r="AB3657" t="s">
        <v>63</v>
      </c>
      <c r="AC3657" s="1">
        <v>43277</v>
      </c>
      <c r="AD3657">
        <v>315000</v>
      </c>
      <c r="AE3657">
        <v>2912</v>
      </c>
      <c r="AF3657">
        <v>812</v>
      </c>
      <c r="AG3657" t="s">
        <v>64</v>
      </c>
      <c r="AH3657" t="s">
        <v>76</v>
      </c>
      <c r="AI3657">
        <v>1</v>
      </c>
      <c r="AJ3657">
        <v>2005</v>
      </c>
      <c r="AK3657">
        <v>3</v>
      </c>
      <c r="AL3657">
        <v>3</v>
      </c>
      <c r="AN3657">
        <v>2618</v>
      </c>
      <c r="AO3657">
        <v>32</v>
      </c>
      <c r="AP3657" t="s">
        <v>63</v>
      </c>
      <c r="AQ3657" t="s">
        <v>66</v>
      </c>
      <c r="AR3657">
        <v>3607</v>
      </c>
      <c r="AW3657" t="s">
        <v>17705</v>
      </c>
      <c r="AX3657" t="s">
        <v>17706</v>
      </c>
      <c r="AY3657" t="s">
        <v>17707</v>
      </c>
      <c r="AZ3657" t="s">
        <v>70</v>
      </c>
    </row>
    <row r="3658" spans="1:52" x14ac:dyDescent="0.3">
      <c r="A3658">
        <v>2202998</v>
      </c>
      <c r="B3658" t="s">
        <v>17708</v>
      </c>
      <c r="C3658" t="str">
        <f t="shared" si="442"/>
        <v>7492</v>
      </c>
      <c r="D3658" t="s">
        <v>8411</v>
      </c>
      <c r="E3658" t="str">
        <f>"0100"</f>
        <v>0100</v>
      </c>
      <c r="F3658" t="s">
        <v>54</v>
      </c>
      <c r="G3658" t="str">
        <f t="shared" si="443"/>
        <v>10</v>
      </c>
      <c r="H3658" t="s">
        <v>55</v>
      </c>
      <c r="I3658" t="s">
        <v>56</v>
      </c>
      <c r="J3658" t="s">
        <v>57</v>
      </c>
      <c r="K3658">
        <v>1</v>
      </c>
      <c r="L3658">
        <v>45034</v>
      </c>
      <c r="M3658">
        <v>1.03</v>
      </c>
      <c r="N3658" t="str">
        <f t="shared" si="439"/>
        <v>000X</v>
      </c>
      <c r="O3658">
        <v>2456</v>
      </c>
      <c r="P3658" t="s">
        <v>58</v>
      </c>
      <c r="Q3658" t="s">
        <v>8929</v>
      </c>
      <c r="R3658" t="s">
        <v>140</v>
      </c>
      <c r="T3658" t="s">
        <v>61</v>
      </c>
      <c r="V3658" t="s">
        <v>17709</v>
      </c>
      <c r="W3658">
        <v>225292</v>
      </c>
      <c r="X3658">
        <v>16540</v>
      </c>
      <c r="Y3658">
        <v>208752</v>
      </c>
      <c r="Z3658">
        <v>225292</v>
      </c>
      <c r="AA3658">
        <v>200292</v>
      </c>
      <c r="AB3658" t="s">
        <v>63</v>
      </c>
      <c r="AC3658" s="1">
        <v>43585</v>
      </c>
      <c r="AD3658">
        <v>250000</v>
      </c>
      <c r="AE3658">
        <v>2974</v>
      </c>
      <c r="AF3658">
        <v>60</v>
      </c>
      <c r="AG3658" t="s">
        <v>64</v>
      </c>
      <c r="AH3658" t="s">
        <v>249</v>
      </c>
      <c r="AI3658">
        <v>1</v>
      </c>
      <c r="AJ3658">
        <v>2003</v>
      </c>
      <c r="AK3658">
        <v>3</v>
      </c>
      <c r="AL3658">
        <v>2</v>
      </c>
      <c r="AN3658">
        <v>1693</v>
      </c>
      <c r="AO3658">
        <v>32</v>
      </c>
      <c r="AP3658" t="s">
        <v>63</v>
      </c>
      <c r="AQ3658" t="s">
        <v>66</v>
      </c>
      <c r="AR3658">
        <v>2935</v>
      </c>
      <c r="AW3658" t="s">
        <v>17710</v>
      </c>
      <c r="AY3658" t="s">
        <v>17711</v>
      </c>
      <c r="AZ3658" t="s">
        <v>9719</v>
      </c>
    </row>
    <row r="3659" spans="1:52" x14ac:dyDescent="0.3">
      <c r="A3659">
        <v>2203021</v>
      </c>
      <c r="B3659" t="s">
        <v>17712</v>
      </c>
      <c r="C3659" t="str">
        <f t="shared" si="442"/>
        <v>7492</v>
      </c>
      <c r="D3659" t="s">
        <v>8411</v>
      </c>
      <c r="E3659" t="str">
        <f>"0100"</f>
        <v>0100</v>
      </c>
      <c r="F3659" t="s">
        <v>54</v>
      </c>
      <c r="G3659" t="str">
        <f t="shared" si="443"/>
        <v>10</v>
      </c>
      <c r="H3659" t="s">
        <v>55</v>
      </c>
      <c r="I3659" t="s">
        <v>56</v>
      </c>
      <c r="J3659" t="s">
        <v>57</v>
      </c>
      <c r="K3659">
        <v>1</v>
      </c>
      <c r="L3659">
        <v>45235</v>
      </c>
      <c r="M3659">
        <v>1.04</v>
      </c>
      <c r="N3659" t="str">
        <f t="shared" si="439"/>
        <v>000X</v>
      </c>
      <c r="O3659">
        <v>2374</v>
      </c>
      <c r="P3659" t="s">
        <v>58</v>
      </c>
      <c r="Q3659" t="s">
        <v>8929</v>
      </c>
      <c r="R3659" t="s">
        <v>140</v>
      </c>
      <c r="T3659" t="s">
        <v>61</v>
      </c>
      <c r="V3659" t="s">
        <v>17713</v>
      </c>
      <c r="W3659">
        <v>225091</v>
      </c>
      <c r="X3659">
        <v>16620</v>
      </c>
      <c r="Y3659">
        <v>208471</v>
      </c>
      <c r="Z3659">
        <v>167133</v>
      </c>
      <c r="AA3659">
        <v>142133</v>
      </c>
      <c r="AB3659" t="s">
        <v>63</v>
      </c>
      <c r="AC3659" s="1">
        <v>44127</v>
      </c>
      <c r="AD3659">
        <v>235000</v>
      </c>
      <c r="AE3659">
        <v>3103</v>
      </c>
      <c r="AF3659">
        <v>271</v>
      </c>
      <c r="AG3659" t="s">
        <v>64</v>
      </c>
      <c r="AH3659" t="s">
        <v>76</v>
      </c>
      <c r="AI3659">
        <v>1</v>
      </c>
      <c r="AJ3659">
        <v>1997</v>
      </c>
      <c r="AK3659">
        <v>3</v>
      </c>
      <c r="AL3659">
        <v>2</v>
      </c>
      <c r="AM3659">
        <v>1</v>
      </c>
      <c r="AN3659">
        <v>2358</v>
      </c>
      <c r="AO3659">
        <v>32</v>
      </c>
      <c r="AP3659" t="s">
        <v>63</v>
      </c>
      <c r="AQ3659" t="s">
        <v>66</v>
      </c>
      <c r="AR3659">
        <v>3164</v>
      </c>
      <c r="AW3659" t="s">
        <v>17714</v>
      </c>
      <c r="AX3659" t="s">
        <v>17715</v>
      </c>
      <c r="AY3659" t="s">
        <v>17716</v>
      </c>
      <c r="AZ3659" t="s">
        <v>70</v>
      </c>
    </row>
    <row r="3660" spans="1:52" x14ac:dyDescent="0.3">
      <c r="A3660">
        <v>2203307</v>
      </c>
      <c r="B3660" t="s">
        <v>17717</v>
      </c>
      <c r="C3660" t="str">
        <f t="shared" si="442"/>
        <v>7492</v>
      </c>
      <c r="D3660" t="s">
        <v>8411</v>
      </c>
      <c r="E3660" t="str">
        <f>"0000"</f>
        <v>0000</v>
      </c>
      <c r="F3660" t="s">
        <v>108</v>
      </c>
      <c r="G3660" t="str">
        <f t="shared" si="443"/>
        <v>10</v>
      </c>
      <c r="H3660" t="s">
        <v>55</v>
      </c>
      <c r="I3660" t="s">
        <v>56</v>
      </c>
      <c r="J3660" t="s">
        <v>57</v>
      </c>
      <c r="K3660">
        <v>0</v>
      </c>
      <c r="L3660">
        <v>42977</v>
      </c>
      <c r="M3660">
        <v>0.99</v>
      </c>
      <c r="N3660" t="str">
        <f t="shared" si="439"/>
        <v>000X</v>
      </c>
      <c r="O3660">
        <v>2419</v>
      </c>
      <c r="P3660" t="s">
        <v>58</v>
      </c>
      <c r="Q3660" t="s">
        <v>9471</v>
      </c>
      <c r="R3660" t="s">
        <v>140</v>
      </c>
      <c r="T3660" t="s">
        <v>61</v>
      </c>
      <c r="V3660" t="s">
        <v>17718</v>
      </c>
      <c r="W3660">
        <v>15790</v>
      </c>
      <c r="X3660">
        <v>15790</v>
      </c>
      <c r="Y3660">
        <v>0</v>
      </c>
      <c r="Z3660">
        <v>15790</v>
      </c>
      <c r="AA3660">
        <v>15790</v>
      </c>
      <c r="AB3660" t="s">
        <v>72</v>
      </c>
      <c r="AC3660" s="1">
        <v>44033</v>
      </c>
      <c r="AD3660">
        <v>22500</v>
      </c>
      <c r="AE3660">
        <v>3078</v>
      </c>
      <c r="AF3660">
        <v>2294</v>
      </c>
      <c r="AG3660" t="s">
        <v>103</v>
      </c>
      <c r="AH3660" t="s">
        <v>76</v>
      </c>
      <c r="AR3660">
        <v>0</v>
      </c>
      <c r="AW3660" t="s">
        <v>17719</v>
      </c>
      <c r="AY3660" t="s">
        <v>17720</v>
      </c>
      <c r="AZ3660" t="s">
        <v>70</v>
      </c>
    </row>
    <row r="3661" spans="1:52" x14ac:dyDescent="0.3">
      <c r="A3661">
        <v>2203404</v>
      </c>
      <c r="B3661" t="s">
        <v>17721</v>
      </c>
      <c r="C3661" t="str">
        <f t="shared" si="442"/>
        <v>7492</v>
      </c>
      <c r="D3661" t="s">
        <v>8411</v>
      </c>
      <c r="E3661" t="str">
        <f>"0100"</f>
        <v>0100</v>
      </c>
      <c r="F3661" t="s">
        <v>54</v>
      </c>
      <c r="G3661" t="str">
        <f t="shared" si="443"/>
        <v>10</v>
      </c>
      <c r="H3661" t="s">
        <v>55</v>
      </c>
      <c r="I3661" t="s">
        <v>56</v>
      </c>
      <c r="J3661" t="s">
        <v>57</v>
      </c>
      <c r="K3661">
        <v>1</v>
      </c>
      <c r="L3661">
        <v>51112</v>
      </c>
      <c r="M3661">
        <v>1.17</v>
      </c>
      <c r="N3661" t="str">
        <f t="shared" si="439"/>
        <v>000X</v>
      </c>
      <c r="O3661">
        <v>2597</v>
      </c>
      <c r="P3661" t="s">
        <v>58</v>
      </c>
      <c r="Q3661" t="s">
        <v>9471</v>
      </c>
      <c r="R3661" t="s">
        <v>140</v>
      </c>
      <c r="T3661" t="s">
        <v>61</v>
      </c>
      <c r="V3661" t="s">
        <v>17722</v>
      </c>
      <c r="W3661">
        <v>255443</v>
      </c>
      <c r="X3661">
        <v>18770</v>
      </c>
      <c r="Y3661">
        <v>236673</v>
      </c>
      <c r="Z3661">
        <v>201294</v>
      </c>
      <c r="AA3661">
        <v>176294</v>
      </c>
      <c r="AB3661" t="s">
        <v>63</v>
      </c>
      <c r="AC3661" s="1">
        <v>38657</v>
      </c>
      <c r="AD3661">
        <v>86000</v>
      </c>
      <c r="AE3661">
        <v>1949</v>
      </c>
      <c r="AF3661">
        <v>610</v>
      </c>
      <c r="AG3661" t="s">
        <v>103</v>
      </c>
      <c r="AH3661" t="s">
        <v>76</v>
      </c>
      <c r="AI3661">
        <v>1</v>
      </c>
      <c r="AJ3661">
        <v>2007</v>
      </c>
      <c r="AK3661">
        <v>3</v>
      </c>
      <c r="AL3661">
        <v>3</v>
      </c>
      <c r="AN3661">
        <v>2233</v>
      </c>
      <c r="AO3661">
        <v>32</v>
      </c>
      <c r="AP3661" t="s">
        <v>63</v>
      </c>
      <c r="AQ3661" t="s">
        <v>66</v>
      </c>
      <c r="AR3661">
        <v>3157</v>
      </c>
      <c r="AW3661" t="s">
        <v>17723</v>
      </c>
      <c r="AX3661" t="s">
        <v>17724</v>
      </c>
      <c r="AY3661" t="s">
        <v>17725</v>
      </c>
      <c r="AZ3661" t="s">
        <v>70</v>
      </c>
    </row>
    <row r="3662" spans="1:52" x14ac:dyDescent="0.3">
      <c r="A3662">
        <v>2203412</v>
      </c>
      <c r="B3662" t="s">
        <v>17726</v>
      </c>
      <c r="C3662" t="str">
        <f t="shared" si="442"/>
        <v>7492</v>
      </c>
      <c r="D3662" t="s">
        <v>8411</v>
      </c>
      <c r="E3662" t="str">
        <f>"0000"</f>
        <v>0000</v>
      </c>
      <c r="F3662" t="s">
        <v>108</v>
      </c>
      <c r="G3662" t="str">
        <f t="shared" si="443"/>
        <v>10</v>
      </c>
      <c r="H3662" t="s">
        <v>55</v>
      </c>
      <c r="I3662" t="s">
        <v>56</v>
      </c>
      <c r="J3662" t="s">
        <v>8434</v>
      </c>
      <c r="K3662">
        <v>0</v>
      </c>
      <c r="L3662">
        <v>62052</v>
      </c>
      <c r="M3662">
        <v>1.42</v>
      </c>
      <c r="N3662" t="str">
        <f t="shared" si="439"/>
        <v>000X</v>
      </c>
      <c r="O3662">
        <v>4325</v>
      </c>
      <c r="P3662" t="s">
        <v>72</v>
      </c>
      <c r="Q3662" t="s">
        <v>8919</v>
      </c>
      <c r="R3662" t="s">
        <v>140</v>
      </c>
      <c r="T3662" t="s">
        <v>61</v>
      </c>
      <c r="V3662" t="s">
        <v>17727</v>
      </c>
      <c r="W3662">
        <v>17810</v>
      </c>
      <c r="X3662">
        <v>17810</v>
      </c>
      <c r="Y3662">
        <v>0</v>
      </c>
      <c r="Z3662">
        <v>17810</v>
      </c>
      <c r="AA3662">
        <v>17810</v>
      </c>
      <c r="AB3662" t="s">
        <v>72</v>
      </c>
      <c r="AC3662" s="1">
        <v>36342</v>
      </c>
      <c r="AD3662">
        <v>29300</v>
      </c>
      <c r="AE3662">
        <v>1314</v>
      </c>
      <c r="AF3662">
        <v>2110</v>
      </c>
      <c r="AG3662" t="s">
        <v>103</v>
      </c>
      <c r="AH3662" t="s">
        <v>873</v>
      </c>
      <c r="AR3662">
        <v>0</v>
      </c>
      <c r="AW3662" t="s">
        <v>17728</v>
      </c>
      <c r="AY3662" t="s">
        <v>17729</v>
      </c>
      <c r="AZ3662" t="s">
        <v>17730</v>
      </c>
    </row>
    <row r="3663" spans="1:52" x14ac:dyDescent="0.3">
      <c r="A3663">
        <v>2203480</v>
      </c>
      <c r="B3663" t="s">
        <v>17731</v>
      </c>
      <c r="C3663" t="str">
        <f t="shared" si="442"/>
        <v>7492</v>
      </c>
      <c r="D3663" t="s">
        <v>8411</v>
      </c>
      <c r="E3663" t="str">
        <f>"0000"</f>
        <v>0000</v>
      </c>
      <c r="F3663" t="s">
        <v>108</v>
      </c>
      <c r="G3663" t="str">
        <f t="shared" si="443"/>
        <v>10</v>
      </c>
      <c r="H3663" t="s">
        <v>55</v>
      </c>
      <c r="I3663" t="s">
        <v>56</v>
      </c>
      <c r="J3663" t="s">
        <v>57</v>
      </c>
      <c r="K3663">
        <v>0</v>
      </c>
      <c r="L3663">
        <v>47068</v>
      </c>
      <c r="M3663">
        <v>1.08</v>
      </c>
      <c r="N3663" t="str">
        <f t="shared" si="439"/>
        <v>000X</v>
      </c>
      <c r="O3663">
        <v>2457</v>
      </c>
      <c r="P3663" t="s">
        <v>58</v>
      </c>
      <c r="Q3663" t="s">
        <v>13917</v>
      </c>
      <c r="R3663" t="s">
        <v>140</v>
      </c>
      <c r="T3663" t="s">
        <v>61</v>
      </c>
      <c r="V3663" t="s">
        <v>17732</v>
      </c>
      <c r="W3663">
        <v>17290</v>
      </c>
      <c r="X3663">
        <v>17290</v>
      </c>
      <c r="Y3663">
        <v>0</v>
      </c>
      <c r="Z3663">
        <v>17290</v>
      </c>
      <c r="AA3663">
        <v>17290</v>
      </c>
      <c r="AB3663" t="s">
        <v>72</v>
      </c>
      <c r="AC3663" s="1">
        <v>36008</v>
      </c>
      <c r="AD3663">
        <v>18700</v>
      </c>
      <c r="AE3663">
        <v>1257</v>
      </c>
      <c r="AF3663">
        <v>1844</v>
      </c>
      <c r="AG3663" t="s">
        <v>103</v>
      </c>
      <c r="AH3663" t="s">
        <v>873</v>
      </c>
      <c r="AR3663">
        <v>0</v>
      </c>
      <c r="AW3663" t="s">
        <v>17733</v>
      </c>
      <c r="AY3663" t="s">
        <v>17734</v>
      </c>
      <c r="AZ3663" t="s">
        <v>4520</v>
      </c>
    </row>
    <row r="3664" spans="1:52" x14ac:dyDescent="0.3">
      <c r="A3664">
        <v>2203498</v>
      </c>
      <c r="B3664" t="s">
        <v>17735</v>
      </c>
      <c r="C3664" t="str">
        <f t="shared" si="442"/>
        <v>7492</v>
      </c>
      <c r="D3664" t="s">
        <v>8411</v>
      </c>
      <c r="E3664" t="str">
        <f>"0000"</f>
        <v>0000</v>
      </c>
      <c r="F3664" t="s">
        <v>108</v>
      </c>
      <c r="G3664" t="str">
        <f t="shared" si="443"/>
        <v>10</v>
      </c>
      <c r="H3664" t="s">
        <v>55</v>
      </c>
      <c r="I3664" t="s">
        <v>56</v>
      </c>
      <c r="J3664" t="s">
        <v>57</v>
      </c>
      <c r="K3664">
        <v>0</v>
      </c>
      <c r="L3664">
        <v>44434</v>
      </c>
      <c r="M3664">
        <v>1.02</v>
      </c>
      <c r="N3664" t="str">
        <f t="shared" si="439"/>
        <v>000X</v>
      </c>
      <c r="O3664">
        <v>2497</v>
      </c>
      <c r="P3664" t="s">
        <v>58</v>
      </c>
      <c r="Q3664" t="s">
        <v>13917</v>
      </c>
      <c r="R3664" t="s">
        <v>140</v>
      </c>
      <c r="T3664" t="s">
        <v>61</v>
      </c>
      <c r="V3664" t="s">
        <v>17736</v>
      </c>
      <c r="W3664">
        <v>16320</v>
      </c>
      <c r="X3664">
        <v>16320</v>
      </c>
      <c r="Y3664">
        <v>0</v>
      </c>
      <c r="Z3664">
        <v>16320</v>
      </c>
      <c r="AA3664">
        <v>16320</v>
      </c>
      <c r="AB3664" t="s">
        <v>72</v>
      </c>
      <c r="AC3664" s="1">
        <v>43941</v>
      </c>
      <c r="AD3664">
        <v>26500</v>
      </c>
      <c r="AE3664">
        <v>3058</v>
      </c>
      <c r="AF3664">
        <v>1345</v>
      </c>
      <c r="AG3664" t="s">
        <v>103</v>
      </c>
      <c r="AH3664" t="s">
        <v>76</v>
      </c>
      <c r="AR3664">
        <v>0</v>
      </c>
      <c r="AW3664" t="s">
        <v>1705</v>
      </c>
      <c r="AY3664" t="s">
        <v>3353</v>
      </c>
      <c r="AZ3664" t="s">
        <v>70</v>
      </c>
    </row>
    <row r="3665" spans="1:52" x14ac:dyDescent="0.3">
      <c r="A3665">
        <v>2203501</v>
      </c>
      <c r="B3665" t="s">
        <v>17737</v>
      </c>
      <c r="C3665" t="str">
        <f t="shared" si="442"/>
        <v>7492</v>
      </c>
      <c r="D3665" t="s">
        <v>8411</v>
      </c>
      <c r="E3665" t="str">
        <f>"0100"</f>
        <v>0100</v>
      </c>
      <c r="F3665" t="s">
        <v>54</v>
      </c>
      <c r="G3665" t="str">
        <f t="shared" si="443"/>
        <v>10</v>
      </c>
      <c r="H3665" t="s">
        <v>55</v>
      </c>
      <c r="I3665" t="s">
        <v>56</v>
      </c>
      <c r="J3665" t="s">
        <v>57</v>
      </c>
      <c r="K3665">
        <v>1</v>
      </c>
      <c r="L3665">
        <v>45887</v>
      </c>
      <c r="M3665">
        <v>1.05</v>
      </c>
      <c r="N3665" t="str">
        <f t="shared" si="439"/>
        <v>000X</v>
      </c>
      <c r="O3665">
        <v>2511</v>
      </c>
      <c r="P3665" t="s">
        <v>58</v>
      </c>
      <c r="Q3665" t="s">
        <v>13917</v>
      </c>
      <c r="R3665" t="s">
        <v>140</v>
      </c>
      <c r="T3665" t="s">
        <v>61</v>
      </c>
      <c r="V3665" t="s">
        <v>17738</v>
      </c>
      <c r="W3665">
        <v>246560</v>
      </c>
      <c r="X3665">
        <v>16850</v>
      </c>
      <c r="Y3665">
        <v>229710</v>
      </c>
      <c r="Z3665">
        <v>147789</v>
      </c>
      <c r="AA3665">
        <v>122289</v>
      </c>
      <c r="AB3665" t="s">
        <v>63</v>
      </c>
      <c r="AC3665" s="1">
        <v>43316</v>
      </c>
      <c r="AD3665">
        <v>25500</v>
      </c>
      <c r="AE3665">
        <v>2923</v>
      </c>
      <c r="AF3665">
        <v>1371</v>
      </c>
      <c r="AG3665" t="s">
        <v>103</v>
      </c>
      <c r="AH3665" t="s">
        <v>76</v>
      </c>
      <c r="AI3665">
        <v>1</v>
      </c>
      <c r="AJ3665">
        <v>2019</v>
      </c>
      <c r="AK3665">
        <v>3</v>
      </c>
      <c r="AL3665">
        <v>2</v>
      </c>
      <c r="AN3665">
        <v>2135</v>
      </c>
      <c r="AO3665">
        <v>32</v>
      </c>
      <c r="AP3665" t="s">
        <v>72</v>
      </c>
      <c r="AQ3665" t="s">
        <v>66</v>
      </c>
      <c r="AR3665">
        <v>3204</v>
      </c>
      <c r="AW3665" t="s">
        <v>17739</v>
      </c>
      <c r="AY3665" t="s">
        <v>17740</v>
      </c>
      <c r="AZ3665" t="s">
        <v>17741</v>
      </c>
    </row>
    <row r="3666" spans="1:52" x14ac:dyDescent="0.3">
      <c r="A3666">
        <v>2203536</v>
      </c>
      <c r="B3666" t="s">
        <v>17742</v>
      </c>
      <c r="C3666" t="str">
        <f t="shared" si="442"/>
        <v>7492</v>
      </c>
      <c r="D3666" t="s">
        <v>8411</v>
      </c>
      <c r="E3666" t="str">
        <f>"0100"</f>
        <v>0100</v>
      </c>
      <c r="F3666" t="s">
        <v>54</v>
      </c>
      <c r="G3666" t="str">
        <f t="shared" si="443"/>
        <v>10</v>
      </c>
      <c r="H3666" t="s">
        <v>55</v>
      </c>
      <c r="I3666" t="s">
        <v>56</v>
      </c>
      <c r="J3666" t="s">
        <v>57</v>
      </c>
      <c r="K3666">
        <v>1</v>
      </c>
      <c r="L3666">
        <v>46808</v>
      </c>
      <c r="M3666">
        <v>1.07</v>
      </c>
      <c r="N3666" t="str">
        <f t="shared" si="439"/>
        <v>000X</v>
      </c>
      <c r="O3666">
        <v>2545</v>
      </c>
      <c r="P3666" t="s">
        <v>58</v>
      </c>
      <c r="Q3666" t="s">
        <v>13917</v>
      </c>
      <c r="R3666" t="s">
        <v>140</v>
      </c>
      <c r="T3666" t="s">
        <v>61</v>
      </c>
      <c r="V3666" t="s">
        <v>17743</v>
      </c>
      <c r="W3666">
        <v>251957</v>
      </c>
      <c r="X3666">
        <v>17190</v>
      </c>
      <c r="Y3666">
        <v>234767</v>
      </c>
      <c r="Z3666">
        <v>251957</v>
      </c>
      <c r="AA3666">
        <v>251957</v>
      </c>
      <c r="AB3666" t="s">
        <v>72</v>
      </c>
      <c r="AC3666" s="1">
        <v>35827</v>
      </c>
      <c r="AD3666">
        <v>9500</v>
      </c>
      <c r="AE3666">
        <v>1227</v>
      </c>
      <c r="AF3666">
        <v>2243</v>
      </c>
      <c r="AG3666" t="s">
        <v>103</v>
      </c>
      <c r="AH3666" t="s">
        <v>76</v>
      </c>
      <c r="AI3666">
        <v>1</v>
      </c>
      <c r="AJ3666">
        <v>2006</v>
      </c>
      <c r="AK3666">
        <v>3</v>
      </c>
      <c r="AL3666">
        <v>4</v>
      </c>
      <c r="AN3666">
        <v>2133</v>
      </c>
      <c r="AO3666">
        <v>32</v>
      </c>
      <c r="AP3666" t="s">
        <v>63</v>
      </c>
      <c r="AQ3666" t="s">
        <v>66</v>
      </c>
      <c r="AR3666">
        <v>3212</v>
      </c>
      <c r="AW3666" t="s">
        <v>17744</v>
      </c>
      <c r="AY3666" t="s">
        <v>17745</v>
      </c>
      <c r="AZ3666" t="s">
        <v>17746</v>
      </c>
    </row>
    <row r="3667" spans="1:52" x14ac:dyDescent="0.3">
      <c r="A3667">
        <v>2203579</v>
      </c>
      <c r="B3667" t="s">
        <v>17747</v>
      </c>
      <c r="C3667" t="str">
        <f t="shared" si="442"/>
        <v>7492</v>
      </c>
      <c r="D3667" t="s">
        <v>8411</v>
      </c>
      <c r="E3667" t="str">
        <f>"0100"</f>
        <v>0100</v>
      </c>
      <c r="F3667" t="s">
        <v>54</v>
      </c>
      <c r="G3667" t="str">
        <f t="shared" si="443"/>
        <v>10</v>
      </c>
      <c r="H3667" t="s">
        <v>55</v>
      </c>
      <c r="I3667" t="s">
        <v>56</v>
      </c>
      <c r="J3667" t="s">
        <v>57</v>
      </c>
      <c r="K3667">
        <v>1</v>
      </c>
      <c r="L3667">
        <v>49277</v>
      </c>
      <c r="M3667">
        <v>1.1299999999999999</v>
      </c>
      <c r="N3667" t="str">
        <f t="shared" si="439"/>
        <v>000X</v>
      </c>
      <c r="O3667">
        <v>2612</v>
      </c>
      <c r="P3667" t="s">
        <v>58</v>
      </c>
      <c r="Q3667" t="s">
        <v>9471</v>
      </c>
      <c r="R3667" t="s">
        <v>140</v>
      </c>
      <c r="T3667" t="s">
        <v>61</v>
      </c>
      <c r="V3667" t="s">
        <v>17748</v>
      </c>
      <c r="W3667">
        <v>217688</v>
      </c>
      <c r="X3667">
        <v>18100</v>
      </c>
      <c r="Y3667">
        <v>199588</v>
      </c>
      <c r="Z3667">
        <v>135494</v>
      </c>
      <c r="AA3667">
        <v>110494</v>
      </c>
      <c r="AB3667" t="s">
        <v>63</v>
      </c>
      <c r="AC3667" s="1">
        <v>37500</v>
      </c>
      <c r="AD3667">
        <v>150000</v>
      </c>
      <c r="AE3667">
        <v>1536</v>
      </c>
      <c r="AF3667">
        <v>1616</v>
      </c>
      <c r="AG3667" t="s">
        <v>64</v>
      </c>
      <c r="AH3667" t="s">
        <v>76</v>
      </c>
      <c r="AI3667">
        <v>1</v>
      </c>
      <c r="AJ3667">
        <v>1989</v>
      </c>
      <c r="AK3667">
        <v>3</v>
      </c>
      <c r="AL3667">
        <v>3</v>
      </c>
      <c r="AM3667">
        <v>1</v>
      </c>
      <c r="AN3667">
        <v>2160</v>
      </c>
      <c r="AO3667">
        <v>32</v>
      </c>
      <c r="AP3667" t="s">
        <v>63</v>
      </c>
      <c r="AQ3667" t="s">
        <v>66</v>
      </c>
      <c r="AR3667">
        <v>3072</v>
      </c>
      <c r="AW3667" t="s">
        <v>17749</v>
      </c>
      <c r="AX3667" t="s">
        <v>17750</v>
      </c>
      <c r="AY3667" t="s">
        <v>17751</v>
      </c>
      <c r="AZ3667" t="s">
        <v>17752</v>
      </c>
    </row>
    <row r="3668" spans="1:52" x14ac:dyDescent="0.3">
      <c r="A3668">
        <v>2203641</v>
      </c>
      <c r="B3668" t="s">
        <v>17753</v>
      </c>
      <c r="C3668" t="str">
        <f t="shared" si="442"/>
        <v>7492</v>
      </c>
      <c r="D3668" t="s">
        <v>8411</v>
      </c>
      <c r="E3668" t="str">
        <f>"0000"</f>
        <v>0000</v>
      </c>
      <c r="F3668" t="s">
        <v>108</v>
      </c>
      <c r="G3668" t="str">
        <f t="shared" si="443"/>
        <v>10</v>
      </c>
      <c r="H3668" t="s">
        <v>55</v>
      </c>
      <c r="I3668" t="s">
        <v>56</v>
      </c>
      <c r="J3668" t="s">
        <v>57</v>
      </c>
      <c r="K3668">
        <v>0</v>
      </c>
      <c r="L3668">
        <v>46883</v>
      </c>
      <c r="M3668">
        <v>1.08</v>
      </c>
      <c r="N3668" t="str">
        <f t="shared" si="439"/>
        <v>000X</v>
      </c>
      <c r="O3668">
        <v>2418</v>
      </c>
      <c r="P3668" t="s">
        <v>58</v>
      </c>
      <c r="Q3668" t="s">
        <v>9471</v>
      </c>
      <c r="R3668" t="s">
        <v>140</v>
      </c>
      <c r="T3668" t="s">
        <v>61</v>
      </c>
      <c r="V3668" t="s">
        <v>17754</v>
      </c>
      <c r="W3668">
        <v>17220</v>
      </c>
      <c r="X3668">
        <v>17220</v>
      </c>
      <c r="Y3668">
        <v>0</v>
      </c>
      <c r="Z3668">
        <v>17220</v>
      </c>
      <c r="AA3668">
        <v>17220</v>
      </c>
      <c r="AB3668" t="s">
        <v>72</v>
      </c>
      <c r="AC3668" s="1">
        <v>32994</v>
      </c>
      <c r="AD3668">
        <v>22100</v>
      </c>
      <c r="AE3668">
        <v>855</v>
      </c>
      <c r="AF3668">
        <v>1811</v>
      </c>
      <c r="AG3668" t="s">
        <v>103</v>
      </c>
      <c r="AH3668" t="s">
        <v>221</v>
      </c>
      <c r="AR3668">
        <v>0</v>
      </c>
      <c r="AW3668" t="s">
        <v>17755</v>
      </c>
      <c r="AY3668" t="s">
        <v>17756</v>
      </c>
      <c r="AZ3668" t="s">
        <v>13660</v>
      </c>
    </row>
    <row r="3669" spans="1:52" x14ac:dyDescent="0.3">
      <c r="A3669">
        <v>2203650</v>
      </c>
      <c r="B3669" t="s">
        <v>17757</v>
      </c>
      <c r="C3669" t="str">
        <f t="shared" si="442"/>
        <v>7492</v>
      </c>
      <c r="D3669" t="s">
        <v>8411</v>
      </c>
      <c r="E3669" t="str">
        <f>"0100"</f>
        <v>0100</v>
      </c>
      <c r="F3669" t="s">
        <v>54</v>
      </c>
      <c r="G3669" t="str">
        <f t="shared" si="443"/>
        <v>10</v>
      </c>
      <c r="H3669" t="s">
        <v>55</v>
      </c>
      <c r="I3669" t="s">
        <v>56</v>
      </c>
      <c r="J3669" t="s">
        <v>57</v>
      </c>
      <c r="K3669">
        <v>1</v>
      </c>
      <c r="L3669">
        <v>46706</v>
      </c>
      <c r="M3669">
        <v>1.07</v>
      </c>
      <c r="N3669" t="str">
        <f t="shared" si="439"/>
        <v>000X</v>
      </c>
      <c r="O3669">
        <v>2384</v>
      </c>
      <c r="P3669" t="s">
        <v>58</v>
      </c>
      <c r="Q3669" t="s">
        <v>9471</v>
      </c>
      <c r="R3669" t="s">
        <v>140</v>
      </c>
      <c r="T3669" t="s">
        <v>61</v>
      </c>
      <c r="V3669" t="s">
        <v>17758</v>
      </c>
      <c r="W3669">
        <v>319419</v>
      </c>
      <c r="X3669">
        <v>17160</v>
      </c>
      <c r="Y3669">
        <v>302259</v>
      </c>
      <c r="Z3669">
        <v>270333</v>
      </c>
      <c r="AA3669">
        <v>245333</v>
      </c>
      <c r="AB3669" t="s">
        <v>63</v>
      </c>
      <c r="AC3669" s="1">
        <v>39387</v>
      </c>
      <c r="AD3669">
        <v>324000</v>
      </c>
      <c r="AE3669">
        <v>2182</v>
      </c>
      <c r="AF3669">
        <v>280</v>
      </c>
      <c r="AG3669" t="s">
        <v>64</v>
      </c>
      <c r="AH3669" t="s">
        <v>76</v>
      </c>
      <c r="AI3669">
        <v>1</v>
      </c>
      <c r="AJ3669">
        <v>2007</v>
      </c>
      <c r="AK3669">
        <v>4</v>
      </c>
      <c r="AL3669">
        <v>3</v>
      </c>
      <c r="AN3669">
        <v>2807</v>
      </c>
      <c r="AO3669">
        <v>32</v>
      </c>
      <c r="AP3669" t="s">
        <v>63</v>
      </c>
      <c r="AQ3669" t="s">
        <v>66</v>
      </c>
      <c r="AR3669">
        <v>3911</v>
      </c>
      <c r="AW3669" t="s">
        <v>17759</v>
      </c>
      <c r="AY3669" t="s">
        <v>17760</v>
      </c>
      <c r="AZ3669" t="s">
        <v>70</v>
      </c>
    </row>
    <row r="3670" spans="1:52" x14ac:dyDescent="0.3">
      <c r="A3670">
        <v>2201771</v>
      </c>
      <c r="B3670" t="s">
        <v>17761</v>
      </c>
      <c r="C3670" t="str">
        <f t="shared" si="442"/>
        <v>7492</v>
      </c>
      <c r="D3670" t="s">
        <v>8411</v>
      </c>
      <c r="E3670" t="str">
        <f>"0000"</f>
        <v>0000</v>
      </c>
      <c r="F3670" t="s">
        <v>108</v>
      </c>
      <c r="G3670" t="str">
        <f>"09"</f>
        <v>09</v>
      </c>
      <c r="H3670" t="s">
        <v>55</v>
      </c>
      <c r="I3670" t="s">
        <v>56</v>
      </c>
      <c r="J3670" t="s">
        <v>57</v>
      </c>
      <c r="K3670">
        <v>0</v>
      </c>
      <c r="L3670">
        <v>52603</v>
      </c>
      <c r="M3670">
        <v>1.21</v>
      </c>
      <c r="N3670" t="str">
        <f t="shared" si="439"/>
        <v>000X</v>
      </c>
      <c r="O3670">
        <v>3801</v>
      </c>
      <c r="P3670" t="s">
        <v>58</v>
      </c>
      <c r="Q3670" t="s">
        <v>17628</v>
      </c>
      <c r="R3670" t="s">
        <v>82</v>
      </c>
      <c r="T3670" t="s">
        <v>61</v>
      </c>
      <c r="V3670" t="s">
        <v>17762</v>
      </c>
      <c r="W3670">
        <v>19320</v>
      </c>
      <c r="X3670">
        <v>19320</v>
      </c>
      <c r="Y3670">
        <v>0</v>
      </c>
      <c r="Z3670">
        <v>19320</v>
      </c>
      <c r="AA3670">
        <v>19320</v>
      </c>
      <c r="AB3670" t="s">
        <v>72</v>
      </c>
      <c r="AC3670" s="1">
        <v>34486</v>
      </c>
      <c r="AD3670">
        <v>24196</v>
      </c>
      <c r="AE3670">
        <v>1043</v>
      </c>
      <c r="AF3670">
        <v>341</v>
      </c>
      <c r="AG3670" t="s">
        <v>103</v>
      </c>
      <c r="AH3670" t="s">
        <v>873</v>
      </c>
      <c r="AR3670">
        <v>0</v>
      </c>
      <c r="AW3670" t="s">
        <v>17763</v>
      </c>
      <c r="AX3670" t="s">
        <v>17764</v>
      </c>
      <c r="AY3670" t="s">
        <v>17765</v>
      </c>
      <c r="AZ3670" t="s">
        <v>17766</v>
      </c>
    </row>
    <row r="3671" spans="1:52" x14ac:dyDescent="0.3">
      <c r="A3671">
        <v>2202211</v>
      </c>
      <c r="B3671" t="s">
        <v>17767</v>
      </c>
      <c r="C3671" t="str">
        <f t="shared" si="442"/>
        <v>7492</v>
      </c>
      <c r="D3671" t="s">
        <v>8411</v>
      </c>
      <c r="E3671" t="str">
        <f>"0100"</f>
        <v>0100</v>
      </c>
      <c r="F3671" t="s">
        <v>54</v>
      </c>
      <c r="G3671" t="str">
        <f>"09"</f>
        <v>09</v>
      </c>
      <c r="H3671" t="s">
        <v>55</v>
      </c>
      <c r="I3671" t="s">
        <v>56</v>
      </c>
      <c r="J3671" t="s">
        <v>8434</v>
      </c>
      <c r="K3671">
        <v>1</v>
      </c>
      <c r="L3671">
        <v>63973</v>
      </c>
      <c r="M3671">
        <v>1.47</v>
      </c>
      <c r="N3671" t="str">
        <f t="shared" si="439"/>
        <v>000X</v>
      </c>
      <c r="O3671">
        <v>4415</v>
      </c>
      <c r="P3671" t="s">
        <v>72</v>
      </c>
      <c r="Q3671" t="s">
        <v>8540</v>
      </c>
      <c r="R3671" t="s">
        <v>88</v>
      </c>
      <c r="T3671" t="s">
        <v>61</v>
      </c>
      <c r="V3671" t="s">
        <v>17768</v>
      </c>
      <c r="W3671">
        <v>278799</v>
      </c>
      <c r="X3671">
        <v>18360</v>
      </c>
      <c r="Y3671">
        <v>260439</v>
      </c>
      <c r="Z3671">
        <v>261783</v>
      </c>
      <c r="AA3671">
        <v>236783</v>
      </c>
      <c r="AB3671" t="s">
        <v>63</v>
      </c>
      <c r="AC3671" s="1">
        <v>42422</v>
      </c>
      <c r="AD3671">
        <v>268000</v>
      </c>
      <c r="AE3671">
        <v>2742</v>
      </c>
      <c r="AF3671">
        <v>646</v>
      </c>
      <c r="AG3671" t="s">
        <v>64</v>
      </c>
      <c r="AH3671" t="s">
        <v>76</v>
      </c>
      <c r="AI3671">
        <v>1</v>
      </c>
      <c r="AJ3671">
        <v>2015</v>
      </c>
      <c r="AK3671">
        <v>3</v>
      </c>
      <c r="AL3671">
        <v>2</v>
      </c>
      <c r="AN3671">
        <v>2360</v>
      </c>
      <c r="AO3671">
        <v>32</v>
      </c>
      <c r="AP3671" t="s">
        <v>63</v>
      </c>
      <c r="AQ3671" t="s">
        <v>66</v>
      </c>
      <c r="AR3671">
        <v>3435</v>
      </c>
      <c r="AW3671" t="s">
        <v>17769</v>
      </c>
      <c r="AY3671" t="s">
        <v>17770</v>
      </c>
      <c r="AZ3671" t="s">
        <v>70</v>
      </c>
    </row>
    <row r="3672" spans="1:52" x14ac:dyDescent="0.3">
      <c r="A3672">
        <v>2202289</v>
      </c>
      <c r="B3672" t="s">
        <v>17771</v>
      </c>
      <c r="C3672" t="str">
        <f t="shared" si="442"/>
        <v>7492</v>
      </c>
      <c r="D3672" t="s">
        <v>8411</v>
      </c>
      <c r="E3672" t="str">
        <f>"0100"</f>
        <v>0100</v>
      </c>
      <c r="F3672" t="s">
        <v>54</v>
      </c>
      <c r="G3672" t="str">
        <f>"09"</f>
        <v>09</v>
      </c>
      <c r="H3672" t="s">
        <v>55</v>
      </c>
      <c r="I3672" t="s">
        <v>56</v>
      </c>
      <c r="J3672" t="s">
        <v>57</v>
      </c>
      <c r="K3672">
        <v>1</v>
      </c>
      <c r="L3672">
        <v>50009</v>
      </c>
      <c r="M3672">
        <v>1.1499999999999999</v>
      </c>
      <c r="N3672" t="str">
        <f t="shared" si="439"/>
        <v>000X</v>
      </c>
      <c r="O3672">
        <v>4336</v>
      </c>
      <c r="P3672" t="s">
        <v>72</v>
      </c>
      <c r="Q3672" t="s">
        <v>17655</v>
      </c>
      <c r="R3672" t="s">
        <v>88</v>
      </c>
      <c r="T3672" t="s">
        <v>61</v>
      </c>
      <c r="V3672" t="s">
        <v>17772</v>
      </c>
      <c r="W3672">
        <v>254419</v>
      </c>
      <c r="X3672">
        <v>18370</v>
      </c>
      <c r="Y3672">
        <v>236049</v>
      </c>
      <c r="Z3672">
        <v>151653</v>
      </c>
      <c r="AA3672">
        <v>126153</v>
      </c>
      <c r="AB3672" t="s">
        <v>63</v>
      </c>
      <c r="AC3672" s="1">
        <v>40725</v>
      </c>
      <c r="AD3672">
        <v>258900</v>
      </c>
      <c r="AE3672">
        <v>2428</v>
      </c>
      <c r="AF3672">
        <v>1232</v>
      </c>
      <c r="AG3672" t="s">
        <v>64</v>
      </c>
      <c r="AH3672" t="s">
        <v>76</v>
      </c>
      <c r="AI3672">
        <v>1</v>
      </c>
      <c r="AJ3672">
        <v>2007</v>
      </c>
      <c r="AK3672">
        <v>3</v>
      </c>
      <c r="AL3672">
        <v>2</v>
      </c>
      <c r="AN3672">
        <v>2319</v>
      </c>
      <c r="AO3672">
        <v>32</v>
      </c>
      <c r="AP3672" t="s">
        <v>72</v>
      </c>
      <c r="AQ3672" t="s">
        <v>66</v>
      </c>
      <c r="AR3672">
        <v>3612</v>
      </c>
      <c r="AW3672" t="s">
        <v>17657</v>
      </c>
      <c r="AY3672" t="s">
        <v>17658</v>
      </c>
      <c r="AZ3672" t="s">
        <v>70</v>
      </c>
    </row>
    <row r="3673" spans="1:52" x14ac:dyDescent="0.3">
      <c r="A3673">
        <v>2202637</v>
      </c>
      <c r="B3673" t="s">
        <v>17773</v>
      </c>
      <c r="C3673" t="str">
        <f t="shared" si="442"/>
        <v>7492</v>
      </c>
      <c r="D3673" t="s">
        <v>8411</v>
      </c>
      <c r="E3673" t="str">
        <f>"0100"</f>
        <v>0100</v>
      </c>
      <c r="F3673" t="s">
        <v>54</v>
      </c>
      <c r="G3673" t="str">
        <f>"09"</f>
        <v>09</v>
      </c>
      <c r="H3673" t="s">
        <v>55</v>
      </c>
      <c r="I3673" t="s">
        <v>56</v>
      </c>
      <c r="J3673" t="s">
        <v>57</v>
      </c>
      <c r="K3673">
        <v>1</v>
      </c>
      <c r="L3673">
        <v>43750</v>
      </c>
      <c r="M3673">
        <v>1</v>
      </c>
      <c r="N3673" t="str">
        <f t="shared" si="439"/>
        <v>000X</v>
      </c>
      <c r="O3673">
        <v>4547</v>
      </c>
      <c r="P3673" t="s">
        <v>72</v>
      </c>
      <c r="Q3673" t="s">
        <v>8610</v>
      </c>
      <c r="R3673" t="s">
        <v>74</v>
      </c>
      <c r="T3673" t="s">
        <v>61</v>
      </c>
      <c r="V3673" t="s">
        <v>17774</v>
      </c>
      <c r="W3673">
        <v>233339</v>
      </c>
      <c r="X3673">
        <v>16070</v>
      </c>
      <c r="Y3673">
        <v>217269</v>
      </c>
      <c r="Z3673">
        <v>178002</v>
      </c>
      <c r="AA3673">
        <v>153002</v>
      </c>
      <c r="AB3673" t="s">
        <v>63</v>
      </c>
      <c r="AC3673" s="1">
        <v>38534</v>
      </c>
      <c r="AD3673">
        <v>349900</v>
      </c>
      <c r="AE3673">
        <v>1894</v>
      </c>
      <c r="AF3673">
        <v>110</v>
      </c>
      <c r="AG3673" t="s">
        <v>64</v>
      </c>
      <c r="AH3673" t="s">
        <v>76</v>
      </c>
      <c r="AI3673">
        <v>1</v>
      </c>
      <c r="AJ3673">
        <v>2000</v>
      </c>
      <c r="AK3673">
        <v>3</v>
      </c>
      <c r="AL3673">
        <v>2</v>
      </c>
      <c r="AM3673">
        <v>1</v>
      </c>
      <c r="AN3673">
        <v>2379</v>
      </c>
      <c r="AO3673">
        <v>32</v>
      </c>
      <c r="AP3673" t="s">
        <v>63</v>
      </c>
      <c r="AQ3673" t="s">
        <v>66</v>
      </c>
      <c r="AR3673">
        <v>3340</v>
      </c>
      <c r="AW3673" t="s">
        <v>17775</v>
      </c>
      <c r="AX3673" t="s">
        <v>17776</v>
      </c>
      <c r="AY3673" t="s">
        <v>17777</v>
      </c>
      <c r="AZ3673" t="s">
        <v>70</v>
      </c>
    </row>
    <row r="3674" spans="1:52" x14ac:dyDescent="0.3">
      <c r="A3674">
        <v>2202688</v>
      </c>
      <c r="B3674" t="s">
        <v>17778</v>
      </c>
      <c r="C3674" t="str">
        <f t="shared" si="442"/>
        <v>7492</v>
      </c>
      <c r="D3674" t="s">
        <v>8411</v>
      </c>
      <c r="E3674" t="str">
        <f>"0100"</f>
        <v>0100</v>
      </c>
      <c r="F3674" t="s">
        <v>54</v>
      </c>
      <c r="G3674" t="str">
        <f>"09"</f>
        <v>09</v>
      </c>
      <c r="H3674" t="s">
        <v>55</v>
      </c>
      <c r="I3674" t="s">
        <v>56</v>
      </c>
      <c r="J3674" t="s">
        <v>57</v>
      </c>
      <c r="K3674">
        <v>1</v>
      </c>
      <c r="L3674">
        <v>44223</v>
      </c>
      <c r="M3674">
        <v>1.02</v>
      </c>
      <c r="N3674" t="str">
        <f t="shared" si="439"/>
        <v>000X</v>
      </c>
      <c r="O3674">
        <v>4603</v>
      </c>
      <c r="P3674" t="s">
        <v>72</v>
      </c>
      <c r="Q3674" t="s">
        <v>8610</v>
      </c>
      <c r="R3674" t="s">
        <v>74</v>
      </c>
      <c r="T3674" t="s">
        <v>61</v>
      </c>
      <c r="V3674" t="s">
        <v>17779</v>
      </c>
      <c r="W3674">
        <v>16240</v>
      </c>
      <c r="X3674">
        <v>16240</v>
      </c>
      <c r="Y3674">
        <v>0</v>
      </c>
      <c r="Z3674">
        <v>16240</v>
      </c>
      <c r="AA3674">
        <v>16240</v>
      </c>
      <c r="AB3674" t="s">
        <v>72</v>
      </c>
      <c r="AC3674" s="1">
        <v>44193</v>
      </c>
      <c r="AD3674">
        <v>350000</v>
      </c>
      <c r="AE3674">
        <v>3124</v>
      </c>
      <c r="AF3674">
        <v>1507</v>
      </c>
      <c r="AG3674" t="s">
        <v>64</v>
      </c>
      <c r="AH3674" t="s">
        <v>76</v>
      </c>
      <c r="AI3674">
        <v>1</v>
      </c>
      <c r="AJ3674">
        <v>2020</v>
      </c>
      <c r="AK3674">
        <v>3</v>
      </c>
      <c r="AL3674">
        <v>2</v>
      </c>
      <c r="AN3674">
        <v>1786</v>
      </c>
      <c r="AO3674">
        <v>32</v>
      </c>
      <c r="AP3674" t="s">
        <v>72</v>
      </c>
      <c r="AQ3674" t="s">
        <v>66</v>
      </c>
      <c r="AR3674">
        <v>3026</v>
      </c>
      <c r="AW3674" t="s">
        <v>17780</v>
      </c>
      <c r="AX3674" t="s">
        <v>17781</v>
      </c>
      <c r="AY3674" t="s">
        <v>17782</v>
      </c>
      <c r="AZ3674" t="s">
        <v>17783</v>
      </c>
    </row>
    <row r="3675" spans="1:52" x14ac:dyDescent="0.3">
      <c r="A3675">
        <v>2202696</v>
      </c>
      <c r="B3675" t="s">
        <v>17784</v>
      </c>
      <c r="C3675" t="str">
        <f t="shared" si="442"/>
        <v>7492</v>
      </c>
      <c r="D3675" t="s">
        <v>8411</v>
      </c>
      <c r="E3675" t="str">
        <f>"0000"</f>
        <v>0000</v>
      </c>
      <c r="F3675" t="s">
        <v>108</v>
      </c>
      <c r="G3675" t="str">
        <f t="shared" ref="G3675:G3681" si="444">"10"</f>
        <v>10</v>
      </c>
      <c r="H3675" t="s">
        <v>55</v>
      </c>
      <c r="I3675" t="s">
        <v>56</v>
      </c>
      <c r="J3675" t="s">
        <v>57</v>
      </c>
      <c r="K3675">
        <v>0</v>
      </c>
      <c r="L3675">
        <v>46250</v>
      </c>
      <c r="M3675">
        <v>1.06</v>
      </c>
      <c r="N3675" t="str">
        <f t="shared" si="439"/>
        <v>000X</v>
      </c>
      <c r="O3675">
        <v>2935</v>
      </c>
      <c r="P3675" t="s">
        <v>58</v>
      </c>
      <c r="Q3675" t="s">
        <v>8502</v>
      </c>
      <c r="R3675" t="s">
        <v>140</v>
      </c>
      <c r="T3675" t="s">
        <v>61</v>
      </c>
      <c r="V3675" t="s">
        <v>17785</v>
      </c>
      <c r="W3675">
        <v>16990</v>
      </c>
      <c r="X3675">
        <v>16990</v>
      </c>
      <c r="Y3675">
        <v>0</v>
      </c>
      <c r="Z3675">
        <v>16990</v>
      </c>
      <c r="AA3675">
        <v>16990</v>
      </c>
      <c r="AB3675" t="s">
        <v>72</v>
      </c>
      <c r="AC3675" s="1">
        <v>44207</v>
      </c>
      <c r="AD3675">
        <v>30000</v>
      </c>
      <c r="AE3675">
        <v>3138</v>
      </c>
      <c r="AF3675">
        <v>2444</v>
      </c>
      <c r="AG3675" t="s">
        <v>103</v>
      </c>
      <c r="AH3675" t="s">
        <v>76</v>
      </c>
      <c r="AR3675">
        <v>0</v>
      </c>
      <c r="AW3675" t="s">
        <v>16056</v>
      </c>
      <c r="AX3675" t="s">
        <v>17786</v>
      </c>
      <c r="AY3675" t="s">
        <v>16058</v>
      </c>
      <c r="AZ3675" t="s">
        <v>70</v>
      </c>
    </row>
    <row r="3676" spans="1:52" x14ac:dyDescent="0.3">
      <c r="A3676">
        <v>2203072</v>
      </c>
      <c r="B3676" t="s">
        <v>17787</v>
      </c>
      <c r="C3676" t="str">
        <f t="shared" si="442"/>
        <v>7492</v>
      </c>
      <c r="D3676" t="s">
        <v>8411</v>
      </c>
      <c r="E3676" t="str">
        <f>"0000"</f>
        <v>0000</v>
      </c>
      <c r="F3676" t="s">
        <v>108</v>
      </c>
      <c r="G3676" t="str">
        <f t="shared" si="444"/>
        <v>10</v>
      </c>
      <c r="H3676" t="s">
        <v>55</v>
      </c>
      <c r="I3676" t="s">
        <v>56</v>
      </c>
      <c r="J3676" t="s">
        <v>57</v>
      </c>
      <c r="K3676">
        <v>0</v>
      </c>
      <c r="L3676">
        <v>48071</v>
      </c>
      <c r="M3676">
        <v>1.1000000000000001</v>
      </c>
      <c r="N3676" t="str">
        <f t="shared" si="439"/>
        <v>000X</v>
      </c>
      <c r="O3676">
        <v>4537</v>
      </c>
      <c r="P3676" t="s">
        <v>72</v>
      </c>
      <c r="Q3676" t="s">
        <v>8919</v>
      </c>
      <c r="R3676" t="s">
        <v>140</v>
      </c>
      <c r="T3676" t="s">
        <v>61</v>
      </c>
      <c r="V3676" t="s">
        <v>17788</v>
      </c>
      <c r="W3676">
        <v>17660</v>
      </c>
      <c r="X3676">
        <v>17660</v>
      </c>
      <c r="Y3676">
        <v>0</v>
      </c>
      <c r="Z3676">
        <v>17660</v>
      </c>
      <c r="AA3676">
        <v>17660</v>
      </c>
      <c r="AB3676" t="s">
        <v>72</v>
      </c>
      <c r="AR3676">
        <v>0</v>
      </c>
      <c r="AW3676" t="s">
        <v>17789</v>
      </c>
      <c r="AY3676" t="s">
        <v>17790</v>
      </c>
      <c r="AZ3676" t="s">
        <v>17791</v>
      </c>
    </row>
    <row r="3677" spans="1:52" x14ac:dyDescent="0.3">
      <c r="A3677">
        <v>2203323</v>
      </c>
      <c r="B3677" t="s">
        <v>17792</v>
      </c>
      <c r="C3677" t="str">
        <f t="shared" si="442"/>
        <v>7492</v>
      </c>
      <c r="D3677" t="s">
        <v>8411</v>
      </c>
      <c r="E3677" t="str">
        <f>"0000"</f>
        <v>0000</v>
      </c>
      <c r="F3677" t="s">
        <v>108</v>
      </c>
      <c r="G3677" t="str">
        <f t="shared" si="444"/>
        <v>10</v>
      </c>
      <c r="H3677" t="s">
        <v>55</v>
      </c>
      <c r="I3677" t="s">
        <v>56</v>
      </c>
      <c r="J3677" t="s">
        <v>57</v>
      </c>
      <c r="K3677">
        <v>0</v>
      </c>
      <c r="L3677">
        <v>51736</v>
      </c>
      <c r="M3677">
        <v>1.19</v>
      </c>
      <c r="N3677" t="str">
        <f t="shared" si="439"/>
        <v>000X</v>
      </c>
      <c r="O3677">
        <v>2521</v>
      </c>
      <c r="P3677" t="s">
        <v>58</v>
      </c>
      <c r="Q3677" t="s">
        <v>9471</v>
      </c>
      <c r="R3677" t="s">
        <v>140</v>
      </c>
      <c r="T3677" t="s">
        <v>61</v>
      </c>
      <c r="V3677" t="s">
        <v>17793</v>
      </c>
      <c r="W3677">
        <v>19000</v>
      </c>
      <c r="X3677">
        <v>19000</v>
      </c>
      <c r="Y3677">
        <v>0</v>
      </c>
      <c r="Z3677">
        <v>19000</v>
      </c>
      <c r="AA3677">
        <v>19000</v>
      </c>
      <c r="AB3677" t="s">
        <v>72</v>
      </c>
      <c r="AC3677" s="1">
        <v>44279</v>
      </c>
      <c r="AD3677">
        <v>30000</v>
      </c>
      <c r="AE3677">
        <v>3151</v>
      </c>
      <c r="AF3677">
        <v>339</v>
      </c>
      <c r="AG3677" t="s">
        <v>103</v>
      </c>
      <c r="AH3677" t="s">
        <v>76</v>
      </c>
      <c r="AR3677">
        <v>0</v>
      </c>
      <c r="AW3677" t="s">
        <v>17794</v>
      </c>
      <c r="AY3677" t="s">
        <v>17795</v>
      </c>
      <c r="AZ3677" t="s">
        <v>70</v>
      </c>
    </row>
    <row r="3678" spans="1:52" x14ac:dyDescent="0.3">
      <c r="A3678">
        <v>2203340</v>
      </c>
      <c r="B3678" t="s">
        <v>17796</v>
      </c>
      <c r="C3678" t="str">
        <f t="shared" si="442"/>
        <v>7492</v>
      </c>
      <c r="D3678" t="s">
        <v>8411</v>
      </c>
      <c r="E3678" t="str">
        <f>"0000"</f>
        <v>0000</v>
      </c>
      <c r="F3678" t="s">
        <v>108</v>
      </c>
      <c r="G3678" t="str">
        <f t="shared" si="444"/>
        <v>10</v>
      </c>
      <c r="H3678" t="s">
        <v>55</v>
      </c>
      <c r="I3678" t="s">
        <v>56</v>
      </c>
      <c r="J3678" t="s">
        <v>57</v>
      </c>
      <c r="K3678">
        <v>0</v>
      </c>
      <c r="L3678">
        <v>48548</v>
      </c>
      <c r="M3678">
        <v>1.1100000000000001</v>
      </c>
      <c r="N3678" t="str">
        <f t="shared" si="439"/>
        <v>000X</v>
      </c>
      <c r="O3678">
        <v>4427</v>
      </c>
      <c r="P3678" t="s">
        <v>72</v>
      </c>
      <c r="Q3678" t="s">
        <v>8919</v>
      </c>
      <c r="R3678" t="s">
        <v>140</v>
      </c>
      <c r="T3678" t="s">
        <v>61</v>
      </c>
      <c r="V3678" t="s">
        <v>17797</v>
      </c>
      <c r="W3678">
        <v>17830</v>
      </c>
      <c r="X3678">
        <v>17830</v>
      </c>
      <c r="Y3678">
        <v>0</v>
      </c>
      <c r="Z3678">
        <v>17830</v>
      </c>
      <c r="AA3678">
        <v>17830</v>
      </c>
      <c r="AB3678" t="s">
        <v>72</v>
      </c>
      <c r="AC3678" s="1">
        <v>44221</v>
      </c>
      <c r="AD3678">
        <v>22000</v>
      </c>
      <c r="AE3678">
        <v>3131</v>
      </c>
      <c r="AF3678">
        <v>866</v>
      </c>
      <c r="AG3678" t="s">
        <v>103</v>
      </c>
      <c r="AH3678" t="s">
        <v>76</v>
      </c>
      <c r="AR3678">
        <v>0</v>
      </c>
      <c r="AW3678" t="s">
        <v>17798</v>
      </c>
      <c r="AX3678" t="s">
        <v>17799</v>
      </c>
      <c r="AY3678" t="s">
        <v>17800</v>
      </c>
      <c r="AZ3678" t="s">
        <v>1189</v>
      </c>
    </row>
    <row r="3679" spans="1:52" x14ac:dyDescent="0.3">
      <c r="A3679">
        <v>2203463</v>
      </c>
      <c r="B3679" t="s">
        <v>17801</v>
      </c>
      <c r="C3679" t="str">
        <f t="shared" si="442"/>
        <v>7492</v>
      </c>
      <c r="D3679" t="s">
        <v>8411</v>
      </c>
      <c r="E3679" t="str">
        <f>"0100"</f>
        <v>0100</v>
      </c>
      <c r="F3679" t="s">
        <v>54</v>
      </c>
      <c r="G3679" t="str">
        <f t="shared" si="444"/>
        <v>10</v>
      </c>
      <c r="H3679" t="s">
        <v>55</v>
      </c>
      <c r="I3679" t="s">
        <v>56</v>
      </c>
      <c r="J3679" t="s">
        <v>57</v>
      </c>
      <c r="K3679">
        <v>1</v>
      </c>
      <c r="L3679">
        <v>46736</v>
      </c>
      <c r="M3679">
        <v>1.07</v>
      </c>
      <c r="N3679" t="str">
        <f t="shared" si="439"/>
        <v>000X</v>
      </c>
      <c r="O3679">
        <v>2383</v>
      </c>
      <c r="P3679" t="s">
        <v>58</v>
      </c>
      <c r="Q3679" t="s">
        <v>13917</v>
      </c>
      <c r="R3679" t="s">
        <v>140</v>
      </c>
      <c r="T3679" t="s">
        <v>61</v>
      </c>
      <c r="V3679" t="s">
        <v>17802</v>
      </c>
      <c r="W3679">
        <v>204416</v>
      </c>
      <c r="X3679">
        <v>17170</v>
      </c>
      <c r="Y3679">
        <v>187246</v>
      </c>
      <c r="Z3679">
        <v>196783</v>
      </c>
      <c r="AA3679">
        <v>171783</v>
      </c>
      <c r="AB3679" t="s">
        <v>63</v>
      </c>
      <c r="AC3679" s="1">
        <v>43351</v>
      </c>
      <c r="AD3679">
        <v>230000</v>
      </c>
      <c r="AE3679">
        <v>2926</v>
      </c>
      <c r="AF3679">
        <v>496</v>
      </c>
      <c r="AG3679" t="s">
        <v>64</v>
      </c>
      <c r="AH3679" t="s">
        <v>76</v>
      </c>
      <c r="AI3679">
        <v>1</v>
      </c>
      <c r="AJ3679">
        <v>1998</v>
      </c>
      <c r="AK3679">
        <v>3</v>
      </c>
      <c r="AL3679">
        <v>2</v>
      </c>
      <c r="AN3679">
        <v>1766</v>
      </c>
      <c r="AO3679">
        <v>32</v>
      </c>
      <c r="AP3679" t="s">
        <v>63</v>
      </c>
      <c r="AQ3679" t="s">
        <v>66</v>
      </c>
      <c r="AR3679">
        <v>2654</v>
      </c>
      <c r="AW3679" t="s">
        <v>17803</v>
      </c>
      <c r="AX3679" t="s">
        <v>17804</v>
      </c>
      <c r="AY3679" t="s">
        <v>17805</v>
      </c>
      <c r="AZ3679" t="s">
        <v>70</v>
      </c>
    </row>
    <row r="3680" spans="1:52" x14ac:dyDescent="0.3">
      <c r="A3680">
        <v>2203471</v>
      </c>
      <c r="B3680" t="s">
        <v>17806</v>
      </c>
      <c r="C3680" t="str">
        <f t="shared" si="442"/>
        <v>7492</v>
      </c>
      <c r="D3680" t="s">
        <v>8411</v>
      </c>
      <c r="E3680" t="str">
        <f>"0100"</f>
        <v>0100</v>
      </c>
      <c r="F3680" t="s">
        <v>54</v>
      </c>
      <c r="G3680" t="str">
        <f t="shared" si="444"/>
        <v>10</v>
      </c>
      <c r="H3680" t="s">
        <v>55</v>
      </c>
      <c r="I3680" t="s">
        <v>56</v>
      </c>
      <c r="J3680" t="s">
        <v>57</v>
      </c>
      <c r="K3680">
        <v>1</v>
      </c>
      <c r="L3680">
        <v>46902</v>
      </c>
      <c r="M3680">
        <v>1.08</v>
      </c>
      <c r="N3680" t="str">
        <f t="shared" si="439"/>
        <v>000X</v>
      </c>
      <c r="O3680">
        <v>2415</v>
      </c>
      <c r="P3680" t="s">
        <v>58</v>
      </c>
      <c r="Q3680" t="s">
        <v>13917</v>
      </c>
      <c r="R3680" t="s">
        <v>140</v>
      </c>
      <c r="T3680" t="s">
        <v>61</v>
      </c>
      <c r="V3680" t="s">
        <v>17807</v>
      </c>
      <c r="W3680">
        <v>209125</v>
      </c>
      <c r="X3680">
        <v>17230</v>
      </c>
      <c r="Y3680">
        <v>191895</v>
      </c>
      <c r="Z3680">
        <v>209125</v>
      </c>
      <c r="AA3680">
        <v>209125</v>
      </c>
      <c r="AB3680" t="s">
        <v>72</v>
      </c>
      <c r="AC3680" s="1">
        <v>42076</v>
      </c>
      <c r="AD3680">
        <v>200000</v>
      </c>
      <c r="AE3680">
        <v>2676</v>
      </c>
      <c r="AF3680">
        <v>2476</v>
      </c>
      <c r="AG3680" t="s">
        <v>64</v>
      </c>
      <c r="AH3680" t="s">
        <v>76</v>
      </c>
      <c r="AI3680">
        <v>1</v>
      </c>
      <c r="AJ3680">
        <v>1997</v>
      </c>
      <c r="AK3680">
        <v>3</v>
      </c>
      <c r="AL3680">
        <v>2</v>
      </c>
      <c r="AN3680">
        <v>2044</v>
      </c>
      <c r="AO3680">
        <v>34</v>
      </c>
      <c r="AP3680" t="s">
        <v>63</v>
      </c>
      <c r="AQ3680" t="s">
        <v>66</v>
      </c>
      <c r="AR3680">
        <v>2770</v>
      </c>
      <c r="AW3680" t="s">
        <v>17808</v>
      </c>
      <c r="AX3680" t="s">
        <v>17809</v>
      </c>
      <c r="AY3680" t="s">
        <v>17810</v>
      </c>
      <c r="AZ3680" t="s">
        <v>70</v>
      </c>
    </row>
    <row r="3681" spans="1:52" x14ac:dyDescent="0.3">
      <c r="A3681">
        <v>2203587</v>
      </c>
      <c r="B3681" t="s">
        <v>17811</v>
      </c>
      <c r="C3681" t="str">
        <f t="shared" si="442"/>
        <v>7492</v>
      </c>
      <c r="D3681" t="s">
        <v>8411</v>
      </c>
      <c r="E3681" t="str">
        <f>"0000"</f>
        <v>0000</v>
      </c>
      <c r="F3681" t="s">
        <v>108</v>
      </c>
      <c r="G3681" t="str">
        <f t="shared" si="444"/>
        <v>10</v>
      </c>
      <c r="H3681" t="s">
        <v>55</v>
      </c>
      <c r="I3681" t="s">
        <v>56</v>
      </c>
      <c r="J3681" t="s">
        <v>57</v>
      </c>
      <c r="K3681">
        <v>0</v>
      </c>
      <c r="L3681">
        <v>49617</v>
      </c>
      <c r="M3681">
        <v>1.1399999999999999</v>
      </c>
      <c r="N3681" t="str">
        <f t="shared" si="439"/>
        <v>000X</v>
      </c>
      <c r="O3681">
        <v>2602</v>
      </c>
      <c r="P3681" t="s">
        <v>58</v>
      </c>
      <c r="Q3681" t="s">
        <v>9471</v>
      </c>
      <c r="R3681" t="s">
        <v>140</v>
      </c>
      <c r="T3681" t="s">
        <v>61</v>
      </c>
      <c r="V3681" t="s">
        <v>17812</v>
      </c>
      <c r="W3681">
        <v>18220</v>
      </c>
      <c r="X3681">
        <v>18220</v>
      </c>
      <c r="Y3681">
        <v>0</v>
      </c>
      <c r="Z3681">
        <v>18220</v>
      </c>
      <c r="AA3681">
        <v>18220</v>
      </c>
      <c r="AB3681" t="s">
        <v>72</v>
      </c>
      <c r="AC3681" s="1">
        <v>35855</v>
      </c>
      <c r="AD3681">
        <v>22400</v>
      </c>
      <c r="AE3681">
        <v>1238</v>
      </c>
      <c r="AF3681">
        <v>1756</v>
      </c>
      <c r="AG3681" t="s">
        <v>103</v>
      </c>
      <c r="AH3681" t="s">
        <v>873</v>
      </c>
      <c r="AR3681">
        <v>0</v>
      </c>
      <c r="AW3681" t="s">
        <v>17813</v>
      </c>
      <c r="AY3681" t="s">
        <v>17814</v>
      </c>
      <c r="AZ3681" t="s">
        <v>17815</v>
      </c>
    </row>
    <row r="3682" spans="1:52" x14ac:dyDescent="0.3">
      <c r="A3682">
        <v>2201835</v>
      </c>
      <c r="B3682" t="s">
        <v>17816</v>
      </c>
      <c r="C3682" t="str">
        <f t="shared" si="442"/>
        <v>7492</v>
      </c>
      <c r="D3682" t="s">
        <v>8411</v>
      </c>
      <c r="E3682" t="str">
        <f>"0100"</f>
        <v>0100</v>
      </c>
      <c r="F3682" t="s">
        <v>54</v>
      </c>
      <c r="G3682" t="str">
        <f t="shared" ref="G3682:G3687" si="445">"09"</f>
        <v>09</v>
      </c>
      <c r="H3682" t="s">
        <v>55</v>
      </c>
      <c r="I3682" t="s">
        <v>56</v>
      </c>
      <c r="J3682" t="s">
        <v>57</v>
      </c>
      <c r="K3682">
        <v>1</v>
      </c>
      <c r="L3682">
        <v>48824</v>
      </c>
      <c r="M3682">
        <v>1.1200000000000001</v>
      </c>
      <c r="N3682" t="str">
        <f t="shared" si="439"/>
        <v>000X</v>
      </c>
      <c r="O3682">
        <v>4437</v>
      </c>
      <c r="P3682" t="s">
        <v>72</v>
      </c>
      <c r="Q3682" t="s">
        <v>8492</v>
      </c>
      <c r="R3682" t="s">
        <v>140</v>
      </c>
      <c r="T3682" t="s">
        <v>61</v>
      </c>
      <c r="V3682" t="s">
        <v>17817</v>
      </c>
      <c r="W3682">
        <v>305084</v>
      </c>
      <c r="X3682">
        <v>17930</v>
      </c>
      <c r="Y3682">
        <v>287154</v>
      </c>
      <c r="Z3682">
        <v>233183</v>
      </c>
      <c r="AA3682">
        <v>208183</v>
      </c>
      <c r="AB3682" t="s">
        <v>72</v>
      </c>
      <c r="AC3682" s="1">
        <v>44063</v>
      </c>
      <c r="AD3682">
        <v>392500</v>
      </c>
      <c r="AE3682">
        <v>3086</v>
      </c>
      <c r="AF3682">
        <v>1583</v>
      </c>
      <c r="AG3682" t="s">
        <v>64</v>
      </c>
      <c r="AH3682" t="s">
        <v>76</v>
      </c>
      <c r="AI3682">
        <v>1</v>
      </c>
      <c r="AJ3682">
        <v>2006</v>
      </c>
      <c r="AK3682">
        <v>3</v>
      </c>
      <c r="AL3682">
        <v>3</v>
      </c>
      <c r="AN3682">
        <v>3027</v>
      </c>
      <c r="AO3682">
        <v>32</v>
      </c>
      <c r="AP3682" t="s">
        <v>63</v>
      </c>
      <c r="AQ3682" t="s">
        <v>66</v>
      </c>
      <c r="AR3682">
        <v>4086</v>
      </c>
      <c r="AW3682" t="s">
        <v>17818</v>
      </c>
      <c r="AX3682" t="s">
        <v>17819</v>
      </c>
      <c r="AY3682" t="s">
        <v>17820</v>
      </c>
      <c r="AZ3682" t="s">
        <v>70</v>
      </c>
    </row>
    <row r="3683" spans="1:52" x14ac:dyDescent="0.3">
      <c r="A3683">
        <v>2201886</v>
      </c>
      <c r="B3683" t="s">
        <v>17821</v>
      </c>
      <c r="C3683" t="str">
        <f t="shared" si="442"/>
        <v>7492</v>
      </c>
      <c r="D3683" t="s">
        <v>8411</v>
      </c>
      <c r="E3683" t="str">
        <f>"0000"</f>
        <v>0000</v>
      </c>
      <c r="F3683" t="s">
        <v>108</v>
      </c>
      <c r="G3683" t="str">
        <f t="shared" si="445"/>
        <v>09</v>
      </c>
      <c r="H3683" t="s">
        <v>55</v>
      </c>
      <c r="I3683" t="s">
        <v>56</v>
      </c>
      <c r="J3683" t="s">
        <v>57</v>
      </c>
      <c r="K3683">
        <v>0</v>
      </c>
      <c r="L3683">
        <v>44817</v>
      </c>
      <c r="M3683">
        <v>1.03</v>
      </c>
      <c r="N3683" t="str">
        <f t="shared" si="439"/>
        <v>000X</v>
      </c>
      <c r="O3683">
        <v>4357</v>
      </c>
      <c r="P3683" t="s">
        <v>72</v>
      </c>
      <c r="Q3683" t="s">
        <v>8492</v>
      </c>
      <c r="R3683" t="s">
        <v>140</v>
      </c>
      <c r="T3683" t="s">
        <v>61</v>
      </c>
      <c r="V3683" t="s">
        <v>17822</v>
      </c>
      <c r="W3683">
        <v>16460</v>
      </c>
      <c r="X3683">
        <v>16460</v>
      </c>
      <c r="Y3683">
        <v>0</v>
      </c>
      <c r="Z3683">
        <v>16460</v>
      </c>
      <c r="AA3683">
        <v>16460</v>
      </c>
      <c r="AB3683" t="s">
        <v>72</v>
      </c>
      <c r="AC3683" s="1">
        <v>43899</v>
      </c>
      <c r="AD3683">
        <v>24500</v>
      </c>
      <c r="AE3683">
        <v>3046</v>
      </c>
      <c r="AF3683">
        <v>1339</v>
      </c>
      <c r="AG3683" t="s">
        <v>103</v>
      </c>
      <c r="AH3683" t="s">
        <v>76</v>
      </c>
      <c r="AR3683">
        <v>0</v>
      </c>
      <c r="AW3683" t="s">
        <v>3292</v>
      </c>
      <c r="AY3683" t="s">
        <v>1188</v>
      </c>
      <c r="AZ3683" t="s">
        <v>1189</v>
      </c>
    </row>
    <row r="3684" spans="1:52" x14ac:dyDescent="0.3">
      <c r="A3684">
        <v>2201941</v>
      </c>
      <c r="B3684" t="s">
        <v>17823</v>
      </c>
      <c r="C3684" t="str">
        <f t="shared" si="442"/>
        <v>7492</v>
      </c>
      <c r="D3684" t="s">
        <v>8411</v>
      </c>
      <c r="E3684" t="str">
        <f>"0000"</f>
        <v>0000</v>
      </c>
      <c r="F3684" t="s">
        <v>108</v>
      </c>
      <c r="G3684" t="str">
        <f t="shared" si="445"/>
        <v>09</v>
      </c>
      <c r="H3684" t="s">
        <v>55</v>
      </c>
      <c r="I3684" t="s">
        <v>56</v>
      </c>
      <c r="J3684" t="s">
        <v>57</v>
      </c>
      <c r="K3684">
        <v>0</v>
      </c>
      <c r="L3684">
        <v>44055</v>
      </c>
      <c r="M3684">
        <v>1.01</v>
      </c>
      <c r="N3684" t="str">
        <f t="shared" si="439"/>
        <v>000X</v>
      </c>
      <c r="O3684">
        <v>3828</v>
      </c>
      <c r="P3684" t="s">
        <v>58</v>
      </c>
      <c r="Q3684" t="s">
        <v>17628</v>
      </c>
      <c r="R3684" t="s">
        <v>82</v>
      </c>
      <c r="T3684" t="s">
        <v>61</v>
      </c>
      <c r="V3684" t="s">
        <v>17824</v>
      </c>
      <c r="W3684">
        <v>16180</v>
      </c>
      <c r="X3684">
        <v>16180</v>
      </c>
      <c r="Y3684">
        <v>0</v>
      </c>
      <c r="Z3684">
        <v>16180</v>
      </c>
      <c r="AA3684">
        <v>16180</v>
      </c>
      <c r="AB3684" t="s">
        <v>72</v>
      </c>
      <c r="AR3684">
        <v>0</v>
      </c>
      <c r="AW3684" t="s">
        <v>17635</v>
      </c>
      <c r="AY3684" t="s">
        <v>17636</v>
      </c>
      <c r="AZ3684" t="s">
        <v>3031</v>
      </c>
    </row>
    <row r="3685" spans="1:52" x14ac:dyDescent="0.3">
      <c r="A3685">
        <v>2202092</v>
      </c>
      <c r="B3685" t="s">
        <v>17825</v>
      </c>
      <c r="C3685" t="str">
        <f t="shared" si="442"/>
        <v>7492</v>
      </c>
      <c r="D3685" t="s">
        <v>8411</v>
      </c>
      <c r="E3685" t="str">
        <f>"0100"</f>
        <v>0100</v>
      </c>
      <c r="F3685" t="s">
        <v>54</v>
      </c>
      <c r="G3685" t="str">
        <f t="shared" si="445"/>
        <v>09</v>
      </c>
      <c r="H3685" t="s">
        <v>55</v>
      </c>
      <c r="I3685" t="s">
        <v>56</v>
      </c>
      <c r="J3685" t="s">
        <v>57</v>
      </c>
      <c r="K3685">
        <v>1</v>
      </c>
      <c r="L3685">
        <v>50010</v>
      </c>
      <c r="M3685">
        <v>1.1499999999999999</v>
      </c>
      <c r="N3685" t="str">
        <f t="shared" si="439"/>
        <v>000X</v>
      </c>
      <c r="O3685">
        <v>4338</v>
      </c>
      <c r="P3685" t="s">
        <v>72</v>
      </c>
      <c r="Q3685" t="s">
        <v>17640</v>
      </c>
      <c r="R3685" t="s">
        <v>88</v>
      </c>
      <c r="T3685" t="s">
        <v>61</v>
      </c>
      <c r="V3685" t="s">
        <v>17826</v>
      </c>
      <c r="W3685">
        <v>170845</v>
      </c>
      <c r="X3685">
        <v>18370</v>
      </c>
      <c r="Y3685">
        <v>152475</v>
      </c>
      <c r="Z3685">
        <v>118854</v>
      </c>
      <c r="AA3685">
        <v>93854</v>
      </c>
      <c r="AB3685" t="s">
        <v>63</v>
      </c>
      <c r="AC3685" s="1">
        <v>32752</v>
      </c>
      <c r="AD3685">
        <v>78800</v>
      </c>
      <c r="AE3685">
        <v>829</v>
      </c>
      <c r="AF3685">
        <v>1430</v>
      </c>
      <c r="AG3685" t="s">
        <v>64</v>
      </c>
      <c r="AH3685" t="s">
        <v>76</v>
      </c>
      <c r="AI3685">
        <v>1</v>
      </c>
      <c r="AJ3685">
        <v>1989</v>
      </c>
      <c r="AK3685">
        <v>3</v>
      </c>
      <c r="AL3685">
        <v>2</v>
      </c>
      <c r="AN3685">
        <v>1859</v>
      </c>
      <c r="AO3685">
        <v>32</v>
      </c>
      <c r="AP3685" t="s">
        <v>63</v>
      </c>
      <c r="AQ3685" t="s">
        <v>66</v>
      </c>
      <c r="AR3685">
        <v>2594</v>
      </c>
      <c r="AW3685" t="s">
        <v>17827</v>
      </c>
      <c r="AX3685" t="s">
        <v>17828</v>
      </c>
      <c r="AY3685" t="s">
        <v>17829</v>
      </c>
      <c r="AZ3685" t="s">
        <v>17830</v>
      </c>
    </row>
    <row r="3686" spans="1:52" x14ac:dyDescent="0.3">
      <c r="A3686">
        <v>2202599</v>
      </c>
      <c r="B3686" t="s">
        <v>17831</v>
      </c>
      <c r="C3686" t="str">
        <f t="shared" si="442"/>
        <v>7492</v>
      </c>
      <c r="D3686" t="s">
        <v>8411</v>
      </c>
      <c r="E3686" t="str">
        <f>"0100"</f>
        <v>0100</v>
      </c>
      <c r="F3686" t="s">
        <v>54</v>
      </c>
      <c r="G3686" t="str">
        <f t="shared" si="445"/>
        <v>09</v>
      </c>
      <c r="H3686" t="s">
        <v>55</v>
      </c>
      <c r="I3686" t="s">
        <v>56</v>
      </c>
      <c r="J3686" t="s">
        <v>57</v>
      </c>
      <c r="K3686">
        <v>1</v>
      </c>
      <c r="L3686">
        <v>43750</v>
      </c>
      <c r="M3686">
        <v>1</v>
      </c>
      <c r="N3686" t="str">
        <f t="shared" si="439"/>
        <v>000X</v>
      </c>
      <c r="O3686">
        <v>4427</v>
      </c>
      <c r="P3686" t="s">
        <v>72</v>
      </c>
      <c r="Q3686" t="s">
        <v>8610</v>
      </c>
      <c r="R3686" t="s">
        <v>74</v>
      </c>
      <c r="T3686" t="s">
        <v>61</v>
      </c>
      <c r="V3686" t="s">
        <v>17832</v>
      </c>
      <c r="W3686">
        <v>221233</v>
      </c>
      <c r="X3686">
        <v>16070</v>
      </c>
      <c r="Y3686">
        <v>205163</v>
      </c>
      <c r="Z3686">
        <v>159249</v>
      </c>
      <c r="AA3686">
        <v>134249</v>
      </c>
      <c r="AB3686" t="s">
        <v>63</v>
      </c>
      <c r="AC3686" s="1">
        <v>37226</v>
      </c>
      <c r="AD3686">
        <v>168900</v>
      </c>
      <c r="AE3686">
        <v>1470</v>
      </c>
      <c r="AF3686">
        <v>134</v>
      </c>
      <c r="AG3686" t="s">
        <v>64</v>
      </c>
      <c r="AH3686" t="s">
        <v>76</v>
      </c>
      <c r="AI3686">
        <v>1</v>
      </c>
      <c r="AJ3686">
        <v>1998</v>
      </c>
      <c r="AK3686">
        <v>3</v>
      </c>
      <c r="AL3686">
        <v>2</v>
      </c>
      <c r="AN3686">
        <v>2291</v>
      </c>
      <c r="AO3686">
        <v>32</v>
      </c>
      <c r="AP3686" t="s">
        <v>72</v>
      </c>
      <c r="AQ3686" t="s">
        <v>66</v>
      </c>
      <c r="AR3686">
        <v>3275</v>
      </c>
      <c r="AW3686" t="s">
        <v>17833</v>
      </c>
      <c r="AX3686" t="s">
        <v>17834</v>
      </c>
      <c r="AY3686" t="s">
        <v>17835</v>
      </c>
      <c r="AZ3686" t="s">
        <v>70</v>
      </c>
    </row>
    <row r="3687" spans="1:52" x14ac:dyDescent="0.3">
      <c r="A3687">
        <v>2202611</v>
      </c>
      <c r="B3687" t="s">
        <v>17836</v>
      </c>
      <c r="C3687" t="str">
        <f t="shared" si="442"/>
        <v>7492</v>
      </c>
      <c r="D3687" t="s">
        <v>8411</v>
      </c>
      <c r="E3687" t="str">
        <f>"0000"</f>
        <v>0000</v>
      </c>
      <c r="F3687" t="s">
        <v>108</v>
      </c>
      <c r="G3687" t="str">
        <f t="shared" si="445"/>
        <v>09</v>
      </c>
      <c r="H3687" t="s">
        <v>55</v>
      </c>
      <c r="I3687" t="s">
        <v>56</v>
      </c>
      <c r="J3687" t="s">
        <v>57</v>
      </c>
      <c r="K3687">
        <v>0</v>
      </c>
      <c r="L3687">
        <v>43750</v>
      </c>
      <c r="M3687">
        <v>1</v>
      </c>
      <c r="N3687" t="str">
        <f t="shared" si="439"/>
        <v>000X</v>
      </c>
      <c r="O3687">
        <v>4465</v>
      </c>
      <c r="P3687" t="s">
        <v>72</v>
      </c>
      <c r="Q3687" t="s">
        <v>8610</v>
      </c>
      <c r="R3687" t="s">
        <v>74</v>
      </c>
      <c r="T3687" t="s">
        <v>61</v>
      </c>
      <c r="V3687" t="s">
        <v>17837</v>
      </c>
      <c r="W3687">
        <v>16070</v>
      </c>
      <c r="X3687">
        <v>16070</v>
      </c>
      <c r="Y3687">
        <v>0</v>
      </c>
      <c r="Z3687">
        <v>16070</v>
      </c>
      <c r="AA3687">
        <v>16070</v>
      </c>
      <c r="AB3687" t="s">
        <v>72</v>
      </c>
      <c r="AR3687">
        <v>0</v>
      </c>
      <c r="AW3687" t="s">
        <v>17838</v>
      </c>
      <c r="AY3687" t="s">
        <v>17839</v>
      </c>
      <c r="AZ3687" t="s">
        <v>17840</v>
      </c>
    </row>
    <row r="3688" spans="1:52" x14ac:dyDescent="0.3">
      <c r="A3688">
        <v>2202815</v>
      </c>
      <c r="B3688" t="s">
        <v>17841</v>
      </c>
      <c r="C3688" t="str">
        <f t="shared" si="442"/>
        <v>7492</v>
      </c>
      <c r="D3688" t="s">
        <v>8411</v>
      </c>
      <c r="E3688" t="str">
        <f>"0000"</f>
        <v>0000</v>
      </c>
      <c r="F3688" t="s">
        <v>108</v>
      </c>
      <c r="G3688" t="str">
        <f t="shared" ref="G3688:G3694" si="446">"10"</f>
        <v>10</v>
      </c>
      <c r="H3688" t="s">
        <v>55</v>
      </c>
      <c r="I3688" t="s">
        <v>56</v>
      </c>
      <c r="J3688" t="s">
        <v>8434</v>
      </c>
      <c r="K3688">
        <v>0</v>
      </c>
      <c r="L3688">
        <v>67746</v>
      </c>
      <c r="M3688">
        <v>1.56</v>
      </c>
      <c r="N3688" t="str">
        <f t="shared" si="439"/>
        <v>000X</v>
      </c>
      <c r="O3688">
        <v>4454</v>
      </c>
      <c r="P3688" t="s">
        <v>72</v>
      </c>
      <c r="Q3688" t="s">
        <v>17598</v>
      </c>
      <c r="R3688" t="s">
        <v>110</v>
      </c>
      <c r="T3688" t="s">
        <v>61</v>
      </c>
      <c r="V3688" t="s">
        <v>17842</v>
      </c>
      <c r="W3688">
        <v>19440</v>
      </c>
      <c r="X3688">
        <v>19440</v>
      </c>
      <c r="Y3688">
        <v>0</v>
      </c>
      <c r="Z3688">
        <v>19440</v>
      </c>
      <c r="AA3688">
        <v>19440</v>
      </c>
      <c r="AB3688" t="s">
        <v>72</v>
      </c>
      <c r="AR3688">
        <v>0</v>
      </c>
      <c r="AW3688" t="s">
        <v>17843</v>
      </c>
      <c r="AY3688" t="s">
        <v>17844</v>
      </c>
      <c r="AZ3688" t="s">
        <v>17845</v>
      </c>
    </row>
    <row r="3689" spans="1:52" x14ac:dyDescent="0.3">
      <c r="A3689">
        <v>2202963</v>
      </c>
      <c r="B3689" t="s">
        <v>17846</v>
      </c>
      <c r="C3689" t="str">
        <f t="shared" si="442"/>
        <v>7492</v>
      </c>
      <c r="D3689" t="s">
        <v>8411</v>
      </c>
      <c r="E3689" t="str">
        <f>"0100"</f>
        <v>0100</v>
      </c>
      <c r="F3689" t="s">
        <v>54</v>
      </c>
      <c r="G3689" t="str">
        <f t="shared" si="446"/>
        <v>10</v>
      </c>
      <c r="H3689" t="s">
        <v>55</v>
      </c>
      <c r="I3689" t="s">
        <v>56</v>
      </c>
      <c r="J3689" t="s">
        <v>57</v>
      </c>
      <c r="K3689">
        <v>1</v>
      </c>
      <c r="L3689">
        <v>46004</v>
      </c>
      <c r="M3689">
        <v>1.06</v>
      </c>
      <c r="N3689" t="str">
        <f t="shared" si="439"/>
        <v>000X</v>
      </c>
      <c r="O3689">
        <v>2498</v>
      </c>
      <c r="P3689" t="s">
        <v>58</v>
      </c>
      <c r="Q3689" t="s">
        <v>8929</v>
      </c>
      <c r="R3689" t="s">
        <v>140</v>
      </c>
      <c r="T3689" t="s">
        <v>61</v>
      </c>
      <c r="V3689" t="s">
        <v>17847</v>
      </c>
      <c r="W3689">
        <v>201732</v>
      </c>
      <c r="X3689">
        <v>16900</v>
      </c>
      <c r="Y3689">
        <v>184832</v>
      </c>
      <c r="Z3689">
        <v>143056</v>
      </c>
      <c r="AA3689">
        <v>117556</v>
      </c>
      <c r="AB3689" t="s">
        <v>63</v>
      </c>
      <c r="AC3689" s="1">
        <v>33756</v>
      </c>
      <c r="AD3689">
        <v>11000</v>
      </c>
      <c r="AE3689">
        <v>944</v>
      </c>
      <c r="AF3689">
        <v>1320</v>
      </c>
      <c r="AG3689" t="s">
        <v>103</v>
      </c>
      <c r="AH3689" t="s">
        <v>76</v>
      </c>
      <c r="AI3689">
        <v>1</v>
      </c>
      <c r="AJ3689">
        <v>1993</v>
      </c>
      <c r="AK3689">
        <v>3</v>
      </c>
      <c r="AL3689">
        <v>2</v>
      </c>
      <c r="AN3689">
        <v>1901</v>
      </c>
      <c r="AO3689">
        <v>32</v>
      </c>
      <c r="AP3689" t="s">
        <v>63</v>
      </c>
      <c r="AQ3689" t="s">
        <v>66</v>
      </c>
      <c r="AR3689">
        <v>2891</v>
      </c>
      <c r="AW3689" t="s">
        <v>17848</v>
      </c>
      <c r="AX3689" t="s">
        <v>17849</v>
      </c>
      <c r="AY3689" t="s">
        <v>17850</v>
      </c>
      <c r="AZ3689" t="s">
        <v>9719</v>
      </c>
    </row>
    <row r="3690" spans="1:52" x14ac:dyDescent="0.3">
      <c r="A3690">
        <v>2203331</v>
      </c>
      <c r="B3690" t="s">
        <v>17851</v>
      </c>
      <c r="C3690" t="str">
        <f t="shared" si="442"/>
        <v>7492</v>
      </c>
      <c r="D3690" t="s">
        <v>8411</v>
      </c>
      <c r="E3690" t="str">
        <f>"0000"</f>
        <v>0000</v>
      </c>
      <c r="F3690" t="s">
        <v>108</v>
      </c>
      <c r="G3690" t="str">
        <f t="shared" si="446"/>
        <v>10</v>
      </c>
      <c r="H3690" t="s">
        <v>55</v>
      </c>
      <c r="I3690" t="s">
        <v>56</v>
      </c>
      <c r="J3690" t="s">
        <v>57</v>
      </c>
      <c r="K3690">
        <v>0</v>
      </c>
      <c r="L3690">
        <v>50727</v>
      </c>
      <c r="M3690">
        <v>1.1599999999999999</v>
      </c>
      <c r="N3690" t="str">
        <f t="shared" si="439"/>
        <v>000X</v>
      </c>
      <c r="O3690">
        <v>2543</v>
      </c>
      <c r="P3690" t="s">
        <v>58</v>
      </c>
      <c r="Q3690" t="s">
        <v>9471</v>
      </c>
      <c r="R3690" t="s">
        <v>140</v>
      </c>
      <c r="T3690" t="s">
        <v>61</v>
      </c>
      <c r="V3690" t="s">
        <v>17852</v>
      </c>
      <c r="W3690">
        <v>18630</v>
      </c>
      <c r="X3690">
        <v>18630</v>
      </c>
      <c r="Y3690">
        <v>0</v>
      </c>
      <c r="Z3690">
        <v>18630</v>
      </c>
      <c r="AA3690">
        <v>18630</v>
      </c>
      <c r="AB3690" t="s">
        <v>72</v>
      </c>
      <c r="AC3690" s="1">
        <v>38777</v>
      </c>
      <c r="AD3690">
        <v>76500</v>
      </c>
      <c r="AE3690">
        <v>1994</v>
      </c>
      <c r="AF3690">
        <v>2330</v>
      </c>
      <c r="AG3690" t="s">
        <v>103</v>
      </c>
      <c r="AH3690" t="s">
        <v>76</v>
      </c>
      <c r="AR3690">
        <v>0</v>
      </c>
      <c r="AW3690" t="s">
        <v>17853</v>
      </c>
      <c r="AX3690" t="s">
        <v>17854</v>
      </c>
      <c r="AY3690" t="s">
        <v>17855</v>
      </c>
      <c r="AZ3690" t="s">
        <v>17856</v>
      </c>
    </row>
    <row r="3691" spans="1:52" x14ac:dyDescent="0.3">
      <c r="A3691">
        <v>2203447</v>
      </c>
      <c r="B3691" t="s">
        <v>17857</v>
      </c>
      <c r="C3691" t="str">
        <f t="shared" si="442"/>
        <v>7492</v>
      </c>
      <c r="D3691" t="s">
        <v>8411</v>
      </c>
      <c r="E3691" t="str">
        <f>"0000"</f>
        <v>0000</v>
      </c>
      <c r="F3691" t="s">
        <v>108</v>
      </c>
      <c r="G3691" t="str">
        <f t="shared" si="446"/>
        <v>10</v>
      </c>
      <c r="H3691" t="s">
        <v>55</v>
      </c>
      <c r="I3691" t="s">
        <v>56</v>
      </c>
      <c r="J3691" t="s">
        <v>57</v>
      </c>
      <c r="K3691">
        <v>0</v>
      </c>
      <c r="L3691">
        <v>48283</v>
      </c>
      <c r="M3691">
        <v>1.1100000000000001</v>
      </c>
      <c r="N3691" t="str">
        <f t="shared" ref="N3691:N3754" si="447">"000X"</f>
        <v>000X</v>
      </c>
      <c r="O3691">
        <v>4601</v>
      </c>
      <c r="P3691" t="s">
        <v>72</v>
      </c>
      <c r="Q3691" t="s">
        <v>8919</v>
      </c>
      <c r="R3691" t="s">
        <v>140</v>
      </c>
      <c r="T3691" t="s">
        <v>61</v>
      </c>
      <c r="V3691" t="s">
        <v>17858</v>
      </c>
      <c r="W3691">
        <v>17730</v>
      </c>
      <c r="X3691">
        <v>17730</v>
      </c>
      <c r="Y3691">
        <v>0</v>
      </c>
      <c r="Z3691">
        <v>17730</v>
      </c>
      <c r="AA3691">
        <v>17730</v>
      </c>
      <c r="AB3691" t="s">
        <v>72</v>
      </c>
      <c r="AC3691" s="1">
        <v>33117</v>
      </c>
      <c r="AD3691">
        <v>16200</v>
      </c>
      <c r="AE3691">
        <v>873</v>
      </c>
      <c r="AF3691">
        <v>695</v>
      </c>
      <c r="AG3691" t="s">
        <v>103</v>
      </c>
      <c r="AH3691" t="s">
        <v>873</v>
      </c>
      <c r="AR3691">
        <v>0</v>
      </c>
      <c r="AW3691" t="s">
        <v>17859</v>
      </c>
      <c r="AX3691" t="s">
        <v>17860</v>
      </c>
      <c r="AY3691" t="s">
        <v>17861</v>
      </c>
      <c r="AZ3691" t="s">
        <v>17862</v>
      </c>
    </row>
    <row r="3692" spans="1:52" x14ac:dyDescent="0.3">
      <c r="A3692">
        <v>2203510</v>
      </c>
      <c r="B3692" t="s">
        <v>17863</v>
      </c>
      <c r="C3692" t="str">
        <f t="shared" si="442"/>
        <v>7492</v>
      </c>
      <c r="D3692" t="s">
        <v>8411</v>
      </c>
      <c r="E3692" t="str">
        <f>"0100"</f>
        <v>0100</v>
      </c>
      <c r="F3692" t="s">
        <v>54</v>
      </c>
      <c r="G3692" t="str">
        <f t="shared" si="446"/>
        <v>10</v>
      </c>
      <c r="H3692" t="s">
        <v>55</v>
      </c>
      <c r="I3692" t="s">
        <v>56</v>
      </c>
      <c r="J3692" t="s">
        <v>57</v>
      </c>
      <c r="K3692">
        <v>1</v>
      </c>
      <c r="L3692">
        <v>47056</v>
      </c>
      <c r="M3692">
        <v>1.08</v>
      </c>
      <c r="N3692" t="str">
        <f t="shared" si="447"/>
        <v>000X</v>
      </c>
      <c r="O3692">
        <v>2523</v>
      </c>
      <c r="P3692" t="s">
        <v>58</v>
      </c>
      <c r="Q3692" t="s">
        <v>13917</v>
      </c>
      <c r="R3692" t="s">
        <v>140</v>
      </c>
      <c r="T3692" t="s">
        <v>61</v>
      </c>
      <c r="V3692" t="s">
        <v>17864</v>
      </c>
      <c r="W3692">
        <v>197271</v>
      </c>
      <c r="X3692">
        <v>17280</v>
      </c>
      <c r="Y3692">
        <v>179991</v>
      </c>
      <c r="Z3692">
        <v>139882</v>
      </c>
      <c r="AA3692">
        <v>114882</v>
      </c>
      <c r="AB3692" t="s">
        <v>63</v>
      </c>
      <c r="AC3692" s="1">
        <v>36770</v>
      </c>
      <c r="AD3692">
        <v>131000</v>
      </c>
      <c r="AE3692">
        <v>1381</v>
      </c>
      <c r="AF3692">
        <v>2386</v>
      </c>
      <c r="AG3692" t="s">
        <v>64</v>
      </c>
      <c r="AH3692" t="s">
        <v>76</v>
      </c>
      <c r="AI3692">
        <v>1</v>
      </c>
      <c r="AJ3692">
        <v>1990</v>
      </c>
      <c r="AK3692">
        <v>3</v>
      </c>
      <c r="AL3692">
        <v>2</v>
      </c>
      <c r="AN3692">
        <v>1948</v>
      </c>
      <c r="AO3692">
        <v>32</v>
      </c>
      <c r="AP3692" t="s">
        <v>63</v>
      </c>
      <c r="AQ3692" t="s">
        <v>66</v>
      </c>
      <c r="AR3692">
        <v>2838</v>
      </c>
      <c r="AW3692" t="s">
        <v>17865</v>
      </c>
      <c r="AX3692" t="s">
        <v>17866</v>
      </c>
      <c r="AY3692" t="s">
        <v>17867</v>
      </c>
      <c r="AZ3692" t="s">
        <v>17741</v>
      </c>
    </row>
    <row r="3693" spans="1:52" x14ac:dyDescent="0.3">
      <c r="A3693">
        <v>2203528</v>
      </c>
      <c r="B3693" t="s">
        <v>17868</v>
      </c>
      <c r="C3693" t="str">
        <f t="shared" si="442"/>
        <v>7492</v>
      </c>
      <c r="D3693" t="s">
        <v>8411</v>
      </c>
      <c r="E3693" t="str">
        <f>"0100"</f>
        <v>0100</v>
      </c>
      <c r="F3693" t="s">
        <v>54</v>
      </c>
      <c r="G3693" t="str">
        <f t="shared" si="446"/>
        <v>10</v>
      </c>
      <c r="H3693" t="s">
        <v>55</v>
      </c>
      <c r="I3693" t="s">
        <v>56</v>
      </c>
      <c r="J3693" t="s">
        <v>57</v>
      </c>
      <c r="K3693">
        <v>1</v>
      </c>
      <c r="L3693">
        <v>45707</v>
      </c>
      <c r="M3693">
        <v>1.05</v>
      </c>
      <c r="N3693" t="str">
        <f t="shared" si="447"/>
        <v>000X</v>
      </c>
      <c r="O3693">
        <v>2535</v>
      </c>
      <c r="P3693" t="s">
        <v>58</v>
      </c>
      <c r="Q3693" t="s">
        <v>13917</v>
      </c>
      <c r="R3693" t="s">
        <v>140</v>
      </c>
      <c r="T3693" t="s">
        <v>61</v>
      </c>
      <c r="V3693" t="s">
        <v>17869</v>
      </c>
      <c r="W3693">
        <v>153878</v>
      </c>
      <c r="X3693">
        <v>16790</v>
      </c>
      <c r="Y3693">
        <v>137088</v>
      </c>
      <c r="Z3693">
        <v>113788</v>
      </c>
      <c r="AA3693">
        <v>88288</v>
      </c>
      <c r="AB3693" t="s">
        <v>63</v>
      </c>
      <c r="AC3693" s="1">
        <v>41275</v>
      </c>
      <c r="AD3693">
        <v>100000</v>
      </c>
      <c r="AE3693">
        <v>2531</v>
      </c>
      <c r="AF3693">
        <v>126</v>
      </c>
      <c r="AG3693" t="s">
        <v>64</v>
      </c>
      <c r="AH3693" t="s">
        <v>76</v>
      </c>
      <c r="AI3693">
        <v>1</v>
      </c>
      <c r="AJ3693">
        <v>1988</v>
      </c>
      <c r="AK3693">
        <v>3</v>
      </c>
      <c r="AL3693">
        <v>2</v>
      </c>
      <c r="AN3693">
        <v>1501</v>
      </c>
      <c r="AO3693">
        <v>32</v>
      </c>
      <c r="AP3693" t="s">
        <v>72</v>
      </c>
      <c r="AQ3693" t="s">
        <v>66</v>
      </c>
      <c r="AR3693">
        <v>2553</v>
      </c>
      <c r="AW3693" t="s">
        <v>17870</v>
      </c>
      <c r="AX3693" t="s">
        <v>17871</v>
      </c>
      <c r="AY3693" t="s">
        <v>17872</v>
      </c>
      <c r="AZ3693" t="s">
        <v>70</v>
      </c>
    </row>
    <row r="3694" spans="1:52" x14ac:dyDescent="0.3">
      <c r="A3694">
        <v>2203609</v>
      </c>
      <c r="B3694" t="s">
        <v>17873</v>
      </c>
      <c r="C3694" t="str">
        <f t="shared" si="442"/>
        <v>7492</v>
      </c>
      <c r="D3694" t="s">
        <v>8411</v>
      </c>
      <c r="E3694" t="str">
        <f>"0100"</f>
        <v>0100</v>
      </c>
      <c r="F3694" t="s">
        <v>54</v>
      </c>
      <c r="G3694" t="str">
        <f t="shared" si="446"/>
        <v>10</v>
      </c>
      <c r="H3694" t="s">
        <v>55</v>
      </c>
      <c r="I3694" t="s">
        <v>56</v>
      </c>
      <c r="J3694" t="s">
        <v>57</v>
      </c>
      <c r="K3694">
        <v>1</v>
      </c>
      <c r="L3694">
        <v>47520</v>
      </c>
      <c r="M3694">
        <v>1.0900000000000001</v>
      </c>
      <c r="N3694" t="str">
        <f t="shared" si="447"/>
        <v>000X</v>
      </c>
      <c r="O3694">
        <v>2552</v>
      </c>
      <c r="P3694" t="s">
        <v>58</v>
      </c>
      <c r="Q3694" t="s">
        <v>9471</v>
      </c>
      <c r="R3694" t="s">
        <v>140</v>
      </c>
      <c r="T3694" t="s">
        <v>61</v>
      </c>
      <c r="V3694" t="s">
        <v>17874</v>
      </c>
      <c r="W3694">
        <v>294557</v>
      </c>
      <c r="X3694">
        <v>17450</v>
      </c>
      <c r="Y3694">
        <v>277107</v>
      </c>
      <c r="Z3694">
        <v>283762</v>
      </c>
      <c r="AA3694">
        <v>258762</v>
      </c>
      <c r="AB3694" t="s">
        <v>63</v>
      </c>
      <c r="AC3694" s="1">
        <v>43922</v>
      </c>
      <c r="AD3694">
        <v>367500</v>
      </c>
      <c r="AE3694">
        <v>3050</v>
      </c>
      <c r="AF3694">
        <v>1654</v>
      </c>
      <c r="AG3694" t="s">
        <v>64</v>
      </c>
      <c r="AH3694" t="s">
        <v>76</v>
      </c>
      <c r="AI3694">
        <v>1</v>
      </c>
      <c r="AJ3694">
        <v>2006</v>
      </c>
      <c r="AK3694">
        <v>4</v>
      </c>
      <c r="AL3694">
        <v>2</v>
      </c>
      <c r="AN3694">
        <v>2786</v>
      </c>
      <c r="AO3694">
        <v>32</v>
      </c>
      <c r="AP3694" t="s">
        <v>63</v>
      </c>
      <c r="AQ3694" t="s">
        <v>66</v>
      </c>
      <c r="AR3694">
        <v>3787</v>
      </c>
      <c r="AW3694" t="s">
        <v>17875</v>
      </c>
      <c r="AX3694" t="s">
        <v>17876</v>
      </c>
      <c r="AY3694" t="s">
        <v>17877</v>
      </c>
      <c r="AZ3694" t="s">
        <v>70</v>
      </c>
    </row>
    <row r="3695" spans="1:52" x14ac:dyDescent="0.3">
      <c r="A3695">
        <v>2201711</v>
      </c>
      <c r="B3695" t="s">
        <v>17878</v>
      </c>
      <c r="C3695" t="str">
        <f t="shared" si="442"/>
        <v>7492</v>
      </c>
      <c r="D3695" t="s">
        <v>8411</v>
      </c>
      <c r="E3695" t="str">
        <f>"0000"</f>
        <v>0000</v>
      </c>
      <c r="F3695" t="s">
        <v>108</v>
      </c>
      <c r="G3695" t="str">
        <f t="shared" ref="G3695:G3700" si="448">"09"</f>
        <v>09</v>
      </c>
      <c r="H3695" t="s">
        <v>55</v>
      </c>
      <c r="I3695" t="s">
        <v>56</v>
      </c>
      <c r="J3695" t="s">
        <v>57</v>
      </c>
      <c r="K3695">
        <v>0</v>
      </c>
      <c r="L3695">
        <v>48053</v>
      </c>
      <c r="M3695">
        <v>1.1000000000000001</v>
      </c>
      <c r="N3695" t="str">
        <f t="shared" si="447"/>
        <v>000X</v>
      </c>
      <c r="O3695">
        <v>4520</v>
      </c>
      <c r="P3695" t="s">
        <v>72</v>
      </c>
      <c r="Q3695" t="s">
        <v>8540</v>
      </c>
      <c r="R3695" t="s">
        <v>88</v>
      </c>
      <c r="T3695" t="s">
        <v>61</v>
      </c>
      <c r="V3695" t="s">
        <v>17879</v>
      </c>
      <c r="W3695">
        <v>17650</v>
      </c>
      <c r="X3695">
        <v>17650</v>
      </c>
      <c r="Y3695">
        <v>0</v>
      </c>
      <c r="Z3695">
        <v>17650</v>
      </c>
      <c r="AA3695">
        <v>17650</v>
      </c>
      <c r="AB3695" t="s">
        <v>72</v>
      </c>
      <c r="AC3695" s="1">
        <v>36770</v>
      </c>
      <c r="AD3695">
        <v>12000</v>
      </c>
      <c r="AE3695">
        <v>1384</v>
      </c>
      <c r="AF3695">
        <v>1526</v>
      </c>
      <c r="AG3695" t="s">
        <v>103</v>
      </c>
      <c r="AH3695" t="s">
        <v>76</v>
      </c>
      <c r="AR3695">
        <v>0</v>
      </c>
      <c r="AW3695" t="s">
        <v>8712</v>
      </c>
      <c r="AX3695" t="s">
        <v>17880</v>
      </c>
      <c r="AY3695" t="s">
        <v>8714</v>
      </c>
      <c r="AZ3695" t="s">
        <v>70</v>
      </c>
    </row>
    <row r="3696" spans="1:52" x14ac:dyDescent="0.3">
      <c r="A3696">
        <v>2201851</v>
      </c>
      <c r="B3696" t="s">
        <v>17881</v>
      </c>
      <c r="C3696" t="str">
        <f t="shared" si="442"/>
        <v>7492</v>
      </c>
      <c r="D3696" t="s">
        <v>8411</v>
      </c>
      <c r="E3696" t="str">
        <f>"0100"</f>
        <v>0100</v>
      </c>
      <c r="F3696" t="s">
        <v>54</v>
      </c>
      <c r="G3696" t="str">
        <f t="shared" si="448"/>
        <v>09</v>
      </c>
      <c r="H3696" t="s">
        <v>55</v>
      </c>
      <c r="I3696" t="s">
        <v>56</v>
      </c>
      <c r="J3696" t="s">
        <v>57</v>
      </c>
      <c r="K3696">
        <v>1</v>
      </c>
      <c r="L3696">
        <v>48790</v>
      </c>
      <c r="M3696">
        <v>1.1200000000000001</v>
      </c>
      <c r="N3696" t="str">
        <f t="shared" si="447"/>
        <v>000X</v>
      </c>
      <c r="O3696">
        <v>4563</v>
      </c>
      <c r="P3696" t="s">
        <v>72</v>
      </c>
      <c r="Q3696" t="s">
        <v>8492</v>
      </c>
      <c r="R3696" t="s">
        <v>140</v>
      </c>
      <c r="T3696" t="s">
        <v>61</v>
      </c>
      <c r="V3696" t="s">
        <v>17882</v>
      </c>
      <c r="W3696">
        <v>192038</v>
      </c>
      <c r="X3696">
        <v>17920</v>
      </c>
      <c r="Y3696">
        <v>174118</v>
      </c>
      <c r="Z3696">
        <v>133528</v>
      </c>
      <c r="AA3696">
        <v>108528</v>
      </c>
      <c r="AB3696" t="s">
        <v>63</v>
      </c>
      <c r="AC3696" s="1">
        <v>35704</v>
      </c>
      <c r="AD3696">
        <v>11000</v>
      </c>
      <c r="AE3696">
        <v>1209</v>
      </c>
      <c r="AF3696">
        <v>2199</v>
      </c>
      <c r="AG3696" t="s">
        <v>103</v>
      </c>
      <c r="AH3696" t="s">
        <v>76</v>
      </c>
      <c r="AI3696">
        <v>1</v>
      </c>
      <c r="AJ3696">
        <v>1998</v>
      </c>
      <c r="AK3696">
        <v>3</v>
      </c>
      <c r="AL3696">
        <v>2</v>
      </c>
      <c r="AN3696">
        <v>1857</v>
      </c>
      <c r="AO3696">
        <v>32</v>
      </c>
      <c r="AP3696" t="s">
        <v>63</v>
      </c>
      <c r="AQ3696" t="s">
        <v>66</v>
      </c>
      <c r="AR3696">
        <v>2697</v>
      </c>
      <c r="AW3696" t="s">
        <v>17883</v>
      </c>
      <c r="AX3696" t="s">
        <v>17884</v>
      </c>
      <c r="AY3696" t="s">
        <v>17885</v>
      </c>
      <c r="AZ3696" t="s">
        <v>70</v>
      </c>
    </row>
    <row r="3697" spans="1:52" x14ac:dyDescent="0.3">
      <c r="A3697">
        <v>2201924</v>
      </c>
      <c r="B3697" t="s">
        <v>17886</v>
      </c>
      <c r="C3697" t="str">
        <f t="shared" si="442"/>
        <v>7492</v>
      </c>
      <c r="D3697" t="s">
        <v>8411</v>
      </c>
      <c r="E3697" t="str">
        <f>"0100"</f>
        <v>0100</v>
      </c>
      <c r="F3697" t="s">
        <v>54</v>
      </c>
      <c r="G3697" t="str">
        <f t="shared" si="448"/>
        <v>09</v>
      </c>
      <c r="H3697" t="s">
        <v>55</v>
      </c>
      <c r="I3697" t="s">
        <v>56</v>
      </c>
      <c r="J3697" t="s">
        <v>57</v>
      </c>
      <c r="K3697">
        <v>1</v>
      </c>
      <c r="L3697">
        <v>44047</v>
      </c>
      <c r="M3697">
        <v>1.01</v>
      </c>
      <c r="N3697" t="str">
        <f t="shared" si="447"/>
        <v>000X</v>
      </c>
      <c r="O3697">
        <v>3854</v>
      </c>
      <c r="P3697" t="s">
        <v>58</v>
      </c>
      <c r="Q3697" t="s">
        <v>17628</v>
      </c>
      <c r="R3697" t="s">
        <v>82</v>
      </c>
      <c r="T3697" t="s">
        <v>61</v>
      </c>
      <c r="V3697" t="s">
        <v>17887</v>
      </c>
      <c r="W3697">
        <v>274144</v>
      </c>
      <c r="X3697">
        <v>16180</v>
      </c>
      <c r="Y3697">
        <v>257964</v>
      </c>
      <c r="Z3697">
        <v>218358</v>
      </c>
      <c r="AA3697">
        <v>193358</v>
      </c>
      <c r="AB3697" t="s">
        <v>63</v>
      </c>
      <c r="AC3697" s="1">
        <v>37104</v>
      </c>
      <c r="AD3697">
        <v>13800</v>
      </c>
      <c r="AE3697">
        <v>1449</v>
      </c>
      <c r="AF3697">
        <v>1135</v>
      </c>
      <c r="AG3697" t="s">
        <v>103</v>
      </c>
      <c r="AH3697" t="s">
        <v>76</v>
      </c>
      <c r="AI3697">
        <v>1</v>
      </c>
      <c r="AJ3697">
        <v>2002</v>
      </c>
      <c r="AK3697">
        <v>3</v>
      </c>
      <c r="AL3697">
        <v>3</v>
      </c>
      <c r="AN3697">
        <v>2602</v>
      </c>
      <c r="AO3697">
        <v>32</v>
      </c>
      <c r="AP3697" t="s">
        <v>63</v>
      </c>
      <c r="AQ3697" t="s">
        <v>66</v>
      </c>
      <c r="AR3697">
        <v>3806</v>
      </c>
      <c r="AW3697" t="s">
        <v>17888</v>
      </c>
      <c r="AX3697" t="s">
        <v>17889</v>
      </c>
      <c r="AY3697" t="s">
        <v>17890</v>
      </c>
      <c r="AZ3697" t="s">
        <v>70</v>
      </c>
    </row>
    <row r="3698" spans="1:52" x14ac:dyDescent="0.3">
      <c r="A3698">
        <v>2202076</v>
      </c>
      <c r="B3698" t="s">
        <v>17891</v>
      </c>
      <c r="C3698" t="str">
        <f t="shared" si="442"/>
        <v>7492</v>
      </c>
      <c r="D3698" t="s">
        <v>8411</v>
      </c>
      <c r="E3698" t="str">
        <f>"0100"</f>
        <v>0100</v>
      </c>
      <c r="F3698" t="s">
        <v>54</v>
      </c>
      <c r="G3698" t="str">
        <f t="shared" si="448"/>
        <v>09</v>
      </c>
      <c r="H3698" t="s">
        <v>55</v>
      </c>
      <c r="I3698" t="s">
        <v>56</v>
      </c>
      <c r="J3698" t="s">
        <v>57</v>
      </c>
      <c r="K3698">
        <v>1</v>
      </c>
      <c r="L3698">
        <v>52513</v>
      </c>
      <c r="M3698">
        <v>1.21</v>
      </c>
      <c r="N3698" t="str">
        <f t="shared" si="447"/>
        <v>000X</v>
      </c>
      <c r="O3698">
        <v>4374</v>
      </c>
      <c r="P3698" t="s">
        <v>72</v>
      </c>
      <c r="Q3698" t="s">
        <v>17640</v>
      </c>
      <c r="R3698" t="s">
        <v>88</v>
      </c>
      <c r="T3698" t="s">
        <v>61</v>
      </c>
      <c r="V3698" t="s">
        <v>17892</v>
      </c>
      <c r="W3698">
        <v>254551</v>
      </c>
      <c r="X3698">
        <v>19290</v>
      </c>
      <c r="Y3698">
        <v>235261</v>
      </c>
      <c r="Z3698">
        <v>202254</v>
      </c>
      <c r="AA3698">
        <v>177254</v>
      </c>
      <c r="AB3698" t="s">
        <v>63</v>
      </c>
      <c r="AC3698" s="1">
        <v>38838</v>
      </c>
      <c r="AD3698">
        <v>75000</v>
      </c>
      <c r="AE3698">
        <v>2014</v>
      </c>
      <c r="AF3698">
        <v>2126</v>
      </c>
      <c r="AG3698" t="s">
        <v>103</v>
      </c>
      <c r="AH3698" t="s">
        <v>76</v>
      </c>
      <c r="AI3698">
        <v>1</v>
      </c>
      <c r="AJ3698">
        <v>2007</v>
      </c>
      <c r="AK3698">
        <v>3</v>
      </c>
      <c r="AL3698">
        <v>2</v>
      </c>
      <c r="AN3698">
        <v>2172</v>
      </c>
      <c r="AO3698">
        <v>32</v>
      </c>
      <c r="AP3698" t="s">
        <v>63</v>
      </c>
      <c r="AQ3698" t="s">
        <v>66</v>
      </c>
      <c r="AR3698">
        <v>3462</v>
      </c>
      <c r="AW3698" t="s">
        <v>17893</v>
      </c>
      <c r="AX3698" t="s">
        <v>17894</v>
      </c>
      <c r="AY3698" t="s">
        <v>17895</v>
      </c>
      <c r="AZ3698" t="s">
        <v>70</v>
      </c>
    </row>
    <row r="3699" spans="1:52" x14ac:dyDescent="0.3">
      <c r="A3699">
        <v>2202165</v>
      </c>
      <c r="B3699" t="s">
        <v>17896</v>
      </c>
      <c r="C3699" t="str">
        <f t="shared" si="442"/>
        <v>7492</v>
      </c>
      <c r="D3699" t="s">
        <v>8411</v>
      </c>
      <c r="E3699" t="str">
        <f>"0100"</f>
        <v>0100</v>
      </c>
      <c r="F3699" t="s">
        <v>54</v>
      </c>
      <c r="G3699" t="str">
        <f t="shared" si="448"/>
        <v>09</v>
      </c>
      <c r="H3699" t="s">
        <v>55</v>
      </c>
      <c r="I3699" t="s">
        <v>56</v>
      </c>
      <c r="J3699" t="s">
        <v>8434</v>
      </c>
      <c r="K3699">
        <v>1</v>
      </c>
      <c r="L3699">
        <v>54385</v>
      </c>
      <c r="M3699">
        <v>1.25</v>
      </c>
      <c r="N3699" t="str">
        <f t="shared" si="447"/>
        <v>000X</v>
      </c>
      <c r="O3699">
        <v>4301</v>
      </c>
      <c r="P3699" t="s">
        <v>72</v>
      </c>
      <c r="Q3699" t="s">
        <v>8540</v>
      </c>
      <c r="R3699" t="s">
        <v>88</v>
      </c>
      <c r="T3699" t="s">
        <v>61</v>
      </c>
      <c r="V3699" t="s">
        <v>17897</v>
      </c>
      <c r="W3699">
        <v>207308</v>
      </c>
      <c r="X3699">
        <v>15610</v>
      </c>
      <c r="Y3699">
        <v>191698</v>
      </c>
      <c r="Z3699">
        <v>207308</v>
      </c>
      <c r="AA3699">
        <v>207308</v>
      </c>
      <c r="AB3699" t="s">
        <v>72</v>
      </c>
      <c r="AC3699" s="1">
        <v>43787</v>
      </c>
      <c r="AD3699">
        <v>242000</v>
      </c>
      <c r="AE3699">
        <v>3019</v>
      </c>
      <c r="AF3699">
        <v>1744</v>
      </c>
      <c r="AG3699" t="s">
        <v>64</v>
      </c>
      <c r="AH3699" t="s">
        <v>76</v>
      </c>
      <c r="AI3699">
        <v>1</v>
      </c>
      <c r="AJ3699">
        <v>1990</v>
      </c>
      <c r="AK3699">
        <v>3</v>
      </c>
      <c r="AL3699">
        <v>2</v>
      </c>
      <c r="AN3699">
        <v>1888</v>
      </c>
      <c r="AO3699">
        <v>32</v>
      </c>
      <c r="AP3699" t="s">
        <v>63</v>
      </c>
      <c r="AQ3699" t="s">
        <v>66</v>
      </c>
      <c r="AR3699">
        <v>2794</v>
      </c>
      <c r="AW3699" t="s">
        <v>17898</v>
      </c>
      <c r="AY3699" t="s">
        <v>17899</v>
      </c>
      <c r="AZ3699" t="s">
        <v>70</v>
      </c>
    </row>
    <row r="3700" spans="1:52" x14ac:dyDescent="0.3">
      <c r="A3700">
        <v>2202483</v>
      </c>
      <c r="B3700" t="s">
        <v>17900</v>
      </c>
      <c r="C3700" t="str">
        <f t="shared" si="442"/>
        <v>7492</v>
      </c>
      <c r="D3700" t="s">
        <v>8411</v>
      </c>
      <c r="E3700" t="str">
        <f>"0000"</f>
        <v>0000</v>
      </c>
      <c r="F3700" t="s">
        <v>108</v>
      </c>
      <c r="G3700" t="str">
        <f t="shared" si="448"/>
        <v>09</v>
      </c>
      <c r="H3700" t="s">
        <v>55</v>
      </c>
      <c r="I3700" t="s">
        <v>56</v>
      </c>
      <c r="J3700" t="s">
        <v>57</v>
      </c>
      <c r="K3700">
        <v>0</v>
      </c>
      <c r="L3700">
        <v>51116</v>
      </c>
      <c r="M3700">
        <v>1.17</v>
      </c>
      <c r="N3700" t="str">
        <f t="shared" si="447"/>
        <v>000X</v>
      </c>
      <c r="O3700">
        <v>4600</v>
      </c>
      <c r="P3700" t="s">
        <v>72</v>
      </c>
      <c r="Q3700" t="s">
        <v>8454</v>
      </c>
      <c r="R3700" t="s">
        <v>60</v>
      </c>
      <c r="T3700" t="s">
        <v>61</v>
      </c>
      <c r="V3700" t="s">
        <v>17901</v>
      </c>
      <c r="W3700">
        <v>18780</v>
      </c>
      <c r="X3700">
        <v>18780</v>
      </c>
      <c r="Y3700">
        <v>0</v>
      </c>
      <c r="Z3700">
        <v>18780</v>
      </c>
      <c r="AA3700">
        <v>18780</v>
      </c>
      <c r="AB3700" t="s">
        <v>72</v>
      </c>
      <c r="AC3700" s="1">
        <v>38384</v>
      </c>
      <c r="AD3700">
        <v>60000</v>
      </c>
      <c r="AE3700">
        <v>1817</v>
      </c>
      <c r="AF3700">
        <v>715</v>
      </c>
      <c r="AG3700" t="s">
        <v>103</v>
      </c>
      <c r="AH3700" t="s">
        <v>76</v>
      </c>
      <c r="AR3700">
        <v>0</v>
      </c>
      <c r="AW3700" t="s">
        <v>17902</v>
      </c>
      <c r="AX3700" t="s">
        <v>17903</v>
      </c>
      <c r="AY3700" t="s">
        <v>17904</v>
      </c>
      <c r="AZ3700" t="s">
        <v>17905</v>
      </c>
    </row>
    <row r="3701" spans="1:52" x14ac:dyDescent="0.3">
      <c r="A3701">
        <v>2202734</v>
      </c>
      <c r="B3701" t="s">
        <v>17906</v>
      </c>
      <c r="C3701" t="str">
        <f t="shared" si="442"/>
        <v>7492</v>
      </c>
      <c r="D3701" t="s">
        <v>8411</v>
      </c>
      <c r="E3701" t="str">
        <f>"0000"</f>
        <v>0000</v>
      </c>
      <c r="F3701" t="s">
        <v>108</v>
      </c>
      <c r="G3701" t="str">
        <f>"10"</f>
        <v>10</v>
      </c>
      <c r="H3701" t="s">
        <v>55</v>
      </c>
      <c r="I3701" t="s">
        <v>56</v>
      </c>
      <c r="J3701" t="s">
        <v>57</v>
      </c>
      <c r="K3701">
        <v>0</v>
      </c>
      <c r="L3701">
        <v>45259</v>
      </c>
      <c r="M3701">
        <v>1.04</v>
      </c>
      <c r="N3701" t="str">
        <f t="shared" si="447"/>
        <v>000X</v>
      </c>
      <c r="O3701">
        <v>2824</v>
      </c>
      <c r="P3701" t="s">
        <v>58</v>
      </c>
      <c r="Q3701" t="s">
        <v>8929</v>
      </c>
      <c r="R3701" t="s">
        <v>140</v>
      </c>
      <c r="T3701" t="s">
        <v>61</v>
      </c>
      <c r="V3701" t="s">
        <v>17907</v>
      </c>
      <c r="W3701">
        <v>16620</v>
      </c>
      <c r="X3701">
        <v>16620</v>
      </c>
      <c r="Y3701">
        <v>0</v>
      </c>
      <c r="Z3701">
        <v>16620</v>
      </c>
      <c r="AA3701">
        <v>16620</v>
      </c>
      <c r="AB3701" t="s">
        <v>72</v>
      </c>
      <c r="AC3701" s="1">
        <v>32234</v>
      </c>
      <c r="AD3701">
        <v>10700</v>
      </c>
      <c r="AE3701">
        <v>777</v>
      </c>
      <c r="AF3701">
        <v>808</v>
      </c>
      <c r="AG3701" t="s">
        <v>103</v>
      </c>
      <c r="AH3701" t="s">
        <v>76</v>
      </c>
      <c r="AR3701">
        <v>0</v>
      </c>
      <c r="AW3701" t="s">
        <v>17908</v>
      </c>
      <c r="AY3701" t="s">
        <v>17909</v>
      </c>
      <c r="AZ3701" t="s">
        <v>17910</v>
      </c>
    </row>
    <row r="3702" spans="1:52" x14ac:dyDescent="0.3">
      <c r="A3702">
        <v>2202751</v>
      </c>
      <c r="B3702" t="s">
        <v>17911</v>
      </c>
      <c r="C3702" t="str">
        <f t="shared" si="442"/>
        <v>7492</v>
      </c>
      <c r="D3702" t="s">
        <v>8411</v>
      </c>
      <c r="E3702" t="str">
        <f>"0100"</f>
        <v>0100</v>
      </c>
      <c r="F3702" t="s">
        <v>54</v>
      </c>
      <c r="G3702" t="str">
        <f>"10"</f>
        <v>10</v>
      </c>
      <c r="H3702" t="s">
        <v>55</v>
      </c>
      <c r="I3702" t="s">
        <v>56</v>
      </c>
      <c r="J3702" t="s">
        <v>57</v>
      </c>
      <c r="K3702">
        <v>1</v>
      </c>
      <c r="L3702">
        <v>46709</v>
      </c>
      <c r="M3702">
        <v>1.07</v>
      </c>
      <c r="N3702" t="str">
        <f t="shared" si="447"/>
        <v>000X</v>
      </c>
      <c r="O3702">
        <v>2810</v>
      </c>
      <c r="P3702" t="s">
        <v>58</v>
      </c>
      <c r="Q3702" t="s">
        <v>8929</v>
      </c>
      <c r="R3702" t="s">
        <v>140</v>
      </c>
      <c r="T3702" t="s">
        <v>61</v>
      </c>
      <c r="V3702" t="s">
        <v>17912</v>
      </c>
      <c r="W3702">
        <v>281838</v>
      </c>
      <c r="X3702">
        <v>17160</v>
      </c>
      <c r="Y3702">
        <v>264678</v>
      </c>
      <c r="Z3702">
        <v>222360</v>
      </c>
      <c r="AA3702">
        <v>197360</v>
      </c>
      <c r="AB3702" t="s">
        <v>63</v>
      </c>
      <c r="AC3702" s="1">
        <v>37653</v>
      </c>
      <c r="AD3702">
        <v>215000</v>
      </c>
      <c r="AE3702">
        <v>1578</v>
      </c>
      <c r="AF3702">
        <v>2049</v>
      </c>
      <c r="AG3702" t="s">
        <v>64</v>
      </c>
      <c r="AH3702" t="s">
        <v>76</v>
      </c>
      <c r="AI3702">
        <v>1</v>
      </c>
      <c r="AJ3702">
        <v>2001</v>
      </c>
      <c r="AK3702">
        <v>4</v>
      </c>
      <c r="AL3702">
        <v>3</v>
      </c>
      <c r="AN3702">
        <v>2563</v>
      </c>
      <c r="AO3702">
        <v>32</v>
      </c>
      <c r="AP3702" t="s">
        <v>63</v>
      </c>
      <c r="AQ3702" t="s">
        <v>66</v>
      </c>
      <c r="AR3702">
        <v>3829</v>
      </c>
      <c r="AW3702" t="s">
        <v>17913</v>
      </c>
      <c r="AY3702" t="s">
        <v>17914</v>
      </c>
      <c r="AZ3702" t="s">
        <v>70</v>
      </c>
    </row>
    <row r="3703" spans="1:52" x14ac:dyDescent="0.3">
      <c r="A3703">
        <v>2202769</v>
      </c>
      <c r="B3703" t="s">
        <v>17915</v>
      </c>
      <c r="C3703" t="str">
        <f t="shared" si="442"/>
        <v>7492</v>
      </c>
      <c r="D3703" t="s">
        <v>8411</v>
      </c>
      <c r="E3703" t="str">
        <f>"0100"</f>
        <v>0100</v>
      </c>
      <c r="F3703" t="s">
        <v>54</v>
      </c>
      <c r="G3703" t="str">
        <f>"10"</f>
        <v>10</v>
      </c>
      <c r="H3703" t="s">
        <v>55</v>
      </c>
      <c r="I3703" t="s">
        <v>56</v>
      </c>
      <c r="J3703" t="s">
        <v>8434</v>
      </c>
      <c r="K3703">
        <v>1</v>
      </c>
      <c r="L3703">
        <v>58930</v>
      </c>
      <c r="M3703">
        <v>1.35</v>
      </c>
      <c r="N3703" t="str">
        <f t="shared" si="447"/>
        <v>000X</v>
      </c>
      <c r="O3703">
        <v>2784</v>
      </c>
      <c r="P3703" t="s">
        <v>58</v>
      </c>
      <c r="Q3703" t="s">
        <v>8929</v>
      </c>
      <c r="R3703" t="s">
        <v>140</v>
      </c>
      <c r="T3703" t="s">
        <v>61</v>
      </c>
      <c r="V3703" t="s">
        <v>17916</v>
      </c>
      <c r="W3703">
        <v>195781</v>
      </c>
      <c r="X3703">
        <v>16910</v>
      </c>
      <c r="Y3703">
        <v>178871</v>
      </c>
      <c r="Z3703">
        <v>146006</v>
      </c>
      <c r="AA3703">
        <v>121006</v>
      </c>
      <c r="AB3703" t="s">
        <v>63</v>
      </c>
      <c r="AC3703" s="1">
        <v>38565</v>
      </c>
      <c r="AD3703">
        <v>266000</v>
      </c>
      <c r="AE3703">
        <v>1905</v>
      </c>
      <c r="AF3703">
        <v>1963</v>
      </c>
      <c r="AG3703" t="s">
        <v>64</v>
      </c>
      <c r="AH3703" t="s">
        <v>76</v>
      </c>
      <c r="AI3703">
        <v>1</v>
      </c>
      <c r="AJ3703">
        <v>1991</v>
      </c>
      <c r="AK3703">
        <v>3</v>
      </c>
      <c r="AL3703">
        <v>2</v>
      </c>
      <c r="AN3703">
        <v>2010</v>
      </c>
      <c r="AO3703">
        <v>32</v>
      </c>
      <c r="AP3703" t="s">
        <v>63</v>
      </c>
      <c r="AQ3703" t="s">
        <v>66</v>
      </c>
      <c r="AR3703">
        <v>2820</v>
      </c>
      <c r="AW3703" t="s">
        <v>17917</v>
      </c>
      <c r="AX3703" t="s">
        <v>17918</v>
      </c>
      <c r="AY3703" t="s">
        <v>17919</v>
      </c>
      <c r="AZ3703" t="s">
        <v>6383</v>
      </c>
    </row>
    <row r="3704" spans="1:52" x14ac:dyDescent="0.3">
      <c r="A3704">
        <v>2203544</v>
      </c>
      <c r="B3704" t="s">
        <v>17920</v>
      </c>
      <c r="C3704" t="str">
        <f t="shared" si="442"/>
        <v>7492</v>
      </c>
      <c r="D3704" t="s">
        <v>8411</v>
      </c>
      <c r="E3704" t="str">
        <f>"0000"</f>
        <v>0000</v>
      </c>
      <c r="F3704" t="s">
        <v>108</v>
      </c>
      <c r="G3704" t="str">
        <f>"10"</f>
        <v>10</v>
      </c>
      <c r="H3704" t="s">
        <v>55</v>
      </c>
      <c r="I3704" t="s">
        <v>56</v>
      </c>
      <c r="J3704" t="s">
        <v>57</v>
      </c>
      <c r="K3704">
        <v>0</v>
      </c>
      <c r="L3704">
        <v>50995</v>
      </c>
      <c r="M3704">
        <v>1.17</v>
      </c>
      <c r="N3704" t="str">
        <f t="shared" si="447"/>
        <v>000X</v>
      </c>
      <c r="O3704">
        <v>2555</v>
      </c>
      <c r="P3704" t="s">
        <v>58</v>
      </c>
      <c r="Q3704" t="s">
        <v>13917</v>
      </c>
      <c r="R3704" t="s">
        <v>140</v>
      </c>
      <c r="T3704" t="s">
        <v>61</v>
      </c>
      <c r="V3704" t="s">
        <v>17921</v>
      </c>
      <c r="W3704">
        <v>18730</v>
      </c>
      <c r="X3704">
        <v>18730</v>
      </c>
      <c r="Y3704">
        <v>0</v>
      </c>
      <c r="Z3704">
        <v>18730</v>
      </c>
      <c r="AA3704">
        <v>18730</v>
      </c>
      <c r="AB3704" t="s">
        <v>72</v>
      </c>
      <c r="AC3704" s="1">
        <v>38200</v>
      </c>
      <c r="AD3704">
        <v>50000</v>
      </c>
      <c r="AE3704">
        <v>1757</v>
      </c>
      <c r="AF3704">
        <v>1977</v>
      </c>
      <c r="AG3704" t="s">
        <v>103</v>
      </c>
      <c r="AH3704" t="s">
        <v>76</v>
      </c>
      <c r="AR3704">
        <v>0</v>
      </c>
      <c r="AW3704" t="s">
        <v>17922</v>
      </c>
      <c r="AY3704" t="s">
        <v>17923</v>
      </c>
      <c r="AZ3704" t="s">
        <v>17924</v>
      </c>
    </row>
    <row r="3705" spans="1:52" x14ac:dyDescent="0.3">
      <c r="A3705">
        <v>2203633</v>
      </c>
      <c r="B3705" t="s">
        <v>17925</v>
      </c>
      <c r="C3705" t="str">
        <f t="shared" si="442"/>
        <v>7492</v>
      </c>
      <c r="D3705" t="s">
        <v>8411</v>
      </c>
      <c r="E3705" t="str">
        <f>"0000"</f>
        <v>0000</v>
      </c>
      <c r="F3705" t="s">
        <v>108</v>
      </c>
      <c r="G3705" t="str">
        <f>"10"</f>
        <v>10</v>
      </c>
      <c r="H3705" t="s">
        <v>55</v>
      </c>
      <c r="I3705" t="s">
        <v>56</v>
      </c>
      <c r="J3705" t="s">
        <v>57</v>
      </c>
      <c r="K3705">
        <v>0</v>
      </c>
      <c r="L3705">
        <v>47061</v>
      </c>
      <c r="M3705">
        <v>1.08</v>
      </c>
      <c r="N3705" t="str">
        <f t="shared" si="447"/>
        <v>000X</v>
      </c>
      <c r="O3705">
        <v>2462</v>
      </c>
      <c r="P3705" t="s">
        <v>58</v>
      </c>
      <c r="Q3705" t="s">
        <v>9471</v>
      </c>
      <c r="R3705" t="s">
        <v>140</v>
      </c>
      <c r="T3705" t="s">
        <v>61</v>
      </c>
      <c r="V3705" t="s">
        <v>17926</v>
      </c>
      <c r="W3705">
        <v>17290</v>
      </c>
      <c r="X3705">
        <v>17290</v>
      </c>
      <c r="Y3705">
        <v>0</v>
      </c>
      <c r="Z3705">
        <v>17290</v>
      </c>
      <c r="AA3705">
        <v>17290</v>
      </c>
      <c r="AB3705" t="s">
        <v>72</v>
      </c>
      <c r="AC3705" s="1">
        <v>43997</v>
      </c>
      <c r="AD3705">
        <v>24000</v>
      </c>
      <c r="AE3705">
        <v>3070</v>
      </c>
      <c r="AF3705">
        <v>1708</v>
      </c>
      <c r="AG3705" t="s">
        <v>103</v>
      </c>
      <c r="AH3705" t="s">
        <v>76</v>
      </c>
      <c r="AR3705">
        <v>0</v>
      </c>
      <c r="AW3705" t="s">
        <v>1705</v>
      </c>
      <c r="AY3705" t="s">
        <v>3353</v>
      </c>
      <c r="AZ3705" t="s">
        <v>70</v>
      </c>
    </row>
    <row r="3706" spans="1:52" x14ac:dyDescent="0.3">
      <c r="A3706">
        <v>2202335</v>
      </c>
      <c r="B3706" t="s">
        <v>17927</v>
      </c>
      <c r="C3706" t="str">
        <f t="shared" si="442"/>
        <v>7492</v>
      </c>
      <c r="D3706" t="s">
        <v>8411</v>
      </c>
      <c r="E3706" t="str">
        <f>"0100"</f>
        <v>0100</v>
      </c>
      <c r="F3706" t="s">
        <v>54</v>
      </c>
      <c r="G3706" t="str">
        <f>"09"</f>
        <v>09</v>
      </c>
      <c r="H3706" t="s">
        <v>55</v>
      </c>
      <c r="I3706" t="s">
        <v>56</v>
      </c>
      <c r="J3706" t="s">
        <v>57</v>
      </c>
      <c r="K3706">
        <v>1</v>
      </c>
      <c r="L3706">
        <v>50008</v>
      </c>
      <c r="M3706">
        <v>1.1499999999999999</v>
      </c>
      <c r="N3706" t="str">
        <f t="shared" si="447"/>
        <v>000X</v>
      </c>
      <c r="O3706">
        <v>4337</v>
      </c>
      <c r="P3706" t="s">
        <v>72</v>
      </c>
      <c r="Q3706" t="s">
        <v>17640</v>
      </c>
      <c r="R3706" t="s">
        <v>88</v>
      </c>
      <c r="T3706" t="s">
        <v>61</v>
      </c>
      <c r="V3706" t="s">
        <v>17928</v>
      </c>
      <c r="W3706">
        <v>269406</v>
      </c>
      <c r="X3706">
        <v>18370</v>
      </c>
      <c r="Y3706">
        <v>251036</v>
      </c>
      <c r="Z3706">
        <v>211849</v>
      </c>
      <c r="AA3706">
        <v>186849</v>
      </c>
      <c r="AB3706" t="s">
        <v>63</v>
      </c>
      <c r="AC3706" s="1">
        <v>38139</v>
      </c>
      <c r="AD3706">
        <v>45900</v>
      </c>
      <c r="AE3706">
        <v>1742</v>
      </c>
      <c r="AF3706">
        <v>2284</v>
      </c>
      <c r="AG3706" t="s">
        <v>103</v>
      </c>
      <c r="AH3706" t="s">
        <v>76</v>
      </c>
      <c r="AI3706">
        <v>1</v>
      </c>
      <c r="AJ3706">
        <v>2006</v>
      </c>
      <c r="AK3706">
        <v>3</v>
      </c>
      <c r="AL3706">
        <v>2</v>
      </c>
      <c r="AM3706">
        <v>1</v>
      </c>
      <c r="AN3706">
        <v>2487</v>
      </c>
      <c r="AO3706">
        <v>32</v>
      </c>
      <c r="AP3706" t="s">
        <v>63</v>
      </c>
      <c r="AQ3706" t="s">
        <v>66</v>
      </c>
      <c r="AR3706">
        <v>3592</v>
      </c>
      <c r="AW3706" t="s">
        <v>17929</v>
      </c>
      <c r="AX3706" t="s">
        <v>17930</v>
      </c>
      <c r="AY3706" t="s">
        <v>17931</v>
      </c>
      <c r="AZ3706" t="s">
        <v>17932</v>
      </c>
    </row>
    <row r="3707" spans="1:52" x14ac:dyDescent="0.3">
      <c r="A3707">
        <v>2202441</v>
      </c>
      <c r="B3707" t="s">
        <v>17933</v>
      </c>
      <c r="C3707" t="str">
        <f t="shared" si="442"/>
        <v>7492</v>
      </c>
      <c r="D3707" t="s">
        <v>8411</v>
      </c>
      <c r="E3707" t="str">
        <f>"0100"</f>
        <v>0100</v>
      </c>
      <c r="F3707" t="s">
        <v>54</v>
      </c>
      <c r="G3707" t="str">
        <f>"09"</f>
        <v>09</v>
      </c>
      <c r="H3707" t="s">
        <v>55</v>
      </c>
      <c r="I3707" t="s">
        <v>56</v>
      </c>
      <c r="J3707" t="s">
        <v>57</v>
      </c>
      <c r="K3707">
        <v>1</v>
      </c>
      <c r="L3707">
        <v>50059</v>
      </c>
      <c r="M3707">
        <v>1.1499999999999999</v>
      </c>
      <c r="N3707" t="str">
        <f t="shared" si="447"/>
        <v>000X</v>
      </c>
      <c r="O3707">
        <v>4335</v>
      </c>
      <c r="P3707" t="s">
        <v>72</v>
      </c>
      <c r="Q3707" t="s">
        <v>17655</v>
      </c>
      <c r="R3707" t="s">
        <v>88</v>
      </c>
      <c r="T3707" t="s">
        <v>61</v>
      </c>
      <c r="V3707" t="s">
        <v>17934</v>
      </c>
      <c r="W3707">
        <v>274524</v>
      </c>
      <c r="X3707">
        <v>18390</v>
      </c>
      <c r="Y3707">
        <v>256134</v>
      </c>
      <c r="Z3707">
        <v>274524</v>
      </c>
      <c r="AA3707">
        <v>249524</v>
      </c>
      <c r="AB3707" t="s">
        <v>63</v>
      </c>
      <c r="AC3707" s="1">
        <v>42823</v>
      </c>
      <c r="AD3707">
        <v>22000</v>
      </c>
      <c r="AE3707">
        <v>2822</v>
      </c>
      <c r="AF3707">
        <v>267</v>
      </c>
      <c r="AG3707" t="s">
        <v>103</v>
      </c>
      <c r="AH3707" t="s">
        <v>76</v>
      </c>
      <c r="AI3707">
        <v>1</v>
      </c>
      <c r="AJ3707">
        <v>2018</v>
      </c>
      <c r="AK3707">
        <v>3</v>
      </c>
      <c r="AL3707">
        <v>3</v>
      </c>
      <c r="AN3707">
        <v>2089</v>
      </c>
      <c r="AO3707">
        <v>32</v>
      </c>
      <c r="AP3707" t="s">
        <v>63</v>
      </c>
      <c r="AQ3707" t="s">
        <v>66</v>
      </c>
      <c r="AR3707">
        <v>3111</v>
      </c>
      <c r="AW3707" t="s">
        <v>17935</v>
      </c>
      <c r="AX3707" t="s">
        <v>17936</v>
      </c>
      <c r="AY3707" t="s">
        <v>17937</v>
      </c>
      <c r="AZ3707" t="s">
        <v>70</v>
      </c>
    </row>
    <row r="3708" spans="1:52" x14ac:dyDescent="0.3">
      <c r="A3708">
        <v>2202459</v>
      </c>
      <c r="B3708" t="s">
        <v>17938</v>
      </c>
      <c r="C3708" t="str">
        <f t="shared" si="442"/>
        <v>7492</v>
      </c>
      <c r="D3708" t="s">
        <v>8411</v>
      </c>
      <c r="E3708" t="str">
        <f>"0000"</f>
        <v>0000</v>
      </c>
      <c r="F3708" t="s">
        <v>108</v>
      </c>
      <c r="G3708" t="str">
        <f>"09"</f>
        <v>09</v>
      </c>
      <c r="H3708" t="s">
        <v>55</v>
      </c>
      <c r="I3708" t="s">
        <v>56</v>
      </c>
      <c r="J3708" t="s">
        <v>57</v>
      </c>
      <c r="K3708">
        <v>0</v>
      </c>
      <c r="L3708">
        <v>49984</v>
      </c>
      <c r="M3708">
        <v>1.1499999999999999</v>
      </c>
      <c r="N3708" t="str">
        <f t="shared" si="447"/>
        <v>000X</v>
      </c>
      <c r="O3708">
        <v>4423</v>
      </c>
      <c r="P3708" t="s">
        <v>72</v>
      </c>
      <c r="Q3708" t="s">
        <v>17655</v>
      </c>
      <c r="R3708" t="s">
        <v>88</v>
      </c>
      <c r="T3708" t="s">
        <v>61</v>
      </c>
      <c r="V3708" t="s">
        <v>17939</v>
      </c>
      <c r="W3708">
        <v>18360</v>
      </c>
      <c r="X3708">
        <v>18360</v>
      </c>
      <c r="Y3708">
        <v>0</v>
      </c>
      <c r="Z3708">
        <v>18360</v>
      </c>
      <c r="AA3708">
        <v>18360</v>
      </c>
      <c r="AB3708" t="s">
        <v>72</v>
      </c>
      <c r="AC3708" s="1">
        <v>35490</v>
      </c>
      <c r="AD3708">
        <v>22300</v>
      </c>
      <c r="AE3708">
        <v>1179</v>
      </c>
      <c r="AF3708">
        <v>2087</v>
      </c>
      <c r="AG3708" t="s">
        <v>103</v>
      </c>
      <c r="AH3708" t="s">
        <v>873</v>
      </c>
      <c r="AR3708">
        <v>0</v>
      </c>
      <c r="AW3708" t="s">
        <v>17940</v>
      </c>
      <c r="AX3708" t="s">
        <v>17941</v>
      </c>
      <c r="AY3708" t="s">
        <v>17942</v>
      </c>
      <c r="AZ3708" t="s">
        <v>17943</v>
      </c>
    </row>
    <row r="3709" spans="1:52" x14ac:dyDescent="0.3">
      <c r="A3709">
        <v>2202831</v>
      </c>
      <c r="B3709" t="s">
        <v>17944</v>
      </c>
      <c r="C3709" t="str">
        <f t="shared" si="442"/>
        <v>7492</v>
      </c>
      <c r="D3709" t="s">
        <v>8411</v>
      </c>
      <c r="E3709" t="str">
        <f>"0100"</f>
        <v>0100</v>
      </c>
      <c r="F3709" t="s">
        <v>54</v>
      </c>
      <c r="G3709" t="str">
        <f t="shared" ref="G3709:G3718" si="449">"10"</f>
        <v>10</v>
      </c>
      <c r="H3709" t="s">
        <v>55</v>
      </c>
      <c r="I3709" t="s">
        <v>56</v>
      </c>
      <c r="J3709" t="s">
        <v>8434</v>
      </c>
      <c r="K3709">
        <v>1</v>
      </c>
      <c r="L3709">
        <v>72623</v>
      </c>
      <c r="M3709">
        <v>1.67</v>
      </c>
      <c r="N3709" t="str">
        <f t="shared" si="447"/>
        <v>000X</v>
      </c>
      <c r="O3709">
        <v>4440</v>
      </c>
      <c r="P3709" t="s">
        <v>72</v>
      </c>
      <c r="Q3709" t="s">
        <v>17598</v>
      </c>
      <c r="R3709" t="s">
        <v>110</v>
      </c>
      <c r="T3709" t="s">
        <v>61</v>
      </c>
      <c r="V3709" t="s">
        <v>17945</v>
      </c>
      <c r="W3709">
        <v>340789</v>
      </c>
      <c r="X3709">
        <v>20840</v>
      </c>
      <c r="Y3709">
        <v>319949</v>
      </c>
      <c r="Z3709">
        <v>281108</v>
      </c>
      <c r="AA3709">
        <v>251108</v>
      </c>
      <c r="AB3709" t="s">
        <v>63</v>
      </c>
      <c r="AC3709" s="1">
        <v>42639</v>
      </c>
      <c r="AD3709">
        <v>402000</v>
      </c>
      <c r="AE3709">
        <v>2785</v>
      </c>
      <c r="AF3709">
        <v>1644</v>
      </c>
      <c r="AG3709" t="s">
        <v>64</v>
      </c>
      <c r="AH3709" t="s">
        <v>76</v>
      </c>
      <c r="AI3709">
        <v>1</v>
      </c>
      <c r="AJ3709">
        <v>2001</v>
      </c>
      <c r="AK3709">
        <v>4</v>
      </c>
      <c r="AL3709">
        <v>2</v>
      </c>
      <c r="AM3709">
        <v>1</v>
      </c>
      <c r="AN3709">
        <v>3427</v>
      </c>
      <c r="AO3709">
        <v>32</v>
      </c>
      <c r="AP3709" t="s">
        <v>63</v>
      </c>
      <c r="AQ3709" t="s">
        <v>66</v>
      </c>
      <c r="AR3709">
        <v>5552</v>
      </c>
      <c r="AW3709" t="s">
        <v>17946</v>
      </c>
      <c r="AX3709" t="s">
        <v>17947</v>
      </c>
      <c r="AY3709" t="s">
        <v>17948</v>
      </c>
      <c r="AZ3709" t="s">
        <v>14169</v>
      </c>
    </row>
    <row r="3710" spans="1:52" x14ac:dyDescent="0.3">
      <c r="A3710">
        <v>2202866</v>
      </c>
      <c r="B3710" t="s">
        <v>17949</v>
      </c>
      <c r="C3710" t="str">
        <f t="shared" si="442"/>
        <v>7492</v>
      </c>
      <c r="D3710" t="s">
        <v>8411</v>
      </c>
      <c r="E3710" t="str">
        <f>"0000"</f>
        <v>0000</v>
      </c>
      <c r="F3710" t="s">
        <v>108</v>
      </c>
      <c r="G3710" t="str">
        <f t="shared" si="449"/>
        <v>10</v>
      </c>
      <c r="H3710" t="s">
        <v>55</v>
      </c>
      <c r="I3710" t="s">
        <v>56</v>
      </c>
      <c r="J3710" t="s">
        <v>8434</v>
      </c>
      <c r="K3710">
        <v>0</v>
      </c>
      <c r="L3710">
        <v>66192</v>
      </c>
      <c r="M3710">
        <v>1.52</v>
      </c>
      <c r="N3710" t="str">
        <f t="shared" si="447"/>
        <v>000X</v>
      </c>
      <c r="O3710">
        <v>4455</v>
      </c>
      <c r="P3710" t="s">
        <v>72</v>
      </c>
      <c r="Q3710" t="s">
        <v>17598</v>
      </c>
      <c r="R3710" t="s">
        <v>110</v>
      </c>
      <c r="T3710" t="s">
        <v>61</v>
      </c>
      <c r="V3710" t="s">
        <v>17950</v>
      </c>
      <c r="W3710">
        <v>19000</v>
      </c>
      <c r="X3710">
        <v>19000</v>
      </c>
      <c r="Y3710">
        <v>0</v>
      </c>
      <c r="Z3710">
        <v>19000</v>
      </c>
      <c r="AA3710">
        <v>19000</v>
      </c>
      <c r="AB3710" t="s">
        <v>72</v>
      </c>
      <c r="AR3710">
        <v>0</v>
      </c>
      <c r="AW3710" t="s">
        <v>17951</v>
      </c>
      <c r="AY3710" t="s">
        <v>17952</v>
      </c>
      <c r="AZ3710" t="s">
        <v>17953</v>
      </c>
    </row>
    <row r="3711" spans="1:52" x14ac:dyDescent="0.3">
      <c r="A3711">
        <v>2202891</v>
      </c>
      <c r="B3711" t="s">
        <v>17954</v>
      </c>
      <c r="C3711" t="str">
        <f t="shared" si="442"/>
        <v>7492</v>
      </c>
      <c r="D3711" t="s">
        <v>8411</v>
      </c>
      <c r="E3711" t="str">
        <f>"0100"</f>
        <v>0100</v>
      </c>
      <c r="F3711" t="s">
        <v>54</v>
      </c>
      <c r="G3711" t="str">
        <f t="shared" si="449"/>
        <v>10</v>
      </c>
      <c r="H3711" t="s">
        <v>55</v>
      </c>
      <c r="I3711" t="s">
        <v>56</v>
      </c>
      <c r="J3711" t="s">
        <v>8434</v>
      </c>
      <c r="K3711">
        <v>1</v>
      </c>
      <c r="L3711">
        <v>76131</v>
      </c>
      <c r="M3711">
        <v>1.75</v>
      </c>
      <c r="N3711" t="str">
        <f t="shared" si="447"/>
        <v>000X</v>
      </c>
      <c r="O3711">
        <v>2600</v>
      </c>
      <c r="P3711" t="s">
        <v>58</v>
      </c>
      <c r="Q3711" t="s">
        <v>8929</v>
      </c>
      <c r="R3711" t="s">
        <v>140</v>
      </c>
      <c r="T3711" t="s">
        <v>61</v>
      </c>
      <c r="V3711" t="s">
        <v>17955</v>
      </c>
      <c r="W3711">
        <v>178333</v>
      </c>
      <c r="X3711">
        <v>21850</v>
      </c>
      <c r="Y3711">
        <v>156483</v>
      </c>
      <c r="Z3711">
        <v>125517</v>
      </c>
      <c r="AA3711">
        <v>95017</v>
      </c>
      <c r="AB3711" t="s">
        <v>63</v>
      </c>
      <c r="AC3711" s="1">
        <v>32964</v>
      </c>
      <c r="AD3711">
        <v>18500</v>
      </c>
      <c r="AE3711">
        <v>855</v>
      </c>
      <c r="AF3711">
        <v>784</v>
      </c>
      <c r="AG3711" t="s">
        <v>103</v>
      </c>
      <c r="AH3711" t="s">
        <v>76</v>
      </c>
      <c r="AI3711">
        <v>1</v>
      </c>
      <c r="AJ3711">
        <v>1991</v>
      </c>
      <c r="AK3711">
        <v>3</v>
      </c>
      <c r="AL3711">
        <v>2</v>
      </c>
      <c r="AN3711">
        <v>1983</v>
      </c>
      <c r="AO3711">
        <v>32</v>
      </c>
      <c r="AP3711" t="s">
        <v>63</v>
      </c>
      <c r="AQ3711" t="s">
        <v>66</v>
      </c>
      <c r="AR3711">
        <v>2781</v>
      </c>
      <c r="AW3711" t="s">
        <v>17956</v>
      </c>
      <c r="AX3711" t="s">
        <v>17957</v>
      </c>
      <c r="AY3711" t="s">
        <v>17958</v>
      </c>
      <c r="AZ3711" t="s">
        <v>70</v>
      </c>
    </row>
    <row r="3712" spans="1:52" x14ac:dyDescent="0.3">
      <c r="A3712">
        <v>2203048</v>
      </c>
      <c r="B3712" t="s">
        <v>17959</v>
      </c>
      <c r="C3712" t="str">
        <f t="shared" si="442"/>
        <v>7492</v>
      </c>
      <c r="D3712" t="s">
        <v>8411</v>
      </c>
      <c r="E3712" t="str">
        <f>"0000"</f>
        <v>0000</v>
      </c>
      <c r="F3712" t="s">
        <v>108</v>
      </c>
      <c r="G3712" t="str">
        <f t="shared" si="449"/>
        <v>10</v>
      </c>
      <c r="H3712" t="s">
        <v>55</v>
      </c>
      <c r="I3712" t="s">
        <v>56</v>
      </c>
      <c r="J3712" t="s">
        <v>57</v>
      </c>
      <c r="K3712">
        <v>0</v>
      </c>
      <c r="L3712">
        <v>43998</v>
      </c>
      <c r="M3712">
        <v>1.01</v>
      </c>
      <c r="N3712" t="str">
        <f t="shared" si="447"/>
        <v>000X</v>
      </c>
      <c r="O3712">
        <v>2357</v>
      </c>
      <c r="P3712" t="s">
        <v>58</v>
      </c>
      <c r="Q3712" t="s">
        <v>9471</v>
      </c>
      <c r="R3712" t="s">
        <v>140</v>
      </c>
      <c r="T3712" t="s">
        <v>61</v>
      </c>
      <c r="V3712" t="s">
        <v>17960</v>
      </c>
      <c r="W3712">
        <v>16160</v>
      </c>
      <c r="X3712">
        <v>16160</v>
      </c>
      <c r="Y3712">
        <v>0</v>
      </c>
      <c r="Z3712">
        <v>16160</v>
      </c>
      <c r="AA3712">
        <v>16160</v>
      </c>
      <c r="AB3712" t="s">
        <v>72</v>
      </c>
      <c r="AC3712" s="1">
        <v>38200</v>
      </c>
      <c r="AD3712">
        <v>38000</v>
      </c>
      <c r="AE3712">
        <v>1756</v>
      </c>
      <c r="AF3712">
        <v>1118</v>
      </c>
      <c r="AG3712" t="s">
        <v>103</v>
      </c>
      <c r="AH3712" t="s">
        <v>76</v>
      </c>
      <c r="AR3712">
        <v>0</v>
      </c>
      <c r="AW3712" t="s">
        <v>17961</v>
      </c>
      <c r="AY3712" t="s">
        <v>17962</v>
      </c>
      <c r="AZ3712" t="s">
        <v>17963</v>
      </c>
    </row>
    <row r="3713" spans="1:52" x14ac:dyDescent="0.3">
      <c r="A3713">
        <v>2203358</v>
      </c>
      <c r="B3713" t="s">
        <v>17964</v>
      </c>
      <c r="C3713" t="str">
        <f t="shared" si="442"/>
        <v>7492</v>
      </c>
      <c r="D3713" t="s">
        <v>8411</v>
      </c>
      <c r="E3713" t="str">
        <f>"0000"</f>
        <v>0000</v>
      </c>
      <c r="F3713" t="s">
        <v>108</v>
      </c>
      <c r="G3713" t="str">
        <f t="shared" si="449"/>
        <v>10</v>
      </c>
      <c r="H3713" t="s">
        <v>55</v>
      </c>
      <c r="I3713" t="s">
        <v>56</v>
      </c>
      <c r="J3713" t="s">
        <v>57</v>
      </c>
      <c r="K3713">
        <v>0</v>
      </c>
      <c r="L3713">
        <v>52832</v>
      </c>
      <c r="M3713">
        <v>1.21</v>
      </c>
      <c r="N3713" t="str">
        <f t="shared" si="447"/>
        <v>000X</v>
      </c>
      <c r="O3713">
        <v>4415</v>
      </c>
      <c r="P3713" t="s">
        <v>72</v>
      </c>
      <c r="Q3713" t="s">
        <v>8919</v>
      </c>
      <c r="R3713" t="s">
        <v>140</v>
      </c>
      <c r="T3713" t="s">
        <v>61</v>
      </c>
      <c r="V3713" t="s">
        <v>17965</v>
      </c>
      <c r="W3713">
        <v>19410</v>
      </c>
      <c r="X3713">
        <v>19410</v>
      </c>
      <c r="Y3713">
        <v>0</v>
      </c>
      <c r="Z3713">
        <v>19410</v>
      </c>
      <c r="AA3713">
        <v>19410</v>
      </c>
      <c r="AB3713" t="s">
        <v>72</v>
      </c>
      <c r="AC3713" s="1">
        <v>34274</v>
      </c>
      <c r="AD3713">
        <v>20500</v>
      </c>
      <c r="AE3713">
        <v>1013</v>
      </c>
      <c r="AF3713">
        <v>1722</v>
      </c>
      <c r="AG3713" t="s">
        <v>103</v>
      </c>
      <c r="AH3713" t="s">
        <v>873</v>
      </c>
      <c r="AR3713">
        <v>0</v>
      </c>
      <c r="AW3713" t="s">
        <v>17966</v>
      </c>
      <c r="AY3713" t="s">
        <v>17967</v>
      </c>
      <c r="AZ3713" t="s">
        <v>17968</v>
      </c>
    </row>
    <row r="3714" spans="1:52" x14ac:dyDescent="0.3">
      <c r="A3714">
        <v>2203366</v>
      </c>
      <c r="B3714" t="s">
        <v>17969</v>
      </c>
      <c r="C3714" t="str">
        <f t="shared" ref="C3714:C3777" si="450">"7492"</f>
        <v>7492</v>
      </c>
      <c r="D3714" t="s">
        <v>8411</v>
      </c>
      <c r="E3714" t="str">
        <f>"0100"</f>
        <v>0100</v>
      </c>
      <c r="F3714" t="s">
        <v>54</v>
      </c>
      <c r="G3714" t="str">
        <f t="shared" si="449"/>
        <v>10</v>
      </c>
      <c r="H3714" t="s">
        <v>55</v>
      </c>
      <c r="I3714" t="s">
        <v>56</v>
      </c>
      <c r="J3714" t="s">
        <v>8434</v>
      </c>
      <c r="K3714">
        <v>1</v>
      </c>
      <c r="L3714">
        <v>58127</v>
      </c>
      <c r="M3714">
        <v>1.33</v>
      </c>
      <c r="N3714" t="str">
        <f t="shared" si="447"/>
        <v>000X</v>
      </c>
      <c r="O3714">
        <v>4393</v>
      </c>
      <c r="P3714" t="s">
        <v>72</v>
      </c>
      <c r="Q3714" t="s">
        <v>8919</v>
      </c>
      <c r="R3714" t="s">
        <v>140</v>
      </c>
      <c r="T3714" t="s">
        <v>61</v>
      </c>
      <c r="V3714" t="s">
        <v>17970</v>
      </c>
      <c r="W3714">
        <v>325602</v>
      </c>
      <c r="X3714">
        <v>16680</v>
      </c>
      <c r="Y3714">
        <v>308922</v>
      </c>
      <c r="Z3714">
        <v>318359</v>
      </c>
      <c r="AA3714">
        <v>293359</v>
      </c>
      <c r="AB3714" t="s">
        <v>63</v>
      </c>
      <c r="AC3714" s="1">
        <v>42922</v>
      </c>
      <c r="AD3714">
        <v>23000</v>
      </c>
      <c r="AE3714">
        <v>2844</v>
      </c>
      <c r="AF3714">
        <v>2380</v>
      </c>
      <c r="AG3714" t="s">
        <v>103</v>
      </c>
      <c r="AH3714" t="s">
        <v>76</v>
      </c>
      <c r="AI3714">
        <v>1</v>
      </c>
      <c r="AJ3714">
        <v>2018</v>
      </c>
      <c r="AK3714">
        <v>3</v>
      </c>
      <c r="AL3714">
        <v>3</v>
      </c>
      <c r="AN3714">
        <v>2884</v>
      </c>
      <c r="AO3714">
        <v>32</v>
      </c>
      <c r="AP3714" t="s">
        <v>63</v>
      </c>
      <c r="AQ3714" t="s">
        <v>66</v>
      </c>
      <c r="AR3714">
        <v>4729</v>
      </c>
      <c r="AW3714" t="s">
        <v>17971</v>
      </c>
      <c r="AX3714" t="s">
        <v>17972</v>
      </c>
      <c r="AY3714" t="s">
        <v>17973</v>
      </c>
      <c r="AZ3714" t="s">
        <v>17974</v>
      </c>
    </row>
    <row r="3715" spans="1:52" x14ac:dyDescent="0.3">
      <c r="A3715">
        <v>2203374</v>
      </c>
      <c r="B3715" t="s">
        <v>17975</v>
      </c>
      <c r="C3715" t="str">
        <f t="shared" si="450"/>
        <v>7492</v>
      </c>
      <c r="D3715" t="s">
        <v>8411</v>
      </c>
      <c r="E3715" t="str">
        <f>"0000"</f>
        <v>0000</v>
      </c>
      <c r="F3715" t="s">
        <v>108</v>
      </c>
      <c r="G3715" t="str">
        <f t="shared" si="449"/>
        <v>10</v>
      </c>
      <c r="H3715" t="s">
        <v>55</v>
      </c>
      <c r="I3715" t="s">
        <v>56</v>
      </c>
      <c r="J3715" t="s">
        <v>57</v>
      </c>
      <c r="K3715">
        <v>0</v>
      </c>
      <c r="L3715">
        <v>53761</v>
      </c>
      <c r="M3715">
        <v>1.23</v>
      </c>
      <c r="N3715" t="str">
        <f t="shared" si="447"/>
        <v>000X</v>
      </c>
      <c r="O3715">
        <v>4379</v>
      </c>
      <c r="P3715" t="s">
        <v>72</v>
      </c>
      <c r="Q3715" t="s">
        <v>8919</v>
      </c>
      <c r="R3715" t="s">
        <v>140</v>
      </c>
      <c r="T3715" t="s">
        <v>61</v>
      </c>
      <c r="V3715" t="s">
        <v>17976</v>
      </c>
      <c r="W3715">
        <v>19750</v>
      </c>
      <c r="X3715">
        <v>19750</v>
      </c>
      <c r="Y3715">
        <v>0</v>
      </c>
      <c r="Z3715">
        <v>19750</v>
      </c>
      <c r="AA3715">
        <v>19750</v>
      </c>
      <c r="AB3715" t="s">
        <v>72</v>
      </c>
      <c r="AC3715" s="1">
        <v>37347</v>
      </c>
      <c r="AD3715">
        <v>24900</v>
      </c>
      <c r="AE3715">
        <v>1502</v>
      </c>
      <c r="AF3715">
        <v>529</v>
      </c>
      <c r="AG3715" t="s">
        <v>103</v>
      </c>
      <c r="AH3715" t="s">
        <v>873</v>
      </c>
      <c r="AR3715">
        <v>0</v>
      </c>
      <c r="AW3715" t="s">
        <v>17977</v>
      </c>
      <c r="AY3715" t="s">
        <v>17978</v>
      </c>
      <c r="AZ3715" t="s">
        <v>17979</v>
      </c>
    </row>
    <row r="3716" spans="1:52" x14ac:dyDescent="0.3">
      <c r="A3716">
        <v>2203382</v>
      </c>
      <c r="B3716" t="s">
        <v>17980</v>
      </c>
      <c r="C3716" t="str">
        <f t="shared" si="450"/>
        <v>7492</v>
      </c>
      <c r="D3716" t="s">
        <v>8411</v>
      </c>
      <c r="E3716" t="str">
        <f>"0000"</f>
        <v>0000</v>
      </c>
      <c r="F3716" t="s">
        <v>108</v>
      </c>
      <c r="G3716" t="str">
        <f t="shared" si="449"/>
        <v>10</v>
      </c>
      <c r="H3716" t="s">
        <v>55</v>
      </c>
      <c r="I3716" t="s">
        <v>56</v>
      </c>
      <c r="J3716" t="s">
        <v>57</v>
      </c>
      <c r="K3716">
        <v>0</v>
      </c>
      <c r="L3716">
        <v>52142</v>
      </c>
      <c r="M3716">
        <v>1.2</v>
      </c>
      <c r="N3716" t="str">
        <f t="shared" si="447"/>
        <v>000X</v>
      </c>
      <c r="O3716">
        <v>4361</v>
      </c>
      <c r="P3716" t="s">
        <v>72</v>
      </c>
      <c r="Q3716" t="s">
        <v>8919</v>
      </c>
      <c r="R3716" t="s">
        <v>140</v>
      </c>
      <c r="T3716" t="s">
        <v>61</v>
      </c>
      <c r="V3716" t="s">
        <v>17981</v>
      </c>
      <c r="W3716">
        <v>19150</v>
      </c>
      <c r="X3716">
        <v>19150</v>
      </c>
      <c r="Y3716">
        <v>0</v>
      </c>
      <c r="Z3716">
        <v>19150</v>
      </c>
      <c r="AA3716">
        <v>19150</v>
      </c>
      <c r="AB3716" t="s">
        <v>72</v>
      </c>
      <c r="AC3716" s="1">
        <v>34425</v>
      </c>
      <c r="AD3716">
        <v>26496</v>
      </c>
      <c r="AE3716">
        <v>1032</v>
      </c>
      <c r="AF3716">
        <v>1287</v>
      </c>
      <c r="AG3716" t="s">
        <v>103</v>
      </c>
      <c r="AH3716" t="s">
        <v>873</v>
      </c>
      <c r="AR3716">
        <v>0</v>
      </c>
      <c r="AW3716" t="s">
        <v>17982</v>
      </c>
      <c r="AX3716" t="s">
        <v>17983</v>
      </c>
      <c r="AY3716" t="s">
        <v>17984</v>
      </c>
      <c r="AZ3716" t="s">
        <v>17985</v>
      </c>
    </row>
    <row r="3717" spans="1:52" x14ac:dyDescent="0.3">
      <c r="A3717">
        <v>2203391</v>
      </c>
      <c r="B3717" t="s">
        <v>17986</v>
      </c>
      <c r="C3717" t="str">
        <f t="shared" si="450"/>
        <v>7492</v>
      </c>
      <c r="D3717" t="s">
        <v>8411</v>
      </c>
      <c r="E3717" t="str">
        <f>"0100"</f>
        <v>0100</v>
      </c>
      <c r="F3717" t="s">
        <v>54</v>
      </c>
      <c r="G3717" t="str">
        <f t="shared" si="449"/>
        <v>10</v>
      </c>
      <c r="H3717" t="s">
        <v>55</v>
      </c>
      <c r="I3717" t="s">
        <v>56</v>
      </c>
      <c r="J3717" t="s">
        <v>57</v>
      </c>
      <c r="K3717">
        <v>1</v>
      </c>
      <c r="L3717">
        <v>49468</v>
      </c>
      <c r="M3717">
        <v>1.1399999999999999</v>
      </c>
      <c r="N3717" t="str">
        <f t="shared" si="447"/>
        <v>000X</v>
      </c>
      <c r="O3717">
        <v>2585</v>
      </c>
      <c r="P3717" t="s">
        <v>58</v>
      </c>
      <c r="Q3717" t="s">
        <v>9471</v>
      </c>
      <c r="R3717" t="s">
        <v>140</v>
      </c>
      <c r="T3717" t="s">
        <v>61</v>
      </c>
      <c r="V3717" t="s">
        <v>17987</v>
      </c>
      <c r="W3717">
        <v>284380</v>
      </c>
      <c r="X3717">
        <v>18170</v>
      </c>
      <c r="Y3717">
        <v>266210</v>
      </c>
      <c r="Z3717">
        <v>264227</v>
      </c>
      <c r="AA3717">
        <v>239227</v>
      </c>
      <c r="AB3717" t="s">
        <v>63</v>
      </c>
      <c r="AC3717" s="1">
        <v>42926</v>
      </c>
      <c r="AD3717">
        <v>288000</v>
      </c>
      <c r="AE3717">
        <v>2839</v>
      </c>
      <c r="AF3717">
        <v>1456</v>
      </c>
      <c r="AG3717" t="s">
        <v>64</v>
      </c>
      <c r="AH3717" t="s">
        <v>76</v>
      </c>
      <c r="AI3717">
        <v>1</v>
      </c>
      <c r="AJ3717">
        <v>2005</v>
      </c>
      <c r="AK3717">
        <v>3</v>
      </c>
      <c r="AL3717">
        <v>3</v>
      </c>
      <c r="AN3717">
        <v>2500</v>
      </c>
      <c r="AO3717">
        <v>32</v>
      </c>
      <c r="AP3717" t="s">
        <v>63</v>
      </c>
      <c r="AQ3717" t="s">
        <v>66</v>
      </c>
      <c r="AR3717">
        <v>3620</v>
      </c>
      <c r="AW3717" t="s">
        <v>17988</v>
      </c>
      <c r="AX3717" t="s">
        <v>17989</v>
      </c>
      <c r="AY3717" t="s">
        <v>17990</v>
      </c>
      <c r="AZ3717" t="s">
        <v>70</v>
      </c>
    </row>
    <row r="3718" spans="1:52" x14ac:dyDescent="0.3">
      <c r="A3718">
        <v>2203617</v>
      </c>
      <c r="B3718" t="s">
        <v>17991</v>
      </c>
      <c r="C3718" t="str">
        <f t="shared" si="450"/>
        <v>7492</v>
      </c>
      <c r="D3718" t="s">
        <v>8411</v>
      </c>
      <c r="E3718" t="str">
        <f>"0100"</f>
        <v>0100</v>
      </c>
      <c r="F3718" t="s">
        <v>54</v>
      </c>
      <c r="G3718" t="str">
        <f t="shared" si="449"/>
        <v>10</v>
      </c>
      <c r="H3718" t="s">
        <v>55</v>
      </c>
      <c r="I3718" t="s">
        <v>56</v>
      </c>
      <c r="J3718" t="s">
        <v>57</v>
      </c>
      <c r="K3718">
        <v>1</v>
      </c>
      <c r="L3718">
        <v>47627</v>
      </c>
      <c r="M3718">
        <v>1.0900000000000001</v>
      </c>
      <c r="N3718" t="str">
        <f t="shared" si="447"/>
        <v>000X</v>
      </c>
      <c r="O3718">
        <v>2530</v>
      </c>
      <c r="P3718" t="s">
        <v>58</v>
      </c>
      <c r="Q3718" t="s">
        <v>9471</v>
      </c>
      <c r="R3718" t="s">
        <v>140</v>
      </c>
      <c r="T3718" t="s">
        <v>61</v>
      </c>
      <c r="V3718" t="s">
        <v>17992</v>
      </c>
      <c r="W3718">
        <v>235605</v>
      </c>
      <c r="X3718">
        <v>17490</v>
      </c>
      <c r="Y3718">
        <v>218115</v>
      </c>
      <c r="Z3718">
        <v>176284</v>
      </c>
      <c r="AA3718">
        <v>151284</v>
      </c>
      <c r="AB3718" t="s">
        <v>63</v>
      </c>
      <c r="AC3718" s="1">
        <v>42398</v>
      </c>
      <c r="AD3718">
        <v>167000</v>
      </c>
      <c r="AE3718">
        <v>2737</v>
      </c>
      <c r="AF3718">
        <v>1568</v>
      </c>
      <c r="AG3718" t="s">
        <v>64</v>
      </c>
      <c r="AH3718" t="s">
        <v>76</v>
      </c>
      <c r="AI3718">
        <v>1</v>
      </c>
      <c r="AJ3718">
        <v>1990</v>
      </c>
      <c r="AK3718">
        <v>3</v>
      </c>
      <c r="AL3718">
        <v>2</v>
      </c>
      <c r="AN3718">
        <v>2134</v>
      </c>
      <c r="AO3718">
        <v>32</v>
      </c>
      <c r="AP3718" t="s">
        <v>63</v>
      </c>
      <c r="AQ3718" t="s">
        <v>66</v>
      </c>
      <c r="AR3718">
        <v>3577</v>
      </c>
      <c r="AW3718" t="s">
        <v>17993</v>
      </c>
      <c r="AX3718" t="s">
        <v>17994</v>
      </c>
      <c r="AY3718" t="s">
        <v>17995</v>
      </c>
      <c r="AZ3718" t="s">
        <v>70</v>
      </c>
    </row>
    <row r="3719" spans="1:52" x14ac:dyDescent="0.3">
      <c r="A3719">
        <v>2201797</v>
      </c>
      <c r="B3719" t="s">
        <v>17996</v>
      </c>
      <c r="C3719" t="str">
        <f t="shared" si="450"/>
        <v>7492</v>
      </c>
      <c r="D3719" t="s">
        <v>8411</v>
      </c>
      <c r="E3719" t="str">
        <f>"0100"</f>
        <v>0100</v>
      </c>
      <c r="F3719" t="s">
        <v>54</v>
      </c>
      <c r="G3719" t="str">
        <f>"09"</f>
        <v>09</v>
      </c>
      <c r="H3719" t="s">
        <v>55</v>
      </c>
      <c r="I3719" t="s">
        <v>56</v>
      </c>
      <c r="J3719" t="s">
        <v>57</v>
      </c>
      <c r="K3719">
        <v>1</v>
      </c>
      <c r="L3719">
        <v>46733</v>
      </c>
      <c r="M3719">
        <v>1.07</v>
      </c>
      <c r="N3719" t="str">
        <f t="shared" si="447"/>
        <v>000X</v>
      </c>
      <c r="O3719">
        <v>3841</v>
      </c>
      <c r="P3719" t="s">
        <v>58</v>
      </c>
      <c r="Q3719" t="s">
        <v>17628</v>
      </c>
      <c r="R3719" t="s">
        <v>82</v>
      </c>
      <c r="T3719" t="s">
        <v>61</v>
      </c>
      <c r="V3719" t="s">
        <v>17997</v>
      </c>
      <c r="W3719">
        <v>203549</v>
      </c>
      <c r="X3719">
        <v>17160</v>
      </c>
      <c r="Y3719">
        <v>186389</v>
      </c>
      <c r="Z3719">
        <v>137743</v>
      </c>
      <c r="AA3719">
        <v>112243</v>
      </c>
      <c r="AB3719" t="s">
        <v>63</v>
      </c>
      <c r="AC3719" s="1">
        <v>35034</v>
      </c>
      <c r="AD3719">
        <v>10000</v>
      </c>
      <c r="AE3719">
        <v>1110</v>
      </c>
      <c r="AF3719">
        <v>843</v>
      </c>
      <c r="AG3719" t="s">
        <v>103</v>
      </c>
      <c r="AH3719" t="s">
        <v>76</v>
      </c>
      <c r="AI3719">
        <v>1</v>
      </c>
      <c r="AJ3719">
        <v>1996</v>
      </c>
      <c r="AK3719">
        <v>3</v>
      </c>
      <c r="AL3719">
        <v>2</v>
      </c>
      <c r="AN3719">
        <v>2107</v>
      </c>
      <c r="AO3719">
        <v>32</v>
      </c>
      <c r="AP3719" t="s">
        <v>72</v>
      </c>
      <c r="AQ3719" t="s">
        <v>66</v>
      </c>
      <c r="AR3719">
        <v>2964</v>
      </c>
      <c r="AW3719" t="s">
        <v>17998</v>
      </c>
      <c r="AY3719" t="s">
        <v>17999</v>
      </c>
      <c r="AZ3719" t="s">
        <v>70</v>
      </c>
    </row>
    <row r="3720" spans="1:52" x14ac:dyDescent="0.3">
      <c r="A3720">
        <v>2202114</v>
      </c>
      <c r="B3720" t="s">
        <v>18000</v>
      </c>
      <c r="C3720" t="str">
        <f t="shared" si="450"/>
        <v>7492</v>
      </c>
      <c r="D3720" t="s">
        <v>8411</v>
      </c>
      <c r="E3720" t="str">
        <f>"0100"</f>
        <v>0100</v>
      </c>
      <c r="F3720" t="s">
        <v>54</v>
      </c>
      <c r="G3720" t="str">
        <f>"09"</f>
        <v>09</v>
      </c>
      <c r="H3720" t="s">
        <v>55</v>
      </c>
      <c r="I3720" t="s">
        <v>56</v>
      </c>
      <c r="J3720" t="s">
        <v>8434</v>
      </c>
      <c r="K3720">
        <v>1</v>
      </c>
      <c r="L3720">
        <v>54428</v>
      </c>
      <c r="M3720">
        <v>1.25</v>
      </c>
      <c r="N3720" t="str">
        <f t="shared" si="447"/>
        <v>000X</v>
      </c>
      <c r="O3720">
        <v>4300</v>
      </c>
      <c r="P3720" t="s">
        <v>72</v>
      </c>
      <c r="Q3720" t="s">
        <v>17640</v>
      </c>
      <c r="R3720" t="s">
        <v>88</v>
      </c>
      <c r="T3720" t="s">
        <v>61</v>
      </c>
      <c r="V3720" t="s">
        <v>18001</v>
      </c>
      <c r="W3720">
        <v>215854</v>
      </c>
      <c r="X3720">
        <v>15620</v>
      </c>
      <c r="Y3720">
        <v>200234</v>
      </c>
      <c r="Z3720">
        <v>173434</v>
      </c>
      <c r="AA3720">
        <v>147934</v>
      </c>
      <c r="AB3720" t="s">
        <v>63</v>
      </c>
      <c r="AC3720" s="1">
        <v>35704</v>
      </c>
      <c r="AD3720">
        <v>11000</v>
      </c>
      <c r="AE3720">
        <v>1216</v>
      </c>
      <c r="AF3720">
        <v>1956</v>
      </c>
      <c r="AG3720" t="s">
        <v>103</v>
      </c>
      <c r="AH3720" t="s">
        <v>76</v>
      </c>
      <c r="AI3720">
        <v>1</v>
      </c>
      <c r="AJ3720">
        <v>1998</v>
      </c>
      <c r="AK3720">
        <v>3</v>
      </c>
      <c r="AL3720">
        <v>2</v>
      </c>
      <c r="AN3720">
        <v>1969</v>
      </c>
      <c r="AO3720">
        <v>32</v>
      </c>
      <c r="AP3720" t="s">
        <v>63</v>
      </c>
      <c r="AQ3720" t="s">
        <v>66</v>
      </c>
      <c r="AR3720">
        <v>2881</v>
      </c>
      <c r="AW3720" t="s">
        <v>18002</v>
      </c>
      <c r="AY3720" t="s">
        <v>18003</v>
      </c>
      <c r="AZ3720" t="s">
        <v>70</v>
      </c>
    </row>
    <row r="3721" spans="1:52" x14ac:dyDescent="0.3">
      <c r="A3721">
        <v>2202246</v>
      </c>
      <c r="B3721" t="s">
        <v>18004</v>
      </c>
      <c r="C3721" t="str">
        <f t="shared" si="450"/>
        <v>7492</v>
      </c>
      <c r="D3721" t="s">
        <v>8411</v>
      </c>
      <c r="E3721" t="str">
        <f>"0000"</f>
        <v>0000</v>
      </c>
      <c r="F3721" t="s">
        <v>108</v>
      </c>
      <c r="G3721" t="str">
        <f>"09"</f>
        <v>09</v>
      </c>
      <c r="H3721" t="s">
        <v>55</v>
      </c>
      <c r="I3721" t="s">
        <v>56</v>
      </c>
      <c r="J3721" t="s">
        <v>57</v>
      </c>
      <c r="K3721">
        <v>0</v>
      </c>
      <c r="L3721">
        <v>52509</v>
      </c>
      <c r="M3721">
        <v>1.21</v>
      </c>
      <c r="N3721" t="str">
        <f t="shared" si="447"/>
        <v>000X</v>
      </c>
      <c r="O3721">
        <v>4372</v>
      </c>
      <c r="P3721" t="s">
        <v>72</v>
      </c>
      <c r="Q3721" t="s">
        <v>17655</v>
      </c>
      <c r="R3721" t="s">
        <v>88</v>
      </c>
      <c r="T3721" t="s">
        <v>61</v>
      </c>
      <c r="V3721" t="s">
        <v>18005</v>
      </c>
      <c r="W3721">
        <v>19290</v>
      </c>
      <c r="X3721">
        <v>19290</v>
      </c>
      <c r="Y3721">
        <v>0</v>
      </c>
      <c r="Z3721">
        <v>19290</v>
      </c>
      <c r="AA3721">
        <v>19290</v>
      </c>
      <c r="AB3721" t="s">
        <v>72</v>
      </c>
      <c r="AC3721" s="1">
        <v>35004</v>
      </c>
      <c r="AD3721">
        <v>21700</v>
      </c>
      <c r="AE3721">
        <v>1107</v>
      </c>
      <c r="AF3721">
        <v>421</v>
      </c>
      <c r="AG3721" t="s">
        <v>103</v>
      </c>
      <c r="AH3721" t="s">
        <v>873</v>
      </c>
      <c r="AR3721">
        <v>0</v>
      </c>
      <c r="AW3721" t="s">
        <v>18006</v>
      </c>
      <c r="AX3721" t="s">
        <v>18007</v>
      </c>
      <c r="AY3721" t="s">
        <v>18008</v>
      </c>
      <c r="AZ3721" t="s">
        <v>18009</v>
      </c>
    </row>
    <row r="3722" spans="1:52" x14ac:dyDescent="0.3">
      <c r="A3722">
        <v>2202351</v>
      </c>
      <c r="B3722" t="s">
        <v>18010</v>
      </c>
      <c r="C3722" t="str">
        <f t="shared" si="450"/>
        <v>7492</v>
      </c>
      <c r="D3722" t="s">
        <v>8411</v>
      </c>
      <c r="E3722" t="str">
        <f>"0100"</f>
        <v>0100</v>
      </c>
      <c r="F3722" t="s">
        <v>54</v>
      </c>
      <c r="G3722" t="str">
        <f>"09"</f>
        <v>09</v>
      </c>
      <c r="H3722" t="s">
        <v>55</v>
      </c>
      <c r="I3722" t="s">
        <v>56</v>
      </c>
      <c r="J3722" t="s">
        <v>57</v>
      </c>
      <c r="K3722">
        <v>1</v>
      </c>
      <c r="L3722">
        <v>52508</v>
      </c>
      <c r="M3722">
        <v>1.21</v>
      </c>
      <c r="N3722" t="str">
        <f t="shared" si="447"/>
        <v>000X</v>
      </c>
      <c r="O3722">
        <v>4373</v>
      </c>
      <c r="P3722" t="s">
        <v>72</v>
      </c>
      <c r="Q3722" t="s">
        <v>17640</v>
      </c>
      <c r="R3722" t="s">
        <v>88</v>
      </c>
      <c r="T3722" t="s">
        <v>61</v>
      </c>
      <c r="V3722" t="s">
        <v>18011</v>
      </c>
      <c r="W3722">
        <v>226976</v>
      </c>
      <c r="X3722">
        <v>19290</v>
      </c>
      <c r="Y3722">
        <v>207686</v>
      </c>
      <c r="Z3722">
        <v>174398</v>
      </c>
      <c r="AA3722">
        <v>149398</v>
      </c>
      <c r="AB3722" t="s">
        <v>63</v>
      </c>
      <c r="AC3722" s="1">
        <v>37316</v>
      </c>
      <c r="AD3722">
        <v>165000</v>
      </c>
      <c r="AE3722">
        <v>1494</v>
      </c>
      <c r="AF3722">
        <v>18</v>
      </c>
      <c r="AG3722" t="s">
        <v>64</v>
      </c>
      <c r="AH3722" t="s">
        <v>76</v>
      </c>
      <c r="AI3722">
        <v>1</v>
      </c>
      <c r="AJ3722">
        <v>2000</v>
      </c>
      <c r="AK3722">
        <v>3</v>
      </c>
      <c r="AL3722">
        <v>2</v>
      </c>
      <c r="AM3722">
        <v>1</v>
      </c>
      <c r="AN3722">
        <v>2094</v>
      </c>
      <c r="AO3722">
        <v>32</v>
      </c>
      <c r="AP3722" t="s">
        <v>72</v>
      </c>
      <c r="AQ3722" t="s">
        <v>66</v>
      </c>
      <c r="AR3722">
        <v>3191</v>
      </c>
      <c r="AW3722" t="s">
        <v>18012</v>
      </c>
      <c r="AY3722" t="s">
        <v>18013</v>
      </c>
      <c r="AZ3722" t="s">
        <v>18014</v>
      </c>
    </row>
    <row r="3723" spans="1:52" x14ac:dyDescent="0.3">
      <c r="A3723">
        <v>2202548</v>
      </c>
      <c r="B3723" t="s">
        <v>18015</v>
      </c>
      <c r="C3723" t="str">
        <f t="shared" si="450"/>
        <v>7492</v>
      </c>
      <c r="D3723" t="s">
        <v>8411</v>
      </c>
      <c r="E3723" t="str">
        <f>"0000"</f>
        <v>0000</v>
      </c>
      <c r="F3723" t="s">
        <v>108</v>
      </c>
      <c r="G3723" t="str">
        <f>"09"</f>
        <v>09</v>
      </c>
      <c r="H3723" t="s">
        <v>55</v>
      </c>
      <c r="I3723" t="s">
        <v>56</v>
      </c>
      <c r="J3723" t="s">
        <v>57</v>
      </c>
      <c r="K3723">
        <v>0</v>
      </c>
      <c r="L3723">
        <v>46905</v>
      </c>
      <c r="M3723">
        <v>1.08</v>
      </c>
      <c r="N3723" t="str">
        <f t="shared" si="447"/>
        <v>000X</v>
      </c>
      <c r="O3723">
        <v>4382</v>
      </c>
      <c r="P3723" t="s">
        <v>72</v>
      </c>
      <c r="Q3723" t="s">
        <v>8454</v>
      </c>
      <c r="R3723" t="s">
        <v>60</v>
      </c>
      <c r="T3723" t="s">
        <v>61</v>
      </c>
      <c r="V3723" t="s">
        <v>18016</v>
      </c>
      <c r="W3723">
        <v>17230</v>
      </c>
      <c r="X3723">
        <v>17230</v>
      </c>
      <c r="Y3723">
        <v>0</v>
      </c>
      <c r="Z3723">
        <v>17230</v>
      </c>
      <c r="AA3723">
        <v>17230</v>
      </c>
      <c r="AB3723" t="s">
        <v>72</v>
      </c>
      <c r="AC3723" s="1">
        <v>38139</v>
      </c>
      <c r="AD3723">
        <v>38000</v>
      </c>
      <c r="AE3723">
        <v>1727</v>
      </c>
      <c r="AF3723">
        <v>335</v>
      </c>
      <c r="AG3723" t="s">
        <v>103</v>
      </c>
      <c r="AH3723" t="s">
        <v>76</v>
      </c>
      <c r="AR3723">
        <v>0</v>
      </c>
      <c r="AW3723" t="s">
        <v>18017</v>
      </c>
      <c r="AX3723" t="s">
        <v>18018</v>
      </c>
      <c r="AY3723" t="s">
        <v>18019</v>
      </c>
      <c r="AZ3723" t="s">
        <v>18020</v>
      </c>
    </row>
    <row r="3724" spans="1:52" x14ac:dyDescent="0.3">
      <c r="A3724">
        <v>2202921</v>
      </c>
      <c r="B3724" t="s">
        <v>18021</v>
      </c>
      <c r="C3724" t="str">
        <f t="shared" si="450"/>
        <v>7492</v>
      </c>
      <c r="D3724" t="s">
        <v>8411</v>
      </c>
      <c r="E3724" t="str">
        <f>"0100"</f>
        <v>0100</v>
      </c>
      <c r="F3724" t="s">
        <v>54</v>
      </c>
      <c r="G3724" t="str">
        <f t="shared" ref="G3724:G3730" si="451">"10"</f>
        <v>10</v>
      </c>
      <c r="H3724" t="s">
        <v>55</v>
      </c>
      <c r="I3724" t="s">
        <v>56</v>
      </c>
      <c r="J3724" t="s">
        <v>57</v>
      </c>
      <c r="K3724">
        <v>1</v>
      </c>
      <c r="L3724">
        <v>46488</v>
      </c>
      <c r="M3724">
        <v>1.07</v>
      </c>
      <c r="N3724" t="str">
        <f t="shared" si="447"/>
        <v>000X</v>
      </c>
      <c r="O3724">
        <v>2530</v>
      </c>
      <c r="P3724" t="s">
        <v>58</v>
      </c>
      <c r="Q3724" t="s">
        <v>8929</v>
      </c>
      <c r="R3724" t="s">
        <v>140</v>
      </c>
      <c r="T3724" t="s">
        <v>61</v>
      </c>
      <c r="V3724" t="s">
        <v>18022</v>
      </c>
      <c r="W3724">
        <v>163170</v>
      </c>
      <c r="X3724">
        <v>17080</v>
      </c>
      <c r="Y3724">
        <v>146090</v>
      </c>
      <c r="Z3724">
        <v>125505</v>
      </c>
      <c r="AA3724">
        <v>100005</v>
      </c>
      <c r="AB3724" t="s">
        <v>63</v>
      </c>
      <c r="AC3724" s="1">
        <v>44054</v>
      </c>
      <c r="AD3724">
        <v>237500</v>
      </c>
      <c r="AE3724">
        <v>3082</v>
      </c>
      <c r="AF3724">
        <v>2009</v>
      </c>
      <c r="AG3724" t="s">
        <v>64</v>
      </c>
      <c r="AH3724" t="s">
        <v>76</v>
      </c>
      <c r="AI3724">
        <v>1</v>
      </c>
      <c r="AJ3724">
        <v>1989</v>
      </c>
      <c r="AK3724">
        <v>3</v>
      </c>
      <c r="AL3724">
        <v>2</v>
      </c>
      <c r="AN3724">
        <v>1978</v>
      </c>
      <c r="AO3724">
        <v>32</v>
      </c>
      <c r="AP3724" t="s">
        <v>72</v>
      </c>
      <c r="AQ3724" t="s">
        <v>66</v>
      </c>
      <c r="AR3724">
        <v>2668</v>
      </c>
      <c r="AW3724" t="s">
        <v>18023</v>
      </c>
      <c r="AX3724" t="s">
        <v>18024</v>
      </c>
      <c r="AY3724" t="s">
        <v>18025</v>
      </c>
      <c r="AZ3724" t="s">
        <v>70</v>
      </c>
    </row>
    <row r="3725" spans="1:52" x14ac:dyDescent="0.3">
      <c r="A3725">
        <v>2203315</v>
      </c>
      <c r="B3725" t="s">
        <v>18026</v>
      </c>
      <c r="C3725" t="str">
        <f t="shared" si="450"/>
        <v>7492</v>
      </c>
      <c r="D3725" t="s">
        <v>8411</v>
      </c>
      <c r="E3725" t="str">
        <f>"0100"</f>
        <v>0100</v>
      </c>
      <c r="F3725" t="s">
        <v>54</v>
      </c>
      <c r="G3725" t="str">
        <f t="shared" si="451"/>
        <v>10</v>
      </c>
      <c r="H3725" t="s">
        <v>55</v>
      </c>
      <c r="I3725" t="s">
        <v>56</v>
      </c>
      <c r="J3725" t="s">
        <v>57</v>
      </c>
      <c r="K3725">
        <v>1</v>
      </c>
      <c r="L3725">
        <v>42415</v>
      </c>
      <c r="M3725">
        <v>0.97</v>
      </c>
      <c r="N3725" t="str">
        <f t="shared" si="447"/>
        <v>000X</v>
      </c>
      <c r="O3725">
        <v>2463</v>
      </c>
      <c r="P3725" t="s">
        <v>58</v>
      </c>
      <c r="Q3725" t="s">
        <v>9471</v>
      </c>
      <c r="R3725" t="s">
        <v>140</v>
      </c>
      <c r="T3725" t="s">
        <v>61</v>
      </c>
      <c r="V3725" t="s">
        <v>18027</v>
      </c>
      <c r="W3725">
        <v>277439</v>
      </c>
      <c r="X3725">
        <v>15580</v>
      </c>
      <c r="Y3725">
        <v>261859</v>
      </c>
      <c r="Z3725">
        <v>277439</v>
      </c>
      <c r="AA3725">
        <v>277439</v>
      </c>
      <c r="AB3725" t="s">
        <v>72</v>
      </c>
      <c r="AC3725" s="1">
        <v>43906</v>
      </c>
      <c r="AD3725">
        <v>345000</v>
      </c>
      <c r="AE3725">
        <v>3048</v>
      </c>
      <c r="AF3725">
        <v>695</v>
      </c>
      <c r="AG3725" t="s">
        <v>64</v>
      </c>
      <c r="AH3725" t="s">
        <v>76</v>
      </c>
      <c r="AI3725">
        <v>1</v>
      </c>
      <c r="AJ3725">
        <v>2018</v>
      </c>
      <c r="AK3725">
        <v>3</v>
      </c>
      <c r="AL3725">
        <v>2</v>
      </c>
      <c r="AN3725">
        <v>2590</v>
      </c>
      <c r="AO3725">
        <v>32</v>
      </c>
      <c r="AP3725" t="s">
        <v>72</v>
      </c>
      <c r="AQ3725" t="s">
        <v>66</v>
      </c>
      <c r="AR3725">
        <v>3818</v>
      </c>
      <c r="AW3725" t="s">
        <v>17719</v>
      </c>
      <c r="AY3725" t="s">
        <v>887</v>
      </c>
      <c r="AZ3725" t="s">
        <v>70</v>
      </c>
    </row>
    <row r="3726" spans="1:52" x14ac:dyDescent="0.3">
      <c r="A3726">
        <v>2203439</v>
      </c>
      <c r="B3726" t="s">
        <v>18028</v>
      </c>
      <c r="C3726" t="str">
        <f t="shared" si="450"/>
        <v>7492</v>
      </c>
      <c r="D3726" t="s">
        <v>8411</v>
      </c>
      <c r="E3726" t="str">
        <f>"0000"</f>
        <v>0000</v>
      </c>
      <c r="F3726" t="s">
        <v>108</v>
      </c>
      <c r="G3726" t="str">
        <f t="shared" si="451"/>
        <v>10</v>
      </c>
      <c r="H3726" t="s">
        <v>55</v>
      </c>
      <c r="I3726" t="s">
        <v>56</v>
      </c>
      <c r="J3726" t="s">
        <v>57</v>
      </c>
      <c r="K3726">
        <v>0</v>
      </c>
      <c r="L3726">
        <v>48712</v>
      </c>
      <c r="M3726">
        <v>1.1200000000000001</v>
      </c>
      <c r="N3726" t="str">
        <f t="shared" si="447"/>
        <v>000X</v>
      </c>
      <c r="O3726">
        <v>4579</v>
      </c>
      <c r="P3726" t="s">
        <v>72</v>
      </c>
      <c r="Q3726" t="s">
        <v>8919</v>
      </c>
      <c r="R3726" t="s">
        <v>140</v>
      </c>
      <c r="T3726" t="s">
        <v>61</v>
      </c>
      <c r="V3726" t="s">
        <v>18029</v>
      </c>
      <c r="W3726">
        <v>17890</v>
      </c>
      <c r="X3726">
        <v>17890</v>
      </c>
      <c r="Y3726">
        <v>0</v>
      </c>
      <c r="Z3726">
        <v>17890</v>
      </c>
      <c r="AA3726">
        <v>17890</v>
      </c>
      <c r="AB3726" t="s">
        <v>72</v>
      </c>
      <c r="AC3726" s="1">
        <v>42163</v>
      </c>
      <c r="AD3726">
        <v>13000</v>
      </c>
      <c r="AE3726">
        <v>2694</v>
      </c>
      <c r="AF3726">
        <v>653</v>
      </c>
      <c r="AG3726" t="s">
        <v>103</v>
      </c>
      <c r="AH3726" t="s">
        <v>76</v>
      </c>
      <c r="AR3726">
        <v>0</v>
      </c>
      <c r="AW3726" t="s">
        <v>16517</v>
      </c>
      <c r="AX3726" t="s">
        <v>18030</v>
      </c>
      <c r="AY3726" t="s">
        <v>4224</v>
      </c>
      <c r="AZ3726" t="s">
        <v>2151</v>
      </c>
    </row>
    <row r="3727" spans="1:52" x14ac:dyDescent="0.3">
      <c r="A3727">
        <v>2203561</v>
      </c>
      <c r="B3727" t="s">
        <v>18031</v>
      </c>
      <c r="C3727" t="str">
        <f t="shared" si="450"/>
        <v>7492</v>
      </c>
      <c r="D3727" t="s">
        <v>8411</v>
      </c>
      <c r="E3727" t="str">
        <f>"0000"</f>
        <v>0000</v>
      </c>
      <c r="F3727" t="s">
        <v>108</v>
      </c>
      <c r="G3727" t="str">
        <f t="shared" si="451"/>
        <v>10</v>
      </c>
      <c r="H3727" t="s">
        <v>55</v>
      </c>
      <c r="I3727" t="s">
        <v>56</v>
      </c>
      <c r="J3727" t="s">
        <v>57</v>
      </c>
      <c r="K3727">
        <v>0</v>
      </c>
      <c r="L3727">
        <v>48893</v>
      </c>
      <c r="M3727">
        <v>1.1200000000000001</v>
      </c>
      <c r="N3727" t="str">
        <f t="shared" si="447"/>
        <v>000X</v>
      </c>
      <c r="O3727">
        <v>2626</v>
      </c>
      <c r="P3727" t="s">
        <v>58</v>
      </c>
      <c r="Q3727" t="s">
        <v>9471</v>
      </c>
      <c r="R3727" t="s">
        <v>140</v>
      </c>
      <c r="T3727" t="s">
        <v>61</v>
      </c>
      <c r="V3727" t="s">
        <v>18032</v>
      </c>
      <c r="W3727">
        <v>17960</v>
      </c>
      <c r="X3727">
        <v>17960</v>
      </c>
      <c r="Y3727">
        <v>0</v>
      </c>
      <c r="Z3727">
        <v>17960</v>
      </c>
      <c r="AA3727">
        <v>17960</v>
      </c>
      <c r="AB3727" t="s">
        <v>72</v>
      </c>
      <c r="AC3727" s="1">
        <v>38231</v>
      </c>
      <c r="AD3727">
        <v>48000</v>
      </c>
      <c r="AE3727">
        <v>1762</v>
      </c>
      <c r="AF3727">
        <v>2298</v>
      </c>
      <c r="AG3727" t="s">
        <v>103</v>
      </c>
      <c r="AH3727" t="s">
        <v>76</v>
      </c>
      <c r="AR3727">
        <v>0</v>
      </c>
      <c r="AW3727" t="s">
        <v>18033</v>
      </c>
      <c r="AY3727" t="s">
        <v>18034</v>
      </c>
      <c r="AZ3727" t="s">
        <v>18035</v>
      </c>
    </row>
    <row r="3728" spans="1:52" x14ac:dyDescent="0.3">
      <c r="A3728">
        <v>2203625</v>
      </c>
      <c r="B3728" t="s">
        <v>18036</v>
      </c>
      <c r="C3728" t="str">
        <f t="shared" si="450"/>
        <v>7492</v>
      </c>
      <c r="D3728" t="s">
        <v>8411</v>
      </c>
      <c r="E3728" t="str">
        <f t="shared" ref="E3728:E3733" si="452">"0100"</f>
        <v>0100</v>
      </c>
      <c r="F3728" t="s">
        <v>54</v>
      </c>
      <c r="G3728" t="str">
        <f t="shared" si="451"/>
        <v>10</v>
      </c>
      <c r="H3728" t="s">
        <v>55</v>
      </c>
      <c r="I3728" t="s">
        <v>56</v>
      </c>
      <c r="J3728" t="s">
        <v>57</v>
      </c>
      <c r="K3728">
        <v>1</v>
      </c>
      <c r="L3728">
        <v>46230</v>
      </c>
      <c r="M3728">
        <v>1.06</v>
      </c>
      <c r="N3728" t="str">
        <f t="shared" si="447"/>
        <v>000X</v>
      </c>
      <c r="O3728">
        <v>2494</v>
      </c>
      <c r="P3728" t="s">
        <v>58</v>
      </c>
      <c r="Q3728" t="s">
        <v>9471</v>
      </c>
      <c r="R3728" t="s">
        <v>140</v>
      </c>
      <c r="T3728" t="s">
        <v>61</v>
      </c>
      <c r="V3728" t="s">
        <v>18037</v>
      </c>
      <c r="W3728">
        <v>208967</v>
      </c>
      <c r="X3728">
        <v>16980</v>
      </c>
      <c r="Y3728">
        <v>191987</v>
      </c>
      <c r="Z3728">
        <v>145032</v>
      </c>
      <c r="AA3728">
        <v>120032</v>
      </c>
      <c r="AB3728" t="s">
        <v>63</v>
      </c>
      <c r="AC3728" s="1">
        <v>35400</v>
      </c>
      <c r="AD3728">
        <v>21800</v>
      </c>
      <c r="AE3728">
        <v>1162</v>
      </c>
      <c r="AF3728">
        <v>305</v>
      </c>
      <c r="AG3728" t="s">
        <v>103</v>
      </c>
      <c r="AH3728" t="s">
        <v>873</v>
      </c>
      <c r="AI3728">
        <v>1</v>
      </c>
      <c r="AJ3728">
        <v>1997</v>
      </c>
      <c r="AK3728">
        <v>3</v>
      </c>
      <c r="AL3728">
        <v>2</v>
      </c>
      <c r="AN3728">
        <v>2249</v>
      </c>
      <c r="AO3728">
        <v>32</v>
      </c>
      <c r="AP3728" t="s">
        <v>72</v>
      </c>
      <c r="AQ3728" t="s">
        <v>66</v>
      </c>
      <c r="AR3728">
        <v>3145</v>
      </c>
      <c r="AW3728" t="s">
        <v>18038</v>
      </c>
      <c r="AY3728" t="s">
        <v>18039</v>
      </c>
      <c r="AZ3728" t="s">
        <v>70</v>
      </c>
    </row>
    <row r="3729" spans="1:52" x14ac:dyDescent="0.3">
      <c r="A3729">
        <v>2203757</v>
      </c>
      <c r="B3729" t="s">
        <v>18040</v>
      </c>
      <c r="C3729" t="str">
        <f t="shared" si="450"/>
        <v>7492</v>
      </c>
      <c r="D3729" t="s">
        <v>8411</v>
      </c>
      <c r="E3729" t="str">
        <f t="shared" si="452"/>
        <v>0100</v>
      </c>
      <c r="F3729" t="s">
        <v>54</v>
      </c>
      <c r="G3729" t="str">
        <f t="shared" si="451"/>
        <v>10</v>
      </c>
      <c r="H3729" t="s">
        <v>55</v>
      </c>
      <c r="I3729" t="s">
        <v>56</v>
      </c>
      <c r="J3729" t="s">
        <v>57</v>
      </c>
      <c r="K3729">
        <v>1</v>
      </c>
      <c r="L3729">
        <v>43573</v>
      </c>
      <c r="M3729">
        <v>1</v>
      </c>
      <c r="N3729" t="str">
        <f t="shared" si="447"/>
        <v>000X</v>
      </c>
      <c r="O3729">
        <v>4223</v>
      </c>
      <c r="P3729" t="s">
        <v>72</v>
      </c>
      <c r="Q3729" t="s">
        <v>18041</v>
      </c>
      <c r="R3729" t="s">
        <v>88</v>
      </c>
      <c r="T3729" t="s">
        <v>61</v>
      </c>
      <c r="V3729" t="s">
        <v>18042</v>
      </c>
      <c r="W3729">
        <v>277493</v>
      </c>
      <c r="X3729">
        <v>16000</v>
      </c>
      <c r="Y3729">
        <v>261493</v>
      </c>
      <c r="Z3729">
        <v>207063</v>
      </c>
      <c r="AA3729">
        <v>182063</v>
      </c>
      <c r="AB3729" t="s">
        <v>63</v>
      </c>
      <c r="AC3729" s="1">
        <v>38169</v>
      </c>
      <c r="AD3729">
        <v>272000</v>
      </c>
      <c r="AE3729">
        <v>1747</v>
      </c>
      <c r="AF3729">
        <v>1710</v>
      </c>
      <c r="AG3729" t="s">
        <v>64</v>
      </c>
      <c r="AH3729" t="s">
        <v>76</v>
      </c>
      <c r="AI3729">
        <v>1</v>
      </c>
      <c r="AJ3729">
        <v>2004</v>
      </c>
      <c r="AK3729">
        <v>3</v>
      </c>
      <c r="AL3729">
        <v>2</v>
      </c>
      <c r="AN3729">
        <v>2952</v>
      </c>
      <c r="AO3729">
        <v>32</v>
      </c>
      <c r="AP3729" t="s">
        <v>63</v>
      </c>
      <c r="AQ3729" t="s">
        <v>66</v>
      </c>
      <c r="AR3729">
        <v>3812</v>
      </c>
      <c r="AW3729" t="s">
        <v>18043</v>
      </c>
      <c r="AX3729" t="s">
        <v>18044</v>
      </c>
      <c r="AY3729" t="s">
        <v>18045</v>
      </c>
      <c r="AZ3729" t="s">
        <v>70</v>
      </c>
    </row>
    <row r="3730" spans="1:52" x14ac:dyDescent="0.3">
      <c r="A3730">
        <v>2203765</v>
      </c>
      <c r="B3730" t="s">
        <v>18046</v>
      </c>
      <c r="C3730" t="str">
        <f t="shared" si="450"/>
        <v>7492</v>
      </c>
      <c r="D3730" t="s">
        <v>8411</v>
      </c>
      <c r="E3730" t="str">
        <f t="shared" si="452"/>
        <v>0100</v>
      </c>
      <c r="F3730" t="s">
        <v>54</v>
      </c>
      <c r="G3730" t="str">
        <f t="shared" si="451"/>
        <v>10</v>
      </c>
      <c r="H3730" t="s">
        <v>55</v>
      </c>
      <c r="I3730" t="s">
        <v>56</v>
      </c>
      <c r="J3730" t="s">
        <v>57</v>
      </c>
      <c r="K3730">
        <v>1</v>
      </c>
      <c r="L3730">
        <v>43505</v>
      </c>
      <c r="M3730">
        <v>1</v>
      </c>
      <c r="N3730" t="str">
        <f t="shared" si="447"/>
        <v>000X</v>
      </c>
      <c r="O3730">
        <v>4245</v>
      </c>
      <c r="P3730" t="s">
        <v>72</v>
      </c>
      <c r="Q3730" t="s">
        <v>18041</v>
      </c>
      <c r="R3730" t="s">
        <v>88</v>
      </c>
      <c r="T3730" t="s">
        <v>61</v>
      </c>
      <c r="V3730" t="s">
        <v>18047</v>
      </c>
      <c r="W3730">
        <v>303734</v>
      </c>
      <c r="X3730">
        <v>15980</v>
      </c>
      <c r="Y3730">
        <v>287754</v>
      </c>
      <c r="Z3730">
        <v>231963</v>
      </c>
      <c r="AA3730">
        <v>206963</v>
      </c>
      <c r="AB3730" t="s">
        <v>63</v>
      </c>
      <c r="AC3730" s="1">
        <v>39873</v>
      </c>
      <c r="AD3730">
        <v>255500</v>
      </c>
      <c r="AE3730">
        <v>2272</v>
      </c>
      <c r="AF3730">
        <v>1580</v>
      </c>
      <c r="AG3730" t="s">
        <v>64</v>
      </c>
      <c r="AH3730" t="s">
        <v>76</v>
      </c>
      <c r="AI3730">
        <v>1</v>
      </c>
      <c r="AJ3730">
        <v>2007</v>
      </c>
      <c r="AK3730">
        <v>3</v>
      </c>
      <c r="AL3730">
        <v>2</v>
      </c>
      <c r="AM3730">
        <v>1</v>
      </c>
      <c r="AN3730">
        <v>3123</v>
      </c>
      <c r="AO3730">
        <v>32</v>
      </c>
      <c r="AP3730" t="s">
        <v>63</v>
      </c>
      <c r="AQ3730" t="s">
        <v>66</v>
      </c>
      <c r="AR3730">
        <v>4183</v>
      </c>
      <c r="AW3730" t="s">
        <v>18048</v>
      </c>
      <c r="AX3730" t="s">
        <v>18049</v>
      </c>
      <c r="AY3730" t="s">
        <v>18050</v>
      </c>
      <c r="AZ3730" t="s">
        <v>70</v>
      </c>
    </row>
    <row r="3731" spans="1:52" x14ac:dyDescent="0.3">
      <c r="A3731">
        <v>2204087</v>
      </c>
      <c r="B3731" t="s">
        <v>18051</v>
      </c>
      <c r="C3731" t="str">
        <f t="shared" si="450"/>
        <v>7492</v>
      </c>
      <c r="D3731" t="s">
        <v>8411</v>
      </c>
      <c r="E3731" t="str">
        <f t="shared" si="452"/>
        <v>0100</v>
      </c>
      <c r="F3731" t="s">
        <v>54</v>
      </c>
      <c r="G3731" t="str">
        <f>"11"</f>
        <v>11</v>
      </c>
      <c r="H3731" t="s">
        <v>55</v>
      </c>
      <c r="I3731" t="s">
        <v>56</v>
      </c>
      <c r="J3731" t="s">
        <v>57</v>
      </c>
      <c r="K3731">
        <v>1</v>
      </c>
      <c r="L3731">
        <v>43750</v>
      </c>
      <c r="M3731">
        <v>1</v>
      </c>
      <c r="N3731" t="str">
        <f t="shared" si="447"/>
        <v>000X</v>
      </c>
      <c r="O3731">
        <v>1999</v>
      </c>
      <c r="P3731" t="s">
        <v>58</v>
      </c>
      <c r="Q3731" t="s">
        <v>13917</v>
      </c>
      <c r="R3731" t="s">
        <v>140</v>
      </c>
      <c r="T3731" t="s">
        <v>61</v>
      </c>
      <c r="V3731" t="s">
        <v>18052</v>
      </c>
      <c r="W3731">
        <v>257599</v>
      </c>
      <c r="X3731">
        <v>16070</v>
      </c>
      <c r="Y3731">
        <v>241529</v>
      </c>
      <c r="Z3731">
        <v>257599</v>
      </c>
      <c r="AA3731">
        <v>227599</v>
      </c>
      <c r="AB3731" t="s">
        <v>63</v>
      </c>
      <c r="AC3731" s="1">
        <v>43489</v>
      </c>
      <c r="AD3731">
        <v>328000</v>
      </c>
      <c r="AE3731">
        <v>2954</v>
      </c>
      <c r="AF3731">
        <v>1138</v>
      </c>
      <c r="AG3731" t="s">
        <v>64</v>
      </c>
      <c r="AH3731" t="s">
        <v>76</v>
      </c>
      <c r="AI3731">
        <v>1</v>
      </c>
      <c r="AJ3731">
        <v>2008</v>
      </c>
      <c r="AK3731">
        <v>4</v>
      </c>
      <c r="AL3731">
        <v>2</v>
      </c>
      <c r="AM3731">
        <v>1</v>
      </c>
      <c r="AN3731">
        <v>2618</v>
      </c>
      <c r="AO3731">
        <v>32</v>
      </c>
      <c r="AP3731" t="s">
        <v>63</v>
      </c>
      <c r="AQ3731" t="s">
        <v>66</v>
      </c>
      <c r="AR3731">
        <v>3623</v>
      </c>
      <c r="AW3731" t="s">
        <v>18053</v>
      </c>
      <c r="AX3731" t="s">
        <v>18054</v>
      </c>
      <c r="AY3731" t="s">
        <v>18055</v>
      </c>
      <c r="AZ3731" t="s">
        <v>70</v>
      </c>
    </row>
    <row r="3732" spans="1:52" x14ac:dyDescent="0.3">
      <c r="A3732">
        <v>2204206</v>
      </c>
      <c r="B3732" t="s">
        <v>18056</v>
      </c>
      <c r="C3732" t="str">
        <f t="shared" si="450"/>
        <v>7492</v>
      </c>
      <c r="D3732" t="s">
        <v>8411</v>
      </c>
      <c r="E3732" t="str">
        <f t="shared" si="452"/>
        <v>0100</v>
      </c>
      <c r="F3732" t="s">
        <v>54</v>
      </c>
      <c r="G3732" t="str">
        <f t="shared" ref="G3732:G3756" si="453">"10"</f>
        <v>10</v>
      </c>
      <c r="H3732" t="s">
        <v>55</v>
      </c>
      <c r="I3732" t="s">
        <v>56</v>
      </c>
      <c r="J3732" t="s">
        <v>57</v>
      </c>
      <c r="K3732">
        <v>1</v>
      </c>
      <c r="L3732">
        <v>43750</v>
      </c>
      <c r="M3732">
        <v>1</v>
      </c>
      <c r="N3732" t="str">
        <f t="shared" si="447"/>
        <v>000X</v>
      </c>
      <c r="O3732">
        <v>2025</v>
      </c>
      <c r="P3732" t="s">
        <v>58</v>
      </c>
      <c r="Q3732" t="s">
        <v>9024</v>
      </c>
      <c r="R3732" t="s">
        <v>140</v>
      </c>
      <c r="T3732" t="s">
        <v>61</v>
      </c>
      <c r="V3732" t="s">
        <v>18057</v>
      </c>
      <c r="W3732">
        <v>270066</v>
      </c>
      <c r="X3732">
        <v>16070</v>
      </c>
      <c r="Y3732">
        <v>253996</v>
      </c>
      <c r="Z3732">
        <v>205893</v>
      </c>
      <c r="AA3732">
        <v>180893</v>
      </c>
      <c r="AB3732" t="s">
        <v>63</v>
      </c>
      <c r="AC3732" s="1">
        <v>38018</v>
      </c>
      <c r="AD3732">
        <v>16000</v>
      </c>
      <c r="AE3732">
        <v>1695</v>
      </c>
      <c r="AF3732">
        <v>1177</v>
      </c>
      <c r="AG3732" t="s">
        <v>103</v>
      </c>
      <c r="AH3732" t="s">
        <v>76</v>
      </c>
      <c r="AI3732">
        <v>1</v>
      </c>
      <c r="AJ3732">
        <v>2005</v>
      </c>
      <c r="AK3732">
        <v>4</v>
      </c>
      <c r="AL3732">
        <v>3</v>
      </c>
      <c r="AN3732">
        <v>2692</v>
      </c>
      <c r="AO3732">
        <v>32</v>
      </c>
      <c r="AP3732" t="s">
        <v>63</v>
      </c>
      <c r="AQ3732" t="s">
        <v>66</v>
      </c>
      <c r="AR3732">
        <v>3591</v>
      </c>
      <c r="AW3732" t="s">
        <v>18058</v>
      </c>
      <c r="AY3732" t="s">
        <v>18059</v>
      </c>
      <c r="AZ3732" t="s">
        <v>70</v>
      </c>
    </row>
    <row r="3733" spans="1:52" x14ac:dyDescent="0.3">
      <c r="A3733">
        <v>2204281</v>
      </c>
      <c r="B3733" t="s">
        <v>18060</v>
      </c>
      <c r="C3733" t="str">
        <f t="shared" si="450"/>
        <v>7492</v>
      </c>
      <c r="D3733" t="s">
        <v>8411</v>
      </c>
      <c r="E3733" t="str">
        <f t="shared" si="452"/>
        <v>0100</v>
      </c>
      <c r="F3733" t="s">
        <v>54</v>
      </c>
      <c r="G3733" t="str">
        <f t="shared" si="453"/>
        <v>10</v>
      </c>
      <c r="H3733" t="s">
        <v>55</v>
      </c>
      <c r="I3733" t="s">
        <v>56</v>
      </c>
      <c r="J3733" t="s">
        <v>57</v>
      </c>
      <c r="K3733">
        <v>1</v>
      </c>
      <c r="L3733">
        <v>45958</v>
      </c>
      <c r="M3733">
        <v>1.06</v>
      </c>
      <c r="N3733" t="str">
        <f t="shared" si="447"/>
        <v>000X</v>
      </c>
      <c r="O3733">
        <v>2181</v>
      </c>
      <c r="P3733" t="s">
        <v>58</v>
      </c>
      <c r="Q3733" t="s">
        <v>9384</v>
      </c>
      <c r="R3733" t="s">
        <v>140</v>
      </c>
      <c r="T3733" t="s">
        <v>61</v>
      </c>
      <c r="V3733" t="s">
        <v>18061</v>
      </c>
      <c r="W3733">
        <v>224913</v>
      </c>
      <c r="X3733">
        <v>16880</v>
      </c>
      <c r="Y3733">
        <v>208033</v>
      </c>
      <c r="Z3733">
        <v>194759</v>
      </c>
      <c r="AA3733">
        <v>169259</v>
      </c>
      <c r="AB3733" t="s">
        <v>63</v>
      </c>
      <c r="AC3733" s="1">
        <v>42521</v>
      </c>
      <c r="AD3733">
        <v>210000</v>
      </c>
      <c r="AE3733">
        <v>2760</v>
      </c>
      <c r="AF3733">
        <v>2451</v>
      </c>
      <c r="AG3733" t="s">
        <v>64</v>
      </c>
      <c r="AH3733" t="s">
        <v>76</v>
      </c>
      <c r="AI3733">
        <v>1</v>
      </c>
      <c r="AJ3733">
        <v>1981</v>
      </c>
      <c r="AK3733">
        <v>4</v>
      </c>
      <c r="AL3733">
        <v>3</v>
      </c>
      <c r="AN3733">
        <v>2950</v>
      </c>
      <c r="AO3733">
        <v>38</v>
      </c>
      <c r="AP3733" t="s">
        <v>63</v>
      </c>
      <c r="AQ3733" t="s">
        <v>66</v>
      </c>
      <c r="AR3733">
        <v>3324</v>
      </c>
      <c r="AW3733" t="s">
        <v>18062</v>
      </c>
      <c r="AX3733" t="s">
        <v>18063</v>
      </c>
      <c r="AY3733" t="s">
        <v>18064</v>
      </c>
      <c r="AZ3733" t="s">
        <v>70</v>
      </c>
    </row>
    <row r="3734" spans="1:52" x14ac:dyDescent="0.3">
      <c r="A3734">
        <v>2205661</v>
      </c>
      <c r="B3734" t="s">
        <v>18065</v>
      </c>
      <c r="C3734" t="str">
        <f t="shared" si="450"/>
        <v>7492</v>
      </c>
      <c r="D3734" t="s">
        <v>8411</v>
      </c>
      <c r="E3734" t="str">
        <f>"0000"</f>
        <v>0000</v>
      </c>
      <c r="F3734" t="s">
        <v>108</v>
      </c>
      <c r="G3734" t="str">
        <f t="shared" si="453"/>
        <v>10</v>
      </c>
      <c r="H3734" t="s">
        <v>55</v>
      </c>
      <c r="I3734" t="s">
        <v>56</v>
      </c>
      <c r="J3734" t="s">
        <v>57</v>
      </c>
      <c r="K3734">
        <v>0</v>
      </c>
      <c r="L3734">
        <v>43490</v>
      </c>
      <c r="M3734">
        <v>1</v>
      </c>
      <c r="N3734" t="str">
        <f t="shared" si="447"/>
        <v>000X</v>
      </c>
      <c r="O3734">
        <v>2594</v>
      </c>
      <c r="P3734" t="s">
        <v>58</v>
      </c>
      <c r="Q3734" t="s">
        <v>8625</v>
      </c>
      <c r="R3734" t="s">
        <v>118</v>
      </c>
      <c r="T3734" t="s">
        <v>61</v>
      </c>
      <c r="V3734" t="s">
        <v>18066</v>
      </c>
      <c r="W3734">
        <v>15970</v>
      </c>
      <c r="X3734">
        <v>15970</v>
      </c>
      <c r="Y3734">
        <v>0</v>
      </c>
      <c r="Z3734">
        <v>15970</v>
      </c>
      <c r="AA3734">
        <v>15970</v>
      </c>
      <c r="AB3734" t="s">
        <v>72</v>
      </c>
      <c r="AC3734" s="1">
        <v>38412</v>
      </c>
      <c r="AD3734">
        <v>63900</v>
      </c>
      <c r="AE3734">
        <v>1829</v>
      </c>
      <c r="AF3734">
        <v>701</v>
      </c>
      <c r="AG3734" t="s">
        <v>103</v>
      </c>
      <c r="AH3734" t="s">
        <v>76</v>
      </c>
      <c r="AR3734">
        <v>0</v>
      </c>
      <c r="AW3734" t="s">
        <v>18067</v>
      </c>
      <c r="AX3734" t="s">
        <v>18068</v>
      </c>
      <c r="AY3734" t="s">
        <v>3664</v>
      </c>
      <c r="AZ3734" t="s">
        <v>70</v>
      </c>
    </row>
    <row r="3735" spans="1:52" x14ac:dyDescent="0.3">
      <c r="A3735">
        <v>2205792</v>
      </c>
      <c r="B3735" t="s">
        <v>18069</v>
      </c>
      <c r="C3735" t="str">
        <f t="shared" si="450"/>
        <v>7492</v>
      </c>
      <c r="D3735" t="s">
        <v>8411</v>
      </c>
      <c r="E3735" t="str">
        <f>"0100"</f>
        <v>0100</v>
      </c>
      <c r="F3735" t="s">
        <v>54</v>
      </c>
      <c r="G3735" t="str">
        <f t="shared" si="453"/>
        <v>10</v>
      </c>
      <c r="H3735" t="s">
        <v>55</v>
      </c>
      <c r="I3735" t="s">
        <v>56</v>
      </c>
      <c r="J3735" t="s">
        <v>57</v>
      </c>
      <c r="K3735">
        <v>1</v>
      </c>
      <c r="L3735">
        <v>43535</v>
      </c>
      <c r="M3735">
        <v>1</v>
      </c>
      <c r="N3735" t="str">
        <f t="shared" si="447"/>
        <v>000X</v>
      </c>
      <c r="O3735">
        <v>2562</v>
      </c>
      <c r="P3735" t="s">
        <v>58</v>
      </c>
      <c r="Q3735" t="s">
        <v>8625</v>
      </c>
      <c r="R3735" t="s">
        <v>118</v>
      </c>
      <c r="T3735" t="s">
        <v>61</v>
      </c>
      <c r="V3735" t="s">
        <v>18070</v>
      </c>
      <c r="W3735">
        <v>15990</v>
      </c>
      <c r="X3735">
        <v>15990</v>
      </c>
      <c r="Y3735">
        <v>0</v>
      </c>
      <c r="Z3735">
        <v>15990</v>
      </c>
      <c r="AA3735">
        <v>15990</v>
      </c>
      <c r="AB3735" t="s">
        <v>63</v>
      </c>
      <c r="AC3735" s="1">
        <v>43938</v>
      </c>
      <c r="AD3735">
        <v>336000</v>
      </c>
      <c r="AE3735">
        <v>3054</v>
      </c>
      <c r="AF3735">
        <v>2117</v>
      </c>
      <c r="AG3735" t="s">
        <v>64</v>
      </c>
      <c r="AH3735" t="s">
        <v>76</v>
      </c>
      <c r="AI3735">
        <v>1</v>
      </c>
      <c r="AJ3735">
        <v>2020</v>
      </c>
      <c r="AK3735">
        <v>3</v>
      </c>
      <c r="AL3735">
        <v>2</v>
      </c>
      <c r="AN3735">
        <v>1980</v>
      </c>
      <c r="AO3735">
        <v>32</v>
      </c>
      <c r="AP3735" t="s">
        <v>63</v>
      </c>
      <c r="AQ3735" t="s">
        <v>66</v>
      </c>
      <c r="AR3735">
        <v>2715</v>
      </c>
      <c r="AW3735" t="s">
        <v>18071</v>
      </c>
      <c r="AX3735" t="s">
        <v>18072</v>
      </c>
      <c r="AY3735" t="s">
        <v>18073</v>
      </c>
      <c r="AZ3735" t="s">
        <v>70</v>
      </c>
    </row>
    <row r="3736" spans="1:52" x14ac:dyDescent="0.3">
      <c r="A3736">
        <v>2205822</v>
      </c>
      <c r="B3736" t="s">
        <v>18074</v>
      </c>
      <c r="C3736" t="str">
        <f t="shared" si="450"/>
        <v>7492</v>
      </c>
      <c r="D3736" t="s">
        <v>8411</v>
      </c>
      <c r="E3736" t="str">
        <f>"0100"</f>
        <v>0100</v>
      </c>
      <c r="F3736" t="s">
        <v>54</v>
      </c>
      <c r="G3736" t="str">
        <f t="shared" si="453"/>
        <v>10</v>
      </c>
      <c r="H3736" t="s">
        <v>55</v>
      </c>
      <c r="I3736" t="s">
        <v>56</v>
      </c>
      <c r="J3736" t="s">
        <v>57</v>
      </c>
      <c r="K3736">
        <v>1</v>
      </c>
      <c r="L3736">
        <v>43580</v>
      </c>
      <c r="M3736">
        <v>1</v>
      </c>
      <c r="N3736" t="str">
        <f t="shared" si="447"/>
        <v>000X</v>
      </c>
      <c r="O3736">
        <v>2538</v>
      </c>
      <c r="P3736" t="s">
        <v>58</v>
      </c>
      <c r="Q3736" t="s">
        <v>8625</v>
      </c>
      <c r="R3736" t="s">
        <v>118</v>
      </c>
      <c r="T3736" t="s">
        <v>61</v>
      </c>
      <c r="V3736" t="s">
        <v>18075</v>
      </c>
      <c r="W3736">
        <v>166549</v>
      </c>
      <c r="X3736">
        <v>16010</v>
      </c>
      <c r="Y3736">
        <v>150539</v>
      </c>
      <c r="Z3736">
        <v>115800</v>
      </c>
      <c r="AA3736">
        <v>90800</v>
      </c>
      <c r="AB3736" t="s">
        <v>63</v>
      </c>
      <c r="AC3736" s="1">
        <v>37500</v>
      </c>
      <c r="AD3736">
        <v>129000</v>
      </c>
      <c r="AE3736">
        <v>1534</v>
      </c>
      <c r="AF3736">
        <v>1885</v>
      </c>
      <c r="AG3736" t="s">
        <v>64</v>
      </c>
      <c r="AH3736" t="s">
        <v>76</v>
      </c>
      <c r="AI3736">
        <v>1</v>
      </c>
      <c r="AJ3736">
        <v>2002</v>
      </c>
      <c r="AK3736">
        <v>3</v>
      </c>
      <c r="AL3736">
        <v>2</v>
      </c>
      <c r="AN3736">
        <v>1724</v>
      </c>
      <c r="AO3736">
        <v>32</v>
      </c>
      <c r="AP3736" t="s">
        <v>72</v>
      </c>
      <c r="AQ3736" t="s">
        <v>66</v>
      </c>
      <c r="AR3736">
        <v>2408</v>
      </c>
      <c r="AW3736" t="s">
        <v>18076</v>
      </c>
      <c r="AX3736" t="s">
        <v>18077</v>
      </c>
      <c r="AY3736" t="s">
        <v>18078</v>
      </c>
      <c r="AZ3736" t="s">
        <v>70</v>
      </c>
    </row>
    <row r="3737" spans="1:52" x14ac:dyDescent="0.3">
      <c r="A3737">
        <v>2205962</v>
      </c>
      <c r="B3737" t="s">
        <v>18079</v>
      </c>
      <c r="C3737" t="str">
        <f t="shared" si="450"/>
        <v>7492</v>
      </c>
      <c r="D3737" t="s">
        <v>8411</v>
      </c>
      <c r="E3737" t="str">
        <f>"0100"</f>
        <v>0100</v>
      </c>
      <c r="F3737" t="s">
        <v>54</v>
      </c>
      <c r="G3737" t="str">
        <f t="shared" si="453"/>
        <v>10</v>
      </c>
      <c r="H3737" t="s">
        <v>55</v>
      </c>
      <c r="I3737" t="s">
        <v>56</v>
      </c>
      <c r="J3737" t="s">
        <v>57</v>
      </c>
      <c r="K3737">
        <v>1</v>
      </c>
      <c r="L3737">
        <v>46259</v>
      </c>
      <c r="M3737">
        <v>1.06</v>
      </c>
      <c r="N3737" t="str">
        <f t="shared" si="447"/>
        <v>000X</v>
      </c>
      <c r="O3737">
        <v>2461</v>
      </c>
      <c r="P3737" t="s">
        <v>58</v>
      </c>
      <c r="Q3737" t="s">
        <v>8929</v>
      </c>
      <c r="R3737" t="s">
        <v>140</v>
      </c>
      <c r="T3737" t="s">
        <v>61</v>
      </c>
      <c r="V3737" t="s">
        <v>18080</v>
      </c>
      <c r="W3737">
        <v>216323</v>
      </c>
      <c r="X3737">
        <v>16990</v>
      </c>
      <c r="Y3737">
        <v>199333</v>
      </c>
      <c r="Z3737">
        <v>161668</v>
      </c>
      <c r="AA3737">
        <v>136168</v>
      </c>
      <c r="AB3737" t="s">
        <v>63</v>
      </c>
      <c r="AC3737" s="1">
        <v>38231</v>
      </c>
      <c r="AD3737">
        <v>260000</v>
      </c>
      <c r="AE3737">
        <v>1770</v>
      </c>
      <c r="AF3737">
        <v>1060</v>
      </c>
      <c r="AG3737" t="s">
        <v>64</v>
      </c>
      <c r="AH3737" t="s">
        <v>76</v>
      </c>
      <c r="AI3737">
        <v>1</v>
      </c>
      <c r="AJ3737">
        <v>1998</v>
      </c>
      <c r="AK3737">
        <v>3</v>
      </c>
      <c r="AL3737">
        <v>2</v>
      </c>
      <c r="AN3737">
        <v>2110</v>
      </c>
      <c r="AO3737">
        <v>32</v>
      </c>
      <c r="AP3737" t="s">
        <v>63</v>
      </c>
      <c r="AQ3737" t="s">
        <v>66</v>
      </c>
      <c r="AR3737">
        <v>3081</v>
      </c>
      <c r="AW3737" t="s">
        <v>18081</v>
      </c>
      <c r="AY3737" t="s">
        <v>18082</v>
      </c>
      <c r="AZ3737" t="s">
        <v>70</v>
      </c>
    </row>
    <row r="3738" spans="1:52" x14ac:dyDescent="0.3">
      <c r="A3738">
        <v>2206063</v>
      </c>
      <c r="B3738" t="s">
        <v>18083</v>
      </c>
      <c r="C3738" t="str">
        <f t="shared" si="450"/>
        <v>7492</v>
      </c>
      <c r="D3738" t="s">
        <v>8411</v>
      </c>
      <c r="E3738" t="str">
        <f>"0000"</f>
        <v>0000</v>
      </c>
      <c r="F3738" t="s">
        <v>108</v>
      </c>
      <c r="G3738" t="str">
        <f t="shared" si="453"/>
        <v>10</v>
      </c>
      <c r="H3738" t="s">
        <v>55</v>
      </c>
      <c r="I3738" t="s">
        <v>56</v>
      </c>
      <c r="J3738" t="s">
        <v>57</v>
      </c>
      <c r="K3738">
        <v>0</v>
      </c>
      <c r="L3738">
        <v>48650</v>
      </c>
      <c r="M3738">
        <v>1.1200000000000001</v>
      </c>
      <c r="N3738" t="str">
        <f t="shared" si="447"/>
        <v>000X</v>
      </c>
      <c r="O3738">
        <v>2684</v>
      </c>
      <c r="P3738" t="s">
        <v>58</v>
      </c>
      <c r="Q3738" t="s">
        <v>9056</v>
      </c>
      <c r="R3738" t="s">
        <v>140</v>
      </c>
      <c r="T3738" t="s">
        <v>61</v>
      </c>
      <c r="V3738" t="s">
        <v>18084</v>
      </c>
      <c r="W3738">
        <v>17870</v>
      </c>
      <c r="X3738">
        <v>17870</v>
      </c>
      <c r="Y3738">
        <v>0</v>
      </c>
      <c r="Z3738">
        <v>17870</v>
      </c>
      <c r="AA3738">
        <v>17870</v>
      </c>
      <c r="AB3738" t="s">
        <v>72</v>
      </c>
      <c r="AC3738" s="1">
        <v>35431</v>
      </c>
      <c r="AD3738">
        <v>18500</v>
      </c>
      <c r="AE3738">
        <v>1168</v>
      </c>
      <c r="AF3738">
        <v>1306</v>
      </c>
      <c r="AG3738" t="s">
        <v>103</v>
      </c>
      <c r="AH3738" t="s">
        <v>873</v>
      </c>
      <c r="AR3738">
        <v>0</v>
      </c>
      <c r="AW3738" t="s">
        <v>18085</v>
      </c>
      <c r="AY3738" t="s">
        <v>18086</v>
      </c>
      <c r="AZ3738" t="s">
        <v>18087</v>
      </c>
    </row>
    <row r="3739" spans="1:52" x14ac:dyDescent="0.3">
      <c r="A3739">
        <v>2206110</v>
      </c>
      <c r="B3739" t="s">
        <v>18088</v>
      </c>
      <c r="C3739" t="str">
        <f t="shared" si="450"/>
        <v>7492</v>
      </c>
      <c r="D3739" t="s">
        <v>8411</v>
      </c>
      <c r="E3739" t="str">
        <f>"0000"</f>
        <v>0000</v>
      </c>
      <c r="F3739" t="s">
        <v>108</v>
      </c>
      <c r="G3739" t="str">
        <f t="shared" si="453"/>
        <v>10</v>
      </c>
      <c r="H3739" t="s">
        <v>55</v>
      </c>
      <c r="I3739" t="s">
        <v>56</v>
      </c>
      <c r="J3739" t="s">
        <v>57</v>
      </c>
      <c r="K3739">
        <v>0</v>
      </c>
      <c r="L3739">
        <v>45868</v>
      </c>
      <c r="M3739">
        <v>1.05</v>
      </c>
      <c r="N3739" t="str">
        <f t="shared" si="447"/>
        <v>000X</v>
      </c>
      <c r="O3739">
        <v>2554</v>
      </c>
      <c r="P3739" t="s">
        <v>58</v>
      </c>
      <c r="Q3739" t="s">
        <v>9056</v>
      </c>
      <c r="R3739" t="s">
        <v>140</v>
      </c>
      <c r="T3739" t="s">
        <v>61</v>
      </c>
      <c r="V3739" t="s">
        <v>18089</v>
      </c>
      <c r="W3739">
        <v>16850</v>
      </c>
      <c r="X3739">
        <v>16850</v>
      </c>
      <c r="Y3739">
        <v>0</v>
      </c>
      <c r="Z3739">
        <v>16850</v>
      </c>
      <c r="AA3739">
        <v>16850</v>
      </c>
      <c r="AB3739" t="s">
        <v>72</v>
      </c>
      <c r="AC3739" s="1">
        <v>38322</v>
      </c>
      <c r="AD3739">
        <v>45000</v>
      </c>
      <c r="AE3739">
        <v>1796</v>
      </c>
      <c r="AF3739">
        <v>491</v>
      </c>
      <c r="AG3739" t="s">
        <v>103</v>
      </c>
      <c r="AH3739" t="s">
        <v>76</v>
      </c>
      <c r="AR3739">
        <v>0</v>
      </c>
      <c r="AW3739" t="s">
        <v>18090</v>
      </c>
      <c r="AY3739" t="s">
        <v>18091</v>
      </c>
      <c r="AZ3739" t="s">
        <v>18092</v>
      </c>
    </row>
    <row r="3740" spans="1:52" x14ac:dyDescent="0.3">
      <c r="A3740">
        <v>2206152</v>
      </c>
      <c r="B3740" t="s">
        <v>18093</v>
      </c>
      <c r="C3740" t="str">
        <f t="shared" si="450"/>
        <v>7492</v>
      </c>
      <c r="D3740" t="s">
        <v>8411</v>
      </c>
      <c r="E3740" t="str">
        <f>"0100"</f>
        <v>0100</v>
      </c>
      <c r="F3740" t="s">
        <v>54</v>
      </c>
      <c r="G3740" t="str">
        <f t="shared" si="453"/>
        <v>10</v>
      </c>
      <c r="H3740" t="s">
        <v>55</v>
      </c>
      <c r="I3740" t="s">
        <v>56</v>
      </c>
      <c r="J3740" t="s">
        <v>57</v>
      </c>
      <c r="K3740">
        <v>1</v>
      </c>
      <c r="L3740">
        <v>44878</v>
      </c>
      <c r="M3740">
        <v>1.03</v>
      </c>
      <c r="N3740" t="str">
        <f t="shared" si="447"/>
        <v>000X</v>
      </c>
      <c r="O3740">
        <v>2478</v>
      </c>
      <c r="P3740" t="s">
        <v>58</v>
      </c>
      <c r="Q3740" t="s">
        <v>9056</v>
      </c>
      <c r="R3740" t="s">
        <v>140</v>
      </c>
      <c r="T3740" t="s">
        <v>61</v>
      </c>
      <c r="V3740" t="s">
        <v>18094</v>
      </c>
      <c r="W3740">
        <v>176048</v>
      </c>
      <c r="X3740">
        <v>16480</v>
      </c>
      <c r="Y3740">
        <v>159568</v>
      </c>
      <c r="Z3740">
        <v>176048</v>
      </c>
      <c r="AA3740">
        <v>176048</v>
      </c>
      <c r="AB3740" t="s">
        <v>63</v>
      </c>
      <c r="AC3740" s="1">
        <v>44098</v>
      </c>
      <c r="AD3740">
        <v>230000</v>
      </c>
      <c r="AE3740">
        <v>3095</v>
      </c>
      <c r="AF3740">
        <v>1359</v>
      </c>
      <c r="AG3740" t="s">
        <v>64</v>
      </c>
      <c r="AH3740" t="s">
        <v>76</v>
      </c>
      <c r="AI3740">
        <v>1</v>
      </c>
      <c r="AJ3740">
        <v>2005</v>
      </c>
      <c r="AK3740">
        <v>3</v>
      </c>
      <c r="AL3740">
        <v>2</v>
      </c>
      <c r="AN3740">
        <v>1635</v>
      </c>
      <c r="AO3740">
        <v>32</v>
      </c>
      <c r="AP3740" t="s">
        <v>72</v>
      </c>
      <c r="AQ3740" t="s">
        <v>66</v>
      </c>
      <c r="AR3740">
        <v>2291</v>
      </c>
      <c r="AW3740" t="s">
        <v>18095</v>
      </c>
      <c r="AX3740" t="s">
        <v>18096</v>
      </c>
      <c r="AY3740" t="s">
        <v>18097</v>
      </c>
      <c r="AZ3740" t="s">
        <v>70</v>
      </c>
    </row>
    <row r="3741" spans="1:52" x14ac:dyDescent="0.3">
      <c r="A3741">
        <v>2206438</v>
      </c>
      <c r="B3741" t="s">
        <v>18098</v>
      </c>
      <c r="C3741" t="str">
        <f t="shared" si="450"/>
        <v>7492</v>
      </c>
      <c r="D3741" t="s">
        <v>8411</v>
      </c>
      <c r="E3741" t="str">
        <f>"0000"</f>
        <v>0000</v>
      </c>
      <c r="F3741" t="s">
        <v>108</v>
      </c>
      <c r="G3741" t="str">
        <f t="shared" si="453"/>
        <v>10</v>
      </c>
      <c r="H3741" t="s">
        <v>55</v>
      </c>
      <c r="I3741" t="s">
        <v>56</v>
      </c>
      <c r="J3741" t="s">
        <v>8434</v>
      </c>
      <c r="K3741">
        <v>0</v>
      </c>
      <c r="L3741">
        <v>61035</v>
      </c>
      <c r="M3741">
        <v>1.4</v>
      </c>
      <c r="N3741" t="str">
        <f t="shared" si="447"/>
        <v>000X</v>
      </c>
      <c r="O3741">
        <v>2477</v>
      </c>
      <c r="P3741" t="s">
        <v>58</v>
      </c>
      <c r="Q3741" t="s">
        <v>9056</v>
      </c>
      <c r="R3741" t="s">
        <v>140</v>
      </c>
      <c r="T3741" t="s">
        <v>61</v>
      </c>
      <c r="V3741" t="s">
        <v>18099</v>
      </c>
      <c r="W3741">
        <v>17520</v>
      </c>
      <c r="X3741">
        <v>17520</v>
      </c>
      <c r="Y3741">
        <v>0</v>
      </c>
      <c r="Z3741">
        <v>17520</v>
      </c>
      <c r="AA3741">
        <v>17520</v>
      </c>
      <c r="AB3741" t="s">
        <v>72</v>
      </c>
      <c r="AC3741" s="1">
        <v>41395</v>
      </c>
      <c r="AD3741">
        <v>15000</v>
      </c>
      <c r="AE3741">
        <v>2553</v>
      </c>
      <c r="AF3741">
        <v>1097</v>
      </c>
      <c r="AG3741" t="s">
        <v>103</v>
      </c>
      <c r="AH3741" t="s">
        <v>76</v>
      </c>
      <c r="AR3741">
        <v>0</v>
      </c>
      <c r="AW3741" t="s">
        <v>18100</v>
      </c>
      <c r="AX3741" t="s">
        <v>18101</v>
      </c>
      <c r="AY3741" t="s">
        <v>18102</v>
      </c>
      <c r="AZ3741" t="s">
        <v>70</v>
      </c>
    </row>
    <row r="3742" spans="1:52" x14ac:dyDescent="0.3">
      <c r="A3742">
        <v>2203676</v>
      </c>
      <c r="B3742" t="s">
        <v>18103</v>
      </c>
      <c r="C3742" t="str">
        <f t="shared" si="450"/>
        <v>7492</v>
      </c>
      <c r="D3742" t="s">
        <v>8411</v>
      </c>
      <c r="E3742" t="str">
        <f>"0100"</f>
        <v>0100</v>
      </c>
      <c r="F3742" t="s">
        <v>54</v>
      </c>
      <c r="G3742" t="str">
        <f t="shared" si="453"/>
        <v>10</v>
      </c>
      <c r="H3742" t="s">
        <v>55</v>
      </c>
      <c r="I3742" t="s">
        <v>56</v>
      </c>
      <c r="J3742" t="s">
        <v>57</v>
      </c>
      <c r="K3742">
        <v>1</v>
      </c>
      <c r="L3742">
        <v>52115</v>
      </c>
      <c r="M3742">
        <v>1.2</v>
      </c>
      <c r="N3742" t="str">
        <f t="shared" si="447"/>
        <v>000X</v>
      </c>
      <c r="O3742">
        <v>4286</v>
      </c>
      <c r="P3742" t="s">
        <v>72</v>
      </c>
      <c r="Q3742" t="s">
        <v>18041</v>
      </c>
      <c r="R3742" t="s">
        <v>88</v>
      </c>
      <c r="T3742" t="s">
        <v>61</v>
      </c>
      <c r="V3742" t="s">
        <v>18104</v>
      </c>
      <c r="W3742">
        <v>291674</v>
      </c>
      <c r="X3742">
        <v>19140</v>
      </c>
      <c r="Y3742">
        <v>272534</v>
      </c>
      <c r="Z3742">
        <v>270950</v>
      </c>
      <c r="AA3742">
        <v>245950</v>
      </c>
      <c r="AB3742" t="s">
        <v>63</v>
      </c>
      <c r="AC3742" s="1">
        <v>42467</v>
      </c>
      <c r="AD3742">
        <v>220500</v>
      </c>
      <c r="AE3742">
        <v>2757</v>
      </c>
      <c r="AF3742">
        <v>1713</v>
      </c>
      <c r="AG3742" t="s">
        <v>64</v>
      </c>
      <c r="AH3742" t="s">
        <v>65</v>
      </c>
      <c r="AI3742">
        <v>1</v>
      </c>
      <c r="AJ3742">
        <v>2002</v>
      </c>
      <c r="AK3742">
        <v>3</v>
      </c>
      <c r="AL3742">
        <v>2</v>
      </c>
      <c r="AN3742">
        <v>2718</v>
      </c>
      <c r="AO3742">
        <v>32</v>
      </c>
      <c r="AP3742" t="s">
        <v>63</v>
      </c>
      <c r="AQ3742" t="s">
        <v>66</v>
      </c>
      <c r="AR3742">
        <v>3720</v>
      </c>
      <c r="AW3742" t="s">
        <v>18105</v>
      </c>
      <c r="AX3742" t="s">
        <v>18106</v>
      </c>
      <c r="AY3742" t="s">
        <v>18107</v>
      </c>
      <c r="AZ3742" t="s">
        <v>70</v>
      </c>
    </row>
    <row r="3743" spans="1:52" x14ac:dyDescent="0.3">
      <c r="A3743">
        <v>2203692</v>
      </c>
      <c r="B3743" t="s">
        <v>18108</v>
      </c>
      <c r="C3743" t="str">
        <f t="shared" si="450"/>
        <v>7492</v>
      </c>
      <c r="D3743" t="s">
        <v>8411</v>
      </c>
      <c r="E3743" t="str">
        <f>"0100"</f>
        <v>0100</v>
      </c>
      <c r="F3743" t="s">
        <v>54</v>
      </c>
      <c r="G3743" t="str">
        <f t="shared" si="453"/>
        <v>10</v>
      </c>
      <c r="H3743" t="s">
        <v>55</v>
      </c>
      <c r="I3743" t="s">
        <v>56</v>
      </c>
      <c r="J3743" t="s">
        <v>57</v>
      </c>
      <c r="K3743">
        <v>1</v>
      </c>
      <c r="L3743">
        <v>48709</v>
      </c>
      <c r="M3743">
        <v>1.1200000000000001</v>
      </c>
      <c r="N3743" t="str">
        <f t="shared" si="447"/>
        <v>000X</v>
      </c>
      <c r="O3743">
        <v>4222</v>
      </c>
      <c r="P3743" t="s">
        <v>72</v>
      </c>
      <c r="Q3743" t="s">
        <v>18041</v>
      </c>
      <c r="R3743" t="s">
        <v>88</v>
      </c>
      <c r="T3743" t="s">
        <v>61</v>
      </c>
      <c r="V3743" t="s">
        <v>18109</v>
      </c>
      <c r="W3743">
        <v>219210</v>
      </c>
      <c r="X3743">
        <v>17890</v>
      </c>
      <c r="Y3743">
        <v>201320</v>
      </c>
      <c r="Z3743">
        <v>207154</v>
      </c>
      <c r="AA3743">
        <v>182154</v>
      </c>
      <c r="AB3743" t="s">
        <v>63</v>
      </c>
      <c r="AC3743" s="1">
        <v>42690</v>
      </c>
      <c r="AD3743">
        <v>21000</v>
      </c>
      <c r="AE3743">
        <v>2796</v>
      </c>
      <c r="AF3743">
        <v>1912</v>
      </c>
      <c r="AG3743" t="s">
        <v>103</v>
      </c>
      <c r="AH3743" t="s">
        <v>76</v>
      </c>
      <c r="AI3743">
        <v>1</v>
      </c>
      <c r="AJ3743">
        <v>2017</v>
      </c>
      <c r="AK3743">
        <v>3</v>
      </c>
      <c r="AL3743">
        <v>2</v>
      </c>
      <c r="AN3743">
        <v>2483</v>
      </c>
      <c r="AO3743">
        <v>32</v>
      </c>
      <c r="AP3743" t="s">
        <v>63</v>
      </c>
      <c r="AQ3743" t="s">
        <v>66</v>
      </c>
      <c r="AR3743">
        <v>3193</v>
      </c>
      <c r="AW3743" t="s">
        <v>18110</v>
      </c>
      <c r="AY3743" t="s">
        <v>18111</v>
      </c>
      <c r="AZ3743" t="s">
        <v>18112</v>
      </c>
    </row>
    <row r="3744" spans="1:52" x14ac:dyDescent="0.3">
      <c r="A3744">
        <v>2203811</v>
      </c>
      <c r="B3744" t="s">
        <v>18113</v>
      </c>
      <c r="C3744" t="str">
        <f t="shared" si="450"/>
        <v>7492</v>
      </c>
      <c r="D3744" t="s">
        <v>8411</v>
      </c>
      <c r="E3744" t="str">
        <f>"0000"</f>
        <v>0000</v>
      </c>
      <c r="F3744" t="s">
        <v>108</v>
      </c>
      <c r="G3744" t="str">
        <f t="shared" si="453"/>
        <v>10</v>
      </c>
      <c r="H3744" t="s">
        <v>55</v>
      </c>
      <c r="I3744" t="s">
        <v>56</v>
      </c>
      <c r="J3744" t="s">
        <v>57</v>
      </c>
      <c r="K3744">
        <v>0</v>
      </c>
      <c r="L3744">
        <v>43573</v>
      </c>
      <c r="M3744">
        <v>1</v>
      </c>
      <c r="N3744" t="str">
        <f t="shared" si="447"/>
        <v>000X</v>
      </c>
      <c r="O3744">
        <v>2262</v>
      </c>
      <c r="P3744" t="s">
        <v>58</v>
      </c>
      <c r="Q3744" t="s">
        <v>13917</v>
      </c>
      <c r="R3744" t="s">
        <v>140</v>
      </c>
      <c r="T3744" t="s">
        <v>61</v>
      </c>
      <c r="V3744" t="s">
        <v>18114</v>
      </c>
      <c r="W3744">
        <v>16000</v>
      </c>
      <c r="X3744">
        <v>16000</v>
      </c>
      <c r="Y3744">
        <v>0</v>
      </c>
      <c r="Z3744">
        <v>16000</v>
      </c>
      <c r="AA3744">
        <v>16000</v>
      </c>
      <c r="AB3744" t="s">
        <v>72</v>
      </c>
      <c r="AC3744" s="1">
        <v>37500</v>
      </c>
      <c r="AD3744">
        <v>19500</v>
      </c>
      <c r="AE3744">
        <v>1535</v>
      </c>
      <c r="AF3744">
        <v>608</v>
      </c>
      <c r="AG3744" t="s">
        <v>103</v>
      </c>
      <c r="AH3744" t="s">
        <v>873</v>
      </c>
      <c r="AR3744">
        <v>0</v>
      </c>
      <c r="AW3744" t="s">
        <v>18115</v>
      </c>
      <c r="AX3744" t="s">
        <v>18116</v>
      </c>
      <c r="AY3744" t="s">
        <v>18117</v>
      </c>
      <c r="AZ3744" t="s">
        <v>18118</v>
      </c>
    </row>
    <row r="3745" spans="1:52" x14ac:dyDescent="0.3">
      <c r="A3745">
        <v>2203820</v>
      </c>
      <c r="B3745" t="s">
        <v>18119</v>
      </c>
      <c r="C3745" t="str">
        <f t="shared" si="450"/>
        <v>7492</v>
      </c>
      <c r="D3745" t="s">
        <v>8411</v>
      </c>
      <c r="E3745" t="str">
        <f>"0100"</f>
        <v>0100</v>
      </c>
      <c r="F3745" t="s">
        <v>54</v>
      </c>
      <c r="G3745" t="str">
        <f t="shared" si="453"/>
        <v>10</v>
      </c>
      <c r="H3745" t="s">
        <v>55</v>
      </c>
      <c r="I3745" t="s">
        <v>56</v>
      </c>
      <c r="J3745" t="s">
        <v>57</v>
      </c>
      <c r="K3745">
        <v>1</v>
      </c>
      <c r="L3745">
        <v>43618</v>
      </c>
      <c r="M3745">
        <v>1</v>
      </c>
      <c r="N3745" t="str">
        <f t="shared" si="447"/>
        <v>000X</v>
      </c>
      <c r="O3745">
        <v>2238</v>
      </c>
      <c r="P3745" t="s">
        <v>58</v>
      </c>
      <c r="Q3745" t="s">
        <v>13917</v>
      </c>
      <c r="R3745" t="s">
        <v>140</v>
      </c>
      <c r="T3745" t="s">
        <v>61</v>
      </c>
      <c r="V3745" t="s">
        <v>18120</v>
      </c>
      <c r="W3745">
        <v>249086</v>
      </c>
      <c r="X3745">
        <v>16020</v>
      </c>
      <c r="Y3745">
        <v>233066</v>
      </c>
      <c r="Z3745">
        <v>249086</v>
      </c>
      <c r="AA3745">
        <v>249086</v>
      </c>
      <c r="AB3745" t="s">
        <v>72</v>
      </c>
      <c r="AC3745" s="1">
        <v>42845</v>
      </c>
      <c r="AD3745">
        <v>18500</v>
      </c>
      <c r="AE3745">
        <v>2825</v>
      </c>
      <c r="AF3745">
        <v>1693</v>
      </c>
      <c r="AG3745" t="s">
        <v>103</v>
      </c>
      <c r="AH3745" t="s">
        <v>76</v>
      </c>
      <c r="AI3745">
        <v>1</v>
      </c>
      <c r="AJ3745">
        <v>2019</v>
      </c>
      <c r="AK3745">
        <v>3</v>
      </c>
      <c r="AL3745">
        <v>2</v>
      </c>
      <c r="AN3745">
        <v>2484</v>
      </c>
      <c r="AO3745">
        <v>32</v>
      </c>
      <c r="AP3745" t="s">
        <v>72</v>
      </c>
      <c r="AQ3745" t="s">
        <v>66</v>
      </c>
      <c r="AR3745">
        <v>3553</v>
      </c>
      <c r="AW3745" t="s">
        <v>18121</v>
      </c>
      <c r="AX3745" t="s">
        <v>18122</v>
      </c>
      <c r="AY3745" t="s">
        <v>18123</v>
      </c>
      <c r="AZ3745" t="s">
        <v>70</v>
      </c>
    </row>
    <row r="3746" spans="1:52" x14ac:dyDescent="0.3">
      <c r="A3746">
        <v>2203901</v>
      </c>
      <c r="B3746" t="s">
        <v>18124</v>
      </c>
      <c r="C3746" t="str">
        <f t="shared" si="450"/>
        <v>7492</v>
      </c>
      <c r="D3746" t="s">
        <v>8411</v>
      </c>
      <c r="E3746" t="str">
        <f>"0000"</f>
        <v>0000</v>
      </c>
      <c r="F3746" t="s">
        <v>108</v>
      </c>
      <c r="G3746" t="str">
        <f t="shared" si="453"/>
        <v>10</v>
      </c>
      <c r="H3746" t="s">
        <v>55</v>
      </c>
      <c r="I3746" t="s">
        <v>56</v>
      </c>
      <c r="J3746" t="s">
        <v>57</v>
      </c>
      <c r="K3746">
        <v>0</v>
      </c>
      <c r="L3746">
        <v>43750</v>
      </c>
      <c r="M3746">
        <v>1</v>
      </c>
      <c r="N3746" t="str">
        <f t="shared" si="447"/>
        <v>000X</v>
      </c>
      <c r="O3746">
        <v>4502</v>
      </c>
      <c r="P3746" t="s">
        <v>72</v>
      </c>
      <c r="Q3746" t="s">
        <v>9035</v>
      </c>
      <c r="R3746" t="s">
        <v>140</v>
      </c>
      <c r="T3746" t="s">
        <v>61</v>
      </c>
      <c r="V3746" t="s">
        <v>18125</v>
      </c>
      <c r="W3746">
        <v>16070</v>
      </c>
      <c r="X3746">
        <v>16070</v>
      </c>
      <c r="Y3746">
        <v>0</v>
      </c>
      <c r="Z3746">
        <v>16070</v>
      </c>
      <c r="AA3746">
        <v>16070</v>
      </c>
      <c r="AB3746" t="s">
        <v>72</v>
      </c>
      <c r="AC3746" s="1">
        <v>43143</v>
      </c>
      <c r="AD3746">
        <v>25000</v>
      </c>
      <c r="AE3746">
        <v>2880</v>
      </c>
      <c r="AF3746">
        <v>1228</v>
      </c>
      <c r="AG3746" t="s">
        <v>103</v>
      </c>
      <c r="AH3746" t="s">
        <v>76</v>
      </c>
      <c r="AR3746">
        <v>0</v>
      </c>
      <c r="AW3746" t="s">
        <v>9547</v>
      </c>
      <c r="AY3746" t="s">
        <v>18126</v>
      </c>
      <c r="AZ3746" t="s">
        <v>18127</v>
      </c>
    </row>
    <row r="3747" spans="1:52" x14ac:dyDescent="0.3">
      <c r="A3747">
        <v>2204028</v>
      </c>
      <c r="B3747" t="s">
        <v>18128</v>
      </c>
      <c r="C3747" t="str">
        <f t="shared" si="450"/>
        <v>7492</v>
      </c>
      <c r="D3747" t="s">
        <v>8411</v>
      </c>
      <c r="E3747" t="str">
        <f>"0100"</f>
        <v>0100</v>
      </c>
      <c r="F3747" t="s">
        <v>54</v>
      </c>
      <c r="G3747" t="str">
        <f t="shared" si="453"/>
        <v>10</v>
      </c>
      <c r="H3747" t="s">
        <v>55</v>
      </c>
      <c r="I3747" t="s">
        <v>56</v>
      </c>
      <c r="J3747" t="s">
        <v>57</v>
      </c>
      <c r="K3747">
        <v>1</v>
      </c>
      <c r="L3747">
        <v>43750</v>
      </c>
      <c r="M3747">
        <v>1</v>
      </c>
      <c r="N3747" t="str">
        <f t="shared" si="447"/>
        <v>000X</v>
      </c>
      <c r="O3747">
        <v>2156</v>
      </c>
      <c r="P3747" t="s">
        <v>58</v>
      </c>
      <c r="Q3747" t="s">
        <v>9024</v>
      </c>
      <c r="R3747" t="s">
        <v>140</v>
      </c>
      <c r="T3747" t="s">
        <v>61</v>
      </c>
      <c r="V3747" t="s">
        <v>18129</v>
      </c>
      <c r="W3747">
        <v>170153</v>
      </c>
      <c r="X3747">
        <v>16070</v>
      </c>
      <c r="Y3747">
        <v>154083</v>
      </c>
      <c r="Z3747">
        <v>111834</v>
      </c>
      <c r="AA3747">
        <v>86834</v>
      </c>
      <c r="AB3747" t="s">
        <v>63</v>
      </c>
      <c r="AC3747" s="1">
        <v>38534</v>
      </c>
      <c r="AD3747">
        <v>90000</v>
      </c>
      <c r="AE3747">
        <v>1884</v>
      </c>
      <c r="AF3747">
        <v>197</v>
      </c>
      <c r="AG3747" t="s">
        <v>64</v>
      </c>
      <c r="AH3747" t="s">
        <v>76</v>
      </c>
      <c r="AI3747">
        <v>1</v>
      </c>
      <c r="AJ3747">
        <v>1985</v>
      </c>
      <c r="AK3747">
        <v>3</v>
      </c>
      <c r="AL3747">
        <v>2</v>
      </c>
      <c r="AN3747">
        <v>1622</v>
      </c>
      <c r="AO3747">
        <v>32</v>
      </c>
      <c r="AP3747" t="s">
        <v>63</v>
      </c>
      <c r="AQ3747" t="s">
        <v>66</v>
      </c>
      <c r="AR3747">
        <v>2689</v>
      </c>
      <c r="AW3747" t="s">
        <v>18130</v>
      </c>
      <c r="AY3747" t="s">
        <v>18131</v>
      </c>
      <c r="AZ3747" t="s">
        <v>18132</v>
      </c>
    </row>
    <row r="3748" spans="1:52" x14ac:dyDescent="0.3">
      <c r="A3748">
        <v>2204036</v>
      </c>
      <c r="B3748" t="s">
        <v>18133</v>
      </c>
      <c r="C3748" t="str">
        <f t="shared" si="450"/>
        <v>7492</v>
      </c>
      <c r="D3748" t="s">
        <v>8411</v>
      </c>
      <c r="E3748" t="str">
        <f>"0000"</f>
        <v>0000</v>
      </c>
      <c r="F3748" t="s">
        <v>108</v>
      </c>
      <c r="G3748" t="str">
        <f t="shared" si="453"/>
        <v>10</v>
      </c>
      <c r="H3748" t="s">
        <v>55</v>
      </c>
      <c r="I3748" t="s">
        <v>56</v>
      </c>
      <c r="J3748" t="s">
        <v>57</v>
      </c>
      <c r="K3748">
        <v>0</v>
      </c>
      <c r="L3748">
        <v>43750</v>
      </c>
      <c r="M3748">
        <v>1</v>
      </c>
      <c r="N3748" t="str">
        <f t="shared" si="447"/>
        <v>000X</v>
      </c>
      <c r="O3748">
        <v>2122</v>
      </c>
      <c r="P3748" t="s">
        <v>58</v>
      </c>
      <c r="Q3748" t="s">
        <v>9024</v>
      </c>
      <c r="R3748" t="s">
        <v>140</v>
      </c>
      <c r="T3748" t="s">
        <v>61</v>
      </c>
      <c r="V3748" t="s">
        <v>18134</v>
      </c>
      <c r="W3748">
        <v>16070</v>
      </c>
      <c r="X3748">
        <v>16070</v>
      </c>
      <c r="Y3748">
        <v>0</v>
      </c>
      <c r="Z3748">
        <v>16070</v>
      </c>
      <c r="AA3748">
        <v>16070</v>
      </c>
      <c r="AB3748" t="s">
        <v>72</v>
      </c>
      <c r="AC3748" s="1">
        <v>35247</v>
      </c>
      <c r="AD3748">
        <v>15900</v>
      </c>
      <c r="AE3748">
        <v>1147</v>
      </c>
      <c r="AF3748">
        <v>900</v>
      </c>
      <c r="AG3748" t="s">
        <v>103</v>
      </c>
      <c r="AH3748" t="s">
        <v>873</v>
      </c>
      <c r="AR3748">
        <v>0</v>
      </c>
      <c r="AW3748" t="s">
        <v>18135</v>
      </c>
      <c r="AY3748" t="s">
        <v>18136</v>
      </c>
      <c r="AZ3748" t="s">
        <v>18137</v>
      </c>
    </row>
    <row r="3749" spans="1:52" x14ac:dyDescent="0.3">
      <c r="A3749">
        <v>2204044</v>
      </c>
      <c r="B3749" t="s">
        <v>18138</v>
      </c>
      <c r="C3749" t="str">
        <f t="shared" si="450"/>
        <v>7492</v>
      </c>
      <c r="D3749" t="s">
        <v>8411</v>
      </c>
      <c r="E3749" t="str">
        <f>"0000"</f>
        <v>0000</v>
      </c>
      <c r="F3749" t="s">
        <v>108</v>
      </c>
      <c r="G3749" t="str">
        <f t="shared" si="453"/>
        <v>10</v>
      </c>
      <c r="H3749" t="s">
        <v>55</v>
      </c>
      <c r="I3749" t="s">
        <v>56</v>
      </c>
      <c r="J3749" t="s">
        <v>57</v>
      </c>
      <c r="K3749">
        <v>0</v>
      </c>
      <c r="L3749">
        <v>43750</v>
      </c>
      <c r="M3749">
        <v>1</v>
      </c>
      <c r="N3749" t="str">
        <f t="shared" si="447"/>
        <v>000X</v>
      </c>
      <c r="O3749">
        <v>2096</v>
      </c>
      <c r="P3749" t="s">
        <v>58</v>
      </c>
      <c r="Q3749" t="s">
        <v>9024</v>
      </c>
      <c r="R3749" t="s">
        <v>140</v>
      </c>
      <c r="T3749" t="s">
        <v>61</v>
      </c>
      <c r="V3749" t="s">
        <v>18139</v>
      </c>
      <c r="W3749">
        <v>16070</v>
      </c>
      <c r="X3749">
        <v>16070</v>
      </c>
      <c r="Y3749">
        <v>0</v>
      </c>
      <c r="Z3749">
        <v>16070</v>
      </c>
      <c r="AA3749">
        <v>16070</v>
      </c>
      <c r="AB3749" t="s">
        <v>72</v>
      </c>
      <c r="AC3749" s="1">
        <v>38412</v>
      </c>
      <c r="AD3749">
        <v>59100</v>
      </c>
      <c r="AE3749">
        <v>1833</v>
      </c>
      <c r="AF3749">
        <v>2261</v>
      </c>
      <c r="AG3749" t="s">
        <v>103</v>
      </c>
      <c r="AH3749" t="s">
        <v>76</v>
      </c>
      <c r="AR3749">
        <v>0</v>
      </c>
      <c r="AW3749" t="s">
        <v>18140</v>
      </c>
      <c r="AX3749" t="s">
        <v>18141</v>
      </c>
      <c r="AY3749" t="s">
        <v>18142</v>
      </c>
      <c r="AZ3749" t="s">
        <v>5164</v>
      </c>
    </row>
    <row r="3750" spans="1:52" x14ac:dyDescent="0.3">
      <c r="A3750">
        <v>2204095</v>
      </c>
      <c r="B3750" t="s">
        <v>18143</v>
      </c>
      <c r="C3750" t="str">
        <f t="shared" si="450"/>
        <v>7492</v>
      </c>
      <c r="D3750" t="s">
        <v>8411</v>
      </c>
      <c r="E3750" t="str">
        <f>"0100"</f>
        <v>0100</v>
      </c>
      <c r="F3750" t="s">
        <v>54</v>
      </c>
      <c r="G3750" t="str">
        <f t="shared" si="453"/>
        <v>10</v>
      </c>
      <c r="H3750" t="s">
        <v>55</v>
      </c>
      <c r="I3750" t="s">
        <v>56</v>
      </c>
      <c r="J3750" t="s">
        <v>57</v>
      </c>
      <c r="K3750">
        <v>1</v>
      </c>
      <c r="L3750">
        <v>43750</v>
      </c>
      <c r="M3750">
        <v>1</v>
      </c>
      <c r="N3750" t="str">
        <f t="shared" si="447"/>
        <v>000X</v>
      </c>
      <c r="O3750">
        <v>2027</v>
      </c>
      <c r="P3750" t="s">
        <v>58</v>
      </c>
      <c r="Q3750" t="s">
        <v>13917</v>
      </c>
      <c r="R3750" t="s">
        <v>140</v>
      </c>
      <c r="T3750" t="s">
        <v>61</v>
      </c>
      <c r="V3750" t="s">
        <v>18144</v>
      </c>
      <c r="W3750">
        <v>358546</v>
      </c>
      <c r="X3750">
        <v>16070</v>
      </c>
      <c r="Y3750">
        <v>342476</v>
      </c>
      <c r="Z3750">
        <v>300984</v>
      </c>
      <c r="AA3750">
        <v>275984</v>
      </c>
      <c r="AB3750" t="s">
        <v>63</v>
      </c>
      <c r="AC3750" s="1">
        <v>40544</v>
      </c>
      <c r="AD3750">
        <v>250000</v>
      </c>
      <c r="AE3750">
        <v>2401</v>
      </c>
      <c r="AF3750">
        <v>1609</v>
      </c>
      <c r="AG3750" t="s">
        <v>64</v>
      </c>
      <c r="AH3750" t="s">
        <v>65</v>
      </c>
      <c r="AI3750">
        <v>1</v>
      </c>
      <c r="AJ3750">
        <v>2007</v>
      </c>
      <c r="AK3750">
        <v>4</v>
      </c>
      <c r="AL3750">
        <v>3</v>
      </c>
      <c r="AN3750">
        <v>3471</v>
      </c>
      <c r="AO3750">
        <v>32</v>
      </c>
      <c r="AP3750" t="s">
        <v>63</v>
      </c>
      <c r="AQ3750" t="s">
        <v>66</v>
      </c>
      <c r="AR3750">
        <v>4736</v>
      </c>
      <c r="AW3750" t="s">
        <v>18145</v>
      </c>
      <c r="AX3750" t="s">
        <v>18146</v>
      </c>
      <c r="AY3750" t="s">
        <v>18147</v>
      </c>
      <c r="AZ3750" t="s">
        <v>70</v>
      </c>
    </row>
    <row r="3751" spans="1:52" x14ac:dyDescent="0.3">
      <c r="A3751">
        <v>2204214</v>
      </c>
      <c r="B3751" t="s">
        <v>18148</v>
      </c>
      <c r="C3751" t="str">
        <f t="shared" si="450"/>
        <v>7492</v>
      </c>
      <c r="D3751" t="s">
        <v>8411</v>
      </c>
      <c r="E3751" t="str">
        <f>"0100"</f>
        <v>0100</v>
      </c>
      <c r="F3751" t="s">
        <v>54</v>
      </c>
      <c r="G3751" t="str">
        <f t="shared" si="453"/>
        <v>10</v>
      </c>
      <c r="H3751" t="s">
        <v>55</v>
      </c>
      <c r="I3751" t="s">
        <v>56</v>
      </c>
      <c r="J3751" t="s">
        <v>57</v>
      </c>
      <c r="K3751">
        <v>1</v>
      </c>
      <c r="L3751">
        <v>43750</v>
      </c>
      <c r="M3751">
        <v>1</v>
      </c>
      <c r="N3751" t="str">
        <f t="shared" si="447"/>
        <v>000X</v>
      </c>
      <c r="O3751">
        <v>2057</v>
      </c>
      <c r="P3751" t="s">
        <v>58</v>
      </c>
      <c r="Q3751" t="s">
        <v>9024</v>
      </c>
      <c r="R3751" t="s">
        <v>140</v>
      </c>
      <c r="T3751" t="s">
        <v>61</v>
      </c>
      <c r="V3751" t="s">
        <v>18149</v>
      </c>
      <c r="W3751">
        <v>201275</v>
      </c>
      <c r="X3751">
        <v>16070</v>
      </c>
      <c r="Y3751">
        <v>185205</v>
      </c>
      <c r="Z3751">
        <v>143325</v>
      </c>
      <c r="AA3751">
        <v>118325</v>
      </c>
      <c r="AB3751" t="s">
        <v>63</v>
      </c>
      <c r="AC3751" s="1">
        <v>36161</v>
      </c>
      <c r="AD3751">
        <v>7200</v>
      </c>
      <c r="AE3751">
        <v>1288</v>
      </c>
      <c r="AF3751">
        <v>524</v>
      </c>
      <c r="AG3751" t="s">
        <v>103</v>
      </c>
      <c r="AH3751" t="s">
        <v>76</v>
      </c>
      <c r="AI3751">
        <v>1</v>
      </c>
      <c r="AJ3751">
        <v>2000</v>
      </c>
      <c r="AK3751">
        <v>3</v>
      </c>
      <c r="AL3751">
        <v>2</v>
      </c>
      <c r="AN3751">
        <v>2125</v>
      </c>
      <c r="AO3751">
        <v>32</v>
      </c>
      <c r="AP3751" t="s">
        <v>72</v>
      </c>
      <c r="AQ3751" t="s">
        <v>66</v>
      </c>
      <c r="AR3751">
        <v>2809</v>
      </c>
      <c r="AW3751" t="s">
        <v>18150</v>
      </c>
      <c r="AX3751" t="s">
        <v>18151</v>
      </c>
      <c r="AY3751" t="s">
        <v>18152</v>
      </c>
      <c r="AZ3751" t="s">
        <v>18153</v>
      </c>
    </row>
    <row r="3752" spans="1:52" x14ac:dyDescent="0.3">
      <c r="A3752">
        <v>2205997</v>
      </c>
      <c r="B3752" t="s">
        <v>18154</v>
      </c>
      <c r="C3752" t="str">
        <f t="shared" si="450"/>
        <v>7492</v>
      </c>
      <c r="D3752" t="s">
        <v>8411</v>
      </c>
      <c r="E3752" t="str">
        <f>"0100"</f>
        <v>0100</v>
      </c>
      <c r="F3752" t="s">
        <v>54</v>
      </c>
      <c r="G3752" t="str">
        <f t="shared" si="453"/>
        <v>10</v>
      </c>
      <c r="H3752" t="s">
        <v>55</v>
      </c>
      <c r="I3752" t="s">
        <v>56</v>
      </c>
      <c r="J3752" t="s">
        <v>57</v>
      </c>
      <c r="K3752">
        <v>1</v>
      </c>
      <c r="L3752">
        <v>46251</v>
      </c>
      <c r="M3752">
        <v>1.06</v>
      </c>
      <c r="N3752" t="str">
        <f t="shared" si="447"/>
        <v>000X</v>
      </c>
      <c r="O3752">
        <v>2497</v>
      </c>
      <c r="P3752" t="s">
        <v>58</v>
      </c>
      <c r="Q3752" t="s">
        <v>8929</v>
      </c>
      <c r="R3752" t="s">
        <v>140</v>
      </c>
      <c r="T3752" t="s">
        <v>61</v>
      </c>
      <c r="V3752" t="s">
        <v>18155</v>
      </c>
      <c r="W3752">
        <v>155588</v>
      </c>
      <c r="X3752">
        <v>16990</v>
      </c>
      <c r="Y3752">
        <v>138598</v>
      </c>
      <c r="Z3752">
        <v>118886</v>
      </c>
      <c r="AA3752">
        <v>88886</v>
      </c>
      <c r="AB3752" t="s">
        <v>63</v>
      </c>
      <c r="AC3752" s="1">
        <v>41760</v>
      </c>
      <c r="AD3752">
        <v>122000</v>
      </c>
      <c r="AE3752">
        <v>2624</v>
      </c>
      <c r="AF3752">
        <v>878</v>
      </c>
      <c r="AG3752" t="s">
        <v>64</v>
      </c>
      <c r="AH3752" t="s">
        <v>76</v>
      </c>
      <c r="AI3752">
        <v>1</v>
      </c>
      <c r="AJ3752">
        <v>1996</v>
      </c>
      <c r="AK3752">
        <v>3</v>
      </c>
      <c r="AL3752">
        <v>2</v>
      </c>
      <c r="AN3752">
        <v>1420</v>
      </c>
      <c r="AO3752">
        <v>32</v>
      </c>
      <c r="AP3752" t="s">
        <v>72</v>
      </c>
      <c r="AQ3752" t="s">
        <v>66</v>
      </c>
      <c r="AR3752">
        <v>2070</v>
      </c>
      <c r="AW3752" t="s">
        <v>18156</v>
      </c>
      <c r="AX3752" t="s">
        <v>18157</v>
      </c>
      <c r="AY3752" t="s">
        <v>18158</v>
      </c>
      <c r="AZ3752" t="s">
        <v>70</v>
      </c>
    </row>
    <row r="3753" spans="1:52" x14ac:dyDescent="0.3">
      <c r="A3753">
        <v>2206675</v>
      </c>
      <c r="B3753" t="s">
        <v>18159</v>
      </c>
      <c r="C3753" t="str">
        <f t="shared" si="450"/>
        <v>7492</v>
      </c>
      <c r="D3753" t="s">
        <v>8411</v>
      </c>
      <c r="E3753" t="str">
        <f>"0000"</f>
        <v>0000</v>
      </c>
      <c r="F3753" t="s">
        <v>108</v>
      </c>
      <c r="G3753" t="str">
        <f t="shared" si="453"/>
        <v>10</v>
      </c>
      <c r="H3753" t="s">
        <v>55</v>
      </c>
      <c r="I3753" t="s">
        <v>56</v>
      </c>
      <c r="J3753" t="s">
        <v>57</v>
      </c>
      <c r="K3753">
        <v>0</v>
      </c>
      <c r="L3753">
        <v>44123</v>
      </c>
      <c r="M3753">
        <v>1.01</v>
      </c>
      <c r="N3753" t="str">
        <f t="shared" si="447"/>
        <v>000X</v>
      </c>
      <c r="O3753">
        <v>2653</v>
      </c>
      <c r="P3753" t="s">
        <v>58</v>
      </c>
      <c r="Q3753" t="s">
        <v>9056</v>
      </c>
      <c r="R3753" t="s">
        <v>140</v>
      </c>
      <c r="T3753" t="s">
        <v>61</v>
      </c>
      <c r="V3753" t="s">
        <v>18160</v>
      </c>
      <c r="W3753">
        <v>16210</v>
      </c>
      <c r="X3753">
        <v>16210</v>
      </c>
      <c r="Y3753">
        <v>0</v>
      </c>
      <c r="Z3753">
        <v>16210</v>
      </c>
      <c r="AA3753">
        <v>16210</v>
      </c>
      <c r="AB3753" t="s">
        <v>72</v>
      </c>
      <c r="AC3753" s="1">
        <v>42354</v>
      </c>
      <c r="AD3753">
        <v>18500</v>
      </c>
      <c r="AE3753">
        <v>2731</v>
      </c>
      <c r="AF3753">
        <v>685</v>
      </c>
      <c r="AG3753" t="s">
        <v>103</v>
      </c>
      <c r="AH3753" t="s">
        <v>76</v>
      </c>
      <c r="AR3753">
        <v>0</v>
      </c>
      <c r="AW3753" t="s">
        <v>18161</v>
      </c>
      <c r="AX3753" t="s">
        <v>18162</v>
      </c>
      <c r="AY3753" t="s">
        <v>18163</v>
      </c>
      <c r="AZ3753" t="s">
        <v>70</v>
      </c>
    </row>
    <row r="3754" spans="1:52" x14ac:dyDescent="0.3">
      <c r="A3754">
        <v>2206811</v>
      </c>
      <c r="B3754" t="s">
        <v>18164</v>
      </c>
      <c r="C3754" t="str">
        <f t="shared" si="450"/>
        <v>7492</v>
      </c>
      <c r="D3754" t="s">
        <v>8411</v>
      </c>
      <c r="E3754" t="str">
        <f>"0000"</f>
        <v>0000</v>
      </c>
      <c r="F3754" t="s">
        <v>108</v>
      </c>
      <c r="G3754" t="str">
        <f t="shared" si="453"/>
        <v>10</v>
      </c>
      <c r="H3754" t="s">
        <v>55</v>
      </c>
      <c r="I3754" t="s">
        <v>56</v>
      </c>
      <c r="J3754" t="s">
        <v>57</v>
      </c>
      <c r="K3754">
        <v>0</v>
      </c>
      <c r="L3754">
        <v>51437</v>
      </c>
      <c r="M3754">
        <v>1.18</v>
      </c>
      <c r="N3754" t="str">
        <f t="shared" si="447"/>
        <v>000X</v>
      </c>
      <c r="O3754">
        <v>4845</v>
      </c>
      <c r="P3754" t="s">
        <v>72</v>
      </c>
      <c r="Q3754" t="s">
        <v>18165</v>
      </c>
      <c r="R3754" t="s">
        <v>88</v>
      </c>
      <c r="T3754" t="s">
        <v>61</v>
      </c>
      <c r="V3754" t="s">
        <v>18166</v>
      </c>
      <c r="W3754">
        <v>18890</v>
      </c>
      <c r="X3754">
        <v>18890</v>
      </c>
      <c r="Y3754">
        <v>0</v>
      </c>
      <c r="Z3754">
        <v>18890</v>
      </c>
      <c r="AA3754">
        <v>18890</v>
      </c>
      <c r="AB3754" t="s">
        <v>72</v>
      </c>
      <c r="AC3754" s="1">
        <v>34455</v>
      </c>
      <c r="AD3754">
        <v>22795</v>
      </c>
      <c r="AE3754">
        <v>1033</v>
      </c>
      <c r="AF3754">
        <v>1863</v>
      </c>
      <c r="AG3754" t="s">
        <v>103</v>
      </c>
      <c r="AH3754" t="s">
        <v>873</v>
      </c>
      <c r="AR3754">
        <v>0</v>
      </c>
      <c r="AW3754" t="s">
        <v>18167</v>
      </c>
      <c r="AY3754" t="s">
        <v>18168</v>
      </c>
      <c r="AZ3754" t="s">
        <v>18169</v>
      </c>
    </row>
    <row r="3755" spans="1:52" x14ac:dyDescent="0.3">
      <c r="A3755">
        <v>2203722</v>
      </c>
      <c r="B3755" t="s">
        <v>18170</v>
      </c>
      <c r="C3755" t="str">
        <f t="shared" si="450"/>
        <v>7492</v>
      </c>
      <c r="D3755" t="s">
        <v>8411</v>
      </c>
      <c r="E3755" t="str">
        <f>"0100"</f>
        <v>0100</v>
      </c>
      <c r="F3755" t="s">
        <v>54</v>
      </c>
      <c r="G3755" t="str">
        <f t="shared" si="453"/>
        <v>10</v>
      </c>
      <c r="H3755" t="s">
        <v>55</v>
      </c>
      <c r="I3755" t="s">
        <v>56</v>
      </c>
      <c r="J3755" t="s">
        <v>8434</v>
      </c>
      <c r="K3755">
        <v>1</v>
      </c>
      <c r="L3755">
        <v>88429</v>
      </c>
      <c r="M3755">
        <v>2.0299999999999998</v>
      </c>
      <c r="N3755" t="str">
        <f t="shared" ref="N3755:N3818" si="454">"000X"</f>
        <v>000X</v>
      </c>
      <c r="O3755">
        <v>2524</v>
      </c>
      <c r="P3755" t="s">
        <v>58</v>
      </c>
      <c r="Q3755" t="s">
        <v>13917</v>
      </c>
      <c r="R3755" t="s">
        <v>140</v>
      </c>
      <c r="T3755" t="s">
        <v>61</v>
      </c>
      <c r="V3755" t="s">
        <v>18171</v>
      </c>
      <c r="W3755">
        <v>296074</v>
      </c>
      <c r="X3755">
        <v>25380</v>
      </c>
      <c r="Y3755">
        <v>270694</v>
      </c>
      <c r="Z3755">
        <v>229279</v>
      </c>
      <c r="AA3755">
        <v>204279</v>
      </c>
      <c r="AB3755" t="s">
        <v>63</v>
      </c>
      <c r="AC3755" s="1">
        <v>33482</v>
      </c>
      <c r="AD3755">
        <v>31000</v>
      </c>
      <c r="AE3755">
        <v>915</v>
      </c>
      <c r="AF3755">
        <v>975</v>
      </c>
      <c r="AG3755" t="s">
        <v>103</v>
      </c>
      <c r="AH3755" t="s">
        <v>873</v>
      </c>
      <c r="AI3755">
        <v>1</v>
      </c>
      <c r="AJ3755">
        <v>2003</v>
      </c>
      <c r="AK3755">
        <v>4</v>
      </c>
      <c r="AL3755">
        <v>2</v>
      </c>
      <c r="AM3755">
        <v>1</v>
      </c>
      <c r="AN3755">
        <v>2858</v>
      </c>
      <c r="AO3755">
        <v>32</v>
      </c>
      <c r="AP3755" t="s">
        <v>63</v>
      </c>
      <c r="AQ3755" t="s">
        <v>66</v>
      </c>
      <c r="AR3755">
        <v>3645</v>
      </c>
      <c r="AW3755" t="s">
        <v>18172</v>
      </c>
      <c r="AX3755" t="s">
        <v>18173</v>
      </c>
      <c r="AY3755" t="s">
        <v>18174</v>
      </c>
      <c r="AZ3755" t="s">
        <v>70</v>
      </c>
    </row>
    <row r="3756" spans="1:52" x14ac:dyDescent="0.3">
      <c r="A3756">
        <v>2203871</v>
      </c>
      <c r="B3756" t="s">
        <v>18175</v>
      </c>
      <c r="C3756" t="str">
        <f t="shared" si="450"/>
        <v>7492</v>
      </c>
      <c r="D3756" t="s">
        <v>8411</v>
      </c>
      <c r="E3756" t="str">
        <f>"0100"</f>
        <v>0100</v>
      </c>
      <c r="F3756" t="s">
        <v>54</v>
      </c>
      <c r="G3756" t="str">
        <f t="shared" si="453"/>
        <v>10</v>
      </c>
      <c r="H3756" t="s">
        <v>55</v>
      </c>
      <c r="I3756" t="s">
        <v>56</v>
      </c>
      <c r="J3756" t="s">
        <v>57</v>
      </c>
      <c r="K3756">
        <v>1</v>
      </c>
      <c r="L3756">
        <v>46402</v>
      </c>
      <c r="M3756">
        <v>1.07</v>
      </c>
      <c r="N3756" t="str">
        <f t="shared" si="454"/>
        <v>000X</v>
      </c>
      <c r="O3756">
        <v>2028</v>
      </c>
      <c r="P3756" t="s">
        <v>58</v>
      </c>
      <c r="Q3756" t="s">
        <v>13917</v>
      </c>
      <c r="R3756" t="s">
        <v>140</v>
      </c>
      <c r="T3756" t="s">
        <v>61</v>
      </c>
      <c r="V3756" t="s">
        <v>18176</v>
      </c>
      <c r="W3756">
        <v>191017</v>
      </c>
      <c r="X3756">
        <v>17040</v>
      </c>
      <c r="Y3756">
        <v>173977</v>
      </c>
      <c r="Z3756">
        <v>136387</v>
      </c>
      <c r="AA3756">
        <v>111387</v>
      </c>
      <c r="AB3756" t="s">
        <v>63</v>
      </c>
      <c r="AC3756" s="1">
        <v>44049</v>
      </c>
      <c r="AD3756">
        <v>240000</v>
      </c>
      <c r="AE3756">
        <v>3082</v>
      </c>
      <c r="AF3756">
        <v>143</v>
      </c>
      <c r="AG3756" t="s">
        <v>64</v>
      </c>
      <c r="AH3756" t="s">
        <v>76</v>
      </c>
      <c r="AI3756">
        <v>1</v>
      </c>
      <c r="AJ3756">
        <v>1999</v>
      </c>
      <c r="AK3756">
        <v>3</v>
      </c>
      <c r="AL3756">
        <v>2</v>
      </c>
      <c r="AN3756">
        <v>2134</v>
      </c>
      <c r="AO3756">
        <v>32</v>
      </c>
      <c r="AP3756" t="s">
        <v>72</v>
      </c>
      <c r="AQ3756" t="s">
        <v>66</v>
      </c>
      <c r="AR3756">
        <v>2398</v>
      </c>
      <c r="AW3756" t="s">
        <v>18177</v>
      </c>
      <c r="AX3756" t="s">
        <v>18178</v>
      </c>
      <c r="AY3756" t="s">
        <v>18179</v>
      </c>
      <c r="AZ3756" t="s">
        <v>70</v>
      </c>
    </row>
    <row r="3757" spans="1:52" x14ac:dyDescent="0.3">
      <c r="A3757">
        <v>2203897</v>
      </c>
      <c r="B3757" t="s">
        <v>18180</v>
      </c>
      <c r="C3757" t="str">
        <f t="shared" si="450"/>
        <v>7492</v>
      </c>
      <c r="D3757" t="s">
        <v>8411</v>
      </c>
      <c r="E3757" t="str">
        <f>"0100"</f>
        <v>0100</v>
      </c>
      <c r="F3757" t="s">
        <v>54</v>
      </c>
      <c r="G3757" t="str">
        <f>"11"</f>
        <v>11</v>
      </c>
      <c r="H3757" t="s">
        <v>55</v>
      </c>
      <c r="I3757" t="s">
        <v>56</v>
      </c>
      <c r="J3757" t="s">
        <v>57</v>
      </c>
      <c r="K3757">
        <v>1</v>
      </c>
      <c r="L3757">
        <v>47626</v>
      </c>
      <c r="M3757">
        <v>1.0900000000000001</v>
      </c>
      <c r="N3757" t="str">
        <f t="shared" si="454"/>
        <v>000X</v>
      </c>
      <c r="O3757">
        <v>1962</v>
      </c>
      <c r="P3757" t="s">
        <v>58</v>
      </c>
      <c r="Q3757" t="s">
        <v>13917</v>
      </c>
      <c r="R3757" t="s">
        <v>140</v>
      </c>
      <c r="T3757" t="s">
        <v>61</v>
      </c>
      <c r="V3757" t="s">
        <v>18181</v>
      </c>
      <c r="W3757">
        <v>224613</v>
      </c>
      <c r="X3757">
        <v>17490</v>
      </c>
      <c r="Y3757">
        <v>207123</v>
      </c>
      <c r="Z3757">
        <v>215827</v>
      </c>
      <c r="AA3757">
        <v>190327</v>
      </c>
      <c r="AB3757" t="s">
        <v>63</v>
      </c>
      <c r="AC3757" s="1">
        <v>43482</v>
      </c>
      <c r="AD3757">
        <v>264000</v>
      </c>
      <c r="AE3757">
        <v>2951</v>
      </c>
      <c r="AF3757">
        <v>1393</v>
      </c>
      <c r="AG3757" t="s">
        <v>64</v>
      </c>
      <c r="AH3757" t="s">
        <v>76</v>
      </c>
      <c r="AI3757">
        <v>1</v>
      </c>
      <c r="AJ3757">
        <v>2019</v>
      </c>
      <c r="AK3757">
        <v>3</v>
      </c>
      <c r="AL3757">
        <v>2</v>
      </c>
      <c r="AN3757">
        <v>1926</v>
      </c>
      <c r="AO3757">
        <v>32</v>
      </c>
      <c r="AP3757" t="s">
        <v>72</v>
      </c>
      <c r="AQ3757" t="s">
        <v>66</v>
      </c>
      <c r="AR3757">
        <v>2694</v>
      </c>
      <c r="AW3757" t="s">
        <v>18182</v>
      </c>
      <c r="AX3757" t="s">
        <v>18183</v>
      </c>
      <c r="AY3757" t="s">
        <v>18184</v>
      </c>
      <c r="AZ3757" t="s">
        <v>70</v>
      </c>
    </row>
    <row r="3758" spans="1:52" x14ac:dyDescent="0.3">
      <c r="A3758">
        <v>2204125</v>
      </c>
      <c r="B3758" t="s">
        <v>18185</v>
      </c>
      <c r="C3758" t="str">
        <f t="shared" si="450"/>
        <v>7492</v>
      </c>
      <c r="D3758" t="s">
        <v>8411</v>
      </c>
      <c r="E3758" t="str">
        <f>"0000"</f>
        <v>0000</v>
      </c>
      <c r="F3758" t="s">
        <v>108</v>
      </c>
      <c r="G3758" t="str">
        <f>"10"</f>
        <v>10</v>
      </c>
      <c r="H3758" t="s">
        <v>55</v>
      </c>
      <c r="I3758" t="s">
        <v>56</v>
      </c>
      <c r="J3758" t="s">
        <v>57</v>
      </c>
      <c r="K3758">
        <v>0</v>
      </c>
      <c r="L3758">
        <v>43750</v>
      </c>
      <c r="M3758">
        <v>1</v>
      </c>
      <c r="N3758" t="str">
        <f t="shared" si="454"/>
        <v>000X</v>
      </c>
      <c r="O3758">
        <v>2121</v>
      </c>
      <c r="P3758" t="s">
        <v>58</v>
      </c>
      <c r="Q3758" t="s">
        <v>13917</v>
      </c>
      <c r="R3758" t="s">
        <v>140</v>
      </c>
      <c r="T3758" t="s">
        <v>61</v>
      </c>
      <c r="V3758" t="s">
        <v>18186</v>
      </c>
      <c r="W3758">
        <v>16070</v>
      </c>
      <c r="X3758">
        <v>16070</v>
      </c>
      <c r="Y3758">
        <v>0</v>
      </c>
      <c r="Z3758">
        <v>16070</v>
      </c>
      <c r="AA3758">
        <v>16070</v>
      </c>
      <c r="AB3758" t="s">
        <v>72</v>
      </c>
      <c r="AC3758" s="1">
        <v>41579</v>
      </c>
      <c r="AD3758">
        <v>15000</v>
      </c>
      <c r="AE3758">
        <v>2591</v>
      </c>
      <c r="AF3758">
        <v>1824</v>
      </c>
      <c r="AG3758" t="s">
        <v>103</v>
      </c>
      <c r="AH3758" t="s">
        <v>65</v>
      </c>
      <c r="AR3758">
        <v>0</v>
      </c>
      <c r="AW3758" t="s">
        <v>18187</v>
      </c>
      <c r="AX3758" t="s">
        <v>18188</v>
      </c>
      <c r="AY3758" t="s">
        <v>18189</v>
      </c>
      <c r="AZ3758" t="s">
        <v>18190</v>
      </c>
    </row>
    <row r="3759" spans="1:52" x14ac:dyDescent="0.3">
      <c r="A3759">
        <v>2204192</v>
      </c>
      <c r="B3759" t="s">
        <v>18191</v>
      </c>
      <c r="C3759" t="str">
        <f t="shared" si="450"/>
        <v>7492</v>
      </c>
      <c r="D3759" t="s">
        <v>8411</v>
      </c>
      <c r="E3759" t="str">
        <f>"0000"</f>
        <v>0000</v>
      </c>
      <c r="F3759" t="s">
        <v>108</v>
      </c>
      <c r="G3759" t="str">
        <f>"11"</f>
        <v>11</v>
      </c>
      <c r="H3759" t="s">
        <v>55</v>
      </c>
      <c r="I3759" t="s">
        <v>56</v>
      </c>
      <c r="J3759" t="s">
        <v>57</v>
      </c>
      <c r="K3759">
        <v>0</v>
      </c>
      <c r="L3759">
        <v>43750</v>
      </c>
      <c r="M3759">
        <v>1</v>
      </c>
      <c r="N3759" t="str">
        <f t="shared" si="454"/>
        <v>000X</v>
      </c>
      <c r="O3759">
        <v>2001</v>
      </c>
      <c r="P3759" t="s">
        <v>58</v>
      </c>
      <c r="Q3759" t="s">
        <v>9024</v>
      </c>
      <c r="R3759" t="s">
        <v>140</v>
      </c>
      <c r="T3759" t="s">
        <v>61</v>
      </c>
      <c r="V3759" t="s">
        <v>18192</v>
      </c>
      <c r="W3759">
        <v>16070</v>
      </c>
      <c r="X3759">
        <v>16070</v>
      </c>
      <c r="Y3759">
        <v>0</v>
      </c>
      <c r="Z3759">
        <v>16070</v>
      </c>
      <c r="AA3759">
        <v>16070</v>
      </c>
      <c r="AB3759" t="s">
        <v>72</v>
      </c>
      <c r="AR3759">
        <v>0</v>
      </c>
      <c r="AW3759" t="s">
        <v>15310</v>
      </c>
      <c r="AX3759" t="s">
        <v>897</v>
      </c>
      <c r="AY3759" t="s">
        <v>15311</v>
      </c>
      <c r="AZ3759" t="s">
        <v>15312</v>
      </c>
    </row>
    <row r="3760" spans="1:52" x14ac:dyDescent="0.3">
      <c r="A3760">
        <v>2205458</v>
      </c>
      <c r="B3760" t="s">
        <v>18193</v>
      </c>
      <c r="C3760" t="str">
        <f t="shared" si="450"/>
        <v>7492</v>
      </c>
      <c r="D3760" t="s">
        <v>8411</v>
      </c>
      <c r="E3760" t="str">
        <f>"0000"</f>
        <v>0000</v>
      </c>
      <c r="F3760" t="s">
        <v>108</v>
      </c>
      <c r="G3760" t="str">
        <f t="shared" ref="G3760:G3780" si="455">"10"</f>
        <v>10</v>
      </c>
      <c r="H3760" t="s">
        <v>55</v>
      </c>
      <c r="I3760" t="s">
        <v>56</v>
      </c>
      <c r="J3760" t="s">
        <v>57</v>
      </c>
      <c r="K3760">
        <v>0</v>
      </c>
      <c r="L3760">
        <v>51979</v>
      </c>
      <c r="M3760">
        <v>1.19</v>
      </c>
      <c r="N3760" t="str">
        <f t="shared" si="454"/>
        <v>000X</v>
      </c>
      <c r="O3760">
        <v>4657</v>
      </c>
      <c r="P3760" t="s">
        <v>72</v>
      </c>
      <c r="Q3760" t="s">
        <v>8934</v>
      </c>
      <c r="R3760" t="s">
        <v>74</v>
      </c>
      <c r="T3760" t="s">
        <v>61</v>
      </c>
      <c r="V3760" t="s">
        <v>18194</v>
      </c>
      <c r="W3760">
        <v>19090</v>
      </c>
      <c r="X3760">
        <v>19090</v>
      </c>
      <c r="Y3760">
        <v>0</v>
      </c>
      <c r="Z3760">
        <v>19090</v>
      </c>
      <c r="AA3760">
        <v>19090</v>
      </c>
      <c r="AB3760" t="s">
        <v>72</v>
      </c>
      <c r="AC3760" s="1">
        <v>43180</v>
      </c>
      <c r="AD3760">
        <v>27000</v>
      </c>
      <c r="AE3760">
        <v>2891</v>
      </c>
      <c r="AF3760">
        <v>953</v>
      </c>
      <c r="AG3760" t="s">
        <v>103</v>
      </c>
      <c r="AH3760" t="s">
        <v>76</v>
      </c>
      <c r="AR3760">
        <v>0</v>
      </c>
      <c r="AW3760" t="s">
        <v>18195</v>
      </c>
      <c r="AX3760" t="s">
        <v>18196</v>
      </c>
      <c r="AY3760" t="s">
        <v>18197</v>
      </c>
      <c r="AZ3760" t="s">
        <v>70</v>
      </c>
    </row>
    <row r="3761" spans="1:52" x14ac:dyDescent="0.3">
      <c r="A3761">
        <v>2205504</v>
      </c>
      <c r="B3761" t="s">
        <v>18198</v>
      </c>
      <c r="C3761" t="str">
        <f t="shared" si="450"/>
        <v>7492</v>
      </c>
      <c r="D3761" t="s">
        <v>8411</v>
      </c>
      <c r="E3761" t="str">
        <f>"0100"</f>
        <v>0100</v>
      </c>
      <c r="F3761" t="s">
        <v>54</v>
      </c>
      <c r="G3761" t="str">
        <f t="shared" si="455"/>
        <v>10</v>
      </c>
      <c r="H3761" t="s">
        <v>55</v>
      </c>
      <c r="I3761" t="s">
        <v>56</v>
      </c>
      <c r="J3761" t="s">
        <v>57</v>
      </c>
      <c r="K3761">
        <v>1</v>
      </c>
      <c r="L3761">
        <v>50190</v>
      </c>
      <c r="M3761">
        <v>1.1499999999999999</v>
      </c>
      <c r="N3761" t="str">
        <f t="shared" si="454"/>
        <v>000X</v>
      </c>
      <c r="O3761">
        <v>2250</v>
      </c>
      <c r="P3761" t="s">
        <v>58</v>
      </c>
      <c r="Q3761" t="s">
        <v>8958</v>
      </c>
      <c r="R3761" t="s">
        <v>140</v>
      </c>
      <c r="T3761" t="s">
        <v>61</v>
      </c>
      <c r="V3761" t="s">
        <v>18199</v>
      </c>
      <c r="W3761">
        <v>146824</v>
      </c>
      <c r="X3761">
        <v>18440</v>
      </c>
      <c r="Y3761">
        <v>128384</v>
      </c>
      <c r="Z3761">
        <v>146824</v>
      </c>
      <c r="AA3761">
        <v>121824</v>
      </c>
      <c r="AB3761" t="s">
        <v>63</v>
      </c>
      <c r="AC3761" s="1">
        <v>43469</v>
      </c>
      <c r="AD3761">
        <v>175000</v>
      </c>
      <c r="AE3761">
        <v>2952</v>
      </c>
      <c r="AF3761">
        <v>314</v>
      </c>
      <c r="AG3761" t="s">
        <v>64</v>
      </c>
      <c r="AH3761" t="s">
        <v>76</v>
      </c>
      <c r="AI3761">
        <v>1</v>
      </c>
      <c r="AJ3761">
        <v>1987</v>
      </c>
      <c r="AK3761">
        <v>3</v>
      </c>
      <c r="AL3761">
        <v>2</v>
      </c>
      <c r="AN3761">
        <v>1621</v>
      </c>
      <c r="AO3761">
        <v>32</v>
      </c>
      <c r="AP3761" t="s">
        <v>72</v>
      </c>
      <c r="AQ3761" t="s">
        <v>66</v>
      </c>
      <c r="AR3761">
        <v>2483</v>
      </c>
      <c r="AW3761" t="s">
        <v>18200</v>
      </c>
      <c r="AX3761" t="s">
        <v>18201</v>
      </c>
      <c r="AY3761" t="s">
        <v>18202</v>
      </c>
      <c r="AZ3761" t="s">
        <v>70</v>
      </c>
    </row>
    <row r="3762" spans="1:52" x14ac:dyDescent="0.3">
      <c r="A3762">
        <v>2205521</v>
      </c>
      <c r="B3762" t="s">
        <v>18203</v>
      </c>
      <c r="C3762" t="str">
        <f t="shared" si="450"/>
        <v>7492</v>
      </c>
      <c r="D3762" t="s">
        <v>8411</v>
      </c>
      <c r="E3762" t="str">
        <f>"0000"</f>
        <v>0000</v>
      </c>
      <c r="F3762" t="s">
        <v>108</v>
      </c>
      <c r="G3762" t="str">
        <f t="shared" si="455"/>
        <v>10</v>
      </c>
      <c r="H3762" t="s">
        <v>55</v>
      </c>
      <c r="I3762" t="s">
        <v>56</v>
      </c>
      <c r="J3762" t="s">
        <v>57</v>
      </c>
      <c r="K3762">
        <v>0</v>
      </c>
      <c r="L3762">
        <v>50500</v>
      </c>
      <c r="M3762">
        <v>1.1599999999999999</v>
      </c>
      <c r="N3762" t="str">
        <f t="shared" si="454"/>
        <v>000X</v>
      </c>
      <c r="O3762">
        <v>2220</v>
      </c>
      <c r="P3762" t="s">
        <v>58</v>
      </c>
      <c r="Q3762" t="s">
        <v>8958</v>
      </c>
      <c r="R3762" t="s">
        <v>140</v>
      </c>
      <c r="T3762" t="s">
        <v>61</v>
      </c>
      <c r="V3762" t="s">
        <v>18204</v>
      </c>
      <c r="W3762">
        <v>18550</v>
      </c>
      <c r="X3762">
        <v>18550</v>
      </c>
      <c r="Y3762">
        <v>0</v>
      </c>
      <c r="Z3762">
        <v>18550</v>
      </c>
      <c r="AA3762">
        <v>18550</v>
      </c>
      <c r="AB3762" t="s">
        <v>72</v>
      </c>
      <c r="AC3762" s="1">
        <v>38443</v>
      </c>
      <c r="AD3762">
        <v>47000</v>
      </c>
      <c r="AE3762">
        <v>1839</v>
      </c>
      <c r="AF3762">
        <v>988</v>
      </c>
      <c r="AG3762" t="s">
        <v>103</v>
      </c>
      <c r="AH3762" t="s">
        <v>76</v>
      </c>
      <c r="AR3762">
        <v>0</v>
      </c>
      <c r="AW3762" t="s">
        <v>18205</v>
      </c>
      <c r="AX3762" t="s">
        <v>18206</v>
      </c>
      <c r="AY3762" t="s">
        <v>18207</v>
      </c>
      <c r="AZ3762" t="s">
        <v>18208</v>
      </c>
    </row>
    <row r="3763" spans="1:52" x14ac:dyDescent="0.3">
      <c r="A3763">
        <v>2205580</v>
      </c>
      <c r="B3763" t="s">
        <v>18209</v>
      </c>
      <c r="C3763" t="str">
        <f t="shared" si="450"/>
        <v>7492</v>
      </c>
      <c r="D3763" t="s">
        <v>8411</v>
      </c>
      <c r="E3763" t="str">
        <f>"0100"</f>
        <v>0100</v>
      </c>
      <c r="F3763" t="s">
        <v>54</v>
      </c>
      <c r="G3763" t="str">
        <f t="shared" si="455"/>
        <v>10</v>
      </c>
      <c r="H3763" t="s">
        <v>55</v>
      </c>
      <c r="I3763" t="s">
        <v>56</v>
      </c>
      <c r="J3763" t="s">
        <v>57</v>
      </c>
      <c r="K3763">
        <v>1</v>
      </c>
      <c r="L3763">
        <v>43355</v>
      </c>
      <c r="M3763">
        <v>1</v>
      </c>
      <c r="N3763" t="str">
        <f t="shared" si="454"/>
        <v>000X</v>
      </c>
      <c r="O3763">
        <v>2692</v>
      </c>
      <c r="P3763" t="s">
        <v>58</v>
      </c>
      <c r="Q3763" t="s">
        <v>8625</v>
      </c>
      <c r="R3763" t="s">
        <v>118</v>
      </c>
      <c r="T3763" t="s">
        <v>61</v>
      </c>
      <c r="V3763" t="s">
        <v>18210</v>
      </c>
      <c r="W3763">
        <v>206794</v>
      </c>
      <c r="X3763">
        <v>15920</v>
      </c>
      <c r="Y3763">
        <v>190874</v>
      </c>
      <c r="Z3763">
        <v>183198</v>
      </c>
      <c r="AA3763">
        <v>157698</v>
      </c>
      <c r="AB3763" t="s">
        <v>63</v>
      </c>
      <c r="AC3763" s="1">
        <v>43290</v>
      </c>
      <c r="AD3763">
        <v>119100</v>
      </c>
      <c r="AE3763">
        <v>2917</v>
      </c>
      <c r="AF3763">
        <v>1948</v>
      </c>
      <c r="AG3763" t="s">
        <v>64</v>
      </c>
      <c r="AH3763" t="s">
        <v>515</v>
      </c>
      <c r="AI3763">
        <v>1</v>
      </c>
      <c r="AJ3763">
        <v>2001</v>
      </c>
      <c r="AK3763">
        <v>4</v>
      </c>
      <c r="AL3763">
        <v>2</v>
      </c>
      <c r="AN3763">
        <v>1934</v>
      </c>
      <c r="AO3763">
        <v>32</v>
      </c>
      <c r="AP3763" t="s">
        <v>63</v>
      </c>
      <c r="AQ3763" t="s">
        <v>66</v>
      </c>
      <c r="AR3763">
        <v>2831</v>
      </c>
      <c r="AW3763" t="s">
        <v>18211</v>
      </c>
      <c r="AX3763" t="s">
        <v>18212</v>
      </c>
      <c r="AY3763" t="s">
        <v>18213</v>
      </c>
      <c r="AZ3763" t="s">
        <v>70</v>
      </c>
    </row>
    <row r="3764" spans="1:52" x14ac:dyDescent="0.3">
      <c r="A3764">
        <v>2205601</v>
      </c>
      <c r="B3764" t="s">
        <v>18214</v>
      </c>
      <c r="C3764" t="str">
        <f t="shared" si="450"/>
        <v>7492</v>
      </c>
      <c r="D3764" t="s">
        <v>8411</v>
      </c>
      <c r="E3764" t="str">
        <f>"0100"</f>
        <v>0100</v>
      </c>
      <c r="F3764" t="s">
        <v>54</v>
      </c>
      <c r="G3764" t="str">
        <f t="shared" si="455"/>
        <v>10</v>
      </c>
      <c r="H3764" t="s">
        <v>55</v>
      </c>
      <c r="I3764" t="s">
        <v>56</v>
      </c>
      <c r="J3764" t="s">
        <v>57</v>
      </c>
      <c r="K3764">
        <v>1</v>
      </c>
      <c r="L3764">
        <v>43400</v>
      </c>
      <c r="M3764">
        <v>1</v>
      </c>
      <c r="N3764" t="str">
        <f t="shared" si="454"/>
        <v>000X</v>
      </c>
      <c r="O3764">
        <v>2658</v>
      </c>
      <c r="P3764" t="s">
        <v>58</v>
      </c>
      <c r="Q3764" t="s">
        <v>8625</v>
      </c>
      <c r="R3764" t="s">
        <v>118</v>
      </c>
      <c r="T3764" t="s">
        <v>61</v>
      </c>
      <c r="V3764" t="s">
        <v>18215</v>
      </c>
      <c r="W3764">
        <v>280846</v>
      </c>
      <c r="X3764">
        <v>15940</v>
      </c>
      <c r="Y3764">
        <v>264906</v>
      </c>
      <c r="Z3764">
        <v>209399</v>
      </c>
      <c r="AA3764">
        <v>184399</v>
      </c>
      <c r="AB3764" t="s">
        <v>63</v>
      </c>
      <c r="AC3764" s="1">
        <v>36770</v>
      </c>
      <c r="AD3764">
        <v>8300</v>
      </c>
      <c r="AE3764">
        <v>1387</v>
      </c>
      <c r="AF3764">
        <v>1041</v>
      </c>
      <c r="AG3764" t="s">
        <v>103</v>
      </c>
      <c r="AH3764" t="s">
        <v>76</v>
      </c>
      <c r="AI3764">
        <v>1</v>
      </c>
      <c r="AJ3764">
        <v>2002</v>
      </c>
      <c r="AK3764">
        <v>4</v>
      </c>
      <c r="AL3764">
        <v>3</v>
      </c>
      <c r="AN3764">
        <v>2875</v>
      </c>
      <c r="AO3764">
        <v>32</v>
      </c>
      <c r="AP3764" t="s">
        <v>63</v>
      </c>
      <c r="AQ3764" t="s">
        <v>66</v>
      </c>
      <c r="AR3764">
        <v>4092</v>
      </c>
      <c r="AW3764" t="s">
        <v>18216</v>
      </c>
      <c r="AX3764" t="s">
        <v>18217</v>
      </c>
      <c r="AY3764" t="s">
        <v>18218</v>
      </c>
      <c r="AZ3764" t="s">
        <v>70</v>
      </c>
    </row>
    <row r="3765" spans="1:52" x14ac:dyDescent="0.3">
      <c r="A3765">
        <v>2205903</v>
      </c>
      <c r="B3765" t="s">
        <v>18219</v>
      </c>
      <c r="C3765" t="str">
        <f t="shared" si="450"/>
        <v>7492</v>
      </c>
      <c r="D3765" t="s">
        <v>8411</v>
      </c>
      <c r="E3765" t="str">
        <f>"0100"</f>
        <v>0100</v>
      </c>
      <c r="F3765" t="s">
        <v>54</v>
      </c>
      <c r="G3765" t="str">
        <f t="shared" si="455"/>
        <v>10</v>
      </c>
      <c r="H3765" t="s">
        <v>55</v>
      </c>
      <c r="I3765" t="s">
        <v>56</v>
      </c>
      <c r="J3765" t="s">
        <v>57</v>
      </c>
      <c r="K3765">
        <v>1</v>
      </c>
      <c r="L3765">
        <v>43715</v>
      </c>
      <c r="M3765">
        <v>1</v>
      </c>
      <c r="N3765" t="str">
        <f t="shared" si="454"/>
        <v>000X</v>
      </c>
      <c r="O3765">
        <v>2432</v>
      </c>
      <c r="P3765" t="s">
        <v>58</v>
      </c>
      <c r="Q3765" t="s">
        <v>8625</v>
      </c>
      <c r="R3765" t="s">
        <v>118</v>
      </c>
      <c r="T3765" t="s">
        <v>61</v>
      </c>
      <c r="V3765" t="s">
        <v>18220</v>
      </c>
      <c r="W3765">
        <v>406686</v>
      </c>
      <c r="X3765">
        <v>16060</v>
      </c>
      <c r="Y3765">
        <v>390626</v>
      </c>
      <c r="Z3765">
        <v>319275</v>
      </c>
      <c r="AA3765">
        <v>294275</v>
      </c>
      <c r="AB3765" t="s">
        <v>63</v>
      </c>
      <c r="AC3765" s="1">
        <v>37408</v>
      </c>
      <c r="AD3765">
        <v>9900</v>
      </c>
      <c r="AE3765">
        <v>1515</v>
      </c>
      <c r="AF3765">
        <v>627</v>
      </c>
      <c r="AG3765" t="s">
        <v>103</v>
      </c>
      <c r="AH3765" t="s">
        <v>76</v>
      </c>
      <c r="AI3765">
        <v>2</v>
      </c>
      <c r="AJ3765">
        <v>2005</v>
      </c>
      <c r="AK3765">
        <v>5</v>
      </c>
      <c r="AL3765">
        <v>3</v>
      </c>
      <c r="AN3765">
        <v>4620</v>
      </c>
      <c r="AO3765">
        <v>32</v>
      </c>
      <c r="AP3765" t="s">
        <v>63</v>
      </c>
      <c r="AQ3765" t="s">
        <v>66</v>
      </c>
      <c r="AR3765">
        <v>5325</v>
      </c>
      <c r="AW3765" t="s">
        <v>18221</v>
      </c>
      <c r="AX3765" t="s">
        <v>18222</v>
      </c>
      <c r="AY3765" t="s">
        <v>18223</v>
      </c>
      <c r="AZ3765" t="s">
        <v>70</v>
      </c>
    </row>
    <row r="3766" spans="1:52" x14ac:dyDescent="0.3">
      <c r="A3766">
        <v>2206349</v>
      </c>
      <c r="B3766" t="s">
        <v>18224</v>
      </c>
      <c r="C3766" t="str">
        <f t="shared" si="450"/>
        <v>7492</v>
      </c>
      <c r="D3766" t="s">
        <v>8411</v>
      </c>
      <c r="E3766" t="str">
        <f>"0100"</f>
        <v>0100</v>
      </c>
      <c r="F3766" t="s">
        <v>54</v>
      </c>
      <c r="G3766" t="str">
        <f t="shared" si="455"/>
        <v>10</v>
      </c>
      <c r="H3766" t="s">
        <v>55</v>
      </c>
      <c r="I3766" t="s">
        <v>56</v>
      </c>
      <c r="J3766" t="s">
        <v>57</v>
      </c>
      <c r="K3766">
        <v>1</v>
      </c>
      <c r="L3766">
        <v>43212</v>
      </c>
      <c r="M3766">
        <v>0.99</v>
      </c>
      <c r="N3766" t="str">
        <f t="shared" si="454"/>
        <v>000X</v>
      </c>
      <c r="O3766">
        <v>2433</v>
      </c>
      <c r="P3766" t="s">
        <v>58</v>
      </c>
      <c r="Q3766" t="s">
        <v>9056</v>
      </c>
      <c r="R3766" t="s">
        <v>140</v>
      </c>
      <c r="T3766" t="s">
        <v>61</v>
      </c>
      <c r="V3766" t="s">
        <v>18225</v>
      </c>
      <c r="W3766">
        <v>192052</v>
      </c>
      <c r="X3766">
        <v>15870</v>
      </c>
      <c r="Y3766">
        <v>176182</v>
      </c>
      <c r="Z3766">
        <v>144860</v>
      </c>
      <c r="AA3766">
        <v>119860</v>
      </c>
      <c r="AB3766" t="s">
        <v>63</v>
      </c>
      <c r="AC3766" s="1">
        <v>37408</v>
      </c>
      <c r="AD3766">
        <v>8500</v>
      </c>
      <c r="AE3766">
        <v>1517</v>
      </c>
      <c r="AF3766">
        <v>658</v>
      </c>
      <c r="AG3766" t="s">
        <v>103</v>
      </c>
      <c r="AH3766" t="s">
        <v>76</v>
      </c>
      <c r="AI3766">
        <v>1</v>
      </c>
      <c r="AJ3766">
        <v>2003</v>
      </c>
      <c r="AK3766">
        <v>3</v>
      </c>
      <c r="AL3766">
        <v>2</v>
      </c>
      <c r="AN3766">
        <v>1729</v>
      </c>
      <c r="AO3766">
        <v>32</v>
      </c>
      <c r="AP3766" t="s">
        <v>63</v>
      </c>
      <c r="AQ3766" t="s">
        <v>66</v>
      </c>
      <c r="AR3766">
        <v>2334</v>
      </c>
      <c r="AW3766" t="s">
        <v>18226</v>
      </c>
      <c r="AY3766" t="s">
        <v>18227</v>
      </c>
      <c r="AZ3766" t="s">
        <v>6383</v>
      </c>
    </row>
    <row r="3767" spans="1:52" x14ac:dyDescent="0.3">
      <c r="A3767">
        <v>2203803</v>
      </c>
      <c r="B3767" t="s">
        <v>18228</v>
      </c>
      <c r="C3767" t="str">
        <f t="shared" si="450"/>
        <v>7492</v>
      </c>
      <c r="D3767" t="s">
        <v>8411</v>
      </c>
      <c r="E3767" t="str">
        <f>"0100"</f>
        <v>0100</v>
      </c>
      <c r="F3767" t="s">
        <v>54</v>
      </c>
      <c r="G3767" t="str">
        <f t="shared" si="455"/>
        <v>10</v>
      </c>
      <c r="H3767" t="s">
        <v>55</v>
      </c>
      <c r="I3767" t="s">
        <v>56</v>
      </c>
      <c r="J3767" t="s">
        <v>57</v>
      </c>
      <c r="K3767">
        <v>1</v>
      </c>
      <c r="L3767">
        <v>43528</v>
      </c>
      <c r="M3767">
        <v>1</v>
      </c>
      <c r="N3767" t="str">
        <f t="shared" si="454"/>
        <v>000X</v>
      </c>
      <c r="O3767">
        <v>2294</v>
      </c>
      <c r="P3767" t="s">
        <v>58</v>
      </c>
      <c r="Q3767" t="s">
        <v>13917</v>
      </c>
      <c r="R3767" t="s">
        <v>140</v>
      </c>
      <c r="T3767" t="s">
        <v>61</v>
      </c>
      <c r="V3767" t="s">
        <v>18229</v>
      </c>
      <c r="W3767">
        <v>220112</v>
      </c>
      <c r="X3767">
        <v>15990</v>
      </c>
      <c r="Y3767">
        <v>204122</v>
      </c>
      <c r="Z3767">
        <v>166976</v>
      </c>
      <c r="AA3767">
        <v>141976</v>
      </c>
      <c r="AB3767" t="s">
        <v>63</v>
      </c>
      <c r="AC3767" s="1">
        <v>37865</v>
      </c>
      <c r="AD3767">
        <v>175000</v>
      </c>
      <c r="AE3767">
        <v>1641</v>
      </c>
      <c r="AF3767">
        <v>2419</v>
      </c>
      <c r="AG3767" t="s">
        <v>64</v>
      </c>
      <c r="AH3767" t="s">
        <v>76</v>
      </c>
      <c r="AI3767">
        <v>1</v>
      </c>
      <c r="AJ3767">
        <v>2003</v>
      </c>
      <c r="AK3767">
        <v>3</v>
      </c>
      <c r="AL3767">
        <v>2</v>
      </c>
      <c r="AN3767">
        <v>2021</v>
      </c>
      <c r="AO3767">
        <v>32</v>
      </c>
      <c r="AP3767" t="s">
        <v>63</v>
      </c>
      <c r="AQ3767" t="s">
        <v>66</v>
      </c>
      <c r="AR3767">
        <v>2705</v>
      </c>
      <c r="AW3767" t="s">
        <v>18230</v>
      </c>
      <c r="AX3767" t="s">
        <v>18231</v>
      </c>
      <c r="AY3767" t="s">
        <v>18232</v>
      </c>
      <c r="AZ3767" t="s">
        <v>70</v>
      </c>
    </row>
    <row r="3768" spans="1:52" x14ac:dyDescent="0.3">
      <c r="A3768">
        <v>2204133</v>
      </c>
      <c r="B3768" t="s">
        <v>18233</v>
      </c>
      <c r="C3768" t="str">
        <f t="shared" si="450"/>
        <v>7492</v>
      </c>
      <c r="D3768" t="s">
        <v>8411</v>
      </c>
      <c r="E3768" t="str">
        <f>"0000"</f>
        <v>0000</v>
      </c>
      <c r="F3768" t="s">
        <v>108</v>
      </c>
      <c r="G3768" t="str">
        <f t="shared" si="455"/>
        <v>10</v>
      </c>
      <c r="H3768" t="s">
        <v>55</v>
      </c>
      <c r="I3768" t="s">
        <v>56</v>
      </c>
      <c r="J3768" t="s">
        <v>57</v>
      </c>
      <c r="K3768">
        <v>0</v>
      </c>
      <c r="L3768">
        <v>43750</v>
      </c>
      <c r="M3768">
        <v>1</v>
      </c>
      <c r="N3768" t="str">
        <f t="shared" si="454"/>
        <v>000X</v>
      </c>
      <c r="O3768">
        <v>2163</v>
      </c>
      <c r="P3768" t="s">
        <v>58</v>
      </c>
      <c r="Q3768" t="s">
        <v>13917</v>
      </c>
      <c r="R3768" t="s">
        <v>140</v>
      </c>
      <c r="T3768" t="s">
        <v>61</v>
      </c>
      <c r="V3768" t="s">
        <v>18234</v>
      </c>
      <c r="W3768">
        <v>16070</v>
      </c>
      <c r="X3768">
        <v>16070</v>
      </c>
      <c r="Y3768">
        <v>0</v>
      </c>
      <c r="Z3768">
        <v>16070</v>
      </c>
      <c r="AA3768">
        <v>16070</v>
      </c>
      <c r="AB3768" t="s">
        <v>72</v>
      </c>
      <c r="AC3768" s="1">
        <v>41395</v>
      </c>
      <c r="AD3768">
        <v>14000</v>
      </c>
      <c r="AE3768">
        <v>2551</v>
      </c>
      <c r="AF3768">
        <v>2083</v>
      </c>
      <c r="AG3768" t="s">
        <v>103</v>
      </c>
      <c r="AH3768" t="s">
        <v>76</v>
      </c>
      <c r="AR3768">
        <v>0</v>
      </c>
      <c r="AW3768" t="s">
        <v>18235</v>
      </c>
      <c r="AY3768" t="s">
        <v>18236</v>
      </c>
      <c r="AZ3768" t="s">
        <v>18237</v>
      </c>
    </row>
    <row r="3769" spans="1:52" x14ac:dyDescent="0.3">
      <c r="A3769">
        <v>2204231</v>
      </c>
      <c r="B3769" t="s">
        <v>18238</v>
      </c>
      <c r="C3769" t="str">
        <f t="shared" si="450"/>
        <v>7492</v>
      </c>
      <c r="D3769" t="s">
        <v>8411</v>
      </c>
      <c r="E3769" t="str">
        <f>"0000"</f>
        <v>0000</v>
      </c>
      <c r="F3769" t="s">
        <v>108</v>
      </c>
      <c r="G3769" t="str">
        <f t="shared" si="455"/>
        <v>10</v>
      </c>
      <c r="H3769" t="s">
        <v>55</v>
      </c>
      <c r="I3769" t="s">
        <v>56</v>
      </c>
      <c r="J3769" t="s">
        <v>8434</v>
      </c>
      <c r="K3769">
        <v>0</v>
      </c>
      <c r="L3769">
        <v>68074</v>
      </c>
      <c r="M3769">
        <v>1.56</v>
      </c>
      <c r="N3769" t="str">
        <f t="shared" si="454"/>
        <v>000X</v>
      </c>
      <c r="O3769">
        <v>2196</v>
      </c>
      <c r="P3769" t="s">
        <v>58</v>
      </c>
      <c r="Q3769" t="s">
        <v>9384</v>
      </c>
      <c r="R3769" t="s">
        <v>140</v>
      </c>
      <c r="T3769" t="s">
        <v>61</v>
      </c>
      <c r="V3769" t="s">
        <v>18239</v>
      </c>
      <c r="W3769">
        <v>19540</v>
      </c>
      <c r="X3769">
        <v>19540</v>
      </c>
      <c r="Y3769">
        <v>0</v>
      </c>
      <c r="Z3769">
        <v>19540</v>
      </c>
      <c r="AA3769">
        <v>19540</v>
      </c>
      <c r="AB3769" t="s">
        <v>72</v>
      </c>
      <c r="AC3769" s="1">
        <v>37834</v>
      </c>
      <c r="AD3769">
        <v>18000</v>
      </c>
      <c r="AE3769">
        <v>1633</v>
      </c>
      <c r="AF3769">
        <v>1304</v>
      </c>
      <c r="AG3769" t="s">
        <v>103</v>
      </c>
      <c r="AH3769" t="s">
        <v>76</v>
      </c>
      <c r="AR3769">
        <v>0</v>
      </c>
      <c r="AW3769" t="s">
        <v>18240</v>
      </c>
      <c r="AX3769" t="s">
        <v>18241</v>
      </c>
      <c r="AY3769" t="s">
        <v>18242</v>
      </c>
      <c r="AZ3769" t="s">
        <v>18243</v>
      </c>
    </row>
    <row r="3770" spans="1:52" x14ac:dyDescent="0.3">
      <c r="A3770">
        <v>2205733</v>
      </c>
      <c r="B3770" t="s">
        <v>18244</v>
      </c>
      <c r="C3770" t="str">
        <f t="shared" si="450"/>
        <v>7492</v>
      </c>
      <c r="D3770" t="s">
        <v>8411</v>
      </c>
      <c r="E3770" t="str">
        <f t="shared" ref="E3770:E3776" si="456">"0100"</f>
        <v>0100</v>
      </c>
      <c r="F3770" t="s">
        <v>54</v>
      </c>
      <c r="G3770" t="str">
        <f t="shared" si="455"/>
        <v>10</v>
      </c>
      <c r="H3770" t="s">
        <v>55</v>
      </c>
      <c r="I3770" t="s">
        <v>56</v>
      </c>
      <c r="J3770" t="s">
        <v>57</v>
      </c>
      <c r="K3770">
        <v>1</v>
      </c>
      <c r="L3770">
        <v>44549</v>
      </c>
      <c r="M3770">
        <v>1.02</v>
      </c>
      <c r="N3770" t="str">
        <f t="shared" si="454"/>
        <v>000X</v>
      </c>
      <c r="O3770">
        <v>2376</v>
      </c>
      <c r="P3770" t="s">
        <v>58</v>
      </c>
      <c r="Q3770" t="s">
        <v>8625</v>
      </c>
      <c r="R3770" t="s">
        <v>118</v>
      </c>
      <c r="T3770" t="s">
        <v>61</v>
      </c>
      <c r="V3770" t="s">
        <v>18245</v>
      </c>
      <c r="W3770">
        <v>172008</v>
      </c>
      <c r="X3770">
        <v>16360</v>
      </c>
      <c r="Y3770">
        <v>155648</v>
      </c>
      <c r="Z3770">
        <v>132042</v>
      </c>
      <c r="AA3770">
        <v>107042</v>
      </c>
      <c r="AB3770" t="s">
        <v>63</v>
      </c>
      <c r="AC3770" s="1">
        <v>44022</v>
      </c>
      <c r="AD3770">
        <v>239000</v>
      </c>
      <c r="AE3770">
        <v>3074</v>
      </c>
      <c r="AF3770">
        <v>1173</v>
      </c>
      <c r="AG3770" t="s">
        <v>64</v>
      </c>
      <c r="AH3770" t="s">
        <v>76</v>
      </c>
      <c r="AI3770">
        <v>1</v>
      </c>
      <c r="AJ3770">
        <v>2002</v>
      </c>
      <c r="AK3770">
        <v>3</v>
      </c>
      <c r="AL3770">
        <v>2</v>
      </c>
      <c r="AN3770">
        <v>1496</v>
      </c>
      <c r="AO3770">
        <v>32</v>
      </c>
      <c r="AP3770" t="s">
        <v>63</v>
      </c>
      <c r="AQ3770" t="s">
        <v>66</v>
      </c>
      <c r="AR3770">
        <v>2248</v>
      </c>
      <c r="AW3770" t="s">
        <v>18246</v>
      </c>
      <c r="AX3770" t="s">
        <v>18247</v>
      </c>
      <c r="AY3770" t="s">
        <v>18248</v>
      </c>
      <c r="AZ3770" t="s">
        <v>70</v>
      </c>
    </row>
    <row r="3771" spans="1:52" x14ac:dyDescent="0.3">
      <c r="A3771">
        <v>2206055</v>
      </c>
      <c r="B3771" t="s">
        <v>18249</v>
      </c>
      <c r="C3771" t="str">
        <f t="shared" si="450"/>
        <v>7492</v>
      </c>
      <c r="D3771" t="s">
        <v>8411</v>
      </c>
      <c r="E3771" t="str">
        <f t="shared" si="456"/>
        <v>0100</v>
      </c>
      <c r="F3771" t="s">
        <v>54</v>
      </c>
      <c r="G3771" t="str">
        <f t="shared" si="455"/>
        <v>10</v>
      </c>
      <c r="H3771" t="s">
        <v>55</v>
      </c>
      <c r="I3771" t="s">
        <v>56</v>
      </c>
      <c r="J3771" t="s">
        <v>57</v>
      </c>
      <c r="K3771">
        <v>1</v>
      </c>
      <c r="L3771">
        <v>46349</v>
      </c>
      <c r="M3771">
        <v>1.06</v>
      </c>
      <c r="N3771" t="str">
        <f t="shared" si="454"/>
        <v>000X</v>
      </c>
      <c r="O3771">
        <v>2785</v>
      </c>
      <c r="P3771" t="s">
        <v>58</v>
      </c>
      <c r="Q3771" t="s">
        <v>8929</v>
      </c>
      <c r="R3771" t="s">
        <v>140</v>
      </c>
      <c r="T3771" t="s">
        <v>61</v>
      </c>
      <c r="V3771" t="s">
        <v>18250</v>
      </c>
      <c r="W3771">
        <v>273529</v>
      </c>
      <c r="X3771">
        <v>17020</v>
      </c>
      <c r="Y3771">
        <v>256509</v>
      </c>
      <c r="Z3771">
        <v>212741</v>
      </c>
      <c r="AA3771">
        <v>187741</v>
      </c>
      <c r="AB3771" t="s">
        <v>63</v>
      </c>
      <c r="AC3771" s="1">
        <v>43531</v>
      </c>
      <c r="AD3771">
        <v>373000</v>
      </c>
      <c r="AE3771">
        <v>2961</v>
      </c>
      <c r="AF3771">
        <v>705</v>
      </c>
      <c r="AG3771" t="s">
        <v>64</v>
      </c>
      <c r="AH3771" t="s">
        <v>76</v>
      </c>
      <c r="AI3771">
        <v>1</v>
      </c>
      <c r="AJ3771">
        <v>2019</v>
      </c>
      <c r="AK3771">
        <v>3</v>
      </c>
      <c r="AL3771">
        <v>3</v>
      </c>
      <c r="AN3771">
        <v>2318</v>
      </c>
      <c r="AO3771">
        <v>32</v>
      </c>
      <c r="AP3771" t="s">
        <v>72</v>
      </c>
      <c r="AQ3771" t="s">
        <v>66</v>
      </c>
      <c r="AR3771">
        <v>3378</v>
      </c>
      <c r="AW3771" t="s">
        <v>18251</v>
      </c>
      <c r="AX3771" t="s">
        <v>18252</v>
      </c>
      <c r="AY3771" t="s">
        <v>18253</v>
      </c>
      <c r="AZ3771" t="s">
        <v>70</v>
      </c>
    </row>
    <row r="3772" spans="1:52" x14ac:dyDescent="0.3">
      <c r="A3772">
        <v>2206080</v>
      </c>
      <c r="B3772" t="s">
        <v>18254</v>
      </c>
      <c r="C3772" t="str">
        <f t="shared" si="450"/>
        <v>7492</v>
      </c>
      <c r="D3772" t="s">
        <v>8411</v>
      </c>
      <c r="E3772" t="str">
        <f t="shared" si="456"/>
        <v>0100</v>
      </c>
      <c r="F3772" t="s">
        <v>54</v>
      </c>
      <c r="G3772" t="str">
        <f t="shared" si="455"/>
        <v>10</v>
      </c>
      <c r="H3772" t="s">
        <v>55</v>
      </c>
      <c r="I3772" t="s">
        <v>56</v>
      </c>
      <c r="J3772" t="s">
        <v>57</v>
      </c>
      <c r="K3772">
        <v>1</v>
      </c>
      <c r="L3772">
        <v>46068</v>
      </c>
      <c r="M3772">
        <v>1.06</v>
      </c>
      <c r="N3772" t="str">
        <f t="shared" si="454"/>
        <v>000X</v>
      </c>
      <c r="O3772">
        <v>2628</v>
      </c>
      <c r="P3772" t="s">
        <v>58</v>
      </c>
      <c r="Q3772" t="s">
        <v>9056</v>
      </c>
      <c r="R3772" t="s">
        <v>140</v>
      </c>
      <c r="T3772" t="s">
        <v>61</v>
      </c>
      <c r="V3772" t="s">
        <v>18255</v>
      </c>
      <c r="W3772">
        <v>222541</v>
      </c>
      <c r="X3772">
        <v>16920</v>
      </c>
      <c r="Y3772">
        <v>205621</v>
      </c>
      <c r="Z3772">
        <v>172240</v>
      </c>
      <c r="AA3772">
        <v>147240</v>
      </c>
      <c r="AB3772" t="s">
        <v>63</v>
      </c>
      <c r="AC3772" s="1">
        <v>41395</v>
      </c>
      <c r="AD3772">
        <v>156500</v>
      </c>
      <c r="AE3772">
        <v>2555</v>
      </c>
      <c r="AF3772">
        <v>891</v>
      </c>
      <c r="AG3772" t="s">
        <v>64</v>
      </c>
      <c r="AH3772" t="s">
        <v>76</v>
      </c>
      <c r="AI3772">
        <v>1</v>
      </c>
      <c r="AJ3772">
        <v>2012</v>
      </c>
      <c r="AK3772">
        <v>3</v>
      </c>
      <c r="AL3772">
        <v>2</v>
      </c>
      <c r="AN3772">
        <v>2182</v>
      </c>
      <c r="AO3772">
        <v>32</v>
      </c>
      <c r="AP3772" t="s">
        <v>63</v>
      </c>
      <c r="AQ3772" t="s">
        <v>66</v>
      </c>
      <c r="AR3772">
        <v>2770</v>
      </c>
      <c r="AW3772" t="s">
        <v>18256</v>
      </c>
      <c r="AX3772" t="s">
        <v>18257</v>
      </c>
      <c r="AY3772" t="s">
        <v>18258</v>
      </c>
      <c r="AZ3772" t="s">
        <v>70</v>
      </c>
    </row>
    <row r="3773" spans="1:52" x14ac:dyDescent="0.3">
      <c r="A3773">
        <v>2206128</v>
      </c>
      <c r="B3773" t="s">
        <v>18259</v>
      </c>
      <c r="C3773" t="str">
        <f t="shared" si="450"/>
        <v>7492</v>
      </c>
      <c r="D3773" t="s">
        <v>8411</v>
      </c>
      <c r="E3773" t="str">
        <f t="shared" si="456"/>
        <v>0100</v>
      </c>
      <c r="F3773" t="s">
        <v>54</v>
      </c>
      <c r="G3773" t="str">
        <f t="shared" si="455"/>
        <v>10</v>
      </c>
      <c r="H3773" t="s">
        <v>55</v>
      </c>
      <c r="I3773" t="s">
        <v>56</v>
      </c>
      <c r="J3773" t="s">
        <v>57</v>
      </c>
      <c r="K3773">
        <v>1</v>
      </c>
      <c r="L3773">
        <v>45773</v>
      </c>
      <c r="M3773">
        <v>1.05</v>
      </c>
      <c r="N3773" t="str">
        <f t="shared" si="454"/>
        <v>000X</v>
      </c>
      <c r="O3773">
        <v>2522</v>
      </c>
      <c r="P3773" t="s">
        <v>58</v>
      </c>
      <c r="Q3773" t="s">
        <v>9056</v>
      </c>
      <c r="R3773" t="s">
        <v>140</v>
      </c>
      <c r="T3773" t="s">
        <v>61</v>
      </c>
      <c r="V3773" t="s">
        <v>18260</v>
      </c>
      <c r="W3773">
        <v>16810</v>
      </c>
      <c r="X3773">
        <v>16810</v>
      </c>
      <c r="Y3773">
        <v>0</v>
      </c>
      <c r="Z3773">
        <v>16810</v>
      </c>
      <c r="AA3773">
        <v>16810</v>
      </c>
      <c r="AB3773" t="s">
        <v>72</v>
      </c>
      <c r="AC3773" s="1">
        <v>44027</v>
      </c>
      <c r="AD3773">
        <v>227400</v>
      </c>
      <c r="AE3773">
        <v>3075</v>
      </c>
      <c r="AF3773">
        <v>2461</v>
      </c>
      <c r="AG3773" t="s">
        <v>64</v>
      </c>
      <c r="AH3773" t="s">
        <v>76</v>
      </c>
      <c r="AI3773">
        <v>1</v>
      </c>
      <c r="AJ3773">
        <v>2020</v>
      </c>
      <c r="AK3773">
        <v>3</v>
      </c>
      <c r="AL3773">
        <v>2</v>
      </c>
      <c r="AN3773">
        <v>1655</v>
      </c>
      <c r="AO3773">
        <v>32</v>
      </c>
      <c r="AP3773" t="s">
        <v>72</v>
      </c>
      <c r="AQ3773" t="s">
        <v>66</v>
      </c>
      <c r="AR3773">
        <v>2324</v>
      </c>
      <c r="AW3773" t="s">
        <v>18261</v>
      </c>
      <c r="AX3773" t="s">
        <v>18262</v>
      </c>
      <c r="AY3773" t="s">
        <v>18263</v>
      </c>
      <c r="AZ3773" t="s">
        <v>1189</v>
      </c>
    </row>
    <row r="3774" spans="1:52" x14ac:dyDescent="0.3">
      <c r="A3774">
        <v>2206497</v>
      </c>
      <c r="B3774" t="s">
        <v>18264</v>
      </c>
      <c r="C3774" t="str">
        <f t="shared" si="450"/>
        <v>7492</v>
      </c>
      <c r="D3774" t="s">
        <v>8411</v>
      </c>
      <c r="E3774" t="str">
        <f t="shared" si="456"/>
        <v>0100</v>
      </c>
      <c r="F3774" t="s">
        <v>54</v>
      </c>
      <c r="G3774" t="str">
        <f t="shared" si="455"/>
        <v>10</v>
      </c>
      <c r="H3774" t="s">
        <v>55</v>
      </c>
      <c r="I3774" t="s">
        <v>56</v>
      </c>
      <c r="J3774" t="s">
        <v>57</v>
      </c>
      <c r="K3774">
        <v>1</v>
      </c>
      <c r="L3774">
        <v>48772</v>
      </c>
      <c r="M3774">
        <v>1.1200000000000001</v>
      </c>
      <c r="N3774" t="str">
        <f t="shared" si="454"/>
        <v>000X</v>
      </c>
      <c r="O3774">
        <v>2523</v>
      </c>
      <c r="P3774" t="s">
        <v>58</v>
      </c>
      <c r="Q3774" t="s">
        <v>9056</v>
      </c>
      <c r="R3774" t="s">
        <v>140</v>
      </c>
      <c r="T3774" t="s">
        <v>61</v>
      </c>
      <c r="V3774" t="s">
        <v>18265</v>
      </c>
      <c r="W3774">
        <v>177883</v>
      </c>
      <c r="X3774">
        <v>17920</v>
      </c>
      <c r="Y3774">
        <v>159963</v>
      </c>
      <c r="Z3774">
        <v>128706</v>
      </c>
      <c r="AA3774">
        <v>103706</v>
      </c>
      <c r="AB3774" t="s">
        <v>63</v>
      </c>
      <c r="AC3774" s="1">
        <v>37712</v>
      </c>
      <c r="AD3774">
        <v>13500</v>
      </c>
      <c r="AE3774">
        <v>1594</v>
      </c>
      <c r="AF3774">
        <v>588</v>
      </c>
      <c r="AG3774" t="s">
        <v>103</v>
      </c>
      <c r="AH3774" t="s">
        <v>76</v>
      </c>
      <c r="AI3774">
        <v>1</v>
      </c>
      <c r="AJ3774">
        <v>2004</v>
      </c>
      <c r="AK3774">
        <v>3</v>
      </c>
      <c r="AL3774">
        <v>2</v>
      </c>
      <c r="AN3774">
        <v>1762</v>
      </c>
      <c r="AO3774">
        <v>32</v>
      </c>
      <c r="AP3774" t="s">
        <v>72</v>
      </c>
      <c r="AQ3774" t="s">
        <v>66</v>
      </c>
      <c r="AR3774">
        <v>2491</v>
      </c>
      <c r="AW3774" t="s">
        <v>18266</v>
      </c>
      <c r="AX3774" t="s">
        <v>18267</v>
      </c>
      <c r="AY3774" t="s">
        <v>18268</v>
      </c>
      <c r="AZ3774" t="s">
        <v>70</v>
      </c>
    </row>
    <row r="3775" spans="1:52" x14ac:dyDescent="0.3">
      <c r="A3775">
        <v>2206764</v>
      </c>
      <c r="B3775" t="s">
        <v>18269</v>
      </c>
      <c r="C3775" t="str">
        <f t="shared" si="450"/>
        <v>7492</v>
      </c>
      <c r="D3775" t="s">
        <v>8411</v>
      </c>
      <c r="E3775" t="str">
        <f t="shared" si="456"/>
        <v>0100</v>
      </c>
      <c r="F3775" t="s">
        <v>54</v>
      </c>
      <c r="G3775" t="str">
        <f t="shared" si="455"/>
        <v>10</v>
      </c>
      <c r="H3775" t="s">
        <v>55</v>
      </c>
      <c r="I3775" t="s">
        <v>56</v>
      </c>
      <c r="J3775" t="s">
        <v>57</v>
      </c>
      <c r="K3775">
        <v>1</v>
      </c>
      <c r="L3775">
        <v>53387</v>
      </c>
      <c r="M3775">
        <v>1.23</v>
      </c>
      <c r="N3775" t="str">
        <f t="shared" si="454"/>
        <v>000X</v>
      </c>
      <c r="O3775">
        <v>4801</v>
      </c>
      <c r="P3775" t="s">
        <v>72</v>
      </c>
      <c r="Q3775" t="s">
        <v>18165</v>
      </c>
      <c r="R3775" t="s">
        <v>88</v>
      </c>
      <c r="T3775" t="s">
        <v>61</v>
      </c>
      <c r="V3775" t="s">
        <v>18270</v>
      </c>
      <c r="W3775">
        <v>314276</v>
      </c>
      <c r="X3775">
        <v>19610</v>
      </c>
      <c r="Y3775">
        <v>294666</v>
      </c>
      <c r="Z3775">
        <v>238382</v>
      </c>
      <c r="AA3775">
        <v>213382</v>
      </c>
      <c r="AB3775" t="s">
        <v>63</v>
      </c>
      <c r="AC3775" s="1">
        <v>40817</v>
      </c>
      <c r="AD3775">
        <v>305000</v>
      </c>
      <c r="AE3775">
        <v>2442</v>
      </c>
      <c r="AF3775">
        <v>2184</v>
      </c>
      <c r="AG3775" t="s">
        <v>64</v>
      </c>
      <c r="AH3775" t="s">
        <v>76</v>
      </c>
      <c r="AI3775">
        <v>1</v>
      </c>
      <c r="AJ3775">
        <v>2006</v>
      </c>
      <c r="AK3775">
        <v>4</v>
      </c>
      <c r="AL3775">
        <v>3</v>
      </c>
      <c r="AN3775">
        <v>3059</v>
      </c>
      <c r="AO3775">
        <v>32</v>
      </c>
      <c r="AP3775" t="s">
        <v>63</v>
      </c>
      <c r="AQ3775" t="s">
        <v>66</v>
      </c>
      <c r="AR3775">
        <v>4437</v>
      </c>
      <c r="AW3775" t="s">
        <v>18271</v>
      </c>
      <c r="AX3775" t="s">
        <v>18272</v>
      </c>
      <c r="AY3775" t="s">
        <v>18273</v>
      </c>
      <c r="AZ3775" t="s">
        <v>70</v>
      </c>
    </row>
    <row r="3776" spans="1:52" x14ac:dyDescent="0.3">
      <c r="A3776">
        <v>2206888</v>
      </c>
      <c r="B3776" t="s">
        <v>18274</v>
      </c>
      <c r="C3776" t="str">
        <f t="shared" si="450"/>
        <v>7492</v>
      </c>
      <c r="D3776" t="s">
        <v>8411</v>
      </c>
      <c r="E3776" t="str">
        <f t="shared" si="456"/>
        <v>0100</v>
      </c>
      <c r="F3776" t="s">
        <v>54</v>
      </c>
      <c r="G3776" t="str">
        <f t="shared" si="455"/>
        <v>10</v>
      </c>
      <c r="H3776" t="s">
        <v>55</v>
      </c>
      <c r="I3776" t="s">
        <v>56</v>
      </c>
      <c r="J3776" t="s">
        <v>57</v>
      </c>
      <c r="K3776">
        <v>1</v>
      </c>
      <c r="L3776">
        <v>52417</v>
      </c>
      <c r="M3776">
        <v>1.2</v>
      </c>
      <c r="N3776" t="str">
        <f t="shared" si="454"/>
        <v>000X</v>
      </c>
      <c r="O3776">
        <v>4893</v>
      </c>
      <c r="P3776" t="s">
        <v>72</v>
      </c>
      <c r="Q3776" t="s">
        <v>18165</v>
      </c>
      <c r="R3776" t="s">
        <v>88</v>
      </c>
      <c r="T3776" t="s">
        <v>61</v>
      </c>
      <c r="V3776" t="s">
        <v>18275</v>
      </c>
      <c r="W3776">
        <v>248942</v>
      </c>
      <c r="X3776">
        <v>19250</v>
      </c>
      <c r="Y3776">
        <v>229692</v>
      </c>
      <c r="Z3776">
        <v>193554</v>
      </c>
      <c r="AA3776">
        <v>168554</v>
      </c>
      <c r="AB3776" t="s">
        <v>63</v>
      </c>
      <c r="AC3776" s="1">
        <v>41883</v>
      </c>
      <c r="AD3776">
        <v>250000</v>
      </c>
      <c r="AE3776">
        <v>2650</v>
      </c>
      <c r="AF3776">
        <v>305</v>
      </c>
      <c r="AG3776" t="s">
        <v>64</v>
      </c>
      <c r="AH3776" t="s">
        <v>76</v>
      </c>
      <c r="AI3776">
        <v>2</v>
      </c>
      <c r="AJ3776">
        <v>1993</v>
      </c>
      <c r="AK3776">
        <v>3</v>
      </c>
      <c r="AL3776">
        <v>2</v>
      </c>
      <c r="AM3776">
        <v>2</v>
      </c>
      <c r="AN3776">
        <v>2829</v>
      </c>
      <c r="AO3776">
        <v>34</v>
      </c>
      <c r="AP3776" t="s">
        <v>63</v>
      </c>
      <c r="AQ3776" t="s">
        <v>66</v>
      </c>
      <c r="AR3776">
        <v>3495</v>
      </c>
      <c r="AW3776" t="s">
        <v>18276</v>
      </c>
      <c r="AX3776" t="s">
        <v>18277</v>
      </c>
      <c r="AY3776" t="s">
        <v>18278</v>
      </c>
      <c r="AZ3776" t="s">
        <v>70</v>
      </c>
    </row>
    <row r="3777" spans="1:52" x14ac:dyDescent="0.3">
      <c r="A3777">
        <v>2206942</v>
      </c>
      <c r="B3777" t="s">
        <v>18279</v>
      </c>
      <c r="C3777" t="str">
        <f t="shared" si="450"/>
        <v>7492</v>
      </c>
      <c r="D3777" t="s">
        <v>8411</v>
      </c>
      <c r="E3777" t="str">
        <f>"0000"</f>
        <v>0000</v>
      </c>
      <c r="F3777" t="s">
        <v>108</v>
      </c>
      <c r="G3777" t="str">
        <f t="shared" si="455"/>
        <v>10</v>
      </c>
      <c r="H3777" t="s">
        <v>55</v>
      </c>
      <c r="I3777" t="s">
        <v>56</v>
      </c>
      <c r="J3777" t="s">
        <v>8434</v>
      </c>
      <c r="K3777">
        <v>0</v>
      </c>
      <c r="L3777">
        <v>76195</v>
      </c>
      <c r="M3777">
        <v>1.75</v>
      </c>
      <c r="N3777" t="str">
        <f t="shared" si="454"/>
        <v>000X</v>
      </c>
      <c r="O3777">
        <v>4822</v>
      </c>
      <c r="P3777" t="s">
        <v>72</v>
      </c>
      <c r="Q3777" t="s">
        <v>9302</v>
      </c>
      <c r="R3777" t="s">
        <v>110</v>
      </c>
      <c r="T3777" t="s">
        <v>61</v>
      </c>
      <c r="V3777" t="s">
        <v>18280</v>
      </c>
      <c r="W3777">
        <v>21870</v>
      </c>
      <c r="X3777">
        <v>21870</v>
      </c>
      <c r="Y3777">
        <v>0</v>
      </c>
      <c r="Z3777">
        <v>21870</v>
      </c>
      <c r="AA3777">
        <v>21870</v>
      </c>
      <c r="AB3777" t="s">
        <v>72</v>
      </c>
      <c r="AC3777" s="1">
        <v>43663</v>
      </c>
      <c r="AD3777">
        <v>35000</v>
      </c>
      <c r="AE3777">
        <v>2994</v>
      </c>
      <c r="AF3777">
        <v>578</v>
      </c>
      <c r="AG3777" t="s">
        <v>103</v>
      </c>
      <c r="AH3777" t="s">
        <v>76</v>
      </c>
      <c r="AR3777">
        <v>0</v>
      </c>
      <c r="AW3777" t="s">
        <v>18281</v>
      </c>
      <c r="AX3777" t="s">
        <v>18282</v>
      </c>
      <c r="AY3777" t="s">
        <v>18283</v>
      </c>
      <c r="AZ3777" t="s">
        <v>70</v>
      </c>
    </row>
    <row r="3778" spans="1:52" x14ac:dyDescent="0.3">
      <c r="A3778">
        <v>2203684</v>
      </c>
      <c r="B3778" t="s">
        <v>18284</v>
      </c>
      <c r="C3778" t="str">
        <f t="shared" ref="C3778:C3841" si="457">"7492"</f>
        <v>7492</v>
      </c>
      <c r="D3778" t="s">
        <v>8411</v>
      </c>
      <c r="E3778" t="str">
        <f>"0100"</f>
        <v>0100</v>
      </c>
      <c r="F3778" t="s">
        <v>54</v>
      </c>
      <c r="G3778" t="str">
        <f t="shared" si="455"/>
        <v>10</v>
      </c>
      <c r="H3778" t="s">
        <v>55</v>
      </c>
      <c r="I3778" t="s">
        <v>56</v>
      </c>
      <c r="J3778" t="s">
        <v>57</v>
      </c>
      <c r="K3778">
        <v>1</v>
      </c>
      <c r="L3778">
        <v>48751</v>
      </c>
      <c r="M3778">
        <v>1.1200000000000001</v>
      </c>
      <c r="N3778" t="str">
        <f t="shared" si="454"/>
        <v>000X</v>
      </c>
      <c r="O3778">
        <v>4244</v>
      </c>
      <c r="P3778" t="s">
        <v>72</v>
      </c>
      <c r="Q3778" t="s">
        <v>18041</v>
      </c>
      <c r="R3778" t="s">
        <v>88</v>
      </c>
      <c r="T3778" t="s">
        <v>61</v>
      </c>
      <c r="V3778" t="s">
        <v>18285</v>
      </c>
      <c r="W3778">
        <v>268138</v>
      </c>
      <c r="X3778">
        <v>17910</v>
      </c>
      <c r="Y3778">
        <v>250228</v>
      </c>
      <c r="Z3778">
        <v>232437</v>
      </c>
      <c r="AA3778">
        <v>206937</v>
      </c>
      <c r="AB3778" t="s">
        <v>63</v>
      </c>
      <c r="AC3778" s="1">
        <v>41992</v>
      </c>
      <c r="AD3778">
        <v>210000</v>
      </c>
      <c r="AE3778">
        <v>2662</v>
      </c>
      <c r="AF3778">
        <v>549</v>
      </c>
      <c r="AG3778" t="s">
        <v>64</v>
      </c>
      <c r="AH3778" t="s">
        <v>76</v>
      </c>
      <c r="AI3778">
        <v>1</v>
      </c>
      <c r="AJ3778">
        <v>2003</v>
      </c>
      <c r="AK3778">
        <v>3</v>
      </c>
      <c r="AL3778">
        <v>2</v>
      </c>
      <c r="AN3778">
        <v>2098</v>
      </c>
      <c r="AO3778">
        <v>32</v>
      </c>
      <c r="AP3778" t="s">
        <v>63</v>
      </c>
      <c r="AQ3778" t="s">
        <v>66</v>
      </c>
      <c r="AR3778">
        <v>3229</v>
      </c>
      <c r="AW3778" t="s">
        <v>18286</v>
      </c>
      <c r="AX3778" t="s">
        <v>18287</v>
      </c>
      <c r="AY3778" t="s">
        <v>18288</v>
      </c>
      <c r="AZ3778" t="s">
        <v>70</v>
      </c>
    </row>
    <row r="3779" spans="1:52" x14ac:dyDescent="0.3">
      <c r="A3779">
        <v>2203749</v>
      </c>
      <c r="B3779" t="s">
        <v>18289</v>
      </c>
      <c r="C3779" t="str">
        <f t="shared" si="457"/>
        <v>7492</v>
      </c>
      <c r="D3779" t="s">
        <v>8411</v>
      </c>
      <c r="E3779" t="str">
        <f>"0000"</f>
        <v>0000</v>
      </c>
      <c r="F3779" t="s">
        <v>108</v>
      </c>
      <c r="G3779" t="str">
        <f t="shared" si="455"/>
        <v>10</v>
      </c>
      <c r="H3779" t="s">
        <v>55</v>
      </c>
      <c r="I3779" t="s">
        <v>56</v>
      </c>
      <c r="J3779" t="s">
        <v>57</v>
      </c>
      <c r="K3779">
        <v>0</v>
      </c>
      <c r="L3779">
        <v>46137</v>
      </c>
      <c r="M3779">
        <v>1.06</v>
      </c>
      <c r="N3779" t="str">
        <f t="shared" si="454"/>
        <v>000X</v>
      </c>
      <c r="O3779">
        <v>4181</v>
      </c>
      <c r="P3779" t="s">
        <v>72</v>
      </c>
      <c r="Q3779" t="s">
        <v>18041</v>
      </c>
      <c r="R3779" t="s">
        <v>88</v>
      </c>
      <c r="T3779" t="s">
        <v>61</v>
      </c>
      <c r="V3779" t="s">
        <v>18290</v>
      </c>
      <c r="W3779">
        <v>16950</v>
      </c>
      <c r="X3779">
        <v>16950</v>
      </c>
      <c r="Y3779">
        <v>0</v>
      </c>
      <c r="Z3779">
        <v>16950</v>
      </c>
      <c r="AA3779">
        <v>16950</v>
      </c>
      <c r="AB3779" t="s">
        <v>72</v>
      </c>
      <c r="AC3779" s="1">
        <v>38777</v>
      </c>
      <c r="AD3779">
        <v>75000</v>
      </c>
      <c r="AE3779">
        <v>1990</v>
      </c>
      <c r="AF3779">
        <v>811</v>
      </c>
      <c r="AG3779" t="s">
        <v>103</v>
      </c>
      <c r="AH3779" t="s">
        <v>76</v>
      </c>
      <c r="AR3779">
        <v>0</v>
      </c>
      <c r="AW3779" t="s">
        <v>18291</v>
      </c>
      <c r="AX3779" t="s">
        <v>18292</v>
      </c>
      <c r="AY3779" t="s">
        <v>18293</v>
      </c>
      <c r="AZ3779" t="s">
        <v>18294</v>
      </c>
    </row>
    <row r="3780" spans="1:52" x14ac:dyDescent="0.3">
      <c r="A3780">
        <v>2203790</v>
      </c>
      <c r="B3780" t="s">
        <v>18295</v>
      </c>
      <c r="C3780" t="str">
        <f t="shared" si="457"/>
        <v>7492</v>
      </c>
      <c r="D3780" t="s">
        <v>8411</v>
      </c>
      <c r="E3780" t="str">
        <f>"0000"</f>
        <v>0000</v>
      </c>
      <c r="F3780" t="s">
        <v>108</v>
      </c>
      <c r="G3780" t="str">
        <f t="shared" si="455"/>
        <v>10</v>
      </c>
      <c r="H3780" t="s">
        <v>55</v>
      </c>
      <c r="I3780" t="s">
        <v>56</v>
      </c>
      <c r="J3780" t="s">
        <v>57</v>
      </c>
      <c r="K3780">
        <v>0</v>
      </c>
      <c r="L3780">
        <v>43483</v>
      </c>
      <c r="M3780">
        <v>1</v>
      </c>
      <c r="N3780" t="str">
        <f t="shared" si="454"/>
        <v>000X</v>
      </c>
      <c r="O3780">
        <v>2332</v>
      </c>
      <c r="P3780" t="s">
        <v>58</v>
      </c>
      <c r="Q3780" t="s">
        <v>13917</v>
      </c>
      <c r="R3780" t="s">
        <v>140</v>
      </c>
      <c r="T3780" t="s">
        <v>61</v>
      </c>
      <c r="V3780" t="s">
        <v>18296</v>
      </c>
      <c r="W3780">
        <v>15970</v>
      </c>
      <c r="X3780">
        <v>15970</v>
      </c>
      <c r="Y3780">
        <v>0</v>
      </c>
      <c r="Z3780">
        <v>15970</v>
      </c>
      <c r="AA3780">
        <v>15970</v>
      </c>
      <c r="AB3780" t="s">
        <v>72</v>
      </c>
      <c r="AC3780" s="1">
        <v>35004</v>
      </c>
      <c r="AD3780">
        <v>12000</v>
      </c>
      <c r="AE3780">
        <v>1107</v>
      </c>
      <c r="AF3780">
        <v>1091</v>
      </c>
      <c r="AG3780" t="s">
        <v>103</v>
      </c>
      <c r="AH3780" t="s">
        <v>76</v>
      </c>
      <c r="AR3780">
        <v>0</v>
      </c>
      <c r="AW3780" t="s">
        <v>18297</v>
      </c>
      <c r="AX3780" t="s">
        <v>18298</v>
      </c>
      <c r="AY3780" t="s">
        <v>18299</v>
      </c>
      <c r="AZ3780" t="s">
        <v>18300</v>
      </c>
    </row>
    <row r="3781" spans="1:52" x14ac:dyDescent="0.3">
      <c r="A3781">
        <v>2203889</v>
      </c>
      <c r="B3781" t="s">
        <v>18301</v>
      </c>
      <c r="C3781" t="str">
        <f t="shared" si="457"/>
        <v>7492</v>
      </c>
      <c r="D3781" t="s">
        <v>8411</v>
      </c>
      <c r="E3781" t="str">
        <f>"0000"</f>
        <v>0000</v>
      </c>
      <c r="F3781" t="s">
        <v>108</v>
      </c>
      <c r="G3781" t="str">
        <f>"11"</f>
        <v>11</v>
      </c>
      <c r="H3781" t="s">
        <v>55</v>
      </c>
      <c r="I3781" t="s">
        <v>56</v>
      </c>
      <c r="J3781" t="s">
        <v>57</v>
      </c>
      <c r="K3781">
        <v>0</v>
      </c>
      <c r="L3781">
        <v>46468</v>
      </c>
      <c r="M3781">
        <v>1.07</v>
      </c>
      <c r="N3781" t="str">
        <f t="shared" si="454"/>
        <v>000X</v>
      </c>
      <c r="O3781">
        <v>2000</v>
      </c>
      <c r="P3781" t="s">
        <v>58</v>
      </c>
      <c r="Q3781" t="s">
        <v>13917</v>
      </c>
      <c r="R3781" t="s">
        <v>140</v>
      </c>
      <c r="T3781" t="s">
        <v>61</v>
      </c>
      <c r="V3781" t="s">
        <v>18302</v>
      </c>
      <c r="W3781">
        <v>17070</v>
      </c>
      <c r="X3781">
        <v>17070</v>
      </c>
      <c r="Y3781">
        <v>0</v>
      </c>
      <c r="Z3781">
        <v>17070</v>
      </c>
      <c r="AA3781">
        <v>17070</v>
      </c>
      <c r="AB3781" t="s">
        <v>72</v>
      </c>
      <c r="AC3781" s="1">
        <v>34912</v>
      </c>
      <c r="AD3781">
        <v>20000</v>
      </c>
      <c r="AE3781">
        <v>1097</v>
      </c>
      <c r="AF3781">
        <v>1812</v>
      </c>
      <c r="AG3781" t="s">
        <v>103</v>
      </c>
      <c r="AH3781" t="s">
        <v>873</v>
      </c>
      <c r="AR3781">
        <v>0</v>
      </c>
      <c r="AW3781" t="s">
        <v>18303</v>
      </c>
      <c r="AX3781" t="s">
        <v>18304</v>
      </c>
      <c r="AY3781" t="s">
        <v>18305</v>
      </c>
      <c r="AZ3781" t="s">
        <v>18306</v>
      </c>
    </row>
    <row r="3782" spans="1:52" x14ac:dyDescent="0.3">
      <c r="A3782">
        <v>2203978</v>
      </c>
      <c r="B3782" t="s">
        <v>18307</v>
      </c>
      <c r="C3782" t="str">
        <f t="shared" si="457"/>
        <v>7492</v>
      </c>
      <c r="D3782" t="s">
        <v>8411</v>
      </c>
      <c r="E3782" t="str">
        <f>"0000"</f>
        <v>0000</v>
      </c>
      <c r="F3782" t="s">
        <v>108</v>
      </c>
      <c r="G3782" t="str">
        <f t="shared" ref="G3782:G3803" si="458">"10"</f>
        <v>10</v>
      </c>
      <c r="H3782" t="s">
        <v>55</v>
      </c>
      <c r="I3782" t="s">
        <v>56</v>
      </c>
      <c r="J3782" t="s">
        <v>57</v>
      </c>
      <c r="K3782">
        <v>0</v>
      </c>
      <c r="L3782">
        <v>43681</v>
      </c>
      <c r="M3782">
        <v>1</v>
      </c>
      <c r="N3782" t="str">
        <f t="shared" si="454"/>
        <v>000X</v>
      </c>
      <c r="O3782">
        <v>4363</v>
      </c>
      <c r="P3782" t="s">
        <v>72</v>
      </c>
      <c r="Q3782" t="s">
        <v>8934</v>
      </c>
      <c r="R3782" t="s">
        <v>74</v>
      </c>
      <c r="T3782" t="s">
        <v>61</v>
      </c>
      <c r="V3782" t="s">
        <v>18308</v>
      </c>
      <c r="W3782">
        <v>16040</v>
      </c>
      <c r="X3782">
        <v>16040</v>
      </c>
      <c r="Y3782">
        <v>0</v>
      </c>
      <c r="Z3782">
        <v>16040</v>
      </c>
      <c r="AA3782">
        <v>16040</v>
      </c>
      <c r="AB3782" t="s">
        <v>72</v>
      </c>
      <c r="AC3782" s="1">
        <v>44208</v>
      </c>
      <c r="AD3782">
        <v>329900</v>
      </c>
      <c r="AE3782">
        <v>3131</v>
      </c>
      <c r="AF3782">
        <v>195</v>
      </c>
      <c r="AG3782" t="s">
        <v>64</v>
      </c>
      <c r="AH3782" t="s">
        <v>76</v>
      </c>
      <c r="AR3782">
        <v>0</v>
      </c>
      <c r="AW3782" t="s">
        <v>18309</v>
      </c>
      <c r="AX3782" t="s">
        <v>18310</v>
      </c>
      <c r="AY3782" t="s">
        <v>18311</v>
      </c>
      <c r="AZ3782" t="s">
        <v>70</v>
      </c>
    </row>
    <row r="3783" spans="1:52" x14ac:dyDescent="0.3">
      <c r="A3783">
        <v>2203994</v>
      </c>
      <c r="B3783" t="s">
        <v>18312</v>
      </c>
      <c r="C3783" t="str">
        <f t="shared" si="457"/>
        <v>7492</v>
      </c>
      <c r="D3783" t="s">
        <v>8411</v>
      </c>
      <c r="E3783" t="str">
        <f>"0000"</f>
        <v>0000</v>
      </c>
      <c r="F3783" t="s">
        <v>108</v>
      </c>
      <c r="G3783" t="str">
        <f t="shared" si="458"/>
        <v>10</v>
      </c>
      <c r="H3783" t="s">
        <v>55</v>
      </c>
      <c r="I3783" t="s">
        <v>56</v>
      </c>
      <c r="J3783" t="s">
        <v>57</v>
      </c>
      <c r="K3783">
        <v>0</v>
      </c>
      <c r="L3783">
        <v>43681</v>
      </c>
      <c r="M3783">
        <v>1</v>
      </c>
      <c r="N3783" t="str">
        <f t="shared" si="454"/>
        <v>000X</v>
      </c>
      <c r="O3783">
        <v>4501</v>
      </c>
      <c r="P3783" t="s">
        <v>72</v>
      </c>
      <c r="Q3783" t="s">
        <v>8934</v>
      </c>
      <c r="R3783" t="s">
        <v>74</v>
      </c>
      <c r="T3783" t="s">
        <v>61</v>
      </c>
      <c r="V3783" t="s">
        <v>18313</v>
      </c>
      <c r="W3783">
        <v>16040</v>
      </c>
      <c r="X3783">
        <v>16040</v>
      </c>
      <c r="Y3783">
        <v>0</v>
      </c>
      <c r="Z3783">
        <v>16040</v>
      </c>
      <c r="AA3783">
        <v>16040</v>
      </c>
      <c r="AB3783" t="s">
        <v>72</v>
      </c>
      <c r="AC3783" s="1">
        <v>43460</v>
      </c>
      <c r="AD3783">
        <v>137000</v>
      </c>
      <c r="AE3783">
        <v>2949</v>
      </c>
      <c r="AF3783">
        <v>35</v>
      </c>
      <c r="AG3783" t="s">
        <v>103</v>
      </c>
      <c r="AH3783" t="s">
        <v>570</v>
      </c>
      <c r="AR3783">
        <v>0</v>
      </c>
      <c r="AW3783" t="s">
        <v>10206</v>
      </c>
      <c r="AY3783" t="s">
        <v>10207</v>
      </c>
      <c r="AZ3783" t="s">
        <v>10208</v>
      </c>
    </row>
    <row r="3784" spans="1:52" x14ac:dyDescent="0.3">
      <c r="A3784">
        <v>2204141</v>
      </c>
      <c r="B3784" t="s">
        <v>18314</v>
      </c>
      <c r="C3784" t="str">
        <f t="shared" si="457"/>
        <v>7492</v>
      </c>
      <c r="D3784" t="s">
        <v>8411</v>
      </c>
      <c r="E3784" t="str">
        <f>"0100"</f>
        <v>0100</v>
      </c>
      <c r="F3784" t="s">
        <v>54</v>
      </c>
      <c r="G3784" t="str">
        <f t="shared" si="458"/>
        <v>10</v>
      </c>
      <c r="H3784" t="s">
        <v>55</v>
      </c>
      <c r="I3784" t="s">
        <v>56</v>
      </c>
      <c r="J3784" t="s">
        <v>57</v>
      </c>
      <c r="K3784">
        <v>1</v>
      </c>
      <c r="L3784">
        <v>48474</v>
      </c>
      <c r="M3784">
        <v>1.1100000000000001</v>
      </c>
      <c r="N3784" t="str">
        <f t="shared" si="454"/>
        <v>000X</v>
      </c>
      <c r="O3784">
        <v>2195</v>
      </c>
      <c r="P3784" t="s">
        <v>58</v>
      </c>
      <c r="Q3784" t="s">
        <v>13917</v>
      </c>
      <c r="R3784" t="s">
        <v>140</v>
      </c>
      <c r="T3784" t="s">
        <v>61</v>
      </c>
      <c r="V3784" t="s">
        <v>18315</v>
      </c>
      <c r="W3784">
        <v>284198</v>
      </c>
      <c r="X3784">
        <v>17800</v>
      </c>
      <c r="Y3784">
        <v>266398</v>
      </c>
      <c r="Z3784">
        <v>229444</v>
      </c>
      <c r="AA3784">
        <v>204444</v>
      </c>
      <c r="AB3784" t="s">
        <v>63</v>
      </c>
      <c r="AC3784" s="1">
        <v>34213</v>
      </c>
      <c r="AD3784">
        <v>18686</v>
      </c>
      <c r="AE3784">
        <v>1000</v>
      </c>
      <c r="AF3784">
        <v>622</v>
      </c>
      <c r="AG3784" t="s">
        <v>103</v>
      </c>
      <c r="AH3784" t="s">
        <v>873</v>
      </c>
      <c r="AI3784">
        <v>1</v>
      </c>
      <c r="AJ3784">
        <v>2005</v>
      </c>
      <c r="AK3784">
        <v>3</v>
      </c>
      <c r="AL3784">
        <v>2</v>
      </c>
      <c r="AM3784">
        <v>2</v>
      </c>
      <c r="AN3784">
        <v>2374</v>
      </c>
      <c r="AO3784">
        <v>32</v>
      </c>
      <c r="AP3784" t="s">
        <v>63</v>
      </c>
      <c r="AQ3784" t="s">
        <v>66</v>
      </c>
      <c r="AR3784">
        <v>3465</v>
      </c>
      <c r="AW3784" t="s">
        <v>18316</v>
      </c>
      <c r="AX3784" t="s">
        <v>18317</v>
      </c>
      <c r="AY3784" t="s">
        <v>18318</v>
      </c>
      <c r="AZ3784" t="s">
        <v>70</v>
      </c>
    </row>
    <row r="3785" spans="1:52" x14ac:dyDescent="0.3">
      <c r="A3785">
        <v>2204265</v>
      </c>
      <c r="B3785" t="s">
        <v>18319</v>
      </c>
      <c r="C3785" t="str">
        <f t="shared" si="457"/>
        <v>7492</v>
      </c>
      <c r="D3785" t="s">
        <v>8411</v>
      </c>
      <c r="E3785" t="str">
        <f>"0100"</f>
        <v>0100</v>
      </c>
      <c r="F3785" t="s">
        <v>54</v>
      </c>
      <c r="G3785" t="str">
        <f t="shared" si="458"/>
        <v>10</v>
      </c>
      <c r="H3785" t="s">
        <v>55</v>
      </c>
      <c r="I3785" t="s">
        <v>56</v>
      </c>
      <c r="J3785" t="s">
        <v>57</v>
      </c>
      <c r="K3785">
        <v>1</v>
      </c>
      <c r="L3785">
        <v>52183</v>
      </c>
      <c r="M3785">
        <v>1.2</v>
      </c>
      <c r="N3785" t="str">
        <f t="shared" si="454"/>
        <v>000X</v>
      </c>
      <c r="O3785">
        <v>2139</v>
      </c>
      <c r="P3785" t="s">
        <v>58</v>
      </c>
      <c r="Q3785" t="s">
        <v>9384</v>
      </c>
      <c r="R3785" t="s">
        <v>140</v>
      </c>
      <c r="T3785" t="s">
        <v>61</v>
      </c>
      <c r="V3785" t="s">
        <v>18320</v>
      </c>
      <c r="W3785">
        <v>167694</v>
      </c>
      <c r="X3785">
        <v>19170</v>
      </c>
      <c r="Y3785">
        <v>148524</v>
      </c>
      <c r="Z3785">
        <v>167694</v>
      </c>
      <c r="AA3785">
        <v>167694</v>
      </c>
      <c r="AB3785" t="s">
        <v>72</v>
      </c>
      <c r="AC3785" s="1">
        <v>42262</v>
      </c>
      <c r="AD3785">
        <v>160000</v>
      </c>
      <c r="AE3785">
        <v>2713</v>
      </c>
      <c r="AF3785">
        <v>1122</v>
      </c>
      <c r="AG3785" t="s">
        <v>64</v>
      </c>
      <c r="AH3785" t="s">
        <v>76</v>
      </c>
      <c r="AI3785">
        <v>1</v>
      </c>
      <c r="AJ3785">
        <v>1985</v>
      </c>
      <c r="AK3785">
        <v>4</v>
      </c>
      <c r="AL3785">
        <v>2</v>
      </c>
      <c r="AN3785">
        <v>1990</v>
      </c>
      <c r="AO3785">
        <v>32</v>
      </c>
      <c r="AP3785" t="s">
        <v>63</v>
      </c>
      <c r="AQ3785" t="s">
        <v>66</v>
      </c>
      <c r="AR3785">
        <v>2538</v>
      </c>
      <c r="AW3785" t="s">
        <v>18321</v>
      </c>
      <c r="AX3785" t="s">
        <v>18322</v>
      </c>
      <c r="AY3785" t="s">
        <v>18323</v>
      </c>
      <c r="AZ3785" t="s">
        <v>18324</v>
      </c>
    </row>
    <row r="3786" spans="1:52" x14ac:dyDescent="0.3">
      <c r="A3786">
        <v>2205865</v>
      </c>
      <c r="B3786" t="s">
        <v>18325</v>
      </c>
      <c r="C3786" t="str">
        <f t="shared" si="457"/>
        <v>7492</v>
      </c>
      <c r="D3786" t="s">
        <v>8411</v>
      </c>
      <c r="E3786" t="str">
        <f>"0000"</f>
        <v>0000</v>
      </c>
      <c r="F3786" t="s">
        <v>108</v>
      </c>
      <c r="G3786" t="str">
        <f t="shared" si="458"/>
        <v>10</v>
      </c>
      <c r="H3786" t="s">
        <v>55</v>
      </c>
      <c r="I3786" t="s">
        <v>56</v>
      </c>
      <c r="J3786" t="s">
        <v>57</v>
      </c>
      <c r="K3786">
        <v>0</v>
      </c>
      <c r="L3786">
        <v>43625</v>
      </c>
      <c r="M3786">
        <v>1</v>
      </c>
      <c r="N3786" t="str">
        <f t="shared" si="454"/>
        <v>000X</v>
      </c>
      <c r="O3786">
        <v>2496</v>
      </c>
      <c r="P3786" t="s">
        <v>58</v>
      </c>
      <c r="Q3786" t="s">
        <v>8625</v>
      </c>
      <c r="R3786" t="s">
        <v>118</v>
      </c>
      <c r="T3786" t="s">
        <v>61</v>
      </c>
      <c r="V3786" t="s">
        <v>18326</v>
      </c>
      <c r="W3786">
        <v>16020</v>
      </c>
      <c r="X3786">
        <v>16020</v>
      </c>
      <c r="Y3786">
        <v>0</v>
      </c>
      <c r="Z3786">
        <v>16020</v>
      </c>
      <c r="AA3786">
        <v>16020</v>
      </c>
      <c r="AB3786" t="s">
        <v>72</v>
      </c>
      <c r="AC3786" s="1">
        <v>44060</v>
      </c>
      <c r="AD3786">
        <v>24000</v>
      </c>
      <c r="AE3786">
        <v>3085</v>
      </c>
      <c r="AF3786">
        <v>1457</v>
      </c>
      <c r="AG3786" t="s">
        <v>103</v>
      </c>
      <c r="AH3786" t="s">
        <v>76</v>
      </c>
      <c r="AR3786">
        <v>0</v>
      </c>
      <c r="AW3786" t="s">
        <v>18327</v>
      </c>
      <c r="AX3786" t="s">
        <v>18328</v>
      </c>
      <c r="AY3786" t="s">
        <v>18329</v>
      </c>
      <c r="AZ3786" t="s">
        <v>1373</v>
      </c>
    </row>
    <row r="3787" spans="1:52" x14ac:dyDescent="0.3">
      <c r="A3787">
        <v>2206314</v>
      </c>
      <c r="B3787" t="s">
        <v>18330</v>
      </c>
      <c r="C3787" t="str">
        <f t="shared" si="457"/>
        <v>7492</v>
      </c>
      <c r="D3787" t="s">
        <v>8411</v>
      </c>
      <c r="E3787" t="str">
        <f>"0000"</f>
        <v>0000</v>
      </c>
      <c r="F3787" t="s">
        <v>108</v>
      </c>
      <c r="G3787" t="str">
        <f t="shared" si="458"/>
        <v>10</v>
      </c>
      <c r="H3787" t="s">
        <v>55</v>
      </c>
      <c r="I3787" t="s">
        <v>56</v>
      </c>
      <c r="J3787" t="s">
        <v>57</v>
      </c>
      <c r="K3787">
        <v>0</v>
      </c>
      <c r="L3787">
        <v>44439</v>
      </c>
      <c r="M3787">
        <v>1.02</v>
      </c>
      <c r="N3787" t="str">
        <f t="shared" si="454"/>
        <v>000X</v>
      </c>
      <c r="O3787">
        <v>2411</v>
      </c>
      <c r="P3787" t="s">
        <v>58</v>
      </c>
      <c r="Q3787" t="s">
        <v>9056</v>
      </c>
      <c r="R3787" t="s">
        <v>140</v>
      </c>
      <c r="T3787" t="s">
        <v>61</v>
      </c>
      <c r="V3787" t="s">
        <v>18331</v>
      </c>
      <c r="W3787">
        <v>16320</v>
      </c>
      <c r="X3787">
        <v>16320</v>
      </c>
      <c r="Y3787">
        <v>0</v>
      </c>
      <c r="Z3787">
        <v>16320</v>
      </c>
      <c r="AA3787">
        <v>16320</v>
      </c>
      <c r="AB3787" t="s">
        <v>72</v>
      </c>
      <c r="AC3787" s="1">
        <v>38596</v>
      </c>
      <c r="AD3787">
        <v>12000</v>
      </c>
      <c r="AE3787">
        <v>1915</v>
      </c>
      <c r="AF3787">
        <v>1948</v>
      </c>
      <c r="AG3787" t="s">
        <v>103</v>
      </c>
      <c r="AH3787" t="s">
        <v>76</v>
      </c>
      <c r="AR3787">
        <v>0</v>
      </c>
      <c r="AW3787" t="s">
        <v>18332</v>
      </c>
      <c r="AY3787" t="s">
        <v>18333</v>
      </c>
      <c r="AZ3787" t="s">
        <v>18334</v>
      </c>
    </row>
    <row r="3788" spans="1:52" x14ac:dyDescent="0.3">
      <c r="A3788">
        <v>2206616</v>
      </c>
      <c r="B3788" t="s">
        <v>18335</v>
      </c>
      <c r="C3788" t="str">
        <f t="shared" si="457"/>
        <v>7492</v>
      </c>
      <c r="D3788" t="s">
        <v>8411</v>
      </c>
      <c r="E3788" t="str">
        <f>"0100"</f>
        <v>0100</v>
      </c>
      <c r="F3788" t="s">
        <v>54</v>
      </c>
      <c r="G3788" t="str">
        <f t="shared" si="458"/>
        <v>10</v>
      </c>
      <c r="H3788" t="s">
        <v>55</v>
      </c>
      <c r="I3788" t="s">
        <v>56</v>
      </c>
      <c r="J3788" t="s">
        <v>57</v>
      </c>
      <c r="K3788">
        <v>1</v>
      </c>
      <c r="L3788">
        <v>48863</v>
      </c>
      <c r="M3788">
        <v>1.1200000000000001</v>
      </c>
      <c r="N3788" t="str">
        <f t="shared" si="454"/>
        <v>000X</v>
      </c>
      <c r="O3788">
        <v>2587</v>
      </c>
      <c r="P3788" t="s">
        <v>58</v>
      </c>
      <c r="Q3788" t="s">
        <v>9056</v>
      </c>
      <c r="R3788" t="s">
        <v>140</v>
      </c>
      <c r="T3788" t="s">
        <v>61</v>
      </c>
      <c r="V3788" t="s">
        <v>18336</v>
      </c>
      <c r="W3788">
        <v>289115</v>
      </c>
      <c r="X3788">
        <v>17950</v>
      </c>
      <c r="Y3788">
        <v>271165</v>
      </c>
      <c r="Z3788">
        <v>238757</v>
      </c>
      <c r="AA3788">
        <v>0</v>
      </c>
      <c r="AB3788" t="s">
        <v>63</v>
      </c>
      <c r="AC3788" s="1">
        <v>41426</v>
      </c>
      <c r="AD3788">
        <v>225000</v>
      </c>
      <c r="AE3788">
        <v>2562</v>
      </c>
      <c r="AF3788">
        <v>1810</v>
      </c>
      <c r="AG3788" t="s">
        <v>64</v>
      </c>
      <c r="AH3788" t="s">
        <v>65</v>
      </c>
      <c r="AI3788">
        <v>1</v>
      </c>
      <c r="AJ3788">
        <v>2007</v>
      </c>
      <c r="AK3788">
        <v>4</v>
      </c>
      <c r="AL3788">
        <v>3</v>
      </c>
      <c r="AN3788">
        <v>2758</v>
      </c>
      <c r="AO3788">
        <v>32</v>
      </c>
      <c r="AP3788" t="s">
        <v>63</v>
      </c>
      <c r="AQ3788" t="s">
        <v>66</v>
      </c>
      <c r="AR3788">
        <v>3847</v>
      </c>
      <c r="AW3788" t="s">
        <v>18337</v>
      </c>
      <c r="AY3788" t="s">
        <v>18338</v>
      </c>
      <c r="AZ3788" t="s">
        <v>70</v>
      </c>
    </row>
    <row r="3789" spans="1:52" x14ac:dyDescent="0.3">
      <c r="A3789">
        <v>2203668</v>
      </c>
      <c r="B3789" t="s">
        <v>18339</v>
      </c>
      <c r="C3789" t="str">
        <f t="shared" si="457"/>
        <v>7492</v>
      </c>
      <c r="D3789" t="s">
        <v>8411</v>
      </c>
      <c r="E3789" t="str">
        <f>"8000"</f>
        <v>8000</v>
      </c>
      <c r="F3789" t="s">
        <v>2610</v>
      </c>
      <c r="G3789" t="str">
        <f t="shared" si="458"/>
        <v>10</v>
      </c>
      <c r="H3789" t="s">
        <v>55</v>
      </c>
      <c r="I3789" t="s">
        <v>56</v>
      </c>
      <c r="J3789" t="s">
        <v>12790</v>
      </c>
      <c r="K3789">
        <v>0</v>
      </c>
      <c r="L3789">
        <v>47178</v>
      </c>
      <c r="M3789">
        <v>1.08</v>
      </c>
      <c r="N3789" t="str">
        <f t="shared" si="454"/>
        <v>000X</v>
      </c>
      <c r="O3789">
        <v>2356</v>
      </c>
      <c r="P3789" t="s">
        <v>58</v>
      </c>
      <c r="Q3789" t="s">
        <v>9471</v>
      </c>
      <c r="R3789" t="s">
        <v>140</v>
      </c>
      <c r="T3789" t="s">
        <v>61</v>
      </c>
      <c r="V3789" t="s">
        <v>18340</v>
      </c>
      <c r="W3789">
        <v>16080</v>
      </c>
      <c r="X3789">
        <v>16080</v>
      </c>
      <c r="Y3789">
        <v>0</v>
      </c>
      <c r="Z3789">
        <v>16080</v>
      </c>
      <c r="AA3789">
        <v>16080</v>
      </c>
      <c r="AB3789" t="s">
        <v>63</v>
      </c>
      <c r="AC3789" s="1">
        <v>33270</v>
      </c>
      <c r="AD3789">
        <v>68700</v>
      </c>
      <c r="AE3789">
        <v>886</v>
      </c>
      <c r="AF3789">
        <v>2079</v>
      </c>
      <c r="AG3789" t="s">
        <v>103</v>
      </c>
      <c r="AH3789" t="s">
        <v>570</v>
      </c>
      <c r="AR3789">
        <v>0</v>
      </c>
      <c r="AW3789" t="s">
        <v>2613</v>
      </c>
      <c r="AX3789" t="s">
        <v>2614</v>
      </c>
      <c r="AY3789" t="s">
        <v>2615</v>
      </c>
      <c r="AZ3789" t="s">
        <v>2616</v>
      </c>
    </row>
    <row r="3790" spans="1:52" x14ac:dyDescent="0.3">
      <c r="A3790">
        <v>2203714</v>
      </c>
      <c r="B3790" t="s">
        <v>18341</v>
      </c>
      <c r="C3790" t="str">
        <f t="shared" si="457"/>
        <v>7492</v>
      </c>
      <c r="D3790" t="s">
        <v>8411</v>
      </c>
      <c r="E3790" t="str">
        <f>"0100"</f>
        <v>0100</v>
      </c>
      <c r="F3790" t="s">
        <v>54</v>
      </c>
      <c r="G3790" t="str">
        <f t="shared" si="458"/>
        <v>10</v>
      </c>
      <c r="H3790" t="s">
        <v>55</v>
      </c>
      <c r="I3790" t="s">
        <v>56</v>
      </c>
      <c r="J3790" t="s">
        <v>57</v>
      </c>
      <c r="K3790">
        <v>1</v>
      </c>
      <c r="L3790">
        <v>44774</v>
      </c>
      <c r="M3790">
        <v>1.03</v>
      </c>
      <c r="N3790" t="str">
        <f t="shared" si="454"/>
        <v>000X</v>
      </c>
      <c r="O3790">
        <v>2554</v>
      </c>
      <c r="P3790" t="s">
        <v>58</v>
      </c>
      <c r="Q3790" t="s">
        <v>13917</v>
      </c>
      <c r="R3790" t="s">
        <v>140</v>
      </c>
      <c r="T3790" t="s">
        <v>61</v>
      </c>
      <c r="V3790" t="s">
        <v>18342</v>
      </c>
      <c r="W3790">
        <v>204908</v>
      </c>
      <c r="X3790">
        <v>16450</v>
      </c>
      <c r="Y3790">
        <v>188458</v>
      </c>
      <c r="Z3790">
        <v>147891</v>
      </c>
      <c r="AA3790">
        <v>122891</v>
      </c>
      <c r="AB3790" t="s">
        <v>63</v>
      </c>
      <c r="AC3790" s="1">
        <v>38353</v>
      </c>
      <c r="AD3790">
        <v>203000</v>
      </c>
      <c r="AE3790">
        <v>1809</v>
      </c>
      <c r="AF3790">
        <v>2120</v>
      </c>
      <c r="AG3790" t="s">
        <v>64</v>
      </c>
      <c r="AH3790" t="s">
        <v>76</v>
      </c>
      <c r="AI3790">
        <v>1</v>
      </c>
      <c r="AJ3790">
        <v>1991</v>
      </c>
      <c r="AK3790">
        <v>3</v>
      </c>
      <c r="AL3790">
        <v>2</v>
      </c>
      <c r="AN3790">
        <v>2152</v>
      </c>
      <c r="AO3790">
        <v>32</v>
      </c>
      <c r="AP3790" t="s">
        <v>63</v>
      </c>
      <c r="AQ3790" t="s">
        <v>66</v>
      </c>
      <c r="AR3790">
        <v>2664</v>
      </c>
      <c r="AW3790" t="s">
        <v>18343</v>
      </c>
      <c r="AX3790" t="s">
        <v>18344</v>
      </c>
      <c r="AY3790" t="s">
        <v>18345</v>
      </c>
      <c r="AZ3790" t="s">
        <v>18346</v>
      </c>
    </row>
    <row r="3791" spans="1:52" x14ac:dyDescent="0.3">
      <c r="A3791">
        <v>2203773</v>
      </c>
      <c r="B3791" t="s">
        <v>18347</v>
      </c>
      <c r="C3791" t="str">
        <f t="shared" si="457"/>
        <v>7492</v>
      </c>
      <c r="D3791" t="s">
        <v>8411</v>
      </c>
      <c r="E3791" t="str">
        <f>"0100"</f>
        <v>0100</v>
      </c>
      <c r="F3791" t="s">
        <v>54</v>
      </c>
      <c r="G3791" t="str">
        <f t="shared" si="458"/>
        <v>10</v>
      </c>
      <c r="H3791" t="s">
        <v>55</v>
      </c>
      <c r="I3791" t="s">
        <v>56</v>
      </c>
      <c r="J3791" t="s">
        <v>57</v>
      </c>
      <c r="K3791">
        <v>1</v>
      </c>
      <c r="L3791">
        <v>49387</v>
      </c>
      <c r="M3791">
        <v>1.1299999999999999</v>
      </c>
      <c r="N3791" t="str">
        <f t="shared" si="454"/>
        <v>000X</v>
      </c>
      <c r="O3791">
        <v>4281</v>
      </c>
      <c r="P3791" t="s">
        <v>72</v>
      </c>
      <c r="Q3791" t="s">
        <v>18041</v>
      </c>
      <c r="R3791" t="s">
        <v>88</v>
      </c>
      <c r="T3791" t="s">
        <v>61</v>
      </c>
      <c r="V3791" t="s">
        <v>18348</v>
      </c>
      <c r="W3791">
        <v>276226</v>
      </c>
      <c r="X3791">
        <v>18140</v>
      </c>
      <c r="Y3791">
        <v>258086</v>
      </c>
      <c r="Z3791">
        <v>219202</v>
      </c>
      <c r="AA3791">
        <v>193702</v>
      </c>
      <c r="AB3791" t="s">
        <v>63</v>
      </c>
      <c r="AC3791" s="1">
        <v>37226</v>
      </c>
      <c r="AD3791">
        <v>15000</v>
      </c>
      <c r="AE3791">
        <v>1469</v>
      </c>
      <c r="AF3791">
        <v>1359</v>
      </c>
      <c r="AG3791" t="s">
        <v>103</v>
      </c>
      <c r="AH3791" t="s">
        <v>76</v>
      </c>
      <c r="AI3791">
        <v>1</v>
      </c>
      <c r="AJ3791">
        <v>2002</v>
      </c>
      <c r="AK3791">
        <v>3</v>
      </c>
      <c r="AL3791">
        <v>3</v>
      </c>
      <c r="AN3791">
        <v>2695</v>
      </c>
      <c r="AO3791">
        <v>32</v>
      </c>
      <c r="AP3791" t="s">
        <v>63</v>
      </c>
      <c r="AQ3791" t="s">
        <v>66</v>
      </c>
      <c r="AR3791">
        <v>3714</v>
      </c>
      <c r="AW3791" t="s">
        <v>18349</v>
      </c>
      <c r="AY3791" t="s">
        <v>18350</v>
      </c>
      <c r="AZ3791" t="s">
        <v>70</v>
      </c>
    </row>
    <row r="3792" spans="1:52" x14ac:dyDescent="0.3">
      <c r="A3792">
        <v>2203846</v>
      </c>
      <c r="B3792" t="s">
        <v>18351</v>
      </c>
      <c r="C3792" t="str">
        <f t="shared" si="457"/>
        <v>7492</v>
      </c>
      <c r="D3792" t="s">
        <v>8411</v>
      </c>
      <c r="E3792" t="str">
        <f>"0000"</f>
        <v>0000</v>
      </c>
      <c r="F3792" t="s">
        <v>108</v>
      </c>
      <c r="G3792" t="str">
        <f t="shared" si="458"/>
        <v>10</v>
      </c>
      <c r="H3792" t="s">
        <v>55</v>
      </c>
      <c r="I3792" t="s">
        <v>56</v>
      </c>
      <c r="J3792" t="s">
        <v>57</v>
      </c>
      <c r="K3792">
        <v>0</v>
      </c>
      <c r="L3792">
        <v>43709</v>
      </c>
      <c r="M3792">
        <v>1</v>
      </c>
      <c r="N3792" t="str">
        <f t="shared" si="454"/>
        <v>000X</v>
      </c>
      <c r="O3792">
        <v>2164</v>
      </c>
      <c r="P3792" t="s">
        <v>58</v>
      </c>
      <c r="Q3792" t="s">
        <v>13917</v>
      </c>
      <c r="R3792" t="s">
        <v>140</v>
      </c>
      <c r="T3792" t="s">
        <v>61</v>
      </c>
      <c r="V3792" t="s">
        <v>18352</v>
      </c>
      <c r="W3792">
        <v>16050</v>
      </c>
      <c r="X3792">
        <v>16050</v>
      </c>
      <c r="Y3792">
        <v>0</v>
      </c>
      <c r="Z3792">
        <v>16050</v>
      </c>
      <c r="AA3792">
        <v>16050</v>
      </c>
      <c r="AB3792" t="s">
        <v>72</v>
      </c>
      <c r="AC3792" s="1">
        <v>39264</v>
      </c>
      <c r="AD3792">
        <v>40000</v>
      </c>
      <c r="AE3792">
        <v>2152</v>
      </c>
      <c r="AF3792">
        <v>1478</v>
      </c>
      <c r="AG3792" t="s">
        <v>103</v>
      </c>
      <c r="AH3792" t="s">
        <v>76</v>
      </c>
      <c r="AR3792">
        <v>0</v>
      </c>
      <c r="AW3792" t="s">
        <v>18353</v>
      </c>
      <c r="AY3792" t="s">
        <v>18354</v>
      </c>
      <c r="AZ3792" t="s">
        <v>701</v>
      </c>
    </row>
    <row r="3793" spans="1:52" x14ac:dyDescent="0.3">
      <c r="A3793">
        <v>2203854</v>
      </c>
      <c r="B3793" t="s">
        <v>18355</v>
      </c>
      <c r="C3793" t="str">
        <f t="shared" si="457"/>
        <v>7492</v>
      </c>
      <c r="D3793" t="s">
        <v>8411</v>
      </c>
      <c r="E3793" t="str">
        <f>"0000"</f>
        <v>0000</v>
      </c>
      <c r="F3793" t="s">
        <v>108</v>
      </c>
      <c r="G3793" t="str">
        <f t="shared" si="458"/>
        <v>10</v>
      </c>
      <c r="H3793" t="s">
        <v>55</v>
      </c>
      <c r="I3793" t="s">
        <v>56</v>
      </c>
      <c r="J3793" t="s">
        <v>57</v>
      </c>
      <c r="K3793">
        <v>0</v>
      </c>
      <c r="L3793">
        <v>44005</v>
      </c>
      <c r="M3793">
        <v>1.01</v>
      </c>
      <c r="N3793" t="str">
        <f t="shared" si="454"/>
        <v>000X</v>
      </c>
      <c r="O3793">
        <v>2122</v>
      </c>
      <c r="P3793" t="s">
        <v>58</v>
      </c>
      <c r="Q3793" t="s">
        <v>13917</v>
      </c>
      <c r="R3793" t="s">
        <v>140</v>
      </c>
      <c r="T3793" t="s">
        <v>61</v>
      </c>
      <c r="V3793" t="s">
        <v>18356</v>
      </c>
      <c r="W3793">
        <v>16160</v>
      </c>
      <c r="X3793">
        <v>16160</v>
      </c>
      <c r="Y3793">
        <v>0</v>
      </c>
      <c r="Z3793">
        <v>16160</v>
      </c>
      <c r="AA3793">
        <v>16160</v>
      </c>
      <c r="AB3793" t="s">
        <v>72</v>
      </c>
      <c r="AC3793" s="1">
        <v>44092</v>
      </c>
      <c r="AD3793">
        <v>26000</v>
      </c>
      <c r="AE3793">
        <v>3094</v>
      </c>
      <c r="AF3793">
        <v>188</v>
      </c>
      <c r="AG3793" t="s">
        <v>103</v>
      </c>
      <c r="AH3793" t="s">
        <v>76</v>
      </c>
      <c r="AR3793">
        <v>0</v>
      </c>
      <c r="AW3793" t="s">
        <v>18357</v>
      </c>
      <c r="AX3793" t="s">
        <v>18358</v>
      </c>
      <c r="AY3793" t="s">
        <v>18359</v>
      </c>
      <c r="AZ3793" t="s">
        <v>4136</v>
      </c>
    </row>
    <row r="3794" spans="1:52" x14ac:dyDescent="0.3">
      <c r="A3794">
        <v>2203943</v>
      </c>
      <c r="B3794" t="s">
        <v>18360</v>
      </c>
      <c r="C3794" t="str">
        <f t="shared" si="457"/>
        <v>7492</v>
      </c>
      <c r="D3794" t="s">
        <v>8411</v>
      </c>
      <c r="E3794" t="str">
        <f>"0000"</f>
        <v>0000</v>
      </c>
      <c r="F3794" t="s">
        <v>108</v>
      </c>
      <c r="G3794" t="str">
        <f t="shared" si="458"/>
        <v>10</v>
      </c>
      <c r="H3794" t="s">
        <v>55</v>
      </c>
      <c r="I3794" t="s">
        <v>56</v>
      </c>
      <c r="J3794" t="s">
        <v>57</v>
      </c>
      <c r="K3794">
        <v>0</v>
      </c>
      <c r="L3794">
        <v>43716</v>
      </c>
      <c r="M3794">
        <v>1</v>
      </c>
      <c r="N3794" t="str">
        <f t="shared" si="454"/>
        <v>000X</v>
      </c>
      <c r="O3794">
        <v>4362</v>
      </c>
      <c r="P3794" t="s">
        <v>72</v>
      </c>
      <c r="Q3794" t="s">
        <v>9035</v>
      </c>
      <c r="R3794" t="s">
        <v>140</v>
      </c>
      <c r="T3794" t="s">
        <v>61</v>
      </c>
      <c r="V3794" t="s">
        <v>18361</v>
      </c>
      <c r="W3794">
        <v>16060</v>
      </c>
      <c r="X3794">
        <v>16060</v>
      </c>
      <c r="Y3794">
        <v>0</v>
      </c>
      <c r="Z3794">
        <v>16060</v>
      </c>
      <c r="AA3794">
        <v>16060</v>
      </c>
      <c r="AB3794" t="s">
        <v>72</v>
      </c>
      <c r="AC3794" s="1">
        <v>33848</v>
      </c>
      <c r="AD3794">
        <v>21200</v>
      </c>
      <c r="AE3794">
        <v>964</v>
      </c>
      <c r="AF3794">
        <v>1961</v>
      </c>
      <c r="AG3794" t="s">
        <v>103</v>
      </c>
      <c r="AH3794" t="s">
        <v>873</v>
      </c>
      <c r="AR3794">
        <v>0</v>
      </c>
      <c r="AW3794" t="s">
        <v>18362</v>
      </c>
      <c r="AX3794" t="s">
        <v>18363</v>
      </c>
      <c r="AY3794" t="s">
        <v>18364</v>
      </c>
      <c r="AZ3794" t="s">
        <v>18365</v>
      </c>
    </row>
    <row r="3795" spans="1:52" x14ac:dyDescent="0.3">
      <c r="A3795">
        <v>2204222</v>
      </c>
      <c r="B3795" t="s">
        <v>18366</v>
      </c>
      <c r="C3795" t="str">
        <f t="shared" si="457"/>
        <v>7492</v>
      </c>
      <c r="D3795" t="s">
        <v>8411</v>
      </c>
      <c r="E3795" t="str">
        <f>"0000"</f>
        <v>0000</v>
      </c>
      <c r="F3795" t="s">
        <v>108</v>
      </c>
      <c r="G3795" t="str">
        <f t="shared" si="458"/>
        <v>10</v>
      </c>
      <c r="H3795" t="s">
        <v>55</v>
      </c>
      <c r="I3795" t="s">
        <v>56</v>
      </c>
      <c r="J3795" t="s">
        <v>57</v>
      </c>
      <c r="K3795">
        <v>0</v>
      </c>
      <c r="L3795">
        <v>43703</v>
      </c>
      <c r="M3795">
        <v>1</v>
      </c>
      <c r="N3795" t="str">
        <f t="shared" si="454"/>
        <v>000X</v>
      </c>
      <c r="O3795">
        <v>2095</v>
      </c>
      <c r="P3795" t="s">
        <v>58</v>
      </c>
      <c r="Q3795" t="s">
        <v>9024</v>
      </c>
      <c r="R3795" t="s">
        <v>140</v>
      </c>
      <c r="T3795" t="s">
        <v>61</v>
      </c>
      <c r="V3795" t="s">
        <v>18367</v>
      </c>
      <c r="W3795">
        <v>16050</v>
      </c>
      <c r="X3795">
        <v>16050</v>
      </c>
      <c r="Y3795">
        <v>0</v>
      </c>
      <c r="Z3795">
        <v>16050</v>
      </c>
      <c r="AA3795">
        <v>16050</v>
      </c>
      <c r="AB3795" t="s">
        <v>72</v>
      </c>
      <c r="AC3795" s="1">
        <v>44047</v>
      </c>
      <c r="AD3795">
        <v>29900</v>
      </c>
      <c r="AE3795">
        <v>3081</v>
      </c>
      <c r="AF3795">
        <v>142</v>
      </c>
      <c r="AG3795" t="s">
        <v>103</v>
      </c>
      <c r="AH3795" t="s">
        <v>76</v>
      </c>
      <c r="AR3795">
        <v>0</v>
      </c>
      <c r="AW3795" t="s">
        <v>18368</v>
      </c>
      <c r="AX3795" t="s">
        <v>18369</v>
      </c>
      <c r="AY3795" t="s">
        <v>18370</v>
      </c>
      <c r="AZ3795" t="s">
        <v>18371</v>
      </c>
    </row>
    <row r="3796" spans="1:52" x14ac:dyDescent="0.3">
      <c r="A3796">
        <v>2206098</v>
      </c>
      <c r="B3796" t="s">
        <v>18372</v>
      </c>
      <c r="C3796" t="str">
        <f t="shared" si="457"/>
        <v>7492</v>
      </c>
      <c r="D3796" t="s">
        <v>8411</v>
      </c>
      <c r="E3796" t="str">
        <f>"0000"</f>
        <v>0000</v>
      </c>
      <c r="F3796" t="s">
        <v>108</v>
      </c>
      <c r="G3796" t="str">
        <f t="shared" si="458"/>
        <v>10</v>
      </c>
      <c r="H3796" t="s">
        <v>55</v>
      </c>
      <c r="I3796" t="s">
        <v>56</v>
      </c>
      <c r="J3796" t="s">
        <v>57</v>
      </c>
      <c r="K3796">
        <v>0</v>
      </c>
      <c r="L3796">
        <v>45963</v>
      </c>
      <c r="M3796">
        <v>1.06</v>
      </c>
      <c r="N3796" t="str">
        <f t="shared" si="454"/>
        <v>000X</v>
      </c>
      <c r="O3796">
        <v>2586</v>
      </c>
      <c r="P3796" t="s">
        <v>58</v>
      </c>
      <c r="Q3796" t="s">
        <v>9056</v>
      </c>
      <c r="R3796" t="s">
        <v>140</v>
      </c>
      <c r="T3796" t="s">
        <v>61</v>
      </c>
      <c r="V3796" t="s">
        <v>18373</v>
      </c>
      <c r="W3796">
        <v>16880</v>
      </c>
      <c r="X3796">
        <v>16880</v>
      </c>
      <c r="Y3796">
        <v>0</v>
      </c>
      <c r="Z3796">
        <v>16880</v>
      </c>
      <c r="AA3796">
        <v>16880</v>
      </c>
      <c r="AB3796" t="s">
        <v>72</v>
      </c>
      <c r="AC3796" s="1">
        <v>38473</v>
      </c>
      <c r="AD3796">
        <v>45000</v>
      </c>
      <c r="AE3796">
        <v>1860</v>
      </c>
      <c r="AF3796">
        <v>1731</v>
      </c>
      <c r="AG3796" t="s">
        <v>103</v>
      </c>
      <c r="AH3796" t="s">
        <v>76</v>
      </c>
      <c r="AR3796">
        <v>0</v>
      </c>
      <c r="AW3796" t="s">
        <v>14726</v>
      </c>
      <c r="AX3796" t="s">
        <v>14727</v>
      </c>
      <c r="AY3796" t="s">
        <v>14728</v>
      </c>
      <c r="AZ3796" t="s">
        <v>14729</v>
      </c>
    </row>
    <row r="3797" spans="1:52" x14ac:dyDescent="0.3">
      <c r="A3797">
        <v>2206217</v>
      </c>
      <c r="B3797" t="s">
        <v>18374</v>
      </c>
      <c r="C3797" t="str">
        <f t="shared" si="457"/>
        <v>7492</v>
      </c>
      <c r="D3797" t="s">
        <v>8411</v>
      </c>
      <c r="E3797" t="str">
        <f>"0100"</f>
        <v>0100</v>
      </c>
      <c r="F3797" t="s">
        <v>54</v>
      </c>
      <c r="G3797" t="str">
        <f t="shared" si="458"/>
        <v>10</v>
      </c>
      <c r="H3797" t="s">
        <v>55</v>
      </c>
      <c r="I3797" t="s">
        <v>56</v>
      </c>
      <c r="J3797" t="s">
        <v>57</v>
      </c>
      <c r="K3797">
        <v>1</v>
      </c>
      <c r="L3797">
        <v>48406</v>
      </c>
      <c r="M3797">
        <v>1.1100000000000001</v>
      </c>
      <c r="N3797" t="str">
        <f t="shared" si="454"/>
        <v>000X</v>
      </c>
      <c r="O3797">
        <v>2527</v>
      </c>
      <c r="P3797" t="s">
        <v>58</v>
      </c>
      <c r="Q3797" t="s">
        <v>8625</v>
      </c>
      <c r="R3797" t="s">
        <v>118</v>
      </c>
      <c r="T3797" t="s">
        <v>61</v>
      </c>
      <c r="V3797" t="s">
        <v>18375</v>
      </c>
      <c r="W3797">
        <v>250973</v>
      </c>
      <c r="X3797">
        <v>17780</v>
      </c>
      <c r="Y3797">
        <v>233193</v>
      </c>
      <c r="Z3797">
        <v>205794</v>
      </c>
      <c r="AA3797">
        <v>180794</v>
      </c>
      <c r="AB3797" t="s">
        <v>63</v>
      </c>
      <c r="AC3797" s="1">
        <v>40210</v>
      </c>
      <c r="AD3797">
        <v>160000</v>
      </c>
      <c r="AE3797">
        <v>2341</v>
      </c>
      <c r="AF3797">
        <v>1255</v>
      </c>
      <c r="AG3797" t="s">
        <v>64</v>
      </c>
      <c r="AH3797" t="s">
        <v>65</v>
      </c>
      <c r="AI3797">
        <v>1</v>
      </c>
      <c r="AJ3797">
        <v>2003</v>
      </c>
      <c r="AK3797">
        <v>3</v>
      </c>
      <c r="AL3797">
        <v>2</v>
      </c>
      <c r="AN3797">
        <v>2104</v>
      </c>
      <c r="AO3797">
        <v>32</v>
      </c>
      <c r="AP3797" t="s">
        <v>63</v>
      </c>
      <c r="AQ3797" t="s">
        <v>66</v>
      </c>
      <c r="AR3797">
        <v>3022</v>
      </c>
      <c r="AW3797" t="s">
        <v>18376</v>
      </c>
      <c r="AX3797" t="s">
        <v>18377</v>
      </c>
      <c r="AY3797" t="s">
        <v>18378</v>
      </c>
      <c r="AZ3797" t="s">
        <v>70</v>
      </c>
    </row>
    <row r="3798" spans="1:52" x14ac:dyDescent="0.3">
      <c r="A3798">
        <v>2203731</v>
      </c>
      <c r="B3798" t="s">
        <v>18379</v>
      </c>
      <c r="C3798" t="str">
        <f t="shared" si="457"/>
        <v>7492</v>
      </c>
      <c r="D3798" t="s">
        <v>8411</v>
      </c>
      <c r="E3798" t="str">
        <f>"0100"</f>
        <v>0100</v>
      </c>
      <c r="F3798" t="s">
        <v>54</v>
      </c>
      <c r="G3798" t="str">
        <f t="shared" si="458"/>
        <v>10</v>
      </c>
      <c r="H3798" t="s">
        <v>55</v>
      </c>
      <c r="I3798" t="s">
        <v>56</v>
      </c>
      <c r="J3798" t="s">
        <v>57</v>
      </c>
      <c r="K3798">
        <v>1</v>
      </c>
      <c r="L3798">
        <v>43740</v>
      </c>
      <c r="M3798">
        <v>1</v>
      </c>
      <c r="N3798" t="str">
        <f t="shared" si="454"/>
        <v>000X</v>
      </c>
      <c r="O3798">
        <v>4149</v>
      </c>
      <c r="P3798" t="s">
        <v>72</v>
      </c>
      <c r="Q3798" t="s">
        <v>18041</v>
      </c>
      <c r="R3798" t="s">
        <v>88</v>
      </c>
      <c r="T3798" t="s">
        <v>61</v>
      </c>
      <c r="V3798" t="s">
        <v>18380</v>
      </c>
      <c r="W3798">
        <v>251562</v>
      </c>
      <c r="X3798">
        <v>16070</v>
      </c>
      <c r="Y3798">
        <v>235492</v>
      </c>
      <c r="Z3798">
        <v>211584</v>
      </c>
      <c r="AA3798">
        <v>186584</v>
      </c>
      <c r="AB3798" t="s">
        <v>63</v>
      </c>
      <c r="AC3798" s="1">
        <v>40664</v>
      </c>
      <c r="AD3798">
        <v>15500</v>
      </c>
      <c r="AE3798">
        <v>2420</v>
      </c>
      <c r="AF3798">
        <v>1959</v>
      </c>
      <c r="AG3798" t="s">
        <v>103</v>
      </c>
      <c r="AH3798" t="s">
        <v>76</v>
      </c>
      <c r="AI3798">
        <v>1</v>
      </c>
      <c r="AJ3798">
        <v>2011</v>
      </c>
      <c r="AK3798">
        <v>4</v>
      </c>
      <c r="AL3798">
        <v>1</v>
      </c>
      <c r="AM3798">
        <v>2</v>
      </c>
      <c r="AN3798">
        <v>2610</v>
      </c>
      <c r="AO3798">
        <v>32</v>
      </c>
      <c r="AP3798" t="s">
        <v>63</v>
      </c>
      <c r="AQ3798" t="s">
        <v>66</v>
      </c>
      <c r="AR3798">
        <v>3622</v>
      </c>
      <c r="AW3798" t="s">
        <v>18381</v>
      </c>
      <c r="AY3798" t="s">
        <v>18382</v>
      </c>
      <c r="AZ3798" t="s">
        <v>18383</v>
      </c>
    </row>
    <row r="3799" spans="1:52" x14ac:dyDescent="0.3">
      <c r="A3799">
        <v>2203781</v>
      </c>
      <c r="B3799" t="s">
        <v>18384</v>
      </c>
      <c r="C3799" t="str">
        <f t="shared" si="457"/>
        <v>7492</v>
      </c>
      <c r="D3799" t="s">
        <v>8411</v>
      </c>
      <c r="E3799" t="str">
        <f>"0000"</f>
        <v>0000</v>
      </c>
      <c r="F3799" t="s">
        <v>108</v>
      </c>
      <c r="G3799" t="str">
        <f t="shared" si="458"/>
        <v>10</v>
      </c>
      <c r="H3799" t="s">
        <v>55</v>
      </c>
      <c r="I3799" t="s">
        <v>56</v>
      </c>
      <c r="J3799" t="s">
        <v>57</v>
      </c>
      <c r="K3799">
        <v>0</v>
      </c>
      <c r="L3799">
        <v>43483</v>
      </c>
      <c r="M3799">
        <v>1</v>
      </c>
      <c r="N3799" t="str">
        <f t="shared" si="454"/>
        <v>000X</v>
      </c>
      <c r="O3799">
        <v>2368</v>
      </c>
      <c r="P3799" t="s">
        <v>58</v>
      </c>
      <c r="Q3799" t="s">
        <v>13917</v>
      </c>
      <c r="R3799" t="s">
        <v>140</v>
      </c>
      <c r="T3799" t="s">
        <v>61</v>
      </c>
      <c r="V3799" t="s">
        <v>18385</v>
      </c>
      <c r="W3799">
        <v>15970</v>
      </c>
      <c r="X3799">
        <v>15970</v>
      </c>
      <c r="Y3799">
        <v>0</v>
      </c>
      <c r="Z3799">
        <v>15970</v>
      </c>
      <c r="AA3799">
        <v>15970</v>
      </c>
      <c r="AB3799" t="s">
        <v>72</v>
      </c>
      <c r="AC3799" s="1">
        <v>38078</v>
      </c>
      <c r="AD3799">
        <v>29900</v>
      </c>
      <c r="AE3799">
        <v>1711</v>
      </c>
      <c r="AF3799">
        <v>899</v>
      </c>
      <c r="AG3799" t="s">
        <v>103</v>
      </c>
      <c r="AH3799" t="s">
        <v>76</v>
      </c>
      <c r="AR3799">
        <v>0</v>
      </c>
      <c r="AW3799" t="s">
        <v>18386</v>
      </c>
      <c r="AY3799" t="s">
        <v>18387</v>
      </c>
      <c r="AZ3799" t="s">
        <v>18388</v>
      </c>
    </row>
    <row r="3800" spans="1:52" x14ac:dyDescent="0.3">
      <c r="A3800">
        <v>2203838</v>
      </c>
      <c r="B3800" t="s">
        <v>18389</v>
      </c>
      <c r="C3800" t="str">
        <f t="shared" si="457"/>
        <v>7492</v>
      </c>
      <c r="D3800" t="s">
        <v>8411</v>
      </c>
      <c r="E3800" t="str">
        <f>"0100"</f>
        <v>0100</v>
      </c>
      <c r="F3800" t="s">
        <v>54</v>
      </c>
      <c r="G3800" t="str">
        <f t="shared" si="458"/>
        <v>10</v>
      </c>
      <c r="H3800" t="s">
        <v>55</v>
      </c>
      <c r="I3800" t="s">
        <v>56</v>
      </c>
      <c r="J3800" t="s">
        <v>57</v>
      </c>
      <c r="K3800">
        <v>1</v>
      </c>
      <c r="L3800">
        <v>43664</v>
      </c>
      <c r="M3800">
        <v>1</v>
      </c>
      <c r="N3800" t="str">
        <f t="shared" si="454"/>
        <v>000X</v>
      </c>
      <c r="O3800">
        <v>2196</v>
      </c>
      <c r="P3800" t="s">
        <v>58</v>
      </c>
      <c r="Q3800" t="s">
        <v>13917</v>
      </c>
      <c r="R3800" t="s">
        <v>140</v>
      </c>
      <c r="T3800" t="s">
        <v>61</v>
      </c>
      <c r="V3800" t="s">
        <v>18390</v>
      </c>
      <c r="W3800">
        <v>307184</v>
      </c>
      <c r="X3800">
        <v>16040</v>
      </c>
      <c r="Y3800">
        <v>291144</v>
      </c>
      <c r="Z3800">
        <v>244863</v>
      </c>
      <c r="AA3800">
        <v>219863</v>
      </c>
      <c r="AB3800" t="s">
        <v>63</v>
      </c>
      <c r="AC3800" s="1">
        <v>39142</v>
      </c>
      <c r="AD3800">
        <v>390000</v>
      </c>
      <c r="AE3800">
        <v>2105</v>
      </c>
      <c r="AF3800">
        <v>8</v>
      </c>
      <c r="AG3800" t="s">
        <v>64</v>
      </c>
      <c r="AH3800" t="s">
        <v>76</v>
      </c>
      <c r="AI3800">
        <v>1</v>
      </c>
      <c r="AJ3800">
        <v>2004</v>
      </c>
      <c r="AK3800">
        <v>3</v>
      </c>
      <c r="AL3800">
        <v>2</v>
      </c>
      <c r="AN3800">
        <v>2645</v>
      </c>
      <c r="AO3800">
        <v>32</v>
      </c>
      <c r="AP3800" t="s">
        <v>63</v>
      </c>
      <c r="AQ3800" t="s">
        <v>66</v>
      </c>
      <c r="AR3800">
        <v>3945</v>
      </c>
      <c r="AW3800" t="s">
        <v>18391</v>
      </c>
      <c r="AX3800" t="s">
        <v>5194</v>
      </c>
      <c r="AY3800" t="s">
        <v>18392</v>
      </c>
      <c r="AZ3800" t="s">
        <v>70</v>
      </c>
    </row>
    <row r="3801" spans="1:52" x14ac:dyDescent="0.3">
      <c r="A3801">
        <v>2203951</v>
      </c>
      <c r="B3801" t="s">
        <v>18393</v>
      </c>
      <c r="C3801" t="str">
        <f t="shared" si="457"/>
        <v>7492</v>
      </c>
      <c r="D3801" t="s">
        <v>8411</v>
      </c>
      <c r="E3801" t="str">
        <f>"0000"</f>
        <v>0000</v>
      </c>
      <c r="F3801" t="s">
        <v>108</v>
      </c>
      <c r="G3801" t="str">
        <f t="shared" si="458"/>
        <v>10</v>
      </c>
      <c r="H3801" t="s">
        <v>55</v>
      </c>
      <c r="I3801" t="s">
        <v>56</v>
      </c>
      <c r="J3801" t="s">
        <v>57</v>
      </c>
      <c r="K3801">
        <v>0</v>
      </c>
      <c r="L3801">
        <v>48578</v>
      </c>
      <c r="M3801">
        <v>1.1200000000000001</v>
      </c>
      <c r="N3801" t="str">
        <f t="shared" si="454"/>
        <v>000X</v>
      </c>
      <c r="O3801">
        <v>4334</v>
      </c>
      <c r="P3801" t="s">
        <v>72</v>
      </c>
      <c r="Q3801" t="s">
        <v>9035</v>
      </c>
      <c r="R3801" t="s">
        <v>140</v>
      </c>
      <c r="T3801" t="s">
        <v>61</v>
      </c>
      <c r="V3801" t="s">
        <v>18394</v>
      </c>
      <c r="W3801">
        <v>17840</v>
      </c>
      <c r="X3801">
        <v>17840</v>
      </c>
      <c r="Y3801">
        <v>0</v>
      </c>
      <c r="Z3801">
        <v>17840</v>
      </c>
      <c r="AA3801">
        <v>17840</v>
      </c>
      <c r="AB3801" t="s">
        <v>72</v>
      </c>
      <c r="AC3801" s="1">
        <v>38018</v>
      </c>
      <c r="AD3801">
        <v>11000</v>
      </c>
      <c r="AE3801">
        <v>1694</v>
      </c>
      <c r="AF3801">
        <v>1326</v>
      </c>
      <c r="AG3801" t="s">
        <v>103</v>
      </c>
      <c r="AH3801" t="s">
        <v>873</v>
      </c>
      <c r="AR3801">
        <v>0</v>
      </c>
      <c r="AW3801" t="s">
        <v>18395</v>
      </c>
      <c r="AY3801" t="s">
        <v>18396</v>
      </c>
      <c r="AZ3801" t="s">
        <v>18397</v>
      </c>
    </row>
    <row r="3802" spans="1:52" x14ac:dyDescent="0.3">
      <c r="A3802">
        <v>2203960</v>
      </c>
      <c r="B3802" t="s">
        <v>18398</v>
      </c>
      <c r="C3802" t="str">
        <f t="shared" si="457"/>
        <v>7492</v>
      </c>
      <c r="D3802" t="s">
        <v>8411</v>
      </c>
      <c r="E3802" t="str">
        <f>"0000"</f>
        <v>0000</v>
      </c>
      <c r="F3802" t="s">
        <v>108</v>
      </c>
      <c r="G3802" t="str">
        <f t="shared" si="458"/>
        <v>10</v>
      </c>
      <c r="H3802" t="s">
        <v>55</v>
      </c>
      <c r="I3802" t="s">
        <v>56</v>
      </c>
      <c r="J3802" t="s">
        <v>57</v>
      </c>
      <c r="K3802">
        <v>0</v>
      </c>
      <c r="L3802">
        <v>48540</v>
      </c>
      <c r="M3802">
        <v>1.1100000000000001</v>
      </c>
      <c r="N3802" t="str">
        <f t="shared" si="454"/>
        <v>000X</v>
      </c>
      <c r="O3802">
        <v>4335</v>
      </c>
      <c r="P3802" t="s">
        <v>72</v>
      </c>
      <c r="Q3802" t="s">
        <v>8934</v>
      </c>
      <c r="R3802" t="s">
        <v>74</v>
      </c>
      <c r="T3802" t="s">
        <v>61</v>
      </c>
      <c r="V3802" t="s">
        <v>18399</v>
      </c>
      <c r="W3802">
        <v>17830</v>
      </c>
      <c r="X3802">
        <v>17830</v>
      </c>
      <c r="Y3802">
        <v>0</v>
      </c>
      <c r="Z3802">
        <v>17830</v>
      </c>
      <c r="AA3802">
        <v>17830</v>
      </c>
      <c r="AB3802" t="s">
        <v>72</v>
      </c>
      <c r="AC3802" s="1">
        <v>43348</v>
      </c>
      <c r="AD3802">
        <v>19000</v>
      </c>
      <c r="AE3802">
        <v>2926</v>
      </c>
      <c r="AF3802">
        <v>1166</v>
      </c>
      <c r="AG3802" t="s">
        <v>103</v>
      </c>
      <c r="AH3802" t="s">
        <v>76</v>
      </c>
      <c r="AR3802">
        <v>0</v>
      </c>
      <c r="AW3802" t="s">
        <v>18400</v>
      </c>
      <c r="AX3802" t="s">
        <v>18401</v>
      </c>
      <c r="AY3802" t="s">
        <v>18402</v>
      </c>
      <c r="AZ3802" t="s">
        <v>958</v>
      </c>
    </row>
    <row r="3803" spans="1:52" x14ac:dyDescent="0.3">
      <c r="A3803">
        <v>2204001</v>
      </c>
      <c r="B3803" t="s">
        <v>18403</v>
      </c>
      <c r="C3803" t="str">
        <f t="shared" si="457"/>
        <v>7492</v>
      </c>
      <c r="D3803" t="s">
        <v>8411</v>
      </c>
      <c r="E3803" t="str">
        <f>"0000"</f>
        <v>0000</v>
      </c>
      <c r="F3803" t="s">
        <v>108</v>
      </c>
      <c r="G3803" t="str">
        <f t="shared" si="458"/>
        <v>10</v>
      </c>
      <c r="H3803" t="s">
        <v>55</v>
      </c>
      <c r="I3803" t="s">
        <v>56</v>
      </c>
      <c r="J3803" t="s">
        <v>57</v>
      </c>
      <c r="K3803">
        <v>0</v>
      </c>
      <c r="L3803">
        <v>49293</v>
      </c>
      <c r="M3803">
        <v>1.1299999999999999</v>
      </c>
      <c r="N3803" t="str">
        <f t="shared" si="454"/>
        <v>000X</v>
      </c>
      <c r="O3803">
        <v>4533</v>
      </c>
      <c r="P3803" t="s">
        <v>72</v>
      </c>
      <c r="Q3803" t="s">
        <v>8934</v>
      </c>
      <c r="R3803" t="s">
        <v>74</v>
      </c>
      <c r="T3803" t="s">
        <v>61</v>
      </c>
      <c r="V3803" t="s">
        <v>18404</v>
      </c>
      <c r="W3803">
        <v>18110</v>
      </c>
      <c r="X3803">
        <v>18110</v>
      </c>
      <c r="Y3803">
        <v>0</v>
      </c>
      <c r="Z3803">
        <v>18110</v>
      </c>
      <c r="AA3803">
        <v>18110</v>
      </c>
      <c r="AB3803" t="s">
        <v>72</v>
      </c>
      <c r="AC3803" s="1">
        <v>36039</v>
      </c>
      <c r="AD3803">
        <v>18500</v>
      </c>
      <c r="AE3803">
        <v>1265</v>
      </c>
      <c r="AF3803">
        <v>2456</v>
      </c>
      <c r="AG3803" t="s">
        <v>103</v>
      </c>
      <c r="AH3803" t="s">
        <v>873</v>
      </c>
      <c r="AR3803">
        <v>0</v>
      </c>
      <c r="AW3803" t="s">
        <v>18405</v>
      </c>
      <c r="AY3803" t="s">
        <v>18406</v>
      </c>
      <c r="AZ3803" t="s">
        <v>18407</v>
      </c>
    </row>
    <row r="3804" spans="1:52" x14ac:dyDescent="0.3">
      <c r="A3804">
        <v>2204061</v>
      </c>
      <c r="B3804" t="s">
        <v>18408</v>
      </c>
      <c r="C3804" t="str">
        <f t="shared" si="457"/>
        <v>7492</v>
      </c>
      <c r="D3804" t="s">
        <v>8411</v>
      </c>
      <c r="E3804" t="str">
        <f>"0100"</f>
        <v>0100</v>
      </c>
      <c r="F3804" t="s">
        <v>54</v>
      </c>
      <c r="G3804" t="str">
        <f>"11"</f>
        <v>11</v>
      </c>
      <c r="H3804" t="s">
        <v>55</v>
      </c>
      <c r="I3804" t="s">
        <v>56</v>
      </c>
      <c r="J3804" t="s">
        <v>57</v>
      </c>
      <c r="K3804">
        <v>1</v>
      </c>
      <c r="L3804">
        <v>48688</v>
      </c>
      <c r="M3804">
        <v>1.1200000000000001</v>
      </c>
      <c r="N3804" t="str">
        <f t="shared" si="454"/>
        <v>000X</v>
      </c>
      <c r="O3804">
        <v>1958</v>
      </c>
      <c r="P3804" t="s">
        <v>58</v>
      </c>
      <c r="Q3804" t="s">
        <v>9024</v>
      </c>
      <c r="R3804" t="s">
        <v>140</v>
      </c>
      <c r="T3804" t="s">
        <v>61</v>
      </c>
      <c r="V3804" t="s">
        <v>18409</v>
      </c>
      <c r="W3804">
        <v>166476</v>
      </c>
      <c r="X3804">
        <v>17880</v>
      </c>
      <c r="Y3804">
        <v>148596</v>
      </c>
      <c r="Z3804">
        <v>166476</v>
      </c>
      <c r="AA3804">
        <v>166476</v>
      </c>
      <c r="AB3804" t="s">
        <v>72</v>
      </c>
      <c r="AC3804" s="1">
        <v>38443</v>
      </c>
      <c r="AD3804">
        <v>195000</v>
      </c>
      <c r="AE3804">
        <v>1854</v>
      </c>
      <c r="AF3804">
        <v>759</v>
      </c>
      <c r="AG3804" t="s">
        <v>64</v>
      </c>
      <c r="AH3804" t="s">
        <v>76</v>
      </c>
      <c r="AI3804">
        <v>1</v>
      </c>
      <c r="AJ3804">
        <v>1986</v>
      </c>
      <c r="AK3804">
        <v>2</v>
      </c>
      <c r="AL3804">
        <v>2</v>
      </c>
      <c r="AN3804">
        <v>2115</v>
      </c>
      <c r="AO3804">
        <v>32</v>
      </c>
      <c r="AP3804" t="s">
        <v>72</v>
      </c>
      <c r="AQ3804" t="s">
        <v>66</v>
      </c>
      <c r="AR3804">
        <v>2999</v>
      </c>
      <c r="AW3804" t="s">
        <v>18410</v>
      </c>
      <c r="AX3804" t="s">
        <v>18411</v>
      </c>
      <c r="AY3804" t="s">
        <v>18412</v>
      </c>
      <c r="AZ3804" t="s">
        <v>18413</v>
      </c>
    </row>
    <row r="3805" spans="1:52" x14ac:dyDescent="0.3">
      <c r="A3805">
        <v>2204079</v>
      </c>
      <c r="B3805" t="s">
        <v>18414</v>
      </c>
      <c r="C3805" t="str">
        <f t="shared" si="457"/>
        <v>7492</v>
      </c>
      <c r="D3805" t="s">
        <v>8411</v>
      </c>
      <c r="E3805" t="str">
        <f>"0100"</f>
        <v>0100</v>
      </c>
      <c r="F3805" t="s">
        <v>54</v>
      </c>
      <c r="G3805" t="str">
        <f>"11"</f>
        <v>11</v>
      </c>
      <c r="H3805" t="s">
        <v>55</v>
      </c>
      <c r="I3805" t="s">
        <v>56</v>
      </c>
      <c r="J3805" t="s">
        <v>57</v>
      </c>
      <c r="K3805">
        <v>1</v>
      </c>
      <c r="L3805">
        <v>48702</v>
      </c>
      <c r="M3805">
        <v>1.1200000000000001</v>
      </c>
      <c r="N3805" t="str">
        <f t="shared" si="454"/>
        <v>000X</v>
      </c>
      <c r="O3805">
        <v>1963</v>
      </c>
      <c r="P3805" t="s">
        <v>58</v>
      </c>
      <c r="Q3805" t="s">
        <v>13917</v>
      </c>
      <c r="R3805" t="s">
        <v>140</v>
      </c>
      <c r="T3805" t="s">
        <v>61</v>
      </c>
      <c r="V3805" t="s">
        <v>18415</v>
      </c>
      <c r="W3805">
        <v>244405</v>
      </c>
      <c r="X3805">
        <v>17890</v>
      </c>
      <c r="Y3805">
        <v>226515</v>
      </c>
      <c r="Z3805">
        <v>244405</v>
      </c>
      <c r="AA3805">
        <v>244405</v>
      </c>
      <c r="AB3805" t="s">
        <v>63</v>
      </c>
      <c r="AC3805" s="1">
        <v>43900</v>
      </c>
      <c r="AD3805">
        <v>285000</v>
      </c>
      <c r="AE3805">
        <v>3069</v>
      </c>
      <c r="AF3805">
        <v>832</v>
      </c>
      <c r="AG3805" t="s">
        <v>64</v>
      </c>
      <c r="AH3805" t="s">
        <v>76</v>
      </c>
      <c r="AI3805">
        <v>1</v>
      </c>
      <c r="AJ3805">
        <v>2004</v>
      </c>
      <c r="AK3805">
        <v>4</v>
      </c>
      <c r="AL3805">
        <v>2</v>
      </c>
      <c r="AN3805">
        <v>2240</v>
      </c>
      <c r="AO3805">
        <v>32</v>
      </c>
      <c r="AP3805" t="s">
        <v>63</v>
      </c>
      <c r="AQ3805" t="s">
        <v>66</v>
      </c>
      <c r="AR3805">
        <v>3251</v>
      </c>
      <c r="AW3805" t="s">
        <v>18416</v>
      </c>
      <c r="AY3805" t="s">
        <v>18417</v>
      </c>
      <c r="AZ3805" t="s">
        <v>18418</v>
      </c>
    </row>
    <row r="3806" spans="1:52" x14ac:dyDescent="0.3">
      <c r="A3806">
        <v>2204117</v>
      </c>
      <c r="B3806" t="s">
        <v>18419</v>
      </c>
      <c r="C3806" t="str">
        <f t="shared" si="457"/>
        <v>7492</v>
      </c>
      <c r="D3806" t="s">
        <v>8411</v>
      </c>
      <c r="E3806" t="str">
        <f>"0000"</f>
        <v>0000</v>
      </c>
      <c r="F3806" t="s">
        <v>108</v>
      </c>
      <c r="G3806" t="str">
        <f t="shared" ref="G3806:G3839" si="459">"10"</f>
        <v>10</v>
      </c>
      <c r="H3806" t="s">
        <v>55</v>
      </c>
      <c r="I3806" t="s">
        <v>56</v>
      </c>
      <c r="J3806" t="s">
        <v>57</v>
      </c>
      <c r="K3806">
        <v>0</v>
      </c>
      <c r="L3806">
        <v>43750</v>
      </c>
      <c r="M3806">
        <v>1</v>
      </c>
      <c r="N3806" t="str">
        <f t="shared" si="454"/>
        <v>000X</v>
      </c>
      <c r="O3806">
        <v>2097</v>
      </c>
      <c r="P3806" t="s">
        <v>58</v>
      </c>
      <c r="Q3806" t="s">
        <v>13917</v>
      </c>
      <c r="R3806" t="s">
        <v>140</v>
      </c>
      <c r="T3806" t="s">
        <v>61</v>
      </c>
      <c r="V3806" t="s">
        <v>18420</v>
      </c>
      <c r="W3806">
        <v>16070</v>
      </c>
      <c r="X3806">
        <v>16070</v>
      </c>
      <c r="Y3806">
        <v>0</v>
      </c>
      <c r="Z3806">
        <v>16070</v>
      </c>
      <c r="AA3806">
        <v>16070</v>
      </c>
      <c r="AB3806" t="s">
        <v>72</v>
      </c>
      <c r="AC3806" s="1">
        <v>37773</v>
      </c>
      <c r="AD3806">
        <v>17700</v>
      </c>
      <c r="AE3806">
        <v>1614</v>
      </c>
      <c r="AF3806">
        <v>1956</v>
      </c>
      <c r="AG3806" t="s">
        <v>103</v>
      </c>
      <c r="AH3806" t="s">
        <v>873</v>
      </c>
      <c r="AR3806">
        <v>0</v>
      </c>
      <c r="AW3806" t="s">
        <v>18421</v>
      </c>
      <c r="AY3806" t="s">
        <v>18422</v>
      </c>
      <c r="AZ3806" t="s">
        <v>18423</v>
      </c>
    </row>
    <row r="3807" spans="1:52" x14ac:dyDescent="0.3">
      <c r="A3807">
        <v>2205636</v>
      </c>
      <c r="B3807" t="s">
        <v>18424</v>
      </c>
      <c r="C3807" t="str">
        <f t="shared" si="457"/>
        <v>7492</v>
      </c>
      <c r="D3807" t="s">
        <v>8411</v>
      </c>
      <c r="E3807" t="str">
        <f t="shared" ref="E3807:E3812" si="460">"0100"</f>
        <v>0100</v>
      </c>
      <c r="F3807" t="s">
        <v>54</v>
      </c>
      <c r="G3807" t="str">
        <f t="shared" si="459"/>
        <v>10</v>
      </c>
      <c r="H3807" t="s">
        <v>55</v>
      </c>
      <c r="I3807" t="s">
        <v>56</v>
      </c>
      <c r="J3807" t="s">
        <v>57</v>
      </c>
      <c r="K3807">
        <v>1</v>
      </c>
      <c r="L3807">
        <v>43445</v>
      </c>
      <c r="M3807">
        <v>1</v>
      </c>
      <c r="N3807" t="str">
        <f t="shared" si="454"/>
        <v>000X</v>
      </c>
      <c r="O3807">
        <v>2626</v>
      </c>
      <c r="P3807" t="s">
        <v>58</v>
      </c>
      <c r="Q3807" t="s">
        <v>8625</v>
      </c>
      <c r="R3807" t="s">
        <v>118</v>
      </c>
      <c r="T3807" t="s">
        <v>61</v>
      </c>
      <c r="V3807" t="s">
        <v>18425</v>
      </c>
      <c r="W3807">
        <v>225438</v>
      </c>
      <c r="X3807">
        <v>15960</v>
      </c>
      <c r="Y3807">
        <v>209478</v>
      </c>
      <c r="Z3807">
        <v>175214</v>
      </c>
      <c r="AA3807">
        <v>149714</v>
      </c>
      <c r="AB3807" t="s">
        <v>63</v>
      </c>
      <c r="AC3807" s="1">
        <v>37742</v>
      </c>
      <c r="AD3807">
        <v>11500</v>
      </c>
      <c r="AE3807">
        <v>1607</v>
      </c>
      <c r="AF3807">
        <v>2309</v>
      </c>
      <c r="AG3807" t="s">
        <v>103</v>
      </c>
      <c r="AH3807" t="s">
        <v>76</v>
      </c>
      <c r="AI3807">
        <v>1</v>
      </c>
      <c r="AJ3807">
        <v>2004</v>
      </c>
      <c r="AK3807">
        <v>3</v>
      </c>
      <c r="AL3807">
        <v>2</v>
      </c>
      <c r="AN3807">
        <v>2087</v>
      </c>
      <c r="AO3807">
        <v>32</v>
      </c>
      <c r="AP3807" t="s">
        <v>63</v>
      </c>
      <c r="AQ3807" t="s">
        <v>66</v>
      </c>
      <c r="AR3807">
        <v>2896</v>
      </c>
      <c r="AW3807" t="s">
        <v>18426</v>
      </c>
      <c r="AX3807" t="s">
        <v>18427</v>
      </c>
      <c r="AY3807" t="s">
        <v>18428</v>
      </c>
      <c r="AZ3807" t="s">
        <v>70</v>
      </c>
    </row>
    <row r="3808" spans="1:52" x14ac:dyDescent="0.3">
      <c r="A3808">
        <v>2205881</v>
      </c>
      <c r="B3808" t="s">
        <v>18429</v>
      </c>
      <c r="C3808" t="str">
        <f t="shared" si="457"/>
        <v>7492</v>
      </c>
      <c r="D3808" t="s">
        <v>8411</v>
      </c>
      <c r="E3808" t="str">
        <f t="shared" si="460"/>
        <v>0100</v>
      </c>
      <c r="F3808" t="s">
        <v>54</v>
      </c>
      <c r="G3808" t="str">
        <f t="shared" si="459"/>
        <v>10</v>
      </c>
      <c r="H3808" t="s">
        <v>55</v>
      </c>
      <c r="I3808" t="s">
        <v>56</v>
      </c>
      <c r="J3808" t="s">
        <v>57</v>
      </c>
      <c r="K3808">
        <v>1</v>
      </c>
      <c r="L3808">
        <v>43670</v>
      </c>
      <c r="M3808">
        <v>1</v>
      </c>
      <c r="N3808" t="str">
        <f t="shared" si="454"/>
        <v>000X</v>
      </c>
      <c r="O3808">
        <v>2464</v>
      </c>
      <c r="P3808" t="s">
        <v>58</v>
      </c>
      <c r="Q3808" t="s">
        <v>8625</v>
      </c>
      <c r="R3808" t="s">
        <v>118</v>
      </c>
      <c r="T3808" t="s">
        <v>61</v>
      </c>
      <c r="V3808" t="s">
        <v>18430</v>
      </c>
      <c r="W3808">
        <v>212158</v>
      </c>
      <c r="X3808">
        <v>16040</v>
      </c>
      <c r="Y3808">
        <v>196118</v>
      </c>
      <c r="Z3808">
        <v>147806</v>
      </c>
      <c r="AA3808">
        <v>122806</v>
      </c>
      <c r="AB3808" t="s">
        <v>63</v>
      </c>
      <c r="AC3808" s="1">
        <v>34731</v>
      </c>
      <c r="AD3808">
        <v>7500</v>
      </c>
      <c r="AE3808">
        <v>1068</v>
      </c>
      <c r="AF3808">
        <v>1096</v>
      </c>
      <c r="AG3808" t="s">
        <v>103</v>
      </c>
      <c r="AH3808" t="s">
        <v>76</v>
      </c>
      <c r="AI3808">
        <v>1</v>
      </c>
      <c r="AJ3808">
        <v>1995</v>
      </c>
      <c r="AK3808">
        <v>3</v>
      </c>
      <c r="AL3808">
        <v>3</v>
      </c>
      <c r="AN3808">
        <v>2014</v>
      </c>
      <c r="AO3808">
        <v>32</v>
      </c>
      <c r="AP3808" t="s">
        <v>63</v>
      </c>
      <c r="AQ3808" t="s">
        <v>66</v>
      </c>
      <c r="AR3808">
        <v>2944</v>
      </c>
      <c r="AW3808" t="s">
        <v>18431</v>
      </c>
      <c r="AX3808" t="s">
        <v>18432</v>
      </c>
      <c r="AY3808" t="s">
        <v>18433</v>
      </c>
      <c r="AZ3808" t="s">
        <v>70</v>
      </c>
    </row>
    <row r="3809" spans="1:52" x14ac:dyDescent="0.3">
      <c r="A3809">
        <v>2206071</v>
      </c>
      <c r="B3809" t="s">
        <v>18434</v>
      </c>
      <c r="C3809" t="str">
        <f t="shared" si="457"/>
        <v>7492</v>
      </c>
      <c r="D3809" t="s">
        <v>8411</v>
      </c>
      <c r="E3809" t="str">
        <f t="shared" si="460"/>
        <v>0100</v>
      </c>
      <c r="F3809" t="s">
        <v>54</v>
      </c>
      <c r="G3809" t="str">
        <f t="shared" si="459"/>
        <v>10</v>
      </c>
      <c r="H3809" t="s">
        <v>55</v>
      </c>
      <c r="I3809" t="s">
        <v>56</v>
      </c>
      <c r="J3809" t="s">
        <v>57</v>
      </c>
      <c r="K3809">
        <v>1</v>
      </c>
      <c r="L3809">
        <v>43665</v>
      </c>
      <c r="M3809">
        <v>1</v>
      </c>
      <c r="N3809" t="str">
        <f t="shared" si="454"/>
        <v>000X</v>
      </c>
      <c r="O3809">
        <v>2652</v>
      </c>
      <c r="P3809" t="s">
        <v>58</v>
      </c>
      <c r="Q3809" t="s">
        <v>9056</v>
      </c>
      <c r="R3809" t="s">
        <v>140</v>
      </c>
      <c r="T3809" t="s">
        <v>61</v>
      </c>
      <c r="V3809" t="s">
        <v>18435</v>
      </c>
      <c r="W3809">
        <v>284054</v>
      </c>
      <c r="X3809">
        <v>16040</v>
      </c>
      <c r="Y3809">
        <v>268014</v>
      </c>
      <c r="Z3809">
        <v>221386</v>
      </c>
      <c r="AA3809">
        <v>196386</v>
      </c>
      <c r="AB3809" t="s">
        <v>63</v>
      </c>
      <c r="AC3809" s="1">
        <v>38292</v>
      </c>
      <c r="AD3809">
        <v>39000</v>
      </c>
      <c r="AE3809">
        <v>1786</v>
      </c>
      <c r="AF3809">
        <v>1192</v>
      </c>
      <c r="AG3809" t="s">
        <v>103</v>
      </c>
      <c r="AH3809" t="s">
        <v>76</v>
      </c>
      <c r="AI3809">
        <v>1</v>
      </c>
      <c r="AJ3809">
        <v>2006</v>
      </c>
      <c r="AK3809">
        <v>4</v>
      </c>
      <c r="AL3809">
        <v>3</v>
      </c>
      <c r="AN3809">
        <v>2723</v>
      </c>
      <c r="AO3809">
        <v>32</v>
      </c>
      <c r="AP3809" t="s">
        <v>63</v>
      </c>
      <c r="AQ3809" t="s">
        <v>66</v>
      </c>
      <c r="AR3809">
        <v>3882</v>
      </c>
      <c r="AW3809" t="s">
        <v>18436</v>
      </c>
      <c r="AX3809" t="s">
        <v>18437</v>
      </c>
      <c r="AY3809" t="s">
        <v>18438</v>
      </c>
      <c r="AZ3809" t="s">
        <v>70</v>
      </c>
    </row>
    <row r="3810" spans="1:52" x14ac:dyDescent="0.3">
      <c r="A3810">
        <v>2206578</v>
      </c>
      <c r="B3810" t="s">
        <v>18439</v>
      </c>
      <c r="C3810" t="str">
        <f t="shared" si="457"/>
        <v>7492</v>
      </c>
      <c r="D3810" t="s">
        <v>8411</v>
      </c>
      <c r="E3810" t="str">
        <f t="shared" si="460"/>
        <v>0100</v>
      </c>
      <c r="F3810" t="s">
        <v>54</v>
      </c>
      <c r="G3810" t="str">
        <f t="shared" si="459"/>
        <v>10</v>
      </c>
      <c r="H3810" t="s">
        <v>55</v>
      </c>
      <c r="I3810" t="s">
        <v>56</v>
      </c>
      <c r="J3810" t="s">
        <v>57</v>
      </c>
      <c r="K3810">
        <v>1</v>
      </c>
      <c r="L3810">
        <v>48818</v>
      </c>
      <c r="M3810">
        <v>1.1200000000000001</v>
      </c>
      <c r="N3810" t="str">
        <f t="shared" si="454"/>
        <v>000X</v>
      </c>
      <c r="O3810">
        <v>2555</v>
      </c>
      <c r="P3810" t="s">
        <v>58</v>
      </c>
      <c r="Q3810" t="s">
        <v>9056</v>
      </c>
      <c r="R3810" t="s">
        <v>140</v>
      </c>
      <c r="T3810" t="s">
        <v>61</v>
      </c>
      <c r="V3810" t="s">
        <v>18440</v>
      </c>
      <c r="W3810">
        <v>146849</v>
      </c>
      <c r="X3810">
        <v>17930</v>
      </c>
      <c r="Y3810">
        <v>128919</v>
      </c>
      <c r="Z3810">
        <v>105274</v>
      </c>
      <c r="AA3810">
        <v>79774</v>
      </c>
      <c r="AB3810" t="s">
        <v>63</v>
      </c>
      <c r="AI3810">
        <v>1</v>
      </c>
      <c r="AJ3810">
        <v>2000</v>
      </c>
      <c r="AK3810">
        <v>2</v>
      </c>
      <c r="AL3810">
        <v>2</v>
      </c>
      <c r="AN3810">
        <v>1361</v>
      </c>
      <c r="AO3810">
        <v>32</v>
      </c>
      <c r="AP3810" t="s">
        <v>72</v>
      </c>
      <c r="AQ3810" t="s">
        <v>66</v>
      </c>
      <c r="AR3810">
        <v>2169</v>
      </c>
      <c r="AW3810" t="s">
        <v>18441</v>
      </c>
      <c r="AY3810" t="s">
        <v>18442</v>
      </c>
      <c r="AZ3810" t="s">
        <v>70</v>
      </c>
    </row>
    <row r="3811" spans="1:52" x14ac:dyDescent="0.3">
      <c r="A3811">
        <v>2206713</v>
      </c>
      <c r="B3811" t="s">
        <v>18443</v>
      </c>
      <c r="C3811" t="str">
        <f t="shared" si="457"/>
        <v>7492</v>
      </c>
      <c r="D3811" t="s">
        <v>8411</v>
      </c>
      <c r="E3811" t="str">
        <f t="shared" si="460"/>
        <v>0100</v>
      </c>
      <c r="F3811" t="s">
        <v>54</v>
      </c>
      <c r="G3811" t="str">
        <f t="shared" si="459"/>
        <v>10</v>
      </c>
      <c r="H3811" t="s">
        <v>55</v>
      </c>
      <c r="I3811" t="s">
        <v>56</v>
      </c>
      <c r="J3811" t="s">
        <v>57</v>
      </c>
      <c r="K3811">
        <v>1</v>
      </c>
      <c r="L3811">
        <v>44763</v>
      </c>
      <c r="M3811">
        <v>1.03</v>
      </c>
      <c r="N3811" t="str">
        <f t="shared" si="454"/>
        <v>000X</v>
      </c>
      <c r="O3811">
        <v>4795</v>
      </c>
      <c r="P3811" t="s">
        <v>72</v>
      </c>
      <c r="Q3811" t="s">
        <v>18165</v>
      </c>
      <c r="R3811" t="s">
        <v>88</v>
      </c>
      <c r="T3811" t="s">
        <v>61</v>
      </c>
      <c r="V3811" t="s">
        <v>18444</v>
      </c>
      <c r="W3811">
        <v>406461</v>
      </c>
      <c r="X3811">
        <v>16440</v>
      </c>
      <c r="Y3811">
        <v>390021</v>
      </c>
      <c r="Z3811">
        <v>322966</v>
      </c>
      <c r="AA3811">
        <v>297466</v>
      </c>
      <c r="AB3811" t="s">
        <v>63</v>
      </c>
      <c r="AC3811" s="1">
        <v>39142</v>
      </c>
      <c r="AD3811">
        <v>625000</v>
      </c>
      <c r="AE3811">
        <v>2105</v>
      </c>
      <c r="AF3811">
        <v>1774</v>
      </c>
      <c r="AG3811" t="s">
        <v>64</v>
      </c>
      <c r="AH3811" t="s">
        <v>76</v>
      </c>
      <c r="AI3811">
        <v>1</v>
      </c>
      <c r="AJ3811">
        <v>2006</v>
      </c>
      <c r="AK3811">
        <v>4</v>
      </c>
      <c r="AL3811">
        <v>3</v>
      </c>
      <c r="AM3811">
        <v>2</v>
      </c>
      <c r="AN3811">
        <v>3978</v>
      </c>
      <c r="AO3811">
        <v>32</v>
      </c>
      <c r="AP3811" t="s">
        <v>63</v>
      </c>
      <c r="AQ3811" t="s">
        <v>66</v>
      </c>
      <c r="AR3811">
        <v>5517</v>
      </c>
      <c r="AW3811" t="s">
        <v>18445</v>
      </c>
      <c r="AX3811" t="s">
        <v>18446</v>
      </c>
      <c r="AY3811" t="s">
        <v>18447</v>
      </c>
      <c r="AZ3811" t="s">
        <v>70</v>
      </c>
    </row>
    <row r="3812" spans="1:52" x14ac:dyDescent="0.3">
      <c r="A3812">
        <v>2207094</v>
      </c>
      <c r="B3812" t="s">
        <v>18448</v>
      </c>
      <c r="C3812" t="str">
        <f t="shared" si="457"/>
        <v>7492</v>
      </c>
      <c r="D3812" t="s">
        <v>8411</v>
      </c>
      <c r="E3812" t="str">
        <f t="shared" si="460"/>
        <v>0100</v>
      </c>
      <c r="F3812" t="s">
        <v>54</v>
      </c>
      <c r="G3812" t="str">
        <f t="shared" si="459"/>
        <v>10</v>
      </c>
      <c r="H3812" t="s">
        <v>55</v>
      </c>
      <c r="I3812" t="s">
        <v>56</v>
      </c>
      <c r="J3812" t="s">
        <v>8434</v>
      </c>
      <c r="K3812">
        <v>1</v>
      </c>
      <c r="L3812">
        <v>69904</v>
      </c>
      <c r="M3812">
        <v>1.6</v>
      </c>
      <c r="N3812" t="str">
        <f t="shared" si="454"/>
        <v>000X</v>
      </c>
      <c r="O3812">
        <v>2536</v>
      </c>
      <c r="P3812" t="s">
        <v>58</v>
      </c>
      <c r="Q3812" t="s">
        <v>8940</v>
      </c>
      <c r="R3812" t="s">
        <v>140</v>
      </c>
      <c r="T3812" t="s">
        <v>61</v>
      </c>
      <c r="V3812" t="s">
        <v>18449</v>
      </c>
      <c r="W3812">
        <v>291106</v>
      </c>
      <c r="X3812">
        <v>20060</v>
      </c>
      <c r="Y3812">
        <v>271046</v>
      </c>
      <c r="Z3812">
        <v>227244</v>
      </c>
      <c r="AA3812">
        <v>202244</v>
      </c>
      <c r="AB3812" t="s">
        <v>63</v>
      </c>
      <c r="AI3812">
        <v>1</v>
      </c>
      <c r="AJ3812">
        <v>2002</v>
      </c>
      <c r="AK3812">
        <v>4</v>
      </c>
      <c r="AL3812">
        <v>3</v>
      </c>
      <c r="AN3812">
        <v>2738</v>
      </c>
      <c r="AO3812">
        <v>32</v>
      </c>
      <c r="AP3812" t="s">
        <v>63</v>
      </c>
      <c r="AQ3812" t="s">
        <v>66</v>
      </c>
      <c r="AR3812">
        <v>4271</v>
      </c>
      <c r="AW3812" t="s">
        <v>18450</v>
      </c>
      <c r="AX3812" t="s">
        <v>18451</v>
      </c>
      <c r="AY3812" t="s">
        <v>18452</v>
      </c>
      <c r="AZ3812" t="s">
        <v>70</v>
      </c>
    </row>
    <row r="3813" spans="1:52" x14ac:dyDescent="0.3">
      <c r="A3813">
        <v>2203862</v>
      </c>
      <c r="B3813" t="s">
        <v>18453</v>
      </c>
      <c r="C3813" t="str">
        <f t="shared" si="457"/>
        <v>7492</v>
      </c>
      <c r="D3813" t="s">
        <v>8411</v>
      </c>
      <c r="E3813" t="str">
        <f>"0000"</f>
        <v>0000</v>
      </c>
      <c r="F3813" t="s">
        <v>108</v>
      </c>
      <c r="G3813" t="str">
        <f t="shared" si="459"/>
        <v>10</v>
      </c>
      <c r="H3813" t="s">
        <v>55</v>
      </c>
      <c r="I3813" t="s">
        <v>56</v>
      </c>
      <c r="J3813" t="s">
        <v>57</v>
      </c>
      <c r="K3813">
        <v>0</v>
      </c>
      <c r="L3813">
        <v>43795</v>
      </c>
      <c r="M3813">
        <v>1.01</v>
      </c>
      <c r="N3813" t="str">
        <f t="shared" si="454"/>
        <v>000X</v>
      </c>
      <c r="O3813">
        <v>2098</v>
      </c>
      <c r="P3813" t="s">
        <v>58</v>
      </c>
      <c r="Q3813" t="s">
        <v>13917</v>
      </c>
      <c r="R3813" t="s">
        <v>140</v>
      </c>
      <c r="T3813" t="s">
        <v>61</v>
      </c>
      <c r="V3813" t="s">
        <v>18454</v>
      </c>
      <c r="W3813">
        <v>16090</v>
      </c>
      <c r="X3813">
        <v>16090</v>
      </c>
      <c r="Y3813">
        <v>0</v>
      </c>
      <c r="Z3813">
        <v>16090</v>
      </c>
      <c r="AA3813">
        <v>16090</v>
      </c>
      <c r="AB3813" t="s">
        <v>72</v>
      </c>
      <c r="AC3813" s="1">
        <v>36708</v>
      </c>
      <c r="AD3813">
        <v>21000</v>
      </c>
      <c r="AE3813">
        <v>1372</v>
      </c>
      <c r="AF3813">
        <v>822</v>
      </c>
      <c r="AG3813" t="s">
        <v>103</v>
      </c>
      <c r="AH3813" t="s">
        <v>873</v>
      </c>
      <c r="AR3813">
        <v>0</v>
      </c>
      <c r="AW3813" t="s">
        <v>18455</v>
      </c>
      <c r="AY3813" t="s">
        <v>18456</v>
      </c>
      <c r="AZ3813" t="s">
        <v>18457</v>
      </c>
    </row>
    <row r="3814" spans="1:52" x14ac:dyDescent="0.3">
      <c r="A3814">
        <v>2203986</v>
      </c>
      <c r="B3814" t="s">
        <v>18458</v>
      </c>
      <c r="C3814" t="str">
        <f t="shared" si="457"/>
        <v>7492</v>
      </c>
      <c r="D3814" t="s">
        <v>8411</v>
      </c>
      <c r="E3814" t="str">
        <f>"0100"</f>
        <v>0100</v>
      </c>
      <c r="F3814" t="s">
        <v>54</v>
      </c>
      <c r="G3814" t="str">
        <f t="shared" si="459"/>
        <v>10</v>
      </c>
      <c r="H3814" t="s">
        <v>55</v>
      </c>
      <c r="I3814" t="s">
        <v>56</v>
      </c>
      <c r="J3814" t="s">
        <v>57</v>
      </c>
      <c r="K3814">
        <v>1</v>
      </c>
      <c r="L3814">
        <v>46177</v>
      </c>
      <c r="M3814">
        <v>1.06</v>
      </c>
      <c r="N3814" t="str">
        <f t="shared" si="454"/>
        <v>000X</v>
      </c>
      <c r="O3814">
        <v>4399</v>
      </c>
      <c r="P3814" t="s">
        <v>72</v>
      </c>
      <c r="Q3814" t="s">
        <v>8934</v>
      </c>
      <c r="R3814" t="s">
        <v>74</v>
      </c>
      <c r="T3814" t="s">
        <v>61</v>
      </c>
      <c r="V3814" t="s">
        <v>18459</v>
      </c>
      <c r="W3814">
        <v>194817</v>
      </c>
      <c r="X3814">
        <v>16960</v>
      </c>
      <c r="Y3814">
        <v>177857</v>
      </c>
      <c r="Z3814">
        <v>194817</v>
      </c>
      <c r="AA3814">
        <v>194817</v>
      </c>
      <c r="AB3814" t="s">
        <v>72</v>
      </c>
      <c r="AC3814" s="1">
        <v>43811</v>
      </c>
      <c r="AD3814">
        <v>235000</v>
      </c>
      <c r="AE3814">
        <v>3027</v>
      </c>
      <c r="AF3814">
        <v>2440</v>
      </c>
      <c r="AG3814" t="s">
        <v>64</v>
      </c>
      <c r="AH3814" t="s">
        <v>76</v>
      </c>
      <c r="AI3814">
        <v>1</v>
      </c>
      <c r="AJ3814">
        <v>2006</v>
      </c>
      <c r="AK3814">
        <v>3</v>
      </c>
      <c r="AL3814">
        <v>2</v>
      </c>
      <c r="AN3814">
        <v>1773</v>
      </c>
      <c r="AO3814">
        <v>32</v>
      </c>
      <c r="AP3814" t="s">
        <v>72</v>
      </c>
      <c r="AQ3814" t="s">
        <v>66</v>
      </c>
      <c r="AR3814">
        <v>2553</v>
      </c>
      <c r="AW3814" t="s">
        <v>18460</v>
      </c>
      <c r="AY3814" t="s">
        <v>18461</v>
      </c>
      <c r="AZ3814" t="s">
        <v>70</v>
      </c>
    </row>
    <row r="3815" spans="1:52" x14ac:dyDescent="0.3">
      <c r="A3815">
        <v>2204010</v>
      </c>
      <c r="B3815" t="s">
        <v>18462</v>
      </c>
      <c r="C3815" t="str">
        <f t="shared" si="457"/>
        <v>7492</v>
      </c>
      <c r="D3815" t="s">
        <v>8411</v>
      </c>
      <c r="E3815" t="str">
        <f>"0100"</f>
        <v>0100</v>
      </c>
      <c r="F3815" t="s">
        <v>54</v>
      </c>
      <c r="G3815" t="str">
        <f t="shared" si="459"/>
        <v>10</v>
      </c>
      <c r="H3815" t="s">
        <v>55</v>
      </c>
      <c r="I3815" t="s">
        <v>56</v>
      </c>
      <c r="J3815" t="s">
        <v>57</v>
      </c>
      <c r="K3815">
        <v>1</v>
      </c>
      <c r="L3815">
        <v>48616</v>
      </c>
      <c r="M3815">
        <v>1.1200000000000001</v>
      </c>
      <c r="N3815" t="str">
        <f t="shared" si="454"/>
        <v>000X</v>
      </c>
      <c r="O3815">
        <v>2194</v>
      </c>
      <c r="P3815" t="s">
        <v>58</v>
      </c>
      <c r="Q3815" t="s">
        <v>9024</v>
      </c>
      <c r="R3815" t="s">
        <v>140</v>
      </c>
      <c r="T3815" t="s">
        <v>61</v>
      </c>
      <c r="V3815" t="s">
        <v>18463</v>
      </c>
      <c r="W3815">
        <v>226775</v>
      </c>
      <c r="X3815">
        <v>17860</v>
      </c>
      <c r="Y3815">
        <v>208915</v>
      </c>
      <c r="Z3815">
        <v>197429</v>
      </c>
      <c r="AA3815">
        <v>171929</v>
      </c>
      <c r="AB3815" t="s">
        <v>63</v>
      </c>
      <c r="AC3815" s="1">
        <v>42324</v>
      </c>
      <c r="AD3815">
        <v>238500</v>
      </c>
      <c r="AE3815">
        <v>2724</v>
      </c>
      <c r="AF3815">
        <v>859</v>
      </c>
      <c r="AG3815" t="s">
        <v>64</v>
      </c>
      <c r="AH3815" t="s">
        <v>76</v>
      </c>
      <c r="AI3815">
        <v>1</v>
      </c>
      <c r="AJ3815">
        <v>2015</v>
      </c>
      <c r="AK3815">
        <v>3</v>
      </c>
      <c r="AL3815">
        <v>2</v>
      </c>
      <c r="AN3815">
        <v>1824</v>
      </c>
      <c r="AO3815">
        <v>32</v>
      </c>
      <c r="AP3815" t="s">
        <v>72</v>
      </c>
      <c r="AQ3815" t="s">
        <v>66</v>
      </c>
      <c r="AR3815">
        <v>2970</v>
      </c>
      <c r="AW3815" t="s">
        <v>18464</v>
      </c>
      <c r="AX3815" t="s">
        <v>18465</v>
      </c>
      <c r="AY3815" t="s">
        <v>18466</v>
      </c>
      <c r="AZ3815" t="s">
        <v>70</v>
      </c>
    </row>
    <row r="3816" spans="1:52" x14ac:dyDescent="0.3">
      <c r="A3816">
        <v>2204109</v>
      </c>
      <c r="B3816" t="s">
        <v>18467</v>
      </c>
      <c r="C3816" t="str">
        <f t="shared" si="457"/>
        <v>7492</v>
      </c>
      <c r="D3816" t="s">
        <v>8411</v>
      </c>
      <c r="E3816" t="str">
        <f>"0100"</f>
        <v>0100</v>
      </c>
      <c r="F3816" t="s">
        <v>54</v>
      </c>
      <c r="G3816" t="str">
        <f t="shared" si="459"/>
        <v>10</v>
      </c>
      <c r="H3816" t="s">
        <v>55</v>
      </c>
      <c r="I3816" t="s">
        <v>56</v>
      </c>
      <c r="J3816" t="s">
        <v>57</v>
      </c>
      <c r="K3816">
        <v>1</v>
      </c>
      <c r="L3816">
        <v>43750</v>
      </c>
      <c r="M3816">
        <v>1</v>
      </c>
      <c r="N3816" t="str">
        <f t="shared" si="454"/>
        <v>000X</v>
      </c>
      <c r="O3816">
        <v>2055</v>
      </c>
      <c r="P3816" t="s">
        <v>58</v>
      </c>
      <c r="Q3816" t="s">
        <v>13917</v>
      </c>
      <c r="R3816" t="s">
        <v>140</v>
      </c>
      <c r="T3816" t="s">
        <v>61</v>
      </c>
      <c r="V3816" t="s">
        <v>18468</v>
      </c>
      <c r="W3816">
        <v>172798</v>
      </c>
      <c r="X3816">
        <v>16070</v>
      </c>
      <c r="Y3816">
        <v>156728</v>
      </c>
      <c r="Z3816">
        <v>130722</v>
      </c>
      <c r="AA3816">
        <v>105722</v>
      </c>
      <c r="AB3816" t="s">
        <v>63</v>
      </c>
      <c r="AC3816" s="1">
        <v>33664</v>
      </c>
      <c r="AD3816">
        <v>21200</v>
      </c>
      <c r="AE3816">
        <v>933</v>
      </c>
      <c r="AF3816">
        <v>1885</v>
      </c>
      <c r="AG3816" t="s">
        <v>103</v>
      </c>
      <c r="AH3816" t="s">
        <v>873</v>
      </c>
      <c r="AI3816">
        <v>2</v>
      </c>
      <c r="AJ3816">
        <v>1994</v>
      </c>
      <c r="AK3816">
        <v>3</v>
      </c>
      <c r="AL3816">
        <v>2</v>
      </c>
      <c r="AN3816">
        <v>1667</v>
      </c>
      <c r="AO3816">
        <v>32</v>
      </c>
      <c r="AP3816" t="s">
        <v>63</v>
      </c>
      <c r="AQ3816" t="s">
        <v>66</v>
      </c>
      <c r="AR3816">
        <v>2427</v>
      </c>
      <c r="AW3816" t="s">
        <v>18469</v>
      </c>
      <c r="AX3816" t="s">
        <v>18470</v>
      </c>
      <c r="AY3816" t="s">
        <v>18471</v>
      </c>
      <c r="AZ3816" t="s">
        <v>18418</v>
      </c>
    </row>
    <row r="3817" spans="1:52" x14ac:dyDescent="0.3">
      <c r="A3817">
        <v>2204249</v>
      </c>
      <c r="B3817" t="s">
        <v>18472</v>
      </c>
      <c r="C3817" t="str">
        <f t="shared" si="457"/>
        <v>7492</v>
      </c>
      <c r="D3817" t="s">
        <v>8411</v>
      </c>
      <c r="E3817" t="str">
        <f>"0100"</f>
        <v>0100</v>
      </c>
      <c r="F3817" t="s">
        <v>54</v>
      </c>
      <c r="G3817" t="str">
        <f t="shared" si="459"/>
        <v>10</v>
      </c>
      <c r="H3817" t="s">
        <v>55</v>
      </c>
      <c r="I3817" t="s">
        <v>56</v>
      </c>
      <c r="J3817" t="s">
        <v>8434</v>
      </c>
      <c r="K3817">
        <v>1</v>
      </c>
      <c r="L3817">
        <v>65691</v>
      </c>
      <c r="M3817">
        <v>1.51</v>
      </c>
      <c r="N3817" t="str">
        <f t="shared" si="454"/>
        <v>000X</v>
      </c>
      <c r="O3817">
        <v>2104</v>
      </c>
      <c r="P3817" t="s">
        <v>58</v>
      </c>
      <c r="Q3817" t="s">
        <v>9384</v>
      </c>
      <c r="R3817" t="s">
        <v>140</v>
      </c>
      <c r="T3817" t="s">
        <v>61</v>
      </c>
      <c r="V3817" t="s">
        <v>18473</v>
      </c>
      <c r="W3817">
        <v>164511</v>
      </c>
      <c r="X3817">
        <v>18850</v>
      </c>
      <c r="Y3817">
        <v>145661</v>
      </c>
      <c r="Z3817">
        <v>164511</v>
      </c>
      <c r="AA3817">
        <v>164511</v>
      </c>
      <c r="AB3817" t="s">
        <v>72</v>
      </c>
      <c r="AI3817">
        <v>1</v>
      </c>
      <c r="AJ3817">
        <v>1985</v>
      </c>
      <c r="AK3817">
        <v>2</v>
      </c>
      <c r="AL3817">
        <v>2</v>
      </c>
      <c r="AN3817">
        <v>1965</v>
      </c>
      <c r="AO3817">
        <v>32</v>
      </c>
      <c r="AP3817" t="s">
        <v>63</v>
      </c>
      <c r="AQ3817" t="s">
        <v>66</v>
      </c>
      <c r="AR3817">
        <v>2737</v>
      </c>
      <c r="AW3817" t="s">
        <v>18474</v>
      </c>
      <c r="AY3817" t="s">
        <v>18475</v>
      </c>
      <c r="AZ3817" t="s">
        <v>18476</v>
      </c>
    </row>
    <row r="3818" spans="1:52" x14ac:dyDescent="0.3">
      <c r="A3818">
        <v>2204273</v>
      </c>
      <c r="B3818" t="s">
        <v>18477</v>
      </c>
      <c r="C3818" t="str">
        <f t="shared" si="457"/>
        <v>7492</v>
      </c>
      <c r="D3818" t="s">
        <v>8411</v>
      </c>
      <c r="E3818" t="str">
        <f>"0100"</f>
        <v>0100</v>
      </c>
      <c r="F3818" t="s">
        <v>54</v>
      </c>
      <c r="G3818" t="str">
        <f t="shared" si="459"/>
        <v>10</v>
      </c>
      <c r="H3818" t="s">
        <v>55</v>
      </c>
      <c r="I3818" t="s">
        <v>56</v>
      </c>
      <c r="J3818" t="s">
        <v>57</v>
      </c>
      <c r="K3818">
        <v>1</v>
      </c>
      <c r="L3818">
        <v>45999</v>
      </c>
      <c r="M3818">
        <v>1.06</v>
      </c>
      <c r="N3818" t="str">
        <f t="shared" si="454"/>
        <v>000X</v>
      </c>
      <c r="O3818">
        <v>2159</v>
      </c>
      <c r="P3818" t="s">
        <v>58</v>
      </c>
      <c r="Q3818" t="s">
        <v>9384</v>
      </c>
      <c r="R3818" t="s">
        <v>140</v>
      </c>
      <c r="T3818" t="s">
        <v>61</v>
      </c>
      <c r="V3818" t="s">
        <v>18478</v>
      </c>
      <c r="W3818">
        <v>199589</v>
      </c>
      <c r="X3818">
        <v>16900</v>
      </c>
      <c r="Y3818">
        <v>182689</v>
      </c>
      <c r="Z3818">
        <v>153836</v>
      </c>
      <c r="AA3818">
        <v>128836</v>
      </c>
      <c r="AB3818" t="s">
        <v>63</v>
      </c>
      <c r="AC3818" s="1">
        <v>42857</v>
      </c>
      <c r="AD3818">
        <v>223000</v>
      </c>
      <c r="AE3818">
        <v>2828</v>
      </c>
      <c r="AF3818">
        <v>2122</v>
      </c>
      <c r="AG3818" t="s">
        <v>64</v>
      </c>
      <c r="AH3818" t="s">
        <v>76</v>
      </c>
      <c r="AI3818">
        <v>1</v>
      </c>
      <c r="AJ3818">
        <v>2000</v>
      </c>
      <c r="AK3818">
        <v>3</v>
      </c>
      <c r="AL3818">
        <v>2</v>
      </c>
      <c r="AN3818">
        <v>1902</v>
      </c>
      <c r="AO3818">
        <v>32</v>
      </c>
      <c r="AP3818" t="s">
        <v>63</v>
      </c>
      <c r="AQ3818" t="s">
        <v>66</v>
      </c>
      <c r="AR3818">
        <v>2539</v>
      </c>
      <c r="AW3818" t="s">
        <v>18479</v>
      </c>
      <c r="AX3818" t="s">
        <v>18480</v>
      </c>
      <c r="AY3818" t="s">
        <v>18481</v>
      </c>
      <c r="AZ3818" t="s">
        <v>70</v>
      </c>
    </row>
    <row r="3819" spans="1:52" x14ac:dyDescent="0.3">
      <c r="A3819">
        <v>2204303</v>
      </c>
      <c r="B3819" t="s">
        <v>18482</v>
      </c>
      <c r="C3819" t="str">
        <f t="shared" si="457"/>
        <v>7492</v>
      </c>
      <c r="D3819" t="s">
        <v>8411</v>
      </c>
      <c r="E3819" t="str">
        <f>"0000"</f>
        <v>0000</v>
      </c>
      <c r="F3819" t="s">
        <v>108</v>
      </c>
      <c r="G3819" t="str">
        <f t="shared" si="459"/>
        <v>10</v>
      </c>
      <c r="H3819" t="s">
        <v>55</v>
      </c>
      <c r="I3819" t="s">
        <v>56</v>
      </c>
      <c r="J3819" t="s">
        <v>57</v>
      </c>
      <c r="K3819">
        <v>0</v>
      </c>
      <c r="L3819">
        <v>46174</v>
      </c>
      <c r="M3819">
        <v>1.06</v>
      </c>
      <c r="N3819" t="str">
        <f t="shared" ref="N3819:N3882" si="461">"000X"</f>
        <v>000X</v>
      </c>
      <c r="O3819">
        <v>2195</v>
      </c>
      <c r="P3819" t="s">
        <v>58</v>
      </c>
      <c r="Q3819" t="s">
        <v>9384</v>
      </c>
      <c r="R3819" t="s">
        <v>140</v>
      </c>
      <c r="T3819" t="s">
        <v>61</v>
      </c>
      <c r="V3819" t="s">
        <v>18483</v>
      </c>
      <c r="W3819">
        <v>16960</v>
      </c>
      <c r="X3819">
        <v>16960</v>
      </c>
      <c r="Y3819">
        <v>0</v>
      </c>
      <c r="Z3819">
        <v>16960</v>
      </c>
      <c r="AA3819">
        <v>16960</v>
      </c>
      <c r="AB3819" t="s">
        <v>72</v>
      </c>
      <c r="AC3819" s="1">
        <v>38169</v>
      </c>
      <c r="AD3819">
        <v>44000</v>
      </c>
      <c r="AE3819">
        <v>1750</v>
      </c>
      <c r="AF3819">
        <v>979</v>
      </c>
      <c r="AG3819" t="s">
        <v>103</v>
      </c>
      <c r="AH3819" t="s">
        <v>76</v>
      </c>
      <c r="AR3819">
        <v>0</v>
      </c>
      <c r="AW3819" t="s">
        <v>18484</v>
      </c>
      <c r="AY3819" t="s">
        <v>18485</v>
      </c>
      <c r="AZ3819" t="s">
        <v>70</v>
      </c>
    </row>
    <row r="3820" spans="1:52" x14ac:dyDescent="0.3">
      <c r="A3820">
        <v>2204311</v>
      </c>
      <c r="B3820" t="s">
        <v>18486</v>
      </c>
      <c r="C3820" t="str">
        <f t="shared" si="457"/>
        <v>7492</v>
      </c>
      <c r="D3820" t="s">
        <v>8411</v>
      </c>
      <c r="E3820" t="str">
        <f>"0100"</f>
        <v>0100</v>
      </c>
      <c r="F3820" t="s">
        <v>54</v>
      </c>
      <c r="G3820" t="str">
        <f t="shared" si="459"/>
        <v>10</v>
      </c>
      <c r="H3820" t="s">
        <v>55</v>
      </c>
      <c r="I3820" t="s">
        <v>56</v>
      </c>
      <c r="J3820" t="s">
        <v>57</v>
      </c>
      <c r="K3820">
        <v>1</v>
      </c>
      <c r="L3820">
        <v>44356</v>
      </c>
      <c r="M3820">
        <v>1.02</v>
      </c>
      <c r="N3820" t="str">
        <f t="shared" si="461"/>
        <v>000X</v>
      </c>
      <c r="O3820">
        <v>4503</v>
      </c>
      <c r="P3820" t="s">
        <v>72</v>
      </c>
      <c r="Q3820" t="s">
        <v>9035</v>
      </c>
      <c r="R3820" t="s">
        <v>140</v>
      </c>
      <c r="T3820" t="s">
        <v>61</v>
      </c>
      <c r="V3820" t="s">
        <v>18487</v>
      </c>
      <c r="W3820">
        <v>174957</v>
      </c>
      <c r="X3820">
        <v>16290</v>
      </c>
      <c r="Y3820">
        <v>158667</v>
      </c>
      <c r="Z3820">
        <v>102379</v>
      </c>
      <c r="AA3820">
        <v>77379</v>
      </c>
      <c r="AB3820" t="s">
        <v>63</v>
      </c>
      <c r="AC3820" s="1">
        <v>44089</v>
      </c>
      <c r="AD3820">
        <v>245900</v>
      </c>
      <c r="AE3820">
        <v>3092</v>
      </c>
      <c r="AF3820">
        <v>1519</v>
      </c>
      <c r="AG3820" t="s">
        <v>64</v>
      </c>
      <c r="AH3820" t="s">
        <v>76</v>
      </c>
      <c r="AI3820">
        <v>1</v>
      </c>
      <c r="AJ3820">
        <v>2010</v>
      </c>
      <c r="AK3820">
        <v>3</v>
      </c>
      <c r="AL3820">
        <v>2</v>
      </c>
      <c r="AN3820">
        <v>1860</v>
      </c>
      <c r="AO3820">
        <v>32</v>
      </c>
      <c r="AP3820" t="s">
        <v>72</v>
      </c>
      <c r="AQ3820" t="s">
        <v>66</v>
      </c>
      <c r="AR3820">
        <v>2805</v>
      </c>
      <c r="AW3820" t="s">
        <v>18488</v>
      </c>
      <c r="AX3820" t="s">
        <v>18489</v>
      </c>
      <c r="AY3820" t="s">
        <v>18490</v>
      </c>
      <c r="AZ3820" t="s">
        <v>70</v>
      </c>
    </row>
    <row r="3821" spans="1:52" x14ac:dyDescent="0.3">
      <c r="A3821">
        <v>2205342</v>
      </c>
      <c r="B3821" t="s">
        <v>18491</v>
      </c>
      <c r="C3821" t="str">
        <f t="shared" si="457"/>
        <v>7492</v>
      </c>
      <c r="D3821" t="s">
        <v>8411</v>
      </c>
      <c r="E3821" t="str">
        <f>"0100"</f>
        <v>0100</v>
      </c>
      <c r="F3821" t="s">
        <v>54</v>
      </c>
      <c r="G3821" t="str">
        <f t="shared" si="459"/>
        <v>10</v>
      </c>
      <c r="H3821" t="s">
        <v>55</v>
      </c>
      <c r="I3821" t="s">
        <v>56</v>
      </c>
      <c r="J3821" t="s">
        <v>57</v>
      </c>
      <c r="K3821">
        <v>1</v>
      </c>
      <c r="L3821">
        <v>48014</v>
      </c>
      <c r="M3821">
        <v>1.1000000000000001</v>
      </c>
      <c r="N3821" t="str">
        <f t="shared" si="461"/>
        <v>000X</v>
      </c>
      <c r="O3821">
        <v>4525</v>
      </c>
      <c r="P3821" t="s">
        <v>72</v>
      </c>
      <c r="Q3821" t="s">
        <v>9035</v>
      </c>
      <c r="R3821" t="s">
        <v>140</v>
      </c>
      <c r="T3821" t="s">
        <v>61</v>
      </c>
      <c r="V3821" t="s">
        <v>18492</v>
      </c>
      <c r="W3821">
        <v>310879</v>
      </c>
      <c r="X3821">
        <v>17640</v>
      </c>
      <c r="Y3821">
        <v>293239</v>
      </c>
      <c r="Z3821">
        <v>265461</v>
      </c>
      <c r="AA3821">
        <v>240461</v>
      </c>
      <c r="AB3821" t="s">
        <v>63</v>
      </c>
      <c r="AC3821" s="1">
        <v>37773</v>
      </c>
      <c r="AD3821">
        <v>13000</v>
      </c>
      <c r="AE3821">
        <v>1613</v>
      </c>
      <c r="AF3821">
        <v>319</v>
      </c>
      <c r="AG3821" t="s">
        <v>103</v>
      </c>
      <c r="AH3821" t="s">
        <v>76</v>
      </c>
      <c r="AI3821">
        <v>1</v>
      </c>
      <c r="AJ3821">
        <v>2005</v>
      </c>
      <c r="AK3821">
        <v>3</v>
      </c>
      <c r="AL3821">
        <v>2</v>
      </c>
      <c r="AN3821">
        <v>2601</v>
      </c>
      <c r="AO3821">
        <v>32</v>
      </c>
      <c r="AP3821" t="s">
        <v>63</v>
      </c>
      <c r="AQ3821" t="s">
        <v>66</v>
      </c>
      <c r="AR3821">
        <v>3765</v>
      </c>
      <c r="AW3821" t="s">
        <v>18493</v>
      </c>
      <c r="AX3821" t="s">
        <v>18494</v>
      </c>
      <c r="AY3821" t="s">
        <v>18495</v>
      </c>
      <c r="AZ3821" t="s">
        <v>70</v>
      </c>
    </row>
    <row r="3822" spans="1:52" x14ac:dyDescent="0.3">
      <c r="A3822">
        <v>2205423</v>
      </c>
      <c r="B3822" t="s">
        <v>18496</v>
      </c>
      <c r="C3822" t="str">
        <f t="shared" si="457"/>
        <v>7492</v>
      </c>
      <c r="D3822" t="s">
        <v>8411</v>
      </c>
      <c r="E3822" t="str">
        <f>"0100"</f>
        <v>0100</v>
      </c>
      <c r="F3822" t="s">
        <v>54</v>
      </c>
      <c r="G3822" t="str">
        <f t="shared" si="459"/>
        <v>10</v>
      </c>
      <c r="H3822" t="s">
        <v>55</v>
      </c>
      <c r="I3822" t="s">
        <v>56</v>
      </c>
      <c r="J3822" t="s">
        <v>57</v>
      </c>
      <c r="K3822">
        <v>1</v>
      </c>
      <c r="L3822">
        <v>45370</v>
      </c>
      <c r="M3822">
        <v>1.04</v>
      </c>
      <c r="N3822" t="str">
        <f t="shared" si="461"/>
        <v>000X</v>
      </c>
      <c r="O3822">
        <v>4589</v>
      </c>
      <c r="P3822" t="s">
        <v>72</v>
      </c>
      <c r="Q3822" t="s">
        <v>8934</v>
      </c>
      <c r="R3822" t="s">
        <v>74</v>
      </c>
      <c r="T3822" t="s">
        <v>61</v>
      </c>
      <c r="V3822" t="s">
        <v>18497</v>
      </c>
      <c r="W3822">
        <v>248725</v>
      </c>
      <c r="X3822">
        <v>16670</v>
      </c>
      <c r="Y3822">
        <v>232055</v>
      </c>
      <c r="Z3822">
        <v>187325</v>
      </c>
      <c r="AA3822">
        <v>157325</v>
      </c>
      <c r="AB3822" t="s">
        <v>63</v>
      </c>
      <c r="AC3822" s="1">
        <v>41609</v>
      </c>
      <c r="AD3822">
        <v>165000</v>
      </c>
      <c r="AE3822">
        <v>2598</v>
      </c>
      <c r="AF3822">
        <v>115</v>
      </c>
      <c r="AG3822" t="s">
        <v>64</v>
      </c>
      <c r="AH3822" t="s">
        <v>76</v>
      </c>
      <c r="AI3822">
        <v>2</v>
      </c>
      <c r="AJ3822">
        <v>2004</v>
      </c>
      <c r="AK3822">
        <v>4</v>
      </c>
      <c r="AL3822">
        <v>3</v>
      </c>
      <c r="AN3822">
        <v>2552</v>
      </c>
      <c r="AO3822">
        <v>32</v>
      </c>
      <c r="AP3822" t="s">
        <v>72</v>
      </c>
      <c r="AQ3822" t="s">
        <v>66</v>
      </c>
      <c r="AR3822">
        <v>3017</v>
      </c>
      <c r="AW3822" t="s">
        <v>18498</v>
      </c>
      <c r="AX3822" t="s">
        <v>18499</v>
      </c>
      <c r="AY3822" t="s">
        <v>18500</v>
      </c>
      <c r="AZ3822" t="s">
        <v>70</v>
      </c>
    </row>
    <row r="3823" spans="1:52" x14ac:dyDescent="0.3">
      <c r="A3823">
        <v>2205440</v>
      </c>
      <c r="B3823" t="s">
        <v>18501</v>
      </c>
      <c r="C3823" t="str">
        <f t="shared" si="457"/>
        <v>7492</v>
      </c>
      <c r="D3823" t="s">
        <v>8411</v>
      </c>
      <c r="E3823" t="str">
        <f>"0100"</f>
        <v>0100</v>
      </c>
      <c r="F3823" t="s">
        <v>54</v>
      </c>
      <c r="G3823" t="str">
        <f t="shared" si="459"/>
        <v>10</v>
      </c>
      <c r="H3823" t="s">
        <v>55</v>
      </c>
      <c r="I3823" t="s">
        <v>56</v>
      </c>
      <c r="J3823" t="s">
        <v>8434</v>
      </c>
      <c r="K3823">
        <v>1</v>
      </c>
      <c r="L3823">
        <v>56850</v>
      </c>
      <c r="M3823">
        <v>1.31</v>
      </c>
      <c r="N3823" t="str">
        <f t="shared" si="461"/>
        <v>000X</v>
      </c>
      <c r="O3823">
        <v>4625</v>
      </c>
      <c r="P3823" t="s">
        <v>72</v>
      </c>
      <c r="Q3823" t="s">
        <v>8934</v>
      </c>
      <c r="R3823" t="s">
        <v>74</v>
      </c>
      <c r="T3823" t="s">
        <v>61</v>
      </c>
      <c r="V3823" t="s">
        <v>18502</v>
      </c>
      <c r="W3823">
        <v>242068</v>
      </c>
      <c r="X3823">
        <v>16310</v>
      </c>
      <c r="Y3823">
        <v>225758</v>
      </c>
      <c r="Z3823">
        <v>242068</v>
      </c>
      <c r="AA3823">
        <v>217068</v>
      </c>
      <c r="AB3823" t="s">
        <v>63</v>
      </c>
      <c r="AC3823" s="1">
        <v>43076</v>
      </c>
      <c r="AD3823">
        <v>275000</v>
      </c>
      <c r="AE3823">
        <v>2871</v>
      </c>
      <c r="AF3823">
        <v>1520</v>
      </c>
      <c r="AG3823" t="s">
        <v>64</v>
      </c>
      <c r="AH3823" t="s">
        <v>76</v>
      </c>
      <c r="AI3823">
        <v>1</v>
      </c>
      <c r="AJ3823">
        <v>2016</v>
      </c>
      <c r="AK3823">
        <v>3</v>
      </c>
      <c r="AL3823">
        <v>2</v>
      </c>
      <c r="AN3823">
        <v>2212</v>
      </c>
      <c r="AO3823">
        <v>32</v>
      </c>
      <c r="AP3823" t="s">
        <v>72</v>
      </c>
      <c r="AQ3823" t="s">
        <v>66</v>
      </c>
      <c r="AR3823">
        <v>3068</v>
      </c>
      <c r="AW3823" t="s">
        <v>18195</v>
      </c>
      <c r="AX3823" t="s">
        <v>18196</v>
      </c>
      <c r="AY3823" t="s">
        <v>18197</v>
      </c>
      <c r="AZ3823" t="s">
        <v>70</v>
      </c>
    </row>
    <row r="3824" spans="1:52" x14ac:dyDescent="0.3">
      <c r="A3824">
        <v>2205563</v>
      </c>
      <c r="B3824" t="s">
        <v>18503</v>
      </c>
      <c r="C3824" t="str">
        <f t="shared" si="457"/>
        <v>7492</v>
      </c>
      <c r="D3824" t="s">
        <v>8411</v>
      </c>
      <c r="E3824" t="str">
        <f>"0100"</f>
        <v>0100</v>
      </c>
      <c r="F3824" t="s">
        <v>54</v>
      </c>
      <c r="G3824" t="str">
        <f t="shared" si="459"/>
        <v>10</v>
      </c>
      <c r="H3824" t="s">
        <v>55</v>
      </c>
      <c r="I3824" t="s">
        <v>56</v>
      </c>
      <c r="J3824" t="s">
        <v>57</v>
      </c>
      <c r="K3824">
        <v>1</v>
      </c>
      <c r="L3824">
        <v>43310</v>
      </c>
      <c r="M3824">
        <v>0.99</v>
      </c>
      <c r="N3824" t="str">
        <f t="shared" si="461"/>
        <v>000X</v>
      </c>
      <c r="O3824">
        <v>2720</v>
      </c>
      <c r="P3824" t="s">
        <v>58</v>
      </c>
      <c r="Q3824" t="s">
        <v>8625</v>
      </c>
      <c r="R3824" t="s">
        <v>118</v>
      </c>
      <c r="T3824" t="s">
        <v>61</v>
      </c>
      <c r="V3824" t="s">
        <v>18504</v>
      </c>
      <c r="W3824">
        <v>133779</v>
      </c>
      <c r="X3824">
        <v>15910</v>
      </c>
      <c r="Y3824">
        <v>117869</v>
      </c>
      <c r="Z3824">
        <v>88857</v>
      </c>
      <c r="AA3824">
        <v>63357</v>
      </c>
      <c r="AB3824" t="s">
        <v>63</v>
      </c>
      <c r="AC3824" s="1">
        <v>31275</v>
      </c>
      <c r="AD3824">
        <v>11000</v>
      </c>
      <c r="AE3824">
        <v>677</v>
      </c>
      <c r="AF3824">
        <v>918</v>
      </c>
      <c r="AG3824" t="s">
        <v>103</v>
      </c>
      <c r="AH3824" t="s">
        <v>76</v>
      </c>
      <c r="AI3824">
        <v>1</v>
      </c>
      <c r="AJ3824">
        <v>1986</v>
      </c>
      <c r="AK3824">
        <v>2</v>
      </c>
      <c r="AL3824">
        <v>2</v>
      </c>
      <c r="AN3824">
        <v>1493</v>
      </c>
      <c r="AO3824">
        <v>32</v>
      </c>
      <c r="AP3824" t="s">
        <v>72</v>
      </c>
      <c r="AQ3824" t="s">
        <v>66</v>
      </c>
      <c r="AR3824">
        <v>2252</v>
      </c>
      <c r="AW3824" t="s">
        <v>18505</v>
      </c>
      <c r="AX3824" t="s">
        <v>18506</v>
      </c>
      <c r="AY3824" t="s">
        <v>18507</v>
      </c>
      <c r="AZ3824" t="s">
        <v>18508</v>
      </c>
    </row>
    <row r="3825" spans="1:52" x14ac:dyDescent="0.3">
      <c r="A3825">
        <v>2205776</v>
      </c>
      <c r="B3825" t="s">
        <v>18509</v>
      </c>
      <c r="C3825" t="str">
        <f t="shared" si="457"/>
        <v>7492</v>
      </c>
      <c r="D3825" t="s">
        <v>8411</v>
      </c>
      <c r="E3825" t="str">
        <f>"0000"</f>
        <v>0000</v>
      </c>
      <c r="F3825" t="s">
        <v>108</v>
      </c>
      <c r="G3825" t="str">
        <f t="shared" si="459"/>
        <v>10</v>
      </c>
      <c r="H3825" t="s">
        <v>55</v>
      </c>
      <c r="I3825" t="s">
        <v>56</v>
      </c>
      <c r="J3825" t="s">
        <v>57</v>
      </c>
      <c r="K3825">
        <v>0</v>
      </c>
      <c r="L3825">
        <v>43760</v>
      </c>
      <c r="M3825">
        <v>1</v>
      </c>
      <c r="N3825" t="str">
        <f t="shared" si="461"/>
        <v>000X</v>
      </c>
      <c r="O3825">
        <v>2408</v>
      </c>
      <c r="P3825" t="s">
        <v>58</v>
      </c>
      <c r="Q3825" t="s">
        <v>8625</v>
      </c>
      <c r="R3825" t="s">
        <v>118</v>
      </c>
      <c r="T3825" t="s">
        <v>61</v>
      </c>
      <c r="V3825" t="s">
        <v>18510</v>
      </c>
      <c r="W3825">
        <v>16070</v>
      </c>
      <c r="X3825">
        <v>16070</v>
      </c>
      <c r="Y3825">
        <v>0</v>
      </c>
      <c r="Z3825">
        <v>16070</v>
      </c>
      <c r="AA3825">
        <v>16070</v>
      </c>
      <c r="AB3825" t="s">
        <v>72</v>
      </c>
      <c r="AC3825" s="1">
        <v>38261</v>
      </c>
      <c r="AD3825">
        <v>40000</v>
      </c>
      <c r="AE3825">
        <v>1777</v>
      </c>
      <c r="AF3825">
        <v>1657</v>
      </c>
      <c r="AG3825" t="s">
        <v>103</v>
      </c>
      <c r="AH3825" t="s">
        <v>76</v>
      </c>
      <c r="AR3825">
        <v>0</v>
      </c>
      <c r="AW3825" t="s">
        <v>18511</v>
      </c>
      <c r="AX3825" t="s">
        <v>18512</v>
      </c>
      <c r="AY3825" t="s">
        <v>18513</v>
      </c>
      <c r="AZ3825" t="s">
        <v>18514</v>
      </c>
    </row>
    <row r="3826" spans="1:52" x14ac:dyDescent="0.3">
      <c r="A3826">
        <v>2206187</v>
      </c>
      <c r="B3826" t="s">
        <v>18515</v>
      </c>
      <c r="C3826" t="str">
        <f t="shared" si="457"/>
        <v>7492</v>
      </c>
      <c r="D3826" t="s">
        <v>8411</v>
      </c>
      <c r="E3826" t="str">
        <f>"0000"</f>
        <v>0000</v>
      </c>
      <c r="F3826" t="s">
        <v>108</v>
      </c>
      <c r="G3826" t="str">
        <f t="shared" si="459"/>
        <v>10</v>
      </c>
      <c r="H3826" t="s">
        <v>55</v>
      </c>
      <c r="I3826" t="s">
        <v>56</v>
      </c>
      <c r="J3826" t="s">
        <v>57</v>
      </c>
      <c r="K3826">
        <v>0</v>
      </c>
      <c r="L3826">
        <v>49290</v>
      </c>
      <c r="M3826">
        <v>1.1299999999999999</v>
      </c>
      <c r="N3826" t="str">
        <f t="shared" si="461"/>
        <v>000X</v>
      </c>
      <c r="O3826">
        <v>2485</v>
      </c>
      <c r="P3826" t="s">
        <v>58</v>
      </c>
      <c r="Q3826" t="s">
        <v>8625</v>
      </c>
      <c r="R3826" t="s">
        <v>118</v>
      </c>
      <c r="T3826" t="s">
        <v>61</v>
      </c>
      <c r="V3826" t="s">
        <v>18516</v>
      </c>
      <c r="W3826">
        <v>18100</v>
      </c>
      <c r="X3826">
        <v>18100</v>
      </c>
      <c r="Y3826">
        <v>0</v>
      </c>
      <c r="Z3826">
        <v>18100</v>
      </c>
      <c r="AA3826">
        <v>18100</v>
      </c>
      <c r="AB3826" t="s">
        <v>72</v>
      </c>
      <c r="AC3826" s="1">
        <v>38322</v>
      </c>
      <c r="AD3826">
        <v>40000</v>
      </c>
      <c r="AE3826">
        <v>1794</v>
      </c>
      <c r="AF3826">
        <v>326</v>
      </c>
      <c r="AG3826" t="s">
        <v>103</v>
      </c>
      <c r="AH3826" t="s">
        <v>76</v>
      </c>
      <c r="AR3826">
        <v>0</v>
      </c>
      <c r="AW3826" t="s">
        <v>18517</v>
      </c>
      <c r="AY3826" t="s">
        <v>18518</v>
      </c>
      <c r="AZ3826" t="s">
        <v>18519</v>
      </c>
    </row>
    <row r="3827" spans="1:52" x14ac:dyDescent="0.3">
      <c r="A3827">
        <v>2206250</v>
      </c>
      <c r="B3827" t="s">
        <v>18520</v>
      </c>
      <c r="C3827" t="str">
        <f t="shared" si="457"/>
        <v>7492</v>
      </c>
      <c r="D3827" t="s">
        <v>8411</v>
      </c>
      <c r="E3827" t="str">
        <f>"0100"</f>
        <v>0100</v>
      </c>
      <c r="F3827" t="s">
        <v>54</v>
      </c>
      <c r="G3827" t="str">
        <f t="shared" si="459"/>
        <v>10</v>
      </c>
      <c r="H3827" t="s">
        <v>55</v>
      </c>
      <c r="I3827" t="s">
        <v>56</v>
      </c>
      <c r="J3827" t="s">
        <v>57</v>
      </c>
      <c r="K3827">
        <v>1</v>
      </c>
      <c r="L3827">
        <v>46162</v>
      </c>
      <c r="M3827">
        <v>1.06</v>
      </c>
      <c r="N3827" t="str">
        <f t="shared" si="461"/>
        <v>000X</v>
      </c>
      <c r="O3827">
        <v>2581</v>
      </c>
      <c r="P3827" t="s">
        <v>58</v>
      </c>
      <c r="Q3827" t="s">
        <v>8625</v>
      </c>
      <c r="R3827" t="s">
        <v>118</v>
      </c>
      <c r="T3827" t="s">
        <v>61</v>
      </c>
      <c r="V3827" t="s">
        <v>18521</v>
      </c>
      <c r="W3827">
        <v>176156</v>
      </c>
      <c r="X3827">
        <v>16960</v>
      </c>
      <c r="Y3827">
        <v>159196</v>
      </c>
      <c r="Z3827">
        <v>127161</v>
      </c>
      <c r="AA3827">
        <v>102161</v>
      </c>
      <c r="AB3827" t="s">
        <v>63</v>
      </c>
      <c r="AC3827" s="1">
        <v>37653</v>
      </c>
      <c r="AD3827">
        <v>10000</v>
      </c>
      <c r="AE3827">
        <v>1578</v>
      </c>
      <c r="AF3827">
        <v>1330</v>
      </c>
      <c r="AG3827" t="s">
        <v>103</v>
      </c>
      <c r="AH3827" t="s">
        <v>76</v>
      </c>
      <c r="AI3827">
        <v>1</v>
      </c>
      <c r="AJ3827">
        <v>2003</v>
      </c>
      <c r="AK3827">
        <v>4</v>
      </c>
      <c r="AL3827">
        <v>2</v>
      </c>
      <c r="AN3827">
        <v>1812</v>
      </c>
      <c r="AO3827">
        <v>32</v>
      </c>
      <c r="AP3827" t="s">
        <v>72</v>
      </c>
      <c r="AQ3827" t="s">
        <v>66</v>
      </c>
      <c r="AR3827">
        <v>2463</v>
      </c>
      <c r="AW3827" t="s">
        <v>18522</v>
      </c>
      <c r="AX3827" t="s">
        <v>18523</v>
      </c>
      <c r="AY3827" t="s">
        <v>18524</v>
      </c>
      <c r="AZ3827" t="s">
        <v>70</v>
      </c>
    </row>
    <row r="3828" spans="1:52" x14ac:dyDescent="0.3">
      <c r="A3828">
        <v>2206659</v>
      </c>
      <c r="B3828" t="s">
        <v>18525</v>
      </c>
      <c r="C3828" t="str">
        <f t="shared" si="457"/>
        <v>7492</v>
      </c>
      <c r="D3828" t="s">
        <v>8411</v>
      </c>
      <c r="E3828" t="str">
        <f>"0100"</f>
        <v>0100</v>
      </c>
      <c r="F3828" t="s">
        <v>54</v>
      </c>
      <c r="G3828" t="str">
        <f t="shared" si="459"/>
        <v>10</v>
      </c>
      <c r="H3828" t="s">
        <v>55</v>
      </c>
      <c r="I3828" t="s">
        <v>56</v>
      </c>
      <c r="J3828" t="s">
        <v>57</v>
      </c>
      <c r="K3828">
        <v>1</v>
      </c>
      <c r="L3828">
        <v>43240</v>
      </c>
      <c r="M3828">
        <v>0.99</v>
      </c>
      <c r="N3828" t="str">
        <f t="shared" si="461"/>
        <v>000X</v>
      </c>
      <c r="O3828">
        <v>2629</v>
      </c>
      <c r="P3828" t="s">
        <v>58</v>
      </c>
      <c r="Q3828" t="s">
        <v>9056</v>
      </c>
      <c r="R3828" t="s">
        <v>140</v>
      </c>
      <c r="T3828" t="s">
        <v>61</v>
      </c>
      <c r="V3828" t="s">
        <v>18526</v>
      </c>
      <c r="W3828">
        <v>273979</v>
      </c>
      <c r="X3828">
        <v>15880</v>
      </c>
      <c r="Y3828">
        <v>258099</v>
      </c>
      <c r="Z3828">
        <v>273979</v>
      </c>
      <c r="AA3828">
        <v>248979</v>
      </c>
      <c r="AB3828" t="s">
        <v>63</v>
      </c>
      <c r="AC3828" s="1">
        <v>42620</v>
      </c>
      <c r="AD3828">
        <v>252500</v>
      </c>
      <c r="AE3828">
        <v>2783</v>
      </c>
      <c r="AF3828">
        <v>2391</v>
      </c>
      <c r="AG3828" t="s">
        <v>64</v>
      </c>
      <c r="AH3828" t="s">
        <v>76</v>
      </c>
      <c r="AI3828">
        <v>1</v>
      </c>
      <c r="AJ3828">
        <v>2016</v>
      </c>
      <c r="AK3828">
        <v>3</v>
      </c>
      <c r="AL3828">
        <v>2</v>
      </c>
      <c r="AN3828">
        <v>2208</v>
      </c>
      <c r="AO3828">
        <v>32</v>
      </c>
      <c r="AP3828" t="s">
        <v>63</v>
      </c>
      <c r="AQ3828" t="s">
        <v>66</v>
      </c>
      <c r="AR3828">
        <v>2974</v>
      </c>
      <c r="AW3828" t="s">
        <v>18527</v>
      </c>
      <c r="AX3828" t="s">
        <v>18528</v>
      </c>
      <c r="AY3828" t="s">
        <v>18529</v>
      </c>
      <c r="AZ3828" t="s">
        <v>70</v>
      </c>
    </row>
    <row r="3829" spans="1:52" x14ac:dyDescent="0.3">
      <c r="A3829">
        <v>2207591</v>
      </c>
      <c r="B3829" t="s">
        <v>18530</v>
      </c>
      <c r="C3829" t="str">
        <f t="shared" si="457"/>
        <v>7492</v>
      </c>
      <c r="D3829" t="s">
        <v>8411</v>
      </c>
      <c r="E3829" t="str">
        <f>"0000"</f>
        <v>0000</v>
      </c>
      <c r="F3829" t="s">
        <v>108</v>
      </c>
      <c r="G3829" t="str">
        <f t="shared" si="459"/>
        <v>10</v>
      </c>
      <c r="H3829" t="s">
        <v>55</v>
      </c>
      <c r="I3829" t="s">
        <v>56</v>
      </c>
      <c r="J3829" t="s">
        <v>57</v>
      </c>
      <c r="K3829">
        <v>0</v>
      </c>
      <c r="L3829">
        <v>52324</v>
      </c>
      <c r="M3829">
        <v>1.2</v>
      </c>
      <c r="N3829" t="str">
        <f t="shared" si="461"/>
        <v>000X</v>
      </c>
      <c r="O3829">
        <v>4638</v>
      </c>
      <c r="P3829" t="s">
        <v>72</v>
      </c>
      <c r="Q3829" t="s">
        <v>8934</v>
      </c>
      <c r="R3829" t="s">
        <v>74</v>
      </c>
      <c r="T3829" t="s">
        <v>61</v>
      </c>
      <c r="V3829" t="s">
        <v>18531</v>
      </c>
      <c r="W3829">
        <v>19220</v>
      </c>
      <c r="X3829">
        <v>19220</v>
      </c>
      <c r="Y3829">
        <v>0</v>
      </c>
      <c r="Z3829">
        <v>19220</v>
      </c>
      <c r="AA3829">
        <v>19220</v>
      </c>
      <c r="AB3829" t="s">
        <v>72</v>
      </c>
      <c r="AC3829" s="1">
        <v>35186</v>
      </c>
      <c r="AD3829">
        <v>18700</v>
      </c>
      <c r="AE3829">
        <v>1134</v>
      </c>
      <c r="AF3829">
        <v>1433</v>
      </c>
      <c r="AG3829" t="s">
        <v>103</v>
      </c>
      <c r="AH3829" t="s">
        <v>873</v>
      </c>
      <c r="AR3829">
        <v>0</v>
      </c>
      <c r="AW3829" t="s">
        <v>18532</v>
      </c>
      <c r="AX3829" t="s">
        <v>18533</v>
      </c>
      <c r="AY3829" t="s">
        <v>18534</v>
      </c>
      <c r="AZ3829" t="s">
        <v>18535</v>
      </c>
    </row>
    <row r="3830" spans="1:52" x14ac:dyDescent="0.3">
      <c r="A3830">
        <v>2208091</v>
      </c>
      <c r="B3830" t="s">
        <v>18536</v>
      </c>
      <c r="C3830" t="str">
        <f t="shared" si="457"/>
        <v>7492</v>
      </c>
      <c r="D3830" t="s">
        <v>8411</v>
      </c>
      <c r="E3830" t="str">
        <f>"0100"</f>
        <v>0100</v>
      </c>
      <c r="F3830" t="s">
        <v>54</v>
      </c>
      <c r="G3830" t="str">
        <f t="shared" si="459"/>
        <v>10</v>
      </c>
      <c r="H3830" t="s">
        <v>55</v>
      </c>
      <c r="I3830" t="s">
        <v>56</v>
      </c>
      <c r="J3830" t="s">
        <v>57</v>
      </c>
      <c r="K3830">
        <v>1</v>
      </c>
      <c r="L3830">
        <v>43835</v>
      </c>
      <c r="M3830">
        <v>1.01</v>
      </c>
      <c r="N3830" t="str">
        <f t="shared" si="461"/>
        <v>000X</v>
      </c>
      <c r="O3830">
        <v>2860</v>
      </c>
      <c r="P3830" t="s">
        <v>58</v>
      </c>
      <c r="Q3830" t="s">
        <v>8940</v>
      </c>
      <c r="R3830" t="s">
        <v>140</v>
      </c>
      <c r="T3830" t="s">
        <v>61</v>
      </c>
      <c r="V3830" t="s">
        <v>18537</v>
      </c>
      <c r="W3830">
        <v>203048</v>
      </c>
      <c r="X3830">
        <v>16100</v>
      </c>
      <c r="Y3830">
        <v>186948</v>
      </c>
      <c r="Z3830">
        <v>148166</v>
      </c>
      <c r="AA3830">
        <v>122666</v>
      </c>
      <c r="AB3830" t="s">
        <v>63</v>
      </c>
      <c r="AC3830" s="1">
        <v>38473</v>
      </c>
      <c r="AD3830">
        <v>268000</v>
      </c>
      <c r="AE3830">
        <v>1852</v>
      </c>
      <c r="AF3830">
        <v>2080</v>
      </c>
      <c r="AG3830" t="s">
        <v>64</v>
      </c>
      <c r="AH3830" t="s">
        <v>76</v>
      </c>
      <c r="AI3830">
        <v>1</v>
      </c>
      <c r="AJ3830">
        <v>2005</v>
      </c>
      <c r="AK3830">
        <v>3</v>
      </c>
      <c r="AL3830">
        <v>2</v>
      </c>
      <c r="AN3830">
        <v>2097</v>
      </c>
      <c r="AO3830">
        <v>32</v>
      </c>
      <c r="AP3830" t="s">
        <v>72</v>
      </c>
      <c r="AQ3830" t="s">
        <v>66</v>
      </c>
      <c r="AR3830">
        <v>3229</v>
      </c>
      <c r="AW3830" t="s">
        <v>18538</v>
      </c>
      <c r="AY3830" t="s">
        <v>18539</v>
      </c>
      <c r="AZ3830" t="s">
        <v>70</v>
      </c>
    </row>
    <row r="3831" spans="1:52" x14ac:dyDescent="0.3">
      <c r="A3831">
        <v>2208651</v>
      </c>
      <c r="B3831" t="s">
        <v>18540</v>
      </c>
      <c r="C3831" t="str">
        <f t="shared" si="457"/>
        <v>7492</v>
      </c>
      <c r="D3831" t="s">
        <v>8411</v>
      </c>
      <c r="E3831" t="str">
        <f>"0100"</f>
        <v>0100</v>
      </c>
      <c r="F3831" t="s">
        <v>54</v>
      </c>
      <c r="G3831" t="str">
        <f t="shared" si="459"/>
        <v>10</v>
      </c>
      <c r="H3831" t="s">
        <v>55</v>
      </c>
      <c r="I3831" t="s">
        <v>56</v>
      </c>
      <c r="J3831" t="s">
        <v>57</v>
      </c>
      <c r="K3831">
        <v>1</v>
      </c>
      <c r="L3831">
        <v>46670</v>
      </c>
      <c r="M3831">
        <v>1.07</v>
      </c>
      <c r="N3831" t="str">
        <f t="shared" si="461"/>
        <v>000X</v>
      </c>
      <c r="O3831">
        <v>2859</v>
      </c>
      <c r="P3831" t="s">
        <v>58</v>
      </c>
      <c r="Q3831" t="s">
        <v>8940</v>
      </c>
      <c r="R3831" t="s">
        <v>140</v>
      </c>
      <c r="T3831" t="s">
        <v>61</v>
      </c>
      <c r="V3831" t="s">
        <v>18541</v>
      </c>
      <c r="W3831">
        <v>262315</v>
      </c>
      <c r="X3831">
        <v>17140</v>
      </c>
      <c r="Y3831">
        <v>245175</v>
      </c>
      <c r="Z3831">
        <v>262315</v>
      </c>
      <c r="AA3831">
        <v>237315</v>
      </c>
      <c r="AB3831" t="s">
        <v>63</v>
      </c>
      <c r="AC3831" s="1">
        <v>43462</v>
      </c>
      <c r="AD3831">
        <v>314500</v>
      </c>
      <c r="AE3831">
        <v>2949</v>
      </c>
      <c r="AF3831">
        <v>165</v>
      </c>
      <c r="AG3831" t="s">
        <v>64</v>
      </c>
      <c r="AH3831" t="s">
        <v>76</v>
      </c>
      <c r="AI3831">
        <v>1</v>
      </c>
      <c r="AJ3831">
        <v>2008</v>
      </c>
      <c r="AK3831">
        <v>4</v>
      </c>
      <c r="AL3831">
        <v>2</v>
      </c>
      <c r="AM3831">
        <v>1</v>
      </c>
      <c r="AN3831">
        <v>2660</v>
      </c>
      <c r="AO3831">
        <v>32</v>
      </c>
      <c r="AP3831" t="s">
        <v>63</v>
      </c>
      <c r="AQ3831" t="s">
        <v>66</v>
      </c>
      <c r="AR3831">
        <v>3673</v>
      </c>
      <c r="AW3831" t="s">
        <v>18542</v>
      </c>
      <c r="AX3831" t="s">
        <v>18543</v>
      </c>
      <c r="AY3831" t="s">
        <v>18544</v>
      </c>
      <c r="AZ3831" t="s">
        <v>70</v>
      </c>
    </row>
    <row r="3832" spans="1:52" x14ac:dyDescent="0.3">
      <c r="A3832">
        <v>2210206</v>
      </c>
      <c r="B3832" t="s">
        <v>18545</v>
      </c>
      <c r="C3832" t="str">
        <f t="shared" si="457"/>
        <v>7492</v>
      </c>
      <c r="D3832" t="s">
        <v>8411</v>
      </c>
      <c r="E3832" t="str">
        <f>"0000"</f>
        <v>0000</v>
      </c>
      <c r="F3832" t="s">
        <v>108</v>
      </c>
      <c r="G3832" t="str">
        <f t="shared" si="459"/>
        <v>10</v>
      </c>
      <c r="H3832" t="s">
        <v>55</v>
      </c>
      <c r="I3832" t="s">
        <v>56</v>
      </c>
      <c r="J3832" t="s">
        <v>57</v>
      </c>
      <c r="K3832">
        <v>0</v>
      </c>
      <c r="L3832">
        <v>43750</v>
      </c>
      <c r="M3832">
        <v>1</v>
      </c>
      <c r="N3832" t="str">
        <f t="shared" si="461"/>
        <v>000X</v>
      </c>
      <c r="O3832">
        <v>2516</v>
      </c>
      <c r="P3832" t="s">
        <v>58</v>
      </c>
      <c r="Q3832" t="s">
        <v>265</v>
      </c>
      <c r="R3832" t="s">
        <v>266</v>
      </c>
      <c r="T3832" t="s">
        <v>61</v>
      </c>
      <c r="V3832" t="s">
        <v>18546</v>
      </c>
      <c r="W3832">
        <v>16070</v>
      </c>
      <c r="X3832">
        <v>16070</v>
      </c>
      <c r="Y3832">
        <v>0</v>
      </c>
      <c r="Z3832">
        <v>16070</v>
      </c>
      <c r="AA3832">
        <v>16070</v>
      </c>
      <c r="AB3832" t="s">
        <v>72</v>
      </c>
      <c r="AC3832" s="1">
        <v>43593</v>
      </c>
      <c r="AD3832">
        <v>27000</v>
      </c>
      <c r="AE3832">
        <v>2975</v>
      </c>
      <c r="AF3832">
        <v>2169</v>
      </c>
      <c r="AG3832" t="s">
        <v>103</v>
      </c>
      <c r="AH3832" t="s">
        <v>76</v>
      </c>
      <c r="AR3832">
        <v>0</v>
      </c>
      <c r="AW3832" t="s">
        <v>9365</v>
      </c>
      <c r="AX3832" t="s">
        <v>9366</v>
      </c>
      <c r="AY3832" t="s">
        <v>9367</v>
      </c>
      <c r="AZ3832" t="s">
        <v>70</v>
      </c>
    </row>
    <row r="3833" spans="1:52" x14ac:dyDescent="0.3">
      <c r="A3833">
        <v>2210265</v>
      </c>
      <c r="B3833" t="s">
        <v>18547</v>
      </c>
      <c r="C3833" t="str">
        <f t="shared" si="457"/>
        <v>7492</v>
      </c>
      <c r="D3833" t="s">
        <v>8411</v>
      </c>
      <c r="E3833" t="str">
        <f>"0100"</f>
        <v>0100</v>
      </c>
      <c r="F3833" t="s">
        <v>54</v>
      </c>
      <c r="G3833" t="str">
        <f t="shared" si="459"/>
        <v>10</v>
      </c>
      <c r="H3833" t="s">
        <v>55</v>
      </c>
      <c r="I3833" t="s">
        <v>56</v>
      </c>
      <c r="J3833" t="s">
        <v>57</v>
      </c>
      <c r="K3833">
        <v>1</v>
      </c>
      <c r="L3833">
        <v>45341</v>
      </c>
      <c r="M3833">
        <v>1.04</v>
      </c>
      <c r="N3833" t="str">
        <f t="shared" si="461"/>
        <v>000X</v>
      </c>
      <c r="O3833">
        <v>2460</v>
      </c>
      <c r="P3833" t="s">
        <v>58</v>
      </c>
      <c r="Q3833" t="s">
        <v>265</v>
      </c>
      <c r="R3833" t="s">
        <v>266</v>
      </c>
      <c r="T3833" t="s">
        <v>61</v>
      </c>
      <c r="V3833" t="s">
        <v>18548</v>
      </c>
      <c r="W3833">
        <v>211522</v>
      </c>
      <c r="X3833">
        <v>16650</v>
      </c>
      <c r="Y3833">
        <v>194872</v>
      </c>
      <c r="Z3833">
        <v>155711</v>
      </c>
      <c r="AA3833">
        <v>130711</v>
      </c>
      <c r="AB3833" t="s">
        <v>63</v>
      </c>
      <c r="AC3833" s="1">
        <v>40238</v>
      </c>
      <c r="AD3833">
        <v>190000</v>
      </c>
      <c r="AE3833">
        <v>2346</v>
      </c>
      <c r="AF3833">
        <v>1733</v>
      </c>
      <c r="AG3833" t="s">
        <v>64</v>
      </c>
      <c r="AH3833" t="s">
        <v>76</v>
      </c>
      <c r="AI3833">
        <v>1</v>
      </c>
      <c r="AJ3833">
        <v>1993</v>
      </c>
      <c r="AK3833">
        <v>3</v>
      </c>
      <c r="AL3833">
        <v>2</v>
      </c>
      <c r="AN3833">
        <v>2276</v>
      </c>
      <c r="AO3833">
        <v>32</v>
      </c>
      <c r="AP3833" t="s">
        <v>63</v>
      </c>
      <c r="AQ3833" t="s">
        <v>66</v>
      </c>
      <c r="AR3833">
        <v>3207</v>
      </c>
      <c r="AW3833" t="s">
        <v>18549</v>
      </c>
      <c r="AX3833" t="s">
        <v>18550</v>
      </c>
      <c r="AY3833" t="s">
        <v>18551</v>
      </c>
      <c r="AZ3833" t="s">
        <v>70</v>
      </c>
    </row>
    <row r="3834" spans="1:52" x14ac:dyDescent="0.3">
      <c r="A3834">
        <v>2207400</v>
      </c>
      <c r="B3834" t="s">
        <v>18552</v>
      </c>
      <c r="C3834" t="str">
        <f t="shared" si="457"/>
        <v>7492</v>
      </c>
      <c r="D3834" t="s">
        <v>8411</v>
      </c>
      <c r="E3834" t="str">
        <f>"0100"</f>
        <v>0100</v>
      </c>
      <c r="F3834" t="s">
        <v>54</v>
      </c>
      <c r="G3834" t="str">
        <f t="shared" si="459"/>
        <v>10</v>
      </c>
      <c r="H3834" t="s">
        <v>55</v>
      </c>
      <c r="I3834" t="s">
        <v>56</v>
      </c>
      <c r="J3834" t="s">
        <v>8434</v>
      </c>
      <c r="K3834">
        <v>1</v>
      </c>
      <c r="L3834">
        <v>54376</v>
      </c>
      <c r="M3834">
        <v>1.25</v>
      </c>
      <c r="N3834" t="str">
        <f t="shared" si="461"/>
        <v>000X</v>
      </c>
      <c r="O3834">
        <v>2380</v>
      </c>
      <c r="P3834" t="s">
        <v>58</v>
      </c>
      <c r="Q3834" t="s">
        <v>8940</v>
      </c>
      <c r="R3834" t="s">
        <v>140</v>
      </c>
      <c r="T3834" t="s">
        <v>61</v>
      </c>
      <c r="V3834" t="s">
        <v>18553</v>
      </c>
      <c r="W3834">
        <v>318065</v>
      </c>
      <c r="X3834">
        <v>15600</v>
      </c>
      <c r="Y3834">
        <v>302465</v>
      </c>
      <c r="Z3834">
        <v>286605</v>
      </c>
      <c r="AA3834">
        <v>261605</v>
      </c>
      <c r="AB3834" t="s">
        <v>63</v>
      </c>
      <c r="AC3834" s="1">
        <v>42632</v>
      </c>
      <c r="AD3834">
        <v>220000</v>
      </c>
      <c r="AE3834">
        <v>2782</v>
      </c>
      <c r="AF3834">
        <v>2089</v>
      </c>
      <c r="AG3834" t="s">
        <v>64</v>
      </c>
      <c r="AH3834" t="s">
        <v>76</v>
      </c>
      <c r="AI3834">
        <v>1</v>
      </c>
      <c r="AJ3834">
        <v>2006</v>
      </c>
      <c r="AK3834">
        <v>4</v>
      </c>
      <c r="AL3834">
        <v>2</v>
      </c>
      <c r="AN3834">
        <v>2336</v>
      </c>
      <c r="AO3834">
        <v>32</v>
      </c>
      <c r="AP3834" t="s">
        <v>63</v>
      </c>
      <c r="AQ3834" t="s">
        <v>66</v>
      </c>
      <c r="AR3834">
        <v>3377</v>
      </c>
      <c r="AW3834" t="s">
        <v>18554</v>
      </c>
      <c r="AX3834" t="s">
        <v>18555</v>
      </c>
      <c r="AY3834" t="s">
        <v>18556</v>
      </c>
      <c r="AZ3834" t="s">
        <v>70</v>
      </c>
    </row>
    <row r="3835" spans="1:52" x14ac:dyDescent="0.3">
      <c r="A3835">
        <v>2207914</v>
      </c>
      <c r="B3835" t="s">
        <v>18557</v>
      </c>
      <c r="C3835" t="str">
        <f t="shared" si="457"/>
        <v>7492</v>
      </c>
      <c r="D3835" t="s">
        <v>8411</v>
      </c>
      <c r="E3835" t="str">
        <f>"0100"</f>
        <v>0100</v>
      </c>
      <c r="F3835" t="s">
        <v>54</v>
      </c>
      <c r="G3835" t="str">
        <f t="shared" si="459"/>
        <v>10</v>
      </c>
      <c r="H3835" t="s">
        <v>55</v>
      </c>
      <c r="I3835" t="s">
        <v>56</v>
      </c>
      <c r="J3835" t="s">
        <v>57</v>
      </c>
      <c r="K3835">
        <v>1</v>
      </c>
      <c r="L3835">
        <v>48750</v>
      </c>
      <c r="M3835">
        <v>1.1200000000000001</v>
      </c>
      <c r="N3835" t="str">
        <f t="shared" si="461"/>
        <v>000X</v>
      </c>
      <c r="O3835">
        <v>4794</v>
      </c>
      <c r="P3835" t="s">
        <v>72</v>
      </c>
      <c r="Q3835" t="s">
        <v>18165</v>
      </c>
      <c r="R3835" t="s">
        <v>88</v>
      </c>
      <c r="T3835" t="s">
        <v>61</v>
      </c>
      <c r="V3835" t="s">
        <v>18558</v>
      </c>
      <c r="W3835">
        <v>278068</v>
      </c>
      <c r="X3835">
        <v>17910</v>
      </c>
      <c r="Y3835">
        <v>260158</v>
      </c>
      <c r="Z3835">
        <v>209235</v>
      </c>
      <c r="AA3835">
        <v>184235</v>
      </c>
      <c r="AB3835" t="s">
        <v>63</v>
      </c>
      <c r="AC3835" s="1">
        <v>38169</v>
      </c>
      <c r="AD3835">
        <v>263900</v>
      </c>
      <c r="AE3835">
        <v>1741</v>
      </c>
      <c r="AF3835">
        <v>1564</v>
      </c>
      <c r="AG3835" t="s">
        <v>64</v>
      </c>
      <c r="AH3835" t="s">
        <v>76</v>
      </c>
      <c r="AI3835">
        <v>1</v>
      </c>
      <c r="AJ3835">
        <v>2004</v>
      </c>
      <c r="AK3835">
        <v>3</v>
      </c>
      <c r="AL3835">
        <v>2</v>
      </c>
      <c r="AN3835">
        <v>2948</v>
      </c>
      <c r="AO3835">
        <v>32</v>
      </c>
      <c r="AP3835" t="s">
        <v>63</v>
      </c>
      <c r="AQ3835" t="s">
        <v>66</v>
      </c>
      <c r="AR3835">
        <v>3812</v>
      </c>
      <c r="AW3835" t="s">
        <v>18559</v>
      </c>
      <c r="AX3835" t="s">
        <v>18560</v>
      </c>
      <c r="AY3835" t="s">
        <v>18561</v>
      </c>
      <c r="AZ3835" t="s">
        <v>70</v>
      </c>
    </row>
    <row r="3836" spans="1:52" x14ac:dyDescent="0.3">
      <c r="A3836">
        <v>2207990</v>
      </c>
      <c r="B3836" t="s">
        <v>18562</v>
      </c>
      <c r="C3836" t="str">
        <f t="shared" si="457"/>
        <v>7492</v>
      </c>
      <c r="D3836" t="s">
        <v>8411</v>
      </c>
      <c r="E3836" t="str">
        <f>"0100"</f>
        <v>0100</v>
      </c>
      <c r="F3836" t="s">
        <v>54</v>
      </c>
      <c r="G3836" t="str">
        <f t="shared" si="459"/>
        <v>10</v>
      </c>
      <c r="H3836" t="s">
        <v>55</v>
      </c>
      <c r="I3836" t="s">
        <v>56</v>
      </c>
      <c r="J3836" t="s">
        <v>57</v>
      </c>
      <c r="K3836">
        <v>1</v>
      </c>
      <c r="L3836">
        <v>48616</v>
      </c>
      <c r="M3836">
        <v>1.1200000000000001</v>
      </c>
      <c r="N3836" t="str">
        <f t="shared" si="461"/>
        <v>000X</v>
      </c>
      <c r="O3836">
        <v>2745</v>
      </c>
      <c r="P3836" t="s">
        <v>58</v>
      </c>
      <c r="Q3836" t="s">
        <v>8625</v>
      </c>
      <c r="R3836" t="s">
        <v>118</v>
      </c>
      <c r="T3836" t="s">
        <v>61</v>
      </c>
      <c r="V3836" t="s">
        <v>18563</v>
      </c>
      <c r="W3836">
        <v>206360</v>
      </c>
      <c r="X3836">
        <v>17860</v>
      </c>
      <c r="Y3836">
        <v>188500</v>
      </c>
      <c r="Z3836">
        <v>169741</v>
      </c>
      <c r="AA3836">
        <v>144741</v>
      </c>
      <c r="AB3836" t="s">
        <v>63</v>
      </c>
      <c r="AC3836" s="1">
        <v>42388</v>
      </c>
      <c r="AD3836">
        <v>228000</v>
      </c>
      <c r="AE3836">
        <v>2736</v>
      </c>
      <c r="AF3836">
        <v>513</v>
      </c>
      <c r="AG3836" t="s">
        <v>64</v>
      </c>
      <c r="AH3836" t="s">
        <v>76</v>
      </c>
      <c r="AI3836">
        <v>1</v>
      </c>
      <c r="AJ3836">
        <v>1988</v>
      </c>
      <c r="AK3836">
        <v>3</v>
      </c>
      <c r="AL3836">
        <v>2</v>
      </c>
      <c r="AM3836">
        <v>1</v>
      </c>
      <c r="AN3836">
        <v>1904</v>
      </c>
      <c r="AO3836">
        <v>32</v>
      </c>
      <c r="AP3836" t="s">
        <v>63</v>
      </c>
      <c r="AQ3836" t="s">
        <v>66</v>
      </c>
      <c r="AR3836">
        <v>2918</v>
      </c>
      <c r="AW3836" t="s">
        <v>18564</v>
      </c>
      <c r="AX3836" t="s">
        <v>18564</v>
      </c>
      <c r="AY3836" t="s">
        <v>18565</v>
      </c>
      <c r="AZ3836" t="s">
        <v>70</v>
      </c>
    </row>
    <row r="3837" spans="1:52" x14ac:dyDescent="0.3">
      <c r="A3837">
        <v>2211261</v>
      </c>
      <c r="B3837" t="s">
        <v>18566</v>
      </c>
      <c r="C3837" t="str">
        <f t="shared" si="457"/>
        <v>7492</v>
      </c>
      <c r="D3837" t="s">
        <v>8411</v>
      </c>
      <c r="E3837" t="str">
        <f>"0000"</f>
        <v>0000</v>
      </c>
      <c r="F3837" t="s">
        <v>108</v>
      </c>
      <c r="G3837" t="str">
        <f t="shared" si="459"/>
        <v>10</v>
      </c>
      <c r="H3837" t="s">
        <v>55</v>
      </c>
      <c r="I3837" t="s">
        <v>56</v>
      </c>
      <c r="J3837" t="s">
        <v>57</v>
      </c>
      <c r="K3837">
        <v>0</v>
      </c>
      <c r="L3837">
        <v>48491</v>
      </c>
      <c r="M3837">
        <v>1.1100000000000001</v>
      </c>
      <c r="N3837" t="str">
        <f t="shared" si="461"/>
        <v>000X</v>
      </c>
      <c r="O3837">
        <v>2281</v>
      </c>
      <c r="P3837" t="s">
        <v>58</v>
      </c>
      <c r="Q3837" t="s">
        <v>8940</v>
      </c>
      <c r="R3837" t="s">
        <v>140</v>
      </c>
      <c r="T3837" t="s">
        <v>61</v>
      </c>
      <c r="V3837" t="s">
        <v>18567</v>
      </c>
      <c r="W3837">
        <v>17810</v>
      </c>
      <c r="X3837">
        <v>17810</v>
      </c>
      <c r="Y3837">
        <v>0</v>
      </c>
      <c r="Z3837">
        <v>17810</v>
      </c>
      <c r="AA3837">
        <v>17810</v>
      </c>
      <c r="AB3837" t="s">
        <v>72</v>
      </c>
      <c r="AC3837" s="1">
        <v>42878</v>
      </c>
      <c r="AD3837">
        <v>16000</v>
      </c>
      <c r="AE3837">
        <v>2830</v>
      </c>
      <c r="AF3837">
        <v>1835</v>
      </c>
      <c r="AG3837" t="s">
        <v>103</v>
      </c>
      <c r="AH3837" t="s">
        <v>76</v>
      </c>
      <c r="AR3837">
        <v>0</v>
      </c>
      <c r="AW3837" t="s">
        <v>18568</v>
      </c>
      <c r="AY3837" t="s">
        <v>15427</v>
      </c>
      <c r="AZ3837" t="s">
        <v>15428</v>
      </c>
    </row>
    <row r="3838" spans="1:52" x14ac:dyDescent="0.3">
      <c r="A3838">
        <v>2211474</v>
      </c>
      <c r="B3838" t="s">
        <v>18569</v>
      </c>
      <c r="C3838" t="str">
        <f t="shared" si="457"/>
        <v>7492</v>
      </c>
      <c r="D3838" t="s">
        <v>8411</v>
      </c>
      <c r="E3838" t="str">
        <f>"0000"</f>
        <v>0000</v>
      </c>
      <c r="F3838" t="s">
        <v>108</v>
      </c>
      <c r="G3838" t="str">
        <f t="shared" si="459"/>
        <v>10</v>
      </c>
      <c r="H3838" t="s">
        <v>55</v>
      </c>
      <c r="I3838" t="s">
        <v>56</v>
      </c>
      <c r="J3838" t="s">
        <v>57</v>
      </c>
      <c r="K3838">
        <v>0</v>
      </c>
      <c r="L3838">
        <v>44092</v>
      </c>
      <c r="M3838">
        <v>1.01</v>
      </c>
      <c r="N3838" t="str">
        <f t="shared" si="461"/>
        <v>000X</v>
      </c>
      <c r="O3838">
        <v>2289</v>
      </c>
      <c r="P3838" t="s">
        <v>58</v>
      </c>
      <c r="Q3838" t="s">
        <v>8946</v>
      </c>
      <c r="R3838" t="s">
        <v>331</v>
      </c>
      <c r="T3838" t="s">
        <v>61</v>
      </c>
      <c r="V3838" t="s">
        <v>18570</v>
      </c>
      <c r="W3838">
        <v>16200</v>
      </c>
      <c r="X3838">
        <v>16200</v>
      </c>
      <c r="Y3838">
        <v>0</v>
      </c>
      <c r="Z3838">
        <v>16200</v>
      </c>
      <c r="AA3838">
        <v>16200</v>
      </c>
      <c r="AB3838" t="s">
        <v>72</v>
      </c>
      <c r="AC3838" s="1">
        <v>35612</v>
      </c>
      <c r="AD3838">
        <v>14500</v>
      </c>
      <c r="AE3838">
        <v>1197</v>
      </c>
      <c r="AF3838">
        <v>1254</v>
      </c>
      <c r="AG3838" t="s">
        <v>103</v>
      </c>
      <c r="AH3838" t="s">
        <v>76</v>
      </c>
      <c r="AR3838">
        <v>0</v>
      </c>
      <c r="AW3838" t="s">
        <v>18571</v>
      </c>
      <c r="AX3838" t="s">
        <v>18572</v>
      </c>
      <c r="AY3838" t="s">
        <v>18573</v>
      </c>
      <c r="AZ3838" t="s">
        <v>18574</v>
      </c>
    </row>
    <row r="3839" spans="1:52" x14ac:dyDescent="0.3">
      <c r="A3839">
        <v>2213809</v>
      </c>
      <c r="B3839" t="s">
        <v>18575</v>
      </c>
      <c r="C3839" t="str">
        <f t="shared" si="457"/>
        <v>7492</v>
      </c>
      <c r="D3839" t="s">
        <v>8411</v>
      </c>
      <c r="E3839" t="str">
        <f>"0100"</f>
        <v>0100</v>
      </c>
      <c r="F3839" t="s">
        <v>54</v>
      </c>
      <c r="G3839" t="str">
        <f t="shared" si="459"/>
        <v>10</v>
      </c>
      <c r="H3839" t="s">
        <v>55</v>
      </c>
      <c r="I3839" t="s">
        <v>56</v>
      </c>
      <c r="J3839" t="s">
        <v>57</v>
      </c>
      <c r="K3839">
        <v>1</v>
      </c>
      <c r="L3839">
        <v>45880</v>
      </c>
      <c r="M3839">
        <v>1.05</v>
      </c>
      <c r="N3839" t="str">
        <f t="shared" si="461"/>
        <v>000X</v>
      </c>
      <c r="O3839">
        <v>2021</v>
      </c>
      <c r="P3839" t="s">
        <v>58</v>
      </c>
      <c r="Q3839" t="s">
        <v>9384</v>
      </c>
      <c r="R3839" t="s">
        <v>140</v>
      </c>
      <c r="T3839" t="s">
        <v>61</v>
      </c>
      <c r="V3839" t="s">
        <v>18576</v>
      </c>
      <c r="W3839">
        <v>189037</v>
      </c>
      <c r="X3839">
        <v>16850</v>
      </c>
      <c r="Y3839">
        <v>172187</v>
      </c>
      <c r="Z3839">
        <v>130667</v>
      </c>
      <c r="AA3839">
        <v>100667</v>
      </c>
      <c r="AB3839" t="s">
        <v>63</v>
      </c>
      <c r="AC3839" s="1">
        <v>35827</v>
      </c>
      <c r="AD3839">
        <v>93500</v>
      </c>
      <c r="AE3839">
        <v>1230</v>
      </c>
      <c r="AF3839">
        <v>1675</v>
      </c>
      <c r="AG3839" t="s">
        <v>64</v>
      </c>
      <c r="AH3839" t="s">
        <v>76</v>
      </c>
      <c r="AI3839">
        <v>1</v>
      </c>
      <c r="AJ3839">
        <v>1987</v>
      </c>
      <c r="AK3839">
        <v>3</v>
      </c>
      <c r="AL3839">
        <v>2</v>
      </c>
      <c r="AN3839">
        <v>2105</v>
      </c>
      <c r="AO3839">
        <v>32</v>
      </c>
      <c r="AP3839" t="s">
        <v>63</v>
      </c>
      <c r="AQ3839" t="s">
        <v>66</v>
      </c>
      <c r="AR3839">
        <v>2864</v>
      </c>
      <c r="AW3839" t="s">
        <v>18577</v>
      </c>
      <c r="AX3839" t="s">
        <v>18578</v>
      </c>
      <c r="AY3839" t="s">
        <v>18579</v>
      </c>
      <c r="AZ3839" t="s">
        <v>70</v>
      </c>
    </row>
    <row r="3840" spans="1:52" x14ac:dyDescent="0.3">
      <c r="A3840">
        <v>2214147</v>
      </c>
      <c r="B3840" t="s">
        <v>18580</v>
      </c>
      <c r="C3840" t="str">
        <f t="shared" si="457"/>
        <v>7492</v>
      </c>
      <c r="D3840" t="s">
        <v>8411</v>
      </c>
      <c r="E3840" t="str">
        <f>"0100"</f>
        <v>0100</v>
      </c>
      <c r="F3840" t="s">
        <v>54</v>
      </c>
      <c r="G3840" t="str">
        <f>"11"</f>
        <v>11</v>
      </c>
      <c r="H3840" t="s">
        <v>55</v>
      </c>
      <c r="I3840" t="s">
        <v>56</v>
      </c>
      <c r="J3840" t="s">
        <v>57</v>
      </c>
      <c r="K3840">
        <v>1</v>
      </c>
      <c r="L3840">
        <v>43137</v>
      </c>
      <c r="M3840">
        <v>0.99</v>
      </c>
      <c r="N3840" t="str">
        <f t="shared" si="461"/>
        <v>000X</v>
      </c>
      <c r="O3840">
        <v>4588</v>
      </c>
      <c r="P3840" t="s">
        <v>72</v>
      </c>
      <c r="Q3840" t="s">
        <v>8965</v>
      </c>
      <c r="R3840" t="s">
        <v>140</v>
      </c>
      <c r="T3840" t="s">
        <v>61</v>
      </c>
      <c r="V3840" t="s">
        <v>18581</v>
      </c>
      <c r="W3840">
        <v>306693</v>
      </c>
      <c r="X3840">
        <v>15840</v>
      </c>
      <c r="Y3840">
        <v>290853</v>
      </c>
      <c r="Z3840">
        <v>247974</v>
      </c>
      <c r="AA3840">
        <v>222974</v>
      </c>
      <c r="AB3840" t="s">
        <v>63</v>
      </c>
      <c r="AC3840" s="1">
        <v>38047</v>
      </c>
      <c r="AD3840">
        <v>40100</v>
      </c>
      <c r="AE3840">
        <v>1705</v>
      </c>
      <c r="AF3840">
        <v>1356</v>
      </c>
      <c r="AG3840" t="s">
        <v>103</v>
      </c>
      <c r="AH3840" t="s">
        <v>76</v>
      </c>
      <c r="AI3840">
        <v>1</v>
      </c>
      <c r="AJ3840">
        <v>2005</v>
      </c>
      <c r="AK3840">
        <v>4</v>
      </c>
      <c r="AL3840">
        <v>2</v>
      </c>
      <c r="AN3840">
        <v>2838</v>
      </c>
      <c r="AO3840">
        <v>32</v>
      </c>
      <c r="AP3840" t="s">
        <v>63</v>
      </c>
      <c r="AQ3840" t="s">
        <v>66</v>
      </c>
      <c r="AR3840">
        <v>4053</v>
      </c>
      <c r="AW3840" t="s">
        <v>18582</v>
      </c>
      <c r="AY3840" t="s">
        <v>18583</v>
      </c>
      <c r="AZ3840" t="s">
        <v>70</v>
      </c>
    </row>
    <row r="3841" spans="1:52" x14ac:dyDescent="0.3">
      <c r="A3841">
        <v>2207345</v>
      </c>
      <c r="B3841" t="s">
        <v>18584</v>
      </c>
      <c r="C3841" t="str">
        <f t="shared" si="457"/>
        <v>7492</v>
      </c>
      <c r="D3841" t="s">
        <v>8411</v>
      </c>
      <c r="E3841" t="str">
        <f>"0100"</f>
        <v>0100</v>
      </c>
      <c r="F3841" t="s">
        <v>54</v>
      </c>
      <c r="G3841" t="str">
        <f>"10"</f>
        <v>10</v>
      </c>
      <c r="H3841" t="s">
        <v>55</v>
      </c>
      <c r="I3841" t="s">
        <v>56</v>
      </c>
      <c r="J3841" t="s">
        <v>8434</v>
      </c>
      <c r="K3841">
        <v>1</v>
      </c>
      <c r="L3841">
        <v>55302</v>
      </c>
      <c r="M3841">
        <v>1.27</v>
      </c>
      <c r="N3841" t="str">
        <f t="shared" si="461"/>
        <v>000X</v>
      </c>
      <c r="O3841">
        <v>2426</v>
      </c>
      <c r="P3841" t="s">
        <v>58</v>
      </c>
      <c r="Q3841" t="s">
        <v>8940</v>
      </c>
      <c r="R3841" t="s">
        <v>140</v>
      </c>
      <c r="T3841" t="s">
        <v>61</v>
      </c>
      <c r="V3841" t="s">
        <v>18585</v>
      </c>
      <c r="W3841">
        <v>254068</v>
      </c>
      <c r="X3841">
        <v>15870</v>
      </c>
      <c r="Y3841">
        <v>238198</v>
      </c>
      <c r="Z3841">
        <v>236571</v>
      </c>
      <c r="AA3841">
        <v>211571</v>
      </c>
      <c r="AB3841" t="s">
        <v>63</v>
      </c>
      <c r="AC3841" s="1">
        <v>35855</v>
      </c>
      <c r="AD3841">
        <v>23900</v>
      </c>
      <c r="AE3841">
        <v>1236</v>
      </c>
      <c r="AF3841">
        <v>749</v>
      </c>
      <c r="AG3841" t="s">
        <v>103</v>
      </c>
      <c r="AH3841" t="s">
        <v>873</v>
      </c>
      <c r="AI3841">
        <v>1</v>
      </c>
      <c r="AJ3841">
        <v>2007</v>
      </c>
      <c r="AK3841">
        <v>3</v>
      </c>
      <c r="AL3841">
        <v>2</v>
      </c>
      <c r="AN3841">
        <v>2254</v>
      </c>
      <c r="AO3841">
        <v>32</v>
      </c>
      <c r="AP3841" t="s">
        <v>63</v>
      </c>
      <c r="AQ3841" t="s">
        <v>66</v>
      </c>
      <c r="AR3841">
        <v>3149</v>
      </c>
      <c r="AW3841" t="s">
        <v>18586</v>
      </c>
      <c r="AX3841" t="s">
        <v>18101</v>
      </c>
      <c r="AY3841" t="s">
        <v>18102</v>
      </c>
      <c r="AZ3841" t="s">
        <v>70</v>
      </c>
    </row>
    <row r="3842" spans="1:52" x14ac:dyDescent="0.3">
      <c r="A3842">
        <v>2208015</v>
      </c>
      <c r="B3842" t="s">
        <v>18587</v>
      </c>
      <c r="C3842" t="str">
        <f t="shared" ref="C3842:C3905" si="462">"7492"</f>
        <v>7492</v>
      </c>
      <c r="D3842" t="s">
        <v>8411</v>
      </c>
      <c r="E3842" t="str">
        <f>"0100"</f>
        <v>0100</v>
      </c>
      <c r="F3842" t="s">
        <v>54</v>
      </c>
      <c r="G3842" t="str">
        <f>"10"</f>
        <v>10</v>
      </c>
      <c r="H3842" t="s">
        <v>55</v>
      </c>
      <c r="I3842" t="s">
        <v>56</v>
      </c>
      <c r="J3842" t="s">
        <v>57</v>
      </c>
      <c r="K3842">
        <v>1</v>
      </c>
      <c r="L3842">
        <v>44875</v>
      </c>
      <c r="M3842">
        <v>1.03</v>
      </c>
      <c r="N3842" t="str">
        <f t="shared" si="461"/>
        <v>000X</v>
      </c>
      <c r="O3842">
        <v>2791</v>
      </c>
      <c r="P3842" t="s">
        <v>58</v>
      </c>
      <c r="Q3842" t="s">
        <v>8625</v>
      </c>
      <c r="R3842" t="s">
        <v>118</v>
      </c>
      <c r="T3842" t="s">
        <v>61</v>
      </c>
      <c r="V3842" t="s">
        <v>18588</v>
      </c>
      <c r="W3842">
        <v>256038</v>
      </c>
      <c r="X3842">
        <v>16480</v>
      </c>
      <c r="Y3842">
        <v>239558</v>
      </c>
      <c r="Z3842">
        <v>256038</v>
      </c>
      <c r="AA3842">
        <v>256038</v>
      </c>
      <c r="AB3842" t="s">
        <v>72</v>
      </c>
      <c r="AC3842" s="1">
        <v>37316</v>
      </c>
      <c r="AD3842">
        <v>15000</v>
      </c>
      <c r="AE3842">
        <v>1489</v>
      </c>
      <c r="AF3842">
        <v>940</v>
      </c>
      <c r="AG3842" t="s">
        <v>103</v>
      </c>
      <c r="AH3842" t="s">
        <v>76</v>
      </c>
      <c r="AI3842">
        <v>1</v>
      </c>
      <c r="AJ3842">
        <v>2004</v>
      </c>
      <c r="AK3842">
        <v>3</v>
      </c>
      <c r="AL3842">
        <v>2</v>
      </c>
      <c r="AN3842">
        <v>2656</v>
      </c>
      <c r="AO3842">
        <v>32</v>
      </c>
      <c r="AP3842" t="s">
        <v>63</v>
      </c>
      <c r="AQ3842" t="s">
        <v>66</v>
      </c>
      <c r="AR3842">
        <v>3585</v>
      </c>
      <c r="AW3842" t="s">
        <v>18589</v>
      </c>
      <c r="AX3842" t="s">
        <v>18590</v>
      </c>
      <c r="AY3842" t="s">
        <v>11633</v>
      </c>
      <c r="AZ3842" t="s">
        <v>11634</v>
      </c>
    </row>
    <row r="3843" spans="1:52" x14ac:dyDescent="0.3">
      <c r="A3843">
        <v>2208031</v>
      </c>
      <c r="B3843" t="s">
        <v>18591</v>
      </c>
      <c r="C3843" t="str">
        <f t="shared" si="462"/>
        <v>7492</v>
      </c>
      <c r="D3843" t="s">
        <v>8411</v>
      </c>
      <c r="E3843" t="str">
        <f>"0100"</f>
        <v>0100</v>
      </c>
      <c r="F3843" t="s">
        <v>54</v>
      </c>
      <c r="G3843" t="str">
        <f>"10"</f>
        <v>10</v>
      </c>
      <c r="H3843" t="s">
        <v>55</v>
      </c>
      <c r="I3843" t="s">
        <v>56</v>
      </c>
      <c r="J3843" t="s">
        <v>57</v>
      </c>
      <c r="K3843">
        <v>1</v>
      </c>
      <c r="L3843">
        <v>46340</v>
      </c>
      <c r="M3843">
        <v>1.06</v>
      </c>
      <c r="N3843" t="str">
        <f t="shared" si="461"/>
        <v>000X</v>
      </c>
      <c r="O3843">
        <v>2884</v>
      </c>
      <c r="P3843" t="s">
        <v>58</v>
      </c>
      <c r="Q3843" t="s">
        <v>8940</v>
      </c>
      <c r="R3843" t="s">
        <v>140</v>
      </c>
      <c r="T3843" t="s">
        <v>61</v>
      </c>
      <c r="V3843" t="s">
        <v>18592</v>
      </c>
      <c r="W3843">
        <v>209814</v>
      </c>
      <c r="X3843">
        <v>17020</v>
      </c>
      <c r="Y3843">
        <v>192794</v>
      </c>
      <c r="Z3843">
        <v>159175</v>
      </c>
      <c r="AA3843">
        <v>134175</v>
      </c>
      <c r="AB3843" t="s">
        <v>63</v>
      </c>
      <c r="AC3843" s="1">
        <v>37135</v>
      </c>
      <c r="AD3843">
        <v>14000</v>
      </c>
      <c r="AE3843">
        <v>1456</v>
      </c>
      <c r="AF3843">
        <v>685</v>
      </c>
      <c r="AG3843" t="s">
        <v>103</v>
      </c>
      <c r="AH3843" t="s">
        <v>76</v>
      </c>
      <c r="AI3843">
        <v>1</v>
      </c>
      <c r="AJ3843">
        <v>2003</v>
      </c>
      <c r="AK3843">
        <v>3</v>
      </c>
      <c r="AL3843">
        <v>2</v>
      </c>
      <c r="AM3843">
        <v>1</v>
      </c>
      <c r="AN3843">
        <v>1880</v>
      </c>
      <c r="AO3843">
        <v>32</v>
      </c>
      <c r="AP3843" t="s">
        <v>63</v>
      </c>
      <c r="AQ3843" t="s">
        <v>66</v>
      </c>
      <c r="AR3843">
        <v>3171</v>
      </c>
      <c r="AW3843" t="s">
        <v>18593</v>
      </c>
      <c r="AX3843" t="s">
        <v>18594</v>
      </c>
      <c r="AY3843" t="s">
        <v>18595</v>
      </c>
      <c r="AZ3843" t="s">
        <v>9357</v>
      </c>
    </row>
    <row r="3844" spans="1:52" x14ac:dyDescent="0.3">
      <c r="A3844">
        <v>2208066</v>
      </c>
      <c r="B3844" t="s">
        <v>18596</v>
      </c>
      <c r="C3844" t="str">
        <f t="shared" si="462"/>
        <v>7492</v>
      </c>
      <c r="D3844" t="s">
        <v>8411</v>
      </c>
      <c r="E3844" t="str">
        <f>"0000"</f>
        <v>0000</v>
      </c>
      <c r="F3844" t="s">
        <v>108</v>
      </c>
      <c r="G3844" t="str">
        <f>"10"</f>
        <v>10</v>
      </c>
      <c r="H3844" t="s">
        <v>55</v>
      </c>
      <c r="I3844" t="s">
        <v>56</v>
      </c>
      <c r="J3844" t="s">
        <v>57</v>
      </c>
      <c r="K3844">
        <v>0</v>
      </c>
      <c r="L3844">
        <v>46340</v>
      </c>
      <c r="M3844">
        <v>1.06</v>
      </c>
      <c r="N3844" t="str">
        <f t="shared" si="461"/>
        <v>000X</v>
      </c>
      <c r="O3844">
        <v>2876</v>
      </c>
      <c r="P3844" t="s">
        <v>58</v>
      </c>
      <c r="Q3844" t="s">
        <v>8940</v>
      </c>
      <c r="R3844" t="s">
        <v>140</v>
      </c>
      <c r="T3844" t="s">
        <v>61</v>
      </c>
      <c r="V3844" t="s">
        <v>18597</v>
      </c>
      <c r="W3844">
        <v>17020</v>
      </c>
      <c r="X3844">
        <v>17020</v>
      </c>
      <c r="Y3844">
        <v>0</v>
      </c>
      <c r="Z3844">
        <v>17020</v>
      </c>
      <c r="AA3844">
        <v>17020</v>
      </c>
      <c r="AB3844" t="s">
        <v>72</v>
      </c>
      <c r="AC3844" s="1">
        <v>44273</v>
      </c>
      <c r="AD3844">
        <v>35000</v>
      </c>
      <c r="AE3844">
        <v>3146</v>
      </c>
      <c r="AF3844">
        <v>1602</v>
      </c>
      <c r="AG3844" t="s">
        <v>103</v>
      </c>
      <c r="AH3844" t="s">
        <v>76</v>
      </c>
      <c r="AR3844">
        <v>0</v>
      </c>
      <c r="AW3844" t="s">
        <v>18598</v>
      </c>
      <c r="AY3844" t="s">
        <v>18599</v>
      </c>
      <c r="AZ3844" t="s">
        <v>70</v>
      </c>
    </row>
    <row r="3845" spans="1:52" x14ac:dyDescent="0.3">
      <c r="A3845">
        <v>2208236</v>
      </c>
      <c r="B3845" t="s">
        <v>18600</v>
      </c>
      <c r="C3845" t="str">
        <f t="shared" si="462"/>
        <v>7492</v>
      </c>
      <c r="D3845" t="s">
        <v>8411</v>
      </c>
      <c r="E3845" t="str">
        <f t="shared" ref="E3845:E3857" si="463">"0100"</f>
        <v>0100</v>
      </c>
      <c r="F3845" t="s">
        <v>54</v>
      </c>
      <c r="G3845" t="str">
        <f>"03"</f>
        <v>03</v>
      </c>
      <c r="H3845" t="s">
        <v>55</v>
      </c>
      <c r="I3845" t="s">
        <v>56</v>
      </c>
      <c r="J3845" t="s">
        <v>57</v>
      </c>
      <c r="K3845">
        <v>1</v>
      </c>
      <c r="L3845">
        <v>43750</v>
      </c>
      <c r="M3845">
        <v>1</v>
      </c>
      <c r="N3845" t="str">
        <f t="shared" si="461"/>
        <v>000X</v>
      </c>
      <c r="O3845">
        <v>2820</v>
      </c>
      <c r="P3845" t="s">
        <v>58</v>
      </c>
      <c r="Q3845" t="s">
        <v>265</v>
      </c>
      <c r="R3845" t="s">
        <v>266</v>
      </c>
      <c r="T3845" t="s">
        <v>61</v>
      </c>
      <c r="V3845" t="s">
        <v>18601</v>
      </c>
      <c r="W3845">
        <v>216580</v>
      </c>
      <c r="X3845">
        <v>16070</v>
      </c>
      <c r="Y3845">
        <v>200510</v>
      </c>
      <c r="Z3845">
        <v>167691</v>
      </c>
      <c r="AA3845">
        <v>142691</v>
      </c>
      <c r="AB3845" t="s">
        <v>63</v>
      </c>
      <c r="AC3845" s="1">
        <v>38047</v>
      </c>
      <c r="AD3845">
        <v>209900</v>
      </c>
      <c r="AE3845">
        <v>1711</v>
      </c>
      <c r="AF3845">
        <v>159</v>
      </c>
      <c r="AG3845" t="s">
        <v>64</v>
      </c>
      <c r="AH3845" t="s">
        <v>76</v>
      </c>
      <c r="AI3845">
        <v>1</v>
      </c>
      <c r="AJ3845">
        <v>1997</v>
      </c>
      <c r="AK3845">
        <v>3</v>
      </c>
      <c r="AL3845">
        <v>2</v>
      </c>
      <c r="AN3845">
        <v>2067</v>
      </c>
      <c r="AO3845">
        <v>32</v>
      </c>
      <c r="AP3845" t="s">
        <v>63</v>
      </c>
      <c r="AQ3845" t="s">
        <v>66</v>
      </c>
      <c r="AR3845">
        <v>2997</v>
      </c>
      <c r="AW3845" t="s">
        <v>18602</v>
      </c>
      <c r="AX3845" t="s">
        <v>18603</v>
      </c>
      <c r="AY3845" t="s">
        <v>18604</v>
      </c>
      <c r="AZ3845" t="s">
        <v>70</v>
      </c>
    </row>
    <row r="3846" spans="1:52" x14ac:dyDescent="0.3">
      <c r="A3846">
        <v>2208589</v>
      </c>
      <c r="B3846" t="s">
        <v>18605</v>
      </c>
      <c r="C3846" t="str">
        <f t="shared" si="462"/>
        <v>7492</v>
      </c>
      <c r="D3846" t="s">
        <v>8411</v>
      </c>
      <c r="E3846" t="str">
        <f t="shared" si="463"/>
        <v>0100</v>
      </c>
      <c r="F3846" t="s">
        <v>54</v>
      </c>
      <c r="G3846" t="str">
        <f t="shared" ref="G3846:G3858" si="464">"10"</f>
        <v>10</v>
      </c>
      <c r="H3846" t="s">
        <v>55</v>
      </c>
      <c r="I3846" t="s">
        <v>56</v>
      </c>
      <c r="J3846" t="s">
        <v>57</v>
      </c>
      <c r="K3846">
        <v>1</v>
      </c>
      <c r="L3846">
        <v>46460</v>
      </c>
      <c r="M3846">
        <v>1.07</v>
      </c>
      <c r="N3846" t="str">
        <f t="shared" si="461"/>
        <v>000X</v>
      </c>
      <c r="O3846">
        <v>2841</v>
      </c>
      <c r="P3846" t="s">
        <v>58</v>
      </c>
      <c r="Q3846" t="s">
        <v>8940</v>
      </c>
      <c r="R3846" t="s">
        <v>140</v>
      </c>
      <c r="T3846" t="s">
        <v>61</v>
      </c>
      <c r="V3846" t="s">
        <v>18606</v>
      </c>
      <c r="W3846">
        <v>210545</v>
      </c>
      <c r="X3846">
        <v>17070</v>
      </c>
      <c r="Y3846">
        <v>193475</v>
      </c>
      <c r="Z3846">
        <v>210545</v>
      </c>
      <c r="AA3846">
        <v>210545</v>
      </c>
      <c r="AB3846" t="s">
        <v>72</v>
      </c>
      <c r="AC3846" s="1">
        <v>35034</v>
      </c>
      <c r="AD3846">
        <v>11000</v>
      </c>
      <c r="AE3846">
        <v>1112</v>
      </c>
      <c r="AF3846">
        <v>1788</v>
      </c>
      <c r="AG3846" t="s">
        <v>103</v>
      </c>
      <c r="AH3846" t="s">
        <v>76</v>
      </c>
      <c r="AI3846">
        <v>1</v>
      </c>
      <c r="AJ3846">
        <v>1997</v>
      </c>
      <c r="AK3846">
        <v>6</v>
      </c>
      <c r="AL3846">
        <v>4</v>
      </c>
      <c r="AN3846">
        <v>2964</v>
      </c>
      <c r="AO3846">
        <v>32</v>
      </c>
      <c r="AP3846" t="s">
        <v>63</v>
      </c>
      <c r="AQ3846" t="s">
        <v>66</v>
      </c>
      <c r="AR3846">
        <v>3773</v>
      </c>
      <c r="AW3846" t="s">
        <v>18607</v>
      </c>
      <c r="AX3846" t="s">
        <v>18608</v>
      </c>
      <c r="AY3846" t="s">
        <v>18609</v>
      </c>
      <c r="AZ3846" t="s">
        <v>958</v>
      </c>
    </row>
    <row r="3847" spans="1:52" x14ac:dyDescent="0.3">
      <c r="A3847">
        <v>2208716</v>
      </c>
      <c r="B3847" t="s">
        <v>18610</v>
      </c>
      <c r="C3847" t="str">
        <f t="shared" si="462"/>
        <v>7492</v>
      </c>
      <c r="D3847" t="s">
        <v>8411</v>
      </c>
      <c r="E3847" t="str">
        <f t="shared" si="463"/>
        <v>0100</v>
      </c>
      <c r="F3847" t="s">
        <v>54</v>
      </c>
      <c r="G3847" t="str">
        <f t="shared" si="464"/>
        <v>10</v>
      </c>
      <c r="H3847" t="s">
        <v>55</v>
      </c>
      <c r="I3847" t="s">
        <v>56</v>
      </c>
      <c r="J3847" t="s">
        <v>57</v>
      </c>
      <c r="K3847">
        <v>1</v>
      </c>
      <c r="L3847">
        <v>46380</v>
      </c>
      <c r="M3847">
        <v>1.06</v>
      </c>
      <c r="N3847" t="str">
        <f t="shared" si="461"/>
        <v>000X</v>
      </c>
      <c r="O3847">
        <v>2875</v>
      </c>
      <c r="P3847" t="s">
        <v>58</v>
      </c>
      <c r="Q3847" t="s">
        <v>8940</v>
      </c>
      <c r="R3847" t="s">
        <v>140</v>
      </c>
      <c r="T3847" t="s">
        <v>61</v>
      </c>
      <c r="V3847" t="s">
        <v>18611</v>
      </c>
      <c r="W3847">
        <v>348322</v>
      </c>
      <c r="X3847">
        <v>17040</v>
      </c>
      <c r="Y3847">
        <v>331282</v>
      </c>
      <c r="Z3847">
        <v>348322</v>
      </c>
      <c r="AA3847">
        <v>348322</v>
      </c>
      <c r="AB3847" t="s">
        <v>72</v>
      </c>
      <c r="AC3847" s="1">
        <v>41760</v>
      </c>
      <c r="AD3847">
        <v>350000</v>
      </c>
      <c r="AE3847">
        <v>2623</v>
      </c>
      <c r="AF3847">
        <v>239</v>
      </c>
      <c r="AG3847" t="s">
        <v>64</v>
      </c>
      <c r="AH3847" t="s">
        <v>76</v>
      </c>
      <c r="AI3847">
        <v>1</v>
      </c>
      <c r="AJ3847">
        <v>2007</v>
      </c>
      <c r="AK3847">
        <v>4</v>
      </c>
      <c r="AL3847">
        <v>3</v>
      </c>
      <c r="AM3847">
        <v>1</v>
      </c>
      <c r="AN3847">
        <v>3700</v>
      </c>
      <c r="AO3847">
        <v>34</v>
      </c>
      <c r="AP3847" t="s">
        <v>63</v>
      </c>
      <c r="AQ3847" t="s">
        <v>66</v>
      </c>
      <c r="AR3847">
        <v>4226</v>
      </c>
      <c r="AW3847" t="s">
        <v>18612</v>
      </c>
      <c r="AX3847" t="s">
        <v>18613</v>
      </c>
      <c r="AY3847" t="s">
        <v>18614</v>
      </c>
      <c r="AZ3847" t="s">
        <v>70</v>
      </c>
    </row>
    <row r="3848" spans="1:52" x14ac:dyDescent="0.3">
      <c r="A3848">
        <v>2208945</v>
      </c>
      <c r="B3848" t="s">
        <v>18615</v>
      </c>
      <c r="C3848" t="str">
        <f t="shared" si="462"/>
        <v>7492</v>
      </c>
      <c r="D3848" t="s">
        <v>8411</v>
      </c>
      <c r="E3848" t="str">
        <f t="shared" si="463"/>
        <v>0100</v>
      </c>
      <c r="F3848" t="s">
        <v>54</v>
      </c>
      <c r="G3848" t="str">
        <f t="shared" si="464"/>
        <v>10</v>
      </c>
      <c r="H3848" t="s">
        <v>55</v>
      </c>
      <c r="I3848" t="s">
        <v>56</v>
      </c>
      <c r="J3848" t="s">
        <v>57</v>
      </c>
      <c r="K3848">
        <v>1</v>
      </c>
      <c r="L3848">
        <v>46395</v>
      </c>
      <c r="M3848">
        <v>1.07</v>
      </c>
      <c r="N3848" t="str">
        <f t="shared" si="461"/>
        <v>000X</v>
      </c>
      <c r="O3848">
        <v>4785</v>
      </c>
      <c r="P3848" t="s">
        <v>72</v>
      </c>
      <c r="Q3848" t="s">
        <v>8919</v>
      </c>
      <c r="R3848" t="s">
        <v>140</v>
      </c>
      <c r="T3848" t="s">
        <v>61</v>
      </c>
      <c r="V3848" t="s">
        <v>18616</v>
      </c>
      <c r="W3848">
        <v>251926</v>
      </c>
      <c r="X3848">
        <v>17040</v>
      </c>
      <c r="Y3848">
        <v>234886</v>
      </c>
      <c r="Z3848">
        <v>190451</v>
      </c>
      <c r="AA3848">
        <v>165451</v>
      </c>
      <c r="AB3848" t="s">
        <v>63</v>
      </c>
      <c r="AC3848" s="1">
        <v>35765</v>
      </c>
      <c r="AD3848">
        <v>12500</v>
      </c>
      <c r="AE3848">
        <v>1220</v>
      </c>
      <c r="AF3848">
        <v>1822</v>
      </c>
      <c r="AG3848" t="s">
        <v>64</v>
      </c>
      <c r="AH3848" t="s">
        <v>76</v>
      </c>
      <c r="AI3848">
        <v>1</v>
      </c>
      <c r="AJ3848">
        <v>1998</v>
      </c>
      <c r="AK3848">
        <v>4</v>
      </c>
      <c r="AL3848">
        <v>2</v>
      </c>
      <c r="AN3848">
        <v>2644</v>
      </c>
      <c r="AO3848">
        <v>32</v>
      </c>
      <c r="AP3848" t="s">
        <v>63</v>
      </c>
      <c r="AQ3848" t="s">
        <v>66</v>
      </c>
      <c r="AR3848">
        <v>3742</v>
      </c>
      <c r="AW3848" t="s">
        <v>18617</v>
      </c>
      <c r="AX3848" t="s">
        <v>18618</v>
      </c>
      <c r="AY3848" t="s">
        <v>18619</v>
      </c>
      <c r="AZ3848" t="s">
        <v>70</v>
      </c>
    </row>
    <row r="3849" spans="1:52" x14ac:dyDescent="0.3">
      <c r="A3849">
        <v>2210176</v>
      </c>
      <c r="B3849" t="s">
        <v>18620</v>
      </c>
      <c r="C3849" t="str">
        <f t="shared" si="462"/>
        <v>7492</v>
      </c>
      <c r="D3849" t="s">
        <v>8411</v>
      </c>
      <c r="E3849" t="str">
        <f t="shared" si="463"/>
        <v>0100</v>
      </c>
      <c r="F3849" t="s">
        <v>54</v>
      </c>
      <c r="G3849" t="str">
        <f t="shared" si="464"/>
        <v>10</v>
      </c>
      <c r="H3849" t="s">
        <v>55</v>
      </c>
      <c r="I3849" t="s">
        <v>56</v>
      </c>
      <c r="J3849" t="s">
        <v>57</v>
      </c>
      <c r="K3849">
        <v>1</v>
      </c>
      <c r="L3849">
        <v>43606</v>
      </c>
      <c r="M3849">
        <v>1</v>
      </c>
      <c r="N3849" t="str">
        <f t="shared" si="461"/>
        <v>000X</v>
      </c>
      <c r="O3849">
        <v>4995</v>
      </c>
      <c r="P3849" t="s">
        <v>72</v>
      </c>
      <c r="Q3849" t="s">
        <v>18165</v>
      </c>
      <c r="R3849" t="s">
        <v>88</v>
      </c>
      <c r="T3849" t="s">
        <v>61</v>
      </c>
      <c r="V3849" t="s">
        <v>18621</v>
      </c>
      <c r="W3849">
        <v>213983</v>
      </c>
      <c r="X3849">
        <v>16020</v>
      </c>
      <c r="Y3849">
        <v>197963</v>
      </c>
      <c r="Z3849">
        <v>159126</v>
      </c>
      <c r="AA3849">
        <v>134126</v>
      </c>
      <c r="AB3849" t="s">
        <v>63</v>
      </c>
      <c r="AC3849" s="1">
        <v>36951</v>
      </c>
      <c r="AD3849">
        <v>135000</v>
      </c>
      <c r="AE3849">
        <v>1413</v>
      </c>
      <c r="AF3849">
        <v>524</v>
      </c>
      <c r="AG3849" t="s">
        <v>64</v>
      </c>
      <c r="AH3849" t="s">
        <v>76</v>
      </c>
      <c r="AI3849">
        <v>1</v>
      </c>
      <c r="AJ3849">
        <v>1991</v>
      </c>
      <c r="AK3849">
        <v>3</v>
      </c>
      <c r="AL3849">
        <v>2</v>
      </c>
      <c r="AM3849">
        <v>1</v>
      </c>
      <c r="AN3849">
        <v>2139</v>
      </c>
      <c r="AO3849">
        <v>32</v>
      </c>
      <c r="AP3849" t="s">
        <v>63</v>
      </c>
      <c r="AQ3849" t="s">
        <v>66</v>
      </c>
      <c r="AR3849">
        <v>3106</v>
      </c>
      <c r="AW3849" t="s">
        <v>18622</v>
      </c>
      <c r="AX3849" t="s">
        <v>18623</v>
      </c>
      <c r="AY3849" t="s">
        <v>18624</v>
      </c>
      <c r="AZ3849" t="s">
        <v>70</v>
      </c>
    </row>
    <row r="3850" spans="1:52" x14ac:dyDescent="0.3">
      <c r="A3850">
        <v>2210281</v>
      </c>
      <c r="B3850" t="s">
        <v>18625</v>
      </c>
      <c r="C3850" t="str">
        <f t="shared" si="462"/>
        <v>7492</v>
      </c>
      <c r="D3850" t="s">
        <v>8411</v>
      </c>
      <c r="E3850" t="str">
        <f t="shared" si="463"/>
        <v>0100</v>
      </c>
      <c r="F3850" t="s">
        <v>54</v>
      </c>
      <c r="G3850" t="str">
        <f t="shared" si="464"/>
        <v>10</v>
      </c>
      <c r="H3850" t="s">
        <v>55</v>
      </c>
      <c r="I3850" t="s">
        <v>56</v>
      </c>
      <c r="J3850" t="s">
        <v>57</v>
      </c>
      <c r="K3850">
        <v>1</v>
      </c>
      <c r="L3850">
        <v>45732</v>
      </c>
      <c r="M3850">
        <v>1.05</v>
      </c>
      <c r="N3850" t="str">
        <f t="shared" si="461"/>
        <v>000X</v>
      </c>
      <c r="O3850">
        <v>2412</v>
      </c>
      <c r="P3850" t="s">
        <v>58</v>
      </c>
      <c r="Q3850" t="s">
        <v>265</v>
      </c>
      <c r="R3850" t="s">
        <v>266</v>
      </c>
      <c r="T3850" t="s">
        <v>61</v>
      </c>
      <c r="V3850" t="s">
        <v>18626</v>
      </c>
      <c r="W3850">
        <v>228696</v>
      </c>
      <c r="X3850">
        <v>16800</v>
      </c>
      <c r="Y3850">
        <v>211896</v>
      </c>
      <c r="Z3850">
        <v>228696</v>
      </c>
      <c r="AA3850">
        <v>228696</v>
      </c>
      <c r="AB3850" t="s">
        <v>72</v>
      </c>
      <c r="AC3850" s="1">
        <v>34851</v>
      </c>
      <c r="AD3850">
        <v>15000</v>
      </c>
      <c r="AE3850">
        <v>1086</v>
      </c>
      <c r="AF3850">
        <v>901</v>
      </c>
      <c r="AG3850" t="s">
        <v>103</v>
      </c>
      <c r="AH3850" t="s">
        <v>76</v>
      </c>
      <c r="AI3850">
        <v>1</v>
      </c>
      <c r="AJ3850">
        <v>1995</v>
      </c>
      <c r="AK3850">
        <v>3</v>
      </c>
      <c r="AL3850">
        <v>3</v>
      </c>
      <c r="AN3850">
        <v>2446</v>
      </c>
      <c r="AO3850">
        <v>32</v>
      </c>
      <c r="AP3850" t="s">
        <v>72</v>
      </c>
      <c r="AQ3850" t="s">
        <v>66</v>
      </c>
      <c r="AR3850">
        <v>3374</v>
      </c>
      <c r="AW3850" t="s">
        <v>18627</v>
      </c>
      <c r="AX3850" t="s">
        <v>18628</v>
      </c>
      <c r="AY3850" t="s">
        <v>18629</v>
      </c>
      <c r="AZ3850" t="s">
        <v>70</v>
      </c>
    </row>
    <row r="3851" spans="1:52" x14ac:dyDescent="0.3">
      <c r="A3851">
        <v>2210371</v>
      </c>
      <c r="B3851" t="s">
        <v>18630</v>
      </c>
      <c r="C3851" t="str">
        <f t="shared" si="462"/>
        <v>7492</v>
      </c>
      <c r="D3851" t="s">
        <v>8411</v>
      </c>
      <c r="E3851" t="str">
        <f t="shared" si="463"/>
        <v>0100</v>
      </c>
      <c r="F3851" t="s">
        <v>54</v>
      </c>
      <c r="G3851" t="str">
        <f t="shared" si="464"/>
        <v>10</v>
      </c>
      <c r="H3851" t="s">
        <v>55</v>
      </c>
      <c r="I3851" t="s">
        <v>56</v>
      </c>
      <c r="J3851" t="s">
        <v>57</v>
      </c>
      <c r="K3851">
        <v>1</v>
      </c>
      <c r="L3851">
        <v>45629</v>
      </c>
      <c r="M3851">
        <v>1.05</v>
      </c>
      <c r="N3851" t="str">
        <f t="shared" si="461"/>
        <v>000X</v>
      </c>
      <c r="O3851">
        <v>2637</v>
      </c>
      <c r="P3851" t="s">
        <v>58</v>
      </c>
      <c r="Q3851" t="s">
        <v>8940</v>
      </c>
      <c r="R3851" t="s">
        <v>140</v>
      </c>
      <c r="T3851" t="s">
        <v>61</v>
      </c>
      <c r="V3851" t="s">
        <v>18631</v>
      </c>
      <c r="W3851">
        <v>258011</v>
      </c>
      <c r="X3851">
        <v>16760</v>
      </c>
      <c r="Y3851">
        <v>241251</v>
      </c>
      <c r="Z3851">
        <v>203865</v>
      </c>
      <c r="AA3851">
        <v>178865</v>
      </c>
      <c r="AB3851" t="s">
        <v>63</v>
      </c>
      <c r="AC3851" s="1">
        <v>40238</v>
      </c>
      <c r="AD3851">
        <v>270000</v>
      </c>
      <c r="AE3851">
        <v>2347</v>
      </c>
      <c r="AF3851">
        <v>475</v>
      </c>
      <c r="AG3851" t="s">
        <v>64</v>
      </c>
      <c r="AH3851" t="s">
        <v>76</v>
      </c>
      <c r="AI3851">
        <v>1</v>
      </c>
      <c r="AJ3851">
        <v>2006</v>
      </c>
      <c r="AK3851">
        <v>4</v>
      </c>
      <c r="AL3851">
        <v>3</v>
      </c>
      <c r="AN3851">
        <v>2418</v>
      </c>
      <c r="AO3851">
        <v>32</v>
      </c>
      <c r="AP3851" t="s">
        <v>72</v>
      </c>
      <c r="AQ3851" t="s">
        <v>66</v>
      </c>
      <c r="AR3851">
        <v>3475</v>
      </c>
      <c r="AW3851" t="s">
        <v>18632</v>
      </c>
      <c r="AX3851" t="s">
        <v>18633</v>
      </c>
      <c r="AY3851" t="s">
        <v>18634</v>
      </c>
      <c r="AZ3851" t="s">
        <v>70</v>
      </c>
    </row>
    <row r="3852" spans="1:52" x14ac:dyDescent="0.3">
      <c r="A3852">
        <v>2210389</v>
      </c>
      <c r="B3852" t="s">
        <v>18635</v>
      </c>
      <c r="C3852" t="str">
        <f t="shared" si="462"/>
        <v>7492</v>
      </c>
      <c r="D3852" t="s">
        <v>8411</v>
      </c>
      <c r="E3852" t="str">
        <f t="shared" si="463"/>
        <v>0100</v>
      </c>
      <c r="F3852" t="s">
        <v>54</v>
      </c>
      <c r="G3852" t="str">
        <f t="shared" si="464"/>
        <v>10</v>
      </c>
      <c r="H3852" t="s">
        <v>55</v>
      </c>
      <c r="I3852" t="s">
        <v>56</v>
      </c>
      <c r="J3852" t="s">
        <v>57</v>
      </c>
      <c r="K3852">
        <v>1</v>
      </c>
      <c r="L3852">
        <v>45921</v>
      </c>
      <c r="M3852">
        <v>1.05</v>
      </c>
      <c r="N3852" t="str">
        <f t="shared" si="461"/>
        <v>000X</v>
      </c>
      <c r="O3852">
        <v>4943</v>
      </c>
      <c r="P3852" t="s">
        <v>72</v>
      </c>
      <c r="Q3852" t="s">
        <v>18165</v>
      </c>
      <c r="R3852" t="s">
        <v>88</v>
      </c>
      <c r="T3852" t="s">
        <v>61</v>
      </c>
      <c r="V3852" t="s">
        <v>18636</v>
      </c>
      <c r="W3852">
        <v>240195</v>
      </c>
      <c r="X3852">
        <v>16870</v>
      </c>
      <c r="Y3852">
        <v>223325</v>
      </c>
      <c r="Z3852">
        <v>240195</v>
      </c>
      <c r="AA3852">
        <v>215195</v>
      </c>
      <c r="AB3852" t="s">
        <v>63</v>
      </c>
      <c r="AC3852" s="1">
        <v>43605</v>
      </c>
      <c r="AD3852">
        <v>275000</v>
      </c>
      <c r="AE3852">
        <v>2979</v>
      </c>
      <c r="AF3852">
        <v>1248</v>
      </c>
      <c r="AG3852" t="s">
        <v>64</v>
      </c>
      <c r="AH3852" t="s">
        <v>76</v>
      </c>
      <c r="AI3852">
        <v>1</v>
      </c>
      <c r="AJ3852">
        <v>2001</v>
      </c>
      <c r="AK3852">
        <v>3</v>
      </c>
      <c r="AL3852">
        <v>2</v>
      </c>
      <c r="AM3852">
        <v>1</v>
      </c>
      <c r="AN3852">
        <v>2427</v>
      </c>
      <c r="AO3852">
        <v>32</v>
      </c>
      <c r="AP3852" t="s">
        <v>63</v>
      </c>
      <c r="AQ3852" t="s">
        <v>66</v>
      </c>
      <c r="AR3852">
        <v>3316</v>
      </c>
      <c r="AW3852" t="s">
        <v>18637</v>
      </c>
      <c r="AY3852" t="s">
        <v>18638</v>
      </c>
      <c r="AZ3852" t="s">
        <v>70</v>
      </c>
    </row>
    <row r="3853" spans="1:52" x14ac:dyDescent="0.3">
      <c r="A3853">
        <v>2210451</v>
      </c>
      <c r="B3853" t="s">
        <v>18639</v>
      </c>
      <c r="C3853" t="str">
        <f t="shared" si="462"/>
        <v>7492</v>
      </c>
      <c r="D3853" t="s">
        <v>8411</v>
      </c>
      <c r="E3853" t="str">
        <f t="shared" si="463"/>
        <v>0100</v>
      </c>
      <c r="F3853" t="s">
        <v>54</v>
      </c>
      <c r="G3853" t="str">
        <f t="shared" si="464"/>
        <v>10</v>
      </c>
      <c r="H3853" t="s">
        <v>55</v>
      </c>
      <c r="I3853" t="s">
        <v>56</v>
      </c>
      <c r="J3853" t="s">
        <v>8434</v>
      </c>
      <c r="K3853">
        <v>1</v>
      </c>
      <c r="L3853">
        <v>55197</v>
      </c>
      <c r="M3853">
        <v>1.27</v>
      </c>
      <c r="N3853" t="str">
        <f t="shared" si="461"/>
        <v>000X</v>
      </c>
      <c r="O3853">
        <v>2196</v>
      </c>
      <c r="P3853" t="s">
        <v>58</v>
      </c>
      <c r="Q3853" t="s">
        <v>265</v>
      </c>
      <c r="R3853" t="s">
        <v>266</v>
      </c>
      <c r="T3853" t="s">
        <v>61</v>
      </c>
      <c r="V3853" t="s">
        <v>18640</v>
      </c>
      <c r="W3853">
        <v>232809</v>
      </c>
      <c r="X3853">
        <v>15840</v>
      </c>
      <c r="Y3853">
        <v>216969</v>
      </c>
      <c r="Z3853">
        <v>179402</v>
      </c>
      <c r="AA3853">
        <v>154402</v>
      </c>
      <c r="AB3853" t="s">
        <v>63</v>
      </c>
      <c r="AC3853" s="1">
        <v>36951</v>
      </c>
      <c r="AD3853">
        <v>199000</v>
      </c>
      <c r="AE3853">
        <v>1413</v>
      </c>
      <c r="AF3853">
        <v>1904</v>
      </c>
      <c r="AG3853" t="s">
        <v>64</v>
      </c>
      <c r="AH3853" t="s">
        <v>76</v>
      </c>
      <c r="AI3853">
        <v>1</v>
      </c>
      <c r="AJ3853">
        <v>1999</v>
      </c>
      <c r="AK3853">
        <v>3</v>
      </c>
      <c r="AL3853">
        <v>2</v>
      </c>
      <c r="AN3853">
        <v>2359</v>
      </c>
      <c r="AO3853">
        <v>32</v>
      </c>
      <c r="AP3853" t="s">
        <v>63</v>
      </c>
      <c r="AQ3853" t="s">
        <v>66</v>
      </c>
      <c r="AR3853">
        <v>3370</v>
      </c>
      <c r="AW3853" t="s">
        <v>18641</v>
      </c>
      <c r="AX3853" t="s">
        <v>18642</v>
      </c>
      <c r="AY3853" t="s">
        <v>18643</v>
      </c>
      <c r="AZ3853" t="s">
        <v>70</v>
      </c>
    </row>
    <row r="3854" spans="1:52" x14ac:dyDescent="0.3">
      <c r="A3854">
        <v>2211237</v>
      </c>
      <c r="B3854" t="s">
        <v>18644</v>
      </c>
      <c r="C3854" t="str">
        <f t="shared" si="462"/>
        <v>7492</v>
      </c>
      <c r="D3854" t="s">
        <v>8411</v>
      </c>
      <c r="E3854" t="str">
        <f t="shared" si="463"/>
        <v>0100</v>
      </c>
      <c r="F3854" t="s">
        <v>54</v>
      </c>
      <c r="G3854" t="str">
        <f t="shared" si="464"/>
        <v>10</v>
      </c>
      <c r="H3854" t="s">
        <v>55</v>
      </c>
      <c r="I3854" t="s">
        <v>56</v>
      </c>
      <c r="J3854" t="s">
        <v>57</v>
      </c>
      <c r="K3854">
        <v>1</v>
      </c>
      <c r="L3854">
        <v>49750</v>
      </c>
      <c r="M3854">
        <v>1.1399999999999999</v>
      </c>
      <c r="N3854" t="str">
        <f t="shared" si="461"/>
        <v>000X</v>
      </c>
      <c r="O3854">
        <v>2211</v>
      </c>
      <c r="P3854" t="s">
        <v>58</v>
      </c>
      <c r="Q3854" t="s">
        <v>8940</v>
      </c>
      <c r="R3854" t="s">
        <v>140</v>
      </c>
      <c r="T3854" t="s">
        <v>61</v>
      </c>
      <c r="V3854" t="s">
        <v>18645</v>
      </c>
      <c r="W3854">
        <v>182904</v>
      </c>
      <c r="X3854">
        <v>18270</v>
      </c>
      <c r="Y3854">
        <v>164634</v>
      </c>
      <c r="Z3854">
        <v>132036</v>
      </c>
      <c r="AA3854">
        <v>107036</v>
      </c>
      <c r="AB3854" t="s">
        <v>63</v>
      </c>
      <c r="AC3854" s="1">
        <v>31336</v>
      </c>
      <c r="AD3854">
        <v>11300</v>
      </c>
      <c r="AE3854">
        <v>685</v>
      </c>
      <c r="AF3854">
        <v>1680</v>
      </c>
      <c r="AG3854" t="s">
        <v>103</v>
      </c>
      <c r="AH3854" t="s">
        <v>76</v>
      </c>
      <c r="AI3854">
        <v>1</v>
      </c>
      <c r="AJ3854">
        <v>1989</v>
      </c>
      <c r="AK3854">
        <v>3</v>
      </c>
      <c r="AL3854">
        <v>2</v>
      </c>
      <c r="AN3854">
        <v>2034</v>
      </c>
      <c r="AO3854">
        <v>32</v>
      </c>
      <c r="AP3854" t="s">
        <v>63</v>
      </c>
      <c r="AQ3854" t="s">
        <v>66</v>
      </c>
      <c r="AR3854">
        <v>2842</v>
      </c>
      <c r="AW3854" t="s">
        <v>18646</v>
      </c>
      <c r="AX3854" t="s">
        <v>18647</v>
      </c>
      <c r="AY3854" t="s">
        <v>18648</v>
      </c>
      <c r="AZ3854" t="s">
        <v>18649</v>
      </c>
    </row>
    <row r="3855" spans="1:52" x14ac:dyDescent="0.3">
      <c r="A3855">
        <v>2211458</v>
      </c>
      <c r="B3855" t="s">
        <v>18650</v>
      </c>
      <c r="C3855" t="str">
        <f t="shared" si="462"/>
        <v>7492</v>
      </c>
      <c r="D3855" t="s">
        <v>8411</v>
      </c>
      <c r="E3855" t="str">
        <f t="shared" si="463"/>
        <v>0100</v>
      </c>
      <c r="F3855" t="s">
        <v>54</v>
      </c>
      <c r="G3855" t="str">
        <f t="shared" si="464"/>
        <v>10</v>
      </c>
      <c r="H3855" t="s">
        <v>55</v>
      </c>
      <c r="I3855" t="s">
        <v>56</v>
      </c>
      <c r="J3855" t="s">
        <v>57</v>
      </c>
      <c r="K3855">
        <v>1</v>
      </c>
      <c r="L3855">
        <v>44093</v>
      </c>
      <c r="M3855">
        <v>1.01</v>
      </c>
      <c r="N3855" t="str">
        <f t="shared" si="461"/>
        <v>000X</v>
      </c>
      <c r="O3855">
        <v>2257</v>
      </c>
      <c r="P3855" t="s">
        <v>58</v>
      </c>
      <c r="Q3855" t="s">
        <v>8946</v>
      </c>
      <c r="R3855" t="s">
        <v>331</v>
      </c>
      <c r="T3855" t="s">
        <v>61</v>
      </c>
      <c r="V3855" t="s">
        <v>18651</v>
      </c>
      <c r="W3855">
        <v>291171</v>
      </c>
      <c r="X3855">
        <v>16200</v>
      </c>
      <c r="Y3855">
        <v>274971</v>
      </c>
      <c r="Z3855">
        <v>226366</v>
      </c>
      <c r="AA3855">
        <v>201366</v>
      </c>
      <c r="AB3855" t="s">
        <v>63</v>
      </c>
      <c r="AC3855" s="1">
        <v>39539</v>
      </c>
      <c r="AD3855">
        <v>39900</v>
      </c>
      <c r="AE3855">
        <v>2213</v>
      </c>
      <c r="AF3855">
        <v>822</v>
      </c>
      <c r="AG3855" t="s">
        <v>103</v>
      </c>
      <c r="AH3855" t="s">
        <v>76</v>
      </c>
      <c r="AI3855">
        <v>1</v>
      </c>
      <c r="AJ3855">
        <v>2009</v>
      </c>
      <c r="AK3855">
        <v>3</v>
      </c>
      <c r="AL3855">
        <v>3</v>
      </c>
      <c r="AN3855">
        <v>2829</v>
      </c>
      <c r="AO3855">
        <v>32</v>
      </c>
      <c r="AP3855" t="s">
        <v>63</v>
      </c>
      <c r="AQ3855" t="s">
        <v>66</v>
      </c>
      <c r="AR3855">
        <v>3848</v>
      </c>
      <c r="AW3855" t="s">
        <v>18652</v>
      </c>
      <c r="AX3855" t="s">
        <v>18653</v>
      </c>
      <c r="AY3855" t="s">
        <v>18654</v>
      </c>
      <c r="AZ3855" t="s">
        <v>70</v>
      </c>
    </row>
    <row r="3856" spans="1:52" x14ac:dyDescent="0.3">
      <c r="A3856">
        <v>2211482</v>
      </c>
      <c r="B3856" t="s">
        <v>18655</v>
      </c>
      <c r="C3856" t="str">
        <f t="shared" si="462"/>
        <v>7492</v>
      </c>
      <c r="D3856" t="s">
        <v>8411</v>
      </c>
      <c r="E3856" t="str">
        <f t="shared" si="463"/>
        <v>0100</v>
      </c>
      <c r="F3856" t="s">
        <v>54</v>
      </c>
      <c r="G3856" t="str">
        <f t="shared" si="464"/>
        <v>10</v>
      </c>
      <c r="H3856" t="s">
        <v>55</v>
      </c>
      <c r="I3856" t="s">
        <v>56</v>
      </c>
      <c r="J3856" t="s">
        <v>57</v>
      </c>
      <c r="K3856">
        <v>1</v>
      </c>
      <c r="L3856">
        <v>43893</v>
      </c>
      <c r="M3856">
        <v>1.01</v>
      </c>
      <c r="N3856" t="str">
        <f t="shared" si="461"/>
        <v>000X</v>
      </c>
      <c r="O3856">
        <v>4735</v>
      </c>
      <c r="P3856" t="s">
        <v>72</v>
      </c>
      <c r="Q3856" t="s">
        <v>8934</v>
      </c>
      <c r="R3856" t="s">
        <v>74</v>
      </c>
      <c r="T3856" t="s">
        <v>61</v>
      </c>
      <c r="V3856" t="s">
        <v>18656</v>
      </c>
      <c r="W3856">
        <v>225854</v>
      </c>
      <c r="X3856">
        <v>16120</v>
      </c>
      <c r="Y3856">
        <v>209734</v>
      </c>
      <c r="Z3856">
        <v>141432</v>
      </c>
      <c r="AA3856">
        <v>116432</v>
      </c>
      <c r="AB3856" t="s">
        <v>63</v>
      </c>
      <c r="AC3856" s="1">
        <v>40179</v>
      </c>
      <c r="AD3856">
        <v>30500</v>
      </c>
      <c r="AE3856">
        <v>2335</v>
      </c>
      <c r="AF3856">
        <v>1942</v>
      </c>
      <c r="AG3856" t="s">
        <v>103</v>
      </c>
      <c r="AH3856" t="s">
        <v>76</v>
      </c>
      <c r="AI3856">
        <v>1</v>
      </c>
      <c r="AJ3856">
        <v>2010</v>
      </c>
      <c r="AK3856">
        <v>3</v>
      </c>
      <c r="AL3856">
        <v>3</v>
      </c>
      <c r="AN3856">
        <v>1865</v>
      </c>
      <c r="AO3856">
        <v>32</v>
      </c>
      <c r="AP3856" t="s">
        <v>63</v>
      </c>
      <c r="AQ3856" t="s">
        <v>66</v>
      </c>
      <c r="AR3856">
        <v>2814</v>
      </c>
      <c r="AW3856" t="s">
        <v>18657</v>
      </c>
      <c r="AX3856" t="s">
        <v>18658</v>
      </c>
      <c r="AY3856" t="s">
        <v>18659</v>
      </c>
      <c r="AZ3856" t="s">
        <v>70</v>
      </c>
    </row>
    <row r="3857" spans="1:52" x14ac:dyDescent="0.3">
      <c r="A3857">
        <v>2212233</v>
      </c>
      <c r="B3857" t="s">
        <v>18660</v>
      </c>
      <c r="C3857" t="str">
        <f t="shared" si="462"/>
        <v>7492</v>
      </c>
      <c r="D3857" t="s">
        <v>8411</v>
      </c>
      <c r="E3857" t="str">
        <f t="shared" si="463"/>
        <v>0100</v>
      </c>
      <c r="F3857" t="s">
        <v>54</v>
      </c>
      <c r="G3857" t="str">
        <f t="shared" si="464"/>
        <v>10</v>
      </c>
      <c r="H3857" t="s">
        <v>55</v>
      </c>
      <c r="I3857" t="s">
        <v>56</v>
      </c>
      <c r="J3857" t="s">
        <v>57</v>
      </c>
      <c r="K3857">
        <v>1</v>
      </c>
      <c r="L3857">
        <v>54108</v>
      </c>
      <c r="M3857">
        <v>1.24</v>
      </c>
      <c r="N3857" t="str">
        <f t="shared" si="461"/>
        <v>000X</v>
      </c>
      <c r="O3857">
        <v>2164</v>
      </c>
      <c r="P3857" t="s">
        <v>58</v>
      </c>
      <c r="Q3857" t="s">
        <v>8958</v>
      </c>
      <c r="R3857" t="s">
        <v>140</v>
      </c>
      <c r="T3857" t="s">
        <v>61</v>
      </c>
      <c r="V3857" t="s">
        <v>18661</v>
      </c>
      <c r="W3857">
        <v>251866</v>
      </c>
      <c r="X3857">
        <v>19870</v>
      </c>
      <c r="Y3857">
        <v>231996</v>
      </c>
      <c r="Z3857">
        <v>247204</v>
      </c>
      <c r="AA3857">
        <v>222204</v>
      </c>
      <c r="AB3857" t="s">
        <v>63</v>
      </c>
      <c r="AC3857" s="1">
        <v>42975</v>
      </c>
      <c r="AD3857">
        <v>295000</v>
      </c>
      <c r="AE3857">
        <v>2852</v>
      </c>
      <c r="AF3857">
        <v>720</v>
      </c>
      <c r="AG3857" t="s">
        <v>64</v>
      </c>
      <c r="AH3857" t="s">
        <v>76</v>
      </c>
      <c r="AI3857">
        <v>1</v>
      </c>
      <c r="AJ3857">
        <v>2007</v>
      </c>
      <c r="AK3857">
        <v>3</v>
      </c>
      <c r="AL3857">
        <v>2</v>
      </c>
      <c r="AN3857">
        <v>2140</v>
      </c>
      <c r="AO3857">
        <v>32</v>
      </c>
      <c r="AP3857" t="s">
        <v>63</v>
      </c>
      <c r="AQ3857" t="s">
        <v>66</v>
      </c>
      <c r="AR3857">
        <v>3165</v>
      </c>
      <c r="AW3857" t="s">
        <v>18662</v>
      </c>
      <c r="AY3857" t="s">
        <v>18663</v>
      </c>
      <c r="AZ3857" t="s">
        <v>70</v>
      </c>
    </row>
    <row r="3858" spans="1:52" x14ac:dyDescent="0.3">
      <c r="A3858">
        <v>2213949</v>
      </c>
      <c r="B3858" t="s">
        <v>18664</v>
      </c>
      <c r="C3858" t="str">
        <f t="shared" si="462"/>
        <v>7492</v>
      </c>
      <c r="D3858" t="s">
        <v>8411</v>
      </c>
      <c r="E3858" t="str">
        <f>"0000"</f>
        <v>0000</v>
      </c>
      <c r="F3858" t="s">
        <v>108</v>
      </c>
      <c r="G3858" t="str">
        <f t="shared" si="464"/>
        <v>10</v>
      </c>
      <c r="H3858" t="s">
        <v>55</v>
      </c>
      <c r="I3858" t="s">
        <v>56</v>
      </c>
      <c r="J3858" t="s">
        <v>57</v>
      </c>
      <c r="K3858">
        <v>0</v>
      </c>
      <c r="L3858">
        <v>43024</v>
      </c>
      <c r="M3858">
        <v>0.99</v>
      </c>
      <c r="N3858" t="str">
        <f t="shared" si="461"/>
        <v>000X</v>
      </c>
      <c r="O3858">
        <v>2087</v>
      </c>
      <c r="P3858" t="s">
        <v>58</v>
      </c>
      <c r="Q3858" t="s">
        <v>9384</v>
      </c>
      <c r="R3858" t="s">
        <v>140</v>
      </c>
      <c r="T3858" t="s">
        <v>61</v>
      </c>
      <c r="V3858" t="s">
        <v>18665</v>
      </c>
      <c r="W3858">
        <v>15800</v>
      </c>
      <c r="X3858">
        <v>15800</v>
      </c>
      <c r="Y3858">
        <v>0</v>
      </c>
      <c r="Z3858">
        <v>15800</v>
      </c>
      <c r="AA3858">
        <v>15800</v>
      </c>
      <c r="AB3858" t="s">
        <v>72</v>
      </c>
      <c r="AC3858" s="1">
        <v>38322</v>
      </c>
      <c r="AD3858">
        <v>44000</v>
      </c>
      <c r="AE3858">
        <v>1810</v>
      </c>
      <c r="AF3858">
        <v>121</v>
      </c>
      <c r="AG3858" t="s">
        <v>103</v>
      </c>
      <c r="AH3858" t="s">
        <v>76</v>
      </c>
      <c r="AR3858">
        <v>0</v>
      </c>
      <c r="AW3858" t="s">
        <v>18666</v>
      </c>
      <c r="AY3858" t="s">
        <v>18667</v>
      </c>
      <c r="AZ3858" t="s">
        <v>18092</v>
      </c>
    </row>
    <row r="3859" spans="1:52" x14ac:dyDescent="0.3">
      <c r="A3859">
        <v>2208198</v>
      </c>
      <c r="B3859" t="s">
        <v>18668</v>
      </c>
      <c r="C3859" t="str">
        <f t="shared" si="462"/>
        <v>7492</v>
      </c>
      <c r="D3859" t="s">
        <v>8411</v>
      </c>
      <c r="E3859" t="str">
        <f>"0100"</f>
        <v>0100</v>
      </c>
      <c r="F3859" t="s">
        <v>54</v>
      </c>
      <c r="G3859" t="str">
        <f>"03"</f>
        <v>03</v>
      </c>
      <c r="H3859" t="s">
        <v>55</v>
      </c>
      <c r="I3859" t="s">
        <v>56</v>
      </c>
      <c r="J3859" t="s">
        <v>57</v>
      </c>
      <c r="K3859">
        <v>1</v>
      </c>
      <c r="L3859">
        <v>44929</v>
      </c>
      <c r="M3859">
        <v>1.03</v>
      </c>
      <c r="N3859" t="str">
        <f t="shared" si="461"/>
        <v>000X</v>
      </c>
      <c r="O3859">
        <v>5063</v>
      </c>
      <c r="P3859" t="s">
        <v>72</v>
      </c>
      <c r="Q3859" t="s">
        <v>8919</v>
      </c>
      <c r="R3859" t="s">
        <v>140</v>
      </c>
      <c r="T3859" t="s">
        <v>61</v>
      </c>
      <c r="V3859" t="s">
        <v>18669</v>
      </c>
      <c r="W3859">
        <v>224594</v>
      </c>
      <c r="X3859">
        <v>16500</v>
      </c>
      <c r="Y3859">
        <v>208094</v>
      </c>
      <c r="Z3859">
        <v>194466</v>
      </c>
      <c r="AA3859">
        <v>169466</v>
      </c>
      <c r="AB3859" t="s">
        <v>63</v>
      </c>
      <c r="AC3859" s="1">
        <v>43523</v>
      </c>
      <c r="AD3859">
        <v>270000</v>
      </c>
      <c r="AE3859">
        <v>2959</v>
      </c>
      <c r="AF3859">
        <v>2132</v>
      </c>
      <c r="AG3859" t="s">
        <v>64</v>
      </c>
      <c r="AH3859" t="s">
        <v>76</v>
      </c>
      <c r="AI3859">
        <v>1</v>
      </c>
      <c r="AJ3859">
        <v>2002</v>
      </c>
      <c r="AK3859">
        <v>3</v>
      </c>
      <c r="AL3859">
        <v>2</v>
      </c>
      <c r="AN3859">
        <v>2304</v>
      </c>
      <c r="AO3859">
        <v>32</v>
      </c>
      <c r="AP3859" t="s">
        <v>63</v>
      </c>
      <c r="AQ3859" t="s">
        <v>66</v>
      </c>
      <c r="AR3859">
        <v>3037</v>
      </c>
      <c r="AW3859" t="s">
        <v>18670</v>
      </c>
      <c r="AX3859" t="s">
        <v>18671</v>
      </c>
      <c r="AY3859" t="s">
        <v>18672</v>
      </c>
      <c r="AZ3859" t="s">
        <v>70</v>
      </c>
    </row>
    <row r="3860" spans="1:52" x14ac:dyDescent="0.3">
      <c r="A3860">
        <v>2208295</v>
      </c>
      <c r="B3860" t="s">
        <v>18673</v>
      </c>
      <c r="C3860" t="str">
        <f t="shared" si="462"/>
        <v>7492</v>
      </c>
      <c r="D3860" t="s">
        <v>8411</v>
      </c>
      <c r="E3860" t="str">
        <f>"0000"</f>
        <v>0000</v>
      </c>
      <c r="F3860" t="s">
        <v>108</v>
      </c>
      <c r="G3860" t="str">
        <f>"03"</f>
        <v>03</v>
      </c>
      <c r="H3860" t="s">
        <v>55</v>
      </c>
      <c r="I3860" t="s">
        <v>56</v>
      </c>
      <c r="J3860" t="s">
        <v>57</v>
      </c>
      <c r="K3860">
        <v>0</v>
      </c>
      <c r="L3860">
        <v>43750</v>
      </c>
      <c r="M3860">
        <v>1</v>
      </c>
      <c r="N3860" t="str">
        <f t="shared" si="461"/>
        <v>000X</v>
      </c>
      <c r="O3860">
        <v>2756</v>
      </c>
      <c r="P3860" t="s">
        <v>58</v>
      </c>
      <c r="Q3860" t="s">
        <v>265</v>
      </c>
      <c r="R3860" t="s">
        <v>266</v>
      </c>
      <c r="T3860" t="s">
        <v>61</v>
      </c>
      <c r="V3860" t="s">
        <v>18674</v>
      </c>
      <c r="W3860">
        <v>16070</v>
      </c>
      <c r="X3860">
        <v>16070</v>
      </c>
      <c r="Y3860">
        <v>0</v>
      </c>
      <c r="Z3860">
        <v>16070</v>
      </c>
      <c r="AA3860">
        <v>16070</v>
      </c>
      <c r="AB3860" t="s">
        <v>72</v>
      </c>
      <c r="AC3860" s="1">
        <v>37073</v>
      </c>
      <c r="AD3860">
        <v>12000</v>
      </c>
      <c r="AE3860">
        <v>1441</v>
      </c>
      <c r="AF3860">
        <v>985</v>
      </c>
      <c r="AG3860" t="s">
        <v>103</v>
      </c>
      <c r="AH3860" t="s">
        <v>76</v>
      </c>
      <c r="AR3860">
        <v>0</v>
      </c>
      <c r="AW3860" t="s">
        <v>18675</v>
      </c>
      <c r="AX3860" t="s">
        <v>18676</v>
      </c>
      <c r="AY3860" t="s">
        <v>18677</v>
      </c>
      <c r="AZ3860" t="s">
        <v>18678</v>
      </c>
    </row>
    <row r="3861" spans="1:52" x14ac:dyDescent="0.3">
      <c r="A3861">
        <v>2208392</v>
      </c>
      <c r="B3861" t="s">
        <v>18679</v>
      </c>
      <c r="C3861" t="str">
        <f t="shared" si="462"/>
        <v>7492</v>
      </c>
      <c r="D3861" t="s">
        <v>8411</v>
      </c>
      <c r="E3861" t="str">
        <f>"0100"</f>
        <v>0100</v>
      </c>
      <c r="F3861" t="s">
        <v>54</v>
      </c>
      <c r="G3861" t="str">
        <f t="shared" ref="G3861:G3867" si="465">"10"</f>
        <v>10</v>
      </c>
      <c r="H3861" t="s">
        <v>55</v>
      </c>
      <c r="I3861" t="s">
        <v>56</v>
      </c>
      <c r="J3861" t="s">
        <v>57</v>
      </c>
      <c r="K3861">
        <v>1</v>
      </c>
      <c r="L3861">
        <v>48976</v>
      </c>
      <c r="M3861">
        <v>1.1200000000000001</v>
      </c>
      <c r="N3861" t="str">
        <f t="shared" si="461"/>
        <v>000X</v>
      </c>
      <c r="O3861">
        <v>4944</v>
      </c>
      <c r="P3861" t="s">
        <v>72</v>
      </c>
      <c r="Q3861" t="s">
        <v>18165</v>
      </c>
      <c r="R3861" t="s">
        <v>88</v>
      </c>
      <c r="T3861" t="s">
        <v>61</v>
      </c>
      <c r="V3861" t="s">
        <v>18680</v>
      </c>
      <c r="W3861">
        <v>245056</v>
      </c>
      <c r="X3861">
        <v>17990</v>
      </c>
      <c r="Y3861">
        <v>227066</v>
      </c>
      <c r="Z3861">
        <v>182590</v>
      </c>
      <c r="AA3861">
        <v>157590</v>
      </c>
      <c r="AB3861" t="s">
        <v>63</v>
      </c>
      <c r="AC3861" s="1">
        <v>37712</v>
      </c>
      <c r="AD3861">
        <v>230000</v>
      </c>
      <c r="AE3861">
        <v>1593</v>
      </c>
      <c r="AF3861">
        <v>882</v>
      </c>
      <c r="AG3861" t="s">
        <v>64</v>
      </c>
      <c r="AH3861" t="s">
        <v>76</v>
      </c>
      <c r="AI3861">
        <v>1</v>
      </c>
      <c r="AJ3861">
        <v>2002</v>
      </c>
      <c r="AK3861">
        <v>3</v>
      </c>
      <c r="AL3861">
        <v>2</v>
      </c>
      <c r="AN3861">
        <v>2695</v>
      </c>
      <c r="AO3861">
        <v>32</v>
      </c>
      <c r="AP3861" t="s">
        <v>72</v>
      </c>
      <c r="AQ3861" t="s">
        <v>66</v>
      </c>
      <c r="AR3861">
        <v>3643</v>
      </c>
      <c r="AW3861" t="s">
        <v>18681</v>
      </c>
      <c r="AY3861" t="s">
        <v>18682</v>
      </c>
      <c r="AZ3861" t="s">
        <v>70</v>
      </c>
    </row>
    <row r="3862" spans="1:52" x14ac:dyDescent="0.3">
      <c r="A3862">
        <v>2209003</v>
      </c>
      <c r="B3862" t="s">
        <v>18683</v>
      </c>
      <c r="C3862" t="str">
        <f t="shared" si="462"/>
        <v>7492</v>
      </c>
      <c r="D3862" t="s">
        <v>8411</v>
      </c>
      <c r="E3862" t="str">
        <f>"0100"</f>
        <v>0100</v>
      </c>
      <c r="F3862" t="s">
        <v>54</v>
      </c>
      <c r="G3862" t="str">
        <f t="shared" si="465"/>
        <v>10</v>
      </c>
      <c r="H3862" t="s">
        <v>55</v>
      </c>
      <c r="I3862" t="s">
        <v>56</v>
      </c>
      <c r="J3862" t="s">
        <v>57</v>
      </c>
      <c r="K3862">
        <v>1</v>
      </c>
      <c r="L3862">
        <v>43944</v>
      </c>
      <c r="M3862">
        <v>1.01</v>
      </c>
      <c r="N3862" t="str">
        <f t="shared" si="461"/>
        <v>000X</v>
      </c>
      <c r="O3862">
        <v>4887</v>
      </c>
      <c r="P3862" t="s">
        <v>72</v>
      </c>
      <c r="Q3862" t="s">
        <v>8919</v>
      </c>
      <c r="R3862" t="s">
        <v>140</v>
      </c>
      <c r="T3862" t="s">
        <v>61</v>
      </c>
      <c r="V3862" t="s">
        <v>18684</v>
      </c>
      <c r="W3862">
        <v>282195</v>
      </c>
      <c r="X3862">
        <v>16140</v>
      </c>
      <c r="Y3862">
        <v>266055</v>
      </c>
      <c r="Z3862">
        <v>214278</v>
      </c>
      <c r="AA3862">
        <v>189278</v>
      </c>
      <c r="AB3862" t="s">
        <v>63</v>
      </c>
      <c r="AC3862" s="1">
        <v>37622</v>
      </c>
      <c r="AD3862">
        <v>16000</v>
      </c>
      <c r="AE3862">
        <v>1567</v>
      </c>
      <c r="AF3862">
        <v>854</v>
      </c>
      <c r="AG3862" t="s">
        <v>103</v>
      </c>
      <c r="AH3862" t="s">
        <v>76</v>
      </c>
      <c r="AI3862">
        <v>1</v>
      </c>
      <c r="AJ3862">
        <v>2004</v>
      </c>
      <c r="AK3862">
        <v>3</v>
      </c>
      <c r="AL3862">
        <v>3</v>
      </c>
      <c r="AN3862">
        <v>2811</v>
      </c>
      <c r="AO3862">
        <v>32</v>
      </c>
      <c r="AP3862" t="s">
        <v>63</v>
      </c>
      <c r="AQ3862" t="s">
        <v>66</v>
      </c>
      <c r="AR3862">
        <v>4026</v>
      </c>
      <c r="AW3862" t="s">
        <v>18685</v>
      </c>
      <c r="AX3862" t="s">
        <v>18686</v>
      </c>
      <c r="AY3862" t="s">
        <v>18687</v>
      </c>
      <c r="AZ3862" t="s">
        <v>18688</v>
      </c>
    </row>
    <row r="3863" spans="1:52" x14ac:dyDescent="0.3">
      <c r="A3863">
        <v>2210311</v>
      </c>
      <c r="B3863" t="s">
        <v>18689</v>
      </c>
      <c r="C3863" t="str">
        <f t="shared" si="462"/>
        <v>7492</v>
      </c>
      <c r="D3863" t="s">
        <v>8411</v>
      </c>
      <c r="E3863" t="str">
        <f>"0100"</f>
        <v>0100</v>
      </c>
      <c r="F3863" t="s">
        <v>54</v>
      </c>
      <c r="G3863" t="str">
        <f t="shared" si="465"/>
        <v>10</v>
      </c>
      <c r="H3863" t="s">
        <v>55</v>
      </c>
      <c r="I3863" t="s">
        <v>56</v>
      </c>
      <c r="J3863" t="s">
        <v>8434</v>
      </c>
      <c r="K3863">
        <v>1</v>
      </c>
      <c r="L3863">
        <v>54935</v>
      </c>
      <c r="M3863">
        <v>1.26</v>
      </c>
      <c r="N3863" t="str">
        <f t="shared" si="461"/>
        <v>000X</v>
      </c>
      <c r="O3863">
        <v>4850</v>
      </c>
      <c r="P3863" t="s">
        <v>72</v>
      </c>
      <c r="Q3863" t="s">
        <v>8934</v>
      </c>
      <c r="R3863" t="s">
        <v>74</v>
      </c>
      <c r="T3863" t="s">
        <v>61</v>
      </c>
      <c r="V3863" t="s">
        <v>18690</v>
      </c>
      <c r="W3863">
        <v>257674</v>
      </c>
      <c r="X3863">
        <v>15760</v>
      </c>
      <c r="Y3863">
        <v>241914</v>
      </c>
      <c r="Z3863">
        <v>257674</v>
      </c>
      <c r="AA3863">
        <v>257674</v>
      </c>
      <c r="AB3863" t="s">
        <v>72</v>
      </c>
      <c r="AC3863" s="1">
        <v>40179</v>
      </c>
      <c r="AD3863">
        <v>250000</v>
      </c>
      <c r="AE3863">
        <v>2337</v>
      </c>
      <c r="AF3863">
        <v>1377</v>
      </c>
      <c r="AG3863" t="s">
        <v>64</v>
      </c>
      <c r="AH3863" t="s">
        <v>76</v>
      </c>
      <c r="AI3863">
        <v>1</v>
      </c>
      <c r="AJ3863">
        <v>1997</v>
      </c>
      <c r="AK3863">
        <v>4</v>
      </c>
      <c r="AL3863">
        <v>3</v>
      </c>
      <c r="AN3863">
        <v>2745</v>
      </c>
      <c r="AO3863">
        <v>32</v>
      </c>
      <c r="AP3863" t="s">
        <v>63</v>
      </c>
      <c r="AQ3863" t="s">
        <v>66</v>
      </c>
      <c r="AR3863">
        <v>3856</v>
      </c>
      <c r="AW3863" t="s">
        <v>18691</v>
      </c>
      <c r="AX3863" t="s">
        <v>18692</v>
      </c>
      <c r="AY3863" t="s">
        <v>18693</v>
      </c>
      <c r="AZ3863" t="s">
        <v>958</v>
      </c>
    </row>
    <row r="3864" spans="1:52" x14ac:dyDescent="0.3">
      <c r="A3864">
        <v>2210354</v>
      </c>
      <c r="B3864" t="s">
        <v>18694</v>
      </c>
      <c r="C3864" t="str">
        <f t="shared" si="462"/>
        <v>7492</v>
      </c>
      <c r="D3864" t="s">
        <v>8411</v>
      </c>
      <c r="E3864" t="str">
        <f>"0000"</f>
        <v>0000</v>
      </c>
      <c r="F3864" t="s">
        <v>108</v>
      </c>
      <c r="G3864" t="str">
        <f t="shared" si="465"/>
        <v>10</v>
      </c>
      <c r="H3864" t="s">
        <v>55</v>
      </c>
      <c r="I3864" t="s">
        <v>56</v>
      </c>
      <c r="J3864" t="s">
        <v>57</v>
      </c>
      <c r="K3864">
        <v>0</v>
      </c>
      <c r="L3864">
        <v>46906</v>
      </c>
      <c r="M3864">
        <v>1.08</v>
      </c>
      <c r="N3864" t="str">
        <f t="shared" si="461"/>
        <v>000X</v>
      </c>
      <c r="O3864">
        <v>2477</v>
      </c>
      <c r="P3864" t="s">
        <v>58</v>
      </c>
      <c r="Q3864" t="s">
        <v>8940</v>
      </c>
      <c r="R3864" t="s">
        <v>140</v>
      </c>
      <c r="T3864" t="s">
        <v>61</v>
      </c>
      <c r="V3864" t="s">
        <v>18695</v>
      </c>
      <c r="W3864">
        <v>17230</v>
      </c>
      <c r="X3864">
        <v>17230</v>
      </c>
      <c r="Y3864">
        <v>0</v>
      </c>
      <c r="Z3864">
        <v>17230</v>
      </c>
      <c r="AA3864">
        <v>17230</v>
      </c>
      <c r="AB3864" t="s">
        <v>72</v>
      </c>
      <c r="AC3864" s="1">
        <v>38412</v>
      </c>
      <c r="AD3864">
        <v>62000</v>
      </c>
      <c r="AE3864">
        <v>1827</v>
      </c>
      <c r="AF3864">
        <v>1056</v>
      </c>
      <c r="AG3864" t="s">
        <v>103</v>
      </c>
      <c r="AH3864" t="s">
        <v>76</v>
      </c>
      <c r="AR3864">
        <v>0</v>
      </c>
      <c r="AW3864" t="s">
        <v>18696</v>
      </c>
      <c r="AY3864" t="s">
        <v>14906</v>
      </c>
      <c r="AZ3864" t="s">
        <v>14907</v>
      </c>
    </row>
    <row r="3865" spans="1:52" x14ac:dyDescent="0.3">
      <c r="A3865">
        <v>2210419</v>
      </c>
      <c r="B3865" t="s">
        <v>18697</v>
      </c>
      <c r="C3865" t="str">
        <f t="shared" si="462"/>
        <v>7492</v>
      </c>
      <c r="D3865" t="s">
        <v>8411</v>
      </c>
      <c r="E3865" t="str">
        <f>"0000"</f>
        <v>0000</v>
      </c>
      <c r="F3865" t="s">
        <v>108</v>
      </c>
      <c r="G3865" t="str">
        <f t="shared" si="465"/>
        <v>10</v>
      </c>
      <c r="H3865" t="s">
        <v>55</v>
      </c>
      <c r="I3865" t="s">
        <v>56</v>
      </c>
      <c r="J3865" t="s">
        <v>57</v>
      </c>
      <c r="K3865">
        <v>0</v>
      </c>
      <c r="L3865">
        <v>48989</v>
      </c>
      <c r="M3865">
        <v>1.1200000000000001</v>
      </c>
      <c r="N3865" t="str">
        <f t="shared" si="461"/>
        <v>000X</v>
      </c>
      <c r="O3865">
        <v>2264</v>
      </c>
      <c r="P3865" t="s">
        <v>58</v>
      </c>
      <c r="Q3865" t="s">
        <v>265</v>
      </c>
      <c r="R3865" t="s">
        <v>266</v>
      </c>
      <c r="T3865" t="s">
        <v>61</v>
      </c>
      <c r="V3865" t="s">
        <v>18698</v>
      </c>
      <c r="W3865">
        <v>17990</v>
      </c>
      <c r="X3865">
        <v>17990</v>
      </c>
      <c r="Y3865">
        <v>0</v>
      </c>
      <c r="Z3865">
        <v>17990</v>
      </c>
      <c r="AA3865">
        <v>17990</v>
      </c>
      <c r="AB3865" t="s">
        <v>72</v>
      </c>
      <c r="AC3865" s="1">
        <v>42776</v>
      </c>
      <c r="AD3865">
        <v>20000</v>
      </c>
      <c r="AE3865">
        <v>2810</v>
      </c>
      <c r="AF3865">
        <v>1064</v>
      </c>
      <c r="AG3865" t="s">
        <v>103</v>
      </c>
      <c r="AH3865" t="s">
        <v>76</v>
      </c>
      <c r="AR3865">
        <v>0</v>
      </c>
      <c r="AW3865" t="s">
        <v>9984</v>
      </c>
      <c r="AY3865" t="s">
        <v>18699</v>
      </c>
      <c r="AZ3865" t="s">
        <v>1078</v>
      </c>
    </row>
    <row r="3866" spans="1:52" x14ac:dyDescent="0.3">
      <c r="A3866">
        <v>2210516</v>
      </c>
      <c r="B3866" t="s">
        <v>18700</v>
      </c>
      <c r="C3866" t="str">
        <f t="shared" si="462"/>
        <v>7492</v>
      </c>
      <c r="D3866" t="s">
        <v>8411</v>
      </c>
      <c r="E3866" t="str">
        <f>"0100"</f>
        <v>0100</v>
      </c>
      <c r="F3866" t="s">
        <v>54</v>
      </c>
      <c r="G3866" t="str">
        <f t="shared" si="465"/>
        <v>10</v>
      </c>
      <c r="H3866" t="s">
        <v>55</v>
      </c>
      <c r="I3866" t="s">
        <v>56</v>
      </c>
      <c r="J3866" t="s">
        <v>57</v>
      </c>
      <c r="K3866">
        <v>1</v>
      </c>
      <c r="L3866">
        <v>51358</v>
      </c>
      <c r="M3866">
        <v>1.18</v>
      </c>
      <c r="N3866" t="str">
        <f t="shared" si="461"/>
        <v>000X</v>
      </c>
      <c r="O3866">
        <v>4864</v>
      </c>
      <c r="P3866" t="s">
        <v>72</v>
      </c>
      <c r="Q3866" t="s">
        <v>8965</v>
      </c>
      <c r="R3866" t="s">
        <v>140</v>
      </c>
      <c r="T3866" t="s">
        <v>61</v>
      </c>
      <c r="V3866" t="s">
        <v>18701</v>
      </c>
      <c r="W3866">
        <v>174951</v>
      </c>
      <c r="X3866">
        <v>18860</v>
      </c>
      <c r="Y3866">
        <v>156091</v>
      </c>
      <c r="Z3866">
        <v>140970</v>
      </c>
      <c r="AA3866">
        <v>115970</v>
      </c>
      <c r="AB3866" t="s">
        <v>72</v>
      </c>
      <c r="AC3866" s="1">
        <v>44139</v>
      </c>
      <c r="AD3866">
        <v>202500</v>
      </c>
      <c r="AE3866">
        <v>3106</v>
      </c>
      <c r="AF3866">
        <v>1697</v>
      </c>
      <c r="AG3866" t="s">
        <v>64</v>
      </c>
      <c r="AH3866" t="s">
        <v>76</v>
      </c>
      <c r="AI3866">
        <v>1</v>
      </c>
      <c r="AJ3866">
        <v>1984</v>
      </c>
      <c r="AK3866">
        <v>3</v>
      </c>
      <c r="AL3866">
        <v>2</v>
      </c>
      <c r="AN3866">
        <v>1668</v>
      </c>
      <c r="AO3866">
        <v>32</v>
      </c>
      <c r="AP3866" t="s">
        <v>63</v>
      </c>
      <c r="AQ3866" t="s">
        <v>66</v>
      </c>
      <c r="AR3866">
        <v>2713</v>
      </c>
      <c r="AW3866" t="s">
        <v>18702</v>
      </c>
      <c r="AX3866" t="s">
        <v>18703</v>
      </c>
      <c r="AY3866" t="s">
        <v>18704</v>
      </c>
      <c r="AZ3866" t="s">
        <v>18705</v>
      </c>
    </row>
    <row r="3867" spans="1:52" x14ac:dyDescent="0.3">
      <c r="A3867">
        <v>2211202</v>
      </c>
      <c r="B3867" t="s">
        <v>18706</v>
      </c>
      <c r="C3867" t="str">
        <f t="shared" si="462"/>
        <v>7492</v>
      </c>
      <c r="D3867" t="s">
        <v>8411</v>
      </c>
      <c r="E3867" t="str">
        <f>"0100"</f>
        <v>0100</v>
      </c>
      <c r="F3867" t="s">
        <v>54</v>
      </c>
      <c r="G3867" t="str">
        <f t="shared" si="465"/>
        <v>10</v>
      </c>
      <c r="H3867" t="s">
        <v>55</v>
      </c>
      <c r="I3867" t="s">
        <v>56</v>
      </c>
      <c r="J3867" t="s">
        <v>8434</v>
      </c>
      <c r="K3867">
        <v>1</v>
      </c>
      <c r="L3867">
        <v>57050</v>
      </c>
      <c r="M3867">
        <v>1.31</v>
      </c>
      <c r="N3867" t="str">
        <f t="shared" si="461"/>
        <v>000X</v>
      </c>
      <c r="O3867">
        <v>2185</v>
      </c>
      <c r="P3867" t="s">
        <v>58</v>
      </c>
      <c r="Q3867" t="s">
        <v>8940</v>
      </c>
      <c r="R3867" t="s">
        <v>140</v>
      </c>
      <c r="T3867" t="s">
        <v>61</v>
      </c>
      <c r="V3867" t="s">
        <v>18707</v>
      </c>
      <c r="W3867">
        <v>197469</v>
      </c>
      <c r="X3867">
        <v>16370</v>
      </c>
      <c r="Y3867">
        <v>181099</v>
      </c>
      <c r="Z3867">
        <v>135789</v>
      </c>
      <c r="AA3867">
        <v>110789</v>
      </c>
      <c r="AB3867" t="s">
        <v>63</v>
      </c>
      <c r="AC3867" s="1">
        <v>39326</v>
      </c>
      <c r="AD3867">
        <v>170000</v>
      </c>
      <c r="AE3867">
        <v>2159</v>
      </c>
      <c r="AF3867">
        <v>2125</v>
      </c>
      <c r="AG3867" t="s">
        <v>64</v>
      </c>
      <c r="AH3867" t="s">
        <v>76</v>
      </c>
      <c r="AI3867">
        <v>1</v>
      </c>
      <c r="AJ3867">
        <v>1990</v>
      </c>
      <c r="AK3867">
        <v>3</v>
      </c>
      <c r="AL3867">
        <v>2</v>
      </c>
      <c r="AN3867">
        <v>1737</v>
      </c>
      <c r="AO3867">
        <v>32</v>
      </c>
      <c r="AP3867" t="s">
        <v>72</v>
      </c>
      <c r="AQ3867" t="s">
        <v>66</v>
      </c>
      <c r="AR3867">
        <v>2595</v>
      </c>
      <c r="AW3867" t="s">
        <v>18708</v>
      </c>
      <c r="AX3867" t="s">
        <v>18709</v>
      </c>
      <c r="AY3867" t="s">
        <v>18710</v>
      </c>
      <c r="AZ3867" t="s">
        <v>70</v>
      </c>
    </row>
    <row r="3868" spans="1:52" x14ac:dyDescent="0.3">
      <c r="A3868">
        <v>2213612</v>
      </c>
      <c r="B3868" t="s">
        <v>18711</v>
      </c>
      <c r="C3868" t="str">
        <f t="shared" si="462"/>
        <v>7492</v>
      </c>
      <c r="D3868" t="s">
        <v>8411</v>
      </c>
      <c r="E3868" t="str">
        <f>"0000"</f>
        <v>0000</v>
      </c>
      <c r="F3868" t="s">
        <v>108</v>
      </c>
      <c r="G3868" t="str">
        <f>"11"</f>
        <v>11</v>
      </c>
      <c r="H3868" t="s">
        <v>55</v>
      </c>
      <c r="I3868" t="s">
        <v>56</v>
      </c>
      <c r="J3868" t="s">
        <v>57</v>
      </c>
      <c r="K3868">
        <v>0</v>
      </c>
      <c r="L3868">
        <v>43230</v>
      </c>
      <c r="M3868">
        <v>0.99</v>
      </c>
      <c r="N3868" t="str">
        <f t="shared" si="461"/>
        <v>000X</v>
      </c>
      <c r="O3868">
        <v>2004</v>
      </c>
      <c r="P3868" t="s">
        <v>58</v>
      </c>
      <c r="Q3868" t="s">
        <v>8958</v>
      </c>
      <c r="R3868" t="s">
        <v>140</v>
      </c>
      <c r="T3868" t="s">
        <v>61</v>
      </c>
      <c r="V3868" t="s">
        <v>18712</v>
      </c>
      <c r="W3868">
        <v>15880</v>
      </c>
      <c r="X3868">
        <v>15880</v>
      </c>
      <c r="Y3868">
        <v>0</v>
      </c>
      <c r="Z3868">
        <v>15880</v>
      </c>
      <c r="AA3868">
        <v>15880</v>
      </c>
      <c r="AB3868" t="s">
        <v>72</v>
      </c>
      <c r="AC3868" s="1">
        <v>40299</v>
      </c>
      <c r="AD3868">
        <v>18000</v>
      </c>
      <c r="AE3868">
        <v>2356</v>
      </c>
      <c r="AF3868">
        <v>69</v>
      </c>
      <c r="AG3868" t="s">
        <v>103</v>
      </c>
      <c r="AH3868" t="s">
        <v>76</v>
      </c>
      <c r="AR3868">
        <v>0</v>
      </c>
      <c r="AW3868" t="s">
        <v>18713</v>
      </c>
      <c r="AY3868" t="s">
        <v>18714</v>
      </c>
      <c r="AZ3868" t="s">
        <v>18715</v>
      </c>
    </row>
    <row r="3869" spans="1:52" x14ac:dyDescent="0.3">
      <c r="A3869">
        <v>2214074</v>
      </c>
      <c r="B3869" t="s">
        <v>18716</v>
      </c>
      <c r="C3869" t="str">
        <f t="shared" si="462"/>
        <v>7492</v>
      </c>
      <c r="D3869" t="s">
        <v>8411</v>
      </c>
      <c r="E3869" t="str">
        <f>"0000"</f>
        <v>0000</v>
      </c>
      <c r="F3869" t="s">
        <v>108</v>
      </c>
      <c r="G3869" t="str">
        <f>"11"</f>
        <v>11</v>
      </c>
      <c r="H3869" t="s">
        <v>55</v>
      </c>
      <c r="I3869" t="s">
        <v>56</v>
      </c>
      <c r="J3869" t="s">
        <v>57</v>
      </c>
      <c r="K3869">
        <v>0</v>
      </c>
      <c r="L3869">
        <v>44851</v>
      </c>
      <c r="M3869">
        <v>1.03</v>
      </c>
      <c r="N3869" t="str">
        <f t="shared" si="461"/>
        <v>000X</v>
      </c>
      <c r="O3869">
        <v>4600</v>
      </c>
      <c r="P3869" t="s">
        <v>72</v>
      </c>
      <c r="Q3869" t="s">
        <v>8965</v>
      </c>
      <c r="R3869" t="s">
        <v>140</v>
      </c>
      <c r="T3869" t="s">
        <v>61</v>
      </c>
      <c r="V3869" t="s">
        <v>18717</v>
      </c>
      <c r="W3869">
        <v>16470</v>
      </c>
      <c r="X3869">
        <v>16470</v>
      </c>
      <c r="Y3869">
        <v>0</v>
      </c>
      <c r="Z3869">
        <v>16470</v>
      </c>
      <c r="AA3869">
        <v>16470</v>
      </c>
      <c r="AB3869" t="s">
        <v>72</v>
      </c>
      <c r="AR3869">
        <v>0</v>
      </c>
      <c r="AW3869" t="s">
        <v>18718</v>
      </c>
      <c r="AY3869" t="s">
        <v>18719</v>
      </c>
      <c r="AZ3869" t="s">
        <v>18720</v>
      </c>
    </row>
    <row r="3870" spans="1:52" x14ac:dyDescent="0.3">
      <c r="A3870">
        <v>2214252</v>
      </c>
      <c r="B3870" t="s">
        <v>18721</v>
      </c>
      <c r="C3870" t="str">
        <f t="shared" si="462"/>
        <v>7492</v>
      </c>
      <c r="D3870" t="s">
        <v>8411</v>
      </c>
      <c r="E3870" t="str">
        <f>"0000"</f>
        <v>0000</v>
      </c>
      <c r="F3870" t="s">
        <v>108</v>
      </c>
      <c r="G3870" t="str">
        <f>"11"</f>
        <v>11</v>
      </c>
      <c r="H3870" t="s">
        <v>55</v>
      </c>
      <c r="I3870" t="s">
        <v>56</v>
      </c>
      <c r="J3870" t="s">
        <v>57</v>
      </c>
      <c r="K3870">
        <v>0</v>
      </c>
      <c r="L3870">
        <v>53362</v>
      </c>
      <c r="M3870">
        <v>1.23</v>
      </c>
      <c r="N3870" t="str">
        <f t="shared" si="461"/>
        <v>000X</v>
      </c>
      <c r="O3870">
        <v>4544</v>
      </c>
      <c r="P3870" t="s">
        <v>72</v>
      </c>
      <c r="Q3870" t="s">
        <v>8965</v>
      </c>
      <c r="R3870" t="s">
        <v>140</v>
      </c>
      <c r="T3870" t="s">
        <v>61</v>
      </c>
      <c r="V3870" t="s">
        <v>18722</v>
      </c>
      <c r="W3870">
        <v>19600</v>
      </c>
      <c r="X3870">
        <v>19600</v>
      </c>
      <c r="Y3870">
        <v>0</v>
      </c>
      <c r="Z3870">
        <v>19600</v>
      </c>
      <c r="AA3870">
        <v>19600</v>
      </c>
      <c r="AB3870" t="s">
        <v>72</v>
      </c>
      <c r="AC3870" s="1">
        <v>35916</v>
      </c>
      <c r="AD3870">
        <v>25000</v>
      </c>
      <c r="AE3870">
        <v>1247</v>
      </c>
      <c r="AF3870">
        <v>186</v>
      </c>
      <c r="AG3870" t="s">
        <v>103</v>
      </c>
      <c r="AH3870" t="s">
        <v>873</v>
      </c>
      <c r="AR3870">
        <v>0</v>
      </c>
      <c r="AW3870" t="s">
        <v>18723</v>
      </c>
      <c r="AY3870" t="s">
        <v>18724</v>
      </c>
      <c r="AZ3870" t="s">
        <v>18725</v>
      </c>
    </row>
    <row r="3871" spans="1:52" x14ac:dyDescent="0.3">
      <c r="A3871">
        <v>2208449</v>
      </c>
      <c r="B3871" t="s">
        <v>18726</v>
      </c>
      <c r="C3871" t="str">
        <f t="shared" si="462"/>
        <v>7492</v>
      </c>
      <c r="D3871" t="s">
        <v>8411</v>
      </c>
      <c r="E3871" t="str">
        <f t="shared" ref="E3871:E3881" si="466">"0100"</f>
        <v>0100</v>
      </c>
      <c r="F3871" t="s">
        <v>54</v>
      </c>
      <c r="G3871" t="str">
        <f t="shared" ref="G3871:G3880" si="467">"10"</f>
        <v>10</v>
      </c>
      <c r="H3871" t="s">
        <v>55</v>
      </c>
      <c r="I3871" t="s">
        <v>56</v>
      </c>
      <c r="J3871" t="s">
        <v>57</v>
      </c>
      <c r="K3871">
        <v>1</v>
      </c>
      <c r="L3871">
        <v>44927</v>
      </c>
      <c r="M3871">
        <v>1.03</v>
      </c>
      <c r="N3871" t="str">
        <f t="shared" si="461"/>
        <v>000X</v>
      </c>
      <c r="O3871">
        <v>2771</v>
      </c>
      <c r="P3871" t="s">
        <v>58</v>
      </c>
      <c r="Q3871" t="s">
        <v>8940</v>
      </c>
      <c r="R3871" t="s">
        <v>140</v>
      </c>
      <c r="T3871" t="s">
        <v>61</v>
      </c>
      <c r="V3871" t="s">
        <v>18727</v>
      </c>
      <c r="W3871">
        <v>170918</v>
      </c>
      <c r="X3871">
        <v>16500</v>
      </c>
      <c r="Y3871">
        <v>154418</v>
      </c>
      <c r="Z3871">
        <v>124475</v>
      </c>
      <c r="AA3871">
        <v>99475</v>
      </c>
      <c r="AB3871" t="s">
        <v>63</v>
      </c>
      <c r="AC3871" s="1">
        <v>37681</v>
      </c>
      <c r="AD3871">
        <v>158400</v>
      </c>
      <c r="AE3871">
        <v>1581</v>
      </c>
      <c r="AF3871">
        <v>793</v>
      </c>
      <c r="AG3871" t="s">
        <v>64</v>
      </c>
      <c r="AH3871" t="s">
        <v>76</v>
      </c>
      <c r="AI3871">
        <v>1</v>
      </c>
      <c r="AJ3871">
        <v>1999</v>
      </c>
      <c r="AK3871">
        <v>3</v>
      </c>
      <c r="AL3871">
        <v>2</v>
      </c>
      <c r="AN3871">
        <v>1687</v>
      </c>
      <c r="AO3871">
        <v>32</v>
      </c>
      <c r="AP3871" t="s">
        <v>63</v>
      </c>
      <c r="AQ3871" t="s">
        <v>66</v>
      </c>
      <c r="AR3871">
        <v>2363</v>
      </c>
      <c r="AW3871" t="s">
        <v>18728</v>
      </c>
      <c r="AX3871" t="s">
        <v>18729</v>
      </c>
      <c r="AY3871" t="s">
        <v>18730</v>
      </c>
      <c r="AZ3871" t="s">
        <v>18731</v>
      </c>
    </row>
    <row r="3872" spans="1:52" x14ac:dyDescent="0.3">
      <c r="A3872">
        <v>2208554</v>
      </c>
      <c r="B3872" t="s">
        <v>18732</v>
      </c>
      <c r="C3872" t="str">
        <f t="shared" si="462"/>
        <v>7492</v>
      </c>
      <c r="D3872" t="s">
        <v>8411</v>
      </c>
      <c r="E3872" t="str">
        <f t="shared" si="466"/>
        <v>0100</v>
      </c>
      <c r="F3872" t="s">
        <v>54</v>
      </c>
      <c r="G3872" t="str">
        <f t="shared" si="467"/>
        <v>10</v>
      </c>
      <c r="H3872" t="s">
        <v>55</v>
      </c>
      <c r="I3872" t="s">
        <v>56</v>
      </c>
      <c r="J3872" t="s">
        <v>57</v>
      </c>
      <c r="K3872">
        <v>1</v>
      </c>
      <c r="L3872">
        <v>46839</v>
      </c>
      <c r="M3872">
        <v>1.08</v>
      </c>
      <c r="N3872" t="str">
        <f t="shared" si="461"/>
        <v>000X</v>
      </c>
      <c r="O3872">
        <v>2825</v>
      </c>
      <c r="P3872" t="s">
        <v>58</v>
      </c>
      <c r="Q3872" t="s">
        <v>8940</v>
      </c>
      <c r="R3872" t="s">
        <v>140</v>
      </c>
      <c r="T3872" t="s">
        <v>61</v>
      </c>
      <c r="V3872" t="s">
        <v>18733</v>
      </c>
      <c r="W3872">
        <v>152295</v>
      </c>
      <c r="X3872">
        <v>17200</v>
      </c>
      <c r="Y3872">
        <v>135095</v>
      </c>
      <c r="Z3872">
        <v>152295</v>
      </c>
      <c r="AA3872">
        <v>152295</v>
      </c>
      <c r="AB3872" t="s">
        <v>72</v>
      </c>
      <c r="AI3872">
        <v>1</v>
      </c>
      <c r="AJ3872">
        <v>1985</v>
      </c>
      <c r="AK3872">
        <v>2</v>
      </c>
      <c r="AL3872">
        <v>2</v>
      </c>
      <c r="AN3872">
        <v>1972</v>
      </c>
      <c r="AO3872">
        <v>32</v>
      </c>
      <c r="AP3872" t="s">
        <v>72</v>
      </c>
      <c r="AQ3872" t="s">
        <v>66</v>
      </c>
      <c r="AR3872">
        <v>2660</v>
      </c>
      <c r="AW3872" t="s">
        <v>18734</v>
      </c>
      <c r="AY3872" t="s">
        <v>18735</v>
      </c>
      <c r="AZ3872" t="s">
        <v>840</v>
      </c>
    </row>
    <row r="3873" spans="1:52" x14ac:dyDescent="0.3">
      <c r="A3873">
        <v>2208627</v>
      </c>
      <c r="B3873" t="s">
        <v>18736</v>
      </c>
      <c r="C3873" t="str">
        <f t="shared" si="462"/>
        <v>7492</v>
      </c>
      <c r="D3873" t="s">
        <v>8411</v>
      </c>
      <c r="E3873" t="str">
        <f t="shared" si="466"/>
        <v>0100</v>
      </c>
      <c r="F3873" t="s">
        <v>54</v>
      </c>
      <c r="G3873" t="str">
        <f t="shared" si="467"/>
        <v>10</v>
      </c>
      <c r="H3873" t="s">
        <v>55</v>
      </c>
      <c r="I3873" t="s">
        <v>56</v>
      </c>
      <c r="J3873" t="s">
        <v>57</v>
      </c>
      <c r="K3873">
        <v>1</v>
      </c>
      <c r="L3873">
        <v>46170</v>
      </c>
      <c r="M3873">
        <v>1.06</v>
      </c>
      <c r="N3873" t="str">
        <f t="shared" si="461"/>
        <v>000X</v>
      </c>
      <c r="O3873">
        <v>2849</v>
      </c>
      <c r="P3873" t="s">
        <v>58</v>
      </c>
      <c r="Q3873" t="s">
        <v>8940</v>
      </c>
      <c r="R3873" t="s">
        <v>140</v>
      </c>
      <c r="T3873" t="s">
        <v>61</v>
      </c>
      <c r="V3873" t="s">
        <v>18737</v>
      </c>
      <c r="W3873">
        <v>327535</v>
      </c>
      <c r="X3873">
        <v>16960</v>
      </c>
      <c r="Y3873">
        <v>310575</v>
      </c>
      <c r="Z3873">
        <v>252969</v>
      </c>
      <c r="AA3873">
        <v>227969</v>
      </c>
      <c r="AB3873" t="s">
        <v>63</v>
      </c>
      <c r="AC3873" s="1">
        <v>40848</v>
      </c>
      <c r="AD3873">
        <v>330000</v>
      </c>
      <c r="AE3873">
        <v>2450</v>
      </c>
      <c r="AF3873">
        <v>200</v>
      </c>
      <c r="AG3873" t="s">
        <v>64</v>
      </c>
      <c r="AH3873" t="s">
        <v>76</v>
      </c>
      <c r="AI3873">
        <v>2</v>
      </c>
      <c r="AJ3873">
        <v>2007</v>
      </c>
      <c r="AK3873">
        <v>4</v>
      </c>
      <c r="AL3873">
        <v>3</v>
      </c>
      <c r="AM3873">
        <v>1</v>
      </c>
      <c r="AN3873">
        <v>3335</v>
      </c>
      <c r="AO3873">
        <v>32</v>
      </c>
      <c r="AP3873" t="s">
        <v>63</v>
      </c>
      <c r="AQ3873" t="s">
        <v>66</v>
      </c>
      <c r="AR3873">
        <v>4569</v>
      </c>
      <c r="AW3873" t="s">
        <v>18738</v>
      </c>
      <c r="AX3873" t="s">
        <v>18739</v>
      </c>
      <c r="AY3873" t="s">
        <v>18740</v>
      </c>
      <c r="AZ3873" t="s">
        <v>70</v>
      </c>
    </row>
    <row r="3874" spans="1:52" x14ac:dyDescent="0.3">
      <c r="A3874">
        <v>2208791</v>
      </c>
      <c r="B3874" t="s">
        <v>18741</v>
      </c>
      <c r="C3874" t="str">
        <f t="shared" si="462"/>
        <v>7492</v>
      </c>
      <c r="D3874" t="s">
        <v>8411</v>
      </c>
      <c r="E3874" t="str">
        <f t="shared" si="466"/>
        <v>0100</v>
      </c>
      <c r="F3874" t="s">
        <v>54</v>
      </c>
      <c r="G3874" t="str">
        <f t="shared" si="467"/>
        <v>10</v>
      </c>
      <c r="H3874" t="s">
        <v>55</v>
      </c>
      <c r="I3874" t="s">
        <v>56</v>
      </c>
      <c r="J3874" t="s">
        <v>57</v>
      </c>
      <c r="K3874">
        <v>1</v>
      </c>
      <c r="L3874">
        <v>46314</v>
      </c>
      <c r="M3874">
        <v>1.06</v>
      </c>
      <c r="N3874" t="str">
        <f t="shared" si="461"/>
        <v>000X</v>
      </c>
      <c r="O3874">
        <v>2885</v>
      </c>
      <c r="P3874" t="s">
        <v>58</v>
      </c>
      <c r="Q3874" t="s">
        <v>8625</v>
      </c>
      <c r="R3874" t="s">
        <v>118</v>
      </c>
      <c r="T3874" t="s">
        <v>61</v>
      </c>
      <c r="V3874" t="s">
        <v>18742</v>
      </c>
      <c r="W3874">
        <v>265201</v>
      </c>
      <c r="X3874">
        <v>17010</v>
      </c>
      <c r="Y3874">
        <v>248191</v>
      </c>
      <c r="Z3874">
        <v>196694</v>
      </c>
      <c r="AA3874">
        <v>171694</v>
      </c>
      <c r="AB3874" t="s">
        <v>63</v>
      </c>
      <c r="AC3874" s="1">
        <v>43962</v>
      </c>
      <c r="AD3874">
        <v>348000</v>
      </c>
      <c r="AE3874">
        <v>3060</v>
      </c>
      <c r="AF3874">
        <v>1299</v>
      </c>
      <c r="AG3874" t="s">
        <v>64</v>
      </c>
      <c r="AH3874" t="s">
        <v>76</v>
      </c>
      <c r="AI3874">
        <v>1</v>
      </c>
      <c r="AJ3874">
        <v>2004</v>
      </c>
      <c r="AK3874">
        <v>4</v>
      </c>
      <c r="AL3874">
        <v>3</v>
      </c>
      <c r="AN3874">
        <v>2421</v>
      </c>
      <c r="AO3874">
        <v>32</v>
      </c>
      <c r="AP3874" t="s">
        <v>63</v>
      </c>
      <c r="AQ3874" t="s">
        <v>66</v>
      </c>
      <c r="AR3874">
        <v>3212</v>
      </c>
      <c r="AW3874" t="s">
        <v>18743</v>
      </c>
      <c r="AY3874" t="s">
        <v>18744</v>
      </c>
      <c r="AZ3874" t="s">
        <v>70</v>
      </c>
    </row>
    <row r="3875" spans="1:52" x14ac:dyDescent="0.3">
      <c r="A3875">
        <v>2208911</v>
      </c>
      <c r="B3875" t="s">
        <v>18745</v>
      </c>
      <c r="C3875" t="str">
        <f t="shared" si="462"/>
        <v>7492</v>
      </c>
      <c r="D3875" t="s">
        <v>8411</v>
      </c>
      <c r="E3875" t="str">
        <f t="shared" si="466"/>
        <v>0100</v>
      </c>
      <c r="F3875" t="s">
        <v>54</v>
      </c>
      <c r="G3875" t="str">
        <f t="shared" si="467"/>
        <v>10</v>
      </c>
      <c r="H3875" t="s">
        <v>55</v>
      </c>
      <c r="I3875" t="s">
        <v>56</v>
      </c>
      <c r="J3875" t="s">
        <v>57</v>
      </c>
      <c r="K3875">
        <v>1</v>
      </c>
      <c r="L3875">
        <v>43868</v>
      </c>
      <c r="M3875">
        <v>1.01</v>
      </c>
      <c r="N3875" t="str">
        <f t="shared" si="461"/>
        <v>000X</v>
      </c>
      <c r="O3875">
        <v>4751</v>
      </c>
      <c r="P3875" t="s">
        <v>72</v>
      </c>
      <c r="Q3875" t="s">
        <v>8919</v>
      </c>
      <c r="R3875" t="s">
        <v>140</v>
      </c>
      <c r="T3875" t="s">
        <v>61</v>
      </c>
      <c r="V3875" t="s">
        <v>18746</v>
      </c>
      <c r="W3875">
        <v>314801</v>
      </c>
      <c r="X3875">
        <v>16110</v>
      </c>
      <c r="Y3875">
        <v>298691</v>
      </c>
      <c r="Z3875">
        <v>233525</v>
      </c>
      <c r="AA3875">
        <v>208525</v>
      </c>
      <c r="AB3875" t="s">
        <v>63</v>
      </c>
      <c r="AC3875" s="1">
        <v>37377</v>
      </c>
      <c r="AD3875">
        <v>13500</v>
      </c>
      <c r="AE3875">
        <v>1507</v>
      </c>
      <c r="AF3875">
        <v>2304</v>
      </c>
      <c r="AG3875" t="s">
        <v>103</v>
      </c>
      <c r="AH3875" t="s">
        <v>76</v>
      </c>
      <c r="AI3875">
        <v>2</v>
      </c>
      <c r="AJ3875">
        <v>2003</v>
      </c>
      <c r="AK3875">
        <v>3</v>
      </c>
      <c r="AL3875">
        <v>3</v>
      </c>
      <c r="AN3875">
        <v>3285</v>
      </c>
      <c r="AO3875">
        <v>32</v>
      </c>
      <c r="AP3875" t="s">
        <v>63</v>
      </c>
      <c r="AQ3875" t="s">
        <v>66</v>
      </c>
      <c r="AR3875">
        <v>5083</v>
      </c>
      <c r="AW3875" t="s">
        <v>18747</v>
      </c>
      <c r="AX3875" t="s">
        <v>18748</v>
      </c>
      <c r="AY3875" t="s">
        <v>18749</v>
      </c>
      <c r="AZ3875" t="s">
        <v>70</v>
      </c>
    </row>
    <row r="3876" spans="1:52" x14ac:dyDescent="0.3">
      <c r="A3876">
        <v>2210478</v>
      </c>
      <c r="B3876" t="s">
        <v>18750</v>
      </c>
      <c r="C3876" t="str">
        <f t="shared" si="462"/>
        <v>7492</v>
      </c>
      <c r="D3876" t="s">
        <v>8411</v>
      </c>
      <c r="E3876" t="str">
        <f t="shared" si="466"/>
        <v>0100</v>
      </c>
      <c r="F3876" t="s">
        <v>54</v>
      </c>
      <c r="G3876" t="str">
        <f t="shared" si="467"/>
        <v>10</v>
      </c>
      <c r="H3876" t="s">
        <v>55</v>
      </c>
      <c r="I3876" t="s">
        <v>56</v>
      </c>
      <c r="J3876" t="s">
        <v>57</v>
      </c>
      <c r="K3876">
        <v>1</v>
      </c>
      <c r="L3876">
        <v>47314</v>
      </c>
      <c r="M3876">
        <v>1.0900000000000001</v>
      </c>
      <c r="N3876" t="str">
        <f t="shared" si="461"/>
        <v>000X</v>
      </c>
      <c r="O3876">
        <v>2158</v>
      </c>
      <c r="P3876" t="s">
        <v>58</v>
      </c>
      <c r="Q3876" t="s">
        <v>265</v>
      </c>
      <c r="R3876" t="s">
        <v>266</v>
      </c>
      <c r="T3876" t="s">
        <v>61</v>
      </c>
      <c r="V3876" t="s">
        <v>18751</v>
      </c>
      <c r="W3876">
        <v>184198</v>
      </c>
      <c r="X3876">
        <v>17380</v>
      </c>
      <c r="Y3876">
        <v>166818</v>
      </c>
      <c r="Z3876">
        <v>135888</v>
      </c>
      <c r="AA3876">
        <v>110388</v>
      </c>
      <c r="AB3876" t="s">
        <v>63</v>
      </c>
      <c r="AC3876" s="1">
        <v>34335</v>
      </c>
      <c r="AD3876">
        <v>130000</v>
      </c>
      <c r="AE3876">
        <v>1019</v>
      </c>
      <c r="AF3876">
        <v>528</v>
      </c>
      <c r="AG3876" t="s">
        <v>64</v>
      </c>
      <c r="AH3876" t="s">
        <v>221</v>
      </c>
      <c r="AI3876">
        <v>1</v>
      </c>
      <c r="AJ3876">
        <v>1993</v>
      </c>
      <c r="AK3876">
        <v>3</v>
      </c>
      <c r="AL3876">
        <v>2</v>
      </c>
      <c r="AN3876">
        <v>1915</v>
      </c>
      <c r="AO3876">
        <v>32</v>
      </c>
      <c r="AP3876" t="s">
        <v>63</v>
      </c>
      <c r="AQ3876" t="s">
        <v>66</v>
      </c>
      <c r="AR3876">
        <v>2671</v>
      </c>
      <c r="AW3876" t="s">
        <v>18752</v>
      </c>
      <c r="AX3876" t="s">
        <v>18753</v>
      </c>
      <c r="AY3876" t="s">
        <v>18754</v>
      </c>
      <c r="AZ3876" t="s">
        <v>18755</v>
      </c>
    </row>
    <row r="3877" spans="1:52" x14ac:dyDescent="0.3">
      <c r="A3877">
        <v>2210494</v>
      </c>
      <c r="B3877" t="s">
        <v>18756</v>
      </c>
      <c r="C3877" t="str">
        <f t="shared" si="462"/>
        <v>7492</v>
      </c>
      <c r="D3877" t="s">
        <v>8411</v>
      </c>
      <c r="E3877" t="str">
        <f t="shared" si="466"/>
        <v>0100</v>
      </c>
      <c r="F3877" t="s">
        <v>54</v>
      </c>
      <c r="G3877" t="str">
        <f t="shared" si="467"/>
        <v>10</v>
      </c>
      <c r="H3877" t="s">
        <v>55</v>
      </c>
      <c r="I3877" t="s">
        <v>56</v>
      </c>
      <c r="J3877" t="s">
        <v>57</v>
      </c>
      <c r="K3877">
        <v>1</v>
      </c>
      <c r="L3877">
        <v>53299</v>
      </c>
      <c r="M3877">
        <v>1.22</v>
      </c>
      <c r="N3877" t="str">
        <f t="shared" si="461"/>
        <v>000X</v>
      </c>
      <c r="O3877">
        <v>4980</v>
      </c>
      <c r="P3877" t="s">
        <v>72</v>
      </c>
      <c r="Q3877" t="s">
        <v>8965</v>
      </c>
      <c r="R3877" t="s">
        <v>140</v>
      </c>
      <c r="T3877" t="s">
        <v>61</v>
      </c>
      <c r="V3877" t="s">
        <v>18757</v>
      </c>
      <c r="W3877">
        <v>143152</v>
      </c>
      <c r="X3877">
        <v>19580</v>
      </c>
      <c r="Y3877">
        <v>123572</v>
      </c>
      <c r="Z3877">
        <v>95755</v>
      </c>
      <c r="AA3877">
        <v>70755</v>
      </c>
      <c r="AB3877" t="s">
        <v>63</v>
      </c>
      <c r="AC3877" s="1">
        <v>36404</v>
      </c>
      <c r="AD3877">
        <v>79800</v>
      </c>
      <c r="AE3877">
        <v>1325</v>
      </c>
      <c r="AF3877">
        <v>1725</v>
      </c>
      <c r="AG3877" t="s">
        <v>64</v>
      </c>
      <c r="AH3877" t="s">
        <v>76</v>
      </c>
      <c r="AI3877">
        <v>1</v>
      </c>
      <c r="AJ3877">
        <v>1982</v>
      </c>
      <c r="AK3877">
        <v>3</v>
      </c>
      <c r="AL3877">
        <v>2</v>
      </c>
      <c r="AN3877">
        <v>1718</v>
      </c>
      <c r="AO3877">
        <v>32</v>
      </c>
      <c r="AP3877" t="s">
        <v>72</v>
      </c>
      <c r="AQ3877" t="s">
        <v>66</v>
      </c>
      <c r="AR3877">
        <v>2484</v>
      </c>
      <c r="AW3877" t="s">
        <v>18758</v>
      </c>
      <c r="AX3877" t="s">
        <v>18759</v>
      </c>
      <c r="AY3877" t="s">
        <v>18760</v>
      </c>
      <c r="AZ3877" t="s">
        <v>18761</v>
      </c>
    </row>
    <row r="3878" spans="1:52" x14ac:dyDescent="0.3">
      <c r="A3878">
        <v>2211342</v>
      </c>
      <c r="B3878" t="s">
        <v>18762</v>
      </c>
      <c r="C3878" t="str">
        <f t="shared" si="462"/>
        <v>7492</v>
      </c>
      <c r="D3878" t="s">
        <v>8411</v>
      </c>
      <c r="E3878" t="str">
        <f t="shared" si="466"/>
        <v>0100</v>
      </c>
      <c r="F3878" t="s">
        <v>54</v>
      </c>
      <c r="G3878" t="str">
        <f t="shared" si="467"/>
        <v>10</v>
      </c>
      <c r="H3878" t="s">
        <v>55</v>
      </c>
      <c r="I3878" t="s">
        <v>56</v>
      </c>
      <c r="J3878" t="s">
        <v>57</v>
      </c>
      <c r="K3878">
        <v>1</v>
      </c>
      <c r="L3878">
        <v>47955</v>
      </c>
      <c r="M3878">
        <v>1.1000000000000001</v>
      </c>
      <c r="N3878" t="str">
        <f t="shared" si="461"/>
        <v>000X</v>
      </c>
      <c r="O3878">
        <v>2282</v>
      </c>
      <c r="P3878" t="s">
        <v>58</v>
      </c>
      <c r="Q3878" t="s">
        <v>8940</v>
      </c>
      <c r="R3878" t="s">
        <v>140</v>
      </c>
      <c r="T3878" t="s">
        <v>61</v>
      </c>
      <c r="V3878" t="s">
        <v>18763</v>
      </c>
      <c r="W3878">
        <v>277933</v>
      </c>
      <c r="X3878">
        <v>17610</v>
      </c>
      <c r="Y3878">
        <v>260323</v>
      </c>
      <c r="Z3878">
        <v>197822</v>
      </c>
      <c r="AA3878">
        <v>167822</v>
      </c>
      <c r="AB3878" t="s">
        <v>63</v>
      </c>
      <c r="AC3878" s="1">
        <v>38596</v>
      </c>
      <c r="AD3878">
        <v>310000</v>
      </c>
      <c r="AE3878">
        <v>1926</v>
      </c>
      <c r="AF3878">
        <v>1312</v>
      </c>
      <c r="AG3878" t="s">
        <v>64</v>
      </c>
      <c r="AH3878" t="s">
        <v>76</v>
      </c>
      <c r="AI3878">
        <v>1</v>
      </c>
      <c r="AJ3878">
        <v>2003</v>
      </c>
      <c r="AK3878">
        <v>5</v>
      </c>
      <c r="AL3878">
        <v>2</v>
      </c>
      <c r="AM3878">
        <v>1</v>
      </c>
      <c r="AN3878">
        <v>2028</v>
      </c>
      <c r="AO3878">
        <v>32</v>
      </c>
      <c r="AP3878" t="s">
        <v>63</v>
      </c>
      <c r="AQ3878" t="s">
        <v>66</v>
      </c>
      <c r="AR3878">
        <v>3212</v>
      </c>
      <c r="AW3878" t="s">
        <v>18764</v>
      </c>
      <c r="AY3878" t="s">
        <v>18765</v>
      </c>
      <c r="AZ3878" t="s">
        <v>18766</v>
      </c>
    </row>
    <row r="3879" spans="1:52" x14ac:dyDescent="0.3">
      <c r="A3879">
        <v>2211440</v>
      </c>
      <c r="B3879" t="s">
        <v>18767</v>
      </c>
      <c r="C3879" t="str">
        <f t="shared" si="462"/>
        <v>7492</v>
      </c>
      <c r="D3879" t="s">
        <v>8411</v>
      </c>
      <c r="E3879" t="str">
        <f t="shared" si="466"/>
        <v>0100</v>
      </c>
      <c r="F3879" t="s">
        <v>54</v>
      </c>
      <c r="G3879" t="str">
        <f t="shared" si="467"/>
        <v>10</v>
      </c>
      <c r="H3879" t="s">
        <v>55</v>
      </c>
      <c r="I3879" t="s">
        <v>56</v>
      </c>
      <c r="J3879" t="s">
        <v>57</v>
      </c>
      <c r="K3879">
        <v>1</v>
      </c>
      <c r="L3879">
        <v>44021</v>
      </c>
      <c r="M3879">
        <v>1.01</v>
      </c>
      <c r="N3879" t="str">
        <f t="shared" si="461"/>
        <v>000X</v>
      </c>
      <c r="O3879">
        <v>2225</v>
      </c>
      <c r="P3879" t="s">
        <v>58</v>
      </c>
      <c r="Q3879" t="s">
        <v>8946</v>
      </c>
      <c r="R3879" t="s">
        <v>331</v>
      </c>
      <c r="T3879" t="s">
        <v>61</v>
      </c>
      <c r="V3879" t="s">
        <v>18768</v>
      </c>
      <c r="W3879">
        <v>254506</v>
      </c>
      <c r="X3879">
        <v>16170</v>
      </c>
      <c r="Y3879">
        <v>238336</v>
      </c>
      <c r="Z3879">
        <v>188112</v>
      </c>
      <c r="AA3879">
        <v>163112</v>
      </c>
      <c r="AB3879" t="s">
        <v>63</v>
      </c>
      <c r="AC3879" s="1">
        <v>44119</v>
      </c>
      <c r="AD3879">
        <v>370000</v>
      </c>
      <c r="AE3879">
        <v>3102</v>
      </c>
      <c r="AF3879">
        <v>1799</v>
      </c>
      <c r="AG3879" t="s">
        <v>64</v>
      </c>
      <c r="AH3879" t="s">
        <v>76</v>
      </c>
      <c r="AI3879">
        <v>1</v>
      </c>
      <c r="AJ3879">
        <v>2001</v>
      </c>
      <c r="AK3879">
        <v>3</v>
      </c>
      <c r="AL3879">
        <v>3</v>
      </c>
      <c r="AN3879">
        <v>2660</v>
      </c>
      <c r="AO3879">
        <v>32</v>
      </c>
      <c r="AP3879" t="s">
        <v>63</v>
      </c>
      <c r="AQ3879" t="s">
        <v>66</v>
      </c>
      <c r="AR3879">
        <v>3609</v>
      </c>
      <c r="AW3879" t="s">
        <v>18769</v>
      </c>
      <c r="AX3879" t="s">
        <v>18770</v>
      </c>
      <c r="AY3879" t="s">
        <v>18771</v>
      </c>
      <c r="AZ3879" t="s">
        <v>18772</v>
      </c>
    </row>
    <row r="3880" spans="1:52" x14ac:dyDescent="0.3">
      <c r="A3880">
        <v>2211504</v>
      </c>
      <c r="B3880" t="s">
        <v>18773</v>
      </c>
      <c r="C3880" t="str">
        <f t="shared" si="462"/>
        <v>7492</v>
      </c>
      <c r="D3880" t="s">
        <v>8411</v>
      </c>
      <c r="E3880" t="str">
        <f t="shared" si="466"/>
        <v>0100</v>
      </c>
      <c r="F3880" t="s">
        <v>54</v>
      </c>
      <c r="G3880" t="str">
        <f t="shared" si="467"/>
        <v>10</v>
      </c>
      <c r="H3880" t="s">
        <v>55</v>
      </c>
      <c r="I3880" t="s">
        <v>56</v>
      </c>
      <c r="J3880" t="s">
        <v>57</v>
      </c>
      <c r="K3880">
        <v>1</v>
      </c>
      <c r="L3880">
        <v>48845</v>
      </c>
      <c r="M3880">
        <v>1.1200000000000001</v>
      </c>
      <c r="N3880" t="str">
        <f t="shared" si="461"/>
        <v>000X</v>
      </c>
      <c r="O3880">
        <v>2235</v>
      </c>
      <c r="P3880" t="s">
        <v>58</v>
      </c>
      <c r="Q3880" t="s">
        <v>8958</v>
      </c>
      <c r="R3880" t="s">
        <v>140</v>
      </c>
      <c r="T3880" t="s">
        <v>61</v>
      </c>
      <c r="V3880" t="s">
        <v>18774</v>
      </c>
      <c r="W3880">
        <v>179511</v>
      </c>
      <c r="X3880">
        <v>17940</v>
      </c>
      <c r="Y3880">
        <v>161571</v>
      </c>
      <c r="Z3880">
        <v>127806</v>
      </c>
      <c r="AA3880">
        <v>102806</v>
      </c>
      <c r="AB3880" t="s">
        <v>63</v>
      </c>
      <c r="AC3880" s="1">
        <v>35156</v>
      </c>
      <c r="AD3880">
        <v>119000</v>
      </c>
      <c r="AE3880">
        <v>1130</v>
      </c>
      <c r="AF3880">
        <v>1757</v>
      </c>
      <c r="AG3880" t="s">
        <v>64</v>
      </c>
      <c r="AH3880" t="s">
        <v>221</v>
      </c>
      <c r="AI3880">
        <v>1</v>
      </c>
      <c r="AJ3880">
        <v>1990</v>
      </c>
      <c r="AK3880">
        <v>3</v>
      </c>
      <c r="AL3880">
        <v>2</v>
      </c>
      <c r="AM3880">
        <v>1</v>
      </c>
      <c r="AN3880">
        <v>1814</v>
      </c>
      <c r="AO3880">
        <v>34</v>
      </c>
      <c r="AP3880" t="s">
        <v>63</v>
      </c>
      <c r="AQ3880" t="s">
        <v>66</v>
      </c>
      <c r="AR3880">
        <v>2582</v>
      </c>
      <c r="AW3880" t="s">
        <v>18775</v>
      </c>
      <c r="AX3880" t="s">
        <v>18776</v>
      </c>
      <c r="AY3880" t="s">
        <v>18777</v>
      </c>
      <c r="AZ3880" t="s">
        <v>18778</v>
      </c>
    </row>
    <row r="3881" spans="1:52" x14ac:dyDescent="0.3">
      <c r="A3881">
        <v>2214805</v>
      </c>
      <c r="B3881" t="s">
        <v>18779</v>
      </c>
      <c r="C3881" t="str">
        <f t="shared" si="462"/>
        <v>7492</v>
      </c>
      <c r="D3881" t="s">
        <v>8411</v>
      </c>
      <c r="E3881" t="str">
        <f t="shared" si="466"/>
        <v>0100</v>
      </c>
      <c r="F3881" t="s">
        <v>54</v>
      </c>
      <c r="G3881" t="str">
        <f>"11"</f>
        <v>11</v>
      </c>
      <c r="H3881" t="s">
        <v>55</v>
      </c>
      <c r="I3881" t="s">
        <v>56</v>
      </c>
      <c r="J3881" t="s">
        <v>57</v>
      </c>
      <c r="K3881">
        <v>1</v>
      </c>
      <c r="L3881">
        <v>49200</v>
      </c>
      <c r="M3881">
        <v>1.1299999999999999</v>
      </c>
      <c r="N3881" t="str">
        <f t="shared" si="461"/>
        <v>000X</v>
      </c>
      <c r="O3881">
        <v>4275</v>
      </c>
      <c r="P3881" t="s">
        <v>72</v>
      </c>
      <c r="Q3881" t="s">
        <v>8989</v>
      </c>
      <c r="R3881" t="s">
        <v>140</v>
      </c>
      <c r="T3881" t="s">
        <v>61</v>
      </c>
      <c r="V3881" t="s">
        <v>18780</v>
      </c>
      <c r="W3881">
        <v>169375</v>
      </c>
      <c r="X3881">
        <v>18070</v>
      </c>
      <c r="Y3881">
        <v>151305</v>
      </c>
      <c r="Z3881">
        <v>138841</v>
      </c>
      <c r="AA3881">
        <v>113341</v>
      </c>
      <c r="AB3881" t="s">
        <v>63</v>
      </c>
      <c r="AC3881" s="1">
        <v>42460</v>
      </c>
      <c r="AD3881">
        <v>175000</v>
      </c>
      <c r="AE3881">
        <v>2748</v>
      </c>
      <c r="AF3881">
        <v>2287</v>
      </c>
      <c r="AG3881" t="s">
        <v>64</v>
      </c>
      <c r="AH3881" t="s">
        <v>76</v>
      </c>
      <c r="AI3881">
        <v>1</v>
      </c>
      <c r="AJ3881">
        <v>1989</v>
      </c>
      <c r="AK3881">
        <v>3</v>
      </c>
      <c r="AL3881">
        <v>2</v>
      </c>
      <c r="AM3881">
        <v>1</v>
      </c>
      <c r="AN3881">
        <v>1575</v>
      </c>
      <c r="AO3881">
        <v>32</v>
      </c>
      <c r="AP3881" t="s">
        <v>63</v>
      </c>
      <c r="AQ3881" t="s">
        <v>66</v>
      </c>
      <c r="AR3881">
        <v>2297</v>
      </c>
      <c r="AW3881" t="s">
        <v>18781</v>
      </c>
      <c r="AX3881" t="s">
        <v>18782</v>
      </c>
      <c r="AY3881" t="s">
        <v>18783</v>
      </c>
      <c r="AZ3881" t="s">
        <v>70</v>
      </c>
    </row>
    <row r="3882" spans="1:52" x14ac:dyDescent="0.3">
      <c r="A3882">
        <v>2207540</v>
      </c>
      <c r="B3882" t="s">
        <v>18784</v>
      </c>
      <c r="C3882" t="str">
        <f t="shared" si="462"/>
        <v>7492</v>
      </c>
      <c r="D3882" t="s">
        <v>8411</v>
      </c>
      <c r="E3882" t="str">
        <f>"0000"</f>
        <v>0000</v>
      </c>
      <c r="F3882" t="s">
        <v>108</v>
      </c>
      <c r="G3882" t="str">
        <f t="shared" ref="G3882:G3897" si="468">"10"</f>
        <v>10</v>
      </c>
      <c r="H3882" t="s">
        <v>55</v>
      </c>
      <c r="I3882" t="s">
        <v>56</v>
      </c>
      <c r="J3882" t="s">
        <v>57</v>
      </c>
      <c r="K3882">
        <v>0</v>
      </c>
      <c r="L3882">
        <v>50058</v>
      </c>
      <c r="M3882">
        <v>1.1499999999999999</v>
      </c>
      <c r="N3882" t="str">
        <f t="shared" si="461"/>
        <v>000X</v>
      </c>
      <c r="O3882">
        <v>4682</v>
      </c>
      <c r="P3882" t="s">
        <v>72</v>
      </c>
      <c r="Q3882" t="s">
        <v>8934</v>
      </c>
      <c r="R3882" t="s">
        <v>74</v>
      </c>
      <c r="T3882" t="s">
        <v>61</v>
      </c>
      <c r="V3882" t="s">
        <v>18785</v>
      </c>
      <c r="W3882">
        <v>18380</v>
      </c>
      <c r="X3882">
        <v>18380</v>
      </c>
      <c r="Y3882">
        <v>0</v>
      </c>
      <c r="Z3882">
        <v>18380</v>
      </c>
      <c r="AA3882">
        <v>18380</v>
      </c>
      <c r="AB3882" t="s">
        <v>72</v>
      </c>
      <c r="AC3882" s="1">
        <v>35186</v>
      </c>
      <c r="AD3882">
        <v>18200</v>
      </c>
      <c r="AE3882">
        <v>1132</v>
      </c>
      <c r="AF3882">
        <v>1600</v>
      </c>
      <c r="AG3882" t="s">
        <v>103</v>
      </c>
      <c r="AH3882" t="s">
        <v>873</v>
      </c>
      <c r="AR3882">
        <v>0</v>
      </c>
      <c r="AW3882" t="s">
        <v>18786</v>
      </c>
      <c r="AY3882" t="s">
        <v>18787</v>
      </c>
      <c r="AZ3882" t="s">
        <v>18788</v>
      </c>
    </row>
    <row r="3883" spans="1:52" x14ac:dyDescent="0.3">
      <c r="A3883">
        <v>2207931</v>
      </c>
      <c r="B3883" t="s">
        <v>18789</v>
      </c>
      <c r="C3883" t="str">
        <f t="shared" si="462"/>
        <v>7492</v>
      </c>
      <c r="D3883" t="s">
        <v>8411</v>
      </c>
      <c r="E3883" t="str">
        <f>"0100"</f>
        <v>0100</v>
      </c>
      <c r="F3883" t="s">
        <v>54</v>
      </c>
      <c r="G3883" t="str">
        <f t="shared" si="468"/>
        <v>10</v>
      </c>
      <c r="H3883" t="s">
        <v>55</v>
      </c>
      <c r="I3883" t="s">
        <v>56</v>
      </c>
      <c r="J3883" t="s">
        <v>57</v>
      </c>
      <c r="K3883">
        <v>1</v>
      </c>
      <c r="L3883">
        <v>48750</v>
      </c>
      <c r="M3883">
        <v>1.1200000000000001</v>
      </c>
      <c r="N3883" t="str">
        <f t="shared" ref="N3883:N3942" si="469">"000X"</f>
        <v>000X</v>
      </c>
      <c r="O3883">
        <v>4728</v>
      </c>
      <c r="P3883" t="s">
        <v>72</v>
      </c>
      <c r="Q3883" t="s">
        <v>18165</v>
      </c>
      <c r="R3883" t="s">
        <v>88</v>
      </c>
      <c r="T3883" t="s">
        <v>61</v>
      </c>
      <c r="V3883" t="s">
        <v>18790</v>
      </c>
      <c r="W3883">
        <v>288989</v>
      </c>
      <c r="X3883">
        <v>17910</v>
      </c>
      <c r="Y3883">
        <v>271079</v>
      </c>
      <c r="Z3883">
        <v>224465</v>
      </c>
      <c r="AA3883">
        <v>199465</v>
      </c>
      <c r="AB3883" t="s">
        <v>63</v>
      </c>
      <c r="AC3883" s="1">
        <v>38047</v>
      </c>
      <c r="AD3883">
        <v>33000</v>
      </c>
      <c r="AE3883">
        <v>1711</v>
      </c>
      <c r="AF3883">
        <v>1689</v>
      </c>
      <c r="AG3883" t="s">
        <v>103</v>
      </c>
      <c r="AH3883" t="s">
        <v>76</v>
      </c>
      <c r="AI3883">
        <v>1</v>
      </c>
      <c r="AJ3883">
        <v>2006</v>
      </c>
      <c r="AK3883">
        <v>3</v>
      </c>
      <c r="AL3883">
        <v>2</v>
      </c>
      <c r="AN3883">
        <v>2754</v>
      </c>
      <c r="AO3883">
        <v>32</v>
      </c>
      <c r="AP3883" t="s">
        <v>63</v>
      </c>
      <c r="AQ3883" t="s">
        <v>66</v>
      </c>
      <c r="AR3883">
        <v>4100</v>
      </c>
      <c r="AW3883" t="s">
        <v>18791</v>
      </c>
      <c r="AX3883" t="s">
        <v>18792</v>
      </c>
      <c r="AY3883" t="s">
        <v>18793</v>
      </c>
      <c r="AZ3883" t="s">
        <v>70</v>
      </c>
    </row>
    <row r="3884" spans="1:52" x14ac:dyDescent="0.3">
      <c r="A3884">
        <v>2208376</v>
      </c>
      <c r="B3884" t="s">
        <v>18794</v>
      </c>
      <c r="C3884" t="str">
        <f t="shared" si="462"/>
        <v>7492</v>
      </c>
      <c r="D3884" t="s">
        <v>8411</v>
      </c>
      <c r="E3884" t="str">
        <f>"0100"</f>
        <v>0100</v>
      </c>
      <c r="F3884" t="s">
        <v>54</v>
      </c>
      <c r="G3884" t="str">
        <f t="shared" si="468"/>
        <v>10</v>
      </c>
      <c r="H3884" t="s">
        <v>55</v>
      </c>
      <c r="I3884" t="s">
        <v>56</v>
      </c>
      <c r="J3884" t="s">
        <v>57</v>
      </c>
      <c r="K3884">
        <v>1</v>
      </c>
      <c r="L3884">
        <v>46184</v>
      </c>
      <c r="M3884">
        <v>1.06</v>
      </c>
      <c r="N3884" t="str">
        <f t="shared" si="469"/>
        <v>000X</v>
      </c>
      <c r="O3884">
        <v>4980</v>
      </c>
      <c r="P3884" t="s">
        <v>72</v>
      </c>
      <c r="Q3884" t="s">
        <v>18165</v>
      </c>
      <c r="R3884" t="s">
        <v>88</v>
      </c>
      <c r="T3884" t="s">
        <v>61</v>
      </c>
      <c r="V3884" t="s">
        <v>18795</v>
      </c>
      <c r="W3884">
        <v>242239</v>
      </c>
      <c r="X3884">
        <v>16960</v>
      </c>
      <c r="Y3884">
        <v>225279</v>
      </c>
      <c r="Z3884">
        <v>168050</v>
      </c>
      <c r="AA3884">
        <v>143050</v>
      </c>
      <c r="AB3884" t="s">
        <v>63</v>
      </c>
      <c r="AC3884" s="1">
        <v>36281</v>
      </c>
      <c r="AD3884">
        <v>105500</v>
      </c>
      <c r="AE3884">
        <v>1304</v>
      </c>
      <c r="AF3884">
        <v>1767</v>
      </c>
      <c r="AG3884" t="s">
        <v>64</v>
      </c>
      <c r="AH3884" t="s">
        <v>76</v>
      </c>
      <c r="AI3884">
        <v>1</v>
      </c>
      <c r="AJ3884">
        <v>1988</v>
      </c>
      <c r="AK3884">
        <v>3</v>
      </c>
      <c r="AL3884">
        <v>2</v>
      </c>
      <c r="AM3884">
        <v>1</v>
      </c>
      <c r="AN3884">
        <v>2521</v>
      </c>
      <c r="AO3884">
        <v>34</v>
      </c>
      <c r="AP3884" t="s">
        <v>63</v>
      </c>
      <c r="AQ3884" t="s">
        <v>66</v>
      </c>
      <c r="AR3884">
        <v>4402</v>
      </c>
      <c r="AW3884" t="s">
        <v>18796</v>
      </c>
      <c r="AX3884" t="s">
        <v>18797</v>
      </c>
      <c r="AY3884" t="s">
        <v>18798</v>
      </c>
      <c r="AZ3884" t="s">
        <v>18799</v>
      </c>
    </row>
    <row r="3885" spans="1:52" x14ac:dyDescent="0.3">
      <c r="A3885">
        <v>2208520</v>
      </c>
      <c r="B3885" t="s">
        <v>18800</v>
      </c>
      <c r="C3885" t="str">
        <f t="shared" si="462"/>
        <v>7492</v>
      </c>
      <c r="D3885" t="s">
        <v>8411</v>
      </c>
      <c r="E3885" t="str">
        <f>"0000"</f>
        <v>0000</v>
      </c>
      <c r="F3885" t="s">
        <v>108</v>
      </c>
      <c r="G3885" t="str">
        <f t="shared" si="468"/>
        <v>10</v>
      </c>
      <c r="H3885" t="s">
        <v>55</v>
      </c>
      <c r="I3885" t="s">
        <v>56</v>
      </c>
      <c r="J3885" t="s">
        <v>8434</v>
      </c>
      <c r="K3885">
        <v>0</v>
      </c>
      <c r="L3885">
        <v>84039</v>
      </c>
      <c r="M3885">
        <v>1.93</v>
      </c>
      <c r="N3885" t="str">
        <f t="shared" si="469"/>
        <v>000X</v>
      </c>
      <c r="O3885">
        <v>2809</v>
      </c>
      <c r="P3885" t="s">
        <v>58</v>
      </c>
      <c r="Q3885" t="s">
        <v>8940</v>
      </c>
      <c r="R3885" t="s">
        <v>140</v>
      </c>
      <c r="T3885" t="s">
        <v>61</v>
      </c>
      <c r="V3885" t="s">
        <v>18801</v>
      </c>
      <c r="W3885">
        <v>24120</v>
      </c>
      <c r="X3885">
        <v>24120</v>
      </c>
      <c r="Y3885">
        <v>0</v>
      </c>
      <c r="Z3885">
        <v>24120</v>
      </c>
      <c r="AA3885">
        <v>24120</v>
      </c>
      <c r="AB3885" t="s">
        <v>72</v>
      </c>
      <c r="AR3885">
        <v>0</v>
      </c>
      <c r="AW3885" t="s">
        <v>18802</v>
      </c>
      <c r="AY3885" t="s">
        <v>18803</v>
      </c>
      <c r="AZ3885" t="s">
        <v>18804</v>
      </c>
    </row>
    <row r="3886" spans="1:52" x14ac:dyDescent="0.3">
      <c r="A3886">
        <v>2208767</v>
      </c>
      <c r="B3886" t="s">
        <v>18805</v>
      </c>
      <c r="C3886" t="str">
        <f t="shared" si="462"/>
        <v>7492</v>
      </c>
      <c r="D3886" t="s">
        <v>8411</v>
      </c>
      <c r="E3886" t="str">
        <f>"0100"</f>
        <v>0100</v>
      </c>
      <c r="F3886" t="s">
        <v>54</v>
      </c>
      <c r="G3886" t="str">
        <f t="shared" si="468"/>
        <v>10</v>
      </c>
      <c r="H3886" t="s">
        <v>55</v>
      </c>
      <c r="I3886" t="s">
        <v>56</v>
      </c>
      <c r="J3886" t="s">
        <v>57</v>
      </c>
      <c r="K3886">
        <v>1</v>
      </c>
      <c r="L3886">
        <v>46287</v>
      </c>
      <c r="M3886">
        <v>1.06</v>
      </c>
      <c r="N3886" t="str">
        <f t="shared" si="469"/>
        <v>000X</v>
      </c>
      <c r="O3886">
        <v>2843</v>
      </c>
      <c r="P3886" t="s">
        <v>58</v>
      </c>
      <c r="Q3886" t="s">
        <v>8625</v>
      </c>
      <c r="R3886" t="s">
        <v>118</v>
      </c>
      <c r="T3886" t="s">
        <v>61</v>
      </c>
      <c r="V3886" t="s">
        <v>18806</v>
      </c>
      <c r="W3886">
        <v>261393</v>
      </c>
      <c r="X3886">
        <v>17000</v>
      </c>
      <c r="Y3886">
        <v>244393</v>
      </c>
      <c r="Z3886">
        <v>187697</v>
      </c>
      <c r="AA3886">
        <v>162697</v>
      </c>
      <c r="AB3886" t="s">
        <v>63</v>
      </c>
      <c r="AC3886" s="1">
        <v>35339</v>
      </c>
      <c r="AD3886">
        <v>10500</v>
      </c>
      <c r="AE3886">
        <v>1155</v>
      </c>
      <c r="AF3886">
        <v>133</v>
      </c>
      <c r="AG3886" t="s">
        <v>103</v>
      </c>
      <c r="AH3886" t="s">
        <v>76</v>
      </c>
      <c r="AI3886">
        <v>1</v>
      </c>
      <c r="AJ3886">
        <v>1998</v>
      </c>
      <c r="AK3886">
        <v>3</v>
      </c>
      <c r="AL3886">
        <v>2</v>
      </c>
      <c r="AM3886">
        <v>1</v>
      </c>
      <c r="AN3886">
        <v>2634</v>
      </c>
      <c r="AO3886">
        <v>32</v>
      </c>
      <c r="AP3886" t="s">
        <v>63</v>
      </c>
      <c r="AQ3886" t="s">
        <v>66</v>
      </c>
      <c r="AR3886">
        <v>3659</v>
      </c>
      <c r="AW3886" t="s">
        <v>18807</v>
      </c>
      <c r="AX3886" t="s">
        <v>18807</v>
      </c>
      <c r="AY3886" t="s">
        <v>18808</v>
      </c>
      <c r="AZ3886" t="s">
        <v>70</v>
      </c>
    </row>
    <row r="3887" spans="1:52" x14ac:dyDescent="0.3">
      <c r="A3887">
        <v>2208830</v>
      </c>
      <c r="B3887" t="s">
        <v>18809</v>
      </c>
      <c r="C3887" t="str">
        <f t="shared" si="462"/>
        <v>7492</v>
      </c>
      <c r="D3887" t="s">
        <v>8411</v>
      </c>
      <c r="E3887" t="str">
        <f>"0100"</f>
        <v>0100</v>
      </c>
      <c r="F3887" t="s">
        <v>54</v>
      </c>
      <c r="G3887" t="str">
        <f t="shared" si="468"/>
        <v>10</v>
      </c>
      <c r="H3887" t="s">
        <v>55</v>
      </c>
      <c r="I3887" t="s">
        <v>56</v>
      </c>
      <c r="J3887" t="s">
        <v>57</v>
      </c>
      <c r="K3887">
        <v>1</v>
      </c>
      <c r="L3887">
        <v>43830</v>
      </c>
      <c r="M3887">
        <v>1.01</v>
      </c>
      <c r="N3887" t="str">
        <f t="shared" si="469"/>
        <v>000X</v>
      </c>
      <c r="O3887">
        <v>4685</v>
      </c>
      <c r="P3887" t="s">
        <v>72</v>
      </c>
      <c r="Q3887" t="s">
        <v>8919</v>
      </c>
      <c r="R3887" t="s">
        <v>140</v>
      </c>
      <c r="T3887" t="s">
        <v>61</v>
      </c>
      <c r="V3887" t="s">
        <v>18810</v>
      </c>
      <c r="W3887">
        <v>161295</v>
      </c>
      <c r="X3887">
        <v>16100</v>
      </c>
      <c r="Y3887">
        <v>145195</v>
      </c>
      <c r="Z3887">
        <v>116049</v>
      </c>
      <c r="AA3887">
        <v>91049</v>
      </c>
      <c r="AB3887" t="s">
        <v>63</v>
      </c>
      <c r="AI3887">
        <v>1</v>
      </c>
      <c r="AJ3887">
        <v>1987</v>
      </c>
      <c r="AK3887">
        <v>2</v>
      </c>
      <c r="AL3887">
        <v>2</v>
      </c>
      <c r="AN3887">
        <v>1453</v>
      </c>
      <c r="AO3887">
        <v>32</v>
      </c>
      <c r="AP3887" t="s">
        <v>72</v>
      </c>
      <c r="AQ3887" t="s">
        <v>66</v>
      </c>
      <c r="AR3887">
        <v>2147</v>
      </c>
      <c r="AW3887" t="s">
        <v>18811</v>
      </c>
      <c r="AY3887" t="s">
        <v>18812</v>
      </c>
      <c r="AZ3887" t="s">
        <v>17974</v>
      </c>
    </row>
    <row r="3888" spans="1:52" x14ac:dyDescent="0.3">
      <c r="A3888">
        <v>2209071</v>
      </c>
      <c r="B3888" t="s">
        <v>18813</v>
      </c>
      <c r="C3888" t="str">
        <f t="shared" si="462"/>
        <v>7492</v>
      </c>
      <c r="D3888" t="s">
        <v>8411</v>
      </c>
      <c r="E3888" t="str">
        <f>"0100"</f>
        <v>0100</v>
      </c>
      <c r="F3888" t="s">
        <v>54</v>
      </c>
      <c r="G3888" t="str">
        <f t="shared" si="468"/>
        <v>10</v>
      </c>
      <c r="H3888" t="s">
        <v>55</v>
      </c>
      <c r="I3888" t="s">
        <v>56</v>
      </c>
      <c r="J3888" t="s">
        <v>57</v>
      </c>
      <c r="K3888">
        <v>1</v>
      </c>
      <c r="L3888">
        <v>43981</v>
      </c>
      <c r="M3888">
        <v>1.01</v>
      </c>
      <c r="N3888" t="str">
        <f t="shared" si="469"/>
        <v>000X</v>
      </c>
      <c r="O3888">
        <v>4943</v>
      </c>
      <c r="P3888" t="s">
        <v>72</v>
      </c>
      <c r="Q3888" t="s">
        <v>8919</v>
      </c>
      <c r="R3888" t="s">
        <v>140</v>
      </c>
      <c r="T3888" t="s">
        <v>61</v>
      </c>
      <c r="V3888" t="s">
        <v>18814</v>
      </c>
      <c r="W3888">
        <v>224921</v>
      </c>
      <c r="X3888">
        <v>16160</v>
      </c>
      <c r="Y3888">
        <v>208761</v>
      </c>
      <c r="Z3888">
        <v>188001</v>
      </c>
      <c r="AA3888">
        <v>163001</v>
      </c>
      <c r="AB3888" t="s">
        <v>63</v>
      </c>
      <c r="AC3888" s="1">
        <v>42300</v>
      </c>
      <c r="AD3888">
        <v>250000</v>
      </c>
      <c r="AE3888">
        <v>2721</v>
      </c>
      <c r="AF3888">
        <v>58</v>
      </c>
      <c r="AG3888" t="s">
        <v>64</v>
      </c>
      <c r="AH3888" t="s">
        <v>76</v>
      </c>
      <c r="AI3888">
        <v>1</v>
      </c>
      <c r="AJ3888">
        <v>2015</v>
      </c>
      <c r="AK3888">
        <v>3</v>
      </c>
      <c r="AL3888">
        <v>2</v>
      </c>
      <c r="AN3888">
        <v>2111</v>
      </c>
      <c r="AO3888">
        <v>32</v>
      </c>
      <c r="AP3888" t="s">
        <v>72</v>
      </c>
      <c r="AQ3888" t="s">
        <v>66</v>
      </c>
      <c r="AR3888">
        <v>2841</v>
      </c>
      <c r="AW3888" t="s">
        <v>18815</v>
      </c>
      <c r="AX3888" t="s">
        <v>18816</v>
      </c>
      <c r="AY3888" t="s">
        <v>18817</v>
      </c>
      <c r="AZ3888" t="s">
        <v>70</v>
      </c>
    </row>
    <row r="3889" spans="1:52" x14ac:dyDescent="0.3">
      <c r="A3889">
        <v>2210184</v>
      </c>
      <c r="B3889" t="s">
        <v>18818</v>
      </c>
      <c r="C3889" t="str">
        <f t="shared" si="462"/>
        <v>7492</v>
      </c>
      <c r="D3889" t="s">
        <v>8411</v>
      </c>
      <c r="E3889" t="str">
        <f>"0000"</f>
        <v>0000</v>
      </c>
      <c r="F3889" t="s">
        <v>108</v>
      </c>
      <c r="G3889" t="str">
        <f t="shared" si="468"/>
        <v>10</v>
      </c>
      <c r="H3889" t="s">
        <v>55</v>
      </c>
      <c r="I3889" t="s">
        <v>56</v>
      </c>
      <c r="J3889" t="s">
        <v>57</v>
      </c>
      <c r="K3889">
        <v>0</v>
      </c>
      <c r="L3889">
        <v>43750</v>
      </c>
      <c r="M3889">
        <v>1</v>
      </c>
      <c r="N3889" t="str">
        <f t="shared" si="469"/>
        <v>000X</v>
      </c>
      <c r="O3889">
        <v>2580</v>
      </c>
      <c r="P3889" t="s">
        <v>58</v>
      </c>
      <c r="Q3889" t="s">
        <v>265</v>
      </c>
      <c r="R3889" t="s">
        <v>266</v>
      </c>
      <c r="T3889" t="s">
        <v>61</v>
      </c>
      <c r="V3889" t="s">
        <v>18819</v>
      </c>
      <c r="W3889">
        <v>16070</v>
      </c>
      <c r="X3889">
        <v>16070</v>
      </c>
      <c r="Y3889">
        <v>0</v>
      </c>
      <c r="Z3889">
        <v>16070</v>
      </c>
      <c r="AA3889">
        <v>16070</v>
      </c>
      <c r="AB3889" t="s">
        <v>72</v>
      </c>
      <c r="AC3889" s="1">
        <v>42521</v>
      </c>
      <c r="AD3889">
        <v>20500</v>
      </c>
      <c r="AE3889">
        <v>2762</v>
      </c>
      <c r="AF3889">
        <v>2041</v>
      </c>
      <c r="AG3889" t="s">
        <v>103</v>
      </c>
      <c r="AH3889" t="s">
        <v>76</v>
      </c>
      <c r="AR3889">
        <v>0</v>
      </c>
      <c r="AW3889" t="s">
        <v>18820</v>
      </c>
      <c r="AX3889" t="s">
        <v>17526</v>
      </c>
      <c r="AY3889" t="s">
        <v>17527</v>
      </c>
      <c r="AZ3889" t="s">
        <v>17528</v>
      </c>
    </row>
    <row r="3890" spans="1:52" x14ac:dyDescent="0.3">
      <c r="A3890">
        <v>2210192</v>
      </c>
      <c r="B3890" t="s">
        <v>18821</v>
      </c>
      <c r="C3890" t="str">
        <f t="shared" si="462"/>
        <v>7492</v>
      </c>
      <c r="D3890" t="s">
        <v>8411</v>
      </c>
      <c r="E3890" t="str">
        <f>"0000"</f>
        <v>0000</v>
      </c>
      <c r="F3890" t="s">
        <v>108</v>
      </c>
      <c r="G3890" t="str">
        <f t="shared" si="468"/>
        <v>10</v>
      </c>
      <c r="H3890" t="s">
        <v>55</v>
      </c>
      <c r="I3890" t="s">
        <v>56</v>
      </c>
      <c r="J3890" t="s">
        <v>57</v>
      </c>
      <c r="K3890">
        <v>0</v>
      </c>
      <c r="L3890">
        <v>43750</v>
      </c>
      <c r="M3890">
        <v>1</v>
      </c>
      <c r="N3890" t="str">
        <f t="shared" si="469"/>
        <v>000X</v>
      </c>
      <c r="O3890">
        <v>2546</v>
      </c>
      <c r="P3890" t="s">
        <v>58</v>
      </c>
      <c r="Q3890" t="s">
        <v>265</v>
      </c>
      <c r="R3890" t="s">
        <v>266</v>
      </c>
      <c r="T3890" t="s">
        <v>61</v>
      </c>
      <c r="V3890" t="s">
        <v>18822</v>
      </c>
      <c r="W3890">
        <v>16070</v>
      </c>
      <c r="X3890">
        <v>16070</v>
      </c>
      <c r="Y3890">
        <v>0</v>
      </c>
      <c r="Z3890">
        <v>16070</v>
      </c>
      <c r="AA3890">
        <v>16070</v>
      </c>
      <c r="AB3890" t="s">
        <v>72</v>
      </c>
      <c r="AC3890" s="1">
        <v>32660</v>
      </c>
      <c r="AD3890">
        <v>12200</v>
      </c>
      <c r="AE3890">
        <v>819</v>
      </c>
      <c r="AF3890">
        <v>1024</v>
      </c>
      <c r="AG3890" t="s">
        <v>103</v>
      </c>
      <c r="AH3890" t="s">
        <v>76</v>
      </c>
      <c r="AR3890">
        <v>0</v>
      </c>
      <c r="AW3890" t="s">
        <v>9493</v>
      </c>
      <c r="AY3890" t="s">
        <v>503</v>
      </c>
      <c r="AZ3890" t="s">
        <v>504</v>
      </c>
    </row>
    <row r="3891" spans="1:52" x14ac:dyDescent="0.3">
      <c r="A3891">
        <v>2210290</v>
      </c>
      <c r="B3891" t="s">
        <v>18823</v>
      </c>
      <c r="C3891" t="str">
        <f t="shared" si="462"/>
        <v>7492</v>
      </c>
      <c r="D3891" t="s">
        <v>8411</v>
      </c>
      <c r="E3891" t="str">
        <f t="shared" ref="E3891:E3896" si="470">"0100"</f>
        <v>0100</v>
      </c>
      <c r="F3891" t="s">
        <v>54</v>
      </c>
      <c r="G3891" t="str">
        <f t="shared" si="468"/>
        <v>10</v>
      </c>
      <c r="H3891" t="s">
        <v>55</v>
      </c>
      <c r="I3891" t="s">
        <v>56</v>
      </c>
      <c r="J3891" t="s">
        <v>57</v>
      </c>
      <c r="K3891">
        <v>1</v>
      </c>
      <c r="L3891">
        <v>48037</v>
      </c>
      <c r="M3891">
        <v>1.1000000000000001</v>
      </c>
      <c r="N3891" t="str">
        <f t="shared" si="469"/>
        <v>000X</v>
      </c>
      <c r="O3891">
        <v>4908</v>
      </c>
      <c r="P3891" t="s">
        <v>72</v>
      </c>
      <c r="Q3891" t="s">
        <v>8934</v>
      </c>
      <c r="R3891" t="s">
        <v>74</v>
      </c>
      <c r="T3891" t="s">
        <v>61</v>
      </c>
      <c r="V3891" t="s">
        <v>18824</v>
      </c>
      <c r="W3891">
        <v>246371</v>
      </c>
      <c r="X3891">
        <v>17640</v>
      </c>
      <c r="Y3891">
        <v>228731</v>
      </c>
      <c r="Z3891">
        <v>180621</v>
      </c>
      <c r="AA3891">
        <v>155621</v>
      </c>
      <c r="AB3891" t="s">
        <v>63</v>
      </c>
      <c r="AC3891" s="1">
        <v>36220</v>
      </c>
      <c r="AD3891">
        <v>179000</v>
      </c>
      <c r="AE3891">
        <v>1296</v>
      </c>
      <c r="AF3891">
        <v>597</v>
      </c>
      <c r="AG3891" t="s">
        <v>64</v>
      </c>
      <c r="AH3891" t="s">
        <v>76</v>
      </c>
      <c r="AI3891">
        <v>1</v>
      </c>
      <c r="AJ3891">
        <v>1996</v>
      </c>
      <c r="AK3891">
        <v>3</v>
      </c>
      <c r="AL3891">
        <v>2</v>
      </c>
      <c r="AM3891">
        <v>1</v>
      </c>
      <c r="AN3891">
        <v>2644</v>
      </c>
      <c r="AO3891">
        <v>32</v>
      </c>
      <c r="AP3891" t="s">
        <v>63</v>
      </c>
      <c r="AQ3891" t="s">
        <v>66</v>
      </c>
      <c r="AR3891">
        <v>3581</v>
      </c>
      <c r="AW3891" t="s">
        <v>18825</v>
      </c>
      <c r="AX3891" t="s">
        <v>18826</v>
      </c>
      <c r="AY3891" t="s">
        <v>18827</v>
      </c>
      <c r="AZ3891" t="s">
        <v>70</v>
      </c>
    </row>
    <row r="3892" spans="1:52" x14ac:dyDescent="0.3">
      <c r="A3892">
        <v>2210338</v>
      </c>
      <c r="B3892" t="s">
        <v>18828</v>
      </c>
      <c r="C3892" t="str">
        <f t="shared" si="462"/>
        <v>7492</v>
      </c>
      <c r="D3892" t="s">
        <v>8411</v>
      </c>
      <c r="E3892" t="str">
        <f t="shared" si="470"/>
        <v>0100</v>
      </c>
      <c r="F3892" t="s">
        <v>54</v>
      </c>
      <c r="G3892" t="str">
        <f t="shared" si="468"/>
        <v>10</v>
      </c>
      <c r="H3892" t="s">
        <v>55</v>
      </c>
      <c r="I3892" t="s">
        <v>56</v>
      </c>
      <c r="J3892" t="s">
        <v>57</v>
      </c>
      <c r="K3892">
        <v>1</v>
      </c>
      <c r="L3892">
        <v>52909</v>
      </c>
      <c r="M3892">
        <v>1.21</v>
      </c>
      <c r="N3892" t="str">
        <f t="shared" si="469"/>
        <v>000X</v>
      </c>
      <c r="O3892">
        <v>2425</v>
      </c>
      <c r="P3892" t="s">
        <v>58</v>
      </c>
      <c r="Q3892" t="s">
        <v>8940</v>
      </c>
      <c r="R3892" t="s">
        <v>140</v>
      </c>
      <c r="T3892" t="s">
        <v>61</v>
      </c>
      <c r="V3892" t="s">
        <v>18829</v>
      </c>
      <c r="W3892">
        <v>258909</v>
      </c>
      <c r="X3892">
        <v>19430</v>
      </c>
      <c r="Y3892">
        <v>239479</v>
      </c>
      <c r="Z3892">
        <v>193120</v>
      </c>
      <c r="AA3892">
        <v>168120</v>
      </c>
      <c r="AB3892" t="s">
        <v>63</v>
      </c>
      <c r="AC3892" s="1">
        <v>35370</v>
      </c>
      <c r="AD3892">
        <v>13800</v>
      </c>
      <c r="AE3892">
        <v>1160</v>
      </c>
      <c r="AF3892">
        <v>1354</v>
      </c>
      <c r="AG3892" t="s">
        <v>103</v>
      </c>
      <c r="AH3892" t="s">
        <v>76</v>
      </c>
      <c r="AI3892">
        <v>1</v>
      </c>
      <c r="AJ3892">
        <v>2006</v>
      </c>
      <c r="AK3892">
        <v>3</v>
      </c>
      <c r="AL3892">
        <v>2</v>
      </c>
      <c r="AN3892">
        <v>2682</v>
      </c>
      <c r="AO3892">
        <v>32</v>
      </c>
      <c r="AP3892" t="s">
        <v>72</v>
      </c>
      <c r="AQ3892" t="s">
        <v>66</v>
      </c>
      <c r="AR3892">
        <v>3709</v>
      </c>
      <c r="AW3892" t="s">
        <v>18627</v>
      </c>
      <c r="AX3892" t="s">
        <v>18628</v>
      </c>
      <c r="AY3892" t="s">
        <v>18629</v>
      </c>
      <c r="AZ3892" t="s">
        <v>70</v>
      </c>
    </row>
    <row r="3893" spans="1:52" x14ac:dyDescent="0.3">
      <c r="A3893">
        <v>2210401</v>
      </c>
      <c r="B3893" t="s">
        <v>18830</v>
      </c>
      <c r="C3893" t="str">
        <f t="shared" si="462"/>
        <v>7492</v>
      </c>
      <c r="D3893" t="s">
        <v>8411</v>
      </c>
      <c r="E3893" t="str">
        <f t="shared" si="470"/>
        <v>0100</v>
      </c>
      <c r="F3893" t="s">
        <v>54</v>
      </c>
      <c r="G3893" t="str">
        <f t="shared" si="468"/>
        <v>10</v>
      </c>
      <c r="H3893" t="s">
        <v>55</v>
      </c>
      <c r="I3893" t="s">
        <v>56</v>
      </c>
      <c r="J3893" t="s">
        <v>57</v>
      </c>
      <c r="K3893">
        <v>1</v>
      </c>
      <c r="L3893">
        <v>46471</v>
      </c>
      <c r="M3893">
        <v>1.07</v>
      </c>
      <c r="N3893" t="str">
        <f t="shared" si="469"/>
        <v>000X</v>
      </c>
      <c r="O3893">
        <v>2298</v>
      </c>
      <c r="P3893" t="s">
        <v>58</v>
      </c>
      <c r="Q3893" t="s">
        <v>265</v>
      </c>
      <c r="R3893" t="s">
        <v>266</v>
      </c>
      <c r="T3893" t="s">
        <v>61</v>
      </c>
      <c r="V3893" t="s">
        <v>18831</v>
      </c>
      <c r="W3893">
        <v>229037</v>
      </c>
      <c r="X3893">
        <v>17070</v>
      </c>
      <c r="Y3893">
        <v>211967</v>
      </c>
      <c r="Z3893">
        <v>164779</v>
      </c>
      <c r="AA3893">
        <v>139779</v>
      </c>
      <c r="AB3893" t="s">
        <v>63</v>
      </c>
      <c r="AC3893" s="1">
        <v>32174</v>
      </c>
      <c r="AD3893">
        <v>12300</v>
      </c>
      <c r="AE3893">
        <v>771</v>
      </c>
      <c r="AF3893">
        <v>562</v>
      </c>
      <c r="AG3893" t="s">
        <v>103</v>
      </c>
      <c r="AH3893" t="s">
        <v>76</v>
      </c>
      <c r="AI3893">
        <v>1</v>
      </c>
      <c r="AJ3893">
        <v>1989</v>
      </c>
      <c r="AK3893">
        <v>4</v>
      </c>
      <c r="AL3893">
        <v>2</v>
      </c>
      <c r="AM3893">
        <v>1</v>
      </c>
      <c r="AN3893">
        <v>2699</v>
      </c>
      <c r="AO3893">
        <v>32</v>
      </c>
      <c r="AP3893" t="s">
        <v>63</v>
      </c>
      <c r="AQ3893" t="s">
        <v>66</v>
      </c>
      <c r="AR3893">
        <v>3766</v>
      </c>
      <c r="AW3893" t="s">
        <v>18832</v>
      </c>
      <c r="AY3893" t="s">
        <v>18833</v>
      </c>
      <c r="AZ3893" t="s">
        <v>18834</v>
      </c>
    </row>
    <row r="3894" spans="1:52" x14ac:dyDescent="0.3">
      <c r="A3894">
        <v>2211415</v>
      </c>
      <c r="B3894" t="s">
        <v>18835</v>
      </c>
      <c r="C3894" t="str">
        <f t="shared" si="462"/>
        <v>7492</v>
      </c>
      <c r="D3894" t="s">
        <v>8411</v>
      </c>
      <c r="E3894" t="str">
        <f t="shared" si="470"/>
        <v>0100</v>
      </c>
      <c r="F3894" t="s">
        <v>54</v>
      </c>
      <c r="G3894" t="str">
        <f t="shared" si="468"/>
        <v>10</v>
      </c>
      <c r="H3894" t="s">
        <v>55</v>
      </c>
      <c r="I3894" t="s">
        <v>56</v>
      </c>
      <c r="J3894" t="s">
        <v>57</v>
      </c>
      <c r="K3894">
        <v>1</v>
      </c>
      <c r="L3894">
        <v>45306</v>
      </c>
      <c r="M3894">
        <v>1.04</v>
      </c>
      <c r="N3894" t="str">
        <f t="shared" si="469"/>
        <v>000X</v>
      </c>
      <c r="O3894">
        <v>2128</v>
      </c>
      <c r="P3894" t="s">
        <v>58</v>
      </c>
      <c r="Q3894" t="s">
        <v>8940</v>
      </c>
      <c r="R3894" t="s">
        <v>140</v>
      </c>
      <c r="T3894" t="s">
        <v>61</v>
      </c>
      <c r="V3894" t="s">
        <v>18836</v>
      </c>
      <c r="W3894">
        <v>209726</v>
      </c>
      <c r="X3894">
        <v>16640</v>
      </c>
      <c r="Y3894">
        <v>193086</v>
      </c>
      <c r="Z3894">
        <v>150938</v>
      </c>
      <c r="AA3894">
        <v>125938</v>
      </c>
      <c r="AB3894" t="s">
        <v>63</v>
      </c>
      <c r="AC3894" s="1">
        <v>35096</v>
      </c>
      <c r="AD3894">
        <v>9500</v>
      </c>
      <c r="AE3894">
        <v>1120</v>
      </c>
      <c r="AF3894">
        <v>1729</v>
      </c>
      <c r="AG3894" t="s">
        <v>103</v>
      </c>
      <c r="AH3894" t="s">
        <v>76</v>
      </c>
      <c r="AI3894">
        <v>1</v>
      </c>
      <c r="AJ3894">
        <v>1997</v>
      </c>
      <c r="AK3894">
        <v>3</v>
      </c>
      <c r="AL3894">
        <v>2</v>
      </c>
      <c r="AN3894">
        <v>2063</v>
      </c>
      <c r="AO3894">
        <v>32</v>
      </c>
      <c r="AP3894" t="s">
        <v>63</v>
      </c>
      <c r="AQ3894" t="s">
        <v>66</v>
      </c>
      <c r="AR3894">
        <v>2797</v>
      </c>
      <c r="AW3894" t="s">
        <v>18837</v>
      </c>
      <c r="AX3894" t="s">
        <v>18838</v>
      </c>
      <c r="AY3894" t="s">
        <v>18839</v>
      </c>
      <c r="AZ3894" t="s">
        <v>70</v>
      </c>
    </row>
    <row r="3895" spans="1:52" x14ac:dyDescent="0.3">
      <c r="A3895">
        <v>2211423</v>
      </c>
      <c r="B3895" t="s">
        <v>18840</v>
      </c>
      <c r="C3895" t="str">
        <f t="shared" si="462"/>
        <v>7492</v>
      </c>
      <c r="D3895" t="s">
        <v>8411</v>
      </c>
      <c r="E3895" t="str">
        <f t="shared" si="470"/>
        <v>0100</v>
      </c>
      <c r="F3895" t="s">
        <v>54</v>
      </c>
      <c r="G3895" t="str">
        <f t="shared" si="468"/>
        <v>10</v>
      </c>
      <c r="H3895" t="s">
        <v>55</v>
      </c>
      <c r="I3895" t="s">
        <v>56</v>
      </c>
      <c r="J3895" t="s">
        <v>57</v>
      </c>
      <c r="K3895">
        <v>1</v>
      </c>
      <c r="L3895">
        <v>44196</v>
      </c>
      <c r="M3895">
        <v>1.01</v>
      </c>
      <c r="N3895" t="str">
        <f t="shared" si="469"/>
        <v>000X</v>
      </c>
      <c r="O3895">
        <v>2173</v>
      </c>
      <c r="P3895" t="s">
        <v>58</v>
      </c>
      <c r="Q3895" t="s">
        <v>8946</v>
      </c>
      <c r="R3895" t="s">
        <v>331</v>
      </c>
      <c r="T3895" t="s">
        <v>61</v>
      </c>
      <c r="V3895" t="s">
        <v>18841</v>
      </c>
      <c r="W3895">
        <v>241574</v>
      </c>
      <c r="X3895">
        <v>16230</v>
      </c>
      <c r="Y3895">
        <v>225344</v>
      </c>
      <c r="Z3895">
        <v>203822</v>
      </c>
      <c r="AA3895">
        <v>178822</v>
      </c>
      <c r="AB3895" t="s">
        <v>63</v>
      </c>
      <c r="AC3895" s="1">
        <v>43628</v>
      </c>
      <c r="AD3895">
        <v>18000</v>
      </c>
      <c r="AE3895">
        <v>2983</v>
      </c>
      <c r="AF3895">
        <v>1990</v>
      </c>
      <c r="AG3895" t="s">
        <v>103</v>
      </c>
      <c r="AH3895" t="s">
        <v>76</v>
      </c>
      <c r="AI3895">
        <v>1</v>
      </c>
      <c r="AJ3895">
        <v>2019</v>
      </c>
      <c r="AK3895">
        <v>3</v>
      </c>
      <c r="AL3895">
        <v>2</v>
      </c>
      <c r="AN3895">
        <v>1956</v>
      </c>
      <c r="AO3895">
        <v>32</v>
      </c>
      <c r="AP3895" t="s">
        <v>63</v>
      </c>
      <c r="AQ3895" t="s">
        <v>66</v>
      </c>
      <c r="AR3895">
        <v>3016</v>
      </c>
      <c r="AW3895" t="s">
        <v>18842</v>
      </c>
      <c r="AX3895" t="s">
        <v>18843</v>
      </c>
      <c r="AY3895" t="s">
        <v>18844</v>
      </c>
      <c r="AZ3895" t="s">
        <v>70</v>
      </c>
    </row>
    <row r="3896" spans="1:52" x14ac:dyDescent="0.3">
      <c r="A3896">
        <v>2211555</v>
      </c>
      <c r="B3896" t="s">
        <v>18845</v>
      </c>
      <c r="C3896" t="str">
        <f t="shared" si="462"/>
        <v>7492</v>
      </c>
      <c r="D3896" t="s">
        <v>8411</v>
      </c>
      <c r="E3896" t="str">
        <f t="shared" si="470"/>
        <v>0100</v>
      </c>
      <c r="F3896" t="s">
        <v>54</v>
      </c>
      <c r="G3896" t="str">
        <f t="shared" si="468"/>
        <v>10</v>
      </c>
      <c r="H3896" t="s">
        <v>55</v>
      </c>
      <c r="I3896" t="s">
        <v>56</v>
      </c>
      <c r="J3896" t="s">
        <v>57</v>
      </c>
      <c r="K3896">
        <v>1</v>
      </c>
      <c r="L3896">
        <v>45936</v>
      </c>
      <c r="M3896">
        <v>1.05</v>
      </c>
      <c r="N3896" t="str">
        <f t="shared" si="469"/>
        <v>000X</v>
      </c>
      <c r="O3896">
        <v>2108</v>
      </c>
      <c r="P3896" t="s">
        <v>58</v>
      </c>
      <c r="Q3896" t="s">
        <v>8946</v>
      </c>
      <c r="R3896" t="s">
        <v>331</v>
      </c>
      <c r="T3896" t="s">
        <v>61</v>
      </c>
      <c r="V3896" t="s">
        <v>18846</v>
      </c>
      <c r="W3896">
        <v>187129</v>
      </c>
      <c r="X3896">
        <v>16870</v>
      </c>
      <c r="Y3896">
        <v>170259</v>
      </c>
      <c r="Z3896">
        <v>136556</v>
      </c>
      <c r="AA3896">
        <v>111556</v>
      </c>
      <c r="AB3896" t="s">
        <v>63</v>
      </c>
      <c r="AC3896" s="1">
        <v>44027</v>
      </c>
      <c r="AD3896">
        <v>265000</v>
      </c>
      <c r="AE3896">
        <v>3090</v>
      </c>
      <c r="AF3896">
        <v>839</v>
      </c>
      <c r="AG3896" t="s">
        <v>64</v>
      </c>
      <c r="AH3896" t="s">
        <v>76</v>
      </c>
      <c r="AI3896">
        <v>1</v>
      </c>
      <c r="AJ3896">
        <v>1988</v>
      </c>
      <c r="AK3896">
        <v>3</v>
      </c>
      <c r="AL3896">
        <v>2</v>
      </c>
      <c r="AM3896">
        <v>1</v>
      </c>
      <c r="AN3896">
        <v>2181</v>
      </c>
      <c r="AO3896">
        <v>32</v>
      </c>
      <c r="AP3896" t="s">
        <v>63</v>
      </c>
      <c r="AQ3896" t="s">
        <v>66</v>
      </c>
      <c r="AR3896">
        <v>3176</v>
      </c>
      <c r="AW3896" t="s">
        <v>18847</v>
      </c>
      <c r="AX3896" t="s">
        <v>18848</v>
      </c>
      <c r="AY3896" t="s">
        <v>18849</v>
      </c>
      <c r="AZ3896" t="s">
        <v>796</v>
      </c>
    </row>
    <row r="3897" spans="1:52" x14ac:dyDescent="0.3">
      <c r="A3897">
        <v>2213442</v>
      </c>
      <c r="B3897" t="s">
        <v>18850</v>
      </c>
      <c r="C3897" t="str">
        <f t="shared" si="462"/>
        <v>7492</v>
      </c>
      <c r="D3897" t="s">
        <v>8411</v>
      </c>
      <c r="E3897" t="str">
        <f>"0000"</f>
        <v>0000</v>
      </c>
      <c r="F3897" t="s">
        <v>108</v>
      </c>
      <c r="G3897" t="str">
        <f t="shared" si="468"/>
        <v>10</v>
      </c>
      <c r="H3897" t="s">
        <v>55</v>
      </c>
      <c r="I3897" t="s">
        <v>56</v>
      </c>
      <c r="J3897" t="s">
        <v>57</v>
      </c>
      <c r="K3897">
        <v>0</v>
      </c>
      <c r="L3897">
        <v>44022</v>
      </c>
      <c r="M3897">
        <v>1.01</v>
      </c>
      <c r="N3897" t="str">
        <f t="shared" si="469"/>
        <v>000X</v>
      </c>
      <c r="O3897">
        <v>2078</v>
      </c>
      <c r="P3897" t="s">
        <v>58</v>
      </c>
      <c r="Q3897" t="s">
        <v>8958</v>
      </c>
      <c r="R3897" t="s">
        <v>140</v>
      </c>
      <c r="T3897" t="s">
        <v>61</v>
      </c>
      <c r="V3897" t="s">
        <v>18851</v>
      </c>
      <c r="W3897">
        <v>16170</v>
      </c>
      <c r="X3897">
        <v>16170</v>
      </c>
      <c r="Y3897">
        <v>0</v>
      </c>
      <c r="Z3897">
        <v>16170</v>
      </c>
      <c r="AA3897">
        <v>16170</v>
      </c>
      <c r="AB3897" t="s">
        <v>72</v>
      </c>
      <c r="AC3897" s="1">
        <v>44218</v>
      </c>
      <c r="AD3897">
        <v>27000</v>
      </c>
      <c r="AE3897">
        <v>3128</v>
      </c>
      <c r="AF3897">
        <v>472</v>
      </c>
      <c r="AG3897" t="s">
        <v>103</v>
      </c>
      <c r="AH3897" t="s">
        <v>76</v>
      </c>
      <c r="AR3897">
        <v>0</v>
      </c>
      <c r="AW3897" t="s">
        <v>3061</v>
      </c>
      <c r="AY3897" t="s">
        <v>3062</v>
      </c>
      <c r="AZ3897" t="s">
        <v>958</v>
      </c>
    </row>
    <row r="3898" spans="1:52" x14ac:dyDescent="0.3">
      <c r="A3898">
        <v>2213752</v>
      </c>
      <c r="B3898" t="s">
        <v>18852</v>
      </c>
      <c r="C3898" t="str">
        <f t="shared" si="462"/>
        <v>7492</v>
      </c>
      <c r="D3898" t="s">
        <v>8411</v>
      </c>
      <c r="E3898" t="str">
        <f>"0100"</f>
        <v>0100</v>
      </c>
      <c r="F3898" t="s">
        <v>54</v>
      </c>
      <c r="G3898" t="str">
        <f>"11"</f>
        <v>11</v>
      </c>
      <c r="H3898" t="s">
        <v>55</v>
      </c>
      <c r="I3898" t="s">
        <v>56</v>
      </c>
      <c r="J3898" t="s">
        <v>57</v>
      </c>
      <c r="K3898">
        <v>1</v>
      </c>
      <c r="L3898">
        <v>46685</v>
      </c>
      <c r="M3898">
        <v>1.07</v>
      </c>
      <c r="N3898" t="str">
        <f t="shared" si="469"/>
        <v>000X</v>
      </c>
      <c r="O3898">
        <v>1991</v>
      </c>
      <c r="P3898" t="s">
        <v>58</v>
      </c>
      <c r="Q3898" t="s">
        <v>9384</v>
      </c>
      <c r="R3898" t="s">
        <v>140</v>
      </c>
      <c r="T3898" t="s">
        <v>61</v>
      </c>
      <c r="V3898" t="s">
        <v>18853</v>
      </c>
      <c r="W3898">
        <v>144823</v>
      </c>
      <c r="X3898">
        <v>17150</v>
      </c>
      <c r="Y3898">
        <v>127673</v>
      </c>
      <c r="Z3898">
        <v>110125</v>
      </c>
      <c r="AA3898">
        <v>85125</v>
      </c>
      <c r="AB3898" t="s">
        <v>63</v>
      </c>
      <c r="AC3898" s="1">
        <v>41978</v>
      </c>
      <c r="AD3898">
        <v>132000</v>
      </c>
      <c r="AE3898">
        <v>2683</v>
      </c>
      <c r="AF3898">
        <v>359</v>
      </c>
      <c r="AG3898" t="s">
        <v>64</v>
      </c>
      <c r="AH3898" t="s">
        <v>65</v>
      </c>
      <c r="AI3898">
        <v>1</v>
      </c>
      <c r="AJ3898">
        <v>1985</v>
      </c>
      <c r="AK3898">
        <v>3</v>
      </c>
      <c r="AL3898">
        <v>2</v>
      </c>
      <c r="AN3898">
        <v>1610</v>
      </c>
      <c r="AO3898">
        <v>32</v>
      </c>
      <c r="AP3898" t="s">
        <v>63</v>
      </c>
      <c r="AQ3898" t="s">
        <v>66</v>
      </c>
      <c r="AR3898">
        <v>2180</v>
      </c>
      <c r="AW3898" t="s">
        <v>18854</v>
      </c>
      <c r="AX3898" t="s">
        <v>18855</v>
      </c>
      <c r="AY3898" t="s">
        <v>18856</v>
      </c>
      <c r="AZ3898" t="s">
        <v>70</v>
      </c>
    </row>
    <row r="3899" spans="1:52" x14ac:dyDescent="0.3">
      <c r="A3899">
        <v>2214198</v>
      </c>
      <c r="B3899" t="s">
        <v>18857</v>
      </c>
      <c r="C3899" t="str">
        <f t="shared" si="462"/>
        <v>7492</v>
      </c>
      <c r="D3899" t="s">
        <v>8411</v>
      </c>
      <c r="E3899" t="str">
        <f>"0100"</f>
        <v>0100</v>
      </c>
      <c r="F3899" t="s">
        <v>54</v>
      </c>
      <c r="G3899" t="str">
        <f>"11"</f>
        <v>11</v>
      </c>
      <c r="H3899" t="s">
        <v>55</v>
      </c>
      <c r="I3899" t="s">
        <v>56</v>
      </c>
      <c r="J3899" t="s">
        <v>57</v>
      </c>
      <c r="K3899">
        <v>1</v>
      </c>
      <c r="L3899">
        <v>46648</v>
      </c>
      <c r="M3899">
        <v>1.07</v>
      </c>
      <c r="N3899" t="str">
        <f t="shared" si="469"/>
        <v>000X</v>
      </c>
      <c r="O3899">
        <v>4564</v>
      </c>
      <c r="P3899" t="s">
        <v>72</v>
      </c>
      <c r="Q3899" t="s">
        <v>8965</v>
      </c>
      <c r="R3899" t="s">
        <v>140</v>
      </c>
      <c r="T3899" t="s">
        <v>61</v>
      </c>
      <c r="V3899" t="s">
        <v>18858</v>
      </c>
      <c r="W3899">
        <v>218218</v>
      </c>
      <c r="X3899">
        <v>17130</v>
      </c>
      <c r="Y3899">
        <v>201088</v>
      </c>
      <c r="Z3899">
        <v>175443</v>
      </c>
      <c r="AA3899">
        <v>150443</v>
      </c>
      <c r="AB3899" t="s">
        <v>63</v>
      </c>
      <c r="AC3899" s="1">
        <v>34578</v>
      </c>
      <c r="AD3899">
        <v>11000</v>
      </c>
      <c r="AE3899">
        <v>1051</v>
      </c>
      <c r="AF3899">
        <v>1902</v>
      </c>
      <c r="AG3899" t="s">
        <v>103</v>
      </c>
      <c r="AH3899" t="s">
        <v>76</v>
      </c>
      <c r="AI3899">
        <v>1</v>
      </c>
      <c r="AJ3899">
        <v>1995</v>
      </c>
      <c r="AK3899">
        <v>3</v>
      </c>
      <c r="AL3899">
        <v>2</v>
      </c>
      <c r="AN3899">
        <v>2187</v>
      </c>
      <c r="AO3899">
        <v>32</v>
      </c>
      <c r="AP3899" t="s">
        <v>63</v>
      </c>
      <c r="AQ3899" t="s">
        <v>66</v>
      </c>
      <c r="AR3899">
        <v>3123</v>
      </c>
      <c r="AW3899" t="s">
        <v>18859</v>
      </c>
      <c r="AX3899" t="s">
        <v>18860</v>
      </c>
      <c r="AY3899" t="s">
        <v>18861</v>
      </c>
      <c r="AZ3899" t="s">
        <v>18862</v>
      </c>
    </row>
    <row r="3900" spans="1:52" x14ac:dyDescent="0.3">
      <c r="A3900">
        <v>2214490</v>
      </c>
      <c r="B3900" t="s">
        <v>18863</v>
      </c>
      <c r="C3900" t="str">
        <f t="shared" si="462"/>
        <v>7492</v>
      </c>
      <c r="D3900" t="s">
        <v>8411</v>
      </c>
      <c r="E3900" t="str">
        <f>"0000"</f>
        <v>0000</v>
      </c>
      <c r="F3900" t="s">
        <v>108</v>
      </c>
      <c r="G3900" t="str">
        <f>"11"</f>
        <v>11</v>
      </c>
      <c r="H3900" t="s">
        <v>55</v>
      </c>
      <c r="I3900" t="s">
        <v>56</v>
      </c>
      <c r="J3900" t="s">
        <v>57</v>
      </c>
      <c r="K3900">
        <v>0</v>
      </c>
      <c r="L3900">
        <v>45777</v>
      </c>
      <c r="M3900">
        <v>1.05</v>
      </c>
      <c r="N3900" t="str">
        <f t="shared" si="469"/>
        <v>000X</v>
      </c>
      <c r="O3900">
        <v>1885</v>
      </c>
      <c r="P3900" t="s">
        <v>58</v>
      </c>
      <c r="Q3900" t="s">
        <v>9024</v>
      </c>
      <c r="R3900" t="s">
        <v>140</v>
      </c>
      <c r="T3900" t="s">
        <v>61</v>
      </c>
      <c r="V3900" t="s">
        <v>18864</v>
      </c>
      <c r="W3900">
        <v>16810</v>
      </c>
      <c r="X3900">
        <v>16810</v>
      </c>
      <c r="Y3900">
        <v>0</v>
      </c>
      <c r="Z3900">
        <v>16810</v>
      </c>
      <c r="AA3900">
        <v>16810</v>
      </c>
      <c r="AB3900" t="s">
        <v>72</v>
      </c>
      <c r="AC3900" s="1">
        <v>38047</v>
      </c>
      <c r="AD3900">
        <v>30000</v>
      </c>
      <c r="AE3900">
        <v>1701</v>
      </c>
      <c r="AF3900">
        <v>792</v>
      </c>
      <c r="AG3900" t="s">
        <v>103</v>
      </c>
      <c r="AH3900" t="s">
        <v>76</v>
      </c>
      <c r="AR3900">
        <v>0</v>
      </c>
      <c r="AW3900" t="s">
        <v>4104</v>
      </c>
      <c r="AY3900" t="s">
        <v>2708</v>
      </c>
      <c r="AZ3900" t="s">
        <v>2709</v>
      </c>
    </row>
    <row r="3901" spans="1:52" x14ac:dyDescent="0.3">
      <c r="A3901">
        <v>2214538</v>
      </c>
      <c r="B3901" t="s">
        <v>18865</v>
      </c>
      <c r="C3901" t="str">
        <f t="shared" si="462"/>
        <v>7492</v>
      </c>
      <c r="D3901" t="s">
        <v>8411</v>
      </c>
      <c r="E3901" t="str">
        <f>"0000"</f>
        <v>0000</v>
      </c>
      <c r="F3901" t="s">
        <v>108</v>
      </c>
      <c r="G3901" t="str">
        <f>"11"</f>
        <v>11</v>
      </c>
      <c r="H3901" t="s">
        <v>55</v>
      </c>
      <c r="I3901" t="s">
        <v>56</v>
      </c>
      <c r="J3901" t="s">
        <v>57</v>
      </c>
      <c r="K3901">
        <v>0</v>
      </c>
      <c r="L3901">
        <v>47285</v>
      </c>
      <c r="M3901">
        <v>1.0900000000000001</v>
      </c>
      <c r="N3901" t="str">
        <f t="shared" si="469"/>
        <v>000X</v>
      </c>
      <c r="O3901">
        <v>1917</v>
      </c>
      <c r="P3901" t="s">
        <v>58</v>
      </c>
      <c r="Q3901" t="s">
        <v>9024</v>
      </c>
      <c r="R3901" t="s">
        <v>140</v>
      </c>
      <c r="T3901" t="s">
        <v>61</v>
      </c>
      <c r="V3901" t="s">
        <v>18866</v>
      </c>
      <c r="W3901">
        <v>17370</v>
      </c>
      <c r="X3901">
        <v>17370</v>
      </c>
      <c r="Y3901">
        <v>0</v>
      </c>
      <c r="Z3901">
        <v>17370</v>
      </c>
      <c r="AA3901">
        <v>17370</v>
      </c>
      <c r="AB3901" t="s">
        <v>72</v>
      </c>
      <c r="AC3901" s="1">
        <v>37073</v>
      </c>
      <c r="AD3901">
        <v>12800</v>
      </c>
      <c r="AE3901">
        <v>1440</v>
      </c>
      <c r="AF3901">
        <v>2487</v>
      </c>
      <c r="AG3901" t="s">
        <v>103</v>
      </c>
      <c r="AH3901" t="s">
        <v>76</v>
      </c>
      <c r="AR3901">
        <v>0</v>
      </c>
      <c r="AW3901" t="s">
        <v>18867</v>
      </c>
      <c r="AY3901" t="s">
        <v>18868</v>
      </c>
      <c r="AZ3901" t="s">
        <v>8704</v>
      </c>
    </row>
    <row r="3902" spans="1:52" x14ac:dyDescent="0.3">
      <c r="A3902">
        <v>2207841</v>
      </c>
      <c r="B3902" t="s">
        <v>18869</v>
      </c>
      <c r="C3902" t="str">
        <f t="shared" si="462"/>
        <v>7492</v>
      </c>
      <c r="D3902" t="s">
        <v>8411</v>
      </c>
      <c r="E3902" t="str">
        <f>"0100"</f>
        <v>0100</v>
      </c>
      <c r="F3902" t="s">
        <v>54</v>
      </c>
      <c r="G3902" t="str">
        <f>"10"</f>
        <v>10</v>
      </c>
      <c r="H3902" t="s">
        <v>55</v>
      </c>
      <c r="I3902" t="s">
        <v>56</v>
      </c>
      <c r="J3902" t="s">
        <v>8434</v>
      </c>
      <c r="K3902">
        <v>1</v>
      </c>
      <c r="L3902">
        <v>55063</v>
      </c>
      <c r="M3902">
        <v>1.26</v>
      </c>
      <c r="N3902" t="str">
        <f t="shared" si="469"/>
        <v>000X</v>
      </c>
      <c r="O3902">
        <v>4900</v>
      </c>
      <c r="P3902" t="s">
        <v>72</v>
      </c>
      <c r="Q3902" t="s">
        <v>18165</v>
      </c>
      <c r="R3902" t="s">
        <v>88</v>
      </c>
      <c r="T3902" t="s">
        <v>61</v>
      </c>
      <c r="V3902" t="s">
        <v>18870</v>
      </c>
      <c r="W3902">
        <v>170306</v>
      </c>
      <c r="X3902">
        <v>15800</v>
      </c>
      <c r="Y3902">
        <v>154506</v>
      </c>
      <c r="Z3902">
        <v>131125</v>
      </c>
      <c r="AA3902">
        <v>106125</v>
      </c>
      <c r="AB3902" t="s">
        <v>63</v>
      </c>
      <c r="AC3902" s="1">
        <v>36526</v>
      </c>
      <c r="AD3902">
        <v>105000</v>
      </c>
      <c r="AE3902">
        <v>1344</v>
      </c>
      <c r="AF3902">
        <v>1693</v>
      </c>
      <c r="AG3902" t="s">
        <v>64</v>
      </c>
      <c r="AH3902" t="s">
        <v>65</v>
      </c>
      <c r="AI3902">
        <v>1</v>
      </c>
      <c r="AJ3902">
        <v>1988</v>
      </c>
      <c r="AK3902">
        <v>3</v>
      </c>
      <c r="AL3902">
        <v>2</v>
      </c>
      <c r="AN3902">
        <v>1710</v>
      </c>
      <c r="AO3902">
        <v>34</v>
      </c>
      <c r="AP3902" t="s">
        <v>63</v>
      </c>
      <c r="AQ3902" t="s">
        <v>66</v>
      </c>
      <c r="AR3902">
        <v>2634</v>
      </c>
      <c r="AW3902" t="s">
        <v>18871</v>
      </c>
      <c r="AY3902" t="s">
        <v>18872</v>
      </c>
      <c r="AZ3902" t="s">
        <v>18873</v>
      </c>
    </row>
    <row r="3903" spans="1:52" x14ac:dyDescent="0.3">
      <c r="A3903">
        <v>2207965</v>
      </c>
      <c r="B3903" t="s">
        <v>18874</v>
      </c>
      <c r="C3903" t="str">
        <f t="shared" si="462"/>
        <v>7492</v>
      </c>
      <c r="D3903" t="s">
        <v>8411</v>
      </c>
      <c r="E3903" t="str">
        <f>"0000"</f>
        <v>0000</v>
      </c>
      <c r="F3903" t="s">
        <v>108</v>
      </c>
      <c r="G3903" t="str">
        <f>"10"</f>
        <v>10</v>
      </c>
      <c r="H3903" t="s">
        <v>55</v>
      </c>
      <c r="I3903" t="s">
        <v>56</v>
      </c>
      <c r="J3903" t="s">
        <v>57</v>
      </c>
      <c r="K3903">
        <v>0</v>
      </c>
      <c r="L3903">
        <v>48750</v>
      </c>
      <c r="M3903">
        <v>1.1200000000000001</v>
      </c>
      <c r="N3903" t="str">
        <f t="shared" si="469"/>
        <v>000X</v>
      </c>
      <c r="O3903">
        <v>4686</v>
      </c>
      <c r="P3903" t="s">
        <v>72</v>
      </c>
      <c r="Q3903" t="s">
        <v>18165</v>
      </c>
      <c r="R3903" t="s">
        <v>140</v>
      </c>
      <c r="T3903" t="s">
        <v>61</v>
      </c>
      <c r="V3903" t="s">
        <v>18875</v>
      </c>
      <c r="W3903">
        <v>17910</v>
      </c>
      <c r="X3903">
        <v>17910</v>
      </c>
      <c r="Y3903">
        <v>0</v>
      </c>
      <c r="Z3903">
        <v>17910</v>
      </c>
      <c r="AA3903">
        <v>17910</v>
      </c>
      <c r="AB3903" t="s">
        <v>72</v>
      </c>
      <c r="AC3903" s="1">
        <v>44257</v>
      </c>
      <c r="AD3903">
        <v>30000</v>
      </c>
      <c r="AE3903">
        <v>3141</v>
      </c>
      <c r="AF3903">
        <v>1993</v>
      </c>
      <c r="AG3903" t="s">
        <v>103</v>
      </c>
      <c r="AH3903" t="s">
        <v>76</v>
      </c>
      <c r="AR3903">
        <v>0</v>
      </c>
      <c r="AW3903" t="s">
        <v>4474</v>
      </c>
      <c r="AX3903" t="s">
        <v>18876</v>
      </c>
      <c r="AY3903" t="s">
        <v>4214</v>
      </c>
      <c r="AZ3903" t="s">
        <v>1078</v>
      </c>
    </row>
    <row r="3904" spans="1:52" x14ac:dyDescent="0.3">
      <c r="A3904">
        <v>2208139</v>
      </c>
      <c r="B3904" t="s">
        <v>18877</v>
      </c>
      <c r="C3904" t="str">
        <f t="shared" si="462"/>
        <v>7492</v>
      </c>
      <c r="D3904" t="s">
        <v>8411</v>
      </c>
      <c r="E3904" t="str">
        <f>"0100"</f>
        <v>0100</v>
      </c>
      <c r="F3904" t="s">
        <v>54</v>
      </c>
      <c r="G3904" t="str">
        <f>"10"</f>
        <v>10</v>
      </c>
      <c r="H3904" t="s">
        <v>55</v>
      </c>
      <c r="I3904" t="s">
        <v>56</v>
      </c>
      <c r="J3904" t="s">
        <v>57</v>
      </c>
      <c r="K3904">
        <v>1</v>
      </c>
      <c r="L3904">
        <v>43835</v>
      </c>
      <c r="M3904">
        <v>1.01</v>
      </c>
      <c r="N3904" t="str">
        <f t="shared" si="469"/>
        <v>000X</v>
      </c>
      <c r="O3904">
        <v>2850</v>
      </c>
      <c r="P3904" t="s">
        <v>58</v>
      </c>
      <c r="Q3904" t="s">
        <v>8940</v>
      </c>
      <c r="R3904" t="s">
        <v>140</v>
      </c>
      <c r="T3904" t="s">
        <v>61</v>
      </c>
      <c r="V3904" t="s">
        <v>18878</v>
      </c>
      <c r="W3904">
        <v>189845</v>
      </c>
      <c r="X3904">
        <v>16100</v>
      </c>
      <c r="Y3904">
        <v>173745</v>
      </c>
      <c r="Z3904">
        <v>124250</v>
      </c>
      <c r="AA3904">
        <v>98750</v>
      </c>
      <c r="AB3904" t="s">
        <v>63</v>
      </c>
      <c r="AC3904" s="1">
        <v>43657</v>
      </c>
      <c r="AD3904">
        <v>224000</v>
      </c>
      <c r="AE3904">
        <v>2991</v>
      </c>
      <c r="AF3904">
        <v>1925</v>
      </c>
      <c r="AG3904" t="s">
        <v>64</v>
      </c>
      <c r="AH3904" t="s">
        <v>76</v>
      </c>
      <c r="AI3904">
        <v>1</v>
      </c>
      <c r="AJ3904">
        <v>2004</v>
      </c>
      <c r="AK3904">
        <v>3</v>
      </c>
      <c r="AL3904">
        <v>2</v>
      </c>
      <c r="AN3904">
        <v>2017</v>
      </c>
      <c r="AO3904">
        <v>32</v>
      </c>
      <c r="AP3904" t="s">
        <v>72</v>
      </c>
      <c r="AQ3904" t="s">
        <v>66</v>
      </c>
      <c r="AR3904">
        <v>2842</v>
      </c>
      <c r="AW3904" t="s">
        <v>18879</v>
      </c>
      <c r="AY3904" t="s">
        <v>18880</v>
      </c>
      <c r="AZ3904" t="s">
        <v>70</v>
      </c>
    </row>
    <row r="3905" spans="1:52" x14ac:dyDescent="0.3">
      <c r="A3905">
        <v>2208317</v>
      </c>
      <c r="B3905" t="s">
        <v>18881</v>
      </c>
      <c r="C3905" t="str">
        <f t="shared" si="462"/>
        <v>7492</v>
      </c>
      <c r="D3905" t="s">
        <v>8411</v>
      </c>
      <c r="E3905" t="str">
        <f>"0000"</f>
        <v>0000</v>
      </c>
      <c r="F3905" t="s">
        <v>108</v>
      </c>
      <c r="G3905" t="str">
        <f>"03"</f>
        <v>03</v>
      </c>
      <c r="H3905" t="s">
        <v>55</v>
      </c>
      <c r="I3905" t="s">
        <v>56</v>
      </c>
      <c r="J3905" t="s">
        <v>57</v>
      </c>
      <c r="K3905">
        <v>0</v>
      </c>
      <c r="L3905">
        <v>43750</v>
      </c>
      <c r="M3905">
        <v>1</v>
      </c>
      <c r="N3905" t="str">
        <f t="shared" si="469"/>
        <v>000X</v>
      </c>
      <c r="O3905">
        <v>2722</v>
      </c>
      <c r="P3905" t="s">
        <v>58</v>
      </c>
      <c r="Q3905" t="s">
        <v>265</v>
      </c>
      <c r="R3905" t="s">
        <v>266</v>
      </c>
      <c r="T3905" t="s">
        <v>61</v>
      </c>
      <c r="V3905" t="s">
        <v>18882</v>
      </c>
      <c r="W3905">
        <v>16070</v>
      </c>
      <c r="X3905">
        <v>16070</v>
      </c>
      <c r="Y3905">
        <v>0</v>
      </c>
      <c r="Z3905">
        <v>16070</v>
      </c>
      <c r="AA3905">
        <v>16070</v>
      </c>
      <c r="AB3905" t="s">
        <v>72</v>
      </c>
      <c r="AC3905" s="1">
        <v>35612</v>
      </c>
      <c r="AD3905">
        <v>17500</v>
      </c>
      <c r="AE3905">
        <v>1195</v>
      </c>
      <c r="AF3905">
        <v>1282</v>
      </c>
      <c r="AG3905" t="s">
        <v>103</v>
      </c>
      <c r="AH3905" t="s">
        <v>873</v>
      </c>
      <c r="AR3905">
        <v>0</v>
      </c>
      <c r="AW3905" t="s">
        <v>18883</v>
      </c>
      <c r="AX3905" t="s">
        <v>18884</v>
      </c>
      <c r="AY3905" t="s">
        <v>18885</v>
      </c>
      <c r="AZ3905" t="s">
        <v>18886</v>
      </c>
    </row>
    <row r="3906" spans="1:52" x14ac:dyDescent="0.3">
      <c r="A3906">
        <v>2208872</v>
      </c>
      <c r="B3906" t="s">
        <v>18887</v>
      </c>
      <c r="C3906" t="str">
        <f t="shared" ref="C3906:C3969" si="471">"7492"</f>
        <v>7492</v>
      </c>
      <c r="D3906" t="s">
        <v>8411</v>
      </c>
      <c r="E3906" t="str">
        <f>"0000"</f>
        <v>0000</v>
      </c>
      <c r="F3906" t="s">
        <v>108</v>
      </c>
      <c r="G3906" t="str">
        <f t="shared" ref="G3906:G3913" si="472">"10"</f>
        <v>10</v>
      </c>
      <c r="H3906" t="s">
        <v>55</v>
      </c>
      <c r="I3906" t="s">
        <v>56</v>
      </c>
      <c r="J3906" t="s">
        <v>57</v>
      </c>
      <c r="K3906">
        <v>0</v>
      </c>
      <c r="L3906">
        <v>46354</v>
      </c>
      <c r="M3906">
        <v>1.06</v>
      </c>
      <c r="N3906" t="str">
        <f t="shared" si="469"/>
        <v>000X</v>
      </c>
      <c r="O3906">
        <v>4719</v>
      </c>
      <c r="P3906" t="s">
        <v>72</v>
      </c>
      <c r="Q3906" t="s">
        <v>8919</v>
      </c>
      <c r="R3906" t="s">
        <v>140</v>
      </c>
      <c r="T3906" t="s">
        <v>61</v>
      </c>
      <c r="V3906" t="s">
        <v>18888</v>
      </c>
      <c r="W3906">
        <v>17030</v>
      </c>
      <c r="X3906">
        <v>17030</v>
      </c>
      <c r="Y3906">
        <v>0</v>
      </c>
      <c r="Z3906">
        <v>17030</v>
      </c>
      <c r="AA3906">
        <v>17030</v>
      </c>
      <c r="AB3906" t="s">
        <v>72</v>
      </c>
      <c r="AR3906">
        <v>0</v>
      </c>
      <c r="AW3906" t="s">
        <v>18889</v>
      </c>
      <c r="AY3906" t="s">
        <v>18890</v>
      </c>
      <c r="AZ3906" t="s">
        <v>18891</v>
      </c>
    </row>
    <row r="3907" spans="1:52" x14ac:dyDescent="0.3">
      <c r="A3907">
        <v>2210249</v>
      </c>
      <c r="B3907" t="s">
        <v>18892</v>
      </c>
      <c r="C3907" t="str">
        <f t="shared" si="471"/>
        <v>7492</v>
      </c>
      <c r="D3907" t="s">
        <v>8411</v>
      </c>
      <c r="E3907" t="str">
        <f>"0000"</f>
        <v>0000</v>
      </c>
      <c r="F3907" t="s">
        <v>108</v>
      </c>
      <c r="G3907" t="str">
        <f t="shared" si="472"/>
        <v>10</v>
      </c>
      <c r="H3907" t="s">
        <v>55</v>
      </c>
      <c r="I3907" t="s">
        <v>56</v>
      </c>
      <c r="J3907" t="s">
        <v>57</v>
      </c>
      <c r="K3907">
        <v>0</v>
      </c>
      <c r="L3907">
        <v>46234</v>
      </c>
      <c r="M3907">
        <v>1.06</v>
      </c>
      <c r="N3907" t="str">
        <f t="shared" si="469"/>
        <v>000X</v>
      </c>
      <c r="O3907">
        <v>2492</v>
      </c>
      <c r="P3907" t="s">
        <v>58</v>
      </c>
      <c r="Q3907" t="s">
        <v>265</v>
      </c>
      <c r="R3907" t="s">
        <v>266</v>
      </c>
      <c r="T3907" t="s">
        <v>61</v>
      </c>
      <c r="V3907" t="s">
        <v>18893</v>
      </c>
      <c r="W3907">
        <v>16980</v>
      </c>
      <c r="X3907">
        <v>16980</v>
      </c>
      <c r="Y3907">
        <v>0</v>
      </c>
      <c r="Z3907">
        <v>16980</v>
      </c>
      <c r="AA3907">
        <v>16980</v>
      </c>
      <c r="AB3907" t="s">
        <v>72</v>
      </c>
      <c r="AC3907" s="1">
        <v>43705</v>
      </c>
      <c r="AD3907">
        <v>17500</v>
      </c>
      <c r="AE3907">
        <v>3001</v>
      </c>
      <c r="AF3907">
        <v>1189</v>
      </c>
      <c r="AG3907" t="s">
        <v>103</v>
      </c>
      <c r="AH3907" t="s">
        <v>76</v>
      </c>
      <c r="AR3907">
        <v>0</v>
      </c>
      <c r="AW3907" t="s">
        <v>18894</v>
      </c>
      <c r="AX3907" t="s">
        <v>18895</v>
      </c>
      <c r="AY3907" t="s">
        <v>18896</v>
      </c>
      <c r="AZ3907" t="s">
        <v>958</v>
      </c>
    </row>
    <row r="3908" spans="1:52" x14ac:dyDescent="0.3">
      <c r="A3908">
        <v>2210362</v>
      </c>
      <c r="B3908" t="s">
        <v>18897</v>
      </c>
      <c r="C3908" t="str">
        <f t="shared" si="471"/>
        <v>7492</v>
      </c>
      <c r="D3908" t="s">
        <v>8411</v>
      </c>
      <c r="E3908" t="str">
        <f>"0100"</f>
        <v>0100</v>
      </c>
      <c r="F3908" t="s">
        <v>54</v>
      </c>
      <c r="G3908" t="str">
        <f t="shared" si="472"/>
        <v>10</v>
      </c>
      <c r="H3908" t="s">
        <v>55</v>
      </c>
      <c r="I3908" t="s">
        <v>56</v>
      </c>
      <c r="J3908" t="s">
        <v>57</v>
      </c>
      <c r="K3908">
        <v>1</v>
      </c>
      <c r="L3908">
        <v>47136</v>
      </c>
      <c r="M3908">
        <v>1.08</v>
      </c>
      <c r="N3908" t="str">
        <f t="shared" si="469"/>
        <v>000X</v>
      </c>
      <c r="O3908">
        <v>2519</v>
      </c>
      <c r="P3908" t="s">
        <v>58</v>
      </c>
      <c r="Q3908" t="s">
        <v>8940</v>
      </c>
      <c r="R3908" t="s">
        <v>140</v>
      </c>
      <c r="T3908" t="s">
        <v>61</v>
      </c>
      <c r="V3908" t="s">
        <v>18898</v>
      </c>
      <c r="W3908">
        <v>263929</v>
      </c>
      <c r="X3908">
        <v>17310</v>
      </c>
      <c r="Y3908">
        <v>246619</v>
      </c>
      <c r="Z3908">
        <v>240136</v>
      </c>
      <c r="AA3908">
        <v>0</v>
      </c>
      <c r="AB3908" t="s">
        <v>72</v>
      </c>
      <c r="AC3908" s="1">
        <v>44155</v>
      </c>
      <c r="AD3908">
        <v>312000</v>
      </c>
      <c r="AE3908">
        <v>3117</v>
      </c>
      <c r="AF3908">
        <v>2371</v>
      </c>
      <c r="AG3908" t="s">
        <v>64</v>
      </c>
      <c r="AH3908" t="s">
        <v>76</v>
      </c>
      <c r="AI3908">
        <v>1</v>
      </c>
      <c r="AJ3908">
        <v>2002</v>
      </c>
      <c r="AK3908">
        <v>3</v>
      </c>
      <c r="AL3908">
        <v>3</v>
      </c>
      <c r="AN3908">
        <v>2400</v>
      </c>
      <c r="AO3908">
        <v>32</v>
      </c>
      <c r="AP3908" t="s">
        <v>63</v>
      </c>
      <c r="AQ3908" t="s">
        <v>66</v>
      </c>
      <c r="AR3908">
        <v>3784</v>
      </c>
      <c r="AW3908" t="s">
        <v>18899</v>
      </c>
      <c r="AX3908" t="s">
        <v>18900</v>
      </c>
      <c r="AY3908" t="s">
        <v>18901</v>
      </c>
      <c r="AZ3908" t="s">
        <v>18902</v>
      </c>
    </row>
    <row r="3909" spans="1:52" x14ac:dyDescent="0.3">
      <c r="A3909">
        <v>2210532</v>
      </c>
      <c r="B3909" t="s">
        <v>18903</v>
      </c>
      <c r="C3909" t="str">
        <f t="shared" si="471"/>
        <v>7492</v>
      </c>
      <c r="D3909" t="s">
        <v>8411</v>
      </c>
      <c r="E3909" t="str">
        <f>"0000"</f>
        <v>0000</v>
      </c>
      <c r="F3909" t="s">
        <v>108</v>
      </c>
      <c r="G3909" t="str">
        <f t="shared" si="472"/>
        <v>10</v>
      </c>
      <c r="H3909" t="s">
        <v>55</v>
      </c>
      <c r="I3909" t="s">
        <v>56</v>
      </c>
      <c r="J3909" t="s">
        <v>57</v>
      </c>
      <c r="K3909">
        <v>0</v>
      </c>
      <c r="L3909">
        <v>50456</v>
      </c>
      <c r="M3909">
        <v>1.1599999999999999</v>
      </c>
      <c r="N3909" t="str">
        <f t="shared" si="469"/>
        <v>000X</v>
      </c>
      <c r="O3909">
        <v>4850</v>
      </c>
      <c r="P3909" t="s">
        <v>72</v>
      </c>
      <c r="Q3909" t="s">
        <v>8965</v>
      </c>
      <c r="R3909" t="s">
        <v>140</v>
      </c>
      <c r="T3909" t="s">
        <v>61</v>
      </c>
      <c r="V3909" t="s">
        <v>18904</v>
      </c>
      <c r="W3909">
        <v>18530</v>
      </c>
      <c r="X3909">
        <v>18530</v>
      </c>
      <c r="Y3909">
        <v>0</v>
      </c>
      <c r="Z3909">
        <v>18530</v>
      </c>
      <c r="AA3909">
        <v>18530</v>
      </c>
      <c r="AB3909" t="s">
        <v>72</v>
      </c>
      <c r="AC3909" s="1">
        <v>31959</v>
      </c>
      <c r="AD3909">
        <v>12000</v>
      </c>
      <c r="AE3909">
        <v>750</v>
      </c>
      <c r="AF3909">
        <v>1199</v>
      </c>
      <c r="AG3909" t="s">
        <v>103</v>
      </c>
      <c r="AH3909" t="s">
        <v>221</v>
      </c>
      <c r="AR3909">
        <v>0</v>
      </c>
      <c r="AW3909" t="s">
        <v>18905</v>
      </c>
      <c r="AX3909" t="s">
        <v>18906</v>
      </c>
      <c r="AY3909" t="s">
        <v>18907</v>
      </c>
      <c r="AZ3909" t="s">
        <v>18908</v>
      </c>
    </row>
    <row r="3910" spans="1:52" x14ac:dyDescent="0.3">
      <c r="A3910">
        <v>2211245</v>
      </c>
      <c r="B3910" t="s">
        <v>18909</v>
      </c>
      <c r="C3910" t="str">
        <f t="shared" si="471"/>
        <v>7492</v>
      </c>
      <c r="D3910" t="s">
        <v>8411</v>
      </c>
      <c r="E3910" t="str">
        <f>"0000"</f>
        <v>0000</v>
      </c>
      <c r="F3910" t="s">
        <v>108</v>
      </c>
      <c r="G3910" t="str">
        <f t="shared" si="472"/>
        <v>10</v>
      </c>
      <c r="H3910" t="s">
        <v>55</v>
      </c>
      <c r="I3910" t="s">
        <v>56</v>
      </c>
      <c r="J3910" t="s">
        <v>57</v>
      </c>
      <c r="K3910">
        <v>0</v>
      </c>
      <c r="L3910">
        <v>48895</v>
      </c>
      <c r="M3910">
        <v>1.1200000000000001</v>
      </c>
      <c r="N3910" t="str">
        <f t="shared" si="469"/>
        <v>000X</v>
      </c>
      <c r="O3910">
        <v>2245</v>
      </c>
      <c r="P3910" t="s">
        <v>58</v>
      </c>
      <c r="Q3910" t="s">
        <v>8940</v>
      </c>
      <c r="R3910" t="s">
        <v>140</v>
      </c>
      <c r="T3910" t="s">
        <v>61</v>
      </c>
      <c r="V3910" t="s">
        <v>18910</v>
      </c>
      <c r="W3910">
        <v>17960</v>
      </c>
      <c r="X3910">
        <v>17960</v>
      </c>
      <c r="Y3910">
        <v>0</v>
      </c>
      <c r="Z3910">
        <v>17960</v>
      </c>
      <c r="AA3910">
        <v>17960</v>
      </c>
      <c r="AB3910" t="s">
        <v>72</v>
      </c>
      <c r="AC3910" s="1">
        <v>36100</v>
      </c>
      <c r="AD3910">
        <v>23100</v>
      </c>
      <c r="AE3910">
        <v>1273</v>
      </c>
      <c r="AF3910">
        <v>1762</v>
      </c>
      <c r="AG3910" t="s">
        <v>103</v>
      </c>
      <c r="AH3910" t="s">
        <v>873</v>
      </c>
      <c r="AR3910">
        <v>0</v>
      </c>
      <c r="AW3910" t="s">
        <v>18911</v>
      </c>
      <c r="AX3910" t="s">
        <v>18912</v>
      </c>
      <c r="AY3910" t="s">
        <v>18913</v>
      </c>
      <c r="AZ3910" t="s">
        <v>18914</v>
      </c>
    </row>
    <row r="3911" spans="1:52" x14ac:dyDescent="0.3">
      <c r="A3911">
        <v>2211288</v>
      </c>
      <c r="B3911" t="s">
        <v>18915</v>
      </c>
      <c r="C3911" t="str">
        <f t="shared" si="471"/>
        <v>7492</v>
      </c>
      <c r="D3911" t="s">
        <v>8411</v>
      </c>
      <c r="E3911" t="str">
        <f>"0000"</f>
        <v>0000</v>
      </c>
      <c r="F3911" t="s">
        <v>108</v>
      </c>
      <c r="G3911" t="str">
        <f t="shared" si="472"/>
        <v>10</v>
      </c>
      <c r="H3911" t="s">
        <v>55</v>
      </c>
      <c r="I3911" t="s">
        <v>56</v>
      </c>
      <c r="J3911" t="s">
        <v>57</v>
      </c>
      <c r="K3911">
        <v>0</v>
      </c>
      <c r="L3911">
        <v>51800</v>
      </c>
      <c r="M3911">
        <v>1.19</v>
      </c>
      <c r="N3911" t="str">
        <f t="shared" si="469"/>
        <v>000X</v>
      </c>
      <c r="O3911">
        <v>2323</v>
      </c>
      <c r="P3911" t="s">
        <v>58</v>
      </c>
      <c r="Q3911" t="s">
        <v>8940</v>
      </c>
      <c r="R3911" t="s">
        <v>140</v>
      </c>
      <c r="T3911" t="s">
        <v>61</v>
      </c>
      <c r="V3911" t="s">
        <v>18916</v>
      </c>
      <c r="W3911">
        <v>19030</v>
      </c>
      <c r="X3911">
        <v>19030</v>
      </c>
      <c r="Y3911">
        <v>0</v>
      </c>
      <c r="Z3911">
        <v>19030</v>
      </c>
      <c r="AA3911">
        <v>19030</v>
      </c>
      <c r="AB3911" t="s">
        <v>72</v>
      </c>
      <c r="AC3911" s="1">
        <v>37742</v>
      </c>
      <c r="AD3911">
        <v>17300</v>
      </c>
      <c r="AE3911">
        <v>1602</v>
      </c>
      <c r="AF3911">
        <v>968</v>
      </c>
      <c r="AG3911" t="s">
        <v>103</v>
      </c>
      <c r="AH3911" t="s">
        <v>76</v>
      </c>
      <c r="AR3911">
        <v>0</v>
      </c>
      <c r="AW3911" t="s">
        <v>18917</v>
      </c>
      <c r="AX3911" t="s">
        <v>18918</v>
      </c>
      <c r="AY3911" t="s">
        <v>18919</v>
      </c>
      <c r="AZ3911" t="s">
        <v>958</v>
      </c>
    </row>
    <row r="3912" spans="1:52" x14ac:dyDescent="0.3">
      <c r="A3912">
        <v>2211521</v>
      </c>
      <c r="B3912" t="s">
        <v>18920</v>
      </c>
      <c r="C3912" t="str">
        <f t="shared" si="471"/>
        <v>7492</v>
      </c>
      <c r="D3912" t="s">
        <v>8411</v>
      </c>
      <c r="E3912" t="str">
        <f>"0000"</f>
        <v>0000</v>
      </c>
      <c r="F3912" t="s">
        <v>108</v>
      </c>
      <c r="G3912" t="str">
        <f t="shared" si="472"/>
        <v>10</v>
      </c>
      <c r="H3912" t="s">
        <v>55</v>
      </c>
      <c r="I3912" t="s">
        <v>56</v>
      </c>
      <c r="J3912" t="s">
        <v>57</v>
      </c>
      <c r="K3912">
        <v>0</v>
      </c>
      <c r="L3912">
        <v>48884</v>
      </c>
      <c r="M3912">
        <v>1.1200000000000001</v>
      </c>
      <c r="N3912" t="str">
        <f t="shared" si="469"/>
        <v>000X</v>
      </c>
      <c r="O3912">
        <v>2172</v>
      </c>
      <c r="P3912" t="s">
        <v>58</v>
      </c>
      <c r="Q3912" t="s">
        <v>8946</v>
      </c>
      <c r="R3912" t="s">
        <v>331</v>
      </c>
      <c r="T3912" t="s">
        <v>61</v>
      </c>
      <c r="V3912" t="s">
        <v>18921</v>
      </c>
      <c r="W3912">
        <v>17960</v>
      </c>
      <c r="X3912">
        <v>17960</v>
      </c>
      <c r="Y3912">
        <v>0</v>
      </c>
      <c r="Z3912">
        <v>17960</v>
      </c>
      <c r="AA3912">
        <v>17960</v>
      </c>
      <c r="AB3912" t="s">
        <v>72</v>
      </c>
      <c r="AR3912">
        <v>0</v>
      </c>
      <c r="AW3912" t="s">
        <v>18922</v>
      </c>
      <c r="AY3912" t="s">
        <v>18923</v>
      </c>
      <c r="AZ3912" t="s">
        <v>18924</v>
      </c>
    </row>
    <row r="3913" spans="1:52" x14ac:dyDescent="0.3">
      <c r="A3913">
        <v>2213388</v>
      </c>
      <c r="B3913" t="s">
        <v>18925</v>
      </c>
      <c r="C3913" t="str">
        <f t="shared" si="471"/>
        <v>7492</v>
      </c>
      <c r="D3913" t="s">
        <v>8411</v>
      </c>
      <c r="E3913" t="str">
        <f>"0000"</f>
        <v>0000</v>
      </c>
      <c r="F3913" t="s">
        <v>108</v>
      </c>
      <c r="G3913" t="str">
        <f t="shared" si="472"/>
        <v>10</v>
      </c>
      <c r="H3913" t="s">
        <v>55</v>
      </c>
      <c r="I3913" t="s">
        <v>56</v>
      </c>
      <c r="J3913" t="s">
        <v>57</v>
      </c>
      <c r="K3913">
        <v>0</v>
      </c>
      <c r="L3913">
        <v>45639</v>
      </c>
      <c r="M3913">
        <v>1.05</v>
      </c>
      <c r="N3913" t="str">
        <f t="shared" si="469"/>
        <v>000X</v>
      </c>
      <c r="O3913">
        <v>2106</v>
      </c>
      <c r="P3913" t="s">
        <v>58</v>
      </c>
      <c r="Q3913" t="s">
        <v>8958</v>
      </c>
      <c r="R3913" t="s">
        <v>140</v>
      </c>
      <c r="T3913" t="s">
        <v>61</v>
      </c>
      <c r="V3913" t="s">
        <v>18926</v>
      </c>
      <c r="W3913">
        <v>16760</v>
      </c>
      <c r="X3913">
        <v>16760</v>
      </c>
      <c r="Y3913">
        <v>0</v>
      </c>
      <c r="Z3913">
        <v>16760</v>
      </c>
      <c r="AA3913">
        <v>16760</v>
      </c>
      <c r="AB3913" t="s">
        <v>72</v>
      </c>
      <c r="AC3913" s="1">
        <v>39873</v>
      </c>
      <c r="AD3913">
        <v>25000</v>
      </c>
      <c r="AE3913">
        <v>2271</v>
      </c>
      <c r="AF3913">
        <v>2067</v>
      </c>
      <c r="AG3913" t="s">
        <v>103</v>
      </c>
      <c r="AH3913" t="s">
        <v>76</v>
      </c>
      <c r="AR3913">
        <v>0</v>
      </c>
      <c r="AW3913" t="s">
        <v>1705</v>
      </c>
      <c r="AY3913" t="s">
        <v>3353</v>
      </c>
      <c r="AZ3913" t="s">
        <v>70</v>
      </c>
    </row>
    <row r="3914" spans="1:52" x14ac:dyDescent="0.3">
      <c r="A3914">
        <v>2214694</v>
      </c>
      <c r="B3914" t="s">
        <v>18927</v>
      </c>
      <c r="C3914" t="str">
        <f t="shared" si="471"/>
        <v>7492</v>
      </c>
      <c r="D3914" t="s">
        <v>8411</v>
      </c>
      <c r="E3914" t="str">
        <f>"0100"</f>
        <v>0100</v>
      </c>
      <c r="F3914" t="s">
        <v>54</v>
      </c>
      <c r="G3914" t="str">
        <f>"11"</f>
        <v>11</v>
      </c>
      <c r="H3914" t="s">
        <v>55</v>
      </c>
      <c r="I3914" t="s">
        <v>56</v>
      </c>
      <c r="J3914" t="s">
        <v>57</v>
      </c>
      <c r="K3914">
        <v>1</v>
      </c>
      <c r="L3914">
        <v>49451</v>
      </c>
      <c r="M3914">
        <v>1.1399999999999999</v>
      </c>
      <c r="N3914" t="str">
        <f t="shared" si="469"/>
        <v>000X</v>
      </c>
      <c r="O3914">
        <v>4543</v>
      </c>
      <c r="P3914" t="s">
        <v>72</v>
      </c>
      <c r="Q3914" t="s">
        <v>8989</v>
      </c>
      <c r="R3914" t="s">
        <v>140</v>
      </c>
      <c r="T3914" t="s">
        <v>61</v>
      </c>
      <c r="V3914" t="s">
        <v>18928</v>
      </c>
      <c r="W3914">
        <v>197970</v>
      </c>
      <c r="X3914">
        <v>18160</v>
      </c>
      <c r="Y3914">
        <v>179810</v>
      </c>
      <c r="Z3914">
        <v>192268</v>
      </c>
      <c r="AA3914">
        <v>162268</v>
      </c>
      <c r="AB3914" t="s">
        <v>63</v>
      </c>
      <c r="AC3914" s="1">
        <v>43362</v>
      </c>
      <c r="AD3914">
        <v>225000</v>
      </c>
      <c r="AE3914">
        <v>2928</v>
      </c>
      <c r="AF3914">
        <v>2363</v>
      </c>
      <c r="AG3914" t="s">
        <v>64</v>
      </c>
      <c r="AH3914" t="s">
        <v>76</v>
      </c>
      <c r="AI3914">
        <v>1</v>
      </c>
      <c r="AJ3914">
        <v>2003</v>
      </c>
      <c r="AK3914">
        <v>3</v>
      </c>
      <c r="AL3914">
        <v>2</v>
      </c>
      <c r="AN3914">
        <v>1742</v>
      </c>
      <c r="AO3914">
        <v>32</v>
      </c>
      <c r="AP3914" t="s">
        <v>63</v>
      </c>
      <c r="AQ3914" t="s">
        <v>66</v>
      </c>
      <c r="AR3914">
        <v>2460</v>
      </c>
      <c r="AW3914" t="s">
        <v>18929</v>
      </c>
      <c r="AY3914" t="s">
        <v>18930</v>
      </c>
      <c r="AZ3914" t="s">
        <v>70</v>
      </c>
    </row>
    <row r="3915" spans="1:52" x14ac:dyDescent="0.3">
      <c r="A3915">
        <v>2207876</v>
      </c>
      <c r="B3915" t="s">
        <v>18931</v>
      </c>
      <c r="C3915" t="str">
        <f t="shared" si="471"/>
        <v>7492</v>
      </c>
      <c r="D3915" t="s">
        <v>8411</v>
      </c>
      <c r="E3915" t="str">
        <f>"0000"</f>
        <v>0000</v>
      </c>
      <c r="F3915" t="s">
        <v>108</v>
      </c>
      <c r="G3915" t="str">
        <f>"10"</f>
        <v>10</v>
      </c>
      <c r="H3915" t="s">
        <v>55</v>
      </c>
      <c r="I3915" t="s">
        <v>56</v>
      </c>
      <c r="J3915" t="s">
        <v>57</v>
      </c>
      <c r="K3915">
        <v>0</v>
      </c>
      <c r="L3915">
        <v>49608</v>
      </c>
      <c r="M3915">
        <v>1.1399999999999999</v>
      </c>
      <c r="N3915" t="str">
        <f t="shared" si="469"/>
        <v>000X</v>
      </c>
      <c r="O3915">
        <v>4876</v>
      </c>
      <c r="P3915" t="s">
        <v>72</v>
      </c>
      <c r="Q3915" t="s">
        <v>18165</v>
      </c>
      <c r="R3915" t="s">
        <v>88</v>
      </c>
      <c r="T3915" t="s">
        <v>61</v>
      </c>
      <c r="V3915" t="s">
        <v>18932</v>
      </c>
      <c r="W3915">
        <v>18220</v>
      </c>
      <c r="X3915">
        <v>18220</v>
      </c>
      <c r="Y3915">
        <v>0</v>
      </c>
      <c r="Z3915">
        <v>18220</v>
      </c>
      <c r="AA3915">
        <v>18220</v>
      </c>
      <c r="AB3915" t="s">
        <v>72</v>
      </c>
      <c r="AC3915" s="1">
        <v>35186</v>
      </c>
      <c r="AD3915">
        <v>18300</v>
      </c>
      <c r="AE3915">
        <v>1133</v>
      </c>
      <c r="AF3915">
        <v>990</v>
      </c>
      <c r="AG3915" t="s">
        <v>103</v>
      </c>
      <c r="AH3915" t="s">
        <v>873</v>
      </c>
      <c r="AR3915">
        <v>0</v>
      </c>
      <c r="AW3915" t="s">
        <v>18933</v>
      </c>
      <c r="AX3915" t="s">
        <v>18934</v>
      </c>
      <c r="AY3915" t="s">
        <v>18935</v>
      </c>
      <c r="AZ3915" t="s">
        <v>18936</v>
      </c>
    </row>
    <row r="3916" spans="1:52" x14ac:dyDescent="0.3">
      <c r="A3916">
        <v>2208252</v>
      </c>
      <c r="B3916" t="s">
        <v>18937</v>
      </c>
      <c r="C3916" t="str">
        <f t="shared" si="471"/>
        <v>7492</v>
      </c>
      <c r="D3916" t="s">
        <v>8411</v>
      </c>
      <c r="E3916" t="str">
        <f>"0100"</f>
        <v>0100</v>
      </c>
      <c r="F3916" t="s">
        <v>54</v>
      </c>
      <c r="G3916" t="str">
        <f>"03"</f>
        <v>03</v>
      </c>
      <c r="H3916" t="s">
        <v>55</v>
      </c>
      <c r="I3916" t="s">
        <v>56</v>
      </c>
      <c r="J3916" t="s">
        <v>57</v>
      </c>
      <c r="K3916">
        <v>1</v>
      </c>
      <c r="L3916">
        <v>43750</v>
      </c>
      <c r="M3916">
        <v>1</v>
      </c>
      <c r="N3916" t="str">
        <f t="shared" si="469"/>
        <v>000X</v>
      </c>
      <c r="O3916">
        <v>2790</v>
      </c>
      <c r="P3916" t="s">
        <v>58</v>
      </c>
      <c r="Q3916" t="s">
        <v>265</v>
      </c>
      <c r="R3916" t="s">
        <v>266</v>
      </c>
      <c r="T3916" t="s">
        <v>61</v>
      </c>
      <c r="V3916" t="s">
        <v>18938</v>
      </c>
      <c r="W3916">
        <v>190363</v>
      </c>
      <c r="X3916">
        <v>16070</v>
      </c>
      <c r="Y3916">
        <v>174293</v>
      </c>
      <c r="Z3916">
        <v>145188</v>
      </c>
      <c r="AA3916">
        <v>120188</v>
      </c>
      <c r="AB3916" t="s">
        <v>63</v>
      </c>
      <c r="AC3916" s="1">
        <v>37012</v>
      </c>
      <c r="AD3916">
        <v>146000</v>
      </c>
      <c r="AE3916">
        <v>1427</v>
      </c>
      <c r="AF3916">
        <v>224</v>
      </c>
      <c r="AG3916" t="s">
        <v>64</v>
      </c>
      <c r="AH3916" t="s">
        <v>76</v>
      </c>
      <c r="AI3916">
        <v>1</v>
      </c>
      <c r="AJ3916">
        <v>1994</v>
      </c>
      <c r="AK3916">
        <v>3</v>
      </c>
      <c r="AL3916">
        <v>2</v>
      </c>
      <c r="AN3916">
        <v>1942</v>
      </c>
      <c r="AO3916">
        <v>32</v>
      </c>
      <c r="AP3916" t="s">
        <v>63</v>
      </c>
      <c r="AQ3916" t="s">
        <v>66</v>
      </c>
      <c r="AR3916">
        <v>2679</v>
      </c>
      <c r="AW3916" t="s">
        <v>18939</v>
      </c>
      <c r="AY3916" t="s">
        <v>18940</v>
      </c>
      <c r="AZ3916" t="s">
        <v>70</v>
      </c>
    </row>
    <row r="3917" spans="1:52" x14ac:dyDescent="0.3">
      <c r="A3917">
        <v>2208341</v>
      </c>
      <c r="B3917" t="s">
        <v>18941</v>
      </c>
      <c r="C3917" t="str">
        <f t="shared" si="471"/>
        <v>7492</v>
      </c>
      <c r="D3917" t="s">
        <v>8411</v>
      </c>
      <c r="E3917" t="str">
        <f>"0000"</f>
        <v>0000</v>
      </c>
      <c r="F3917" t="s">
        <v>108</v>
      </c>
      <c r="G3917" t="str">
        <f>"03"</f>
        <v>03</v>
      </c>
      <c r="H3917" t="s">
        <v>55</v>
      </c>
      <c r="I3917" t="s">
        <v>56</v>
      </c>
      <c r="J3917" t="s">
        <v>57</v>
      </c>
      <c r="K3917">
        <v>0</v>
      </c>
      <c r="L3917">
        <v>43750</v>
      </c>
      <c r="M3917">
        <v>1</v>
      </c>
      <c r="N3917" t="str">
        <f t="shared" si="469"/>
        <v>000X</v>
      </c>
      <c r="O3917">
        <v>2692</v>
      </c>
      <c r="P3917" t="s">
        <v>58</v>
      </c>
      <c r="Q3917" t="s">
        <v>265</v>
      </c>
      <c r="R3917" t="s">
        <v>266</v>
      </c>
      <c r="T3917" t="s">
        <v>61</v>
      </c>
      <c r="V3917" t="s">
        <v>18942</v>
      </c>
      <c r="W3917">
        <v>16070</v>
      </c>
      <c r="X3917">
        <v>16070</v>
      </c>
      <c r="Y3917">
        <v>0</v>
      </c>
      <c r="Z3917">
        <v>16070</v>
      </c>
      <c r="AA3917">
        <v>16070</v>
      </c>
      <c r="AB3917" t="s">
        <v>72</v>
      </c>
      <c r="AC3917" s="1">
        <v>36039</v>
      </c>
      <c r="AD3917">
        <v>19000</v>
      </c>
      <c r="AE3917">
        <v>1265</v>
      </c>
      <c r="AF3917">
        <v>1091</v>
      </c>
      <c r="AG3917" t="s">
        <v>103</v>
      </c>
      <c r="AH3917" t="s">
        <v>873</v>
      </c>
      <c r="AR3917">
        <v>0</v>
      </c>
      <c r="AW3917" t="s">
        <v>5447</v>
      </c>
      <c r="AY3917" t="s">
        <v>5448</v>
      </c>
      <c r="AZ3917" t="s">
        <v>5449</v>
      </c>
    </row>
    <row r="3918" spans="1:52" x14ac:dyDescent="0.3">
      <c r="A3918">
        <v>2208481</v>
      </c>
      <c r="B3918" t="s">
        <v>18943</v>
      </c>
      <c r="C3918" t="str">
        <f t="shared" si="471"/>
        <v>7492</v>
      </c>
      <c r="D3918" t="s">
        <v>8411</v>
      </c>
      <c r="E3918" t="str">
        <f>"0100"</f>
        <v>0100</v>
      </c>
      <c r="F3918" t="s">
        <v>54</v>
      </c>
      <c r="G3918" t="str">
        <f t="shared" ref="G3918:G3926" si="473">"10"</f>
        <v>10</v>
      </c>
      <c r="H3918" t="s">
        <v>55</v>
      </c>
      <c r="I3918" t="s">
        <v>56</v>
      </c>
      <c r="J3918" t="s">
        <v>8434</v>
      </c>
      <c r="K3918">
        <v>1</v>
      </c>
      <c r="L3918">
        <v>74520</v>
      </c>
      <c r="M3918">
        <v>1.71</v>
      </c>
      <c r="N3918" t="str">
        <f t="shared" si="469"/>
        <v>000X</v>
      </c>
      <c r="O3918">
        <v>2789</v>
      </c>
      <c r="P3918" t="s">
        <v>58</v>
      </c>
      <c r="Q3918" t="s">
        <v>8940</v>
      </c>
      <c r="R3918" t="s">
        <v>140</v>
      </c>
      <c r="T3918" t="s">
        <v>61</v>
      </c>
      <c r="V3918" t="s">
        <v>18944</v>
      </c>
      <c r="W3918">
        <v>207855</v>
      </c>
      <c r="X3918">
        <v>21380</v>
      </c>
      <c r="Y3918">
        <v>186475</v>
      </c>
      <c r="Z3918">
        <v>206648</v>
      </c>
      <c r="AA3918">
        <v>176648</v>
      </c>
      <c r="AB3918" t="s">
        <v>63</v>
      </c>
      <c r="AC3918" s="1">
        <v>43378</v>
      </c>
      <c r="AD3918">
        <v>249500</v>
      </c>
      <c r="AE3918">
        <v>2932</v>
      </c>
      <c r="AF3918">
        <v>1531</v>
      </c>
      <c r="AG3918" t="s">
        <v>64</v>
      </c>
      <c r="AH3918" t="s">
        <v>76</v>
      </c>
      <c r="AI3918">
        <v>1</v>
      </c>
      <c r="AJ3918">
        <v>1999</v>
      </c>
      <c r="AK3918">
        <v>3</v>
      </c>
      <c r="AL3918">
        <v>2</v>
      </c>
      <c r="AN3918">
        <v>1930</v>
      </c>
      <c r="AO3918">
        <v>32</v>
      </c>
      <c r="AP3918" t="s">
        <v>63</v>
      </c>
      <c r="AQ3918" t="s">
        <v>66</v>
      </c>
      <c r="AR3918">
        <v>2884</v>
      </c>
      <c r="AW3918" t="s">
        <v>18945</v>
      </c>
      <c r="AX3918" t="s">
        <v>18946</v>
      </c>
      <c r="AY3918" t="s">
        <v>18947</v>
      </c>
      <c r="AZ3918" t="s">
        <v>70</v>
      </c>
    </row>
    <row r="3919" spans="1:52" x14ac:dyDescent="0.3">
      <c r="A3919">
        <v>2209097</v>
      </c>
      <c r="B3919" t="s">
        <v>18948</v>
      </c>
      <c r="C3919" t="str">
        <f t="shared" si="471"/>
        <v>7492</v>
      </c>
      <c r="D3919" t="s">
        <v>8411</v>
      </c>
      <c r="E3919" t="str">
        <f>"0000"</f>
        <v>0000</v>
      </c>
      <c r="F3919" t="s">
        <v>108</v>
      </c>
      <c r="G3919" t="str">
        <f t="shared" si="473"/>
        <v>10</v>
      </c>
      <c r="H3919" t="s">
        <v>55</v>
      </c>
      <c r="I3919" t="s">
        <v>56</v>
      </c>
      <c r="J3919" t="s">
        <v>57</v>
      </c>
      <c r="K3919">
        <v>0</v>
      </c>
      <c r="L3919">
        <v>45736</v>
      </c>
      <c r="M3919">
        <v>1.05</v>
      </c>
      <c r="N3919" t="str">
        <f t="shared" si="469"/>
        <v>000X</v>
      </c>
      <c r="O3919">
        <v>4981</v>
      </c>
      <c r="P3919" t="s">
        <v>72</v>
      </c>
      <c r="Q3919" t="s">
        <v>8919</v>
      </c>
      <c r="R3919" t="s">
        <v>140</v>
      </c>
      <c r="T3919" t="s">
        <v>61</v>
      </c>
      <c r="V3919" t="s">
        <v>18949</v>
      </c>
      <c r="W3919">
        <v>16800</v>
      </c>
      <c r="X3919">
        <v>16800</v>
      </c>
      <c r="Y3919">
        <v>0</v>
      </c>
      <c r="Z3919">
        <v>16800</v>
      </c>
      <c r="AA3919">
        <v>16800</v>
      </c>
      <c r="AB3919" t="s">
        <v>72</v>
      </c>
      <c r="AC3919" s="1">
        <v>31352</v>
      </c>
      <c r="AD3919">
        <v>11500</v>
      </c>
      <c r="AE3919">
        <v>687</v>
      </c>
      <c r="AF3919">
        <v>302</v>
      </c>
      <c r="AG3919" t="s">
        <v>103</v>
      </c>
      <c r="AH3919" t="s">
        <v>873</v>
      </c>
      <c r="AR3919">
        <v>0</v>
      </c>
      <c r="AW3919" t="s">
        <v>18950</v>
      </c>
      <c r="AX3919" t="s">
        <v>18951</v>
      </c>
      <c r="AY3919" t="s">
        <v>18952</v>
      </c>
      <c r="AZ3919" t="s">
        <v>18953</v>
      </c>
    </row>
    <row r="3920" spans="1:52" x14ac:dyDescent="0.3">
      <c r="A3920">
        <v>2210222</v>
      </c>
      <c r="B3920" t="s">
        <v>18954</v>
      </c>
      <c r="C3920" t="str">
        <f t="shared" si="471"/>
        <v>7492</v>
      </c>
      <c r="D3920" t="s">
        <v>8411</v>
      </c>
      <c r="E3920" t="str">
        <f>"0100"</f>
        <v>0100</v>
      </c>
      <c r="F3920" t="s">
        <v>54</v>
      </c>
      <c r="G3920" t="str">
        <f t="shared" si="473"/>
        <v>10</v>
      </c>
      <c r="H3920" t="s">
        <v>55</v>
      </c>
      <c r="I3920" t="s">
        <v>56</v>
      </c>
      <c r="J3920" t="s">
        <v>57</v>
      </c>
      <c r="K3920">
        <v>1</v>
      </c>
      <c r="L3920">
        <v>43295</v>
      </c>
      <c r="M3920">
        <v>0.99</v>
      </c>
      <c r="N3920" t="str">
        <f t="shared" si="469"/>
        <v>000X</v>
      </c>
      <c r="O3920">
        <v>2504</v>
      </c>
      <c r="P3920" t="s">
        <v>58</v>
      </c>
      <c r="Q3920" t="s">
        <v>265</v>
      </c>
      <c r="R3920" t="s">
        <v>266</v>
      </c>
      <c r="T3920" t="s">
        <v>61</v>
      </c>
      <c r="V3920" t="s">
        <v>18955</v>
      </c>
      <c r="W3920">
        <v>270472</v>
      </c>
      <c r="X3920">
        <v>15900</v>
      </c>
      <c r="Y3920">
        <v>254572</v>
      </c>
      <c r="Z3920">
        <v>270472</v>
      </c>
      <c r="AA3920">
        <v>270472</v>
      </c>
      <c r="AB3920" t="s">
        <v>63</v>
      </c>
      <c r="AC3920" s="1">
        <v>36434</v>
      </c>
      <c r="AD3920">
        <v>16900</v>
      </c>
      <c r="AE3920">
        <v>1330</v>
      </c>
      <c r="AF3920">
        <v>166</v>
      </c>
      <c r="AG3920" t="s">
        <v>103</v>
      </c>
      <c r="AH3920" t="s">
        <v>76</v>
      </c>
      <c r="AI3920">
        <v>1</v>
      </c>
      <c r="AJ3920">
        <v>2001</v>
      </c>
      <c r="AK3920">
        <v>4</v>
      </c>
      <c r="AL3920">
        <v>3</v>
      </c>
      <c r="AN3920">
        <v>2873</v>
      </c>
      <c r="AO3920">
        <v>32</v>
      </c>
      <c r="AP3920" t="s">
        <v>63</v>
      </c>
      <c r="AQ3920" t="s">
        <v>66</v>
      </c>
      <c r="AR3920">
        <v>3864</v>
      </c>
      <c r="AW3920" t="s">
        <v>18956</v>
      </c>
      <c r="AX3920" t="s">
        <v>18957</v>
      </c>
      <c r="AY3920" t="s">
        <v>18958</v>
      </c>
      <c r="AZ3920" t="s">
        <v>18959</v>
      </c>
    </row>
    <row r="3921" spans="1:52" x14ac:dyDescent="0.3">
      <c r="A3921">
        <v>2210397</v>
      </c>
      <c r="B3921" t="s">
        <v>18960</v>
      </c>
      <c r="C3921" t="str">
        <f t="shared" si="471"/>
        <v>7492</v>
      </c>
      <c r="D3921" t="s">
        <v>8411</v>
      </c>
      <c r="E3921" t="str">
        <f>"0100"</f>
        <v>0100</v>
      </c>
      <c r="F3921" t="s">
        <v>54</v>
      </c>
      <c r="G3921" t="str">
        <f t="shared" si="473"/>
        <v>10</v>
      </c>
      <c r="H3921" t="s">
        <v>55</v>
      </c>
      <c r="I3921" t="s">
        <v>56</v>
      </c>
      <c r="J3921" t="s">
        <v>57</v>
      </c>
      <c r="K3921">
        <v>1</v>
      </c>
      <c r="L3921">
        <v>51300</v>
      </c>
      <c r="M3921">
        <v>1.18</v>
      </c>
      <c r="N3921" t="str">
        <f t="shared" si="469"/>
        <v>000X</v>
      </c>
      <c r="O3921">
        <v>4909</v>
      </c>
      <c r="P3921" t="s">
        <v>72</v>
      </c>
      <c r="Q3921" t="s">
        <v>8934</v>
      </c>
      <c r="R3921" t="s">
        <v>74</v>
      </c>
      <c r="T3921" t="s">
        <v>61</v>
      </c>
      <c r="V3921" t="s">
        <v>18961</v>
      </c>
      <c r="W3921">
        <v>371662</v>
      </c>
      <c r="X3921">
        <v>18840</v>
      </c>
      <c r="Y3921">
        <v>352822</v>
      </c>
      <c r="Z3921">
        <v>371662</v>
      </c>
      <c r="AA3921">
        <v>371662</v>
      </c>
      <c r="AB3921" t="s">
        <v>72</v>
      </c>
      <c r="AC3921" s="1">
        <v>38657</v>
      </c>
      <c r="AD3921">
        <v>100000</v>
      </c>
      <c r="AE3921">
        <v>1940</v>
      </c>
      <c r="AF3921">
        <v>2010</v>
      </c>
      <c r="AG3921" t="s">
        <v>103</v>
      </c>
      <c r="AH3921" t="s">
        <v>76</v>
      </c>
      <c r="AI3921">
        <v>1</v>
      </c>
      <c r="AJ3921">
        <v>2007</v>
      </c>
      <c r="AK3921">
        <v>4</v>
      </c>
      <c r="AL3921">
        <v>3</v>
      </c>
      <c r="AN3921">
        <v>3534</v>
      </c>
      <c r="AO3921">
        <v>32</v>
      </c>
      <c r="AP3921" t="s">
        <v>63</v>
      </c>
      <c r="AQ3921" t="s">
        <v>66</v>
      </c>
      <c r="AR3921">
        <v>4981</v>
      </c>
      <c r="AW3921" t="s">
        <v>18962</v>
      </c>
      <c r="AX3921" t="s">
        <v>18963</v>
      </c>
      <c r="AY3921" t="s">
        <v>18964</v>
      </c>
      <c r="AZ3921" t="s">
        <v>18965</v>
      </c>
    </row>
    <row r="3922" spans="1:52" x14ac:dyDescent="0.3">
      <c r="A3922">
        <v>2210435</v>
      </c>
      <c r="B3922" t="s">
        <v>18966</v>
      </c>
      <c r="C3922" t="str">
        <f t="shared" si="471"/>
        <v>7492</v>
      </c>
      <c r="D3922" t="s">
        <v>8411</v>
      </c>
      <c r="E3922" t="str">
        <f>"0100"</f>
        <v>0100</v>
      </c>
      <c r="F3922" t="s">
        <v>54</v>
      </c>
      <c r="G3922" t="str">
        <f t="shared" si="473"/>
        <v>10</v>
      </c>
      <c r="H3922" t="s">
        <v>55</v>
      </c>
      <c r="I3922" t="s">
        <v>56</v>
      </c>
      <c r="J3922" t="s">
        <v>57</v>
      </c>
      <c r="K3922">
        <v>1</v>
      </c>
      <c r="L3922">
        <v>48989</v>
      </c>
      <c r="M3922">
        <v>1.1200000000000001</v>
      </c>
      <c r="N3922" t="str">
        <f t="shared" si="469"/>
        <v>000X</v>
      </c>
      <c r="O3922">
        <v>2230</v>
      </c>
      <c r="P3922" t="s">
        <v>58</v>
      </c>
      <c r="Q3922" t="s">
        <v>265</v>
      </c>
      <c r="R3922" t="s">
        <v>266</v>
      </c>
      <c r="T3922" t="s">
        <v>61</v>
      </c>
      <c r="V3922" t="s">
        <v>18967</v>
      </c>
      <c r="W3922">
        <v>244905</v>
      </c>
      <c r="X3922">
        <v>17990</v>
      </c>
      <c r="Y3922">
        <v>226915</v>
      </c>
      <c r="Z3922">
        <v>175147</v>
      </c>
      <c r="AA3922">
        <v>149647</v>
      </c>
      <c r="AB3922" t="s">
        <v>72</v>
      </c>
      <c r="AC3922" s="1">
        <v>40664</v>
      </c>
      <c r="AD3922">
        <v>220000</v>
      </c>
      <c r="AE3922">
        <v>2419</v>
      </c>
      <c r="AF3922">
        <v>2116</v>
      </c>
      <c r="AG3922" t="s">
        <v>64</v>
      </c>
      <c r="AH3922" t="s">
        <v>76</v>
      </c>
      <c r="AI3922">
        <v>1</v>
      </c>
      <c r="AJ3922">
        <v>1991</v>
      </c>
      <c r="AK3922">
        <v>3</v>
      </c>
      <c r="AL3922">
        <v>2</v>
      </c>
      <c r="AM3922">
        <v>1</v>
      </c>
      <c r="AN3922">
        <v>2744</v>
      </c>
      <c r="AO3922">
        <v>32</v>
      </c>
      <c r="AP3922" t="s">
        <v>63</v>
      </c>
      <c r="AQ3922" t="s">
        <v>66</v>
      </c>
      <c r="AR3922">
        <v>3734</v>
      </c>
      <c r="AW3922" t="s">
        <v>18968</v>
      </c>
      <c r="AY3922" t="s">
        <v>18969</v>
      </c>
      <c r="AZ3922" t="s">
        <v>18970</v>
      </c>
    </row>
    <row r="3923" spans="1:52" x14ac:dyDescent="0.3">
      <c r="A3923">
        <v>2211318</v>
      </c>
      <c r="B3923" t="s">
        <v>18971</v>
      </c>
      <c r="C3923" t="str">
        <f t="shared" si="471"/>
        <v>7492</v>
      </c>
      <c r="D3923" t="s">
        <v>8411</v>
      </c>
      <c r="E3923" t="str">
        <f>"0000"</f>
        <v>0000</v>
      </c>
      <c r="F3923" t="s">
        <v>108</v>
      </c>
      <c r="G3923" t="str">
        <f t="shared" si="473"/>
        <v>10</v>
      </c>
      <c r="H3923" t="s">
        <v>55</v>
      </c>
      <c r="I3923" t="s">
        <v>56</v>
      </c>
      <c r="J3923" t="s">
        <v>57</v>
      </c>
      <c r="K3923">
        <v>0</v>
      </c>
      <c r="L3923">
        <v>49557</v>
      </c>
      <c r="M3923">
        <v>1.1399999999999999</v>
      </c>
      <c r="N3923" t="str">
        <f t="shared" si="469"/>
        <v>000X</v>
      </c>
      <c r="O3923">
        <v>2324</v>
      </c>
      <c r="P3923" t="s">
        <v>58</v>
      </c>
      <c r="Q3923" t="s">
        <v>8940</v>
      </c>
      <c r="R3923" t="s">
        <v>140</v>
      </c>
      <c r="T3923" t="s">
        <v>61</v>
      </c>
      <c r="V3923" t="s">
        <v>18972</v>
      </c>
      <c r="W3923">
        <v>18200</v>
      </c>
      <c r="X3923">
        <v>18200</v>
      </c>
      <c r="Y3923">
        <v>0</v>
      </c>
      <c r="Z3923">
        <v>18200</v>
      </c>
      <c r="AA3923">
        <v>18200</v>
      </c>
      <c r="AB3923" t="s">
        <v>72</v>
      </c>
      <c r="AC3923" s="1">
        <v>44050</v>
      </c>
      <c r="AD3923">
        <v>18500</v>
      </c>
      <c r="AE3923">
        <v>3086</v>
      </c>
      <c r="AF3923">
        <v>2031</v>
      </c>
      <c r="AG3923" t="s">
        <v>103</v>
      </c>
      <c r="AH3923" t="s">
        <v>76</v>
      </c>
      <c r="AR3923">
        <v>0</v>
      </c>
      <c r="AW3923" t="s">
        <v>18973</v>
      </c>
      <c r="AY3923" t="s">
        <v>1467</v>
      </c>
      <c r="AZ3923" t="s">
        <v>70</v>
      </c>
    </row>
    <row r="3924" spans="1:52" x14ac:dyDescent="0.3">
      <c r="A3924">
        <v>2211393</v>
      </c>
      <c r="B3924" t="s">
        <v>18974</v>
      </c>
      <c r="C3924" t="str">
        <f t="shared" si="471"/>
        <v>7492</v>
      </c>
      <c r="D3924" t="s">
        <v>8411</v>
      </c>
      <c r="E3924" t="str">
        <f>"0100"</f>
        <v>0100</v>
      </c>
      <c r="F3924" t="s">
        <v>54</v>
      </c>
      <c r="G3924" t="str">
        <f t="shared" si="473"/>
        <v>10</v>
      </c>
      <c r="H3924" t="s">
        <v>55</v>
      </c>
      <c r="I3924" t="s">
        <v>56</v>
      </c>
      <c r="J3924" t="s">
        <v>57</v>
      </c>
      <c r="K3924">
        <v>1</v>
      </c>
      <c r="L3924">
        <v>46110</v>
      </c>
      <c r="M3924">
        <v>1.06</v>
      </c>
      <c r="N3924" t="str">
        <f t="shared" si="469"/>
        <v>000X</v>
      </c>
      <c r="O3924">
        <v>2154</v>
      </c>
      <c r="P3924" t="s">
        <v>58</v>
      </c>
      <c r="Q3924" t="s">
        <v>8940</v>
      </c>
      <c r="R3924" t="s">
        <v>140</v>
      </c>
      <c r="T3924" t="s">
        <v>61</v>
      </c>
      <c r="V3924" t="s">
        <v>18975</v>
      </c>
      <c r="W3924">
        <v>224801</v>
      </c>
      <c r="X3924">
        <v>16940</v>
      </c>
      <c r="Y3924">
        <v>207861</v>
      </c>
      <c r="Z3924">
        <v>176459</v>
      </c>
      <c r="AA3924">
        <v>150459</v>
      </c>
      <c r="AB3924" t="s">
        <v>63</v>
      </c>
      <c r="AC3924" s="1">
        <v>36342</v>
      </c>
      <c r="AD3924">
        <v>12500</v>
      </c>
      <c r="AE3924">
        <v>1317</v>
      </c>
      <c r="AF3924">
        <v>1232</v>
      </c>
      <c r="AG3924" t="s">
        <v>103</v>
      </c>
      <c r="AH3924" t="s">
        <v>76</v>
      </c>
      <c r="AI3924">
        <v>1</v>
      </c>
      <c r="AJ3924">
        <v>2000</v>
      </c>
      <c r="AK3924">
        <v>3</v>
      </c>
      <c r="AL3924">
        <v>2</v>
      </c>
      <c r="AN3924">
        <v>2115</v>
      </c>
      <c r="AO3924">
        <v>32</v>
      </c>
      <c r="AP3924" t="s">
        <v>63</v>
      </c>
      <c r="AQ3924" t="s">
        <v>66</v>
      </c>
      <c r="AR3924">
        <v>3108</v>
      </c>
      <c r="AW3924" t="s">
        <v>18976</v>
      </c>
      <c r="AY3924" t="s">
        <v>18977</v>
      </c>
      <c r="AZ3924" t="s">
        <v>70</v>
      </c>
    </row>
    <row r="3925" spans="1:52" x14ac:dyDescent="0.3">
      <c r="A3925">
        <v>2211717</v>
      </c>
      <c r="B3925" t="s">
        <v>18978</v>
      </c>
      <c r="C3925" t="str">
        <f t="shared" si="471"/>
        <v>7492</v>
      </c>
      <c r="D3925" t="s">
        <v>8411</v>
      </c>
      <c r="E3925" t="str">
        <f>"0100"</f>
        <v>0100</v>
      </c>
      <c r="F3925" t="s">
        <v>54</v>
      </c>
      <c r="G3925" t="str">
        <f t="shared" si="473"/>
        <v>10</v>
      </c>
      <c r="H3925" t="s">
        <v>55</v>
      </c>
      <c r="I3925" t="s">
        <v>56</v>
      </c>
      <c r="J3925" t="s">
        <v>57</v>
      </c>
      <c r="K3925">
        <v>1</v>
      </c>
      <c r="L3925">
        <v>48626</v>
      </c>
      <c r="M3925">
        <v>1.1200000000000001</v>
      </c>
      <c r="N3925" t="str">
        <f t="shared" si="469"/>
        <v>000X</v>
      </c>
      <c r="O3925">
        <v>2121</v>
      </c>
      <c r="P3925" t="s">
        <v>58</v>
      </c>
      <c r="Q3925" t="s">
        <v>8958</v>
      </c>
      <c r="R3925" t="s">
        <v>140</v>
      </c>
      <c r="T3925" t="s">
        <v>61</v>
      </c>
      <c r="V3925" t="s">
        <v>18979</v>
      </c>
      <c r="W3925">
        <v>186553</v>
      </c>
      <c r="X3925">
        <v>17860</v>
      </c>
      <c r="Y3925">
        <v>168693</v>
      </c>
      <c r="Z3925">
        <v>138529</v>
      </c>
      <c r="AA3925">
        <v>113529</v>
      </c>
      <c r="AB3925" t="s">
        <v>63</v>
      </c>
      <c r="AC3925" s="1">
        <v>41699</v>
      </c>
      <c r="AD3925">
        <v>133000</v>
      </c>
      <c r="AE3925">
        <v>2609</v>
      </c>
      <c r="AF3925">
        <v>491</v>
      </c>
      <c r="AG3925" t="s">
        <v>64</v>
      </c>
      <c r="AH3925" t="s">
        <v>65</v>
      </c>
      <c r="AI3925">
        <v>1</v>
      </c>
      <c r="AJ3925">
        <v>1990</v>
      </c>
      <c r="AK3925">
        <v>3</v>
      </c>
      <c r="AL3925">
        <v>2</v>
      </c>
      <c r="AN3925">
        <v>1798</v>
      </c>
      <c r="AO3925">
        <v>32</v>
      </c>
      <c r="AP3925" t="s">
        <v>63</v>
      </c>
      <c r="AQ3925" t="s">
        <v>66</v>
      </c>
      <c r="AR3925">
        <v>2656</v>
      </c>
      <c r="AW3925" t="s">
        <v>18980</v>
      </c>
      <c r="AY3925" t="s">
        <v>18981</v>
      </c>
      <c r="AZ3925" t="s">
        <v>70</v>
      </c>
    </row>
    <row r="3926" spans="1:52" x14ac:dyDescent="0.3">
      <c r="A3926">
        <v>2213515</v>
      </c>
      <c r="B3926" t="s">
        <v>18982</v>
      </c>
      <c r="C3926" t="str">
        <f t="shared" si="471"/>
        <v>7492</v>
      </c>
      <c r="D3926" t="s">
        <v>8411</v>
      </c>
      <c r="E3926" t="str">
        <f>"0000"</f>
        <v>0000</v>
      </c>
      <c r="F3926" t="s">
        <v>108</v>
      </c>
      <c r="G3926" t="str">
        <f t="shared" si="473"/>
        <v>10</v>
      </c>
      <c r="H3926" t="s">
        <v>55</v>
      </c>
      <c r="I3926" t="s">
        <v>56</v>
      </c>
      <c r="J3926" t="s">
        <v>57</v>
      </c>
      <c r="K3926">
        <v>0</v>
      </c>
      <c r="L3926">
        <v>43774</v>
      </c>
      <c r="M3926">
        <v>1</v>
      </c>
      <c r="N3926" t="str">
        <f t="shared" si="469"/>
        <v>000X</v>
      </c>
      <c r="O3926">
        <v>2048</v>
      </c>
      <c r="P3926" t="s">
        <v>58</v>
      </c>
      <c r="Q3926" t="s">
        <v>8958</v>
      </c>
      <c r="R3926" t="s">
        <v>140</v>
      </c>
      <c r="T3926" t="s">
        <v>61</v>
      </c>
      <c r="V3926" t="s">
        <v>18983</v>
      </c>
      <c r="W3926">
        <v>16080</v>
      </c>
      <c r="X3926">
        <v>16080</v>
      </c>
      <c r="Y3926">
        <v>0</v>
      </c>
      <c r="Z3926">
        <v>16080</v>
      </c>
      <c r="AA3926">
        <v>16080</v>
      </c>
      <c r="AB3926" t="s">
        <v>72</v>
      </c>
      <c r="AC3926" s="1">
        <v>36617</v>
      </c>
      <c r="AD3926">
        <v>10000</v>
      </c>
      <c r="AE3926">
        <v>1426</v>
      </c>
      <c r="AF3926">
        <v>1901</v>
      </c>
      <c r="AG3926" t="s">
        <v>103</v>
      </c>
      <c r="AH3926" t="s">
        <v>76</v>
      </c>
      <c r="AR3926">
        <v>0</v>
      </c>
      <c r="AW3926" t="s">
        <v>9496</v>
      </c>
      <c r="AY3926" t="s">
        <v>9498</v>
      </c>
      <c r="AZ3926" t="s">
        <v>9499</v>
      </c>
    </row>
    <row r="3927" spans="1:52" x14ac:dyDescent="0.3">
      <c r="A3927">
        <v>2214015</v>
      </c>
      <c r="B3927" t="s">
        <v>18984</v>
      </c>
      <c r="C3927" t="str">
        <f t="shared" si="471"/>
        <v>7492</v>
      </c>
      <c r="D3927" t="s">
        <v>8411</v>
      </c>
      <c r="E3927" t="str">
        <f>"0100"</f>
        <v>0100</v>
      </c>
      <c r="F3927" t="s">
        <v>54</v>
      </c>
      <c r="G3927" t="str">
        <f t="shared" ref="G3927:G3938" si="474">"11"</f>
        <v>11</v>
      </c>
      <c r="H3927" t="s">
        <v>55</v>
      </c>
      <c r="I3927" t="s">
        <v>56</v>
      </c>
      <c r="J3927" t="s">
        <v>57</v>
      </c>
      <c r="K3927">
        <v>1</v>
      </c>
      <c r="L3927">
        <v>47714</v>
      </c>
      <c r="M3927">
        <v>1.1000000000000001</v>
      </c>
      <c r="N3927" t="str">
        <f t="shared" si="469"/>
        <v>000X</v>
      </c>
      <c r="O3927">
        <v>1934</v>
      </c>
      <c r="P3927" t="s">
        <v>58</v>
      </c>
      <c r="Q3927" t="s">
        <v>9384</v>
      </c>
      <c r="R3927" t="s">
        <v>140</v>
      </c>
      <c r="T3927" t="s">
        <v>61</v>
      </c>
      <c r="V3927" t="s">
        <v>18985</v>
      </c>
      <c r="W3927">
        <v>142776</v>
      </c>
      <c r="X3927">
        <v>17530</v>
      </c>
      <c r="Y3927">
        <v>125246</v>
      </c>
      <c r="Z3927">
        <v>95186</v>
      </c>
      <c r="AA3927">
        <v>70186</v>
      </c>
      <c r="AB3927" t="s">
        <v>63</v>
      </c>
      <c r="AC3927" s="1">
        <v>40299</v>
      </c>
      <c r="AD3927">
        <v>110000</v>
      </c>
      <c r="AE3927">
        <v>2354</v>
      </c>
      <c r="AF3927">
        <v>1537</v>
      </c>
      <c r="AG3927" t="s">
        <v>64</v>
      </c>
      <c r="AH3927" t="s">
        <v>76</v>
      </c>
      <c r="AI3927">
        <v>1</v>
      </c>
      <c r="AJ3927">
        <v>1980</v>
      </c>
      <c r="AK3927">
        <v>3</v>
      </c>
      <c r="AL3927">
        <v>2</v>
      </c>
      <c r="AN3927">
        <v>1608</v>
      </c>
      <c r="AO3927">
        <v>32</v>
      </c>
      <c r="AP3927" t="s">
        <v>72</v>
      </c>
      <c r="AQ3927" t="s">
        <v>66</v>
      </c>
      <c r="AR3927">
        <v>2326</v>
      </c>
      <c r="AW3927" t="s">
        <v>18986</v>
      </c>
      <c r="AX3927" t="s">
        <v>18987</v>
      </c>
      <c r="AY3927" t="s">
        <v>18988</v>
      </c>
      <c r="AZ3927" t="s">
        <v>70</v>
      </c>
    </row>
    <row r="3928" spans="1:52" x14ac:dyDescent="0.3">
      <c r="A3928">
        <v>2214759</v>
      </c>
      <c r="B3928" t="s">
        <v>18989</v>
      </c>
      <c r="C3928" t="str">
        <f t="shared" si="471"/>
        <v>7492</v>
      </c>
      <c r="D3928" t="s">
        <v>8411</v>
      </c>
      <c r="E3928" t="str">
        <f>"0000"</f>
        <v>0000</v>
      </c>
      <c r="F3928" t="s">
        <v>108</v>
      </c>
      <c r="G3928" t="str">
        <f t="shared" si="474"/>
        <v>11</v>
      </c>
      <c r="H3928" t="s">
        <v>55</v>
      </c>
      <c r="I3928" t="s">
        <v>56</v>
      </c>
      <c r="J3928" t="s">
        <v>57</v>
      </c>
      <c r="K3928">
        <v>0</v>
      </c>
      <c r="L3928">
        <v>53594</v>
      </c>
      <c r="M3928">
        <v>1.23</v>
      </c>
      <c r="N3928" t="str">
        <f t="shared" si="469"/>
        <v>000X</v>
      </c>
      <c r="O3928">
        <v>4577</v>
      </c>
      <c r="P3928" t="s">
        <v>72</v>
      </c>
      <c r="Q3928" t="s">
        <v>8989</v>
      </c>
      <c r="R3928" t="s">
        <v>140</v>
      </c>
      <c r="T3928" t="s">
        <v>61</v>
      </c>
      <c r="V3928" t="s">
        <v>18990</v>
      </c>
      <c r="W3928">
        <v>19680</v>
      </c>
      <c r="X3928">
        <v>19680</v>
      </c>
      <c r="Y3928">
        <v>0</v>
      </c>
      <c r="Z3928">
        <v>19680</v>
      </c>
      <c r="AA3928">
        <v>19680</v>
      </c>
      <c r="AB3928" t="s">
        <v>72</v>
      </c>
      <c r="AC3928" s="1">
        <v>44106</v>
      </c>
      <c r="AD3928">
        <v>29000</v>
      </c>
      <c r="AE3928">
        <v>3099</v>
      </c>
      <c r="AF3928">
        <v>480</v>
      </c>
      <c r="AG3928" t="s">
        <v>103</v>
      </c>
      <c r="AH3928" t="s">
        <v>76</v>
      </c>
      <c r="AR3928">
        <v>0</v>
      </c>
      <c r="AW3928" t="s">
        <v>1836</v>
      </c>
      <c r="AX3928" t="s">
        <v>1837</v>
      </c>
      <c r="AY3928" t="s">
        <v>1838</v>
      </c>
      <c r="AZ3928" t="s">
        <v>1571</v>
      </c>
    </row>
    <row r="3929" spans="1:52" x14ac:dyDescent="0.3">
      <c r="A3929">
        <v>2216077</v>
      </c>
      <c r="B3929" t="s">
        <v>18991</v>
      </c>
      <c r="C3929" t="str">
        <f t="shared" si="471"/>
        <v>7492</v>
      </c>
      <c r="D3929" t="s">
        <v>8411</v>
      </c>
      <c r="E3929" t="str">
        <f>"0100"</f>
        <v>0100</v>
      </c>
      <c r="F3929" t="s">
        <v>54</v>
      </c>
      <c r="G3929" t="str">
        <f t="shared" si="474"/>
        <v>11</v>
      </c>
      <c r="H3929" t="s">
        <v>55</v>
      </c>
      <c r="I3929" t="s">
        <v>56</v>
      </c>
      <c r="J3929" t="s">
        <v>57</v>
      </c>
      <c r="K3929">
        <v>1</v>
      </c>
      <c r="L3929">
        <v>46527</v>
      </c>
      <c r="M3929">
        <v>1.07</v>
      </c>
      <c r="N3929" t="str">
        <f t="shared" si="469"/>
        <v>000X</v>
      </c>
      <c r="O3929">
        <v>4719</v>
      </c>
      <c r="P3929" t="s">
        <v>72</v>
      </c>
      <c r="Q3929" t="s">
        <v>9242</v>
      </c>
      <c r="R3929" t="s">
        <v>60</v>
      </c>
      <c r="T3929" t="s">
        <v>61</v>
      </c>
      <c r="V3929" t="s">
        <v>18992</v>
      </c>
      <c r="W3929">
        <v>160929</v>
      </c>
      <c r="X3929">
        <v>17090</v>
      </c>
      <c r="Y3929">
        <v>143839</v>
      </c>
      <c r="Z3929">
        <v>114848</v>
      </c>
      <c r="AA3929">
        <v>89848</v>
      </c>
      <c r="AB3929" t="s">
        <v>63</v>
      </c>
      <c r="AC3929" s="1">
        <v>35309</v>
      </c>
      <c r="AD3929">
        <v>82900</v>
      </c>
      <c r="AE3929">
        <v>1149</v>
      </c>
      <c r="AF3929">
        <v>193</v>
      </c>
      <c r="AG3929" t="s">
        <v>64</v>
      </c>
      <c r="AH3929" t="s">
        <v>76</v>
      </c>
      <c r="AI3929">
        <v>1</v>
      </c>
      <c r="AJ3929">
        <v>1985</v>
      </c>
      <c r="AK3929">
        <v>2</v>
      </c>
      <c r="AL3929">
        <v>2</v>
      </c>
      <c r="AN3929">
        <v>1982</v>
      </c>
      <c r="AO3929">
        <v>32</v>
      </c>
      <c r="AP3929" t="s">
        <v>63</v>
      </c>
      <c r="AQ3929" t="s">
        <v>66</v>
      </c>
      <c r="AR3929">
        <v>2264</v>
      </c>
      <c r="AW3929" t="s">
        <v>18993</v>
      </c>
      <c r="AX3929" t="s">
        <v>18994</v>
      </c>
      <c r="AY3929" t="s">
        <v>18995</v>
      </c>
      <c r="AZ3929" t="s">
        <v>70</v>
      </c>
    </row>
    <row r="3930" spans="1:52" x14ac:dyDescent="0.3">
      <c r="A3930">
        <v>2216336</v>
      </c>
      <c r="B3930" t="s">
        <v>18996</v>
      </c>
      <c r="C3930" t="str">
        <f t="shared" si="471"/>
        <v>7492</v>
      </c>
      <c r="D3930" t="s">
        <v>8411</v>
      </c>
      <c r="E3930" t="str">
        <f>"0100"</f>
        <v>0100</v>
      </c>
      <c r="F3930" t="s">
        <v>54</v>
      </c>
      <c r="G3930" t="str">
        <f t="shared" si="474"/>
        <v>11</v>
      </c>
      <c r="H3930" t="s">
        <v>55</v>
      </c>
      <c r="I3930" t="s">
        <v>56</v>
      </c>
      <c r="J3930" t="s">
        <v>57</v>
      </c>
      <c r="K3930">
        <v>1</v>
      </c>
      <c r="L3930">
        <v>46228</v>
      </c>
      <c r="M3930">
        <v>1.06</v>
      </c>
      <c r="N3930" t="str">
        <f t="shared" si="469"/>
        <v>000X</v>
      </c>
      <c r="O3930">
        <v>4603</v>
      </c>
      <c r="P3930" t="s">
        <v>72</v>
      </c>
      <c r="Q3930" t="s">
        <v>9242</v>
      </c>
      <c r="R3930" t="s">
        <v>60</v>
      </c>
      <c r="T3930" t="s">
        <v>61</v>
      </c>
      <c r="V3930" t="s">
        <v>18997</v>
      </c>
      <c r="W3930">
        <v>243713</v>
      </c>
      <c r="X3930">
        <v>16980</v>
      </c>
      <c r="Y3930">
        <v>226733</v>
      </c>
      <c r="Z3930">
        <v>243713</v>
      </c>
      <c r="AA3930">
        <v>243713</v>
      </c>
      <c r="AB3930" t="s">
        <v>63</v>
      </c>
      <c r="AC3930" s="1">
        <v>43979</v>
      </c>
      <c r="AD3930">
        <v>243000</v>
      </c>
      <c r="AE3930">
        <v>3063</v>
      </c>
      <c r="AF3930">
        <v>2452</v>
      </c>
      <c r="AG3930" t="s">
        <v>64</v>
      </c>
      <c r="AH3930" t="s">
        <v>76</v>
      </c>
      <c r="AI3930">
        <v>1</v>
      </c>
      <c r="AJ3930">
        <v>2003</v>
      </c>
      <c r="AK3930">
        <v>3</v>
      </c>
      <c r="AL3930">
        <v>2</v>
      </c>
      <c r="AM3930">
        <v>1</v>
      </c>
      <c r="AN3930">
        <v>2506</v>
      </c>
      <c r="AO3930">
        <v>32</v>
      </c>
      <c r="AP3930" t="s">
        <v>72</v>
      </c>
      <c r="AQ3930" t="s">
        <v>66</v>
      </c>
      <c r="AR3930">
        <v>3180</v>
      </c>
      <c r="AW3930" t="s">
        <v>18998</v>
      </c>
      <c r="AY3930" t="s">
        <v>18999</v>
      </c>
      <c r="AZ3930" t="s">
        <v>70</v>
      </c>
    </row>
    <row r="3931" spans="1:52" x14ac:dyDescent="0.3">
      <c r="A3931">
        <v>2216387</v>
      </c>
      <c r="B3931" t="s">
        <v>19000</v>
      </c>
      <c r="C3931" t="str">
        <f t="shared" si="471"/>
        <v>7492</v>
      </c>
      <c r="D3931" t="s">
        <v>8411</v>
      </c>
      <c r="E3931" t="str">
        <f>"0100"</f>
        <v>0100</v>
      </c>
      <c r="F3931" t="s">
        <v>54</v>
      </c>
      <c r="G3931" t="str">
        <f t="shared" si="474"/>
        <v>11</v>
      </c>
      <c r="H3931" t="s">
        <v>55</v>
      </c>
      <c r="I3931" t="s">
        <v>56</v>
      </c>
      <c r="J3931" t="s">
        <v>57</v>
      </c>
      <c r="K3931">
        <v>1</v>
      </c>
      <c r="L3931">
        <v>46317</v>
      </c>
      <c r="M3931">
        <v>1.06</v>
      </c>
      <c r="N3931" t="str">
        <f t="shared" si="469"/>
        <v>000X</v>
      </c>
      <c r="O3931">
        <v>4591</v>
      </c>
      <c r="P3931" t="s">
        <v>72</v>
      </c>
      <c r="Q3931" t="s">
        <v>9242</v>
      </c>
      <c r="R3931" t="s">
        <v>60</v>
      </c>
      <c r="T3931" t="s">
        <v>61</v>
      </c>
      <c r="V3931" t="s">
        <v>19001</v>
      </c>
      <c r="W3931">
        <v>201160</v>
      </c>
      <c r="X3931">
        <v>17010</v>
      </c>
      <c r="Y3931">
        <v>184150</v>
      </c>
      <c r="Z3931">
        <v>201160</v>
      </c>
      <c r="AA3931">
        <v>201160</v>
      </c>
      <c r="AB3931" t="s">
        <v>72</v>
      </c>
      <c r="AC3931" s="1">
        <v>36069</v>
      </c>
      <c r="AD3931">
        <v>7500</v>
      </c>
      <c r="AE3931">
        <v>1269</v>
      </c>
      <c r="AF3931">
        <v>367</v>
      </c>
      <c r="AG3931" t="s">
        <v>103</v>
      </c>
      <c r="AH3931" t="s">
        <v>76</v>
      </c>
      <c r="AI3931">
        <v>1</v>
      </c>
      <c r="AJ3931">
        <v>2002</v>
      </c>
      <c r="AK3931">
        <v>3</v>
      </c>
      <c r="AL3931">
        <v>2</v>
      </c>
      <c r="AN3931">
        <v>1993</v>
      </c>
      <c r="AO3931">
        <v>32</v>
      </c>
      <c r="AP3931" t="s">
        <v>72</v>
      </c>
      <c r="AQ3931" t="s">
        <v>66</v>
      </c>
      <c r="AR3931">
        <v>2842</v>
      </c>
      <c r="AW3931" t="s">
        <v>19002</v>
      </c>
      <c r="AX3931" t="s">
        <v>19003</v>
      </c>
      <c r="AY3931" t="s">
        <v>19004</v>
      </c>
      <c r="AZ3931" t="s">
        <v>19005</v>
      </c>
    </row>
    <row r="3932" spans="1:52" x14ac:dyDescent="0.3">
      <c r="A3932">
        <v>2216638</v>
      </c>
      <c r="B3932" t="s">
        <v>19006</v>
      </c>
      <c r="C3932" t="str">
        <f t="shared" si="471"/>
        <v>7492</v>
      </c>
      <c r="D3932" t="s">
        <v>8411</v>
      </c>
      <c r="E3932" t="str">
        <f>"0000"</f>
        <v>0000</v>
      </c>
      <c r="F3932" t="s">
        <v>108</v>
      </c>
      <c r="G3932" t="str">
        <f t="shared" si="474"/>
        <v>11</v>
      </c>
      <c r="H3932" t="s">
        <v>55</v>
      </c>
      <c r="I3932" t="s">
        <v>56</v>
      </c>
      <c r="J3932" t="s">
        <v>57</v>
      </c>
      <c r="K3932">
        <v>0</v>
      </c>
      <c r="L3932">
        <v>46722</v>
      </c>
      <c r="M3932">
        <v>1.07</v>
      </c>
      <c r="N3932" t="str">
        <f t="shared" si="469"/>
        <v>000X</v>
      </c>
      <c r="O3932">
        <v>4541</v>
      </c>
      <c r="P3932" t="s">
        <v>72</v>
      </c>
      <c r="Q3932" t="s">
        <v>9242</v>
      </c>
      <c r="R3932" t="s">
        <v>60</v>
      </c>
      <c r="T3932" t="s">
        <v>61</v>
      </c>
      <c r="V3932" t="s">
        <v>19007</v>
      </c>
      <c r="W3932">
        <v>17160</v>
      </c>
      <c r="X3932">
        <v>17160</v>
      </c>
      <c r="Y3932">
        <v>0</v>
      </c>
      <c r="Z3932">
        <v>17160</v>
      </c>
      <c r="AA3932">
        <v>17160</v>
      </c>
      <c r="AB3932" t="s">
        <v>72</v>
      </c>
      <c r="AC3932" s="1">
        <v>38504</v>
      </c>
      <c r="AD3932">
        <v>86000</v>
      </c>
      <c r="AE3932">
        <v>1869</v>
      </c>
      <c r="AF3932">
        <v>788</v>
      </c>
      <c r="AG3932" t="s">
        <v>103</v>
      </c>
      <c r="AH3932" t="s">
        <v>76</v>
      </c>
      <c r="AR3932">
        <v>0</v>
      </c>
      <c r="AW3932" t="s">
        <v>19008</v>
      </c>
      <c r="AX3932" t="s">
        <v>19009</v>
      </c>
      <c r="AY3932" t="s">
        <v>19010</v>
      </c>
      <c r="AZ3932" t="s">
        <v>19011</v>
      </c>
    </row>
    <row r="3933" spans="1:52" x14ac:dyDescent="0.3">
      <c r="A3933">
        <v>2216697</v>
      </c>
      <c r="B3933" t="s">
        <v>19012</v>
      </c>
      <c r="C3933" t="str">
        <f t="shared" si="471"/>
        <v>7492</v>
      </c>
      <c r="D3933" t="s">
        <v>8411</v>
      </c>
      <c r="E3933" t="str">
        <f>"0100"</f>
        <v>0100</v>
      </c>
      <c r="F3933" t="s">
        <v>54</v>
      </c>
      <c r="G3933" t="str">
        <f t="shared" si="474"/>
        <v>11</v>
      </c>
      <c r="H3933" t="s">
        <v>55</v>
      </c>
      <c r="I3933" t="s">
        <v>56</v>
      </c>
      <c r="J3933" t="s">
        <v>57</v>
      </c>
      <c r="K3933">
        <v>1</v>
      </c>
      <c r="L3933">
        <v>48993</v>
      </c>
      <c r="M3933">
        <v>1.1200000000000001</v>
      </c>
      <c r="N3933" t="str">
        <f t="shared" si="469"/>
        <v>000X</v>
      </c>
      <c r="O3933">
        <v>4531</v>
      </c>
      <c r="P3933" t="s">
        <v>72</v>
      </c>
      <c r="Q3933" t="s">
        <v>9242</v>
      </c>
      <c r="R3933" t="s">
        <v>60</v>
      </c>
      <c r="T3933" t="s">
        <v>61</v>
      </c>
      <c r="V3933" t="s">
        <v>19013</v>
      </c>
      <c r="W3933">
        <v>224450</v>
      </c>
      <c r="X3933">
        <v>18000</v>
      </c>
      <c r="Y3933">
        <v>206450</v>
      </c>
      <c r="Z3933">
        <v>166122</v>
      </c>
      <c r="AA3933">
        <v>140622</v>
      </c>
      <c r="AB3933" t="s">
        <v>63</v>
      </c>
      <c r="AC3933" s="1">
        <v>41426</v>
      </c>
      <c r="AD3933">
        <v>162000</v>
      </c>
      <c r="AE3933">
        <v>2559</v>
      </c>
      <c r="AF3933">
        <v>2148</v>
      </c>
      <c r="AG3933" t="s">
        <v>64</v>
      </c>
      <c r="AH3933" t="s">
        <v>76</v>
      </c>
      <c r="AI3933">
        <v>1</v>
      </c>
      <c r="AJ3933">
        <v>1996</v>
      </c>
      <c r="AK3933">
        <v>3</v>
      </c>
      <c r="AL3933">
        <v>2</v>
      </c>
      <c r="AM3933">
        <v>1</v>
      </c>
      <c r="AN3933">
        <v>2229</v>
      </c>
      <c r="AO3933">
        <v>32</v>
      </c>
      <c r="AP3933" t="s">
        <v>63</v>
      </c>
      <c r="AQ3933" t="s">
        <v>66</v>
      </c>
      <c r="AR3933">
        <v>3113</v>
      </c>
      <c r="AW3933" t="s">
        <v>19014</v>
      </c>
      <c r="AX3933" t="s">
        <v>19015</v>
      </c>
      <c r="AY3933" t="s">
        <v>19016</v>
      </c>
      <c r="AZ3933" t="s">
        <v>70</v>
      </c>
    </row>
    <row r="3934" spans="1:52" x14ac:dyDescent="0.3">
      <c r="A3934">
        <v>2216743</v>
      </c>
      <c r="B3934" t="s">
        <v>19017</v>
      </c>
      <c r="C3934" t="str">
        <f t="shared" si="471"/>
        <v>7492</v>
      </c>
      <c r="D3934" t="s">
        <v>8411</v>
      </c>
      <c r="E3934" t="str">
        <f>"0100"</f>
        <v>0100</v>
      </c>
      <c r="F3934" t="s">
        <v>54</v>
      </c>
      <c r="G3934" t="str">
        <f t="shared" si="474"/>
        <v>11</v>
      </c>
      <c r="H3934" t="s">
        <v>55</v>
      </c>
      <c r="I3934" t="s">
        <v>56</v>
      </c>
      <c r="J3934" t="s">
        <v>57</v>
      </c>
      <c r="K3934">
        <v>1</v>
      </c>
      <c r="L3934">
        <v>45786</v>
      </c>
      <c r="M3934">
        <v>1.05</v>
      </c>
      <c r="N3934" t="str">
        <f t="shared" si="469"/>
        <v>000X</v>
      </c>
      <c r="O3934">
        <v>1746</v>
      </c>
      <c r="P3934" t="s">
        <v>58</v>
      </c>
      <c r="Q3934" t="s">
        <v>9024</v>
      </c>
      <c r="R3934" t="s">
        <v>140</v>
      </c>
      <c r="T3934" t="s">
        <v>61</v>
      </c>
      <c r="V3934" t="s">
        <v>19018</v>
      </c>
      <c r="W3934">
        <v>152133</v>
      </c>
      <c r="X3934">
        <v>16820</v>
      </c>
      <c r="Y3934">
        <v>135313</v>
      </c>
      <c r="Z3934">
        <v>152133</v>
      </c>
      <c r="AA3934">
        <v>152133</v>
      </c>
      <c r="AB3934" t="s">
        <v>72</v>
      </c>
      <c r="AC3934" s="1">
        <v>44205</v>
      </c>
      <c r="AD3934">
        <v>200000</v>
      </c>
      <c r="AE3934">
        <v>3128</v>
      </c>
      <c r="AF3934">
        <v>1876</v>
      </c>
      <c r="AG3934" t="s">
        <v>64</v>
      </c>
      <c r="AH3934" t="s">
        <v>76</v>
      </c>
      <c r="AI3934">
        <v>1</v>
      </c>
      <c r="AJ3934">
        <v>1986</v>
      </c>
      <c r="AK3934">
        <v>3</v>
      </c>
      <c r="AL3934">
        <v>2</v>
      </c>
      <c r="AN3934">
        <v>1848</v>
      </c>
      <c r="AO3934">
        <v>32</v>
      </c>
      <c r="AP3934" t="s">
        <v>72</v>
      </c>
      <c r="AQ3934" t="s">
        <v>66</v>
      </c>
      <c r="AR3934">
        <v>2606</v>
      </c>
      <c r="AW3934" t="s">
        <v>19019</v>
      </c>
      <c r="AX3934" t="s">
        <v>19020</v>
      </c>
      <c r="AY3934" t="s">
        <v>19021</v>
      </c>
      <c r="AZ3934" t="s">
        <v>70</v>
      </c>
    </row>
    <row r="3935" spans="1:52" x14ac:dyDescent="0.3">
      <c r="A3935">
        <v>2216883</v>
      </c>
      <c r="B3935" t="s">
        <v>19022</v>
      </c>
      <c r="C3935" t="str">
        <f t="shared" si="471"/>
        <v>7492</v>
      </c>
      <c r="D3935" t="s">
        <v>8411</v>
      </c>
      <c r="E3935" t="str">
        <f>"0000"</f>
        <v>0000</v>
      </c>
      <c r="F3935" t="s">
        <v>108</v>
      </c>
      <c r="G3935" t="str">
        <f t="shared" si="474"/>
        <v>11</v>
      </c>
      <c r="H3935" t="s">
        <v>55</v>
      </c>
      <c r="I3935" t="s">
        <v>56</v>
      </c>
      <c r="J3935" t="s">
        <v>8434</v>
      </c>
      <c r="K3935">
        <v>0</v>
      </c>
      <c r="L3935">
        <v>77707</v>
      </c>
      <c r="M3935">
        <v>1.78</v>
      </c>
      <c r="N3935" t="str">
        <f t="shared" si="469"/>
        <v>000X</v>
      </c>
      <c r="O3935">
        <v>4401</v>
      </c>
      <c r="P3935" t="s">
        <v>72</v>
      </c>
      <c r="Q3935" t="s">
        <v>8965</v>
      </c>
      <c r="R3935" t="s">
        <v>140</v>
      </c>
      <c r="T3935" t="s">
        <v>61</v>
      </c>
      <c r="V3935" t="s">
        <v>19023</v>
      </c>
      <c r="W3935">
        <v>22300</v>
      </c>
      <c r="X3935">
        <v>22300</v>
      </c>
      <c r="Y3935">
        <v>0</v>
      </c>
      <c r="Z3935">
        <v>22300</v>
      </c>
      <c r="AA3935">
        <v>22300</v>
      </c>
      <c r="AB3935" t="s">
        <v>72</v>
      </c>
      <c r="AC3935" s="1">
        <v>38353</v>
      </c>
      <c r="AD3935">
        <v>85000</v>
      </c>
      <c r="AE3935">
        <v>1835</v>
      </c>
      <c r="AF3935">
        <v>2354</v>
      </c>
      <c r="AG3935" t="s">
        <v>103</v>
      </c>
      <c r="AH3935" t="s">
        <v>570</v>
      </c>
      <c r="AR3935">
        <v>0</v>
      </c>
      <c r="AW3935" t="s">
        <v>1523</v>
      </c>
      <c r="AY3935" t="s">
        <v>1524</v>
      </c>
      <c r="AZ3935" t="s">
        <v>70</v>
      </c>
    </row>
    <row r="3936" spans="1:52" x14ac:dyDescent="0.3">
      <c r="A3936">
        <v>2220503</v>
      </c>
      <c r="B3936" t="s">
        <v>19024</v>
      </c>
      <c r="C3936" t="str">
        <f t="shared" si="471"/>
        <v>7492</v>
      </c>
      <c r="D3936" t="s">
        <v>8411</v>
      </c>
      <c r="E3936" t="str">
        <f>"0000"</f>
        <v>0000</v>
      </c>
      <c r="F3936" t="s">
        <v>108</v>
      </c>
      <c r="G3936" t="str">
        <f t="shared" si="474"/>
        <v>11</v>
      </c>
      <c r="H3936" t="s">
        <v>55</v>
      </c>
      <c r="I3936" t="s">
        <v>56</v>
      </c>
      <c r="J3936" t="s">
        <v>57</v>
      </c>
      <c r="K3936">
        <v>0</v>
      </c>
      <c r="L3936">
        <v>46127</v>
      </c>
      <c r="M3936">
        <v>1.06</v>
      </c>
      <c r="N3936" t="str">
        <f t="shared" si="469"/>
        <v>000X</v>
      </c>
      <c r="O3936">
        <v>1638</v>
      </c>
      <c r="P3936" t="s">
        <v>58</v>
      </c>
      <c r="Q3936" t="s">
        <v>9024</v>
      </c>
      <c r="R3936" t="s">
        <v>140</v>
      </c>
      <c r="T3936" t="s">
        <v>61</v>
      </c>
      <c r="V3936" t="s">
        <v>19025</v>
      </c>
      <c r="W3936">
        <v>16940</v>
      </c>
      <c r="X3936">
        <v>16940</v>
      </c>
      <c r="Y3936">
        <v>0</v>
      </c>
      <c r="Z3936">
        <v>16940</v>
      </c>
      <c r="AA3936">
        <v>16940</v>
      </c>
      <c r="AB3936" t="s">
        <v>72</v>
      </c>
      <c r="AC3936" s="1">
        <v>42746</v>
      </c>
      <c r="AD3936">
        <v>12900</v>
      </c>
      <c r="AE3936">
        <v>2805</v>
      </c>
      <c r="AF3936">
        <v>2421</v>
      </c>
      <c r="AG3936" t="s">
        <v>103</v>
      </c>
      <c r="AH3936" t="s">
        <v>76</v>
      </c>
      <c r="AR3936">
        <v>0</v>
      </c>
      <c r="AW3936" t="s">
        <v>19026</v>
      </c>
      <c r="AY3936" t="s">
        <v>19027</v>
      </c>
      <c r="AZ3936" t="s">
        <v>3154</v>
      </c>
    </row>
    <row r="3937" spans="1:52" x14ac:dyDescent="0.3">
      <c r="A3937">
        <v>2220520</v>
      </c>
      <c r="B3937" t="s">
        <v>19028</v>
      </c>
      <c r="C3937" t="str">
        <f t="shared" si="471"/>
        <v>7492</v>
      </c>
      <c r="D3937" t="s">
        <v>8411</v>
      </c>
      <c r="E3937" t="str">
        <f>"0100"</f>
        <v>0100</v>
      </c>
      <c r="F3937" t="s">
        <v>54</v>
      </c>
      <c r="G3937" t="str">
        <f t="shared" si="474"/>
        <v>11</v>
      </c>
      <c r="H3937" t="s">
        <v>55</v>
      </c>
      <c r="I3937" t="s">
        <v>56</v>
      </c>
      <c r="J3937" t="s">
        <v>57</v>
      </c>
      <c r="K3937">
        <v>1</v>
      </c>
      <c r="L3937">
        <v>46169</v>
      </c>
      <c r="M3937">
        <v>1.06</v>
      </c>
      <c r="N3937" t="str">
        <f t="shared" si="469"/>
        <v>000X</v>
      </c>
      <c r="O3937">
        <v>1600</v>
      </c>
      <c r="P3937" t="s">
        <v>58</v>
      </c>
      <c r="Q3937" t="s">
        <v>9024</v>
      </c>
      <c r="R3937" t="s">
        <v>140</v>
      </c>
      <c r="T3937" t="s">
        <v>61</v>
      </c>
      <c r="V3937" t="s">
        <v>19029</v>
      </c>
      <c r="W3937">
        <v>168232</v>
      </c>
      <c r="X3937">
        <v>16960</v>
      </c>
      <c r="Y3937">
        <v>151272</v>
      </c>
      <c r="Z3937">
        <v>116862</v>
      </c>
      <c r="AA3937">
        <v>91862</v>
      </c>
      <c r="AB3937" t="s">
        <v>63</v>
      </c>
      <c r="AC3937" s="1">
        <v>35278</v>
      </c>
      <c r="AD3937">
        <v>101700</v>
      </c>
      <c r="AE3937">
        <v>1145</v>
      </c>
      <c r="AF3937">
        <v>1835</v>
      </c>
      <c r="AG3937" t="s">
        <v>64</v>
      </c>
      <c r="AH3937" t="s">
        <v>76</v>
      </c>
      <c r="AI3937">
        <v>1</v>
      </c>
      <c r="AJ3937">
        <v>1989</v>
      </c>
      <c r="AK3937">
        <v>3</v>
      </c>
      <c r="AL3937">
        <v>2</v>
      </c>
      <c r="AN3937">
        <v>1983</v>
      </c>
      <c r="AO3937">
        <v>32</v>
      </c>
      <c r="AP3937" t="s">
        <v>72</v>
      </c>
      <c r="AQ3937" t="s">
        <v>66</v>
      </c>
      <c r="AR3937">
        <v>3019</v>
      </c>
      <c r="AW3937" t="s">
        <v>19030</v>
      </c>
      <c r="AY3937" t="s">
        <v>19031</v>
      </c>
      <c r="AZ3937" t="s">
        <v>70</v>
      </c>
    </row>
    <row r="3938" spans="1:52" x14ac:dyDescent="0.3">
      <c r="A3938">
        <v>2220767</v>
      </c>
      <c r="B3938" t="s">
        <v>19032</v>
      </c>
      <c r="C3938" t="str">
        <f t="shared" si="471"/>
        <v>7492</v>
      </c>
      <c r="D3938" t="s">
        <v>8411</v>
      </c>
      <c r="E3938" t="str">
        <f>"0000"</f>
        <v>0000</v>
      </c>
      <c r="F3938" t="s">
        <v>108</v>
      </c>
      <c r="G3938" t="str">
        <f t="shared" si="474"/>
        <v>11</v>
      </c>
      <c r="H3938" t="s">
        <v>55</v>
      </c>
      <c r="I3938" t="s">
        <v>56</v>
      </c>
      <c r="J3938" t="s">
        <v>57</v>
      </c>
      <c r="K3938">
        <v>0</v>
      </c>
      <c r="L3938">
        <v>47175</v>
      </c>
      <c r="M3938">
        <v>1.08</v>
      </c>
      <c r="N3938" t="str">
        <f t="shared" si="469"/>
        <v>000X</v>
      </c>
      <c r="O3938">
        <v>4729</v>
      </c>
      <c r="P3938" t="s">
        <v>72</v>
      </c>
      <c r="Q3938" t="s">
        <v>9071</v>
      </c>
      <c r="R3938" t="s">
        <v>364</v>
      </c>
      <c r="T3938" t="s">
        <v>61</v>
      </c>
      <c r="V3938" t="s">
        <v>19033</v>
      </c>
      <c r="W3938">
        <v>17330</v>
      </c>
      <c r="X3938">
        <v>17330</v>
      </c>
      <c r="Y3938">
        <v>0</v>
      </c>
      <c r="Z3938">
        <v>17330</v>
      </c>
      <c r="AA3938">
        <v>17330</v>
      </c>
      <c r="AB3938" t="s">
        <v>72</v>
      </c>
      <c r="AC3938" s="1">
        <v>44088</v>
      </c>
      <c r="AD3938">
        <v>24500</v>
      </c>
      <c r="AE3938">
        <v>3094</v>
      </c>
      <c r="AF3938">
        <v>2334</v>
      </c>
      <c r="AG3938" t="s">
        <v>103</v>
      </c>
      <c r="AH3938" t="s">
        <v>76</v>
      </c>
      <c r="AR3938">
        <v>0</v>
      </c>
      <c r="AW3938" t="s">
        <v>7539</v>
      </c>
      <c r="AX3938" t="s">
        <v>19034</v>
      </c>
      <c r="AY3938" t="s">
        <v>7541</v>
      </c>
      <c r="AZ3938" t="s">
        <v>6383</v>
      </c>
    </row>
    <row r="3939" spans="1:52" x14ac:dyDescent="0.3">
      <c r="A3939">
        <v>2220872</v>
      </c>
      <c r="B3939" t="s">
        <v>19035</v>
      </c>
      <c r="C3939" t="str">
        <f t="shared" si="471"/>
        <v>7492</v>
      </c>
      <c r="D3939" t="s">
        <v>8411</v>
      </c>
      <c r="E3939" t="str">
        <f>"9700"</f>
        <v>9700</v>
      </c>
      <c r="F3939" t="s">
        <v>6528</v>
      </c>
      <c r="G3939" t="str">
        <f>"02"</f>
        <v>02</v>
      </c>
      <c r="H3939" t="s">
        <v>55</v>
      </c>
      <c r="I3939" t="s">
        <v>56</v>
      </c>
      <c r="J3939" t="s">
        <v>6521</v>
      </c>
      <c r="K3939">
        <v>0</v>
      </c>
      <c r="L3939">
        <v>217404</v>
      </c>
      <c r="M3939">
        <v>4.99</v>
      </c>
      <c r="N3939" t="str">
        <f t="shared" si="469"/>
        <v>000X</v>
      </c>
      <c r="O3939">
        <v>5673</v>
      </c>
      <c r="P3939" t="s">
        <v>72</v>
      </c>
      <c r="Q3939" t="s">
        <v>10146</v>
      </c>
      <c r="R3939" t="s">
        <v>266</v>
      </c>
      <c r="T3939" t="s">
        <v>61</v>
      </c>
      <c r="V3939" t="s">
        <v>19036</v>
      </c>
      <c r="W3939">
        <v>50</v>
      </c>
      <c r="X3939">
        <v>50</v>
      </c>
      <c r="Y3939">
        <v>0</v>
      </c>
      <c r="Z3939">
        <v>50</v>
      </c>
      <c r="AA3939">
        <v>50</v>
      </c>
      <c r="AB3939" t="s">
        <v>72</v>
      </c>
      <c r="AC3939" s="1">
        <v>31898</v>
      </c>
      <c r="AD3939">
        <v>7304100</v>
      </c>
      <c r="AE3939">
        <v>739</v>
      </c>
      <c r="AF3939">
        <v>16</v>
      </c>
      <c r="AG3939" t="s">
        <v>103</v>
      </c>
      <c r="AH3939" t="s">
        <v>570</v>
      </c>
      <c r="AR3939">
        <v>0</v>
      </c>
      <c r="AW3939" t="s">
        <v>6523</v>
      </c>
      <c r="AX3939" t="s">
        <v>6524</v>
      </c>
      <c r="AY3939" t="s">
        <v>6525</v>
      </c>
      <c r="AZ3939" t="s">
        <v>6526</v>
      </c>
    </row>
    <row r="3940" spans="1:52" x14ac:dyDescent="0.3">
      <c r="A3940">
        <v>2220970</v>
      </c>
      <c r="B3940" t="s">
        <v>19037</v>
      </c>
      <c r="C3940" t="str">
        <f t="shared" si="471"/>
        <v>7492</v>
      </c>
      <c r="D3940" t="s">
        <v>8411</v>
      </c>
      <c r="E3940" t="str">
        <f>"0100"</f>
        <v>0100</v>
      </c>
      <c r="F3940" t="s">
        <v>54</v>
      </c>
      <c r="G3940" t="str">
        <f>"11"</f>
        <v>11</v>
      </c>
      <c r="H3940" t="s">
        <v>55</v>
      </c>
      <c r="I3940" t="s">
        <v>56</v>
      </c>
      <c r="J3940" t="s">
        <v>57</v>
      </c>
      <c r="K3940">
        <v>1</v>
      </c>
      <c r="L3940">
        <v>48676</v>
      </c>
      <c r="M3940">
        <v>1.1200000000000001</v>
      </c>
      <c r="N3940" t="str">
        <f t="shared" si="469"/>
        <v>000X</v>
      </c>
      <c r="O3940">
        <v>4501</v>
      </c>
      <c r="P3940" t="s">
        <v>72</v>
      </c>
      <c r="Q3940" t="s">
        <v>9242</v>
      </c>
      <c r="R3940" t="s">
        <v>60</v>
      </c>
      <c r="T3940" t="s">
        <v>61</v>
      </c>
      <c r="V3940" t="s">
        <v>19038</v>
      </c>
      <c r="W3940">
        <v>168058</v>
      </c>
      <c r="X3940">
        <v>17880</v>
      </c>
      <c r="Y3940">
        <v>150178</v>
      </c>
      <c r="Z3940">
        <v>154790</v>
      </c>
      <c r="AA3940">
        <v>124290</v>
      </c>
      <c r="AB3940" t="s">
        <v>63</v>
      </c>
      <c r="AC3940" s="1">
        <v>43391</v>
      </c>
      <c r="AD3940">
        <v>230000</v>
      </c>
      <c r="AE3940">
        <v>2934</v>
      </c>
      <c r="AF3940">
        <v>389</v>
      </c>
      <c r="AG3940" t="s">
        <v>64</v>
      </c>
      <c r="AH3940" t="s">
        <v>1386</v>
      </c>
      <c r="AI3940">
        <v>1</v>
      </c>
      <c r="AJ3940">
        <v>2003</v>
      </c>
      <c r="AK3940">
        <v>3</v>
      </c>
      <c r="AL3940">
        <v>2</v>
      </c>
      <c r="AN3940">
        <v>1607</v>
      </c>
      <c r="AO3940">
        <v>32</v>
      </c>
      <c r="AP3940" t="s">
        <v>63</v>
      </c>
      <c r="AQ3940" t="s">
        <v>66</v>
      </c>
      <c r="AR3940">
        <v>2200</v>
      </c>
      <c r="AW3940" t="s">
        <v>19039</v>
      </c>
      <c r="AX3940" t="s">
        <v>19040</v>
      </c>
      <c r="AY3940" t="s">
        <v>19041</v>
      </c>
      <c r="AZ3940" t="s">
        <v>70</v>
      </c>
    </row>
    <row r="3941" spans="1:52" x14ac:dyDescent="0.3">
      <c r="A3941">
        <v>2221097</v>
      </c>
      <c r="B3941" t="s">
        <v>19042</v>
      </c>
      <c r="C3941" t="str">
        <f t="shared" si="471"/>
        <v>7492</v>
      </c>
      <c r="D3941" t="s">
        <v>8411</v>
      </c>
      <c r="E3941" t="str">
        <f>"0100"</f>
        <v>0100</v>
      </c>
      <c r="F3941" t="s">
        <v>54</v>
      </c>
      <c r="G3941" t="str">
        <f>"11"</f>
        <v>11</v>
      </c>
      <c r="H3941" t="s">
        <v>55</v>
      </c>
      <c r="I3941" t="s">
        <v>56</v>
      </c>
      <c r="J3941" t="s">
        <v>57</v>
      </c>
      <c r="K3941">
        <v>1</v>
      </c>
      <c r="L3941">
        <v>50139</v>
      </c>
      <c r="M3941">
        <v>1.1499999999999999</v>
      </c>
      <c r="N3941" t="str">
        <f t="shared" si="469"/>
        <v>000X</v>
      </c>
      <c r="O3941">
        <v>4481</v>
      </c>
      <c r="P3941" t="s">
        <v>72</v>
      </c>
      <c r="Q3941" t="s">
        <v>8965</v>
      </c>
      <c r="R3941" t="s">
        <v>140</v>
      </c>
      <c r="T3941" t="s">
        <v>61</v>
      </c>
      <c r="V3941" t="s">
        <v>19043</v>
      </c>
      <c r="W3941">
        <v>179783</v>
      </c>
      <c r="X3941">
        <v>18420</v>
      </c>
      <c r="Y3941">
        <v>161363</v>
      </c>
      <c r="Z3941">
        <v>127517</v>
      </c>
      <c r="AA3941">
        <v>102517</v>
      </c>
      <c r="AB3941" t="s">
        <v>63</v>
      </c>
      <c r="AC3941" s="1">
        <v>37987</v>
      </c>
      <c r="AD3941">
        <v>165000</v>
      </c>
      <c r="AE3941">
        <v>1694</v>
      </c>
      <c r="AF3941">
        <v>2392</v>
      </c>
      <c r="AG3941" t="s">
        <v>64</v>
      </c>
      <c r="AH3941" t="s">
        <v>65</v>
      </c>
      <c r="AI3941">
        <v>1</v>
      </c>
      <c r="AJ3941">
        <v>1991</v>
      </c>
      <c r="AK3941">
        <v>3</v>
      </c>
      <c r="AL3941">
        <v>2</v>
      </c>
      <c r="AN3941">
        <v>1754</v>
      </c>
      <c r="AO3941">
        <v>32</v>
      </c>
      <c r="AP3941" t="s">
        <v>63</v>
      </c>
      <c r="AQ3941" t="s">
        <v>66</v>
      </c>
      <c r="AR3941">
        <v>2518</v>
      </c>
      <c r="AW3941" t="s">
        <v>19044</v>
      </c>
      <c r="AX3941" t="s">
        <v>19045</v>
      </c>
      <c r="AY3941" t="s">
        <v>19046</v>
      </c>
      <c r="AZ3941" t="s">
        <v>70</v>
      </c>
    </row>
    <row r="3942" spans="1:52" x14ac:dyDescent="0.3">
      <c r="A3942">
        <v>2221160</v>
      </c>
      <c r="B3942" t="s">
        <v>19047</v>
      </c>
      <c r="C3942" t="str">
        <f t="shared" si="471"/>
        <v>7492</v>
      </c>
      <c r="D3942" t="s">
        <v>8411</v>
      </c>
      <c r="E3942" t="str">
        <f>"8600"</f>
        <v>8600</v>
      </c>
      <c r="F3942" t="s">
        <v>19048</v>
      </c>
      <c r="G3942" t="str">
        <f>"09"</f>
        <v>09</v>
      </c>
      <c r="H3942" t="s">
        <v>55</v>
      </c>
      <c r="I3942" t="s">
        <v>56</v>
      </c>
      <c r="J3942" t="s">
        <v>19049</v>
      </c>
      <c r="K3942">
        <v>2</v>
      </c>
      <c r="L3942">
        <v>305881</v>
      </c>
      <c r="M3942">
        <v>7.02</v>
      </c>
      <c r="N3942" t="str">
        <f t="shared" si="469"/>
        <v>000X</v>
      </c>
      <c r="O3942">
        <v>2986</v>
      </c>
      <c r="P3942" t="s">
        <v>58</v>
      </c>
      <c r="Q3942" t="s">
        <v>8502</v>
      </c>
      <c r="R3942" t="s">
        <v>140</v>
      </c>
      <c r="T3942" t="s">
        <v>61</v>
      </c>
      <c r="V3942" t="s">
        <v>19050</v>
      </c>
      <c r="W3942">
        <v>99410</v>
      </c>
      <c r="X3942">
        <v>59670</v>
      </c>
      <c r="Y3942">
        <v>39740</v>
      </c>
      <c r="Z3942">
        <v>99410</v>
      </c>
      <c r="AA3942">
        <v>99410</v>
      </c>
      <c r="AB3942" t="s">
        <v>63</v>
      </c>
      <c r="AC3942" s="1">
        <v>37956</v>
      </c>
      <c r="AD3942">
        <v>16058400</v>
      </c>
      <c r="AE3942">
        <v>1670</v>
      </c>
      <c r="AF3942">
        <v>740</v>
      </c>
      <c r="AG3942" t="s">
        <v>64</v>
      </c>
      <c r="AH3942" t="s">
        <v>570</v>
      </c>
      <c r="AR3942">
        <v>740</v>
      </c>
      <c r="AS3942">
        <v>1992</v>
      </c>
      <c r="AT3942" t="s">
        <v>19051</v>
      </c>
      <c r="AU3942">
        <v>500</v>
      </c>
      <c r="AV3942">
        <v>1</v>
      </c>
      <c r="AW3942" t="s">
        <v>2613</v>
      </c>
      <c r="AX3942" t="s">
        <v>19052</v>
      </c>
      <c r="AY3942" t="s">
        <v>2615</v>
      </c>
      <c r="AZ3942" t="s">
        <v>958</v>
      </c>
    </row>
    <row r="3943" spans="1:52" x14ac:dyDescent="0.3">
      <c r="A3943">
        <v>2221437</v>
      </c>
      <c r="B3943" t="s">
        <v>19053</v>
      </c>
      <c r="C3943" t="str">
        <f t="shared" si="471"/>
        <v>7492</v>
      </c>
      <c r="D3943" t="s">
        <v>8411</v>
      </c>
      <c r="E3943" t="str">
        <f>"9400"</f>
        <v>9400</v>
      </c>
      <c r="F3943" t="s">
        <v>6520</v>
      </c>
      <c r="G3943" t="str">
        <f t="shared" ref="G3943:G3964" si="475">"11"</f>
        <v>11</v>
      </c>
      <c r="H3943" t="s">
        <v>55</v>
      </c>
      <c r="I3943" t="s">
        <v>56</v>
      </c>
      <c r="J3943" t="s">
        <v>6521</v>
      </c>
      <c r="K3943">
        <v>0</v>
      </c>
      <c r="L3943">
        <v>189201</v>
      </c>
      <c r="M3943">
        <v>4.34</v>
      </c>
      <c r="N3943" t="str">
        <f>"000B"</f>
        <v>000B</v>
      </c>
      <c r="O3943">
        <v>4680</v>
      </c>
      <c r="P3943" t="s">
        <v>72</v>
      </c>
      <c r="Q3943" t="s">
        <v>9268</v>
      </c>
      <c r="R3943" t="s">
        <v>9269</v>
      </c>
      <c r="T3943" t="s">
        <v>61</v>
      </c>
      <c r="V3943" t="s">
        <v>19054</v>
      </c>
      <c r="W3943">
        <v>50</v>
      </c>
      <c r="X3943">
        <v>50</v>
      </c>
      <c r="Y3943">
        <v>0</v>
      </c>
      <c r="Z3943">
        <v>50</v>
      </c>
      <c r="AA3943">
        <v>50</v>
      </c>
      <c r="AB3943" t="s">
        <v>72</v>
      </c>
      <c r="AC3943" s="1">
        <v>31898</v>
      </c>
      <c r="AD3943">
        <v>7304100</v>
      </c>
      <c r="AE3943">
        <v>739</v>
      </c>
      <c r="AF3943">
        <v>16</v>
      </c>
      <c r="AG3943" t="s">
        <v>103</v>
      </c>
      <c r="AH3943" t="s">
        <v>570</v>
      </c>
      <c r="AR3943">
        <v>0</v>
      </c>
      <c r="AW3943" t="s">
        <v>6523</v>
      </c>
      <c r="AX3943" t="s">
        <v>6524</v>
      </c>
      <c r="AY3943" t="s">
        <v>6525</v>
      </c>
      <c r="AZ3943" t="s">
        <v>6526</v>
      </c>
    </row>
    <row r="3944" spans="1:52" x14ac:dyDescent="0.3">
      <c r="A3944">
        <v>2221577</v>
      </c>
      <c r="B3944" t="s">
        <v>19055</v>
      </c>
      <c r="C3944" t="str">
        <f t="shared" si="471"/>
        <v>7492</v>
      </c>
      <c r="D3944" t="s">
        <v>8411</v>
      </c>
      <c r="E3944" t="str">
        <f>"0100"</f>
        <v>0100</v>
      </c>
      <c r="F3944" t="s">
        <v>54</v>
      </c>
      <c r="G3944" t="str">
        <f t="shared" si="475"/>
        <v>11</v>
      </c>
      <c r="H3944" t="s">
        <v>55</v>
      </c>
      <c r="I3944" t="s">
        <v>56</v>
      </c>
      <c r="J3944" t="s">
        <v>57</v>
      </c>
      <c r="K3944">
        <v>1</v>
      </c>
      <c r="L3944">
        <v>47023</v>
      </c>
      <c r="M3944">
        <v>1.08</v>
      </c>
      <c r="N3944" t="str">
        <f t="shared" ref="N3944:N4007" si="476">"000X"</f>
        <v>000X</v>
      </c>
      <c r="O3944">
        <v>4964</v>
      </c>
      <c r="P3944" t="s">
        <v>72</v>
      </c>
      <c r="Q3944" t="s">
        <v>8971</v>
      </c>
      <c r="R3944" t="s">
        <v>60</v>
      </c>
      <c r="T3944" t="s">
        <v>61</v>
      </c>
      <c r="V3944" t="s">
        <v>19056</v>
      </c>
      <c r="W3944">
        <v>223231</v>
      </c>
      <c r="X3944">
        <v>17270</v>
      </c>
      <c r="Y3944">
        <v>205961</v>
      </c>
      <c r="Z3944">
        <v>185672</v>
      </c>
      <c r="AA3944">
        <v>160672</v>
      </c>
      <c r="AB3944" t="s">
        <v>63</v>
      </c>
      <c r="AC3944" s="1">
        <v>38626</v>
      </c>
      <c r="AD3944">
        <v>48000</v>
      </c>
      <c r="AE3944">
        <v>1924</v>
      </c>
      <c r="AF3944">
        <v>269</v>
      </c>
      <c r="AG3944" t="s">
        <v>64</v>
      </c>
      <c r="AH3944" t="s">
        <v>515</v>
      </c>
      <c r="AI3944">
        <v>1</v>
      </c>
      <c r="AJ3944">
        <v>2002</v>
      </c>
      <c r="AK3944">
        <v>3</v>
      </c>
      <c r="AL3944">
        <v>2</v>
      </c>
      <c r="AN3944">
        <v>2031</v>
      </c>
      <c r="AO3944">
        <v>32</v>
      </c>
      <c r="AP3944" t="s">
        <v>63</v>
      </c>
      <c r="AQ3944" t="s">
        <v>66</v>
      </c>
      <c r="AR3944">
        <v>3074</v>
      </c>
      <c r="AW3944" t="s">
        <v>19057</v>
      </c>
      <c r="AX3944" t="s">
        <v>19058</v>
      </c>
      <c r="AY3944" t="s">
        <v>19059</v>
      </c>
      <c r="AZ3944" t="s">
        <v>9560</v>
      </c>
    </row>
    <row r="3945" spans="1:52" x14ac:dyDescent="0.3">
      <c r="A3945">
        <v>2221674</v>
      </c>
      <c r="B3945" t="s">
        <v>19060</v>
      </c>
      <c r="C3945" t="str">
        <f t="shared" si="471"/>
        <v>7492</v>
      </c>
      <c r="D3945" t="s">
        <v>8411</v>
      </c>
      <c r="E3945" t="str">
        <f>"0100"</f>
        <v>0100</v>
      </c>
      <c r="F3945" t="s">
        <v>54</v>
      </c>
      <c r="G3945" t="str">
        <f t="shared" si="475"/>
        <v>11</v>
      </c>
      <c r="H3945" t="s">
        <v>55</v>
      </c>
      <c r="I3945" t="s">
        <v>56</v>
      </c>
      <c r="J3945" t="s">
        <v>57</v>
      </c>
      <c r="K3945">
        <v>1</v>
      </c>
      <c r="L3945">
        <v>45054</v>
      </c>
      <c r="M3945">
        <v>1.03</v>
      </c>
      <c r="N3945" t="str">
        <f t="shared" si="476"/>
        <v>000X</v>
      </c>
      <c r="O3945">
        <v>1756</v>
      </c>
      <c r="P3945" t="s">
        <v>58</v>
      </c>
      <c r="Q3945" t="s">
        <v>265</v>
      </c>
      <c r="R3945" t="s">
        <v>266</v>
      </c>
      <c r="T3945" t="s">
        <v>61</v>
      </c>
      <c r="V3945" t="s">
        <v>19061</v>
      </c>
      <c r="W3945">
        <v>305821</v>
      </c>
      <c r="X3945">
        <v>16550</v>
      </c>
      <c r="Y3945">
        <v>289271</v>
      </c>
      <c r="Z3945">
        <v>296126</v>
      </c>
      <c r="AA3945">
        <v>271126</v>
      </c>
      <c r="AB3945" t="s">
        <v>63</v>
      </c>
      <c r="AC3945" s="1">
        <v>43755</v>
      </c>
      <c r="AD3945">
        <v>354000</v>
      </c>
      <c r="AE3945">
        <v>3012</v>
      </c>
      <c r="AF3945">
        <v>1258</v>
      </c>
      <c r="AG3945" t="s">
        <v>64</v>
      </c>
      <c r="AH3945" t="s">
        <v>76</v>
      </c>
      <c r="AI3945">
        <v>1</v>
      </c>
      <c r="AJ3945">
        <v>2017</v>
      </c>
      <c r="AK3945">
        <v>3</v>
      </c>
      <c r="AL3945">
        <v>2</v>
      </c>
      <c r="AN3945">
        <v>2375</v>
      </c>
      <c r="AO3945">
        <v>32</v>
      </c>
      <c r="AP3945" t="s">
        <v>63</v>
      </c>
      <c r="AQ3945" t="s">
        <v>66</v>
      </c>
      <c r="AR3945">
        <v>3554</v>
      </c>
      <c r="AW3945" t="s">
        <v>19062</v>
      </c>
      <c r="AY3945" t="s">
        <v>19063</v>
      </c>
      <c r="AZ3945" t="s">
        <v>70</v>
      </c>
    </row>
    <row r="3946" spans="1:52" x14ac:dyDescent="0.3">
      <c r="A3946">
        <v>2215674</v>
      </c>
      <c r="B3946" t="s">
        <v>19064</v>
      </c>
      <c r="C3946" t="str">
        <f t="shared" si="471"/>
        <v>7492</v>
      </c>
      <c r="D3946" t="s">
        <v>8411</v>
      </c>
      <c r="E3946" t="str">
        <f>"0100"</f>
        <v>0100</v>
      </c>
      <c r="F3946" t="s">
        <v>54</v>
      </c>
      <c r="G3946" t="str">
        <f t="shared" si="475"/>
        <v>11</v>
      </c>
      <c r="H3946" t="s">
        <v>55</v>
      </c>
      <c r="I3946" t="s">
        <v>56</v>
      </c>
      <c r="J3946" t="s">
        <v>8434</v>
      </c>
      <c r="K3946">
        <v>1</v>
      </c>
      <c r="L3946">
        <v>63264</v>
      </c>
      <c r="M3946">
        <v>1.45</v>
      </c>
      <c r="N3946" t="str">
        <f t="shared" si="476"/>
        <v>000X</v>
      </c>
      <c r="O3946">
        <v>1790</v>
      </c>
      <c r="P3946" t="s">
        <v>58</v>
      </c>
      <c r="Q3946" t="s">
        <v>9024</v>
      </c>
      <c r="R3946" t="s">
        <v>140</v>
      </c>
      <c r="T3946" t="s">
        <v>61</v>
      </c>
      <c r="V3946" t="s">
        <v>19065</v>
      </c>
      <c r="W3946">
        <v>167285</v>
      </c>
      <c r="X3946">
        <v>18150</v>
      </c>
      <c r="Y3946">
        <v>149135</v>
      </c>
      <c r="Z3946">
        <v>118247</v>
      </c>
      <c r="AA3946">
        <v>92747</v>
      </c>
      <c r="AB3946" t="s">
        <v>63</v>
      </c>
      <c r="AC3946" s="1">
        <v>38930</v>
      </c>
      <c r="AD3946">
        <v>235000</v>
      </c>
      <c r="AE3946">
        <v>2044</v>
      </c>
      <c r="AF3946">
        <v>2206</v>
      </c>
      <c r="AG3946" t="s">
        <v>64</v>
      </c>
      <c r="AH3946" t="s">
        <v>76</v>
      </c>
      <c r="AI3946">
        <v>1</v>
      </c>
      <c r="AJ3946">
        <v>1985</v>
      </c>
      <c r="AK3946">
        <v>3</v>
      </c>
      <c r="AL3946">
        <v>2</v>
      </c>
      <c r="AN3946">
        <v>1583</v>
      </c>
      <c r="AO3946">
        <v>32</v>
      </c>
      <c r="AP3946" t="s">
        <v>63</v>
      </c>
      <c r="AQ3946" t="s">
        <v>66</v>
      </c>
      <c r="AR3946">
        <v>2751</v>
      </c>
      <c r="AW3946" t="s">
        <v>19066</v>
      </c>
      <c r="AY3946" t="s">
        <v>19067</v>
      </c>
      <c r="AZ3946" t="s">
        <v>70</v>
      </c>
    </row>
    <row r="3947" spans="1:52" x14ac:dyDescent="0.3">
      <c r="A3947">
        <v>2216417</v>
      </c>
      <c r="B3947" t="s">
        <v>19068</v>
      </c>
      <c r="C3947" t="str">
        <f t="shared" si="471"/>
        <v>7492</v>
      </c>
      <c r="D3947" t="s">
        <v>8411</v>
      </c>
      <c r="E3947" t="str">
        <f>"0100"</f>
        <v>0100</v>
      </c>
      <c r="F3947" t="s">
        <v>54</v>
      </c>
      <c r="G3947" t="str">
        <f t="shared" si="475"/>
        <v>11</v>
      </c>
      <c r="H3947" t="s">
        <v>55</v>
      </c>
      <c r="I3947" t="s">
        <v>56</v>
      </c>
      <c r="J3947" t="s">
        <v>57</v>
      </c>
      <c r="K3947">
        <v>1</v>
      </c>
      <c r="L3947">
        <v>46559</v>
      </c>
      <c r="M3947">
        <v>1.07</v>
      </c>
      <c r="N3947" t="str">
        <f t="shared" si="476"/>
        <v>000X</v>
      </c>
      <c r="O3947">
        <v>4581</v>
      </c>
      <c r="P3947" t="s">
        <v>72</v>
      </c>
      <c r="Q3947" t="s">
        <v>9242</v>
      </c>
      <c r="R3947" t="s">
        <v>60</v>
      </c>
      <c r="T3947" t="s">
        <v>61</v>
      </c>
      <c r="V3947" t="s">
        <v>19069</v>
      </c>
      <c r="W3947">
        <v>205882</v>
      </c>
      <c r="X3947">
        <v>17100</v>
      </c>
      <c r="Y3947">
        <v>188782</v>
      </c>
      <c r="Z3947">
        <v>160603</v>
      </c>
      <c r="AA3947">
        <v>135603</v>
      </c>
      <c r="AB3947" t="s">
        <v>63</v>
      </c>
      <c r="AC3947" s="1">
        <v>37622</v>
      </c>
      <c r="AD3947">
        <v>10000</v>
      </c>
      <c r="AE3947">
        <v>1565</v>
      </c>
      <c r="AF3947">
        <v>2175</v>
      </c>
      <c r="AG3947" t="s">
        <v>103</v>
      </c>
      <c r="AH3947" t="s">
        <v>76</v>
      </c>
      <c r="AI3947">
        <v>1</v>
      </c>
      <c r="AJ3947">
        <v>2004</v>
      </c>
      <c r="AK3947">
        <v>3</v>
      </c>
      <c r="AL3947">
        <v>2</v>
      </c>
      <c r="AN3947">
        <v>1865</v>
      </c>
      <c r="AO3947">
        <v>32</v>
      </c>
      <c r="AP3947" t="s">
        <v>63</v>
      </c>
      <c r="AQ3947" t="s">
        <v>66</v>
      </c>
      <c r="AR3947">
        <v>2577</v>
      </c>
      <c r="AW3947" t="s">
        <v>19070</v>
      </c>
      <c r="AX3947" t="s">
        <v>19071</v>
      </c>
      <c r="AY3947" t="s">
        <v>19072</v>
      </c>
      <c r="AZ3947" t="s">
        <v>70</v>
      </c>
    </row>
    <row r="3948" spans="1:52" x14ac:dyDescent="0.3">
      <c r="A3948">
        <v>2216760</v>
      </c>
      <c r="B3948" t="s">
        <v>19073</v>
      </c>
      <c r="C3948" t="str">
        <f t="shared" si="471"/>
        <v>7492</v>
      </c>
      <c r="D3948" t="s">
        <v>8411</v>
      </c>
      <c r="E3948" t="str">
        <f>"0000"</f>
        <v>0000</v>
      </c>
      <c r="F3948" t="s">
        <v>108</v>
      </c>
      <c r="G3948" t="str">
        <f t="shared" si="475"/>
        <v>11</v>
      </c>
      <c r="H3948" t="s">
        <v>55</v>
      </c>
      <c r="I3948" t="s">
        <v>56</v>
      </c>
      <c r="J3948" t="s">
        <v>57</v>
      </c>
      <c r="K3948">
        <v>0</v>
      </c>
      <c r="L3948">
        <v>43634</v>
      </c>
      <c r="M3948">
        <v>1</v>
      </c>
      <c r="N3948" t="str">
        <f t="shared" si="476"/>
        <v>000X</v>
      </c>
      <c r="O3948">
        <v>4423</v>
      </c>
      <c r="P3948" t="s">
        <v>72</v>
      </c>
      <c r="Q3948" t="s">
        <v>8965</v>
      </c>
      <c r="R3948" t="s">
        <v>140</v>
      </c>
      <c r="T3948" t="s">
        <v>61</v>
      </c>
      <c r="V3948" t="s">
        <v>19074</v>
      </c>
      <c r="W3948">
        <v>16030</v>
      </c>
      <c r="X3948">
        <v>16030</v>
      </c>
      <c r="Y3948">
        <v>0</v>
      </c>
      <c r="Z3948">
        <v>16030</v>
      </c>
      <c r="AA3948">
        <v>16030</v>
      </c>
      <c r="AB3948" t="s">
        <v>72</v>
      </c>
      <c r="AR3948">
        <v>0</v>
      </c>
      <c r="AW3948" t="s">
        <v>19075</v>
      </c>
      <c r="AY3948" t="s">
        <v>19076</v>
      </c>
      <c r="AZ3948" t="s">
        <v>19077</v>
      </c>
    </row>
    <row r="3949" spans="1:52" x14ac:dyDescent="0.3">
      <c r="A3949">
        <v>2220660</v>
      </c>
      <c r="B3949" t="s">
        <v>19078</v>
      </c>
      <c r="C3949" t="str">
        <f t="shared" si="471"/>
        <v>7492</v>
      </c>
      <c r="D3949" t="s">
        <v>8411</v>
      </c>
      <c r="E3949" t="str">
        <f>"0100"</f>
        <v>0100</v>
      </c>
      <c r="F3949" t="s">
        <v>54</v>
      </c>
      <c r="G3949" t="str">
        <f t="shared" si="475"/>
        <v>11</v>
      </c>
      <c r="H3949" t="s">
        <v>55</v>
      </c>
      <c r="I3949" t="s">
        <v>56</v>
      </c>
      <c r="J3949" t="s">
        <v>57</v>
      </c>
      <c r="K3949">
        <v>1</v>
      </c>
      <c r="L3949">
        <v>47175</v>
      </c>
      <c r="M3949">
        <v>1.08</v>
      </c>
      <c r="N3949" t="str">
        <f t="shared" si="476"/>
        <v>000X</v>
      </c>
      <c r="O3949">
        <v>1639</v>
      </c>
      <c r="P3949" t="s">
        <v>58</v>
      </c>
      <c r="Q3949" t="s">
        <v>9024</v>
      </c>
      <c r="R3949" t="s">
        <v>140</v>
      </c>
      <c r="T3949" t="s">
        <v>61</v>
      </c>
      <c r="V3949" t="s">
        <v>19079</v>
      </c>
      <c r="W3949">
        <v>198529</v>
      </c>
      <c r="X3949">
        <v>17330</v>
      </c>
      <c r="Y3949">
        <v>181199</v>
      </c>
      <c r="Z3949">
        <v>156015</v>
      </c>
      <c r="AA3949">
        <v>130515</v>
      </c>
      <c r="AB3949" t="s">
        <v>63</v>
      </c>
      <c r="AC3949" s="1">
        <v>36770</v>
      </c>
      <c r="AD3949">
        <v>145000</v>
      </c>
      <c r="AE3949">
        <v>1388</v>
      </c>
      <c r="AF3949">
        <v>2459</v>
      </c>
      <c r="AG3949" t="s">
        <v>64</v>
      </c>
      <c r="AH3949" t="s">
        <v>76</v>
      </c>
      <c r="AI3949">
        <v>1</v>
      </c>
      <c r="AJ3949">
        <v>1997</v>
      </c>
      <c r="AK3949">
        <v>3</v>
      </c>
      <c r="AL3949">
        <v>2</v>
      </c>
      <c r="AN3949">
        <v>1710</v>
      </c>
      <c r="AO3949">
        <v>32</v>
      </c>
      <c r="AP3949" t="s">
        <v>63</v>
      </c>
      <c r="AQ3949" t="s">
        <v>66</v>
      </c>
      <c r="AR3949">
        <v>2488</v>
      </c>
      <c r="AW3949" t="s">
        <v>19080</v>
      </c>
      <c r="AY3949" t="s">
        <v>19081</v>
      </c>
      <c r="AZ3949" t="s">
        <v>70</v>
      </c>
    </row>
    <row r="3950" spans="1:52" x14ac:dyDescent="0.3">
      <c r="A3950">
        <v>2220678</v>
      </c>
      <c r="B3950" t="s">
        <v>19082</v>
      </c>
      <c r="C3950" t="str">
        <f t="shared" si="471"/>
        <v>7492</v>
      </c>
      <c r="D3950" t="s">
        <v>8411</v>
      </c>
      <c r="E3950" t="str">
        <f>"0000"</f>
        <v>0000</v>
      </c>
      <c r="F3950" t="s">
        <v>108</v>
      </c>
      <c r="G3950" t="str">
        <f t="shared" si="475"/>
        <v>11</v>
      </c>
      <c r="H3950" t="s">
        <v>55</v>
      </c>
      <c r="I3950" t="s">
        <v>56</v>
      </c>
      <c r="J3950" t="s">
        <v>57</v>
      </c>
      <c r="K3950">
        <v>0</v>
      </c>
      <c r="L3950">
        <v>44625</v>
      </c>
      <c r="M3950">
        <v>1.02</v>
      </c>
      <c r="N3950" t="str">
        <f t="shared" si="476"/>
        <v>000X</v>
      </c>
      <c r="O3950">
        <v>1657</v>
      </c>
      <c r="P3950" t="s">
        <v>58</v>
      </c>
      <c r="Q3950" t="s">
        <v>9024</v>
      </c>
      <c r="R3950" t="s">
        <v>140</v>
      </c>
      <c r="T3950" t="s">
        <v>61</v>
      </c>
      <c r="V3950" t="s">
        <v>19083</v>
      </c>
      <c r="W3950">
        <v>16390</v>
      </c>
      <c r="X3950">
        <v>16390</v>
      </c>
      <c r="Y3950">
        <v>0</v>
      </c>
      <c r="Z3950">
        <v>16390</v>
      </c>
      <c r="AA3950">
        <v>16390</v>
      </c>
      <c r="AB3950" t="s">
        <v>72</v>
      </c>
      <c r="AC3950" s="1">
        <v>37377</v>
      </c>
      <c r="AD3950">
        <v>22500</v>
      </c>
      <c r="AE3950">
        <v>1514</v>
      </c>
      <c r="AF3950">
        <v>638</v>
      </c>
      <c r="AG3950" t="s">
        <v>103</v>
      </c>
      <c r="AH3950" t="s">
        <v>76</v>
      </c>
      <c r="AR3950">
        <v>0</v>
      </c>
      <c r="AW3950" t="s">
        <v>19084</v>
      </c>
      <c r="AY3950" t="s">
        <v>19085</v>
      </c>
      <c r="AZ3950" t="s">
        <v>70</v>
      </c>
    </row>
    <row r="3951" spans="1:52" x14ac:dyDescent="0.3">
      <c r="A3951">
        <v>2221062</v>
      </c>
      <c r="B3951" t="s">
        <v>19086</v>
      </c>
      <c r="C3951" t="str">
        <f t="shared" si="471"/>
        <v>7492</v>
      </c>
      <c r="D3951" t="s">
        <v>8411</v>
      </c>
      <c r="E3951" t="str">
        <f>"0100"</f>
        <v>0100</v>
      </c>
      <c r="F3951" t="s">
        <v>54</v>
      </c>
      <c r="G3951" t="str">
        <f t="shared" si="475"/>
        <v>11</v>
      </c>
      <c r="H3951" t="s">
        <v>55</v>
      </c>
      <c r="I3951" t="s">
        <v>56</v>
      </c>
      <c r="J3951" t="s">
        <v>57</v>
      </c>
      <c r="K3951">
        <v>1</v>
      </c>
      <c r="L3951">
        <v>52300</v>
      </c>
      <c r="M3951">
        <v>1.2</v>
      </c>
      <c r="N3951" t="str">
        <f t="shared" si="476"/>
        <v>000X</v>
      </c>
      <c r="O3951">
        <v>4521</v>
      </c>
      <c r="P3951" t="s">
        <v>72</v>
      </c>
      <c r="Q3951" t="s">
        <v>9242</v>
      </c>
      <c r="R3951" t="s">
        <v>60</v>
      </c>
      <c r="T3951" t="s">
        <v>61</v>
      </c>
      <c r="V3951" t="s">
        <v>19087</v>
      </c>
      <c r="W3951">
        <v>293918</v>
      </c>
      <c r="X3951">
        <v>19210</v>
      </c>
      <c r="Y3951">
        <v>274708</v>
      </c>
      <c r="Z3951">
        <v>230139</v>
      </c>
      <c r="AA3951">
        <v>205139</v>
      </c>
      <c r="AB3951" t="s">
        <v>63</v>
      </c>
      <c r="AC3951" s="1">
        <v>37104</v>
      </c>
      <c r="AD3951">
        <v>17000</v>
      </c>
      <c r="AE3951">
        <v>1451</v>
      </c>
      <c r="AF3951">
        <v>1076</v>
      </c>
      <c r="AG3951" t="s">
        <v>103</v>
      </c>
      <c r="AH3951" t="s">
        <v>76</v>
      </c>
      <c r="AI3951">
        <v>1</v>
      </c>
      <c r="AJ3951">
        <v>2005</v>
      </c>
      <c r="AK3951">
        <v>3</v>
      </c>
      <c r="AL3951">
        <v>3</v>
      </c>
      <c r="AN3951">
        <v>2809</v>
      </c>
      <c r="AO3951">
        <v>32</v>
      </c>
      <c r="AP3951" t="s">
        <v>63</v>
      </c>
      <c r="AQ3951" t="s">
        <v>66</v>
      </c>
      <c r="AR3951">
        <v>4022</v>
      </c>
      <c r="AW3951" t="s">
        <v>19088</v>
      </c>
      <c r="AX3951" t="s">
        <v>19089</v>
      </c>
      <c r="AY3951" t="s">
        <v>19090</v>
      </c>
      <c r="AZ3951" t="s">
        <v>70</v>
      </c>
    </row>
    <row r="3952" spans="1:52" x14ac:dyDescent="0.3">
      <c r="A3952">
        <v>2221445</v>
      </c>
      <c r="B3952" t="s">
        <v>19091</v>
      </c>
      <c r="C3952" t="str">
        <f t="shared" si="471"/>
        <v>7492</v>
      </c>
      <c r="D3952" t="s">
        <v>8411</v>
      </c>
      <c r="E3952" t="str">
        <f>"0100"</f>
        <v>0100</v>
      </c>
      <c r="F3952" t="s">
        <v>54</v>
      </c>
      <c r="G3952" t="str">
        <f t="shared" si="475"/>
        <v>11</v>
      </c>
      <c r="H3952" t="s">
        <v>55</v>
      </c>
      <c r="I3952" t="s">
        <v>56</v>
      </c>
      <c r="J3952" t="s">
        <v>57</v>
      </c>
      <c r="K3952">
        <v>1</v>
      </c>
      <c r="L3952">
        <v>46446</v>
      </c>
      <c r="M3952">
        <v>1.07</v>
      </c>
      <c r="N3952" t="str">
        <f t="shared" si="476"/>
        <v>000X</v>
      </c>
      <c r="O3952">
        <v>4728</v>
      </c>
      <c r="P3952" t="s">
        <v>72</v>
      </c>
      <c r="Q3952" t="s">
        <v>9071</v>
      </c>
      <c r="R3952" t="s">
        <v>364</v>
      </c>
      <c r="T3952" t="s">
        <v>61</v>
      </c>
      <c r="V3952" t="s">
        <v>19092</v>
      </c>
      <c r="W3952">
        <v>194262</v>
      </c>
      <c r="X3952">
        <v>17060</v>
      </c>
      <c r="Y3952">
        <v>177202</v>
      </c>
      <c r="Z3952">
        <v>145416</v>
      </c>
      <c r="AA3952">
        <v>120416</v>
      </c>
      <c r="AB3952" t="s">
        <v>63</v>
      </c>
      <c r="AC3952" s="1">
        <v>41671</v>
      </c>
      <c r="AD3952">
        <v>160000</v>
      </c>
      <c r="AE3952">
        <v>2605</v>
      </c>
      <c r="AF3952">
        <v>1771</v>
      </c>
      <c r="AG3952" t="s">
        <v>64</v>
      </c>
      <c r="AH3952" t="s">
        <v>76</v>
      </c>
      <c r="AI3952">
        <v>1</v>
      </c>
      <c r="AJ3952">
        <v>1993</v>
      </c>
      <c r="AK3952">
        <v>3</v>
      </c>
      <c r="AL3952">
        <v>2</v>
      </c>
      <c r="AM3952">
        <v>1</v>
      </c>
      <c r="AN3952">
        <v>1873</v>
      </c>
      <c r="AO3952">
        <v>32</v>
      </c>
      <c r="AP3952" t="s">
        <v>63</v>
      </c>
      <c r="AQ3952" t="s">
        <v>66</v>
      </c>
      <c r="AR3952">
        <v>2604</v>
      </c>
      <c r="AW3952" t="s">
        <v>19093</v>
      </c>
      <c r="AY3952" t="s">
        <v>19094</v>
      </c>
      <c r="AZ3952" t="s">
        <v>19095</v>
      </c>
    </row>
    <row r="3953" spans="1:52" x14ac:dyDescent="0.3">
      <c r="A3953">
        <v>2221500</v>
      </c>
      <c r="B3953" t="s">
        <v>19096</v>
      </c>
      <c r="C3953" t="str">
        <f t="shared" si="471"/>
        <v>7492</v>
      </c>
      <c r="D3953" t="s">
        <v>8411</v>
      </c>
      <c r="E3953" t="str">
        <f>"0100"</f>
        <v>0100</v>
      </c>
      <c r="F3953" t="s">
        <v>54</v>
      </c>
      <c r="G3953" t="str">
        <f t="shared" si="475"/>
        <v>11</v>
      </c>
      <c r="H3953" t="s">
        <v>55</v>
      </c>
      <c r="I3953" t="s">
        <v>56</v>
      </c>
      <c r="J3953" t="s">
        <v>8434</v>
      </c>
      <c r="K3953">
        <v>1</v>
      </c>
      <c r="L3953">
        <v>61324</v>
      </c>
      <c r="M3953">
        <v>1.41</v>
      </c>
      <c r="N3953" t="str">
        <f t="shared" si="476"/>
        <v>000X</v>
      </c>
      <c r="O3953">
        <v>4650</v>
      </c>
      <c r="P3953" t="s">
        <v>72</v>
      </c>
      <c r="Q3953" t="s">
        <v>9071</v>
      </c>
      <c r="R3953" t="s">
        <v>364</v>
      </c>
      <c r="T3953" t="s">
        <v>61</v>
      </c>
      <c r="V3953" t="s">
        <v>19097</v>
      </c>
      <c r="W3953">
        <v>239039</v>
      </c>
      <c r="X3953">
        <v>17600</v>
      </c>
      <c r="Y3953">
        <v>221439</v>
      </c>
      <c r="Z3953">
        <v>205748</v>
      </c>
      <c r="AA3953">
        <v>180748</v>
      </c>
      <c r="AB3953" t="s">
        <v>63</v>
      </c>
      <c r="AC3953" s="1">
        <v>42516</v>
      </c>
      <c r="AD3953">
        <v>254000</v>
      </c>
      <c r="AE3953">
        <v>2762</v>
      </c>
      <c r="AF3953">
        <v>2281</v>
      </c>
      <c r="AG3953" t="s">
        <v>64</v>
      </c>
      <c r="AH3953" t="s">
        <v>76</v>
      </c>
      <c r="AI3953">
        <v>1</v>
      </c>
      <c r="AJ3953">
        <v>2016</v>
      </c>
      <c r="AK3953">
        <v>3</v>
      </c>
      <c r="AL3953">
        <v>2</v>
      </c>
      <c r="AN3953">
        <v>2208</v>
      </c>
      <c r="AO3953">
        <v>32</v>
      </c>
      <c r="AP3953" t="s">
        <v>72</v>
      </c>
      <c r="AQ3953" t="s">
        <v>66</v>
      </c>
      <c r="AR3953">
        <v>2965</v>
      </c>
      <c r="AW3953" t="s">
        <v>19098</v>
      </c>
      <c r="AX3953" t="s">
        <v>19099</v>
      </c>
      <c r="AY3953" t="s">
        <v>19100</v>
      </c>
      <c r="AZ3953" t="s">
        <v>70</v>
      </c>
    </row>
    <row r="3954" spans="1:52" x14ac:dyDescent="0.3">
      <c r="A3954">
        <v>2221534</v>
      </c>
      <c r="B3954" t="s">
        <v>19101</v>
      </c>
      <c r="C3954" t="str">
        <f t="shared" si="471"/>
        <v>7492</v>
      </c>
      <c r="D3954" t="s">
        <v>8411</v>
      </c>
      <c r="E3954" t="str">
        <f>"0000"</f>
        <v>0000</v>
      </c>
      <c r="F3954" t="s">
        <v>108</v>
      </c>
      <c r="G3954" t="str">
        <f t="shared" si="475"/>
        <v>11</v>
      </c>
      <c r="H3954" t="s">
        <v>55</v>
      </c>
      <c r="I3954" t="s">
        <v>56</v>
      </c>
      <c r="J3954" t="s">
        <v>8434</v>
      </c>
      <c r="K3954">
        <v>0</v>
      </c>
      <c r="L3954">
        <v>55915</v>
      </c>
      <c r="M3954">
        <v>1.28</v>
      </c>
      <c r="N3954" t="str">
        <f t="shared" si="476"/>
        <v>000X</v>
      </c>
      <c r="O3954">
        <v>4815</v>
      </c>
      <c r="P3954" t="s">
        <v>72</v>
      </c>
      <c r="Q3954" t="s">
        <v>8978</v>
      </c>
      <c r="R3954" t="s">
        <v>364</v>
      </c>
      <c r="T3954" t="s">
        <v>61</v>
      </c>
      <c r="V3954" t="s">
        <v>19102</v>
      </c>
      <c r="W3954">
        <v>16050</v>
      </c>
      <c r="X3954">
        <v>16050</v>
      </c>
      <c r="Y3954">
        <v>0</v>
      </c>
      <c r="Z3954">
        <v>16050</v>
      </c>
      <c r="AA3954">
        <v>16050</v>
      </c>
      <c r="AB3954" t="s">
        <v>72</v>
      </c>
      <c r="AC3954" s="1">
        <v>43977</v>
      </c>
      <c r="AD3954">
        <v>26000</v>
      </c>
      <c r="AE3954">
        <v>3068</v>
      </c>
      <c r="AF3954">
        <v>2307</v>
      </c>
      <c r="AG3954" t="s">
        <v>103</v>
      </c>
      <c r="AH3954" t="s">
        <v>76</v>
      </c>
      <c r="AR3954">
        <v>0</v>
      </c>
      <c r="AW3954" t="s">
        <v>19103</v>
      </c>
      <c r="AY3954" t="s">
        <v>19104</v>
      </c>
      <c r="AZ3954" t="s">
        <v>19105</v>
      </c>
    </row>
    <row r="3955" spans="1:52" x14ac:dyDescent="0.3">
      <c r="A3955">
        <v>2221607</v>
      </c>
      <c r="B3955" t="s">
        <v>19106</v>
      </c>
      <c r="C3955" t="str">
        <f t="shared" si="471"/>
        <v>7492</v>
      </c>
      <c r="D3955" t="s">
        <v>8411</v>
      </c>
      <c r="E3955" t="str">
        <f>"0100"</f>
        <v>0100</v>
      </c>
      <c r="F3955" t="s">
        <v>54</v>
      </c>
      <c r="G3955" t="str">
        <f t="shared" si="475"/>
        <v>11</v>
      </c>
      <c r="H3955" t="s">
        <v>55</v>
      </c>
      <c r="I3955" t="s">
        <v>56</v>
      </c>
      <c r="J3955" t="s">
        <v>57</v>
      </c>
      <c r="K3955">
        <v>1</v>
      </c>
      <c r="L3955">
        <v>47214</v>
      </c>
      <c r="M3955">
        <v>1.08</v>
      </c>
      <c r="N3955" t="str">
        <f t="shared" si="476"/>
        <v>000X</v>
      </c>
      <c r="O3955">
        <v>4774</v>
      </c>
      <c r="P3955" t="s">
        <v>72</v>
      </c>
      <c r="Q3955" t="s">
        <v>8971</v>
      </c>
      <c r="R3955" t="s">
        <v>60</v>
      </c>
      <c r="T3955" t="s">
        <v>61</v>
      </c>
      <c r="V3955" t="s">
        <v>19107</v>
      </c>
      <c r="W3955">
        <v>258292</v>
      </c>
      <c r="X3955">
        <v>17340</v>
      </c>
      <c r="Y3955">
        <v>240952</v>
      </c>
      <c r="Z3955">
        <v>212562</v>
      </c>
      <c r="AA3955">
        <v>0</v>
      </c>
      <c r="AB3955" t="s">
        <v>63</v>
      </c>
      <c r="AC3955" s="1">
        <v>41760</v>
      </c>
      <c r="AD3955">
        <v>239000</v>
      </c>
      <c r="AE3955">
        <v>2623</v>
      </c>
      <c r="AF3955">
        <v>1414</v>
      </c>
      <c r="AG3955" t="s">
        <v>64</v>
      </c>
      <c r="AH3955" t="s">
        <v>76</v>
      </c>
      <c r="AI3955">
        <v>1</v>
      </c>
      <c r="AJ3955">
        <v>2005</v>
      </c>
      <c r="AK3955">
        <v>3</v>
      </c>
      <c r="AL3955">
        <v>2</v>
      </c>
      <c r="AN3955">
        <v>2472</v>
      </c>
      <c r="AO3955">
        <v>32</v>
      </c>
      <c r="AP3955" t="s">
        <v>63</v>
      </c>
      <c r="AQ3955" t="s">
        <v>66</v>
      </c>
      <c r="AR3955">
        <v>3382</v>
      </c>
      <c r="AW3955" t="s">
        <v>19108</v>
      </c>
      <c r="AX3955" t="s">
        <v>19109</v>
      </c>
      <c r="AY3955" t="s">
        <v>19110</v>
      </c>
      <c r="AZ3955" t="s">
        <v>70</v>
      </c>
    </row>
    <row r="3956" spans="1:52" x14ac:dyDescent="0.3">
      <c r="A3956">
        <v>2221658</v>
      </c>
      <c r="B3956" t="s">
        <v>19111</v>
      </c>
      <c r="C3956" t="str">
        <f t="shared" si="471"/>
        <v>7492</v>
      </c>
      <c r="D3956" t="s">
        <v>8411</v>
      </c>
      <c r="E3956" t="str">
        <f>"0100"</f>
        <v>0100</v>
      </c>
      <c r="F3956" t="s">
        <v>54</v>
      </c>
      <c r="G3956" t="str">
        <f t="shared" si="475"/>
        <v>11</v>
      </c>
      <c r="H3956" t="s">
        <v>55</v>
      </c>
      <c r="I3956" t="s">
        <v>56</v>
      </c>
      <c r="J3956" t="s">
        <v>57</v>
      </c>
      <c r="K3956">
        <v>1</v>
      </c>
      <c r="L3956">
        <v>43786</v>
      </c>
      <c r="M3956">
        <v>1.01</v>
      </c>
      <c r="N3956" t="str">
        <f t="shared" si="476"/>
        <v>000X</v>
      </c>
      <c r="O3956">
        <v>1784</v>
      </c>
      <c r="P3956" t="s">
        <v>58</v>
      </c>
      <c r="Q3956" t="s">
        <v>265</v>
      </c>
      <c r="R3956" t="s">
        <v>266</v>
      </c>
      <c r="T3956" t="s">
        <v>61</v>
      </c>
      <c r="V3956" t="s">
        <v>19112</v>
      </c>
      <c r="W3956">
        <v>266154</v>
      </c>
      <c r="X3956">
        <v>16080</v>
      </c>
      <c r="Y3956">
        <v>250074</v>
      </c>
      <c r="Z3956">
        <v>265281</v>
      </c>
      <c r="AA3956">
        <v>240281</v>
      </c>
      <c r="AB3956" t="s">
        <v>63</v>
      </c>
      <c r="AC3956" s="1">
        <v>37500</v>
      </c>
      <c r="AD3956">
        <v>13500</v>
      </c>
      <c r="AE3956">
        <v>1538</v>
      </c>
      <c r="AF3956">
        <v>2223</v>
      </c>
      <c r="AG3956" t="s">
        <v>103</v>
      </c>
      <c r="AH3956" t="s">
        <v>76</v>
      </c>
      <c r="AI3956">
        <v>1</v>
      </c>
      <c r="AJ3956">
        <v>2005</v>
      </c>
      <c r="AK3956">
        <v>3</v>
      </c>
      <c r="AL3956">
        <v>2</v>
      </c>
      <c r="AM3956">
        <v>1</v>
      </c>
      <c r="AN3956">
        <v>2298</v>
      </c>
      <c r="AO3956">
        <v>32</v>
      </c>
      <c r="AP3956" t="s">
        <v>63</v>
      </c>
      <c r="AQ3956" t="s">
        <v>66</v>
      </c>
      <c r="AR3956">
        <v>3530</v>
      </c>
      <c r="AW3956" t="s">
        <v>19113</v>
      </c>
      <c r="AX3956" t="s">
        <v>19114</v>
      </c>
      <c r="AY3956" t="s">
        <v>19115</v>
      </c>
      <c r="AZ3956" t="s">
        <v>70</v>
      </c>
    </row>
    <row r="3957" spans="1:52" x14ac:dyDescent="0.3">
      <c r="A3957">
        <v>2214864</v>
      </c>
      <c r="B3957" t="s">
        <v>19116</v>
      </c>
      <c r="C3957" t="str">
        <f t="shared" si="471"/>
        <v>7492</v>
      </c>
      <c r="D3957" t="s">
        <v>8411</v>
      </c>
      <c r="E3957" t="str">
        <f>"0100"</f>
        <v>0100</v>
      </c>
      <c r="F3957" t="s">
        <v>54</v>
      </c>
      <c r="G3957" t="str">
        <f t="shared" si="475"/>
        <v>11</v>
      </c>
      <c r="H3957" t="s">
        <v>55</v>
      </c>
      <c r="I3957" t="s">
        <v>56</v>
      </c>
      <c r="J3957" t="s">
        <v>57</v>
      </c>
      <c r="K3957">
        <v>1</v>
      </c>
      <c r="L3957">
        <v>44373</v>
      </c>
      <c r="M3957">
        <v>1.02</v>
      </c>
      <c r="N3957" t="str">
        <f t="shared" si="476"/>
        <v>000X</v>
      </c>
      <c r="O3957">
        <v>1880</v>
      </c>
      <c r="P3957" t="s">
        <v>58</v>
      </c>
      <c r="Q3957" t="s">
        <v>13917</v>
      </c>
      <c r="R3957" t="s">
        <v>140</v>
      </c>
      <c r="T3957" t="s">
        <v>61</v>
      </c>
      <c r="V3957" t="s">
        <v>19117</v>
      </c>
      <c r="W3957">
        <v>229130</v>
      </c>
      <c r="X3957">
        <v>16300</v>
      </c>
      <c r="Y3957">
        <v>212830</v>
      </c>
      <c r="Z3957">
        <v>229130</v>
      </c>
      <c r="AA3957">
        <v>229130</v>
      </c>
      <c r="AB3957" t="s">
        <v>63</v>
      </c>
      <c r="AC3957" s="1">
        <v>43962</v>
      </c>
      <c r="AD3957">
        <v>280000</v>
      </c>
      <c r="AE3957">
        <v>3059</v>
      </c>
      <c r="AF3957">
        <v>1809</v>
      </c>
      <c r="AG3957" t="s">
        <v>64</v>
      </c>
      <c r="AH3957" t="s">
        <v>76</v>
      </c>
      <c r="AI3957">
        <v>1</v>
      </c>
      <c r="AJ3957">
        <v>2019</v>
      </c>
      <c r="AK3957">
        <v>3</v>
      </c>
      <c r="AL3957">
        <v>2</v>
      </c>
      <c r="AN3957">
        <v>2023</v>
      </c>
      <c r="AO3957">
        <v>32</v>
      </c>
      <c r="AP3957" t="s">
        <v>72</v>
      </c>
      <c r="AQ3957" t="s">
        <v>66</v>
      </c>
      <c r="AR3957">
        <v>2815</v>
      </c>
      <c r="AW3957" t="s">
        <v>19118</v>
      </c>
      <c r="AY3957" t="s">
        <v>19119</v>
      </c>
      <c r="AZ3957" t="s">
        <v>70</v>
      </c>
    </row>
    <row r="3958" spans="1:52" x14ac:dyDescent="0.3">
      <c r="A3958">
        <v>2215372</v>
      </c>
      <c r="B3958" t="s">
        <v>19120</v>
      </c>
      <c r="C3958" t="str">
        <f t="shared" si="471"/>
        <v>7492</v>
      </c>
      <c r="D3958" t="s">
        <v>8411</v>
      </c>
      <c r="E3958" t="str">
        <f>"0100"</f>
        <v>0100</v>
      </c>
      <c r="F3958" t="s">
        <v>54</v>
      </c>
      <c r="G3958" t="str">
        <f t="shared" si="475"/>
        <v>11</v>
      </c>
      <c r="H3958" t="s">
        <v>55</v>
      </c>
      <c r="I3958" t="s">
        <v>56</v>
      </c>
      <c r="J3958" t="s">
        <v>57</v>
      </c>
      <c r="K3958">
        <v>1</v>
      </c>
      <c r="L3958">
        <v>43369</v>
      </c>
      <c r="M3958">
        <v>1</v>
      </c>
      <c r="N3958" t="str">
        <f t="shared" si="476"/>
        <v>000X</v>
      </c>
      <c r="O3958">
        <v>1849</v>
      </c>
      <c r="P3958" t="s">
        <v>58</v>
      </c>
      <c r="Q3958" t="s">
        <v>13917</v>
      </c>
      <c r="R3958" t="s">
        <v>140</v>
      </c>
      <c r="T3958" t="s">
        <v>61</v>
      </c>
      <c r="V3958" t="s">
        <v>19121</v>
      </c>
      <c r="W3958">
        <v>210700</v>
      </c>
      <c r="X3958">
        <v>15930</v>
      </c>
      <c r="Y3958">
        <v>194770</v>
      </c>
      <c r="Z3958">
        <v>171336</v>
      </c>
      <c r="AA3958">
        <v>145836</v>
      </c>
      <c r="AB3958" t="s">
        <v>63</v>
      </c>
      <c r="AC3958" s="1">
        <v>39873</v>
      </c>
      <c r="AD3958">
        <v>255000</v>
      </c>
      <c r="AE3958">
        <v>2278</v>
      </c>
      <c r="AF3958">
        <v>1485</v>
      </c>
      <c r="AG3958" t="s">
        <v>64</v>
      </c>
      <c r="AH3958" t="s">
        <v>76</v>
      </c>
      <c r="AI3958">
        <v>1</v>
      </c>
      <c r="AJ3958">
        <v>2005</v>
      </c>
      <c r="AK3958">
        <v>3</v>
      </c>
      <c r="AL3958">
        <v>2</v>
      </c>
      <c r="AN3958">
        <v>1810</v>
      </c>
      <c r="AO3958">
        <v>32</v>
      </c>
      <c r="AP3958" t="s">
        <v>63</v>
      </c>
      <c r="AQ3958" t="s">
        <v>66</v>
      </c>
      <c r="AR3958">
        <v>2577</v>
      </c>
      <c r="AW3958" t="s">
        <v>19122</v>
      </c>
      <c r="AY3958" t="s">
        <v>19123</v>
      </c>
      <c r="AZ3958" t="s">
        <v>19124</v>
      </c>
    </row>
    <row r="3959" spans="1:52" x14ac:dyDescent="0.3">
      <c r="A3959">
        <v>2215518</v>
      </c>
      <c r="B3959" t="s">
        <v>19125</v>
      </c>
      <c r="C3959" t="str">
        <f t="shared" si="471"/>
        <v>7492</v>
      </c>
      <c r="D3959" t="s">
        <v>8411</v>
      </c>
      <c r="E3959" t="str">
        <f>"0000"</f>
        <v>0000</v>
      </c>
      <c r="F3959" t="s">
        <v>108</v>
      </c>
      <c r="G3959" t="str">
        <f t="shared" si="475"/>
        <v>11</v>
      </c>
      <c r="H3959" t="s">
        <v>55</v>
      </c>
      <c r="I3959" t="s">
        <v>56</v>
      </c>
      <c r="J3959" t="s">
        <v>57</v>
      </c>
      <c r="K3959">
        <v>0</v>
      </c>
      <c r="L3959">
        <v>47216</v>
      </c>
      <c r="M3959">
        <v>1.08</v>
      </c>
      <c r="N3959" t="str">
        <f t="shared" si="476"/>
        <v>000X</v>
      </c>
      <c r="O3959">
        <v>1916</v>
      </c>
      <c r="P3959" t="s">
        <v>58</v>
      </c>
      <c r="Q3959" t="s">
        <v>9024</v>
      </c>
      <c r="R3959" t="s">
        <v>140</v>
      </c>
      <c r="T3959" t="s">
        <v>61</v>
      </c>
      <c r="V3959" t="s">
        <v>19126</v>
      </c>
      <c r="W3959">
        <v>17340</v>
      </c>
      <c r="X3959">
        <v>17340</v>
      </c>
      <c r="Y3959">
        <v>0</v>
      </c>
      <c r="Z3959">
        <v>17340</v>
      </c>
      <c r="AA3959">
        <v>17340</v>
      </c>
      <c r="AB3959" t="s">
        <v>72</v>
      </c>
      <c r="AC3959" s="1">
        <v>35490</v>
      </c>
      <c r="AD3959">
        <v>21500</v>
      </c>
      <c r="AE3959">
        <v>1179</v>
      </c>
      <c r="AF3959">
        <v>2097</v>
      </c>
      <c r="AG3959" t="s">
        <v>103</v>
      </c>
      <c r="AH3959" t="s">
        <v>873</v>
      </c>
      <c r="AR3959">
        <v>0</v>
      </c>
      <c r="AW3959" t="s">
        <v>19127</v>
      </c>
      <c r="AY3959" t="s">
        <v>19128</v>
      </c>
      <c r="AZ3959" t="s">
        <v>19129</v>
      </c>
    </row>
    <row r="3960" spans="1:52" x14ac:dyDescent="0.3">
      <c r="A3960">
        <v>2216280</v>
      </c>
      <c r="B3960" t="s">
        <v>19130</v>
      </c>
      <c r="C3960" t="str">
        <f t="shared" si="471"/>
        <v>7492</v>
      </c>
      <c r="D3960" t="s">
        <v>8411</v>
      </c>
      <c r="E3960" t="str">
        <f>"0100"</f>
        <v>0100</v>
      </c>
      <c r="F3960" t="s">
        <v>54</v>
      </c>
      <c r="G3960" t="str">
        <f t="shared" si="475"/>
        <v>11</v>
      </c>
      <c r="H3960" t="s">
        <v>55</v>
      </c>
      <c r="I3960" t="s">
        <v>56</v>
      </c>
      <c r="J3960" t="s">
        <v>57</v>
      </c>
      <c r="K3960">
        <v>1</v>
      </c>
      <c r="L3960">
        <v>49472</v>
      </c>
      <c r="M3960">
        <v>1.1399999999999999</v>
      </c>
      <c r="N3960" t="str">
        <f t="shared" si="476"/>
        <v>000X</v>
      </c>
      <c r="O3960">
        <v>4611</v>
      </c>
      <c r="P3960" t="s">
        <v>72</v>
      </c>
      <c r="Q3960" t="s">
        <v>9242</v>
      </c>
      <c r="R3960" t="s">
        <v>60</v>
      </c>
      <c r="T3960" t="s">
        <v>61</v>
      </c>
      <c r="V3960" t="s">
        <v>19131</v>
      </c>
      <c r="W3960">
        <v>201626</v>
      </c>
      <c r="X3960">
        <v>18170</v>
      </c>
      <c r="Y3960">
        <v>183456</v>
      </c>
      <c r="Z3960">
        <v>146586</v>
      </c>
      <c r="AA3960">
        <v>116586</v>
      </c>
      <c r="AB3960" t="s">
        <v>63</v>
      </c>
      <c r="AC3960" s="1">
        <v>34029</v>
      </c>
      <c r="AD3960">
        <v>8500</v>
      </c>
      <c r="AE3960">
        <v>976</v>
      </c>
      <c r="AF3960">
        <v>238</v>
      </c>
      <c r="AG3960" t="s">
        <v>103</v>
      </c>
      <c r="AH3960" t="s">
        <v>76</v>
      </c>
      <c r="AI3960">
        <v>1</v>
      </c>
      <c r="AJ3960">
        <v>1993</v>
      </c>
      <c r="AK3960">
        <v>3</v>
      </c>
      <c r="AL3960">
        <v>2</v>
      </c>
      <c r="AN3960">
        <v>1892</v>
      </c>
      <c r="AO3960">
        <v>32</v>
      </c>
      <c r="AP3960" t="s">
        <v>63</v>
      </c>
      <c r="AQ3960" t="s">
        <v>66</v>
      </c>
      <c r="AR3960">
        <v>2870</v>
      </c>
      <c r="AW3960" t="s">
        <v>19132</v>
      </c>
      <c r="AX3960" t="s">
        <v>19133</v>
      </c>
      <c r="AY3960" t="s">
        <v>19134</v>
      </c>
      <c r="AZ3960" t="s">
        <v>19135</v>
      </c>
    </row>
    <row r="3961" spans="1:52" x14ac:dyDescent="0.3">
      <c r="A3961">
        <v>2217022</v>
      </c>
      <c r="B3961" t="s">
        <v>19136</v>
      </c>
      <c r="C3961" t="str">
        <f t="shared" si="471"/>
        <v>7492</v>
      </c>
      <c r="D3961" t="s">
        <v>8411</v>
      </c>
      <c r="E3961" t="str">
        <f>"0100"</f>
        <v>0100</v>
      </c>
      <c r="F3961" t="s">
        <v>54</v>
      </c>
      <c r="G3961" t="str">
        <f t="shared" si="475"/>
        <v>11</v>
      </c>
      <c r="H3961" t="s">
        <v>55</v>
      </c>
      <c r="I3961" t="s">
        <v>56</v>
      </c>
      <c r="J3961" t="s">
        <v>57</v>
      </c>
      <c r="K3961">
        <v>1</v>
      </c>
      <c r="L3961">
        <v>47710</v>
      </c>
      <c r="M3961">
        <v>1.1000000000000001</v>
      </c>
      <c r="N3961" t="str">
        <f t="shared" si="476"/>
        <v>000X</v>
      </c>
      <c r="O3961">
        <v>4552</v>
      </c>
      <c r="P3961" t="s">
        <v>72</v>
      </c>
      <c r="Q3961" t="s">
        <v>9242</v>
      </c>
      <c r="R3961" t="s">
        <v>60</v>
      </c>
      <c r="T3961" t="s">
        <v>61</v>
      </c>
      <c r="V3961" t="s">
        <v>19137</v>
      </c>
      <c r="W3961">
        <v>185627</v>
      </c>
      <c r="X3961">
        <v>17520</v>
      </c>
      <c r="Y3961">
        <v>168107</v>
      </c>
      <c r="Z3961">
        <v>141538</v>
      </c>
      <c r="AA3961">
        <v>116538</v>
      </c>
      <c r="AB3961" t="s">
        <v>63</v>
      </c>
      <c r="AC3961" s="1">
        <v>43909</v>
      </c>
      <c r="AD3961">
        <v>245000</v>
      </c>
      <c r="AE3961">
        <v>3048</v>
      </c>
      <c r="AF3961">
        <v>121</v>
      </c>
      <c r="AG3961" t="s">
        <v>64</v>
      </c>
      <c r="AH3961" t="s">
        <v>76</v>
      </c>
      <c r="AI3961">
        <v>1</v>
      </c>
      <c r="AJ3961">
        <v>1995</v>
      </c>
      <c r="AK3961">
        <v>3</v>
      </c>
      <c r="AL3961">
        <v>2</v>
      </c>
      <c r="AN3961">
        <v>1580</v>
      </c>
      <c r="AO3961">
        <v>32</v>
      </c>
      <c r="AP3961" t="s">
        <v>72</v>
      </c>
      <c r="AQ3961" t="s">
        <v>66</v>
      </c>
      <c r="AR3961">
        <v>2290</v>
      </c>
      <c r="AW3961" t="s">
        <v>19138</v>
      </c>
      <c r="AX3961" t="s">
        <v>19139</v>
      </c>
      <c r="AY3961" t="s">
        <v>19140</v>
      </c>
      <c r="AZ3961" t="s">
        <v>70</v>
      </c>
    </row>
    <row r="3962" spans="1:52" x14ac:dyDescent="0.3">
      <c r="A3962">
        <v>2217073</v>
      </c>
      <c r="B3962" t="s">
        <v>19141</v>
      </c>
      <c r="C3962" t="str">
        <f t="shared" si="471"/>
        <v>7492</v>
      </c>
      <c r="D3962" t="s">
        <v>8411</v>
      </c>
      <c r="E3962" t="str">
        <f>"0000"</f>
        <v>0000</v>
      </c>
      <c r="F3962" t="s">
        <v>108</v>
      </c>
      <c r="G3962" t="str">
        <f t="shared" si="475"/>
        <v>11</v>
      </c>
      <c r="H3962" t="s">
        <v>55</v>
      </c>
      <c r="I3962" t="s">
        <v>56</v>
      </c>
      <c r="J3962" t="s">
        <v>57</v>
      </c>
      <c r="K3962">
        <v>0</v>
      </c>
      <c r="L3962">
        <v>48151</v>
      </c>
      <c r="M3962">
        <v>1.1100000000000001</v>
      </c>
      <c r="N3962" t="str">
        <f t="shared" si="476"/>
        <v>000X</v>
      </c>
      <c r="O3962">
        <v>1668</v>
      </c>
      <c r="P3962" t="s">
        <v>58</v>
      </c>
      <c r="Q3962" t="s">
        <v>9024</v>
      </c>
      <c r="R3962" t="s">
        <v>140</v>
      </c>
      <c r="T3962" t="s">
        <v>61</v>
      </c>
      <c r="V3962" t="s">
        <v>19142</v>
      </c>
      <c r="W3962">
        <v>17690</v>
      </c>
      <c r="X3962">
        <v>17690</v>
      </c>
      <c r="Y3962">
        <v>0</v>
      </c>
      <c r="Z3962">
        <v>17690</v>
      </c>
      <c r="AA3962">
        <v>17690</v>
      </c>
      <c r="AB3962" t="s">
        <v>72</v>
      </c>
      <c r="AC3962" s="1">
        <v>38412</v>
      </c>
      <c r="AD3962">
        <v>70000</v>
      </c>
      <c r="AE3962">
        <v>1830</v>
      </c>
      <c r="AF3962">
        <v>5</v>
      </c>
      <c r="AG3962" t="s">
        <v>103</v>
      </c>
      <c r="AH3962" t="s">
        <v>76</v>
      </c>
      <c r="AR3962">
        <v>0</v>
      </c>
      <c r="AW3962" t="s">
        <v>19143</v>
      </c>
      <c r="AX3962" t="s">
        <v>19144</v>
      </c>
      <c r="AY3962" t="s">
        <v>19145</v>
      </c>
      <c r="AZ3962" t="s">
        <v>19146</v>
      </c>
    </row>
    <row r="3963" spans="1:52" x14ac:dyDescent="0.3">
      <c r="A3963">
        <v>2220708</v>
      </c>
      <c r="B3963" t="s">
        <v>19147</v>
      </c>
      <c r="C3963" t="str">
        <f t="shared" si="471"/>
        <v>7492</v>
      </c>
      <c r="D3963" t="s">
        <v>8411</v>
      </c>
      <c r="E3963" t="str">
        <f>"0100"</f>
        <v>0100</v>
      </c>
      <c r="F3963" t="s">
        <v>54</v>
      </c>
      <c r="G3963" t="str">
        <f t="shared" si="475"/>
        <v>11</v>
      </c>
      <c r="H3963" t="s">
        <v>55</v>
      </c>
      <c r="I3963" t="s">
        <v>56</v>
      </c>
      <c r="J3963" t="s">
        <v>57</v>
      </c>
      <c r="K3963">
        <v>1</v>
      </c>
      <c r="L3963">
        <v>49635</v>
      </c>
      <c r="M3963">
        <v>1.1399999999999999</v>
      </c>
      <c r="N3963" t="str">
        <f t="shared" si="476"/>
        <v>000X</v>
      </c>
      <c r="O3963">
        <v>4516</v>
      </c>
      <c r="P3963" t="s">
        <v>72</v>
      </c>
      <c r="Q3963" t="s">
        <v>9242</v>
      </c>
      <c r="R3963" t="s">
        <v>60</v>
      </c>
      <c r="T3963" t="s">
        <v>61</v>
      </c>
      <c r="V3963" t="s">
        <v>19148</v>
      </c>
      <c r="W3963">
        <v>247661</v>
      </c>
      <c r="X3963">
        <v>18230</v>
      </c>
      <c r="Y3963">
        <v>229431</v>
      </c>
      <c r="Z3963">
        <v>186812</v>
      </c>
      <c r="AA3963">
        <v>161812</v>
      </c>
      <c r="AB3963" t="s">
        <v>63</v>
      </c>
      <c r="AC3963" s="1">
        <v>36312</v>
      </c>
      <c r="AD3963">
        <v>220000</v>
      </c>
      <c r="AE3963">
        <v>1310</v>
      </c>
      <c r="AF3963">
        <v>2212</v>
      </c>
      <c r="AG3963" t="s">
        <v>64</v>
      </c>
      <c r="AH3963" t="s">
        <v>76</v>
      </c>
      <c r="AI3963">
        <v>1</v>
      </c>
      <c r="AJ3963">
        <v>1992</v>
      </c>
      <c r="AK3963">
        <v>3</v>
      </c>
      <c r="AL3963">
        <v>2</v>
      </c>
      <c r="AN3963">
        <v>2633</v>
      </c>
      <c r="AO3963">
        <v>32</v>
      </c>
      <c r="AP3963" t="s">
        <v>63</v>
      </c>
      <c r="AQ3963" t="s">
        <v>66</v>
      </c>
      <c r="AR3963">
        <v>3709</v>
      </c>
      <c r="AW3963" t="s">
        <v>19084</v>
      </c>
      <c r="AY3963" t="s">
        <v>19085</v>
      </c>
      <c r="AZ3963" t="s">
        <v>70</v>
      </c>
    </row>
    <row r="3964" spans="1:52" x14ac:dyDescent="0.3">
      <c r="A3964">
        <v>2220741</v>
      </c>
      <c r="B3964" t="s">
        <v>19149</v>
      </c>
      <c r="C3964" t="str">
        <f t="shared" si="471"/>
        <v>7492</v>
      </c>
      <c r="D3964" t="s">
        <v>8411</v>
      </c>
      <c r="E3964" t="str">
        <f>"0100"</f>
        <v>0100</v>
      </c>
      <c r="F3964" t="s">
        <v>54</v>
      </c>
      <c r="G3964" t="str">
        <f t="shared" si="475"/>
        <v>11</v>
      </c>
      <c r="H3964" t="s">
        <v>55</v>
      </c>
      <c r="I3964" t="s">
        <v>56</v>
      </c>
      <c r="J3964" t="s">
        <v>57</v>
      </c>
      <c r="K3964">
        <v>1</v>
      </c>
      <c r="L3964">
        <v>47175</v>
      </c>
      <c r="M3964">
        <v>1.08</v>
      </c>
      <c r="N3964" t="str">
        <f t="shared" si="476"/>
        <v>000X</v>
      </c>
      <c r="O3964">
        <v>4705</v>
      </c>
      <c r="P3964" t="s">
        <v>72</v>
      </c>
      <c r="Q3964" t="s">
        <v>9071</v>
      </c>
      <c r="R3964" t="s">
        <v>364</v>
      </c>
      <c r="T3964" t="s">
        <v>61</v>
      </c>
      <c r="V3964" t="s">
        <v>19150</v>
      </c>
      <c r="W3964">
        <v>287732</v>
      </c>
      <c r="X3964">
        <v>17330</v>
      </c>
      <c r="Y3964">
        <v>270402</v>
      </c>
      <c r="Z3964">
        <v>247213</v>
      </c>
      <c r="AA3964">
        <v>222213</v>
      </c>
      <c r="AB3964" t="s">
        <v>63</v>
      </c>
      <c r="AC3964" s="1">
        <v>39203</v>
      </c>
      <c r="AD3964">
        <v>413800</v>
      </c>
      <c r="AE3964">
        <v>2134</v>
      </c>
      <c r="AF3964">
        <v>439</v>
      </c>
      <c r="AG3964" t="s">
        <v>64</v>
      </c>
      <c r="AH3964" t="s">
        <v>76</v>
      </c>
      <c r="AI3964">
        <v>1</v>
      </c>
      <c r="AJ3964">
        <v>2007</v>
      </c>
      <c r="AK3964">
        <v>3</v>
      </c>
      <c r="AL3964">
        <v>2</v>
      </c>
      <c r="AM3964">
        <v>1</v>
      </c>
      <c r="AN3964">
        <v>2358</v>
      </c>
      <c r="AO3964">
        <v>32</v>
      </c>
      <c r="AP3964" t="s">
        <v>63</v>
      </c>
      <c r="AQ3964" t="s">
        <v>66</v>
      </c>
      <c r="AR3964">
        <v>3612</v>
      </c>
      <c r="AW3964" t="s">
        <v>19151</v>
      </c>
      <c r="AX3964" t="s">
        <v>19152</v>
      </c>
      <c r="AY3964" t="s">
        <v>19153</v>
      </c>
      <c r="AZ3964" t="s">
        <v>70</v>
      </c>
    </row>
    <row r="3965" spans="1:52" x14ac:dyDescent="0.3">
      <c r="A3965">
        <v>2220775</v>
      </c>
      <c r="B3965" t="s">
        <v>19154</v>
      </c>
      <c r="C3965" t="str">
        <f t="shared" si="471"/>
        <v>7492</v>
      </c>
      <c r="D3965" t="s">
        <v>8411</v>
      </c>
      <c r="E3965" t="str">
        <f>"9400"</f>
        <v>9400</v>
      </c>
      <c r="F3965" t="s">
        <v>6520</v>
      </c>
      <c r="G3965" t="str">
        <f>"34"</f>
        <v>34</v>
      </c>
      <c r="H3965" t="s">
        <v>1645</v>
      </c>
      <c r="I3965" t="s">
        <v>56</v>
      </c>
      <c r="J3965" t="s">
        <v>6521</v>
      </c>
      <c r="K3965">
        <v>0</v>
      </c>
      <c r="L3965">
        <v>23147</v>
      </c>
      <c r="M3965">
        <v>0.53</v>
      </c>
      <c r="N3965" t="str">
        <f t="shared" si="476"/>
        <v>000X</v>
      </c>
      <c r="O3965">
        <v>6156</v>
      </c>
      <c r="P3965" t="s">
        <v>72</v>
      </c>
      <c r="Q3965" t="s">
        <v>8499</v>
      </c>
      <c r="R3965" t="s">
        <v>266</v>
      </c>
      <c r="T3965" t="s">
        <v>61</v>
      </c>
      <c r="V3965" t="s">
        <v>19155</v>
      </c>
      <c r="W3965">
        <v>50</v>
      </c>
      <c r="X3965">
        <v>50</v>
      </c>
      <c r="Y3965">
        <v>0</v>
      </c>
      <c r="Z3965">
        <v>50</v>
      </c>
      <c r="AA3965">
        <v>50</v>
      </c>
      <c r="AB3965" t="s">
        <v>72</v>
      </c>
      <c r="AC3965" s="1">
        <v>31898</v>
      </c>
      <c r="AD3965">
        <v>7304100</v>
      </c>
      <c r="AE3965">
        <v>739</v>
      </c>
      <c r="AF3965">
        <v>16</v>
      </c>
      <c r="AG3965" t="s">
        <v>103</v>
      </c>
      <c r="AH3965" t="s">
        <v>570</v>
      </c>
      <c r="AR3965">
        <v>0</v>
      </c>
      <c r="AW3965" t="s">
        <v>6523</v>
      </c>
      <c r="AX3965" t="s">
        <v>6524</v>
      </c>
      <c r="AY3965" t="s">
        <v>6525</v>
      </c>
      <c r="AZ3965" t="s">
        <v>6526</v>
      </c>
    </row>
    <row r="3966" spans="1:52" x14ac:dyDescent="0.3">
      <c r="A3966">
        <v>2221712</v>
      </c>
      <c r="B3966" t="s">
        <v>19156</v>
      </c>
      <c r="C3966" t="str">
        <f t="shared" si="471"/>
        <v>7492</v>
      </c>
      <c r="D3966" t="s">
        <v>8411</v>
      </c>
      <c r="E3966" t="str">
        <f>"0100"</f>
        <v>0100</v>
      </c>
      <c r="F3966" t="s">
        <v>54</v>
      </c>
      <c r="G3966" t="str">
        <f t="shared" ref="G3966:G3974" si="477">"11"</f>
        <v>11</v>
      </c>
      <c r="H3966" t="s">
        <v>55</v>
      </c>
      <c r="I3966" t="s">
        <v>56</v>
      </c>
      <c r="J3966" t="s">
        <v>57</v>
      </c>
      <c r="K3966">
        <v>1</v>
      </c>
      <c r="L3966">
        <v>54035</v>
      </c>
      <c r="M3966">
        <v>1.24</v>
      </c>
      <c r="N3966" t="str">
        <f t="shared" si="476"/>
        <v>000X</v>
      </c>
      <c r="O3966">
        <v>1654</v>
      </c>
      <c r="P3966" t="s">
        <v>58</v>
      </c>
      <c r="Q3966" t="s">
        <v>265</v>
      </c>
      <c r="R3966" t="s">
        <v>266</v>
      </c>
      <c r="T3966" t="s">
        <v>61</v>
      </c>
      <c r="V3966" t="s">
        <v>19157</v>
      </c>
      <c r="W3966">
        <v>275716</v>
      </c>
      <c r="X3966">
        <v>19850</v>
      </c>
      <c r="Y3966">
        <v>255866</v>
      </c>
      <c r="Z3966">
        <v>208590</v>
      </c>
      <c r="AA3966">
        <v>183590</v>
      </c>
      <c r="AB3966" t="s">
        <v>63</v>
      </c>
      <c r="AC3966" s="1">
        <v>39569</v>
      </c>
      <c r="AD3966">
        <v>350000</v>
      </c>
      <c r="AE3966">
        <v>2220</v>
      </c>
      <c r="AF3966">
        <v>133</v>
      </c>
      <c r="AG3966" t="s">
        <v>64</v>
      </c>
      <c r="AH3966" t="s">
        <v>76</v>
      </c>
      <c r="AI3966">
        <v>1</v>
      </c>
      <c r="AJ3966">
        <v>2004</v>
      </c>
      <c r="AK3966">
        <v>3</v>
      </c>
      <c r="AL3966">
        <v>2</v>
      </c>
      <c r="AM3966">
        <v>1</v>
      </c>
      <c r="AN3966">
        <v>2471</v>
      </c>
      <c r="AO3966">
        <v>32</v>
      </c>
      <c r="AP3966" t="s">
        <v>63</v>
      </c>
      <c r="AQ3966" t="s">
        <v>66</v>
      </c>
      <c r="AR3966">
        <v>3805</v>
      </c>
      <c r="AW3966" t="s">
        <v>19158</v>
      </c>
      <c r="AX3966" t="s">
        <v>19159</v>
      </c>
      <c r="AY3966" t="s">
        <v>19160</v>
      </c>
      <c r="AZ3966" t="s">
        <v>70</v>
      </c>
    </row>
    <row r="3967" spans="1:52" x14ac:dyDescent="0.3">
      <c r="A3967">
        <v>2221780</v>
      </c>
      <c r="B3967" t="s">
        <v>19161</v>
      </c>
      <c r="C3967" t="str">
        <f t="shared" si="471"/>
        <v>7492</v>
      </c>
      <c r="D3967" t="s">
        <v>8411</v>
      </c>
      <c r="E3967" t="str">
        <f>"0100"</f>
        <v>0100</v>
      </c>
      <c r="F3967" t="s">
        <v>54</v>
      </c>
      <c r="G3967" t="str">
        <f t="shared" si="477"/>
        <v>11</v>
      </c>
      <c r="H3967" t="s">
        <v>55</v>
      </c>
      <c r="I3967" t="s">
        <v>56</v>
      </c>
      <c r="J3967" t="s">
        <v>8434</v>
      </c>
      <c r="K3967">
        <v>1</v>
      </c>
      <c r="L3967">
        <v>55637</v>
      </c>
      <c r="M3967">
        <v>1.28</v>
      </c>
      <c r="N3967" t="str">
        <f t="shared" si="476"/>
        <v>000X</v>
      </c>
      <c r="O3967">
        <v>4971</v>
      </c>
      <c r="P3967" t="s">
        <v>72</v>
      </c>
      <c r="Q3967" t="s">
        <v>8971</v>
      </c>
      <c r="R3967" t="s">
        <v>60</v>
      </c>
      <c r="T3967" t="s">
        <v>61</v>
      </c>
      <c r="V3967" t="s">
        <v>19162</v>
      </c>
      <c r="W3967">
        <v>204803</v>
      </c>
      <c r="X3967">
        <v>15970</v>
      </c>
      <c r="Y3967">
        <v>188833</v>
      </c>
      <c r="Z3967">
        <v>172501</v>
      </c>
      <c r="AA3967">
        <v>147501</v>
      </c>
      <c r="AB3967" t="s">
        <v>63</v>
      </c>
      <c r="AC3967" s="1">
        <v>43538</v>
      </c>
      <c r="AD3967">
        <v>241700</v>
      </c>
      <c r="AE3967">
        <v>2964</v>
      </c>
      <c r="AF3967">
        <v>1005</v>
      </c>
      <c r="AG3967" t="s">
        <v>64</v>
      </c>
      <c r="AH3967" t="s">
        <v>76</v>
      </c>
      <c r="AI3967">
        <v>1</v>
      </c>
      <c r="AJ3967">
        <v>2019</v>
      </c>
      <c r="AK3967">
        <v>3</v>
      </c>
      <c r="AL3967">
        <v>2</v>
      </c>
      <c r="AN3967">
        <v>1742</v>
      </c>
      <c r="AO3967">
        <v>32</v>
      </c>
      <c r="AP3967" t="s">
        <v>72</v>
      </c>
      <c r="AQ3967" t="s">
        <v>66</v>
      </c>
      <c r="AR3967">
        <v>2470</v>
      </c>
      <c r="AW3967" t="s">
        <v>19163</v>
      </c>
      <c r="AX3967" t="s">
        <v>19164</v>
      </c>
      <c r="AY3967" t="s">
        <v>19165</v>
      </c>
      <c r="AZ3967" t="s">
        <v>70</v>
      </c>
    </row>
    <row r="3968" spans="1:52" x14ac:dyDescent="0.3">
      <c r="A3968">
        <v>2221801</v>
      </c>
      <c r="B3968" t="s">
        <v>19166</v>
      </c>
      <c r="C3968" t="str">
        <f t="shared" si="471"/>
        <v>7492</v>
      </c>
      <c r="D3968" t="s">
        <v>8411</v>
      </c>
      <c r="E3968" t="str">
        <f>"0100"</f>
        <v>0100</v>
      </c>
      <c r="F3968" t="s">
        <v>54</v>
      </c>
      <c r="G3968" t="str">
        <f t="shared" si="477"/>
        <v>11</v>
      </c>
      <c r="H3968" t="s">
        <v>55</v>
      </c>
      <c r="I3968" t="s">
        <v>56</v>
      </c>
      <c r="J3968" t="s">
        <v>8434</v>
      </c>
      <c r="K3968">
        <v>1</v>
      </c>
      <c r="L3968">
        <v>55943</v>
      </c>
      <c r="M3968">
        <v>1.28</v>
      </c>
      <c r="N3968" t="str">
        <f t="shared" si="476"/>
        <v>000X</v>
      </c>
      <c r="O3968">
        <v>4961</v>
      </c>
      <c r="P3968" t="s">
        <v>72</v>
      </c>
      <c r="Q3968" t="s">
        <v>8971</v>
      </c>
      <c r="R3968" t="s">
        <v>60</v>
      </c>
      <c r="T3968" t="s">
        <v>61</v>
      </c>
      <c r="V3968" t="s">
        <v>19167</v>
      </c>
      <c r="W3968">
        <v>177171</v>
      </c>
      <c r="X3968">
        <v>16050</v>
      </c>
      <c r="Y3968">
        <v>161121</v>
      </c>
      <c r="Z3968">
        <v>126720</v>
      </c>
      <c r="AA3968">
        <v>101720</v>
      </c>
      <c r="AB3968" t="s">
        <v>63</v>
      </c>
      <c r="AC3968" s="1">
        <v>31747</v>
      </c>
      <c r="AD3968">
        <v>8250</v>
      </c>
      <c r="AE3968">
        <v>720</v>
      </c>
      <c r="AF3968">
        <v>1854</v>
      </c>
      <c r="AG3968" t="s">
        <v>103</v>
      </c>
      <c r="AH3968" t="s">
        <v>76</v>
      </c>
      <c r="AI3968">
        <v>1</v>
      </c>
      <c r="AJ3968">
        <v>1987</v>
      </c>
      <c r="AK3968">
        <v>3</v>
      </c>
      <c r="AL3968">
        <v>2</v>
      </c>
      <c r="AN3968">
        <v>1687</v>
      </c>
      <c r="AO3968">
        <v>34</v>
      </c>
      <c r="AP3968" t="s">
        <v>63</v>
      </c>
      <c r="AQ3968" t="s">
        <v>66</v>
      </c>
      <c r="AR3968">
        <v>2692</v>
      </c>
      <c r="AW3968" t="s">
        <v>19168</v>
      </c>
      <c r="AX3968" t="s">
        <v>19169</v>
      </c>
      <c r="AY3968" t="s">
        <v>19170</v>
      </c>
      <c r="AZ3968" t="s">
        <v>19171</v>
      </c>
    </row>
    <row r="3969" spans="1:52" x14ac:dyDescent="0.3">
      <c r="A3969">
        <v>2215267</v>
      </c>
      <c r="B3969" t="s">
        <v>19172</v>
      </c>
      <c r="C3969" t="str">
        <f t="shared" si="471"/>
        <v>7492</v>
      </c>
      <c r="D3969" t="s">
        <v>8411</v>
      </c>
      <c r="E3969" t="str">
        <f>"0000"</f>
        <v>0000</v>
      </c>
      <c r="F3969" t="s">
        <v>108</v>
      </c>
      <c r="G3969" t="str">
        <f t="shared" si="477"/>
        <v>11</v>
      </c>
      <c r="H3969" t="s">
        <v>55</v>
      </c>
      <c r="I3969" t="s">
        <v>56</v>
      </c>
      <c r="J3969" t="s">
        <v>57</v>
      </c>
      <c r="K3969">
        <v>0</v>
      </c>
      <c r="L3969">
        <v>43632</v>
      </c>
      <c r="M3969">
        <v>1</v>
      </c>
      <c r="N3969" t="str">
        <f t="shared" si="476"/>
        <v>000X</v>
      </c>
      <c r="O3969">
        <v>1783</v>
      </c>
      <c r="P3969" t="s">
        <v>58</v>
      </c>
      <c r="Q3969" t="s">
        <v>13917</v>
      </c>
      <c r="R3969" t="s">
        <v>140</v>
      </c>
      <c r="T3969" t="s">
        <v>61</v>
      </c>
      <c r="V3969" t="s">
        <v>19173</v>
      </c>
      <c r="W3969">
        <v>16030</v>
      </c>
      <c r="X3969">
        <v>16030</v>
      </c>
      <c r="Y3969">
        <v>0</v>
      </c>
      <c r="Z3969">
        <v>16030</v>
      </c>
      <c r="AA3969">
        <v>16030</v>
      </c>
      <c r="AB3969" t="s">
        <v>72</v>
      </c>
      <c r="AC3969" s="1">
        <v>43194</v>
      </c>
      <c r="AD3969">
        <v>24000</v>
      </c>
      <c r="AE3969">
        <v>2894</v>
      </c>
      <c r="AF3969">
        <v>910</v>
      </c>
      <c r="AG3969" t="s">
        <v>103</v>
      </c>
      <c r="AH3969" t="s">
        <v>76</v>
      </c>
      <c r="AR3969">
        <v>0</v>
      </c>
      <c r="AW3969" t="s">
        <v>19174</v>
      </c>
      <c r="AY3969" t="s">
        <v>19175</v>
      </c>
      <c r="AZ3969" t="s">
        <v>70</v>
      </c>
    </row>
    <row r="3970" spans="1:52" x14ac:dyDescent="0.3">
      <c r="A3970">
        <v>2215411</v>
      </c>
      <c r="B3970" t="s">
        <v>19176</v>
      </c>
      <c r="C3970" t="str">
        <f t="shared" ref="C3970:C4033" si="478">"7492"</f>
        <v>7492</v>
      </c>
      <c r="D3970" t="s">
        <v>8411</v>
      </c>
      <c r="E3970" t="str">
        <f>"0000"</f>
        <v>0000</v>
      </c>
      <c r="F3970" t="s">
        <v>108</v>
      </c>
      <c r="G3970" t="str">
        <f t="shared" si="477"/>
        <v>11</v>
      </c>
      <c r="H3970" t="s">
        <v>55</v>
      </c>
      <c r="I3970" t="s">
        <v>56</v>
      </c>
      <c r="J3970" t="s">
        <v>57</v>
      </c>
      <c r="K3970">
        <v>0</v>
      </c>
      <c r="L3970">
        <v>43254</v>
      </c>
      <c r="M3970">
        <v>0.99</v>
      </c>
      <c r="N3970" t="str">
        <f t="shared" si="476"/>
        <v>000X</v>
      </c>
      <c r="O3970">
        <v>1881</v>
      </c>
      <c r="P3970" t="s">
        <v>58</v>
      </c>
      <c r="Q3970" t="s">
        <v>13917</v>
      </c>
      <c r="R3970" t="s">
        <v>140</v>
      </c>
      <c r="T3970" t="s">
        <v>61</v>
      </c>
      <c r="V3970" t="s">
        <v>19177</v>
      </c>
      <c r="W3970">
        <v>15890</v>
      </c>
      <c r="X3970">
        <v>15890</v>
      </c>
      <c r="Y3970">
        <v>0</v>
      </c>
      <c r="Z3970">
        <v>15890</v>
      </c>
      <c r="AA3970">
        <v>15890</v>
      </c>
      <c r="AB3970" t="s">
        <v>72</v>
      </c>
      <c r="AC3970" s="1">
        <v>43448</v>
      </c>
      <c r="AD3970">
        <v>24000</v>
      </c>
      <c r="AE3970">
        <v>2947</v>
      </c>
      <c r="AF3970">
        <v>1745</v>
      </c>
      <c r="AG3970" t="s">
        <v>103</v>
      </c>
      <c r="AH3970" t="s">
        <v>76</v>
      </c>
      <c r="AR3970">
        <v>0</v>
      </c>
      <c r="AW3970" t="s">
        <v>19178</v>
      </c>
      <c r="AY3970" t="s">
        <v>19179</v>
      </c>
      <c r="AZ3970" t="s">
        <v>4136</v>
      </c>
    </row>
    <row r="3971" spans="1:52" x14ac:dyDescent="0.3">
      <c r="A3971">
        <v>2215623</v>
      </c>
      <c r="B3971" t="s">
        <v>19180</v>
      </c>
      <c r="C3971" t="str">
        <f t="shared" si="478"/>
        <v>7492</v>
      </c>
      <c r="D3971" t="s">
        <v>8411</v>
      </c>
      <c r="E3971" t="str">
        <f>"0100"</f>
        <v>0100</v>
      </c>
      <c r="F3971" t="s">
        <v>54</v>
      </c>
      <c r="G3971" t="str">
        <f t="shared" si="477"/>
        <v>11</v>
      </c>
      <c r="H3971" t="s">
        <v>55</v>
      </c>
      <c r="I3971" t="s">
        <v>56</v>
      </c>
      <c r="J3971" t="s">
        <v>57</v>
      </c>
      <c r="K3971">
        <v>1</v>
      </c>
      <c r="L3971">
        <v>46717</v>
      </c>
      <c r="M3971">
        <v>1.07</v>
      </c>
      <c r="N3971" t="str">
        <f t="shared" si="476"/>
        <v>000X</v>
      </c>
      <c r="O3971">
        <v>1820</v>
      </c>
      <c r="P3971" t="s">
        <v>58</v>
      </c>
      <c r="Q3971" t="s">
        <v>9024</v>
      </c>
      <c r="R3971" t="s">
        <v>140</v>
      </c>
      <c r="T3971" t="s">
        <v>61</v>
      </c>
      <c r="V3971" t="s">
        <v>19181</v>
      </c>
      <c r="W3971">
        <v>260180</v>
      </c>
      <c r="X3971">
        <v>17160</v>
      </c>
      <c r="Y3971">
        <v>243020</v>
      </c>
      <c r="Z3971">
        <v>224823</v>
      </c>
      <c r="AA3971">
        <v>199823</v>
      </c>
      <c r="AB3971" t="s">
        <v>63</v>
      </c>
      <c r="AC3971" s="1">
        <v>41395</v>
      </c>
      <c r="AD3971">
        <v>216000</v>
      </c>
      <c r="AE3971">
        <v>2553</v>
      </c>
      <c r="AF3971">
        <v>1966</v>
      </c>
      <c r="AG3971" t="s">
        <v>64</v>
      </c>
      <c r="AH3971" t="s">
        <v>76</v>
      </c>
      <c r="AI3971">
        <v>1</v>
      </c>
      <c r="AJ3971">
        <v>2000</v>
      </c>
      <c r="AK3971">
        <v>3</v>
      </c>
      <c r="AL3971">
        <v>2</v>
      </c>
      <c r="AN3971">
        <v>2264</v>
      </c>
      <c r="AO3971">
        <v>32</v>
      </c>
      <c r="AP3971" t="s">
        <v>63</v>
      </c>
      <c r="AQ3971" t="s">
        <v>66</v>
      </c>
      <c r="AR3971">
        <v>3224</v>
      </c>
      <c r="AW3971" t="s">
        <v>19182</v>
      </c>
      <c r="AX3971" t="s">
        <v>19183</v>
      </c>
      <c r="AY3971" t="s">
        <v>19184</v>
      </c>
      <c r="AZ3971" t="s">
        <v>70</v>
      </c>
    </row>
    <row r="3972" spans="1:52" x14ac:dyDescent="0.3">
      <c r="A3972">
        <v>2215984</v>
      </c>
      <c r="B3972" t="s">
        <v>19185</v>
      </c>
      <c r="C3972" t="str">
        <f t="shared" si="478"/>
        <v>7492</v>
      </c>
      <c r="D3972" t="s">
        <v>8411</v>
      </c>
      <c r="E3972" t="str">
        <f>"0100"</f>
        <v>0100</v>
      </c>
      <c r="F3972" t="s">
        <v>54</v>
      </c>
      <c r="G3972" t="str">
        <f t="shared" si="477"/>
        <v>11</v>
      </c>
      <c r="H3972" t="s">
        <v>55</v>
      </c>
      <c r="I3972" t="s">
        <v>56</v>
      </c>
      <c r="J3972" t="s">
        <v>57</v>
      </c>
      <c r="K3972">
        <v>1</v>
      </c>
      <c r="L3972">
        <v>48610</v>
      </c>
      <c r="M3972">
        <v>1.1200000000000001</v>
      </c>
      <c r="N3972" t="str">
        <f t="shared" si="476"/>
        <v>000X</v>
      </c>
      <c r="O3972">
        <v>4793</v>
      </c>
      <c r="P3972" t="s">
        <v>72</v>
      </c>
      <c r="Q3972" t="s">
        <v>9071</v>
      </c>
      <c r="R3972" t="s">
        <v>364</v>
      </c>
      <c r="T3972" t="s">
        <v>61</v>
      </c>
      <c r="V3972" t="s">
        <v>19186</v>
      </c>
      <c r="W3972">
        <v>269491</v>
      </c>
      <c r="X3972">
        <v>17850</v>
      </c>
      <c r="Y3972">
        <v>251641</v>
      </c>
      <c r="Z3972">
        <v>210835</v>
      </c>
      <c r="AA3972">
        <v>180835</v>
      </c>
      <c r="AB3972" t="s">
        <v>63</v>
      </c>
      <c r="AC3972" s="1">
        <v>37803</v>
      </c>
      <c r="AD3972">
        <v>20000</v>
      </c>
      <c r="AE3972">
        <v>1626</v>
      </c>
      <c r="AF3972">
        <v>1055</v>
      </c>
      <c r="AG3972" t="s">
        <v>103</v>
      </c>
      <c r="AH3972" t="s">
        <v>76</v>
      </c>
      <c r="AI3972">
        <v>1</v>
      </c>
      <c r="AJ3972">
        <v>2004</v>
      </c>
      <c r="AK3972">
        <v>3</v>
      </c>
      <c r="AL3972">
        <v>2</v>
      </c>
      <c r="AN3972">
        <v>2542</v>
      </c>
      <c r="AO3972">
        <v>32</v>
      </c>
      <c r="AP3972" t="s">
        <v>63</v>
      </c>
      <c r="AQ3972" t="s">
        <v>66</v>
      </c>
      <c r="AR3972">
        <v>3616</v>
      </c>
      <c r="AW3972" t="s">
        <v>19187</v>
      </c>
      <c r="AX3972" t="s">
        <v>19188</v>
      </c>
      <c r="AY3972" t="s">
        <v>19189</v>
      </c>
      <c r="AZ3972" t="s">
        <v>70</v>
      </c>
    </row>
    <row r="3973" spans="1:52" x14ac:dyDescent="0.3">
      <c r="A3973">
        <v>2220937</v>
      </c>
      <c r="B3973" t="s">
        <v>19190</v>
      </c>
      <c r="C3973" t="str">
        <f t="shared" si="478"/>
        <v>7492</v>
      </c>
      <c r="D3973" t="s">
        <v>8411</v>
      </c>
      <c r="E3973" t="str">
        <f>"0100"</f>
        <v>0100</v>
      </c>
      <c r="F3973" t="s">
        <v>54</v>
      </c>
      <c r="G3973" t="str">
        <f t="shared" si="477"/>
        <v>11</v>
      </c>
      <c r="H3973" t="s">
        <v>55</v>
      </c>
      <c r="I3973" t="s">
        <v>56</v>
      </c>
      <c r="J3973" t="s">
        <v>57</v>
      </c>
      <c r="K3973">
        <v>1</v>
      </c>
      <c r="L3973">
        <v>47549</v>
      </c>
      <c r="M3973">
        <v>1.0900000000000001</v>
      </c>
      <c r="N3973" t="str">
        <f t="shared" si="476"/>
        <v>000X</v>
      </c>
      <c r="O3973">
        <v>4641</v>
      </c>
      <c r="P3973" t="s">
        <v>72</v>
      </c>
      <c r="Q3973" t="s">
        <v>8971</v>
      </c>
      <c r="R3973" t="s">
        <v>60</v>
      </c>
      <c r="T3973" t="s">
        <v>61</v>
      </c>
      <c r="V3973" t="s">
        <v>19191</v>
      </c>
      <c r="W3973">
        <v>210858</v>
      </c>
      <c r="X3973">
        <v>17470</v>
      </c>
      <c r="Y3973">
        <v>193388</v>
      </c>
      <c r="Z3973">
        <v>210858</v>
      </c>
      <c r="AA3973">
        <v>210858</v>
      </c>
      <c r="AB3973" t="s">
        <v>72</v>
      </c>
      <c r="AC3973" s="1">
        <v>41487</v>
      </c>
      <c r="AD3973">
        <v>187500</v>
      </c>
      <c r="AE3973">
        <v>2582</v>
      </c>
      <c r="AF3973">
        <v>1669</v>
      </c>
      <c r="AG3973" t="s">
        <v>64</v>
      </c>
      <c r="AH3973" t="s">
        <v>76</v>
      </c>
      <c r="AI3973">
        <v>1</v>
      </c>
      <c r="AJ3973">
        <v>1997</v>
      </c>
      <c r="AK3973">
        <v>4</v>
      </c>
      <c r="AL3973">
        <v>2</v>
      </c>
      <c r="AN3973">
        <v>2144</v>
      </c>
      <c r="AO3973">
        <v>32</v>
      </c>
      <c r="AP3973" t="s">
        <v>63</v>
      </c>
      <c r="AQ3973" t="s">
        <v>66</v>
      </c>
      <c r="AR3973">
        <v>2960</v>
      </c>
      <c r="AW3973" t="s">
        <v>19192</v>
      </c>
      <c r="AX3973" t="s">
        <v>19193</v>
      </c>
      <c r="AY3973" t="s">
        <v>19194</v>
      </c>
      <c r="AZ3973" t="s">
        <v>701</v>
      </c>
    </row>
    <row r="3974" spans="1:52" x14ac:dyDescent="0.3">
      <c r="A3974">
        <v>2221020</v>
      </c>
      <c r="B3974" t="s">
        <v>19195</v>
      </c>
      <c r="C3974" t="str">
        <f t="shared" si="478"/>
        <v>7492</v>
      </c>
      <c r="D3974" t="s">
        <v>8411</v>
      </c>
      <c r="E3974" t="str">
        <f>"0100"</f>
        <v>0100</v>
      </c>
      <c r="F3974" t="s">
        <v>54</v>
      </c>
      <c r="G3974" t="str">
        <f t="shared" si="477"/>
        <v>11</v>
      </c>
      <c r="H3974" t="s">
        <v>55</v>
      </c>
      <c r="I3974" t="s">
        <v>56</v>
      </c>
      <c r="J3974" t="s">
        <v>57</v>
      </c>
      <c r="K3974">
        <v>1</v>
      </c>
      <c r="L3974">
        <v>48559</v>
      </c>
      <c r="M3974">
        <v>1.1100000000000001</v>
      </c>
      <c r="N3974" t="str">
        <f t="shared" si="476"/>
        <v>000X</v>
      </c>
      <c r="O3974">
        <v>4511</v>
      </c>
      <c r="P3974" t="s">
        <v>72</v>
      </c>
      <c r="Q3974" t="s">
        <v>9242</v>
      </c>
      <c r="R3974" t="s">
        <v>60</v>
      </c>
      <c r="T3974" t="s">
        <v>61</v>
      </c>
      <c r="V3974" t="s">
        <v>19196</v>
      </c>
      <c r="W3974">
        <v>284765</v>
      </c>
      <c r="X3974">
        <v>17840</v>
      </c>
      <c r="Y3974">
        <v>266925</v>
      </c>
      <c r="Z3974">
        <v>210735</v>
      </c>
      <c r="AA3974">
        <v>185735</v>
      </c>
      <c r="AB3974" t="s">
        <v>63</v>
      </c>
      <c r="AC3974" s="1">
        <v>37926</v>
      </c>
      <c r="AD3974">
        <v>25000</v>
      </c>
      <c r="AE3974">
        <v>1664</v>
      </c>
      <c r="AF3974">
        <v>252</v>
      </c>
      <c r="AG3974" t="s">
        <v>103</v>
      </c>
      <c r="AH3974" t="s">
        <v>76</v>
      </c>
      <c r="AI3974">
        <v>1</v>
      </c>
      <c r="AJ3974">
        <v>2005</v>
      </c>
      <c r="AK3974">
        <v>4</v>
      </c>
      <c r="AL3974">
        <v>3</v>
      </c>
      <c r="AN3974">
        <v>2925</v>
      </c>
      <c r="AO3974">
        <v>32</v>
      </c>
      <c r="AP3974" t="s">
        <v>72</v>
      </c>
      <c r="AQ3974" t="s">
        <v>66</v>
      </c>
      <c r="AR3974">
        <v>3726</v>
      </c>
      <c r="AW3974" t="s">
        <v>19197</v>
      </c>
      <c r="AX3974" t="s">
        <v>19198</v>
      </c>
      <c r="AY3974" t="s">
        <v>19199</v>
      </c>
      <c r="AZ3974" t="s">
        <v>70</v>
      </c>
    </row>
    <row r="3975" spans="1:52" x14ac:dyDescent="0.3">
      <c r="A3975">
        <v>2221348</v>
      </c>
      <c r="B3975" t="s">
        <v>19200</v>
      </c>
      <c r="C3975" t="str">
        <f t="shared" si="478"/>
        <v>7492</v>
      </c>
      <c r="D3975" t="s">
        <v>8411</v>
      </c>
      <c r="E3975" t="str">
        <f>"9700"</f>
        <v>9700</v>
      </c>
      <c r="F3975" t="s">
        <v>6528</v>
      </c>
      <c r="G3975" t="str">
        <f>"10"</f>
        <v>10</v>
      </c>
      <c r="H3975" t="s">
        <v>55</v>
      </c>
      <c r="I3975" t="s">
        <v>56</v>
      </c>
      <c r="J3975" t="s">
        <v>6521</v>
      </c>
      <c r="K3975">
        <v>0</v>
      </c>
      <c r="L3975">
        <v>229190</v>
      </c>
      <c r="M3975">
        <v>5.26</v>
      </c>
      <c r="N3975" t="str">
        <f t="shared" si="476"/>
        <v>000X</v>
      </c>
      <c r="O3975">
        <v>4915</v>
      </c>
      <c r="P3975" t="s">
        <v>72</v>
      </c>
      <c r="Q3975" t="s">
        <v>8965</v>
      </c>
      <c r="R3975" t="s">
        <v>140</v>
      </c>
      <c r="T3975" t="s">
        <v>61</v>
      </c>
      <c r="V3975" t="s">
        <v>19201</v>
      </c>
      <c r="W3975">
        <v>50</v>
      </c>
      <c r="X3975">
        <v>50</v>
      </c>
      <c r="Y3975">
        <v>0</v>
      </c>
      <c r="Z3975">
        <v>50</v>
      </c>
      <c r="AA3975">
        <v>50</v>
      </c>
      <c r="AB3975" t="s">
        <v>72</v>
      </c>
      <c r="AC3975" s="1">
        <v>31898</v>
      </c>
      <c r="AD3975">
        <v>7304100</v>
      </c>
      <c r="AE3975">
        <v>739</v>
      </c>
      <c r="AF3975">
        <v>16</v>
      </c>
      <c r="AG3975" t="s">
        <v>103</v>
      </c>
      <c r="AH3975" t="s">
        <v>570</v>
      </c>
      <c r="AR3975">
        <v>0</v>
      </c>
      <c r="AW3975" t="s">
        <v>6523</v>
      </c>
      <c r="AX3975" t="s">
        <v>6524</v>
      </c>
      <c r="AY3975" t="s">
        <v>6525</v>
      </c>
      <c r="AZ3975" t="s">
        <v>6526</v>
      </c>
    </row>
    <row r="3976" spans="1:52" x14ac:dyDescent="0.3">
      <c r="A3976">
        <v>2221429</v>
      </c>
      <c r="B3976" t="s">
        <v>19202</v>
      </c>
      <c r="C3976" t="str">
        <f t="shared" si="478"/>
        <v>7492</v>
      </c>
      <c r="D3976" t="s">
        <v>8411</v>
      </c>
      <c r="E3976" t="str">
        <f>"0100"</f>
        <v>0100</v>
      </c>
      <c r="F3976" t="s">
        <v>54</v>
      </c>
      <c r="G3976" t="str">
        <f t="shared" ref="G3976:G4001" si="479">"11"</f>
        <v>11</v>
      </c>
      <c r="H3976" t="s">
        <v>55</v>
      </c>
      <c r="I3976" t="s">
        <v>56</v>
      </c>
      <c r="J3976" t="s">
        <v>57</v>
      </c>
      <c r="K3976">
        <v>1</v>
      </c>
      <c r="L3976">
        <v>44516</v>
      </c>
      <c r="M3976">
        <v>1.02</v>
      </c>
      <c r="N3976" t="str">
        <f t="shared" si="476"/>
        <v>000X</v>
      </c>
      <c r="O3976">
        <v>1836</v>
      </c>
      <c r="P3976" t="s">
        <v>58</v>
      </c>
      <c r="Q3976" t="s">
        <v>265</v>
      </c>
      <c r="R3976" t="s">
        <v>266</v>
      </c>
      <c r="T3976" t="s">
        <v>61</v>
      </c>
      <c r="V3976" t="s">
        <v>19203</v>
      </c>
      <c r="W3976">
        <v>216687</v>
      </c>
      <c r="X3976">
        <v>16350</v>
      </c>
      <c r="Y3976">
        <v>200337</v>
      </c>
      <c r="Z3976">
        <v>156989</v>
      </c>
      <c r="AA3976">
        <v>131989</v>
      </c>
      <c r="AB3976" t="s">
        <v>63</v>
      </c>
      <c r="AC3976" s="1">
        <v>35582</v>
      </c>
      <c r="AD3976">
        <v>15900</v>
      </c>
      <c r="AE3976">
        <v>1191</v>
      </c>
      <c r="AF3976">
        <v>638</v>
      </c>
      <c r="AG3976" t="s">
        <v>103</v>
      </c>
      <c r="AH3976" t="s">
        <v>76</v>
      </c>
      <c r="AI3976">
        <v>1</v>
      </c>
      <c r="AJ3976">
        <v>1998</v>
      </c>
      <c r="AK3976">
        <v>3</v>
      </c>
      <c r="AL3976">
        <v>2</v>
      </c>
      <c r="AN3976">
        <v>2163</v>
      </c>
      <c r="AO3976">
        <v>32</v>
      </c>
      <c r="AP3976" t="s">
        <v>63</v>
      </c>
      <c r="AQ3976" t="s">
        <v>66</v>
      </c>
      <c r="AR3976">
        <v>3055</v>
      </c>
      <c r="AW3976" t="s">
        <v>19204</v>
      </c>
      <c r="AX3976" t="s">
        <v>19205</v>
      </c>
      <c r="AY3976" t="s">
        <v>19206</v>
      </c>
      <c r="AZ3976" t="s">
        <v>70</v>
      </c>
    </row>
    <row r="3977" spans="1:52" x14ac:dyDescent="0.3">
      <c r="A3977">
        <v>2221488</v>
      </c>
      <c r="B3977" t="s">
        <v>19207</v>
      </c>
      <c r="C3977" t="str">
        <f t="shared" si="478"/>
        <v>7492</v>
      </c>
      <c r="D3977" t="s">
        <v>8411</v>
      </c>
      <c r="E3977" t="str">
        <f>"0100"</f>
        <v>0100</v>
      </c>
      <c r="F3977" t="s">
        <v>54</v>
      </c>
      <c r="G3977" t="str">
        <f t="shared" si="479"/>
        <v>11</v>
      </c>
      <c r="H3977" t="s">
        <v>55</v>
      </c>
      <c r="I3977" t="s">
        <v>56</v>
      </c>
      <c r="J3977" t="s">
        <v>57</v>
      </c>
      <c r="K3977">
        <v>1</v>
      </c>
      <c r="L3977">
        <v>51171</v>
      </c>
      <c r="M3977">
        <v>1.17</v>
      </c>
      <c r="N3977" t="str">
        <f t="shared" si="476"/>
        <v>000X</v>
      </c>
      <c r="O3977">
        <v>4668</v>
      </c>
      <c r="P3977" t="s">
        <v>72</v>
      </c>
      <c r="Q3977" t="s">
        <v>9071</v>
      </c>
      <c r="R3977" t="s">
        <v>364</v>
      </c>
      <c r="T3977" t="s">
        <v>61</v>
      </c>
      <c r="V3977" t="s">
        <v>19208</v>
      </c>
      <c r="W3977">
        <v>18800</v>
      </c>
      <c r="X3977">
        <v>18800</v>
      </c>
      <c r="Y3977">
        <v>0</v>
      </c>
      <c r="Z3977">
        <v>18800</v>
      </c>
      <c r="AA3977">
        <v>18800</v>
      </c>
      <c r="AB3977" t="s">
        <v>63</v>
      </c>
      <c r="AC3977" s="1">
        <v>44112</v>
      </c>
      <c r="AD3977">
        <v>300000</v>
      </c>
      <c r="AE3977">
        <v>3098</v>
      </c>
      <c r="AF3977">
        <v>1256</v>
      </c>
      <c r="AG3977" t="s">
        <v>64</v>
      </c>
      <c r="AH3977" t="s">
        <v>76</v>
      </c>
      <c r="AI3977">
        <v>1</v>
      </c>
      <c r="AJ3977">
        <v>2020</v>
      </c>
      <c r="AK3977">
        <v>3</v>
      </c>
      <c r="AL3977">
        <v>2</v>
      </c>
      <c r="AM3977">
        <v>1</v>
      </c>
      <c r="AN3977">
        <v>2063</v>
      </c>
      <c r="AO3977">
        <v>32</v>
      </c>
      <c r="AP3977" t="s">
        <v>72</v>
      </c>
      <c r="AQ3977" t="s">
        <v>66</v>
      </c>
      <c r="AR3977">
        <v>2843</v>
      </c>
      <c r="AW3977" t="s">
        <v>19209</v>
      </c>
      <c r="AX3977" t="s">
        <v>19210</v>
      </c>
      <c r="AY3977" t="s">
        <v>19211</v>
      </c>
      <c r="AZ3977" t="s">
        <v>70</v>
      </c>
    </row>
    <row r="3978" spans="1:52" x14ac:dyDescent="0.3">
      <c r="A3978">
        <v>2221682</v>
      </c>
      <c r="B3978" t="s">
        <v>19212</v>
      </c>
      <c r="C3978" t="str">
        <f t="shared" si="478"/>
        <v>7492</v>
      </c>
      <c r="D3978" t="s">
        <v>8411</v>
      </c>
      <c r="E3978" t="str">
        <f>"0100"</f>
        <v>0100</v>
      </c>
      <c r="F3978" t="s">
        <v>54</v>
      </c>
      <c r="G3978" t="str">
        <f t="shared" si="479"/>
        <v>11</v>
      </c>
      <c r="H3978" t="s">
        <v>55</v>
      </c>
      <c r="I3978" t="s">
        <v>56</v>
      </c>
      <c r="J3978" t="s">
        <v>57</v>
      </c>
      <c r="K3978">
        <v>1</v>
      </c>
      <c r="L3978">
        <v>46973</v>
      </c>
      <c r="M3978">
        <v>1.08</v>
      </c>
      <c r="N3978" t="str">
        <f t="shared" si="476"/>
        <v>000X</v>
      </c>
      <c r="O3978">
        <v>1728</v>
      </c>
      <c r="P3978" t="s">
        <v>58</v>
      </c>
      <c r="Q3978" t="s">
        <v>265</v>
      </c>
      <c r="R3978" t="s">
        <v>266</v>
      </c>
      <c r="T3978" t="s">
        <v>61</v>
      </c>
      <c r="V3978" t="s">
        <v>19213</v>
      </c>
      <c r="W3978">
        <v>185111</v>
      </c>
      <c r="X3978">
        <v>17250</v>
      </c>
      <c r="Y3978">
        <v>167861</v>
      </c>
      <c r="Z3978">
        <v>185111</v>
      </c>
      <c r="AA3978">
        <v>155111</v>
      </c>
      <c r="AB3978" t="s">
        <v>63</v>
      </c>
      <c r="AC3978" s="1">
        <v>43227</v>
      </c>
      <c r="AD3978">
        <v>218900</v>
      </c>
      <c r="AE3978">
        <v>2900</v>
      </c>
      <c r="AF3978">
        <v>1452</v>
      </c>
      <c r="AG3978" t="s">
        <v>64</v>
      </c>
      <c r="AH3978" t="s">
        <v>76</v>
      </c>
      <c r="AI3978">
        <v>1</v>
      </c>
      <c r="AJ3978">
        <v>1982</v>
      </c>
      <c r="AK3978">
        <v>3</v>
      </c>
      <c r="AL3978">
        <v>2</v>
      </c>
      <c r="AN3978">
        <v>1656</v>
      </c>
      <c r="AO3978">
        <v>32</v>
      </c>
      <c r="AP3978" t="s">
        <v>63</v>
      </c>
      <c r="AQ3978" t="s">
        <v>66</v>
      </c>
      <c r="AR3978">
        <v>2454</v>
      </c>
      <c r="AW3978" t="s">
        <v>19214</v>
      </c>
      <c r="AX3978" t="s">
        <v>19215</v>
      </c>
      <c r="AY3978" t="s">
        <v>19216</v>
      </c>
      <c r="AZ3978" t="s">
        <v>70</v>
      </c>
    </row>
    <row r="3979" spans="1:52" x14ac:dyDescent="0.3">
      <c r="A3979">
        <v>2221739</v>
      </c>
      <c r="B3979" t="s">
        <v>19217</v>
      </c>
      <c r="C3979" t="str">
        <f t="shared" si="478"/>
        <v>7492</v>
      </c>
      <c r="D3979" t="s">
        <v>8411</v>
      </c>
      <c r="E3979" t="str">
        <f>"0100"</f>
        <v>0100</v>
      </c>
      <c r="F3979" t="s">
        <v>54</v>
      </c>
      <c r="G3979" t="str">
        <f t="shared" si="479"/>
        <v>11</v>
      </c>
      <c r="H3979" t="s">
        <v>55</v>
      </c>
      <c r="I3979" t="s">
        <v>56</v>
      </c>
      <c r="J3979" t="s">
        <v>57</v>
      </c>
      <c r="K3979">
        <v>1</v>
      </c>
      <c r="L3979">
        <v>53787</v>
      </c>
      <c r="M3979">
        <v>1.23</v>
      </c>
      <c r="N3979" t="str">
        <f t="shared" si="476"/>
        <v>000X</v>
      </c>
      <c r="O3979">
        <v>1632</v>
      </c>
      <c r="P3979" t="s">
        <v>58</v>
      </c>
      <c r="Q3979" t="s">
        <v>265</v>
      </c>
      <c r="R3979" t="s">
        <v>266</v>
      </c>
      <c r="T3979" t="s">
        <v>61</v>
      </c>
      <c r="V3979" t="s">
        <v>19218</v>
      </c>
      <c r="W3979">
        <v>241028</v>
      </c>
      <c r="X3979">
        <v>19760</v>
      </c>
      <c r="Y3979">
        <v>221268</v>
      </c>
      <c r="Z3979">
        <v>191410</v>
      </c>
      <c r="AA3979">
        <v>166410</v>
      </c>
      <c r="AB3979" t="s">
        <v>63</v>
      </c>
      <c r="AC3979" s="1">
        <v>41821</v>
      </c>
      <c r="AD3979">
        <v>130000</v>
      </c>
      <c r="AE3979">
        <v>2638</v>
      </c>
      <c r="AF3979">
        <v>2362</v>
      </c>
      <c r="AG3979" t="s">
        <v>64</v>
      </c>
      <c r="AH3979" t="s">
        <v>65</v>
      </c>
      <c r="AI3979">
        <v>1</v>
      </c>
      <c r="AJ3979">
        <v>1990</v>
      </c>
      <c r="AK3979">
        <v>4</v>
      </c>
      <c r="AL3979">
        <v>2</v>
      </c>
      <c r="AN3979">
        <v>2614</v>
      </c>
      <c r="AO3979">
        <v>32</v>
      </c>
      <c r="AP3979" t="s">
        <v>63</v>
      </c>
      <c r="AQ3979" t="s">
        <v>66</v>
      </c>
      <c r="AR3979">
        <v>3450</v>
      </c>
      <c r="AW3979" t="s">
        <v>19219</v>
      </c>
      <c r="AX3979" t="s">
        <v>19220</v>
      </c>
      <c r="AY3979" t="s">
        <v>19221</v>
      </c>
      <c r="AZ3979" t="s">
        <v>70</v>
      </c>
    </row>
    <row r="3980" spans="1:52" x14ac:dyDescent="0.3">
      <c r="A3980">
        <v>2215127</v>
      </c>
      <c r="B3980" t="s">
        <v>19222</v>
      </c>
      <c r="C3980" t="str">
        <f t="shared" si="478"/>
        <v>7492</v>
      </c>
      <c r="D3980" t="s">
        <v>8411</v>
      </c>
      <c r="E3980" t="str">
        <f>"0000"</f>
        <v>0000</v>
      </c>
      <c r="F3980" t="s">
        <v>108</v>
      </c>
      <c r="G3980" t="str">
        <f t="shared" si="479"/>
        <v>11</v>
      </c>
      <c r="H3980" t="s">
        <v>55</v>
      </c>
      <c r="I3980" t="s">
        <v>56</v>
      </c>
      <c r="J3980" t="s">
        <v>8434</v>
      </c>
      <c r="K3980">
        <v>0</v>
      </c>
      <c r="L3980">
        <v>84140</v>
      </c>
      <c r="M3980">
        <v>1.93</v>
      </c>
      <c r="N3980" t="str">
        <f t="shared" si="476"/>
        <v>000X</v>
      </c>
      <c r="O3980">
        <v>1742</v>
      </c>
      <c r="P3980" t="s">
        <v>58</v>
      </c>
      <c r="Q3980" t="s">
        <v>13917</v>
      </c>
      <c r="R3980" t="s">
        <v>140</v>
      </c>
      <c r="T3980" t="s">
        <v>61</v>
      </c>
      <c r="V3980" t="s">
        <v>19223</v>
      </c>
      <c r="W3980">
        <v>24150</v>
      </c>
      <c r="X3980">
        <v>24150</v>
      </c>
      <c r="Y3980">
        <v>0</v>
      </c>
      <c r="Z3980">
        <v>24150</v>
      </c>
      <c r="AA3980">
        <v>24150</v>
      </c>
      <c r="AB3980" t="s">
        <v>72</v>
      </c>
      <c r="AC3980" s="1">
        <v>36434</v>
      </c>
      <c r="AD3980">
        <v>34400</v>
      </c>
      <c r="AE3980">
        <v>1328</v>
      </c>
      <c r="AF3980">
        <v>2198</v>
      </c>
      <c r="AG3980" t="s">
        <v>103</v>
      </c>
      <c r="AH3980" t="s">
        <v>873</v>
      </c>
      <c r="AR3980">
        <v>0</v>
      </c>
      <c r="AW3980" t="s">
        <v>19224</v>
      </c>
      <c r="AY3980" t="s">
        <v>19225</v>
      </c>
      <c r="AZ3980" t="s">
        <v>19226</v>
      </c>
    </row>
    <row r="3981" spans="1:52" x14ac:dyDescent="0.3">
      <c r="A3981">
        <v>2215178</v>
      </c>
      <c r="B3981" t="s">
        <v>19227</v>
      </c>
      <c r="C3981" t="str">
        <f t="shared" si="478"/>
        <v>7492</v>
      </c>
      <c r="D3981" t="s">
        <v>8411</v>
      </c>
      <c r="E3981" t="str">
        <f>"0000"</f>
        <v>0000</v>
      </c>
      <c r="F3981" t="s">
        <v>108</v>
      </c>
      <c r="G3981" t="str">
        <f t="shared" si="479"/>
        <v>11</v>
      </c>
      <c r="H3981" t="s">
        <v>55</v>
      </c>
      <c r="I3981" t="s">
        <v>56</v>
      </c>
      <c r="J3981" t="s">
        <v>8434</v>
      </c>
      <c r="K3981">
        <v>0</v>
      </c>
      <c r="L3981">
        <v>82427</v>
      </c>
      <c r="M3981">
        <v>1.89</v>
      </c>
      <c r="N3981" t="str">
        <f t="shared" si="476"/>
        <v>000X</v>
      </c>
      <c r="O3981">
        <v>1745</v>
      </c>
      <c r="P3981" t="s">
        <v>58</v>
      </c>
      <c r="Q3981" t="s">
        <v>13917</v>
      </c>
      <c r="R3981" t="s">
        <v>140</v>
      </c>
      <c r="T3981" t="s">
        <v>61</v>
      </c>
      <c r="V3981" t="s">
        <v>19228</v>
      </c>
      <c r="W3981">
        <v>23650</v>
      </c>
      <c r="X3981">
        <v>23650</v>
      </c>
      <c r="Y3981">
        <v>0</v>
      </c>
      <c r="Z3981">
        <v>23650</v>
      </c>
      <c r="AA3981">
        <v>23650</v>
      </c>
      <c r="AB3981" t="s">
        <v>72</v>
      </c>
      <c r="AC3981" s="1">
        <v>36312</v>
      </c>
      <c r="AD3981">
        <v>33700</v>
      </c>
      <c r="AE3981">
        <v>1314</v>
      </c>
      <c r="AF3981">
        <v>810</v>
      </c>
      <c r="AG3981" t="s">
        <v>103</v>
      </c>
      <c r="AH3981" t="s">
        <v>873</v>
      </c>
      <c r="AR3981">
        <v>0</v>
      </c>
      <c r="AW3981" t="s">
        <v>19229</v>
      </c>
      <c r="AY3981" t="s">
        <v>19230</v>
      </c>
      <c r="AZ3981" t="s">
        <v>19231</v>
      </c>
    </row>
    <row r="3982" spans="1:52" x14ac:dyDescent="0.3">
      <c r="A3982">
        <v>2216034</v>
      </c>
      <c r="B3982" t="s">
        <v>19232</v>
      </c>
      <c r="C3982" t="str">
        <f t="shared" si="478"/>
        <v>7492</v>
      </c>
      <c r="D3982" t="s">
        <v>8411</v>
      </c>
      <c r="E3982" t="str">
        <f>"0100"</f>
        <v>0100</v>
      </c>
      <c r="F3982" t="s">
        <v>54</v>
      </c>
      <c r="G3982" t="str">
        <f t="shared" si="479"/>
        <v>11</v>
      </c>
      <c r="H3982" t="s">
        <v>55</v>
      </c>
      <c r="I3982" t="s">
        <v>56</v>
      </c>
      <c r="J3982" t="s">
        <v>57</v>
      </c>
      <c r="K3982">
        <v>1</v>
      </c>
      <c r="L3982">
        <v>46387</v>
      </c>
      <c r="M3982">
        <v>1.06</v>
      </c>
      <c r="N3982" t="str">
        <f t="shared" si="476"/>
        <v>000X</v>
      </c>
      <c r="O3982">
        <v>4739</v>
      </c>
      <c r="P3982" t="s">
        <v>72</v>
      </c>
      <c r="Q3982" t="s">
        <v>9242</v>
      </c>
      <c r="R3982" t="s">
        <v>60</v>
      </c>
      <c r="T3982" t="s">
        <v>61</v>
      </c>
      <c r="V3982" t="s">
        <v>19233</v>
      </c>
      <c r="W3982">
        <v>164684</v>
      </c>
      <c r="X3982">
        <v>17040</v>
      </c>
      <c r="Y3982">
        <v>147644</v>
      </c>
      <c r="Z3982">
        <v>119526</v>
      </c>
      <c r="AA3982">
        <v>94526</v>
      </c>
      <c r="AB3982" t="s">
        <v>63</v>
      </c>
      <c r="AC3982" s="1">
        <v>40118</v>
      </c>
      <c r="AD3982">
        <v>90000</v>
      </c>
      <c r="AE3982">
        <v>2333</v>
      </c>
      <c r="AF3982">
        <v>971</v>
      </c>
      <c r="AG3982" t="s">
        <v>64</v>
      </c>
      <c r="AH3982" t="s">
        <v>65</v>
      </c>
      <c r="AI3982">
        <v>1</v>
      </c>
      <c r="AJ3982">
        <v>1987</v>
      </c>
      <c r="AK3982">
        <v>3</v>
      </c>
      <c r="AL3982">
        <v>2</v>
      </c>
      <c r="AN3982">
        <v>1949</v>
      </c>
      <c r="AO3982">
        <v>32</v>
      </c>
      <c r="AP3982" t="s">
        <v>72</v>
      </c>
      <c r="AQ3982" t="s">
        <v>66</v>
      </c>
      <c r="AR3982">
        <v>2435</v>
      </c>
      <c r="AW3982" t="s">
        <v>19234</v>
      </c>
      <c r="AX3982" t="s">
        <v>19235</v>
      </c>
      <c r="AY3982" t="s">
        <v>19236</v>
      </c>
      <c r="AZ3982" t="s">
        <v>70</v>
      </c>
    </row>
    <row r="3983" spans="1:52" x14ac:dyDescent="0.3">
      <c r="A3983">
        <v>2220473</v>
      </c>
      <c r="B3983" t="s">
        <v>19237</v>
      </c>
      <c r="C3983" t="str">
        <f t="shared" si="478"/>
        <v>7492</v>
      </c>
      <c r="D3983" t="s">
        <v>8411</v>
      </c>
      <c r="E3983" t="str">
        <f>"0100"</f>
        <v>0100</v>
      </c>
      <c r="F3983" t="s">
        <v>54</v>
      </c>
      <c r="G3983" t="str">
        <f t="shared" si="479"/>
        <v>11</v>
      </c>
      <c r="H3983" t="s">
        <v>55</v>
      </c>
      <c r="I3983" t="s">
        <v>56</v>
      </c>
      <c r="J3983" t="s">
        <v>57</v>
      </c>
      <c r="K3983">
        <v>1</v>
      </c>
      <c r="L3983">
        <v>46086</v>
      </c>
      <c r="M3983">
        <v>1.06</v>
      </c>
      <c r="N3983" t="str">
        <f t="shared" si="476"/>
        <v>000X</v>
      </c>
      <c r="O3983">
        <v>1656</v>
      </c>
      <c r="P3983" t="s">
        <v>58</v>
      </c>
      <c r="Q3983" t="s">
        <v>9024</v>
      </c>
      <c r="R3983" t="s">
        <v>140</v>
      </c>
      <c r="T3983" t="s">
        <v>61</v>
      </c>
      <c r="V3983" t="s">
        <v>19238</v>
      </c>
      <c r="W3983">
        <v>16930</v>
      </c>
      <c r="X3983">
        <v>16930</v>
      </c>
      <c r="Y3983">
        <v>0</v>
      </c>
      <c r="Z3983">
        <v>16930</v>
      </c>
      <c r="AA3983">
        <v>16930</v>
      </c>
      <c r="AB3983" t="s">
        <v>63</v>
      </c>
      <c r="AC3983" s="1">
        <v>44132</v>
      </c>
      <c r="AD3983">
        <v>297500</v>
      </c>
      <c r="AE3983">
        <v>3106</v>
      </c>
      <c r="AF3983">
        <v>583</v>
      </c>
      <c r="AG3983" t="s">
        <v>64</v>
      </c>
      <c r="AH3983" t="s">
        <v>76</v>
      </c>
      <c r="AI3983">
        <v>1</v>
      </c>
      <c r="AJ3983">
        <v>2020</v>
      </c>
      <c r="AK3983">
        <v>3</v>
      </c>
      <c r="AL3983">
        <v>2</v>
      </c>
      <c r="AN3983">
        <v>2005</v>
      </c>
      <c r="AO3983">
        <v>32</v>
      </c>
      <c r="AP3983" t="s">
        <v>63</v>
      </c>
      <c r="AQ3983" t="s">
        <v>66</v>
      </c>
      <c r="AR3983">
        <v>2790</v>
      </c>
      <c r="AW3983" t="s">
        <v>19239</v>
      </c>
      <c r="AY3983" t="s">
        <v>19240</v>
      </c>
      <c r="AZ3983" t="s">
        <v>70</v>
      </c>
    </row>
    <row r="3984" spans="1:52" x14ac:dyDescent="0.3">
      <c r="A3984">
        <v>2220597</v>
      </c>
      <c r="B3984" t="s">
        <v>19241</v>
      </c>
      <c r="C3984" t="str">
        <f t="shared" si="478"/>
        <v>7492</v>
      </c>
      <c r="D3984" t="s">
        <v>8411</v>
      </c>
      <c r="E3984" t="str">
        <f>"0100"</f>
        <v>0100</v>
      </c>
      <c r="F3984" t="s">
        <v>54</v>
      </c>
      <c r="G3984" t="str">
        <f t="shared" si="479"/>
        <v>11</v>
      </c>
      <c r="H3984" t="s">
        <v>55</v>
      </c>
      <c r="I3984" t="s">
        <v>56</v>
      </c>
      <c r="J3984" t="s">
        <v>57</v>
      </c>
      <c r="K3984">
        <v>1</v>
      </c>
      <c r="L3984">
        <v>50035</v>
      </c>
      <c r="M3984">
        <v>1.1499999999999999</v>
      </c>
      <c r="N3984" t="str">
        <f t="shared" si="476"/>
        <v>000X</v>
      </c>
      <c r="O3984">
        <v>1591</v>
      </c>
      <c r="P3984" t="s">
        <v>58</v>
      </c>
      <c r="Q3984" t="s">
        <v>9024</v>
      </c>
      <c r="R3984" t="s">
        <v>140</v>
      </c>
      <c r="T3984" t="s">
        <v>61</v>
      </c>
      <c r="V3984" t="s">
        <v>19242</v>
      </c>
      <c r="W3984">
        <v>184453</v>
      </c>
      <c r="X3984">
        <v>18380</v>
      </c>
      <c r="Y3984">
        <v>166073</v>
      </c>
      <c r="Z3984">
        <v>170144</v>
      </c>
      <c r="AA3984">
        <v>145144</v>
      </c>
      <c r="AB3984" t="s">
        <v>63</v>
      </c>
      <c r="AC3984" s="1">
        <v>43238</v>
      </c>
      <c r="AD3984">
        <v>19800</v>
      </c>
      <c r="AE3984">
        <v>2902</v>
      </c>
      <c r="AF3984">
        <v>759</v>
      </c>
      <c r="AG3984" t="s">
        <v>103</v>
      </c>
      <c r="AH3984" t="s">
        <v>76</v>
      </c>
      <c r="AI3984">
        <v>1</v>
      </c>
      <c r="AJ3984">
        <v>2019</v>
      </c>
      <c r="AK3984">
        <v>3</v>
      </c>
      <c r="AL3984">
        <v>2</v>
      </c>
      <c r="AN3984">
        <v>1624</v>
      </c>
      <c r="AO3984">
        <v>32</v>
      </c>
      <c r="AP3984" t="s">
        <v>72</v>
      </c>
      <c r="AQ3984" t="s">
        <v>66</v>
      </c>
      <c r="AR3984">
        <v>2333</v>
      </c>
      <c r="AW3984" t="s">
        <v>19243</v>
      </c>
      <c r="AX3984" t="s">
        <v>19244</v>
      </c>
      <c r="AY3984" t="s">
        <v>19245</v>
      </c>
      <c r="AZ3984" t="s">
        <v>19246</v>
      </c>
    </row>
    <row r="3985" spans="1:52" x14ac:dyDescent="0.3">
      <c r="A3985">
        <v>2220724</v>
      </c>
      <c r="B3985" t="s">
        <v>19247</v>
      </c>
      <c r="C3985" t="str">
        <f t="shared" si="478"/>
        <v>7492</v>
      </c>
      <c r="D3985" t="s">
        <v>8411</v>
      </c>
      <c r="E3985" t="str">
        <f>"0000"</f>
        <v>0000</v>
      </c>
      <c r="F3985" t="s">
        <v>108</v>
      </c>
      <c r="G3985" t="str">
        <f t="shared" si="479"/>
        <v>11</v>
      </c>
      <c r="H3985" t="s">
        <v>55</v>
      </c>
      <c r="I3985" t="s">
        <v>56</v>
      </c>
      <c r="J3985" t="s">
        <v>57</v>
      </c>
      <c r="K3985">
        <v>0</v>
      </c>
      <c r="L3985">
        <v>49591</v>
      </c>
      <c r="M3985">
        <v>1.1399999999999999</v>
      </c>
      <c r="N3985" t="str">
        <f t="shared" si="476"/>
        <v>000X</v>
      </c>
      <c r="O3985">
        <v>4651</v>
      </c>
      <c r="P3985" t="s">
        <v>72</v>
      </c>
      <c r="Q3985" t="s">
        <v>9071</v>
      </c>
      <c r="R3985" t="s">
        <v>364</v>
      </c>
      <c r="T3985" t="s">
        <v>61</v>
      </c>
      <c r="V3985" t="s">
        <v>19248</v>
      </c>
      <c r="W3985">
        <v>18220</v>
      </c>
      <c r="X3985">
        <v>18220</v>
      </c>
      <c r="Y3985">
        <v>0</v>
      </c>
      <c r="Z3985">
        <v>18220</v>
      </c>
      <c r="AA3985">
        <v>18220</v>
      </c>
      <c r="AB3985" t="s">
        <v>72</v>
      </c>
      <c r="AC3985" s="1">
        <v>35490</v>
      </c>
      <c r="AD3985">
        <v>17500</v>
      </c>
      <c r="AE3985">
        <v>1177</v>
      </c>
      <c r="AF3985">
        <v>1443</v>
      </c>
      <c r="AG3985" t="s">
        <v>103</v>
      </c>
      <c r="AH3985" t="s">
        <v>873</v>
      </c>
      <c r="AR3985">
        <v>0</v>
      </c>
      <c r="AW3985" t="s">
        <v>19084</v>
      </c>
      <c r="AY3985" t="s">
        <v>19085</v>
      </c>
      <c r="AZ3985" t="s">
        <v>70</v>
      </c>
    </row>
    <row r="3986" spans="1:52" x14ac:dyDescent="0.3">
      <c r="A3986">
        <v>2220830</v>
      </c>
      <c r="B3986" t="s">
        <v>19249</v>
      </c>
      <c r="C3986" t="str">
        <f t="shared" si="478"/>
        <v>7492</v>
      </c>
      <c r="D3986" t="s">
        <v>8411</v>
      </c>
      <c r="E3986" t="str">
        <f>"0000"</f>
        <v>0000</v>
      </c>
      <c r="F3986" t="s">
        <v>108</v>
      </c>
      <c r="G3986" t="str">
        <f t="shared" si="479"/>
        <v>11</v>
      </c>
      <c r="H3986" t="s">
        <v>55</v>
      </c>
      <c r="I3986" t="s">
        <v>56</v>
      </c>
      <c r="J3986" t="s">
        <v>57</v>
      </c>
      <c r="K3986">
        <v>0</v>
      </c>
      <c r="L3986">
        <v>46829</v>
      </c>
      <c r="M3986">
        <v>1.08</v>
      </c>
      <c r="N3986" t="str">
        <f t="shared" si="476"/>
        <v>000X</v>
      </c>
      <c r="O3986">
        <v>4721</v>
      </c>
      <c r="P3986" t="s">
        <v>72</v>
      </c>
      <c r="Q3986" t="s">
        <v>8971</v>
      </c>
      <c r="R3986" t="s">
        <v>60</v>
      </c>
      <c r="T3986" t="s">
        <v>61</v>
      </c>
      <c r="V3986" t="s">
        <v>19250</v>
      </c>
      <c r="W3986">
        <v>17200</v>
      </c>
      <c r="X3986">
        <v>17200</v>
      </c>
      <c r="Y3986">
        <v>0</v>
      </c>
      <c r="Z3986">
        <v>17200</v>
      </c>
      <c r="AA3986">
        <v>17200</v>
      </c>
      <c r="AB3986" t="s">
        <v>72</v>
      </c>
      <c r="AC3986" s="1">
        <v>40909</v>
      </c>
      <c r="AD3986">
        <v>15000</v>
      </c>
      <c r="AE3986">
        <v>2460</v>
      </c>
      <c r="AF3986">
        <v>2163</v>
      </c>
      <c r="AG3986" t="s">
        <v>103</v>
      </c>
      <c r="AH3986" t="s">
        <v>76</v>
      </c>
      <c r="AR3986">
        <v>0</v>
      </c>
      <c r="AW3986" t="s">
        <v>19251</v>
      </c>
      <c r="AY3986" t="s">
        <v>19252</v>
      </c>
      <c r="AZ3986" t="s">
        <v>70</v>
      </c>
    </row>
    <row r="3987" spans="1:52" x14ac:dyDescent="0.3">
      <c r="A3987">
        <v>2221224</v>
      </c>
      <c r="B3987" t="s">
        <v>19253</v>
      </c>
      <c r="C3987" t="str">
        <f t="shared" si="478"/>
        <v>7492</v>
      </c>
      <c r="D3987" t="s">
        <v>8411</v>
      </c>
      <c r="E3987" t="str">
        <f>"0000"</f>
        <v>0000</v>
      </c>
      <c r="F3987" t="s">
        <v>108</v>
      </c>
      <c r="G3987" t="str">
        <f t="shared" si="479"/>
        <v>11</v>
      </c>
      <c r="H3987" t="s">
        <v>55</v>
      </c>
      <c r="I3987" t="s">
        <v>56</v>
      </c>
      <c r="J3987" t="s">
        <v>57</v>
      </c>
      <c r="K3987">
        <v>0</v>
      </c>
      <c r="L3987">
        <v>44064</v>
      </c>
      <c r="M3987">
        <v>1.01</v>
      </c>
      <c r="N3987" t="str">
        <f t="shared" si="476"/>
        <v>000X</v>
      </c>
      <c r="O3987">
        <v>1916</v>
      </c>
      <c r="P3987" t="s">
        <v>58</v>
      </c>
      <c r="Q3987" t="s">
        <v>265</v>
      </c>
      <c r="R3987" t="s">
        <v>266</v>
      </c>
      <c r="T3987" t="s">
        <v>61</v>
      </c>
      <c r="V3987" t="s">
        <v>19254</v>
      </c>
      <c r="W3987">
        <v>16190</v>
      </c>
      <c r="X3987">
        <v>16190</v>
      </c>
      <c r="Y3987">
        <v>0</v>
      </c>
      <c r="Z3987">
        <v>16190</v>
      </c>
      <c r="AA3987">
        <v>16190</v>
      </c>
      <c r="AB3987" t="s">
        <v>72</v>
      </c>
      <c r="AC3987" s="1">
        <v>35400</v>
      </c>
      <c r="AD3987">
        <v>15600</v>
      </c>
      <c r="AE3987">
        <v>1163</v>
      </c>
      <c r="AF3987">
        <v>1166</v>
      </c>
      <c r="AG3987" t="s">
        <v>103</v>
      </c>
      <c r="AH3987" t="s">
        <v>76</v>
      </c>
      <c r="AR3987">
        <v>0</v>
      </c>
      <c r="AW3987" t="s">
        <v>18135</v>
      </c>
      <c r="AY3987" t="s">
        <v>18136</v>
      </c>
      <c r="AZ3987" t="s">
        <v>18137</v>
      </c>
    </row>
    <row r="3988" spans="1:52" x14ac:dyDescent="0.3">
      <c r="A3988">
        <v>2221364</v>
      </c>
      <c r="B3988" t="s">
        <v>19255</v>
      </c>
      <c r="C3988" t="str">
        <f t="shared" si="478"/>
        <v>7492</v>
      </c>
      <c r="D3988" t="s">
        <v>8411</v>
      </c>
      <c r="E3988" t="str">
        <f>"0100"</f>
        <v>0100</v>
      </c>
      <c r="F3988" t="s">
        <v>54</v>
      </c>
      <c r="G3988" t="str">
        <f t="shared" si="479"/>
        <v>11</v>
      </c>
      <c r="H3988" t="s">
        <v>55</v>
      </c>
      <c r="I3988" t="s">
        <v>56</v>
      </c>
      <c r="J3988" t="s">
        <v>57</v>
      </c>
      <c r="K3988">
        <v>1</v>
      </c>
      <c r="L3988">
        <v>49128</v>
      </c>
      <c r="M3988">
        <v>1.1299999999999999</v>
      </c>
      <c r="N3988" t="str">
        <f t="shared" si="476"/>
        <v>000X</v>
      </c>
      <c r="O3988">
        <v>4760</v>
      </c>
      <c r="P3988" t="s">
        <v>72</v>
      </c>
      <c r="Q3988" t="s">
        <v>9071</v>
      </c>
      <c r="R3988" t="s">
        <v>364</v>
      </c>
      <c r="T3988" t="s">
        <v>61</v>
      </c>
      <c r="V3988" t="s">
        <v>19256</v>
      </c>
      <c r="W3988">
        <v>315985</v>
      </c>
      <c r="X3988">
        <v>18040</v>
      </c>
      <c r="Y3988">
        <v>297945</v>
      </c>
      <c r="Z3988">
        <v>307321</v>
      </c>
      <c r="AA3988">
        <v>282321</v>
      </c>
      <c r="AB3988" t="s">
        <v>63</v>
      </c>
      <c r="AC3988" s="1">
        <v>42797</v>
      </c>
      <c r="AD3988">
        <v>245000</v>
      </c>
      <c r="AE3988">
        <v>2815</v>
      </c>
      <c r="AF3988">
        <v>524</v>
      </c>
      <c r="AG3988" t="s">
        <v>64</v>
      </c>
      <c r="AH3988" t="s">
        <v>76</v>
      </c>
      <c r="AI3988">
        <v>1</v>
      </c>
      <c r="AJ3988">
        <v>2008</v>
      </c>
      <c r="AK3988">
        <v>4</v>
      </c>
      <c r="AL3988">
        <v>2</v>
      </c>
      <c r="AM3988">
        <v>1</v>
      </c>
      <c r="AN3988">
        <v>2656</v>
      </c>
      <c r="AO3988">
        <v>32</v>
      </c>
      <c r="AP3988" t="s">
        <v>63</v>
      </c>
      <c r="AQ3988" t="s">
        <v>66</v>
      </c>
      <c r="AR3988">
        <v>4526</v>
      </c>
      <c r="AW3988" t="s">
        <v>19257</v>
      </c>
      <c r="AX3988" t="s">
        <v>19258</v>
      </c>
      <c r="AY3988" t="s">
        <v>19259</v>
      </c>
      <c r="AZ3988" t="s">
        <v>19095</v>
      </c>
    </row>
    <row r="3989" spans="1:52" x14ac:dyDescent="0.3">
      <c r="A3989">
        <v>2221755</v>
      </c>
      <c r="B3989" t="s">
        <v>19260</v>
      </c>
      <c r="C3989" t="str">
        <f t="shared" si="478"/>
        <v>7492</v>
      </c>
      <c r="D3989" t="s">
        <v>8411</v>
      </c>
      <c r="E3989" t="str">
        <f>"0100"</f>
        <v>0100</v>
      </c>
      <c r="F3989" t="s">
        <v>54</v>
      </c>
      <c r="G3989" t="str">
        <f t="shared" si="479"/>
        <v>11</v>
      </c>
      <c r="H3989" t="s">
        <v>55</v>
      </c>
      <c r="I3989" t="s">
        <v>56</v>
      </c>
      <c r="J3989" t="s">
        <v>57</v>
      </c>
      <c r="K3989">
        <v>1</v>
      </c>
      <c r="L3989">
        <v>52244</v>
      </c>
      <c r="M3989">
        <v>1.2</v>
      </c>
      <c r="N3989" t="str">
        <f t="shared" si="476"/>
        <v>000X</v>
      </c>
      <c r="O3989">
        <v>4850</v>
      </c>
      <c r="P3989" t="s">
        <v>72</v>
      </c>
      <c r="Q3989" t="s">
        <v>9071</v>
      </c>
      <c r="R3989" t="s">
        <v>364</v>
      </c>
      <c r="T3989" t="s">
        <v>61</v>
      </c>
      <c r="V3989" t="s">
        <v>19261</v>
      </c>
      <c r="W3989">
        <v>172138</v>
      </c>
      <c r="X3989">
        <v>19190</v>
      </c>
      <c r="Y3989">
        <v>152948</v>
      </c>
      <c r="Z3989">
        <v>172138</v>
      </c>
      <c r="AA3989">
        <v>172138</v>
      </c>
      <c r="AB3989" t="s">
        <v>72</v>
      </c>
      <c r="AC3989" s="1">
        <v>44084</v>
      </c>
      <c r="AD3989">
        <v>250000</v>
      </c>
      <c r="AE3989">
        <v>3095</v>
      </c>
      <c r="AF3989">
        <v>969</v>
      </c>
      <c r="AG3989" t="s">
        <v>64</v>
      </c>
      <c r="AH3989" t="s">
        <v>76</v>
      </c>
      <c r="AI3989">
        <v>1</v>
      </c>
      <c r="AJ3989">
        <v>1987</v>
      </c>
      <c r="AK3989">
        <v>3</v>
      </c>
      <c r="AL3989">
        <v>2</v>
      </c>
      <c r="AN3989">
        <v>1880</v>
      </c>
      <c r="AO3989">
        <v>32</v>
      </c>
      <c r="AP3989" t="s">
        <v>63</v>
      </c>
      <c r="AQ3989" t="s">
        <v>66</v>
      </c>
      <c r="AR3989">
        <v>2776</v>
      </c>
      <c r="AW3989" t="s">
        <v>19262</v>
      </c>
      <c r="AY3989" t="s">
        <v>19263</v>
      </c>
      <c r="AZ3989" t="s">
        <v>15796</v>
      </c>
    </row>
    <row r="3990" spans="1:52" x14ac:dyDescent="0.3">
      <c r="A3990">
        <v>2221844</v>
      </c>
      <c r="B3990" t="s">
        <v>19264</v>
      </c>
      <c r="C3990" t="str">
        <f t="shared" si="478"/>
        <v>7492</v>
      </c>
      <c r="D3990" t="s">
        <v>8411</v>
      </c>
      <c r="E3990" t="str">
        <f>"0000"</f>
        <v>0000</v>
      </c>
      <c r="F3990" t="s">
        <v>108</v>
      </c>
      <c r="G3990" t="str">
        <f t="shared" si="479"/>
        <v>11</v>
      </c>
      <c r="H3990" t="s">
        <v>55</v>
      </c>
      <c r="I3990" t="s">
        <v>56</v>
      </c>
      <c r="J3990" t="s">
        <v>57</v>
      </c>
      <c r="K3990">
        <v>0</v>
      </c>
      <c r="L3990">
        <v>47072</v>
      </c>
      <c r="M3990">
        <v>1.08</v>
      </c>
      <c r="N3990" t="str">
        <f t="shared" si="476"/>
        <v>000X</v>
      </c>
      <c r="O3990">
        <v>4931</v>
      </c>
      <c r="P3990" t="s">
        <v>72</v>
      </c>
      <c r="Q3990" t="s">
        <v>8971</v>
      </c>
      <c r="R3990" t="s">
        <v>60</v>
      </c>
      <c r="T3990" t="s">
        <v>61</v>
      </c>
      <c r="V3990" t="s">
        <v>19265</v>
      </c>
      <c r="W3990">
        <v>17290</v>
      </c>
      <c r="X3990">
        <v>17290</v>
      </c>
      <c r="Y3990">
        <v>0</v>
      </c>
      <c r="Z3990">
        <v>17290</v>
      </c>
      <c r="AA3990">
        <v>17290</v>
      </c>
      <c r="AB3990" t="s">
        <v>72</v>
      </c>
      <c r="AC3990" s="1">
        <v>36770</v>
      </c>
      <c r="AD3990">
        <v>10000</v>
      </c>
      <c r="AE3990">
        <v>1388</v>
      </c>
      <c r="AF3990">
        <v>326</v>
      </c>
      <c r="AG3990" t="s">
        <v>103</v>
      </c>
      <c r="AH3990" t="s">
        <v>76</v>
      </c>
      <c r="AR3990">
        <v>0</v>
      </c>
      <c r="AW3990" t="s">
        <v>19266</v>
      </c>
      <c r="AY3990" t="s">
        <v>19267</v>
      </c>
      <c r="AZ3990" t="s">
        <v>18678</v>
      </c>
    </row>
    <row r="3991" spans="1:52" x14ac:dyDescent="0.3">
      <c r="A3991">
        <v>2215089</v>
      </c>
      <c r="B3991" t="s">
        <v>19268</v>
      </c>
      <c r="C3991" t="str">
        <f t="shared" si="478"/>
        <v>7492</v>
      </c>
      <c r="D3991" t="s">
        <v>8411</v>
      </c>
      <c r="E3991" t="str">
        <f>"0100"</f>
        <v>0100</v>
      </c>
      <c r="F3991" t="s">
        <v>54</v>
      </c>
      <c r="G3991" t="str">
        <f t="shared" si="479"/>
        <v>11</v>
      </c>
      <c r="H3991" t="s">
        <v>55</v>
      </c>
      <c r="I3991" t="s">
        <v>56</v>
      </c>
      <c r="J3991" t="s">
        <v>57</v>
      </c>
      <c r="K3991">
        <v>1</v>
      </c>
      <c r="L3991">
        <v>49443</v>
      </c>
      <c r="M3991">
        <v>1.1399999999999999</v>
      </c>
      <c r="N3991" t="str">
        <f t="shared" si="476"/>
        <v>000X</v>
      </c>
      <c r="O3991">
        <v>1750</v>
      </c>
      <c r="P3991" t="s">
        <v>58</v>
      </c>
      <c r="Q3991" t="s">
        <v>13917</v>
      </c>
      <c r="R3991" t="s">
        <v>140</v>
      </c>
      <c r="T3991" t="s">
        <v>61</v>
      </c>
      <c r="V3991" t="s">
        <v>19269</v>
      </c>
      <c r="W3991">
        <v>138127</v>
      </c>
      <c r="X3991">
        <v>18160</v>
      </c>
      <c r="Y3991">
        <v>119967</v>
      </c>
      <c r="Z3991">
        <v>105046</v>
      </c>
      <c r="AA3991">
        <v>0</v>
      </c>
      <c r="AB3991" t="s">
        <v>63</v>
      </c>
      <c r="AC3991" s="1">
        <v>41983</v>
      </c>
      <c r="AD3991">
        <v>125000</v>
      </c>
      <c r="AE3991">
        <v>2660</v>
      </c>
      <c r="AF3991">
        <v>1801</v>
      </c>
      <c r="AG3991" t="s">
        <v>64</v>
      </c>
      <c r="AH3991" t="s">
        <v>76</v>
      </c>
      <c r="AI3991">
        <v>1</v>
      </c>
      <c r="AJ3991">
        <v>1989</v>
      </c>
      <c r="AK3991">
        <v>2</v>
      </c>
      <c r="AL3991">
        <v>3</v>
      </c>
      <c r="AN3991">
        <v>1139</v>
      </c>
      <c r="AO3991">
        <v>32</v>
      </c>
      <c r="AP3991" t="s">
        <v>63</v>
      </c>
      <c r="AQ3991" t="s">
        <v>66</v>
      </c>
      <c r="AR3991">
        <v>2001</v>
      </c>
      <c r="AW3991" t="s">
        <v>19270</v>
      </c>
      <c r="AY3991" t="s">
        <v>19271</v>
      </c>
      <c r="AZ3991" t="s">
        <v>70</v>
      </c>
    </row>
    <row r="3992" spans="1:52" x14ac:dyDescent="0.3">
      <c r="A3992">
        <v>2215305</v>
      </c>
      <c r="B3992" t="s">
        <v>19272</v>
      </c>
      <c r="C3992" t="str">
        <f t="shared" si="478"/>
        <v>7492</v>
      </c>
      <c r="D3992" t="s">
        <v>8411</v>
      </c>
      <c r="E3992" t="str">
        <f>"0100"</f>
        <v>0100</v>
      </c>
      <c r="F3992" t="s">
        <v>54</v>
      </c>
      <c r="G3992" t="str">
        <f t="shared" si="479"/>
        <v>11</v>
      </c>
      <c r="H3992" t="s">
        <v>55</v>
      </c>
      <c r="I3992" t="s">
        <v>56</v>
      </c>
      <c r="J3992" t="s">
        <v>57</v>
      </c>
      <c r="K3992">
        <v>1</v>
      </c>
      <c r="L3992">
        <v>43441</v>
      </c>
      <c r="M3992">
        <v>1</v>
      </c>
      <c r="N3992" t="str">
        <f t="shared" si="476"/>
        <v>000X</v>
      </c>
      <c r="O3992">
        <v>1815</v>
      </c>
      <c r="P3992" t="s">
        <v>58</v>
      </c>
      <c r="Q3992" t="s">
        <v>13917</v>
      </c>
      <c r="R3992" t="s">
        <v>140</v>
      </c>
      <c r="T3992" t="s">
        <v>61</v>
      </c>
      <c r="V3992" t="s">
        <v>19273</v>
      </c>
      <c r="W3992">
        <v>157808</v>
      </c>
      <c r="X3992">
        <v>15960</v>
      </c>
      <c r="Y3992">
        <v>141848</v>
      </c>
      <c r="Z3992">
        <v>118233</v>
      </c>
      <c r="AA3992">
        <v>93233</v>
      </c>
      <c r="AB3992" t="s">
        <v>63</v>
      </c>
      <c r="AC3992" s="1">
        <v>41760</v>
      </c>
      <c r="AD3992">
        <v>130000</v>
      </c>
      <c r="AE3992">
        <v>2622</v>
      </c>
      <c r="AF3992">
        <v>1192</v>
      </c>
      <c r="AG3992" t="s">
        <v>64</v>
      </c>
      <c r="AH3992" t="s">
        <v>76</v>
      </c>
      <c r="AI3992">
        <v>1</v>
      </c>
      <c r="AJ3992">
        <v>1989</v>
      </c>
      <c r="AK3992">
        <v>3</v>
      </c>
      <c r="AL3992">
        <v>3</v>
      </c>
      <c r="AN3992">
        <v>1802</v>
      </c>
      <c r="AO3992">
        <v>34</v>
      </c>
      <c r="AP3992" t="s">
        <v>72</v>
      </c>
      <c r="AQ3992" t="s">
        <v>66</v>
      </c>
      <c r="AR3992">
        <v>2592</v>
      </c>
      <c r="AW3992" t="s">
        <v>19274</v>
      </c>
      <c r="AY3992" t="s">
        <v>19175</v>
      </c>
      <c r="AZ3992" t="s">
        <v>70</v>
      </c>
    </row>
    <row r="3993" spans="1:52" x14ac:dyDescent="0.3">
      <c r="A3993">
        <v>2215461</v>
      </c>
      <c r="B3993" t="s">
        <v>19275</v>
      </c>
      <c r="C3993" t="str">
        <f t="shared" si="478"/>
        <v>7492</v>
      </c>
      <c r="D3993" t="s">
        <v>8411</v>
      </c>
      <c r="E3993" t="str">
        <f t="shared" ref="E3993:E3998" si="480">"0000"</f>
        <v>0000</v>
      </c>
      <c r="F3993" t="s">
        <v>108</v>
      </c>
      <c r="G3993" t="str">
        <f t="shared" si="479"/>
        <v>11</v>
      </c>
      <c r="H3993" t="s">
        <v>55</v>
      </c>
      <c r="I3993" t="s">
        <v>56</v>
      </c>
      <c r="J3993" t="s">
        <v>57</v>
      </c>
      <c r="K3993">
        <v>0</v>
      </c>
      <c r="L3993">
        <v>45652</v>
      </c>
      <c r="M3993">
        <v>1.05</v>
      </c>
      <c r="N3993" t="str">
        <f t="shared" si="476"/>
        <v>000X</v>
      </c>
      <c r="O3993">
        <v>1919</v>
      </c>
      <c r="P3993" t="s">
        <v>58</v>
      </c>
      <c r="Q3993" t="s">
        <v>13917</v>
      </c>
      <c r="R3993" t="s">
        <v>140</v>
      </c>
      <c r="T3993" t="s">
        <v>61</v>
      </c>
      <c r="V3993" t="s">
        <v>19276</v>
      </c>
      <c r="W3993">
        <v>16770</v>
      </c>
      <c r="X3993">
        <v>16770</v>
      </c>
      <c r="Y3993">
        <v>0</v>
      </c>
      <c r="Z3993">
        <v>16770</v>
      </c>
      <c r="AA3993">
        <v>16770</v>
      </c>
      <c r="AB3993" t="s">
        <v>72</v>
      </c>
      <c r="AC3993" s="1">
        <v>44104</v>
      </c>
      <c r="AD3993">
        <v>25000</v>
      </c>
      <c r="AE3993">
        <v>3099</v>
      </c>
      <c r="AF3993">
        <v>1378</v>
      </c>
      <c r="AG3993" t="s">
        <v>103</v>
      </c>
      <c r="AH3993" t="s">
        <v>76</v>
      </c>
      <c r="AR3993">
        <v>0</v>
      </c>
      <c r="AW3993" t="s">
        <v>3340</v>
      </c>
      <c r="AY3993" t="s">
        <v>3341</v>
      </c>
      <c r="AZ3993" t="s">
        <v>3342</v>
      </c>
    </row>
    <row r="3994" spans="1:52" x14ac:dyDescent="0.3">
      <c r="A3994">
        <v>2216107</v>
      </c>
      <c r="B3994" t="s">
        <v>19277</v>
      </c>
      <c r="C3994" t="str">
        <f t="shared" si="478"/>
        <v>7492</v>
      </c>
      <c r="D3994" t="s">
        <v>8411</v>
      </c>
      <c r="E3994" t="str">
        <f t="shared" si="480"/>
        <v>0000</v>
      </c>
      <c r="F3994" t="s">
        <v>108</v>
      </c>
      <c r="G3994" t="str">
        <f t="shared" si="479"/>
        <v>11</v>
      </c>
      <c r="H3994" t="s">
        <v>55</v>
      </c>
      <c r="I3994" t="s">
        <v>56</v>
      </c>
      <c r="J3994" t="s">
        <v>57</v>
      </c>
      <c r="K3994">
        <v>0</v>
      </c>
      <c r="L3994">
        <v>46667</v>
      </c>
      <c r="M3994">
        <v>1.07</v>
      </c>
      <c r="N3994" t="str">
        <f t="shared" si="476"/>
        <v>000X</v>
      </c>
      <c r="O3994">
        <v>4693</v>
      </c>
      <c r="P3994" t="s">
        <v>72</v>
      </c>
      <c r="Q3994" t="s">
        <v>9242</v>
      </c>
      <c r="R3994" t="s">
        <v>60</v>
      </c>
      <c r="T3994" t="s">
        <v>61</v>
      </c>
      <c r="V3994" t="s">
        <v>19278</v>
      </c>
      <c r="W3994">
        <v>17140</v>
      </c>
      <c r="X3994">
        <v>17140</v>
      </c>
      <c r="Y3994">
        <v>0</v>
      </c>
      <c r="Z3994">
        <v>17140</v>
      </c>
      <c r="AA3994">
        <v>17140</v>
      </c>
      <c r="AB3994" t="s">
        <v>72</v>
      </c>
      <c r="AR3994">
        <v>0</v>
      </c>
      <c r="AW3994" t="s">
        <v>19279</v>
      </c>
      <c r="AY3994" t="s">
        <v>19280</v>
      </c>
      <c r="AZ3994" t="s">
        <v>19281</v>
      </c>
    </row>
    <row r="3995" spans="1:52" x14ac:dyDescent="0.3">
      <c r="A3995">
        <v>2216158</v>
      </c>
      <c r="B3995" t="s">
        <v>19282</v>
      </c>
      <c r="C3995" t="str">
        <f t="shared" si="478"/>
        <v>7492</v>
      </c>
      <c r="D3995" t="s">
        <v>8411</v>
      </c>
      <c r="E3995" t="str">
        <f t="shared" si="480"/>
        <v>0000</v>
      </c>
      <c r="F3995" t="s">
        <v>108</v>
      </c>
      <c r="G3995" t="str">
        <f t="shared" si="479"/>
        <v>11</v>
      </c>
      <c r="H3995" t="s">
        <v>55</v>
      </c>
      <c r="I3995" t="s">
        <v>56</v>
      </c>
      <c r="J3995" t="s">
        <v>57</v>
      </c>
      <c r="K3995">
        <v>0</v>
      </c>
      <c r="L3995">
        <v>47685</v>
      </c>
      <c r="M3995">
        <v>1.0900000000000001</v>
      </c>
      <c r="N3995" t="str">
        <f t="shared" si="476"/>
        <v>000X</v>
      </c>
      <c r="O3995">
        <v>4671</v>
      </c>
      <c r="P3995" t="s">
        <v>72</v>
      </c>
      <c r="Q3995" t="s">
        <v>9242</v>
      </c>
      <c r="R3995" t="s">
        <v>60</v>
      </c>
      <c r="T3995" t="s">
        <v>61</v>
      </c>
      <c r="V3995" t="s">
        <v>19283</v>
      </c>
      <c r="W3995">
        <v>17520</v>
      </c>
      <c r="X3995">
        <v>17520</v>
      </c>
      <c r="Y3995">
        <v>0</v>
      </c>
      <c r="Z3995">
        <v>17520</v>
      </c>
      <c r="AA3995">
        <v>17520</v>
      </c>
      <c r="AB3995" t="s">
        <v>72</v>
      </c>
      <c r="AC3995" s="1">
        <v>33329</v>
      </c>
      <c r="AD3995">
        <v>13800</v>
      </c>
      <c r="AE3995">
        <v>893</v>
      </c>
      <c r="AF3995">
        <v>2140</v>
      </c>
      <c r="AG3995" t="s">
        <v>103</v>
      </c>
      <c r="AH3995" t="s">
        <v>873</v>
      </c>
      <c r="AR3995">
        <v>0</v>
      </c>
      <c r="AW3995" t="s">
        <v>19284</v>
      </c>
      <c r="AY3995" t="s">
        <v>19285</v>
      </c>
      <c r="AZ3995" t="s">
        <v>19286</v>
      </c>
    </row>
    <row r="3996" spans="1:52" x14ac:dyDescent="0.3">
      <c r="A3996">
        <v>2216204</v>
      </c>
      <c r="B3996" t="s">
        <v>19287</v>
      </c>
      <c r="C3996" t="str">
        <f t="shared" si="478"/>
        <v>7492</v>
      </c>
      <c r="D3996" t="s">
        <v>8411</v>
      </c>
      <c r="E3996" t="str">
        <f t="shared" si="480"/>
        <v>0000</v>
      </c>
      <c r="F3996" t="s">
        <v>108</v>
      </c>
      <c r="G3996" t="str">
        <f t="shared" si="479"/>
        <v>11</v>
      </c>
      <c r="H3996" t="s">
        <v>55</v>
      </c>
      <c r="I3996" t="s">
        <v>56</v>
      </c>
      <c r="J3996" t="s">
        <v>57</v>
      </c>
      <c r="K3996">
        <v>0</v>
      </c>
      <c r="L3996">
        <v>52160</v>
      </c>
      <c r="M3996">
        <v>1.2</v>
      </c>
      <c r="N3996" t="str">
        <f t="shared" si="476"/>
        <v>000X</v>
      </c>
      <c r="O3996">
        <v>4651</v>
      </c>
      <c r="P3996" t="s">
        <v>72</v>
      </c>
      <c r="Q3996" t="s">
        <v>9242</v>
      </c>
      <c r="R3996" t="s">
        <v>60</v>
      </c>
      <c r="T3996" t="s">
        <v>61</v>
      </c>
      <c r="V3996" t="s">
        <v>19288</v>
      </c>
      <c r="W3996">
        <v>19160</v>
      </c>
      <c r="X3996">
        <v>19160</v>
      </c>
      <c r="Y3996">
        <v>0</v>
      </c>
      <c r="Z3996">
        <v>19160</v>
      </c>
      <c r="AA3996">
        <v>19160</v>
      </c>
      <c r="AB3996" t="s">
        <v>72</v>
      </c>
      <c r="AC3996" s="1">
        <v>41395</v>
      </c>
      <c r="AD3996">
        <v>8700</v>
      </c>
      <c r="AE3996">
        <v>2553</v>
      </c>
      <c r="AF3996">
        <v>57</v>
      </c>
      <c r="AG3996" t="s">
        <v>103</v>
      </c>
      <c r="AH3996" t="s">
        <v>76</v>
      </c>
      <c r="AR3996">
        <v>0</v>
      </c>
      <c r="AW3996" t="s">
        <v>19289</v>
      </c>
      <c r="AX3996" t="s">
        <v>19290</v>
      </c>
      <c r="AY3996" t="s">
        <v>19291</v>
      </c>
      <c r="AZ3996" t="s">
        <v>19292</v>
      </c>
    </row>
    <row r="3997" spans="1:52" x14ac:dyDescent="0.3">
      <c r="A3997">
        <v>2216514</v>
      </c>
      <c r="B3997" t="s">
        <v>19293</v>
      </c>
      <c r="C3997" t="str">
        <f t="shared" si="478"/>
        <v>7492</v>
      </c>
      <c r="D3997" t="s">
        <v>8411</v>
      </c>
      <c r="E3997" t="str">
        <f t="shared" si="480"/>
        <v>0000</v>
      </c>
      <c r="F3997" t="s">
        <v>108</v>
      </c>
      <c r="G3997" t="str">
        <f t="shared" si="479"/>
        <v>11</v>
      </c>
      <c r="H3997" t="s">
        <v>55</v>
      </c>
      <c r="I3997" t="s">
        <v>56</v>
      </c>
      <c r="J3997" t="s">
        <v>8434</v>
      </c>
      <c r="K3997">
        <v>0</v>
      </c>
      <c r="L3997">
        <v>77434</v>
      </c>
      <c r="M3997">
        <v>1.78</v>
      </c>
      <c r="N3997" t="str">
        <f t="shared" si="476"/>
        <v>000X</v>
      </c>
      <c r="O3997">
        <v>4561</v>
      </c>
      <c r="P3997" t="s">
        <v>72</v>
      </c>
      <c r="Q3997" t="s">
        <v>9242</v>
      </c>
      <c r="R3997" t="s">
        <v>60</v>
      </c>
      <c r="T3997" t="s">
        <v>61</v>
      </c>
      <c r="V3997" t="s">
        <v>19294</v>
      </c>
      <c r="W3997">
        <v>22220</v>
      </c>
      <c r="X3997">
        <v>22220</v>
      </c>
      <c r="Y3997">
        <v>0</v>
      </c>
      <c r="Z3997">
        <v>22220</v>
      </c>
      <c r="AA3997">
        <v>22220</v>
      </c>
      <c r="AB3997" t="s">
        <v>72</v>
      </c>
      <c r="AC3997" s="1">
        <v>41487</v>
      </c>
      <c r="AD3997">
        <v>15000</v>
      </c>
      <c r="AE3997">
        <v>2574</v>
      </c>
      <c r="AF3997">
        <v>463</v>
      </c>
      <c r="AG3997" t="s">
        <v>103</v>
      </c>
      <c r="AH3997" t="s">
        <v>76</v>
      </c>
      <c r="AR3997">
        <v>0</v>
      </c>
      <c r="AW3997" t="s">
        <v>19295</v>
      </c>
      <c r="AY3997" t="s">
        <v>19296</v>
      </c>
      <c r="AZ3997" t="s">
        <v>19297</v>
      </c>
    </row>
    <row r="3998" spans="1:52" x14ac:dyDescent="0.3">
      <c r="A3998">
        <v>2216565</v>
      </c>
      <c r="B3998" t="s">
        <v>19298</v>
      </c>
      <c r="C3998" t="str">
        <f t="shared" si="478"/>
        <v>7492</v>
      </c>
      <c r="D3998" t="s">
        <v>8411</v>
      </c>
      <c r="E3998" t="str">
        <f t="shared" si="480"/>
        <v>0000</v>
      </c>
      <c r="F3998" t="s">
        <v>108</v>
      </c>
      <c r="G3998" t="str">
        <f t="shared" si="479"/>
        <v>11</v>
      </c>
      <c r="H3998" t="s">
        <v>55</v>
      </c>
      <c r="I3998" t="s">
        <v>56</v>
      </c>
      <c r="J3998" t="s">
        <v>8434</v>
      </c>
      <c r="K3998">
        <v>0</v>
      </c>
      <c r="L3998">
        <v>58595</v>
      </c>
      <c r="M3998">
        <v>1.35</v>
      </c>
      <c r="N3998" t="str">
        <f t="shared" si="476"/>
        <v>000X</v>
      </c>
      <c r="O3998">
        <v>4551</v>
      </c>
      <c r="P3998" t="s">
        <v>72</v>
      </c>
      <c r="Q3998" t="s">
        <v>9242</v>
      </c>
      <c r="R3998" t="s">
        <v>60</v>
      </c>
      <c r="T3998" t="s">
        <v>61</v>
      </c>
      <c r="V3998" t="s">
        <v>19299</v>
      </c>
      <c r="W3998">
        <v>16820</v>
      </c>
      <c r="X3998">
        <v>16820</v>
      </c>
      <c r="Y3998">
        <v>0</v>
      </c>
      <c r="Z3998">
        <v>16820</v>
      </c>
      <c r="AA3998">
        <v>16820</v>
      </c>
      <c r="AB3998" t="s">
        <v>72</v>
      </c>
      <c r="AC3998" s="1">
        <v>43999</v>
      </c>
      <c r="AD3998">
        <v>22000</v>
      </c>
      <c r="AE3998">
        <v>3068</v>
      </c>
      <c r="AF3998">
        <v>1615</v>
      </c>
      <c r="AG3998" t="s">
        <v>103</v>
      </c>
      <c r="AH3998" t="s">
        <v>76</v>
      </c>
      <c r="AR3998">
        <v>0</v>
      </c>
      <c r="AW3998" t="s">
        <v>5665</v>
      </c>
      <c r="AY3998" t="s">
        <v>5666</v>
      </c>
      <c r="AZ3998" t="s">
        <v>3154</v>
      </c>
    </row>
    <row r="3999" spans="1:52" x14ac:dyDescent="0.3">
      <c r="A3999">
        <v>2216930</v>
      </c>
      <c r="B3999" t="s">
        <v>19300</v>
      </c>
      <c r="C3999" t="str">
        <f t="shared" si="478"/>
        <v>7492</v>
      </c>
      <c r="D3999" t="s">
        <v>8411</v>
      </c>
      <c r="E3999" t="str">
        <f>"0100"</f>
        <v>0100</v>
      </c>
      <c r="F3999" t="s">
        <v>54</v>
      </c>
      <c r="G3999" t="str">
        <f t="shared" si="479"/>
        <v>11</v>
      </c>
      <c r="H3999" t="s">
        <v>55</v>
      </c>
      <c r="I3999" t="s">
        <v>56</v>
      </c>
      <c r="J3999" t="s">
        <v>57</v>
      </c>
      <c r="K3999">
        <v>1</v>
      </c>
      <c r="L3999">
        <v>46139</v>
      </c>
      <c r="M3999">
        <v>1.06</v>
      </c>
      <c r="N3999" t="str">
        <f t="shared" si="476"/>
        <v>000X</v>
      </c>
      <c r="O3999">
        <v>4600</v>
      </c>
      <c r="P3999" t="s">
        <v>72</v>
      </c>
      <c r="Q3999" t="s">
        <v>9242</v>
      </c>
      <c r="R3999" t="s">
        <v>60</v>
      </c>
      <c r="T3999" t="s">
        <v>61</v>
      </c>
      <c r="V3999" t="s">
        <v>19301</v>
      </c>
      <c r="W3999">
        <v>169434</v>
      </c>
      <c r="X3999">
        <v>16950</v>
      </c>
      <c r="Y3999">
        <v>152484</v>
      </c>
      <c r="Z3999">
        <v>113488</v>
      </c>
      <c r="AA3999">
        <v>88488</v>
      </c>
      <c r="AB3999" t="s">
        <v>63</v>
      </c>
      <c r="AC3999" s="1">
        <v>38504</v>
      </c>
      <c r="AD3999">
        <v>165900</v>
      </c>
      <c r="AE3999">
        <v>1884</v>
      </c>
      <c r="AF3999">
        <v>726</v>
      </c>
      <c r="AG3999" t="s">
        <v>64</v>
      </c>
      <c r="AH3999" t="s">
        <v>76</v>
      </c>
      <c r="AI3999">
        <v>1</v>
      </c>
      <c r="AJ3999">
        <v>1997</v>
      </c>
      <c r="AK3999">
        <v>2</v>
      </c>
      <c r="AL3999">
        <v>2</v>
      </c>
      <c r="AN3999">
        <v>1626</v>
      </c>
      <c r="AO3999">
        <v>46</v>
      </c>
      <c r="AP3999" t="s">
        <v>72</v>
      </c>
      <c r="AQ3999" t="s">
        <v>66</v>
      </c>
      <c r="AR3999">
        <v>2472</v>
      </c>
      <c r="AW3999" t="s">
        <v>19302</v>
      </c>
      <c r="AY3999" t="s">
        <v>19303</v>
      </c>
      <c r="AZ3999" t="s">
        <v>19304</v>
      </c>
    </row>
    <row r="4000" spans="1:52" x14ac:dyDescent="0.3">
      <c r="A4000">
        <v>2216999</v>
      </c>
      <c r="B4000" t="s">
        <v>19305</v>
      </c>
      <c r="C4000" t="str">
        <f t="shared" si="478"/>
        <v>7492</v>
      </c>
      <c r="D4000" t="s">
        <v>8411</v>
      </c>
      <c r="E4000" t="str">
        <f>"0100"</f>
        <v>0100</v>
      </c>
      <c r="F4000" t="s">
        <v>54</v>
      </c>
      <c r="G4000" t="str">
        <f t="shared" si="479"/>
        <v>11</v>
      </c>
      <c r="H4000" t="s">
        <v>55</v>
      </c>
      <c r="I4000" t="s">
        <v>56</v>
      </c>
      <c r="J4000" t="s">
        <v>57</v>
      </c>
      <c r="K4000">
        <v>1</v>
      </c>
      <c r="L4000">
        <v>45820</v>
      </c>
      <c r="M4000">
        <v>1.05</v>
      </c>
      <c r="N4000" t="str">
        <f t="shared" si="476"/>
        <v>000X</v>
      </c>
      <c r="O4000">
        <v>4578</v>
      </c>
      <c r="P4000" t="s">
        <v>72</v>
      </c>
      <c r="Q4000" t="s">
        <v>9242</v>
      </c>
      <c r="R4000" t="s">
        <v>60</v>
      </c>
      <c r="T4000" t="s">
        <v>61</v>
      </c>
      <c r="V4000" t="s">
        <v>19306</v>
      </c>
      <c r="W4000">
        <v>163617</v>
      </c>
      <c r="X4000">
        <v>16830</v>
      </c>
      <c r="Y4000">
        <v>146787</v>
      </c>
      <c r="Z4000">
        <v>157381</v>
      </c>
      <c r="AA4000">
        <v>132381</v>
      </c>
      <c r="AB4000" t="s">
        <v>63</v>
      </c>
      <c r="AC4000" s="1">
        <v>43374</v>
      </c>
      <c r="AD4000">
        <v>198000</v>
      </c>
      <c r="AE4000">
        <v>2931</v>
      </c>
      <c r="AF4000">
        <v>2402</v>
      </c>
      <c r="AG4000" t="s">
        <v>64</v>
      </c>
      <c r="AH4000" t="s">
        <v>76</v>
      </c>
      <c r="AI4000">
        <v>1</v>
      </c>
      <c r="AJ4000">
        <v>1985</v>
      </c>
      <c r="AK4000">
        <v>3</v>
      </c>
      <c r="AL4000">
        <v>2</v>
      </c>
      <c r="AN4000">
        <v>1795</v>
      </c>
      <c r="AO4000">
        <v>32</v>
      </c>
      <c r="AP4000" t="s">
        <v>63</v>
      </c>
      <c r="AQ4000" t="s">
        <v>66</v>
      </c>
      <c r="AR4000">
        <v>2666</v>
      </c>
      <c r="AW4000" t="s">
        <v>19307</v>
      </c>
      <c r="AX4000" t="s">
        <v>19308</v>
      </c>
      <c r="AY4000" t="s">
        <v>19309</v>
      </c>
      <c r="AZ4000" t="s">
        <v>70</v>
      </c>
    </row>
    <row r="4001" spans="1:52" x14ac:dyDescent="0.3">
      <c r="A4001">
        <v>2220635</v>
      </c>
      <c r="B4001" t="s">
        <v>19310</v>
      </c>
      <c r="C4001" t="str">
        <f t="shared" si="478"/>
        <v>7492</v>
      </c>
      <c r="D4001" t="s">
        <v>8411</v>
      </c>
      <c r="E4001" t="str">
        <f>"0000"</f>
        <v>0000</v>
      </c>
      <c r="F4001" t="s">
        <v>108</v>
      </c>
      <c r="G4001" t="str">
        <f t="shared" si="479"/>
        <v>11</v>
      </c>
      <c r="H4001" t="s">
        <v>55</v>
      </c>
      <c r="I4001" t="s">
        <v>56</v>
      </c>
      <c r="J4001" t="s">
        <v>57</v>
      </c>
      <c r="K4001">
        <v>0</v>
      </c>
      <c r="L4001">
        <v>47175</v>
      </c>
      <c r="M4001">
        <v>1.08</v>
      </c>
      <c r="N4001" t="str">
        <f t="shared" si="476"/>
        <v>000X</v>
      </c>
      <c r="O4001">
        <v>1615</v>
      </c>
      <c r="P4001" t="s">
        <v>58</v>
      </c>
      <c r="Q4001" t="s">
        <v>9024</v>
      </c>
      <c r="R4001" t="s">
        <v>140</v>
      </c>
      <c r="T4001" t="s">
        <v>61</v>
      </c>
      <c r="V4001" t="s">
        <v>19311</v>
      </c>
      <c r="W4001">
        <v>17330</v>
      </c>
      <c r="X4001">
        <v>17330</v>
      </c>
      <c r="Y4001">
        <v>0</v>
      </c>
      <c r="Z4001">
        <v>17330</v>
      </c>
      <c r="AA4001">
        <v>17330</v>
      </c>
      <c r="AB4001" t="s">
        <v>72</v>
      </c>
      <c r="AC4001" s="1">
        <v>34335</v>
      </c>
      <c r="AD4001">
        <v>21296</v>
      </c>
      <c r="AE4001">
        <v>1017</v>
      </c>
      <c r="AF4001">
        <v>1430</v>
      </c>
      <c r="AG4001" t="s">
        <v>103</v>
      </c>
      <c r="AH4001" t="s">
        <v>873</v>
      </c>
      <c r="AR4001">
        <v>0</v>
      </c>
      <c r="AW4001" t="s">
        <v>19312</v>
      </c>
      <c r="AX4001" t="s">
        <v>19313</v>
      </c>
      <c r="AY4001" t="s">
        <v>19314</v>
      </c>
      <c r="AZ4001" t="s">
        <v>19315</v>
      </c>
    </row>
    <row r="4002" spans="1:52" x14ac:dyDescent="0.3">
      <c r="A4002">
        <v>2220821</v>
      </c>
      <c r="B4002" t="s">
        <v>19316</v>
      </c>
      <c r="C4002" t="str">
        <f t="shared" si="478"/>
        <v>7492</v>
      </c>
      <c r="D4002" t="s">
        <v>8411</v>
      </c>
      <c r="E4002" t="str">
        <f>"9400"</f>
        <v>9400</v>
      </c>
      <c r="F4002" t="s">
        <v>6520</v>
      </c>
      <c r="G4002" t="str">
        <f>"34"</f>
        <v>34</v>
      </c>
      <c r="H4002" t="s">
        <v>1645</v>
      </c>
      <c r="I4002" t="s">
        <v>56</v>
      </c>
      <c r="J4002" t="s">
        <v>6521</v>
      </c>
      <c r="K4002">
        <v>0</v>
      </c>
      <c r="L4002">
        <v>27328</v>
      </c>
      <c r="M4002">
        <v>0.63</v>
      </c>
      <c r="N4002" t="str">
        <f t="shared" si="476"/>
        <v>000X</v>
      </c>
      <c r="O4002">
        <v>0</v>
      </c>
      <c r="P4002" t="s">
        <v>58</v>
      </c>
      <c r="Q4002" t="s">
        <v>10439</v>
      </c>
      <c r="R4002" t="s">
        <v>140</v>
      </c>
      <c r="T4002" t="s">
        <v>61</v>
      </c>
      <c r="V4002" t="s">
        <v>19317</v>
      </c>
      <c r="W4002">
        <v>50</v>
      </c>
      <c r="X4002">
        <v>50</v>
      </c>
      <c r="Y4002">
        <v>0</v>
      </c>
      <c r="Z4002">
        <v>50</v>
      </c>
      <c r="AA4002">
        <v>50</v>
      </c>
      <c r="AB4002" t="s">
        <v>72</v>
      </c>
      <c r="AC4002" s="1">
        <v>31898</v>
      </c>
      <c r="AD4002">
        <v>7304100</v>
      </c>
      <c r="AE4002">
        <v>739</v>
      </c>
      <c r="AF4002">
        <v>16</v>
      </c>
      <c r="AG4002" t="s">
        <v>103</v>
      </c>
      <c r="AH4002" t="s">
        <v>570</v>
      </c>
      <c r="AR4002">
        <v>0</v>
      </c>
      <c r="AW4002" t="s">
        <v>6523</v>
      </c>
      <c r="AX4002" t="s">
        <v>6524</v>
      </c>
      <c r="AY4002" t="s">
        <v>6525</v>
      </c>
      <c r="AZ4002" t="s">
        <v>6526</v>
      </c>
    </row>
    <row r="4003" spans="1:52" x14ac:dyDescent="0.3">
      <c r="A4003">
        <v>2221054</v>
      </c>
      <c r="B4003" t="s">
        <v>19318</v>
      </c>
      <c r="C4003" t="str">
        <f t="shared" si="478"/>
        <v>7492</v>
      </c>
      <c r="D4003" t="s">
        <v>8411</v>
      </c>
      <c r="E4003" t="str">
        <f>"9700"</f>
        <v>9700</v>
      </c>
      <c r="F4003" t="s">
        <v>6528</v>
      </c>
      <c r="G4003" t="str">
        <f>"04"</f>
        <v>04</v>
      </c>
      <c r="H4003" t="s">
        <v>55</v>
      </c>
      <c r="I4003" t="s">
        <v>56</v>
      </c>
      <c r="J4003" t="s">
        <v>6521</v>
      </c>
      <c r="K4003">
        <v>0</v>
      </c>
      <c r="L4003">
        <v>441076</v>
      </c>
      <c r="M4003">
        <v>10.130000000000001</v>
      </c>
      <c r="N4003" t="str">
        <f t="shared" si="476"/>
        <v>000X</v>
      </c>
      <c r="O4003">
        <v>0</v>
      </c>
      <c r="P4003" t="s">
        <v>58</v>
      </c>
      <c r="Q4003" t="s">
        <v>265</v>
      </c>
      <c r="R4003" t="s">
        <v>266</v>
      </c>
      <c r="T4003" t="s">
        <v>61</v>
      </c>
      <c r="V4003" t="s">
        <v>19319</v>
      </c>
      <c r="W4003">
        <v>50</v>
      </c>
      <c r="X4003">
        <v>50</v>
      </c>
      <c r="Y4003">
        <v>0</v>
      </c>
      <c r="Z4003">
        <v>50</v>
      </c>
      <c r="AA4003">
        <v>50</v>
      </c>
      <c r="AB4003" t="s">
        <v>72</v>
      </c>
      <c r="AC4003" s="1">
        <v>31898</v>
      </c>
      <c r="AD4003">
        <v>7304100</v>
      </c>
      <c r="AE4003">
        <v>739</v>
      </c>
      <c r="AF4003">
        <v>16</v>
      </c>
      <c r="AG4003" t="s">
        <v>103</v>
      </c>
      <c r="AH4003" t="s">
        <v>570</v>
      </c>
      <c r="AR4003">
        <v>0</v>
      </c>
      <c r="AW4003" t="s">
        <v>6523</v>
      </c>
      <c r="AX4003" t="s">
        <v>6524</v>
      </c>
      <c r="AY4003" t="s">
        <v>6525</v>
      </c>
      <c r="AZ4003" t="s">
        <v>6526</v>
      </c>
    </row>
    <row r="4004" spans="1:52" x14ac:dyDescent="0.3">
      <c r="A4004">
        <v>2221135</v>
      </c>
      <c r="B4004" t="s">
        <v>19320</v>
      </c>
      <c r="C4004" t="str">
        <f t="shared" si="478"/>
        <v>7492</v>
      </c>
      <c r="D4004" t="s">
        <v>8411</v>
      </c>
      <c r="E4004" t="str">
        <f>"0000"</f>
        <v>0000</v>
      </c>
      <c r="F4004" t="s">
        <v>108</v>
      </c>
      <c r="G4004" t="str">
        <f t="shared" ref="G4004:G4029" si="481">"11"</f>
        <v>11</v>
      </c>
      <c r="H4004" t="s">
        <v>55</v>
      </c>
      <c r="I4004" t="s">
        <v>56</v>
      </c>
      <c r="J4004" t="s">
        <v>57</v>
      </c>
      <c r="K4004">
        <v>0</v>
      </c>
      <c r="L4004">
        <v>46357</v>
      </c>
      <c r="M4004">
        <v>1.06</v>
      </c>
      <c r="N4004" t="str">
        <f t="shared" si="476"/>
        <v>000X</v>
      </c>
      <c r="O4004">
        <v>4519</v>
      </c>
      <c r="P4004" t="s">
        <v>72</v>
      </c>
      <c r="Q4004" t="s">
        <v>8965</v>
      </c>
      <c r="R4004" t="s">
        <v>140</v>
      </c>
      <c r="T4004" t="s">
        <v>61</v>
      </c>
      <c r="V4004" t="s">
        <v>19321</v>
      </c>
      <c r="W4004">
        <v>17030</v>
      </c>
      <c r="X4004">
        <v>17030</v>
      </c>
      <c r="Y4004">
        <v>0</v>
      </c>
      <c r="Z4004">
        <v>17030</v>
      </c>
      <c r="AA4004">
        <v>17030</v>
      </c>
      <c r="AB4004" t="s">
        <v>72</v>
      </c>
      <c r="AC4004" s="1">
        <v>42655</v>
      </c>
      <c r="AD4004">
        <v>21000</v>
      </c>
      <c r="AE4004">
        <v>2788</v>
      </c>
      <c r="AF4004">
        <v>496</v>
      </c>
      <c r="AG4004" t="s">
        <v>103</v>
      </c>
      <c r="AH4004" t="s">
        <v>76</v>
      </c>
      <c r="AR4004">
        <v>0</v>
      </c>
      <c r="AW4004" t="s">
        <v>19322</v>
      </c>
      <c r="AY4004" t="s">
        <v>19323</v>
      </c>
      <c r="AZ4004" t="s">
        <v>70</v>
      </c>
    </row>
    <row r="4005" spans="1:52" x14ac:dyDescent="0.3">
      <c r="A4005">
        <v>2221381</v>
      </c>
      <c r="B4005" t="s">
        <v>19324</v>
      </c>
      <c r="C4005" t="str">
        <f t="shared" si="478"/>
        <v>7492</v>
      </c>
      <c r="D4005" t="s">
        <v>8411</v>
      </c>
      <c r="E4005" t="str">
        <f>"0100"</f>
        <v>0100</v>
      </c>
      <c r="F4005" t="s">
        <v>54</v>
      </c>
      <c r="G4005" t="str">
        <f t="shared" si="481"/>
        <v>11</v>
      </c>
      <c r="H4005" t="s">
        <v>55</v>
      </c>
      <c r="I4005" t="s">
        <v>56</v>
      </c>
      <c r="J4005" t="s">
        <v>57</v>
      </c>
      <c r="K4005">
        <v>1</v>
      </c>
      <c r="L4005">
        <v>44494</v>
      </c>
      <c r="M4005">
        <v>1.02</v>
      </c>
      <c r="N4005" t="str">
        <f t="shared" si="476"/>
        <v>000X</v>
      </c>
      <c r="O4005">
        <v>1878</v>
      </c>
      <c r="P4005" t="s">
        <v>58</v>
      </c>
      <c r="Q4005" t="s">
        <v>265</v>
      </c>
      <c r="R4005" t="s">
        <v>266</v>
      </c>
      <c r="T4005" t="s">
        <v>61</v>
      </c>
      <c r="V4005" t="s">
        <v>19325</v>
      </c>
      <c r="W4005">
        <v>284862</v>
      </c>
      <c r="X4005">
        <v>16340</v>
      </c>
      <c r="Y4005">
        <v>268522</v>
      </c>
      <c r="Z4005">
        <v>284862</v>
      </c>
      <c r="AA4005">
        <v>284862</v>
      </c>
      <c r="AB4005" t="s">
        <v>72</v>
      </c>
      <c r="AC4005" s="1">
        <v>38078</v>
      </c>
      <c r="AD4005">
        <v>330000</v>
      </c>
      <c r="AE4005">
        <v>1708</v>
      </c>
      <c r="AF4005">
        <v>141</v>
      </c>
      <c r="AG4005" t="s">
        <v>64</v>
      </c>
      <c r="AH4005" t="s">
        <v>76</v>
      </c>
      <c r="AI4005">
        <v>1</v>
      </c>
      <c r="AJ4005">
        <v>2003</v>
      </c>
      <c r="AK4005">
        <v>3</v>
      </c>
      <c r="AL4005">
        <v>3</v>
      </c>
      <c r="AN4005">
        <v>2840</v>
      </c>
      <c r="AO4005">
        <v>32</v>
      </c>
      <c r="AP4005" t="s">
        <v>63</v>
      </c>
      <c r="AQ4005" t="s">
        <v>66</v>
      </c>
      <c r="AR4005">
        <v>4012</v>
      </c>
      <c r="AW4005" t="s">
        <v>19326</v>
      </c>
      <c r="AX4005" t="s">
        <v>19327</v>
      </c>
      <c r="AY4005" t="s">
        <v>19328</v>
      </c>
      <c r="AZ4005" t="s">
        <v>3154</v>
      </c>
    </row>
    <row r="4006" spans="1:52" x14ac:dyDescent="0.3">
      <c r="A4006">
        <v>2221518</v>
      </c>
      <c r="B4006" t="s">
        <v>19329</v>
      </c>
      <c r="C4006" t="str">
        <f t="shared" si="478"/>
        <v>7492</v>
      </c>
      <c r="D4006" t="s">
        <v>8411</v>
      </c>
      <c r="E4006" t="str">
        <f>"0100"</f>
        <v>0100</v>
      </c>
      <c r="F4006" t="s">
        <v>54</v>
      </c>
      <c r="G4006" t="str">
        <f t="shared" si="481"/>
        <v>11</v>
      </c>
      <c r="H4006" t="s">
        <v>55</v>
      </c>
      <c r="I4006" t="s">
        <v>56</v>
      </c>
      <c r="J4006" t="s">
        <v>8434</v>
      </c>
      <c r="K4006">
        <v>1</v>
      </c>
      <c r="L4006">
        <v>76570</v>
      </c>
      <c r="M4006">
        <v>1.76</v>
      </c>
      <c r="N4006" t="str">
        <f t="shared" si="476"/>
        <v>000X</v>
      </c>
      <c r="O4006">
        <v>4749</v>
      </c>
      <c r="P4006" t="s">
        <v>72</v>
      </c>
      <c r="Q4006" t="s">
        <v>8978</v>
      </c>
      <c r="R4006" t="s">
        <v>364</v>
      </c>
      <c r="T4006" t="s">
        <v>61</v>
      </c>
      <c r="V4006" t="s">
        <v>19330</v>
      </c>
      <c r="W4006">
        <v>265656</v>
      </c>
      <c r="X4006">
        <v>21970</v>
      </c>
      <c r="Y4006">
        <v>243686</v>
      </c>
      <c r="Z4006">
        <v>214329</v>
      </c>
      <c r="AA4006">
        <v>189329</v>
      </c>
      <c r="AB4006" t="s">
        <v>63</v>
      </c>
      <c r="AC4006" s="1">
        <v>42237</v>
      </c>
      <c r="AD4006">
        <v>285000</v>
      </c>
      <c r="AE4006">
        <v>2712</v>
      </c>
      <c r="AF4006">
        <v>1002</v>
      </c>
      <c r="AG4006" t="s">
        <v>64</v>
      </c>
      <c r="AH4006" t="s">
        <v>76</v>
      </c>
      <c r="AI4006">
        <v>1</v>
      </c>
      <c r="AJ4006">
        <v>2000</v>
      </c>
      <c r="AK4006">
        <v>3</v>
      </c>
      <c r="AL4006">
        <v>3</v>
      </c>
      <c r="AN4006">
        <v>2709</v>
      </c>
      <c r="AO4006">
        <v>32</v>
      </c>
      <c r="AP4006" t="s">
        <v>63</v>
      </c>
      <c r="AQ4006" t="s">
        <v>66</v>
      </c>
      <c r="AR4006">
        <v>3710</v>
      </c>
      <c r="AW4006" t="s">
        <v>19331</v>
      </c>
      <c r="AX4006" t="s">
        <v>19332</v>
      </c>
      <c r="AY4006" t="s">
        <v>19333</v>
      </c>
      <c r="AZ4006" t="s">
        <v>70</v>
      </c>
    </row>
    <row r="4007" spans="1:52" x14ac:dyDescent="0.3">
      <c r="A4007">
        <v>2221569</v>
      </c>
      <c r="B4007" t="s">
        <v>19334</v>
      </c>
      <c r="C4007" t="str">
        <f t="shared" si="478"/>
        <v>7492</v>
      </c>
      <c r="D4007" t="s">
        <v>8411</v>
      </c>
      <c r="E4007" t="str">
        <f>"0100"</f>
        <v>0100</v>
      </c>
      <c r="F4007" t="s">
        <v>54</v>
      </c>
      <c r="G4007" t="str">
        <f t="shared" si="481"/>
        <v>11</v>
      </c>
      <c r="H4007" t="s">
        <v>55</v>
      </c>
      <c r="I4007" t="s">
        <v>56</v>
      </c>
      <c r="J4007" t="s">
        <v>57</v>
      </c>
      <c r="K4007">
        <v>1</v>
      </c>
      <c r="L4007">
        <v>53334</v>
      </c>
      <c r="M4007">
        <v>1.22</v>
      </c>
      <c r="N4007" t="str">
        <f t="shared" si="476"/>
        <v>000X</v>
      </c>
      <c r="O4007">
        <v>4948</v>
      </c>
      <c r="P4007" t="s">
        <v>72</v>
      </c>
      <c r="Q4007" t="s">
        <v>8971</v>
      </c>
      <c r="R4007" t="s">
        <v>60</v>
      </c>
      <c r="T4007" t="s">
        <v>61</v>
      </c>
      <c r="V4007" t="s">
        <v>19335</v>
      </c>
      <c r="W4007">
        <v>205061</v>
      </c>
      <c r="X4007">
        <v>19590</v>
      </c>
      <c r="Y4007">
        <v>185471</v>
      </c>
      <c r="Z4007">
        <v>143329</v>
      </c>
      <c r="AA4007">
        <v>118329</v>
      </c>
      <c r="AB4007" t="s">
        <v>63</v>
      </c>
      <c r="AC4007" s="1">
        <v>33298</v>
      </c>
      <c r="AD4007">
        <v>85000</v>
      </c>
      <c r="AE4007">
        <v>891</v>
      </c>
      <c r="AF4007">
        <v>8</v>
      </c>
      <c r="AG4007" t="s">
        <v>64</v>
      </c>
      <c r="AH4007" t="s">
        <v>76</v>
      </c>
      <c r="AI4007">
        <v>1</v>
      </c>
      <c r="AJ4007">
        <v>1984</v>
      </c>
      <c r="AK4007">
        <v>3</v>
      </c>
      <c r="AL4007">
        <v>2</v>
      </c>
      <c r="AN4007">
        <v>2108</v>
      </c>
      <c r="AO4007">
        <v>34</v>
      </c>
      <c r="AP4007" t="s">
        <v>63</v>
      </c>
      <c r="AQ4007" t="s">
        <v>66</v>
      </c>
      <c r="AR4007">
        <v>3251</v>
      </c>
      <c r="AW4007" t="s">
        <v>19336</v>
      </c>
      <c r="AX4007" t="s">
        <v>19337</v>
      </c>
      <c r="AY4007" t="s">
        <v>19338</v>
      </c>
      <c r="AZ4007" t="s">
        <v>70</v>
      </c>
    </row>
    <row r="4008" spans="1:52" x14ac:dyDescent="0.3">
      <c r="A4008">
        <v>2221828</v>
      </c>
      <c r="B4008" t="s">
        <v>19339</v>
      </c>
      <c r="C4008" t="str">
        <f t="shared" si="478"/>
        <v>7492</v>
      </c>
      <c r="D4008" t="s">
        <v>8411</v>
      </c>
      <c r="E4008" t="str">
        <f>"0000"</f>
        <v>0000</v>
      </c>
      <c r="F4008" t="s">
        <v>108</v>
      </c>
      <c r="G4008" t="str">
        <f t="shared" si="481"/>
        <v>11</v>
      </c>
      <c r="H4008" t="s">
        <v>55</v>
      </c>
      <c r="I4008" t="s">
        <v>56</v>
      </c>
      <c r="J4008" t="s">
        <v>57</v>
      </c>
      <c r="K4008">
        <v>0</v>
      </c>
      <c r="L4008">
        <v>51815</v>
      </c>
      <c r="M4008">
        <v>1.19</v>
      </c>
      <c r="N4008" t="str">
        <f t="shared" ref="N4008:N4069" si="482">"000X"</f>
        <v>000X</v>
      </c>
      <c r="O4008">
        <v>4951</v>
      </c>
      <c r="P4008" t="s">
        <v>72</v>
      </c>
      <c r="Q4008" t="s">
        <v>8971</v>
      </c>
      <c r="R4008" t="s">
        <v>60</v>
      </c>
      <c r="T4008" t="s">
        <v>61</v>
      </c>
      <c r="V4008" t="s">
        <v>19340</v>
      </c>
      <c r="W4008">
        <v>19030</v>
      </c>
      <c r="X4008">
        <v>19030</v>
      </c>
      <c r="Y4008">
        <v>0</v>
      </c>
      <c r="Z4008">
        <v>19030</v>
      </c>
      <c r="AA4008">
        <v>19030</v>
      </c>
      <c r="AB4008" t="s">
        <v>72</v>
      </c>
      <c r="AR4008">
        <v>0</v>
      </c>
      <c r="AW4008" t="s">
        <v>19341</v>
      </c>
      <c r="AY4008" t="s">
        <v>19342</v>
      </c>
      <c r="AZ4008" t="s">
        <v>19343</v>
      </c>
    </row>
    <row r="4009" spans="1:52" x14ac:dyDescent="0.3">
      <c r="A4009">
        <v>2214988</v>
      </c>
      <c r="B4009" t="s">
        <v>19344</v>
      </c>
      <c r="C4009" t="str">
        <f t="shared" si="478"/>
        <v>7492</v>
      </c>
      <c r="D4009" t="s">
        <v>8411</v>
      </c>
      <c r="E4009" t="str">
        <f>"0100"</f>
        <v>0100</v>
      </c>
      <c r="F4009" t="s">
        <v>54</v>
      </c>
      <c r="G4009" t="str">
        <f t="shared" si="481"/>
        <v>11</v>
      </c>
      <c r="H4009" t="s">
        <v>55</v>
      </c>
      <c r="I4009" t="s">
        <v>56</v>
      </c>
      <c r="J4009" t="s">
        <v>57</v>
      </c>
      <c r="K4009">
        <v>1</v>
      </c>
      <c r="L4009">
        <v>44702</v>
      </c>
      <c r="M4009">
        <v>1.03</v>
      </c>
      <c r="N4009" t="str">
        <f t="shared" si="482"/>
        <v>000X</v>
      </c>
      <c r="O4009">
        <v>1814</v>
      </c>
      <c r="P4009" t="s">
        <v>58</v>
      </c>
      <c r="Q4009" t="s">
        <v>13917</v>
      </c>
      <c r="R4009" t="s">
        <v>140</v>
      </c>
      <c r="T4009" t="s">
        <v>61</v>
      </c>
      <c r="V4009" t="s">
        <v>19345</v>
      </c>
      <c r="W4009">
        <v>260407</v>
      </c>
      <c r="X4009">
        <v>16420</v>
      </c>
      <c r="Y4009">
        <v>243987</v>
      </c>
      <c r="Z4009">
        <v>194356</v>
      </c>
      <c r="AA4009">
        <v>169356</v>
      </c>
      <c r="AB4009" t="s">
        <v>63</v>
      </c>
      <c r="AC4009" s="1">
        <v>35339</v>
      </c>
      <c r="AD4009">
        <v>18200</v>
      </c>
      <c r="AE4009">
        <v>1156</v>
      </c>
      <c r="AF4009">
        <v>1223</v>
      </c>
      <c r="AG4009" t="s">
        <v>103</v>
      </c>
      <c r="AH4009" t="s">
        <v>873</v>
      </c>
      <c r="AI4009">
        <v>1</v>
      </c>
      <c r="AJ4009">
        <v>2003</v>
      </c>
      <c r="AK4009">
        <v>3</v>
      </c>
      <c r="AL4009">
        <v>2</v>
      </c>
      <c r="AN4009">
        <v>2461</v>
      </c>
      <c r="AO4009">
        <v>32</v>
      </c>
      <c r="AP4009" t="s">
        <v>63</v>
      </c>
      <c r="AQ4009" t="s">
        <v>66</v>
      </c>
      <c r="AR4009">
        <v>3311</v>
      </c>
      <c r="AW4009" t="s">
        <v>19346</v>
      </c>
      <c r="AX4009" t="s">
        <v>19347</v>
      </c>
      <c r="AY4009" t="s">
        <v>19348</v>
      </c>
      <c r="AZ4009" t="s">
        <v>19349</v>
      </c>
    </row>
    <row r="4010" spans="1:52" x14ac:dyDescent="0.3">
      <c r="A4010">
        <v>2215038</v>
      </c>
      <c r="B4010" t="s">
        <v>19350</v>
      </c>
      <c r="C4010" t="str">
        <f t="shared" si="478"/>
        <v>7492</v>
      </c>
      <c r="D4010" t="s">
        <v>8411</v>
      </c>
      <c r="E4010" t="str">
        <f>"0000"</f>
        <v>0000</v>
      </c>
      <c r="F4010" t="s">
        <v>108</v>
      </c>
      <c r="G4010" t="str">
        <f t="shared" si="481"/>
        <v>11</v>
      </c>
      <c r="H4010" t="s">
        <v>55</v>
      </c>
      <c r="I4010" t="s">
        <v>56</v>
      </c>
      <c r="J4010" t="s">
        <v>57</v>
      </c>
      <c r="K4010">
        <v>0</v>
      </c>
      <c r="L4010">
        <v>44866</v>
      </c>
      <c r="M4010">
        <v>1.03</v>
      </c>
      <c r="N4010" t="str">
        <f t="shared" si="482"/>
        <v>000X</v>
      </c>
      <c r="O4010">
        <v>1782</v>
      </c>
      <c r="P4010" t="s">
        <v>58</v>
      </c>
      <c r="Q4010" t="s">
        <v>13917</v>
      </c>
      <c r="R4010" t="s">
        <v>140</v>
      </c>
      <c r="T4010" t="s">
        <v>61</v>
      </c>
      <c r="V4010" t="s">
        <v>19351</v>
      </c>
      <c r="W4010">
        <v>16480</v>
      </c>
      <c r="X4010">
        <v>16480</v>
      </c>
      <c r="Y4010">
        <v>0</v>
      </c>
      <c r="Z4010">
        <v>16480</v>
      </c>
      <c r="AA4010">
        <v>16480</v>
      </c>
      <c r="AB4010" t="s">
        <v>72</v>
      </c>
      <c r="AC4010" s="1">
        <v>35400</v>
      </c>
      <c r="AD4010">
        <v>18200</v>
      </c>
      <c r="AE4010">
        <v>1164</v>
      </c>
      <c r="AF4010">
        <v>1216</v>
      </c>
      <c r="AG4010" t="s">
        <v>103</v>
      </c>
      <c r="AH4010" t="s">
        <v>873</v>
      </c>
      <c r="AR4010">
        <v>0</v>
      </c>
      <c r="AW4010" t="s">
        <v>19352</v>
      </c>
      <c r="AY4010" t="s">
        <v>19353</v>
      </c>
      <c r="AZ4010" t="s">
        <v>19354</v>
      </c>
    </row>
    <row r="4011" spans="1:52" x14ac:dyDescent="0.3">
      <c r="A4011">
        <v>2215712</v>
      </c>
      <c r="B4011" t="s">
        <v>19355</v>
      </c>
      <c r="C4011" t="str">
        <f t="shared" si="478"/>
        <v>7492</v>
      </c>
      <c r="D4011" t="s">
        <v>8411</v>
      </c>
      <c r="E4011" t="str">
        <f>"0000"</f>
        <v>0000</v>
      </c>
      <c r="F4011" t="s">
        <v>108</v>
      </c>
      <c r="G4011" t="str">
        <f t="shared" si="481"/>
        <v>11</v>
      </c>
      <c r="H4011" t="s">
        <v>55</v>
      </c>
      <c r="I4011" t="s">
        <v>56</v>
      </c>
      <c r="J4011" t="s">
        <v>57</v>
      </c>
      <c r="K4011">
        <v>0</v>
      </c>
      <c r="L4011">
        <v>45370</v>
      </c>
      <c r="M4011">
        <v>1.04</v>
      </c>
      <c r="N4011" t="str">
        <f t="shared" si="482"/>
        <v>000X</v>
      </c>
      <c r="O4011">
        <v>4446</v>
      </c>
      <c r="P4011" t="s">
        <v>72</v>
      </c>
      <c r="Q4011" t="s">
        <v>8965</v>
      </c>
      <c r="R4011" t="s">
        <v>140</v>
      </c>
      <c r="T4011" t="s">
        <v>61</v>
      </c>
      <c r="V4011" t="s">
        <v>19356</v>
      </c>
      <c r="W4011">
        <v>16670</v>
      </c>
      <c r="X4011">
        <v>16670</v>
      </c>
      <c r="Y4011">
        <v>0</v>
      </c>
      <c r="Z4011">
        <v>16670</v>
      </c>
      <c r="AA4011">
        <v>16670</v>
      </c>
      <c r="AB4011" t="s">
        <v>72</v>
      </c>
      <c r="AC4011" s="1">
        <v>35886</v>
      </c>
      <c r="AD4011">
        <v>18000</v>
      </c>
      <c r="AE4011">
        <v>1241</v>
      </c>
      <c r="AF4011">
        <v>2493</v>
      </c>
      <c r="AG4011" t="s">
        <v>103</v>
      </c>
      <c r="AH4011" t="s">
        <v>873</v>
      </c>
      <c r="AR4011">
        <v>0</v>
      </c>
      <c r="AW4011" t="s">
        <v>19357</v>
      </c>
      <c r="AX4011" t="s">
        <v>19358</v>
      </c>
      <c r="AY4011" t="s">
        <v>19359</v>
      </c>
      <c r="AZ4011" t="s">
        <v>19360</v>
      </c>
    </row>
    <row r="4012" spans="1:52" x14ac:dyDescent="0.3">
      <c r="A4012">
        <v>2215852</v>
      </c>
      <c r="B4012" t="s">
        <v>19361</v>
      </c>
      <c r="C4012" t="str">
        <f t="shared" si="478"/>
        <v>7492</v>
      </c>
      <c r="D4012" t="s">
        <v>8411</v>
      </c>
      <c r="E4012" t="str">
        <f>"0000"</f>
        <v>0000</v>
      </c>
      <c r="F4012" t="s">
        <v>108</v>
      </c>
      <c r="G4012" t="str">
        <f t="shared" si="481"/>
        <v>11</v>
      </c>
      <c r="H4012" t="s">
        <v>55</v>
      </c>
      <c r="I4012" t="s">
        <v>56</v>
      </c>
      <c r="J4012" t="s">
        <v>8434</v>
      </c>
      <c r="K4012">
        <v>0</v>
      </c>
      <c r="L4012">
        <v>77149</v>
      </c>
      <c r="M4012">
        <v>1.77</v>
      </c>
      <c r="N4012" t="str">
        <f t="shared" si="482"/>
        <v>000X</v>
      </c>
      <c r="O4012">
        <v>4400</v>
      </c>
      <c r="P4012" t="s">
        <v>72</v>
      </c>
      <c r="Q4012" t="s">
        <v>8965</v>
      </c>
      <c r="R4012" t="s">
        <v>140</v>
      </c>
      <c r="T4012" t="s">
        <v>61</v>
      </c>
      <c r="V4012" t="s">
        <v>19362</v>
      </c>
      <c r="W4012">
        <v>22140</v>
      </c>
      <c r="X4012">
        <v>22140</v>
      </c>
      <c r="Y4012">
        <v>0</v>
      </c>
      <c r="Z4012">
        <v>22140</v>
      </c>
      <c r="AA4012">
        <v>22140</v>
      </c>
      <c r="AB4012" t="s">
        <v>72</v>
      </c>
      <c r="AC4012" s="1">
        <v>38353</v>
      </c>
      <c r="AD4012">
        <v>85000</v>
      </c>
      <c r="AE4012">
        <v>1835</v>
      </c>
      <c r="AF4012">
        <v>2354</v>
      </c>
      <c r="AG4012" t="s">
        <v>103</v>
      </c>
      <c r="AH4012" t="s">
        <v>570</v>
      </c>
      <c r="AR4012">
        <v>0</v>
      </c>
      <c r="AW4012" t="s">
        <v>1523</v>
      </c>
      <c r="AY4012" t="s">
        <v>1524</v>
      </c>
      <c r="AZ4012" t="s">
        <v>70</v>
      </c>
    </row>
    <row r="4013" spans="1:52" x14ac:dyDescent="0.3">
      <c r="A4013">
        <v>2216905</v>
      </c>
      <c r="B4013" t="s">
        <v>19363</v>
      </c>
      <c r="C4013" t="str">
        <f t="shared" si="478"/>
        <v>7492</v>
      </c>
      <c r="D4013" t="s">
        <v>8411</v>
      </c>
      <c r="E4013" t="str">
        <f>"0100"</f>
        <v>0100</v>
      </c>
      <c r="F4013" t="s">
        <v>54</v>
      </c>
      <c r="G4013" t="str">
        <f t="shared" si="481"/>
        <v>11</v>
      </c>
      <c r="H4013" t="s">
        <v>55</v>
      </c>
      <c r="I4013" t="s">
        <v>56</v>
      </c>
      <c r="J4013" t="s">
        <v>57</v>
      </c>
      <c r="K4013">
        <v>1</v>
      </c>
      <c r="L4013">
        <v>46722</v>
      </c>
      <c r="M4013">
        <v>1.07</v>
      </c>
      <c r="N4013" t="str">
        <f t="shared" si="482"/>
        <v>000X</v>
      </c>
      <c r="O4013">
        <v>4640</v>
      </c>
      <c r="P4013" t="s">
        <v>72</v>
      </c>
      <c r="Q4013" t="s">
        <v>9242</v>
      </c>
      <c r="R4013" t="s">
        <v>60</v>
      </c>
      <c r="T4013" t="s">
        <v>61</v>
      </c>
      <c r="V4013" t="s">
        <v>19364</v>
      </c>
      <c r="W4013">
        <v>226328</v>
      </c>
      <c r="X4013">
        <v>17160</v>
      </c>
      <c r="Y4013">
        <v>209168</v>
      </c>
      <c r="Z4013">
        <v>169674</v>
      </c>
      <c r="AA4013">
        <v>144674</v>
      </c>
      <c r="AB4013" t="s">
        <v>63</v>
      </c>
      <c r="AC4013" s="1">
        <v>37073</v>
      </c>
      <c r="AD4013">
        <v>12000</v>
      </c>
      <c r="AE4013">
        <v>1442</v>
      </c>
      <c r="AF4013">
        <v>1271</v>
      </c>
      <c r="AG4013" t="s">
        <v>103</v>
      </c>
      <c r="AH4013" t="s">
        <v>76</v>
      </c>
      <c r="AI4013">
        <v>1</v>
      </c>
      <c r="AJ4013">
        <v>2005</v>
      </c>
      <c r="AK4013">
        <v>1</v>
      </c>
      <c r="AL4013">
        <v>2</v>
      </c>
      <c r="AN4013">
        <v>2182</v>
      </c>
      <c r="AO4013">
        <v>32</v>
      </c>
      <c r="AP4013" t="s">
        <v>72</v>
      </c>
      <c r="AQ4013" t="s">
        <v>66</v>
      </c>
      <c r="AR4013">
        <v>3067</v>
      </c>
      <c r="AW4013" t="s">
        <v>19365</v>
      </c>
      <c r="AX4013" t="s">
        <v>19366</v>
      </c>
      <c r="AY4013" t="s">
        <v>19367</v>
      </c>
      <c r="AZ4013" t="s">
        <v>70</v>
      </c>
    </row>
    <row r="4014" spans="1:52" x14ac:dyDescent="0.3">
      <c r="A4014">
        <v>2220813</v>
      </c>
      <c r="B4014" t="s">
        <v>19368</v>
      </c>
      <c r="C4014" t="str">
        <f t="shared" si="478"/>
        <v>7492</v>
      </c>
      <c r="D4014" t="s">
        <v>8411</v>
      </c>
      <c r="E4014" t="str">
        <f>"0100"</f>
        <v>0100</v>
      </c>
      <c r="F4014" t="s">
        <v>54</v>
      </c>
      <c r="G4014" t="str">
        <f t="shared" si="481"/>
        <v>11</v>
      </c>
      <c r="H4014" t="s">
        <v>55</v>
      </c>
      <c r="I4014" t="s">
        <v>56</v>
      </c>
      <c r="J4014" t="s">
        <v>57</v>
      </c>
      <c r="K4014">
        <v>1</v>
      </c>
      <c r="L4014">
        <v>52412</v>
      </c>
      <c r="M4014">
        <v>1.2</v>
      </c>
      <c r="N4014" t="str">
        <f t="shared" si="482"/>
        <v>000X</v>
      </c>
      <c r="O4014">
        <v>4749</v>
      </c>
      <c r="P4014" t="s">
        <v>72</v>
      </c>
      <c r="Q4014" t="s">
        <v>8971</v>
      </c>
      <c r="R4014" t="s">
        <v>60</v>
      </c>
      <c r="T4014" t="s">
        <v>61</v>
      </c>
      <c r="V4014" t="s">
        <v>19369</v>
      </c>
      <c r="W4014">
        <v>209227</v>
      </c>
      <c r="X4014">
        <v>19250</v>
      </c>
      <c r="Y4014">
        <v>189977</v>
      </c>
      <c r="Z4014">
        <v>154107</v>
      </c>
      <c r="AA4014">
        <v>129107</v>
      </c>
      <c r="AB4014" t="s">
        <v>63</v>
      </c>
      <c r="AC4014" s="1">
        <v>39569</v>
      </c>
      <c r="AD4014">
        <v>204000</v>
      </c>
      <c r="AE4014">
        <v>2221</v>
      </c>
      <c r="AF4014">
        <v>538</v>
      </c>
      <c r="AG4014" t="s">
        <v>64</v>
      </c>
      <c r="AH4014" t="s">
        <v>76</v>
      </c>
      <c r="AI4014">
        <v>1</v>
      </c>
      <c r="AJ4014">
        <v>1996</v>
      </c>
      <c r="AK4014">
        <v>3</v>
      </c>
      <c r="AL4014">
        <v>2</v>
      </c>
      <c r="AN4014">
        <v>1884</v>
      </c>
      <c r="AO4014">
        <v>32</v>
      </c>
      <c r="AP4014" t="s">
        <v>63</v>
      </c>
      <c r="AQ4014" t="s">
        <v>66</v>
      </c>
      <c r="AR4014">
        <v>2855</v>
      </c>
      <c r="AW4014" t="s">
        <v>19251</v>
      </c>
      <c r="AY4014" t="s">
        <v>19252</v>
      </c>
      <c r="AZ4014" t="s">
        <v>70</v>
      </c>
    </row>
    <row r="4015" spans="1:52" x14ac:dyDescent="0.3">
      <c r="A4015">
        <v>2221631</v>
      </c>
      <c r="B4015" t="s">
        <v>19370</v>
      </c>
      <c r="C4015" t="str">
        <f t="shared" si="478"/>
        <v>7492</v>
      </c>
      <c r="D4015" t="s">
        <v>8411</v>
      </c>
      <c r="E4015" t="str">
        <f>"0100"</f>
        <v>0100</v>
      </c>
      <c r="F4015" t="s">
        <v>54</v>
      </c>
      <c r="G4015" t="str">
        <f t="shared" si="481"/>
        <v>11</v>
      </c>
      <c r="H4015" t="s">
        <v>55</v>
      </c>
      <c r="I4015" t="s">
        <v>56</v>
      </c>
      <c r="J4015" t="s">
        <v>57</v>
      </c>
      <c r="K4015">
        <v>1</v>
      </c>
      <c r="L4015">
        <v>44182</v>
      </c>
      <c r="M4015">
        <v>1.01</v>
      </c>
      <c r="N4015" t="str">
        <f t="shared" si="482"/>
        <v>000X</v>
      </c>
      <c r="O4015">
        <v>1810</v>
      </c>
      <c r="P4015" t="s">
        <v>58</v>
      </c>
      <c r="Q4015" t="s">
        <v>265</v>
      </c>
      <c r="R4015" t="s">
        <v>266</v>
      </c>
      <c r="T4015" t="s">
        <v>61</v>
      </c>
      <c r="V4015" t="s">
        <v>19371</v>
      </c>
      <c r="W4015">
        <v>222784</v>
      </c>
      <c r="X4015">
        <v>16230</v>
      </c>
      <c r="Y4015">
        <v>206554</v>
      </c>
      <c r="Z4015">
        <v>222784</v>
      </c>
      <c r="AA4015">
        <v>222784</v>
      </c>
      <c r="AB4015" t="s">
        <v>63</v>
      </c>
      <c r="AC4015" s="1">
        <v>43851</v>
      </c>
      <c r="AD4015">
        <v>287000</v>
      </c>
      <c r="AE4015">
        <v>3034</v>
      </c>
      <c r="AF4015">
        <v>502</v>
      </c>
      <c r="AG4015" t="s">
        <v>64</v>
      </c>
      <c r="AH4015" t="s">
        <v>76</v>
      </c>
      <c r="AI4015">
        <v>1</v>
      </c>
      <c r="AJ4015">
        <v>1995</v>
      </c>
      <c r="AK4015">
        <v>3</v>
      </c>
      <c r="AL4015">
        <v>2</v>
      </c>
      <c r="AM4015">
        <v>1</v>
      </c>
      <c r="AN4015">
        <v>2012</v>
      </c>
      <c r="AO4015">
        <v>32</v>
      </c>
      <c r="AP4015" t="s">
        <v>63</v>
      </c>
      <c r="AQ4015" t="s">
        <v>66</v>
      </c>
      <c r="AR4015">
        <v>2842</v>
      </c>
      <c r="AW4015" t="s">
        <v>19372</v>
      </c>
      <c r="AY4015" t="s">
        <v>19373</v>
      </c>
      <c r="AZ4015" t="s">
        <v>70</v>
      </c>
    </row>
    <row r="4016" spans="1:52" x14ac:dyDescent="0.3">
      <c r="A4016">
        <v>2221704</v>
      </c>
      <c r="B4016" t="s">
        <v>19374</v>
      </c>
      <c r="C4016" t="str">
        <f t="shared" si="478"/>
        <v>7492</v>
      </c>
      <c r="D4016" t="s">
        <v>8411</v>
      </c>
      <c r="E4016" t="str">
        <f>"0100"</f>
        <v>0100</v>
      </c>
      <c r="F4016" t="s">
        <v>54</v>
      </c>
      <c r="G4016" t="str">
        <f t="shared" si="481"/>
        <v>11</v>
      </c>
      <c r="H4016" t="s">
        <v>55</v>
      </c>
      <c r="I4016" t="s">
        <v>56</v>
      </c>
      <c r="J4016" t="s">
        <v>57</v>
      </c>
      <c r="K4016">
        <v>1</v>
      </c>
      <c r="L4016">
        <v>49759</v>
      </c>
      <c r="M4016">
        <v>1.1399999999999999</v>
      </c>
      <c r="N4016" t="str">
        <f t="shared" si="482"/>
        <v>000X</v>
      </c>
      <c r="O4016">
        <v>1694</v>
      </c>
      <c r="P4016" t="s">
        <v>58</v>
      </c>
      <c r="Q4016" t="s">
        <v>265</v>
      </c>
      <c r="R4016" t="s">
        <v>266</v>
      </c>
      <c r="T4016" t="s">
        <v>61</v>
      </c>
      <c r="V4016" t="s">
        <v>19375</v>
      </c>
      <c r="W4016">
        <v>205254</v>
      </c>
      <c r="X4016">
        <v>18280</v>
      </c>
      <c r="Y4016">
        <v>186974</v>
      </c>
      <c r="Z4016">
        <v>142025</v>
      </c>
      <c r="AA4016">
        <v>117025</v>
      </c>
      <c r="AB4016" t="s">
        <v>63</v>
      </c>
      <c r="AC4016" s="1">
        <v>42142</v>
      </c>
      <c r="AD4016">
        <v>185000</v>
      </c>
      <c r="AE4016">
        <v>2690</v>
      </c>
      <c r="AF4016">
        <v>2194</v>
      </c>
      <c r="AG4016" t="s">
        <v>64</v>
      </c>
      <c r="AH4016" t="s">
        <v>76</v>
      </c>
      <c r="AI4016">
        <v>1</v>
      </c>
      <c r="AJ4016">
        <v>1989</v>
      </c>
      <c r="AK4016">
        <v>3</v>
      </c>
      <c r="AL4016">
        <v>2</v>
      </c>
      <c r="AN4016">
        <v>2091</v>
      </c>
      <c r="AO4016">
        <v>32</v>
      </c>
      <c r="AP4016" t="s">
        <v>63</v>
      </c>
      <c r="AQ4016" t="s">
        <v>66</v>
      </c>
      <c r="AR4016">
        <v>2867</v>
      </c>
      <c r="AW4016" t="s">
        <v>19376</v>
      </c>
      <c r="AX4016" t="s">
        <v>19377</v>
      </c>
      <c r="AY4016" t="s">
        <v>19378</v>
      </c>
      <c r="AZ4016" t="s">
        <v>70</v>
      </c>
    </row>
    <row r="4017" spans="1:52" x14ac:dyDescent="0.3">
      <c r="A4017">
        <v>2221771</v>
      </c>
      <c r="B4017" t="s">
        <v>19379</v>
      </c>
      <c r="C4017" t="str">
        <f t="shared" si="478"/>
        <v>7492</v>
      </c>
      <c r="D4017" t="s">
        <v>8411</v>
      </c>
      <c r="E4017" t="str">
        <f>"0100"</f>
        <v>0100</v>
      </c>
      <c r="F4017" t="s">
        <v>54</v>
      </c>
      <c r="G4017" t="str">
        <f t="shared" si="481"/>
        <v>11</v>
      </c>
      <c r="H4017" t="s">
        <v>55</v>
      </c>
      <c r="I4017" t="s">
        <v>56</v>
      </c>
      <c r="J4017" t="s">
        <v>57</v>
      </c>
      <c r="K4017">
        <v>1</v>
      </c>
      <c r="L4017">
        <v>49004</v>
      </c>
      <c r="M4017">
        <v>1.1200000000000001</v>
      </c>
      <c r="N4017" t="str">
        <f t="shared" si="482"/>
        <v>000X</v>
      </c>
      <c r="O4017">
        <v>4991</v>
      </c>
      <c r="P4017" t="s">
        <v>72</v>
      </c>
      <c r="Q4017" t="s">
        <v>8971</v>
      </c>
      <c r="R4017" t="s">
        <v>60</v>
      </c>
      <c r="T4017" t="s">
        <v>61</v>
      </c>
      <c r="V4017" t="s">
        <v>19380</v>
      </c>
      <c r="W4017">
        <v>329387</v>
      </c>
      <c r="X4017">
        <v>18000</v>
      </c>
      <c r="Y4017">
        <v>311387</v>
      </c>
      <c r="Z4017">
        <v>271708</v>
      </c>
      <c r="AA4017">
        <v>246708</v>
      </c>
      <c r="AB4017" t="s">
        <v>63</v>
      </c>
      <c r="AC4017" s="1">
        <v>42346</v>
      </c>
      <c r="AD4017">
        <v>189000</v>
      </c>
      <c r="AE4017">
        <v>2728</v>
      </c>
      <c r="AF4017">
        <v>191</v>
      </c>
      <c r="AG4017" t="s">
        <v>64</v>
      </c>
      <c r="AH4017" t="s">
        <v>76</v>
      </c>
      <c r="AI4017">
        <v>1</v>
      </c>
      <c r="AJ4017">
        <v>1995</v>
      </c>
      <c r="AK4017">
        <v>3</v>
      </c>
      <c r="AL4017">
        <v>2</v>
      </c>
      <c r="AN4017">
        <v>2732</v>
      </c>
      <c r="AO4017">
        <v>32</v>
      </c>
      <c r="AP4017" t="s">
        <v>72</v>
      </c>
      <c r="AQ4017" t="s">
        <v>66</v>
      </c>
      <c r="AR4017">
        <v>4176</v>
      </c>
      <c r="AW4017" t="s">
        <v>19381</v>
      </c>
      <c r="AX4017" t="s">
        <v>19382</v>
      </c>
      <c r="AY4017" t="s">
        <v>19383</v>
      </c>
      <c r="AZ4017" t="s">
        <v>70</v>
      </c>
    </row>
    <row r="4018" spans="1:52" x14ac:dyDescent="0.3">
      <c r="A4018">
        <v>2214937</v>
      </c>
      <c r="B4018" t="s">
        <v>19384</v>
      </c>
      <c r="C4018" t="str">
        <f t="shared" si="478"/>
        <v>7492</v>
      </c>
      <c r="D4018" t="s">
        <v>8411</v>
      </c>
      <c r="E4018" t="str">
        <f>"0000"</f>
        <v>0000</v>
      </c>
      <c r="F4018" t="s">
        <v>108</v>
      </c>
      <c r="G4018" t="str">
        <f t="shared" si="481"/>
        <v>11</v>
      </c>
      <c r="H4018" t="s">
        <v>55</v>
      </c>
      <c r="I4018" t="s">
        <v>56</v>
      </c>
      <c r="J4018" t="s">
        <v>57</v>
      </c>
      <c r="K4018">
        <v>0</v>
      </c>
      <c r="L4018">
        <v>44537</v>
      </c>
      <c r="M4018">
        <v>1.02</v>
      </c>
      <c r="N4018" t="str">
        <f t="shared" si="482"/>
        <v>000X</v>
      </c>
      <c r="O4018">
        <v>1848</v>
      </c>
      <c r="P4018" t="s">
        <v>58</v>
      </c>
      <c r="Q4018" t="s">
        <v>13917</v>
      </c>
      <c r="R4018" t="s">
        <v>140</v>
      </c>
      <c r="T4018" t="s">
        <v>61</v>
      </c>
      <c r="V4018" t="s">
        <v>19385</v>
      </c>
      <c r="W4018">
        <v>16360</v>
      </c>
      <c r="X4018">
        <v>16360</v>
      </c>
      <c r="Y4018">
        <v>0</v>
      </c>
      <c r="Z4018">
        <v>16360</v>
      </c>
      <c r="AA4018">
        <v>16360</v>
      </c>
      <c r="AB4018" t="s">
        <v>72</v>
      </c>
      <c r="AC4018" s="1">
        <v>32933</v>
      </c>
      <c r="AD4018">
        <v>22300</v>
      </c>
      <c r="AE4018">
        <v>849</v>
      </c>
      <c r="AF4018">
        <v>2194</v>
      </c>
      <c r="AG4018" t="s">
        <v>103</v>
      </c>
      <c r="AH4018" t="s">
        <v>221</v>
      </c>
      <c r="AR4018">
        <v>0</v>
      </c>
      <c r="AW4018" t="s">
        <v>19386</v>
      </c>
      <c r="AX4018" t="s">
        <v>19387</v>
      </c>
      <c r="AY4018" t="s">
        <v>19388</v>
      </c>
      <c r="AZ4018" t="s">
        <v>19389</v>
      </c>
    </row>
    <row r="4019" spans="1:52" x14ac:dyDescent="0.3">
      <c r="A4019">
        <v>2215569</v>
      </c>
      <c r="B4019" t="s">
        <v>19390</v>
      </c>
      <c r="C4019" t="str">
        <f t="shared" si="478"/>
        <v>7492</v>
      </c>
      <c r="D4019" t="s">
        <v>8411</v>
      </c>
      <c r="E4019" t="str">
        <f>"0100"</f>
        <v>0100</v>
      </c>
      <c r="F4019" t="s">
        <v>54</v>
      </c>
      <c r="G4019" t="str">
        <f t="shared" si="481"/>
        <v>11</v>
      </c>
      <c r="H4019" t="s">
        <v>55</v>
      </c>
      <c r="I4019" t="s">
        <v>56</v>
      </c>
      <c r="J4019" t="s">
        <v>57</v>
      </c>
      <c r="K4019">
        <v>1</v>
      </c>
      <c r="L4019">
        <v>44203</v>
      </c>
      <c r="M4019">
        <v>1.01</v>
      </c>
      <c r="N4019" t="str">
        <f t="shared" si="482"/>
        <v>000X</v>
      </c>
      <c r="O4019">
        <v>1884</v>
      </c>
      <c r="P4019" t="s">
        <v>58</v>
      </c>
      <c r="Q4019" t="s">
        <v>9024</v>
      </c>
      <c r="R4019" t="s">
        <v>140</v>
      </c>
      <c r="T4019" t="s">
        <v>61</v>
      </c>
      <c r="V4019" t="s">
        <v>19391</v>
      </c>
      <c r="W4019">
        <v>269065</v>
      </c>
      <c r="X4019">
        <v>16240</v>
      </c>
      <c r="Y4019">
        <v>252825</v>
      </c>
      <c r="Z4019">
        <v>233472</v>
      </c>
      <c r="AA4019">
        <v>208472</v>
      </c>
      <c r="AB4019" t="s">
        <v>63</v>
      </c>
      <c r="AC4019" s="1">
        <v>41913</v>
      </c>
      <c r="AD4019">
        <v>16500</v>
      </c>
      <c r="AE4019">
        <v>2653</v>
      </c>
      <c r="AF4019">
        <v>801</v>
      </c>
      <c r="AG4019" t="s">
        <v>103</v>
      </c>
      <c r="AH4019" t="s">
        <v>76</v>
      </c>
      <c r="AI4019">
        <v>1</v>
      </c>
      <c r="AJ4019">
        <v>2015</v>
      </c>
      <c r="AK4019">
        <v>3</v>
      </c>
      <c r="AL4019">
        <v>2</v>
      </c>
      <c r="AN4019">
        <v>2404</v>
      </c>
      <c r="AO4019">
        <v>32</v>
      </c>
      <c r="AP4019" t="s">
        <v>72</v>
      </c>
      <c r="AQ4019" t="s">
        <v>66</v>
      </c>
      <c r="AR4019">
        <v>3046</v>
      </c>
      <c r="AW4019" t="s">
        <v>19392</v>
      </c>
      <c r="AX4019" t="s">
        <v>19393</v>
      </c>
      <c r="AY4019" t="s">
        <v>19394</v>
      </c>
      <c r="AZ4019" t="s">
        <v>70</v>
      </c>
    </row>
    <row r="4020" spans="1:52" x14ac:dyDescent="0.3">
      <c r="A4020">
        <v>2215763</v>
      </c>
      <c r="B4020" t="s">
        <v>19395</v>
      </c>
      <c r="C4020" t="str">
        <f t="shared" si="478"/>
        <v>7492</v>
      </c>
      <c r="D4020" t="s">
        <v>8411</v>
      </c>
      <c r="E4020" t="str">
        <f>"0000"</f>
        <v>0000</v>
      </c>
      <c r="F4020" t="s">
        <v>108</v>
      </c>
      <c r="G4020" t="str">
        <f t="shared" si="481"/>
        <v>11</v>
      </c>
      <c r="H4020" t="s">
        <v>55</v>
      </c>
      <c r="I4020" t="s">
        <v>56</v>
      </c>
      <c r="J4020" t="s">
        <v>57</v>
      </c>
      <c r="K4020">
        <v>0</v>
      </c>
      <c r="L4020">
        <v>43367</v>
      </c>
      <c r="M4020">
        <v>1</v>
      </c>
      <c r="N4020" t="str">
        <f t="shared" si="482"/>
        <v>000X</v>
      </c>
      <c r="O4020">
        <v>4422</v>
      </c>
      <c r="P4020" t="s">
        <v>72</v>
      </c>
      <c r="Q4020" t="s">
        <v>8965</v>
      </c>
      <c r="R4020" t="s">
        <v>140</v>
      </c>
      <c r="T4020" t="s">
        <v>61</v>
      </c>
      <c r="V4020" t="s">
        <v>19396</v>
      </c>
      <c r="W4020">
        <v>15930</v>
      </c>
      <c r="X4020">
        <v>15930</v>
      </c>
      <c r="Y4020">
        <v>0</v>
      </c>
      <c r="Z4020">
        <v>15930</v>
      </c>
      <c r="AA4020">
        <v>15930</v>
      </c>
      <c r="AB4020" t="s">
        <v>72</v>
      </c>
      <c r="AC4020" s="1">
        <v>37865</v>
      </c>
      <c r="AD4020">
        <v>19900</v>
      </c>
      <c r="AE4020">
        <v>1669</v>
      </c>
      <c r="AF4020">
        <v>1700</v>
      </c>
      <c r="AG4020" t="s">
        <v>103</v>
      </c>
      <c r="AH4020" t="s">
        <v>76</v>
      </c>
      <c r="AR4020">
        <v>0</v>
      </c>
      <c r="AW4020" t="s">
        <v>19397</v>
      </c>
      <c r="AY4020" t="s">
        <v>19398</v>
      </c>
      <c r="AZ4020" t="s">
        <v>19399</v>
      </c>
    </row>
    <row r="4021" spans="1:52" x14ac:dyDescent="0.3">
      <c r="A4021">
        <v>2216816</v>
      </c>
      <c r="B4021" t="s">
        <v>19400</v>
      </c>
      <c r="C4021" t="str">
        <f t="shared" si="478"/>
        <v>7492</v>
      </c>
      <c r="D4021" t="s">
        <v>8411</v>
      </c>
      <c r="E4021" t="str">
        <f>"0100"</f>
        <v>0100</v>
      </c>
      <c r="F4021" t="s">
        <v>54</v>
      </c>
      <c r="G4021" t="str">
        <f t="shared" si="481"/>
        <v>11</v>
      </c>
      <c r="H4021" t="s">
        <v>55</v>
      </c>
      <c r="I4021" t="s">
        <v>56</v>
      </c>
      <c r="J4021" t="s">
        <v>57</v>
      </c>
      <c r="K4021">
        <v>1</v>
      </c>
      <c r="L4021">
        <v>45150</v>
      </c>
      <c r="M4021">
        <v>1.04</v>
      </c>
      <c r="N4021" t="str">
        <f t="shared" si="482"/>
        <v>000X</v>
      </c>
      <c r="O4021">
        <v>4415</v>
      </c>
      <c r="P4021" t="s">
        <v>72</v>
      </c>
      <c r="Q4021" t="s">
        <v>8965</v>
      </c>
      <c r="R4021" t="s">
        <v>140</v>
      </c>
      <c r="T4021" t="s">
        <v>61</v>
      </c>
      <c r="V4021" t="s">
        <v>19401</v>
      </c>
      <c r="W4021">
        <v>161445</v>
      </c>
      <c r="X4021">
        <v>16580</v>
      </c>
      <c r="Y4021">
        <v>144865</v>
      </c>
      <c r="Z4021">
        <v>161445</v>
      </c>
      <c r="AA4021">
        <v>161445</v>
      </c>
      <c r="AB4021" t="s">
        <v>63</v>
      </c>
      <c r="AC4021" s="1">
        <v>44186</v>
      </c>
      <c r="AD4021">
        <v>157000</v>
      </c>
      <c r="AE4021">
        <v>3128</v>
      </c>
      <c r="AF4021">
        <v>713</v>
      </c>
      <c r="AG4021" t="s">
        <v>64</v>
      </c>
      <c r="AH4021" t="s">
        <v>76</v>
      </c>
      <c r="AI4021">
        <v>1</v>
      </c>
      <c r="AJ4021">
        <v>1988</v>
      </c>
      <c r="AK4021">
        <v>3</v>
      </c>
      <c r="AL4021">
        <v>2</v>
      </c>
      <c r="AN4021">
        <v>1978</v>
      </c>
      <c r="AO4021">
        <v>34</v>
      </c>
      <c r="AP4021" t="s">
        <v>72</v>
      </c>
      <c r="AQ4021" t="s">
        <v>66</v>
      </c>
      <c r="AR4021">
        <v>2480</v>
      </c>
      <c r="AW4021" t="s">
        <v>19402</v>
      </c>
      <c r="AX4021" t="s">
        <v>19403</v>
      </c>
      <c r="AY4021" t="s">
        <v>19404</v>
      </c>
      <c r="AZ4021" t="s">
        <v>6383</v>
      </c>
    </row>
    <row r="4022" spans="1:52" x14ac:dyDescent="0.3">
      <c r="A4022">
        <v>2216956</v>
      </c>
      <c r="B4022" t="s">
        <v>19405</v>
      </c>
      <c r="C4022" t="str">
        <f t="shared" si="478"/>
        <v>7492</v>
      </c>
      <c r="D4022" t="s">
        <v>8411</v>
      </c>
      <c r="E4022" t="str">
        <f>"0100"</f>
        <v>0100</v>
      </c>
      <c r="F4022" t="s">
        <v>54</v>
      </c>
      <c r="G4022" t="str">
        <f t="shared" si="481"/>
        <v>11</v>
      </c>
      <c r="H4022" t="s">
        <v>55</v>
      </c>
      <c r="I4022" t="s">
        <v>56</v>
      </c>
      <c r="J4022" t="s">
        <v>57</v>
      </c>
      <c r="K4022">
        <v>1</v>
      </c>
      <c r="L4022">
        <v>47983</v>
      </c>
      <c r="M4022">
        <v>1.1000000000000001</v>
      </c>
      <c r="N4022" t="str">
        <f t="shared" si="482"/>
        <v>000X</v>
      </c>
      <c r="O4022">
        <v>4588</v>
      </c>
      <c r="P4022" t="s">
        <v>72</v>
      </c>
      <c r="Q4022" t="s">
        <v>9242</v>
      </c>
      <c r="R4022" t="s">
        <v>60</v>
      </c>
      <c r="T4022" t="s">
        <v>61</v>
      </c>
      <c r="V4022" t="s">
        <v>19406</v>
      </c>
      <c r="W4022">
        <v>141837</v>
      </c>
      <c r="X4022">
        <v>17620</v>
      </c>
      <c r="Y4022">
        <v>124217</v>
      </c>
      <c r="Z4022">
        <v>94896</v>
      </c>
      <c r="AA4022">
        <v>69896</v>
      </c>
      <c r="AB4022" t="s">
        <v>63</v>
      </c>
      <c r="AC4022" s="1">
        <v>32021</v>
      </c>
      <c r="AD4022">
        <v>85000</v>
      </c>
      <c r="AE4022">
        <v>752</v>
      </c>
      <c r="AF4022">
        <v>1429</v>
      </c>
      <c r="AG4022" t="s">
        <v>64</v>
      </c>
      <c r="AH4022" t="s">
        <v>76</v>
      </c>
      <c r="AI4022">
        <v>1</v>
      </c>
      <c r="AJ4022">
        <v>1985</v>
      </c>
      <c r="AK4022">
        <v>3</v>
      </c>
      <c r="AL4022">
        <v>2</v>
      </c>
      <c r="AN4022">
        <v>1641</v>
      </c>
      <c r="AO4022">
        <v>32</v>
      </c>
      <c r="AP4022" t="s">
        <v>72</v>
      </c>
      <c r="AQ4022" t="s">
        <v>66</v>
      </c>
      <c r="AR4022">
        <v>2348</v>
      </c>
      <c r="AW4022" t="s">
        <v>19407</v>
      </c>
      <c r="AY4022" t="s">
        <v>19408</v>
      </c>
      <c r="AZ4022" t="s">
        <v>701</v>
      </c>
    </row>
    <row r="4023" spans="1:52" x14ac:dyDescent="0.3">
      <c r="A4023">
        <v>2220589</v>
      </c>
      <c r="B4023" t="s">
        <v>19409</v>
      </c>
      <c r="C4023" t="str">
        <f t="shared" si="478"/>
        <v>7492</v>
      </c>
      <c r="D4023" t="s">
        <v>8411</v>
      </c>
      <c r="E4023" t="str">
        <f>"0000"</f>
        <v>0000</v>
      </c>
      <c r="F4023" t="s">
        <v>108</v>
      </c>
      <c r="G4023" t="str">
        <f t="shared" si="481"/>
        <v>11</v>
      </c>
      <c r="H4023" t="s">
        <v>55</v>
      </c>
      <c r="I4023" t="s">
        <v>56</v>
      </c>
      <c r="J4023" t="s">
        <v>57</v>
      </c>
      <c r="K4023">
        <v>0</v>
      </c>
      <c r="L4023">
        <v>49011</v>
      </c>
      <c r="M4023">
        <v>1.1299999999999999</v>
      </c>
      <c r="N4023" t="str">
        <f t="shared" si="482"/>
        <v>000X</v>
      </c>
      <c r="O4023">
        <v>1588</v>
      </c>
      <c r="P4023" t="s">
        <v>58</v>
      </c>
      <c r="Q4023" t="s">
        <v>9024</v>
      </c>
      <c r="R4023" t="s">
        <v>140</v>
      </c>
      <c r="T4023" t="s">
        <v>61</v>
      </c>
      <c r="V4023" t="s">
        <v>19410</v>
      </c>
      <c r="W4023">
        <v>18000</v>
      </c>
      <c r="X4023">
        <v>18000</v>
      </c>
      <c r="Y4023">
        <v>0</v>
      </c>
      <c r="Z4023">
        <v>18000</v>
      </c>
      <c r="AA4023">
        <v>18000</v>
      </c>
      <c r="AB4023" t="s">
        <v>72</v>
      </c>
      <c r="AC4023" s="1">
        <v>37316</v>
      </c>
      <c r="AD4023">
        <v>22000</v>
      </c>
      <c r="AE4023">
        <v>1495</v>
      </c>
      <c r="AF4023">
        <v>1125</v>
      </c>
      <c r="AG4023" t="s">
        <v>103</v>
      </c>
      <c r="AH4023" t="s">
        <v>873</v>
      </c>
      <c r="AR4023">
        <v>0</v>
      </c>
      <c r="AW4023" t="s">
        <v>19411</v>
      </c>
      <c r="AY4023" t="s">
        <v>19412</v>
      </c>
      <c r="AZ4023" t="s">
        <v>19413</v>
      </c>
    </row>
    <row r="4024" spans="1:52" x14ac:dyDescent="0.3">
      <c r="A4024">
        <v>2220881</v>
      </c>
      <c r="B4024" t="s">
        <v>19414</v>
      </c>
      <c r="C4024" t="str">
        <f t="shared" si="478"/>
        <v>7492</v>
      </c>
      <c r="D4024" t="s">
        <v>8411</v>
      </c>
      <c r="E4024" t="str">
        <f>"0100"</f>
        <v>0100</v>
      </c>
      <c r="F4024" t="s">
        <v>54</v>
      </c>
      <c r="G4024" t="str">
        <f t="shared" si="481"/>
        <v>11</v>
      </c>
      <c r="H4024" t="s">
        <v>55</v>
      </c>
      <c r="I4024" t="s">
        <v>56</v>
      </c>
      <c r="J4024" t="s">
        <v>57</v>
      </c>
      <c r="K4024">
        <v>1</v>
      </c>
      <c r="L4024">
        <v>50771</v>
      </c>
      <c r="M4024">
        <v>1.17</v>
      </c>
      <c r="N4024" t="str">
        <f t="shared" si="482"/>
        <v>000X</v>
      </c>
      <c r="O4024">
        <v>4691</v>
      </c>
      <c r="P4024" t="s">
        <v>72</v>
      </c>
      <c r="Q4024" t="s">
        <v>8971</v>
      </c>
      <c r="R4024" t="s">
        <v>60</v>
      </c>
      <c r="T4024" t="s">
        <v>61</v>
      </c>
      <c r="V4024" t="s">
        <v>19415</v>
      </c>
      <c r="W4024">
        <v>256319</v>
      </c>
      <c r="X4024">
        <v>18650</v>
      </c>
      <c r="Y4024">
        <v>237669</v>
      </c>
      <c r="Z4024">
        <v>239541</v>
      </c>
      <c r="AA4024">
        <v>214541</v>
      </c>
      <c r="AB4024" t="s">
        <v>63</v>
      </c>
      <c r="AC4024" s="1">
        <v>42452</v>
      </c>
      <c r="AD4024">
        <v>257000</v>
      </c>
      <c r="AE4024">
        <v>2748</v>
      </c>
      <c r="AF4024">
        <v>2200</v>
      </c>
      <c r="AG4024" t="s">
        <v>64</v>
      </c>
      <c r="AH4024" t="s">
        <v>76</v>
      </c>
      <c r="AI4024">
        <v>1</v>
      </c>
      <c r="AJ4024">
        <v>2015</v>
      </c>
      <c r="AK4024">
        <v>3</v>
      </c>
      <c r="AL4024">
        <v>2</v>
      </c>
      <c r="AN4024">
        <v>2246</v>
      </c>
      <c r="AO4024">
        <v>32</v>
      </c>
      <c r="AP4024" t="s">
        <v>72</v>
      </c>
      <c r="AQ4024" t="s">
        <v>66</v>
      </c>
      <c r="AR4024">
        <v>3452</v>
      </c>
      <c r="AW4024" t="s">
        <v>19416</v>
      </c>
      <c r="AX4024" t="s">
        <v>19417</v>
      </c>
      <c r="AY4024" t="s">
        <v>19418</v>
      </c>
      <c r="AZ4024" t="s">
        <v>70</v>
      </c>
    </row>
    <row r="4025" spans="1:52" x14ac:dyDescent="0.3">
      <c r="A4025">
        <v>2221330</v>
      </c>
      <c r="B4025" t="s">
        <v>19419</v>
      </c>
      <c r="C4025" t="str">
        <f t="shared" si="478"/>
        <v>7492</v>
      </c>
      <c r="D4025" t="s">
        <v>8411</v>
      </c>
      <c r="E4025" t="str">
        <f>"0100"</f>
        <v>0100</v>
      </c>
      <c r="F4025" t="s">
        <v>54</v>
      </c>
      <c r="G4025" t="str">
        <f t="shared" si="481"/>
        <v>11</v>
      </c>
      <c r="H4025" t="s">
        <v>55</v>
      </c>
      <c r="I4025" t="s">
        <v>56</v>
      </c>
      <c r="J4025" t="s">
        <v>57</v>
      </c>
      <c r="K4025">
        <v>1</v>
      </c>
      <c r="L4025">
        <v>48604</v>
      </c>
      <c r="M4025">
        <v>1.1200000000000001</v>
      </c>
      <c r="N4025" t="str">
        <f t="shared" si="482"/>
        <v>000X</v>
      </c>
      <c r="O4025">
        <v>4719</v>
      </c>
      <c r="P4025" t="s">
        <v>72</v>
      </c>
      <c r="Q4025" t="s">
        <v>8965</v>
      </c>
      <c r="R4025" t="s">
        <v>140</v>
      </c>
      <c r="T4025" t="s">
        <v>61</v>
      </c>
      <c r="V4025" t="s">
        <v>19420</v>
      </c>
      <c r="W4025">
        <v>159390</v>
      </c>
      <c r="X4025">
        <v>17850</v>
      </c>
      <c r="Y4025">
        <v>141540</v>
      </c>
      <c r="Z4025">
        <v>159390</v>
      </c>
      <c r="AA4025">
        <v>159390</v>
      </c>
      <c r="AB4025" t="s">
        <v>72</v>
      </c>
      <c r="AC4025" s="1">
        <v>40513</v>
      </c>
      <c r="AD4025">
        <v>152000</v>
      </c>
      <c r="AE4025">
        <v>2394</v>
      </c>
      <c r="AF4025">
        <v>822</v>
      </c>
      <c r="AG4025" t="s">
        <v>64</v>
      </c>
      <c r="AH4025" t="s">
        <v>76</v>
      </c>
      <c r="AI4025">
        <v>1</v>
      </c>
      <c r="AJ4025">
        <v>1993</v>
      </c>
      <c r="AK4025">
        <v>3</v>
      </c>
      <c r="AL4025">
        <v>2</v>
      </c>
      <c r="AN4025">
        <v>1773</v>
      </c>
      <c r="AO4025">
        <v>32</v>
      </c>
      <c r="AP4025" t="s">
        <v>72</v>
      </c>
      <c r="AQ4025" t="s">
        <v>66</v>
      </c>
      <c r="AR4025">
        <v>2478</v>
      </c>
      <c r="AW4025" t="s">
        <v>2475</v>
      </c>
      <c r="AX4025" t="s">
        <v>19421</v>
      </c>
      <c r="AY4025" t="s">
        <v>2477</v>
      </c>
      <c r="AZ4025" t="s">
        <v>2478</v>
      </c>
    </row>
    <row r="4026" spans="1:52" x14ac:dyDescent="0.3">
      <c r="A4026">
        <v>2221470</v>
      </c>
      <c r="B4026" t="s">
        <v>19422</v>
      </c>
      <c r="C4026" t="str">
        <f t="shared" si="478"/>
        <v>7492</v>
      </c>
      <c r="D4026" t="s">
        <v>8411</v>
      </c>
      <c r="E4026" t="str">
        <f>"0100"</f>
        <v>0100</v>
      </c>
      <c r="F4026" t="s">
        <v>54</v>
      </c>
      <c r="G4026" t="str">
        <f t="shared" si="481"/>
        <v>11</v>
      </c>
      <c r="H4026" t="s">
        <v>55</v>
      </c>
      <c r="I4026" t="s">
        <v>56</v>
      </c>
      <c r="J4026" t="s">
        <v>57</v>
      </c>
      <c r="K4026">
        <v>1</v>
      </c>
      <c r="L4026">
        <v>46441</v>
      </c>
      <c r="M4026">
        <v>1.07</v>
      </c>
      <c r="N4026" t="str">
        <f t="shared" si="482"/>
        <v>000X</v>
      </c>
      <c r="O4026">
        <v>4704</v>
      </c>
      <c r="P4026" t="s">
        <v>72</v>
      </c>
      <c r="Q4026" t="s">
        <v>9071</v>
      </c>
      <c r="R4026" t="s">
        <v>364</v>
      </c>
      <c r="T4026" t="s">
        <v>61</v>
      </c>
      <c r="V4026" t="s">
        <v>19423</v>
      </c>
      <c r="W4026">
        <v>188002</v>
      </c>
      <c r="X4026">
        <v>17060</v>
      </c>
      <c r="Y4026">
        <v>170942</v>
      </c>
      <c r="Z4026">
        <v>136611</v>
      </c>
      <c r="AA4026">
        <v>111611</v>
      </c>
      <c r="AB4026" t="s">
        <v>63</v>
      </c>
      <c r="AC4026" s="1">
        <v>39114</v>
      </c>
      <c r="AD4026">
        <v>230000</v>
      </c>
      <c r="AE4026">
        <v>2096</v>
      </c>
      <c r="AF4026">
        <v>1711</v>
      </c>
      <c r="AG4026" t="s">
        <v>64</v>
      </c>
      <c r="AH4026" t="s">
        <v>76</v>
      </c>
      <c r="AI4026">
        <v>1</v>
      </c>
      <c r="AJ4026">
        <v>1991</v>
      </c>
      <c r="AK4026">
        <v>3</v>
      </c>
      <c r="AL4026">
        <v>2</v>
      </c>
      <c r="AM4026">
        <v>1</v>
      </c>
      <c r="AN4026">
        <v>1839</v>
      </c>
      <c r="AO4026">
        <v>32</v>
      </c>
      <c r="AP4026" t="s">
        <v>63</v>
      </c>
      <c r="AQ4026" t="s">
        <v>66</v>
      </c>
      <c r="AR4026">
        <v>2619</v>
      </c>
      <c r="AW4026" t="s">
        <v>19424</v>
      </c>
      <c r="AX4026" t="s">
        <v>19425</v>
      </c>
      <c r="AY4026" t="s">
        <v>19426</v>
      </c>
      <c r="AZ4026" t="s">
        <v>70</v>
      </c>
    </row>
    <row r="4027" spans="1:52" x14ac:dyDescent="0.3">
      <c r="A4027">
        <v>2221909</v>
      </c>
      <c r="B4027" t="s">
        <v>19427</v>
      </c>
      <c r="C4027" t="str">
        <f t="shared" si="478"/>
        <v>7492</v>
      </c>
      <c r="D4027" t="s">
        <v>8411</v>
      </c>
      <c r="E4027" t="str">
        <f>"0000"</f>
        <v>0000</v>
      </c>
      <c r="F4027" t="s">
        <v>108</v>
      </c>
      <c r="G4027" t="str">
        <f t="shared" si="481"/>
        <v>11</v>
      </c>
      <c r="H4027" t="s">
        <v>55</v>
      </c>
      <c r="I4027" t="s">
        <v>56</v>
      </c>
      <c r="J4027" t="s">
        <v>8434</v>
      </c>
      <c r="K4027">
        <v>0</v>
      </c>
      <c r="L4027">
        <v>62821</v>
      </c>
      <c r="M4027">
        <v>1.44</v>
      </c>
      <c r="N4027" t="str">
        <f t="shared" si="482"/>
        <v>000X</v>
      </c>
      <c r="O4027">
        <v>4911</v>
      </c>
      <c r="P4027" t="s">
        <v>72</v>
      </c>
      <c r="Q4027" t="s">
        <v>8971</v>
      </c>
      <c r="R4027" t="s">
        <v>60</v>
      </c>
      <c r="T4027" t="s">
        <v>61</v>
      </c>
      <c r="V4027" t="s">
        <v>19428</v>
      </c>
      <c r="W4027">
        <v>18030</v>
      </c>
      <c r="X4027">
        <v>18030</v>
      </c>
      <c r="Y4027">
        <v>0</v>
      </c>
      <c r="Z4027">
        <v>18030</v>
      </c>
      <c r="AA4027">
        <v>18030</v>
      </c>
      <c r="AB4027" t="s">
        <v>72</v>
      </c>
      <c r="AR4027">
        <v>0</v>
      </c>
      <c r="AW4027" t="s">
        <v>4970</v>
      </c>
      <c r="AX4027" t="s">
        <v>4971</v>
      </c>
      <c r="AY4027" t="s">
        <v>4972</v>
      </c>
      <c r="AZ4027" t="s">
        <v>4973</v>
      </c>
    </row>
    <row r="4028" spans="1:52" x14ac:dyDescent="0.3">
      <c r="A4028">
        <v>2221925</v>
      </c>
      <c r="B4028" t="s">
        <v>19429</v>
      </c>
      <c r="C4028" t="str">
        <f t="shared" si="478"/>
        <v>7492</v>
      </c>
      <c r="D4028" t="s">
        <v>8411</v>
      </c>
      <c r="E4028" t="str">
        <f>"0100"</f>
        <v>0100</v>
      </c>
      <c r="F4028" t="s">
        <v>54</v>
      </c>
      <c r="G4028" t="str">
        <f t="shared" si="481"/>
        <v>11</v>
      </c>
      <c r="H4028" t="s">
        <v>55</v>
      </c>
      <c r="I4028" t="s">
        <v>56</v>
      </c>
      <c r="J4028" t="s">
        <v>8434</v>
      </c>
      <c r="K4028">
        <v>1</v>
      </c>
      <c r="L4028">
        <v>70437</v>
      </c>
      <c r="M4028">
        <v>1.62</v>
      </c>
      <c r="N4028" t="str">
        <f t="shared" si="482"/>
        <v>000X</v>
      </c>
      <c r="O4028">
        <v>4881</v>
      </c>
      <c r="P4028" t="s">
        <v>72</v>
      </c>
      <c r="Q4028" t="s">
        <v>8971</v>
      </c>
      <c r="R4028" t="s">
        <v>60</v>
      </c>
      <c r="T4028" t="s">
        <v>61</v>
      </c>
      <c r="V4028" t="s">
        <v>19430</v>
      </c>
      <c r="W4028">
        <v>184216</v>
      </c>
      <c r="X4028">
        <v>20210</v>
      </c>
      <c r="Y4028">
        <v>164006</v>
      </c>
      <c r="Z4028">
        <v>130959</v>
      </c>
      <c r="AA4028">
        <v>105959</v>
      </c>
      <c r="AB4028" t="s">
        <v>63</v>
      </c>
      <c r="AC4028" s="1">
        <v>39142</v>
      </c>
      <c r="AD4028">
        <v>35000</v>
      </c>
      <c r="AE4028">
        <v>2106</v>
      </c>
      <c r="AF4028">
        <v>219</v>
      </c>
      <c r="AG4028" t="s">
        <v>64</v>
      </c>
      <c r="AH4028" t="s">
        <v>515</v>
      </c>
      <c r="AI4028">
        <v>1</v>
      </c>
      <c r="AJ4028">
        <v>1984</v>
      </c>
      <c r="AK4028">
        <v>2</v>
      </c>
      <c r="AL4028">
        <v>2</v>
      </c>
      <c r="AN4028">
        <v>2118</v>
      </c>
      <c r="AO4028">
        <v>32</v>
      </c>
      <c r="AP4028" t="s">
        <v>63</v>
      </c>
      <c r="AQ4028" t="s">
        <v>66</v>
      </c>
      <c r="AR4028">
        <v>2801</v>
      </c>
      <c r="AW4028" t="s">
        <v>19431</v>
      </c>
      <c r="AY4028" t="s">
        <v>19432</v>
      </c>
      <c r="AZ4028" t="s">
        <v>70</v>
      </c>
    </row>
    <row r="4029" spans="1:52" x14ac:dyDescent="0.3">
      <c r="A4029">
        <v>2221950</v>
      </c>
      <c r="B4029" t="s">
        <v>19433</v>
      </c>
      <c r="C4029" t="str">
        <f t="shared" si="478"/>
        <v>7492</v>
      </c>
      <c r="D4029" t="s">
        <v>8411</v>
      </c>
      <c r="E4029" t="str">
        <f>"0100"</f>
        <v>0100</v>
      </c>
      <c r="F4029" t="s">
        <v>54</v>
      </c>
      <c r="G4029" t="str">
        <f t="shared" si="481"/>
        <v>11</v>
      </c>
      <c r="H4029" t="s">
        <v>55</v>
      </c>
      <c r="I4029" t="s">
        <v>56</v>
      </c>
      <c r="J4029" t="s">
        <v>57</v>
      </c>
      <c r="K4029">
        <v>1</v>
      </c>
      <c r="L4029">
        <v>48725</v>
      </c>
      <c r="M4029">
        <v>1.1200000000000001</v>
      </c>
      <c r="N4029" t="str">
        <f t="shared" si="482"/>
        <v>000X</v>
      </c>
      <c r="O4029">
        <v>4825</v>
      </c>
      <c r="P4029" t="s">
        <v>72</v>
      </c>
      <c r="Q4029" t="s">
        <v>8965</v>
      </c>
      <c r="R4029" t="s">
        <v>140</v>
      </c>
      <c r="T4029" t="s">
        <v>61</v>
      </c>
      <c r="V4029" t="s">
        <v>19434</v>
      </c>
      <c r="W4029">
        <v>255123</v>
      </c>
      <c r="X4029">
        <v>17900</v>
      </c>
      <c r="Y4029">
        <v>237223</v>
      </c>
      <c r="Z4029">
        <v>194103</v>
      </c>
      <c r="AA4029">
        <v>169103</v>
      </c>
      <c r="AB4029" t="s">
        <v>63</v>
      </c>
      <c r="AC4029" s="1">
        <v>37288</v>
      </c>
      <c r="AD4029">
        <v>12000</v>
      </c>
      <c r="AE4029">
        <v>1487</v>
      </c>
      <c r="AF4029">
        <v>1283</v>
      </c>
      <c r="AG4029" t="s">
        <v>103</v>
      </c>
      <c r="AH4029" t="s">
        <v>76</v>
      </c>
      <c r="AI4029">
        <v>1</v>
      </c>
      <c r="AJ4029">
        <v>2003</v>
      </c>
      <c r="AK4029">
        <v>3</v>
      </c>
      <c r="AL4029">
        <v>3</v>
      </c>
      <c r="AN4029">
        <v>2474</v>
      </c>
      <c r="AO4029">
        <v>32</v>
      </c>
      <c r="AP4029" t="s">
        <v>72</v>
      </c>
      <c r="AQ4029" t="s">
        <v>66</v>
      </c>
      <c r="AR4029">
        <v>3469</v>
      </c>
      <c r="AW4029" t="s">
        <v>19435</v>
      </c>
      <c r="AX4029" t="s">
        <v>19436</v>
      </c>
      <c r="AY4029" t="s">
        <v>19437</v>
      </c>
      <c r="AZ4029" t="s">
        <v>70</v>
      </c>
    </row>
    <row r="4030" spans="1:52" x14ac:dyDescent="0.3">
      <c r="A4030">
        <v>2222042</v>
      </c>
      <c r="B4030" t="s">
        <v>19438</v>
      </c>
      <c r="C4030" t="str">
        <f t="shared" si="478"/>
        <v>7492</v>
      </c>
      <c r="D4030" t="s">
        <v>8411</v>
      </c>
      <c r="E4030" t="str">
        <f>"9400"</f>
        <v>9400</v>
      </c>
      <c r="F4030" t="s">
        <v>6520</v>
      </c>
      <c r="G4030" t="str">
        <f>"09"</f>
        <v>09</v>
      </c>
      <c r="H4030" t="s">
        <v>55</v>
      </c>
      <c r="I4030" t="s">
        <v>56</v>
      </c>
      <c r="J4030" t="s">
        <v>6521</v>
      </c>
      <c r="K4030">
        <v>0</v>
      </c>
      <c r="L4030">
        <v>37059</v>
      </c>
      <c r="M4030">
        <v>0.85</v>
      </c>
      <c r="N4030" t="str">
        <f t="shared" si="482"/>
        <v>000X</v>
      </c>
      <c r="P4030" t="s">
        <v>72</v>
      </c>
      <c r="Q4030" t="s">
        <v>8492</v>
      </c>
      <c r="R4030" t="s">
        <v>140</v>
      </c>
      <c r="T4030" t="s">
        <v>61</v>
      </c>
      <c r="V4030" t="s">
        <v>19439</v>
      </c>
      <c r="W4030">
        <v>50</v>
      </c>
      <c r="X4030">
        <v>50</v>
      </c>
      <c r="Y4030">
        <v>0</v>
      </c>
      <c r="Z4030">
        <v>50</v>
      </c>
      <c r="AA4030">
        <v>50</v>
      </c>
      <c r="AB4030" t="s">
        <v>72</v>
      </c>
      <c r="AC4030" s="1">
        <v>31898</v>
      </c>
      <c r="AD4030">
        <v>7304100</v>
      </c>
      <c r="AE4030">
        <v>739</v>
      </c>
      <c r="AF4030">
        <v>16</v>
      </c>
      <c r="AG4030" t="s">
        <v>103</v>
      </c>
      <c r="AH4030" t="s">
        <v>570</v>
      </c>
      <c r="AR4030">
        <v>0</v>
      </c>
      <c r="AW4030" t="s">
        <v>6523</v>
      </c>
      <c r="AX4030" t="s">
        <v>6524</v>
      </c>
      <c r="AY4030" t="s">
        <v>6525</v>
      </c>
      <c r="AZ4030" t="s">
        <v>6526</v>
      </c>
    </row>
    <row r="4031" spans="1:52" x14ac:dyDescent="0.3">
      <c r="A4031">
        <v>2222085</v>
      </c>
      <c r="B4031" t="s">
        <v>19440</v>
      </c>
      <c r="C4031" t="str">
        <f t="shared" si="478"/>
        <v>7492</v>
      </c>
      <c r="D4031" t="s">
        <v>8411</v>
      </c>
      <c r="E4031" t="str">
        <f>"9400"</f>
        <v>9400</v>
      </c>
      <c r="F4031" t="s">
        <v>6520</v>
      </c>
      <c r="G4031" t="str">
        <f>"09"</f>
        <v>09</v>
      </c>
      <c r="H4031" t="s">
        <v>55</v>
      </c>
      <c r="I4031" t="s">
        <v>56</v>
      </c>
      <c r="J4031" t="s">
        <v>6521</v>
      </c>
      <c r="K4031">
        <v>0</v>
      </c>
      <c r="L4031">
        <v>39040</v>
      </c>
      <c r="M4031">
        <v>0.9</v>
      </c>
      <c r="N4031" t="str">
        <f t="shared" si="482"/>
        <v>000X</v>
      </c>
      <c r="P4031" t="s">
        <v>72</v>
      </c>
      <c r="Q4031" t="s">
        <v>8435</v>
      </c>
      <c r="R4031" t="s">
        <v>140</v>
      </c>
      <c r="T4031" t="s">
        <v>61</v>
      </c>
      <c r="V4031" t="s">
        <v>19441</v>
      </c>
      <c r="W4031">
        <v>50</v>
      </c>
      <c r="X4031">
        <v>50</v>
      </c>
      <c r="Y4031">
        <v>0</v>
      </c>
      <c r="Z4031">
        <v>50</v>
      </c>
      <c r="AA4031">
        <v>50</v>
      </c>
      <c r="AB4031" t="s">
        <v>72</v>
      </c>
      <c r="AC4031" s="1">
        <v>31898</v>
      </c>
      <c r="AD4031">
        <v>7304100</v>
      </c>
      <c r="AE4031">
        <v>739</v>
      </c>
      <c r="AF4031">
        <v>16</v>
      </c>
      <c r="AG4031" t="s">
        <v>103</v>
      </c>
      <c r="AH4031" t="s">
        <v>570</v>
      </c>
      <c r="AR4031">
        <v>0</v>
      </c>
      <c r="AW4031" t="s">
        <v>6523</v>
      </c>
      <c r="AX4031" t="s">
        <v>6524</v>
      </c>
      <c r="AY4031" t="s">
        <v>6525</v>
      </c>
      <c r="AZ4031" t="s">
        <v>6526</v>
      </c>
    </row>
    <row r="4032" spans="1:52" x14ac:dyDescent="0.3">
      <c r="A4032">
        <v>2222140</v>
      </c>
      <c r="B4032" t="s">
        <v>19442</v>
      </c>
      <c r="C4032" t="str">
        <f t="shared" si="478"/>
        <v>7492</v>
      </c>
      <c r="D4032" t="s">
        <v>8411</v>
      </c>
      <c r="E4032" t="str">
        <f>"9400"</f>
        <v>9400</v>
      </c>
      <c r="F4032" t="s">
        <v>6520</v>
      </c>
      <c r="G4032" t="str">
        <f>"35"</f>
        <v>35</v>
      </c>
      <c r="H4032" t="s">
        <v>1645</v>
      </c>
      <c r="I4032" t="s">
        <v>56</v>
      </c>
      <c r="J4032" t="s">
        <v>6521</v>
      </c>
      <c r="K4032">
        <v>0</v>
      </c>
      <c r="L4032">
        <v>48095</v>
      </c>
      <c r="M4032">
        <v>1.1000000000000001</v>
      </c>
      <c r="N4032" t="str">
        <f t="shared" si="482"/>
        <v>000X</v>
      </c>
      <c r="O4032">
        <v>0</v>
      </c>
      <c r="P4032" t="s">
        <v>58</v>
      </c>
      <c r="Q4032" t="s">
        <v>10439</v>
      </c>
      <c r="R4032" t="s">
        <v>140</v>
      </c>
      <c r="T4032" t="s">
        <v>61</v>
      </c>
      <c r="V4032" t="s">
        <v>19443</v>
      </c>
      <c r="W4032">
        <v>50</v>
      </c>
      <c r="X4032">
        <v>50</v>
      </c>
      <c r="Y4032">
        <v>0</v>
      </c>
      <c r="Z4032">
        <v>50</v>
      </c>
      <c r="AA4032">
        <v>50</v>
      </c>
      <c r="AB4032" t="s">
        <v>72</v>
      </c>
      <c r="AC4032" s="1">
        <v>31898</v>
      </c>
      <c r="AD4032">
        <v>7304100</v>
      </c>
      <c r="AE4032">
        <v>739</v>
      </c>
      <c r="AF4032">
        <v>16</v>
      </c>
      <c r="AG4032" t="s">
        <v>103</v>
      </c>
      <c r="AH4032" t="s">
        <v>570</v>
      </c>
      <c r="AR4032">
        <v>0</v>
      </c>
      <c r="AW4032" t="s">
        <v>6523</v>
      </c>
      <c r="AX4032" t="s">
        <v>6524</v>
      </c>
      <c r="AY4032" t="s">
        <v>6525</v>
      </c>
      <c r="AZ4032" t="s">
        <v>6526</v>
      </c>
    </row>
    <row r="4033" spans="1:52" x14ac:dyDescent="0.3">
      <c r="A4033">
        <v>2248424</v>
      </c>
      <c r="B4033" t="s">
        <v>19444</v>
      </c>
      <c r="C4033" t="str">
        <f t="shared" si="478"/>
        <v>7492</v>
      </c>
      <c r="D4033" t="s">
        <v>8411</v>
      </c>
      <c r="E4033" t="str">
        <f>"0000"</f>
        <v>0000</v>
      </c>
      <c r="F4033" t="s">
        <v>108</v>
      </c>
      <c r="G4033" t="str">
        <f>"10"</f>
        <v>10</v>
      </c>
      <c r="H4033" t="s">
        <v>55</v>
      </c>
      <c r="I4033" t="s">
        <v>56</v>
      </c>
      <c r="J4033" t="s">
        <v>57</v>
      </c>
      <c r="K4033">
        <v>0</v>
      </c>
      <c r="L4033">
        <v>53353</v>
      </c>
      <c r="M4033">
        <v>1.22</v>
      </c>
      <c r="N4033" t="str">
        <f t="shared" si="482"/>
        <v>000X</v>
      </c>
      <c r="O4033">
        <v>2105</v>
      </c>
      <c r="P4033" t="s">
        <v>58</v>
      </c>
      <c r="Q4033" t="s">
        <v>9384</v>
      </c>
      <c r="R4033" t="s">
        <v>140</v>
      </c>
      <c r="T4033" t="s">
        <v>61</v>
      </c>
      <c r="V4033" t="s">
        <v>19445</v>
      </c>
      <c r="W4033">
        <v>19600</v>
      </c>
      <c r="X4033">
        <v>19600</v>
      </c>
      <c r="Y4033">
        <v>0</v>
      </c>
      <c r="Z4033">
        <v>19600</v>
      </c>
      <c r="AA4033">
        <v>19600</v>
      </c>
      <c r="AB4033" t="s">
        <v>72</v>
      </c>
      <c r="AC4033" s="1">
        <v>35278</v>
      </c>
      <c r="AD4033">
        <v>13000</v>
      </c>
      <c r="AE4033">
        <v>1180</v>
      </c>
      <c r="AF4033">
        <v>1727</v>
      </c>
      <c r="AG4033" t="s">
        <v>103</v>
      </c>
      <c r="AH4033" t="s">
        <v>76</v>
      </c>
      <c r="AR4033">
        <v>0</v>
      </c>
      <c r="AW4033" t="s">
        <v>19446</v>
      </c>
      <c r="AY4033" t="s">
        <v>19447</v>
      </c>
      <c r="AZ4033" t="s">
        <v>19448</v>
      </c>
    </row>
    <row r="4034" spans="1:52" x14ac:dyDescent="0.3">
      <c r="A4034">
        <v>2457937</v>
      </c>
      <c r="B4034" t="s">
        <v>19449</v>
      </c>
      <c r="C4034" t="str">
        <f t="shared" ref="C4034:C4097" si="483">"7492"</f>
        <v>7492</v>
      </c>
      <c r="D4034" t="s">
        <v>8411</v>
      </c>
      <c r="E4034" t="str">
        <f>"8600"</f>
        <v>8600</v>
      </c>
      <c r="F4034" t="s">
        <v>19048</v>
      </c>
      <c r="G4034" t="str">
        <f t="shared" ref="G4034:G4040" si="484">"09"</f>
        <v>09</v>
      </c>
      <c r="H4034" t="s">
        <v>55</v>
      </c>
      <c r="I4034" t="s">
        <v>56</v>
      </c>
      <c r="J4034" t="s">
        <v>12790</v>
      </c>
      <c r="K4034">
        <v>1</v>
      </c>
      <c r="L4034">
        <v>71226</v>
      </c>
      <c r="M4034">
        <v>1.64</v>
      </c>
      <c r="N4034" t="str">
        <f t="shared" si="482"/>
        <v>000X</v>
      </c>
      <c r="O4034">
        <v>4785</v>
      </c>
      <c r="P4034" t="s">
        <v>72</v>
      </c>
      <c r="Q4034" t="s">
        <v>8499</v>
      </c>
      <c r="R4034" t="s">
        <v>266</v>
      </c>
      <c r="T4034" t="s">
        <v>61</v>
      </c>
      <c r="V4034" t="s">
        <v>19450</v>
      </c>
      <c r="W4034">
        <v>329300</v>
      </c>
      <c r="X4034">
        <v>24280</v>
      </c>
      <c r="Y4034">
        <v>305020</v>
      </c>
      <c r="Z4034">
        <v>329300</v>
      </c>
      <c r="AA4034">
        <v>329300</v>
      </c>
      <c r="AB4034" t="s">
        <v>63</v>
      </c>
      <c r="AR4034">
        <v>5253</v>
      </c>
      <c r="AS4034">
        <v>1992</v>
      </c>
      <c r="AT4034" t="s">
        <v>19451</v>
      </c>
      <c r="AU4034">
        <v>5253</v>
      </c>
      <c r="AV4034">
        <v>1</v>
      </c>
      <c r="AW4034" t="s">
        <v>2613</v>
      </c>
      <c r="AX4034" t="s">
        <v>2614</v>
      </c>
      <c r="AY4034" t="s">
        <v>2615</v>
      </c>
      <c r="AZ4034" t="s">
        <v>2616</v>
      </c>
    </row>
    <row r="4035" spans="1:52" x14ac:dyDescent="0.3">
      <c r="A4035">
        <v>2614277</v>
      </c>
      <c r="B4035" t="s">
        <v>19452</v>
      </c>
      <c r="C4035" t="str">
        <f t="shared" si="483"/>
        <v>7492</v>
      </c>
      <c r="D4035" t="s">
        <v>8411</v>
      </c>
      <c r="E4035" t="str">
        <f>"0100"</f>
        <v>0100</v>
      </c>
      <c r="F4035" t="s">
        <v>54</v>
      </c>
      <c r="G4035" t="str">
        <f t="shared" si="484"/>
        <v>09</v>
      </c>
      <c r="H4035" t="s">
        <v>55</v>
      </c>
      <c r="I4035" t="s">
        <v>56</v>
      </c>
      <c r="J4035" t="s">
        <v>57</v>
      </c>
      <c r="K4035">
        <v>1</v>
      </c>
      <c r="L4035">
        <v>45142</v>
      </c>
      <c r="M4035">
        <v>1.04</v>
      </c>
      <c r="N4035" t="str">
        <f t="shared" si="482"/>
        <v>000X</v>
      </c>
      <c r="O4035">
        <v>4533</v>
      </c>
      <c r="P4035" t="s">
        <v>72</v>
      </c>
      <c r="Q4035" t="s">
        <v>8435</v>
      </c>
      <c r="R4035" t="s">
        <v>140</v>
      </c>
      <c r="T4035" t="s">
        <v>61</v>
      </c>
      <c r="V4035" t="s">
        <v>19453</v>
      </c>
      <c r="W4035">
        <v>180447</v>
      </c>
      <c r="X4035">
        <v>16580</v>
      </c>
      <c r="Y4035">
        <v>163867</v>
      </c>
      <c r="Z4035">
        <v>180447</v>
      </c>
      <c r="AA4035">
        <v>180447</v>
      </c>
      <c r="AB4035" t="s">
        <v>72</v>
      </c>
      <c r="AC4035" s="1">
        <v>38384</v>
      </c>
      <c r="AD4035">
        <v>189900</v>
      </c>
      <c r="AE4035">
        <v>1820</v>
      </c>
      <c r="AF4035">
        <v>1814</v>
      </c>
      <c r="AG4035" t="s">
        <v>64</v>
      </c>
      <c r="AH4035" t="s">
        <v>76</v>
      </c>
      <c r="AI4035">
        <v>1</v>
      </c>
      <c r="AJ4035">
        <v>1994</v>
      </c>
      <c r="AK4035">
        <v>3</v>
      </c>
      <c r="AL4035">
        <v>2</v>
      </c>
      <c r="AN4035">
        <v>1689</v>
      </c>
      <c r="AO4035">
        <v>32</v>
      </c>
      <c r="AP4035" t="s">
        <v>63</v>
      </c>
      <c r="AQ4035" t="s">
        <v>66</v>
      </c>
      <c r="AR4035">
        <v>2538</v>
      </c>
      <c r="AW4035" t="s">
        <v>19454</v>
      </c>
      <c r="AX4035" t="s">
        <v>19455</v>
      </c>
      <c r="AY4035" t="s">
        <v>19456</v>
      </c>
      <c r="AZ4035" t="s">
        <v>19457</v>
      </c>
    </row>
    <row r="4036" spans="1:52" x14ac:dyDescent="0.3">
      <c r="A4036">
        <v>2614331</v>
      </c>
      <c r="B4036" t="s">
        <v>19458</v>
      </c>
      <c r="C4036" t="str">
        <f t="shared" si="483"/>
        <v>7492</v>
      </c>
      <c r="D4036" t="s">
        <v>8411</v>
      </c>
      <c r="E4036" t="str">
        <f>"0000"</f>
        <v>0000</v>
      </c>
      <c r="F4036" t="s">
        <v>108</v>
      </c>
      <c r="G4036" t="str">
        <f t="shared" si="484"/>
        <v>09</v>
      </c>
      <c r="H4036" t="s">
        <v>55</v>
      </c>
      <c r="I4036" t="s">
        <v>56</v>
      </c>
      <c r="J4036" t="s">
        <v>57</v>
      </c>
      <c r="K4036">
        <v>0</v>
      </c>
      <c r="L4036">
        <v>45175</v>
      </c>
      <c r="M4036">
        <v>1.04</v>
      </c>
      <c r="N4036" t="str">
        <f t="shared" si="482"/>
        <v>000X</v>
      </c>
      <c r="O4036">
        <v>4635</v>
      </c>
      <c r="P4036" t="s">
        <v>72</v>
      </c>
      <c r="Q4036" t="s">
        <v>8435</v>
      </c>
      <c r="R4036" t="s">
        <v>140</v>
      </c>
      <c r="T4036" t="s">
        <v>61</v>
      </c>
      <c r="V4036" t="s">
        <v>19459</v>
      </c>
      <c r="W4036">
        <v>16590</v>
      </c>
      <c r="X4036">
        <v>16590</v>
      </c>
      <c r="Y4036">
        <v>0</v>
      </c>
      <c r="Z4036">
        <v>16590</v>
      </c>
      <c r="AA4036">
        <v>16590</v>
      </c>
      <c r="AB4036" t="s">
        <v>72</v>
      </c>
      <c r="AC4036" s="1">
        <v>40940</v>
      </c>
      <c r="AD4036">
        <v>12000</v>
      </c>
      <c r="AE4036">
        <v>2466</v>
      </c>
      <c r="AF4036">
        <v>648</v>
      </c>
      <c r="AG4036" t="s">
        <v>103</v>
      </c>
      <c r="AH4036" t="s">
        <v>76</v>
      </c>
      <c r="AR4036">
        <v>0</v>
      </c>
      <c r="AW4036" t="s">
        <v>19460</v>
      </c>
      <c r="AY4036" t="s">
        <v>19461</v>
      </c>
      <c r="AZ4036" t="s">
        <v>70</v>
      </c>
    </row>
    <row r="4037" spans="1:52" x14ac:dyDescent="0.3">
      <c r="A4037">
        <v>2614471</v>
      </c>
      <c r="B4037" t="s">
        <v>19462</v>
      </c>
      <c r="C4037" t="str">
        <f t="shared" si="483"/>
        <v>7492</v>
      </c>
      <c r="D4037" t="s">
        <v>8411</v>
      </c>
      <c r="E4037" t="str">
        <f>"0100"</f>
        <v>0100</v>
      </c>
      <c r="F4037" t="s">
        <v>54</v>
      </c>
      <c r="G4037" t="str">
        <f t="shared" si="484"/>
        <v>09</v>
      </c>
      <c r="H4037" t="s">
        <v>55</v>
      </c>
      <c r="I4037" t="s">
        <v>56</v>
      </c>
      <c r="J4037" t="s">
        <v>57</v>
      </c>
      <c r="K4037">
        <v>1</v>
      </c>
      <c r="L4037">
        <v>52141</v>
      </c>
      <c r="M4037">
        <v>1.2</v>
      </c>
      <c r="N4037" t="str">
        <f t="shared" si="482"/>
        <v>000X</v>
      </c>
      <c r="O4037">
        <v>3615</v>
      </c>
      <c r="P4037" t="s">
        <v>58</v>
      </c>
      <c r="Q4037" t="s">
        <v>19463</v>
      </c>
      <c r="R4037" t="s">
        <v>19464</v>
      </c>
      <c r="T4037" t="s">
        <v>61</v>
      </c>
      <c r="V4037" t="s">
        <v>19465</v>
      </c>
      <c r="W4037">
        <v>178190</v>
      </c>
      <c r="X4037">
        <v>19150</v>
      </c>
      <c r="Y4037">
        <v>159040</v>
      </c>
      <c r="Z4037">
        <v>126214</v>
      </c>
      <c r="AA4037">
        <v>101214</v>
      </c>
      <c r="AB4037" t="s">
        <v>63</v>
      </c>
      <c r="AC4037" s="1">
        <v>38657</v>
      </c>
      <c r="AD4037">
        <v>235000</v>
      </c>
      <c r="AE4037">
        <v>1933</v>
      </c>
      <c r="AF4037">
        <v>775</v>
      </c>
      <c r="AG4037" t="s">
        <v>64</v>
      </c>
      <c r="AH4037" t="s">
        <v>76</v>
      </c>
      <c r="AI4037">
        <v>1</v>
      </c>
      <c r="AJ4037">
        <v>1998</v>
      </c>
      <c r="AK4037">
        <v>3</v>
      </c>
      <c r="AL4037">
        <v>2</v>
      </c>
      <c r="AN4037">
        <v>1763</v>
      </c>
      <c r="AO4037">
        <v>32</v>
      </c>
      <c r="AP4037" t="s">
        <v>63</v>
      </c>
      <c r="AQ4037" t="s">
        <v>66</v>
      </c>
      <c r="AR4037">
        <v>2530</v>
      </c>
      <c r="AW4037" t="s">
        <v>19466</v>
      </c>
      <c r="AX4037" t="s">
        <v>19467</v>
      </c>
      <c r="AY4037" t="s">
        <v>19468</v>
      </c>
      <c r="AZ4037" t="s">
        <v>70</v>
      </c>
    </row>
    <row r="4038" spans="1:52" x14ac:dyDescent="0.3">
      <c r="A4038">
        <v>2614501</v>
      </c>
      <c r="B4038" t="s">
        <v>19469</v>
      </c>
      <c r="C4038" t="str">
        <f t="shared" si="483"/>
        <v>7492</v>
      </c>
      <c r="D4038" t="s">
        <v>8411</v>
      </c>
      <c r="E4038" t="str">
        <f>"0100"</f>
        <v>0100</v>
      </c>
      <c r="F4038" t="s">
        <v>54</v>
      </c>
      <c r="G4038" t="str">
        <f t="shared" si="484"/>
        <v>09</v>
      </c>
      <c r="H4038" t="s">
        <v>55</v>
      </c>
      <c r="I4038" t="s">
        <v>56</v>
      </c>
      <c r="J4038" t="s">
        <v>57</v>
      </c>
      <c r="K4038">
        <v>1</v>
      </c>
      <c r="L4038">
        <v>43323</v>
      </c>
      <c r="M4038">
        <v>0.99</v>
      </c>
      <c r="N4038" t="str">
        <f t="shared" si="482"/>
        <v>000X</v>
      </c>
      <c r="O4038">
        <v>3657</v>
      </c>
      <c r="P4038" t="s">
        <v>58</v>
      </c>
      <c r="Q4038" t="s">
        <v>19463</v>
      </c>
      <c r="R4038" t="s">
        <v>19464</v>
      </c>
      <c r="T4038" t="s">
        <v>61</v>
      </c>
      <c r="V4038" t="s">
        <v>19470</v>
      </c>
      <c r="W4038">
        <v>158523</v>
      </c>
      <c r="X4038">
        <v>15910</v>
      </c>
      <c r="Y4038">
        <v>142613</v>
      </c>
      <c r="Z4038">
        <v>112854</v>
      </c>
      <c r="AA4038">
        <v>87354</v>
      </c>
      <c r="AB4038" t="s">
        <v>63</v>
      </c>
      <c r="AC4038" s="1">
        <v>41061</v>
      </c>
      <c r="AD4038">
        <v>130000</v>
      </c>
      <c r="AE4038">
        <v>2492</v>
      </c>
      <c r="AF4038">
        <v>1897</v>
      </c>
      <c r="AG4038" t="s">
        <v>64</v>
      </c>
      <c r="AH4038" t="s">
        <v>76</v>
      </c>
      <c r="AI4038">
        <v>1</v>
      </c>
      <c r="AJ4038">
        <v>1993</v>
      </c>
      <c r="AK4038">
        <v>2</v>
      </c>
      <c r="AL4038">
        <v>2</v>
      </c>
      <c r="AN4038">
        <v>1580</v>
      </c>
      <c r="AO4038">
        <v>32</v>
      </c>
      <c r="AP4038" t="s">
        <v>72</v>
      </c>
      <c r="AQ4038" t="s">
        <v>66</v>
      </c>
      <c r="AR4038">
        <v>2305</v>
      </c>
      <c r="AW4038" t="s">
        <v>19471</v>
      </c>
      <c r="AX4038" t="s">
        <v>19472</v>
      </c>
      <c r="AY4038" t="s">
        <v>19473</v>
      </c>
      <c r="AZ4038" t="s">
        <v>70</v>
      </c>
    </row>
    <row r="4039" spans="1:52" x14ac:dyDescent="0.3">
      <c r="A4039">
        <v>2614510</v>
      </c>
      <c r="B4039" t="s">
        <v>19474</v>
      </c>
      <c r="C4039" t="str">
        <f t="shared" si="483"/>
        <v>7492</v>
      </c>
      <c r="D4039" t="s">
        <v>8411</v>
      </c>
      <c r="E4039" t="str">
        <f>"0100"</f>
        <v>0100</v>
      </c>
      <c r="F4039" t="s">
        <v>54</v>
      </c>
      <c r="G4039" t="str">
        <f t="shared" si="484"/>
        <v>09</v>
      </c>
      <c r="H4039" t="s">
        <v>55</v>
      </c>
      <c r="I4039" t="s">
        <v>56</v>
      </c>
      <c r="J4039" t="s">
        <v>57</v>
      </c>
      <c r="K4039">
        <v>1</v>
      </c>
      <c r="L4039">
        <v>43279</v>
      </c>
      <c r="M4039">
        <v>0.99</v>
      </c>
      <c r="N4039" t="str">
        <f t="shared" si="482"/>
        <v>000X</v>
      </c>
      <c r="O4039">
        <v>3671</v>
      </c>
      <c r="P4039" t="s">
        <v>58</v>
      </c>
      <c r="Q4039" t="s">
        <v>19463</v>
      </c>
      <c r="R4039" t="s">
        <v>19464</v>
      </c>
      <c r="T4039" t="s">
        <v>61</v>
      </c>
      <c r="V4039" t="s">
        <v>19475</v>
      </c>
      <c r="W4039">
        <v>297941</v>
      </c>
      <c r="X4039">
        <v>15900</v>
      </c>
      <c r="Y4039">
        <v>282041</v>
      </c>
      <c r="Z4039">
        <v>223664</v>
      </c>
      <c r="AA4039">
        <v>198664</v>
      </c>
      <c r="AB4039" t="s">
        <v>63</v>
      </c>
      <c r="AC4039" s="1">
        <v>34973</v>
      </c>
      <c r="AD4039">
        <v>23600</v>
      </c>
      <c r="AE4039">
        <v>1104</v>
      </c>
      <c r="AF4039">
        <v>1484</v>
      </c>
      <c r="AG4039" t="s">
        <v>103</v>
      </c>
      <c r="AH4039" t="s">
        <v>873</v>
      </c>
      <c r="AI4039">
        <v>1</v>
      </c>
      <c r="AJ4039">
        <v>2003</v>
      </c>
      <c r="AK4039">
        <v>3</v>
      </c>
      <c r="AL4039">
        <v>3</v>
      </c>
      <c r="AM4039">
        <v>1</v>
      </c>
      <c r="AN4039">
        <v>2942</v>
      </c>
      <c r="AO4039">
        <v>32</v>
      </c>
      <c r="AP4039" t="s">
        <v>63</v>
      </c>
      <c r="AQ4039" t="s">
        <v>66</v>
      </c>
      <c r="AR4039">
        <v>4254</v>
      </c>
      <c r="AW4039" t="s">
        <v>19476</v>
      </c>
      <c r="AX4039" t="s">
        <v>19477</v>
      </c>
      <c r="AY4039" t="s">
        <v>5621</v>
      </c>
      <c r="AZ4039" t="s">
        <v>70</v>
      </c>
    </row>
    <row r="4040" spans="1:52" x14ac:dyDescent="0.3">
      <c r="A4040">
        <v>2614587</v>
      </c>
      <c r="B4040" t="s">
        <v>19478</v>
      </c>
      <c r="C4040" t="str">
        <f t="shared" si="483"/>
        <v>7492</v>
      </c>
      <c r="D4040" t="s">
        <v>8411</v>
      </c>
      <c r="E4040" t="str">
        <f>"0000"</f>
        <v>0000</v>
      </c>
      <c r="F4040" t="s">
        <v>108</v>
      </c>
      <c r="G4040" t="str">
        <f t="shared" si="484"/>
        <v>09</v>
      </c>
      <c r="H4040" t="s">
        <v>55</v>
      </c>
      <c r="I4040" t="s">
        <v>56</v>
      </c>
      <c r="J4040" t="s">
        <v>57</v>
      </c>
      <c r="K4040">
        <v>0</v>
      </c>
      <c r="L4040">
        <v>44173</v>
      </c>
      <c r="M4040">
        <v>1.01</v>
      </c>
      <c r="N4040" t="str">
        <f t="shared" si="482"/>
        <v>000X</v>
      </c>
      <c r="O4040">
        <v>4694</v>
      </c>
      <c r="P4040" t="s">
        <v>72</v>
      </c>
      <c r="Q4040" t="s">
        <v>8435</v>
      </c>
      <c r="R4040" t="s">
        <v>140</v>
      </c>
      <c r="T4040" t="s">
        <v>61</v>
      </c>
      <c r="V4040" t="s">
        <v>19479</v>
      </c>
      <c r="W4040">
        <v>16230</v>
      </c>
      <c r="X4040">
        <v>16230</v>
      </c>
      <c r="Y4040">
        <v>0</v>
      </c>
      <c r="Z4040">
        <v>16230</v>
      </c>
      <c r="AA4040">
        <v>16230</v>
      </c>
      <c r="AB4040" t="s">
        <v>72</v>
      </c>
      <c r="AC4040" s="1">
        <v>43220</v>
      </c>
      <c r="AD4040">
        <v>25000</v>
      </c>
      <c r="AE4040">
        <v>2898</v>
      </c>
      <c r="AF4040">
        <v>550</v>
      </c>
      <c r="AG4040" t="s">
        <v>103</v>
      </c>
      <c r="AH4040" t="s">
        <v>76</v>
      </c>
      <c r="AR4040">
        <v>0</v>
      </c>
      <c r="AW4040" t="s">
        <v>9984</v>
      </c>
      <c r="AY4040" t="s">
        <v>9985</v>
      </c>
      <c r="AZ4040" t="s">
        <v>1078</v>
      </c>
    </row>
    <row r="4041" spans="1:52" x14ac:dyDescent="0.3">
      <c r="A4041">
        <v>2858664</v>
      </c>
      <c r="B4041" t="s">
        <v>19480</v>
      </c>
      <c r="C4041" t="str">
        <f t="shared" si="483"/>
        <v>7492</v>
      </c>
      <c r="D4041" t="s">
        <v>8411</v>
      </c>
      <c r="E4041" t="str">
        <f>"0000"</f>
        <v>0000</v>
      </c>
      <c r="F4041" t="s">
        <v>108</v>
      </c>
      <c r="G4041" t="str">
        <f>"33"</f>
        <v>33</v>
      </c>
      <c r="H4041" t="s">
        <v>1645</v>
      </c>
      <c r="I4041" t="s">
        <v>56</v>
      </c>
      <c r="J4041" t="s">
        <v>57</v>
      </c>
      <c r="K4041">
        <v>0</v>
      </c>
      <c r="L4041">
        <v>43573</v>
      </c>
      <c r="M4041">
        <v>1</v>
      </c>
      <c r="N4041" t="str">
        <f t="shared" si="482"/>
        <v>000X</v>
      </c>
      <c r="O4041">
        <v>3891</v>
      </c>
      <c r="P4041" t="s">
        <v>58</v>
      </c>
      <c r="Q4041" t="s">
        <v>16250</v>
      </c>
      <c r="R4041" t="s">
        <v>140</v>
      </c>
      <c r="T4041" t="s">
        <v>61</v>
      </c>
      <c r="V4041" t="s">
        <v>19481</v>
      </c>
      <c r="W4041">
        <v>16000</v>
      </c>
      <c r="X4041">
        <v>16000</v>
      </c>
      <c r="Y4041">
        <v>0</v>
      </c>
      <c r="Z4041">
        <v>16000</v>
      </c>
      <c r="AA4041">
        <v>16000</v>
      </c>
      <c r="AB4041" t="s">
        <v>72</v>
      </c>
      <c r="AC4041" s="1">
        <v>37773</v>
      </c>
      <c r="AD4041">
        <v>18500</v>
      </c>
      <c r="AE4041">
        <v>1608</v>
      </c>
      <c r="AF4041">
        <v>1025</v>
      </c>
      <c r="AG4041" t="s">
        <v>103</v>
      </c>
      <c r="AH4041" t="s">
        <v>76</v>
      </c>
      <c r="AR4041">
        <v>0</v>
      </c>
      <c r="AW4041" t="s">
        <v>19482</v>
      </c>
      <c r="AY4041" t="s">
        <v>19483</v>
      </c>
      <c r="AZ4041" t="s">
        <v>19484</v>
      </c>
    </row>
    <row r="4042" spans="1:52" x14ac:dyDescent="0.3">
      <c r="A4042">
        <v>2865563</v>
      </c>
      <c r="B4042" t="s">
        <v>19485</v>
      </c>
      <c r="C4042" t="str">
        <f t="shared" si="483"/>
        <v>7492</v>
      </c>
      <c r="D4042" t="s">
        <v>8411</v>
      </c>
      <c r="E4042" t="str">
        <f>"0100"</f>
        <v>0100</v>
      </c>
      <c r="F4042" t="s">
        <v>54</v>
      </c>
      <c r="G4042" t="str">
        <f>"33"</f>
        <v>33</v>
      </c>
      <c r="H4042" t="s">
        <v>1645</v>
      </c>
      <c r="I4042" t="s">
        <v>56</v>
      </c>
      <c r="J4042" t="s">
        <v>57</v>
      </c>
      <c r="K4042">
        <v>1</v>
      </c>
      <c r="L4042">
        <v>47161</v>
      </c>
      <c r="M4042">
        <v>1.08</v>
      </c>
      <c r="N4042" t="str">
        <f t="shared" si="482"/>
        <v>000X</v>
      </c>
      <c r="O4042">
        <v>6108</v>
      </c>
      <c r="P4042" t="s">
        <v>72</v>
      </c>
      <c r="Q4042" t="s">
        <v>16680</v>
      </c>
      <c r="R4042" t="s">
        <v>140</v>
      </c>
      <c r="T4042" t="s">
        <v>61</v>
      </c>
      <c r="V4042" t="s">
        <v>19486</v>
      </c>
      <c r="W4042">
        <v>300248</v>
      </c>
      <c r="X4042">
        <v>17320</v>
      </c>
      <c r="Y4042">
        <v>282928</v>
      </c>
      <c r="Z4042">
        <v>300248</v>
      </c>
      <c r="AA4042">
        <v>275248</v>
      </c>
      <c r="AB4042" t="s">
        <v>63</v>
      </c>
      <c r="AC4042" s="1">
        <v>43206</v>
      </c>
      <c r="AD4042">
        <v>298000</v>
      </c>
      <c r="AE4042">
        <v>2895</v>
      </c>
      <c r="AF4042">
        <v>360</v>
      </c>
      <c r="AG4042" t="s">
        <v>64</v>
      </c>
      <c r="AH4042" t="s">
        <v>76</v>
      </c>
      <c r="AI4042">
        <v>1</v>
      </c>
      <c r="AJ4042">
        <v>2007</v>
      </c>
      <c r="AK4042">
        <v>3</v>
      </c>
      <c r="AL4042">
        <v>2</v>
      </c>
      <c r="AN4042">
        <v>2278</v>
      </c>
      <c r="AO4042">
        <v>32</v>
      </c>
      <c r="AP4042" t="s">
        <v>63</v>
      </c>
      <c r="AQ4042" t="s">
        <v>66</v>
      </c>
      <c r="AR4042">
        <v>3344</v>
      </c>
      <c r="AW4042" t="s">
        <v>19487</v>
      </c>
      <c r="AY4042" t="s">
        <v>19488</v>
      </c>
      <c r="AZ4042" t="s">
        <v>70</v>
      </c>
    </row>
    <row r="4043" spans="1:52" x14ac:dyDescent="0.3">
      <c r="A4043">
        <v>2886374</v>
      </c>
      <c r="B4043" t="s">
        <v>19489</v>
      </c>
      <c r="C4043" t="str">
        <f t="shared" si="483"/>
        <v>7492</v>
      </c>
      <c r="D4043" t="s">
        <v>8411</v>
      </c>
      <c r="E4043" t="str">
        <f>"0000"</f>
        <v>0000</v>
      </c>
      <c r="F4043" t="s">
        <v>108</v>
      </c>
      <c r="G4043" t="str">
        <f>"10"</f>
        <v>10</v>
      </c>
      <c r="H4043" t="s">
        <v>55</v>
      </c>
      <c r="I4043" t="s">
        <v>56</v>
      </c>
      <c r="J4043" t="s">
        <v>57</v>
      </c>
      <c r="K4043">
        <v>0</v>
      </c>
      <c r="L4043">
        <v>51254</v>
      </c>
      <c r="M4043">
        <v>1.18</v>
      </c>
      <c r="N4043" t="str">
        <f t="shared" si="482"/>
        <v>000X</v>
      </c>
      <c r="O4043">
        <v>4714</v>
      </c>
      <c r="P4043" t="s">
        <v>72</v>
      </c>
      <c r="Q4043" t="s">
        <v>8934</v>
      </c>
      <c r="R4043" t="s">
        <v>74</v>
      </c>
      <c r="T4043" t="s">
        <v>61</v>
      </c>
      <c r="V4043" t="s">
        <v>19490</v>
      </c>
      <c r="W4043">
        <v>18830</v>
      </c>
      <c r="X4043">
        <v>18830</v>
      </c>
      <c r="Y4043">
        <v>0</v>
      </c>
      <c r="Z4043">
        <v>18830</v>
      </c>
      <c r="AA4043">
        <v>18830</v>
      </c>
      <c r="AB4043" t="s">
        <v>72</v>
      </c>
      <c r="AC4043" s="1">
        <v>43889</v>
      </c>
      <c r="AD4043">
        <v>22500</v>
      </c>
      <c r="AE4043">
        <v>3045</v>
      </c>
      <c r="AF4043">
        <v>1195</v>
      </c>
      <c r="AG4043" t="s">
        <v>103</v>
      </c>
      <c r="AH4043" t="s">
        <v>76</v>
      </c>
      <c r="AR4043">
        <v>0</v>
      </c>
      <c r="AW4043" t="s">
        <v>19491</v>
      </c>
      <c r="AX4043" t="s">
        <v>19492</v>
      </c>
      <c r="AY4043" t="s">
        <v>19493</v>
      </c>
      <c r="AZ4043" t="s">
        <v>1373</v>
      </c>
    </row>
    <row r="4044" spans="1:52" x14ac:dyDescent="0.3">
      <c r="A4044">
        <v>2919841</v>
      </c>
      <c r="B4044" t="s">
        <v>19494</v>
      </c>
      <c r="C4044" t="str">
        <f t="shared" si="483"/>
        <v>7492</v>
      </c>
      <c r="D4044" t="s">
        <v>8411</v>
      </c>
      <c r="E4044" t="str">
        <f>"0100"</f>
        <v>0100</v>
      </c>
      <c r="F4044" t="s">
        <v>54</v>
      </c>
      <c r="G4044" t="str">
        <f>"09"</f>
        <v>09</v>
      </c>
      <c r="H4044" t="s">
        <v>55</v>
      </c>
      <c r="I4044" t="s">
        <v>56</v>
      </c>
      <c r="J4044" t="s">
        <v>57</v>
      </c>
      <c r="K4044">
        <v>1</v>
      </c>
      <c r="L4044">
        <v>46650</v>
      </c>
      <c r="M4044">
        <v>1.07</v>
      </c>
      <c r="N4044" t="str">
        <f t="shared" si="482"/>
        <v>000X</v>
      </c>
      <c r="O4044">
        <v>3471</v>
      </c>
      <c r="P4044" t="s">
        <v>58</v>
      </c>
      <c r="Q4044" t="s">
        <v>8459</v>
      </c>
      <c r="R4044" t="s">
        <v>4590</v>
      </c>
      <c r="T4044" t="s">
        <v>61</v>
      </c>
      <c r="V4044" t="s">
        <v>19495</v>
      </c>
      <c r="W4044">
        <v>266414</v>
      </c>
      <c r="X4044">
        <v>17130</v>
      </c>
      <c r="Y4044">
        <v>249284</v>
      </c>
      <c r="Z4044">
        <v>198889</v>
      </c>
      <c r="AA4044">
        <v>173889</v>
      </c>
      <c r="AB4044" t="s">
        <v>63</v>
      </c>
      <c r="AC4044" s="1">
        <v>36404</v>
      </c>
      <c r="AD4044">
        <v>14500</v>
      </c>
      <c r="AE4044">
        <v>1328</v>
      </c>
      <c r="AF4044">
        <v>843</v>
      </c>
      <c r="AG4044" t="s">
        <v>103</v>
      </c>
      <c r="AH4044" t="s">
        <v>76</v>
      </c>
      <c r="AI4044">
        <v>1</v>
      </c>
      <c r="AJ4044">
        <v>2002</v>
      </c>
      <c r="AK4044">
        <v>3</v>
      </c>
      <c r="AL4044">
        <v>2</v>
      </c>
      <c r="AM4044">
        <v>1</v>
      </c>
      <c r="AN4044">
        <v>2730</v>
      </c>
      <c r="AO4044">
        <v>32</v>
      </c>
      <c r="AP4044" t="s">
        <v>63</v>
      </c>
      <c r="AQ4044" t="s">
        <v>66</v>
      </c>
      <c r="AR4044">
        <v>3817</v>
      </c>
      <c r="AW4044" t="s">
        <v>19496</v>
      </c>
      <c r="AX4044" t="s">
        <v>19497</v>
      </c>
      <c r="AY4044" t="s">
        <v>19498</v>
      </c>
      <c r="AZ4044" t="s">
        <v>70</v>
      </c>
    </row>
    <row r="4045" spans="1:52" x14ac:dyDescent="0.3">
      <c r="A4045">
        <v>2950021</v>
      </c>
      <c r="B4045" t="s">
        <v>19499</v>
      </c>
      <c r="C4045" t="str">
        <f t="shared" si="483"/>
        <v>7492</v>
      </c>
      <c r="D4045" t="s">
        <v>8411</v>
      </c>
      <c r="E4045" t="str">
        <f>"0000"</f>
        <v>0000</v>
      </c>
      <c r="F4045" t="s">
        <v>108</v>
      </c>
      <c r="G4045" t="str">
        <f>"10"</f>
        <v>10</v>
      </c>
      <c r="H4045" t="s">
        <v>55</v>
      </c>
      <c r="I4045" t="s">
        <v>56</v>
      </c>
      <c r="J4045" t="s">
        <v>8434</v>
      </c>
      <c r="K4045">
        <v>0</v>
      </c>
      <c r="L4045">
        <v>111635</v>
      </c>
      <c r="M4045">
        <v>2.56</v>
      </c>
      <c r="N4045" t="str">
        <f t="shared" si="482"/>
        <v>000X</v>
      </c>
      <c r="O4045">
        <v>2498</v>
      </c>
      <c r="P4045" t="s">
        <v>58</v>
      </c>
      <c r="Q4045" t="s">
        <v>8940</v>
      </c>
      <c r="R4045" t="s">
        <v>140</v>
      </c>
      <c r="T4045" t="s">
        <v>61</v>
      </c>
      <c r="V4045" t="s">
        <v>19500</v>
      </c>
      <c r="W4045">
        <v>36230</v>
      </c>
      <c r="X4045">
        <v>36230</v>
      </c>
      <c r="Y4045">
        <v>0</v>
      </c>
      <c r="Z4045">
        <v>36230</v>
      </c>
      <c r="AA4045">
        <v>36230</v>
      </c>
      <c r="AB4045" t="s">
        <v>72</v>
      </c>
      <c r="AR4045">
        <v>0</v>
      </c>
      <c r="AW4045" t="s">
        <v>19501</v>
      </c>
      <c r="AX4045" t="s">
        <v>19502</v>
      </c>
      <c r="AY4045" t="s">
        <v>18452</v>
      </c>
      <c r="AZ4045" t="s">
        <v>70</v>
      </c>
    </row>
    <row r="4046" spans="1:52" x14ac:dyDescent="0.3">
      <c r="A4046">
        <v>2955970</v>
      </c>
      <c r="B4046" t="s">
        <v>19503</v>
      </c>
      <c r="C4046" t="str">
        <f t="shared" si="483"/>
        <v>7492</v>
      </c>
      <c r="D4046" t="s">
        <v>8411</v>
      </c>
      <c r="E4046" t="str">
        <f>"0100"</f>
        <v>0100</v>
      </c>
      <c r="F4046" t="s">
        <v>54</v>
      </c>
      <c r="G4046" t="str">
        <f>"09"</f>
        <v>09</v>
      </c>
      <c r="H4046" t="s">
        <v>55</v>
      </c>
      <c r="I4046" t="s">
        <v>56</v>
      </c>
      <c r="J4046" t="s">
        <v>57</v>
      </c>
      <c r="K4046">
        <v>1</v>
      </c>
      <c r="L4046">
        <v>43637</v>
      </c>
      <c r="M4046">
        <v>1</v>
      </c>
      <c r="N4046" t="str">
        <f t="shared" si="482"/>
        <v>000X</v>
      </c>
      <c r="O4046">
        <v>4438</v>
      </c>
      <c r="P4046" t="s">
        <v>72</v>
      </c>
      <c r="Q4046" t="s">
        <v>8908</v>
      </c>
      <c r="R4046" t="s">
        <v>140</v>
      </c>
      <c r="T4046" t="s">
        <v>61</v>
      </c>
      <c r="V4046" t="s">
        <v>19504</v>
      </c>
      <c r="W4046">
        <v>194603</v>
      </c>
      <c r="X4046">
        <v>16030</v>
      </c>
      <c r="Y4046">
        <v>178573</v>
      </c>
      <c r="Z4046">
        <v>164318</v>
      </c>
      <c r="AA4046">
        <v>134318</v>
      </c>
      <c r="AB4046" t="s">
        <v>63</v>
      </c>
      <c r="AC4046" s="1">
        <v>42611</v>
      </c>
      <c r="AD4046">
        <v>215000</v>
      </c>
      <c r="AE4046">
        <v>2779</v>
      </c>
      <c r="AF4046">
        <v>210</v>
      </c>
      <c r="AG4046" t="s">
        <v>64</v>
      </c>
      <c r="AH4046" t="s">
        <v>76</v>
      </c>
      <c r="AI4046">
        <v>1</v>
      </c>
      <c r="AJ4046">
        <v>2000</v>
      </c>
      <c r="AK4046">
        <v>3</v>
      </c>
      <c r="AL4046">
        <v>2</v>
      </c>
      <c r="AN4046">
        <v>1844</v>
      </c>
      <c r="AO4046">
        <v>32</v>
      </c>
      <c r="AP4046" t="s">
        <v>63</v>
      </c>
      <c r="AQ4046" t="s">
        <v>66</v>
      </c>
      <c r="AR4046">
        <v>2762</v>
      </c>
      <c r="AW4046" t="s">
        <v>19505</v>
      </c>
      <c r="AX4046" t="s">
        <v>19506</v>
      </c>
      <c r="AY4046" t="s">
        <v>19507</v>
      </c>
      <c r="AZ4046" t="s">
        <v>70</v>
      </c>
    </row>
    <row r="4047" spans="1:52" x14ac:dyDescent="0.3">
      <c r="A4047">
        <v>2962976</v>
      </c>
      <c r="B4047" t="s">
        <v>19508</v>
      </c>
      <c r="C4047" t="str">
        <f t="shared" si="483"/>
        <v>7492</v>
      </c>
      <c r="D4047" t="s">
        <v>8411</v>
      </c>
      <c r="E4047" t="str">
        <f>"0000"</f>
        <v>0000</v>
      </c>
      <c r="F4047" t="s">
        <v>108</v>
      </c>
      <c r="G4047" t="str">
        <f>"04"</f>
        <v>04</v>
      </c>
      <c r="H4047" t="s">
        <v>55</v>
      </c>
      <c r="I4047" t="s">
        <v>56</v>
      </c>
      <c r="J4047" t="s">
        <v>13318</v>
      </c>
      <c r="K4047">
        <v>0</v>
      </c>
      <c r="L4047">
        <v>43135</v>
      </c>
      <c r="M4047">
        <v>0.99</v>
      </c>
      <c r="N4047" t="str">
        <f t="shared" si="482"/>
        <v>000X</v>
      </c>
      <c r="O4047">
        <v>5525</v>
      </c>
      <c r="P4047" t="s">
        <v>72</v>
      </c>
      <c r="Q4047" t="s">
        <v>14753</v>
      </c>
      <c r="R4047" t="s">
        <v>4590</v>
      </c>
      <c r="T4047" t="s">
        <v>61</v>
      </c>
      <c r="V4047" t="s">
        <v>19509</v>
      </c>
      <c r="W4047">
        <v>25980</v>
      </c>
      <c r="X4047">
        <v>25980</v>
      </c>
      <c r="Y4047">
        <v>0</v>
      </c>
      <c r="Z4047">
        <v>25980</v>
      </c>
      <c r="AA4047">
        <v>25980</v>
      </c>
      <c r="AB4047" t="s">
        <v>72</v>
      </c>
      <c r="AC4047" s="1">
        <v>42535</v>
      </c>
      <c r="AD4047">
        <v>17500</v>
      </c>
      <c r="AE4047">
        <v>2765</v>
      </c>
      <c r="AF4047">
        <v>1762</v>
      </c>
      <c r="AG4047" t="s">
        <v>103</v>
      </c>
      <c r="AH4047" t="s">
        <v>7866</v>
      </c>
      <c r="AR4047">
        <v>0</v>
      </c>
      <c r="AW4047" t="s">
        <v>14994</v>
      </c>
      <c r="AX4047" t="s">
        <v>14995</v>
      </c>
      <c r="AY4047" t="s">
        <v>14996</v>
      </c>
      <c r="AZ4047" t="s">
        <v>70</v>
      </c>
    </row>
    <row r="4048" spans="1:52" x14ac:dyDescent="0.3">
      <c r="A4048">
        <v>3021592</v>
      </c>
      <c r="B4048" t="s">
        <v>19510</v>
      </c>
      <c r="C4048" t="str">
        <f t="shared" si="483"/>
        <v>7492</v>
      </c>
      <c r="D4048" t="s">
        <v>8411</v>
      </c>
      <c r="E4048" t="str">
        <f>"0100"</f>
        <v>0100</v>
      </c>
      <c r="F4048" t="s">
        <v>54</v>
      </c>
      <c r="G4048" t="str">
        <f>"03"</f>
        <v>03</v>
      </c>
      <c r="H4048" t="s">
        <v>55</v>
      </c>
      <c r="I4048" t="s">
        <v>56</v>
      </c>
      <c r="J4048" t="s">
        <v>57</v>
      </c>
      <c r="K4048">
        <v>1</v>
      </c>
      <c r="L4048">
        <v>46283</v>
      </c>
      <c r="M4048">
        <v>1.06</v>
      </c>
      <c r="N4048" t="str">
        <f t="shared" si="482"/>
        <v>000X</v>
      </c>
      <c r="O4048">
        <v>2015</v>
      </c>
      <c r="P4048" t="s">
        <v>58</v>
      </c>
      <c r="Q4048" t="s">
        <v>10439</v>
      </c>
      <c r="R4048" t="s">
        <v>140</v>
      </c>
      <c r="T4048" t="s">
        <v>61</v>
      </c>
      <c r="V4048" t="s">
        <v>19511</v>
      </c>
      <c r="W4048">
        <v>279296</v>
      </c>
      <c r="X4048">
        <v>17000</v>
      </c>
      <c r="Y4048">
        <v>262296</v>
      </c>
      <c r="Z4048">
        <v>212781</v>
      </c>
      <c r="AA4048">
        <v>187781</v>
      </c>
      <c r="AB4048" t="s">
        <v>63</v>
      </c>
      <c r="AC4048" s="1">
        <v>37012</v>
      </c>
      <c r="AD4048">
        <v>15500</v>
      </c>
      <c r="AE4048">
        <v>1420</v>
      </c>
      <c r="AF4048">
        <v>494</v>
      </c>
      <c r="AG4048" t="s">
        <v>103</v>
      </c>
      <c r="AH4048" t="s">
        <v>76</v>
      </c>
      <c r="AI4048">
        <v>1</v>
      </c>
      <c r="AJ4048">
        <v>2004</v>
      </c>
      <c r="AK4048">
        <v>3</v>
      </c>
      <c r="AL4048">
        <v>2</v>
      </c>
      <c r="AN4048">
        <v>2877</v>
      </c>
      <c r="AO4048">
        <v>32</v>
      </c>
      <c r="AP4048" t="s">
        <v>63</v>
      </c>
      <c r="AQ4048" t="s">
        <v>66</v>
      </c>
      <c r="AR4048">
        <v>4016</v>
      </c>
      <c r="AW4048" t="s">
        <v>19512</v>
      </c>
      <c r="AX4048" t="s">
        <v>19513</v>
      </c>
      <c r="AY4048" t="s">
        <v>19514</v>
      </c>
      <c r="AZ4048" t="s">
        <v>70</v>
      </c>
    </row>
    <row r="4049" spans="1:52" x14ac:dyDescent="0.3">
      <c r="A4049">
        <v>3108345</v>
      </c>
      <c r="B4049" t="s">
        <v>19515</v>
      </c>
      <c r="C4049" t="str">
        <f t="shared" si="483"/>
        <v>7492</v>
      </c>
      <c r="D4049" t="s">
        <v>8411</v>
      </c>
      <c r="E4049" t="str">
        <f>"0100"</f>
        <v>0100</v>
      </c>
      <c r="F4049" t="s">
        <v>54</v>
      </c>
      <c r="G4049" t="str">
        <f>"03"</f>
        <v>03</v>
      </c>
      <c r="H4049" t="s">
        <v>55</v>
      </c>
      <c r="I4049" t="s">
        <v>56</v>
      </c>
      <c r="J4049" t="s">
        <v>57</v>
      </c>
      <c r="K4049">
        <v>1</v>
      </c>
      <c r="L4049">
        <v>92469</v>
      </c>
      <c r="M4049">
        <v>2.12</v>
      </c>
      <c r="N4049" t="str">
        <f t="shared" si="482"/>
        <v>000X</v>
      </c>
      <c r="O4049">
        <v>2060</v>
      </c>
      <c r="P4049" t="s">
        <v>58</v>
      </c>
      <c r="Q4049" t="s">
        <v>10439</v>
      </c>
      <c r="R4049" t="s">
        <v>140</v>
      </c>
      <c r="T4049" t="s">
        <v>61</v>
      </c>
      <c r="V4049" t="s">
        <v>19516</v>
      </c>
      <c r="W4049">
        <v>454221</v>
      </c>
      <c r="X4049">
        <v>33960</v>
      </c>
      <c r="Y4049">
        <v>420261</v>
      </c>
      <c r="Z4049">
        <v>454221</v>
      </c>
      <c r="AA4049">
        <v>429221</v>
      </c>
      <c r="AB4049" t="s">
        <v>63</v>
      </c>
      <c r="AC4049" s="1">
        <v>43669</v>
      </c>
      <c r="AD4049">
        <v>485000</v>
      </c>
      <c r="AE4049">
        <v>2993</v>
      </c>
      <c r="AF4049">
        <v>1758</v>
      </c>
      <c r="AG4049" t="s">
        <v>64</v>
      </c>
      <c r="AH4049" t="s">
        <v>76</v>
      </c>
      <c r="AI4049">
        <v>1</v>
      </c>
      <c r="AJ4049">
        <v>2002</v>
      </c>
      <c r="AK4049">
        <v>5</v>
      </c>
      <c r="AL4049">
        <v>3</v>
      </c>
      <c r="AN4049">
        <v>4454</v>
      </c>
      <c r="AO4049">
        <v>32</v>
      </c>
      <c r="AP4049" t="s">
        <v>63</v>
      </c>
      <c r="AQ4049" t="s">
        <v>66</v>
      </c>
      <c r="AR4049">
        <v>6308</v>
      </c>
      <c r="AW4049" t="s">
        <v>19517</v>
      </c>
      <c r="AX4049" t="s">
        <v>19518</v>
      </c>
      <c r="AY4049" t="s">
        <v>19519</v>
      </c>
      <c r="AZ4049" t="s">
        <v>70</v>
      </c>
    </row>
    <row r="4050" spans="1:52" x14ac:dyDescent="0.3">
      <c r="A4050">
        <v>3151093</v>
      </c>
      <c r="B4050" t="s">
        <v>19520</v>
      </c>
      <c r="C4050" t="str">
        <f t="shared" si="483"/>
        <v>7492</v>
      </c>
      <c r="D4050" t="s">
        <v>8411</v>
      </c>
      <c r="E4050" t="str">
        <f>"0000"</f>
        <v>0000</v>
      </c>
      <c r="F4050" t="s">
        <v>108</v>
      </c>
      <c r="G4050" t="str">
        <f>"03"</f>
        <v>03</v>
      </c>
      <c r="H4050" t="s">
        <v>55</v>
      </c>
      <c r="I4050" t="s">
        <v>56</v>
      </c>
      <c r="J4050" t="s">
        <v>57</v>
      </c>
      <c r="K4050">
        <v>0</v>
      </c>
      <c r="L4050">
        <v>45162</v>
      </c>
      <c r="M4050">
        <v>1.04</v>
      </c>
      <c r="N4050" t="str">
        <f t="shared" si="482"/>
        <v>000X</v>
      </c>
      <c r="O4050">
        <v>5818</v>
      </c>
      <c r="P4050" t="s">
        <v>72</v>
      </c>
      <c r="Q4050" t="s">
        <v>19521</v>
      </c>
      <c r="R4050" t="s">
        <v>266</v>
      </c>
      <c r="T4050" t="s">
        <v>61</v>
      </c>
      <c r="V4050" t="s">
        <v>19522</v>
      </c>
      <c r="W4050">
        <v>16590</v>
      </c>
      <c r="X4050">
        <v>16590</v>
      </c>
      <c r="Y4050">
        <v>0</v>
      </c>
      <c r="Z4050">
        <v>16590</v>
      </c>
      <c r="AA4050">
        <v>16590</v>
      </c>
      <c r="AB4050" t="s">
        <v>72</v>
      </c>
      <c r="AC4050" s="1">
        <v>38565</v>
      </c>
      <c r="AD4050">
        <v>82000</v>
      </c>
      <c r="AE4050">
        <v>1902</v>
      </c>
      <c r="AF4050">
        <v>24</v>
      </c>
      <c r="AG4050" t="s">
        <v>103</v>
      </c>
      <c r="AH4050" t="s">
        <v>76</v>
      </c>
      <c r="AR4050">
        <v>0</v>
      </c>
      <c r="AW4050" t="s">
        <v>19523</v>
      </c>
      <c r="AX4050" t="s">
        <v>19524</v>
      </c>
      <c r="AY4050" t="s">
        <v>19525</v>
      </c>
      <c r="AZ4050" t="s">
        <v>19526</v>
      </c>
    </row>
    <row r="4051" spans="1:52" x14ac:dyDescent="0.3">
      <c r="A4051">
        <v>2569646</v>
      </c>
      <c r="B4051" t="s">
        <v>19527</v>
      </c>
      <c r="C4051" t="str">
        <f t="shared" si="483"/>
        <v>7492</v>
      </c>
      <c r="D4051" t="s">
        <v>8411</v>
      </c>
      <c r="E4051" t="str">
        <f>"0100"</f>
        <v>0100</v>
      </c>
      <c r="F4051" t="s">
        <v>54</v>
      </c>
      <c r="G4051" t="str">
        <f>"03"</f>
        <v>03</v>
      </c>
      <c r="H4051" t="s">
        <v>55</v>
      </c>
      <c r="I4051" t="s">
        <v>56</v>
      </c>
      <c r="J4051" t="s">
        <v>57</v>
      </c>
      <c r="K4051">
        <v>1</v>
      </c>
      <c r="L4051">
        <v>43773</v>
      </c>
      <c r="M4051">
        <v>1</v>
      </c>
      <c r="N4051" t="str">
        <f t="shared" si="482"/>
        <v>000X</v>
      </c>
      <c r="O4051">
        <v>2699</v>
      </c>
      <c r="P4051" t="s">
        <v>58</v>
      </c>
      <c r="Q4051" t="s">
        <v>265</v>
      </c>
      <c r="R4051" t="s">
        <v>266</v>
      </c>
      <c r="T4051" t="s">
        <v>61</v>
      </c>
      <c r="V4051" t="s">
        <v>19528</v>
      </c>
      <c r="W4051">
        <v>221041</v>
      </c>
      <c r="X4051">
        <v>16080</v>
      </c>
      <c r="Y4051">
        <v>204961</v>
      </c>
      <c r="Z4051">
        <v>198198</v>
      </c>
      <c r="AA4051">
        <v>173198</v>
      </c>
      <c r="AB4051" t="s">
        <v>63</v>
      </c>
      <c r="AC4051" s="1">
        <v>42824</v>
      </c>
      <c r="AD4051">
        <v>250000</v>
      </c>
      <c r="AE4051">
        <v>2822</v>
      </c>
      <c r="AF4051">
        <v>382</v>
      </c>
      <c r="AG4051" t="s">
        <v>64</v>
      </c>
      <c r="AH4051" t="s">
        <v>76</v>
      </c>
      <c r="AI4051">
        <v>1</v>
      </c>
      <c r="AJ4051">
        <v>1989</v>
      </c>
      <c r="AK4051">
        <v>3</v>
      </c>
      <c r="AL4051">
        <v>2</v>
      </c>
      <c r="AN4051">
        <v>2095</v>
      </c>
      <c r="AO4051">
        <v>32</v>
      </c>
      <c r="AP4051" t="s">
        <v>63</v>
      </c>
      <c r="AQ4051" t="s">
        <v>66</v>
      </c>
      <c r="AR4051">
        <v>3001</v>
      </c>
      <c r="AW4051" t="s">
        <v>19529</v>
      </c>
      <c r="AY4051" t="s">
        <v>19530</v>
      </c>
      <c r="AZ4051" t="s">
        <v>70</v>
      </c>
    </row>
    <row r="4052" spans="1:52" x14ac:dyDescent="0.3">
      <c r="A4052">
        <v>2614323</v>
      </c>
      <c r="B4052" t="s">
        <v>19531</v>
      </c>
      <c r="C4052" t="str">
        <f t="shared" si="483"/>
        <v>7492</v>
      </c>
      <c r="D4052" t="s">
        <v>8411</v>
      </c>
      <c r="E4052" t="str">
        <f>"0100"</f>
        <v>0100</v>
      </c>
      <c r="F4052" t="s">
        <v>54</v>
      </c>
      <c r="G4052" t="str">
        <f>"09"</f>
        <v>09</v>
      </c>
      <c r="H4052" t="s">
        <v>55</v>
      </c>
      <c r="I4052" t="s">
        <v>56</v>
      </c>
      <c r="J4052" t="s">
        <v>57</v>
      </c>
      <c r="K4052">
        <v>1</v>
      </c>
      <c r="L4052">
        <v>45147</v>
      </c>
      <c r="M4052">
        <v>1.04</v>
      </c>
      <c r="N4052" t="str">
        <f t="shared" si="482"/>
        <v>000X</v>
      </c>
      <c r="O4052">
        <v>4601</v>
      </c>
      <c r="P4052" t="s">
        <v>72</v>
      </c>
      <c r="Q4052" t="s">
        <v>8435</v>
      </c>
      <c r="R4052" t="s">
        <v>140</v>
      </c>
      <c r="T4052" t="s">
        <v>61</v>
      </c>
      <c r="V4052" t="s">
        <v>19532</v>
      </c>
      <c r="W4052">
        <v>290164</v>
      </c>
      <c r="X4052">
        <v>16580</v>
      </c>
      <c r="Y4052">
        <v>273584</v>
      </c>
      <c r="Z4052">
        <v>247968</v>
      </c>
      <c r="AA4052">
        <v>222468</v>
      </c>
      <c r="AB4052" t="s">
        <v>63</v>
      </c>
      <c r="AC4052" s="1">
        <v>40269</v>
      </c>
      <c r="AD4052">
        <v>240000</v>
      </c>
      <c r="AE4052">
        <v>2353</v>
      </c>
      <c r="AF4052">
        <v>88</v>
      </c>
      <c r="AG4052" t="s">
        <v>64</v>
      </c>
      <c r="AH4052" t="s">
        <v>76</v>
      </c>
      <c r="AI4052">
        <v>1</v>
      </c>
      <c r="AJ4052">
        <v>2005</v>
      </c>
      <c r="AK4052">
        <v>3</v>
      </c>
      <c r="AL4052">
        <v>2</v>
      </c>
      <c r="AN4052">
        <v>2417</v>
      </c>
      <c r="AO4052">
        <v>32</v>
      </c>
      <c r="AP4052" t="s">
        <v>63</v>
      </c>
      <c r="AQ4052" t="s">
        <v>66</v>
      </c>
      <c r="AR4052">
        <v>3682</v>
      </c>
      <c r="AW4052" t="s">
        <v>19533</v>
      </c>
      <c r="AY4052" t="s">
        <v>19534</v>
      </c>
      <c r="AZ4052" t="s">
        <v>70</v>
      </c>
    </row>
    <row r="4053" spans="1:52" x14ac:dyDescent="0.3">
      <c r="A4053">
        <v>2614421</v>
      </c>
      <c r="B4053" t="s">
        <v>19535</v>
      </c>
      <c r="C4053" t="str">
        <f t="shared" si="483"/>
        <v>7492</v>
      </c>
      <c r="D4053" t="s">
        <v>8411</v>
      </c>
      <c r="E4053" t="str">
        <f>"0100"</f>
        <v>0100</v>
      </c>
      <c r="F4053" t="s">
        <v>54</v>
      </c>
      <c r="G4053" t="str">
        <f>"09"</f>
        <v>09</v>
      </c>
      <c r="H4053" t="s">
        <v>55</v>
      </c>
      <c r="I4053" t="s">
        <v>56</v>
      </c>
      <c r="J4053" t="s">
        <v>57</v>
      </c>
      <c r="K4053">
        <v>1</v>
      </c>
      <c r="L4053">
        <v>45025</v>
      </c>
      <c r="M4053">
        <v>1.03</v>
      </c>
      <c r="N4053" t="str">
        <f t="shared" si="482"/>
        <v>000X</v>
      </c>
      <c r="O4053">
        <v>3529</v>
      </c>
      <c r="P4053" t="s">
        <v>58</v>
      </c>
      <c r="Q4053" t="s">
        <v>19463</v>
      </c>
      <c r="R4053" t="s">
        <v>19464</v>
      </c>
      <c r="T4053" t="s">
        <v>61</v>
      </c>
      <c r="V4053" t="s">
        <v>19536</v>
      </c>
      <c r="W4053">
        <v>205175</v>
      </c>
      <c r="X4053">
        <v>16540</v>
      </c>
      <c r="Y4053">
        <v>188635</v>
      </c>
      <c r="Z4053">
        <v>182244</v>
      </c>
      <c r="AA4053">
        <v>152244</v>
      </c>
      <c r="AB4053" t="s">
        <v>63</v>
      </c>
      <c r="AC4053" s="1">
        <v>42674</v>
      </c>
      <c r="AD4053">
        <v>229000</v>
      </c>
      <c r="AE4053">
        <v>2793</v>
      </c>
      <c r="AF4053">
        <v>270</v>
      </c>
      <c r="AG4053" t="s">
        <v>64</v>
      </c>
      <c r="AH4053" t="s">
        <v>76</v>
      </c>
      <c r="AI4053">
        <v>1</v>
      </c>
      <c r="AJ4053">
        <v>1999</v>
      </c>
      <c r="AK4053">
        <v>3</v>
      </c>
      <c r="AL4053">
        <v>2</v>
      </c>
      <c r="AN4053">
        <v>1902</v>
      </c>
      <c r="AO4053">
        <v>32</v>
      </c>
      <c r="AP4053" t="s">
        <v>63</v>
      </c>
      <c r="AQ4053" t="s">
        <v>66</v>
      </c>
      <c r="AR4053">
        <v>2641</v>
      </c>
      <c r="AW4053" t="s">
        <v>19537</v>
      </c>
      <c r="AX4053" t="s">
        <v>19538</v>
      </c>
      <c r="AY4053" t="s">
        <v>19539</v>
      </c>
      <c r="AZ4053" t="s">
        <v>70</v>
      </c>
    </row>
    <row r="4054" spans="1:52" x14ac:dyDescent="0.3">
      <c r="A4054">
        <v>2886366</v>
      </c>
      <c r="B4054" t="s">
        <v>19540</v>
      </c>
      <c r="C4054" t="str">
        <f t="shared" si="483"/>
        <v>7492</v>
      </c>
      <c r="D4054" t="s">
        <v>8411</v>
      </c>
      <c r="E4054" t="str">
        <f>"0000"</f>
        <v>0000</v>
      </c>
      <c r="F4054" t="s">
        <v>108</v>
      </c>
      <c r="G4054" t="str">
        <f>"10"</f>
        <v>10</v>
      </c>
      <c r="H4054" t="s">
        <v>55</v>
      </c>
      <c r="I4054" t="s">
        <v>56</v>
      </c>
      <c r="J4054" t="s">
        <v>57</v>
      </c>
      <c r="K4054">
        <v>0</v>
      </c>
      <c r="L4054">
        <v>47302</v>
      </c>
      <c r="M4054">
        <v>1.0900000000000001</v>
      </c>
      <c r="N4054" t="str">
        <f t="shared" si="482"/>
        <v>000X</v>
      </c>
      <c r="O4054">
        <v>2455</v>
      </c>
      <c r="P4054" t="s">
        <v>58</v>
      </c>
      <c r="Q4054" t="s">
        <v>9056</v>
      </c>
      <c r="R4054" t="s">
        <v>140</v>
      </c>
      <c r="T4054" t="s">
        <v>61</v>
      </c>
      <c r="V4054" t="s">
        <v>19541</v>
      </c>
      <c r="W4054">
        <v>17370</v>
      </c>
      <c r="X4054">
        <v>17370</v>
      </c>
      <c r="Y4054">
        <v>0</v>
      </c>
      <c r="Z4054">
        <v>17370</v>
      </c>
      <c r="AA4054">
        <v>17370</v>
      </c>
      <c r="AB4054" t="s">
        <v>72</v>
      </c>
      <c r="AC4054" s="1">
        <v>36130</v>
      </c>
      <c r="AD4054">
        <v>19200</v>
      </c>
      <c r="AE4054">
        <v>1281</v>
      </c>
      <c r="AF4054">
        <v>685</v>
      </c>
      <c r="AG4054" t="s">
        <v>103</v>
      </c>
      <c r="AH4054" t="s">
        <v>873</v>
      </c>
      <c r="AR4054">
        <v>0</v>
      </c>
      <c r="AW4054" t="s">
        <v>19542</v>
      </c>
      <c r="AY4054" t="s">
        <v>19543</v>
      </c>
      <c r="AZ4054" t="s">
        <v>19544</v>
      </c>
    </row>
    <row r="4055" spans="1:52" x14ac:dyDescent="0.3">
      <c r="A4055">
        <v>3177179</v>
      </c>
      <c r="B4055" t="s">
        <v>19545</v>
      </c>
      <c r="C4055" t="str">
        <f t="shared" si="483"/>
        <v>7492</v>
      </c>
      <c r="D4055" t="s">
        <v>8411</v>
      </c>
      <c r="E4055" t="str">
        <f>"0100"</f>
        <v>0100</v>
      </c>
      <c r="F4055" t="s">
        <v>54</v>
      </c>
      <c r="G4055" t="str">
        <f>"09"</f>
        <v>09</v>
      </c>
      <c r="H4055" t="s">
        <v>55</v>
      </c>
      <c r="I4055" t="s">
        <v>56</v>
      </c>
      <c r="J4055" t="s">
        <v>8434</v>
      </c>
      <c r="K4055">
        <v>1</v>
      </c>
      <c r="L4055">
        <v>79881</v>
      </c>
      <c r="M4055">
        <v>1.83</v>
      </c>
      <c r="N4055" t="str">
        <f t="shared" si="482"/>
        <v>000X</v>
      </c>
      <c r="O4055">
        <v>3303</v>
      </c>
      <c r="P4055" t="s">
        <v>58</v>
      </c>
      <c r="Q4055" t="s">
        <v>8442</v>
      </c>
      <c r="R4055" t="s">
        <v>719</v>
      </c>
      <c r="T4055" t="s">
        <v>61</v>
      </c>
      <c r="V4055" t="s">
        <v>19546</v>
      </c>
      <c r="W4055">
        <v>387499</v>
      </c>
      <c r="X4055">
        <v>22920</v>
      </c>
      <c r="Y4055">
        <v>364579</v>
      </c>
      <c r="Z4055">
        <v>338033</v>
      </c>
      <c r="AA4055">
        <v>313033</v>
      </c>
      <c r="AB4055" t="s">
        <v>63</v>
      </c>
      <c r="AC4055" s="1">
        <v>40483</v>
      </c>
      <c r="AD4055">
        <v>375000</v>
      </c>
      <c r="AE4055">
        <v>2387</v>
      </c>
      <c r="AF4055">
        <v>538</v>
      </c>
      <c r="AG4055" t="s">
        <v>64</v>
      </c>
      <c r="AH4055" t="s">
        <v>76</v>
      </c>
      <c r="AI4055">
        <v>1</v>
      </c>
      <c r="AJ4055">
        <v>2008</v>
      </c>
      <c r="AK4055">
        <v>3</v>
      </c>
      <c r="AL4055">
        <v>4</v>
      </c>
      <c r="AN4055">
        <v>3127</v>
      </c>
      <c r="AO4055">
        <v>32</v>
      </c>
      <c r="AP4055" t="s">
        <v>63</v>
      </c>
      <c r="AQ4055" t="s">
        <v>66</v>
      </c>
      <c r="AR4055">
        <v>4488</v>
      </c>
      <c r="AW4055" t="s">
        <v>19547</v>
      </c>
      <c r="AX4055" t="s">
        <v>5255</v>
      </c>
      <c r="AY4055" t="s">
        <v>5256</v>
      </c>
      <c r="AZ4055" t="s">
        <v>70</v>
      </c>
    </row>
    <row r="4056" spans="1:52" x14ac:dyDescent="0.3">
      <c r="A4056">
        <v>3193160</v>
      </c>
      <c r="B4056" t="s">
        <v>19548</v>
      </c>
      <c r="C4056" t="str">
        <f t="shared" si="483"/>
        <v>7492</v>
      </c>
      <c r="D4056" t="s">
        <v>8411</v>
      </c>
      <c r="E4056" t="str">
        <f>"0100"</f>
        <v>0100</v>
      </c>
      <c r="F4056" t="s">
        <v>54</v>
      </c>
      <c r="G4056" t="str">
        <f>"10"</f>
        <v>10</v>
      </c>
      <c r="H4056" t="s">
        <v>55</v>
      </c>
      <c r="I4056" t="s">
        <v>56</v>
      </c>
      <c r="J4056" t="s">
        <v>57</v>
      </c>
      <c r="K4056">
        <v>1</v>
      </c>
      <c r="L4056">
        <v>43750</v>
      </c>
      <c r="M4056">
        <v>1</v>
      </c>
      <c r="N4056" t="str">
        <f t="shared" si="482"/>
        <v>000X</v>
      </c>
      <c r="O4056">
        <v>2026</v>
      </c>
      <c r="P4056" t="s">
        <v>58</v>
      </c>
      <c r="Q4056" t="s">
        <v>9024</v>
      </c>
      <c r="R4056" t="s">
        <v>140</v>
      </c>
      <c r="T4056" t="s">
        <v>61</v>
      </c>
      <c r="V4056" t="s">
        <v>19549</v>
      </c>
      <c r="W4056">
        <v>16070</v>
      </c>
      <c r="X4056">
        <v>16070</v>
      </c>
      <c r="Y4056">
        <v>0</v>
      </c>
      <c r="Z4056">
        <v>16070</v>
      </c>
      <c r="AA4056">
        <v>16070</v>
      </c>
      <c r="AB4056" t="s">
        <v>63</v>
      </c>
      <c r="AC4056" s="1">
        <v>44120</v>
      </c>
      <c r="AD4056">
        <v>303000</v>
      </c>
      <c r="AE4056">
        <v>3102</v>
      </c>
      <c r="AF4056">
        <v>87</v>
      </c>
      <c r="AG4056" t="s">
        <v>64</v>
      </c>
      <c r="AH4056" t="s">
        <v>76</v>
      </c>
      <c r="AI4056">
        <v>1</v>
      </c>
      <c r="AJ4056">
        <v>2020</v>
      </c>
      <c r="AK4056">
        <v>3</v>
      </c>
      <c r="AL4056">
        <v>2</v>
      </c>
      <c r="AN4056">
        <v>2533</v>
      </c>
      <c r="AO4056">
        <v>32</v>
      </c>
      <c r="AP4056" t="s">
        <v>72</v>
      </c>
      <c r="AQ4056" t="s">
        <v>66</v>
      </c>
      <c r="AR4056">
        <v>3680</v>
      </c>
      <c r="AW4056" t="s">
        <v>19550</v>
      </c>
      <c r="AX4056" t="s">
        <v>19551</v>
      </c>
      <c r="AY4056" t="s">
        <v>19552</v>
      </c>
      <c r="AZ4056" t="s">
        <v>70</v>
      </c>
    </row>
    <row r="4057" spans="1:52" x14ac:dyDescent="0.3">
      <c r="A4057">
        <v>2221933</v>
      </c>
      <c r="B4057" t="s">
        <v>19553</v>
      </c>
      <c r="C4057" t="str">
        <f t="shared" si="483"/>
        <v>7492</v>
      </c>
      <c r="D4057" t="s">
        <v>8411</v>
      </c>
      <c r="E4057" t="str">
        <f>"0000"</f>
        <v>0000</v>
      </c>
      <c r="F4057" t="s">
        <v>108</v>
      </c>
      <c r="G4057" t="str">
        <f>"11"</f>
        <v>11</v>
      </c>
      <c r="H4057" t="s">
        <v>55</v>
      </c>
      <c r="I4057" t="s">
        <v>56</v>
      </c>
      <c r="J4057" t="s">
        <v>57</v>
      </c>
      <c r="K4057">
        <v>0</v>
      </c>
      <c r="L4057">
        <v>48371</v>
      </c>
      <c r="M4057">
        <v>1.1100000000000001</v>
      </c>
      <c r="N4057" t="str">
        <f t="shared" si="482"/>
        <v>000X</v>
      </c>
      <c r="O4057">
        <v>4859</v>
      </c>
      <c r="P4057" t="s">
        <v>72</v>
      </c>
      <c r="Q4057" t="s">
        <v>8971</v>
      </c>
      <c r="R4057" t="s">
        <v>60</v>
      </c>
      <c r="T4057" t="s">
        <v>61</v>
      </c>
      <c r="V4057" t="s">
        <v>19554</v>
      </c>
      <c r="W4057">
        <v>17770</v>
      </c>
      <c r="X4057">
        <v>17770</v>
      </c>
      <c r="Y4057">
        <v>0</v>
      </c>
      <c r="Z4057">
        <v>17770</v>
      </c>
      <c r="AA4057">
        <v>17770</v>
      </c>
      <c r="AB4057" t="s">
        <v>72</v>
      </c>
      <c r="AC4057" s="1">
        <v>41699</v>
      </c>
      <c r="AD4057">
        <v>35000</v>
      </c>
      <c r="AE4057">
        <v>2608</v>
      </c>
      <c r="AF4057">
        <v>2030</v>
      </c>
      <c r="AG4057" t="s">
        <v>103</v>
      </c>
      <c r="AH4057" t="s">
        <v>570</v>
      </c>
      <c r="AR4057">
        <v>0</v>
      </c>
      <c r="AW4057" t="s">
        <v>9405</v>
      </c>
      <c r="AY4057" t="s">
        <v>9406</v>
      </c>
      <c r="AZ4057" t="s">
        <v>70</v>
      </c>
    </row>
    <row r="4058" spans="1:52" x14ac:dyDescent="0.3">
      <c r="A4058">
        <v>2222069</v>
      </c>
      <c r="B4058" t="s">
        <v>19555</v>
      </c>
      <c r="C4058" t="str">
        <f t="shared" si="483"/>
        <v>7492</v>
      </c>
      <c r="D4058" t="s">
        <v>8411</v>
      </c>
      <c r="E4058" t="str">
        <f>"9400"</f>
        <v>9400</v>
      </c>
      <c r="F4058" t="s">
        <v>6520</v>
      </c>
      <c r="G4058" t="str">
        <f>"09"</f>
        <v>09</v>
      </c>
      <c r="H4058" t="s">
        <v>55</v>
      </c>
      <c r="I4058" t="s">
        <v>56</v>
      </c>
      <c r="J4058" t="s">
        <v>6521</v>
      </c>
      <c r="K4058">
        <v>0</v>
      </c>
      <c r="L4058">
        <v>2242</v>
      </c>
      <c r="M4058">
        <v>0.05</v>
      </c>
      <c r="N4058" t="str">
        <f t="shared" si="482"/>
        <v>000X</v>
      </c>
      <c r="P4058" t="s">
        <v>72</v>
      </c>
      <c r="Q4058" t="s">
        <v>8492</v>
      </c>
      <c r="R4058" t="s">
        <v>140</v>
      </c>
      <c r="T4058" t="s">
        <v>61</v>
      </c>
      <c r="V4058" t="s">
        <v>19556</v>
      </c>
      <c r="W4058">
        <v>50</v>
      </c>
      <c r="X4058">
        <v>50</v>
      </c>
      <c r="Y4058">
        <v>0</v>
      </c>
      <c r="Z4058">
        <v>50</v>
      </c>
      <c r="AA4058">
        <v>50</v>
      </c>
      <c r="AB4058" t="s">
        <v>72</v>
      </c>
      <c r="AC4058" s="1">
        <v>31898</v>
      </c>
      <c r="AD4058">
        <v>7304100</v>
      </c>
      <c r="AE4058">
        <v>739</v>
      </c>
      <c r="AF4058">
        <v>16</v>
      </c>
      <c r="AG4058" t="s">
        <v>103</v>
      </c>
      <c r="AH4058" t="s">
        <v>570</v>
      </c>
      <c r="AR4058">
        <v>0</v>
      </c>
      <c r="AW4058" t="s">
        <v>6523</v>
      </c>
      <c r="AX4058" t="s">
        <v>6524</v>
      </c>
      <c r="AY4058" t="s">
        <v>6525</v>
      </c>
      <c r="AZ4058" t="s">
        <v>6526</v>
      </c>
    </row>
    <row r="4059" spans="1:52" x14ac:dyDescent="0.3">
      <c r="A4059">
        <v>2614315</v>
      </c>
      <c r="B4059" t="s">
        <v>19557</v>
      </c>
      <c r="C4059" t="str">
        <f t="shared" si="483"/>
        <v>7492</v>
      </c>
      <c r="D4059" t="s">
        <v>8411</v>
      </c>
      <c r="E4059" t="str">
        <f>"0100"</f>
        <v>0100</v>
      </c>
      <c r="F4059" t="s">
        <v>54</v>
      </c>
      <c r="G4059" t="str">
        <f>"09"</f>
        <v>09</v>
      </c>
      <c r="H4059" t="s">
        <v>55</v>
      </c>
      <c r="I4059" t="s">
        <v>56</v>
      </c>
      <c r="J4059" t="s">
        <v>8434</v>
      </c>
      <c r="K4059">
        <v>1</v>
      </c>
      <c r="L4059">
        <v>65972</v>
      </c>
      <c r="M4059">
        <v>1.51</v>
      </c>
      <c r="N4059" t="str">
        <f t="shared" si="482"/>
        <v>000X</v>
      </c>
      <c r="O4059">
        <v>4583</v>
      </c>
      <c r="P4059" t="s">
        <v>72</v>
      </c>
      <c r="Q4059" t="s">
        <v>8435</v>
      </c>
      <c r="R4059" t="s">
        <v>140</v>
      </c>
      <c r="T4059" t="s">
        <v>61</v>
      </c>
      <c r="V4059" t="s">
        <v>19558</v>
      </c>
      <c r="W4059">
        <v>185070</v>
      </c>
      <c r="X4059">
        <v>18930</v>
      </c>
      <c r="Y4059">
        <v>166140</v>
      </c>
      <c r="Z4059">
        <v>164317</v>
      </c>
      <c r="AA4059">
        <v>139317</v>
      </c>
      <c r="AB4059" t="s">
        <v>63</v>
      </c>
      <c r="AC4059" s="1">
        <v>42580</v>
      </c>
      <c r="AD4059">
        <v>212000</v>
      </c>
      <c r="AE4059">
        <v>2774</v>
      </c>
      <c r="AF4059">
        <v>624</v>
      </c>
      <c r="AG4059" t="s">
        <v>64</v>
      </c>
      <c r="AH4059" t="s">
        <v>76</v>
      </c>
      <c r="AI4059">
        <v>1</v>
      </c>
      <c r="AJ4059">
        <v>1998</v>
      </c>
      <c r="AK4059">
        <v>3</v>
      </c>
      <c r="AL4059">
        <v>2</v>
      </c>
      <c r="AN4059">
        <v>1571</v>
      </c>
      <c r="AO4059">
        <v>32</v>
      </c>
      <c r="AP4059" t="s">
        <v>63</v>
      </c>
      <c r="AQ4059" t="s">
        <v>66</v>
      </c>
      <c r="AR4059">
        <v>2409</v>
      </c>
      <c r="AW4059" t="s">
        <v>19559</v>
      </c>
      <c r="AX4059" t="s">
        <v>19560</v>
      </c>
      <c r="AY4059" t="s">
        <v>19561</v>
      </c>
      <c r="AZ4059" t="s">
        <v>70</v>
      </c>
    </row>
    <row r="4060" spans="1:52" x14ac:dyDescent="0.3">
      <c r="A4060">
        <v>2614374</v>
      </c>
      <c r="B4060" t="s">
        <v>19562</v>
      </c>
      <c r="C4060" t="str">
        <f t="shared" si="483"/>
        <v>7492</v>
      </c>
      <c r="D4060" t="s">
        <v>8411</v>
      </c>
      <c r="E4060" t="str">
        <f>"0000"</f>
        <v>0000</v>
      </c>
      <c r="F4060" t="s">
        <v>108</v>
      </c>
      <c r="G4060" t="str">
        <f>"09"</f>
        <v>09</v>
      </c>
      <c r="H4060" t="s">
        <v>55</v>
      </c>
      <c r="I4060" t="s">
        <v>56</v>
      </c>
      <c r="J4060" t="s">
        <v>57</v>
      </c>
      <c r="K4060">
        <v>0</v>
      </c>
      <c r="L4060">
        <v>45242</v>
      </c>
      <c r="M4060">
        <v>1.04</v>
      </c>
      <c r="N4060" t="str">
        <f t="shared" si="482"/>
        <v>000X</v>
      </c>
      <c r="O4060">
        <v>3617</v>
      </c>
      <c r="P4060" t="s">
        <v>58</v>
      </c>
      <c r="Q4060" t="s">
        <v>19463</v>
      </c>
      <c r="R4060" t="s">
        <v>19464</v>
      </c>
      <c r="T4060" t="s">
        <v>61</v>
      </c>
      <c r="V4060" t="s">
        <v>19563</v>
      </c>
      <c r="W4060">
        <v>16620</v>
      </c>
      <c r="X4060">
        <v>16620</v>
      </c>
      <c r="Y4060">
        <v>0</v>
      </c>
      <c r="Z4060">
        <v>16620</v>
      </c>
      <c r="AA4060">
        <v>16620</v>
      </c>
      <c r="AB4060" t="s">
        <v>72</v>
      </c>
      <c r="AC4060" s="1">
        <v>38108</v>
      </c>
      <c r="AD4060">
        <v>22500</v>
      </c>
      <c r="AE4060">
        <v>1721</v>
      </c>
      <c r="AF4060">
        <v>131</v>
      </c>
      <c r="AG4060" t="s">
        <v>103</v>
      </c>
      <c r="AH4060" t="s">
        <v>873</v>
      </c>
      <c r="AR4060">
        <v>0</v>
      </c>
      <c r="AW4060" t="s">
        <v>19564</v>
      </c>
      <c r="AX4060" t="s">
        <v>19565</v>
      </c>
      <c r="AY4060" t="s">
        <v>19566</v>
      </c>
      <c r="AZ4060" t="s">
        <v>19567</v>
      </c>
    </row>
    <row r="4061" spans="1:52" x14ac:dyDescent="0.3">
      <c r="A4061">
        <v>2614528</v>
      </c>
      <c r="B4061" t="s">
        <v>19568</v>
      </c>
      <c r="C4061" t="str">
        <f t="shared" si="483"/>
        <v>7492</v>
      </c>
      <c r="D4061" t="s">
        <v>8411</v>
      </c>
      <c r="E4061" t="str">
        <f>"0100"</f>
        <v>0100</v>
      </c>
      <c r="F4061" t="s">
        <v>54</v>
      </c>
      <c r="G4061" t="str">
        <f>"09"</f>
        <v>09</v>
      </c>
      <c r="H4061" t="s">
        <v>55</v>
      </c>
      <c r="I4061" t="s">
        <v>56</v>
      </c>
      <c r="J4061" t="s">
        <v>57</v>
      </c>
      <c r="K4061">
        <v>1</v>
      </c>
      <c r="L4061">
        <v>42850</v>
      </c>
      <c r="M4061">
        <v>0.98</v>
      </c>
      <c r="N4061" t="str">
        <f t="shared" si="482"/>
        <v>000X</v>
      </c>
      <c r="O4061">
        <v>4739</v>
      </c>
      <c r="P4061" t="s">
        <v>72</v>
      </c>
      <c r="Q4061" t="s">
        <v>8435</v>
      </c>
      <c r="R4061" t="s">
        <v>140</v>
      </c>
      <c r="T4061" t="s">
        <v>61</v>
      </c>
      <c r="V4061" t="s">
        <v>19569</v>
      </c>
      <c r="W4061">
        <v>299087</v>
      </c>
      <c r="X4061">
        <v>15740</v>
      </c>
      <c r="Y4061">
        <v>283347</v>
      </c>
      <c r="Z4061">
        <v>299087</v>
      </c>
      <c r="AA4061">
        <v>274087</v>
      </c>
      <c r="AB4061" t="s">
        <v>63</v>
      </c>
      <c r="AC4061" s="1">
        <v>42866</v>
      </c>
      <c r="AD4061">
        <v>375000</v>
      </c>
      <c r="AE4061">
        <v>2829</v>
      </c>
      <c r="AF4061">
        <v>1738</v>
      </c>
      <c r="AG4061" t="s">
        <v>64</v>
      </c>
      <c r="AH4061" t="s">
        <v>76</v>
      </c>
      <c r="AI4061">
        <v>1</v>
      </c>
      <c r="AJ4061">
        <v>2014</v>
      </c>
      <c r="AK4061">
        <v>3</v>
      </c>
      <c r="AL4061">
        <v>2</v>
      </c>
      <c r="AM4061">
        <v>1</v>
      </c>
      <c r="AN4061">
        <v>2379</v>
      </c>
      <c r="AO4061">
        <v>32</v>
      </c>
      <c r="AP4061" t="s">
        <v>72</v>
      </c>
      <c r="AQ4061" t="s">
        <v>66</v>
      </c>
      <c r="AR4061">
        <v>3609</v>
      </c>
      <c r="AW4061" t="s">
        <v>19570</v>
      </c>
      <c r="AX4061" t="s">
        <v>19571</v>
      </c>
      <c r="AY4061" t="s">
        <v>19572</v>
      </c>
      <c r="AZ4061" t="s">
        <v>70</v>
      </c>
    </row>
    <row r="4062" spans="1:52" x14ac:dyDescent="0.3">
      <c r="A4062">
        <v>2614561</v>
      </c>
      <c r="B4062" t="s">
        <v>19573</v>
      </c>
      <c r="C4062" t="str">
        <f t="shared" si="483"/>
        <v>7492</v>
      </c>
      <c r="D4062" t="s">
        <v>8411</v>
      </c>
      <c r="E4062" t="str">
        <f>"0100"</f>
        <v>0100</v>
      </c>
      <c r="F4062" t="s">
        <v>54</v>
      </c>
      <c r="G4062" t="str">
        <f>"09"</f>
        <v>09</v>
      </c>
      <c r="H4062" t="s">
        <v>55</v>
      </c>
      <c r="I4062" t="s">
        <v>56</v>
      </c>
      <c r="J4062" t="s">
        <v>57</v>
      </c>
      <c r="K4062">
        <v>1</v>
      </c>
      <c r="L4062">
        <v>44611</v>
      </c>
      <c r="M4062">
        <v>1.02</v>
      </c>
      <c r="N4062" t="str">
        <f t="shared" si="482"/>
        <v>000X</v>
      </c>
      <c r="O4062">
        <v>4628</v>
      </c>
      <c r="P4062" t="s">
        <v>72</v>
      </c>
      <c r="Q4062" t="s">
        <v>8435</v>
      </c>
      <c r="R4062" t="s">
        <v>140</v>
      </c>
      <c r="T4062" t="s">
        <v>61</v>
      </c>
      <c r="V4062" t="s">
        <v>19574</v>
      </c>
      <c r="W4062">
        <v>305358</v>
      </c>
      <c r="X4062">
        <v>16390</v>
      </c>
      <c r="Y4062">
        <v>288968</v>
      </c>
      <c r="Z4062">
        <v>305358</v>
      </c>
      <c r="AA4062">
        <v>280358</v>
      </c>
      <c r="AB4062" t="s">
        <v>63</v>
      </c>
      <c r="AC4062" s="1">
        <v>43748</v>
      </c>
      <c r="AD4062">
        <v>345000</v>
      </c>
      <c r="AE4062">
        <v>3011</v>
      </c>
      <c r="AF4062">
        <v>849</v>
      </c>
      <c r="AG4062" t="s">
        <v>64</v>
      </c>
      <c r="AH4062" t="s">
        <v>76</v>
      </c>
      <c r="AI4062">
        <v>1</v>
      </c>
      <c r="AJ4062">
        <v>2004</v>
      </c>
      <c r="AK4062">
        <v>4</v>
      </c>
      <c r="AL4062">
        <v>3</v>
      </c>
      <c r="AN4062">
        <v>2999</v>
      </c>
      <c r="AO4062">
        <v>32</v>
      </c>
      <c r="AP4062" t="s">
        <v>63</v>
      </c>
      <c r="AQ4062" t="s">
        <v>66</v>
      </c>
      <c r="AR4062">
        <v>4016</v>
      </c>
      <c r="AW4062" t="s">
        <v>19575</v>
      </c>
      <c r="AX4062" t="s">
        <v>19576</v>
      </c>
      <c r="AY4062" t="s">
        <v>19577</v>
      </c>
      <c r="AZ4062" t="s">
        <v>70</v>
      </c>
    </row>
    <row r="4063" spans="1:52" x14ac:dyDescent="0.3">
      <c r="A4063">
        <v>2848651</v>
      </c>
      <c r="B4063" t="s">
        <v>19578</v>
      </c>
      <c r="C4063" t="str">
        <f t="shared" si="483"/>
        <v>7492</v>
      </c>
      <c r="D4063" t="s">
        <v>8411</v>
      </c>
      <c r="E4063" t="str">
        <f>"0000"</f>
        <v>0000</v>
      </c>
      <c r="F4063" t="s">
        <v>108</v>
      </c>
      <c r="G4063" t="str">
        <f>"15"</f>
        <v>15</v>
      </c>
      <c r="H4063" t="s">
        <v>55</v>
      </c>
      <c r="I4063" t="s">
        <v>56</v>
      </c>
      <c r="J4063" t="s">
        <v>57</v>
      </c>
      <c r="K4063">
        <v>0</v>
      </c>
      <c r="L4063">
        <v>42755</v>
      </c>
      <c r="M4063">
        <v>0.98</v>
      </c>
      <c r="N4063" t="str">
        <f t="shared" si="482"/>
        <v>000X</v>
      </c>
      <c r="O4063">
        <v>3790</v>
      </c>
      <c r="P4063" t="s">
        <v>72</v>
      </c>
      <c r="Q4063" t="s">
        <v>19579</v>
      </c>
      <c r="R4063" t="s">
        <v>110</v>
      </c>
      <c r="T4063" t="s">
        <v>61</v>
      </c>
      <c r="V4063" t="s">
        <v>19580</v>
      </c>
      <c r="W4063">
        <v>15700</v>
      </c>
      <c r="X4063">
        <v>15700</v>
      </c>
      <c r="Y4063">
        <v>0</v>
      </c>
      <c r="Z4063">
        <v>15700</v>
      </c>
      <c r="AA4063">
        <v>15700</v>
      </c>
      <c r="AB4063" t="s">
        <v>72</v>
      </c>
      <c r="AC4063" s="1">
        <v>36586</v>
      </c>
      <c r="AD4063">
        <v>40000</v>
      </c>
      <c r="AE4063">
        <v>1365</v>
      </c>
      <c r="AF4063">
        <v>2335</v>
      </c>
      <c r="AG4063" t="s">
        <v>103</v>
      </c>
      <c r="AH4063" t="s">
        <v>570</v>
      </c>
      <c r="AR4063">
        <v>0</v>
      </c>
      <c r="AW4063" t="s">
        <v>7923</v>
      </c>
      <c r="AY4063" t="s">
        <v>7924</v>
      </c>
      <c r="AZ4063" t="s">
        <v>70</v>
      </c>
    </row>
    <row r="4064" spans="1:52" x14ac:dyDescent="0.3">
      <c r="A4064">
        <v>2887435</v>
      </c>
      <c r="B4064" t="s">
        <v>19581</v>
      </c>
      <c r="C4064" t="str">
        <f t="shared" si="483"/>
        <v>7492</v>
      </c>
      <c r="D4064" t="s">
        <v>8411</v>
      </c>
      <c r="E4064" t="str">
        <f>"0100"</f>
        <v>0100</v>
      </c>
      <c r="F4064" t="s">
        <v>54</v>
      </c>
      <c r="G4064" t="str">
        <f>"02"</f>
        <v>02</v>
      </c>
      <c r="H4064" t="s">
        <v>55</v>
      </c>
      <c r="I4064" t="s">
        <v>56</v>
      </c>
      <c r="J4064" t="s">
        <v>57</v>
      </c>
      <c r="K4064">
        <v>1</v>
      </c>
      <c r="L4064">
        <v>46617</v>
      </c>
      <c r="M4064">
        <v>1.07</v>
      </c>
      <c r="N4064" t="str">
        <f t="shared" si="482"/>
        <v>000X</v>
      </c>
      <c r="O4064">
        <v>5885</v>
      </c>
      <c r="P4064" t="s">
        <v>72</v>
      </c>
      <c r="Q4064" t="s">
        <v>11160</v>
      </c>
      <c r="R4064" t="s">
        <v>140</v>
      </c>
      <c r="T4064" t="s">
        <v>61</v>
      </c>
      <c r="V4064" t="s">
        <v>19582</v>
      </c>
      <c r="W4064">
        <v>292454</v>
      </c>
      <c r="X4064">
        <v>17120</v>
      </c>
      <c r="Y4064">
        <v>275334</v>
      </c>
      <c r="Z4064">
        <v>276325</v>
      </c>
      <c r="AA4064">
        <v>251325</v>
      </c>
      <c r="AB4064" t="s">
        <v>63</v>
      </c>
      <c r="AC4064" s="1">
        <v>42595</v>
      </c>
      <c r="AD4064">
        <v>275000</v>
      </c>
      <c r="AE4064">
        <v>2777</v>
      </c>
      <c r="AF4064">
        <v>1762</v>
      </c>
      <c r="AG4064" t="s">
        <v>64</v>
      </c>
      <c r="AH4064" t="s">
        <v>873</v>
      </c>
      <c r="AI4064">
        <v>1</v>
      </c>
      <c r="AJ4064">
        <v>2016</v>
      </c>
      <c r="AK4064">
        <v>3</v>
      </c>
      <c r="AL4064">
        <v>2</v>
      </c>
      <c r="AN4064">
        <v>2307</v>
      </c>
      <c r="AO4064">
        <v>32</v>
      </c>
      <c r="AP4064" t="s">
        <v>63</v>
      </c>
      <c r="AQ4064" t="s">
        <v>66</v>
      </c>
      <c r="AR4064">
        <v>3559</v>
      </c>
      <c r="AW4064" t="s">
        <v>19583</v>
      </c>
      <c r="AX4064" t="s">
        <v>19584</v>
      </c>
      <c r="AY4064" t="s">
        <v>19585</v>
      </c>
      <c r="AZ4064" t="s">
        <v>70</v>
      </c>
    </row>
    <row r="4065" spans="1:52" x14ac:dyDescent="0.3">
      <c r="A4065">
        <v>2897112</v>
      </c>
      <c r="B4065" t="s">
        <v>19586</v>
      </c>
      <c r="C4065" t="str">
        <f t="shared" si="483"/>
        <v>7492</v>
      </c>
      <c r="D4065" t="s">
        <v>8411</v>
      </c>
      <c r="E4065" t="str">
        <f>"0000"</f>
        <v>0000</v>
      </c>
      <c r="F4065" t="s">
        <v>108</v>
      </c>
      <c r="G4065" t="str">
        <f>"15"</f>
        <v>15</v>
      </c>
      <c r="H4065" t="s">
        <v>55</v>
      </c>
      <c r="I4065" t="s">
        <v>56</v>
      </c>
      <c r="J4065" t="s">
        <v>8434</v>
      </c>
      <c r="K4065">
        <v>0</v>
      </c>
      <c r="L4065">
        <v>72274</v>
      </c>
      <c r="M4065">
        <v>1.66</v>
      </c>
      <c r="N4065" t="str">
        <f t="shared" si="482"/>
        <v>000X</v>
      </c>
      <c r="O4065">
        <v>2191</v>
      </c>
      <c r="P4065" t="s">
        <v>58</v>
      </c>
      <c r="Q4065" t="s">
        <v>4583</v>
      </c>
      <c r="R4065" t="s">
        <v>266</v>
      </c>
      <c r="T4065" t="s">
        <v>61</v>
      </c>
      <c r="V4065" t="s">
        <v>19587</v>
      </c>
      <c r="W4065">
        <v>20740</v>
      </c>
      <c r="X4065">
        <v>20740</v>
      </c>
      <c r="Y4065">
        <v>0</v>
      </c>
      <c r="Z4065">
        <v>20740</v>
      </c>
      <c r="AA4065">
        <v>20740</v>
      </c>
      <c r="AB4065" t="s">
        <v>72</v>
      </c>
      <c r="AC4065" s="1">
        <v>36465</v>
      </c>
      <c r="AD4065">
        <v>40000</v>
      </c>
      <c r="AE4065">
        <v>1338</v>
      </c>
      <c r="AF4065">
        <v>1203</v>
      </c>
      <c r="AG4065" t="s">
        <v>103</v>
      </c>
      <c r="AH4065" t="s">
        <v>873</v>
      </c>
      <c r="AR4065">
        <v>0</v>
      </c>
      <c r="AW4065" t="s">
        <v>19588</v>
      </c>
      <c r="AX4065" t="s">
        <v>19589</v>
      </c>
      <c r="AY4065" t="s">
        <v>19590</v>
      </c>
      <c r="AZ4065" t="s">
        <v>19591</v>
      </c>
    </row>
    <row r="4066" spans="1:52" x14ac:dyDescent="0.3">
      <c r="A4066">
        <v>2949996</v>
      </c>
      <c r="B4066" t="s">
        <v>19592</v>
      </c>
      <c r="C4066" t="str">
        <f t="shared" si="483"/>
        <v>7492</v>
      </c>
      <c r="D4066" t="s">
        <v>8411</v>
      </c>
      <c r="E4066" t="str">
        <f>"0000"</f>
        <v>0000</v>
      </c>
      <c r="F4066" t="s">
        <v>108</v>
      </c>
      <c r="G4066" t="str">
        <f>"10"</f>
        <v>10</v>
      </c>
      <c r="H4066" t="s">
        <v>55</v>
      </c>
      <c r="I4066" t="s">
        <v>56</v>
      </c>
      <c r="J4066" t="s">
        <v>57</v>
      </c>
      <c r="K4066">
        <v>0</v>
      </c>
      <c r="L4066">
        <v>144944</v>
      </c>
      <c r="M4066">
        <v>3.33</v>
      </c>
      <c r="N4066" t="str">
        <f t="shared" si="482"/>
        <v>000X</v>
      </c>
      <c r="O4066">
        <v>2076</v>
      </c>
      <c r="P4066" t="s">
        <v>58</v>
      </c>
      <c r="Q4066" t="s">
        <v>8946</v>
      </c>
      <c r="R4066" t="s">
        <v>331</v>
      </c>
      <c r="T4066" t="s">
        <v>61</v>
      </c>
      <c r="V4066" t="s">
        <v>19593</v>
      </c>
      <c r="W4066">
        <v>53010</v>
      </c>
      <c r="X4066">
        <v>53010</v>
      </c>
      <c r="Y4066">
        <v>0</v>
      </c>
      <c r="Z4066">
        <v>53010</v>
      </c>
      <c r="AA4066">
        <v>53010</v>
      </c>
      <c r="AB4066" t="s">
        <v>72</v>
      </c>
      <c r="AR4066">
        <v>0</v>
      </c>
      <c r="AW4066" t="s">
        <v>15310</v>
      </c>
      <c r="AX4066" t="s">
        <v>897</v>
      </c>
      <c r="AY4066" t="s">
        <v>15311</v>
      </c>
      <c r="AZ4066" t="s">
        <v>15312</v>
      </c>
    </row>
    <row r="4067" spans="1:52" x14ac:dyDescent="0.3">
      <c r="A4067">
        <v>2962968</v>
      </c>
      <c r="B4067" t="s">
        <v>19594</v>
      </c>
      <c r="C4067" t="str">
        <f t="shared" si="483"/>
        <v>7492</v>
      </c>
      <c r="D4067" t="s">
        <v>8411</v>
      </c>
      <c r="E4067" t="str">
        <f>"0000"</f>
        <v>0000</v>
      </c>
      <c r="F4067" t="s">
        <v>108</v>
      </c>
      <c r="G4067" t="str">
        <f>"04"</f>
        <v>04</v>
      </c>
      <c r="H4067" t="s">
        <v>55</v>
      </c>
      <c r="I4067" t="s">
        <v>56</v>
      </c>
      <c r="J4067" t="s">
        <v>13318</v>
      </c>
      <c r="K4067">
        <v>0</v>
      </c>
      <c r="L4067">
        <v>43149</v>
      </c>
      <c r="M4067">
        <v>0.99</v>
      </c>
      <c r="N4067" t="str">
        <f t="shared" si="482"/>
        <v>000X</v>
      </c>
      <c r="O4067">
        <v>5535</v>
      </c>
      <c r="P4067" t="s">
        <v>72</v>
      </c>
      <c r="Q4067" t="s">
        <v>14753</v>
      </c>
      <c r="R4067" t="s">
        <v>4590</v>
      </c>
      <c r="T4067" t="s">
        <v>61</v>
      </c>
      <c r="V4067" t="s">
        <v>19595</v>
      </c>
      <c r="W4067">
        <v>23980</v>
      </c>
      <c r="X4067">
        <v>23980</v>
      </c>
      <c r="Y4067">
        <v>0</v>
      </c>
      <c r="Z4067">
        <v>23980</v>
      </c>
      <c r="AA4067">
        <v>23980</v>
      </c>
      <c r="AB4067" t="s">
        <v>72</v>
      </c>
      <c r="AC4067" s="1">
        <v>42524</v>
      </c>
      <c r="AD4067">
        <v>17500</v>
      </c>
      <c r="AE4067">
        <v>2765</v>
      </c>
      <c r="AF4067">
        <v>1761</v>
      </c>
      <c r="AG4067" t="s">
        <v>103</v>
      </c>
      <c r="AH4067" t="s">
        <v>7866</v>
      </c>
      <c r="AR4067">
        <v>0</v>
      </c>
      <c r="AW4067" t="s">
        <v>14994</v>
      </c>
      <c r="AX4067" t="s">
        <v>14995</v>
      </c>
      <c r="AY4067" t="s">
        <v>14996</v>
      </c>
      <c r="AZ4067" t="s">
        <v>70</v>
      </c>
    </row>
    <row r="4068" spans="1:52" x14ac:dyDescent="0.3">
      <c r="A4068">
        <v>2991003</v>
      </c>
      <c r="B4068" t="s">
        <v>19596</v>
      </c>
      <c r="C4068" t="str">
        <f t="shared" si="483"/>
        <v>7492</v>
      </c>
      <c r="D4068" t="s">
        <v>8411</v>
      </c>
      <c r="E4068" t="str">
        <f>"0000"</f>
        <v>0000</v>
      </c>
      <c r="F4068" t="s">
        <v>108</v>
      </c>
      <c r="G4068" t="str">
        <f>"15"</f>
        <v>15</v>
      </c>
      <c r="H4068" t="s">
        <v>55</v>
      </c>
      <c r="I4068" t="s">
        <v>56</v>
      </c>
      <c r="J4068" t="s">
        <v>57</v>
      </c>
      <c r="K4068">
        <v>0</v>
      </c>
      <c r="L4068">
        <v>44355</v>
      </c>
      <c r="M4068">
        <v>1.02</v>
      </c>
      <c r="N4068" t="str">
        <f t="shared" si="482"/>
        <v>000X</v>
      </c>
      <c r="O4068">
        <v>3703</v>
      </c>
      <c r="P4068" t="s">
        <v>72</v>
      </c>
      <c r="Q4068" t="s">
        <v>14573</v>
      </c>
      <c r="R4068" t="s">
        <v>364</v>
      </c>
      <c r="T4068" t="s">
        <v>61</v>
      </c>
      <c r="V4068" t="s">
        <v>19597</v>
      </c>
      <c r="W4068">
        <v>8150</v>
      </c>
      <c r="X4068">
        <v>8150</v>
      </c>
      <c r="Y4068">
        <v>0</v>
      </c>
      <c r="Z4068">
        <v>8150</v>
      </c>
      <c r="AA4068">
        <v>8150</v>
      </c>
      <c r="AB4068" t="s">
        <v>72</v>
      </c>
      <c r="AC4068" s="1">
        <v>35788</v>
      </c>
      <c r="AD4068">
        <v>74000</v>
      </c>
      <c r="AE4068">
        <v>1221</v>
      </c>
      <c r="AF4068">
        <v>336</v>
      </c>
      <c r="AG4068" t="s">
        <v>103</v>
      </c>
      <c r="AH4068" t="s">
        <v>515</v>
      </c>
      <c r="AR4068">
        <v>0</v>
      </c>
      <c r="AW4068" t="s">
        <v>19598</v>
      </c>
      <c r="AY4068" t="s">
        <v>19599</v>
      </c>
      <c r="AZ4068" t="s">
        <v>19600</v>
      </c>
    </row>
    <row r="4069" spans="1:52" x14ac:dyDescent="0.3">
      <c r="A4069">
        <v>2993111</v>
      </c>
      <c r="B4069" t="s">
        <v>19601</v>
      </c>
      <c r="C4069" t="str">
        <f t="shared" si="483"/>
        <v>7492</v>
      </c>
      <c r="D4069" t="s">
        <v>8411</v>
      </c>
      <c r="E4069" t="str">
        <f>"0100"</f>
        <v>0100</v>
      </c>
      <c r="F4069" t="s">
        <v>54</v>
      </c>
      <c r="G4069" t="str">
        <f>"09"</f>
        <v>09</v>
      </c>
      <c r="H4069" t="s">
        <v>55</v>
      </c>
      <c r="I4069" t="s">
        <v>56</v>
      </c>
      <c r="J4069" t="s">
        <v>57</v>
      </c>
      <c r="K4069">
        <v>1</v>
      </c>
      <c r="L4069">
        <v>92599</v>
      </c>
      <c r="M4069">
        <v>2.13</v>
      </c>
      <c r="N4069" t="str">
        <f t="shared" si="482"/>
        <v>000X</v>
      </c>
      <c r="O4069">
        <v>3865</v>
      </c>
      <c r="P4069" t="s">
        <v>58</v>
      </c>
      <c r="Q4069" t="s">
        <v>8412</v>
      </c>
      <c r="R4069" t="s">
        <v>4590</v>
      </c>
      <c r="T4069" t="s">
        <v>61</v>
      </c>
      <c r="V4069" t="s">
        <v>19602</v>
      </c>
      <c r="W4069">
        <v>152376</v>
      </c>
      <c r="X4069">
        <v>34010</v>
      </c>
      <c r="Y4069">
        <v>118366</v>
      </c>
      <c r="Z4069">
        <v>105632</v>
      </c>
      <c r="AA4069">
        <v>80632</v>
      </c>
      <c r="AB4069" t="s">
        <v>63</v>
      </c>
      <c r="AI4069">
        <v>1</v>
      </c>
      <c r="AJ4069">
        <v>1974</v>
      </c>
      <c r="AK4069">
        <v>3</v>
      </c>
      <c r="AL4069">
        <v>2</v>
      </c>
      <c r="AN4069">
        <v>1728</v>
      </c>
      <c r="AO4069">
        <v>34</v>
      </c>
      <c r="AP4069" t="s">
        <v>72</v>
      </c>
      <c r="AQ4069" t="s">
        <v>66</v>
      </c>
      <c r="AR4069">
        <v>2232</v>
      </c>
      <c r="AW4069" t="s">
        <v>19603</v>
      </c>
      <c r="AX4069" t="s">
        <v>19604</v>
      </c>
      <c r="AY4069" t="s">
        <v>19605</v>
      </c>
      <c r="AZ4069" t="s">
        <v>8416</v>
      </c>
    </row>
    <row r="4070" spans="1:52" x14ac:dyDescent="0.3">
      <c r="A4070">
        <v>3149341</v>
      </c>
      <c r="B4070" t="s">
        <v>19606</v>
      </c>
      <c r="C4070" t="str">
        <f t="shared" si="483"/>
        <v>7492</v>
      </c>
      <c r="D4070" t="s">
        <v>8411</v>
      </c>
      <c r="E4070" t="str">
        <f>"8000"</f>
        <v>8000</v>
      </c>
      <c r="F4070" t="s">
        <v>2610</v>
      </c>
      <c r="G4070" t="str">
        <f>"11"</f>
        <v>11</v>
      </c>
      <c r="H4070" t="s">
        <v>55</v>
      </c>
      <c r="I4070" t="s">
        <v>56</v>
      </c>
      <c r="J4070" t="s">
        <v>19049</v>
      </c>
      <c r="K4070">
        <v>0</v>
      </c>
      <c r="L4070">
        <v>9121</v>
      </c>
      <c r="M4070">
        <v>0.21</v>
      </c>
      <c r="N4070" t="str">
        <f>"000B"</f>
        <v>000B</v>
      </c>
      <c r="O4070">
        <v>4106</v>
      </c>
      <c r="P4070" t="s">
        <v>72</v>
      </c>
      <c r="Q4070" t="s">
        <v>8989</v>
      </c>
      <c r="R4070" t="s">
        <v>140</v>
      </c>
      <c r="T4070" t="s">
        <v>61</v>
      </c>
      <c r="V4070" t="s">
        <v>19607</v>
      </c>
      <c r="W4070">
        <v>50</v>
      </c>
      <c r="X4070">
        <v>50</v>
      </c>
      <c r="Y4070">
        <v>0</v>
      </c>
      <c r="Z4070">
        <v>50</v>
      </c>
      <c r="AA4070">
        <v>50</v>
      </c>
      <c r="AB4070" t="s">
        <v>63</v>
      </c>
      <c r="AR4070">
        <v>0</v>
      </c>
      <c r="AW4070" t="s">
        <v>2613</v>
      </c>
      <c r="AX4070" t="s">
        <v>2614</v>
      </c>
      <c r="AY4070" t="s">
        <v>2615</v>
      </c>
      <c r="AZ4070" t="s">
        <v>2616</v>
      </c>
    </row>
    <row r="4071" spans="1:52" x14ac:dyDescent="0.3">
      <c r="A4071">
        <v>3176069</v>
      </c>
      <c r="B4071" t="s">
        <v>19608</v>
      </c>
      <c r="C4071" t="str">
        <f t="shared" si="483"/>
        <v>7492</v>
      </c>
      <c r="D4071" t="s">
        <v>8411</v>
      </c>
      <c r="E4071" t="str">
        <f>"0100"</f>
        <v>0100</v>
      </c>
      <c r="F4071" t="s">
        <v>54</v>
      </c>
      <c r="G4071" t="str">
        <f>"02"</f>
        <v>02</v>
      </c>
      <c r="H4071" t="s">
        <v>55</v>
      </c>
      <c r="I4071" t="s">
        <v>56</v>
      </c>
      <c r="J4071" t="s">
        <v>57</v>
      </c>
      <c r="K4071">
        <v>1</v>
      </c>
      <c r="L4071">
        <v>43749</v>
      </c>
      <c r="M4071">
        <v>1</v>
      </c>
      <c r="N4071" t="str">
        <f>"000X"</f>
        <v>000X</v>
      </c>
      <c r="O4071">
        <v>5325</v>
      </c>
      <c r="P4071" t="s">
        <v>72</v>
      </c>
      <c r="Q4071" t="s">
        <v>9465</v>
      </c>
      <c r="R4071" t="s">
        <v>110</v>
      </c>
      <c r="T4071" t="s">
        <v>61</v>
      </c>
      <c r="V4071" t="s">
        <v>19609</v>
      </c>
      <c r="W4071">
        <v>243280</v>
      </c>
      <c r="X4071">
        <v>16070</v>
      </c>
      <c r="Y4071">
        <v>227210</v>
      </c>
      <c r="Z4071">
        <v>202746</v>
      </c>
      <c r="AA4071">
        <v>177246</v>
      </c>
      <c r="AB4071" t="s">
        <v>63</v>
      </c>
      <c r="AC4071" s="1">
        <v>43616</v>
      </c>
      <c r="AD4071">
        <v>320400</v>
      </c>
      <c r="AE4071">
        <v>2982</v>
      </c>
      <c r="AF4071">
        <v>28</v>
      </c>
      <c r="AG4071" t="s">
        <v>64</v>
      </c>
      <c r="AH4071" t="s">
        <v>76</v>
      </c>
      <c r="AI4071">
        <v>1</v>
      </c>
      <c r="AJ4071">
        <v>2004</v>
      </c>
      <c r="AK4071">
        <v>4</v>
      </c>
      <c r="AL4071">
        <v>3</v>
      </c>
      <c r="AN4071">
        <v>2255</v>
      </c>
      <c r="AO4071">
        <v>32</v>
      </c>
      <c r="AP4071" t="s">
        <v>63</v>
      </c>
      <c r="AQ4071" t="s">
        <v>66</v>
      </c>
      <c r="AR4071">
        <v>3092</v>
      </c>
      <c r="AW4071" t="s">
        <v>19610</v>
      </c>
      <c r="AX4071" t="s">
        <v>19611</v>
      </c>
      <c r="AY4071" t="s">
        <v>19612</v>
      </c>
      <c r="AZ4071" t="s">
        <v>70</v>
      </c>
    </row>
    <row r="4072" spans="1:52" x14ac:dyDescent="0.3">
      <c r="A4072">
        <v>3193158</v>
      </c>
      <c r="B4072" t="s">
        <v>19613</v>
      </c>
      <c r="C4072" t="str">
        <f t="shared" si="483"/>
        <v>7492</v>
      </c>
      <c r="D4072" t="s">
        <v>8411</v>
      </c>
      <c r="E4072" t="str">
        <f>"0000"</f>
        <v>0000</v>
      </c>
      <c r="F4072" t="s">
        <v>108</v>
      </c>
      <c r="G4072" t="str">
        <f>"10"</f>
        <v>10</v>
      </c>
      <c r="H4072" t="s">
        <v>55</v>
      </c>
      <c r="I4072" t="s">
        <v>56</v>
      </c>
      <c r="J4072" t="s">
        <v>57</v>
      </c>
      <c r="K4072">
        <v>0</v>
      </c>
      <c r="L4072">
        <v>43750</v>
      </c>
      <c r="M4072">
        <v>1</v>
      </c>
      <c r="N4072" t="str">
        <f>"000X"</f>
        <v>000X</v>
      </c>
      <c r="O4072">
        <v>2058</v>
      </c>
      <c r="P4072" t="s">
        <v>58</v>
      </c>
      <c r="Q4072" t="s">
        <v>9024</v>
      </c>
      <c r="R4072" t="s">
        <v>140</v>
      </c>
      <c r="T4072" t="s">
        <v>61</v>
      </c>
      <c r="V4072" t="s">
        <v>19614</v>
      </c>
      <c r="W4072">
        <v>16070</v>
      </c>
      <c r="X4072">
        <v>16070</v>
      </c>
      <c r="Y4072">
        <v>0</v>
      </c>
      <c r="Z4072">
        <v>16070</v>
      </c>
      <c r="AA4072">
        <v>16070</v>
      </c>
      <c r="AB4072" t="s">
        <v>72</v>
      </c>
      <c r="AC4072" s="1">
        <v>44267</v>
      </c>
      <c r="AD4072">
        <v>25000</v>
      </c>
      <c r="AE4072">
        <v>3145</v>
      </c>
      <c r="AF4072">
        <v>1340</v>
      </c>
      <c r="AG4072" t="s">
        <v>103</v>
      </c>
      <c r="AH4072" t="s">
        <v>76</v>
      </c>
      <c r="AR4072">
        <v>0</v>
      </c>
      <c r="AW4072" t="s">
        <v>17794</v>
      </c>
      <c r="AY4072" t="s">
        <v>17795</v>
      </c>
      <c r="AZ4072" t="s">
        <v>70</v>
      </c>
    </row>
    <row r="4073" spans="1:52" x14ac:dyDescent="0.3">
      <c r="A4073">
        <v>2222107</v>
      </c>
      <c r="B4073" t="s">
        <v>19615</v>
      </c>
      <c r="C4073" t="str">
        <f t="shared" si="483"/>
        <v>7492</v>
      </c>
      <c r="D4073" t="s">
        <v>8411</v>
      </c>
      <c r="E4073" t="str">
        <f>"9400"</f>
        <v>9400</v>
      </c>
      <c r="F4073" t="s">
        <v>6520</v>
      </c>
      <c r="G4073" t="str">
        <f>"15"</f>
        <v>15</v>
      </c>
      <c r="H4073" t="s">
        <v>55</v>
      </c>
      <c r="I4073" t="s">
        <v>56</v>
      </c>
      <c r="J4073" t="s">
        <v>6521</v>
      </c>
      <c r="K4073">
        <v>0</v>
      </c>
      <c r="L4073">
        <v>15096</v>
      </c>
      <c r="M4073">
        <v>0.35</v>
      </c>
      <c r="N4073" t="str">
        <f>"000B"</f>
        <v>000B</v>
      </c>
      <c r="O4073">
        <v>0</v>
      </c>
      <c r="P4073" t="s">
        <v>72</v>
      </c>
      <c r="Q4073" t="s">
        <v>18041</v>
      </c>
      <c r="R4073" t="s">
        <v>88</v>
      </c>
      <c r="T4073" t="s">
        <v>61</v>
      </c>
      <c r="V4073" t="s">
        <v>19616</v>
      </c>
      <c r="W4073">
        <v>50</v>
      </c>
      <c r="X4073">
        <v>50</v>
      </c>
      <c r="Y4073">
        <v>0</v>
      </c>
      <c r="Z4073">
        <v>50</v>
      </c>
      <c r="AA4073">
        <v>50</v>
      </c>
      <c r="AB4073" t="s">
        <v>72</v>
      </c>
      <c r="AC4073" s="1">
        <v>31898</v>
      </c>
      <c r="AD4073">
        <v>7304100</v>
      </c>
      <c r="AE4073">
        <v>739</v>
      </c>
      <c r="AF4073">
        <v>16</v>
      </c>
      <c r="AG4073" t="s">
        <v>103</v>
      </c>
      <c r="AH4073" t="s">
        <v>570</v>
      </c>
      <c r="AR4073">
        <v>0</v>
      </c>
      <c r="AW4073" t="s">
        <v>6523</v>
      </c>
      <c r="AX4073" t="s">
        <v>6524</v>
      </c>
      <c r="AY4073" t="s">
        <v>6525</v>
      </c>
      <c r="AZ4073" t="s">
        <v>6526</v>
      </c>
    </row>
    <row r="4074" spans="1:52" x14ac:dyDescent="0.3">
      <c r="A4074">
        <v>2614366</v>
      </c>
      <c r="B4074" t="s">
        <v>19617</v>
      </c>
      <c r="C4074" t="str">
        <f t="shared" si="483"/>
        <v>7492</v>
      </c>
      <c r="D4074" t="s">
        <v>8411</v>
      </c>
      <c r="E4074" t="str">
        <f>"0100"</f>
        <v>0100</v>
      </c>
      <c r="F4074" t="s">
        <v>54</v>
      </c>
      <c r="G4074" t="str">
        <f>"09"</f>
        <v>09</v>
      </c>
      <c r="H4074" t="s">
        <v>55</v>
      </c>
      <c r="I4074" t="s">
        <v>56</v>
      </c>
      <c r="J4074" t="s">
        <v>57</v>
      </c>
      <c r="K4074">
        <v>1</v>
      </c>
      <c r="L4074">
        <v>48325</v>
      </c>
      <c r="M4074">
        <v>1.1100000000000001</v>
      </c>
      <c r="N4074" t="str">
        <f t="shared" ref="N4074:N4087" si="485">"000X"</f>
        <v>000X</v>
      </c>
      <c r="O4074">
        <v>3650</v>
      </c>
      <c r="P4074" t="s">
        <v>58</v>
      </c>
      <c r="Q4074" t="s">
        <v>19463</v>
      </c>
      <c r="R4074" t="s">
        <v>19464</v>
      </c>
      <c r="T4074" t="s">
        <v>61</v>
      </c>
      <c r="V4074" t="s">
        <v>19618</v>
      </c>
      <c r="W4074">
        <v>198331</v>
      </c>
      <c r="X4074">
        <v>17750</v>
      </c>
      <c r="Y4074">
        <v>180581</v>
      </c>
      <c r="Z4074">
        <v>147411</v>
      </c>
      <c r="AA4074">
        <v>122411</v>
      </c>
      <c r="AB4074" t="s">
        <v>63</v>
      </c>
      <c r="AC4074" s="1">
        <v>35247</v>
      </c>
      <c r="AD4074">
        <v>133000</v>
      </c>
      <c r="AE4074">
        <v>1145</v>
      </c>
      <c r="AF4074">
        <v>1270</v>
      </c>
      <c r="AG4074" t="s">
        <v>64</v>
      </c>
      <c r="AH4074" t="s">
        <v>76</v>
      </c>
      <c r="AI4074">
        <v>1</v>
      </c>
      <c r="AJ4074">
        <v>1992</v>
      </c>
      <c r="AK4074">
        <v>3</v>
      </c>
      <c r="AL4074">
        <v>2</v>
      </c>
      <c r="AN4074">
        <v>1946</v>
      </c>
      <c r="AO4074">
        <v>32</v>
      </c>
      <c r="AP4074" t="s">
        <v>63</v>
      </c>
      <c r="AQ4074" t="s">
        <v>66</v>
      </c>
      <c r="AR4074">
        <v>3092</v>
      </c>
      <c r="AW4074" t="s">
        <v>19619</v>
      </c>
      <c r="AX4074" t="s">
        <v>19620</v>
      </c>
      <c r="AY4074" t="s">
        <v>19621</v>
      </c>
      <c r="AZ4074" t="s">
        <v>70</v>
      </c>
    </row>
    <row r="4075" spans="1:52" x14ac:dyDescent="0.3">
      <c r="A4075">
        <v>2614391</v>
      </c>
      <c r="B4075" t="s">
        <v>19622</v>
      </c>
      <c r="C4075" t="str">
        <f t="shared" si="483"/>
        <v>7492</v>
      </c>
      <c r="D4075" t="s">
        <v>8411</v>
      </c>
      <c r="E4075" t="str">
        <f>"0100"</f>
        <v>0100</v>
      </c>
      <c r="F4075" t="s">
        <v>54</v>
      </c>
      <c r="G4075" t="str">
        <f>"09"</f>
        <v>09</v>
      </c>
      <c r="H4075" t="s">
        <v>55</v>
      </c>
      <c r="I4075" t="s">
        <v>56</v>
      </c>
      <c r="J4075" t="s">
        <v>57</v>
      </c>
      <c r="K4075">
        <v>1</v>
      </c>
      <c r="L4075">
        <v>45266</v>
      </c>
      <c r="M4075">
        <v>1.04</v>
      </c>
      <c r="N4075" t="str">
        <f t="shared" si="485"/>
        <v>000X</v>
      </c>
      <c r="O4075">
        <v>3572</v>
      </c>
      <c r="P4075" t="s">
        <v>58</v>
      </c>
      <c r="Q4075" t="s">
        <v>19463</v>
      </c>
      <c r="R4075" t="s">
        <v>19464</v>
      </c>
      <c r="T4075" t="s">
        <v>61</v>
      </c>
      <c r="V4075" t="s">
        <v>19623</v>
      </c>
      <c r="W4075">
        <v>254936</v>
      </c>
      <c r="X4075">
        <v>16630</v>
      </c>
      <c r="Y4075">
        <v>238306</v>
      </c>
      <c r="Z4075">
        <v>254936</v>
      </c>
      <c r="AA4075">
        <v>229936</v>
      </c>
      <c r="AB4075" t="s">
        <v>63</v>
      </c>
      <c r="AC4075" s="1">
        <v>43607</v>
      </c>
      <c r="AD4075">
        <v>305000</v>
      </c>
      <c r="AE4075">
        <v>2978</v>
      </c>
      <c r="AF4075">
        <v>1783</v>
      </c>
      <c r="AG4075" t="s">
        <v>64</v>
      </c>
      <c r="AH4075" t="s">
        <v>76</v>
      </c>
      <c r="AI4075">
        <v>1</v>
      </c>
      <c r="AJ4075">
        <v>1999</v>
      </c>
      <c r="AK4075">
        <v>3</v>
      </c>
      <c r="AL4075">
        <v>2</v>
      </c>
      <c r="AN4075">
        <v>2144</v>
      </c>
      <c r="AO4075">
        <v>32</v>
      </c>
      <c r="AP4075" t="s">
        <v>63</v>
      </c>
      <c r="AQ4075" t="s">
        <v>66</v>
      </c>
      <c r="AR4075">
        <v>3118</v>
      </c>
      <c r="AW4075" t="s">
        <v>19624</v>
      </c>
      <c r="AX4075" t="s">
        <v>19625</v>
      </c>
      <c r="AY4075" t="s">
        <v>19626</v>
      </c>
      <c r="AZ4075" t="s">
        <v>70</v>
      </c>
    </row>
    <row r="4076" spans="1:52" x14ac:dyDescent="0.3">
      <c r="A4076">
        <v>2876981</v>
      </c>
      <c r="B4076" t="s">
        <v>19627</v>
      </c>
      <c r="C4076" t="str">
        <f t="shared" si="483"/>
        <v>7492</v>
      </c>
      <c r="D4076" t="s">
        <v>8411</v>
      </c>
      <c r="E4076" t="str">
        <f>"0100"</f>
        <v>0100</v>
      </c>
      <c r="F4076" t="s">
        <v>54</v>
      </c>
      <c r="G4076" t="str">
        <f>"03"</f>
        <v>03</v>
      </c>
      <c r="H4076" t="s">
        <v>55</v>
      </c>
      <c r="I4076" t="s">
        <v>56</v>
      </c>
      <c r="J4076" t="s">
        <v>57</v>
      </c>
      <c r="K4076">
        <v>1</v>
      </c>
      <c r="L4076">
        <v>131142</v>
      </c>
      <c r="M4076">
        <v>3.01</v>
      </c>
      <c r="N4076" t="str">
        <f t="shared" si="485"/>
        <v>000X</v>
      </c>
      <c r="O4076">
        <v>5458</v>
      </c>
      <c r="P4076" t="s">
        <v>72</v>
      </c>
      <c r="Q4076" t="s">
        <v>10886</v>
      </c>
      <c r="R4076" t="s">
        <v>140</v>
      </c>
      <c r="T4076" t="s">
        <v>61</v>
      </c>
      <c r="V4076" t="s">
        <v>19628</v>
      </c>
      <c r="W4076">
        <v>280213</v>
      </c>
      <c r="X4076">
        <v>48170</v>
      </c>
      <c r="Y4076">
        <v>232043</v>
      </c>
      <c r="Z4076">
        <v>228984</v>
      </c>
      <c r="AA4076">
        <v>198484</v>
      </c>
      <c r="AB4076" t="s">
        <v>63</v>
      </c>
      <c r="AI4076">
        <v>1</v>
      </c>
      <c r="AJ4076">
        <v>1998</v>
      </c>
      <c r="AK4076">
        <v>3</v>
      </c>
      <c r="AL4076">
        <v>2</v>
      </c>
      <c r="AN4076">
        <v>2198</v>
      </c>
      <c r="AO4076">
        <v>29</v>
      </c>
      <c r="AP4076" t="s">
        <v>63</v>
      </c>
      <c r="AQ4076" t="s">
        <v>66</v>
      </c>
      <c r="AR4076">
        <v>3720</v>
      </c>
      <c r="AW4076" t="s">
        <v>19629</v>
      </c>
      <c r="AX4076" t="s">
        <v>19630</v>
      </c>
      <c r="AY4076" t="s">
        <v>19631</v>
      </c>
      <c r="AZ4076" t="s">
        <v>70</v>
      </c>
    </row>
    <row r="4077" spans="1:52" x14ac:dyDescent="0.3">
      <c r="A4077">
        <v>2991011</v>
      </c>
      <c r="B4077" t="s">
        <v>19632</v>
      </c>
      <c r="C4077" t="str">
        <f t="shared" si="483"/>
        <v>7492</v>
      </c>
      <c r="D4077" t="s">
        <v>8411</v>
      </c>
      <c r="E4077" t="str">
        <f>"8000"</f>
        <v>8000</v>
      </c>
      <c r="F4077" t="s">
        <v>2610</v>
      </c>
      <c r="G4077" t="str">
        <f>"15"</f>
        <v>15</v>
      </c>
      <c r="H4077" t="s">
        <v>55</v>
      </c>
      <c r="I4077" t="s">
        <v>56</v>
      </c>
      <c r="J4077" t="s">
        <v>6960</v>
      </c>
      <c r="K4077">
        <v>0</v>
      </c>
      <c r="L4077">
        <v>58675</v>
      </c>
      <c r="M4077">
        <v>1.35</v>
      </c>
      <c r="N4077" t="str">
        <f t="shared" si="485"/>
        <v>000X</v>
      </c>
      <c r="O4077">
        <v>2244</v>
      </c>
      <c r="P4077" t="s">
        <v>58</v>
      </c>
      <c r="Q4077" t="s">
        <v>4583</v>
      </c>
      <c r="R4077" t="s">
        <v>266</v>
      </c>
      <c r="T4077" t="s">
        <v>61</v>
      </c>
      <c r="V4077" t="s">
        <v>19633</v>
      </c>
      <c r="W4077">
        <v>50</v>
      </c>
      <c r="X4077">
        <v>50</v>
      </c>
      <c r="Y4077">
        <v>0</v>
      </c>
      <c r="Z4077">
        <v>50</v>
      </c>
      <c r="AA4077">
        <v>50</v>
      </c>
      <c r="AB4077" t="s">
        <v>63</v>
      </c>
      <c r="AR4077">
        <v>0</v>
      </c>
      <c r="AW4077" t="s">
        <v>2613</v>
      </c>
      <c r="AX4077" t="s">
        <v>2614</v>
      </c>
      <c r="AY4077" t="s">
        <v>2615</v>
      </c>
      <c r="AZ4077" t="s">
        <v>2616</v>
      </c>
    </row>
    <row r="4078" spans="1:52" x14ac:dyDescent="0.3">
      <c r="A4078">
        <v>3104309</v>
      </c>
      <c r="B4078" t="s">
        <v>19634</v>
      </c>
      <c r="C4078" t="str">
        <f t="shared" si="483"/>
        <v>7492</v>
      </c>
      <c r="D4078" t="s">
        <v>8411</v>
      </c>
      <c r="E4078" t="str">
        <f>"0100"</f>
        <v>0100</v>
      </c>
      <c r="F4078" t="s">
        <v>54</v>
      </c>
      <c r="G4078" t="str">
        <f>"03"</f>
        <v>03</v>
      </c>
      <c r="H4078" t="s">
        <v>55</v>
      </c>
      <c r="I4078" t="s">
        <v>56</v>
      </c>
      <c r="J4078" t="s">
        <v>57</v>
      </c>
      <c r="K4078">
        <v>1</v>
      </c>
      <c r="L4078">
        <v>46306</v>
      </c>
      <c r="M4078">
        <v>1.06</v>
      </c>
      <c r="N4078" t="str">
        <f t="shared" si="485"/>
        <v>000X</v>
      </c>
      <c r="O4078">
        <v>2001</v>
      </c>
      <c r="P4078" t="s">
        <v>58</v>
      </c>
      <c r="Q4078" t="s">
        <v>10439</v>
      </c>
      <c r="R4078" t="s">
        <v>140</v>
      </c>
      <c r="T4078" t="s">
        <v>61</v>
      </c>
      <c r="V4078" t="s">
        <v>19635</v>
      </c>
      <c r="W4078">
        <v>228653</v>
      </c>
      <c r="X4078">
        <v>17010</v>
      </c>
      <c r="Y4078">
        <v>211643</v>
      </c>
      <c r="Z4078">
        <v>221707</v>
      </c>
      <c r="AA4078">
        <v>196707</v>
      </c>
      <c r="AB4078" t="s">
        <v>63</v>
      </c>
      <c r="AC4078" s="1">
        <v>43461</v>
      </c>
      <c r="AD4078">
        <v>285000</v>
      </c>
      <c r="AE4078">
        <v>2949</v>
      </c>
      <c r="AF4078">
        <v>1972</v>
      </c>
      <c r="AG4078" t="s">
        <v>64</v>
      </c>
      <c r="AH4078" t="s">
        <v>76</v>
      </c>
      <c r="AI4078">
        <v>1</v>
      </c>
      <c r="AJ4078">
        <v>2003</v>
      </c>
      <c r="AK4078">
        <v>3</v>
      </c>
      <c r="AL4078">
        <v>3</v>
      </c>
      <c r="AN4078">
        <v>2018</v>
      </c>
      <c r="AO4078">
        <v>32</v>
      </c>
      <c r="AP4078" t="s">
        <v>63</v>
      </c>
      <c r="AQ4078" t="s">
        <v>66</v>
      </c>
      <c r="AR4078">
        <v>3058</v>
      </c>
      <c r="AW4078" t="s">
        <v>19636</v>
      </c>
      <c r="AX4078" t="s">
        <v>19637</v>
      </c>
      <c r="AY4078" t="s">
        <v>19638</v>
      </c>
      <c r="AZ4078" t="s">
        <v>70</v>
      </c>
    </row>
    <row r="4079" spans="1:52" x14ac:dyDescent="0.3">
      <c r="A4079">
        <v>3151107</v>
      </c>
      <c r="B4079" t="s">
        <v>19639</v>
      </c>
      <c r="C4079" t="str">
        <f t="shared" si="483"/>
        <v>7492</v>
      </c>
      <c r="D4079" t="s">
        <v>8411</v>
      </c>
      <c r="E4079" t="str">
        <f>"0100"</f>
        <v>0100</v>
      </c>
      <c r="F4079" t="s">
        <v>54</v>
      </c>
      <c r="G4079" t="str">
        <f>"03"</f>
        <v>03</v>
      </c>
      <c r="H4079" t="s">
        <v>55</v>
      </c>
      <c r="I4079" t="s">
        <v>56</v>
      </c>
      <c r="J4079" t="s">
        <v>57</v>
      </c>
      <c r="K4079">
        <v>1</v>
      </c>
      <c r="L4079">
        <v>46501</v>
      </c>
      <c r="M4079">
        <v>1.07</v>
      </c>
      <c r="N4079" t="str">
        <f t="shared" si="485"/>
        <v>000X</v>
      </c>
      <c r="O4079">
        <v>5794</v>
      </c>
      <c r="P4079" t="s">
        <v>72</v>
      </c>
      <c r="Q4079" t="s">
        <v>8499</v>
      </c>
      <c r="R4079" t="s">
        <v>266</v>
      </c>
      <c r="T4079" t="s">
        <v>61</v>
      </c>
      <c r="V4079" t="s">
        <v>19640</v>
      </c>
      <c r="W4079">
        <v>188961</v>
      </c>
      <c r="X4079">
        <v>17080</v>
      </c>
      <c r="Y4079">
        <v>171881</v>
      </c>
      <c r="Z4079">
        <v>136555</v>
      </c>
      <c r="AA4079">
        <v>111555</v>
      </c>
      <c r="AB4079" t="s">
        <v>63</v>
      </c>
      <c r="AC4079" s="1">
        <v>41153</v>
      </c>
      <c r="AD4079">
        <v>151000</v>
      </c>
      <c r="AE4079">
        <v>2504</v>
      </c>
      <c r="AF4079">
        <v>778</v>
      </c>
      <c r="AG4079" t="s">
        <v>64</v>
      </c>
      <c r="AH4079" t="s">
        <v>76</v>
      </c>
      <c r="AI4079">
        <v>1</v>
      </c>
      <c r="AJ4079">
        <v>1995</v>
      </c>
      <c r="AK4079">
        <v>3</v>
      </c>
      <c r="AL4079">
        <v>2</v>
      </c>
      <c r="AN4079">
        <v>1891</v>
      </c>
      <c r="AO4079">
        <v>32</v>
      </c>
      <c r="AP4079" t="s">
        <v>63</v>
      </c>
      <c r="AQ4079" t="s">
        <v>66</v>
      </c>
      <c r="AR4079">
        <v>3037</v>
      </c>
      <c r="AW4079" t="s">
        <v>19641</v>
      </c>
      <c r="AY4079" t="s">
        <v>19642</v>
      </c>
      <c r="AZ4079" t="s">
        <v>70</v>
      </c>
    </row>
    <row r="4080" spans="1:52" x14ac:dyDescent="0.3">
      <c r="A4080">
        <v>3157009</v>
      </c>
      <c r="B4080" t="s">
        <v>19643</v>
      </c>
      <c r="C4080" t="str">
        <f t="shared" si="483"/>
        <v>7492</v>
      </c>
      <c r="D4080" t="s">
        <v>8411</v>
      </c>
      <c r="E4080" t="str">
        <f>"5500"</f>
        <v>5500</v>
      </c>
      <c r="F4080" t="s">
        <v>8318</v>
      </c>
      <c r="G4080" t="str">
        <f>"10"</f>
        <v>10</v>
      </c>
      <c r="H4080" t="s">
        <v>55</v>
      </c>
      <c r="I4080" t="s">
        <v>56</v>
      </c>
      <c r="J4080" t="s">
        <v>6575</v>
      </c>
      <c r="K4080">
        <v>0</v>
      </c>
      <c r="L4080">
        <v>2318278</v>
      </c>
      <c r="M4080">
        <v>53.22</v>
      </c>
      <c r="N4080" t="str">
        <f t="shared" si="485"/>
        <v>000X</v>
      </c>
      <c r="O4080">
        <v>4115</v>
      </c>
      <c r="P4080" t="s">
        <v>72</v>
      </c>
      <c r="Q4080" t="s">
        <v>18041</v>
      </c>
      <c r="R4080" t="s">
        <v>88</v>
      </c>
      <c r="T4080" t="s">
        <v>61</v>
      </c>
      <c r="V4080" t="s">
        <v>19644</v>
      </c>
      <c r="W4080">
        <v>452370</v>
      </c>
      <c r="X4080">
        <v>452370</v>
      </c>
      <c r="Y4080">
        <v>0</v>
      </c>
      <c r="Z4080">
        <v>12773</v>
      </c>
      <c r="AA4080">
        <v>12773</v>
      </c>
      <c r="AB4080" t="s">
        <v>72</v>
      </c>
      <c r="AC4080" s="1">
        <v>37237</v>
      </c>
      <c r="AD4080">
        <v>805000</v>
      </c>
      <c r="AE4080">
        <v>1476</v>
      </c>
      <c r="AF4080">
        <v>762</v>
      </c>
      <c r="AG4080" t="s">
        <v>103</v>
      </c>
      <c r="AH4080" t="s">
        <v>7866</v>
      </c>
      <c r="AR4080">
        <v>0</v>
      </c>
      <c r="AW4080" t="s">
        <v>8991</v>
      </c>
      <c r="AX4080" t="s">
        <v>8992</v>
      </c>
      <c r="AY4080" t="s">
        <v>8993</v>
      </c>
      <c r="AZ4080" t="s">
        <v>8994</v>
      </c>
    </row>
    <row r="4081" spans="1:52" x14ac:dyDescent="0.3">
      <c r="A4081">
        <v>3176057</v>
      </c>
      <c r="B4081" t="s">
        <v>19645</v>
      </c>
      <c r="C4081" t="str">
        <f t="shared" si="483"/>
        <v>7492</v>
      </c>
      <c r="D4081" t="s">
        <v>8411</v>
      </c>
      <c r="E4081" t="str">
        <f>"0100"</f>
        <v>0100</v>
      </c>
      <c r="F4081" t="s">
        <v>54</v>
      </c>
      <c r="G4081" t="str">
        <f>"02"</f>
        <v>02</v>
      </c>
      <c r="H4081" t="s">
        <v>55</v>
      </c>
      <c r="I4081" t="s">
        <v>56</v>
      </c>
      <c r="J4081" t="s">
        <v>57</v>
      </c>
      <c r="K4081">
        <v>1</v>
      </c>
      <c r="L4081">
        <v>43749</v>
      </c>
      <c r="M4081">
        <v>1</v>
      </c>
      <c r="N4081" t="str">
        <f t="shared" si="485"/>
        <v>000X</v>
      </c>
      <c r="O4081">
        <v>5295</v>
      </c>
      <c r="P4081" t="s">
        <v>72</v>
      </c>
      <c r="Q4081" t="s">
        <v>9465</v>
      </c>
      <c r="R4081" t="s">
        <v>110</v>
      </c>
      <c r="T4081" t="s">
        <v>61</v>
      </c>
      <c r="V4081" t="s">
        <v>19646</v>
      </c>
      <c r="W4081">
        <v>213875</v>
      </c>
      <c r="X4081">
        <v>16070</v>
      </c>
      <c r="Y4081">
        <v>197805</v>
      </c>
      <c r="Z4081">
        <v>155843</v>
      </c>
      <c r="AA4081">
        <v>130843</v>
      </c>
      <c r="AB4081" t="s">
        <v>63</v>
      </c>
      <c r="AC4081" s="1">
        <v>41852</v>
      </c>
      <c r="AD4081">
        <v>150000</v>
      </c>
      <c r="AE4081">
        <v>2639</v>
      </c>
      <c r="AF4081">
        <v>492</v>
      </c>
      <c r="AG4081" t="s">
        <v>64</v>
      </c>
      <c r="AH4081" t="s">
        <v>76</v>
      </c>
      <c r="AI4081">
        <v>1</v>
      </c>
      <c r="AJ4081">
        <v>1992</v>
      </c>
      <c r="AK4081">
        <v>3</v>
      </c>
      <c r="AL4081">
        <v>2</v>
      </c>
      <c r="AM4081">
        <v>1</v>
      </c>
      <c r="AN4081">
        <v>2225</v>
      </c>
      <c r="AO4081">
        <v>32</v>
      </c>
      <c r="AP4081" t="s">
        <v>63</v>
      </c>
      <c r="AQ4081" t="s">
        <v>66</v>
      </c>
      <c r="AR4081">
        <v>3139</v>
      </c>
      <c r="AW4081" t="s">
        <v>19647</v>
      </c>
      <c r="AX4081" t="s">
        <v>19648</v>
      </c>
      <c r="AY4081" t="s">
        <v>19649</v>
      </c>
      <c r="AZ4081" t="s">
        <v>70</v>
      </c>
    </row>
    <row r="4082" spans="1:52" x14ac:dyDescent="0.3">
      <c r="A4082">
        <v>2226242</v>
      </c>
      <c r="B4082" t="s">
        <v>19650</v>
      </c>
      <c r="C4082" t="str">
        <f t="shared" si="483"/>
        <v>7492</v>
      </c>
      <c r="D4082" t="s">
        <v>8411</v>
      </c>
      <c r="E4082" t="str">
        <f>"0100"</f>
        <v>0100</v>
      </c>
      <c r="F4082" t="s">
        <v>54</v>
      </c>
      <c r="G4082" t="str">
        <f>"04"</f>
        <v>04</v>
      </c>
      <c r="H4082" t="s">
        <v>55</v>
      </c>
      <c r="I4082" t="s">
        <v>56</v>
      </c>
      <c r="J4082" t="s">
        <v>8434</v>
      </c>
      <c r="K4082">
        <v>1</v>
      </c>
      <c r="L4082">
        <v>64990</v>
      </c>
      <c r="M4082">
        <v>1.49</v>
      </c>
      <c r="N4082" t="str">
        <f t="shared" si="485"/>
        <v>000X</v>
      </c>
      <c r="O4082">
        <v>5150</v>
      </c>
      <c r="P4082" t="s">
        <v>72</v>
      </c>
      <c r="Q4082" t="s">
        <v>13868</v>
      </c>
      <c r="R4082" t="s">
        <v>110</v>
      </c>
      <c r="T4082" t="s">
        <v>61</v>
      </c>
      <c r="V4082" t="s">
        <v>19651</v>
      </c>
      <c r="W4082">
        <v>220398</v>
      </c>
      <c r="X4082">
        <v>18650</v>
      </c>
      <c r="Y4082">
        <v>201748</v>
      </c>
      <c r="Z4082">
        <v>220398</v>
      </c>
      <c r="AA4082">
        <v>220398</v>
      </c>
      <c r="AB4082" t="s">
        <v>72</v>
      </c>
      <c r="AC4082" s="1">
        <v>37104</v>
      </c>
      <c r="AD4082">
        <v>180000</v>
      </c>
      <c r="AE4082">
        <v>1452</v>
      </c>
      <c r="AF4082">
        <v>1183</v>
      </c>
      <c r="AG4082" t="s">
        <v>64</v>
      </c>
      <c r="AH4082" t="s">
        <v>76</v>
      </c>
      <c r="AI4082">
        <v>1</v>
      </c>
      <c r="AJ4082">
        <v>1989</v>
      </c>
      <c r="AK4082">
        <v>3</v>
      </c>
      <c r="AL4082">
        <v>2</v>
      </c>
      <c r="AM4082">
        <v>1</v>
      </c>
      <c r="AN4082">
        <v>2276</v>
      </c>
      <c r="AO4082">
        <v>32</v>
      </c>
      <c r="AP4082" t="s">
        <v>63</v>
      </c>
      <c r="AQ4082" t="s">
        <v>66</v>
      </c>
      <c r="AR4082">
        <v>3439</v>
      </c>
      <c r="AW4082" t="s">
        <v>19652</v>
      </c>
      <c r="AX4082" t="s">
        <v>19653</v>
      </c>
      <c r="AY4082" t="s">
        <v>19654</v>
      </c>
      <c r="AZ4082" t="s">
        <v>19655</v>
      </c>
    </row>
    <row r="4083" spans="1:52" x14ac:dyDescent="0.3">
      <c r="A4083">
        <v>2869194</v>
      </c>
      <c r="B4083" t="s">
        <v>19656</v>
      </c>
      <c r="C4083" t="str">
        <f t="shared" si="483"/>
        <v>7492</v>
      </c>
      <c r="D4083" t="s">
        <v>8411</v>
      </c>
      <c r="E4083" t="str">
        <f>"0000"</f>
        <v>0000</v>
      </c>
      <c r="F4083" t="s">
        <v>108</v>
      </c>
      <c r="G4083" t="str">
        <f>"10"</f>
        <v>10</v>
      </c>
      <c r="H4083" t="s">
        <v>55</v>
      </c>
      <c r="I4083" t="s">
        <v>56</v>
      </c>
      <c r="J4083" t="s">
        <v>8434</v>
      </c>
      <c r="K4083">
        <v>0</v>
      </c>
      <c r="L4083">
        <v>61148</v>
      </c>
      <c r="M4083">
        <v>1.4</v>
      </c>
      <c r="N4083" t="str">
        <f t="shared" si="485"/>
        <v>000X</v>
      </c>
      <c r="O4083">
        <v>4756</v>
      </c>
      <c r="P4083" t="s">
        <v>72</v>
      </c>
      <c r="Q4083" t="s">
        <v>8934</v>
      </c>
      <c r="R4083" t="s">
        <v>74</v>
      </c>
      <c r="T4083" t="s">
        <v>61</v>
      </c>
      <c r="V4083" t="s">
        <v>19657</v>
      </c>
      <c r="W4083">
        <v>17550</v>
      </c>
      <c r="X4083">
        <v>17550</v>
      </c>
      <c r="Y4083">
        <v>0</v>
      </c>
      <c r="Z4083">
        <v>17550</v>
      </c>
      <c r="AA4083">
        <v>17550</v>
      </c>
      <c r="AB4083" t="s">
        <v>72</v>
      </c>
      <c r="AC4083" s="1">
        <v>37288</v>
      </c>
      <c r="AD4083">
        <v>6900</v>
      </c>
      <c r="AE4083">
        <v>1485</v>
      </c>
      <c r="AF4083">
        <v>592</v>
      </c>
      <c r="AG4083" t="s">
        <v>103</v>
      </c>
      <c r="AH4083" t="s">
        <v>391</v>
      </c>
      <c r="AR4083">
        <v>0</v>
      </c>
      <c r="AW4083" t="s">
        <v>19658</v>
      </c>
      <c r="AX4083" t="s">
        <v>19659</v>
      </c>
      <c r="AY4083" t="s">
        <v>19660</v>
      </c>
      <c r="AZ4083" t="s">
        <v>19661</v>
      </c>
    </row>
    <row r="4084" spans="1:52" x14ac:dyDescent="0.3">
      <c r="A4084">
        <v>2887443</v>
      </c>
      <c r="B4084" t="s">
        <v>19662</v>
      </c>
      <c r="C4084" t="str">
        <f t="shared" si="483"/>
        <v>7492</v>
      </c>
      <c r="D4084" t="s">
        <v>8411</v>
      </c>
      <c r="E4084" t="str">
        <f>"0100"</f>
        <v>0100</v>
      </c>
      <c r="F4084" t="s">
        <v>54</v>
      </c>
      <c r="G4084" t="str">
        <f>"02"</f>
        <v>02</v>
      </c>
      <c r="H4084" t="s">
        <v>55</v>
      </c>
      <c r="I4084" t="s">
        <v>56</v>
      </c>
      <c r="J4084" t="s">
        <v>57</v>
      </c>
      <c r="K4084">
        <v>1</v>
      </c>
      <c r="L4084">
        <v>47788</v>
      </c>
      <c r="M4084">
        <v>1.1000000000000001</v>
      </c>
      <c r="N4084" t="str">
        <f t="shared" si="485"/>
        <v>000X</v>
      </c>
      <c r="O4084">
        <v>5893</v>
      </c>
      <c r="P4084" t="s">
        <v>72</v>
      </c>
      <c r="Q4084" t="s">
        <v>11160</v>
      </c>
      <c r="R4084" t="s">
        <v>140</v>
      </c>
      <c r="T4084" t="s">
        <v>61</v>
      </c>
      <c r="V4084" t="s">
        <v>19663</v>
      </c>
      <c r="W4084">
        <v>294592</v>
      </c>
      <c r="X4084">
        <v>17550</v>
      </c>
      <c r="Y4084">
        <v>277042</v>
      </c>
      <c r="Z4084">
        <v>238590</v>
      </c>
      <c r="AA4084">
        <v>213590</v>
      </c>
      <c r="AB4084" t="s">
        <v>63</v>
      </c>
      <c r="AC4084" s="1">
        <v>42048</v>
      </c>
      <c r="AD4084">
        <v>235000</v>
      </c>
      <c r="AE4084">
        <v>2672</v>
      </c>
      <c r="AF4084">
        <v>272</v>
      </c>
      <c r="AG4084" t="s">
        <v>64</v>
      </c>
      <c r="AH4084" t="s">
        <v>76</v>
      </c>
      <c r="AI4084">
        <v>1</v>
      </c>
      <c r="AJ4084">
        <v>2003</v>
      </c>
      <c r="AK4084">
        <v>3</v>
      </c>
      <c r="AL4084">
        <v>3</v>
      </c>
      <c r="AN4084">
        <v>2927</v>
      </c>
      <c r="AO4084">
        <v>32</v>
      </c>
      <c r="AP4084" t="s">
        <v>63</v>
      </c>
      <c r="AQ4084" t="s">
        <v>66</v>
      </c>
      <c r="AR4084">
        <v>4292</v>
      </c>
      <c r="AW4084" t="s">
        <v>19664</v>
      </c>
      <c r="AX4084" t="s">
        <v>19665</v>
      </c>
      <c r="AY4084" t="s">
        <v>19666</v>
      </c>
      <c r="AZ4084" t="s">
        <v>70</v>
      </c>
    </row>
    <row r="4085" spans="1:52" x14ac:dyDescent="0.3">
      <c r="A4085">
        <v>2949970</v>
      </c>
      <c r="B4085" t="s">
        <v>19667</v>
      </c>
      <c r="C4085" t="str">
        <f t="shared" si="483"/>
        <v>7492</v>
      </c>
      <c r="D4085" t="s">
        <v>8411</v>
      </c>
      <c r="E4085" t="str">
        <f>"0000"</f>
        <v>0000</v>
      </c>
      <c r="F4085" t="s">
        <v>108</v>
      </c>
      <c r="G4085" t="str">
        <f>"11"</f>
        <v>11</v>
      </c>
      <c r="H4085" t="s">
        <v>55</v>
      </c>
      <c r="I4085" t="s">
        <v>56</v>
      </c>
      <c r="J4085" t="s">
        <v>57</v>
      </c>
      <c r="K4085">
        <v>0</v>
      </c>
      <c r="L4085">
        <v>115391</v>
      </c>
      <c r="M4085">
        <v>2.65</v>
      </c>
      <c r="N4085" t="str">
        <f t="shared" si="485"/>
        <v>000X</v>
      </c>
      <c r="O4085">
        <v>4483</v>
      </c>
      <c r="P4085" t="s">
        <v>72</v>
      </c>
      <c r="Q4085" t="s">
        <v>8989</v>
      </c>
      <c r="R4085" t="s">
        <v>140</v>
      </c>
      <c r="T4085" t="s">
        <v>61</v>
      </c>
      <c r="V4085" t="s">
        <v>19668</v>
      </c>
      <c r="W4085">
        <v>37140</v>
      </c>
      <c r="X4085">
        <v>37140</v>
      </c>
      <c r="Y4085">
        <v>0</v>
      </c>
      <c r="Z4085">
        <v>37140</v>
      </c>
      <c r="AA4085">
        <v>37140</v>
      </c>
      <c r="AB4085" t="s">
        <v>72</v>
      </c>
      <c r="AR4085">
        <v>0</v>
      </c>
      <c r="AW4085" t="s">
        <v>19669</v>
      </c>
      <c r="AX4085" t="s">
        <v>19670</v>
      </c>
      <c r="AY4085" t="s">
        <v>19671</v>
      </c>
      <c r="AZ4085" t="s">
        <v>19672</v>
      </c>
    </row>
    <row r="4086" spans="1:52" x14ac:dyDescent="0.3">
      <c r="A4086">
        <v>2949970</v>
      </c>
      <c r="B4086" t="s">
        <v>19667</v>
      </c>
      <c r="C4086" t="str">
        <f t="shared" si="483"/>
        <v>7492</v>
      </c>
      <c r="D4086" t="s">
        <v>8411</v>
      </c>
      <c r="E4086" t="str">
        <f>"0000"</f>
        <v>0000</v>
      </c>
      <c r="F4086" t="s">
        <v>108</v>
      </c>
      <c r="G4086" t="str">
        <f>"11"</f>
        <v>11</v>
      </c>
      <c r="H4086" t="s">
        <v>55</v>
      </c>
      <c r="I4086" t="s">
        <v>56</v>
      </c>
      <c r="J4086" t="s">
        <v>8434</v>
      </c>
      <c r="K4086">
        <v>0</v>
      </c>
      <c r="L4086">
        <v>115391</v>
      </c>
      <c r="M4086">
        <v>2.65</v>
      </c>
      <c r="N4086" t="str">
        <f t="shared" si="485"/>
        <v>000X</v>
      </c>
      <c r="O4086">
        <v>4483</v>
      </c>
      <c r="P4086" t="s">
        <v>72</v>
      </c>
      <c r="Q4086" t="s">
        <v>8989</v>
      </c>
      <c r="R4086" t="s">
        <v>140</v>
      </c>
      <c r="T4086" t="s">
        <v>61</v>
      </c>
      <c r="V4086" t="s">
        <v>19668</v>
      </c>
      <c r="W4086">
        <v>37140</v>
      </c>
      <c r="X4086">
        <v>37140</v>
      </c>
      <c r="Y4086">
        <v>0</v>
      </c>
      <c r="Z4086">
        <v>37140</v>
      </c>
      <c r="AA4086">
        <v>37140</v>
      </c>
      <c r="AB4086" t="s">
        <v>72</v>
      </c>
      <c r="AR4086">
        <v>0</v>
      </c>
      <c r="AW4086" t="s">
        <v>19669</v>
      </c>
      <c r="AX4086" t="s">
        <v>19670</v>
      </c>
      <c r="AY4086" t="s">
        <v>19671</v>
      </c>
      <c r="AZ4086" t="s">
        <v>19672</v>
      </c>
    </row>
    <row r="4087" spans="1:52" x14ac:dyDescent="0.3">
      <c r="A4087">
        <v>3128358</v>
      </c>
      <c r="B4087" t="s">
        <v>19673</v>
      </c>
      <c r="C4087" t="str">
        <f t="shared" si="483"/>
        <v>7492</v>
      </c>
      <c r="D4087" t="s">
        <v>8411</v>
      </c>
      <c r="E4087" t="str">
        <f>"0000"</f>
        <v>0000</v>
      </c>
      <c r="F4087" t="s">
        <v>108</v>
      </c>
      <c r="G4087" t="str">
        <f>"10"</f>
        <v>10</v>
      </c>
      <c r="H4087" t="s">
        <v>55</v>
      </c>
      <c r="I4087" t="s">
        <v>56</v>
      </c>
      <c r="J4087" t="s">
        <v>57</v>
      </c>
      <c r="K4087">
        <v>0</v>
      </c>
      <c r="L4087">
        <v>47730</v>
      </c>
      <c r="M4087">
        <v>1.1000000000000001</v>
      </c>
      <c r="N4087" t="str">
        <f t="shared" si="485"/>
        <v>000X</v>
      </c>
      <c r="O4087">
        <v>2226</v>
      </c>
      <c r="P4087" t="s">
        <v>58</v>
      </c>
      <c r="Q4087" t="s">
        <v>8940</v>
      </c>
      <c r="R4087" t="s">
        <v>140</v>
      </c>
      <c r="T4087" t="s">
        <v>61</v>
      </c>
      <c r="V4087" t="s">
        <v>19674</v>
      </c>
      <c r="W4087">
        <v>17530</v>
      </c>
      <c r="X4087">
        <v>17530</v>
      </c>
      <c r="Y4087">
        <v>0</v>
      </c>
      <c r="Z4087">
        <v>17530</v>
      </c>
      <c r="AA4087">
        <v>17530</v>
      </c>
      <c r="AB4087" t="s">
        <v>72</v>
      </c>
      <c r="AC4087" s="1">
        <v>37438</v>
      </c>
      <c r="AD4087">
        <v>12500</v>
      </c>
      <c r="AE4087">
        <v>1522</v>
      </c>
      <c r="AF4087">
        <v>2232</v>
      </c>
      <c r="AG4087" t="s">
        <v>103</v>
      </c>
      <c r="AH4087" t="s">
        <v>76</v>
      </c>
      <c r="AR4087">
        <v>0</v>
      </c>
      <c r="AW4087" t="s">
        <v>18976</v>
      </c>
      <c r="AX4087" t="s">
        <v>19675</v>
      </c>
      <c r="AY4087" t="s">
        <v>18977</v>
      </c>
      <c r="AZ4087" t="s">
        <v>70</v>
      </c>
    </row>
    <row r="4088" spans="1:52" x14ac:dyDescent="0.3">
      <c r="A4088">
        <v>3149339</v>
      </c>
      <c r="B4088" t="s">
        <v>19676</v>
      </c>
      <c r="C4088" t="str">
        <f t="shared" si="483"/>
        <v>7492</v>
      </c>
      <c r="D4088" t="s">
        <v>8411</v>
      </c>
      <c r="E4088" t="str">
        <f>"9400"</f>
        <v>9400</v>
      </c>
      <c r="F4088" t="s">
        <v>6520</v>
      </c>
      <c r="G4088" t="str">
        <f>"11"</f>
        <v>11</v>
      </c>
      <c r="H4088" t="s">
        <v>55</v>
      </c>
      <c r="I4088" t="s">
        <v>56</v>
      </c>
      <c r="J4088" t="s">
        <v>8117</v>
      </c>
      <c r="K4088">
        <v>0</v>
      </c>
      <c r="L4088">
        <v>143658</v>
      </c>
      <c r="M4088">
        <v>3.3</v>
      </c>
      <c r="N4088" t="str">
        <f>"000B"</f>
        <v>000B</v>
      </c>
      <c r="O4088">
        <v>4184</v>
      </c>
      <c r="P4088" t="s">
        <v>72</v>
      </c>
      <c r="Q4088" t="s">
        <v>8989</v>
      </c>
      <c r="R4088" t="s">
        <v>140</v>
      </c>
      <c r="T4088" t="s">
        <v>61</v>
      </c>
      <c r="V4088" t="s">
        <v>19677</v>
      </c>
      <c r="W4088">
        <v>50</v>
      </c>
      <c r="X4088">
        <v>50</v>
      </c>
      <c r="Y4088">
        <v>0</v>
      </c>
      <c r="Z4088">
        <v>50</v>
      </c>
      <c r="AA4088">
        <v>50</v>
      </c>
      <c r="AB4088" t="s">
        <v>72</v>
      </c>
      <c r="AC4088" s="1">
        <v>43869</v>
      </c>
      <c r="AD4088">
        <v>500</v>
      </c>
      <c r="AE4088">
        <v>3040</v>
      </c>
      <c r="AF4088">
        <v>1560</v>
      </c>
      <c r="AG4088" t="s">
        <v>103</v>
      </c>
      <c r="AH4088" t="s">
        <v>76</v>
      </c>
      <c r="AR4088">
        <v>0</v>
      </c>
      <c r="AW4088" t="s">
        <v>19678</v>
      </c>
      <c r="AX4088" t="s">
        <v>19679</v>
      </c>
      <c r="AY4088" t="s">
        <v>19680</v>
      </c>
      <c r="AZ4088" t="s">
        <v>2843</v>
      </c>
    </row>
    <row r="4089" spans="1:52" x14ac:dyDescent="0.3">
      <c r="A4089">
        <v>3203234</v>
      </c>
      <c r="B4089" t="s">
        <v>19681</v>
      </c>
      <c r="C4089" t="str">
        <f t="shared" si="483"/>
        <v>7492</v>
      </c>
      <c r="D4089" t="s">
        <v>8411</v>
      </c>
      <c r="E4089" t="str">
        <f>"0000"</f>
        <v>0000</v>
      </c>
      <c r="F4089" t="s">
        <v>108</v>
      </c>
      <c r="G4089" t="str">
        <f>"15"</f>
        <v>15</v>
      </c>
      <c r="H4089" t="s">
        <v>55</v>
      </c>
      <c r="I4089" t="s">
        <v>56</v>
      </c>
      <c r="J4089" t="s">
        <v>57</v>
      </c>
      <c r="K4089">
        <v>0</v>
      </c>
      <c r="L4089">
        <v>44442</v>
      </c>
      <c r="M4089">
        <v>1.02</v>
      </c>
      <c r="N4089" t="str">
        <f>"000X"</f>
        <v>000X</v>
      </c>
      <c r="O4089">
        <v>2747</v>
      </c>
      <c r="P4089" t="s">
        <v>58</v>
      </c>
      <c r="Q4089" t="s">
        <v>14287</v>
      </c>
      <c r="R4089" t="s">
        <v>140</v>
      </c>
      <c r="T4089" t="s">
        <v>61</v>
      </c>
      <c r="V4089" t="s">
        <v>19682</v>
      </c>
      <c r="W4089">
        <v>16320</v>
      </c>
      <c r="X4089">
        <v>16320</v>
      </c>
      <c r="Y4089">
        <v>0</v>
      </c>
      <c r="Z4089">
        <v>16320</v>
      </c>
      <c r="AA4089">
        <v>16320</v>
      </c>
      <c r="AB4089" t="s">
        <v>72</v>
      </c>
      <c r="AC4089" s="1">
        <v>38047</v>
      </c>
      <c r="AD4089">
        <v>22000</v>
      </c>
      <c r="AE4089">
        <v>1703</v>
      </c>
      <c r="AF4089">
        <v>35</v>
      </c>
      <c r="AG4089" t="s">
        <v>103</v>
      </c>
      <c r="AH4089" t="s">
        <v>76</v>
      </c>
      <c r="AR4089">
        <v>0</v>
      </c>
      <c r="AW4089" t="s">
        <v>6931</v>
      </c>
      <c r="AY4089" t="s">
        <v>6932</v>
      </c>
      <c r="AZ4089" t="s">
        <v>6933</v>
      </c>
    </row>
    <row r="4090" spans="1:52" x14ac:dyDescent="0.3">
      <c r="A4090">
        <v>2222077</v>
      </c>
      <c r="B4090" t="s">
        <v>19683</v>
      </c>
      <c r="C4090" t="str">
        <f t="shared" si="483"/>
        <v>7492</v>
      </c>
      <c r="D4090" t="s">
        <v>8411</v>
      </c>
      <c r="E4090" t="str">
        <f>"9400"</f>
        <v>9400</v>
      </c>
      <c r="F4090" t="s">
        <v>6520</v>
      </c>
      <c r="G4090" t="str">
        <f>"09"</f>
        <v>09</v>
      </c>
      <c r="H4090" t="s">
        <v>55</v>
      </c>
      <c r="I4090" t="s">
        <v>56</v>
      </c>
      <c r="J4090" t="s">
        <v>6521</v>
      </c>
      <c r="K4090">
        <v>0</v>
      </c>
      <c r="L4090">
        <v>12696</v>
      </c>
      <c r="M4090">
        <v>0.28999999999999998</v>
      </c>
      <c r="N4090" t="str">
        <f>"000X"</f>
        <v>000X</v>
      </c>
      <c r="P4090" t="s">
        <v>72</v>
      </c>
      <c r="Q4090" t="s">
        <v>8435</v>
      </c>
      <c r="R4090" t="s">
        <v>140</v>
      </c>
      <c r="T4090" t="s">
        <v>61</v>
      </c>
      <c r="V4090" t="s">
        <v>19684</v>
      </c>
      <c r="W4090">
        <v>50</v>
      </c>
      <c r="X4090">
        <v>50</v>
      </c>
      <c r="Y4090">
        <v>0</v>
      </c>
      <c r="Z4090">
        <v>50</v>
      </c>
      <c r="AA4090">
        <v>50</v>
      </c>
      <c r="AB4090" t="s">
        <v>72</v>
      </c>
      <c r="AC4090" s="1">
        <v>31898</v>
      </c>
      <c r="AD4090">
        <v>7304100</v>
      </c>
      <c r="AE4090">
        <v>739</v>
      </c>
      <c r="AF4090">
        <v>16</v>
      </c>
      <c r="AG4090" t="s">
        <v>103</v>
      </c>
      <c r="AH4090" t="s">
        <v>570</v>
      </c>
      <c r="AR4090">
        <v>0</v>
      </c>
      <c r="AW4090" t="s">
        <v>6523</v>
      </c>
      <c r="AX4090" t="s">
        <v>6524</v>
      </c>
      <c r="AY4090" t="s">
        <v>6525</v>
      </c>
      <c r="AZ4090" t="s">
        <v>6526</v>
      </c>
    </row>
    <row r="4091" spans="1:52" x14ac:dyDescent="0.3">
      <c r="A4091">
        <v>2222131</v>
      </c>
      <c r="B4091" t="s">
        <v>19685</v>
      </c>
      <c r="C4091" t="str">
        <f t="shared" si="483"/>
        <v>7492</v>
      </c>
      <c r="D4091" t="s">
        <v>8411</v>
      </c>
      <c r="E4091" t="str">
        <f>"9400"</f>
        <v>9400</v>
      </c>
      <c r="F4091" t="s">
        <v>6520</v>
      </c>
      <c r="G4091" t="str">
        <f>"34"</f>
        <v>34</v>
      </c>
      <c r="H4091" t="s">
        <v>1645</v>
      </c>
      <c r="I4091" t="s">
        <v>56</v>
      </c>
      <c r="J4091" t="s">
        <v>6521</v>
      </c>
      <c r="K4091">
        <v>0</v>
      </c>
      <c r="L4091">
        <v>12126</v>
      </c>
      <c r="M4091">
        <v>0.28000000000000003</v>
      </c>
      <c r="N4091" t="str">
        <f>"000X"</f>
        <v>000X</v>
      </c>
      <c r="O4091">
        <v>6159</v>
      </c>
      <c r="P4091" t="s">
        <v>72</v>
      </c>
      <c r="Q4091" t="s">
        <v>8499</v>
      </c>
      <c r="R4091" t="s">
        <v>266</v>
      </c>
      <c r="T4091" t="s">
        <v>61</v>
      </c>
      <c r="V4091" t="s">
        <v>19686</v>
      </c>
      <c r="W4091">
        <v>50</v>
      </c>
      <c r="X4091">
        <v>50</v>
      </c>
      <c r="Y4091">
        <v>0</v>
      </c>
      <c r="Z4091">
        <v>50</v>
      </c>
      <c r="AA4091">
        <v>50</v>
      </c>
      <c r="AB4091" t="s">
        <v>72</v>
      </c>
      <c r="AC4091" s="1">
        <v>31898</v>
      </c>
      <c r="AD4091">
        <v>7304100</v>
      </c>
      <c r="AE4091">
        <v>739</v>
      </c>
      <c r="AF4091">
        <v>16</v>
      </c>
      <c r="AG4091" t="s">
        <v>103</v>
      </c>
      <c r="AH4091" t="s">
        <v>570</v>
      </c>
      <c r="AR4091">
        <v>0</v>
      </c>
      <c r="AW4091" t="s">
        <v>6523</v>
      </c>
      <c r="AX4091" t="s">
        <v>6524</v>
      </c>
      <c r="AY4091" t="s">
        <v>6525</v>
      </c>
      <c r="AZ4091" t="s">
        <v>6526</v>
      </c>
    </row>
    <row r="4092" spans="1:52" x14ac:dyDescent="0.3">
      <c r="A4092">
        <v>2500930</v>
      </c>
      <c r="B4092" t="s">
        <v>19687</v>
      </c>
      <c r="C4092" t="str">
        <f t="shared" si="483"/>
        <v>7492</v>
      </c>
      <c r="D4092" t="s">
        <v>8411</v>
      </c>
      <c r="E4092" t="str">
        <f>"9400"</f>
        <v>9400</v>
      </c>
      <c r="F4092" t="s">
        <v>6520</v>
      </c>
      <c r="G4092" t="str">
        <f>"15"</f>
        <v>15</v>
      </c>
      <c r="H4092" t="s">
        <v>55</v>
      </c>
      <c r="I4092" t="s">
        <v>56</v>
      </c>
      <c r="J4092" t="s">
        <v>6521</v>
      </c>
      <c r="K4092">
        <v>0</v>
      </c>
      <c r="L4092">
        <v>13483</v>
      </c>
      <c r="M4092">
        <v>0.31</v>
      </c>
      <c r="N4092" t="str">
        <f>"000B"</f>
        <v>000B</v>
      </c>
      <c r="P4092" t="s">
        <v>72</v>
      </c>
      <c r="Q4092" t="s">
        <v>19579</v>
      </c>
      <c r="R4092" t="s">
        <v>110</v>
      </c>
      <c r="T4092" t="s">
        <v>61</v>
      </c>
      <c r="V4092" t="s">
        <v>19688</v>
      </c>
      <c r="W4092">
        <v>50</v>
      </c>
      <c r="X4092">
        <v>50</v>
      </c>
      <c r="Y4092">
        <v>0</v>
      </c>
      <c r="Z4092">
        <v>50</v>
      </c>
      <c r="AA4092">
        <v>50</v>
      </c>
      <c r="AB4092" t="s">
        <v>72</v>
      </c>
      <c r="AR4092">
        <v>0</v>
      </c>
      <c r="AW4092" t="s">
        <v>19689</v>
      </c>
      <c r="AY4092" t="s">
        <v>19690</v>
      </c>
      <c r="AZ4092" t="s">
        <v>2938</v>
      </c>
    </row>
    <row r="4093" spans="1:52" x14ac:dyDescent="0.3">
      <c r="A4093">
        <v>2614285</v>
      </c>
      <c r="B4093" t="s">
        <v>19691</v>
      </c>
      <c r="C4093" t="str">
        <f t="shared" si="483"/>
        <v>7492</v>
      </c>
      <c r="D4093" t="s">
        <v>8411</v>
      </c>
      <c r="E4093" t="str">
        <f>"0100"</f>
        <v>0100</v>
      </c>
      <c r="F4093" t="s">
        <v>54</v>
      </c>
      <c r="G4093" t="str">
        <f>"09"</f>
        <v>09</v>
      </c>
      <c r="H4093" t="s">
        <v>55</v>
      </c>
      <c r="I4093" t="s">
        <v>56</v>
      </c>
      <c r="J4093" t="s">
        <v>8434</v>
      </c>
      <c r="K4093">
        <v>1</v>
      </c>
      <c r="L4093">
        <v>59975</v>
      </c>
      <c r="M4093">
        <v>1.38</v>
      </c>
      <c r="N4093" t="str">
        <f t="shared" ref="N4093:N4104" si="486">"000X"</f>
        <v>000X</v>
      </c>
      <c r="O4093">
        <v>4547</v>
      </c>
      <c r="P4093" t="s">
        <v>72</v>
      </c>
      <c r="Q4093" t="s">
        <v>8435</v>
      </c>
      <c r="R4093" t="s">
        <v>140</v>
      </c>
      <c r="T4093" t="s">
        <v>61</v>
      </c>
      <c r="V4093" t="s">
        <v>19692</v>
      </c>
      <c r="W4093">
        <v>212199</v>
      </c>
      <c r="X4093">
        <v>17210</v>
      </c>
      <c r="Y4093">
        <v>194989</v>
      </c>
      <c r="Z4093">
        <v>212199</v>
      </c>
      <c r="AA4093">
        <v>186699</v>
      </c>
      <c r="AB4093" t="s">
        <v>63</v>
      </c>
      <c r="AC4093" s="1">
        <v>43529</v>
      </c>
      <c r="AD4093">
        <v>252500</v>
      </c>
      <c r="AE4093">
        <v>2960</v>
      </c>
      <c r="AF4093">
        <v>345</v>
      </c>
      <c r="AG4093" t="s">
        <v>64</v>
      </c>
      <c r="AH4093" t="s">
        <v>76</v>
      </c>
      <c r="AI4093">
        <v>1</v>
      </c>
      <c r="AJ4093">
        <v>1997</v>
      </c>
      <c r="AK4093">
        <v>3</v>
      </c>
      <c r="AL4093">
        <v>2</v>
      </c>
      <c r="AN4093">
        <v>1948</v>
      </c>
      <c r="AO4093">
        <v>32</v>
      </c>
      <c r="AP4093" t="s">
        <v>63</v>
      </c>
      <c r="AQ4093" t="s">
        <v>66</v>
      </c>
      <c r="AR4093">
        <v>2912</v>
      </c>
      <c r="AW4093" t="s">
        <v>19693</v>
      </c>
      <c r="AY4093" t="s">
        <v>19694</v>
      </c>
      <c r="AZ4093" t="s">
        <v>70</v>
      </c>
    </row>
    <row r="4094" spans="1:52" x14ac:dyDescent="0.3">
      <c r="A4094">
        <v>2614293</v>
      </c>
      <c r="B4094" t="s">
        <v>19695</v>
      </c>
      <c r="C4094" t="str">
        <f t="shared" si="483"/>
        <v>7492</v>
      </c>
      <c r="D4094" t="s">
        <v>8411</v>
      </c>
      <c r="E4094" t="str">
        <f>"0100"</f>
        <v>0100</v>
      </c>
      <c r="F4094" t="s">
        <v>54</v>
      </c>
      <c r="G4094" t="str">
        <f>"09"</f>
        <v>09</v>
      </c>
      <c r="H4094" t="s">
        <v>55</v>
      </c>
      <c r="I4094" t="s">
        <v>56</v>
      </c>
      <c r="J4094" t="s">
        <v>8434</v>
      </c>
      <c r="K4094">
        <v>1</v>
      </c>
      <c r="L4094">
        <v>58368</v>
      </c>
      <c r="M4094">
        <v>1.34</v>
      </c>
      <c r="N4094" t="str">
        <f t="shared" si="486"/>
        <v>000X</v>
      </c>
      <c r="O4094">
        <v>4565</v>
      </c>
      <c r="P4094" t="s">
        <v>72</v>
      </c>
      <c r="Q4094" t="s">
        <v>8435</v>
      </c>
      <c r="R4094" t="s">
        <v>140</v>
      </c>
      <c r="T4094" t="s">
        <v>61</v>
      </c>
      <c r="V4094" t="s">
        <v>19696</v>
      </c>
      <c r="W4094">
        <v>208285</v>
      </c>
      <c r="X4094">
        <v>16750</v>
      </c>
      <c r="Y4094">
        <v>191535</v>
      </c>
      <c r="Z4094">
        <v>164077</v>
      </c>
      <c r="AA4094">
        <v>139077</v>
      </c>
      <c r="AB4094" t="s">
        <v>63</v>
      </c>
      <c r="AC4094" s="1">
        <v>37500</v>
      </c>
      <c r="AD4094">
        <v>178000</v>
      </c>
      <c r="AE4094">
        <v>1539</v>
      </c>
      <c r="AF4094">
        <v>348</v>
      </c>
      <c r="AG4094" t="s">
        <v>64</v>
      </c>
      <c r="AH4094" t="s">
        <v>76</v>
      </c>
      <c r="AI4094">
        <v>1</v>
      </c>
      <c r="AJ4094">
        <v>2000</v>
      </c>
      <c r="AK4094">
        <v>3</v>
      </c>
      <c r="AL4094">
        <v>2</v>
      </c>
      <c r="AN4094">
        <v>2003</v>
      </c>
      <c r="AO4094">
        <v>32</v>
      </c>
      <c r="AP4094" t="s">
        <v>63</v>
      </c>
      <c r="AQ4094" t="s">
        <v>66</v>
      </c>
      <c r="AR4094">
        <v>2803</v>
      </c>
      <c r="AW4094" t="s">
        <v>19697</v>
      </c>
      <c r="AY4094" t="s">
        <v>19698</v>
      </c>
      <c r="AZ4094" t="s">
        <v>70</v>
      </c>
    </row>
    <row r="4095" spans="1:52" x14ac:dyDescent="0.3">
      <c r="A4095">
        <v>2614340</v>
      </c>
      <c r="B4095" t="s">
        <v>19699</v>
      </c>
      <c r="C4095" t="str">
        <f t="shared" si="483"/>
        <v>7492</v>
      </c>
      <c r="D4095" t="s">
        <v>8411</v>
      </c>
      <c r="E4095" t="str">
        <f>"0000"</f>
        <v>0000</v>
      </c>
      <c r="F4095" t="s">
        <v>108</v>
      </c>
      <c r="G4095" t="str">
        <f>"09"</f>
        <v>09</v>
      </c>
      <c r="H4095" t="s">
        <v>55</v>
      </c>
      <c r="I4095" t="s">
        <v>56</v>
      </c>
      <c r="J4095" t="s">
        <v>57</v>
      </c>
      <c r="K4095">
        <v>0</v>
      </c>
      <c r="L4095">
        <v>44529</v>
      </c>
      <c r="M4095">
        <v>1.02</v>
      </c>
      <c r="N4095" t="str">
        <f t="shared" si="486"/>
        <v>000X</v>
      </c>
      <c r="O4095">
        <v>3686</v>
      </c>
      <c r="P4095" t="s">
        <v>58</v>
      </c>
      <c r="Q4095" t="s">
        <v>19463</v>
      </c>
      <c r="R4095" t="s">
        <v>19464</v>
      </c>
      <c r="T4095" t="s">
        <v>61</v>
      </c>
      <c r="V4095" t="s">
        <v>19700</v>
      </c>
      <c r="W4095">
        <v>16360</v>
      </c>
      <c r="X4095">
        <v>16360</v>
      </c>
      <c r="Y4095">
        <v>0</v>
      </c>
      <c r="Z4095">
        <v>16360</v>
      </c>
      <c r="AA4095">
        <v>16360</v>
      </c>
      <c r="AB4095" t="s">
        <v>72</v>
      </c>
      <c r="AC4095" s="1">
        <v>43560</v>
      </c>
      <c r="AD4095">
        <v>25000</v>
      </c>
      <c r="AE4095">
        <v>2968</v>
      </c>
      <c r="AF4095">
        <v>967</v>
      </c>
      <c r="AG4095" t="s">
        <v>103</v>
      </c>
      <c r="AH4095" t="s">
        <v>76</v>
      </c>
      <c r="AR4095">
        <v>0</v>
      </c>
      <c r="AW4095" t="s">
        <v>19701</v>
      </c>
      <c r="AX4095" t="s">
        <v>19702</v>
      </c>
      <c r="AY4095" t="s">
        <v>19703</v>
      </c>
      <c r="AZ4095" t="s">
        <v>70</v>
      </c>
    </row>
    <row r="4096" spans="1:52" x14ac:dyDescent="0.3">
      <c r="A4096">
        <v>2614358</v>
      </c>
      <c r="B4096" t="s">
        <v>19704</v>
      </c>
      <c r="C4096" t="str">
        <f t="shared" si="483"/>
        <v>7492</v>
      </c>
      <c r="D4096" t="s">
        <v>8411</v>
      </c>
      <c r="E4096" t="str">
        <f>"0100"</f>
        <v>0100</v>
      </c>
      <c r="F4096" t="s">
        <v>54</v>
      </c>
      <c r="G4096" t="str">
        <f>"09"</f>
        <v>09</v>
      </c>
      <c r="H4096" t="s">
        <v>55</v>
      </c>
      <c r="I4096" t="s">
        <v>56</v>
      </c>
      <c r="J4096" t="s">
        <v>57</v>
      </c>
      <c r="K4096">
        <v>1</v>
      </c>
      <c r="L4096">
        <v>44029</v>
      </c>
      <c r="M4096">
        <v>1.01</v>
      </c>
      <c r="N4096" t="str">
        <f t="shared" si="486"/>
        <v>000X</v>
      </c>
      <c r="O4096">
        <v>3672</v>
      </c>
      <c r="P4096" t="s">
        <v>58</v>
      </c>
      <c r="Q4096" t="s">
        <v>19463</v>
      </c>
      <c r="R4096" t="s">
        <v>19464</v>
      </c>
      <c r="T4096" t="s">
        <v>61</v>
      </c>
      <c r="V4096" t="s">
        <v>19705</v>
      </c>
      <c r="W4096">
        <v>228491</v>
      </c>
      <c r="X4096">
        <v>16170</v>
      </c>
      <c r="Y4096">
        <v>212321</v>
      </c>
      <c r="Z4096">
        <v>202587</v>
      </c>
      <c r="AA4096">
        <v>177587</v>
      </c>
      <c r="AB4096" t="s">
        <v>63</v>
      </c>
      <c r="AC4096" s="1">
        <v>42774</v>
      </c>
      <c r="AD4096">
        <v>235000</v>
      </c>
      <c r="AE4096">
        <v>2810</v>
      </c>
      <c r="AF4096">
        <v>1378</v>
      </c>
      <c r="AG4096" t="s">
        <v>64</v>
      </c>
      <c r="AH4096" t="s">
        <v>76</v>
      </c>
      <c r="AI4096">
        <v>1</v>
      </c>
      <c r="AJ4096">
        <v>1999</v>
      </c>
      <c r="AK4096">
        <v>3</v>
      </c>
      <c r="AL4096">
        <v>3</v>
      </c>
      <c r="AN4096">
        <v>2260</v>
      </c>
      <c r="AO4096">
        <v>32</v>
      </c>
      <c r="AP4096" t="s">
        <v>63</v>
      </c>
      <c r="AQ4096" t="s">
        <v>66</v>
      </c>
      <c r="AR4096">
        <v>3204</v>
      </c>
      <c r="AW4096" t="s">
        <v>19701</v>
      </c>
      <c r="AX4096" t="s">
        <v>19702</v>
      </c>
      <c r="AY4096" t="s">
        <v>19703</v>
      </c>
      <c r="AZ4096" t="s">
        <v>70</v>
      </c>
    </row>
    <row r="4097" spans="1:52" x14ac:dyDescent="0.3">
      <c r="A4097">
        <v>2614595</v>
      </c>
      <c r="B4097" t="s">
        <v>19706</v>
      </c>
      <c r="C4097" t="str">
        <f t="shared" si="483"/>
        <v>7492</v>
      </c>
      <c r="D4097" t="s">
        <v>8411</v>
      </c>
      <c r="E4097" t="str">
        <f>"0100"</f>
        <v>0100</v>
      </c>
      <c r="F4097" t="s">
        <v>54</v>
      </c>
      <c r="G4097" t="str">
        <f>"09"</f>
        <v>09</v>
      </c>
      <c r="H4097" t="s">
        <v>55</v>
      </c>
      <c r="I4097" t="s">
        <v>56</v>
      </c>
      <c r="J4097" t="s">
        <v>57</v>
      </c>
      <c r="K4097">
        <v>1</v>
      </c>
      <c r="L4097">
        <v>45453</v>
      </c>
      <c r="M4097">
        <v>1.04</v>
      </c>
      <c r="N4097" t="str">
        <f t="shared" si="486"/>
        <v>000X</v>
      </c>
      <c r="O4097">
        <v>4740</v>
      </c>
      <c r="P4097" t="s">
        <v>72</v>
      </c>
      <c r="Q4097" t="s">
        <v>8435</v>
      </c>
      <c r="R4097" t="s">
        <v>140</v>
      </c>
      <c r="T4097" t="s">
        <v>61</v>
      </c>
      <c r="V4097" t="s">
        <v>19707</v>
      </c>
      <c r="W4097">
        <v>241742</v>
      </c>
      <c r="X4097">
        <v>16700</v>
      </c>
      <c r="Y4097">
        <v>225042</v>
      </c>
      <c r="Z4097">
        <v>197064</v>
      </c>
      <c r="AA4097">
        <v>171564</v>
      </c>
      <c r="AB4097" t="s">
        <v>63</v>
      </c>
      <c r="AC4097" s="1">
        <v>34973</v>
      </c>
      <c r="AD4097">
        <v>24200</v>
      </c>
      <c r="AE4097">
        <v>1104</v>
      </c>
      <c r="AF4097">
        <v>1483</v>
      </c>
      <c r="AG4097" t="s">
        <v>103</v>
      </c>
      <c r="AH4097" t="s">
        <v>873</v>
      </c>
      <c r="AI4097">
        <v>1</v>
      </c>
      <c r="AJ4097">
        <v>1996</v>
      </c>
      <c r="AK4097">
        <v>4</v>
      </c>
      <c r="AL4097">
        <v>3</v>
      </c>
      <c r="AN4097">
        <v>2183</v>
      </c>
      <c r="AO4097">
        <v>32</v>
      </c>
      <c r="AP4097" t="s">
        <v>63</v>
      </c>
      <c r="AQ4097" t="s">
        <v>66</v>
      </c>
      <c r="AR4097">
        <v>3337</v>
      </c>
      <c r="AW4097" t="s">
        <v>19708</v>
      </c>
      <c r="AX4097" t="s">
        <v>19709</v>
      </c>
      <c r="AY4097" t="s">
        <v>19710</v>
      </c>
      <c r="AZ4097" t="s">
        <v>70</v>
      </c>
    </row>
    <row r="4098" spans="1:52" x14ac:dyDescent="0.3">
      <c r="A4098">
        <v>2825022</v>
      </c>
      <c r="B4098" t="s">
        <v>19711</v>
      </c>
      <c r="C4098" t="str">
        <f t="shared" ref="C4098:C4161" si="487">"7492"</f>
        <v>7492</v>
      </c>
      <c r="D4098" t="s">
        <v>8411</v>
      </c>
      <c r="E4098" t="str">
        <f>"0100"</f>
        <v>0100</v>
      </c>
      <c r="F4098" t="s">
        <v>54</v>
      </c>
      <c r="G4098" t="str">
        <f>"10"</f>
        <v>10</v>
      </c>
      <c r="H4098" t="s">
        <v>55</v>
      </c>
      <c r="I4098" t="s">
        <v>56</v>
      </c>
      <c r="J4098" t="s">
        <v>57</v>
      </c>
      <c r="K4098">
        <v>1</v>
      </c>
      <c r="L4098">
        <v>43750</v>
      </c>
      <c r="M4098">
        <v>1</v>
      </c>
      <c r="N4098" t="str">
        <f t="shared" si="486"/>
        <v>000X</v>
      </c>
      <c r="O4098">
        <v>4436</v>
      </c>
      <c r="P4098" t="s">
        <v>72</v>
      </c>
      <c r="Q4098" t="s">
        <v>9035</v>
      </c>
      <c r="R4098" t="s">
        <v>140</v>
      </c>
      <c r="T4098" t="s">
        <v>61</v>
      </c>
      <c r="V4098" t="s">
        <v>19712</v>
      </c>
      <c r="W4098">
        <v>254876</v>
      </c>
      <c r="X4098">
        <v>16070</v>
      </c>
      <c r="Y4098">
        <v>238806</v>
      </c>
      <c r="Z4098">
        <v>254876</v>
      </c>
      <c r="AA4098">
        <v>254876</v>
      </c>
      <c r="AB4098" t="s">
        <v>72</v>
      </c>
      <c r="AC4098" s="1">
        <v>39114</v>
      </c>
      <c r="AD4098">
        <v>62500</v>
      </c>
      <c r="AE4098">
        <v>2097</v>
      </c>
      <c r="AF4098">
        <v>1852</v>
      </c>
      <c r="AG4098" t="s">
        <v>103</v>
      </c>
      <c r="AH4098" t="s">
        <v>76</v>
      </c>
      <c r="AI4098">
        <v>1</v>
      </c>
      <c r="AJ4098">
        <v>2008</v>
      </c>
      <c r="AK4098">
        <v>3</v>
      </c>
      <c r="AL4098">
        <v>2</v>
      </c>
      <c r="AN4098">
        <v>2319</v>
      </c>
      <c r="AO4098">
        <v>32</v>
      </c>
      <c r="AP4098" t="s">
        <v>63</v>
      </c>
      <c r="AQ4098" t="s">
        <v>66</v>
      </c>
      <c r="AR4098">
        <v>3477</v>
      </c>
      <c r="AW4098" t="s">
        <v>19713</v>
      </c>
      <c r="AX4098" t="s">
        <v>19714</v>
      </c>
      <c r="AY4098" t="s">
        <v>19715</v>
      </c>
      <c r="AZ4098" t="s">
        <v>19716</v>
      </c>
    </row>
    <row r="4099" spans="1:52" x14ac:dyDescent="0.3">
      <c r="A4099">
        <v>2848634</v>
      </c>
      <c r="B4099" t="s">
        <v>19717</v>
      </c>
      <c r="C4099" t="str">
        <f t="shared" si="487"/>
        <v>7492</v>
      </c>
      <c r="D4099" t="s">
        <v>8411</v>
      </c>
      <c r="E4099" t="str">
        <f>"0000"</f>
        <v>0000</v>
      </c>
      <c r="F4099" t="s">
        <v>108</v>
      </c>
      <c r="G4099" t="str">
        <f>"15"</f>
        <v>15</v>
      </c>
      <c r="H4099" t="s">
        <v>55</v>
      </c>
      <c r="I4099" t="s">
        <v>56</v>
      </c>
      <c r="J4099" t="s">
        <v>57</v>
      </c>
      <c r="K4099">
        <v>0</v>
      </c>
      <c r="L4099">
        <v>43676</v>
      </c>
      <c r="M4099">
        <v>1</v>
      </c>
      <c r="N4099" t="str">
        <f t="shared" si="486"/>
        <v>000X</v>
      </c>
      <c r="O4099">
        <v>2429</v>
      </c>
      <c r="P4099" t="s">
        <v>58</v>
      </c>
      <c r="Q4099" t="s">
        <v>4583</v>
      </c>
      <c r="R4099" t="s">
        <v>266</v>
      </c>
      <c r="T4099" t="s">
        <v>61</v>
      </c>
      <c r="V4099" t="s">
        <v>19718</v>
      </c>
      <c r="W4099">
        <v>16040</v>
      </c>
      <c r="X4099">
        <v>16040</v>
      </c>
      <c r="Y4099">
        <v>0</v>
      </c>
      <c r="Z4099">
        <v>16040</v>
      </c>
      <c r="AA4099">
        <v>16040</v>
      </c>
      <c r="AB4099" t="s">
        <v>72</v>
      </c>
      <c r="AC4099" s="1">
        <v>43712</v>
      </c>
      <c r="AD4099">
        <v>36500</v>
      </c>
      <c r="AE4099">
        <v>3004</v>
      </c>
      <c r="AF4099">
        <v>1935</v>
      </c>
      <c r="AG4099" t="s">
        <v>103</v>
      </c>
      <c r="AH4099" t="s">
        <v>76</v>
      </c>
      <c r="AR4099">
        <v>0</v>
      </c>
      <c r="AW4099" t="s">
        <v>19719</v>
      </c>
      <c r="AX4099" t="s">
        <v>19720</v>
      </c>
      <c r="AY4099" t="s">
        <v>19721</v>
      </c>
      <c r="AZ4099" t="s">
        <v>17302</v>
      </c>
    </row>
    <row r="4100" spans="1:52" x14ac:dyDescent="0.3">
      <c r="A4100">
        <v>2848642</v>
      </c>
      <c r="B4100" t="s">
        <v>19722</v>
      </c>
      <c r="C4100" t="str">
        <f t="shared" si="487"/>
        <v>7492</v>
      </c>
      <c r="D4100" t="s">
        <v>8411</v>
      </c>
      <c r="E4100" t="str">
        <f>"0100"</f>
        <v>0100</v>
      </c>
      <c r="F4100" t="s">
        <v>54</v>
      </c>
      <c r="G4100" t="str">
        <f>"15"</f>
        <v>15</v>
      </c>
      <c r="H4100" t="s">
        <v>55</v>
      </c>
      <c r="I4100" t="s">
        <v>56</v>
      </c>
      <c r="J4100" t="s">
        <v>57</v>
      </c>
      <c r="K4100">
        <v>1</v>
      </c>
      <c r="L4100">
        <v>43013</v>
      </c>
      <c r="M4100">
        <v>0.99</v>
      </c>
      <c r="N4100" t="str">
        <f t="shared" si="486"/>
        <v>000X</v>
      </c>
      <c r="O4100">
        <v>2391</v>
      </c>
      <c r="P4100" t="s">
        <v>58</v>
      </c>
      <c r="Q4100" t="s">
        <v>4583</v>
      </c>
      <c r="R4100" t="s">
        <v>266</v>
      </c>
      <c r="T4100" t="s">
        <v>61</v>
      </c>
      <c r="V4100" t="s">
        <v>19723</v>
      </c>
      <c r="W4100">
        <v>246298</v>
      </c>
      <c r="X4100">
        <v>15800</v>
      </c>
      <c r="Y4100">
        <v>230498</v>
      </c>
      <c r="Z4100">
        <v>214325</v>
      </c>
      <c r="AA4100">
        <v>0</v>
      </c>
      <c r="AB4100" t="s">
        <v>63</v>
      </c>
      <c r="AC4100" s="1">
        <v>43026</v>
      </c>
      <c r="AD4100">
        <v>265000</v>
      </c>
      <c r="AE4100">
        <v>2859</v>
      </c>
      <c r="AF4100">
        <v>1420</v>
      </c>
      <c r="AG4100" t="s">
        <v>64</v>
      </c>
      <c r="AH4100" t="s">
        <v>76</v>
      </c>
      <c r="AI4100">
        <v>1</v>
      </c>
      <c r="AJ4100">
        <v>1998</v>
      </c>
      <c r="AK4100">
        <v>4</v>
      </c>
      <c r="AL4100">
        <v>3</v>
      </c>
      <c r="AN4100">
        <v>2634</v>
      </c>
      <c r="AO4100">
        <v>32</v>
      </c>
      <c r="AP4100" t="s">
        <v>63</v>
      </c>
      <c r="AQ4100" t="s">
        <v>66</v>
      </c>
      <c r="AR4100">
        <v>3538</v>
      </c>
      <c r="AW4100" t="s">
        <v>19724</v>
      </c>
      <c r="AX4100" t="s">
        <v>19725</v>
      </c>
      <c r="AY4100" t="s">
        <v>19726</v>
      </c>
      <c r="AZ4100" t="s">
        <v>70</v>
      </c>
    </row>
    <row r="4101" spans="1:52" x14ac:dyDescent="0.3">
      <c r="A4101">
        <v>2856475</v>
      </c>
      <c r="B4101" t="s">
        <v>19727</v>
      </c>
      <c r="C4101" t="str">
        <f t="shared" si="487"/>
        <v>7492</v>
      </c>
      <c r="D4101" t="s">
        <v>8411</v>
      </c>
      <c r="E4101" t="str">
        <f>"0100"</f>
        <v>0100</v>
      </c>
      <c r="F4101" t="s">
        <v>54</v>
      </c>
      <c r="G4101" t="str">
        <f>"03"</f>
        <v>03</v>
      </c>
      <c r="H4101" t="s">
        <v>55</v>
      </c>
      <c r="I4101" t="s">
        <v>56</v>
      </c>
      <c r="J4101" t="s">
        <v>57</v>
      </c>
      <c r="K4101">
        <v>1</v>
      </c>
      <c r="L4101">
        <v>128371</v>
      </c>
      <c r="M4101">
        <v>2.95</v>
      </c>
      <c r="N4101" t="str">
        <f t="shared" si="486"/>
        <v>000X</v>
      </c>
      <c r="O4101">
        <v>5964</v>
      </c>
      <c r="P4101" t="s">
        <v>72</v>
      </c>
      <c r="Q4101" t="s">
        <v>11160</v>
      </c>
      <c r="R4101" t="s">
        <v>140</v>
      </c>
      <c r="T4101" t="s">
        <v>61</v>
      </c>
      <c r="V4101" t="s">
        <v>19728</v>
      </c>
      <c r="W4101">
        <v>190876</v>
      </c>
      <c r="X4101">
        <v>40930</v>
      </c>
      <c r="Y4101">
        <v>149946</v>
      </c>
      <c r="Z4101">
        <v>145857</v>
      </c>
      <c r="AA4101">
        <v>120857</v>
      </c>
      <c r="AB4101" t="s">
        <v>63</v>
      </c>
      <c r="AC4101" s="1">
        <v>32509</v>
      </c>
      <c r="AD4101">
        <v>10000</v>
      </c>
      <c r="AE4101">
        <v>807</v>
      </c>
      <c r="AF4101">
        <v>803</v>
      </c>
      <c r="AG4101" t="s">
        <v>103</v>
      </c>
      <c r="AH4101" t="s">
        <v>76</v>
      </c>
      <c r="AI4101">
        <v>1</v>
      </c>
      <c r="AJ4101">
        <v>1988</v>
      </c>
      <c r="AK4101">
        <v>2</v>
      </c>
      <c r="AL4101">
        <v>2</v>
      </c>
      <c r="AN4101">
        <v>1655</v>
      </c>
      <c r="AO4101">
        <v>32</v>
      </c>
      <c r="AP4101" t="s">
        <v>63</v>
      </c>
      <c r="AQ4101" t="s">
        <v>66</v>
      </c>
      <c r="AR4101">
        <v>2397</v>
      </c>
      <c r="AW4101" t="s">
        <v>19729</v>
      </c>
      <c r="AX4101" t="s">
        <v>19730</v>
      </c>
      <c r="AY4101" t="s">
        <v>19731</v>
      </c>
      <c r="AZ4101" t="s">
        <v>19732</v>
      </c>
    </row>
    <row r="4102" spans="1:52" x14ac:dyDescent="0.3">
      <c r="A4102">
        <v>2950021</v>
      </c>
      <c r="B4102" t="s">
        <v>19499</v>
      </c>
      <c r="C4102" t="str">
        <f t="shared" si="487"/>
        <v>7492</v>
      </c>
      <c r="D4102" t="s">
        <v>8411</v>
      </c>
      <c r="E4102" t="str">
        <f>"0000"</f>
        <v>0000</v>
      </c>
      <c r="F4102" t="s">
        <v>108</v>
      </c>
      <c r="G4102" t="str">
        <f>"10"</f>
        <v>10</v>
      </c>
      <c r="H4102" t="s">
        <v>55</v>
      </c>
      <c r="I4102" t="s">
        <v>56</v>
      </c>
      <c r="J4102" t="s">
        <v>57</v>
      </c>
      <c r="K4102">
        <v>0</v>
      </c>
      <c r="L4102">
        <v>111635</v>
      </c>
      <c r="M4102">
        <v>2.56</v>
      </c>
      <c r="N4102" t="str">
        <f t="shared" si="486"/>
        <v>000X</v>
      </c>
      <c r="O4102">
        <v>2498</v>
      </c>
      <c r="P4102" t="s">
        <v>58</v>
      </c>
      <c r="Q4102" t="s">
        <v>8940</v>
      </c>
      <c r="R4102" t="s">
        <v>140</v>
      </c>
      <c r="T4102" t="s">
        <v>61</v>
      </c>
      <c r="V4102" t="s">
        <v>19500</v>
      </c>
      <c r="W4102">
        <v>36230</v>
      </c>
      <c r="X4102">
        <v>36230</v>
      </c>
      <c r="Y4102">
        <v>0</v>
      </c>
      <c r="Z4102">
        <v>36230</v>
      </c>
      <c r="AA4102">
        <v>36230</v>
      </c>
      <c r="AB4102" t="s">
        <v>72</v>
      </c>
      <c r="AR4102">
        <v>0</v>
      </c>
      <c r="AW4102" t="s">
        <v>19501</v>
      </c>
      <c r="AX4102" t="s">
        <v>19502</v>
      </c>
      <c r="AY4102" t="s">
        <v>18452</v>
      </c>
      <c r="AZ4102" t="s">
        <v>70</v>
      </c>
    </row>
    <row r="4103" spans="1:52" x14ac:dyDescent="0.3">
      <c r="A4103">
        <v>2953560</v>
      </c>
      <c r="B4103" t="s">
        <v>19733</v>
      </c>
      <c r="C4103" t="str">
        <f t="shared" si="487"/>
        <v>7492</v>
      </c>
      <c r="D4103" t="s">
        <v>8411</v>
      </c>
      <c r="E4103" t="str">
        <f>"0100"</f>
        <v>0100</v>
      </c>
      <c r="F4103" t="s">
        <v>54</v>
      </c>
      <c r="G4103" t="str">
        <f>"10"</f>
        <v>10</v>
      </c>
      <c r="H4103" t="s">
        <v>55</v>
      </c>
      <c r="I4103" t="s">
        <v>56</v>
      </c>
      <c r="J4103" t="s">
        <v>57</v>
      </c>
      <c r="K4103">
        <v>1</v>
      </c>
      <c r="L4103">
        <v>46236</v>
      </c>
      <c r="M4103">
        <v>1.06</v>
      </c>
      <c r="N4103" t="str">
        <f t="shared" si="486"/>
        <v>000X</v>
      </c>
      <c r="O4103">
        <v>2581</v>
      </c>
      <c r="P4103" t="s">
        <v>58</v>
      </c>
      <c r="Q4103" t="s">
        <v>8929</v>
      </c>
      <c r="R4103" t="s">
        <v>140</v>
      </c>
      <c r="T4103" t="s">
        <v>61</v>
      </c>
      <c r="V4103" t="s">
        <v>19734</v>
      </c>
      <c r="W4103">
        <v>199307</v>
      </c>
      <c r="X4103">
        <v>16980</v>
      </c>
      <c r="Y4103">
        <v>182327</v>
      </c>
      <c r="Z4103">
        <v>151512</v>
      </c>
      <c r="AA4103">
        <v>126512</v>
      </c>
      <c r="AB4103" t="s">
        <v>63</v>
      </c>
      <c r="AC4103" s="1">
        <v>38596</v>
      </c>
      <c r="AD4103">
        <v>255000</v>
      </c>
      <c r="AE4103">
        <v>1916</v>
      </c>
      <c r="AF4103">
        <v>927</v>
      </c>
      <c r="AG4103" t="s">
        <v>64</v>
      </c>
      <c r="AH4103" t="s">
        <v>76</v>
      </c>
      <c r="AI4103">
        <v>1</v>
      </c>
      <c r="AJ4103">
        <v>2001</v>
      </c>
      <c r="AK4103">
        <v>3</v>
      </c>
      <c r="AL4103">
        <v>2</v>
      </c>
      <c r="AN4103">
        <v>1787</v>
      </c>
      <c r="AO4103">
        <v>32</v>
      </c>
      <c r="AP4103" t="s">
        <v>63</v>
      </c>
      <c r="AQ4103" t="s">
        <v>66</v>
      </c>
      <c r="AR4103">
        <v>2700</v>
      </c>
      <c r="AW4103" t="s">
        <v>19735</v>
      </c>
      <c r="AX4103" t="s">
        <v>19736</v>
      </c>
      <c r="AY4103" t="s">
        <v>19737</v>
      </c>
      <c r="AZ4103" t="s">
        <v>70</v>
      </c>
    </row>
    <row r="4104" spans="1:52" x14ac:dyDescent="0.3">
      <c r="A4104">
        <v>2953578</v>
      </c>
      <c r="B4104" t="s">
        <v>19738</v>
      </c>
      <c r="C4104" t="str">
        <f t="shared" si="487"/>
        <v>7492</v>
      </c>
      <c r="D4104" t="s">
        <v>8411</v>
      </c>
      <c r="E4104" t="str">
        <f>"0100"</f>
        <v>0100</v>
      </c>
      <c r="F4104" t="s">
        <v>54</v>
      </c>
      <c r="G4104" t="str">
        <f>"10"</f>
        <v>10</v>
      </c>
      <c r="H4104" t="s">
        <v>55</v>
      </c>
      <c r="I4104" t="s">
        <v>56</v>
      </c>
      <c r="J4104" t="s">
        <v>57</v>
      </c>
      <c r="K4104">
        <v>1</v>
      </c>
      <c r="L4104">
        <v>46228</v>
      </c>
      <c r="M4104">
        <v>1.06</v>
      </c>
      <c r="N4104" t="str">
        <f t="shared" si="486"/>
        <v>000X</v>
      </c>
      <c r="O4104">
        <v>2599</v>
      </c>
      <c r="P4104" t="s">
        <v>58</v>
      </c>
      <c r="Q4104" t="s">
        <v>8929</v>
      </c>
      <c r="R4104" t="s">
        <v>140</v>
      </c>
      <c r="T4104" t="s">
        <v>61</v>
      </c>
      <c r="V4104" t="s">
        <v>19739</v>
      </c>
      <c r="W4104">
        <v>208326</v>
      </c>
      <c r="X4104">
        <v>16980</v>
      </c>
      <c r="Y4104">
        <v>191346</v>
      </c>
      <c r="Z4104">
        <v>171596</v>
      </c>
      <c r="AA4104">
        <v>146596</v>
      </c>
      <c r="AB4104" t="s">
        <v>63</v>
      </c>
      <c r="AC4104" s="1">
        <v>43847</v>
      </c>
      <c r="AD4104">
        <v>249000</v>
      </c>
      <c r="AE4104">
        <v>3033</v>
      </c>
      <c r="AF4104">
        <v>426</v>
      </c>
      <c r="AG4104" t="s">
        <v>64</v>
      </c>
      <c r="AH4104" t="s">
        <v>76</v>
      </c>
      <c r="AI4104">
        <v>1</v>
      </c>
      <c r="AJ4104">
        <v>2002</v>
      </c>
      <c r="AK4104">
        <v>3</v>
      </c>
      <c r="AL4104">
        <v>2</v>
      </c>
      <c r="AN4104">
        <v>1920</v>
      </c>
      <c r="AO4104">
        <v>32</v>
      </c>
      <c r="AP4104" t="s">
        <v>63</v>
      </c>
      <c r="AQ4104" t="s">
        <v>66</v>
      </c>
      <c r="AR4104">
        <v>2771</v>
      </c>
      <c r="AW4104" t="s">
        <v>19740</v>
      </c>
      <c r="AX4104" t="s">
        <v>19741</v>
      </c>
      <c r="AY4104" t="s">
        <v>19742</v>
      </c>
      <c r="AZ4104" t="s">
        <v>70</v>
      </c>
    </row>
    <row r="4105" spans="1:52" x14ac:dyDescent="0.3">
      <c r="A4105">
        <v>2999284</v>
      </c>
      <c r="B4105" t="s">
        <v>19743</v>
      </c>
      <c r="C4105" t="str">
        <f t="shared" si="487"/>
        <v>7492</v>
      </c>
      <c r="D4105" t="s">
        <v>8411</v>
      </c>
      <c r="E4105" t="str">
        <f>"9400"</f>
        <v>9400</v>
      </c>
      <c r="F4105" t="s">
        <v>6520</v>
      </c>
      <c r="G4105" t="str">
        <f>"15"</f>
        <v>15</v>
      </c>
      <c r="H4105" t="s">
        <v>55</v>
      </c>
      <c r="I4105" t="s">
        <v>56</v>
      </c>
      <c r="J4105" t="s">
        <v>6521</v>
      </c>
      <c r="K4105">
        <v>0</v>
      </c>
      <c r="L4105">
        <v>8445</v>
      </c>
      <c r="M4105">
        <v>0.19</v>
      </c>
      <c r="N4105" t="str">
        <f>"000B"</f>
        <v>000B</v>
      </c>
      <c r="P4105" t="s">
        <v>58</v>
      </c>
      <c r="Q4105" t="s">
        <v>4583</v>
      </c>
      <c r="R4105" t="s">
        <v>266</v>
      </c>
      <c r="T4105" t="s">
        <v>61</v>
      </c>
      <c r="V4105" t="s">
        <v>19744</v>
      </c>
      <c r="W4105">
        <v>50</v>
      </c>
      <c r="X4105">
        <v>50</v>
      </c>
      <c r="Y4105">
        <v>0</v>
      </c>
      <c r="Z4105">
        <v>50</v>
      </c>
      <c r="AA4105">
        <v>50</v>
      </c>
      <c r="AB4105" t="s">
        <v>72</v>
      </c>
      <c r="AR4105">
        <v>0</v>
      </c>
      <c r="AW4105" t="s">
        <v>19689</v>
      </c>
      <c r="AY4105" t="s">
        <v>19745</v>
      </c>
      <c r="AZ4105" t="s">
        <v>19600</v>
      </c>
    </row>
    <row r="4106" spans="1:52" x14ac:dyDescent="0.3">
      <c r="A4106">
        <v>3151081</v>
      </c>
      <c r="B4106" t="s">
        <v>19746</v>
      </c>
      <c r="C4106" t="str">
        <f t="shared" si="487"/>
        <v>7492</v>
      </c>
      <c r="D4106" t="s">
        <v>8411</v>
      </c>
      <c r="E4106" t="str">
        <f>"0100"</f>
        <v>0100</v>
      </c>
      <c r="F4106" t="s">
        <v>54</v>
      </c>
      <c r="G4106" t="str">
        <f>"02"</f>
        <v>02</v>
      </c>
      <c r="H4106" t="s">
        <v>55</v>
      </c>
      <c r="I4106" t="s">
        <v>56</v>
      </c>
      <c r="J4106" t="s">
        <v>57</v>
      </c>
      <c r="K4106">
        <v>1</v>
      </c>
      <c r="L4106">
        <v>92373</v>
      </c>
      <c r="M4106">
        <v>2.12</v>
      </c>
      <c r="N4106" t="str">
        <f t="shared" ref="N4106:N4119" si="488">"000X"</f>
        <v>000X</v>
      </c>
      <c r="O4106">
        <v>1225</v>
      </c>
      <c r="P4106" t="s">
        <v>58</v>
      </c>
      <c r="Q4106" t="s">
        <v>9943</v>
      </c>
      <c r="R4106" t="s">
        <v>331</v>
      </c>
      <c r="T4106" t="s">
        <v>61</v>
      </c>
      <c r="V4106" t="s">
        <v>19747</v>
      </c>
      <c r="W4106">
        <v>321661</v>
      </c>
      <c r="X4106">
        <v>25440</v>
      </c>
      <c r="Y4106">
        <v>296221</v>
      </c>
      <c r="Z4106">
        <v>294332</v>
      </c>
      <c r="AA4106">
        <v>269332</v>
      </c>
      <c r="AB4106" t="s">
        <v>63</v>
      </c>
      <c r="AC4106" s="1">
        <v>43026</v>
      </c>
      <c r="AD4106">
        <v>405000</v>
      </c>
      <c r="AE4106">
        <v>2858</v>
      </c>
      <c r="AF4106">
        <v>2485</v>
      </c>
      <c r="AG4106" t="s">
        <v>64</v>
      </c>
      <c r="AH4106" t="s">
        <v>76</v>
      </c>
      <c r="AI4106">
        <v>1</v>
      </c>
      <c r="AJ4106">
        <v>2003</v>
      </c>
      <c r="AK4106">
        <v>3</v>
      </c>
      <c r="AL4106">
        <v>3</v>
      </c>
      <c r="AN4106">
        <v>2746</v>
      </c>
      <c r="AO4106">
        <v>32</v>
      </c>
      <c r="AP4106" t="s">
        <v>63</v>
      </c>
      <c r="AQ4106" t="s">
        <v>66</v>
      </c>
      <c r="AR4106">
        <v>3980</v>
      </c>
      <c r="AW4106" t="s">
        <v>19748</v>
      </c>
      <c r="AX4106" t="s">
        <v>19749</v>
      </c>
      <c r="AY4106" t="s">
        <v>10059</v>
      </c>
      <c r="AZ4106" t="s">
        <v>70</v>
      </c>
    </row>
    <row r="4107" spans="1:52" x14ac:dyDescent="0.3">
      <c r="A4107">
        <v>3177207</v>
      </c>
      <c r="B4107" t="s">
        <v>19750</v>
      </c>
      <c r="C4107" t="str">
        <f t="shared" si="487"/>
        <v>7492</v>
      </c>
      <c r="D4107" t="s">
        <v>8411</v>
      </c>
      <c r="E4107" t="str">
        <f>"0100"</f>
        <v>0100</v>
      </c>
      <c r="F4107" t="s">
        <v>54</v>
      </c>
      <c r="G4107" t="str">
        <f>"09"</f>
        <v>09</v>
      </c>
      <c r="H4107" t="s">
        <v>55</v>
      </c>
      <c r="I4107" t="s">
        <v>56</v>
      </c>
      <c r="J4107" t="s">
        <v>57</v>
      </c>
      <c r="K4107">
        <v>1</v>
      </c>
      <c r="L4107">
        <v>46018</v>
      </c>
      <c r="M4107">
        <v>1.06</v>
      </c>
      <c r="N4107" t="str">
        <f t="shared" si="488"/>
        <v>000X</v>
      </c>
      <c r="O4107">
        <v>3329</v>
      </c>
      <c r="P4107" t="s">
        <v>58</v>
      </c>
      <c r="Q4107" t="s">
        <v>8442</v>
      </c>
      <c r="R4107" t="s">
        <v>719</v>
      </c>
      <c r="T4107" t="s">
        <v>61</v>
      </c>
      <c r="V4107" t="s">
        <v>19751</v>
      </c>
      <c r="W4107">
        <v>122159</v>
      </c>
      <c r="X4107">
        <v>11830</v>
      </c>
      <c r="Y4107">
        <v>110329</v>
      </c>
      <c r="Z4107">
        <v>62410</v>
      </c>
      <c r="AA4107">
        <v>36910</v>
      </c>
      <c r="AB4107" t="s">
        <v>63</v>
      </c>
      <c r="AI4107">
        <v>1</v>
      </c>
      <c r="AJ4107">
        <v>1999</v>
      </c>
      <c r="AK4107">
        <v>2</v>
      </c>
      <c r="AL4107">
        <v>2</v>
      </c>
      <c r="AN4107">
        <v>1724</v>
      </c>
      <c r="AO4107">
        <v>32</v>
      </c>
      <c r="AP4107" t="s">
        <v>72</v>
      </c>
      <c r="AQ4107" t="s">
        <v>66</v>
      </c>
      <c r="AR4107">
        <v>2672</v>
      </c>
      <c r="AW4107" t="s">
        <v>19752</v>
      </c>
      <c r="AY4107" t="s">
        <v>19753</v>
      </c>
      <c r="AZ4107" t="s">
        <v>70</v>
      </c>
    </row>
    <row r="4108" spans="1:52" x14ac:dyDescent="0.3">
      <c r="A4108">
        <v>3203222</v>
      </c>
      <c r="B4108" t="s">
        <v>19754</v>
      </c>
      <c r="C4108" t="str">
        <f t="shared" si="487"/>
        <v>7492</v>
      </c>
      <c r="D4108" t="s">
        <v>8411</v>
      </c>
      <c r="E4108" t="str">
        <f>"0100"</f>
        <v>0100</v>
      </c>
      <c r="F4108" t="s">
        <v>54</v>
      </c>
      <c r="G4108" t="str">
        <f>"15"</f>
        <v>15</v>
      </c>
      <c r="H4108" t="s">
        <v>55</v>
      </c>
      <c r="I4108" t="s">
        <v>56</v>
      </c>
      <c r="J4108" t="s">
        <v>57</v>
      </c>
      <c r="K4108">
        <v>1</v>
      </c>
      <c r="L4108">
        <v>48211</v>
      </c>
      <c r="M4108">
        <v>1.1100000000000001</v>
      </c>
      <c r="N4108" t="str">
        <f t="shared" si="488"/>
        <v>000X</v>
      </c>
      <c r="O4108">
        <v>2715</v>
      </c>
      <c r="P4108" t="s">
        <v>58</v>
      </c>
      <c r="Q4108" t="s">
        <v>14287</v>
      </c>
      <c r="R4108" t="s">
        <v>140</v>
      </c>
      <c r="T4108" t="s">
        <v>61</v>
      </c>
      <c r="V4108" t="s">
        <v>19755</v>
      </c>
      <c r="W4108">
        <v>280053</v>
      </c>
      <c r="X4108">
        <v>17710</v>
      </c>
      <c r="Y4108">
        <v>262343</v>
      </c>
      <c r="Z4108">
        <v>280053</v>
      </c>
      <c r="AA4108">
        <v>280053</v>
      </c>
      <c r="AB4108" t="s">
        <v>72</v>
      </c>
      <c r="AC4108" s="1">
        <v>43616</v>
      </c>
      <c r="AD4108">
        <v>324900</v>
      </c>
      <c r="AE4108">
        <v>2985</v>
      </c>
      <c r="AF4108">
        <v>1952</v>
      </c>
      <c r="AG4108" t="s">
        <v>64</v>
      </c>
      <c r="AH4108" t="s">
        <v>76</v>
      </c>
      <c r="AI4108">
        <v>1</v>
      </c>
      <c r="AJ4108">
        <v>2005</v>
      </c>
      <c r="AK4108">
        <v>5</v>
      </c>
      <c r="AL4108">
        <v>3</v>
      </c>
      <c r="AN4108">
        <v>2516</v>
      </c>
      <c r="AO4108">
        <v>32</v>
      </c>
      <c r="AP4108" t="s">
        <v>63</v>
      </c>
      <c r="AQ4108" t="s">
        <v>66</v>
      </c>
      <c r="AR4108">
        <v>3965</v>
      </c>
      <c r="AW4108" t="s">
        <v>19756</v>
      </c>
      <c r="AY4108" t="s">
        <v>19757</v>
      </c>
      <c r="AZ4108" t="s">
        <v>70</v>
      </c>
    </row>
    <row r="4109" spans="1:52" x14ac:dyDescent="0.3">
      <c r="A4109">
        <v>2221941</v>
      </c>
      <c r="B4109" t="s">
        <v>19758</v>
      </c>
      <c r="C4109" t="str">
        <f t="shared" si="487"/>
        <v>7492</v>
      </c>
      <c r="D4109" t="s">
        <v>8411</v>
      </c>
      <c r="E4109" t="str">
        <f>"0000"</f>
        <v>0000</v>
      </c>
      <c r="F4109" t="s">
        <v>108</v>
      </c>
      <c r="G4109" t="str">
        <f>"11"</f>
        <v>11</v>
      </c>
      <c r="H4109" t="s">
        <v>55</v>
      </c>
      <c r="I4109" t="s">
        <v>56</v>
      </c>
      <c r="J4109" t="s">
        <v>57</v>
      </c>
      <c r="K4109">
        <v>0</v>
      </c>
      <c r="L4109">
        <v>47083</v>
      </c>
      <c r="M4109">
        <v>1.08</v>
      </c>
      <c r="N4109" t="str">
        <f t="shared" si="488"/>
        <v>000X</v>
      </c>
      <c r="O4109">
        <v>4829</v>
      </c>
      <c r="P4109" t="s">
        <v>72</v>
      </c>
      <c r="Q4109" t="s">
        <v>8971</v>
      </c>
      <c r="R4109" t="s">
        <v>60</v>
      </c>
      <c r="T4109" t="s">
        <v>61</v>
      </c>
      <c r="V4109" t="s">
        <v>19759</v>
      </c>
      <c r="W4109">
        <v>17290</v>
      </c>
      <c r="X4109">
        <v>17290</v>
      </c>
      <c r="Y4109">
        <v>0</v>
      </c>
      <c r="Z4109">
        <v>17290</v>
      </c>
      <c r="AA4109">
        <v>17290</v>
      </c>
      <c r="AB4109" t="s">
        <v>72</v>
      </c>
      <c r="AC4109" s="1">
        <v>41699</v>
      </c>
      <c r="AD4109">
        <v>35000</v>
      </c>
      <c r="AE4109">
        <v>2608</v>
      </c>
      <c r="AF4109">
        <v>2030</v>
      </c>
      <c r="AG4109" t="s">
        <v>103</v>
      </c>
      <c r="AH4109" t="s">
        <v>570</v>
      </c>
      <c r="AR4109">
        <v>0</v>
      </c>
      <c r="AW4109" t="s">
        <v>9405</v>
      </c>
      <c r="AY4109" t="s">
        <v>19760</v>
      </c>
      <c r="AZ4109" t="s">
        <v>70</v>
      </c>
    </row>
    <row r="4110" spans="1:52" x14ac:dyDescent="0.3">
      <c r="A4110">
        <v>2221992</v>
      </c>
      <c r="B4110" t="s">
        <v>19761</v>
      </c>
      <c r="C4110" t="str">
        <f t="shared" si="487"/>
        <v>7492</v>
      </c>
      <c r="D4110" t="s">
        <v>8411</v>
      </c>
      <c r="E4110" t="str">
        <f>"9400"</f>
        <v>9400</v>
      </c>
      <c r="F4110" t="s">
        <v>6520</v>
      </c>
      <c r="G4110" t="str">
        <f>"10"</f>
        <v>10</v>
      </c>
      <c r="H4110" t="s">
        <v>55</v>
      </c>
      <c r="I4110" t="s">
        <v>56</v>
      </c>
      <c r="J4110" t="s">
        <v>6521</v>
      </c>
      <c r="K4110">
        <v>0</v>
      </c>
      <c r="L4110">
        <v>29202</v>
      </c>
      <c r="M4110">
        <v>0.67</v>
      </c>
      <c r="N4110" t="str">
        <f t="shared" si="488"/>
        <v>000X</v>
      </c>
      <c r="P4110" t="s">
        <v>72</v>
      </c>
      <c r="Q4110" t="s">
        <v>18041</v>
      </c>
      <c r="R4110" t="s">
        <v>88</v>
      </c>
      <c r="T4110" t="s">
        <v>61</v>
      </c>
      <c r="V4110" t="s">
        <v>19762</v>
      </c>
      <c r="W4110">
        <v>50</v>
      </c>
      <c r="X4110">
        <v>50</v>
      </c>
      <c r="Y4110">
        <v>0</v>
      </c>
      <c r="Z4110">
        <v>50</v>
      </c>
      <c r="AA4110">
        <v>50</v>
      </c>
      <c r="AB4110" t="s">
        <v>72</v>
      </c>
      <c r="AC4110" s="1">
        <v>31898</v>
      </c>
      <c r="AD4110">
        <v>7304100</v>
      </c>
      <c r="AE4110">
        <v>739</v>
      </c>
      <c r="AF4110">
        <v>16</v>
      </c>
      <c r="AG4110" t="s">
        <v>103</v>
      </c>
      <c r="AH4110" t="s">
        <v>570</v>
      </c>
      <c r="AR4110">
        <v>0</v>
      </c>
      <c r="AW4110" t="s">
        <v>6523</v>
      </c>
      <c r="AX4110" t="s">
        <v>6524</v>
      </c>
      <c r="AY4110" t="s">
        <v>6525</v>
      </c>
      <c r="AZ4110" t="s">
        <v>6526</v>
      </c>
    </row>
    <row r="4111" spans="1:52" x14ac:dyDescent="0.3">
      <c r="A4111">
        <v>2222093</v>
      </c>
      <c r="B4111" t="s">
        <v>19763</v>
      </c>
      <c r="C4111" t="str">
        <f t="shared" si="487"/>
        <v>7492</v>
      </c>
      <c r="D4111" t="s">
        <v>8411</v>
      </c>
      <c r="E4111" t="str">
        <f>"9700"</f>
        <v>9700</v>
      </c>
      <c r="F4111" t="s">
        <v>6528</v>
      </c>
      <c r="G4111" t="str">
        <f>"10"</f>
        <v>10</v>
      </c>
      <c r="H4111" t="s">
        <v>55</v>
      </c>
      <c r="I4111" t="s">
        <v>56</v>
      </c>
      <c r="J4111" t="s">
        <v>6521</v>
      </c>
      <c r="K4111">
        <v>0</v>
      </c>
      <c r="L4111">
        <v>315776</v>
      </c>
      <c r="M4111">
        <v>7.25</v>
      </c>
      <c r="N4111" t="str">
        <f t="shared" si="488"/>
        <v>000X</v>
      </c>
      <c r="O4111">
        <v>2928</v>
      </c>
      <c r="P4111" t="s">
        <v>58</v>
      </c>
      <c r="Q4111" t="s">
        <v>4583</v>
      </c>
      <c r="R4111" t="s">
        <v>266</v>
      </c>
      <c r="T4111" t="s">
        <v>61</v>
      </c>
      <c r="V4111" t="s">
        <v>19764</v>
      </c>
      <c r="W4111">
        <v>50</v>
      </c>
      <c r="X4111">
        <v>50</v>
      </c>
      <c r="Y4111">
        <v>0</v>
      </c>
      <c r="Z4111">
        <v>50</v>
      </c>
      <c r="AA4111">
        <v>50</v>
      </c>
      <c r="AB4111" t="s">
        <v>72</v>
      </c>
      <c r="AC4111" s="1">
        <v>31898</v>
      </c>
      <c r="AD4111">
        <v>7304100</v>
      </c>
      <c r="AE4111">
        <v>739</v>
      </c>
      <c r="AF4111">
        <v>16</v>
      </c>
      <c r="AG4111" t="s">
        <v>103</v>
      </c>
      <c r="AH4111" t="s">
        <v>570</v>
      </c>
      <c r="AR4111">
        <v>0</v>
      </c>
      <c r="AW4111" t="s">
        <v>6523</v>
      </c>
      <c r="AX4111" t="s">
        <v>6524</v>
      </c>
      <c r="AY4111" t="s">
        <v>6525</v>
      </c>
      <c r="AZ4111" t="s">
        <v>6526</v>
      </c>
    </row>
    <row r="4112" spans="1:52" x14ac:dyDescent="0.3">
      <c r="A4112">
        <v>2614382</v>
      </c>
      <c r="B4112" t="s">
        <v>19765</v>
      </c>
      <c r="C4112" t="str">
        <f t="shared" si="487"/>
        <v>7492</v>
      </c>
      <c r="D4112" t="s">
        <v>8411</v>
      </c>
      <c r="E4112" t="str">
        <f>"0100"</f>
        <v>0100</v>
      </c>
      <c r="F4112" t="s">
        <v>54</v>
      </c>
      <c r="G4112" t="str">
        <f>"09"</f>
        <v>09</v>
      </c>
      <c r="H4112" t="s">
        <v>55</v>
      </c>
      <c r="I4112" t="s">
        <v>56</v>
      </c>
      <c r="J4112" t="s">
        <v>57</v>
      </c>
      <c r="K4112">
        <v>1</v>
      </c>
      <c r="L4112">
        <v>45172</v>
      </c>
      <c r="M4112">
        <v>1.04</v>
      </c>
      <c r="N4112" t="str">
        <f t="shared" si="488"/>
        <v>000X</v>
      </c>
      <c r="O4112">
        <v>3584</v>
      </c>
      <c r="P4112" t="s">
        <v>58</v>
      </c>
      <c r="Q4112" t="s">
        <v>19463</v>
      </c>
      <c r="R4112" t="s">
        <v>19464</v>
      </c>
      <c r="T4112" t="s">
        <v>61</v>
      </c>
      <c r="V4112" t="s">
        <v>19766</v>
      </c>
      <c r="W4112">
        <v>272053</v>
      </c>
      <c r="X4112">
        <v>16590</v>
      </c>
      <c r="Y4112">
        <v>255463</v>
      </c>
      <c r="Z4112">
        <v>165743</v>
      </c>
      <c r="AA4112">
        <v>140743</v>
      </c>
      <c r="AB4112" t="s">
        <v>63</v>
      </c>
      <c r="AC4112" s="1">
        <v>35855</v>
      </c>
      <c r="AD4112">
        <v>20000</v>
      </c>
      <c r="AE4112">
        <v>1234</v>
      </c>
      <c r="AF4112">
        <v>1406</v>
      </c>
      <c r="AG4112" t="s">
        <v>103</v>
      </c>
      <c r="AH4112" t="s">
        <v>873</v>
      </c>
      <c r="AI4112">
        <v>1</v>
      </c>
      <c r="AJ4112">
        <v>1999</v>
      </c>
      <c r="AK4112">
        <v>3</v>
      </c>
      <c r="AL4112">
        <v>3</v>
      </c>
      <c r="AN4112">
        <v>2711</v>
      </c>
      <c r="AO4112">
        <v>32</v>
      </c>
      <c r="AP4112" t="s">
        <v>63</v>
      </c>
      <c r="AQ4112" t="s">
        <v>66</v>
      </c>
      <c r="AR4112">
        <v>3979</v>
      </c>
      <c r="AW4112" t="s">
        <v>19767</v>
      </c>
      <c r="AX4112" t="s">
        <v>19768</v>
      </c>
      <c r="AY4112" t="s">
        <v>19769</v>
      </c>
      <c r="AZ4112" t="s">
        <v>70</v>
      </c>
    </row>
    <row r="4113" spans="1:52" x14ac:dyDescent="0.3">
      <c r="A4113">
        <v>2614412</v>
      </c>
      <c r="B4113" t="s">
        <v>19770</v>
      </c>
      <c r="C4113" t="str">
        <f t="shared" si="487"/>
        <v>7492</v>
      </c>
      <c r="D4113" t="s">
        <v>8411</v>
      </c>
      <c r="E4113" t="str">
        <f>"0100"</f>
        <v>0100</v>
      </c>
      <c r="F4113" t="s">
        <v>54</v>
      </c>
      <c r="G4113" t="str">
        <f>"09"</f>
        <v>09</v>
      </c>
      <c r="H4113" t="s">
        <v>55</v>
      </c>
      <c r="I4113" t="s">
        <v>56</v>
      </c>
      <c r="J4113" t="s">
        <v>57</v>
      </c>
      <c r="K4113">
        <v>1</v>
      </c>
      <c r="L4113">
        <v>48237</v>
      </c>
      <c r="M4113">
        <v>1.1100000000000001</v>
      </c>
      <c r="N4113" t="str">
        <f t="shared" si="488"/>
        <v>000X</v>
      </c>
      <c r="O4113">
        <v>3515</v>
      </c>
      <c r="P4113" t="s">
        <v>58</v>
      </c>
      <c r="Q4113" t="s">
        <v>19463</v>
      </c>
      <c r="R4113" t="s">
        <v>19464</v>
      </c>
      <c r="T4113" t="s">
        <v>61</v>
      </c>
      <c r="V4113" t="s">
        <v>19771</v>
      </c>
      <c r="W4113">
        <v>309127</v>
      </c>
      <c r="X4113">
        <v>17720</v>
      </c>
      <c r="Y4113">
        <v>291407</v>
      </c>
      <c r="Z4113">
        <v>309127</v>
      </c>
      <c r="AA4113">
        <v>309127</v>
      </c>
      <c r="AB4113" t="s">
        <v>63</v>
      </c>
      <c r="AC4113" s="1">
        <v>43860</v>
      </c>
      <c r="AD4113">
        <v>313800</v>
      </c>
      <c r="AE4113">
        <v>3043</v>
      </c>
      <c r="AF4113">
        <v>327</v>
      </c>
      <c r="AG4113" t="s">
        <v>64</v>
      </c>
      <c r="AH4113" t="s">
        <v>76</v>
      </c>
      <c r="AI4113">
        <v>2</v>
      </c>
      <c r="AJ4113">
        <v>2005</v>
      </c>
      <c r="AK4113">
        <v>4</v>
      </c>
      <c r="AL4113">
        <v>3</v>
      </c>
      <c r="AM4113">
        <v>1</v>
      </c>
      <c r="AN4113">
        <v>3548</v>
      </c>
      <c r="AO4113">
        <v>32</v>
      </c>
      <c r="AP4113" t="s">
        <v>72</v>
      </c>
      <c r="AQ4113" t="s">
        <v>66</v>
      </c>
      <c r="AR4113">
        <v>4786</v>
      </c>
      <c r="AW4113" t="s">
        <v>19772</v>
      </c>
      <c r="AY4113" t="s">
        <v>19773</v>
      </c>
      <c r="AZ4113" t="s">
        <v>70</v>
      </c>
    </row>
    <row r="4114" spans="1:52" x14ac:dyDescent="0.3">
      <c r="A4114">
        <v>2847891</v>
      </c>
      <c r="B4114" t="s">
        <v>19774</v>
      </c>
      <c r="C4114" t="str">
        <f t="shared" si="487"/>
        <v>7492</v>
      </c>
      <c r="D4114" t="s">
        <v>8411</v>
      </c>
      <c r="E4114" t="str">
        <f>"0100"</f>
        <v>0100</v>
      </c>
      <c r="F4114" t="s">
        <v>54</v>
      </c>
      <c r="G4114" t="str">
        <f>"15"</f>
        <v>15</v>
      </c>
      <c r="H4114" t="s">
        <v>55</v>
      </c>
      <c r="I4114" t="s">
        <v>56</v>
      </c>
      <c r="J4114" t="s">
        <v>57</v>
      </c>
      <c r="K4114">
        <v>1</v>
      </c>
      <c r="L4114">
        <v>45551</v>
      </c>
      <c r="M4114">
        <v>1.05</v>
      </c>
      <c r="N4114" t="str">
        <f t="shared" si="488"/>
        <v>000X</v>
      </c>
      <c r="O4114">
        <v>2664</v>
      </c>
      <c r="P4114" t="s">
        <v>58</v>
      </c>
      <c r="Q4114" t="s">
        <v>13917</v>
      </c>
      <c r="R4114" t="s">
        <v>140</v>
      </c>
      <c r="T4114" t="s">
        <v>61</v>
      </c>
      <c r="V4114" t="s">
        <v>19775</v>
      </c>
      <c r="W4114">
        <v>195346</v>
      </c>
      <c r="X4114">
        <v>16730</v>
      </c>
      <c r="Y4114">
        <v>178616</v>
      </c>
      <c r="Z4114">
        <v>195346</v>
      </c>
      <c r="AA4114">
        <v>195346</v>
      </c>
      <c r="AB4114" t="s">
        <v>72</v>
      </c>
      <c r="AC4114" s="1">
        <v>42956</v>
      </c>
      <c r="AD4114">
        <v>273600</v>
      </c>
      <c r="AE4114">
        <v>2847</v>
      </c>
      <c r="AF4114">
        <v>1600</v>
      </c>
      <c r="AG4114" t="s">
        <v>64</v>
      </c>
      <c r="AH4114" t="s">
        <v>76</v>
      </c>
      <c r="AI4114">
        <v>1</v>
      </c>
      <c r="AJ4114">
        <v>2016</v>
      </c>
      <c r="AK4114">
        <v>3</v>
      </c>
      <c r="AL4114">
        <v>2</v>
      </c>
      <c r="AN4114">
        <v>1829</v>
      </c>
      <c r="AO4114">
        <v>32</v>
      </c>
      <c r="AP4114" t="s">
        <v>72</v>
      </c>
      <c r="AQ4114" t="s">
        <v>66</v>
      </c>
      <c r="AR4114">
        <v>2566</v>
      </c>
      <c r="AW4114" t="s">
        <v>19776</v>
      </c>
      <c r="AY4114" t="s">
        <v>19777</v>
      </c>
      <c r="AZ4114" t="s">
        <v>70</v>
      </c>
    </row>
    <row r="4115" spans="1:52" x14ac:dyDescent="0.3">
      <c r="A4115">
        <v>2865555</v>
      </c>
      <c r="B4115" t="s">
        <v>19778</v>
      </c>
      <c r="C4115" t="str">
        <f t="shared" si="487"/>
        <v>7492</v>
      </c>
      <c r="D4115" t="s">
        <v>8411</v>
      </c>
      <c r="E4115" t="str">
        <f>"0000"</f>
        <v>0000</v>
      </c>
      <c r="F4115" t="s">
        <v>108</v>
      </c>
      <c r="G4115" t="str">
        <f>"33"</f>
        <v>33</v>
      </c>
      <c r="H4115" t="s">
        <v>1645</v>
      </c>
      <c r="I4115" t="s">
        <v>56</v>
      </c>
      <c r="J4115" t="s">
        <v>57</v>
      </c>
      <c r="K4115">
        <v>0</v>
      </c>
      <c r="L4115">
        <v>48939</v>
      </c>
      <c r="M4115">
        <v>1.1200000000000001</v>
      </c>
      <c r="N4115" t="str">
        <f t="shared" si="488"/>
        <v>000X</v>
      </c>
      <c r="O4115">
        <v>3905</v>
      </c>
      <c r="P4115" t="s">
        <v>58</v>
      </c>
      <c r="Q4115" t="s">
        <v>16250</v>
      </c>
      <c r="R4115" t="s">
        <v>140</v>
      </c>
      <c r="T4115" t="s">
        <v>61</v>
      </c>
      <c r="V4115" t="s">
        <v>19779</v>
      </c>
      <c r="W4115">
        <v>17980</v>
      </c>
      <c r="X4115">
        <v>17980</v>
      </c>
      <c r="Y4115">
        <v>0</v>
      </c>
      <c r="Z4115">
        <v>17980</v>
      </c>
      <c r="AA4115">
        <v>17980</v>
      </c>
      <c r="AB4115" t="s">
        <v>72</v>
      </c>
      <c r="AC4115" s="1">
        <v>42493</v>
      </c>
      <c r="AD4115">
        <v>7200</v>
      </c>
      <c r="AE4115">
        <v>2756</v>
      </c>
      <c r="AF4115">
        <v>747</v>
      </c>
      <c r="AG4115" t="s">
        <v>103</v>
      </c>
      <c r="AH4115" t="s">
        <v>391</v>
      </c>
      <c r="AR4115">
        <v>0</v>
      </c>
      <c r="AW4115" t="s">
        <v>3602</v>
      </c>
      <c r="AY4115" t="s">
        <v>3603</v>
      </c>
      <c r="AZ4115" t="s">
        <v>1373</v>
      </c>
    </row>
    <row r="4116" spans="1:52" x14ac:dyDescent="0.3">
      <c r="A4116">
        <v>2919833</v>
      </c>
      <c r="B4116" t="s">
        <v>19780</v>
      </c>
      <c r="C4116" t="str">
        <f t="shared" si="487"/>
        <v>7492</v>
      </c>
      <c r="D4116" t="s">
        <v>8411</v>
      </c>
      <c r="E4116" t="str">
        <f>"0100"</f>
        <v>0100</v>
      </c>
      <c r="F4116" t="s">
        <v>54</v>
      </c>
      <c r="G4116" t="str">
        <f>"09"</f>
        <v>09</v>
      </c>
      <c r="H4116" t="s">
        <v>55</v>
      </c>
      <c r="I4116" t="s">
        <v>56</v>
      </c>
      <c r="J4116" t="s">
        <v>57</v>
      </c>
      <c r="K4116">
        <v>1</v>
      </c>
      <c r="L4116">
        <v>46326</v>
      </c>
      <c r="M4116">
        <v>1.06</v>
      </c>
      <c r="N4116" t="str">
        <f t="shared" si="488"/>
        <v>000X</v>
      </c>
      <c r="O4116">
        <v>4868</v>
      </c>
      <c r="P4116" t="s">
        <v>72</v>
      </c>
      <c r="Q4116" t="s">
        <v>8610</v>
      </c>
      <c r="R4116" t="s">
        <v>74</v>
      </c>
      <c r="T4116" t="s">
        <v>61</v>
      </c>
      <c r="V4116" t="s">
        <v>19781</v>
      </c>
      <c r="W4116">
        <v>218134</v>
      </c>
      <c r="X4116">
        <v>17020</v>
      </c>
      <c r="Y4116">
        <v>201114</v>
      </c>
      <c r="Z4116">
        <v>174975</v>
      </c>
      <c r="AA4116">
        <v>149975</v>
      </c>
      <c r="AB4116" t="s">
        <v>63</v>
      </c>
      <c r="AC4116" s="1">
        <v>41852</v>
      </c>
      <c r="AD4116">
        <v>211000</v>
      </c>
      <c r="AE4116">
        <v>2639</v>
      </c>
      <c r="AF4116">
        <v>2369</v>
      </c>
      <c r="AG4116" t="s">
        <v>64</v>
      </c>
      <c r="AH4116" t="s">
        <v>76</v>
      </c>
      <c r="AI4116">
        <v>1</v>
      </c>
      <c r="AJ4116">
        <v>2004</v>
      </c>
      <c r="AK4116">
        <v>3</v>
      </c>
      <c r="AL4116">
        <v>2</v>
      </c>
      <c r="AN4116">
        <v>2163</v>
      </c>
      <c r="AO4116">
        <v>32</v>
      </c>
      <c r="AP4116" t="s">
        <v>63</v>
      </c>
      <c r="AQ4116" t="s">
        <v>66</v>
      </c>
      <c r="AR4116">
        <v>3213</v>
      </c>
      <c r="AW4116" t="s">
        <v>19782</v>
      </c>
      <c r="AX4116" t="s">
        <v>19783</v>
      </c>
      <c r="AY4116" t="s">
        <v>19784</v>
      </c>
      <c r="AZ4116" t="s">
        <v>70</v>
      </c>
    </row>
    <row r="4117" spans="1:52" x14ac:dyDescent="0.3">
      <c r="A4117">
        <v>2955961</v>
      </c>
      <c r="B4117" t="s">
        <v>19785</v>
      </c>
      <c r="C4117" t="str">
        <f t="shared" si="487"/>
        <v>7492</v>
      </c>
      <c r="D4117" t="s">
        <v>8411</v>
      </c>
      <c r="E4117" t="str">
        <f>"0100"</f>
        <v>0100</v>
      </c>
      <c r="F4117" t="s">
        <v>54</v>
      </c>
      <c r="G4117" t="str">
        <f>"09"</f>
        <v>09</v>
      </c>
      <c r="H4117" t="s">
        <v>55</v>
      </c>
      <c r="I4117" t="s">
        <v>56</v>
      </c>
      <c r="J4117" t="s">
        <v>57</v>
      </c>
      <c r="K4117">
        <v>1</v>
      </c>
      <c r="L4117">
        <v>43645</v>
      </c>
      <c r="M4117">
        <v>1</v>
      </c>
      <c r="N4117" t="str">
        <f t="shared" si="488"/>
        <v>000X</v>
      </c>
      <c r="O4117">
        <v>4470</v>
      </c>
      <c r="P4117" t="s">
        <v>72</v>
      </c>
      <c r="Q4117" t="s">
        <v>8908</v>
      </c>
      <c r="R4117" t="s">
        <v>140</v>
      </c>
      <c r="T4117" t="s">
        <v>61</v>
      </c>
      <c r="V4117" t="s">
        <v>19786</v>
      </c>
      <c r="W4117">
        <v>194484</v>
      </c>
      <c r="X4117">
        <v>16030</v>
      </c>
      <c r="Y4117">
        <v>178454</v>
      </c>
      <c r="Z4117">
        <v>194484</v>
      </c>
      <c r="AA4117">
        <v>194484</v>
      </c>
      <c r="AB4117" t="s">
        <v>63</v>
      </c>
      <c r="AC4117" s="1">
        <v>43938</v>
      </c>
      <c r="AD4117">
        <v>285000</v>
      </c>
      <c r="AE4117">
        <v>3054</v>
      </c>
      <c r="AF4117">
        <v>2153</v>
      </c>
      <c r="AG4117" t="s">
        <v>64</v>
      </c>
      <c r="AH4117" t="s">
        <v>76</v>
      </c>
      <c r="AI4117">
        <v>1</v>
      </c>
      <c r="AJ4117">
        <v>2000</v>
      </c>
      <c r="AK4117">
        <v>3</v>
      </c>
      <c r="AL4117">
        <v>2</v>
      </c>
      <c r="AN4117">
        <v>1839</v>
      </c>
      <c r="AO4117">
        <v>32</v>
      </c>
      <c r="AP4117" t="s">
        <v>63</v>
      </c>
      <c r="AQ4117" t="s">
        <v>66</v>
      </c>
      <c r="AR4117">
        <v>2765</v>
      </c>
      <c r="AW4117" t="s">
        <v>19787</v>
      </c>
      <c r="AY4117" t="s">
        <v>19788</v>
      </c>
      <c r="AZ4117" t="s">
        <v>70</v>
      </c>
    </row>
    <row r="4118" spans="1:52" x14ac:dyDescent="0.3">
      <c r="A4118">
        <v>2990937</v>
      </c>
      <c r="B4118" t="s">
        <v>19789</v>
      </c>
      <c r="C4118" t="str">
        <f t="shared" si="487"/>
        <v>7492</v>
      </c>
      <c r="D4118" t="s">
        <v>8411</v>
      </c>
      <c r="E4118" t="str">
        <f>"0000"</f>
        <v>0000</v>
      </c>
      <c r="F4118" t="s">
        <v>108</v>
      </c>
      <c r="G4118" t="str">
        <f>"15"</f>
        <v>15</v>
      </c>
      <c r="H4118" t="s">
        <v>55</v>
      </c>
      <c r="I4118" t="s">
        <v>56</v>
      </c>
      <c r="J4118" t="s">
        <v>8434</v>
      </c>
      <c r="K4118">
        <v>0</v>
      </c>
      <c r="L4118">
        <v>55260</v>
      </c>
      <c r="M4118">
        <v>1.27</v>
      </c>
      <c r="N4118" t="str">
        <f t="shared" si="488"/>
        <v>000X</v>
      </c>
      <c r="O4118">
        <v>2564</v>
      </c>
      <c r="P4118" t="s">
        <v>58</v>
      </c>
      <c r="Q4118" t="s">
        <v>4583</v>
      </c>
      <c r="R4118" t="s">
        <v>266</v>
      </c>
      <c r="T4118" t="s">
        <v>61</v>
      </c>
      <c r="V4118" t="s">
        <v>19790</v>
      </c>
      <c r="W4118">
        <v>15860</v>
      </c>
      <c r="X4118">
        <v>15860</v>
      </c>
      <c r="Y4118">
        <v>0</v>
      </c>
      <c r="Z4118">
        <v>15860</v>
      </c>
      <c r="AA4118">
        <v>15860</v>
      </c>
      <c r="AB4118" t="s">
        <v>72</v>
      </c>
      <c r="AC4118" s="1">
        <v>39234</v>
      </c>
      <c r="AD4118">
        <v>41500</v>
      </c>
      <c r="AE4118">
        <v>2135</v>
      </c>
      <c r="AF4118">
        <v>1198</v>
      </c>
      <c r="AG4118" t="s">
        <v>103</v>
      </c>
      <c r="AH4118" t="s">
        <v>76</v>
      </c>
      <c r="AR4118">
        <v>0</v>
      </c>
      <c r="AW4118" t="s">
        <v>19791</v>
      </c>
      <c r="AX4118" t="s">
        <v>18956</v>
      </c>
      <c r="AY4118" t="s">
        <v>18958</v>
      </c>
      <c r="AZ4118" t="s">
        <v>18959</v>
      </c>
    </row>
    <row r="4119" spans="1:52" x14ac:dyDescent="0.3">
      <c r="A4119">
        <v>3104295</v>
      </c>
      <c r="B4119" t="s">
        <v>19792</v>
      </c>
      <c r="C4119" t="str">
        <f t="shared" si="487"/>
        <v>7492</v>
      </c>
      <c r="D4119" t="s">
        <v>8411</v>
      </c>
      <c r="E4119" t="str">
        <f>"0100"</f>
        <v>0100</v>
      </c>
      <c r="F4119" t="s">
        <v>54</v>
      </c>
      <c r="G4119" t="str">
        <f>"03"</f>
        <v>03</v>
      </c>
      <c r="H4119" t="s">
        <v>55</v>
      </c>
      <c r="I4119" t="s">
        <v>56</v>
      </c>
      <c r="J4119" t="s">
        <v>57</v>
      </c>
      <c r="K4119">
        <v>1</v>
      </c>
      <c r="L4119">
        <v>46328</v>
      </c>
      <c r="M4119">
        <v>1.06</v>
      </c>
      <c r="N4119" t="str">
        <f t="shared" si="488"/>
        <v>000X</v>
      </c>
      <c r="O4119">
        <v>1991</v>
      </c>
      <c r="P4119" t="s">
        <v>58</v>
      </c>
      <c r="Q4119" t="s">
        <v>10439</v>
      </c>
      <c r="R4119" t="s">
        <v>140</v>
      </c>
      <c r="T4119" t="s">
        <v>61</v>
      </c>
      <c r="V4119" t="s">
        <v>19793</v>
      </c>
      <c r="W4119">
        <v>262442</v>
      </c>
      <c r="X4119">
        <v>17020</v>
      </c>
      <c r="Y4119">
        <v>245422</v>
      </c>
      <c r="Z4119">
        <v>199414</v>
      </c>
      <c r="AA4119">
        <v>174414</v>
      </c>
      <c r="AB4119" t="s">
        <v>63</v>
      </c>
      <c r="AC4119" s="1">
        <v>44046</v>
      </c>
      <c r="AD4119">
        <v>375000</v>
      </c>
      <c r="AE4119">
        <v>3080</v>
      </c>
      <c r="AF4119">
        <v>2006</v>
      </c>
      <c r="AG4119" t="s">
        <v>64</v>
      </c>
      <c r="AH4119" t="s">
        <v>76</v>
      </c>
      <c r="AI4119">
        <v>1</v>
      </c>
      <c r="AJ4119">
        <v>2002</v>
      </c>
      <c r="AK4119">
        <v>3</v>
      </c>
      <c r="AL4119">
        <v>2</v>
      </c>
      <c r="AM4119">
        <v>1</v>
      </c>
      <c r="AN4119">
        <v>2621</v>
      </c>
      <c r="AO4119">
        <v>32</v>
      </c>
      <c r="AP4119" t="s">
        <v>63</v>
      </c>
      <c r="AQ4119" t="s">
        <v>66</v>
      </c>
      <c r="AR4119">
        <v>3639</v>
      </c>
      <c r="AW4119" t="s">
        <v>19794</v>
      </c>
      <c r="AX4119" t="s">
        <v>19795</v>
      </c>
      <c r="AY4119" t="s">
        <v>19796</v>
      </c>
      <c r="AZ4119" t="s">
        <v>70</v>
      </c>
    </row>
    <row r="4120" spans="1:52" x14ac:dyDescent="0.3">
      <c r="A4120">
        <v>3120914</v>
      </c>
      <c r="B4120" t="s">
        <v>19797</v>
      </c>
      <c r="C4120" t="str">
        <f t="shared" si="487"/>
        <v>7492</v>
      </c>
      <c r="D4120" t="s">
        <v>8411</v>
      </c>
      <c r="E4120" t="str">
        <f>"9400"</f>
        <v>9400</v>
      </c>
      <c r="F4120" t="s">
        <v>6520</v>
      </c>
      <c r="G4120" t="str">
        <f>"15"</f>
        <v>15</v>
      </c>
      <c r="H4120" t="s">
        <v>55</v>
      </c>
      <c r="I4120" t="s">
        <v>56</v>
      </c>
      <c r="J4120" t="s">
        <v>6645</v>
      </c>
      <c r="K4120">
        <v>0</v>
      </c>
      <c r="L4120">
        <v>30992</v>
      </c>
      <c r="M4120">
        <v>0.71</v>
      </c>
      <c r="N4120" t="str">
        <f>"000B"</f>
        <v>000B</v>
      </c>
      <c r="P4120" t="s">
        <v>58</v>
      </c>
      <c r="Q4120" t="s">
        <v>4583</v>
      </c>
      <c r="R4120" t="s">
        <v>266</v>
      </c>
      <c r="T4120" t="s">
        <v>61</v>
      </c>
      <c r="V4120" t="s">
        <v>19798</v>
      </c>
      <c r="W4120">
        <v>50</v>
      </c>
      <c r="X4120">
        <v>50</v>
      </c>
      <c r="Y4120">
        <v>0</v>
      </c>
      <c r="Z4120">
        <v>50</v>
      </c>
      <c r="AA4120">
        <v>50</v>
      </c>
      <c r="AB4120" t="s">
        <v>72</v>
      </c>
      <c r="AC4120" s="1">
        <v>38443</v>
      </c>
      <c r="AD4120">
        <v>1500</v>
      </c>
      <c r="AE4120">
        <v>1843</v>
      </c>
      <c r="AF4120">
        <v>1774</v>
      </c>
      <c r="AG4120" t="s">
        <v>103</v>
      </c>
      <c r="AH4120" t="s">
        <v>76</v>
      </c>
      <c r="AR4120">
        <v>0</v>
      </c>
      <c r="AW4120" t="s">
        <v>19799</v>
      </c>
      <c r="AX4120" t="s">
        <v>19800</v>
      </c>
      <c r="AY4120" t="s">
        <v>19801</v>
      </c>
      <c r="AZ4120" t="s">
        <v>6383</v>
      </c>
    </row>
    <row r="4121" spans="1:52" x14ac:dyDescent="0.3">
      <c r="A4121">
        <v>3128346</v>
      </c>
      <c r="B4121" t="s">
        <v>19802</v>
      </c>
      <c r="C4121" t="str">
        <f t="shared" si="487"/>
        <v>7492</v>
      </c>
      <c r="D4121" t="s">
        <v>8411</v>
      </c>
      <c r="E4121" t="str">
        <f>"0000"</f>
        <v>0000</v>
      </c>
      <c r="F4121" t="s">
        <v>108</v>
      </c>
      <c r="G4121" t="str">
        <f>"10"</f>
        <v>10</v>
      </c>
      <c r="H4121" t="s">
        <v>55</v>
      </c>
      <c r="I4121" t="s">
        <v>56</v>
      </c>
      <c r="J4121" t="s">
        <v>57</v>
      </c>
      <c r="K4121">
        <v>0</v>
      </c>
      <c r="L4121">
        <v>47662</v>
      </c>
      <c r="M4121">
        <v>1.0900000000000001</v>
      </c>
      <c r="N4121" t="str">
        <f t="shared" ref="N4121:N4184" si="489">"000X"</f>
        <v>000X</v>
      </c>
      <c r="O4121">
        <v>2258</v>
      </c>
      <c r="P4121" t="s">
        <v>58</v>
      </c>
      <c r="Q4121" t="s">
        <v>8940</v>
      </c>
      <c r="R4121" t="s">
        <v>140</v>
      </c>
      <c r="T4121" t="s">
        <v>61</v>
      </c>
      <c r="V4121" t="s">
        <v>19803</v>
      </c>
      <c r="W4121">
        <v>17510</v>
      </c>
      <c r="X4121">
        <v>17510</v>
      </c>
      <c r="Y4121">
        <v>0</v>
      </c>
      <c r="Z4121">
        <v>17510</v>
      </c>
      <c r="AA4121">
        <v>17510</v>
      </c>
      <c r="AB4121" t="s">
        <v>72</v>
      </c>
      <c r="AC4121" s="1">
        <v>43950</v>
      </c>
      <c r="AD4121">
        <v>14000</v>
      </c>
      <c r="AE4121">
        <v>3057</v>
      </c>
      <c r="AF4121">
        <v>1047</v>
      </c>
      <c r="AG4121" t="s">
        <v>103</v>
      </c>
      <c r="AH4121" t="s">
        <v>76</v>
      </c>
      <c r="AR4121">
        <v>0</v>
      </c>
      <c r="AW4121" t="s">
        <v>19804</v>
      </c>
      <c r="AX4121" t="s">
        <v>7532</v>
      </c>
      <c r="AY4121" t="s">
        <v>19805</v>
      </c>
      <c r="AZ4121" t="s">
        <v>2563</v>
      </c>
    </row>
    <row r="4122" spans="1:52" x14ac:dyDescent="0.3">
      <c r="A4122">
        <v>3193237</v>
      </c>
      <c r="B4122" t="s">
        <v>19806</v>
      </c>
      <c r="C4122" t="str">
        <f t="shared" si="487"/>
        <v>7492</v>
      </c>
      <c r="D4122" t="s">
        <v>8411</v>
      </c>
      <c r="E4122" t="str">
        <f>"0000"</f>
        <v>0000</v>
      </c>
      <c r="F4122" t="s">
        <v>108</v>
      </c>
      <c r="G4122" t="str">
        <f>"10"</f>
        <v>10</v>
      </c>
      <c r="H4122" t="s">
        <v>55</v>
      </c>
      <c r="I4122" t="s">
        <v>56</v>
      </c>
      <c r="J4122" t="s">
        <v>57</v>
      </c>
      <c r="K4122">
        <v>0</v>
      </c>
      <c r="L4122">
        <v>48804</v>
      </c>
      <c r="M4122">
        <v>1.1200000000000001</v>
      </c>
      <c r="N4122" t="str">
        <f t="shared" si="489"/>
        <v>000X</v>
      </c>
      <c r="O4122">
        <v>4844</v>
      </c>
      <c r="P4122" t="s">
        <v>72</v>
      </c>
      <c r="Q4122" t="s">
        <v>18165</v>
      </c>
      <c r="R4122" t="s">
        <v>88</v>
      </c>
      <c r="T4122" t="s">
        <v>61</v>
      </c>
      <c r="V4122" t="s">
        <v>19807</v>
      </c>
      <c r="W4122">
        <v>17930</v>
      </c>
      <c r="X4122">
        <v>17930</v>
      </c>
      <c r="Y4122">
        <v>0</v>
      </c>
      <c r="Z4122">
        <v>17930</v>
      </c>
      <c r="AA4122">
        <v>17930</v>
      </c>
      <c r="AB4122" t="s">
        <v>72</v>
      </c>
      <c r="AC4122" s="1">
        <v>38534</v>
      </c>
      <c r="AD4122">
        <v>82000</v>
      </c>
      <c r="AE4122">
        <v>1891</v>
      </c>
      <c r="AF4122">
        <v>437</v>
      </c>
      <c r="AG4122" t="s">
        <v>103</v>
      </c>
      <c r="AH4122" t="s">
        <v>873</v>
      </c>
      <c r="AR4122">
        <v>0</v>
      </c>
      <c r="AW4122" t="s">
        <v>19808</v>
      </c>
      <c r="AX4122" t="s">
        <v>19809</v>
      </c>
      <c r="AY4122" t="s">
        <v>19810</v>
      </c>
      <c r="AZ4122" t="s">
        <v>19811</v>
      </c>
    </row>
    <row r="4123" spans="1:52" x14ac:dyDescent="0.3">
      <c r="A4123">
        <v>2249498</v>
      </c>
      <c r="B4123" t="s">
        <v>19812</v>
      </c>
      <c r="C4123" t="str">
        <f t="shared" si="487"/>
        <v>7492</v>
      </c>
      <c r="D4123" t="s">
        <v>8411</v>
      </c>
      <c r="E4123" t="str">
        <f>"0100"</f>
        <v>0100</v>
      </c>
      <c r="F4123" t="s">
        <v>54</v>
      </c>
      <c r="G4123" t="str">
        <f>"04"</f>
        <v>04</v>
      </c>
      <c r="H4123" t="s">
        <v>55</v>
      </c>
      <c r="I4123" t="s">
        <v>56</v>
      </c>
      <c r="J4123" t="s">
        <v>13318</v>
      </c>
      <c r="K4123">
        <v>1</v>
      </c>
      <c r="L4123">
        <v>43931</v>
      </c>
      <c r="M4123">
        <v>1.01</v>
      </c>
      <c r="N4123" t="str">
        <f t="shared" si="489"/>
        <v>000X</v>
      </c>
      <c r="O4123">
        <v>5545</v>
      </c>
      <c r="P4123" t="s">
        <v>72</v>
      </c>
      <c r="Q4123" t="s">
        <v>8514</v>
      </c>
      <c r="R4123" t="s">
        <v>140</v>
      </c>
      <c r="T4123" t="s">
        <v>61</v>
      </c>
      <c r="V4123" t="s">
        <v>19813</v>
      </c>
      <c r="W4123">
        <v>373488</v>
      </c>
      <c r="X4123">
        <v>23980</v>
      </c>
      <c r="Y4123">
        <v>349508</v>
      </c>
      <c r="Z4123">
        <v>297746</v>
      </c>
      <c r="AA4123">
        <v>272746</v>
      </c>
      <c r="AB4123" t="s">
        <v>63</v>
      </c>
      <c r="AC4123" s="1">
        <v>35551</v>
      </c>
      <c r="AD4123">
        <v>23800</v>
      </c>
      <c r="AE4123">
        <v>1187</v>
      </c>
      <c r="AF4123">
        <v>2036</v>
      </c>
      <c r="AG4123" t="s">
        <v>103</v>
      </c>
      <c r="AH4123" t="s">
        <v>76</v>
      </c>
      <c r="AI4123">
        <v>1</v>
      </c>
      <c r="AJ4123">
        <v>1999</v>
      </c>
      <c r="AK4123">
        <v>4</v>
      </c>
      <c r="AL4123">
        <v>3</v>
      </c>
      <c r="AN4123">
        <v>3702</v>
      </c>
      <c r="AO4123">
        <v>60</v>
      </c>
      <c r="AP4123" t="s">
        <v>63</v>
      </c>
      <c r="AQ4123" t="s">
        <v>66</v>
      </c>
      <c r="AR4123">
        <v>4718</v>
      </c>
      <c r="AW4123" t="s">
        <v>19814</v>
      </c>
      <c r="AX4123" t="s">
        <v>19815</v>
      </c>
      <c r="AY4123" t="s">
        <v>19816</v>
      </c>
      <c r="AZ4123" t="s">
        <v>70</v>
      </c>
    </row>
    <row r="4124" spans="1:52" x14ac:dyDescent="0.3">
      <c r="A4124">
        <v>2614404</v>
      </c>
      <c r="B4124" t="s">
        <v>19817</v>
      </c>
      <c r="C4124" t="str">
        <f t="shared" si="487"/>
        <v>7492</v>
      </c>
      <c r="D4124" t="s">
        <v>8411</v>
      </c>
      <c r="E4124" t="str">
        <f>"0100"</f>
        <v>0100</v>
      </c>
      <c r="F4124" t="s">
        <v>54</v>
      </c>
      <c r="G4124" t="str">
        <f>"09"</f>
        <v>09</v>
      </c>
      <c r="H4124" t="s">
        <v>55</v>
      </c>
      <c r="I4124" t="s">
        <v>56</v>
      </c>
      <c r="J4124" t="s">
        <v>57</v>
      </c>
      <c r="K4124">
        <v>1</v>
      </c>
      <c r="L4124">
        <v>45768</v>
      </c>
      <c r="M4124">
        <v>1.05</v>
      </c>
      <c r="N4124" t="str">
        <f t="shared" si="489"/>
        <v>000X</v>
      </c>
      <c r="O4124">
        <v>3544</v>
      </c>
      <c r="P4124" t="s">
        <v>58</v>
      </c>
      <c r="Q4124" t="s">
        <v>19463</v>
      </c>
      <c r="R4124" t="s">
        <v>19464</v>
      </c>
      <c r="T4124" t="s">
        <v>61</v>
      </c>
      <c r="V4124" t="s">
        <v>19818</v>
      </c>
      <c r="W4124">
        <v>256049</v>
      </c>
      <c r="X4124">
        <v>16810</v>
      </c>
      <c r="Y4124">
        <v>239239</v>
      </c>
      <c r="Z4124">
        <v>198531</v>
      </c>
      <c r="AA4124">
        <v>173531</v>
      </c>
      <c r="AB4124" t="s">
        <v>72</v>
      </c>
      <c r="AC4124" s="1">
        <v>43888</v>
      </c>
      <c r="AD4124">
        <v>323000</v>
      </c>
      <c r="AE4124">
        <v>3048</v>
      </c>
      <c r="AF4124">
        <v>2360</v>
      </c>
      <c r="AG4124" t="s">
        <v>64</v>
      </c>
      <c r="AH4124" t="s">
        <v>76</v>
      </c>
      <c r="AI4124">
        <v>1</v>
      </c>
      <c r="AJ4124">
        <v>2000</v>
      </c>
      <c r="AK4124">
        <v>3</v>
      </c>
      <c r="AL4124">
        <v>3</v>
      </c>
      <c r="AN4124">
        <v>2493</v>
      </c>
      <c r="AO4124">
        <v>32</v>
      </c>
      <c r="AP4124" t="s">
        <v>63</v>
      </c>
      <c r="AQ4124" t="s">
        <v>66</v>
      </c>
      <c r="AR4124">
        <v>3640</v>
      </c>
      <c r="AW4124" t="s">
        <v>19819</v>
      </c>
      <c r="AY4124" t="s">
        <v>19820</v>
      </c>
      <c r="AZ4124" t="s">
        <v>70</v>
      </c>
    </row>
    <row r="4125" spans="1:52" x14ac:dyDescent="0.3">
      <c r="A4125">
        <v>2614439</v>
      </c>
      <c r="B4125" t="s">
        <v>19821</v>
      </c>
      <c r="C4125" t="str">
        <f t="shared" si="487"/>
        <v>7492</v>
      </c>
      <c r="D4125" t="s">
        <v>8411</v>
      </c>
      <c r="E4125" t="str">
        <f>"0100"</f>
        <v>0100</v>
      </c>
      <c r="F4125" t="s">
        <v>54</v>
      </c>
      <c r="G4125" t="str">
        <f>"09"</f>
        <v>09</v>
      </c>
      <c r="H4125" t="s">
        <v>55</v>
      </c>
      <c r="I4125" t="s">
        <v>56</v>
      </c>
      <c r="J4125" t="s">
        <v>8434</v>
      </c>
      <c r="K4125">
        <v>1</v>
      </c>
      <c r="L4125">
        <v>68626</v>
      </c>
      <c r="M4125">
        <v>1.58</v>
      </c>
      <c r="N4125" t="str">
        <f t="shared" si="489"/>
        <v>000X</v>
      </c>
      <c r="O4125">
        <v>3543</v>
      </c>
      <c r="P4125" t="s">
        <v>58</v>
      </c>
      <c r="Q4125" t="s">
        <v>19463</v>
      </c>
      <c r="R4125" t="s">
        <v>19464</v>
      </c>
      <c r="T4125" t="s">
        <v>61</v>
      </c>
      <c r="V4125" t="s">
        <v>19822</v>
      </c>
      <c r="W4125">
        <v>335987</v>
      </c>
      <c r="X4125">
        <v>19690</v>
      </c>
      <c r="Y4125">
        <v>316297</v>
      </c>
      <c r="Z4125">
        <v>335987</v>
      </c>
      <c r="AA4125">
        <v>310987</v>
      </c>
      <c r="AB4125" t="s">
        <v>63</v>
      </c>
      <c r="AC4125" s="1">
        <v>42531</v>
      </c>
      <c r="AD4125">
        <v>26000</v>
      </c>
      <c r="AE4125">
        <v>2763</v>
      </c>
      <c r="AF4125">
        <v>1419</v>
      </c>
      <c r="AG4125" t="s">
        <v>103</v>
      </c>
      <c r="AH4125" t="s">
        <v>76</v>
      </c>
      <c r="AI4125">
        <v>1</v>
      </c>
      <c r="AJ4125">
        <v>2017</v>
      </c>
      <c r="AK4125">
        <v>3</v>
      </c>
      <c r="AL4125">
        <v>2</v>
      </c>
      <c r="AN4125">
        <v>3430</v>
      </c>
      <c r="AO4125">
        <v>32</v>
      </c>
      <c r="AP4125" t="s">
        <v>63</v>
      </c>
      <c r="AQ4125" t="s">
        <v>66</v>
      </c>
      <c r="AR4125">
        <v>4585</v>
      </c>
      <c r="AW4125" t="s">
        <v>19823</v>
      </c>
      <c r="AX4125" t="s">
        <v>19824</v>
      </c>
      <c r="AY4125" t="s">
        <v>19825</v>
      </c>
      <c r="AZ4125" t="s">
        <v>70</v>
      </c>
    </row>
    <row r="4126" spans="1:52" x14ac:dyDescent="0.3">
      <c r="A4126">
        <v>2614480</v>
      </c>
      <c r="B4126" t="s">
        <v>19826</v>
      </c>
      <c r="C4126" t="str">
        <f t="shared" si="487"/>
        <v>7492</v>
      </c>
      <c r="D4126" t="s">
        <v>8411</v>
      </c>
      <c r="E4126" t="str">
        <f>"0100"</f>
        <v>0100</v>
      </c>
      <c r="F4126" t="s">
        <v>54</v>
      </c>
      <c r="G4126" t="str">
        <f>"09"</f>
        <v>09</v>
      </c>
      <c r="H4126" t="s">
        <v>55</v>
      </c>
      <c r="I4126" t="s">
        <v>56</v>
      </c>
      <c r="J4126" t="s">
        <v>8434</v>
      </c>
      <c r="K4126">
        <v>1</v>
      </c>
      <c r="L4126">
        <v>63317</v>
      </c>
      <c r="M4126">
        <v>1.45</v>
      </c>
      <c r="N4126" t="str">
        <f t="shared" si="489"/>
        <v>000X</v>
      </c>
      <c r="O4126">
        <v>3629</v>
      </c>
      <c r="P4126" t="s">
        <v>58</v>
      </c>
      <c r="Q4126" t="s">
        <v>19463</v>
      </c>
      <c r="R4126" t="s">
        <v>19464</v>
      </c>
      <c r="T4126" t="s">
        <v>61</v>
      </c>
      <c r="V4126" t="s">
        <v>19827</v>
      </c>
      <c r="W4126">
        <v>157771</v>
      </c>
      <c r="X4126">
        <v>18170</v>
      </c>
      <c r="Y4126">
        <v>139601</v>
      </c>
      <c r="Z4126">
        <v>105115</v>
      </c>
      <c r="AA4126">
        <v>80115</v>
      </c>
      <c r="AB4126" t="s">
        <v>72</v>
      </c>
      <c r="AC4126" s="1">
        <v>33298</v>
      </c>
      <c r="AD4126">
        <v>21500</v>
      </c>
      <c r="AE4126">
        <v>890</v>
      </c>
      <c r="AF4126">
        <v>799</v>
      </c>
      <c r="AG4126" t="s">
        <v>103</v>
      </c>
      <c r="AH4126" t="s">
        <v>221</v>
      </c>
      <c r="AI4126">
        <v>1</v>
      </c>
      <c r="AJ4126">
        <v>1991</v>
      </c>
      <c r="AK4126">
        <v>3</v>
      </c>
      <c r="AL4126">
        <v>2</v>
      </c>
      <c r="AN4126">
        <v>1718</v>
      </c>
      <c r="AO4126">
        <v>32</v>
      </c>
      <c r="AP4126" t="s">
        <v>72</v>
      </c>
      <c r="AQ4126" t="s">
        <v>66</v>
      </c>
      <c r="AR4126">
        <v>2408</v>
      </c>
      <c r="AW4126" t="s">
        <v>19828</v>
      </c>
      <c r="AY4126" t="s">
        <v>19829</v>
      </c>
      <c r="AZ4126" t="s">
        <v>19830</v>
      </c>
    </row>
    <row r="4127" spans="1:52" x14ac:dyDescent="0.3">
      <c r="A4127">
        <v>2614579</v>
      </c>
      <c r="B4127" t="s">
        <v>19831</v>
      </c>
      <c r="C4127" t="str">
        <f t="shared" si="487"/>
        <v>7492</v>
      </c>
      <c r="D4127" t="s">
        <v>8411</v>
      </c>
      <c r="E4127" t="str">
        <f>"0000"</f>
        <v>0000</v>
      </c>
      <c r="F4127" t="s">
        <v>108</v>
      </c>
      <c r="G4127" t="str">
        <f>"09"</f>
        <v>09</v>
      </c>
      <c r="H4127" t="s">
        <v>55</v>
      </c>
      <c r="I4127" t="s">
        <v>56</v>
      </c>
      <c r="J4127" t="s">
        <v>57</v>
      </c>
      <c r="K4127">
        <v>0</v>
      </c>
      <c r="L4127">
        <v>44107</v>
      </c>
      <c r="M4127">
        <v>1.01</v>
      </c>
      <c r="N4127" t="str">
        <f t="shared" si="489"/>
        <v>000X</v>
      </c>
      <c r="O4127">
        <v>4652</v>
      </c>
      <c r="P4127" t="s">
        <v>72</v>
      </c>
      <c r="Q4127" t="s">
        <v>8435</v>
      </c>
      <c r="R4127" t="s">
        <v>140</v>
      </c>
      <c r="T4127" t="s">
        <v>61</v>
      </c>
      <c r="V4127" t="s">
        <v>19832</v>
      </c>
      <c r="W4127">
        <v>16200</v>
      </c>
      <c r="X4127">
        <v>16200</v>
      </c>
      <c r="Y4127">
        <v>0</v>
      </c>
      <c r="Z4127">
        <v>16200</v>
      </c>
      <c r="AA4127">
        <v>16200</v>
      </c>
      <c r="AB4127" t="s">
        <v>72</v>
      </c>
      <c r="AC4127" s="1">
        <v>34213</v>
      </c>
      <c r="AD4127">
        <v>16700</v>
      </c>
      <c r="AE4127">
        <v>997</v>
      </c>
      <c r="AF4127">
        <v>1850</v>
      </c>
      <c r="AG4127" t="s">
        <v>103</v>
      </c>
      <c r="AH4127" t="s">
        <v>873</v>
      </c>
      <c r="AR4127">
        <v>0</v>
      </c>
      <c r="AW4127" t="s">
        <v>19833</v>
      </c>
      <c r="AY4127" t="s">
        <v>19834</v>
      </c>
      <c r="AZ4127" t="s">
        <v>19835</v>
      </c>
    </row>
    <row r="4128" spans="1:52" x14ac:dyDescent="0.3">
      <c r="A4128">
        <v>2825031</v>
      </c>
      <c r="B4128" t="s">
        <v>19836</v>
      </c>
      <c r="C4128" t="str">
        <f t="shared" si="487"/>
        <v>7492</v>
      </c>
      <c r="D4128" t="s">
        <v>8411</v>
      </c>
      <c r="E4128" t="str">
        <f>"0100"</f>
        <v>0100</v>
      </c>
      <c r="F4128" t="s">
        <v>54</v>
      </c>
      <c r="G4128" t="str">
        <f>"10"</f>
        <v>10</v>
      </c>
      <c r="H4128" t="s">
        <v>55</v>
      </c>
      <c r="I4128" t="s">
        <v>56</v>
      </c>
      <c r="J4128" t="s">
        <v>57</v>
      </c>
      <c r="K4128">
        <v>1</v>
      </c>
      <c r="L4128">
        <v>43822</v>
      </c>
      <c r="M4128">
        <v>1.01</v>
      </c>
      <c r="N4128" t="str">
        <f t="shared" si="489"/>
        <v>000X</v>
      </c>
      <c r="O4128">
        <v>4398</v>
      </c>
      <c r="P4128" t="s">
        <v>72</v>
      </c>
      <c r="Q4128" t="s">
        <v>9035</v>
      </c>
      <c r="R4128" t="s">
        <v>140</v>
      </c>
      <c r="T4128" t="s">
        <v>61</v>
      </c>
      <c r="V4128" t="s">
        <v>19837</v>
      </c>
      <c r="W4128">
        <v>325371</v>
      </c>
      <c r="X4128">
        <v>16100</v>
      </c>
      <c r="Y4128">
        <v>309271</v>
      </c>
      <c r="Z4128">
        <v>169066</v>
      </c>
      <c r="AA4128">
        <v>143566</v>
      </c>
      <c r="AB4128" t="s">
        <v>63</v>
      </c>
      <c r="AC4128" s="1">
        <v>42766</v>
      </c>
      <c r="AD4128">
        <v>347500</v>
      </c>
      <c r="AE4128">
        <v>2808</v>
      </c>
      <c r="AF4128">
        <v>263</v>
      </c>
      <c r="AG4128" t="s">
        <v>64</v>
      </c>
      <c r="AH4128" t="s">
        <v>76</v>
      </c>
      <c r="AI4128">
        <v>1</v>
      </c>
      <c r="AJ4128">
        <v>2007</v>
      </c>
      <c r="AK4128">
        <v>4</v>
      </c>
      <c r="AL4128">
        <v>4</v>
      </c>
      <c r="AN4128">
        <v>3029</v>
      </c>
      <c r="AO4128">
        <v>32</v>
      </c>
      <c r="AP4128" t="s">
        <v>63</v>
      </c>
      <c r="AQ4128" t="s">
        <v>66</v>
      </c>
      <c r="AR4128">
        <v>3887</v>
      </c>
      <c r="AW4128" t="s">
        <v>19838</v>
      </c>
      <c r="AY4128" t="s">
        <v>19839</v>
      </c>
      <c r="AZ4128" t="s">
        <v>70</v>
      </c>
    </row>
    <row r="4129" spans="1:52" x14ac:dyDescent="0.3">
      <c r="A4129">
        <v>2847921</v>
      </c>
      <c r="B4129" t="s">
        <v>19840</v>
      </c>
      <c r="C4129" t="str">
        <f t="shared" si="487"/>
        <v>7492</v>
      </c>
      <c r="D4129" t="s">
        <v>8411</v>
      </c>
      <c r="E4129" t="str">
        <f>"0000"</f>
        <v>0000</v>
      </c>
      <c r="F4129" t="s">
        <v>108</v>
      </c>
      <c r="G4129" t="str">
        <f>"15"</f>
        <v>15</v>
      </c>
      <c r="H4129" t="s">
        <v>55</v>
      </c>
      <c r="I4129" t="s">
        <v>56</v>
      </c>
      <c r="J4129" t="s">
        <v>57</v>
      </c>
      <c r="K4129">
        <v>0</v>
      </c>
      <c r="L4129">
        <v>46134</v>
      </c>
      <c r="M4129">
        <v>1.06</v>
      </c>
      <c r="N4129" t="str">
        <f t="shared" si="489"/>
        <v>000X</v>
      </c>
      <c r="O4129">
        <v>3893</v>
      </c>
      <c r="P4129" t="s">
        <v>72</v>
      </c>
      <c r="Q4129" t="s">
        <v>13850</v>
      </c>
      <c r="R4129" t="s">
        <v>140</v>
      </c>
      <c r="T4129" t="s">
        <v>61</v>
      </c>
      <c r="V4129" t="s">
        <v>19841</v>
      </c>
      <c r="W4129">
        <v>16950</v>
      </c>
      <c r="X4129">
        <v>16950</v>
      </c>
      <c r="Y4129">
        <v>0</v>
      </c>
      <c r="Z4129">
        <v>16950</v>
      </c>
      <c r="AA4129">
        <v>16950</v>
      </c>
      <c r="AB4129" t="s">
        <v>72</v>
      </c>
      <c r="AC4129" s="1">
        <v>38443</v>
      </c>
      <c r="AD4129">
        <v>71500</v>
      </c>
      <c r="AE4129">
        <v>1851</v>
      </c>
      <c r="AF4129">
        <v>327</v>
      </c>
      <c r="AG4129" t="s">
        <v>103</v>
      </c>
      <c r="AH4129" t="s">
        <v>76</v>
      </c>
      <c r="AR4129">
        <v>0</v>
      </c>
      <c r="AW4129" t="s">
        <v>19842</v>
      </c>
      <c r="AX4129" t="s">
        <v>19843</v>
      </c>
      <c r="AY4129" t="s">
        <v>19844</v>
      </c>
      <c r="AZ4129" t="s">
        <v>19845</v>
      </c>
    </row>
    <row r="4130" spans="1:52" x14ac:dyDescent="0.3">
      <c r="A4130">
        <v>2856475</v>
      </c>
      <c r="B4130" t="s">
        <v>19727</v>
      </c>
      <c r="C4130" t="str">
        <f t="shared" si="487"/>
        <v>7492</v>
      </c>
      <c r="D4130" t="s">
        <v>8411</v>
      </c>
      <c r="E4130" t="str">
        <f>"0100"</f>
        <v>0100</v>
      </c>
      <c r="F4130" t="s">
        <v>54</v>
      </c>
      <c r="G4130" t="str">
        <f>"03"</f>
        <v>03</v>
      </c>
      <c r="H4130" t="s">
        <v>55</v>
      </c>
      <c r="I4130" t="s">
        <v>56</v>
      </c>
      <c r="J4130" t="s">
        <v>8434</v>
      </c>
      <c r="K4130">
        <v>1</v>
      </c>
      <c r="L4130">
        <v>128371</v>
      </c>
      <c r="M4130">
        <v>2.95</v>
      </c>
      <c r="N4130" t="str">
        <f t="shared" si="489"/>
        <v>000X</v>
      </c>
      <c r="O4130">
        <v>5964</v>
      </c>
      <c r="P4130" t="s">
        <v>72</v>
      </c>
      <c r="Q4130" t="s">
        <v>11160</v>
      </c>
      <c r="R4130" t="s">
        <v>140</v>
      </c>
      <c r="T4130" t="s">
        <v>61</v>
      </c>
      <c r="V4130" t="s">
        <v>19728</v>
      </c>
      <c r="W4130">
        <v>190876</v>
      </c>
      <c r="X4130">
        <v>40930</v>
      </c>
      <c r="Y4130">
        <v>149946</v>
      </c>
      <c r="Z4130">
        <v>145857</v>
      </c>
      <c r="AA4130">
        <v>120857</v>
      </c>
      <c r="AB4130" t="s">
        <v>63</v>
      </c>
      <c r="AC4130" s="1">
        <v>32509</v>
      </c>
      <c r="AD4130">
        <v>10000</v>
      </c>
      <c r="AE4130">
        <v>807</v>
      </c>
      <c r="AF4130">
        <v>803</v>
      </c>
      <c r="AG4130" t="s">
        <v>103</v>
      </c>
      <c r="AH4130" t="s">
        <v>76</v>
      </c>
      <c r="AI4130">
        <v>1</v>
      </c>
      <c r="AJ4130">
        <v>1988</v>
      </c>
      <c r="AK4130">
        <v>2</v>
      </c>
      <c r="AL4130">
        <v>2</v>
      </c>
      <c r="AN4130">
        <v>1655</v>
      </c>
      <c r="AO4130">
        <v>32</v>
      </c>
      <c r="AP4130" t="s">
        <v>63</v>
      </c>
      <c r="AQ4130" t="s">
        <v>66</v>
      </c>
      <c r="AR4130">
        <v>2397</v>
      </c>
      <c r="AW4130" t="s">
        <v>19729</v>
      </c>
      <c r="AX4130" t="s">
        <v>19730</v>
      </c>
      <c r="AY4130" t="s">
        <v>19731</v>
      </c>
      <c r="AZ4130" t="s">
        <v>19732</v>
      </c>
    </row>
    <row r="4131" spans="1:52" x14ac:dyDescent="0.3">
      <c r="A4131">
        <v>2858656</v>
      </c>
      <c r="B4131" t="s">
        <v>19846</v>
      </c>
      <c r="C4131" t="str">
        <f t="shared" si="487"/>
        <v>7492</v>
      </c>
      <c r="D4131" t="s">
        <v>8411</v>
      </c>
      <c r="E4131" t="str">
        <f>"0000"</f>
        <v>0000</v>
      </c>
      <c r="F4131" t="s">
        <v>108</v>
      </c>
      <c r="G4131" t="str">
        <f>"33"</f>
        <v>33</v>
      </c>
      <c r="H4131" t="s">
        <v>1645</v>
      </c>
      <c r="I4131" t="s">
        <v>56</v>
      </c>
      <c r="J4131" t="s">
        <v>57</v>
      </c>
      <c r="K4131">
        <v>0</v>
      </c>
      <c r="L4131">
        <v>43573</v>
      </c>
      <c r="M4131">
        <v>1</v>
      </c>
      <c r="N4131" t="str">
        <f t="shared" si="489"/>
        <v>000X</v>
      </c>
      <c r="O4131">
        <v>3859</v>
      </c>
      <c r="P4131" t="s">
        <v>58</v>
      </c>
      <c r="Q4131" t="s">
        <v>16250</v>
      </c>
      <c r="R4131" t="s">
        <v>140</v>
      </c>
      <c r="T4131" t="s">
        <v>61</v>
      </c>
      <c r="V4131" t="s">
        <v>19847</v>
      </c>
      <c r="W4131">
        <v>16000</v>
      </c>
      <c r="X4131">
        <v>16000</v>
      </c>
      <c r="Y4131">
        <v>0</v>
      </c>
      <c r="Z4131">
        <v>16000</v>
      </c>
      <c r="AA4131">
        <v>16000</v>
      </c>
      <c r="AB4131" t="s">
        <v>72</v>
      </c>
      <c r="AC4131" s="1">
        <v>43532</v>
      </c>
      <c r="AD4131">
        <v>21500</v>
      </c>
      <c r="AE4131">
        <v>2962</v>
      </c>
      <c r="AF4131">
        <v>1254</v>
      </c>
      <c r="AG4131" t="s">
        <v>103</v>
      </c>
      <c r="AH4131" t="s">
        <v>76</v>
      </c>
      <c r="AR4131">
        <v>0</v>
      </c>
      <c r="AW4131" t="s">
        <v>19848</v>
      </c>
      <c r="AX4131" t="s">
        <v>19849</v>
      </c>
      <c r="AY4131" t="s">
        <v>19850</v>
      </c>
      <c r="AZ4131" t="s">
        <v>3154</v>
      </c>
    </row>
    <row r="4132" spans="1:52" x14ac:dyDescent="0.3">
      <c r="A4132">
        <v>3365895</v>
      </c>
      <c r="B4132" t="s">
        <v>19851</v>
      </c>
      <c r="C4132" t="str">
        <f t="shared" si="487"/>
        <v>7492</v>
      </c>
      <c r="D4132" t="s">
        <v>8411</v>
      </c>
      <c r="E4132" t="str">
        <f>"0000"</f>
        <v>0000</v>
      </c>
      <c r="F4132" t="s">
        <v>108</v>
      </c>
      <c r="G4132" t="str">
        <f>"04"</f>
        <v>04</v>
      </c>
      <c r="H4132" t="s">
        <v>55</v>
      </c>
      <c r="I4132" t="s">
        <v>56</v>
      </c>
      <c r="J4132" t="s">
        <v>57</v>
      </c>
      <c r="K4132">
        <v>0</v>
      </c>
      <c r="L4132">
        <v>45705</v>
      </c>
      <c r="M4132">
        <v>1.05</v>
      </c>
      <c r="N4132" t="str">
        <f t="shared" si="489"/>
        <v>000X</v>
      </c>
      <c r="O4132">
        <v>5214</v>
      </c>
      <c r="P4132" t="s">
        <v>72</v>
      </c>
      <c r="Q4132" t="s">
        <v>8514</v>
      </c>
      <c r="R4132" t="s">
        <v>140</v>
      </c>
      <c r="T4132" t="s">
        <v>61</v>
      </c>
      <c r="V4132" t="s">
        <v>19852</v>
      </c>
      <c r="W4132">
        <v>16790</v>
      </c>
      <c r="X4132">
        <v>16790</v>
      </c>
      <c r="Y4132">
        <v>0</v>
      </c>
      <c r="Z4132">
        <v>16790</v>
      </c>
      <c r="AA4132">
        <v>16790</v>
      </c>
      <c r="AB4132" t="s">
        <v>72</v>
      </c>
      <c r="AC4132" s="1">
        <v>43661</v>
      </c>
      <c r="AD4132">
        <v>5000</v>
      </c>
      <c r="AE4132">
        <v>2994</v>
      </c>
      <c r="AF4132">
        <v>1745</v>
      </c>
      <c r="AG4132" t="s">
        <v>103</v>
      </c>
      <c r="AH4132" t="s">
        <v>76</v>
      </c>
      <c r="AR4132">
        <v>0</v>
      </c>
      <c r="AW4132" t="s">
        <v>19853</v>
      </c>
      <c r="AX4132" t="s">
        <v>19854</v>
      </c>
      <c r="AY4132" t="s">
        <v>19855</v>
      </c>
      <c r="AZ4132" t="s">
        <v>958</v>
      </c>
    </row>
    <row r="4133" spans="1:52" x14ac:dyDescent="0.3">
      <c r="A4133">
        <v>3450114</v>
      </c>
      <c r="B4133" t="s">
        <v>19856</v>
      </c>
      <c r="C4133" t="str">
        <f t="shared" si="487"/>
        <v>7492</v>
      </c>
      <c r="D4133" t="s">
        <v>8411</v>
      </c>
      <c r="E4133" t="str">
        <f>"0000"</f>
        <v>0000</v>
      </c>
      <c r="F4133" t="s">
        <v>108</v>
      </c>
      <c r="G4133" t="str">
        <f>"15"</f>
        <v>15</v>
      </c>
      <c r="H4133" t="s">
        <v>55</v>
      </c>
      <c r="I4133" t="s">
        <v>56</v>
      </c>
      <c r="J4133" t="s">
        <v>57</v>
      </c>
      <c r="K4133">
        <v>0</v>
      </c>
      <c r="L4133">
        <v>45258</v>
      </c>
      <c r="M4133">
        <v>1.04</v>
      </c>
      <c r="N4133" t="str">
        <f t="shared" si="489"/>
        <v>000X</v>
      </c>
      <c r="O4133">
        <v>3900</v>
      </c>
      <c r="P4133" t="s">
        <v>72</v>
      </c>
      <c r="Q4133" t="s">
        <v>13850</v>
      </c>
      <c r="R4133" t="s">
        <v>140</v>
      </c>
      <c r="T4133" t="s">
        <v>61</v>
      </c>
      <c r="V4133" t="s">
        <v>19857</v>
      </c>
      <c r="W4133">
        <v>16620</v>
      </c>
      <c r="X4133">
        <v>16620</v>
      </c>
      <c r="Y4133">
        <v>0</v>
      </c>
      <c r="Z4133">
        <v>16620</v>
      </c>
      <c r="AA4133">
        <v>16620</v>
      </c>
      <c r="AB4133" t="s">
        <v>72</v>
      </c>
      <c r="AC4133" s="1">
        <v>39692</v>
      </c>
      <c r="AD4133">
        <v>80000</v>
      </c>
      <c r="AE4133">
        <v>2243</v>
      </c>
      <c r="AF4133">
        <v>550</v>
      </c>
      <c r="AG4133" t="s">
        <v>103</v>
      </c>
      <c r="AH4133" t="s">
        <v>570</v>
      </c>
      <c r="AR4133">
        <v>0</v>
      </c>
      <c r="AW4133" t="s">
        <v>19858</v>
      </c>
      <c r="AY4133" t="s">
        <v>19859</v>
      </c>
      <c r="AZ4133" t="s">
        <v>19860</v>
      </c>
    </row>
    <row r="4134" spans="1:52" x14ac:dyDescent="0.3">
      <c r="A4134">
        <v>3450323</v>
      </c>
      <c r="B4134" t="s">
        <v>19861</v>
      </c>
      <c r="C4134" t="str">
        <f t="shared" si="487"/>
        <v>7492</v>
      </c>
      <c r="D4134" t="s">
        <v>8411</v>
      </c>
      <c r="E4134" t="str">
        <f>"0100"</f>
        <v>0100</v>
      </c>
      <c r="F4134" t="s">
        <v>54</v>
      </c>
      <c r="G4134" t="str">
        <f>"09"</f>
        <v>09</v>
      </c>
      <c r="H4134" t="s">
        <v>55</v>
      </c>
      <c r="I4134" t="s">
        <v>56</v>
      </c>
      <c r="J4134" t="s">
        <v>57</v>
      </c>
      <c r="K4134">
        <v>1</v>
      </c>
      <c r="L4134">
        <v>135206</v>
      </c>
      <c r="M4134">
        <v>3.1</v>
      </c>
      <c r="N4134" t="str">
        <f t="shared" si="489"/>
        <v>000X</v>
      </c>
      <c r="O4134">
        <v>3571</v>
      </c>
      <c r="P4134" t="s">
        <v>58</v>
      </c>
      <c r="Q4134" t="s">
        <v>19463</v>
      </c>
      <c r="R4134" t="s">
        <v>19464</v>
      </c>
      <c r="T4134" t="s">
        <v>61</v>
      </c>
      <c r="V4134" t="s">
        <v>19862</v>
      </c>
      <c r="W4134">
        <v>290792</v>
      </c>
      <c r="X4134">
        <v>49660</v>
      </c>
      <c r="Y4134">
        <v>241132</v>
      </c>
      <c r="Z4134">
        <v>233695</v>
      </c>
      <c r="AA4134">
        <v>208695</v>
      </c>
      <c r="AB4134" t="s">
        <v>63</v>
      </c>
      <c r="AC4134" s="1">
        <v>42066</v>
      </c>
      <c r="AD4134">
        <v>248000</v>
      </c>
      <c r="AE4134">
        <v>2681</v>
      </c>
      <c r="AF4134">
        <v>452</v>
      </c>
      <c r="AG4134" t="s">
        <v>64</v>
      </c>
      <c r="AH4134" t="s">
        <v>76</v>
      </c>
      <c r="AI4134">
        <v>1</v>
      </c>
      <c r="AJ4134">
        <v>1993</v>
      </c>
      <c r="AK4134">
        <v>3</v>
      </c>
      <c r="AL4134">
        <v>2</v>
      </c>
      <c r="AM4134">
        <v>1</v>
      </c>
      <c r="AN4134">
        <v>2327</v>
      </c>
      <c r="AO4134">
        <v>32</v>
      </c>
      <c r="AP4134" t="s">
        <v>63</v>
      </c>
      <c r="AQ4134" t="s">
        <v>66</v>
      </c>
      <c r="AR4134">
        <v>3832</v>
      </c>
      <c r="AW4134" t="s">
        <v>19863</v>
      </c>
      <c r="AY4134" t="s">
        <v>19864</v>
      </c>
      <c r="AZ4134" t="s">
        <v>70</v>
      </c>
    </row>
    <row r="4135" spans="1:52" x14ac:dyDescent="0.3">
      <c r="A4135">
        <v>3497455</v>
      </c>
      <c r="B4135" t="s">
        <v>19865</v>
      </c>
      <c r="C4135" t="str">
        <f t="shared" si="487"/>
        <v>7492</v>
      </c>
      <c r="D4135" t="s">
        <v>8411</v>
      </c>
      <c r="E4135" t="str">
        <f>"8600"</f>
        <v>8600</v>
      </c>
      <c r="F4135" t="s">
        <v>19048</v>
      </c>
      <c r="G4135" t="str">
        <f>"32"</f>
        <v>32</v>
      </c>
      <c r="H4135" t="s">
        <v>1645</v>
      </c>
      <c r="I4135" t="s">
        <v>56</v>
      </c>
      <c r="J4135" t="s">
        <v>6960</v>
      </c>
      <c r="K4135">
        <v>0</v>
      </c>
      <c r="L4135">
        <v>2544846</v>
      </c>
      <c r="M4135">
        <v>58.42</v>
      </c>
      <c r="N4135" t="str">
        <f t="shared" si="489"/>
        <v>000X</v>
      </c>
      <c r="O4135">
        <v>4800</v>
      </c>
      <c r="P4135" t="s">
        <v>72</v>
      </c>
      <c r="Q4135" t="s">
        <v>18165</v>
      </c>
      <c r="R4135" t="s">
        <v>88</v>
      </c>
      <c r="T4135" t="s">
        <v>61</v>
      </c>
      <c r="V4135" t="s">
        <v>19866</v>
      </c>
      <c r="W4135">
        <v>2100</v>
      </c>
      <c r="X4135">
        <v>2100</v>
      </c>
      <c r="Y4135">
        <v>0</v>
      </c>
      <c r="Z4135">
        <v>2100</v>
      </c>
      <c r="AA4135">
        <v>2100</v>
      </c>
      <c r="AB4135" t="s">
        <v>63</v>
      </c>
      <c r="AR4135">
        <v>0</v>
      </c>
      <c r="AW4135" t="s">
        <v>2613</v>
      </c>
      <c r="AX4135" t="s">
        <v>2614</v>
      </c>
      <c r="AY4135" t="s">
        <v>2615</v>
      </c>
      <c r="AZ4135" t="s">
        <v>958</v>
      </c>
    </row>
    <row r="4136" spans="1:52" x14ac:dyDescent="0.3">
      <c r="A4136">
        <v>3520048</v>
      </c>
      <c r="B4136" t="s">
        <v>19867</v>
      </c>
      <c r="C4136" t="str">
        <f t="shared" si="487"/>
        <v>7492</v>
      </c>
      <c r="D4136" t="s">
        <v>8411</v>
      </c>
      <c r="E4136" t="str">
        <f>"0100"</f>
        <v>0100</v>
      </c>
      <c r="F4136" t="s">
        <v>54</v>
      </c>
      <c r="G4136" t="str">
        <f>"02"</f>
        <v>02</v>
      </c>
      <c r="H4136" t="s">
        <v>55</v>
      </c>
      <c r="I4136" t="s">
        <v>56</v>
      </c>
      <c r="J4136" t="s">
        <v>57</v>
      </c>
      <c r="K4136">
        <v>1</v>
      </c>
      <c r="L4136">
        <v>115135</v>
      </c>
      <c r="M4136">
        <v>2.64</v>
      </c>
      <c r="N4136" t="str">
        <f t="shared" si="489"/>
        <v>000X</v>
      </c>
      <c r="O4136">
        <v>5071</v>
      </c>
      <c r="P4136" t="s">
        <v>72</v>
      </c>
      <c r="Q4136" t="s">
        <v>9444</v>
      </c>
      <c r="R4136" t="s">
        <v>140</v>
      </c>
      <c r="T4136" t="s">
        <v>61</v>
      </c>
      <c r="V4136" t="s">
        <v>9568</v>
      </c>
      <c r="W4136">
        <v>476892</v>
      </c>
      <c r="X4136">
        <v>36750</v>
      </c>
      <c r="Y4136">
        <v>440142</v>
      </c>
      <c r="Z4136">
        <v>474030</v>
      </c>
      <c r="AA4136">
        <v>449030</v>
      </c>
      <c r="AB4136" t="s">
        <v>63</v>
      </c>
      <c r="AC4136" s="1">
        <v>40360</v>
      </c>
      <c r="AD4136">
        <v>26000</v>
      </c>
      <c r="AE4136">
        <v>2367</v>
      </c>
      <c r="AF4136">
        <v>2327</v>
      </c>
      <c r="AG4136" t="s">
        <v>103</v>
      </c>
      <c r="AH4136" t="s">
        <v>76</v>
      </c>
      <c r="AI4136">
        <v>1</v>
      </c>
      <c r="AJ4136">
        <v>2014</v>
      </c>
      <c r="AK4136">
        <v>3</v>
      </c>
      <c r="AL4136">
        <v>2</v>
      </c>
      <c r="AM4136">
        <v>1</v>
      </c>
      <c r="AN4136">
        <v>2836</v>
      </c>
      <c r="AO4136">
        <v>32</v>
      </c>
      <c r="AP4136" t="s">
        <v>63</v>
      </c>
      <c r="AQ4136" t="s">
        <v>66</v>
      </c>
      <c r="AR4136">
        <v>4382</v>
      </c>
      <c r="AW4136" t="s">
        <v>19868</v>
      </c>
      <c r="AX4136" t="s">
        <v>19869</v>
      </c>
      <c r="AY4136" t="s">
        <v>19870</v>
      </c>
      <c r="AZ4136" t="s">
        <v>70</v>
      </c>
    </row>
    <row r="4137" spans="1:52" x14ac:dyDescent="0.3">
      <c r="A4137">
        <v>3521282</v>
      </c>
      <c r="B4137" t="s">
        <v>19871</v>
      </c>
      <c r="C4137" t="str">
        <f t="shared" si="487"/>
        <v>7492</v>
      </c>
      <c r="D4137" t="s">
        <v>8411</v>
      </c>
      <c r="E4137" t="str">
        <f>"0100"</f>
        <v>0100</v>
      </c>
      <c r="F4137" t="s">
        <v>54</v>
      </c>
      <c r="G4137" t="str">
        <f>"09"</f>
        <v>09</v>
      </c>
      <c r="H4137" t="s">
        <v>55</v>
      </c>
      <c r="I4137" t="s">
        <v>56</v>
      </c>
      <c r="J4137" t="s">
        <v>57</v>
      </c>
      <c r="K4137">
        <v>1</v>
      </c>
      <c r="L4137">
        <v>43750</v>
      </c>
      <c r="M4137">
        <v>1</v>
      </c>
      <c r="N4137" t="str">
        <f t="shared" si="489"/>
        <v>000X</v>
      </c>
      <c r="O4137">
        <v>3675</v>
      </c>
      <c r="P4137" t="s">
        <v>58</v>
      </c>
      <c r="Q4137" t="s">
        <v>8459</v>
      </c>
      <c r="R4137" t="s">
        <v>4590</v>
      </c>
      <c r="T4137" t="s">
        <v>61</v>
      </c>
      <c r="V4137" t="s">
        <v>19872</v>
      </c>
      <c r="W4137">
        <v>16070</v>
      </c>
      <c r="X4137">
        <v>16070</v>
      </c>
      <c r="Y4137">
        <v>0</v>
      </c>
      <c r="Z4137">
        <v>16070</v>
      </c>
      <c r="AA4137">
        <v>16070</v>
      </c>
      <c r="AB4137" t="s">
        <v>72</v>
      </c>
      <c r="AC4137" s="1">
        <v>44148</v>
      </c>
      <c r="AD4137">
        <v>379000</v>
      </c>
      <c r="AE4137">
        <v>3109</v>
      </c>
      <c r="AF4137">
        <v>2053</v>
      </c>
      <c r="AG4137" t="s">
        <v>64</v>
      </c>
      <c r="AH4137" t="s">
        <v>76</v>
      </c>
      <c r="AI4137">
        <v>1</v>
      </c>
      <c r="AJ4137">
        <v>2020</v>
      </c>
      <c r="AK4137">
        <v>3</v>
      </c>
      <c r="AL4137">
        <v>2</v>
      </c>
      <c r="AN4137">
        <v>1755</v>
      </c>
      <c r="AO4137">
        <v>32</v>
      </c>
      <c r="AP4137" t="s">
        <v>63</v>
      </c>
      <c r="AQ4137" t="s">
        <v>66</v>
      </c>
      <c r="AR4137">
        <v>2643</v>
      </c>
      <c r="AW4137" t="s">
        <v>17268</v>
      </c>
      <c r="AX4137" t="s">
        <v>19873</v>
      </c>
      <c r="AY4137" t="s">
        <v>17270</v>
      </c>
      <c r="AZ4137" t="s">
        <v>70</v>
      </c>
    </row>
    <row r="4138" spans="1:52" x14ac:dyDescent="0.3">
      <c r="A4138">
        <v>3523726</v>
      </c>
      <c r="B4138" t="s">
        <v>19874</v>
      </c>
      <c r="C4138" t="str">
        <f t="shared" si="487"/>
        <v>7492</v>
      </c>
      <c r="D4138" t="s">
        <v>8411</v>
      </c>
      <c r="E4138" t="str">
        <f>"0100"</f>
        <v>0100</v>
      </c>
      <c r="F4138" t="s">
        <v>54</v>
      </c>
      <c r="G4138" t="str">
        <f>"02"</f>
        <v>02</v>
      </c>
      <c r="H4138" t="s">
        <v>55</v>
      </c>
      <c r="I4138" t="s">
        <v>56</v>
      </c>
      <c r="J4138" t="s">
        <v>57</v>
      </c>
      <c r="K4138">
        <v>1</v>
      </c>
      <c r="L4138">
        <v>91869</v>
      </c>
      <c r="M4138">
        <v>2.11</v>
      </c>
      <c r="N4138" t="str">
        <f t="shared" si="489"/>
        <v>000X</v>
      </c>
      <c r="O4138">
        <v>5601</v>
      </c>
      <c r="P4138" t="s">
        <v>72</v>
      </c>
      <c r="Q4138" t="s">
        <v>10146</v>
      </c>
      <c r="R4138" t="s">
        <v>266</v>
      </c>
      <c r="T4138" t="s">
        <v>61</v>
      </c>
      <c r="V4138" t="s">
        <v>19875</v>
      </c>
      <c r="W4138">
        <v>151213</v>
      </c>
      <c r="X4138">
        <v>33750</v>
      </c>
      <c r="Y4138">
        <v>117463</v>
      </c>
      <c r="Z4138">
        <v>88424</v>
      </c>
      <c r="AA4138">
        <v>63424</v>
      </c>
      <c r="AB4138" t="s">
        <v>63</v>
      </c>
      <c r="AC4138" s="1">
        <v>43714</v>
      </c>
      <c r="AD4138">
        <v>17000</v>
      </c>
      <c r="AE4138">
        <v>3004</v>
      </c>
      <c r="AF4138">
        <v>516</v>
      </c>
      <c r="AG4138" t="s">
        <v>103</v>
      </c>
      <c r="AH4138" t="s">
        <v>76</v>
      </c>
      <c r="AI4138">
        <v>1</v>
      </c>
      <c r="AJ4138">
        <v>1989</v>
      </c>
      <c r="AK4138">
        <v>3</v>
      </c>
      <c r="AL4138">
        <v>2</v>
      </c>
      <c r="AN4138">
        <v>1310</v>
      </c>
      <c r="AO4138">
        <v>32</v>
      </c>
      <c r="AP4138" t="s">
        <v>72</v>
      </c>
      <c r="AQ4138" t="s">
        <v>66</v>
      </c>
      <c r="AR4138">
        <v>1997</v>
      </c>
      <c r="AW4138" t="s">
        <v>19876</v>
      </c>
      <c r="AX4138" t="s">
        <v>19877</v>
      </c>
      <c r="AY4138" t="s">
        <v>19878</v>
      </c>
      <c r="AZ4138" t="s">
        <v>70</v>
      </c>
    </row>
    <row r="4139" spans="1:52" x14ac:dyDescent="0.3">
      <c r="A4139">
        <v>3524671</v>
      </c>
      <c r="B4139" t="s">
        <v>19879</v>
      </c>
      <c r="C4139" t="str">
        <f t="shared" si="487"/>
        <v>7492</v>
      </c>
      <c r="D4139" t="s">
        <v>8411</v>
      </c>
      <c r="E4139" t="str">
        <f>"5500"</f>
        <v>5500</v>
      </c>
      <c r="F4139" t="s">
        <v>8318</v>
      </c>
      <c r="G4139" t="str">
        <f>"09"</f>
        <v>09</v>
      </c>
      <c r="H4139" t="s">
        <v>55</v>
      </c>
      <c r="I4139" t="s">
        <v>56</v>
      </c>
      <c r="J4139" t="s">
        <v>57</v>
      </c>
      <c r="K4139">
        <v>0</v>
      </c>
      <c r="L4139">
        <v>110740</v>
      </c>
      <c r="M4139">
        <v>2.54</v>
      </c>
      <c r="N4139" t="str">
        <f t="shared" si="489"/>
        <v>000X</v>
      </c>
      <c r="O4139">
        <v>0</v>
      </c>
      <c r="P4139" t="s">
        <v>72</v>
      </c>
      <c r="Q4139" t="s">
        <v>8499</v>
      </c>
      <c r="R4139" t="s">
        <v>266</v>
      </c>
      <c r="T4139" t="s">
        <v>61</v>
      </c>
      <c r="V4139" t="s">
        <v>19880</v>
      </c>
      <c r="AB4139" t="s">
        <v>72</v>
      </c>
      <c r="AC4139" s="1">
        <v>40210</v>
      </c>
      <c r="AD4139">
        <v>887800</v>
      </c>
      <c r="AE4139">
        <v>2340</v>
      </c>
      <c r="AF4139">
        <v>534</v>
      </c>
      <c r="AG4139" t="s">
        <v>103</v>
      </c>
      <c r="AH4139" t="s">
        <v>570</v>
      </c>
      <c r="AR4139">
        <v>0</v>
      </c>
      <c r="AW4139" t="s">
        <v>8320</v>
      </c>
      <c r="AY4139" t="s">
        <v>8321</v>
      </c>
      <c r="AZ4139" t="s">
        <v>3154</v>
      </c>
    </row>
    <row r="4140" spans="1:52" x14ac:dyDescent="0.3">
      <c r="A4140">
        <v>3524676</v>
      </c>
      <c r="B4140" t="s">
        <v>19881</v>
      </c>
      <c r="C4140" t="str">
        <f t="shared" si="487"/>
        <v>7492</v>
      </c>
      <c r="D4140" t="s">
        <v>8411</v>
      </c>
      <c r="E4140" t="str">
        <f>"5500"</f>
        <v>5500</v>
      </c>
      <c r="F4140" t="s">
        <v>8318</v>
      </c>
      <c r="G4140" t="str">
        <f>"09"</f>
        <v>09</v>
      </c>
      <c r="H4140" t="s">
        <v>55</v>
      </c>
      <c r="I4140" t="s">
        <v>56</v>
      </c>
      <c r="J4140" t="s">
        <v>57</v>
      </c>
      <c r="K4140">
        <v>0</v>
      </c>
      <c r="L4140">
        <v>89513</v>
      </c>
      <c r="M4140">
        <v>2.0499999999999998</v>
      </c>
      <c r="N4140" t="str">
        <f t="shared" si="489"/>
        <v>000X</v>
      </c>
      <c r="O4140">
        <v>0</v>
      </c>
      <c r="P4140" t="s">
        <v>72</v>
      </c>
      <c r="Q4140" t="s">
        <v>8499</v>
      </c>
      <c r="R4140" t="s">
        <v>266</v>
      </c>
      <c r="T4140" t="s">
        <v>61</v>
      </c>
      <c r="V4140" t="s">
        <v>19882</v>
      </c>
      <c r="AB4140" t="s">
        <v>72</v>
      </c>
      <c r="AC4140" s="1">
        <v>40210</v>
      </c>
      <c r="AD4140">
        <v>887800</v>
      </c>
      <c r="AE4140">
        <v>2340</v>
      </c>
      <c r="AF4140">
        <v>534</v>
      </c>
      <c r="AG4140" t="s">
        <v>103</v>
      </c>
      <c r="AH4140" t="s">
        <v>570</v>
      </c>
      <c r="AR4140">
        <v>0</v>
      </c>
      <c r="AW4140" t="s">
        <v>8320</v>
      </c>
      <c r="AY4140" t="s">
        <v>8321</v>
      </c>
      <c r="AZ4140" t="s">
        <v>3154</v>
      </c>
    </row>
    <row r="4141" spans="1:52" x14ac:dyDescent="0.3">
      <c r="A4141">
        <v>3524681</v>
      </c>
      <c r="B4141" t="s">
        <v>19883</v>
      </c>
      <c r="C4141" t="str">
        <f t="shared" si="487"/>
        <v>7492</v>
      </c>
      <c r="D4141" t="s">
        <v>8411</v>
      </c>
      <c r="E4141" t="str">
        <f>"5500"</f>
        <v>5500</v>
      </c>
      <c r="F4141" t="s">
        <v>8318</v>
      </c>
      <c r="G4141" t="str">
        <f>"03"</f>
        <v>03</v>
      </c>
      <c r="H4141" t="s">
        <v>55</v>
      </c>
      <c r="I4141" t="s">
        <v>56</v>
      </c>
      <c r="J4141" t="s">
        <v>57</v>
      </c>
      <c r="K4141">
        <v>0</v>
      </c>
      <c r="L4141">
        <v>52950</v>
      </c>
      <c r="M4141">
        <v>1.22</v>
      </c>
      <c r="N4141" t="str">
        <f t="shared" si="489"/>
        <v>000X</v>
      </c>
      <c r="O4141">
        <v>0</v>
      </c>
      <c r="P4141" t="s">
        <v>58</v>
      </c>
      <c r="Q4141" t="s">
        <v>265</v>
      </c>
      <c r="R4141" t="s">
        <v>266</v>
      </c>
      <c r="T4141" t="s">
        <v>61</v>
      </c>
      <c r="V4141" t="s">
        <v>19884</v>
      </c>
      <c r="AB4141" t="s">
        <v>72</v>
      </c>
      <c r="AC4141" s="1">
        <v>40210</v>
      </c>
      <c r="AD4141">
        <v>887800</v>
      </c>
      <c r="AE4141">
        <v>2340</v>
      </c>
      <c r="AF4141">
        <v>534</v>
      </c>
      <c r="AG4141" t="s">
        <v>103</v>
      </c>
      <c r="AH4141" t="s">
        <v>570</v>
      </c>
      <c r="AR4141">
        <v>0</v>
      </c>
      <c r="AW4141" t="s">
        <v>8320</v>
      </c>
      <c r="AY4141" t="s">
        <v>8321</v>
      </c>
      <c r="AZ4141" t="s">
        <v>3154</v>
      </c>
    </row>
    <row r="4142" spans="1:52" x14ac:dyDescent="0.3">
      <c r="A4142">
        <v>3524783</v>
      </c>
      <c r="B4142" t="s">
        <v>19885</v>
      </c>
      <c r="C4142" t="str">
        <f t="shared" si="487"/>
        <v>7492</v>
      </c>
      <c r="D4142" t="s">
        <v>8411</v>
      </c>
      <c r="E4142" t="str">
        <f>"0000"</f>
        <v>0000</v>
      </c>
      <c r="F4142" t="s">
        <v>108</v>
      </c>
      <c r="G4142" t="str">
        <f>"10"</f>
        <v>10</v>
      </c>
      <c r="H4142" t="s">
        <v>55</v>
      </c>
      <c r="I4142" t="s">
        <v>56</v>
      </c>
      <c r="J4142" t="s">
        <v>57</v>
      </c>
      <c r="K4142">
        <v>0</v>
      </c>
      <c r="L4142">
        <v>48508</v>
      </c>
      <c r="M4142">
        <v>1.1100000000000001</v>
      </c>
      <c r="N4142" t="str">
        <f t="shared" si="489"/>
        <v>000X</v>
      </c>
      <c r="O4142">
        <v>2424</v>
      </c>
      <c r="P4142" t="s">
        <v>58</v>
      </c>
      <c r="Q4142" t="s">
        <v>10433</v>
      </c>
      <c r="R4142" t="s">
        <v>140</v>
      </c>
      <c r="T4142" t="s">
        <v>61</v>
      </c>
      <c r="V4142" t="s">
        <v>19886</v>
      </c>
      <c r="AB4142" t="s">
        <v>72</v>
      </c>
      <c r="AC4142" s="1">
        <v>37377</v>
      </c>
      <c r="AD4142">
        <v>230000</v>
      </c>
      <c r="AE4142">
        <v>1507</v>
      </c>
      <c r="AF4142">
        <v>789</v>
      </c>
      <c r="AG4142" t="s">
        <v>64</v>
      </c>
      <c r="AH4142" t="s">
        <v>76</v>
      </c>
      <c r="AR4142">
        <v>0</v>
      </c>
      <c r="AW4142" t="s">
        <v>19887</v>
      </c>
      <c r="AX4142" t="s">
        <v>19888</v>
      </c>
      <c r="AY4142" t="s">
        <v>19889</v>
      </c>
      <c r="AZ4142" t="s">
        <v>70</v>
      </c>
    </row>
    <row r="4143" spans="1:52" x14ac:dyDescent="0.3">
      <c r="A4143">
        <v>3214404</v>
      </c>
      <c r="B4143" t="s">
        <v>19890</v>
      </c>
      <c r="C4143" t="str">
        <f t="shared" si="487"/>
        <v>7492</v>
      </c>
      <c r="D4143" t="s">
        <v>8411</v>
      </c>
      <c r="E4143" t="str">
        <f t="shared" ref="E4143:E4148" si="490">"0100"</f>
        <v>0100</v>
      </c>
      <c r="F4143" t="s">
        <v>54</v>
      </c>
      <c r="G4143" t="str">
        <f>"15"</f>
        <v>15</v>
      </c>
      <c r="H4143" t="s">
        <v>55</v>
      </c>
      <c r="I4143" t="s">
        <v>56</v>
      </c>
      <c r="J4143" t="s">
        <v>8434</v>
      </c>
      <c r="K4143">
        <v>1</v>
      </c>
      <c r="L4143">
        <v>54704</v>
      </c>
      <c r="M4143">
        <v>1.26</v>
      </c>
      <c r="N4143" t="str">
        <f t="shared" si="489"/>
        <v>000X</v>
      </c>
      <c r="O4143">
        <v>3867</v>
      </c>
      <c r="P4143" t="s">
        <v>72</v>
      </c>
      <c r="Q4143" t="s">
        <v>13850</v>
      </c>
      <c r="R4143" t="s">
        <v>140</v>
      </c>
      <c r="T4143" t="s">
        <v>61</v>
      </c>
      <c r="V4143" t="s">
        <v>19891</v>
      </c>
      <c r="W4143">
        <v>254303</v>
      </c>
      <c r="X4143">
        <v>15700</v>
      </c>
      <c r="Y4143">
        <v>238603</v>
      </c>
      <c r="Z4143">
        <v>227743</v>
      </c>
      <c r="AA4143">
        <v>202743</v>
      </c>
      <c r="AB4143" t="s">
        <v>63</v>
      </c>
      <c r="AC4143" s="1">
        <v>43280</v>
      </c>
      <c r="AD4143">
        <v>255500</v>
      </c>
      <c r="AE4143">
        <v>2911</v>
      </c>
      <c r="AF4143">
        <v>459</v>
      </c>
      <c r="AG4143" t="s">
        <v>64</v>
      </c>
      <c r="AH4143" t="s">
        <v>76</v>
      </c>
      <c r="AI4143">
        <v>1</v>
      </c>
      <c r="AJ4143">
        <v>2008</v>
      </c>
      <c r="AK4143">
        <v>4</v>
      </c>
      <c r="AL4143">
        <v>2</v>
      </c>
      <c r="AM4143">
        <v>1</v>
      </c>
      <c r="AN4143">
        <v>2616</v>
      </c>
      <c r="AO4143">
        <v>32</v>
      </c>
      <c r="AP4143" t="s">
        <v>72</v>
      </c>
      <c r="AQ4143" t="s">
        <v>66</v>
      </c>
      <c r="AR4143">
        <v>3629</v>
      </c>
      <c r="AW4143" t="s">
        <v>19892</v>
      </c>
      <c r="AX4143" t="s">
        <v>19893</v>
      </c>
      <c r="AY4143" t="s">
        <v>19894</v>
      </c>
      <c r="AZ4143" t="s">
        <v>70</v>
      </c>
    </row>
    <row r="4144" spans="1:52" x14ac:dyDescent="0.3">
      <c r="A4144">
        <v>3234808</v>
      </c>
      <c r="B4144" t="s">
        <v>19895</v>
      </c>
      <c r="C4144" t="str">
        <f t="shared" si="487"/>
        <v>7492</v>
      </c>
      <c r="D4144" t="s">
        <v>8411</v>
      </c>
      <c r="E4144" t="str">
        <f t="shared" si="490"/>
        <v>0100</v>
      </c>
      <c r="F4144" t="s">
        <v>54</v>
      </c>
      <c r="G4144" t="str">
        <f>"15"</f>
        <v>15</v>
      </c>
      <c r="H4144" t="s">
        <v>55</v>
      </c>
      <c r="I4144" t="s">
        <v>56</v>
      </c>
      <c r="J4144" t="s">
        <v>8434</v>
      </c>
      <c r="K4144">
        <v>1</v>
      </c>
      <c r="L4144">
        <v>62925</v>
      </c>
      <c r="M4144">
        <v>1.44</v>
      </c>
      <c r="N4144" t="str">
        <f t="shared" si="489"/>
        <v>000X</v>
      </c>
      <c r="O4144">
        <v>2471</v>
      </c>
      <c r="P4144" t="s">
        <v>58</v>
      </c>
      <c r="Q4144" t="s">
        <v>4583</v>
      </c>
      <c r="R4144" t="s">
        <v>266</v>
      </c>
      <c r="T4144" t="s">
        <v>61</v>
      </c>
      <c r="V4144" t="s">
        <v>19896</v>
      </c>
      <c r="W4144">
        <v>361231</v>
      </c>
      <c r="X4144">
        <v>18060</v>
      </c>
      <c r="Y4144">
        <v>343171</v>
      </c>
      <c r="Z4144">
        <v>247053</v>
      </c>
      <c r="AA4144">
        <v>221553</v>
      </c>
      <c r="AB4144" t="s">
        <v>63</v>
      </c>
      <c r="AC4144" s="1">
        <v>43089</v>
      </c>
      <c r="AD4144">
        <v>350000</v>
      </c>
      <c r="AE4144">
        <v>2871</v>
      </c>
      <c r="AF4144">
        <v>1735</v>
      </c>
      <c r="AG4144" t="s">
        <v>64</v>
      </c>
      <c r="AH4144" t="s">
        <v>76</v>
      </c>
      <c r="AI4144">
        <v>1</v>
      </c>
      <c r="AJ4144">
        <v>2009</v>
      </c>
      <c r="AK4144">
        <v>3</v>
      </c>
      <c r="AL4144">
        <v>2</v>
      </c>
      <c r="AN4144">
        <v>3210</v>
      </c>
      <c r="AO4144">
        <v>32</v>
      </c>
      <c r="AP4144" t="s">
        <v>72</v>
      </c>
      <c r="AQ4144" t="s">
        <v>66</v>
      </c>
      <c r="AR4144">
        <v>4781</v>
      </c>
      <c r="AW4144" t="s">
        <v>19719</v>
      </c>
      <c r="AX4144" t="s">
        <v>19720</v>
      </c>
      <c r="AY4144" t="s">
        <v>19721</v>
      </c>
      <c r="AZ4144" t="s">
        <v>17302</v>
      </c>
    </row>
    <row r="4145" spans="1:52" x14ac:dyDescent="0.3">
      <c r="A4145">
        <v>3259525</v>
      </c>
      <c r="B4145" t="s">
        <v>19897</v>
      </c>
      <c r="C4145" t="str">
        <f t="shared" si="487"/>
        <v>7492</v>
      </c>
      <c r="D4145" t="s">
        <v>8411</v>
      </c>
      <c r="E4145" t="str">
        <f t="shared" si="490"/>
        <v>0100</v>
      </c>
      <c r="F4145" t="s">
        <v>54</v>
      </c>
      <c r="G4145" t="str">
        <f>"04"</f>
        <v>04</v>
      </c>
      <c r="H4145" t="s">
        <v>55</v>
      </c>
      <c r="I4145" t="s">
        <v>56</v>
      </c>
      <c r="J4145" t="s">
        <v>57</v>
      </c>
      <c r="K4145">
        <v>1</v>
      </c>
      <c r="L4145">
        <v>43644</v>
      </c>
      <c r="M4145">
        <v>1</v>
      </c>
      <c r="N4145" t="str">
        <f t="shared" si="489"/>
        <v>000X</v>
      </c>
      <c r="O4145">
        <v>3848</v>
      </c>
      <c r="P4145" t="s">
        <v>58</v>
      </c>
      <c r="Q4145" t="s">
        <v>8412</v>
      </c>
      <c r="R4145" t="s">
        <v>4590</v>
      </c>
      <c r="T4145" t="s">
        <v>61</v>
      </c>
      <c r="V4145" t="s">
        <v>19898</v>
      </c>
      <c r="W4145">
        <v>142809</v>
      </c>
      <c r="X4145">
        <v>16030</v>
      </c>
      <c r="Y4145">
        <v>126779</v>
      </c>
      <c r="Z4145">
        <v>109869</v>
      </c>
      <c r="AA4145">
        <v>84369</v>
      </c>
      <c r="AB4145" t="s">
        <v>63</v>
      </c>
      <c r="AC4145" s="1">
        <v>42306</v>
      </c>
      <c r="AD4145">
        <v>149000</v>
      </c>
      <c r="AE4145">
        <v>2721</v>
      </c>
      <c r="AF4145">
        <v>1558</v>
      </c>
      <c r="AG4145" t="s">
        <v>64</v>
      </c>
      <c r="AH4145" t="s">
        <v>76</v>
      </c>
      <c r="AI4145">
        <v>1</v>
      </c>
      <c r="AJ4145">
        <v>1980</v>
      </c>
      <c r="AK4145">
        <v>3</v>
      </c>
      <c r="AL4145">
        <v>2</v>
      </c>
      <c r="AN4145">
        <v>1760</v>
      </c>
      <c r="AO4145">
        <v>24</v>
      </c>
      <c r="AP4145" t="s">
        <v>63</v>
      </c>
      <c r="AQ4145" t="s">
        <v>66</v>
      </c>
      <c r="AR4145">
        <v>2405</v>
      </c>
      <c r="AW4145" t="s">
        <v>19899</v>
      </c>
      <c r="AX4145" t="s">
        <v>19900</v>
      </c>
      <c r="AY4145" t="s">
        <v>19901</v>
      </c>
      <c r="AZ4145" t="s">
        <v>70</v>
      </c>
    </row>
    <row r="4146" spans="1:52" x14ac:dyDescent="0.3">
      <c r="A4146">
        <v>3283982</v>
      </c>
      <c r="B4146" t="s">
        <v>19902</v>
      </c>
      <c r="C4146" t="str">
        <f t="shared" si="487"/>
        <v>7492</v>
      </c>
      <c r="D4146" t="s">
        <v>8411</v>
      </c>
      <c r="E4146" t="str">
        <f t="shared" si="490"/>
        <v>0100</v>
      </c>
      <c r="F4146" t="s">
        <v>54</v>
      </c>
      <c r="G4146" t="str">
        <f>"15"</f>
        <v>15</v>
      </c>
      <c r="H4146" t="s">
        <v>55</v>
      </c>
      <c r="I4146" t="s">
        <v>56</v>
      </c>
      <c r="J4146" t="s">
        <v>57</v>
      </c>
      <c r="K4146">
        <v>1</v>
      </c>
      <c r="L4146">
        <v>43559</v>
      </c>
      <c r="M4146">
        <v>1</v>
      </c>
      <c r="N4146" t="str">
        <f t="shared" si="489"/>
        <v>000X</v>
      </c>
      <c r="O4146">
        <v>2314</v>
      </c>
      <c r="P4146" t="s">
        <v>58</v>
      </c>
      <c r="Q4146" t="s">
        <v>4583</v>
      </c>
      <c r="R4146" t="s">
        <v>266</v>
      </c>
      <c r="T4146" t="s">
        <v>61</v>
      </c>
      <c r="V4146" t="s">
        <v>19903</v>
      </c>
      <c r="W4146">
        <v>306119</v>
      </c>
      <c r="X4146">
        <v>16000</v>
      </c>
      <c r="Y4146">
        <v>290119</v>
      </c>
      <c r="Z4146">
        <v>306119</v>
      </c>
      <c r="AA4146">
        <v>306119</v>
      </c>
      <c r="AB4146" t="s">
        <v>63</v>
      </c>
      <c r="AC4146" s="1">
        <v>43997</v>
      </c>
      <c r="AD4146">
        <v>430000</v>
      </c>
      <c r="AE4146">
        <v>3073</v>
      </c>
      <c r="AF4146">
        <v>513</v>
      </c>
      <c r="AG4146" t="s">
        <v>64</v>
      </c>
      <c r="AH4146" t="s">
        <v>76</v>
      </c>
      <c r="AI4146">
        <v>1</v>
      </c>
      <c r="AJ4146">
        <v>2019</v>
      </c>
      <c r="AK4146">
        <v>3</v>
      </c>
      <c r="AL4146">
        <v>2</v>
      </c>
      <c r="AN4146">
        <v>2218</v>
      </c>
      <c r="AO4146">
        <v>32</v>
      </c>
      <c r="AP4146" t="s">
        <v>63</v>
      </c>
      <c r="AQ4146" t="s">
        <v>66</v>
      </c>
      <c r="AR4146">
        <v>3672</v>
      </c>
      <c r="AW4146" t="s">
        <v>5884</v>
      </c>
      <c r="AX4146" t="s">
        <v>5885</v>
      </c>
      <c r="AY4146" t="s">
        <v>5886</v>
      </c>
      <c r="AZ4146" t="s">
        <v>70</v>
      </c>
    </row>
    <row r="4147" spans="1:52" x14ac:dyDescent="0.3">
      <c r="A4147">
        <v>3331541</v>
      </c>
      <c r="B4147" t="s">
        <v>19904</v>
      </c>
      <c r="C4147" t="str">
        <f t="shared" si="487"/>
        <v>7492</v>
      </c>
      <c r="D4147" t="s">
        <v>8411</v>
      </c>
      <c r="E4147" t="str">
        <f t="shared" si="490"/>
        <v>0100</v>
      </c>
      <c r="F4147" t="s">
        <v>54</v>
      </c>
      <c r="G4147" t="str">
        <f>"10"</f>
        <v>10</v>
      </c>
      <c r="H4147" t="s">
        <v>55</v>
      </c>
      <c r="I4147" t="s">
        <v>56</v>
      </c>
      <c r="J4147" t="s">
        <v>8434</v>
      </c>
      <c r="K4147">
        <v>1</v>
      </c>
      <c r="L4147">
        <v>72246</v>
      </c>
      <c r="M4147">
        <v>1.66</v>
      </c>
      <c r="N4147" t="str">
        <f t="shared" si="489"/>
        <v>000X</v>
      </c>
      <c r="O4147">
        <v>4524</v>
      </c>
      <c r="P4147" t="s">
        <v>72</v>
      </c>
      <c r="Q4147" t="s">
        <v>8989</v>
      </c>
      <c r="R4147" t="s">
        <v>140</v>
      </c>
      <c r="T4147" t="s">
        <v>61</v>
      </c>
      <c r="V4147" t="s">
        <v>19905</v>
      </c>
      <c r="W4147">
        <v>295979</v>
      </c>
      <c r="X4147">
        <v>20730</v>
      </c>
      <c r="Y4147">
        <v>275249</v>
      </c>
      <c r="Z4147">
        <v>230152</v>
      </c>
      <c r="AA4147">
        <v>205152</v>
      </c>
      <c r="AB4147" t="s">
        <v>63</v>
      </c>
      <c r="AC4147" s="1">
        <v>38749</v>
      </c>
      <c r="AD4147">
        <v>90000</v>
      </c>
      <c r="AE4147">
        <v>1978</v>
      </c>
      <c r="AF4147">
        <v>1847</v>
      </c>
      <c r="AG4147" t="s">
        <v>103</v>
      </c>
      <c r="AH4147" t="s">
        <v>76</v>
      </c>
      <c r="AI4147">
        <v>1</v>
      </c>
      <c r="AJ4147">
        <v>2011</v>
      </c>
      <c r="AK4147">
        <v>3</v>
      </c>
      <c r="AL4147">
        <v>3</v>
      </c>
      <c r="AN4147">
        <v>3016</v>
      </c>
      <c r="AO4147">
        <v>32</v>
      </c>
      <c r="AP4147" t="s">
        <v>63</v>
      </c>
      <c r="AQ4147" t="s">
        <v>66</v>
      </c>
      <c r="AR4147">
        <v>3770</v>
      </c>
      <c r="AW4147" t="s">
        <v>19906</v>
      </c>
      <c r="AX4147" t="s">
        <v>19907</v>
      </c>
      <c r="AY4147" t="s">
        <v>19908</v>
      </c>
      <c r="AZ4147" t="s">
        <v>70</v>
      </c>
    </row>
    <row r="4148" spans="1:52" x14ac:dyDescent="0.3">
      <c r="A4148">
        <v>3365883</v>
      </c>
      <c r="B4148" t="s">
        <v>19909</v>
      </c>
      <c r="C4148" t="str">
        <f t="shared" si="487"/>
        <v>7492</v>
      </c>
      <c r="D4148" t="s">
        <v>8411</v>
      </c>
      <c r="E4148" t="str">
        <f t="shared" si="490"/>
        <v>0100</v>
      </c>
      <c r="F4148" t="s">
        <v>54</v>
      </c>
      <c r="G4148" t="str">
        <f>"04"</f>
        <v>04</v>
      </c>
      <c r="H4148" t="s">
        <v>55</v>
      </c>
      <c r="I4148" t="s">
        <v>56</v>
      </c>
      <c r="J4148" t="s">
        <v>57</v>
      </c>
      <c r="K4148">
        <v>1</v>
      </c>
      <c r="L4148">
        <v>43979</v>
      </c>
      <c r="M4148">
        <v>1.01</v>
      </c>
      <c r="N4148" t="str">
        <f t="shared" si="489"/>
        <v>000X</v>
      </c>
      <c r="O4148">
        <v>3756</v>
      </c>
      <c r="P4148" t="s">
        <v>58</v>
      </c>
      <c r="Q4148" t="s">
        <v>265</v>
      </c>
      <c r="R4148" t="s">
        <v>266</v>
      </c>
      <c r="T4148" t="s">
        <v>61</v>
      </c>
      <c r="V4148" t="s">
        <v>19910</v>
      </c>
      <c r="W4148">
        <v>140712</v>
      </c>
      <c r="X4148">
        <v>16150</v>
      </c>
      <c r="Y4148">
        <v>124562</v>
      </c>
      <c r="Z4148">
        <v>102697</v>
      </c>
      <c r="AA4148">
        <v>77197</v>
      </c>
      <c r="AB4148" t="s">
        <v>63</v>
      </c>
      <c r="AC4148" s="1">
        <v>38991</v>
      </c>
      <c r="AD4148">
        <v>162500</v>
      </c>
      <c r="AE4148">
        <v>2062</v>
      </c>
      <c r="AF4148">
        <v>407</v>
      </c>
      <c r="AG4148" t="s">
        <v>64</v>
      </c>
      <c r="AH4148" t="s">
        <v>76</v>
      </c>
      <c r="AI4148">
        <v>1</v>
      </c>
      <c r="AJ4148">
        <v>1976</v>
      </c>
      <c r="AK4148">
        <v>3</v>
      </c>
      <c r="AL4148">
        <v>2</v>
      </c>
      <c r="AN4148">
        <v>1484</v>
      </c>
      <c r="AO4148">
        <v>36</v>
      </c>
      <c r="AP4148" t="s">
        <v>63</v>
      </c>
      <c r="AQ4148" t="s">
        <v>66</v>
      </c>
      <c r="AR4148">
        <v>2009</v>
      </c>
      <c r="AW4148" t="s">
        <v>19911</v>
      </c>
      <c r="AY4148" t="s">
        <v>19912</v>
      </c>
      <c r="AZ4148" t="s">
        <v>19913</v>
      </c>
    </row>
    <row r="4149" spans="1:52" x14ac:dyDescent="0.3">
      <c r="A4149">
        <v>3444337</v>
      </c>
      <c r="B4149" t="s">
        <v>19914</v>
      </c>
      <c r="C4149" t="str">
        <f t="shared" si="487"/>
        <v>7492</v>
      </c>
      <c r="D4149" t="s">
        <v>8411</v>
      </c>
      <c r="E4149" t="str">
        <f>"0000"</f>
        <v>0000</v>
      </c>
      <c r="F4149" t="s">
        <v>108</v>
      </c>
      <c r="G4149" t="str">
        <f>"10"</f>
        <v>10</v>
      </c>
      <c r="H4149" t="s">
        <v>55</v>
      </c>
      <c r="I4149" t="s">
        <v>56</v>
      </c>
      <c r="J4149" t="s">
        <v>57</v>
      </c>
      <c r="K4149">
        <v>0</v>
      </c>
      <c r="L4149">
        <v>45329</v>
      </c>
      <c r="M4149">
        <v>1.04</v>
      </c>
      <c r="N4149" t="str">
        <f t="shared" si="489"/>
        <v>000X</v>
      </c>
      <c r="O4149">
        <v>2649</v>
      </c>
      <c r="P4149" t="s">
        <v>58</v>
      </c>
      <c r="Q4149" t="s">
        <v>8625</v>
      </c>
      <c r="R4149" t="s">
        <v>118</v>
      </c>
      <c r="T4149" t="s">
        <v>61</v>
      </c>
      <c r="V4149" t="s">
        <v>19915</v>
      </c>
      <c r="W4149">
        <v>16650</v>
      </c>
      <c r="X4149">
        <v>16650</v>
      </c>
      <c r="Y4149">
        <v>0</v>
      </c>
      <c r="Z4149">
        <v>16650</v>
      </c>
      <c r="AA4149">
        <v>16650</v>
      </c>
      <c r="AB4149" t="s">
        <v>72</v>
      </c>
      <c r="AR4149">
        <v>0</v>
      </c>
      <c r="AW4149" t="s">
        <v>19916</v>
      </c>
      <c r="AY4149" t="s">
        <v>19917</v>
      </c>
      <c r="AZ4149" t="s">
        <v>70</v>
      </c>
    </row>
    <row r="4150" spans="1:52" x14ac:dyDescent="0.3">
      <c r="A4150">
        <v>3444363</v>
      </c>
      <c r="B4150" t="s">
        <v>19918</v>
      </c>
      <c r="C4150" t="str">
        <f t="shared" si="487"/>
        <v>7492</v>
      </c>
      <c r="D4150" t="s">
        <v>8411</v>
      </c>
      <c r="E4150" t="str">
        <f>"0000"</f>
        <v>0000</v>
      </c>
      <c r="F4150" t="s">
        <v>108</v>
      </c>
      <c r="G4150" t="str">
        <f>"03"</f>
        <v>03</v>
      </c>
      <c r="H4150" t="s">
        <v>55</v>
      </c>
      <c r="I4150" t="s">
        <v>56</v>
      </c>
      <c r="J4150" t="s">
        <v>57</v>
      </c>
      <c r="K4150">
        <v>0</v>
      </c>
      <c r="L4150">
        <v>47986</v>
      </c>
      <c r="M4150">
        <v>1.1000000000000001</v>
      </c>
      <c r="N4150" t="str">
        <f t="shared" si="489"/>
        <v>000X</v>
      </c>
      <c r="O4150">
        <v>5891</v>
      </c>
      <c r="P4150" t="s">
        <v>72</v>
      </c>
      <c r="Q4150" t="s">
        <v>12817</v>
      </c>
      <c r="R4150" t="s">
        <v>88</v>
      </c>
      <c r="T4150" t="s">
        <v>61</v>
      </c>
      <c r="V4150" t="s">
        <v>19919</v>
      </c>
      <c r="W4150">
        <v>17630</v>
      </c>
      <c r="X4150">
        <v>17630</v>
      </c>
      <c r="Y4150">
        <v>0</v>
      </c>
      <c r="Z4150">
        <v>17630</v>
      </c>
      <c r="AA4150">
        <v>17630</v>
      </c>
      <c r="AB4150" t="s">
        <v>72</v>
      </c>
      <c r="AR4150">
        <v>0</v>
      </c>
      <c r="AW4150" t="s">
        <v>19920</v>
      </c>
      <c r="AY4150" t="s">
        <v>19921</v>
      </c>
      <c r="AZ4150" t="s">
        <v>19922</v>
      </c>
    </row>
    <row r="4151" spans="1:52" x14ac:dyDescent="0.3">
      <c r="A4151">
        <v>3454814</v>
      </c>
      <c r="B4151" t="s">
        <v>19923</v>
      </c>
      <c r="C4151" t="str">
        <f t="shared" si="487"/>
        <v>7492</v>
      </c>
      <c r="D4151" t="s">
        <v>8411</v>
      </c>
      <c r="E4151" t="str">
        <f>"0100"</f>
        <v>0100</v>
      </c>
      <c r="F4151" t="s">
        <v>54</v>
      </c>
      <c r="G4151" t="str">
        <f>"09"</f>
        <v>09</v>
      </c>
      <c r="H4151" t="s">
        <v>55</v>
      </c>
      <c r="I4151" t="s">
        <v>56</v>
      </c>
      <c r="J4151" t="s">
        <v>57</v>
      </c>
      <c r="K4151">
        <v>1</v>
      </c>
      <c r="L4151">
        <v>48371</v>
      </c>
      <c r="M4151">
        <v>1.1100000000000001</v>
      </c>
      <c r="N4151" t="str">
        <f t="shared" si="489"/>
        <v>000X</v>
      </c>
      <c r="O4151">
        <v>4522</v>
      </c>
      <c r="P4151" t="s">
        <v>72</v>
      </c>
      <c r="Q4151" t="s">
        <v>8435</v>
      </c>
      <c r="R4151" t="s">
        <v>140</v>
      </c>
      <c r="T4151" t="s">
        <v>61</v>
      </c>
      <c r="V4151" t="s">
        <v>19924</v>
      </c>
      <c r="W4151">
        <v>306355</v>
      </c>
      <c r="X4151">
        <v>17770</v>
      </c>
      <c r="Y4151">
        <v>288585</v>
      </c>
      <c r="Z4151">
        <v>306355</v>
      </c>
      <c r="AA4151">
        <v>281355</v>
      </c>
      <c r="AB4151" t="s">
        <v>63</v>
      </c>
      <c r="AC4151" s="1">
        <v>41365</v>
      </c>
      <c r="AD4151">
        <v>22000</v>
      </c>
      <c r="AE4151">
        <v>2546</v>
      </c>
      <c r="AF4151">
        <v>2370</v>
      </c>
      <c r="AG4151" t="s">
        <v>103</v>
      </c>
      <c r="AH4151" t="s">
        <v>76</v>
      </c>
      <c r="AI4151">
        <v>1</v>
      </c>
      <c r="AJ4151">
        <v>2016</v>
      </c>
      <c r="AK4151">
        <v>3</v>
      </c>
      <c r="AL4151">
        <v>2</v>
      </c>
      <c r="AN4151">
        <v>2697</v>
      </c>
      <c r="AO4151">
        <v>32</v>
      </c>
      <c r="AP4151" t="s">
        <v>72</v>
      </c>
      <c r="AQ4151" t="s">
        <v>66</v>
      </c>
      <c r="AR4151">
        <v>3899</v>
      </c>
      <c r="AW4151" t="s">
        <v>19925</v>
      </c>
      <c r="AX4151" t="s">
        <v>19926</v>
      </c>
      <c r="AY4151" t="s">
        <v>19927</v>
      </c>
      <c r="AZ4151" t="s">
        <v>70</v>
      </c>
    </row>
    <row r="4152" spans="1:52" x14ac:dyDescent="0.3">
      <c r="A4152">
        <v>3493654</v>
      </c>
      <c r="B4152" t="s">
        <v>19928</v>
      </c>
      <c r="C4152" t="str">
        <f t="shared" si="487"/>
        <v>7492</v>
      </c>
      <c r="D4152" t="s">
        <v>8411</v>
      </c>
      <c r="E4152" t="str">
        <f>"0100"</f>
        <v>0100</v>
      </c>
      <c r="F4152" t="s">
        <v>54</v>
      </c>
      <c r="G4152" t="str">
        <f>"11"</f>
        <v>11</v>
      </c>
      <c r="H4152" t="s">
        <v>55</v>
      </c>
      <c r="I4152" t="s">
        <v>56</v>
      </c>
      <c r="J4152" t="s">
        <v>57</v>
      </c>
      <c r="K4152">
        <v>1</v>
      </c>
      <c r="L4152">
        <v>89517</v>
      </c>
      <c r="M4152">
        <v>2.06</v>
      </c>
      <c r="N4152" t="str">
        <f t="shared" si="489"/>
        <v>000X</v>
      </c>
      <c r="O4152">
        <v>4591</v>
      </c>
      <c r="P4152" t="s">
        <v>72</v>
      </c>
      <c r="Q4152" t="s">
        <v>8965</v>
      </c>
      <c r="R4152" t="s">
        <v>140</v>
      </c>
      <c r="T4152" t="s">
        <v>61</v>
      </c>
      <c r="V4152" t="s">
        <v>19929</v>
      </c>
      <c r="W4152">
        <v>208258</v>
      </c>
      <c r="X4152">
        <v>32880</v>
      </c>
      <c r="Y4152">
        <v>175378</v>
      </c>
      <c r="Z4152">
        <v>152656</v>
      </c>
      <c r="AA4152">
        <v>127656</v>
      </c>
      <c r="AB4152" t="s">
        <v>63</v>
      </c>
      <c r="AC4152" s="1">
        <v>41065</v>
      </c>
      <c r="AD4152">
        <v>18200</v>
      </c>
      <c r="AE4152">
        <v>2485</v>
      </c>
      <c r="AF4152">
        <v>2091</v>
      </c>
      <c r="AG4152" t="s">
        <v>64</v>
      </c>
      <c r="AH4152" t="s">
        <v>76</v>
      </c>
      <c r="AI4152">
        <v>1</v>
      </c>
      <c r="AJ4152">
        <v>1987</v>
      </c>
      <c r="AK4152">
        <v>3</v>
      </c>
      <c r="AL4152">
        <v>2</v>
      </c>
      <c r="AN4152">
        <v>2173</v>
      </c>
      <c r="AO4152">
        <v>32</v>
      </c>
      <c r="AP4152" t="s">
        <v>63</v>
      </c>
      <c r="AQ4152" t="s">
        <v>66</v>
      </c>
      <c r="AR4152">
        <v>3153</v>
      </c>
      <c r="AW4152" t="s">
        <v>19930</v>
      </c>
      <c r="AX4152" t="s">
        <v>19931</v>
      </c>
      <c r="AY4152" t="s">
        <v>19932</v>
      </c>
      <c r="AZ4152" t="s">
        <v>70</v>
      </c>
    </row>
    <row r="4153" spans="1:52" x14ac:dyDescent="0.3">
      <c r="A4153">
        <v>3503052</v>
      </c>
      <c r="B4153" t="s">
        <v>19933</v>
      </c>
      <c r="C4153" t="str">
        <f t="shared" si="487"/>
        <v>7492</v>
      </c>
      <c r="D4153" t="s">
        <v>8411</v>
      </c>
      <c r="E4153" t="str">
        <f>"0100"</f>
        <v>0100</v>
      </c>
      <c r="F4153" t="s">
        <v>54</v>
      </c>
      <c r="G4153" t="str">
        <f>"11"</f>
        <v>11</v>
      </c>
      <c r="H4153" t="s">
        <v>55</v>
      </c>
      <c r="I4153" t="s">
        <v>56</v>
      </c>
      <c r="J4153" t="s">
        <v>8434</v>
      </c>
      <c r="K4153">
        <v>1</v>
      </c>
      <c r="L4153">
        <v>59361</v>
      </c>
      <c r="M4153">
        <v>1.36</v>
      </c>
      <c r="N4153" t="str">
        <f t="shared" si="489"/>
        <v>000X</v>
      </c>
      <c r="O4153">
        <v>4516</v>
      </c>
      <c r="P4153" t="s">
        <v>72</v>
      </c>
      <c r="Q4153" t="s">
        <v>8989</v>
      </c>
      <c r="R4153" t="s">
        <v>140</v>
      </c>
      <c r="T4153" t="s">
        <v>61</v>
      </c>
      <c r="V4153" t="s">
        <v>19934</v>
      </c>
      <c r="W4153">
        <v>230545</v>
      </c>
      <c r="X4153">
        <v>17030</v>
      </c>
      <c r="Y4153">
        <v>213515</v>
      </c>
      <c r="Z4153">
        <v>224649</v>
      </c>
      <c r="AA4153">
        <v>199649</v>
      </c>
      <c r="AB4153" t="s">
        <v>63</v>
      </c>
      <c r="AC4153" s="1">
        <v>42227</v>
      </c>
      <c r="AD4153">
        <v>19000</v>
      </c>
      <c r="AE4153">
        <v>2707</v>
      </c>
      <c r="AF4153">
        <v>2497</v>
      </c>
      <c r="AG4153" t="s">
        <v>103</v>
      </c>
      <c r="AH4153" t="s">
        <v>76</v>
      </c>
      <c r="AI4153">
        <v>1</v>
      </c>
      <c r="AJ4153">
        <v>2016</v>
      </c>
      <c r="AK4153">
        <v>3</v>
      </c>
      <c r="AL4153">
        <v>2</v>
      </c>
      <c r="AN4153">
        <v>1865</v>
      </c>
      <c r="AO4153">
        <v>32</v>
      </c>
      <c r="AP4153" t="s">
        <v>63</v>
      </c>
      <c r="AQ4153" t="s">
        <v>66</v>
      </c>
      <c r="AR4153">
        <v>2631</v>
      </c>
      <c r="AW4153" t="s">
        <v>19935</v>
      </c>
      <c r="AX4153" t="s">
        <v>19936</v>
      </c>
      <c r="AY4153" t="s">
        <v>19937</v>
      </c>
      <c r="AZ4153" t="s">
        <v>70</v>
      </c>
    </row>
    <row r="4154" spans="1:52" x14ac:dyDescent="0.3">
      <c r="A4154">
        <v>3505948</v>
      </c>
      <c r="B4154" t="s">
        <v>19938</v>
      </c>
      <c r="C4154" t="str">
        <f t="shared" si="487"/>
        <v>7492</v>
      </c>
      <c r="D4154" t="s">
        <v>8411</v>
      </c>
      <c r="E4154" t="str">
        <f>"0100"</f>
        <v>0100</v>
      </c>
      <c r="F4154" t="s">
        <v>54</v>
      </c>
      <c r="G4154" t="str">
        <f>"02"</f>
        <v>02</v>
      </c>
      <c r="H4154" t="s">
        <v>55</v>
      </c>
      <c r="I4154" t="s">
        <v>56</v>
      </c>
      <c r="J4154" t="s">
        <v>57</v>
      </c>
      <c r="K4154">
        <v>1</v>
      </c>
      <c r="L4154">
        <v>89234</v>
      </c>
      <c r="M4154">
        <v>2.0499999999999998</v>
      </c>
      <c r="N4154" t="str">
        <f t="shared" si="489"/>
        <v>000X</v>
      </c>
      <c r="O4154">
        <v>5789</v>
      </c>
      <c r="P4154" t="s">
        <v>72</v>
      </c>
      <c r="Q4154" t="s">
        <v>10998</v>
      </c>
      <c r="R4154" t="s">
        <v>140</v>
      </c>
      <c r="T4154" t="s">
        <v>61</v>
      </c>
      <c r="V4154" t="s">
        <v>19939</v>
      </c>
      <c r="W4154">
        <v>252808</v>
      </c>
      <c r="X4154">
        <v>32880</v>
      </c>
      <c r="Y4154">
        <v>219928</v>
      </c>
      <c r="Z4154">
        <v>182997</v>
      </c>
      <c r="AA4154">
        <v>157497</v>
      </c>
      <c r="AB4154" t="s">
        <v>63</v>
      </c>
      <c r="AI4154">
        <v>1</v>
      </c>
      <c r="AJ4154">
        <v>1998</v>
      </c>
      <c r="AK4154">
        <v>3</v>
      </c>
      <c r="AL4154">
        <v>2</v>
      </c>
      <c r="AN4154">
        <v>2076</v>
      </c>
      <c r="AO4154">
        <v>32</v>
      </c>
      <c r="AP4154" t="s">
        <v>63</v>
      </c>
      <c r="AQ4154" t="s">
        <v>66</v>
      </c>
      <c r="AR4154">
        <v>3061</v>
      </c>
      <c r="AW4154" t="s">
        <v>19940</v>
      </c>
      <c r="AX4154" t="s">
        <v>19941</v>
      </c>
      <c r="AY4154" t="s">
        <v>19942</v>
      </c>
      <c r="AZ4154" t="s">
        <v>70</v>
      </c>
    </row>
    <row r="4155" spans="1:52" x14ac:dyDescent="0.3">
      <c r="A4155">
        <v>3522417</v>
      </c>
      <c r="B4155" t="s">
        <v>19943</v>
      </c>
      <c r="C4155" t="str">
        <f t="shared" si="487"/>
        <v>7492</v>
      </c>
      <c r="D4155" t="s">
        <v>8411</v>
      </c>
      <c r="E4155" t="str">
        <f>"0000"</f>
        <v>0000</v>
      </c>
      <c r="F4155" t="s">
        <v>108</v>
      </c>
      <c r="G4155" t="str">
        <f>"10"</f>
        <v>10</v>
      </c>
      <c r="H4155" t="s">
        <v>55</v>
      </c>
      <c r="I4155" t="s">
        <v>56</v>
      </c>
      <c r="J4155" t="s">
        <v>57</v>
      </c>
      <c r="K4155">
        <v>0</v>
      </c>
      <c r="L4155">
        <v>48402</v>
      </c>
      <c r="M4155">
        <v>1.1100000000000001</v>
      </c>
      <c r="N4155" t="str">
        <f t="shared" si="489"/>
        <v>000X</v>
      </c>
      <c r="O4155">
        <v>2085</v>
      </c>
      <c r="P4155" t="s">
        <v>58</v>
      </c>
      <c r="Q4155" t="s">
        <v>8958</v>
      </c>
      <c r="R4155" t="s">
        <v>140</v>
      </c>
      <c r="T4155" t="s">
        <v>61</v>
      </c>
      <c r="V4155" t="s">
        <v>19944</v>
      </c>
      <c r="W4155">
        <v>17780</v>
      </c>
      <c r="X4155">
        <v>17780</v>
      </c>
      <c r="Y4155">
        <v>0</v>
      </c>
      <c r="Z4155">
        <v>17780</v>
      </c>
      <c r="AA4155">
        <v>17780</v>
      </c>
      <c r="AB4155" t="s">
        <v>72</v>
      </c>
      <c r="AC4155" s="1">
        <v>43634</v>
      </c>
      <c r="AD4155">
        <v>19000</v>
      </c>
      <c r="AE4155">
        <v>2986</v>
      </c>
      <c r="AF4155">
        <v>1615</v>
      </c>
      <c r="AG4155" t="s">
        <v>103</v>
      </c>
      <c r="AH4155" t="s">
        <v>76</v>
      </c>
      <c r="AR4155">
        <v>0</v>
      </c>
      <c r="AW4155" t="s">
        <v>3340</v>
      </c>
      <c r="AY4155" t="s">
        <v>3341</v>
      </c>
      <c r="AZ4155" t="s">
        <v>3342</v>
      </c>
    </row>
    <row r="4156" spans="1:52" x14ac:dyDescent="0.3">
      <c r="A4156">
        <v>3522509</v>
      </c>
      <c r="B4156" t="s">
        <v>19945</v>
      </c>
      <c r="C4156" t="str">
        <f t="shared" si="487"/>
        <v>7492</v>
      </c>
      <c r="D4156" t="s">
        <v>8411</v>
      </c>
      <c r="E4156" t="str">
        <f>"0100"</f>
        <v>0100</v>
      </c>
      <c r="F4156" t="s">
        <v>54</v>
      </c>
      <c r="G4156" t="str">
        <f>"03"</f>
        <v>03</v>
      </c>
      <c r="H4156" t="s">
        <v>55</v>
      </c>
      <c r="I4156" t="s">
        <v>56</v>
      </c>
      <c r="J4156" t="s">
        <v>57</v>
      </c>
      <c r="K4156">
        <v>1</v>
      </c>
      <c r="L4156">
        <v>100195</v>
      </c>
      <c r="M4156">
        <v>2.2999999999999998</v>
      </c>
      <c r="N4156" t="str">
        <f t="shared" si="489"/>
        <v>000X</v>
      </c>
      <c r="O4156">
        <v>2696</v>
      </c>
      <c r="P4156" t="s">
        <v>58</v>
      </c>
      <c r="Q4156" t="s">
        <v>10433</v>
      </c>
      <c r="R4156" t="s">
        <v>140</v>
      </c>
      <c r="T4156" t="s">
        <v>61</v>
      </c>
      <c r="V4156" t="s">
        <v>19946</v>
      </c>
      <c r="W4156">
        <v>470511</v>
      </c>
      <c r="X4156">
        <v>36810</v>
      </c>
      <c r="Y4156">
        <v>433701</v>
      </c>
      <c r="Z4156">
        <v>470511</v>
      </c>
      <c r="AA4156">
        <v>445511</v>
      </c>
      <c r="AB4156" t="s">
        <v>63</v>
      </c>
      <c r="AC4156" s="1">
        <v>42941</v>
      </c>
      <c r="AD4156">
        <v>19500</v>
      </c>
      <c r="AE4156">
        <v>2844</v>
      </c>
      <c r="AF4156">
        <v>1883</v>
      </c>
      <c r="AG4156" t="s">
        <v>103</v>
      </c>
      <c r="AH4156" t="s">
        <v>76</v>
      </c>
      <c r="AI4156">
        <v>1</v>
      </c>
      <c r="AJ4156">
        <v>2016</v>
      </c>
      <c r="AK4156">
        <v>3</v>
      </c>
      <c r="AL4156">
        <v>2</v>
      </c>
      <c r="AN4156">
        <v>3449</v>
      </c>
      <c r="AO4156">
        <v>32</v>
      </c>
      <c r="AP4156" t="s">
        <v>63</v>
      </c>
      <c r="AQ4156" t="s">
        <v>66</v>
      </c>
      <c r="AR4156">
        <v>4561</v>
      </c>
      <c r="AW4156" t="s">
        <v>19947</v>
      </c>
      <c r="AX4156" t="s">
        <v>19948</v>
      </c>
      <c r="AY4156" t="s">
        <v>19949</v>
      </c>
      <c r="AZ4156" t="s">
        <v>70</v>
      </c>
    </row>
    <row r="4157" spans="1:52" x14ac:dyDescent="0.3">
      <c r="A4157">
        <v>3283994</v>
      </c>
      <c r="B4157" t="s">
        <v>19950</v>
      </c>
      <c r="C4157" t="str">
        <f t="shared" si="487"/>
        <v>7492</v>
      </c>
      <c r="D4157" t="s">
        <v>8411</v>
      </c>
      <c r="E4157" t="str">
        <f>"0000"</f>
        <v>0000</v>
      </c>
      <c r="F4157" t="s">
        <v>108</v>
      </c>
      <c r="G4157" t="str">
        <f>"15"</f>
        <v>15</v>
      </c>
      <c r="H4157" t="s">
        <v>55</v>
      </c>
      <c r="I4157" t="s">
        <v>56</v>
      </c>
      <c r="J4157" t="s">
        <v>57</v>
      </c>
      <c r="K4157">
        <v>0</v>
      </c>
      <c r="L4157">
        <v>97163</v>
      </c>
      <c r="M4157">
        <v>2.23</v>
      </c>
      <c r="N4157" t="str">
        <f t="shared" si="489"/>
        <v>000X</v>
      </c>
      <c r="O4157">
        <v>2261</v>
      </c>
      <c r="P4157" t="s">
        <v>58</v>
      </c>
      <c r="Q4157" t="s">
        <v>4583</v>
      </c>
      <c r="R4157" t="s">
        <v>266</v>
      </c>
      <c r="T4157" t="s">
        <v>61</v>
      </c>
      <c r="V4157" t="s">
        <v>19951</v>
      </c>
      <c r="W4157">
        <v>35690</v>
      </c>
      <c r="X4157">
        <v>35690</v>
      </c>
      <c r="Y4157">
        <v>0</v>
      </c>
      <c r="Z4157">
        <v>35690</v>
      </c>
      <c r="AA4157">
        <v>35690</v>
      </c>
      <c r="AB4157" t="s">
        <v>72</v>
      </c>
      <c r="AC4157" s="1">
        <v>38473</v>
      </c>
      <c r="AD4157">
        <v>170000</v>
      </c>
      <c r="AE4157">
        <v>1875</v>
      </c>
      <c r="AF4157">
        <v>785</v>
      </c>
      <c r="AG4157" t="s">
        <v>103</v>
      </c>
      <c r="AH4157" t="s">
        <v>76</v>
      </c>
      <c r="AR4157">
        <v>0</v>
      </c>
      <c r="AW4157" t="s">
        <v>19952</v>
      </c>
      <c r="AX4157" t="s">
        <v>19953</v>
      </c>
      <c r="AY4157" t="s">
        <v>19954</v>
      </c>
      <c r="AZ4157" t="s">
        <v>19955</v>
      </c>
    </row>
    <row r="4158" spans="1:52" x14ac:dyDescent="0.3">
      <c r="A4158">
        <v>3444351</v>
      </c>
      <c r="B4158" t="s">
        <v>19956</v>
      </c>
      <c r="C4158" t="str">
        <f t="shared" si="487"/>
        <v>7492</v>
      </c>
      <c r="D4158" t="s">
        <v>8411</v>
      </c>
      <c r="E4158" t="str">
        <f>"0100"</f>
        <v>0100</v>
      </c>
      <c r="F4158" t="s">
        <v>54</v>
      </c>
      <c r="G4158" t="str">
        <f>"03"</f>
        <v>03</v>
      </c>
      <c r="H4158" t="s">
        <v>55</v>
      </c>
      <c r="I4158" t="s">
        <v>56</v>
      </c>
      <c r="J4158" t="s">
        <v>8434</v>
      </c>
      <c r="K4158">
        <v>1</v>
      </c>
      <c r="L4158">
        <v>55561</v>
      </c>
      <c r="M4158">
        <v>1.28</v>
      </c>
      <c r="N4158" t="str">
        <f t="shared" si="489"/>
        <v>000X</v>
      </c>
      <c r="O4158">
        <v>5823</v>
      </c>
      <c r="P4158" t="s">
        <v>72</v>
      </c>
      <c r="Q4158" t="s">
        <v>12817</v>
      </c>
      <c r="R4158" t="s">
        <v>88</v>
      </c>
      <c r="T4158" t="s">
        <v>61</v>
      </c>
      <c r="V4158" t="s">
        <v>19957</v>
      </c>
      <c r="W4158">
        <v>218905</v>
      </c>
      <c r="X4158">
        <v>15940</v>
      </c>
      <c r="Y4158">
        <v>202965</v>
      </c>
      <c r="Z4158">
        <v>163559</v>
      </c>
      <c r="AA4158">
        <v>138559</v>
      </c>
      <c r="AB4158" t="s">
        <v>63</v>
      </c>
      <c r="AC4158" s="1">
        <v>36341</v>
      </c>
      <c r="AD4158">
        <v>168500</v>
      </c>
      <c r="AE4158">
        <v>1313</v>
      </c>
      <c r="AF4158">
        <v>1055</v>
      </c>
      <c r="AG4158" t="s">
        <v>64</v>
      </c>
      <c r="AH4158" t="s">
        <v>76</v>
      </c>
      <c r="AI4158">
        <v>1</v>
      </c>
      <c r="AJ4158">
        <v>1995</v>
      </c>
      <c r="AK4158">
        <v>3</v>
      </c>
      <c r="AL4158">
        <v>2</v>
      </c>
      <c r="AN4158">
        <v>2186</v>
      </c>
      <c r="AO4158">
        <v>32</v>
      </c>
      <c r="AP4158" t="s">
        <v>63</v>
      </c>
      <c r="AQ4158" t="s">
        <v>66</v>
      </c>
      <c r="AR4158">
        <v>3111</v>
      </c>
      <c r="AW4158" t="s">
        <v>19958</v>
      </c>
      <c r="AX4158" t="s">
        <v>19959</v>
      </c>
      <c r="AY4158" t="s">
        <v>19921</v>
      </c>
      <c r="AZ4158" t="s">
        <v>19922</v>
      </c>
    </row>
    <row r="4159" spans="1:52" x14ac:dyDescent="0.3">
      <c r="A4159">
        <v>3444533</v>
      </c>
      <c r="B4159" t="s">
        <v>19960</v>
      </c>
      <c r="C4159" t="str">
        <f t="shared" si="487"/>
        <v>7492</v>
      </c>
      <c r="D4159" t="s">
        <v>8411</v>
      </c>
      <c r="E4159" t="str">
        <f>"0000"</f>
        <v>0000</v>
      </c>
      <c r="F4159" t="s">
        <v>108</v>
      </c>
      <c r="G4159" t="str">
        <f>"09"</f>
        <v>09</v>
      </c>
      <c r="H4159" t="s">
        <v>55</v>
      </c>
      <c r="I4159" t="s">
        <v>56</v>
      </c>
      <c r="J4159" t="s">
        <v>57</v>
      </c>
      <c r="K4159">
        <v>0</v>
      </c>
      <c r="L4159">
        <v>46214</v>
      </c>
      <c r="M4159">
        <v>1.06</v>
      </c>
      <c r="N4159" t="str">
        <f t="shared" si="489"/>
        <v>000X</v>
      </c>
      <c r="O4159">
        <v>3187</v>
      </c>
      <c r="P4159" t="s">
        <v>58</v>
      </c>
      <c r="Q4159" t="s">
        <v>12049</v>
      </c>
      <c r="R4159" t="s">
        <v>140</v>
      </c>
      <c r="T4159" t="s">
        <v>61</v>
      </c>
      <c r="V4159" t="s">
        <v>19961</v>
      </c>
      <c r="W4159">
        <v>16970</v>
      </c>
      <c r="X4159">
        <v>16970</v>
      </c>
      <c r="Y4159">
        <v>0</v>
      </c>
      <c r="Z4159">
        <v>16970</v>
      </c>
      <c r="AA4159">
        <v>16970</v>
      </c>
      <c r="AB4159" t="s">
        <v>72</v>
      </c>
      <c r="AR4159">
        <v>0</v>
      </c>
      <c r="AW4159" t="s">
        <v>19962</v>
      </c>
      <c r="AX4159" t="s">
        <v>19963</v>
      </c>
      <c r="AY4159" t="s">
        <v>19964</v>
      </c>
      <c r="AZ4159" t="s">
        <v>19965</v>
      </c>
    </row>
    <row r="4160" spans="1:52" x14ac:dyDescent="0.3">
      <c r="A4160">
        <v>3481611</v>
      </c>
      <c r="B4160" t="s">
        <v>19966</v>
      </c>
      <c r="C4160" t="str">
        <f t="shared" si="487"/>
        <v>7492</v>
      </c>
      <c r="D4160" t="s">
        <v>8411</v>
      </c>
      <c r="E4160" t="str">
        <f>"0100"</f>
        <v>0100</v>
      </c>
      <c r="F4160" t="s">
        <v>54</v>
      </c>
      <c r="G4160" t="str">
        <f>"10"</f>
        <v>10</v>
      </c>
      <c r="H4160" t="s">
        <v>55</v>
      </c>
      <c r="I4160" t="s">
        <v>56</v>
      </c>
      <c r="J4160" t="s">
        <v>57</v>
      </c>
      <c r="K4160">
        <v>1</v>
      </c>
      <c r="L4160">
        <v>92635</v>
      </c>
      <c r="M4160">
        <v>2.13</v>
      </c>
      <c r="N4160" t="str">
        <f t="shared" si="489"/>
        <v>000X</v>
      </c>
      <c r="O4160">
        <v>2915</v>
      </c>
      <c r="P4160" t="s">
        <v>58</v>
      </c>
      <c r="Q4160" t="s">
        <v>8502</v>
      </c>
      <c r="R4160" t="s">
        <v>140</v>
      </c>
      <c r="T4160" t="s">
        <v>61</v>
      </c>
      <c r="V4160" t="s">
        <v>19967</v>
      </c>
      <c r="W4160">
        <v>161856</v>
      </c>
      <c r="X4160">
        <v>34030</v>
      </c>
      <c r="Y4160">
        <v>127826</v>
      </c>
      <c r="Z4160">
        <v>118062</v>
      </c>
      <c r="AA4160">
        <v>93062</v>
      </c>
      <c r="AB4160" t="s">
        <v>63</v>
      </c>
      <c r="AI4160">
        <v>1</v>
      </c>
      <c r="AJ4160">
        <v>1980</v>
      </c>
      <c r="AK4160">
        <v>3</v>
      </c>
      <c r="AL4160">
        <v>2</v>
      </c>
      <c r="AN4160">
        <v>1767</v>
      </c>
      <c r="AO4160">
        <v>32</v>
      </c>
      <c r="AP4160" t="s">
        <v>72</v>
      </c>
      <c r="AQ4160" t="s">
        <v>66</v>
      </c>
      <c r="AR4160">
        <v>2848</v>
      </c>
      <c r="AW4160" t="s">
        <v>19968</v>
      </c>
      <c r="AX4160" t="s">
        <v>19969</v>
      </c>
      <c r="AY4160" t="s">
        <v>19970</v>
      </c>
      <c r="AZ4160" t="s">
        <v>70</v>
      </c>
    </row>
    <row r="4161" spans="1:52" x14ac:dyDescent="0.3">
      <c r="A4161">
        <v>3497585</v>
      </c>
      <c r="B4161" t="s">
        <v>19971</v>
      </c>
      <c r="C4161" t="str">
        <f t="shared" si="487"/>
        <v>7492</v>
      </c>
      <c r="D4161" t="s">
        <v>8411</v>
      </c>
      <c r="E4161" t="str">
        <f>"8000"</f>
        <v>8000</v>
      </c>
      <c r="F4161" t="s">
        <v>2610</v>
      </c>
      <c r="G4161" t="str">
        <f>"09"</f>
        <v>09</v>
      </c>
      <c r="H4161" t="s">
        <v>55</v>
      </c>
      <c r="I4161" t="s">
        <v>56</v>
      </c>
      <c r="J4161" t="s">
        <v>6960</v>
      </c>
      <c r="K4161">
        <v>0</v>
      </c>
      <c r="L4161">
        <v>94317</v>
      </c>
      <c r="M4161">
        <v>2.17</v>
      </c>
      <c r="N4161" t="str">
        <f t="shared" si="489"/>
        <v>000X</v>
      </c>
      <c r="O4161">
        <v>3510</v>
      </c>
      <c r="P4161" t="s">
        <v>58</v>
      </c>
      <c r="Q4161" t="s">
        <v>19463</v>
      </c>
      <c r="R4161" t="s">
        <v>19464</v>
      </c>
      <c r="T4161" t="s">
        <v>61</v>
      </c>
      <c r="V4161" t="s">
        <v>19972</v>
      </c>
      <c r="W4161">
        <v>50</v>
      </c>
      <c r="X4161">
        <v>50</v>
      </c>
      <c r="Y4161">
        <v>0</v>
      </c>
      <c r="Z4161">
        <v>50</v>
      </c>
      <c r="AA4161">
        <v>50</v>
      </c>
      <c r="AB4161" t="s">
        <v>63</v>
      </c>
      <c r="AR4161">
        <v>0</v>
      </c>
      <c r="AW4161" t="s">
        <v>2613</v>
      </c>
      <c r="AX4161" t="s">
        <v>2614</v>
      </c>
      <c r="AY4161" t="s">
        <v>6962</v>
      </c>
      <c r="AZ4161" t="s">
        <v>958</v>
      </c>
    </row>
    <row r="4162" spans="1:52" x14ac:dyDescent="0.3">
      <c r="A4162">
        <v>3523701</v>
      </c>
      <c r="B4162" t="s">
        <v>19973</v>
      </c>
      <c r="C4162" t="str">
        <f t="shared" ref="C4162:C4225" si="491">"7492"</f>
        <v>7492</v>
      </c>
      <c r="D4162" t="s">
        <v>8411</v>
      </c>
      <c r="E4162" t="str">
        <f>"0100"</f>
        <v>0100</v>
      </c>
      <c r="F4162" t="s">
        <v>54</v>
      </c>
      <c r="G4162" t="str">
        <f>"03"</f>
        <v>03</v>
      </c>
      <c r="H4162" t="s">
        <v>55</v>
      </c>
      <c r="I4162" t="s">
        <v>56</v>
      </c>
      <c r="J4162" t="s">
        <v>57</v>
      </c>
      <c r="K4162">
        <v>1</v>
      </c>
      <c r="L4162">
        <v>140165</v>
      </c>
      <c r="M4162">
        <v>3.22</v>
      </c>
      <c r="N4162" t="str">
        <f t="shared" si="489"/>
        <v>000X</v>
      </c>
      <c r="O4162">
        <v>2135</v>
      </c>
      <c r="P4162" t="s">
        <v>58</v>
      </c>
      <c r="Q4162" t="s">
        <v>10937</v>
      </c>
      <c r="R4162" t="s">
        <v>4590</v>
      </c>
      <c r="T4162" t="s">
        <v>61</v>
      </c>
      <c r="V4162" t="s">
        <v>19875</v>
      </c>
      <c r="W4162">
        <v>314698</v>
      </c>
      <c r="X4162">
        <v>51490</v>
      </c>
      <c r="Y4162">
        <v>263208</v>
      </c>
      <c r="Z4162">
        <v>241296</v>
      </c>
      <c r="AA4162">
        <v>211296</v>
      </c>
      <c r="AB4162" t="s">
        <v>63</v>
      </c>
      <c r="AC4162" s="1">
        <v>43326</v>
      </c>
      <c r="AD4162">
        <v>19000</v>
      </c>
      <c r="AE4162">
        <v>2922</v>
      </c>
      <c r="AF4162">
        <v>686</v>
      </c>
      <c r="AG4162" t="s">
        <v>103</v>
      </c>
      <c r="AH4162" t="s">
        <v>76</v>
      </c>
      <c r="AI4162">
        <v>1</v>
      </c>
      <c r="AJ4162">
        <v>1997</v>
      </c>
      <c r="AK4162">
        <v>3</v>
      </c>
      <c r="AL4162">
        <v>2</v>
      </c>
      <c r="AN4162">
        <v>3073</v>
      </c>
      <c r="AO4162">
        <v>32</v>
      </c>
      <c r="AP4162" t="s">
        <v>63</v>
      </c>
      <c r="AQ4162" t="s">
        <v>66</v>
      </c>
      <c r="AR4162">
        <v>4440</v>
      </c>
      <c r="AW4162" t="s">
        <v>19974</v>
      </c>
      <c r="AX4162" t="s">
        <v>19975</v>
      </c>
      <c r="AY4162" t="s">
        <v>19976</v>
      </c>
      <c r="AZ4162" t="s">
        <v>70</v>
      </c>
    </row>
    <row r="4163" spans="1:52" x14ac:dyDescent="0.3">
      <c r="A4163">
        <v>3524006</v>
      </c>
      <c r="B4163" t="s">
        <v>19977</v>
      </c>
      <c r="C4163" t="str">
        <f t="shared" si="491"/>
        <v>7492</v>
      </c>
      <c r="D4163" t="s">
        <v>8411</v>
      </c>
      <c r="E4163" t="str">
        <f>"0100"</f>
        <v>0100</v>
      </c>
      <c r="F4163" t="s">
        <v>54</v>
      </c>
      <c r="G4163" t="str">
        <f>"09"</f>
        <v>09</v>
      </c>
      <c r="H4163" t="s">
        <v>55</v>
      </c>
      <c r="I4163" t="s">
        <v>56</v>
      </c>
      <c r="J4163" t="s">
        <v>57</v>
      </c>
      <c r="K4163">
        <v>1</v>
      </c>
      <c r="L4163">
        <v>46250</v>
      </c>
      <c r="M4163">
        <v>1.06</v>
      </c>
      <c r="N4163" t="str">
        <f t="shared" si="489"/>
        <v>000X</v>
      </c>
      <c r="O4163">
        <v>3547</v>
      </c>
      <c r="P4163" t="s">
        <v>58</v>
      </c>
      <c r="Q4163" t="s">
        <v>12314</v>
      </c>
      <c r="R4163" t="s">
        <v>12315</v>
      </c>
      <c r="T4163" t="s">
        <v>61</v>
      </c>
      <c r="V4163" t="s">
        <v>19978</v>
      </c>
      <c r="W4163">
        <v>221702</v>
      </c>
      <c r="X4163">
        <v>16990</v>
      </c>
      <c r="Y4163">
        <v>204712</v>
      </c>
      <c r="Z4163">
        <v>221702</v>
      </c>
      <c r="AA4163">
        <v>221702</v>
      </c>
      <c r="AB4163" t="s">
        <v>72</v>
      </c>
      <c r="AC4163" s="1">
        <v>43776</v>
      </c>
      <c r="AD4163">
        <v>285000</v>
      </c>
      <c r="AE4163">
        <v>3020</v>
      </c>
      <c r="AF4163">
        <v>879</v>
      </c>
      <c r="AG4163" t="s">
        <v>64</v>
      </c>
      <c r="AH4163" t="s">
        <v>76</v>
      </c>
      <c r="AI4163">
        <v>1</v>
      </c>
      <c r="AJ4163">
        <v>2019</v>
      </c>
      <c r="AK4163">
        <v>3</v>
      </c>
      <c r="AL4163">
        <v>2</v>
      </c>
      <c r="AN4163">
        <v>1835</v>
      </c>
      <c r="AO4163">
        <v>32</v>
      </c>
      <c r="AP4163" t="s">
        <v>72</v>
      </c>
      <c r="AQ4163" t="s">
        <v>66</v>
      </c>
      <c r="AR4163">
        <v>2735</v>
      </c>
      <c r="AW4163" t="s">
        <v>19979</v>
      </c>
      <c r="AX4163" t="s">
        <v>19980</v>
      </c>
      <c r="AY4163" t="s">
        <v>19981</v>
      </c>
      <c r="AZ4163" t="s">
        <v>70</v>
      </c>
    </row>
    <row r="4164" spans="1:52" x14ac:dyDescent="0.3">
      <c r="A4164">
        <v>3524668</v>
      </c>
      <c r="B4164" t="s">
        <v>19982</v>
      </c>
      <c r="C4164" t="str">
        <f t="shared" si="491"/>
        <v>7492</v>
      </c>
      <c r="D4164" t="s">
        <v>8411</v>
      </c>
      <c r="E4164" t="str">
        <f>"5500"</f>
        <v>5500</v>
      </c>
      <c r="F4164" t="s">
        <v>8318</v>
      </c>
      <c r="G4164" t="str">
        <f>"09"</f>
        <v>09</v>
      </c>
      <c r="H4164" t="s">
        <v>55</v>
      </c>
      <c r="I4164" t="s">
        <v>56</v>
      </c>
      <c r="J4164" t="s">
        <v>57</v>
      </c>
      <c r="K4164">
        <v>0</v>
      </c>
      <c r="L4164">
        <v>51536</v>
      </c>
      <c r="M4164">
        <v>1.18</v>
      </c>
      <c r="N4164" t="str">
        <f t="shared" si="489"/>
        <v>000X</v>
      </c>
      <c r="O4164">
        <v>0</v>
      </c>
      <c r="P4164" t="s">
        <v>72</v>
      </c>
      <c r="Q4164" t="s">
        <v>8454</v>
      </c>
      <c r="R4164" t="s">
        <v>60</v>
      </c>
      <c r="T4164" t="s">
        <v>61</v>
      </c>
      <c r="V4164" t="s">
        <v>19983</v>
      </c>
      <c r="AB4164" t="s">
        <v>72</v>
      </c>
      <c r="AC4164" s="1">
        <v>40210</v>
      </c>
      <c r="AD4164">
        <v>887800</v>
      </c>
      <c r="AE4164">
        <v>2340</v>
      </c>
      <c r="AF4164">
        <v>534</v>
      </c>
      <c r="AG4164" t="s">
        <v>103</v>
      </c>
      <c r="AH4164" t="s">
        <v>570</v>
      </c>
      <c r="AR4164">
        <v>0</v>
      </c>
      <c r="AW4164" t="s">
        <v>8320</v>
      </c>
      <c r="AY4164" t="s">
        <v>8321</v>
      </c>
      <c r="AZ4164" t="s">
        <v>3154</v>
      </c>
    </row>
    <row r="4165" spans="1:52" x14ac:dyDescent="0.3">
      <c r="A4165">
        <v>3524674</v>
      </c>
      <c r="B4165" t="s">
        <v>19984</v>
      </c>
      <c r="C4165" t="str">
        <f t="shared" si="491"/>
        <v>7492</v>
      </c>
      <c r="D4165" t="s">
        <v>8411</v>
      </c>
      <c r="E4165" t="str">
        <f>"5500"</f>
        <v>5500</v>
      </c>
      <c r="F4165" t="s">
        <v>8318</v>
      </c>
      <c r="G4165" t="str">
        <f>"09"</f>
        <v>09</v>
      </c>
      <c r="H4165" t="s">
        <v>55</v>
      </c>
      <c r="I4165" t="s">
        <v>56</v>
      </c>
      <c r="J4165" t="s">
        <v>57</v>
      </c>
      <c r="K4165">
        <v>0</v>
      </c>
      <c r="L4165">
        <v>96078</v>
      </c>
      <c r="M4165">
        <v>2.21</v>
      </c>
      <c r="N4165" t="str">
        <f t="shared" si="489"/>
        <v>000X</v>
      </c>
      <c r="O4165">
        <v>0</v>
      </c>
      <c r="P4165" t="s">
        <v>72</v>
      </c>
      <c r="Q4165" t="s">
        <v>8499</v>
      </c>
      <c r="R4165" t="s">
        <v>266</v>
      </c>
      <c r="T4165" t="s">
        <v>61</v>
      </c>
      <c r="V4165" t="s">
        <v>19985</v>
      </c>
      <c r="AB4165" t="s">
        <v>72</v>
      </c>
      <c r="AC4165" s="1">
        <v>40210</v>
      </c>
      <c r="AD4165">
        <v>887800</v>
      </c>
      <c r="AE4165">
        <v>2340</v>
      </c>
      <c r="AF4165">
        <v>534</v>
      </c>
      <c r="AG4165" t="s">
        <v>103</v>
      </c>
      <c r="AH4165" t="s">
        <v>570</v>
      </c>
      <c r="AR4165">
        <v>0</v>
      </c>
      <c r="AW4165" t="s">
        <v>8320</v>
      </c>
      <c r="AY4165" t="s">
        <v>8321</v>
      </c>
      <c r="AZ4165" t="s">
        <v>3154</v>
      </c>
    </row>
    <row r="4166" spans="1:52" x14ac:dyDescent="0.3">
      <c r="A4166">
        <v>3524679</v>
      </c>
      <c r="B4166" t="s">
        <v>19986</v>
      </c>
      <c r="C4166" t="str">
        <f t="shared" si="491"/>
        <v>7492</v>
      </c>
      <c r="D4166" t="s">
        <v>8411</v>
      </c>
      <c r="E4166" t="str">
        <f>"5500"</f>
        <v>5500</v>
      </c>
      <c r="F4166" t="s">
        <v>8318</v>
      </c>
      <c r="G4166" t="str">
        <f>"09"</f>
        <v>09</v>
      </c>
      <c r="H4166" t="s">
        <v>55</v>
      </c>
      <c r="I4166" t="s">
        <v>56</v>
      </c>
      <c r="J4166" t="s">
        <v>57</v>
      </c>
      <c r="K4166">
        <v>0</v>
      </c>
      <c r="L4166">
        <v>55223</v>
      </c>
      <c r="M4166">
        <v>1.27</v>
      </c>
      <c r="N4166" t="str">
        <f t="shared" si="489"/>
        <v>000X</v>
      </c>
      <c r="O4166">
        <v>0</v>
      </c>
      <c r="P4166" t="s">
        <v>72</v>
      </c>
      <c r="Q4166" t="s">
        <v>8499</v>
      </c>
      <c r="R4166" t="s">
        <v>266</v>
      </c>
      <c r="T4166" t="s">
        <v>61</v>
      </c>
      <c r="V4166" t="s">
        <v>19987</v>
      </c>
      <c r="AB4166" t="s">
        <v>72</v>
      </c>
      <c r="AC4166" s="1">
        <v>40210</v>
      </c>
      <c r="AD4166">
        <v>887800</v>
      </c>
      <c r="AE4166">
        <v>2340</v>
      </c>
      <c r="AF4166">
        <v>534</v>
      </c>
      <c r="AG4166" t="s">
        <v>103</v>
      </c>
      <c r="AH4166" t="s">
        <v>570</v>
      </c>
      <c r="AR4166">
        <v>0</v>
      </c>
      <c r="AW4166" t="s">
        <v>8320</v>
      </c>
      <c r="AY4166" t="s">
        <v>8321</v>
      </c>
      <c r="AZ4166" t="s">
        <v>3154</v>
      </c>
    </row>
    <row r="4167" spans="1:52" x14ac:dyDescent="0.3">
      <c r="A4167">
        <v>3524680</v>
      </c>
      <c r="B4167" t="s">
        <v>19988</v>
      </c>
      <c r="C4167" t="str">
        <f t="shared" si="491"/>
        <v>7492</v>
      </c>
      <c r="D4167" t="s">
        <v>8411</v>
      </c>
      <c r="E4167" t="str">
        <f>"5500"</f>
        <v>5500</v>
      </c>
      <c r="F4167" t="s">
        <v>8318</v>
      </c>
      <c r="G4167" t="str">
        <f>"09"</f>
        <v>09</v>
      </c>
      <c r="H4167" t="s">
        <v>55</v>
      </c>
      <c r="I4167" t="s">
        <v>56</v>
      </c>
      <c r="J4167" t="s">
        <v>57</v>
      </c>
      <c r="K4167">
        <v>0</v>
      </c>
      <c r="L4167">
        <v>69412</v>
      </c>
      <c r="M4167">
        <v>1.59</v>
      </c>
      <c r="N4167" t="str">
        <f t="shared" si="489"/>
        <v>000X</v>
      </c>
      <c r="O4167">
        <v>4717</v>
      </c>
      <c r="P4167" t="s">
        <v>72</v>
      </c>
      <c r="Q4167" t="s">
        <v>8499</v>
      </c>
      <c r="R4167" t="s">
        <v>266</v>
      </c>
      <c r="T4167" t="s">
        <v>61</v>
      </c>
      <c r="V4167" t="s">
        <v>19989</v>
      </c>
      <c r="AB4167" t="s">
        <v>72</v>
      </c>
      <c r="AC4167" s="1">
        <v>40210</v>
      </c>
      <c r="AD4167">
        <v>887800</v>
      </c>
      <c r="AE4167">
        <v>2340</v>
      </c>
      <c r="AF4167">
        <v>534</v>
      </c>
      <c r="AG4167" t="s">
        <v>103</v>
      </c>
      <c r="AH4167" t="s">
        <v>570</v>
      </c>
      <c r="AR4167">
        <v>0</v>
      </c>
      <c r="AW4167" t="s">
        <v>8320</v>
      </c>
      <c r="AY4167" t="s">
        <v>8321</v>
      </c>
      <c r="AZ4167" t="s">
        <v>3154</v>
      </c>
    </row>
    <row r="4168" spans="1:52" x14ac:dyDescent="0.3">
      <c r="A4168">
        <v>3215198</v>
      </c>
      <c r="B4168" t="s">
        <v>19990</v>
      </c>
      <c r="C4168" t="str">
        <f t="shared" si="491"/>
        <v>7492</v>
      </c>
      <c r="D4168" t="s">
        <v>8411</v>
      </c>
      <c r="E4168" t="str">
        <f>"0000"</f>
        <v>0000</v>
      </c>
      <c r="F4168" t="s">
        <v>108</v>
      </c>
      <c r="G4168" t="str">
        <f>"15"</f>
        <v>15</v>
      </c>
      <c r="H4168" t="s">
        <v>55</v>
      </c>
      <c r="I4168" t="s">
        <v>56</v>
      </c>
      <c r="J4168" t="s">
        <v>57</v>
      </c>
      <c r="K4168">
        <v>0</v>
      </c>
      <c r="L4168">
        <v>51091</v>
      </c>
      <c r="M4168">
        <v>1.17</v>
      </c>
      <c r="N4168" t="str">
        <f t="shared" si="489"/>
        <v>000X</v>
      </c>
      <c r="O4168">
        <v>2716</v>
      </c>
      <c r="P4168" t="s">
        <v>58</v>
      </c>
      <c r="Q4168" t="s">
        <v>13917</v>
      </c>
      <c r="R4168" t="s">
        <v>140</v>
      </c>
      <c r="T4168" t="s">
        <v>61</v>
      </c>
      <c r="V4168" t="s">
        <v>19991</v>
      </c>
      <c r="W4168">
        <v>18770</v>
      </c>
      <c r="X4168">
        <v>18770</v>
      </c>
      <c r="Y4168">
        <v>0</v>
      </c>
      <c r="Z4168">
        <v>18770</v>
      </c>
      <c r="AA4168">
        <v>18770</v>
      </c>
      <c r="AB4168" t="s">
        <v>72</v>
      </c>
      <c r="AC4168" s="1">
        <v>39264</v>
      </c>
      <c r="AD4168">
        <v>41500</v>
      </c>
      <c r="AE4168">
        <v>2135</v>
      </c>
      <c r="AF4168">
        <v>1193</v>
      </c>
      <c r="AG4168" t="s">
        <v>103</v>
      </c>
      <c r="AH4168" t="s">
        <v>76</v>
      </c>
      <c r="AR4168">
        <v>0</v>
      </c>
      <c r="AW4168" t="s">
        <v>19992</v>
      </c>
      <c r="AY4168" t="s">
        <v>18958</v>
      </c>
      <c r="AZ4168" t="s">
        <v>19993</v>
      </c>
    </row>
    <row r="4169" spans="1:52" x14ac:dyDescent="0.3">
      <c r="A4169">
        <v>3224475</v>
      </c>
      <c r="B4169" t="s">
        <v>19994</v>
      </c>
      <c r="C4169" t="str">
        <f t="shared" si="491"/>
        <v>7492</v>
      </c>
      <c r="D4169" t="s">
        <v>8411</v>
      </c>
      <c r="E4169" t="str">
        <f>"9400"</f>
        <v>9400</v>
      </c>
      <c r="F4169" t="s">
        <v>6520</v>
      </c>
      <c r="G4169" t="str">
        <f>"15"</f>
        <v>15</v>
      </c>
      <c r="H4169" t="s">
        <v>55</v>
      </c>
      <c r="I4169" t="s">
        <v>56</v>
      </c>
      <c r="J4169" t="s">
        <v>57</v>
      </c>
      <c r="K4169">
        <v>0</v>
      </c>
      <c r="L4169">
        <v>44164</v>
      </c>
      <c r="M4169">
        <v>1.01</v>
      </c>
      <c r="N4169" t="str">
        <f t="shared" si="489"/>
        <v>000X</v>
      </c>
      <c r="O4169">
        <v>2296</v>
      </c>
      <c r="P4169" t="s">
        <v>58</v>
      </c>
      <c r="Q4169" t="s">
        <v>4583</v>
      </c>
      <c r="R4169" t="s">
        <v>266</v>
      </c>
      <c r="T4169" t="s">
        <v>61</v>
      </c>
      <c r="V4169" t="s">
        <v>19995</v>
      </c>
      <c r="W4169">
        <v>16220</v>
      </c>
      <c r="X4169">
        <v>16220</v>
      </c>
      <c r="Y4169">
        <v>0</v>
      </c>
      <c r="Z4169">
        <v>16220</v>
      </c>
      <c r="AA4169">
        <v>16220</v>
      </c>
      <c r="AB4169" t="s">
        <v>72</v>
      </c>
      <c r="AC4169" s="1">
        <v>44215</v>
      </c>
      <c r="AD4169">
        <v>35000</v>
      </c>
      <c r="AE4169">
        <v>3133</v>
      </c>
      <c r="AF4169">
        <v>2339</v>
      </c>
      <c r="AG4169" t="s">
        <v>103</v>
      </c>
      <c r="AH4169" t="s">
        <v>76</v>
      </c>
      <c r="AR4169">
        <v>0</v>
      </c>
      <c r="AW4169" t="s">
        <v>10246</v>
      </c>
      <c r="AY4169" t="s">
        <v>10247</v>
      </c>
      <c r="AZ4169" t="s">
        <v>10248</v>
      </c>
    </row>
    <row r="4170" spans="1:52" x14ac:dyDescent="0.3">
      <c r="A4170">
        <v>3234077</v>
      </c>
      <c r="B4170" t="s">
        <v>19996</v>
      </c>
      <c r="C4170" t="str">
        <f t="shared" si="491"/>
        <v>7492</v>
      </c>
      <c r="D4170" t="s">
        <v>8411</v>
      </c>
      <c r="E4170" t="str">
        <f>"0100"</f>
        <v>0100</v>
      </c>
      <c r="F4170" t="s">
        <v>54</v>
      </c>
      <c r="G4170" t="str">
        <f>"10"</f>
        <v>10</v>
      </c>
      <c r="H4170" t="s">
        <v>55</v>
      </c>
      <c r="I4170" t="s">
        <v>56</v>
      </c>
      <c r="J4170" t="s">
        <v>57</v>
      </c>
      <c r="K4170">
        <v>1</v>
      </c>
      <c r="L4170">
        <v>48694</v>
      </c>
      <c r="M4170">
        <v>1.1200000000000001</v>
      </c>
      <c r="N4170" t="str">
        <f t="shared" si="489"/>
        <v>000X</v>
      </c>
      <c r="O4170">
        <v>2383</v>
      </c>
      <c r="P4170" t="s">
        <v>58</v>
      </c>
      <c r="Q4170" t="s">
        <v>8929</v>
      </c>
      <c r="R4170" t="s">
        <v>140</v>
      </c>
      <c r="T4170" t="s">
        <v>61</v>
      </c>
      <c r="V4170" t="s">
        <v>19997</v>
      </c>
      <c r="W4170">
        <v>290709</v>
      </c>
      <c r="X4170">
        <v>17890</v>
      </c>
      <c r="Y4170">
        <v>272819</v>
      </c>
      <c r="Z4170">
        <v>288747</v>
      </c>
      <c r="AA4170">
        <v>263747</v>
      </c>
      <c r="AB4170" t="s">
        <v>63</v>
      </c>
      <c r="AC4170" s="1">
        <v>38596</v>
      </c>
      <c r="AD4170">
        <v>348900</v>
      </c>
      <c r="AE4170">
        <v>1922</v>
      </c>
      <c r="AF4170">
        <v>832</v>
      </c>
      <c r="AG4170" t="s">
        <v>64</v>
      </c>
      <c r="AH4170" t="s">
        <v>76</v>
      </c>
      <c r="AI4170">
        <v>1</v>
      </c>
      <c r="AJ4170">
        <v>2005</v>
      </c>
      <c r="AK4170">
        <v>3</v>
      </c>
      <c r="AL4170">
        <v>2</v>
      </c>
      <c r="AN4170">
        <v>3057</v>
      </c>
      <c r="AO4170">
        <v>32</v>
      </c>
      <c r="AP4170" t="s">
        <v>72</v>
      </c>
      <c r="AQ4170" t="s">
        <v>66</v>
      </c>
      <c r="AR4170">
        <v>4149</v>
      </c>
      <c r="AW4170" t="s">
        <v>19998</v>
      </c>
      <c r="AX4170" t="s">
        <v>19999</v>
      </c>
      <c r="AY4170" t="s">
        <v>20000</v>
      </c>
      <c r="AZ4170" t="s">
        <v>70</v>
      </c>
    </row>
    <row r="4171" spans="1:52" x14ac:dyDescent="0.3">
      <c r="A4171">
        <v>3301180</v>
      </c>
      <c r="B4171" t="s">
        <v>20001</v>
      </c>
      <c r="C4171" t="str">
        <f t="shared" si="491"/>
        <v>7492</v>
      </c>
      <c r="D4171" t="s">
        <v>8411</v>
      </c>
      <c r="E4171" t="str">
        <f>"0000"</f>
        <v>0000</v>
      </c>
      <c r="F4171" t="s">
        <v>108</v>
      </c>
      <c r="G4171" t="str">
        <f>"15"</f>
        <v>15</v>
      </c>
      <c r="H4171" t="s">
        <v>55</v>
      </c>
      <c r="I4171" t="s">
        <v>56</v>
      </c>
      <c r="J4171" t="s">
        <v>57</v>
      </c>
      <c r="K4171">
        <v>0</v>
      </c>
      <c r="L4171">
        <v>43773</v>
      </c>
      <c r="M4171">
        <v>1</v>
      </c>
      <c r="N4171" t="str">
        <f t="shared" si="489"/>
        <v>000X</v>
      </c>
      <c r="O4171">
        <v>2398</v>
      </c>
      <c r="P4171" t="s">
        <v>58</v>
      </c>
      <c r="Q4171" t="s">
        <v>4583</v>
      </c>
      <c r="R4171" t="s">
        <v>266</v>
      </c>
      <c r="T4171" t="s">
        <v>61</v>
      </c>
      <c r="V4171" t="s">
        <v>20002</v>
      </c>
      <c r="W4171">
        <v>16080</v>
      </c>
      <c r="X4171">
        <v>16080</v>
      </c>
      <c r="Y4171">
        <v>0</v>
      </c>
      <c r="Z4171">
        <v>16080</v>
      </c>
      <c r="AA4171">
        <v>16080</v>
      </c>
      <c r="AB4171" t="s">
        <v>72</v>
      </c>
      <c r="AC4171" s="1">
        <v>38838</v>
      </c>
      <c r="AD4171">
        <v>72500</v>
      </c>
      <c r="AE4171">
        <v>2013</v>
      </c>
      <c r="AF4171">
        <v>2283</v>
      </c>
      <c r="AG4171" t="s">
        <v>103</v>
      </c>
      <c r="AH4171" t="s">
        <v>76</v>
      </c>
      <c r="AR4171">
        <v>0</v>
      </c>
      <c r="AW4171" t="s">
        <v>20003</v>
      </c>
      <c r="AY4171" t="s">
        <v>20004</v>
      </c>
      <c r="AZ4171" t="s">
        <v>20005</v>
      </c>
    </row>
    <row r="4172" spans="1:52" x14ac:dyDescent="0.3">
      <c r="A4172">
        <v>3320526</v>
      </c>
      <c r="B4172" t="s">
        <v>20006</v>
      </c>
      <c r="C4172" t="str">
        <f t="shared" si="491"/>
        <v>7492</v>
      </c>
      <c r="D4172" t="s">
        <v>8411</v>
      </c>
      <c r="E4172" t="str">
        <f>"0000"</f>
        <v>0000</v>
      </c>
      <c r="F4172" t="s">
        <v>108</v>
      </c>
      <c r="G4172" t="str">
        <f>"15"</f>
        <v>15</v>
      </c>
      <c r="H4172" t="s">
        <v>55</v>
      </c>
      <c r="I4172" t="s">
        <v>56</v>
      </c>
      <c r="J4172" t="s">
        <v>8434</v>
      </c>
      <c r="K4172">
        <v>0</v>
      </c>
      <c r="L4172">
        <v>55471</v>
      </c>
      <c r="M4172">
        <v>1.27</v>
      </c>
      <c r="N4172" t="str">
        <f t="shared" si="489"/>
        <v>000X</v>
      </c>
      <c r="O4172">
        <v>2702</v>
      </c>
      <c r="P4172" t="s">
        <v>58</v>
      </c>
      <c r="Q4172" t="s">
        <v>14287</v>
      </c>
      <c r="R4172" t="s">
        <v>140</v>
      </c>
      <c r="T4172" t="s">
        <v>61</v>
      </c>
      <c r="V4172" t="s">
        <v>20007</v>
      </c>
      <c r="W4172">
        <v>15920</v>
      </c>
      <c r="X4172">
        <v>15920</v>
      </c>
      <c r="Y4172">
        <v>0</v>
      </c>
      <c r="Z4172">
        <v>15920</v>
      </c>
      <c r="AA4172">
        <v>15920</v>
      </c>
      <c r="AB4172" t="s">
        <v>72</v>
      </c>
      <c r="AC4172" s="1">
        <v>40238</v>
      </c>
      <c r="AD4172">
        <v>22500</v>
      </c>
      <c r="AE4172">
        <v>2341</v>
      </c>
      <c r="AF4172">
        <v>1035</v>
      </c>
      <c r="AG4172" t="s">
        <v>103</v>
      </c>
      <c r="AH4172" t="s">
        <v>76</v>
      </c>
      <c r="AR4172">
        <v>0</v>
      </c>
      <c r="AW4172" t="s">
        <v>20008</v>
      </c>
      <c r="AY4172" t="s">
        <v>20009</v>
      </c>
      <c r="AZ4172" t="s">
        <v>2129</v>
      </c>
    </row>
    <row r="4173" spans="1:52" x14ac:dyDescent="0.3">
      <c r="A4173">
        <v>3444349</v>
      </c>
      <c r="B4173" t="s">
        <v>20010</v>
      </c>
      <c r="C4173" t="str">
        <f t="shared" si="491"/>
        <v>7492</v>
      </c>
      <c r="D4173" t="s">
        <v>8411</v>
      </c>
      <c r="E4173" t="str">
        <f>"0100"</f>
        <v>0100</v>
      </c>
      <c r="F4173" t="s">
        <v>54</v>
      </c>
      <c r="G4173" t="str">
        <f>"10"</f>
        <v>10</v>
      </c>
      <c r="H4173" t="s">
        <v>55</v>
      </c>
      <c r="I4173" t="s">
        <v>56</v>
      </c>
      <c r="J4173" t="s">
        <v>57</v>
      </c>
      <c r="K4173">
        <v>1</v>
      </c>
      <c r="L4173">
        <v>51689</v>
      </c>
      <c r="M4173">
        <v>1.19</v>
      </c>
      <c r="N4173" t="str">
        <f t="shared" si="489"/>
        <v>000X</v>
      </c>
      <c r="O4173">
        <v>2681</v>
      </c>
      <c r="P4173" t="s">
        <v>58</v>
      </c>
      <c r="Q4173" t="s">
        <v>8625</v>
      </c>
      <c r="R4173" t="s">
        <v>118</v>
      </c>
      <c r="T4173" t="s">
        <v>61</v>
      </c>
      <c r="V4173" t="s">
        <v>20011</v>
      </c>
      <c r="W4173">
        <v>197634</v>
      </c>
      <c r="X4173">
        <v>18990</v>
      </c>
      <c r="Y4173">
        <v>178644</v>
      </c>
      <c r="Z4173">
        <v>148607</v>
      </c>
      <c r="AA4173">
        <v>123107</v>
      </c>
      <c r="AB4173" t="s">
        <v>63</v>
      </c>
      <c r="AI4173">
        <v>1</v>
      </c>
      <c r="AJ4173">
        <v>1991</v>
      </c>
      <c r="AK4173">
        <v>3</v>
      </c>
      <c r="AL4173">
        <v>2</v>
      </c>
      <c r="AN4173">
        <v>1906</v>
      </c>
      <c r="AO4173">
        <v>32</v>
      </c>
      <c r="AP4173" t="s">
        <v>63</v>
      </c>
      <c r="AQ4173" t="s">
        <v>66</v>
      </c>
      <c r="AR4173">
        <v>3007</v>
      </c>
      <c r="AW4173" t="s">
        <v>19916</v>
      </c>
      <c r="AY4173" t="s">
        <v>19917</v>
      </c>
      <c r="AZ4173" t="s">
        <v>70</v>
      </c>
    </row>
    <row r="4174" spans="1:52" x14ac:dyDescent="0.3">
      <c r="A4174">
        <v>3472661</v>
      </c>
      <c r="B4174" t="s">
        <v>20012</v>
      </c>
      <c r="C4174" t="str">
        <f t="shared" si="491"/>
        <v>7492</v>
      </c>
      <c r="D4174" t="s">
        <v>8411</v>
      </c>
      <c r="E4174" t="str">
        <f>"8000"</f>
        <v>8000</v>
      </c>
      <c r="F4174" t="s">
        <v>2610</v>
      </c>
      <c r="G4174" t="str">
        <f>"02"</f>
        <v>02</v>
      </c>
      <c r="H4174" t="s">
        <v>55</v>
      </c>
      <c r="I4174" t="s">
        <v>56</v>
      </c>
      <c r="J4174" t="s">
        <v>6960</v>
      </c>
      <c r="K4174">
        <v>0</v>
      </c>
      <c r="L4174">
        <v>26912</v>
      </c>
      <c r="M4174">
        <v>0.62</v>
      </c>
      <c r="N4174" t="str">
        <f t="shared" si="489"/>
        <v>000X</v>
      </c>
      <c r="O4174">
        <v>0</v>
      </c>
      <c r="P4174" t="s">
        <v>72</v>
      </c>
      <c r="Q4174" t="s">
        <v>9268</v>
      </c>
      <c r="R4174" t="s">
        <v>9269</v>
      </c>
      <c r="T4174" t="s">
        <v>61</v>
      </c>
      <c r="V4174" t="s">
        <v>20013</v>
      </c>
      <c r="W4174">
        <v>50</v>
      </c>
      <c r="X4174">
        <v>50</v>
      </c>
      <c r="Y4174">
        <v>0</v>
      </c>
      <c r="Z4174">
        <v>50</v>
      </c>
      <c r="AA4174">
        <v>50</v>
      </c>
      <c r="AB4174" t="s">
        <v>63</v>
      </c>
      <c r="AC4174" s="1">
        <v>40238</v>
      </c>
      <c r="AD4174">
        <v>3857</v>
      </c>
      <c r="AE4174">
        <v>2346</v>
      </c>
      <c r="AF4174">
        <v>265</v>
      </c>
      <c r="AG4174" t="s">
        <v>103</v>
      </c>
      <c r="AH4174" t="s">
        <v>1386</v>
      </c>
      <c r="AR4174">
        <v>0</v>
      </c>
      <c r="AW4174" t="s">
        <v>2613</v>
      </c>
      <c r="AX4174" t="s">
        <v>2614</v>
      </c>
      <c r="AY4174" t="s">
        <v>6962</v>
      </c>
      <c r="AZ4174" t="s">
        <v>2616</v>
      </c>
    </row>
    <row r="4175" spans="1:52" x14ac:dyDescent="0.3">
      <c r="A4175">
        <v>3520878</v>
      </c>
      <c r="B4175" t="s">
        <v>20014</v>
      </c>
      <c r="C4175" t="str">
        <f t="shared" si="491"/>
        <v>7492</v>
      </c>
      <c r="D4175" t="s">
        <v>8411</v>
      </c>
      <c r="E4175" t="str">
        <f>"0100"</f>
        <v>0100</v>
      </c>
      <c r="F4175" t="s">
        <v>54</v>
      </c>
      <c r="G4175" t="str">
        <f>"09"</f>
        <v>09</v>
      </c>
      <c r="H4175" t="s">
        <v>55</v>
      </c>
      <c r="I4175" t="s">
        <v>56</v>
      </c>
      <c r="J4175" t="s">
        <v>57</v>
      </c>
      <c r="K4175">
        <v>1</v>
      </c>
      <c r="L4175">
        <v>90175</v>
      </c>
      <c r="M4175">
        <v>2.0699999999999998</v>
      </c>
      <c r="N4175" t="str">
        <f t="shared" si="489"/>
        <v>000X</v>
      </c>
      <c r="O4175">
        <v>3154</v>
      </c>
      <c r="P4175" t="s">
        <v>58</v>
      </c>
      <c r="Q4175" t="s">
        <v>12314</v>
      </c>
      <c r="R4175" t="s">
        <v>12315</v>
      </c>
      <c r="T4175" t="s">
        <v>61</v>
      </c>
      <c r="V4175" t="s">
        <v>20015</v>
      </c>
      <c r="W4175">
        <v>234417</v>
      </c>
      <c r="X4175">
        <v>33120</v>
      </c>
      <c r="Y4175">
        <v>201297</v>
      </c>
      <c r="Z4175">
        <v>150731</v>
      </c>
      <c r="AA4175">
        <v>125731</v>
      </c>
      <c r="AB4175" t="s">
        <v>63</v>
      </c>
      <c r="AC4175" s="1">
        <v>42361</v>
      </c>
      <c r="AD4175">
        <v>17600</v>
      </c>
      <c r="AE4175">
        <v>2731</v>
      </c>
      <c r="AF4175">
        <v>512</v>
      </c>
      <c r="AG4175" t="s">
        <v>103</v>
      </c>
      <c r="AH4175" t="s">
        <v>76</v>
      </c>
      <c r="AI4175">
        <v>1</v>
      </c>
      <c r="AJ4175">
        <v>2002</v>
      </c>
      <c r="AK4175">
        <v>3</v>
      </c>
      <c r="AL4175">
        <v>2</v>
      </c>
      <c r="AN4175">
        <v>2232</v>
      </c>
      <c r="AO4175">
        <v>32</v>
      </c>
      <c r="AP4175" t="s">
        <v>72</v>
      </c>
      <c r="AQ4175" t="s">
        <v>66</v>
      </c>
      <c r="AR4175">
        <v>3044</v>
      </c>
      <c r="AW4175" t="s">
        <v>20016</v>
      </c>
      <c r="AX4175" t="s">
        <v>20017</v>
      </c>
      <c r="AY4175" t="s">
        <v>20018</v>
      </c>
      <c r="AZ4175" t="s">
        <v>70</v>
      </c>
    </row>
    <row r="4176" spans="1:52" x14ac:dyDescent="0.3">
      <c r="A4176">
        <v>3523003</v>
      </c>
      <c r="B4176" t="s">
        <v>20019</v>
      </c>
      <c r="C4176" t="str">
        <f t="shared" si="491"/>
        <v>7492</v>
      </c>
      <c r="D4176" t="s">
        <v>8411</v>
      </c>
      <c r="E4176" t="str">
        <f>"0100"</f>
        <v>0100</v>
      </c>
      <c r="F4176" t="s">
        <v>54</v>
      </c>
      <c r="G4176" t="str">
        <f>"15"</f>
        <v>15</v>
      </c>
      <c r="H4176" t="s">
        <v>55</v>
      </c>
      <c r="I4176" t="s">
        <v>56</v>
      </c>
      <c r="J4176" t="s">
        <v>8434</v>
      </c>
      <c r="K4176">
        <v>1</v>
      </c>
      <c r="L4176">
        <v>54863</v>
      </c>
      <c r="M4176">
        <v>1.26</v>
      </c>
      <c r="N4176" t="str">
        <f t="shared" si="489"/>
        <v>000X</v>
      </c>
      <c r="O4176">
        <v>2876</v>
      </c>
      <c r="P4176" t="s">
        <v>58</v>
      </c>
      <c r="Q4176" t="s">
        <v>9471</v>
      </c>
      <c r="R4176" t="s">
        <v>140</v>
      </c>
      <c r="T4176" t="s">
        <v>61</v>
      </c>
      <c r="V4176" t="s">
        <v>20020</v>
      </c>
      <c r="W4176">
        <v>270297</v>
      </c>
      <c r="X4176">
        <v>15740</v>
      </c>
      <c r="Y4176">
        <v>254557</v>
      </c>
      <c r="Z4176">
        <v>270297</v>
      </c>
      <c r="AA4176">
        <v>270297</v>
      </c>
      <c r="AB4176" t="s">
        <v>72</v>
      </c>
      <c r="AC4176" s="1">
        <v>43308</v>
      </c>
      <c r="AD4176">
        <v>332000</v>
      </c>
      <c r="AE4176">
        <v>2917</v>
      </c>
      <c r="AF4176">
        <v>824</v>
      </c>
      <c r="AG4176" t="s">
        <v>64</v>
      </c>
      <c r="AH4176" t="s">
        <v>76</v>
      </c>
      <c r="AI4176">
        <v>1</v>
      </c>
      <c r="AJ4176">
        <v>2000</v>
      </c>
      <c r="AK4176">
        <v>3</v>
      </c>
      <c r="AL4176">
        <v>3</v>
      </c>
      <c r="AN4176">
        <v>2771</v>
      </c>
      <c r="AO4176">
        <v>32</v>
      </c>
      <c r="AP4176" t="s">
        <v>63</v>
      </c>
      <c r="AQ4176" t="s">
        <v>66</v>
      </c>
      <c r="AR4176">
        <v>4020</v>
      </c>
      <c r="AW4176" t="s">
        <v>20021</v>
      </c>
      <c r="AX4176" t="s">
        <v>20022</v>
      </c>
      <c r="AY4176" t="s">
        <v>20023</v>
      </c>
      <c r="AZ4176" t="s">
        <v>6383</v>
      </c>
    </row>
    <row r="4177" spans="1:52" x14ac:dyDescent="0.3">
      <c r="A4177">
        <v>3524675</v>
      </c>
      <c r="B4177" t="s">
        <v>20024</v>
      </c>
      <c r="C4177" t="str">
        <f t="shared" si="491"/>
        <v>7492</v>
      </c>
      <c r="D4177" t="s">
        <v>8411</v>
      </c>
      <c r="E4177" t="str">
        <f>"5500"</f>
        <v>5500</v>
      </c>
      <c r="F4177" t="s">
        <v>8318</v>
      </c>
      <c r="G4177" t="str">
        <f>"09"</f>
        <v>09</v>
      </c>
      <c r="H4177" t="s">
        <v>55</v>
      </c>
      <c r="I4177" t="s">
        <v>56</v>
      </c>
      <c r="J4177" t="s">
        <v>57</v>
      </c>
      <c r="K4177">
        <v>0</v>
      </c>
      <c r="L4177">
        <v>92239</v>
      </c>
      <c r="M4177">
        <v>2.12</v>
      </c>
      <c r="N4177" t="str">
        <f t="shared" si="489"/>
        <v>000X</v>
      </c>
      <c r="O4177">
        <v>0</v>
      </c>
      <c r="P4177" t="s">
        <v>72</v>
      </c>
      <c r="Q4177" t="s">
        <v>8499</v>
      </c>
      <c r="R4177" t="s">
        <v>266</v>
      </c>
      <c r="T4177" t="s">
        <v>61</v>
      </c>
      <c r="V4177" t="s">
        <v>20025</v>
      </c>
      <c r="AB4177" t="s">
        <v>72</v>
      </c>
      <c r="AC4177" s="1">
        <v>40210</v>
      </c>
      <c r="AD4177">
        <v>887800</v>
      </c>
      <c r="AE4177">
        <v>2340</v>
      </c>
      <c r="AF4177">
        <v>534</v>
      </c>
      <c r="AG4177" t="s">
        <v>103</v>
      </c>
      <c r="AH4177" t="s">
        <v>570</v>
      </c>
      <c r="AR4177">
        <v>0</v>
      </c>
      <c r="AW4177" t="s">
        <v>8320</v>
      </c>
      <c r="AY4177" t="s">
        <v>8321</v>
      </c>
      <c r="AZ4177" t="s">
        <v>3154</v>
      </c>
    </row>
    <row r="4178" spans="1:52" x14ac:dyDescent="0.3">
      <c r="A4178">
        <v>3524784</v>
      </c>
      <c r="B4178" t="s">
        <v>20026</v>
      </c>
      <c r="C4178" t="str">
        <f t="shared" si="491"/>
        <v>7492</v>
      </c>
      <c r="D4178" t="s">
        <v>8411</v>
      </c>
      <c r="E4178" t="str">
        <f>"0100"</f>
        <v>0100</v>
      </c>
      <c r="F4178" t="s">
        <v>54</v>
      </c>
      <c r="G4178" t="str">
        <f>"10"</f>
        <v>10</v>
      </c>
      <c r="H4178" t="s">
        <v>55</v>
      </c>
      <c r="I4178" t="s">
        <v>56</v>
      </c>
      <c r="J4178" t="s">
        <v>8434</v>
      </c>
      <c r="K4178">
        <v>1</v>
      </c>
      <c r="L4178">
        <v>57781</v>
      </c>
      <c r="M4178">
        <v>1.33</v>
      </c>
      <c r="N4178" t="str">
        <f t="shared" si="489"/>
        <v>000X</v>
      </c>
      <c r="O4178">
        <v>4975</v>
      </c>
      <c r="P4178" t="s">
        <v>72</v>
      </c>
      <c r="Q4178" t="s">
        <v>14261</v>
      </c>
      <c r="R4178" t="s">
        <v>88</v>
      </c>
      <c r="T4178" t="s">
        <v>61</v>
      </c>
      <c r="V4178" t="s">
        <v>20027</v>
      </c>
      <c r="AB4178" t="s">
        <v>63</v>
      </c>
      <c r="AC4178" s="1">
        <v>37377</v>
      </c>
      <c r="AD4178">
        <v>230000</v>
      </c>
      <c r="AE4178">
        <v>1507</v>
      </c>
      <c r="AF4178">
        <v>789</v>
      </c>
      <c r="AG4178" t="s">
        <v>64</v>
      </c>
      <c r="AH4178" t="s">
        <v>76</v>
      </c>
      <c r="AI4178">
        <v>1</v>
      </c>
      <c r="AJ4178">
        <v>1993</v>
      </c>
      <c r="AK4178">
        <v>3</v>
      </c>
      <c r="AL4178">
        <v>2</v>
      </c>
      <c r="AN4178">
        <v>1951</v>
      </c>
      <c r="AO4178">
        <v>32</v>
      </c>
      <c r="AP4178" t="s">
        <v>63</v>
      </c>
      <c r="AQ4178" t="s">
        <v>66</v>
      </c>
      <c r="AR4178">
        <v>2878</v>
      </c>
      <c r="AW4178" t="s">
        <v>19887</v>
      </c>
      <c r="AX4178" t="s">
        <v>19888</v>
      </c>
      <c r="AY4178" t="s">
        <v>19889</v>
      </c>
      <c r="AZ4178" t="s">
        <v>70</v>
      </c>
    </row>
    <row r="4179" spans="1:52" x14ac:dyDescent="0.3">
      <c r="A4179">
        <v>3208093</v>
      </c>
      <c r="B4179" t="s">
        <v>20028</v>
      </c>
      <c r="C4179" t="str">
        <f t="shared" si="491"/>
        <v>7492</v>
      </c>
      <c r="D4179" t="s">
        <v>8411</v>
      </c>
      <c r="E4179" t="str">
        <f>"0000"</f>
        <v>0000</v>
      </c>
      <c r="F4179" t="s">
        <v>108</v>
      </c>
      <c r="G4179" t="str">
        <f>"10"</f>
        <v>10</v>
      </c>
      <c r="H4179" t="s">
        <v>55</v>
      </c>
      <c r="I4179" t="s">
        <v>56</v>
      </c>
      <c r="J4179" t="s">
        <v>57</v>
      </c>
      <c r="K4179">
        <v>0</v>
      </c>
      <c r="L4179">
        <v>106273</v>
      </c>
      <c r="M4179">
        <v>2.44</v>
      </c>
      <c r="N4179" t="str">
        <f t="shared" si="489"/>
        <v>000X</v>
      </c>
      <c r="O4179">
        <v>2598</v>
      </c>
      <c r="P4179" t="s">
        <v>58</v>
      </c>
      <c r="Q4179" t="s">
        <v>13917</v>
      </c>
      <c r="R4179" t="s">
        <v>140</v>
      </c>
      <c r="T4179" t="s">
        <v>61</v>
      </c>
      <c r="V4179" t="s">
        <v>20029</v>
      </c>
      <c r="W4179">
        <v>34020</v>
      </c>
      <c r="X4179">
        <v>34020</v>
      </c>
      <c r="Y4179">
        <v>0</v>
      </c>
      <c r="Z4179">
        <v>34020</v>
      </c>
      <c r="AA4179">
        <v>34020</v>
      </c>
      <c r="AB4179" t="s">
        <v>72</v>
      </c>
      <c r="AR4179">
        <v>0</v>
      </c>
      <c r="AW4179" t="s">
        <v>20030</v>
      </c>
      <c r="AY4179" t="s">
        <v>20031</v>
      </c>
      <c r="AZ4179" t="s">
        <v>20032</v>
      </c>
    </row>
    <row r="4180" spans="1:52" x14ac:dyDescent="0.3">
      <c r="A4180">
        <v>3301153</v>
      </c>
      <c r="B4180" t="s">
        <v>20033</v>
      </c>
      <c r="C4180" t="str">
        <f t="shared" si="491"/>
        <v>7492</v>
      </c>
      <c r="D4180" t="s">
        <v>8411</v>
      </c>
      <c r="E4180" t="str">
        <f>"0000"</f>
        <v>0000</v>
      </c>
      <c r="F4180" t="s">
        <v>108</v>
      </c>
      <c r="G4180" t="str">
        <f>"15"</f>
        <v>15</v>
      </c>
      <c r="H4180" t="s">
        <v>55</v>
      </c>
      <c r="I4180" t="s">
        <v>56</v>
      </c>
      <c r="J4180" t="s">
        <v>8434</v>
      </c>
      <c r="K4180">
        <v>0</v>
      </c>
      <c r="L4180">
        <v>54889</v>
      </c>
      <c r="M4180">
        <v>1.26</v>
      </c>
      <c r="N4180" t="str">
        <f t="shared" si="489"/>
        <v>000X</v>
      </c>
      <c r="O4180">
        <v>2540</v>
      </c>
      <c r="P4180" t="s">
        <v>58</v>
      </c>
      <c r="Q4180" t="s">
        <v>4583</v>
      </c>
      <c r="R4180" t="s">
        <v>266</v>
      </c>
      <c r="T4180" t="s">
        <v>61</v>
      </c>
      <c r="V4180" t="s">
        <v>20034</v>
      </c>
      <c r="W4180">
        <v>15750</v>
      </c>
      <c r="X4180">
        <v>15750</v>
      </c>
      <c r="Y4180">
        <v>0</v>
      </c>
      <c r="Z4180">
        <v>15750</v>
      </c>
      <c r="AA4180">
        <v>15750</v>
      </c>
      <c r="AB4180" t="s">
        <v>72</v>
      </c>
      <c r="AC4180" s="1">
        <v>39234</v>
      </c>
      <c r="AD4180">
        <v>41500</v>
      </c>
      <c r="AE4180">
        <v>2135</v>
      </c>
      <c r="AF4180">
        <v>1203</v>
      </c>
      <c r="AG4180" t="s">
        <v>103</v>
      </c>
      <c r="AH4180" t="s">
        <v>76</v>
      </c>
      <c r="AR4180">
        <v>0</v>
      </c>
      <c r="AW4180" t="s">
        <v>20035</v>
      </c>
      <c r="AY4180" t="s">
        <v>18958</v>
      </c>
      <c r="AZ4180" t="s">
        <v>19993</v>
      </c>
    </row>
    <row r="4181" spans="1:52" x14ac:dyDescent="0.3">
      <c r="A4181">
        <v>3301192</v>
      </c>
      <c r="B4181" t="s">
        <v>20036</v>
      </c>
      <c r="C4181" t="str">
        <f t="shared" si="491"/>
        <v>7492</v>
      </c>
      <c r="D4181" t="s">
        <v>8411</v>
      </c>
      <c r="E4181" t="str">
        <f>"0000"</f>
        <v>0000</v>
      </c>
      <c r="F4181" t="s">
        <v>108</v>
      </c>
      <c r="G4181" t="str">
        <f>"15"</f>
        <v>15</v>
      </c>
      <c r="H4181" t="s">
        <v>55</v>
      </c>
      <c r="I4181" t="s">
        <v>56</v>
      </c>
      <c r="J4181" t="s">
        <v>57</v>
      </c>
      <c r="K4181">
        <v>0</v>
      </c>
      <c r="L4181">
        <v>44001</v>
      </c>
      <c r="M4181">
        <v>1.01</v>
      </c>
      <c r="N4181" t="str">
        <f t="shared" si="489"/>
        <v>000X</v>
      </c>
      <c r="O4181">
        <v>2364</v>
      </c>
      <c r="P4181" t="s">
        <v>58</v>
      </c>
      <c r="Q4181" t="s">
        <v>4583</v>
      </c>
      <c r="R4181" t="s">
        <v>266</v>
      </c>
      <c r="T4181" t="s">
        <v>61</v>
      </c>
      <c r="V4181" t="s">
        <v>20037</v>
      </c>
      <c r="W4181">
        <v>16160</v>
      </c>
      <c r="X4181">
        <v>16160</v>
      </c>
      <c r="Y4181">
        <v>0</v>
      </c>
      <c r="Z4181">
        <v>16160</v>
      </c>
      <c r="AA4181">
        <v>16160</v>
      </c>
      <c r="AB4181" t="s">
        <v>72</v>
      </c>
      <c r="AC4181" s="1">
        <v>38838</v>
      </c>
      <c r="AD4181">
        <v>72500</v>
      </c>
      <c r="AE4181">
        <v>2013</v>
      </c>
      <c r="AF4181">
        <v>2303</v>
      </c>
      <c r="AG4181" t="s">
        <v>103</v>
      </c>
      <c r="AH4181" t="s">
        <v>76</v>
      </c>
      <c r="AR4181">
        <v>0</v>
      </c>
      <c r="AW4181" t="s">
        <v>20038</v>
      </c>
      <c r="AY4181" t="s">
        <v>20039</v>
      </c>
      <c r="AZ4181" t="s">
        <v>20040</v>
      </c>
    </row>
    <row r="4182" spans="1:52" x14ac:dyDescent="0.3">
      <c r="A4182">
        <v>3301206</v>
      </c>
      <c r="B4182" t="s">
        <v>20041</v>
      </c>
      <c r="C4182" t="str">
        <f t="shared" si="491"/>
        <v>7492</v>
      </c>
      <c r="D4182" t="s">
        <v>8411</v>
      </c>
      <c r="E4182" t="str">
        <f>"0000"</f>
        <v>0000</v>
      </c>
      <c r="F4182" t="s">
        <v>108</v>
      </c>
      <c r="G4182" t="str">
        <f>"15"</f>
        <v>15</v>
      </c>
      <c r="H4182" t="s">
        <v>55</v>
      </c>
      <c r="I4182" t="s">
        <v>56</v>
      </c>
      <c r="J4182" t="s">
        <v>57</v>
      </c>
      <c r="K4182">
        <v>0</v>
      </c>
      <c r="L4182">
        <v>44158</v>
      </c>
      <c r="M4182">
        <v>1.01</v>
      </c>
      <c r="N4182" t="str">
        <f t="shared" si="489"/>
        <v>000X</v>
      </c>
      <c r="O4182">
        <v>2332</v>
      </c>
      <c r="P4182" t="s">
        <v>58</v>
      </c>
      <c r="Q4182" t="s">
        <v>4583</v>
      </c>
      <c r="R4182" t="s">
        <v>266</v>
      </c>
      <c r="T4182" t="s">
        <v>61</v>
      </c>
      <c r="V4182" t="s">
        <v>20042</v>
      </c>
      <c r="W4182">
        <v>16220</v>
      </c>
      <c r="X4182">
        <v>16220</v>
      </c>
      <c r="Y4182">
        <v>0</v>
      </c>
      <c r="Z4182">
        <v>16220</v>
      </c>
      <c r="AA4182">
        <v>16220</v>
      </c>
      <c r="AB4182" t="s">
        <v>72</v>
      </c>
      <c r="AC4182" s="1">
        <v>38838</v>
      </c>
      <c r="AD4182">
        <v>72500</v>
      </c>
      <c r="AE4182">
        <v>2016</v>
      </c>
      <c r="AF4182">
        <v>302</v>
      </c>
      <c r="AG4182" t="s">
        <v>103</v>
      </c>
      <c r="AH4182" t="s">
        <v>76</v>
      </c>
      <c r="AR4182">
        <v>0</v>
      </c>
      <c r="AW4182" t="s">
        <v>20038</v>
      </c>
      <c r="AY4182" t="s">
        <v>20039</v>
      </c>
      <c r="AZ4182" t="s">
        <v>20040</v>
      </c>
    </row>
    <row r="4183" spans="1:52" x14ac:dyDescent="0.3">
      <c r="A4183">
        <v>3454827</v>
      </c>
      <c r="B4183" t="s">
        <v>20043</v>
      </c>
      <c r="C4183" t="str">
        <f t="shared" si="491"/>
        <v>7492</v>
      </c>
      <c r="D4183" t="s">
        <v>8411</v>
      </c>
      <c r="E4183" t="str">
        <f>"0100"</f>
        <v>0100</v>
      </c>
      <c r="F4183" t="s">
        <v>54</v>
      </c>
      <c r="G4183" t="str">
        <f>"09"</f>
        <v>09</v>
      </c>
      <c r="H4183" t="s">
        <v>55</v>
      </c>
      <c r="I4183" t="s">
        <v>56</v>
      </c>
      <c r="J4183" t="s">
        <v>57</v>
      </c>
      <c r="K4183">
        <v>1</v>
      </c>
      <c r="L4183">
        <v>46795</v>
      </c>
      <c r="M4183">
        <v>1.07</v>
      </c>
      <c r="N4183" t="str">
        <f t="shared" si="489"/>
        <v>000X</v>
      </c>
      <c r="O4183">
        <v>4560</v>
      </c>
      <c r="P4183" t="s">
        <v>72</v>
      </c>
      <c r="Q4183" t="s">
        <v>8435</v>
      </c>
      <c r="R4183" t="s">
        <v>140</v>
      </c>
      <c r="T4183" t="s">
        <v>61</v>
      </c>
      <c r="V4183" t="s">
        <v>20044</v>
      </c>
      <c r="W4183">
        <v>269374</v>
      </c>
      <c r="X4183">
        <v>17190</v>
      </c>
      <c r="Y4183">
        <v>252184</v>
      </c>
      <c r="Z4183">
        <v>207077</v>
      </c>
      <c r="AA4183">
        <v>177077</v>
      </c>
      <c r="AB4183" t="s">
        <v>63</v>
      </c>
      <c r="AC4183" s="1">
        <v>41244</v>
      </c>
      <c r="AD4183">
        <v>182600</v>
      </c>
      <c r="AE4183">
        <v>2524</v>
      </c>
      <c r="AF4183">
        <v>1103</v>
      </c>
      <c r="AG4183" t="s">
        <v>64</v>
      </c>
      <c r="AH4183" t="s">
        <v>76</v>
      </c>
      <c r="AI4183">
        <v>1</v>
      </c>
      <c r="AJ4183">
        <v>1993</v>
      </c>
      <c r="AK4183">
        <v>3</v>
      </c>
      <c r="AL4183">
        <v>3</v>
      </c>
      <c r="AN4183">
        <v>2612</v>
      </c>
      <c r="AO4183">
        <v>32</v>
      </c>
      <c r="AP4183" t="s">
        <v>63</v>
      </c>
      <c r="AQ4183" t="s">
        <v>66</v>
      </c>
      <c r="AR4183">
        <v>4203</v>
      </c>
      <c r="AW4183" t="s">
        <v>20045</v>
      </c>
      <c r="AX4183" t="s">
        <v>20046</v>
      </c>
      <c r="AY4183" t="s">
        <v>20047</v>
      </c>
      <c r="AZ4183" t="s">
        <v>70</v>
      </c>
    </row>
    <row r="4184" spans="1:52" x14ac:dyDescent="0.3">
      <c r="A4184">
        <v>3497481</v>
      </c>
      <c r="B4184" t="s">
        <v>20048</v>
      </c>
      <c r="C4184" t="str">
        <f t="shared" si="491"/>
        <v>7492</v>
      </c>
      <c r="D4184" t="s">
        <v>8411</v>
      </c>
      <c r="E4184" t="str">
        <f>"8000"</f>
        <v>8000</v>
      </c>
      <c r="F4184" t="s">
        <v>2610</v>
      </c>
      <c r="G4184" t="str">
        <f>"32"</f>
        <v>32</v>
      </c>
      <c r="H4184" t="s">
        <v>1645</v>
      </c>
      <c r="I4184" t="s">
        <v>56</v>
      </c>
      <c r="J4184" t="s">
        <v>8117</v>
      </c>
      <c r="K4184">
        <v>0</v>
      </c>
      <c r="L4184">
        <v>317038</v>
      </c>
      <c r="M4184">
        <v>7.28</v>
      </c>
      <c r="N4184" t="str">
        <f t="shared" si="489"/>
        <v>000X</v>
      </c>
      <c r="P4184" t="s">
        <v>72</v>
      </c>
      <c r="Q4184" t="s">
        <v>9302</v>
      </c>
      <c r="R4184" t="s">
        <v>110</v>
      </c>
      <c r="T4184" t="s">
        <v>61</v>
      </c>
      <c r="V4184" t="s">
        <v>20049</v>
      </c>
      <c r="W4184">
        <v>50</v>
      </c>
      <c r="X4184">
        <v>50</v>
      </c>
      <c r="Y4184">
        <v>0</v>
      </c>
      <c r="Z4184">
        <v>50</v>
      </c>
      <c r="AA4184">
        <v>50</v>
      </c>
      <c r="AB4184" t="s">
        <v>63</v>
      </c>
      <c r="AR4184">
        <v>0</v>
      </c>
      <c r="AW4184" t="s">
        <v>2613</v>
      </c>
      <c r="AX4184" t="s">
        <v>2614</v>
      </c>
      <c r="AY4184" t="s">
        <v>6962</v>
      </c>
      <c r="AZ4184" t="s">
        <v>958</v>
      </c>
    </row>
    <row r="4185" spans="1:52" x14ac:dyDescent="0.3">
      <c r="A4185">
        <v>3500867</v>
      </c>
      <c r="B4185" t="s">
        <v>20050</v>
      </c>
      <c r="C4185" t="str">
        <f t="shared" si="491"/>
        <v>7492</v>
      </c>
      <c r="D4185" t="s">
        <v>8411</v>
      </c>
      <c r="E4185" t="str">
        <f>"0100"</f>
        <v>0100</v>
      </c>
      <c r="F4185" t="s">
        <v>54</v>
      </c>
      <c r="G4185" t="str">
        <f>"15"</f>
        <v>15</v>
      </c>
      <c r="H4185" t="s">
        <v>55</v>
      </c>
      <c r="I4185" t="s">
        <v>56</v>
      </c>
      <c r="J4185" t="s">
        <v>57</v>
      </c>
      <c r="K4185">
        <v>1</v>
      </c>
      <c r="L4185">
        <v>98292</v>
      </c>
      <c r="M4185">
        <v>2.2599999999999998</v>
      </c>
      <c r="N4185" t="str">
        <f t="shared" ref="N4185:N4219" si="492">"000X"</f>
        <v>000X</v>
      </c>
      <c r="O4185">
        <v>2768</v>
      </c>
      <c r="P4185" t="s">
        <v>58</v>
      </c>
      <c r="Q4185" t="s">
        <v>14287</v>
      </c>
      <c r="R4185" t="s">
        <v>140</v>
      </c>
      <c r="T4185" t="s">
        <v>61</v>
      </c>
      <c r="V4185" t="s">
        <v>20051</v>
      </c>
      <c r="W4185">
        <v>266547</v>
      </c>
      <c r="X4185">
        <v>36100</v>
      </c>
      <c r="Y4185">
        <v>230447</v>
      </c>
      <c r="Z4185">
        <v>204548</v>
      </c>
      <c r="AA4185">
        <v>179548</v>
      </c>
      <c r="AB4185" t="s">
        <v>63</v>
      </c>
      <c r="AC4185" s="1">
        <v>40641</v>
      </c>
      <c r="AD4185">
        <v>23000</v>
      </c>
      <c r="AE4185">
        <v>2414</v>
      </c>
      <c r="AF4185">
        <v>731</v>
      </c>
      <c r="AG4185" t="s">
        <v>103</v>
      </c>
      <c r="AH4185" t="s">
        <v>76</v>
      </c>
      <c r="AI4185">
        <v>1</v>
      </c>
      <c r="AJ4185">
        <v>2012</v>
      </c>
      <c r="AK4185">
        <v>3</v>
      </c>
      <c r="AL4185">
        <v>3</v>
      </c>
      <c r="AN4185">
        <v>2360</v>
      </c>
      <c r="AO4185">
        <v>32</v>
      </c>
      <c r="AP4185" t="s">
        <v>72</v>
      </c>
      <c r="AQ4185" t="s">
        <v>66</v>
      </c>
      <c r="AR4185">
        <v>3428</v>
      </c>
      <c r="AW4185" t="s">
        <v>20052</v>
      </c>
      <c r="AX4185" t="s">
        <v>20053</v>
      </c>
      <c r="AY4185" t="s">
        <v>20054</v>
      </c>
      <c r="AZ4185" t="s">
        <v>70</v>
      </c>
    </row>
    <row r="4186" spans="1:52" x14ac:dyDescent="0.3">
      <c r="A4186">
        <v>3522416</v>
      </c>
      <c r="B4186" t="s">
        <v>20055</v>
      </c>
      <c r="C4186" t="str">
        <f t="shared" si="491"/>
        <v>7492</v>
      </c>
      <c r="D4186" t="s">
        <v>8411</v>
      </c>
      <c r="E4186" t="str">
        <f>"0100"</f>
        <v>0100</v>
      </c>
      <c r="F4186" t="s">
        <v>54</v>
      </c>
      <c r="G4186" t="str">
        <f>"10"</f>
        <v>10</v>
      </c>
      <c r="H4186" t="s">
        <v>55</v>
      </c>
      <c r="I4186" t="s">
        <v>56</v>
      </c>
      <c r="J4186" t="s">
        <v>57</v>
      </c>
      <c r="K4186">
        <v>1</v>
      </c>
      <c r="L4186">
        <v>48578</v>
      </c>
      <c r="M4186">
        <v>1.1200000000000001</v>
      </c>
      <c r="N4186" t="str">
        <f t="shared" si="492"/>
        <v>000X</v>
      </c>
      <c r="O4186">
        <v>2051</v>
      </c>
      <c r="P4186" t="s">
        <v>58</v>
      </c>
      <c r="Q4186" t="s">
        <v>8958</v>
      </c>
      <c r="R4186" t="s">
        <v>140</v>
      </c>
      <c r="T4186" t="s">
        <v>61</v>
      </c>
      <c r="V4186" t="s">
        <v>20056</v>
      </c>
      <c r="W4186">
        <v>295890</v>
      </c>
      <c r="X4186">
        <v>17840</v>
      </c>
      <c r="Y4186">
        <v>278050</v>
      </c>
      <c r="Z4186">
        <v>155440</v>
      </c>
      <c r="AA4186">
        <v>130440</v>
      </c>
      <c r="AB4186" t="s">
        <v>63</v>
      </c>
      <c r="AC4186" s="1">
        <v>43166</v>
      </c>
      <c r="AD4186">
        <v>19800</v>
      </c>
      <c r="AE4186">
        <v>2886</v>
      </c>
      <c r="AF4186">
        <v>1249</v>
      </c>
      <c r="AG4186" t="s">
        <v>103</v>
      </c>
      <c r="AH4186" t="s">
        <v>76</v>
      </c>
      <c r="AI4186">
        <v>1</v>
      </c>
      <c r="AJ4186">
        <v>2019</v>
      </c>
      <c r="AK4186">
        <v>3</v>
      </c>
      <c r="AL4186">
        <v>3</v>
      </c>
      <c r="AN4186">
        <v>2700</v>
      </c>
      <c r="AO4186">
        <v>32</v>
      </c>
      <c r="AP4186" t="s">
        <v>72</v>
      </c>
      <c r="AQ4186" t="s">
        <v>66</v>
      </c>
      <c r="AR4186">
        <v>3894</v>
      </c>
      <c r="AW4186" t="s">
        <v>20057</v>
      </c>
      <c r="AX4186" t="s">
        <v>20058</v>
      </c>
      <c r="AY4186" t="s">
        <v>20059</v>
      </c>
      <c r="AZ4186" t="s">
        <v>70</v>
      </c>
    </row>
    <row r="4187" spans="1:52" x14ac:dyDescent="0.3">
      <c r="A4187">
        <v>3523002</v>
      </c>
      <c r="B4187" t="s">
        <v>20060</v>
      </c>
      <c r="C4187" t="str">
        <f t="shared" si="491"/>
        <v>7492</v>
      </c>
      <c r="D4187" t="s">
        <v>8411</v>
      </c>
      <c r="E4187" t="str">
        <f>"0000"</f>
        <v>0000</v>
      </c>
      <c r="F4187" t="s">
        <v>108</v>
      </c>
      <c r="G4187" t="str">
        <f>"15"</f>
        <v>15</v>
      </c>
      <c r="H4187" t="s">
        <v>55</v>
      </c>
      <c r="I4187" t="s">
        <v>56</v>
      </c>
      <c r="J4187" t="s">
        <v>8434</v>
      </c>
      <c r="K4187">
        <v>0</v>
      </c>
      <c r="L4187">
        <v>55779</v>
      </c>
      <c r="M4187">
        <v>1.28</v>
      </c>
      <c r="N4187" t="str">
        <f t="shared" si="492"/>
        <v>000X</v>
      </c>
      <c r="O4187">
        <v>2880</v>
      </c>
      <c r="P4187" t="s">
        <v>58</v>
      </c>
      <c r="Q4187" t="s">
        <v>9471</v>
      </c>
      <c r="R4187" t="s">
        <v>140</v>
      </c>
      <c r="T4187" t="s">
        <v>61</v>
      </c>
      <c r="V4187" t="s">
        <v>20061</v>
      </c>
      <c r="W4187">
        <v>16010</v>
      </c>
      <c r="X4187">
        <v>16010</v>
      </c>
      <c r="Y4187">
        <v>0</v>
      </c>
      <c r="Z4187">
        <v>16010</v>
      </c>
      <c r="AA4187">
        <v>16010</v>
      </c>
      <c r="AB4187" t="s">
        <v>72</v>
      </c>
      <c r="AC4187" s="1">
        <v>44264</v>
      </c>
      <c r="AD4187">
        <v>60000</v>
      </c>
      <c r="AE4187">
        <v>3143</v>
      </c>
      <c r="AF4187">
        <v>2455</v>
      </c>
      <c r="AG4187" t="s">
        <v>103</v>
      </c>
      <c r="AH4187" t="s">
        <v>570</v>
      </c>
      <c r="AR4187">
        <v>0</v>
      </c>
      <c r="AW4187" t="s">
        <v>17794</v>
      </c>
      <c r="AX4187" t="s">
        <v>20062</v>
      </c>
      <c r="AY4187" t="s">
        <v>17795</v>
      </c>
      <c r="AZ4187" t="s">
        <v>70</v>
      </c>
    </row>
    <row r="4188" spans="1:52" x14ac:dyDescent="0.3">
      <c r="A4188">
        <v>3524683</v>
      </c>
      <c r="B4188" t="s">
        <v>20063</v>
      </c>
      <c r="C4188" t="str">
        <f t="shared" si="491"/>
        <v>7492</v>
      </c>
      <c r="D4188" t="s">
        <v>8411</v>
      </c>
      <c r="E4188" t="str">
        <f>"5500"</f>
        <v>5500</v>
      </c>
      <c r="F4188" t="s">
        <v>8318</v>
      </c>
      <c r="G4188" t="str">
        <f>"03"</f>
        <v>03</v>
      </c>
      <c r="H4188" t="s">
        <v>55</v>
      </c>
      <c r="I4188" t="s">
        <v>56</v>
      </c>
      <c r="J4188" t="s">
        <v>57</v>
      </c>
      <c r="K4188">
        <v>0</v>
      </c>
      <c r="L4188">
        <v>61045</v>
      </c>
      <c r="M4188">
        <v>1.4</v>
      </c>
      <c r="N4188" t="str">
        <f t="shared" si="492"/>
        <v>000X</v>
      </c>
      <c r="O4188">
        <v>2960</v>
      </c>
      <c r="P4188" t="s">
        <v>58</v>
      </c>
      <c r="Q4188" t="s">
        <v>265</v>
      </c>
      <c r="R4188" t="s">
        <v>266</v>
      </c>
      <c r="T4188" t="s">
        <v>61</v>
      </c>
      <c r="V4188" t="s">
        <v>20064</v>
      </c>
      <c r="AB4188" t="s">
        <v>72</v>
      </c>
      <c r="AC4188" s="1">
        <v>40210</v>
      </c>
      <c r="AD4188">
        <v>887800</v>
      </c>
      <c r="AE4188">
        <v>2340</v>
      </c>
      <c r="AF4188">
        <v>534</v>
      </c>
      <c r="AG4188" t="s">
        <v>103</v>
      </c>
      <c r="AH4188" t="s">
        <v>570</v>
      </c>
      <c r="AR4188">
        <v>0</v>
      </c>
      <c r="AW4188" t="s">
        <v>8320</v>
      </c>
      <c r="AY4188" t="s">
        <v>8321</v>
      </c>
      <c r="AZ4188" t="s">
        <v>3154</v>
      </c>
    </row>
    <row r="4189" spans="1:52" x14ac:dyDescent="0.3">
      <c r="A4189">
        <v>3524684</v>
      </c>
      <c r="B4189" t="s">
        <v>20065</v>
      </c>
      <c r="C4189" t="str">
        <f t="shared" si="491"/>
        <v>7492</v>
      </c>
      <c r="D4189" t="s">
        <v>8411</v>
      </c>
      <c r="E4189" t="str">
        <f>"5500"</f>
        <v>5500</v>
      </c>
      <c r="F4189" t="s">
        <v>8318</v>
      </c>
      <c r="G4189" t="str">
        <f>"03"</f>
        <v>03</v>
      </c>
      <c r="H4189" t="s">
        <v>55</v>
      </c>
      <c r="I4189" t="s">
        <v>56</v>
      </c>
      <c r="J4189" t="s">
        <v>57</v>
      </c>
      <c r="K4189">
        <v>0</v>
      </c>
      <c r="L4189">
        <v>70220</v>
      </c>
      <c r="M4189">
        <v>1.61</v>
      </c>
      <c r="N4189" t="str">
        <f t="shared" si="492"/>
        <v>000X</v>
      </c>
      <c r="O4189">
        <v>0</v>
      </c>
      <c r="P4189" t="s">
        <v>58</v>
      </c>
      <c r="Q4189" t="s">
        <v>265</v>
      </c>
      <c r="R4189" t="s">
        <v>266</v>
      </c>
      <c r="T4189" t="s">
        <v>61</v>
      </c>
      <c r="V4189" t="s">
        <v>20066</v>
      </c>
      <c r="AB4189" t="s">
        <v>72</v>
      </c>
      <c r="AC4189" s="1">
        <v>40210</v>
      </c>
      <c r="AD4189">
        <v>887800</v>
      </c>
      <c r="AE4189">
        <v>2340</v>
      </c>
      <c r="AF4189">
        <v>534</v>
      </c>
      <c r="AG4189" t="s">
        <v>103</v>
      </c>
      <c r="AH4189" t="s">
        <v>570</v>
      </c>
      <c r="AR4189">
        <v>0</v>
      </c>
      <c r="AW4189" t="s">
        <v>8320</v>
      </c>
      <c r="AY4189" t="s">
        <v>8321</v>
      </c>
      <c r="AZ4189" t="s">
        <v>3154</v>
      </c>
    </row>
    <row r="4190" spans="1:52" x14ac:dyDescent="0.3">
      <c r="A4190">
        <v>3208081</v>
      </c>
      <c r="B4190" t="s">
        <v>20067</v>
      </c>
      <c r="C4190" t="str">
        <f t="shared" si="491"/>
        <v>7492</v>
      </c>
      <c r="D4190" t="s">
        <v>8411</v>
      </c>
      <c r="E4190" t="str">
        <f>"0100"</f>
        <v>0100</v>
      </c>
      <c r="F4190" t="s">
        <v>54</v>
      </c>
      <c r="G4190" t="str">
        <f>"15"</f>
        <v>15</v>
      </c>
      <c r="H4190" t="s">
        <v>55</v>
      </c>
      <c r="I4190" t="s">
        <v>56</v>
      </c>
      <c r="J4190" t="s">
        <v>57</v>
      </c>
      <c r="K4190">
        <v>1</v>
      </c>
      <c r="L4190">
        <v>44202</v>
      </c>
      <c r="M4190">
        <v>1.01</v>
      </c>
      <c r="N4190" t="str">
        <f t="shared" si="492"/>
        <v>000X</v>
      </c>
      <c r="O4190">
        <v>3957</v>
      </c>
      <c r="P4190" t="s">
        <v>72</v>
      </c>
      <c r="Q4190" t="s">
        <v>13850</v>
      </c>
      <c r="R4190" t="s">
        <v>140</v>
      </c>
      <c r="T4190" t="s">
        <v>61</v>
      </c>
      <c r="V4190" t="s">
        <v>20068</v>
      </c>
      <c r="W4190">
        <v>207144</v>
      </c>
      <c r="X4190">
        <v>16240</v>
      </c>
      <c r="Y4190">
        <v>190904</v>
      </c>
      <c r="Z4190">
        <v>174159</v>
      </c>
      <c r="AA4190">
        <v>149159</v>
      </c>
      <c r="AB4190" t="s">
        <v>63</v>
      </c>
      <c r="AC4190" s="1">
        <v>42460</v>
      </c>
      <c r="AD4190">
        <v>184000</v>
      </c>
      <c r="AE4190">
        <v>2748</v>
      </c>
      <c r="AF4190">
        <v>1614</v>
      </c>
      <c r="AG4190" t="s">
        <v>64</v>
      </c>
      <c r="AH4190" t="s">
        <v>76</v>
      </c>
      <c r="AI4190">
        <v>1</v>
      </c>
      <c r="AJ4190">
        <v>2006</v>
      </c>
      <c r="AK4190">
        <v>3</v>
      </c>
      <c r="AL4190">
        <v>2</v>
      </c>
      <c r="AN4190">
        <v>2111</v>
      </c>
      <c r="AO4190">
        <v>32</v>
      </c>
      <c r="AP4190" t="s">
        <v>72</v>
      </c>
      <c r="AQ4190" t="s">
        <v>66</v>
      </c>
      <c r="AR4190">
        <v>2796</v>
      </c>
      <c r="AW4190" t="s">
        <v>20069</v>
      </c>
      <c r="AX4190" t="s">
        <v>20070</v>
      </c>
      <c r="AY4190" t="s">
        <v>20071</v>
      </c>
      <c r="AZ4190" t="s">
        <v>70</v>
      </c>
    </row>
    <row r="4191" spans="1:52" x14ac:dyDescent="0.3">
      <c r="A4191">
        <v>3208093</v>
      </c>
      <c r="B4191" t="s">
        <v>20028</v>
      </c>
      <c r="C4191" t="str">
        <f t="shared" si="491"/>
        <v>7492</v>
      </c>
      <c r="D4191" t="s">
        <v>8411</v>
      </c>
      <c r="E4191" t="str">
        <f>"0000"</f>
        <v>0000</v>
      </c>
      <c r="F4191" t="s">
        <v>108</v>
      </c>
      <c r="G4191" t="str">
        <f>"10"</f>
        <v>10</v>
      </c>
      <c r="H4191" t="s">
        <v>55</v>
      </c>
      <c r="I4191" t="s">
        <v>56</v>
      </c>
      <c r="J4191" t="s">
        <v>8434</v>
      </c>
      <c r="K4191">
        <v>0</v>
      </c>
      <c r="L4191">
        <v>106273</v>
      </c>
      <c r="M4191">
        <v>2.44</v>
      </c>
      <c r="N4191" t="str">
        <f t="shared" si="492"/>
        <v>000X</v>
      </c>
      <c r="O4191">
        <v>2598</v>
      </c>
      <c r="P4191" t="s">
        <v>58</v>
      </c>
      <c r="Q4191" t="s">
        <v>13917</v>
      </c>
      <c r="R4191" t="s">
        <v>140</v>
      </c>
      <c r="T4191" t="s">
        <v>61</v>
      </c>
      <c r="V4191" t="s">
        <v>20029</v>
      </c>
      <c r="W4191">
        <v>34020</v>
      </c>
      <c r="X4191">
        <v>34020</v>
      </c>
      <c r="Y4191">
        <v>0</v>
      </c>
      <c r="Z4191">
        <v>34020</v>
      </c>
      <c r="AA4191">
        <v>34020</v>
      </c>
      <c r="AB4191" t="s">
        <v>72</v>
      </c>
      <c r="AR4191">
        <v>0</v>
      </c>
      <c r="AW4191" t="s">
        <v>20030</v>
      </c>
      <c r="AY4191" t="s">
        <v>20031</v>
      </c>
      <c r="AZ4191" t="s">
        <v>20032</v>
      </c>
    </row>
    <row r="4192" spans="1:52" x14ac:dyDescent="0.3">
      <c r="A4192">
        <v>3224487</v>
      </c>
      <c r="B4192" t="s">
        <v>20072</v>
      </c>
      <c r="C4192" t="str">
        <f t="shared" si="491"/>
        <v>7492</v>
      </c>
      <c r="D4192" t="s">
        <v>8411</v>
      </c>
      <c r="E4192" t="str">
        <f>"8000"</f>
        <v>8000</v>
      </c>
      <c r="F4192" t="s">
        <v>2610</v>
      </c>
      <c r="G4192" t="str">
        <f>"15"</f>
        <v>15</v>
      </c>
      <c r="H4192" t="s">
        <v>55</v>
      </c>
      <c r="I4192" t="s">
        <v>56</v>
      </c>
      <c r="J4192" t="s">
        <v>6960</v>
      </c>
      <c r="K4192">
        <v>0</v>
      </c>
      <c r="L4192">
        <v>51254</v>
      </c>
      <c r="M4192">
        <v>1.18</v>
      </c>
      <c r="N4192" t="str">
        <f t="shared" si="492"/>
        <v>000X</v>
      </c>
      <c r="O4192">
        <v>2606</v>
      </c>
      <c r="P4192" t="s">
        <v>58</v>
      </c>
      <c r="Q4192" t="s">
        <v>4583</v>
      </c>
      <c r="R4192" t="s">
        <v>266</v>
      </c>
      <c r="T4192" t="s">
        <v>61</v>
      </c>
      <c r="V4192" t="s">
        <v>20073</v>
      </c>
      <c r="W4192">
        <v>50</v>
      </c>
      <c r="X4192">
        <v>50</v>
      </c>
      <c r="Y4192">
        <v>0</v>
      </c>
      <c r="Z4192">
        <v>50</v>
      </c>
      <c r="AA4192">
        <v>50</v>
      </c>
      <c r="AB4192" t="s">
        <v>63</v>
      </c>
      <c r="AR4192">
        <v>0</v>
      </c>
      <c r="AW4192" t="s">
        <v>2613</v>
      </c>
      <c r="AX4192" t="s">
        <v>20074</v>
      </c>
      <c r="AY4192" t="s">
        <v>2615</v>
      </c>
      <c r="AZ4192" t="s">
        <v>2616</v>
      </c>
    </row>
    <row r="4193" spans="1:52" x14ac:dyDescent="0.3">
      <c r="A4193">
        <v>3259513</v>
      </c>
      <c r="B4193" t="s">
        <v>20075</v>
      </c>
      <c r="C4193" t="str">
        <f t="shared" si="491"/>
        <v>7492</v>
      </c>
      <c r="D4193" t="s">
        <v>8411</v>
      </c>
      <c r="E4193" t="str">
        <f>"0100"</f>
        <v>0100</v>
      </c>
      <c r="F4193" t="s">
        <v>54</v>
      </c>
      <c r="G4193" t="str">
        <f>"04"</f>
        <v>04</v>
      </c>
      <c r="H4193" t="s">
        <v>55</v>
      </c>
      <c r="I4193" t="s">
        <v>56</v>
      </c>
      <c r="J4193" t="s">
        <v>57</v>
      </c>
      <c r="K4193">
        <v>1</v>
      </c>
      <c r="L4193">
        <v>43658</v>
      </c>
      <c r="M4193">
        <v>1</v>
      </c>
      <c r="N4193" t="str">
        <f t="shared" si="492"/>
        <v>000X</v>
      </c>
      <c r="O4193">
        <v>3858</v>
      </c>
      <c r="P4193" t="s">
        <v>58</v>
      </c>
      <c r="Q4193" t="s">
        <v>8412</v>
      </c>
      <c r="R4193" t="s">
        <v>4590</v>
      </c>
      <c r="T4193" t="s">
        <v>61</v>
      </c>
      <c r="V4193" t="s">
        <v>20076</v>
      </c>
      <c r="W4193">
        <v>447404</v>
      </c>
      <c r="X4193">
        <v>16040</v>
      </c>
      <c r="Y4193">
        <v>431364</v>
      </c>
      <c r="Z4193">
        <v>413059</v>
      </c>
      <c r="AA4193">
        <v>387059</v>
      </c>
      <c r="AB4193" t="s">
        <v>63</v>
      </c>
      <c r="AC4193" s="1">
        <v>43123</v>
      </c>
      <c r="AD4193">
        <v>400000</v>
      </c>
      <c r="AE4193">
        <v>2876</v>
      </c>
      <c r="AF4193">
        <v>2070</v>
      </c>
      <c r="AG4193" t="s">
        <v>64</v>
      </c>
      <c r="AH4193" t="s">
        <v>76</v>
      </c>
      <c r="AI4193">
        <v>1</v>
      </c>
      <c r="AJ4193">
        <v>2011</v>
      </c>
      <c r="AK4193">
        <v>3</v>
      </c>
      <c r="AL4193">
        <v>3</v>
      </c>
      <c r="AN4193">
        <v>3300</v>
      </c>
      <c r="AO4193">
        <v>32</v>
      </c>
      <c r="AP4193" t="s">
        <v>63</v>
      </c>
      <c r="AQ4193" t="s">
        <v>66</v>
      </c>
      <c r="AR4193">
        <v>6786</v>
      </c>
      <c r="AW4193" t="s">
        <v>20077</v>
      </c>
      <c r="AX4193" t="s">
        <v>20078</v>
      </c>
      <c r="AY4193" t="s">
        <v>20079</v>
      </c>
      <c r="AZ4193" t="s">
        <v>20080</v>
      </c>
    </row>
    <row r="4194" spans="1:52" x14ac:dyDescent="0.3">
      <c r="A4194">
        <v>3320514</v>
      </c>
      <c r="B4194" t="s">
        <v>20081</v>
      </c>
      <c r="C4194" t="str">
        <f t="shared" si="491"/>
        <v>7492</v>
      </c>
      <c r="D4194" t="s">
        <v>8411</v>
      </c>
      <c r="E4194" t="str">
        <f>"0000"</f>
        <v>0000</v>
      </c>
      <c r="F4194" t="s">
        <v>108</v>
      </c>
      <c r="G4194" t="str">
        <f>"15"</f>
        <v>15</v>
      </c>
      <c r="H4194" t="s">
        <v>55</v>
      </c>
      <c r="I4194" t="s">
        <v>56</v>
      </c>
      <c r="J4194" t="s">
        <v>57</v>
      </c>
      <c r="K4194">
        <v>0</v>
      </c>
      <c r="L4194">
        <v>105880</v>
      </c>
      <c r="M4194">
        <v>2.4300000000000002</v>
      </c>
      <c r="N4194" t="str">
        <f t="shared" si="492"/>
        <v>000X</v>
      </c>
      <c r="O4194">
        <v>3715</v>
      </c>
      <c r="P4194" t="s">
        <v>72</v>
      </c>
      <c r="Q4194" t="s">
        <v>14573</v>
      </c>
      <c r="R4194" t="s">
        <v>364</v>
      </c>
      <c r="T4194" t="s">
        <v>61</v>
      </c>
      <c r="V4194" t="s">
        <v>20082</v>
      </c>
      <c r="W4194">
        <v>38900</v>
      </c>
      <c r="X4194">
        <v>38900</v>
      </c>
      <c r="Y4194">
        <v>0</v>
      </c>
      <c r="Z4194">
        <v>38900</v>
      </c>
      <c r="AA4194">
        <v>38900</v>
      </c>
      <c r="AB4194" t="s">
        <v>72</v>
      </c>
      <c r="AC4194" s="1">
        <v>41609</v>
      </c>
      <c r="AD4194">
        <v>5000</v>
      </c>
      <c r="AE4194">
        <v>2599</v>
      </c>
      <c r="AF4194">
        <v>220</v>
      </c>
      <c r="AG4194" t="s">
        <v>103</v>
      </c>
      <c r="AH4194" t="s">
        <v>1821</v>
      </c>
      <c r="AR4194">
        <v>0</v>
      </c>
      <c r="AW4194" t="s">
        <v>20083</v>
      </c>
      <c r="AY4194" t="s">
        <v>20084</v>
      </c>
      <c r="AZ4194" t="s">
        <v>20085</v>
      </c>
    </row>
    <row r="4195" spans="1:52" x14ac:dyDescent="0.3">
      <c r="A4195">
        <v>3444521</v>
      </c>
      <c r="B4195" t="s">
        <v>20086</v>
      </c>
      <c r="C4195" t="str">
        <f t="shared" si="491"/>
        <v>7492</v>
      </c>
      <c r="D4195" t="s">
        <v>8411</v>
      </c>
      <c r="E4195" t="str">
        <f>"0100"</f>
        <v>0100</v>
      </c>
      <c r="F4195" t="s">
        <v>54</v>
      </c>
      <c r="G4195" t="str">
        <f>"09"</f>
        <v>09</v>
      </c>
      <c r="H4195" t="s">
        <v>55</v>
      </c>
      <c r="I4195" t="s">
        <v>56</v>
      </c>
      <c r="J4195" t="s">
        <v>57</v>
      </c>
      <c r="K4195">
        <v>1</v>
      </c>
      <c r="L4195">
        <v>43718</v>
      </c>
      <c r="M4195">
        <v>1</v>
      </c>
      <c r="N4195" t="str">
        <f t="shared" si="492"/>
        <v>000X</v>
      </c>
      <c r="O4195">
        <v>3187</v>
      </c>
      <c r="P4195" t="s">
        <v>58</v>
      </c>
      <c r="Q4195" t="s">
        <v>12049</v>
      </c>
      <c r="R4195" t="s">
        <v>140</v>
      </c>
      <c r="T4195" t="s">
        <v>61</v>
      </c>
      <c r="V4195" t="s">
        <v>20087</v>
      </c>
      <c r="W4195">
        <v>207248</v>
      </c>
      <c r="X4195">
        <v>16060</v>
      </c>
      <c r="Y4195">
        <v>191188</v>
      </c>
      <c r="Z4195">
        <v>207248</v>
      </c>
      <c r="AA4195">
        <v>207248</v>
      </c>
      <c r="AB4195" t="s">
        <v>72</v>
      </c>
      <c r="AI4195">
        <v>1</v>
      </c>
      <c r="AJ4195">
        <v>2000</v>
      </c>
      <c r="AK4195">
        <v>3</v>
      </c>
      <c r="AL4195">
        <v>2</v>
      </c>
      <c r="AN4195">
        <v>1877</v>
      </c>
      <c r="AO4195">
        <v>32</v>
      </c>
      <c r="AP4195" t="s">
        <v>72</v>
      </c>
      <c r="AQ4195" t="s">
        <v>66</v>
      </c>
      <c r="AR4195">
        <v>3043</v>
      </c>
      <c r="AW4195" t="s">
        <v>19962</v>
      </c>
      <c r="AX4195" t="s">
        <v>19963</v>
      </c>
      <c r="AY4195" t="s">
        <v>19964</v>
      </c>
      <c r="AZ4195" t="s">
        <v>20088</v>
      </c>
    </row>
    <row r="4196" spans="1:52" x14ac:dyDescent="0.3">
      <c r="A4196">
        <v>3520048</v>
      </c>
      <c r="B4196" t="s">
        <v>19867</v>
      </c>
      <c r="C4196" t="str">
        <f t="shared" si="491"/>
        <v>7492</v>
      </c>
      <c r="D4196" t="s">
        <v>8411</v>
      </c>
      <c r="E4196" t="str">
        <f>"0100"</f>
        <v>0100</v>
      </c>
      <c r="F4196" t="s">
        <v>54</v>
      </c>
      <c r="G4196" t="str">
        <f>"02"</f>
        <v>02</v>
      </c>
      <c r="H4196" t="s">
        <v>55</v>
      </c>
      <c r="I4196" t="s">
        <v>56</v>
      </c>
      <c r="J4196" t="s">
        <v>8434</v>
      </c>
      <c r="K4196">
        <v>1</v>
      </c>
      <c r="L4196">
        <v>115135</v>
      </c>
      <c r="M4196">
        <v>2.64</v>
      </c>
      <c r="N4196" t="str">
        <f t="shared" si="492"/>
        <v>000X</v>
      </c>
      <c r="O4196">
        <v>5071</v>
      </c>
      <c r="P4196" t="s">
        <v>72</v>
      </c>
      <c r="Q4196" t="s">
        <v>9444</v>
      </c>
      <c r="R4196" t="s">
        <v>140</v>
      </c>
      <c r="T4196" t="s">
        <v>61</v>
      </c>
      <c r="V4196" t="s">
        <v>9568</v>
      </c>
      <c r="W4196">
        <v>476892</v>
      </c>
      <c r="X4196">
        <v>36750</v>
      </c>
      <c r="Y4196">
        <v>440142</v>
      </c>
      <c r="Z4196">
        <v>474030</v>
      </c>
      <c r="AA4196">
        <v>449030</v>
      </c>
      <c r="AB4196" t="s">
        <v>63</v>
      </c>
      <c r="AC4196" s="1">
        <v>40360</v>
      </c>
      <c r="AD4196">
        <v>26000</v>
      </c>
      <c r="AE4196">
        <v>2367</v>
      </c>
      <c r="AF4196">
        <v>2327</v>
      </c>
      <c r="AG4196" t="s">
        <v>103</v>
      </c>
      <c r="AH4196" t="s">
        <v>76</v>
      </c>
      <c r="AI4196">
        <v>1</v>
      </c>
      <c r="AJ4196">
        <v>2014</v>
      </c>
      <c r="AK4196">
        <v>3</v>
      </c>
      <c r="AL4196">
        <v>2</v>
      </c>
      <c r="AM4196">
        <v>1</v>
      </c>
      <c r="AN4196">
        <v>2836</v>
      </c>
      <c r="AO4196">
        <v>32</v>
      </c>
      <c r="AP4196" t="s">
        <v>63</v>
      </c>
      <c r="AQ4196" t="s">
        <v>66</v>
      </c>
      <c r="AR4196">
        <v>4382</v>
      </c>
      <c r="AW4196" t="s">
        <v>19868</v>
      </c>
      <c r="AX4196" t="s">
        <v>19869</v>
      </c>
      <c r="AY4196" t="s">
        <v>19870</v>
      </c>
      <c r="AZ4196" t="s">
        <v>70</v>
      </c>
    </row>
    <row r="4197" spans="1:52" x14ac:dyDescent="0.3">
      <c r="A4197">
        <v>3524007</v>
      </c>
      <c r="B4197" t="s">
        <v>20089</v>
      </c>
      <c r="C4197" t="str">
        <f t="shared" si="491"/>
        <v>7492</v>
      </c>
      <c r="D4197" t="s">
        <v>8411</v>
      </c>
      <c r="E4197" t="str">
        <f>"0100"</f>
        <v>0100</v>
      </c>
      <c r="F4197" t="s">
        <v>54</v>
      </c>
      <c r="G4197" t="str">
        <f>"09"</f>
        <v>09</v>
      </c>
      <c r="H4197" t="s">
        <v>55</v>
      </c>
      <c r="I4197" t="s">
        <v>56</v>
      </c>
      <c r="J4197" t="s">
        <v>57</v>
      </c>
      <c r="K4197">
        <v>1</v>
      </c>
      <c r="L4197">
        <v>46250</v>
      </c>
      <c r="M4197">
        <v>1.06</v>
      </c>
      <c r="N4197" t="str">
        <f t="shared" si="492"/>
        <v>000X</v>
      </c>
      <c r="O4197">
        <v>3579</v>
      </c>
      <c r="P4197" t="s">
        <v>58</v>
      </c>
      <c r="Q4197" t="s">
        <v>12314</v>
      </c>
      <c r="R4197" t="s">
        <v>12315</v>
      </c>
      <c r="T4197" t="s">
        <v>61</v>
      </c>
      <c r="V4197" t="s">
        <v>20090</v>
      </c>
      <c r="W4197">
        <v>16990</v>
      </c>
      <c r="X4197">
        <v>16990</v>
      </c>
      <c r="Y4197">
        <v>0</v>
      </c>
      <c r="Z4197">
        <v>16990</v>
      </c>
      <c r="AA4197">
        <v>16990</v>
      </c>
      <c r="AB4197" t="s">
        <v>63</v>
      </c>
      <c r="AC4197" s="1">
        <v>44021</v>
      </c>
      <c r="AD4197">
        <v>364900</v>
      </c>
      <c r="AE4197">
        <v>3074</v>
      </c>
      <c r="AF4197">
        <v>982</v>
      </c>
      <c r="AG4197" t="s">
        <v>64</v>
      </c>
      <c r="AH4197" t="s">
        <v>76</v>
      </c>
      <c r="AI4197">
        <v>1</v>
      </c>
      <c r="AJ4197">
        <v>2020</v>
      </c>
      <c r="AK4197">
        <v>3</v>
      </c>
      <c r="AL4197">
        <v>2</v>
      </c>
      <c r="AN4197">
        <v>1841</v>
      </c>
      <c r="AO4197">
        <v>32</v>
      </c>
      <c r="AP4197" t="s">
        <v>63</v>
      </c>
      <c r="AQ4197" t="s">
        <v>66</v>
      </c>
      <c r="AR4197">
        <v>3228</v>
      </c>
      <c r="AW4197" t="s">
        <v>20091</v>
      </c>
      <c r="AX4197" t="s">
        <v>20092</v>
      </c>
      <c r="AY4197" t="s">
        <v>20093</v>
      </c>
      <c r="AZ4197" t="s">
        <v>70</v>
      </c>
    </row>
    <row r="4198" spans="1:52" x14ac:dyDescent="0.3">
      <c r="A4198">
        <v>3524672</v>
      </c>
      <c r="B4198" t="s">
        <v>20094</v>
      </c>
      <c r="C4198" t="str">
        <f t="shared" si="491"/>
        <v>7492</v>
      </c>
      <c r="D4198" t="s">
        <v>8411</v>
      </c>
      <c r="E4198" t="str">
        <f>"5500"</f>
        <v>5500</v>
      </c>
      <c r="F4198" t="s">
        <v>8318</v>
      </c>
      <c r="G4198" t="str">
        <f>"09"</f>
        <v>09</v>
      </c>
      <c r="H4198" t="s">
        <v>55</v>
      </c>
      <c r="I4198" t="s">
        <v>56</v>
      </c>
      <c r="J4198" t="s">
        <v>57</v>
      </c>
      <c r="K4198">
        <v>0</v>
      </c>
      <c r="L4198">
        <v>106718</v>
      </c>
      <c r="M4198">
        <v>2.4500000000000002</v>
      </c>
      <c r="N4198" t="str">
        <f t="shared" si="492"/>
        <v>000X</v>
      </c>
      <c r="O4198">
        <v>0</v>
      </c>
      <c r="P4198" t="s">
        <v>72</v>
      </c>
      <c r="Q4198" t="s">
        <v>8499</v>
      </c>
      <c r="R4198" t="s">
        <v>266</v>
      </c>
      <c r="T4198" t="s">
        <v>61</v>
      </c>
      <c r="V4198" t="s">
        <v>20095</v>
      </c>
      <c r="AB4198" t="s">
        <v>72</v>
      </c>
      <c r="AC4198" s="1">
        <v>40210</v>
      </c>
      <c r="AD4198">
        <v>887800</v>
      </c>
      <c r="AE4198">
        <v>2340</v>
      </c>
      <c r="AF4198">
        <v>534</v>
      </c>
      <c r="AG4198" t="s">
        <v>103</v>
      </c>
      <c r="AH4198" t="s">
        <v>570</v>
      </c>
      <c r="AR4198">
        <v>0</v>
      </c>
      <c r="AW4198" t="s">
        <v>8320</v>
      </c>
      <c r="AY4198" t="s">
        <v>8321</v>
      </c>
      <c r="AZ4198" t="s">
        <v>3154</v>
      </c>
    </row>
    <row r="4199" spans="1:52" x14ac:dyDescent="0.3">
      <c r="A4199">
        <v>3524682</v>
      </c>
      <c r="B4199" t="s">
        <v>20096</v>
      </c>
      <c r="C4199" t="str">
        <f t="shared" si="491"/>
        <v>7492</v>
      </c>
      <c r="D4199" t="s">
        <v>8411</v>
      </c>
      <c r="E4199" t="str">
        <f>"5500"</f>
        <v>5500</v>
      </c>
      <c r="F4199" t="s">
        <v>8318</v>
      </c>
      <c r="G4199" t="str">
        <f>"03"</f>
        <v>03</v>
      </c>
      <c r="H4199" t="s">
        <v>55</v>
      </c>
      <c r="I4199" t="s">
        <v>56</v>
      </c>
      <c r="J4199" t="s">
        <v>57</v>
      </c>
      <c r="K4199">
        <v>0</v>
      </c>
      <c r="L4199">
        <v>58136</v>
      </c>
      <c r="M4199">
        <v>1.33</v>
      </c>
      <c r="N4199" t="str">
        <f t="shared" si="492"/>
        <v>000X</v>
      </c>
      <c r="O4199">
        <v>0</v>
      </c>
      <c r="P4199" t="s">
        <v>58</v>
      </c>
      <c r="Q4199" t="s">
        <v>265</v>
      </c>
      <c r="R4199" t="s">
        <v>266</v>
      </c>
      <c r="T4199" t="s">
        <v>61</v>
      </c>
      <c r="V4199" t="s">
        <v>20097</v>
      </c>
      <c r="AB4199" t="s">
        <v>72</v>
      </c>
      <c r="AC4199" s="1">
        <v>40210</v>
      </c>
      <c r="AD4199">
        <v>887800</v>
      </c>
      <c r="AE4199">
        <v>2340</v>
      </c>
      <c r="AF4199">
        <v>534</v>
      </c>
      <c r="AG4199" t="s">
        <v>103</v>
      </c>
      <c r="AH4199" t="s">
        <v>570</v>
      </c>
      <c r="AR4199">
        <v>0</v>
      </c>
      <c r="AW4199" t="s">
        <v>8320</v>
      </c>
      <c r="AY4199" t="s">
        <v>8321</v>
      </c>
      <c r="AZ4199" t="s">
        <v>3154</v>
      </c>
    </row>
    <row r="4200" spans="1:52" x14ac:dyDescent="0.3">
      <c r="A4200">
        <v>3224499</v>
      </c>
      <c r="B4200" t="s">
        <v>20098</v>
      </c>
      <c r="C4200" t="str">
        <f t="shared" si="491"/>
        <v>7492</v>
      </c>
      <c r="D4200" t="s">
        <v>8411</v>
      </c>
      <c r="E4200" t="str">
        <f>"0000"</f>
        <v>0000</v>
      </c>
      <c r="F4200" t="s">
        <v>108</v>
      </c>
      <c r="G4200" t="str">
        <f>"15"</f>
        <v>15</v>
      </c>
      <c r="H4200" t="s">
        <v>55</v>
      </c>
      <c r="I4200" t="s">
        <v>56</v>
      </c>
      <c r="J4200" t="s">
        <v>57</v>
      </c>
      <c r="K4200">
        <v>0</v>
      </c>
      <c r="L4200">
        <v>51437</v>
      </c>
      <c r="M4200">
        <v>1.18</v>
      </c>
      <c r="N4200" t="str">
        <f t="shared" si="492"/>
        <v>000X</v>
      </c>
      <c r="O4200">
        <v>2588</v>
      </c>
      <c r="P4200" t="s">
        <v>58</v>
      </c>
      <c r="Q4200" t="s">
        <v>4583</v>
      </c>
      <c r="R4200" t="s">
        <v>266</v>
      </c>
      <c r="T4200" t="s">
        <v>61</v>
      </c>
      <c r="V4200" t="s">
        <v>20099</v>
      </c>
      <c r="W4200">
        <v>18890</v>
      </c>
      <c r="X4200">
        <v>18890</v>
      </c>
      <c r="Y4200">
        <v>0</v>
      </c>
      <c r="Z4200">
        <v>18890</v>
      </c>
      <c r="AA4200">
        <v>18890</v>
      </c>
      <c r="AB4200" t="s">
        <v>72</v>
      </c>
      <c r="AC4200" s="1">
        <v>39234</v>
      </c>
      <c r="AD4200">
        <v>41500</v>
      </c>
      <c r="AE4200">
        <v>2135</v>
      </c>
      <c r="AF4200">
        <v>1202</v>
      </c>
      <c r="AG4200" t="s">
        <v>103</v>
      </c>
      <c r="AH4200" t="s">
        <v>76</v>
      </c>
      <c r="AR4200">
        <v>0</v>
      </c>
      <c r="AW4200" t="s">
        <v>20100</v>
      </c>
      <c r="AX4200" t="s">
        <v>18956</v>
      </c>
      <c r="AY4200" t="s">
        <v>18958</v>
      </c>
      <c r="AZ4200" t="s">
        <v>19993</v>
      </c>
    </row>
    <row r="4201" spans="1:52" x14ac:dyDescent="0.3">
      <c r="A4201">
        <v>3301178</v>
      </c>
      <c r="B4201" t="s">
        <v>20101</v>
      </c>
      <c r="C4201" t="str">
        <f t="shared" si="491"/>
        <v>7492</v>
      </c>
      <c r="D4201" t="s">
        <v>8411</v>
      </c>
      <c r="E4201" t="str">
        <f>"0100"</f>
        <v>0100</v>
      </c>
      <c r="F4201" t="s">
        <v>54</v>
      </c>
      <c r="G4201" t="str">
        <f>"15"</f>
        <v>15</v>
      </c>
      <c r="H4201" t="s">
        <v>55</v>
      </c>
      <c r="I4201" t="s">
        <v>56</v>
      </c>
      <c r="J4201" t="s">
        <v>57</v>
      </c>
      <c r="K4201">
        <v>1</v>
      </c>
      <c r="L4201">
        <v>43189</v>
      </c>
      <c r="M4201">
        <v>0.99</v>
      </c>
      <c r="N4201" t="str">
        <f t="shared" si="492"/>
        <v>000X</v>
      </c>
      <c r="O4201">
        <v>2442</v>
      </c>
      <c r="P4201" t="s">
        <v>58</v>
      </c>
      <c r="Q4201" t="s">
        <v>4583</v>
      </c>
      <c r="R4201" t="s">
        <v>266</v>
      </c>
      <c r="T4201" t="s">
        <v>61</v>
      </c>
      <c r="V4201" t="s">
        <v>20102</v>
      </c>
      <c r="W4201">
        <v>211197</v>
      </c>
      <c r="X4201">
        <v>15860</v>
      </c>
      <c r="Y4201">
        <v>195337</v>
      </c>
      <c r="Z4201">
        <v>211197</v>
      </c>
      <c r="AA4201">
        <v>211197</v>
      </c>
      <c r="AB4201" t="s">
        <v>72</v>
      </c>
      <c r="AC4201" s="1">
        <v>44256</v>
      </c>
      <c r="AD4201">
        <v>315000</v>
      </c>
      <c r="AE4201">
        <v>3145</v>
      </c>
      <c r="AF4201">
        <v>2456</v>
      </c>
      <c r="AG4201" t="s">
        <v>64</v>
      </c>
      <c r="AH4201" t="s">
        <v>76</v>
      </c>
      <c r="AI4201">
        <v>1</v>
      </c>
      <c r="AJ4201">
        <v>2017</v>
      </c>
      <c r="AK4201">
        <v>3</v>
      </c>
      <c r="AL4201">
        <v>2</v>
      </c>
      <c r="AN4201">
        <v>2310</v>
      </c>
      <c r="AO4201">
        <v>32</v>
      </c>
      <c r="AP4201" t="s">
        <v>72</v>
      </c>
      <c r="AQ4201" t="s">
        <v>66</v>
      </c>
      <c r="AR4201">
        <v>3167</v>
      </c>
      <c r="AW4201" t="s">
        <v>20103</v>
      </c>
      <c r="AX4201" t="s">
        <v>20104</v>
      </c>
      <c r="AY4201" t="s">
        <v>20105</v>
      </c>
      <c r="AZ4201" t="s">
        <v>70</v>
      </c>
    </row>
    <row r="4202" spans="1:52" x14ac:dyDescent="0.3">
      <c r="A4202">
        <v>3331538</v>
      </c>
      <c r="B4202" t="s">
        <v>20106</v>
      </c>
      <c r="C4202" t="str">
        <f t="shared" si="491"/>
        <v>7492</v>
      </c>
      <c r="D4202" t="s">
        <v>8411</v>
      </c>
      <c r="E4202" t="str">
        <f>"0100"</f>
        <v>0100</v>
      </c>
      <c r="F4202" t="s">
        <v>54</v>
      </c>
      <c r="G4202" t="str">
        <f>"10"</f>
        <v>10</v>
      </c>
      <c r="H4202" t="s">
        <v>55</v>
      </c>
      <c r="I4202" t="s">
        <v>56</v>
      </c>
      <c r="J4202" t="s">
        <v>8434</v>
      </c>
      <c r="K4202">
        <v>1</v>
      </c>
      <c r="L4202">
        <v>60585</v>
      </c>
      <c r="M4202">
        <v>1.39</v>
      </c>
      <c r="N4202" t="str">
        <f t="shared" si="492"/>
        <v>000X</v>
      </c>
      <c r="O4202">
        <v>4556</v>
      </c>
      <c r="P4202" t="s">
        <v>72</v>
      </c>
      <c r="Q4202" t="s">
        <v>8989</v>
      </c>
      <c r="R4202" t="s">
        <v>140</v>
      </c>
      <c r="T4202" t="s">
        <v>61</v>
      </c>
      <c r="V4202" t="s">
        <v>20107</v>
      </c>
      <c r="W4202">
        <v>294627</v>
      </c>
      <c r="X4202">
        <v>17390</v>
      </c>
      <c r="Y4202">
        <v>277237</v>
      </c>
      <c r="Z4202">
        <v>294627</v>
      </c>
      <c r="AA4202">
        <v>294627</v>
      </c>
      <c r="AB4202" t="s">
        <v>63</v>
      </c>
      <c r="AC4202" s="1">
        <v>44076</v>
      </c>
      <c r="AD4202">
        <v>142500</v>
      </c>
      <c r="AE4202">
        <v>3088</v>
      </c>
      <c r="AF4202">
        <v>1034</v>
      </c>
      <c r="AG4202" t="s">
        <v>64</v>
      </c>
      <c r="AH4202" t="s">
        <v>391</v>
      </c>
      <c r="AI4202">
        <v>1</v>
      </c>
      <c r="AJ4202">
        <v>2008</v>
      </c>
      <c r="AK4202">
        <v>3</v>
      </c>
      <c r="AL4202">
        <v>3</v>
      </c>
      <c r="AN4202">
        <v>2605</v>
      </c>
      <c r="AO4202">
        <v>32</v>
      </c>
      <c r="AP4202" t="s">
        <v>63</v>
      </c>
      <c r="AQ4202" t="s">
        <v>66</v>
      </c>
      <c r="AR4202">
        <v>3753</v>
      </c>
      <c r="AW4202" t="s">
        <v>20108</v>
      </c>
      <c r="AY4202" t="s">
        <v>20109</v>
      </c>
      <c r="AZ4202" t="s">
        <v>70</v>
      </c>
    </row>
    <row r="4203" spans="1:52" x14ac:dyDescent="0.3">
      <c r="A4203">
        <v>3432711</v>
      </c>
      <c r="B4203" t="s">
        <v>20110</v>
      </c>
      <c r="C4203" t="str">
        <f t="shared" si="491"/>
        <v>7492</v>
      </c>
      <c r="D4203" t="s">
        <v>8411</v>
      </c>
      <c r="E4203" t="str">
        <f>"0000"</f>
        <v>0000</v>
      </c>
      <c r="F4203" t="s">
        <v>108</v>
      </c>
      <c r="G4203" t="str">
        <f>"15"</f>
        <v>15</v>
      </c>
      <c r="H4203" t="s">
        <v>55</v>
      </c>
      <c r="I4203" t="s">
        <v>56</v>
      </c>
      <c r="J4203" t="s">
        <v>57</v>
      </c>
      <c r="K4203">
        <v>0</v>
      </c>
      <c r="L4203">
        <v>46651</v>
      </c>
      <c r="M4203">
        <v>1.07</v>
      </c>
      <c r="N4203" t="str">
        <f t="shared" si="492"/>
        <v>000X</v>
      </c>
      <c r="O4203">
        <v>2470</v>
      </c>
      <c r="P4203" t="s">
        <v>58</v>
      </c>
      <c r="Q4203" t="s">
        <v>4583</v>
      </c>
      <c r="R4203" t="s">
        <v>266</v>
      </c>
      <c r="T4203" t="s">
        <v>61</v>
      </c>
      <c r="V4203" t="s">
        <v>20111</v>
      </c>
      <c r="W4203">
        <v>17140</v>
      </c>
      <c r="X4203">
        <v>17140</v>
      </c>
      <c r="Y4203">
        <v>0</v>
      </c>
      <c r="Z4203">
        <v>17140</v>
      </c>
      <c r="AA4203">
        <v>17140</v>
      </c>
      <c r="AB4203" t="s">
        <v>72</v>
      </c>
      <c r="AR4203">
        <v>0</v>
      </c>
      <c r="AW4203" t="s">
        <v>19598</v>
      </c>
      <c r="AY4203" t="s">
        <v>19599</v>
      </c>
      <c r="AZ4203" t="s">
        <v>19600</v>
      </c>
    </row>
    <row r="4204" spans="1:52" x14ac:dyDescent="0.3">
      <c r="A4204">
        <v>3472673</v>
      </c>
      <c r="B4204" t="s">
        <v>20112</v>
      </c>
      <c r="C4204" t="str">
        <f t="shared" si="491"/>
        <v>7492</v>
      </c>
      <c r="D4204" t="s">
        <v>8411</v>
      </c>
      <c r="E4204" t="str">
        <f>"9400"</f>
        <v>9400</v>
      </c>
      <c r="F4204" t="s">
        <v>6520</v>
      </c>
      <c r="G4204" t="str">
        <f>"02"</f>
        <v>02</v>
      </c>
      <c r="H4204" t="s">
        <v>55</v>
      </c>
      <c r="I4204" t="s">
        <v>56</v>
      </c>
      <c r="J4204" t="s">
        <v>6521</v>
      </c>
      <c r="K4204">
        <v>0</v>
      </c>
      <c r="L4204">
        <v>243258</v>
      </c>
      <c r="M4204">
        <v>5.58</v>
      </c>
      <c r="N4204" t="str">
        <f t="shared" si="492"/>
        <v>000X</v>
      </c>
      <c r="O4204">
        <v>4720</v>
      </c>
      <c r="P4204" t="s">
        <v>72</v>
      </c>
      <c r="Q4204" t="s">
        <v>9268</v>
      </c>
      <c r="R4204" t="s">
        <v>9269</v>
      </c>
      <c r="T4204" t="s">
        <v>61</v>
      </c>
      <c r="V4204" t="s">
        <v>20113</v>
      </c>
      <c r="W4204">
        <v>50</v>
      </c>
      <c r="X4204">
        <v>50</v>
      </c>
      <c r="Y4204">
        <v>0</v>
      </c>
      <c r="Z4204">
        <v>50</v>
      </c>
      <c r="AA4204">
        <v>50</v>
      </c>
      <c r="AB4204" t="s">
        <v>72</v>
      </c>
      <c r="AR4204">
        <v>0</v>
      </c>
      <c r="AW4204" t="s">
        <v>6523</v>
      </c>
      <c r="AX4204" t="s">
        <v>6524</v>
      </c>
      <c r="AY4204" t="s">
        <v>6525</v>
      </c>
      <c r="AZ4204" t="s">
        <v>6526</v>
      </c>
    </row>
    <row r="4205" spans="1:52" x14ac:dyDescent="0.3">
      <c r="A4205">
        <v>3521477</v>
      </c>
      <c r="B4205" t="s">
        <v>20114</v>
      </c>
      <c r="C4205" t="str">
        <f t="shared" si="491"/>
        <v>7492</v>
      </c>
      <c r="D4205" t="s">
        <v>8411</v>
      </c>
      <c r="E4205" t="str">
        <f>"0100"</f>
        <v>0100</v>
      </c>
      <c r="F4205" t="s">
        <v>54</v>
      </c>
      <c r="G4205" t="str">
        <f>"33"</f>
        <v>33</v>
      </c>
      <c r="H4205" t="s">
        <v>1645</v>
      </c>
      <c r="I4205" t="s">
        <v>56</v>
      </c>
      <c r="J4205" t="s">
        <v>57</v>
      </c>
      <c r="K4205">
        <v>1</v>
      </c>
      <c r="L4205">
        <v>88339</v>
      </c>
      <c r="M4205">
        <v>2.0299999999999998</v>
      </c>
      <c r="N4205" t="str">
        <f t="shared" si="492"/>
        <v>000X</v>
      </c>
      <c r="O4205">
        <v>6086</v>
      </c>
      <c r="P4205" t="s">
        <v>72</v>
      </c>
      <c r="Q4205" t="s">
        <v>16680</v>
      </c>
      <c r="R4205" t="s">
        <v>140</v>
      </c>
      <c r="T4205" t="s">
        <v>61</v>
      </c>
      <c r="V4205" t="s">
        <v>20115</v>
      </c>
      <c r="W4205">
        <v>409196</v>
      </c>
      <c r="X4205">
        <v>32450</v>
      </c>
      <c r="Y4205">
        <v>376746</v>
      </c>
      <c r="Z4205">
        <v>282499</v>
      </c>
      <c r="AA4205">
        <v>257499</v>
      </c>
      <c r="AB4205" t="s">
        <v>63</v>
      </c>
      <c r="AC4205" s="1">
        <v>42642</v>
      </c>
      <c r="AD4205">
        <v>16000</v>
      </c>
      <c r="AE4205">
        <v>2785</v>
      </c>
      <c r="AF4205">
        <v>1517</v>
      </c>
      <c r="AG4205" t="s">
        <v>103</v>
      </c>
      <c r="AH4205" t="s">
        <v>76</v>
      </c>
      <c r="AI4205">
        <v>1</v>
      </c>
      <c r="AJ4205">
        <v>2016</v>
      </c>
      <c r="AK4205">
        <v>3</v>
      </c>
      <c r="AL4205">
        <v>2</v>
      </c>
      <c r="AM4205">
        <v>1</v>
      </c>
      <c r="AN4205">
        <v>3437</v>
      </c>
      <c r="AO4205">
        <v>32</v>
      </c>
      <c r="AP4205" t="s">
        <v>63</v>
      </c>
      <c r="AQ4205" t="s">
        <v>66</v>
      </c>
      <c r="AR4205">
        <v>4571</v>
      </c>
      <c r="AW4205" t="s">
        <v>20116</v>
      </c>
      <c r="AX4205" t="s">
        <v>20117</v>
      </c>
      <c r="AY4205" t="s">
        <v>20118</v>
      </c>
      <c r="AZ4205" t="s">
        <v>6383</v>
      </c>
    </row>
    <row r="4206" spans="1:52" x14ac:dyDescent="0.3">
      <c r="A4206">
        <v>3524669</v>
      </c>
      <c r="B4206" t="s">
        <v>20119</v>
      </c>
      <c r="C4206" t="str">
        <f t="shared" si="491"/>
        <v>7492</v>
      </c>
      <c r="D4206" t="s">
        <v>8411</v>
      </c>
      <c r="E4206" t="str">
        <f>"5500"</f>
        <v>5500</v>
      </c>
      <c r="F4206" t="s">
        <v>8318</v>
      </c>
      <c r="G4206" t="str">
        <f>"09"</f>
        <v>09</v>
      </c>
      <c r="H4206" t="s">
        <v>55</v>
      </c>
      <c r="I4206" t="s">
        <v>56</v>
      </c>
      <c r="J4206" t="s">
        <v>57</v>
      </c>
      <c r="K4206">
        <v>0</v>
      </c>
      <c r="L4206">
        <v>79635</v>
      </c>
      <c r="M4206">
        <v>1.83</v>
      </c>
      <c r="N4206" t="str">
        <f t="shared" si="492"/>
        <v>000X</v>
      </c>
      <c r="O4206">
        <v>0</v>
      </c>
      <c r="P4206" t="s">
        <v>72</v>
      </c>
      <c r="Q4206" t="s">
        <v>8454</v>
      </c>
      <c r="R4206" t="s">
        <v>60</v>
      </c>
      <c r="T4206" t="s">
        <v>61</v>
      </c>
      <c r="V4206" t="s">
        <v>20120</v>
      </c>
      <c r="AB4206" t="s">
        <v>72</v>
      </c>
      <c r="AC4206" s="1">
        <v>40210</v>
      </c>
      <c r="AD4206">
        <v>887800</v>
      </c>
      <c r="AE4206">
        <v>2340</v>
      </c>
      <c r="AF4206">
        <v>534</v>
      </c>
      <c r="AG4206" t="s">
        <v>103</v>
      </c>
      <c r="AH4206" t="s">
        <v>570</v>
      </c>
      <c r="AR4206">
        <v>0</v>
      </c>
      <c r="AW4206" t="s">
        <v>8320</v>
      </c>
      <c r="AY4206" t="s">
        <v>8321</v>
      </c>
      <c r="AZ4206" t="s">
        <v>3154</v>
      </c>
    </row>
    <row r="4207" spans="1:52" x14ac:dyDescent="0.3">
      <c r="A4207">
        <v>3524670</v>
      </c>
      <c r="B4207" t="s">
        <v>20121</v>
      </c>
      <c r="C4207" t="str">
        <f t="shared" si="491"/>
        <v>7492</v>
      </c>
      <c r="D4207" t="s">
        <v>8411</v>
      </c>
      <c r="E4207" t="str">
        <f>"5500"</f>
        <v>5500</v>
      </c>
      <c r="F4207" t="s">
        <v>8318</v>
      </c>
      <c r="G4207" t="str">
        <f>"09"</f>
        <v>09</v>
      </c>
      <c r="H4207" t="s">
        <v>55</v>
      </c>
      <c r="I4207" t="s">
        <v>56</v>
      </c>
      <c r="J4207" t="s">
        <v>57</v>
      </c>
      <c r="K4207">
        <v>0</v>
      </c>
      <c r="L4207">
        <v>74734</v>
      </c>
      <c r="M4207">
        <v>1.72</v>
      </c>
      <c r="N4207" t="str">
        <f t="shared" si="492"/>
        <v>000X</v>
      </c>
      <c r="O4207">
        <v>0</v>
      </c>
      <c r="P4207" t="s">
        <v>72</v>
      </c>
      <c r="Q4207" t="s">
        <v>8499</v>
      </c>
      <c r="R4207" t="s">
        <v>266</v>
      </c>
      <c r="T4207" t="s">
        <v>61</v>
      </c>
      <c r="V4207" t="s">
        <v>20122</v>
      </c>
      <c r="AB4207" t="s">
        <v>72</v>
      </c>
      <c r="AC4207" s="1">
        <v>40210</v>
      </c>
      <c r="AD4207">
        <v>887800</v>
      </c>
      <c r="AE4207">
        <v>2340</v>
      </c>
      <c r="AF4207">
        <v>534</v>
      </c>
      <c r="AG4207" t="s">
        <v>103</v>
      </c>
      <c r="AH4207" t="s">
        <v>570</v>
      </c>
      <c r="AR4207">
        <v>0</v>
      </c>
      <c r="AW4207" t="s">
        <v>8320</v>
      </c>
      <c r="AY4207" t="s">
        <v>8321</v>
      </c>
      <c r="AZ4207" t="s">
        <v>3154</v>
      </c>
    </row>
    <row r="4208" spans="1:52" x14ac:dyDescent="0.3">
      <c r="A4208">
        <v>3524673</v>
      </c>
      <c r="B4208" t="s">
        <v>20123</v>
      </c>
      <c r="C4208" t="str">
        <f t="shared" si="491"/>
        <v>7492</v>
      </c>
      <c r="D4208" t="s">
        <v>8411</v>
      </c>
      <c r="E4208" t="str">
        <f>"5500"</f>
        <v>5500</v>
      </c>
      <c r="F4208" t="s">
        <v>8318</v>
      </c>
      <c r="G4208" t="str">
        <f>"09"</f>
        <v>09</v>
      </c>
      <c r="H4208" t="s">
        <v>55</v>
      </c>
      <c r="I4208" t="s">
        <v>56</v>
      </c>
      <c r="J4208" t="s">
        <v>57</v>
      </c>
      <c r="K4208">
        <v>0</v>
      </c>
      <c r="L4208">
        <v>101176</v>
      </c>
      <c r="M4208">
        <v>2.3199999999999998</v>
      </c>
      <c r="N4208" t="str">
        <f t="shared" si="492"/>
        <v>000X</v>
      </c>
      <c r="O4208">
        <v>0</v>
      </c>
      <c r="P4208" t="s">
        <v>72</v>
      </c>
      <c r="Q4208" t="s">
        <v>8499</v>
      </c>
      <c r="R4208" t="s">
        <v>266</v>
      </c>
      <c r="T4208" t="s">
        <v>61</v>
      </c>
      <c r="V4208" t="s">
        <v>20124</v>
      </c>
      <c r="AB4208" t="s">
        <v>72</v>
      </c>
      <c r="AC4208" s="1">
        <v>40210</v>
      </c>
      <c r="AD4208">
        <v>887800</v>
      </c>
      <c r="AE4208">
        <v>2340</v>
      </c>
      <c r="AF4208">
        <v>534</v>
      </c>
      <c r="AG4208" t="s">
        <v>103</v>
      </c>
      <c r="AH4208" t="s">
        <v>570</v>
      </c>
      <c r="AR4208">
        <v>0</v>
      </c>
      <c r="AW4208" t="s">
        <v>8320</v>
      </c>
      <c r="AY4208" t="s">
        <v>8321</v>
      </c>
      <c r="AZ4208" t="s">
        <v>3154</v>
      </c>
    </row>
    <row r="4209" spans="1:52" x14ac:dyDescent="0.3">
      <c r="A4209">
        <v>3234089</v>
      </c>
      <c r="B4209" t="s">
        <v>20125</v>
      </c>
      <c r="C4209" t="str">
        <f t="shared" si="491"/>
        <v>7492</v>
      </c>
      <c r="D4209" t="s">
        <v>8411</v>
      </c>
      <c r="E4209" t="str">
        <f>"0100"</f>
        <v>0100</v>
      </c>
      <c r="F4209" t="s">
        <v>54</v>
      </c>
      <c r="G4209" t="str">
        <f>"10"</f>
        <v>10</v>
      </c>
      <c r="H4209" t="s">
        <v>55</v>
      </c>
      <c r="I4209" t="s">
        <v>56</v>
      </c>
      <c r="J4209" t="s">
        <v>57</v>
      </c>
      <c r="K4209">
        <v>1</v>
      </c>
      <c r="L4209">
        <v>48768</v>
      </c>
      <c r="M4209">
        <v>1.1200000000000001</v>
      </c>
      <c r="N4209" t="str">
        <f t="shared" si="492"/>
        <v>000X</v>
      </c>
      <c r="O4209">
        <v>2455</v>
      </c>
      <c r="P4209" t="s">
        <v>58</v>
      </c>
      <c r="Q4209" t="s">
        <v>8929</v>
      </c>
      <c r="R4209" t="s">
        <v>140</v>
      </c>
      <c r="T4209" t="s">
        <v>61</v>
      </c>
      <c r="V4209" t="s">
        <v>20126</v>
      </c>
      <c r="W4209">
        <v>292654</v>
      </c>
      <c r="X4209">
        <v>17910</v>
      </c>
      <c r="Y4209">
        <v>274744</v>
      </c>
      <c r="Z4209">
        <v>245118</v>
      </c>
      <c r="AA4209">
        <v>220118</v>
      </c>
      <c r="AB4209" t="s">
        <v>63</v>
      </c>
      <c r="AC4209" s="1">
        <v>38292</v>
      </c>
      <c r="AD4209">
        <v>52900</v>
      </c>
      <c r="AE4209">
        <v>1785</v>
      </c>
      <c r="AF4209">
        <v>2360</v>
      </c>
      <c r="AG4209" t="s">
        <v>103</v>
      </c>
      <c r="AH4209" t="s">
        <v>76</v>
      </c>
      <c r="AI4209">
        <v>1</v>
      </c>
      <c r="AJ4209">
        <v>2005</v>
      </c>
      <c r="AK4209">
        <v>4</v>
      </c>
      <c r="AL4209">
        <v>3</v>
      </c>
      <c r="AN4209">
        <v>2555</v>
      </c>
      <c r="AO4209">
        <v>32</v>
      </c>
      <c r="AP4209" t="s">
        <v>63</v>
      </c>
      <c r="AQ4209" t="s">
        <v>66</v>
      </c>
      <c r="AR4209">
        <v>3627</v>
      </c>
      <c r="AW4209" t="s">
        <v>20127</v>
      </c>
      <c r="AX4209" t="s">
        <v>20128</v>
      </c>
      <c r="AY4209" t="s">
        <v>20129</v>
      </c>
      <c r="AZ4209" t="s">
        <v>70</v>
      </c>
    </row>
    <row r="4210" spans="1:52" x14ac:dyDescent="0.3">
      <c r="A4210">
        <v>3234795</v>
      </c>
      <c r="B4210" t="s">
        <v>20130</v>
      </c>
      <c r="C4210" t="str">
        <f t="shared" si="491"/>
        <v>7492</v>
      </c>
      <c r="D4210" t="s">
        <v>8411</v>
      </c>
      <c r="E4210" t="str">
        <f>"0000"</f>
        <v>0000</v>
      </c>
      <c r="F4210" t="s">
        <v>108</v>
      </c>
      <c r="G4210" t="str">
        <f>"15"</f>
        <v>15</v>
      </c>
      <c r="H4210" t="s">
        <v>55</v>
      </c>
      <c r="I4210" t="s">
        <v>56</v>
      </c>
      <c r="J4210" t="s">
        <v>8434</v>
      </c>
      <c r="K4210">
        <v>0</v>
      </c>
      <c r="L4210">
        <v>58401</v>
      </c>
      <c r="M4210">
        <v>1.34</v>
      </c>
      <c r="N4210" t="str">
        <f t="shared" si="492"/>
        <v>000X</v>
      </c>
      <c r="O4210">
        <v>2541</v>
      </c>
      <c r="P4210" t="s">
        <v>58</v>
      </c>
      <c r="Q4210" t="s">
        <v>4583</v>
      </c>
      <c r="R4210" t="s">
        <v>266</v>
      </c>
      <c r="T4210" t="s">
        <v>61</v>
      </c>
      <c r="V4210" t="s">
        <v>20131</v>
      </c>
      <c r="W4210">
        <v>16760</v>
      </c>
      <c r="X4210">
        <v>16760</v>
      </c>
      <c r="Y4210">
        <v>0</v>
      </c>
      <c r="Z4210">
        <v>16760</v>
      </c>
      <c r="AA4210">
        <v>16760</v>
      </c>
      <c r="AB4210" t="s">
        <v>72</v>
      </c>
      <c r="AC4210" s="1">
        <v>43096</v>
      </c>
      <c r="AD4210">
        <v>17500</v>
      </c>
      <c r="AE4210">
        <v>2872</v>
      </c>
      <c r="AF4210">
        <v>1549</v>
      </c>
      <c r="AG4210" t="s">
        <v>103</v>
      </c>
      <c r="AH4210" t="s">
        <v>76</v>
      </c>
      <c r="AR4210">
        <v>0</v>
      </c>
      <c r="AW4210" t="s">
        <v>19719</v>
      </c>
      <c r="AX4210" t="s">
        <v>19720</v>
      </c>
      <c r="AY4210" t="s">
        <v>19721</v>
      </c>
      <c r="AZ4210" t="s">
        <v>17302</v>
      </c>
    </row>
    <row r="4211" spans="1:52" x14ac:dyDescent="0.3">
      <c r="A4211">
        <v>3301165</v>
      </c>
      <c r="B4211" t="s">
        <v>20132</v>
      </c>
      <c r="C4211" t="str">
        <f t="shared" si="491"/>
        <v>7492</v>
      </c>
      <c r="D4211" t="s">
        <v>8411</v>
      </c>
      <c r="E4211" t="str">
        <f>"0000"</f>
        <v>0000</v>
      </c>
      <c r="F4211" t="s">
        <v>108</v>
      </c>
      <c r="G4211" t="str">
        <f>"15"</f>
        <v>15</v>
      </c>
      <c r="H4211" t="s">
        <v>55</v>
      </c>
      <c r="I4211" t="s">
        <v>56</v>
      </c>
      <c r="J4211" t="s">
        <v>57</v>
      </c>
      <c r="K4211">
        <v>0</v>
      </c>
      <c r="L4211">
        <v>52081</v>
      </c>
      <c r="M4211">
        <v>1.2</v>
      </c>
      <c r="N4211" t="str">
        <f t="shared" si="492"/>
        <v>000X</v>
      </c>
      <c r="O4211">
        <v>2518</v>
      </c>
      <c r="P4211" t="s">
        <v>58</v>
      </c>
      <c r="Q4211" t="s">
        <v>4583</v>
      </c>
      <c r="R4211" t="s">
        <v>266</v>
      </c>
      <c r="T4211" t="s">
        <v>61</v>
      </c>
      <c r="V4211" t="s">
        <v>20133</v>
      </c>
      <c r="W4211">
        <v>19130</v>
      </c>
      <c r="X4211">
        <v>19130</v>
      </c>
      <c r="Y4211">
        <v>0</v>
      </c>
      <c r="Z4211">
        <v>19130</v>
      </c>
      <c r="AA4211">
        <v>19130</v>
      </c>
      <c r="AB4211" t="s">
        <v>72</v>
      </c>
      <c r="AC4211" s="1">
        <v>38626</v>
      </c>
      <c r="AD4211">
        <v>87000</v>
      </c>
      <c r="AE4211">
        <v>1927</v>
      </c>
      <c r="AF4211">
        <v>1882</v>
      </c>
      <c r="AG4211" t="s">
        <v>103</v>
      </c>
      <c r="AH4211" t="s">
        <v>873</v>
      </c>
      <c r="AR4211">
        <v>0</v>
      </c>
      <c r="AW4211" t="s">
        <v>20134</v>
      </c>
      <c r="AY4211" t="s">
        <v>20135</v>
      </c>
      <c r="AZ4211" t="s">
        <v>20136</v>
      </c>
    </row>
    <row r="4212" spans="1:52" x14ac:dyDescent="0.3">
      <c r="A4212">
        <v>3319650</v>
      </c>
      <c r="B4212" t="s">
        <v>20137</v>
      </c>
      <c r="C4212" t="str">
        <f t="shared" si="491"/>
        <v>7492</v>
      </c>
      <c r="D4212" t="s">
        <v>8411</v>
      </c>
      <c r="E4212" t="str">
        <f>"0100"</f>
        <v>0100</v>
      </c>
      <c r="F4212" t="s">
        <v>54</v>
      </c>
      <c r="G4212" t="str">
        <f>"04"</f>
        <v>04</v>
      </c>
      <c r="H4212" t="s">
        <v>55</v>
      </c>
      <c r="I4212" t="s">
        <v>56</v>
      </c>
      <c r="J4212" t="s">
        <v>13318</v>
      </c>
      <c r="K4212">
        <v>1</v>
      </c>
      <c r="L4212">
        <v>88123</v>
      </c>
      <c r="M4212">
        <v>2.02</v>
      </c>
      <c r="N4212" t="str">
        <f t="shared" si="492"/>
        <v>000X</v>
      </c>
      <c r="O4212">
        <v>5485</v>
      </c>
      <c r="P4212" t="s">
        <v>72</v>
      </c>
      <c r="Q4212" t="s">
        <v>14753</v>
      </c>
      <c r="R4212" t="s">
        <v>4590</v>
      </c>
      <c r="T4212" t="s">
        <v>61</v>
      </c>
      <c r="V4212" t="s">
        <v>20138</v>
      </c>
      <c r="W4212">
        <v>259030</v>
      </c>
      <c r="X4212">
        <v>49320</v>
      </c>
      <c r="Y4212">
        <v>209710</v>
      </c>
      <c r="Z4212">
        <v>223465</v>
      </c>
      <c r="AA4212">
        <v>198465</v>
      </c>
      <c r="AB4212" t="s">
        <v>63</v>
      </c>
      <c r="AC4212" s="1">
        <v>38590</v>
      </c>
      <c r="AD4212">
        <v>150000</v>
      </c>
      <c r="AE4212">
        <v>1905</v>
      </c>
      <c r="AF4212">
        <v>1733</v>
      </c>
      <c r="AG4212" t="s">
        <v>103</v>
      </c>
      <c r="AH4212" t="s">
        <v>76</v>
      </c>
      <c r="AI4212">
        <v>1</v>
      </c>
      <c r="AJ4212">
        <v>2004</v>
      </c>
      <c r="AK4212">
        <v>3</v>
      </c>
      <c r="AL4212">
        <v>2</v>
      </c>
      <c r="AN4212">
        <v>2004</v>
      </c>
      <c r="AO4212">
        <v>32</v>
      </c>
      <c r="AP4212" t="s">
        <v>72</v>
      </c>
      <c r="AQ4212" t="s">
        <v>66</v>
      </c>
      <c r="AR4212">
        <v>3088</v>
      </c>
      <c r="AW4212" t="s">
        <v>20139</v>
      </c>
      <c r="AX4212" t="s">
        <v>20140</v>
      </c>
      <c r="AY4212" t="s">
        <v>20141</v>
      </c>
      <c r="AZ4212" t="s">
        <v>70</v>
      </c>
    </row>
    <row r="4213" spans="1:52" x14ac:dyDescent="0.3">
      <c r="A4213">
        <v>3450102</v>
      </c>
      <c r="B4213" t="s">
        <v>20142</v>
      </c>
      <c r="C4213" t="str">
        <f t="shared" si="491"/>
        <v>7492</v>
      </c>
      <c r="D4213" t="s">
        <v>8411</v>
      </c>
      <c r="E4213" t="str">
        <f>"0000"</f>
        <v>0000</v>
      </c>
      <c r="F4213" t="s">
        <v>108</v>
      </c>
      <c r="G4213" t="str">
        <f>"15"</f>
        <v>15</v>
      </c>
      <c r="H4213" t="s">
        <v>55</v>
      </c>
      <c r="I4213" t="s">
        <v>56</v>
      </c>
      <c r="J4213" t="s">
        <v>8434</v>
      </c>
      <c r="K4213">
        <v>0</v>
      </c>
      <c r="L4213">
        <v>81038</v>
      </c>
      <c r="M4213">
        <v>1.86</v>
      </c>
      <c r="N4213" t="str">
        <f t="shared" si="492"/>
        <v>000X</v>
      </c>
      <c r="O4213">
        <v>3900</v>
      </c>
      <c r="P4213" t="s">
        <v>72</v>
      </c>
      <c r="Q4213" t="s">
        <v>13850</v>
      </c>
      <c r="R4213" t="s">
        <v>140</v>
      </c>
      <c r="T4213" t="s">
        <v>61</v>
      </c>
      <c r="V4213" t="s">
        <v>20143</v>
      </c>
      <c r="W4213">
        <v>23260</v>
      </c>
      <c r="X4213">
        <v>23260</v>
      </c>
      <c r="Y4213">
        <v>0</v>
      </c>
      <c r="Z4213">
        <v>23260</v>
      </c>
      <c r="AA4213">
        <v>23260</v>
      </c>
      <c r="AB4213" t="s">
        <v>72</v>
      </c>
      <c r="AC4213" s="1">
        <v>39692</v>
      </c>
      <c r="AD4213">
        <v>80000</v>
      </c>
      <c r="AE4213">
        <v>2243</v>
      </c>
      <c r="AF4213">
        <v>550</v>
      </c>
      <c r="AG4213" t="s">
        <v>103</v>
      </c>
      <c r="AH4213" t="s">
        <v>570</v>
      </c>
      <c r="AR4213">
        <v>0</v>
      </c>
      <c r="AW4213" t="s">
        <v>19858</v>
      </c>
      <c r="AY4213" t="s">
        <v>19859</v>
      </c>
      <c r="AZ4213" t="s">
        <v>19860</v>
      </c>
    </row>
    <row r="4214" spans="1:52" x14ac:dyDescent="0.3">
      <c r="A4214">
        <v>3466649</v>
      </c>
      <c r="B4214" t="s">
        <v>20144</v>
      </c>
      <c r="C4214" t="str">
        <f t="shared" si="491"/>
        <v>7492</v>
      </c>
      <c r="D4214" t="s">
        <v>8411</v>
      </c>
      <c r="E4214" t="str">
        <f>"0100"</f>
        <v>0100</v>
      </c>
      <c r="F4214" t="s">
        <v>54</v>
      </c>
      <c r="G4214" t="str">
        <f>"15"</f>
        <v>15</v>
      </c>
      <c r="H4214" t="s">
        <v>55</v>
      </c>
      <c r="I4214" t="s">
        <v>56</v>
      </c>
      <c r="J4214" t="s">
        <v>57</v>
      </c>
      <c r="K4214">
        <v>1</v>
      </c>
      <c r="L4214">
        <v>89428</v>
      </c>
      <c r="M4214">
        <v>2.0499999999999998</v>
      </c>
      <c r="N4214" t="str">
        <f t="shared" si="492"/>
        <v>000X</v>
      </c>
      <c r="O4214">
        <v>2853</v>
      </c>
      <c r="P4214" t="s">
        <v>58</v>
      </c>
      <c r="Q4214" t="s">
        <v>14287</v>
      </c>
      <c r="R4214" t="s">
        <v>140</v>
      </c>
      <c r="T4214" t="s">
        <v>61</v>
      </c>
      <c r="V4214" t="s">
        <v>20145</v>
      </c>
      <c r="W4214">
        <v>183353</v>
      </c>
      <c r="X4214">
        <v>32520</v>
      </c>
      <c r="Y4214">
        <v>150833</v>
      </c>
      <c r="Z4214">
        <v>134334</v>
      </c>
      <c r="AA4214">
        <v>109334</v>
      </c>
      <c r="AB4214" t="s">
        <v>63</v>
      </c>
      <c r="AI4214">
        <v>1</v>
      </c>
      <c r="AJ4214">
        <v>2004</v>
      </c>
      <c r="AK4214">
        <v>3</v>
      </c>
      <c r="AL4214">
        <v>2</v>
      </c>
      <c r="AN4214">
        <v>1679</v>
      </c>
      <c r="AO4214">
        <v>32</v>
      </c>
      <c r="AP4214" t="s">
        <v>72</v>
      </c>
      <c r="AQ4214" t="s">
        <v>66</v>
      </c>
      <c r="AR4214">
        <v>2348</v>
      </c>
      <c r="AW4214" t="s">
        <v>20146</v>
      </c>
      <c r="AX4214" t="s">
        <v>20147</v>
      </c>
      <c r="AY4214" t="s">
        <v>20148</v>
      </c>
      <c r="AZ4214" t="s">
        <v>70</v>
      </c>
    </row>
    <row r="4215" spans="1:52" x14ac:dyDescent="0.3">
      <c r="A4215">
        <v>3520893</v>
      </c>
      <c r="B4215" t="s">
        <v>20149</v>
      </c>
      <c r="C4215" t="str">
        <f t="shared" si="491"/>
        <v>7492</v>
      </c>
      <c r="D4215" t="s">
        <v>8411</v>
      </c>
      <c r="E4215" t="str">
        <f>"0100"</f>
        <v>0100</v>
      </c>
      <c r="F4215" t="s">
        <v>54</v>
      </c>
      <c r="G4215" t="str">
        <f>"02"</f>
        <v>02</v>
      </c>
      <c r="H4215" t="s">
        <v>55</v>
      </c>
      <c r="I4215" t="s">
        <v>56</v>
      </c>
      <c r="J4215" t="s">
        <v>57</v>
      </c>
      <c r="K4215">
        <v>1</v>
      </c>
      <c r="L4215">
        <v>86681</v>
      </c>
      <c r="M4215">
        <v>1.99</v>
      </c>
      <c r="N4215" t="str">
        <f t="shared" si="492"/>
        <v>000X</v>
      </c>
      <c r="O4215">
        <v>5147</v>
      </c>
      <c r="P4215" t="s">
        <v>72</v>
      </c>
      <c r="Q4215" t="s">
        <v>9437</v>
      </c>
      <c r="R4215" t="s">
        <v>140</v>
      </c>
      <c r="T4215" t="s">
        <v>61</v>
      </c>
      <c r="V4215" t="s">
        <v>20150</v>
      </c>
      <c r="W4215">
        <v>259986</v>
      </c>
      <c r="X4215">
        <v>31840</v>
      </c>
      <c r="Y4215">
        <v>228146</v>
      </c>
      <c r="Z4215">
        <v>212148</v>
      </c>
      <c r="AA4215">
        <v>187148</v>
      </c>
      <c r="AB4215" t="s">
        <v>63</v>
      </c>
      <c r="AC4215" s="1">
        <v>42369</v>
      </c>
      <c r="AD4215">
        <v>22000</v>
      </c>
      <c r="AE4215">
        <v>2733</v>
      </c>
      <c r="AF4215">
        <v>1380</v>
      </c>
      <c r="AG4215" t="s">
        <v>103</v>
      </c>
      <c r="AH4215" t="s">
        <v>76</v>
      </c>
      <c r="AI4215">
        <v>1</v>
      </c>
      <c r="AJ4215">
        <v>2006</v>
      </c>
      <c r="AK4215">
        <v>3</v>
      </c>
      <c r="AL4215">
        <v>2</v>
      </c>
      <c r="AN4215">
        <v>2239</v>
      </c>
      <c r="AO4215">
        <v>32</v>
      </c>
      <c r="AP4215" t="s">
        <v>72</v>
      </c>
      <c r="AQ4215" t="s">
        <v>66</v>
      </c>
      <c r="AR4215">
        <v>3888</v>
      </c>
      <c r="AW4215" t="s">
        <v>20151</v>
      </c>
      <c r="AX4215" t="s">
        <v>20152</v>
      </c>
      <c r="AY4215" t="s">
        <v>20153</v>
      </c>
      <c r="AZ4215" t="s">
        <v>70</v>
      </c>
    </row>
    <row r="4216" spans="1:52" x14ac:dyDescent="0.3">
      <c r="A4216">
        <v>3521267</v>
      </c>
      <c r="B4216" t="s">
        <v>20154</v>
      </c>
      <c r="C4216" t="str">
        <f t="shared" si="491"/>
        <v>7492</v>
      </c>
      <c r="D4216" t="s">
        <v>8411</v>
      </c>
      <c r="E4216" t="str">
        <f>"0100"</f>
        <v>0100</v>
      </c>
      <c r="F4216" t="s">
        <v>54</v>
      </c>
      <c r="G4216" t="str">
        <f>"03"</f>
        <v>03</v>
      </c>
      <c r="H4216" t="s">
        <v>55</v>
      </c>
      <c r="I4216" t="s">
        <v>56</v>
      </c>
      <c r="J4216" t="s">
        <v>57</v>
      </c>
      <c r="K4216">
        <v>1</v>
      </c>
      <c r="L4216">
        <v>95187</v>
      </c>
      <c r="M4216">
        <v>2.19</v>
      </c>
      <c r="N4216" t="str">
        <f t="shared" si="492"/>
        <v>000X</v>
      </c>
      <c r="O4216">
        <v>2534</v>
      </c>
      <c r="P4216" t="s">
        <v>58</v>
      </c>
      <c r="Q4216" t="s">
        <v>10433</v>
      </c>
      <c r="R4216" t="s">
        <v>140</v>
      </c>
      <c r="T4216" t="s">
        <v>61</v>
      </c>
      <c r="V4216" t="s">
        <v>20155</v>
      </c>
      <c r="W4216">
        <v>275776</v>
      </c>
      <c r="X4216">
        <v>34960</v>
      </c>
      <c r="Y4216">
        <v>240816</v>
      </c>
      <c r="Z4216">
        <v>211764</v>
      </c>
      <c r="AA4216">
        <v>186264</v>
      </c>
      <c r="AB4216" t="s">
        <v>63</v>
      </c>
      <c r="AC4216" s="1">
        <v>42563</v>
      </c>
      <c r="AD4216">
        <v>11000</v>
      </c>
      <c r="AE4216">
        <v>2770</v>
      </c>
      <c r="AF4216">
        <v>894</v>
      </c>
      <c r="AG4216" t="s">
        <v>103</v>
      </c>
      <c r="AH4216" t="s">
        <v>249</v>
      </c>
      <c r="AI4216">
        <v>1</v>
      </c>
      <c r="AJ4216">
        <v>2001</v>
      </c>
      <c r="AK4216">
        <v>4</v>
      </c>
      <c r="AL4216">
        <v>3</v>
      </c>
      <c r="AN4216">
        <v>2457</v>
      </c>
      <c r="AO4216">
        <v>32</v>
      </c>
      <c r="AP4216" t="s">
        <v>63</v>
      </c>
      <c r="AQ4216" t="s">
        <v>66</v>
      </c>
      <c r="AR4216">
        <v>3671</v>
      </c>
      <c r="AW4216" t="s">
        <v>20156</v>
      </c>
      <c r="AX4216" t="s">
        <v>20157</v>
      </c>
      <c r="AY4216" t="s">
        <v>20158</v>
      </c>
      <c r="AZ4216" t="s">
        <v>70</v>
      </c>
    </row>
    <row r="4217" spans="1:52" x14ac:dyDescent="0.3">
      <c r="A4217">
        <v>3521283</v>
      </c>
      <c r="B4217" t="s">
        <v>20159</v>
      </c>
      <c r="C4217" t="str">
        <f t="shared" si="491"/>
        <v>7492</v>
      </c>
      <c r="D4217" t="s">
        <v>8411</v>
      </c>
      <c r="E4217" t="str">
        <f>"0100"</f>
        <v>0100</v>
      </c>
      <c r="F4217" t="s">
        <v>54</v>
      </c>
      <c r="G4217" t="str">
        <f>"09"</f>
        <v>09</v>
      </c>
      <c r="H4217" t="s">
        <v>55</v>
      </c>
      <c r="I4217" t="s">
        <v>56</v>
      </c>
      <c r="J4217" t="s">
        <v>57</v>
      </c>
      <c r="K4217">
        <v>1</v>
      </c>
      <c r="L4217">
        <v>43750</v>
      </c>
      <c r="M4217">
        <v>1</v>
      </c>
      <c r="N4217" t="str">
        <f t="shared" si="492"/>
        <v>000X</v>
      </c>
      <c r="O4217">
        <v>3585</v>
      </c>
      <c r="P4217" t="s">
        <v>58</v>
      </c>
      <c r="Q4217" t="s">
        <v>8459</v>
      </c>
      <c r="R4217" t="s">
        <v>4590</v>
      </c>
      <c r="T4217" t="s">
        <v>61</v>
      </c>
      <c r="V4217" t="s">
        <v>20160</v>
      </c>
      <c r="W4217">
        <v>297415</v>
      </c>
      <c r="X4217">
        <v>16070</v>
      </c>
      <c r="Y4217">
        <v>281345</v>
      </c>
      <c r="Z4217">
        <v>250360</v>
      </c>
      <c r="AA4217">
        <v>225360</v>
      </c>
      <c r="AB4217" t="s">
        <v>63</v>
      </c>
      <c r="AC4217" s="1">
        <v>43250</v>
      </c>
      <c r="AD4217">
        <v>326000</v>
      </c>
      <c r="AE4217">
        <v>2906</v>
      </c>
      <c r="AF4217">
        <v>357</v>
      </c>
      <c r="AG4217" t="s">
        <v>64</v>
      </c>
      <c r="AH4217" t="s">
        <v>76</v>
      </c>
      <c r="AI4217">
        <v>1</v>
      </c>
      <c r="AJ4217">
        <v>2010</v>
      </c>
      <c r="AK4217">
        <v>3</v>
      </c>
      <c r="AL4217">
        <v>3</v>
      </c>
      <c r="AN4217">
        <v>2658</v>
      </c>
      <c r="AO4217">
        <v>32</v>
      </c>
      <c r="AP4217" t="s">
        <v>63</v>
      </c>
      <c r="AQ4217" t="s">
        <v>66</v>
      </c>
      <c r="AR4217">
        <v>3912</v>
      </c>
      <c r="AW4217" t="s">
        <v>20161</v>
      </c>
      <c r="AX4217" t="s">
        <v>20162</v>
      </c>
      <c r="AY4217" t="s">
        <v>20163</v>
      </c>
      <c r="AZ4217" t="s">
        <v>70</v>
      </c>
    </row>
    <row r="4218" spans="1:52" x14ac:dyDescent="0.3">
      <c r="A4218">
        <v>3523004</v>
      </c>
      <c r="B4218" t="s">
        <v>20164</v>
      </c>
      <c r="C4218" t="str">
        <f t="shared" si="491"/>
        <v>7492</v>
      </c>
      <c r="D4218" t="s">
        <v>8411</v>
      </c>
      <c r="E4218" t="str">
        <f>"0000"</f>
        <v>0000</v>
      </c>
      <c r="F4218" t="s">
        <v>108</v>
      </c>
      <c r="G4218" t="str">
        <f>"15"</f>
        <v>15</v>
      </c>
      <c r="H4218" t="s">
        <v>55</v>
      </c>
      <c r="I4218" t="s">
        <v>56</v>
      </c>
      <c r="J4218" t="s">
        <v>57</v>
      </c>
      <c r="K4218">
        <v>0</v>
      </c>
      <c r="L4218">
        <v>52079</v>
      </c>
      <c r="M4218">
        <v>1.2</v>
      </c>
      <c r="N4218" t="str">
        <f t="shared" si="492"/>
        <v>000X</v>
      </c>
      <c r="O4218">
        <v>2842</v>
      </c>
      <c r="P4218" t="s">
        <v>58</v>
      </c>
      <c r="Q4218" t="s">
        <v>9471</v>
      </c>
      <c r="R4218" t="s">
        <v>140</v>
      </c>
      <c r="T4218" t="s">
        <v>61</v>
      </c>
      <c r="V4218" t="s">
        <v>20165</v>
      </c>
      <c r="W4218">
        <v>19130</v>
      </c>
      <c r="X4218">
        <v>19130</v>
      </c>
      <c r="Y4218">
        <v>0</v>
      </c>
      <c r="Z4218">
        <v>19130</v>
      </c>
      <c r="AA4218">
        <v>19130</v>
      </c>
      <c r="AB4218" t="s">
        <v>72</v>
      </c>
      <c r="AC4218" s="1">
        <v>44264</v>
      </c>
      <c r="AD4218">
        <v>60000</v>
      </c>
      <c r="AE4218">
        <v>3143</v>
      </c>
      <c r="AF4218">
        <v>2455</v>
      </c>
      <c r="AG4218" t="s">
        <v>103</v>
      </c>
      <c r="AH4218" t="s">
        <v>570</v>
      </c>
      <c r="AR4218">
        <v>0</v>
      </c>
      <c r="AW4218" t="s">
        <v>17794</v>
      </c>
      <c r="AX4218" t="s">
        <v>20062</v>
      </c>
      <c r="AY4218" t="s">
        <v>17795</v>
      </c>
      <c r="AZ4218" t="s">
        <v>70</v>
      </c>
    </row>
    <row r="4219" spans="1:52" x14ac:dyDescent="0.3">
      <c r="A4219">
        <v>3524667</v>
      </c>
      <c r="B4219" t="s">
        <v>20166</v>
      </c>
      <c r="C4219" t="str">
        <f t="shared" si="491"/>
        <v>7492</v>
      </c>
      <c r="D4219" t="s">
        <v>8411</v>
      </c>
      <c r="E4219" t="str">
        <f>"5500"</f>
        <v>5500</v>
      </c>
      <c r="F4219" t="s">
        <v>8318</v>
      </c>
      <c r="G4219" t="str">
        <f>"09"</f>
        <v>09</v>
      </c>
      <c r="H4219" t="s">
        <v>55</v>
      </c>
      <c r="I4219" t="s">
        <v>56</v>
      </c>
      <c r="J4219" t="s">
        <v>57</v>
      </c>
      <c r="K4219">
        <v>0</v>
      </c>
      <c r="L4219">
        <v>64701</v>
      </c>
      <c r="M4219">
        <v>1.49</v>
      </c>
      <c r="N4219" t="str">
        <f t="shared" si="492"/>
        <v>000X</v>
      </c>
      <c r="O4219">
        <v>0</v>
      </c>
      <c r="P4219" t="s">
        <v>72</v>
      </c>
      <c r="Q4219" t="s">
        <v>8499</v>
      </c>
      <c r="R4219" t="s">
        <v>266</v>
      </c>
      <c r="T4219" t="s">
        <v>61</v>
      </c>
      <c r="V4219" t="s">
        <v>20167</v>
      </c>
      <c r="AB4219" t="s">
        <v>72</v>
      </c>
      <c r="AC4219" s="1">
        <v>40210</v>
      </c>
      <c r="AD4219">
        <v>887800</v>
      </c>
      <c r="AE4219">
        <v>2340</v>
      </c>
      <c r="AF4219">
        <v>534</v>
      </c>
      <c r="AG4219" t="s">
        <v>103</v>
      </c>
      <c r="AH4219" t="s">
        <v>570</v>
      </c>
      <c r="AR4219">
        <v>0</v>
      </c>
      <c r="AW4219" t="s">
        <v>8320</v>
      </c>
      <c r="AY4219" t="s">
        <v>8321</v>
      </c>
      <c r="AZ4219" t="s">
        <v>3154</v>
      </c>
    </row>
    <row r="4220" spans="1:52" x14ac:dyDescent="0.3">
      <c r="A4220">
        <v>1456355</v>
      </c>
      <c r="B4220" t="s">
        <v>20168</v>
      </c>
      <c r="C4220" t="str">
        <f t="shared" si="491"/>
        <v>7492</v>
      </c>
      <c r="D4220" t="s">
        <v>20169</v>
      </c>
      <c r="E4220" t="str">
        <f>"0100"</f>
        <v>0100</v>
      </c>
      <c r="F4220" t="s">
        <v>54</v>
      </c>
      <c r="G4220" t="str">
        <f>"12"</f>
        <v>12</v>
      </c>
      <c r="H4220" t="s">
        <v>55</v>
      </c>
      <c r="I4220" t="s">
        <v>3086</v>
      </c>
      <c r="J4220" t="s">
        <v>20170</v>
      </c>
      <c r="K4220">
        <v>1</v>
      </c>
      <c r="L4220">
        <v>120000</v>
      </c>
      <c r="M4220">
        <v>2.75</v>
      </c>
      <c r="N4220" t="str">
        <f t="shared" ref="N4220:N4283" si="493">"0000"</f>
        <v>0000</v>
      </c>
      <c r="O4220">
        <v>6310</v>
      </c>
      <c r="P4220" t="s">
        <v>58</v>
      </c>
      <c r="Q4220" t="s">
        <v>330</v>
      </c>
      <c r="R4220" t="s">
        <v>331</v>
      </c>
      <c r="T4220" t="s">
        <v>61</v>
      </c>
      <c r="V4220" t="s">
        <v>20171</v>
      </c>
      <c r="W4220">
        <v>183227</v>
      </c>
      <c r="X4220">
        <v>28100</v>
      </c>
      <c r="Y4220">
        <v>155127</v>
      </c>
      <c r="Z4220">
        <v>183227</v>
      </c>
      <c r="AA4220">
        <v>158227</v>
      </c>
      <c r="AB4220" t="s">
        <v>63</v>
      </c>
      <c r="AC4220" s="1">
        <v>43535</v>
      </c>
      <c r="AD4220">
        <v>230000</v>
      </c>
      <c r="AE4220">
        <v>2961</v>
      </c>
      <c r="AF4220">
        <v>2251</v>
      </c>
      <c r="AG4220" t="s">
        <v>64</v>
      </c>
      <c r="AH4220" t="s">
        <v>76</v>
      </c>
      <c r="AI4220">
        <v>1</v>
      </c>
      <c r="AJ4220">
        <v>1986</v>
      </c>
      <c r="AK4220">
        <v>2</v>
      </c>
      <c r="AL4220">
        <v>2</v>
      </c>
      <c r="AN4220">
        <v>1296</v>
      </c>
      <c r="AO4220">
        <v>34</v>
      </c>
      <c r="AP4220" t="s">
        <v>63</v>
      </c>
      <c r="AQ4220" t="s">
        <v>66</v>
      </c>
      <c r="AR4220">
        <v>2622</v>
      </c>
      <c r="AW4220" t="s">
        <v>20172</v>
      </c>
      <c r="AX4220" t="s">
        <v>20173</v>
      </c>
      <c r="AY4220" t="s">
        <v>20174</v>
      </c>
      <c r="AZ4220" t="s">
        <v>70</v>
      </c>
    </row>
    <row r="4221" spans="1:52" x14ac:dyDescent="0.3">
      <c r="A4221">
        <v>1456479</v>
      </c>
      <c r="B4221" t="s">
        <v>20175</v>
      </c>
      <c r="C4221" t="str">
        <f t="shared" si="491"/>
        <v>7492</v>
      </c>
      <c r="D4221" t="s">
        <v>20169</v>
      </c>
      <c r="E4221" t="str">
        <f>"0100"</f>
        <v>0100</v>
      </c>
      <c r="F4221" t="s">
        <v>54</v>
      </c>
      <c r="G4221" t="str">
        <f>"07"</f>
        <v>07</v>
      </c>
      <c r="H4221" t="s">
        <v>55</v>
      </c>
      <c r="I4221" t="s">
        <v>56</v>
      </c>
      <c r="J4221" t="s">
        <v>20170</v>
      </c>
      <c r="K4221">
        <v>1</v>
      </c>
      <c r="L4221">
        <v>321975</v>
      </c>
      <c r="M4221">
        <v>7.39</v>
      </c>
      <c r="N4221" t="str">
        <f t="shared" si="493"/>
        <v>0000</v>
      </c>
      <c r="O4221">
        <v>4202</v>
      </c>
      <c r="P4221" t="s">
        <v>72</v>
      </c>
      <c r="Q4221" t="s">
        <v>7441</v>
      </c>
      <c r="R4221" t="s">
        <v>140</v>
      </c>
      <c r="T4221" t="s">
        <v>61</v>
      </c>
      <c r="V4221" t="s">
        <v>20176</v>
      </c>
      <c r="W4221">
        <v>442247</v>
      </c>
      <c r="X4221">
        <v>95350</v>
      </c>
      <c r="Y4221">
        <v>346897</v>
      </c>
      <c r="Z4221">
        <v>381091</v>
      </c>
      <c r="AA4221">
        <v>355591</v>
      </c>
      <c r="AB4221" t="s">
        <v>63</v>
      </c>
      <c r="AC4221" s="1">
        <v>39783</v>
      </c>
      <c r="AD4221">
        <v>699000</v>
      </c>
      <c r="AE4221">
        <v>2258</v>
      </c>
      <c r="AF4221">
        <v>1952</v>
      </c>
      <c r="AG4221" t="s">
        <v>64</v>
      </c>
      <c r="AH4221" t="s">
        <v>76</v>
      </c>
      <c r="AI4221">
        <v>1</v>
      </c>
      <c r="AJ4221">
        <v>1998</v>
      </c>
      <c r="AK4221">
        <v>3</v>
      </c>
      <c r="AL4221">
        <v>2</v>
      </c>
      <c r="AN4221">
        <v>3744</v>
      </c>
      <c r="AO4221">
        <v>32</v>
      </c>
      <c r="AP4221" t="s">
        <v>63</v>
      </c>
      <c r="AQ4221" t="s">
        <v>66</v>
      </c>
      <c r="AR4221">
        <v>4483</v>
      </c>
      <c r="AW4221" t="s">
        <v>20177</v>
      </c>
      <c r="AX4221" t="s">
        <v>20178</v>
      </c>
      <c r="AY4221" t="s">
        <v>20179</v>
      </c>
      <c r="AZ4221" t="s">
        <v>20180</v>
      </c>
    </row>
    <row r="4222" spans="1:52" x14ac:dyDescent="0.3">
      <c r="A4222">
        <v>1456606</v>
      </c>
      <c r="B4222" t="s">
        <v>20181</v>
      </c>
      <c r="C4222" t="str">
        <f t="shared" si="491"/>
        <v>7492</v>
      </c>
      <c r="D4222" t="s">
        <v>20169</v>
      </c>
      <c r="E4222" t="str">
        <f>"0100"</f>
        <v>0100</v>
      </c>
      <c r="F4222" t="s">
        <v>54</v>
      </c>
      <c r="G4222" t="str">
        <f>"18"</f>
        <v>18</v>
      </c>
      <c r="H4222" t="s">
        <v>55</v>
      </c>
      <c r="I4222" t="s">
        <v>56</v>
      </c>
      <c r="J4222" t="s">
        <v>20170</v>
      </c>
      <c r="K4222">
        <v>1</v>
      </c>
      <c r="L4222">
        <v>253734</v>
      </c>
      <c r="M4222">
        <v>5.82</v>
      </c>
      <c r="N4222" t="str">
        <f t="shared" si="493"/>
        <v>0000</v>
      </c>
      <c r="O4222">
        <v>5600</v>
      </c>
      <c r="P4222" t="s">
        <v>58</v>
      </c>
      <c r="Q4222" t="s">
        <v>20182</v>
      </c>
      <c r="R4222" t="s">
        <v>140</v>
      </c>
      <c r="T4222" t="s">
        <v>61</v>
      </c>
      <c r="V4222" t="s">
        <v>20183</v>
      </c>
      <c r="W4222">
        <v>325852</v>
      </c>
      <c r="X4222">
        <v>75140</v>
      </c>
      <c r="Y4222">
        <v>250712</v>
      </c>
      <c r="Z4222">
        <v>278739</v>
      </c>
      <c r="AA4222">
        <v>253239</v>
      </c>
      <c r="AB4222" t="s">
        <v>63</v>
      </c>
      <c r="AC4222" s="1">
        <v>41548</v>
      </c>
      <c r="AD4222">
        <v>310000</v>
      </c>
      <c r="AE4222">
        <v>2583</v>
      </c>
      <c r="AF4222">
        <v>2276</v>
      </c>
      <c r="AG4222" t="s">
        <v>64</v>
      </c>
      <c r="AH4222" t="s">
        <v>76</v>
      </c>
      <c r="AI4222">
        <v>1</v>
      </c>
      <c r="AJ4222">
        <v>1993</v>
      </c>
      <c r="AK4222">
        <v>3</v>
      </c>
      <c r="AL4222">
        <v>2</v>
      </c>
      <c r="AM4222">
        <v>1</v>
      </c>
      <c r="AN4222">
        <v>2826</v>
      </c>
      <c r="AO4222">
        <v>32</v>
      </c>
      <c r="AP4222" t="s">
        <v>63</v>
      </c>
      <c r="AQ4222" t="s">
        <v>66</v>
      </c>
      <c r="AR4222">
        <v>3875</v>
      </c>
      <c r="AW4222" t="s">
        <v>20184</v>
      </c>
      <c r="AY4222" t="s">
        <v>20185</v>
      </c>
      <c r="AZ4222" t="s">
        <v>70</v>
      </c>
    </row>
    <row r="4223" spans="1:52" x14ac:dyDescent="0.3">
      <c r="A4223">
        <v>1456622</v>
      </c>
      <c r="B4223" t="s">
        <v>20186</v>
      </c>
      <c r="C4223" t="str">
        <f t="shared" si="491"/>
        <v>7492</v>
      </c>
      <c r="D4223" t="s">
        <v>20169</v>
      </c>
      <c r="E4223" t="str">
        <f>"0000"</f>
        <v>0000</v>
      </c>
      <c r="F4223" t="s">
        <v>108</v>
      </c>
      <c r="G4223" t="str">
        <f>"18"</f>
        <v>18</v>
      </c>
      <c r="H4223" t="s">
        <v>55</v>
      </c>
      <c r="I4223" t="s">
        <v>56</v>
      </c>
      <c r="J4223" t="s">
        <v>20170</v>
      </c>
      <c r="K4223">
        <v>0</v>
      </c>
      <c r="L4223">
        <v>273880</v>
      </c>
      <c r="M4223">
        <v>6.29</v>
      </c>
      <c r="N4223" t="str">
        <f t="shared" si="493"/>
        <v>0000</v>
      </c>
      <c r="O4223">
        <v>5555</v>
      </c>
      <c r="P4223" t="s">
        <v>58</v>
      </c>
      <c r="Q4223" t="s">
        <v>20187</v>
      </c>
      <c r="R4223" t="s">
        <v>140</v>
      </c>
      <c r="T4223" t="s">
        <v>61</v>
      </c>
      <c r="V4223" t="s">
        <v>20188</v>
      </c>
      <c r="W4223">
        <v>81110</v>
      </c>
      <c r="X4223">
        <v>81110</v>
      </c>
      <c r="Y4223">
        <v>0</v>
      </c>
      <c r="Z4223">
        <v>81110</v>
      </c>
      <c r="AA4223">
        <v>81110</v>
      </c>
      <c r="AB4223" t="s">
        <v>72</v>
      </c>
      <c r="AC4223" s="1">
        <v>44175</v>
      </c>
      <c r="AD4223">
        <v>135000</v>
      </c>
      <c r="AE4223">
        <v>3116</v>
      </c>
      <c r="AF4223">
        <v>1136</v>
      </c>
      <c r="AG4223" t="s">
        <v>103</v>
      </c>
      <c r="AH4223" t="s">
        <v>76</v>
      </c>
      <c r="AR4223">
        <v>0</v>
      </c>
      <c r="AW4223" t="s">
        <v>20189</v>
      </c>
      <c r="AX4223" t="s">
        <v>20190</v>
      </c>
      <c r="AY4223" t="s">
        <v>20191</v>
      </c>
      <c r="AZ4223" t="s">
        <v>20192</v>
      </c>
    </row>
    <row r="4224" spans="1:52" x14ac:dyDescent="0.3">
      <c r="A4224">
        <v>1456711</v>
      </c>
      <c r="B4224" t="s">
        <v>20193</v>
      </c>
      <c r="C4224" t="str">
        <f t="shared" si="491"/>
        <v>7492</v>
      </c>
      <c r="D4224" t="s">
        <v>20169</v>
      </c>
      <c r="E4224" t="str">
        <f>"0100"</f>
        <v>0100</v>
      </c>
      <c r="F4224" t="s">
        <v>54</v>
      </c>
      <c r="G4224" t="str">
        <f>"17"</f>
        <v>17</v>
      </c>
      <c r="H4224" t="s">
        <v>55</v>
      </c>
      <c r="I4224" t="s">
        <v>56</v>
      </c>
      <c r="J4224" t="s">
        <v>20170</v>
      </c>
      <c r="K4224">
        <v>1</v>
      </c>
      <c r="L4224">
        <v>124595</v>
      </c>
      <c r="M4224">
        <v>2.86</v>
      </c>
      <c r="N4224" t="str">
        <f t="shared" si="493"/>
        <v>0000</v>
      </c>
      <c r="O4224">
        <v>4341</v>
      </c>
      <c r="P4224" t="s">
        <v>58</v>
      </c>
      <c r="Q4224" t="s">
        <v>4583</v>
      </c>
      <c r="R4224" t="s">
        <v>266</v>
      </c>
      <c r="T4224" t="s">
        <v>61</v>
      </c>
      <c r="V4224" t="s">
        <v>20194</v>
      </c>
      <c r="W4224">
        <v>252569</v>
      </c>
      <c r="X4224">
        <v>29180</v>
      </c>
      <c r="Y4224">
        <v>223389</v>
      </c>
      <c r="Z4224">
        <v>200787</v>
      </c>
      <c r="AA4224">
        <v>175787</v>
      </c>
      <c r="AB4224" t="s">
        <v>63</v>
      </c>
      <c r="AC4224" s="1">
        <v>43236</v>
      </c>
      <c r="AD4224">
        <v>41000</v>
      </c>
      <c r="AE4224">
        <v>2907</v>
      </c>
      <c r="AF4224">
        <v>2001</v>
      </c>
      <c r="AG4224" t="s">
        <v>103</v>
      </c>
      <c r="AH4224" t="s">
        <v>76</v>
      </c>
      <c r="AI4224">
        <v>1</v>
      </c>
      <c r="AJ4224">
        <v>2019</v>
      </c>
      <c r="AK4224">
        <v>3</v>
      </c>
      <c r="AL4224">
        <v>2</v>
      </c>
      <c r="AN4224">
        <v>1904</v>
      </c>
      <c r="AO4224">
        <v>32</v>
      </c>
      <c r="AP4224" t="s">
        <v>72</v>
      </c>
      <c r="AQ4224" t="s">
        <v>66</v>
      </c>
      <c r="AR4224">
        <v>2964</v>
      </c>
      <c r="AW4224" t="s">
        <v>20195</v>
      </c>
      <c r="AX4224" t="s">
        <v>20196</v>
      </c>
      <c r="AY4224" t="s">
        <v>20197</v>
      </c>
      <c r="AZ4224" t="s">
        <v>20198</v>
      </c>
    </row>
    <row r="4225" spans="1:52" x14ac:dyDescent="0.3">
      <c r="A4225">
        <v>1945658</v>
      </c>
      <c r="B4225" t="s">
        <v>20199</v>
      </c>
      <c r="C4225" t="str">
        <f t="shared" si="491"/>
        <v>7492</v>
      </c>
      <c r="D4225" t="s">
        <v>20169</v>
      </c>
      <c r="E4225" t="str">
        <f>"0100"</f>
        <v>0100</v>
      </c>
      <c r="F4225" t="s">
        <v>54</v>
      </c>
      <c r="G4225" t="str">
        <f>"12"</f>
        <v>12</v>
      </c>
      <c r="H4225" t="s">
        <v>55</v>
      </c>
      <c r="I4225" t="s">
        <v>3086</v>
      </c>
      <c r="J4225" t="s">
        <v>20170</v>
      </c>
      <c r="K4225">
        <v>1</v>
      </c>
      <c r="L4225">
        <v>126362</v>
      </c>
      <c r="M4225">
        <v>2.9</v>
      </c>
      <c r="N4225" t="str">
        <f t="shared" si="493"/>
        <v>0000</v>
      </c>
      <c r="O4225">
        <v>4819</v>
      </c>
      <c r="P4225" t="s">
        <v>72</v>
      </c>
      <c r="Q4225" t="s">
        <v>20200</v>
      </c>
      <c r="R4225" t="s">
        <v>88</v>
      </c>
      <c r="T4225" t="s">
        <v>61</v>
      </c>
      <c r="V4225" t="s">
        <v>20201</v>
      </c>
      <c r="W4225">
        <v>219798</v>
      </c>
      <c r="X4225">
        <v>29590</v>
      </c>
      <c r="Y4225">
        <v>190208</v>
      </c>
      <c r="Z4225">
        <v>219382</v>
      </c>
      <c r="AA4225">
        <v>194382</v>
      </c>
      <c r="AB4225" t="s">
        <v>63</v>
      </c>
      <c r="AC4225" s="1">
        <v>42548</v>
      </c>
      <c r="AD4225">
        <v>230000</v>
      </c>
      <c r="AE4225">
        <v>2766</v>
      </c>
      <c r="AF4225">
        <v>2467</v>
      </c>
      <c r="AG4225" t="s">
        <v>64</v>
      </c>
      <c r="AH4225" t="s">
        <v>76</v>
      </c>
      <c r="AI4225">
        <v>1</v>
      </c>
      <c r="AJ4225">
        <v>1999</v>
      </c>
      <c r="AK4225">
        <v>3</v>
      </c>
      <c r="AL4225">
        <v>2</v>
      </c>
      <c r="AN4225">
        <v>1804</v>
      </c>
      <c r="AO4225">
        <v>32</v>
      </c>
      <c r="AP4225" t="s">
        <v>63</v>
      </c>
      <c r="AQ4225" t="s">
        <v>66</v>
      </c>
      <c r="AR4225">
        <v>2789</v>
      </c>
      <c r="AW4225" t="s">
        <v>20202</v>
      </c>
      <c r="AX4225" t="s">
        <v>20203</v>
      </c>
      <c r="AY4225" t="s">
        <v>20204</v>
      </c>
      <c r="AZ4225" t="s">
        <v>70</v>
      </c>
    </row>
    <row r="4226" spans="1:52" x14ac:dyDescent="0.3">
      <c r="A4226">
        <v>1945704</v>
      </c>
      <c r="B4226" t="s">
        <v>20205</v>
      </c>
      <c r="C4226" t="str">
        <f t="shared" ref="C4226:C4289" si="494">"7492"</f>
        <v>7492</v>
      </c>
      <c r="D4226" t="s">
        <v>20169</v>
      </c>
      <c r="E4226" t="str">
        <f>"0000"</f>
        <v>0000</v>
      </c>
      <c r="F4226" t="s">
        <v>108</v>
      </c>
      <c r="G4226" t="str">
        <f>"13"</f>
        <v>13</v>
      </c>
      <c r="H4226" t="s">
        <v>55</v>
      </c>
      <c r="I4226" t="s">
        <v>3086</v>
      </c>
      <c r="J4226" t="s">
        <v>20170</v>
      </c>
      <c r="K4226">
        <v>0</v>
      </c>
      <c r="L4226">
        <v>130002</v>
      </c>
      <c r="M4226">
        <v>2.98</v>
      </c>
      <c r="N4226" t="str">
        <f t="shared" si="493"/>
        <v>0000</v>
      </c>
      <c r="O4226">
        <v>3185</v>
      </c>
      <c r="P4226" t="s">
        <v>72</v>
      </c>
      <c r="Q4226" t="s">
        <v>20206</v>
      </c>
      <c r="R4226" t="s">
        <v>140</v>
      </c>
      <c r="T4226" t="s">
        <v>61</v>
      </c>
      <c r="V4226" t="s">
        <v>20207</v>
      </c>
      <c r="W4226">
        <v>30440</v>
      </c>
      <c r="X4226">
        <v>30440</v>
      </c>
      <c r="Y4226">
        <v>0</v>
      </c>
      <c r="Z4226">
        <v>30440</v>
      </c>
      <c r="AA4226">
        <v>30440</v>
      </c>
      <c r="AB4226" t="s">
        <v>72</v>
      </c>
      <c r="AC4226" s="1">
        <v>29099</v>
      </c>
      <c r="AD4226">
        <v>19300</v>
      </c>
      <c r="AE4226">
        <v>544</v>
      </c>
      <c r="AF4226">
        <v>1229</v>
      </c>
      <c r="AG4226" t="s">
        <v>103</v>
      </c>
      <c r="AH4226" t="s">
        <v>873</v>
      </c>
      <c r="AR4226">
        <v>0</v>
      </c>
      <c r="AW4226" t="s">
        <v>20208</v>
      </c>
      <c r="AY4226" t="s">
        <v>20209</v>
      </c>
      <c r="AZ4226" t="s">
        <v>20210</v>
      </c>
    </row>
    <row r="4227" spans="1:52" x14ac:dyDescent="0.3">
      <c r="A4227">
        <v>1945739</v>
      </c>
      <c r="B4227" t="s">
        <v>20211</v>
      </c>
      <c r="C4227" t="str">
        <f t="shared" si="494"/>
        <v>7492</v>
      </c>
      <c r="D4227" t="s">
        <v>20169</v>
      </c>
      <c r="E4227" t="str">
        <f>"0100"</f>
        <v>0100</v>
      </c>
      <c r="F4227" t="s">
        <v>54</v>
      </c>
      <c r="G4227" t="str">
        <f>"13"</f>
        <v>13</v>
      </c>
      <c r="H4227" t="s">
        <v>55</v>
      </c>
      <c r="I4227" t="s">
        <v>3086</v>
      </c>
      <c r="J4227" t="s">
        <v>20170</v>
      </c>
      <c r="K4227">
        <v>1</v>
      </c>
      <c r="L4227">
        <v>140391</v>
      </c>
      <c r="M4227">
        <v>3.22</v>
      </c>
      <c r="N4227" t="str">
        <f t="shared" si="493"/>
        <v>0000</v>
      </c>
      <c r="O4227">
        <v>3223</v>
      </c>
      <c r="P4227" t="s">
        <v>72</v>
      </c>
      <c r="Q4227" t="s">
        <v>20212</v>
      </c>
      <c r="R4227" t="s">
        <v>140</v>
      </c>
      <c r="T4227" t="s">
        <v>61</v>
      </c>
      <c r="V4227" t="s">
        <v>20213</v>
      </c>
      <c r="W4227">
        <v>377901</v>
      </c>
      <c r="X4227">
        <v>32870</v>
      </c>
      <c r="Y4227">
        <v>345031</v>
      </c>
      <c r="Z4227">
        <v>347477</v>
      </c>
      <c r="AA4227">
        <v>322477</v>
      </c>
      <c r="AB4227" t="s">
        <v>63</v>
      </c>
      <c r="AC4227" s="1">
        <v>42097</v>
      </c>
      <c r="AD4227">
        <v>257500</v>
      </c>
      <c r="AE4227">
        <v>2681</v>
      </c>
      <c r="AF4227">
        <v>371</v>
      </c>
      <c r="AG4227" t="s">
        <v>64</v>
      </c>
      <c r="AH4227" t="s">
        <v>76</v>
      </c>
      <c r="AI4227">
        <v>1</v>
      </c>
      <c r="AJ4227">
        <v>2003</v>
      </c>
      <c r="AK4227">
        <v>4</v>
      </c>
      <c r="AL4227">
        <v>2</v>
      </c>
      <c r="AM4227">
        <v>1</v>
      </c>
      <c r="AN4227">
        <v>2597</v>
      </c>
      <c r="AO4227">
        <v>32</v>
      </c>
      <c r="AP4227" t="s">
        <v>72</v>
      </c>
      <c r="AQ4227" t="s">
        <v>66</v>
      </c>
      <c r="AR4227">
        <v>3638</v>
      </c>
      <c r="AW4227" t="s">
        <v>20214</v>
      </c>
      <c r="AX4227" t="s">
        <v>20215</v>
      </c>
      <c r="AY4227" t="s">
        <v>20216</v>
      </c>
      <c r="AZ4227" t="s">
        <v>70</v>
      </c>
    </row>
    <row r="4228" spans="1:52" x14ac:dyDescent="0.3">
      <c r="A4228">
        <v>2099739</v>
      </c>
      <c r="B4228" t="s">
        <v>20217</v>
      </c>
      <c r="C4228" t="str">
        <f t="shared" si="494"/>
        <v>7492</v>
      </c>
      <c r="D4228" t="s">
        <v>20169</v>
      </c>
      <c r="E4228" t="str">
        <f>"0100"</f>
        <v>0100</v>
      </c>
      <c r="F4228" t="s">
        <v>54</v>
      </c>
      <c r="G4228" t="str">
        <f t="shared" ref="G4228:G4235" si="495">"12"</f>
        <v>12</v>
      </c>
      <c r="H4228" t="s">
        <v>55</v>
      </c>
      <c r="I4228" t="s">
        <v>3086</v>
      </c>
      <c r="J4228" t="s">
        <v>20170</v>
      </c>
      <c r="K4228">
        <v>1</v>
      </c>
      <c r="L4228">
        <v>125418</v>
      </c>
      <c r="M4228">
        <v>2.88</v>
      </c>
      <c r="N4228" t="str">
        <f t="shared" si="493"/>
        <v>0000</v>
      </c>
      <c r="O4228">
        <v>6031</v>
      </c>
      <c r="P4228" t="s">
        <v>58</v>
      </c>
      <c r="Q4228" t="s">
        <v>330</v>
      </c>
      <c r="R4228" t="s">
        <v>331</v>
      </c>
      <c r="T4228" t="s">
        <v>61</v>
      </c>
      <c r="V4228" t="s">
        <v>20218</v>
      </c>
      <c r="W4228">
        <v>288826</v>
      </c>
      <c r="X4228">
        <v>29370</v>
      </c>
      <c r="Y4228">
        <v>259456</v>
      </c>
      <c r="Z4228">
        <v>236339</v>
      </c>
      <c r="AA4228">
        <v>211339</v>
      </c>
      <c r="AB4228" t="s">
        <v>63</v>
      </c>
      <c r="AC4228" s="1">
        <v>36861</v>
      </c>
      <c r="AD4228">
        <v>275000</v>
      </c>
      <c r="AE4228">
        <v>1397</v>
      </c>
      <c r="AF4228">
        <v>2322</v>
      </c>
      <c r="AG4228" t="s">
        <v>64</v>
      </c>
      <c r="AH4228" t="s">
        <v>76</v>
      </c>
      <c r="AI4228">
        <v>1</v>
      </c>
      <c r="AJ4228">
        <v>1996</v>
      </c>
      <c r="AK4228">
        <v>3</v>
      </c>
      <c r="AL4228">
        <v>2</v>
      </c>
      <c r="AN4228">
        <v>2493</v>
      </c>
      <c r="AO4228">
        <v>32</v>
      </c>
      <c r="AP4228" t="s">
        <v>63</v>
      </c>
      <c r="AQ4228" t="s">
        <v>66</v>
      </c>
      <c r="AR4228">
        <v>3556</v>
      </c>
      <c r="AW4228" t="s">
        <v>20219</v>
      </c>
      <c r="AX4228" t="s">
        <v>20220</v>
      </c>
      <c r="AY4228" t="s">
        <v>20221</v>
      </c>
      <c r="AZ4228" t="s">
        <v>70</v>
      </c>
    </row>
    <row r="4229" spans="1:52" x14ac:dyDescent="0.3">
      <c r="A4229">
        <v>2099780</v>
      </c>
      <c r="B4229" t="s">
        <v>20222</v>
      </c>
      <c r="C4229" t="str">
        <f t="shared" si="494"/>
        <v>7492</v>
      </c>
      <c r="D4229" t="s">
        <v>20169</v>
      </c>
      <c r="E4229" t="str">
        <f>"0100"</f>
        <v>0100</v>
      </c>
      <c r="F4229" t="s">
        <v>54</v>
      </c>
      <c r="G4229" t="str">
        <f t="shared" si="495"/>
        <v>12</v>
      </c>
      <c r="H4229" t="s">
        <v>55</v>
      </c>
      <c r="I4229" t="s">
        <v>3086</v>
      </c>
      <c r="J4229" t="s">
        <v>20170</v>
      </c>
      <c r="K4229">
        <v>1</v>
      </c>
      <c r="L4229">
        <v>120000</v>
      </c>
      <c r="M4229">
        <v>2.75</v>
      </c>
      <c r="N4229" t="str">
        <f t="shared" si="493"/>
        <v>0000</v>
      </c>
      <c r="O4229">
        <v>4811</v>
      </c>
      <c r="P4229" t="s">
        <v>72</v>
      </c>
      <c r="Q4229" t="s">
        <v>20223</v>
      </c>
      <c r="R4229" t="s">
        <v>88</v>
      </c>
      <c r="T4229" t="s">
        <v>61</v>
      </c>
      <c r="V4229" t="s">
        <v>20224</v>
      </c>
      <c r="W4229">
        <v>237225</v>
      </c>
      <c r="X4229">
        <v>28100</v>
      </c>
      <c r="Y4229">
        <v>209125</v>
      </c>
      <c r="Z4229">
        <v>187184</v>
      </c>
      <c r="AA4229">
        <v>162184</v>
      </c>
      <c r="AB4229" t="s">
        <v>63</v>
      </c>
      <c r="AC4229" s="1">
        <v>36404</v>
      </c>
      <c r="AD4229">
        <v>24000</v>
      </c>
      <c r="AE4229">
        <v>1331</v>
      </c>
      <c r="AF4229">
        <v>1319</v>
      </c>
      <c r="AG4229" t="s">
        <v>103</v>
      </c>
      <c r="AH4229" t="s">
        <v>873</v>
      </c>
      <c r="AI4229">
        <v>1</v>
      </c>
      <c r="AJ4229">
        <v>2005</v>
      </c>
      <c r="AK4229">
        <v>3</v>
      </c>
      <c r="AL4229">
        <v>2</v>
      </c>
      <c r="AN4229">
        <v>2119</v>
      </c>
      <c r="AO4229">
        <v>32</v>
      </c>
      <c r="AP4229" t="s">
        <v>63</v>
      </c>
      <c r="AQ4229" t="s">
        <v>66</v>
      </c>
      <c r="AR4229">
        <v>2913</v>
      </c>
      <c r="AW4229" t="s">
        <v>20225</v>
      </c>
      <c r="AX4229" t="s">
        <v>20226</v>
      </c>
      <c r="AY4229" t="s">
        <v>20227</v>
      </c>
      <c r="AZ4229" t="s">
        <v>70</v>
      </c>
    </row>
    <row r="4230" spans="1:52" x14ac:dyDescent="0.3">
      <c r="A4230">
        <v>2099925</v>
      </c>
      <c r="B4230" t="s">
        <v>20228</v>
      </c>
      <c r="C4230" t="str">
        <f t="shared" si="494"/>
        <v>7492</v>
      </c>
      <c r="D4230" t="s">
        <v>20169</v>
      </c>
      <c r="E4230" t="str">
        <f>"0100"</f>
        <v>0100</v>
      </c>
      <c r="F4230" t="s">
        <v>54</v>
      </c>
      <c r="G4230" t="str">
        <f t="shared" si="495"/>
        <v>12</v>
      </c>
      <c r="H4230" t="s">
        <v>55</v>
      </c>
      <c r="I4230" t="s">
        <v>3086</v>
      </c>
      <c r="J4230" t="s">
        <v>20170</v>
      </c>
      <c r="K4230">
        <v>1</v>
      </c>
      <c r="L4230">
        <v>120000</v>
      </c>
      <c r="M4230">
        <v>2.75</v>
      </c>
      <c r="N4230" t="str">
        <f t="shared" si="493"/>
        <v>0000</v>
      </c>
      <c r="O4230">
        <v>4813</v>
      </c>
      <c r="P4230" t="s">
        <v>72</v>
      </c>
      <c r="Q4230" t="s">
        <v>20229</v>
      </c>
      <c r="R4230" t="s">
        <v>74</v>
      </c>
      <c r="T4230" t="s">
        <v>61</v>
      </c>
      <c r="V4230" t="s">
        <v>20230</v>
      </c>
      <c r="W4230">
        <v>285846</v>
      </c>
      <c r="X4230">
        <v>28100</v>
      </c>
      <c r="Y4230">
        <v>257746</v>
      </c>
      <c r="Z4230">
        <v>220752</v>
      </c>
      <c r="AA4230">
        <v>195752</v>
      </c>
      <c r="AB4230" t="s">
        <v>63</v>
      </c>
      <c r="AC4230" s="1">
        <v>35977</v>
      </c>
      <c r="AD4230">
        <v>15000</v>
      </c>
      <c r="AE4230">
        <v>1257</v>
      </c>
      <c r="AF4230">
        <v>57</v>
      </c>
      <c r="AG4230" t="s">
        <v>103</v>
      </c>
      <c r="AH4230" t="s">
        <v>76</v>
      </c>
      <c r="AI4230">
        <v>1</v>
      </c>
      <c r="AJ4230">
        <v>2000</v>
      </c>
      <c r="AK4230">
        <v>3</v>
      </c>
      <c r="AL4230">
        <v>3</v>
      </c>
      <c r="AN4230">
        <v>2737</v>
      </c>
      <c r="AO4230">
        <v>32</v>
      </c>
      <c r="AP4230" t="s">
        <v>72</v>
      </c>
      <c r="AQ4230" t="s">
        <v>66</v>
      </c>
      <c r="AR4230">
        <v>3839</v>
      </c>
      <c r="AW4230" t="s">
        <v>20231</v>
      </c>
      <c r="AX4230" t="s">
        <v>20232</v>
      </c>
      <c r="AY4230" t="s">
        <v>20233</v>
      </c>
      <c r="AZ4230" t="s">
        <v>70</v>
      </c>
    </row>
    <row r="4231" spans="1:52" x14ac:dyDescent="0.3">
      <c r="A4231">
        <v>2099976</v>
      </c>
      <c r="B4231" t="s">
        <v>20234</v>
      </c>
      <c r="C4231" t="str">
        <f t="shared" si="494"/>
        <v>7492</v>
      </c>
      <c r="D4231" t="s">
        <v>20169</v>
      </c>
      <c r="E4231" t="str">
        <f>"0000"</f>
        <v>0000</v>
      </c>
      <c r="F4231" t="s">
        <v>108</v>
      </c>
      <c r="G4231" t="str">
        <f t="shared" si="495"/>
        <v>12</v>
      </c>
      <c r="H4231" t="s">
        <v>55</v>
      </c>
      <c r="I4231" t="s">
        <v>3086</v>
      </c>
      <c r="J4231" t="s">
        <v>20170</v>
      </c>
      <c r="K4231">
        <v>0</v>
      </c>
      <c r="L4231">
        <v>119866</v>
      </c>
      <c r="M4231">
        <v>2.75</v>
      </c>
      <c r="N4231" t="str">
        <f t="shared" si="493"/>
        <v>0000</v>
      </c>
      <c r="O4231">
        <v>4707</v>
      </c>
      <c r="P4231" t="s">
        <v>72</v>
      </c>
      <c r="Q4231" t="s">
        <v>20229</v>
      </c>
      <c r="R4231" t="s">
        <v>74</v>
      </c>
      <c r="T4231" t="s">
        <v>61</v>
      </c>
      <c r="V4231" t="s">
        <v>20235</v>
      </c>
      <c r="W4231">
        <v>28070</v>
      </c>
      <c r="X4231">
        <v>28070</v>
      </c>
      <c r="Y4231">
        <v>0</v>
      </c>
      <c r="Z4231">
        <v>28070</v>
      </c>
      <c r="AA4231">
        <v>28070</v>
      </c>
      <c r="AB4231" t="s">
        <v>72</v>
      </c>
      <c r="AC4231" s="1">
        <v>35947</v>
      </c>
      <c r="AD4231">
        <v>27000</v>
      </c>
      <c r="AE4231">
        <v>1248</v>
      </c>
      <c r="AF4231">
        <v>1864</v>
      </c>
      <c r="AG4231" t="s">
        <v>103</v>
      </c>
      <c r="AH4231" t="s">
        <v>873</v>
      </c>
      <c r="AR4231">
        <v>0</v>
      </c>
      <c r="AW4231" t="s">
        <v>20236</v>
      </c>
      <c r="AY4231" t="s">
        <v>20237</v>
      </c>
      <c r="AZ4231" t="s">
        <v>20238</v>
      </c>
    </row>
    <row r="4232" spans="1:52" x14ac:dyDescent="0.3">
      <c r="A4232">
        <v>2100354</v>
      </c>
      <c r="B4232" t="s">
        <v>20239</v>
      </c>
      <c r="C4232" t="str">
        <f t="shared" si="494"/>
        <v>7492</v>
      </c>
      <c r="D4232" t="s">
        <v>20169</v>
      </c>
      <c r="E4232" t="str">
        <f>"0100"</f>
        <v>0100</v>
      </c>
      <c r="F4232" t="s">
        <v>54</v>
      </c>
      <c r="G4232" t="str">
        <f t="shared" si="495"/>
        <v>12</v>
      </c>
      <c r="H4232" t="s">
        <v>55</v>
      </c>
      <c r="I4232" t="s">
        <v>3086</v>
      </c>
      <c r="J4232" t="s">
        <v>20170</v>
      </c>
      <c r="K4232">
        <v>1</v>
      </c>
      <c r="L4232">
        <v>124805</v>
      </c>
      <c r="M4232">
        <v>2.87</v>
      </c>
      <c r="N4232" t="str">
        <f t="shared" si="493"/>
        <v>0000</v>
      </c>
      <c r="O4232">
        <v>6454</v>
      </c>
      <c r="P4232" t="s">
        <v>58</v>
      </c>
      <c r="Q4232" t="s">
        <v>330</v>
      </c>
      <c r="R4232" t="s">
        <v>331</v>
      </c>
      <c r="T4232" t="s">
        <v>61</v>
      </c>
      <c r="V4232" t="s">
        <v>20240</v>
      </c>
      <c r="W4232">
        <v>299588</v>
      </c>
      <c r="X4232">
        <v>29220</v>
      </c>
      <c r="Y4232">
        <v>270368</v>
      </c>
      <c r="Z4232">
        <v>233797</v>
      </c>
      <c r="AA4232">
        <v>208797</v>
      </c>
      <c r="AB4232" t="s">
        <v>63</v>
      </c>
      <c r="AC4232" s="1">
        <v>41153</v>
      </c>
      <c r="AD4232">
        <v>192500</v>
      </c>
      <c r="AE4232">
        <v>2506</v>
      </c>
      <c r="AF4232">
        <v>1877</v>
      </c>
      <c r="AG4232" t="s">
        <v>64</v>
      </c>
      <c r="AH4232" t="s">
        <v>76</v>
      </c>
      <c r="AI4232">
        <v>1</v>
      </c>
      <c r="AJ4232">
        <v>2000</v>
      </c>
      <c r="AK4232">
        <v>3</v>
      </c>
      <c r="AL4232">
        <v>3</v>
      </c>
      <c r="AN4232">
        <v>2424</v>
      </c>
      <c r="AO4232">
        <v>32</v>
      </c>
      <c r="AP4232" t="s">
        <v>63</v>
      </c>
      <c r="AQ4232" t="s">
        <v>66</v>
      </c>
      <c r="AR4232">
        <v>3712</v>
      </c>
      <c r="AW4232" t="s">
        <v>20241</v>
      </c>
      <c r="AY4232" t="s">
        <v>20242</v>
      </c>
      <c r="AZ4232" t="s">
        <v>70</v>
      </c>
    </row>
    <row r="4233" spans="1:52" x14ac:dyDescent="0.3">
      <c r="A4233">
        <v>2100745</v>
      </c>
      <c r="B4233" t="s">
        <v>20243</v>
      </c>
      <c r="C4233" t="str">
        <f t="shared" si="494"/>
        <v>7492</v>
      </c>
      <c r="D4233" t="s">
        <v>20169</v>
      </c>
      <c r="E4233" t="str">
        <f>"0100"</f>
        <v>0100</v>
      </c>
      <c r="F4233" t="s">
        <v>54</v>
      </c>
      <c r="G4233" t="str">
        <f t="shared" si="495"/>
        <v>12</v>
      </c>
      <c r="H4233" t="s">
        <v>55</v>
      </c>
      <c r="I4233" t="s">
        <v>3086</v>
      </c>
      <c r="J4233" t="s">
        <v>20170</v>
      </c>
      <c r="K4233">
        <v>1</v>
      </c>
      <c r="L4233">
        <v>120000</v>
      </c>
      <c r="M4233">
        <v>2.75</v>
      </c>
      <c r="N4233" t="str">
        <f t="shared" si="493"/>
        <v>0000</v>
      </c>
      <c r="O4233">
        <v>4368</v>
      </c>
      <c r="P4233" t="s">
        <v>72</v>
      </c>
      <c r="Q4233" t="s">
        <v>20244</v>
      </c>
      <c r="R4233" t="s">
        <v>140</v>
      </c>
      <c r="T4233" t="s">
        <v>61</v>
      </c>
      <c r="V4233" t="s">
        <v>20245</v>
      </c>
      <c r="W4233">
        <v>342218</v>
      </c>
      <c r="X4233">
        <v>28100</v>
      </c>
      <c r="Y4233">
        <v>314118</v>
      </c>
      <c r="Z4233">
        <v>342218</v>
      </c>
      <c r="AA4233">
        <v>317218</v>
      </c>
      <c r="AB4233" t="s">
        <v>63</v>
      </c>
      <c r="AC4233" s="1">
        <v>41883</v>
      </c>
      <c r="AD4233">
        <v>39000</v>
      </c>
      <c r="AE4233">
        <v>2647</v>
      </c>
      <c r="AF4233">
        <v>1909</v>
      </c>
      <c r="AG4233" t="s">
        <v>103</v>
      </c>
      <c r="AH4233" t="s">
        <v>76</v>
      </c>
      <c r="AI4233">
        <v>1</v>
      </c>
      <c r="AJ4233">
        <v>2019</v>
      </c>
      <c r="AK4233">
        <v>3</v>
      </c>
      <c r="AL4233">
        <v>3</v>
      </c>
      <c r="AN4233">
        <v>2508</v>
      </c>
      <c r="AO4233">
        <v>32</v>
      </c>
      <c r="AP4233" t="s">
        <v>63</v>
      </c>
      <c r="AQ4233" t="s">
        <v>66</v>
      </c>
      <c r="AR4233">
        <v>4021</v>
      </c>
      <c r="AW4233" t="s">
        <v>20246</v>
      </c>
      <c r="AX4233" t="s">
        <v>20247</v>
      </c>
      <c r="AY4233" t="s">
        <v>20248</v>
      </c>
      <c r="AZ4233" t="s">
        <v>20249</v>
      </c>
    </row>
    <row r="4234" spans="1:52" x14ac:dyDescent="0.3">
      <c r="A4234">
        <v>2100834</v>
      </c>
      <c r="B4234" t="s">
        <v>20250</v>
      </c>
      <c r="C4234" t="str">
        <f t="shared" si="494"/>
        <v>7492</v>
      </c>
      <c r="D4234" t="s">
        <v>20169</v>
      </c>
      <c r="E4234" t="str">
        <f>"0100"</f>
        <v>0100</v>
      </c>
      <c r="F4234" t="s">
        <v>54</v>
      </c>
      <c r="G4234" t="str">
        <f t="shared" si="495"/>
        <v>12</v>
      </c>
      <c r="H4234" t="s">
        <v>55</v>
      </c>
      <c r="I4234" t="s">
        <v>3086</v>
      </c>
      <c r="J4234" t="s">
        <v>20170</v>
      </c>
      <c r="K4234">
        <v>1</v>
      </c>
      <c r="L4234">
        <v>120000</v>
      </c>
      <c r="M4234">
        <v>2.75</v>
      </c>
      <c r="N4234" t="str">
        <f t="shared" si="493"/>
        <v>0000</v>
      </c>
      <c r="O4234">
        <v>6264</v>
      </c>
      <c r="P4234" t="s">
        <v>58</v>
      </c>
      <c r="Q4234" t="s">
        <v>330</v>
      </c>
      <c r="R4234" t="s">
        <v>331</v>
      </c>
      <c r="T4234" t="s">
        <v>61</v>
      </c>
      <c r="V4234" t="s">
        <v>20251</v>
      </c>
      <c r="W4234">
        <v>243675</v>
      </c>
      <c r="X4234">
        <v>28100</v>
      </c>
      <c r="Y4234">
        <v>215575</v>
      </c>
      <c r="Z4234">
        <v>208132</v>
      </c>
      <c r="AA4234">
        <v>178132</v>
      </c>
      <c r="AB4234" t="s">
        <v>63</v>
      </c>
      <c r="AC4234" s="1">
        <v>35551</v>
      </c>
      <c r="AD4234">
        <v>28000</v>
      </c>
      <c r="AE4234">
        <v>1187</v>
      </c>
      <c r="AF4234">
        <v>109</v>
      </c>
      <c r="AG4234" t="s">
        <v>103</v>
      </c>
      <c r="AH4234" t="s">
        <v>873</v>
      </c>
      <c r="AI4234">
        <v>1</v>
      </c>
      <c r="AJ4234">
        <v>2002</v>
      </c>
      <c r="AK4234">
        <v>3</v>
      </c>
      <c r="AL4234">
        <v>2</v>
      </c>
      <c r="AN4234">
        <v>2147</v>
      </c>
      <c r="AO4234">
        <v>32</v>
      </c>
      <c r="AP4234" t="s">
        <v>63</v>
      </c>
      <c r="AQ4234" t="s">
        <v>66</v>
      </c>
      <c r="AR4234">
        <v>2829</v>
      </c>
      <c r="AW4234" t="s">
        <v>20252</v>
      </c>
      <c r="AX4234" t="s">
        <v>20253</v>
      </c>
      <c r="AY4234" t="s">
        <v>20254</v>
      </c>
      <c r="AZ4234" t="s">
        <v>70</v>
      </c>
    </row>
    <row r="4235" spans="1:52" x14ac:dyDescent="0.3">
      <c r="A4235">
        <v>1456363</v>
      </c>
      <c r="B4235" t="s">
        <v>20255</v>
      </c>
      <c r="C4235" t="str">
        <f t="shared" si="494"/>
        <v>7492</v>
      </c>
      <c r="D4235" t="s">
        <v>20169</v>
      </c>
      <c r="E4235" t="str">
        <f>"0000"</f>
        <v>0000</v>
      </c>
      <c r="F4235" t="s">
        <v>108</v>
      </c>
      <c r="G4235" t="str">
        <f t="shared" si="495"/>
        <v>12</v>
      </c>
      <c r="H4235" t="s">
        <v>55</v>
      </c>
      <c r="I4235" t="s">
        <v>3086</v>
      </c>
      <c r="J4235" t="s">
        <v>20170</v>
      </c>
      <c r="K4235">
        <v>0</v>
      </c>
      <c r="L4235">
        <v>146522</v>
      </c>
      <c r="M4235">
        <v>3.36</v>
      </c>
      <c r="N4235" t="str">
        <f t="shared" si="493"/>
        <v>0000</v>
      </c>
      <c r="O4235">
        <v>6055</v>
      </c>
      <c r="P4235" t="s">
        <v>58</v>
      </c>
      <c r="Q4235" t="s">
        <v>20256</v>
      </c>
      <c r="R4235" t="s">
        <v>331</v>
      </c>
      <c r="T4235" t="s">
        <v>61</v>
      </c>
      <c r="V4235" t="s">
        <v>20257</v>
      </c>
      <c r="W4235">
        <v>34310</v>
      </c>
      <c r="X4235">
        <v>34310</v>
      </c>
      <c r="Y4235">
        <v>0</v>
      </c>
      <c r="Z4235">
        <v>34310</v>
      </c>
      <c r="AA4235">
        <v>34310</v>
      </c>
      <c r="AB4235" t="s">
        <v>72</v>
      </c>
      <c r="AC4235" s="1">
        <v>36404</v>
      </c>
      <c r="AD4235">
        <v>24000</v>
      </c>
      <c r="AE4235">
        <v>1327</v>
      </c>
      <c r="AF4235">
        <v>305</v>
      </c>
      <c r="AG4235" t="s">
        <v>103</v>
      </c>
      <c r="AH4235" t="s">
        <v>76</v>
      </c>
      <c r="AR4235">
        <v>0</v>
      </c>
      <c r="AW4235" t="s">
        <v>20258</v>
      </c>
      <c r="AY4235" t="s">
        <v>20259</v>
      </c>
      <c r="AZ4235" t="s">
        <v>20260</v>
      </c>
    </row>
    <row r="4236" spans="1:52" x14ac:dyDescent="0.3">
      <c r="A4236">
        <v>1456533</v>
      </c>
      <c r="B4236" t="s">
        <v>20261</v>
      </c>
      <c r="C4236" t="str">
        <f t="shared" si="494"/>
        <v>7492</v>
      </c>
      <c r="D4236" t="s">
        <v>20169</v>
      </c>
      <c r="E4236" t="str">
        <f>"0100"</f>
        <v>0100</v>
      </c>
      <c r="F4236" t="s">
        <v>54</v>
      </c>
      <c r="G4236" t="str">
        <f>"13"</f>
        <v>13</v>
      </c>
      <c r="H4236" t="s">
        <v>55</v>
      </c>
      <c r="I4236" t="s">
        <v>3086</v>
      </c>
      <c r="J4236" t="s">
        <v>20170</v>
      </c>
      <c r="K4236">
        <v>1</v>
      </c>
      <c r="L4236">
        <v>126008</v>
      </c>
      <c r="M4236">
        <v>2.89</v>
      </c>
      <c r="N4236" t="str">
        <f t="shared" si="493"/>
        <v>0000</v>
      </c>
      <c r="O4236">
        <v>3572</v>
      </c>
      <c r="P4236" t="s">
        <v>72</v>
      </c>
      <c r="Q4236" t="s">
        <v>20262</v>
      </c>
      <c r="R4236" t="s">
        <v>140</v>
      </c>
      <c r="T4236" t="s">
        <v>61</v>
      </c>
      <c r="V4236" t="s">
        <v>20263</v>
      </c>
      <c r="W4236">
        <v>388104</v>
      </c>
      <c r="X4236">
        <v>29510</v>
      </c>
      <c r="Y4236">
        <v>358594</v>
      </c>
      <c r="Z4236">
        <v>358647</v>
      </c>
      <c r="AA4236">
        <v>333647</v>
      </c>
      <c r="AB4236" t="s">
        <v>72</v>
      </c>
      <c r="AC4236" s="1">
        <v>43867</v>
      </c>
      <c r="AD4236">
        <v>580000</v>
      </c>
      <c r="AE4236">
        <v>3038</v>
      </c>
      <c r="AF4236">
        <v>1602</v>
      </c>
      <c r="AG4236" t="s">
        <v>64</v>
      </c>
      <c r="AH4236" t="s">
        <v>570</v>
      </c>
      <c r="AI4236">
        <v>1</v>
      </c>
      <c r="AJ4236">
        <v>2001</v>
      </c>
      <c r="AK4236">
        <v>3</v>
      </c>
      <c r="AL4236">
        <v>3</v>
      </c>
      <c r="AN4236">
        <v>3828</v>
      </c>
      <c r="AO4236">
        <v>32</v>
      </c>
      <c r="AP4236" t="s">
        <v>63</v>
      </c>
      <c r="AQ4236" t="s">
        <v>66</v>
      </c>
      <c r="AR4236">
        <v>5162</v>
      </c>
      <c r="AW4236" t="s">
        <v>20264</v>
      </c>
      <c r="AY4236" t="s">
        <v>20265</v>
      </c>
      <c r="AZ4236" t="s">
        <v>70</v>
      </c>
    </row>
    <row r="4237" spans="1:52" x14ac:dyDescent="0.3">
      <c r="A4237">
        <v>1456541</v>
      </c>
      <c r="B4237" t="s">
        <v>20266</v>
      </c>
      <c r="C4237" t="str">
        <f t="shared" si="494"/>
        <v>7492</v>
      </c>
      <c r="D4237" t="s">
        <v>20169</v>
      </c>
      <c r="E4237" t="str">
        <f>"0000"</f>
        <v>0000</v>
      </c>
      <c r="F4237" t="s">
        <v>108</v>
      </c>
      <c r="G4237" t="str">
        <f>"13"</f>
        <v>13</v>
      </c>
      <c r="H4237" t="s">
        <v>55</v>
      </c>
      <c r="I4237" t="s">
        <v>3086</v>
      </c>
      <c r="J4237" t="s">
        <v>20170</v>
      </c>
      <c r="K4237">
        <v>1</v>
      </c>
      <c r="L4237">
        <v>138416</v>
      </c>
      <c r="M4237">
        <v>3.18</v>
      </c>
      <c r="N4237" t="str">
        <f t="shared" si="493"/>
        <v>0000</v>
      </c>
      <c r="O4237">
        <v>3534</v>
      </c>
      <c r="P4237" t="s">
        <v>72</v>
      </c>
      <c r="Q4237" t="s">
        <v>20262</v>
      </c>
      <c r="R4237" t="s">
        <v>140</v>
      </c>
      <c r="T4237" t="s">
        <v>61</v>
      </c>
      <c r="V4237" t="s">
        <v>20267</v>
      </c>
      <c r="W4237">
        <v>39440</v>
      </c>
      <c r="X4237">
        <v>32410</v>
      </c>
      <c r="Y4237">
        <v>7030</v>
      </c>
      <c r="Z4237">
        <v>39440</v>
      </c>
      <c r="AA4237">
        <v>39440</v>
      </c>
      <c r="AB4237" t="s">
        <v>72</v>
      </c>
      <c r="AC4237" s="1">
        <v>43867</v>
      </c>
      <c r="AD4237">
        <v>580000</v>
      </c>
      <c r="AE4237">
        <v>3038</v>
      </c>
      <c r="AF4237">
        <v>1602</v>
      </c>
      <c r="AG4237" t="s">
        <v>64</v>
      </c>
      <c r="AH4237" t="s">
        <v>570</v>
      </c>
      <c r="AR4237">
        <v>0</v>
      </c>
      <c r="AW4237" t="s">
        <v>20264</v>
      </c>
      <c r="AY4237" t="s">
        <v>20265</v>
      </c>
      <c r="AZ4237" t="s">
        <v>70</v>
      </c>
    </row>
    <row r="4238" spans="1:52" x14ac:dyDescent="0.3">
      <c r="A4238">
        <v>1456592</v>
      </c>
      <c r="B4238" t="s">
        <v>20268</v>
      </c>
      <c r="C4238" t="str">
        <f t="shared" si="494"/>
        <v>7492</v>
      </c>
      <c r="D4238" t="s">
        <v>20169</v>
      </c>
      <c r="E4238" t="str">
        <f>"0100"</f>
        <v>0100</v>
      </c>
      <c r="F4238" t="s">
        <v>54</v>
      </c>
      <c r="G4238" t="str">
        <f>"18"</f>
        <v>18</v>
      </c>
      <c r="H4238" t="s">
        <v>55</v>
      </c>
      <c r="I4238" t="s">
        <v>56</v>
      </c>
      <c r="J4238" t="s">
        <v>20170</v>
      </c>
      <c r="K4238">
        <v>1</v>
      </c>
      <c r="L4238">
        <v>132000</v>
      </c>
      <c r="M4238">
        <v>3.03</v>
      </c>
      <c r="N4238" t="str">
        <f t="shared" si="493"/>
        <v>0000</v>
      </c>
      <c r="O4238">
        <v>3305</v>
      </c>
      <c r="P4238" t="s">
        <v>72</v>
      </c>
      <c r="Q4238" t="s">
        <v>20262</v>
      </c>
      <c r="R4238" t="s">
        <v>140</v>
      </c>
      <c r="T4238" t="s">
        <v>61</v>
      </c>
      <c r="V4238" t="s">
        <v>20269</v>
      </c>
      <c r="W4238">
        <v>185046</v>
      </c>
      <c r="X4238">
        <v>30910</v>
      </c>
      <c r="Y4238">
        <v>154136</v>
      </c>
      <c r="Z4238">
        <v>147080</v>
      </c>
      <c r="AA4238">
        <v>122080</v>
      </c>
      <c r="AB4238" t="s">
        <v>63</v>
      </c>
      <c r="AC4238" s="1">
        <v>40575</v>
      </c>
      <c r="AD4238">
        <v>155000</v>
      </c>
      <c r="AE4238">
        <v>2402</v>
      </c>
      <c r="AF4238">
        <v>1881</v>
      </c>
      <c r="AG4238" t="s">
        <v>64</v>
      </c>
      <c r="AH4238" t="s">
        <v>76</v>
      </c>
      <c r="AI4238">
        <v>1</v>
      </c>
      <c r="AJ4238">
        <v>1999</v>
      </c>
      <c r="AK4238">
        <v>4</v>
      </c>
      <c r="AL4238">
        <v>2</v>
      </c>
      <c r="AN4238">
        <v>1940</v>
      </c>
      <c r="AO4238">
        <v>29</v>
      </c>
      <c r="AP4238" t="s">
        <v>63</v>
      </c>
      <c r="AQ4238" t="s">
        <v>66</v>
      </c>
      <c r="AR4238">
        <v>2986</v>
      </c>
      <c r="AW4238" t="s">
        <v>20270</v>
      </c>
      <c r="AY4238" t="s">
        <v>20271</v>
      </c>
      <c r="AZ4238" t="s">
        <v>70</v>
      </c>
    </row>
    <row r="4239" spans="1:52" x14ac:dyDescent="0.3">
      <c r="A4239">
        <v>1456673</v>
      </c>
      <c r="B4239" t="s">
        <v>20272</v>
      </c>
      <c r="C4239" t="str">
        <f t="shared" si="494"/>
        <v>7492</v>
      </c>
      <c r="D4239" t="s">
        <v>20169</v>
      </c>
      <c r="E4239" t="str">
        <f>"9900"</f>
        <v>9900</v>
      </c>
      <c r="F4239" t="s">
        <v>20273</v>
      </c>
      <c r="G4239" t="str">
        <f>"18"</f>
        <v>18</v>
      </c>
      <c r="H4239" t="s">
        <v>55</v>
      </c>
      <c r="I4239" t="s">
        <v>56</v>
      </c>
      <c r="J4239" t="s">
        <v>20170</v>
      </c>
      <c r="K4239">
        <v>0</v>
      </c>
      <c r="L4239">
        <v>264811</v>
      </c>
      <c r="M4239">
        <v>6.08</v>
      </c>
      <c r="N4239" t="str">
        <f t="shared" si="493"/>
        <v>0000</v>
      </c>
      <c r="O4239">
        <v>5352</v>
      </c>
      <c r="P4239" t="s">
        <v>58</v>
      </c>
      <c r="Q4239" t="s">
        <v>20187</v>
      </c>
      <c r="R4239" t="s">
        <v>140</v>
      </c>
      <c r="T4239" t="s">
        <v>61</v>
      </c>
      <c r="V4239" t="s">
        <v>20274</v>
      </c>
      <c r="W4239">
        <v>78420</v>
      </c>
      <c r="X4239">
        <v>78420</v>
      </c>
      <c r="Y4239">
        <v>0</v>
      </c>
      <c r="Z4239">
        <v>78420</v>
      </c>
      <c r="AA4239">
        <v>78420</v>
      </c>
      <c r="AB4239" t="s">
        <v>72</v>
      </c>
      <c r="AC4239" s="1">
        <v>41183</v>
      </c>
      <c r="AD4239">
        <v>60000</v>
      </c>
      <c r="AE4239">
        <v>2512</v>
      </c>
      <c r="AF4239">
        <v>2028</v>
      </c>
      <c r="AG4239" t="s">
        <v>103</v>
      </c>
      <c r="AH4239" t="s">
        <v>76</v>
      </c>
      <c r="AR4239">
        <v>0</v>
      </c>
      <c r="AW4239" t="s">
        <v>20275</v>
      </c>
      <c r="AX4239" t="s">
        <v>20276</v>
      </c>
      <c r="AY4239" t="s">
        <v>2746</v>
      </c>
      <c r="AZ4239" t="s">
        <v>70</v>
      </c>
    </row>
    <row r="4240" spans="1:52" x14ac:dyDescent="0.3">
      <c r="A4240">
        <v>1943035</v>
      </c>
      <c r="B4240" t="s">
        <v>20277</v>
      </c>
      <c r="C4240" t="str">
        <f t="shared" si="494"/>
        <v>7492</v>
      </c>
      <c r="D4240" t="s">
        <v>20169</v>
      </c>
      <c r="E4240" t="str">
        <f>"0100"</f>
        <v>0100</v>
      </c>
      <c r="F4240" t="s">
        <v>54</v>
      </c>
      <c r="G4240" t="str">
        <f>"13"</f>
        <v>13</v>
      </c>
      <c r="H4240" t="s">
        <v>55</v>
      </c>
      <c r="I4240" t="s">
        <v>3086</v>
      </c>
      <c r="J4240" t="s">
        <v>20170</v>
      </c>
      <c r="K4240">
        <v>1</v>
      </c>
      <c r="L4240">
        <v>119998</v>
      </c>
      <c r="M4240">
        <v>2.75</v>
      </c>
      <c r="N4240" t="str">
        <f t="shared" si="493"/>
        <v>0000</v>
      </c>
      <c r="O4240">
        <v>3450</v>
      </c>
      <c r="P4240" t="s">
        <v>72</v>
      </c>
      <c r="Q4240" t="s">
        <v>20262</v>
      </c>
      <c r="R4240" t="s">
        <v>140</v>
      </c>
      <c r="T4240" t="s">
        <v>61</v>
      </c>
      <c r="V4240" t="s">
        <v>20278</v>
      </c>
      <c r="W4240">
        <v>260288</v>
      </c>
      <c r="X4240">
        <v>28100</v>
      </c>
      <c r="Y4240">
        <v>232188</v>
      </c>
      <c r="Z4240">
        <v>204472</v>
      </c>
      <c r="AA4240">
        <v>179472</v>
      </c>
      <c r="AB4240" t="s">
        <v>63</v>
      </c>
      <c r="AC4240" s="1">
        <v>43096</v>
      </c>
      <c r="AD4240">
        <v>195000</v>
      </c>
      <c r="AE4240">
        <v>2873</v>
      </c>
      <c r="AF4240">
        <v>1926</v>
      </c>
      <c r="AG4240" t="s">
        <v>64</v>
      </c>
      <c r="AH4240" t="s">
        <v>76</v>
      </c>
      <c r="AI4240">
        <v>1</v>
      </c>
      <c r="AJ4240">
        <v>1987</v>
      </c>
      <c r="AK4240">
        <v>5</v>
      </c>
      <c r="AL4240">
        <v>3</v>
      </c>
      <c r="AN4240">
        <v>2709</v>
      </c>
      <c r="AO4240">
        <v>30</v>
      </c>
      <c r="AP4240" t="s">
        <v>63</v>
      </c>
      <c r="AQ4240" t="s">
        <v>66</v>
      </c>
      <c r="AR4240">
        <v>4000</v>
      </c>
      <c r="AW4240" t="s">
        <v>20279</v>
      </c>
      <c r="AX4240" t="s">
        <v>20280</v>
      </c>
      <c r="AY4240" t="s">
        <v>4120</v>
      </c>
      <c r="AZ4240" t="s">
        <v>70</v>
      </c>
    </row>
    <row r="4241" spans="1:52" x14ac:dyDescent="0.3">
      <c r="A4241">
        <v>1945666</v>
      </c>
      <c r="B4241" t="s">
        <v>20281</v>
      </c>
      <c r="C4241" t="str">
        <f t="shared" si="494"/>
        <v>7492</v>
      </c>
      <c r="D4241" t="s">
        <v>20169</v>
      </c>
      <c r="E4241" t="str">
        <f>"0100"</f>
        <v>0100</v>
      </c>
      <c r="F4241" t="s">
        <v>54</v>
      </c>
      <c r="G4241" t="str">
        <f>"12"</f>
        <v>12</v>
      </c>
      <c r="H4241" t="s">
        <v>55</v>
      </c>
      <c r="I4241" t="s">
        <v>3086</v>
      </c>
      <c r="J4241" t="s">
        <v>20170</v>
      </c>
      <c r="K4241">
        <v>1</v>
      </c>
      <c r="L4241">
        <v>122842</v>
      </c>
      <c r="M4241">
        <v>2.82</v>
      </c>
      <c r="N4241" t="str">
        <f t="shared" si="493"/>
        <v>0000</v>
      </c>
      <c r="O4241">
        <v>4945</v>
      </c>
      <c r="P4241" t="s">
        <v>72</v>
      </c>
      <c r="Q4241" t="s">
        <v>20200</v>
      </c>
      <c r="R4241" t="s">
        <v>88</v>
      </c>
      <c r="T4241" t="s">
        <v>61</v>
      </c>
      <c r="V4241" t="s">
        <v>20282</v>
      </c>
      <c r="W4241">
        <v>253919</v>
      </c>
      <c r="X4241">
        <v>28770</v>
      </c>
      <c r="Y4241">
        <v>225149</v>
      </c>
      <c r="Z4241">
        <v>191755</v>
      </c>
      <c r="AA4241">
        <v>166755</v>
      </c>
      <c r="AB4241" t="s">
        <v>63</v>
      </c>
      <c r="AC4241" s="1">
        <v>35156</v>
      </c>
      <c r="AD4241">
        <v>18800</v>
      </c>
      <c r="AE4241">
        <v>1130</v>
      </c>
      <c r="AF4241">
        <v>94</v>
      </c>
      <c r="AG4241" t="s">
        <v>103</v>
      </c>
      <c r="AH4241" t="s">
        <v>76</v>
      </c>
      <c r="AI4241">
        <v>1</v>
      </c>
      <c r="AJ4241">
        <v>1996</v>
      </c>
      <c r="AK4241">
        <v>3</v>
      </c>
      <c r="AL4241">
        <v>2</v>
      </c>
      <c r="AN4241">
        <v>2501</v>
      </c>
      <c r="AO4241">
        <v>32</v>
      </c>
      <c r="AP4241" t="s">
        <v>63</v>
      </c>
      <c r="AQ4241" t="s">
        <v>66</v>
      </c>
      <c r="AR4241">
        <v>3469</v>
      </c>
      <c r="AW4241" t="s">
        <v>20283</v>
      </c>
      <c r="AX4241" t="s">
        <v>20284</v>
      </c>
      <c r="AY4241" t="s">
        <v>20285</v>
      </c>
      <c r="AZ4241" t="s">
        <v>70</v>
      </c>
    </row>
    <row r="4242" spans="1:52" x14ac:dyDescent="0.3">
      <c r="A4242">
        <v>1947685</v>
      </c>
      <c r="B4242" t="s">
        <v>20286</v>
      </c>
      <c r="C4242" t="str">
        <f t="shared" si="494"/>
        <v>7492</v>
      </c>
      <c r="D4242" t="s">
        <v>20169</v>
      </c>
      <c r="E4242" t="str">
        <f>"0100"</f>
        <v>0100</v>
      </c>
      <c r="F4242" t="s">
        <v>54</v>
      </c>
      <c r="G4242" t="str">
        <f>"18"</f>
        <v>18</v>
      </c>
      <c r="H4242" t="s">
        <v>55</v>
      </c>
      <c r="I4242" t="s">
        <v>56</v>
      </c>
      <c r="J4242" t="s">
        <v>20170</v>
      </c>
      <c r="K4242">
        <v>1</v>
      </c>
      <c r="L4242">
        <v>124000</v>
      </c>
      <c r="M4242">
        <v>2.85</v>
      </c>
      <c r="N4242" t="str">
        <f t="shared" si="493"/>
        <v>0000</v>
      </c>
      <c r="O4242">
        <v>6269</v>
      </c>
      <c r="P4242" t="s">
        <v>58</v>
      </c>
      <c r="Q4242" t="s">
        <v>265</v>
      </c>
      <c r="R4242" t="s">
        <v>266</v>
      </c>
      <c r="T4242" t="s">
        <v>61</v>
      </c>
      <c r="V4242" t="s">
        <v>20287</v>
      </c>
      <c r="W4242">
        <v>244875</v>
      </c>
      <c r="X4242">
        <v>29040</v>
      </c>
      <c r="Y4242">
        <v>215835</v>
      </c>
      <c r="Z4242">
        <v>198448</v>
      </c>
      <c r="AA4242">
        <v>173448</v>
      </c>
      <c r="AB4242" t="s">
        <v>63</v>
      </c>
      <c r="AC4242" s="1">
        <v>37834</v>
      </c>
      <c r="AD4242">
        <v>33000</v>
      </c>
      <c r="AE4242">
        <v>1633</v>
      </c>
      <c r="AF4242">
        <v>1116</v>
      </c>
      <c r="AG4242" t="s">
        <v>103</v>
      </c>
      <c r="AH4242" t="s">
        <v>76</v>
      </c>
      <c r="AI4242">
        <v>1</v>
      </c>
      <c r="AJ4242">
        <v>2004</v>
      </c>
      <c r="AK4242">
        <v>3</v>
      </c>
      <c r="AL4242">
        <v>2</v>
      </c>
      <c r="AN4242">
        <v>2053</v>
      </c>
      <c r="AO4242">
        <v>32</v>
      </c>
      <c r="AP4242" t="s">
        <v>63</v>
      </c>
      <c r="AQ4242" t="s">
        <v>66</v>
      </c>
      <c r="AR4242">
        <v>3175</v>
      </c>
      <c r="AW4242" t="s">
        <v>20288</v>
      </c>
      <c r="AX4242" t="s">
        <v>20289</v>
      </c>
      <c r="AY4242" t="s">
        <v>20290</v>
      </c>
      <c r="AZ4242" t="s">
        <v>70</v>
      </c>
    </row>
    <row r="4243" spans="1:52" x14ac:dyDescent="0.3">
      <c r="A4243">
        <v>1947693</v>
      </c>
      <c r="B4243" t="s">
        <v>20291</v>
      </c>
      <c r="C4243" t="str">
        <f t="shared" si="494"/>
        <v>7492</v>
      </c>
      <c r="D4243" t="s">
        <v>20169</v>
      </c>
      <c r="E4243" t="str">
        <f>"0100"</f>
        <v>0100</v>
      </c>
      <c r="F4243" t="s">
        <v>54</v>
      </c>
      <c r="G4243" t="str">
        <f>"18"</f>
        <v>18</v>
      </c>
      <c r="H4243" t="s">
        <v>55</v>
      </c>
      <c r="I4243" t="s">
        <v>56</v>
      </c>
      <c r="J4243" t="s">
        <v>20170</v>
      </c>
      <c r="K4243">
        <v>1</v>
      </c>
      <c r="L4243">
        <v>369308</v>
      </c>
      <c r="M4243">
        <v>8.48</v>
      </c>
      <c r="N4243" t="str">
        <f t="shared" si="493"/>
        <v>0000</v>
      </c>
      <c r="O4243">
        <v>5550</v>
      </c>
      <c r="P4243" t="s">
        <v>58</v>
      </c>
      <c r="Q4243" t="s">
        <v>20182</v>
      </c>
      <c r="R4243" t="s">
        <v>140</v>
      </c>
      <c r="T4243" t="s">
        <v>61</v>
      </c>
      <c r="V4243" t="s">
        <v>20292</v>
      </c>
      <c r="W4243">
        <v>420663</v>
      </c>
      <c r="X4243">
        <v>109370</v>
      </c>
      <c r="Y4243">
        <v>311293</v>
      </c>
      <c r="Z4243">
        <v>306195</v>
      </c>
      <c r="AA4243">
        <v>281195</v>
      </c>
      <c r="AB4243" t="s">
        <v>63</v>
      </c>
      <c r="AC4243" s="1">
        <v>34516</v>
      </c>
      <c r="AD4243">
        <v>37500</v>
      </c>
      <c r="AE4243">
        <v>1042</v>
      </c>
      <c r="AF4243">
        <v>111</v>
      </c>
      <c r="AG4243" t="s">
        <v>103</v>
      </c>
      <c r="AH4243" t="s">
        <v>221</v>
      </c>
      <c r="AI4243">
        <v>1</v>
      </c>
      <c r="AJ4243">
        <v>1995</v>
      </c>
      <c r="AK4243">
        <v>4</v>
      </c>
      <c r="AL4243">
        <v>3</v>
      </c>
      <c r="AN4243">
        <v>3447</v>
      </c>
      <c r="AO4243">
        <v>32</v>
      </c>
      <c r="AP4243" t="s">
        <v>63</v>
      </c>
      <c r="AQ4243" t="s">
        <v>66</v>
      </c>
      <c r="AR4243">
        <v>4787</v>
      </c>
      <c r="AW4243" t="s">
        <v>20293</v>
      </c>
      <c r="AX4243" t="s">
        <v>20294</v>
      </c>
      <c r="AY4243" t="s">
        <v>20295</v>
      </c>
      <c r="AZ4243" t="s">
        <v>70</v>
      </c>
    </row>
    <row r="4244" spans="1:52" x14ac:dyDescent="0.3">
      <c r="A4244">
        <v>2099801</v>
      </c>
      <c r="B4244" t="s">
        <v>20296</v>
      </c>
      <c r="C4244" t="str">
        <f t="shared" si="494"/>
        <v>7492</v>
      </c>
      <c r="D4244" t="s">
        <v>20169</v>
      </c>
      <c r="E4244" t="str">
        <f>"0100"</f>
        <v>0100</v>
      </c>
      <c r="F4244" t="s">
        <v>54</v>
      </c>
      <c r="G4244" t="str">
        <f>"12"</f>
        <v>12</v>
      </c>
      <c r="H4244" t="s">
        <v>55</v>
      </c>
      <c r="I4244" t="s">
        <v>3086</v>
      </c>
      <c r="J4244" t="s">
        <v>20170</v>
      </c>
      <c r="K4244">
        <v>1</v>
      </c>
      <c r="L4244">
        <v>120000</v>
      </c>
      <c r="M4244">
        <v>2.75</v>
      </c>
      <c r="N4244" t="str">
        <f t="shared" si="493"/>
        <v>0000</v>
      </c>
      <c r="O4244">
        <v>4753</v>
      </c>
      <c r="P4244" t="s">
        <v>72</v>
      </c>
      <c r="Q4244" t="s">
        <v>20223</v>
      </c>
      <c r="R4244" t="s">
        <v>88</v>
      </c>
      <c r="T4244" t="s">
        <v>61</v>
      </c>
      <c r="V4244" t="s">
        <v>20297</v>
      </c>
      <c r="W4244">
        <v>264474</v>
      </c>
      <c r="X4244">
        <v>28100</v>
      </c>
      <c r="Y4244">
        <v>236374</v>
      </c>
      <c r="Z4244">
        <v>221797</v>
      </c>
      <c r="AA4244">
        <v>196797</v>
      </c>
      <c r="AB4244" t="s">
        <v>63</v>
      </c>
      <c r="AC4244" s="1">
        <v>37165</v>
      </c>
      <c r="AD4244">
        <v>201600</v>
      </c>
      <c r="AE4244">
        <v>1466</v>
      </c>
      <c r="AF4244">
        <v>728</v>
      </c>
      <c r="AG4244" t="s">
        <v>64</v>
      </c>
      <c r="AH4244" t="s">
        <v>76</v>
      </c>
      <c r="AI4244">
        <v>1</v>
      </c>
      <c r="AJ4244">
        <v>2002</v>
      </c>
      <c r="AK4244">
        <v>3</v>
      </c>
      <c r="AL4244">
        <v>2</v>
      </c>
      <c r="AN4244">
        <v>2497</v>
      </c>
      <c r="AO4244">
        <v>32</v>
      </c>
      <c r="AP4244" t="s">
        <v>63</v>
      </c>
      <c r="AQ4244" t="s">
        <v>66</v>
      </c>
      <c r="AR4244">
        <v>3421</v>
      </c>
      <c r="AW4244" t="s">
        <v>20298</v>
      </c>
      <c r="AX4244" t="s">
        <v>20299</v>
      </c>
      <c r="AY4244" t="s">
        <v>20300</v>
      </c>
      <c r="AZ4244" t="s">
        <v>70</v>
      </c>
    </row>
    <row r="4245" spans="1:52" x14ac:dyDescent="0.3">
      <c r="A4245">
        <v>2099844</v>
      </c>
      <c r="B4245" t="s">
        <v>20301</v>
      </c>
      <c r="C4245" t="str">
        <f t="shared" si="494"/>
        <v>7492</v>
      </c>
      <c r="D4245" t="s">
        <v>20169</v>
      </c>
      <c r="E4245" t="str">
        <f>"0000"</f>
        <v>0000</v>
      </c>
      <c r="F4245" t="s">
        <v>108</v>
      </c>
      <c r="G4245" t="str">
        <f>"12"</f>
        <v>12</v>
      </c>
      <c r="H4245" t="s">
        <v>55</v>
      </c>
      <c r="I4245" t="s">
        <v>3086</v>
      </c>
      <c r="J4245" t="s">
        <v>20170</v>
      </c>
      <c r="K4245">
        <v>0</v>
      </c>
      <c r="L4245">
        <v>119866</v>
      </c>
      <c r="M4245">
        <v>2.75</v>
      </c>
      <c r="N4245" t="str">
        <f t="shared" si="493"/>
        <v>0000</v>
      </c>
      <c r="O4245">
        <v>4704</v>
      </c>
      <c r="P4245" t="s">
        <v>72</v>
      </c>
      <c r="Q4245" t="s">
        <v>20200</v>
      </c>
      <c r="R4245" t="s">
        <v>88</v>
      </c>
      <c r="T4245" t="s">
        <v>61</v>
      </c>
      <c r="V4245" t="s">
        <v>20302</v>
      </c>
      <c r="W4245">
        <v>28070</v>
      </c>
      <c r="X4245">
        <v>28070</v>
      </c>
      <c r="Y4245">
        <v>0</v>
      </c>
      <c r="Z4245">
        <v>28070</v>
      </c>
      <c r="AA4245">
        <v>28070</v>
      </c>
      <c r="AB4245" t="s">
        <v>72</v>
      </c>
      <c r="AC4245" s="1">
        <v>35765</v>
      </c>
      <c r="AD4245">
        <v>42700</v>
      </c>
      <c r="AE4245">
        <v>1225</v>
      </c>
      <c r="AF4245">
        <v>28</v>
      </c>
      <c r="AG4245" t="s">
        <v>103</v>
      </c>
      <c r="AH4245" t="s">
        <v>873</v>
      </c>
      <c r="AR4245">
        <v>0</v>
      </c>
      <c r="AW4245" t="s">
        <v>20303</v>
      </c>
      <c r="AY4245" t="s">
        <v>20304</v>
      </c>
      <c r="AZ4245" t="s">
        <v>20305</v>
      </c>
    </row>
    <row r="4246" spans="1:52" x14ac:dyDescent="0.3">
      <c r="A4246">
        <v>2100036</v>
      </c>
      <c r="B4246" t="s">
        <v>20306</v>
      </c>
      <c r="C4246" t="str">
        <f t="shared" si="494"/>
        <v>7492</v>
      </c>
      <c r="D4246" t="s">
        <v>20169</v>
      </c>
      <c r="E4246" t="str">
        <f>"0000"</f>
        <v>0000</v>
      </c>
      <c r="F4246" t="s">
        <v>108</v>
      </c>
      <c r="G4246" t="str">
        <f>"12"</f>
        <v>12</v>
      </c>
      <c r="H4246" t="s">
        <v>55</v>
      </c>
      <c r="I4246" t="s">
        <v>3086</v>
      </c>
      <c r="J4246" t="s">
        <v>20170</v>
      </c>
      <c r="K4246">
        <v>0</v>
      </c>
      <c r="L4246">
        <v>119866</v>
      </c>
      <c r="M4246">
        <v>2.75</v>
      </c>
      <c r="N4246" t="str">
        <f t="shared" si="493"/>
        <v>0000</v>
      </c>
      <c r="O4246">
        <v>4874</v>
      </c>
      <c r="P4246" t="s">
        <v>72</v>
      </c>
      <c r="Q4246" t="s">
        <v>20223</v>
      </c>
      <c r="R4246" t="s">
        <v>88</v>
      </c>
      <c r="T4246" t="s">
        <v>61</v>
      </c>
      <c r="V4246" t="s">
        <v>20307</v>
      </c>
      <c r="W4246">
        <v>28070</v>
      </c>
      <c r="X4246">
        <v>28070</v>
      </c>
      <c r="Y4246">
        <v>0</v>
      </c>
      <c r="Z4246">
        <v>28070</v>
      </c>
      <c r="AA4246">
        <v>28070</v>
      </c>
      <c r="AB4246" t="s">
        <v>72</v>
      </c>
      <c r="AC4246" s="1">
        <v>35490</v>
      </c>
      <c r="AD4246">
        <v>25000</v>
      </c>
      <c r="AE4246">
        <v>1177</v>
      </c>
      <c r="AF4246">
        <v>1472</v>
      </c>
      <c r="AG4246" t="s">
        <v>103</v>
      </c>
      <c r="AH4246" t="s">
        <v>873</v>
      </c>
      <c r="AR4246">
        <v>0</v>
      </c>
      <c r="AW4246" t="s">
        <v>20308</v>
      </c>
      <c r="AX4246" t="s">
        <v>20309</v>
      </c>
      <c r="AY4246" t="s">
        <v>20310</v>
      </c>
      <c r="AZ4246" t="s">
        <v>20311</v>
      </c>
    </row>
    <row r="4247" spans="1:52" x14ac:dyDescent="0.3">
      <c r="A4247">
        <v>2100044</v>
      </c>
      <c r="B4247" t="s">
        <v>20312</v>
      </c>
      <c r="C4247" t="str">
        <f t="shared" si="494"/>
        <v>7492</v>
      </c>
      <c r="D4247" t="s">
        <v>20169</v>
      </c>
      <c r="E4247" t="str">
        <f>"0100"</f>
        <v>0100</v>
      </c>
      <c r="F4247" t="s">
        <v>54</v>
      </c>
      <c r="G4247" t="str">
        <f>"12"</f>
        <v>12</v>
      </c>
      <c r="H4247" t="s">
        <v>55</v>
      </c>
      <c r="I4247" t="s">
        <v>3086</v>
      </c>
      <c r="J4247" t="s">
        <v>20170</v>
      </c>
      <c r="K4247">
        <v>1</v>
      </c>
      <c r="L4247">
        <v>123205</v>
      </c>
      <c r="M4247">
        <v>2.83</v>
      </c>
      <c r="N4247" t="str">
        <f t="shared" si="493"/>
        <v>0000</v>
      </c>
      <c r="O4247">
        <v>4957</v>
      </c>
      <c r="P4247" t="s">
        <v>72</v>
      </c>
      <c r="Q4247" t="s">
        <v>20200</v>
      </c>
      <c r="R4247" t="s">
        <v>88</v>
      </c>
      <c r="T4247" t="s">
        <v>61</v>
      </c>
      <c r="V4247" t="s">
        <v>20313</v>
      </c>
      <c r="W4247">
        <v>248379</v>
      </c>
      <c r="X4247">
        <v>28850</v>
      </c>
      <c r="Y4247">
        <v>219529</v>
      </c>
      <c r="Z4247">
        <v>248379</v>
      </c>
      <c r="AA4247">
        <v>248379</v>
      </c>
      <c r="AB4247" t="s">
        <v>72</v>
      </c>
      <c r="AC4247" s="1">
        <v>32629</v>
      </c>
      <c r="AD4247">
        <v>43500</v>
      </c>
      <c r="AE4247">
        <v>819</v>
      </c>
      <c r="AF4247">
        <v>1873</v>
      </c>
      <c r="AG4247" t="s">
        <v>103</v>
      </c>
      <c r="AH4247" t="s">
        <v>221</v>
      </c>
      <c r="AI4247">
        <v>1</v>
      </c>
      <c r="AJ4247">
        <v>1989</v>
      </c>
      <c r="AK4247">
        <v>4</v>
      </c>
      <c r="AL4247">
        <v>3</v>
      </c>
      <c r="AN4247">
        <v>2680</v>
      </c>
      <c r="AO4247">
        <v>32</v>
      </c>
      <c r="AP4247" t="s">
        <v>63</v>
      </c>
      <c r="AQ4247" t="s">
        <v>66</v>
      </c>
      <c r="AR4247">
        <v>3508</v>
      </c>
      <c r="AW4247" t="s">
        <v>16452</v>
      </c>
      <c r="AX4247" t="s">
        <v>16453</v>
      </c>
      <c r="AY4247" t="s">
        <v>16454</v>
      </c>
      <c r="AZ4247" t="s">
        <v>16455</v>
      </c>
    </row>
    <row r="4248" spans="1:52" x14ac:dyDescent="0.3">
      <c r="A4248">
        <v>2100192</v>
      </c>
      <c r="B4248" t="s">
        <v>20314</v>
      </c>
      <c r="C4248" t="str">
        <f t="shared" si="494"/>
        <v>7492</v>
      </c>
      <c r="D4248" t="s">
        <v>20169</v>
      </c>
      <c r="E4248" t="str">
        <f>"0000"</f>
        <v>0000</v>
      </c>
      <c r="F4248" t="s">
        <v>108</v>
      </c>
      <c r="G4248" t="str">
        <f>"12"</f>
        <v>12</v>
      </c>
      <c r="H4248" t="s">
        <v>55</v>
      </c>
      <c r="I4248" t="s">
        <v>3086</v>
      </c>
      <c r="J4248" t="s">
        <v>20170</v>
      </c>
      <c r="K4248">
        <v>0</v>
      </c>
      <c r="L4248">
        <v>123409</v>
      </c>
      <c r="M4248">
        <v>2.83</v>
      </c>
      <c r="N4248" t="str">
        <f t="shared" si="493"/>
        <v>0000</v>
      </c>
      <c r="O4248">
        <v>4756</v>
      </c>
      <c r="P4248" t="s">
        <v>72</v>
      </c>
      <c r="Q4248" t="s">
        <v>20229</v>
      </c>
      <c r="R4248" t="s">
        <v>74</v>
      </c>
      <c r="T4248" t="s">
        <v>61</v>
      </c>
      <c r="V4248" t="s">
        <v>20315</v>
      </c>
      <c r="W4248">
        <v>28900</v>
      </c>
      <c r="X4248">
        <v>28900</v>
      </c>
      <c r="Y4248">
        <v>0</v>
      </c>
      <c r="Z4248">
        <v>28900</v>
      </c>
      <c r="AA4248">
        <v>28900</v>
      </c>
      <c r="AB4248" t="s">
        <v>72</v>
      </c>
      <c r="AC4248" s="1">
        <v>36251</v>
      </c>
      <c r="AD4248">
        <v>18000</v>
      </c>
      <c r="AE4248">
        <v>1301</v>
      </c>
      <c r="AF4248">
        <v>1152</v>
      </c>
      <c r="AG4248" t="s">
        <v>103</v>
      </c>
      <c r="AH4248" t="s">
        <v>76</v>
      </c>
      <c r="AR4248">
        <v>0</v>
      </c>
      <c r="AW4248" t="s">
        <v>20316</v>
      </c>
      <c r="AX4248" t="s">
        <v>20317</v>
      </c>
      <c r="AY4248" t="s">
        <v>20318</v>
      </c>
      <c r="AZ4248" t="s">
        <v>70</v>
      </c>
    </row>
    <row r="4249" spans="1:52" x14ac:dyDescent="0.3">
      <c r="A4249">
        <v>1456371</v>
      </c>
      <c r="B4249" t="s">
        <v>20319</v>
      </c>
      <c r="C4249" t="str">
        <f t="shared" si="494"/>
        <v>7492</v>
      </c>
      <c r="D4249" t="s">
        <v>20169</v>
      </c>
      <c r="E4249" t="str">
        <f t="shared" ref="E4249:E4258" si="496">"0100"</f>
        <v>0100</v>
      </c>
      <c r="F4249" t="s">
        <v>54</v>
      </c>
      <c r="G4249" t="str">
        <f>"07"</f>
        <v>07</v>
      </c>
      <c r="H4249" t="s">
        <v>55</v>
      </c>
      <c r="I4249" t="s">
        <v>56</v>
      </c>
      <c r="J4249" t="s">
        <v>20170</v>
      </c>
      <c r="K4249">
        <v>1</v>
      </c>
      <c r="L4249">
        <v>176532</v>
      </c>
      <c r="M4249">
        <v>4.05</v>
      </c>
      <c r="N4249" t="str">
        <f t="shared" si="493"/>
        <v>0000</v>
      </c>
      <c r="O4249">
        <v>5951</v>
      </c>
      <c r="P4249" t="s">
        <v>58</v>
      </c>
      <c r="Q4249" t="s">
        <v>265</v>
      </c>
      <c r="R4249" t="s">
        <v>266</v>
      </c>
      <c r="T4249" t="s">
        <v>61</v>
      </c>
      <c r="V4249" t="s">
        <v>20320</v>
      </c>
      <c r="W4249">
        <v>246140</v>
      </c>
      <c r="X4249">
        <v>41340</v>
      </c>
      <c r="Y4249">
        <v>204800</v>
      </c>
      <c r="Z4249">
        <v>186735</v>
      </c>
      <c r="AA4249">
        <v>161735</v>
      </c>
      <c r="AB4249" t="s">
        <v>63</v>
      </c>
      <c r="AC4249" s="1">
        <v>34790</v>
      </c>
      <c r="AD4249">
        <v>35000</v>
      </c>
      <c r="AE4249">
        <v>1075</v>
      </c>
      <c r="AF4249">
        <v>1666</v>
      </c>
      <c r="AG4249" t="s">
        <v>64</v>
      </c>
      <c r="AH4249" t="s">
        <v>515</v>
      </c>
      <c r="AI4249">
        <v>1</v>
      </c>
      <c r="AJ4249">
        <v>1988</v>
      </c>
      <c r="AK4249">
        <v>3</v>
      </c>
      <c r="AL4249">
        <v>2</v>
      </c>
      <c r="AN4249">
        <v>2434</v>
      </c>
      <c r="AO4249">
        <v>32</v>
      </c>
      <c r="AP4249" t="s">
        <v>63</v>
      </c>
      <c r="AQ4249" t="s">
        <v>66</v>
      </c>
      <c r="AR4249">
        <v>2960</v>
      </c>
      <c r="AW4249" t="s">
        <v>20321</v>
      </c>
      <c r="AY4249" t="s">
        <v>20322</v>
      </c>
      <c r="AZ4249" t="s">
        <v>20323</v>
      </c>
    </row>
    <row r="4250" spans="1:52" x14ac:dyDescent="0.3">
      <c r="A4250">
        <v>1456401</v>
      </c>
      <c r="B4250" t="s">
        <v>20324</v>
      </c>
      <c r="C4250" t="str">
        <f t="shared" si="494"/>
        <v>7492</v>
      </c>
      <c r="D4250" t="s">
        <v>20169</v>
      </c>
      <c r="E4250" t="str">
        <f t="shared" si="496"/>
        <v>0100</v>
      </c>
      <c r="F4250" t="s">
        <v>54</v>
      </c>
      <c r="G4250" t="str">
        <f>"07"</f>
        <v>07</v>
      </c>
      <c r="H4250" t="s">
        <v>55</v>
      </c>
      <c r="I4250" t="s">
        <v>56</v>
      </c>
      <c r="J4250" t="s">
        <v>20170</v>
      </c>
      <c r="K4250">
        <v>1</v>
      </c>
      <c r="L4250">
        <v>239980</v>
      </c>
      <c r="M4250">
        <v>5.51</v>
      </c>
      <c r="N4250" t="str">
        <f t="shared" si="493"/>
        <v>0000</v>
      </c>
      <c r="O4250">
        <v>4075</v>
      </c>
      <c r="P4250" t="s">
        <v>72</v>
      </c>
      <c r="Q4250" t="s">
        <v>7441</v>
      </c>
      <c r="R4250" t="s">
        <v>140</v>
      </c>
      <c r="T4250" t="s">
        <v>61</v>
      </c>
      <c r="V4250" t="s">
        <v>20325</v>
      </c>
      <c r="W4250">
        <v>306137</v>
      </c>
      <c r="X4250">
        <v>71070</v>
      </c>
      <c r="Y4250">
        <v>235067</v>
      </c>
      <c r="Z4250">
        <v>265828</v>
      </c>
      <c r="AA4250">
        <v>240828</v>
      </c>
      <c r="AB4250" t="s">
        <v>63</v>
      </c>
      <c r="AC4250" s="1">
        <v>41760</v>
      </c>
      <c r="AD4250">
        <v>275000</v>
      </c>
      <c r="AE4250">
        <v>2625</v>
      </c>
      <c r="AF4250">
        <v>1349</v>
      </c>
      <c r="AG4250" t="s">
        <v>64</v>
      </c>
      <c r="AH4250" t="s">
        <v>76</v>
      </c>
      <c r="AI4250">
        <v>2</v>
      </c>
      <c r="AJ4250">
        <v>1989</v>
      </c>
      <c r="AK4250">
        <v>4</v>
      </c>
      <c r="AL4250">
        <v>3</v>
      </c>
      <c r="AN4250">
        <v>3266</v>
      </c>
      <c r="AO4250">
        <v>29</v>
      </c>
      <c r="AP4250" t="s">
        <v>72</v>
      </c>
      <c r="AQ4250" t="s">
        <v>66</v>
      </c>
      <c r="AR4250">
        <v>4122</v>
      </c>
      <c r="AW4250" t="s">
        <v>20326</v>
      </c>
      <c r="AX4250" t="s">
        <v>20327</v>
      </c>
      <c r="AY4250" t="s">
        <v>20328</v>
      </c>
      <c r="AZ4250" t="s">
        <v>70</v>
      </c>
    </row>
    <row r="4251" spans="1:52" x14ac:dyDescent="0.3">
      <c r="A4251">
        <v>1456444</v>
      </c>
      <c r="B4251" t="s">
        <v>20329</v>
      </c>
      <c r="C4251" t="str">
        <f t="shared" si="494"/>
        <v>7492</v>
      </c>
      <c r="D4251" t="s">
        <v>20169</v>
      </c>
      <c r="E4251" t="str">
        <f t="shared" si="496"/>
        <v>0100</v>
      </c>
      <c r="F4251" t="s">
        <v>54</v>
      </c>
      <c r="G4251" t="str">
        <f>"12"</f>
        <v>12</v>
      </c>
      <c r="H4251" t="s">
        <v>55</v>
      </c>
      <c r="I4251" t="s">
        <v>3086</v>
      </c>
      <c r="J4251" t="s">
        <v>20170</v>
      </c>
      <c r="K4251">
        <v>1</v>
      </c>
      <c r="L4251">
        <v>320711</v>
      </c>
      <c r="M4251">
        <v>7.36</v>
      </c>
      <c r="N4251" t="str">
        <f t="shared" si="493"/>
        <v>0000</v>
      </c>
      <c r="O4251">
        <v>6154</v>
      </c>
      <c r="P4251" t="s">
        <v>58</v>
      </c>
      <c r="Q4251" t="s">
        <v>265</v>
      </c>
      <c r="R4251" t="s">
        <v>266</v>
      </c>
      <c r="T4251" t="s">
        <v>61</v>
      </c>
      <c r="V4251" t="s">
        <v>20330</v>
      </c>
      <c r="W4251">
        <v>280414</v>
      </c>
      <c r="X4251">
        <v>94980</v>
      </c>
      <c r="Y4251">
        <v>185434</v>
      </c>
      <c r="Z4251">
        <v>280414</v>
      </c>
      <c r="AA4251">
        <v>280414</v>
      </c>
      <c r="AB4251" t="s">
        <v>63</v>
      </c>
      <c r="AC4251" s="1">
        <v>43955</v>
      </c>
      <c r="AD4251">
        <v>400000</v>
      </c>
      <c r="AE4251">
        <v>3058</v>
      </c>
      <c r="AF4251">
        <v>1949</v>
      </c>
      <c r="AG4251" t="s">
        <v>64</v>
      </c>
      <c r="AH4251" t="s">
        <v>76</v>
      </c>
      <c r="AI4251">
        <v>1</v>
      </c>
      <c r="AJ4251">
        <v>1978</v>
      </c>
      <c r="AK4251">
        <v>3</v>
      </c>
      <c r="AL4251">
        <v>2</v>
      </c>
      <c r="AN4251">
        <v>2215</v>
      </c>
      <c r="AO4251">
        <v>32</v>
      </c>
      <c r="AP4251" t="s">
        <v>63</v>
      </c>
      <c r="AQ4251" t="s">
        <v>66</v>
      </c>
      <c r="AR4251">
        <v>2964</v>
      </c>
      <c r="AW4251" t="s">
        <v>20331</v>
      </c>
      <c r="AY4251" t="s">
        <v>20332</v>
      </c>
      <c r="AZ4251" t="s">
        <v>70</v>
      </c>
    </row>
    <row r="4252" spans="1:52" x14ac:dyDescent="0.3">
      <c r="A4252">
        <v>1456461</v>
      </c>
      <c r="B4252" t="s">
        <v>20333</v>
      </c>
      <c r="C4252" t="str">
        <f t="shared" si="494"/>
        <v>7492</v>
      </c>
      <c r="D4252" t="s">
        <v>20169</v>
      </c>
      <c r="E4252" t="str">
        <f t="shared" si="496"/>
        <v>0100</v>
      </c>
      <c r="F4252" t="s">
        <v>54</v>
      </c>
      <c r="G4252" t="str">
        <f>"07"</f>
        <v>07</v>
      </c>
      <c r="H4252" t="s">
        <v>55</v>
      </c>
      <c r="I4252" t="s">
        <v>56</v>
      </c>
      <c r="J4252" t="s">
        <v>20170</v>
      </c>
      <c r="K4252">
        <v>1</v>
      </c>
      <c r="L4252">
        <v>340145</v>
      </c>
      <c r="M4252">
        <v>7.81</v>
      </c>
      <c r="N4252" t="str">
        <f t="shared" si="493"/>
        <v>0000</v>
      </c>
      <c r="O4252">
        <v>4080</v>
      </c>
      <c r="P4252" t="s">
        <v>72</v>
      </c>
      <c r="Q4252" t="s">
        <v>7441</v>
      </c>
      <c r="R4252" t="s">
        <v>140</v>
      </c>
      <c r="T4252" t="s">
        <v>61</v>
      </c>
      <c r="V4252" t="s">
        <v>20334</v>
      </c>
      <c r="W4252">
        <v>247646</v>
      </c>
      <c r="X4252">
        <v>100730</v>
      </c>
      <c r="Y4252">
        <v>146916</v>
      </c>
      <c r="Z4252">
        <v>163451</v>
      </c>
      <c r="AA4252">
        <v>137951</v>
      </c>
      <c r="AB4252" t="s">
        <v>63</v>
      </c>
      <c r="AC4252" s="1">
        <v>42107</v>
      </c>
      <c r="AD4252">
        <v>245000</v>
      </c>
      <c r="AE4252">
        <v>2682</v>
      </c>
      <c r="AF4252">
        <v>2206</v>
      </c>
      <c r="AG4252" t="s">
        <v>64</v>
      </c>
      <c r="AH4252" t="s">
        <v>76</v>
      </c>
      <c r="AI4252">
        <v>1</v>
      </c>
      <c r="AJ4252">
        <v>1975</v>
      </c>
      <c r="AK4252">
        <v>3</v>
      </c>
      <c r="AL4252">
        <v>2</v>
      </c>
      <c r="AM4252">
        <v>1</v>
      </c>
      <c r="AN4252">
        <v>1708</v>
      </c>
      <c r="AO4252">
        <v>28</v>
      </c>
      <c r="AP4252" t="s">
        <v>63</v>
      </c>
      <c r="AQ4252" t="s">
        <v>66</v>
      </c>
      <c r="AR4252">
        <v>2467</v>
      </c>
      <c r="AW4252" t="s">
        <v>20335</v>
      </c>
      <c r="AY4252" t="s">
        <v>20336</v>
      </c>
      <c r="AZ4252" t="s">
        <v>70</v>
      </c>
    </row>
    <row r="4253" spans="1:52" x14ac:dyDescent="0.3">
      <c r="A4253">
        <v>1456584</v>
      </c>
      <c r="B4253" t="s">
        <v>20337</v>
      </c>
      <c r="C4253" t="str">
        <f t="shared" si="494"/>
        <v>7492</v>
      </c>
      <c r="D4253" t="s">
        <v>20169</v>
      </c>
      <c r="E4253" t="str">
        <f t="shared" si="496"/>
        <v>0100</v>
      </c>
      <c r="F4253" t="s">
        <v>54</v>
      </c>
      <c r="G4253" t="str">
        <f>"18"</f>
        <v>18</v>
      </c>
      <c r="H4253" t="s">
        <v>55</v>
      </c>
      <c r="I4253" t="s">
        <v>56</v>
      </c>
      <c r="J4253" t="s">
        <v>20170</v>
      </c>
      <c r="K4253">
        <v>1</v>
      </c>
      <c r="L4253">
        <v>121282</v>
      </c>
      <c r="M4253">
        <v>2.78</v>
      </c>
      <c r="N4253" t="str">
        <f t="shared" si="493"/>
        <v>0000</v>
      </c>
      <c r="O4253">
        <v>3110</v>
      </c>
      <c r="P4253" t="s">
        <v>72</v>
      </c>
      <c r="Q4253" t="s">
        <v>20262</v>
      </c>
      <c r="R4253" t="s">
        <v>140</v>
      </c>
      <c r="T4253" t="s">
        <v>61</v>
      </c>
      <c r="V4253" t="s">
        <v>20338</v>
      </c>
      <c r="W4253">
        <v>210846</v>
      </c>
      <c r="X4253">
        <v>28400</v>
      </c>
      <c r="Y4253">
        <v>182446</v>
      </c>
      <c r="Z4253">
        <v>160497</v>
      </c>
      <c r="AA4253">
        <v>135497</v>
      </c>
      <c r="AB4253" t="s">
        <v>63</v>
      </c>
      <c r="AC4253" s="1">
        <v>32629</v>
      </c>
      <c r="AD4253">
        <v>24000</v>
      </c>
      <c r="AE4253">
        <v>816</v>
      </c>
      <c r="AF4253">
        <v>1606</v>
      </c>
      <c r="AG4253" t="s">
        <v>103</v>
      </c>
      <c r="AH4253" t="s">
        <v>76</v>
      </c>
      <c r="AI4253">
        <v>1</v>
      </c>
      <c r="AJ4253">
        <v>1993</v>
      </c>
      <c r="AK4253">
        <v>4</v>
      </c>
      <c r="AL4253">
        <v>2</v>
      </c>
      <c r="AN4253">
        <v>2134</v>
      </c>
      <c r="AO4253">
        <v>32</v>
      </c>
      <c r="AP4253" t="s">
        <v>63</v>
      </c>
      <c r="AQ4253" t="s">
        <v>66</v>
      </c>
      <c r="AR4253">
        <v>2400</v>
      </c>
      <c r="AW4253" t="s">
        <v>20339</v>
      </c>
      <c r="AX4253" t="s">
        <v>20340</v>
      </c>
      <c r="AY4253" t="s">
        <v>20341</v>
      </c>
      <c r="AZ4253" t="s">
        <v>20342</v>
      </c>
    </row>
    <row r="4254" spans="1:52" x14ac:dyDescent="0.3">
      <c r="A4254">
        <v>1456649</v>
      </c>
      <c r="B4254" t="s">
        <v>20343</v>
      </c>
      <c r="C4254" t="str">
        <f t="shared" si="494"/>
        <v>7492</v>
      </c>
      <c r="D4254" t="s">
        <v>20169</v>
      </c>
      <c r="E4254" t="str">
        <f t="shared" si="496"/>
        <v>0100</v>
      </c>
      <c r="F4254" t="s">
        <v>54</v>
      </c>
      <c r="G4254" t="str">
        <f>"18"</f>
        <v>18</v>
      </c>
      <c r="H4254" t="s">
        <v>55</v>
      </c>
      <c r="I4254" t="s">
        <v>56</v>
      </c>
      <c r="J4254" t="s">
        <v>20170</v>
      </c>
      <c r="K4254">
        <v>1</v>
      </c>
      <c r="L4254">
        <v>248981</v>
      </c>
      <c r="M4254">
        <v>5.72</v>
      </c>
      <c r="N4254" t="str">
        <f t="shared" si="493"/>
        <v>0000</v>
      </c>
      <c r="O4254">
        <v>5179</v>
      </c>
      <c r="P4254" t="s">
        <v>58</v>
      </c>
      <c r="Q4254" t="s">
        <v>20187</v>
      </c>
      <c r="R4254" t="s">
        <v>140</v>
      </c>
      <c r="T4254" t="s">
        <v>61</v>
      </c>
      <c r="V4254" t="s">
        <v>20344</v>
      </c>
      <c r="W4254">
        <v>488714</v>
      </c>
      <c r="X4254">
        <v>73730</v>
      </c>
      <c r="Y4254">
        <v>414984</v>
      </c>
      <c r="Z4254">
        <v>383139</v>
      </c>
      <c r="AA4254">
        <v>358139</v>
      </c>
      <c r="AB4254" t="s">
        <v>63</v>
      </c>
      <c r="AC4254" s="1">
        <v>39722</v>
      </c>
      <c r="AD4254">
        <v>433500</v>
      </c>
      <c r="AE4254">
        <v>2250</v>
      </c>
      <c r="AF4254">
        <v>1680</v>
      </c>
      <c r="AG4254" t="s">
        <v>64</v>
      </c>
      <c r="AH4254" t="s">
        <v>76</v>
      </c>
      <c r="AI4254">
        <v>1</v>
      </c>
      <c r="AJ4254">
        <v>1993</v>
      </c>
      <c r="AK4254">
        <v>3</v>
      </c>
      <c r="AL4254">
        <v>3</v>
      </c>
      <c r="AN4254">
        <v>4594</v>
      </c>
      <c r="AO4254">
        <v>32</v>
      </c>
      <c r="AP4254" t="s">
        <v>63</v>
      </c>
      <c r="AQ4254" t="s">
        <v>66</v>
      </c>
      <c r="AR4254">
        <v>6197</v>
      </c>
      <c r="AW4254" t="s">
        <v>20345</v>
      </c>
      <c r="AX4254" t="s">
        <v>20346</v>
      </c>
      <c r="AY4254" t="s">
        <v>20347</v>
      </c>
      <c r="AZ4254" t="s">
        <v>70</v>
      </c>
    </row>
    <row r="4255" spans="1:52" x14ac:dyDescent="0.3">
      <c r="A4255">
        <v>1456703</v>
      </c>
      <c r="B4255" t="s">
        <v>20348</v>
      </c>
      <c r="C4255" t="str">
        <f t="shared" si="494"/>
        <v>7492</v>
      </c>
      <c r="D4255" t="s">
        <v>20169</v>
      </c>
      <c r="E4255" t="str">
        <f t="shared" si="496"/>
        <v>0100</v>
      </c>
      <c r="F4255" t="s">
        <v>54</v>
      </c>
      <c r="G4255" t="str">
        <f>"17"</f>
        <v>17</v>
      </c>
      <c r="H4255" t="s">
        <v>55</v>
      </c>
      <c r="I4255" t="s">
        <v>56</v>
      </c>
      <c r="J4255" t="s">
        <v>20170</v>
      </c>
      <c r="K4255">
        <v>1</v>
      </c>
      <c r="L4255">
        <v>250145</v>
      </c>
      <c r="M4255">
        <v>5.74</v>
      </c>
      <c r="N4255" t="str">
        <f t="shared" si="493"/>
        <v>0000</v>
      </c>
      <c r="O4255">
        <v>4761</v>
      </c>
      <c r="P4255" t="s">
        <v>58</v>
      </c>
      <c r="Q4255" t="s">
        <v>20187</v>
      </c>
      <c r="R4255" t="s">
        <v>140</v>
      </c>
      <c r="T4255" t="s">
        <v>61</v>
      </c>
      <c r="V4255" t="s">
        <v>20349</v>
      </c>
      <c r="W4255">
        <v>398072</v>
      </c>
      <c r="X4255">
        <v>74080</v>
      </c>
      <c r="Y4255">
        <v>323992</v>
      </c>
      <c r="Z4255">
        <v>310153</v>
      </c>
      <c r="AA4255">
        <v>285153</v>
      </c>
      <c r="AB4255" t="s">
        <v>72</v>
      </c>
      <c r="AC4255" s="1">
        <v>43900</v>
      </c>
      <c r="AD4255">
        <v>525000</v>
      </c>
      <c r="AE4255">
        <v>3047</v>
      </c>
      <c r="AF4255">
        <v>957</v>
      </c>
      <c r="AG4255" t="s">
        <v>64</v>
      </c>
      <c r="AH4255" t="s">
        <v>76</v>
      </c>
      <c r="AI4255">
        <v>1</v>
      </c>
      <c r="AJ4255">
        <v>2008</v>
      </c>
      <c r="AK4255">
        <v>3</v>
      </c>
      <c r="AL4255">
        <v>3</v>
      </c>
      <c r="AN4255">
        <v>3000</v>
      </c>
      <c r="AO4255">
        <v>32</v>
      </c>
      <c r="AP4255" t="s">
        <v>63</v>
      </c>
      <c r="AQ4255" t="s">
        <v>66</v>
      </c>
      <c r="AR4255">
        <v>4060</v>
      </c>
      <c r="AW4255" t="s">
        <v>20350</v>
      </c>
      <c r="AY4255" t="s">
        <v>20351</v>
      </c>
      <c r="AZ4255" t="s">
        <v>20352</v>
      </c>
    </row>
    <row r="4256" spans="1:52" x14ac:dyDescent="0.3">
      <c r="A4256">
        <v>1945763</v>
      </c>
      <c r="B4256" t="s">
        <v>20353</v>
      </c>
      <c r="C4256" t="str">
        <f t="shared" si="494"/>
        <v>7492</v>
      </c>
      <c r="D4256" t="s">
        <v>20169</v>
      </c>
      <c r="E4256" t="str">
        <f t="shared" si="496"/>
        <v>0100</v>
      </c>
      <c r="F4256" t="s">
        <v>54</v>
      </c>
      <c r="G4256" t="str">
        <f>"18"</f>
        <v>18</v>
      </c>
      <c r="H4256" t="s">
        <v>55</v>
      </c>
      <c r="I4256" t="s">
        <v>56</v>
      </c>
      <c r="J4256" t="s">
        <v>20170</v>
      </c>
      <c r="K4256">
        <v>1</v>
      </c>
      <c r="L4256">
        <v>243072</v>
      </c>
      <c r="M4256">
        <v>5.58</v>
      </c>
      <c r="N4256" t="str">
        <f t="shared" si="493"/>
        <v>0000</v>
      </c>
      <c r="O4256">
        <v>3590</v>
      </c>
      <c r="P4256" t="s">
        <v>72</v>
      </c>
      <c r="Q4256" t="s">
        <v>20354</v>
      </c>
      <c r="R4256" t="s">
        <v>110</v>
      </c>
      <c r="T4256" t="s">
        <v>61</v>
      </c>
      <c r="V4256" t="s">
        <v>20355</v>
      </c>
      <c r="W4256">
        <v>427943</v>
      </c>
      <c r="X4256">
        <v>71980</v>
      </c>
      <c r="Y4256">
        <v>355963</v>
      </c>
      <c r="Z4256">
        <v>427943</v>
      </c>
      <c r="AA4256">
        <v>402943</v>
      </c>
      <c r="AB4256" t="s">
        <v>63</v>
      </c>
      <c r="AC4256" s="1">
        <v>43210</v>
      </c>
      <c r="AD4256">
        <v>587000</v>
      </c>
      <c r="AE4256">
        <v>2895</v>
      </c>
      <c r="AF4256">
        <v>2293</v>
      </c>
      <c r="AG4256" t="s">
        <v>64</v>
      </c>
      <c r="AH4256" t="s">
        <v>76</v>
      </c>
      <c r="AI4256">
        <v>2</v>
      </c>
      <c r="AJ4256">
        <v>1996</v>
      </c>
      <c r="AK4256">
        <v>4</v>
      </c>
      <c r="AL4256">
        <v>4</v>
      </c>
      <c r="AM4256">
        <v>1</v>
      </c>
      <c r="AN4256">
        <v>3401</v>
      </c>
      <c r="AO4256">
        <v>33</v>
      </c>
      <c r="AP4256" t="s">
        <v>63</v>
      </c>
      <c r="AQ4256" t="s">
        <v>66</v>
      </c>
      <c r="AR4256">
        <v>4565</v>
      </c>
      <c r="AW4256" t="s">
        <v>20356</v>
      </c>
      <c r="AX4256" t="s">
        <v>20357</v>
      </c>
      <c r="AY4256" t="s">
        <v>20358</v>
      </c>
      <c r="AZ4256" t="s">
        <v>20359</v>
      </c>
    </row>
    <row r="4257" spans="1:52" x14ac:dyDescent="0.3">
      <c r="A4257">
        <v>1947561</v>
      </c>
      <c r="B4257" t="s">
        <v>20360</v>
      </c>
      <c r="C4257" t="str">
        <f t="shared" si="494"/>
        <v>7492</v>
      </c>
      <c r="D4257" t="s">
        <v>20169</v>
      </c>
      <c r="E4257" t="str">
        <f t="shared" si="496"/>
        <v>0100</v>
      </c>
      <c r="F4257" t="s">
        <v>54</v>
      </c>
      <c r="G4257" t="str">
        <f>"13"</f>
        <v>13</v>
      </c>
      <c r="H4257" t="s">
        <v>55</v>
      </c>
      <c r="I4257" t="s">
        <v>3086</v>
      </c>
      <c r="J4257" t="s">
        <v>20170</v>
      </c>
      <c r="K4257">
        <v>1</v>
      </c>
      <c r="L4257">
        <v>130004</v>
      </c>
      <c r="M4257">
        <v>2.98</v>
      </c>
      <c r="N4257" t="str">
        <f t="shared" si="493"/>
        <v>0000</v>
      </c>
      <c r="O4257">
        <v>3135</v>
      </c>
      <c r="P4257" t="s">
        <v>72</v>
      </c>
      <c r="Q4257" t="s">
        <v>20206</v>
      </c>
      <c r="R4257" t="s">
        <v>140</v>
      </c>
      <c r="T4257" t="s">
        <v>61</v>
      </c>
      <c r="V4257" t="s">
        <v>20361</v>
      </c>
      <c r="W4257">
        <v>265066</v>
      </c>
      <c r="X4257">
        <v>30440</v>
      </c>
      <c r="Y4257">
        <v>234626</v>
      </c>
      <c r="Z4257">
        <v>203731</v>
      </c>
      <c r="AA4257">
        <v>178731</v>
      </c>
      <c r="AB4257" t="s">
        <v>63</v>
      </c>
      <c r="AC4257" s="1">
        <v>34639</v>
      </c>
      <c r="AD4257">
        <v>18000</v>
      </c>
      <c r="AE4257">
        <v>1058</v>
      </c>
      <c r="AF4257">
        <v>2105</v>
      </c>
      <c r="AG4257" t="s">
        <v>103</v>
      </c>
      <c r="AH4257" t="s">
        <v>76</v>
      </c>
      <c r="AI4257">
        <v>1</v>
      </c>
      <c r="AJ4257">
        <v>1995</v>
      </c>
      <c r="AK4257">
        <v>3</v>
      </c>
      <c r="AL4257">
        <v>2</v>
      </c>
      <c r="AN4257">
        <v>2649</v>
      </c>
      <c r="AO4257">
        <v>32</v>
      </c>
      <c r="AP4257" t="s">
        <v>63</v>
      </c>
      <c r="AQ4257" t="s">
        <v>66</v>
      </c>
      <c r="AR4257">
        <v>3938</v>
      </c>
      <c r="AW4257" t="s">
        <v>20362</v>
      </c>
      <c r="AX4257" t="s">
        <v>20363</v>
      </c>
      <c r="AY4257" t="s">
        <v>20364</v>
      </c>
      <c r="AZ4257" t="s">
        <v>20365</v>
      </c>
    </row>
    <row r="4258" spans="1:52" x14ac:dyDescent="0.3">
      <c r="A4258">
        <v>2099771</v>
      </c>
      <c r="B4258" t="s">
        <v>20366</v>
      </c>
      <c r="C4258" t="str">
        <f t="shared" si="494"/>
        <v>7492</v>
      </c>
      <c r="D4258" t="s">
        <v>20169</v>
      </c>
      <c r="E4258" t="str">
        <f t="shared" si="496"/>
        <v>0100</v>
      </c>
      <c r="F4258" t="s">
        <v>54</v>
      </c>
      <c r="G4258" t="str">
        <f t="shared" ref="G4258:G4268" si="497">"12"</f>
        <v>12</v>
      </c>
      <c r="H4258" t="s">
        <v>55</v>
      </c>
      <c r="I4258" t="s">
        <v>3086</v>
      </c>
      <c r="J4258" t="s">
        <v>20170</v>
      </c>
      <c r="K4258">
        <v>1</v>
      </c>
      <c r="L4258">
        <v>119866</v>
      </c>
      <c r="M4258">
        <v>2.75</v>
      </c>
      <c r="N4258" t="str">
        <f t="shared" si="493"/>
        <v>0000</v>
      </c>
      <c r="O4258">
        <v>4873</v>
      </c>
      <c r="P4258" t="s">
        <v>72</v>
      </c>
      <c r="Q4258" t="s">
        <v>20223</v>
      </c>
      <c r="R4258" t="s">
        <v>88</v>
      </c>
      <c r="T4258" t="s">
        <v>61</v>
      </c>
      <c r="V4258" t="s">
        <v>20367</v>
      </c>
      <c r="W4258">
        <v>346191</v>
      </c>
      <c r="X4258">
        <v>28070</v>
      </c>
      <c r="Y4258">
        <v>318121</v>
      </c>
      <c r="Z4258">
        <v>315619</v>
      </c>
      <c r="AA4258">
        <v>0</v>
      </c>
      <c r="AB4258" t="s">
        <v>63</v>
      </c>
      <c r="AC4258" s="1">
        <v>43439</v>
      </c>
      <c r="AD4258">
        <v>429000</v>
      </c>
      <c r="AE4258">
        <v>2944</v>
      </c>
      <c r="AF4258">
        <v>1251</v>
      </c>
      <c r="AG4258" t="s">
        <v>64</v>
      </c>
      <c r="AH4258" t="s">
        <v>76</v>
      </c>
      <c r="AI4258">
        <v>1</v>
      </c>
      <c r="AJ4258">
        <v>2016</v>
      </c>
      <c r="AK4258">
        <v>3</v>
      </c>
      <c r="AL4258">
        <v>2</v>
      </c>
      <c r="AN4258">
        <v>2529</v>
      </c>
      <c r="AO4258">
        <v>32</v>
      </c>
      <c r="AP4258" t="s">
        <v>63</v>
      </c>
      <c r="AQ4258" t="s">
        <v>66</v>
      </c>
      <c r="AR4258">
        <v>3605</v>
      </c>
      <c r="AW4258" t="s">
        <v>20368</v>
      </c>
      <c r="AX4258" t="s">
        <v>20369</v>
      </c>
      <c r="AY4258" t="s">
        <v>20370</v>
      </c>
      <c r="AZ4258" t="s">
        <v>70</v>
      </c>
    </row>
    <row r="4259" spans="1:52" x14ac:dyDescent="0.3">
      <c r="A4259">
        <v>2099828</v>
      </c>
      <c r="B4259" t="s">
        <v>20371</v>
      </c>
      <c r="C4259" t="str">
        <f t="shared" si="494"/>
        <v>7492</v>
      </c>
      <c r="D4259" t="s">
        <v>20169</v>
      </c>
      <c r="E4259" t="str">
        <f>"0000"</f>
        <v>0000</v>
      </c>
      <c r="F4259" t="s">
        <v>108</v>
      </c>
      <c r="G4259" t="str">
        <f t="shared" si="497"/>
        <v>12</v>
      </c>
      <c r="H4259" t="s">
        <v>55</v>
      </c>
      <c r="I4259" t="s">
        <v>3086</v>
      </c>
      <c r="J4259" t="s">
        <v>20170</v>
      </c>
      <c r="K4259">
        <v>0</v>
      </c>
      <c r="L4259">
        <v>119866</v>
      </c>
      <c r="M4259">
        <v>2.75</v>
      </c>
      <c r="N4259" t="str">
        <f t="shared" si="493"/>
        <v>0000</v>
      </c>
      <c r="O4259">
        <v>4705</v>
      </c>
      <c r="P4259" t="s">
        <v>72</v>
      </c>
      <c r="Q4259" t="s">
        <v>20223</v>
      </c>
      <c r="R4259" t="s">
        <v>88</v>
      </c>
      <c r="T4259" t="s">
        <v>61</v>
      </c>
      <c r="V4259" t="s">
        <v>20372</v>
      </c>
      <c r="W4259">
        <v>28070</v>
      </c>
      <c r="X4259">
        <v>28070</v>
      </c>
      <c r="Y4259">
        <v>0</v>
      </c>
      <c r="Z4259">
        <v>28070</v>
      </c>
      <c r="AA4259">
        <v>28070</v>
      </c>
      <c r="AB4259" t="s">
        <v>72</v>
      </c>
      <c r="AC4259" s="1">
        <v>37347</v>
      </c>
      <c r="AD4259">
        <v>25000</v>
      </c>
      <c r="AE4259">
        <v>1498</v>
      </c>
      <c r="AF4259">
        <v>995</v>
      </c>
      <c r="AG4259" t="s">
        <v>103</v>
      </c>
      <c r="AH4259" t="s">
        <v>76</v>
      </c>
      <c r="AR4259">
        <v>0</v>
      </c>
      <c r="AW4259" t="s">
        <v>15641</v>
      </c>
      <c r="AX4259" t="s">
        <v>15642</v>
      </c>
      <c r="AY4259" t="s">
        <v>15643</v>
      </c>
      <c r="AZ4259" t="s">
        <v>15644</v>
      </c>
    </row>
    <row r="4260" spans="1:52" x14ac:dyDescent="0.3">
      <c r="A4260">
        <v>2099861</v>
      </c>
      <c r="B4260" t="s">
        <v>20373</v>
      </c>
      <c r="C4260" t="str">
        <f t="shared" si="494"/>
        <v>7492</v>
      </c>
      <c r="D4260" t="s">
        <v>20169</v>
      </c>
      <c r="E4260" t="str">
        <f>"0000"</f>
        <v>0000</v>
      </c>
      <c r="F4260" t="s">
        <v>108</v>
      </c>
      <c r="G4260" t="str">
        <f t="shared" si="497"/>
        <v>12</v>
      </c>
      <c r="H4260" t="s">
        <v>55</v>
      </c>
      <c r="I4260" t="s">
        <v>3086</v>
      </c>
      <c r="J4260" t="s">
        <v>20170</v>
      </c>
      <c r="K4260">
        <v>0</v>
      </c>
      <c r="L4260">
        <v>120000</v>
      </c>
      <c r="M4260">
        <v>2.75</v>
      </c>
      <c r="N4260" t="str">
        <f t="shared" si="493"/>
        <v>0000</v>
      </c>
      <c r="O4260">
        <v>4752</v>
      </c>
      <c r="P4260" t="s">
        <v>72</v>
      </c>
      <c r="Q4260" t="s">
        <v>20200</v>
      </c>
      <c r="R4260" t="s">
        <v>88</v>
      </c>
      <c r="T4260" t="s">
        <v>61</v>
      </c>
      <c r="V4260" t="s">
        <v>20374</v>
      </c>
      <c r="W4260">
        <v>28100</v>
      </c>
      <c r="X4260">
        <v>28100</v>
      </c>
      <c r="Y4260">
        <v>0</v>
      </c>
      <c r="Z4260">
        <v>28100</v>
      </c>
      <c r="AA4260">
        <v>28100</v>
      </c>
      <c r="AB4260" t="s">
        <v>72</v>
      </c>
      <c r="AC4260" s="1">
        <v>44132</v>
      </c>
      <c r="AD4260">
        <v>28100</v>
      </c>
      <c r="AE4260">
        <v>3106</v>
      </c>
      <c r="AF4260">
        <v>1023</v>
      </c>
      <c r="AG4260" t="s">
        <v>103</v>
      </c>
      <c r="AH4260" t="s">
        <v>76</v>
      </c>
      <c r="AR4260">
        <v>0</v>
      </c>
      <c r="AW4260" t="s">
        <v>20375</v>
      </c>
      <c r="AX4260" t="s">
        <v>20376</v>
      </c>
      <c r="AY4260" t="s">
        <v>20377</v>
      </c>
      <c r="AZ4260" t="s">
        <v>70</v>
      </c>
    </row>
    <row r="4261" spans="1:52" x14ac:dyDescent="0.3">
      <c r="A4261">
        <v>2100010</v>
      </c>
      <c r="B4261" t="s">
        <v>20378</v>
      </c>
      <c r="C4261" t="str">
        <f t="shared" si="494"/>
        <v>7492</v>
      </c>
      <c r="D4261" t="s">
        <v>20169</v>
      </c>
      <c r="E4261" t="str">
        <f>"0000"</f>
        <v>0000</v>
      </c>
      <c r="F4261" t="s">
        <v>108</v>
      </c>
      <c r="G4261" t="str">
        <f t="shared" si="497"/>
        <v>12</v>
      </c>
      <c r="H4261" t="s">
        <v>55</v>
      </c>
      <c r="I4261" t="s">
        <v>3086</v>
      </c>
      <c r="J4261" t="s">
        <v>20170</v>
      </c>
      <c r="K4261">
        <v>0</v>
      </c>
      <c r="L4261">
        <v>120000</v>
      </c>
      <c r="M4261">
        <v>2.75</v>
      </c>
      <c r="N4261" t="str">
        <f t="shared" si="493"/>
        <v>0000</v>
      </c>
      <c r="O4261">
        <v>4812</v>
      </c>
      <c r="P4261" t="s">
        <v>72</v>
      </c>
      <c r="Q4261" t="s">
        <v>20223</v>
      </c>
      <c r="R4261" t="s">
        <v>88</v>
      </c>
      <c r="T4261" t="s">
        <v>61</v>
      </c>
      <c r="V4261" t="s">
        <v>20379</v>
      </c>
      <c r="W4261">
        <v>28100</v>
      </c>
      <c r="X4261">
        <v>28100</v>
      </c>
      <c r="Y4261">
        <v>0</v>
      </c>
      <c r="Z4261">
        <v>28100</v>
      </c>
      <c r="AA4261">
        <v>28100</v>
      </c>
      <c r="AB4261" t="s">
        <v>72</v>
      </c>
      <c r="AC4261" s="1">
        <v>44153</v>
      </c>
      <c r="AD4261">
        <v>55000</v>
      </c>
      <c r="AE4261">
        <v>3110</v>
      </c>
      <c r="AF4261">
        <v>2278</v>
      </c>
      <c r="AG4261" t="s">
        <v>103</v>
      </c>
      <c r="AH4261" t="s">
        <v>76</v>
      </c>
      <c r="AR4261">
        <v>0</v>
      </c>
      <c r="AW4261" t="s">
        <v>4223</v>
      </c>
      <c r="AX4261" t="s">
        <v>20380</v>
      </c>
      <c r="AY4261" t="s">
        <v>4224</v>
      </c>
      <c r="AZ4261" t="s">
        <v>2151</v>
      </c>
    </row>
    <row r="4262" spans="1:52" x14ac:dyDescent="0.3">
      <c r="A4262">
        <v>2100168</v>
      </c>
      <c r="B4262" t="s">
        <v>20381</v>
      </c>
      <c r="C4262" t="str">
        <f t="shared" si="494"/>
        <v>7492</v>
      </c>
      <c r="D4262" t="s">
        <v>20169</v>
      </c>
      <c r="E4262" t="str">
        <f>"0100"</f>
        <v>0100</v>
      </c>
      <c r="F4262" t="s">
        <v>54</v>
      </c>
      <c r="G4262" t="str">
        <f t="shared" si="497"/>
        <v>12</v>
      </c>
      <c r="H4262" t="s">
        <v>55</v>
      </c>
      <c r="I4262" t="s">
        <v>3086</v>
      </c>
      <c r="J4262" t="s">
        <v>20170</v>
      </c>
      <c r="K4262">
        <v>1</v>
      </c>
      <c r="L4262">
        <v>124079</v>
      </c>
      <c r="M4262">
        <v>2.85</v>
      </c>
      <c r="N4262" t="str">
        <f t="shared" si="493"/>
        <v>0000</v>
      </c>
      <c r="O4262">
        <v>4904</v>
      </c>
      <c r="P4262" t="s">
        <v>72</v>
      </c>
      <c r="Q4262" t="s">
        <v>20229</v>
      </c>
      <c r="R4262" t="s">
        <v>74</v>
      </c>
      <c r="T4262" t="s">
        <v>61</v>
      </c>
      <c r="V4262" t="s">
        <v>20382</v>
      </c>
      <c r="W4262">
        <v>231894</v>
      </c>
      <c r="X4262">
        <v>29050</v>
      </c>
      <c r="Y4262">
        <v>202844</v>
      </c>
      <c r="Z4262">
        <v>189890</v>
      </c>
      <c r="AA4262">
        <v>164890</v>
      </c>
      <c r="AB4262" t="s">
        <v>63</v>
      </c>
      <c r="AC4262" s="1">
        <v>34394</v>
      </c>
      <c r="AD4262">
        <v>29300</v>
      </c>
      <c r="AE4262">
        <v>1028</v>
      </c>
      <c r="AF4262">
        <v>1557</v>
      </c>
      <c r="AG4262" t="s">
        <v>103</v>
      </c>
      <c r="AH4262" t="s">
        <v>76</v>
      </c>
      <c r="AI4262">
        <v>1</v>
      </c>
      <c r="AJ4262">
        <v>1994</v>
      </c>
      <c r="AK4262">
        <v>3</v>
      </c>
      <c r="AL4262">
        <v>2</v>
      </c>
      <c r="AN4262">
        <v>1879</v>
      </c>
      <c r="AO4262">
        <v>32</v>
      </c>
      <c r="AP4262" t="s">
        <v>63</v>
      </c>
      <c r="AQ4262" t="s">
        <v>66</v>
      </c>
      <c r="AR4262">
        <v>2617</v>
      </c>
      <c r="AW4262" t="s">
        <v>20383</v>
      </c>
      <c r="AX4262" t="s">
        <v>20384</v>
      </c>
      <c r="AY4262" t="s">
        <v>20385</v>
      </c>
      <c r="AZ4262" t="s">
        <v>70</v>
      </c>
    </row>
    <row r="4263" spans="1:52" x14ac:dyDescent="0.3">
      <c r="A4263">
        <v>2100389</v>
      </c>
      <c r="B4263" t="s">
        <v>20386</v>
      </c>
      <c r="C4263" t="str">
        <f t="shared" si="494"/>
        <v>7492</v>
      </c>
      <c r="D4263" t="s">
        <v>20169</v>
      </c>
      <c r="E4263" t="str">
        <f>"0000"</f>
        <v>0000</v>
      </c>
      <c r="F4263" t="s">
        <v>108</v>
      </c>
      <c r="G4263" t="str">
        <f t="shared" si="497"/>
        <v>12</v>
      </c>
      <c r="H4263" t="s">
        <v>55</v>
      </c>
      <c r="I4263" t="s">
        <v>3086</v>
      </c>
      <c r="J4263" t="s">
        <v>20170</v>
      </c>
      <c r="K4263">
        <v>0</v>
      </c>
      <c r="L4263">
        <v>124224</v>
      </c>
      <c r="M4263">
        <v>2.85</v>
      </c>
      <c r="N4263" t="str">
        <f t="shared" si="493"/>
        <v>0000</v>
      </c>
      <c r="O4263">
        <v>4584</v>
      </c>
      <c r="P4263" t="s">
        <v>72</v>
      </c>
      <c r="Q4263" t="s">
        <v>20229</v>
      </c>
      <c r="R4263" t="s">
        <v>74</v>
      </c>
      <c r="T4263" t="s">
        <v>61</v>
      </c>
      <c r="V4263" t="s">
        <v>20387</v>
      </c>
      <c r="W4263">
        <v>29090</v>
      </c>
      <c r="X4263">
        <v>29090</v>
      </c>
      <c r="Y4263">
        <v>0</v>
      </c>
      <c r="Z4263">
        <v>29090</v>
      </c>
      <c r="AA4263">
        <v>29090</v>
      </c>
      <c r="AB4263" t="s">
        <v>72</v>
      </c>
      <c r="AC4263" s="1">
        <v>34182</v>
      </c>
      <c r="AD4263">
        <v>27000</v>
      </c>
      <c r="AE4263">
        <v>1007</v>
      </c>
      <c r="AF4263">
        <v>135</v>
      </c>
      <c r="AG4263" t="s">
        <v>103</v>
      </c>
      <c r="AH4263" t="s">
        <v>76</v>
      </c>
      <c r="AR4263">
        <v>0</v>
      </c>
      <c r="AW4263" t="s">
        <v>20388</v>
      </c>
      <c r="AX4263" t="s">
        <v>20389</v>
      </c>
      <c r="AY4263" t="s">
        <v>20390</v>
      </c>
      <c r="AZ4263" t="s">
        <v>20391</v>
      </c>
    </row>
    <row r="4264" spans="1:52" x14ac:dyDescent="0.3">
      <c r="A4264">
        <v>2100729</v>
      </c>
      <c r="B4264" t="s">
        <v>20392</v>
      </c>
      <c r="C4264" t="str">
        <f t="shared" si="494"/>
        <v>7492</v>
      </c>
      <c r="D4264" t="s">
        <v>20169</v>
      </c>
      <c r="E4264" t="str">
        <f>"0100"</f>
        <v>0100</v>
      </c>
      <c r="F4264" t="s">
        <v>54</v>
      </c>
      <c r="G4264" t="str">
        <f t="shared" si="497"/>
        <v>12</v>
      </c>
      <c r="H4264" t="s">
        <v>55</v>
      </c>
      <c r="I4264" t="s">
        <v>3086</v>
      </c>
      <c r="J4264" t="s">
        <v>20170</v>
      </c>
      <c r="K4264">
        <v>1</v>
      </c>
      <c r="L4264">
        <v>120000</v>
      </c>
      <c r="M4264">
        <v>2.75</v>
      </c>
      <c r="N4264" t="str">
        <f t="shared" si="493"/>
        <v>0000</v>
      </c>
      <c r="O4264">
        <v>4354</v>
      </c>
      <c r="P4264" t="s">
        <v>72</v>
      </c>
      <c r="Q4264" t="s">
        <v>20244</v>
      </c>
      <c r="R4264" t="s">
        <v>140</v>
      </c>
      <c r="T4264" t="s">
        <v>61</v>
      </c>
      <c r="V4264" t="s">
        <v>20393</v>
      </c>
      <c r="W4264">
        <v>225978</v>
      </c>
      <c r="X4264">
        <v>28100</v>
      </c>
      <c r="Y4264">
        <v>197878</v>
      </c>
      <c r="Z4264">
        <v>174872</v>
      </c>
      <c r="AA4264">
        <v>149872</v>
      </c>
      <c r="AB4264" t="s">
        <v>63</v>
      </c>
      <c r="AC4264" s="1">
        <v>36192</v>
      </c>
      <c r="AD4264">
        <v>16000</v>
      </c>
      <c r="AE4264">
        <v>1293</v>
      </c>
      <c r="AF4264">
        <v>530</v>
      </c>
      <c r="AG4264" t="s">
        <v>103</v>
      </c>
      <c r="AH4264" t="s">
        <v>76</v>
      </c>
      <c r="AI4264">
        <v>1</v>
      </c>
      <c r="AJ4264">
        <v>1999</v>
      </c>
      <c r="AK4264">
        <v>3</v>
      </c>
      <c r="AL4264">
        <v>2</v>
      </c>
      <c r="AN4264">
        <v>2145</v>
      </c>
      <c r="AO4264">
        <v>32</v>
      </c>
      <c r="AP4264" t="s">
        <v>63</v>
      </c>
      <c r="AQ4264" t="s">
        <v>66</v>
      </c>
      <c r="AR4264">
        <v>3083</v>
      </c>
      <c r="AW4264" t="s">
        <v>20394</v>
      </c>
      <c r="AX4264" t="s">
        <v>20395</v>
      </c>
      <c r="AY4264" t="s">
        <v>20396</v>
      </c>
      <c r="AZ4264" t="s">
        <v>70</v>
      </c>
    </row>
    <row r="4265" spans="1:52" x14ac:dyDescent="0.3">
      <c r="A4265">
        <v>2100761</v>
      </c>
      <c r="B4265" t="s">
        <v>20397</v>
      </c>
      <c r="C4265" t="str">
        <f t="shared" si="494"/>
        <v>7492</v>
      </c>
      <c r="D4265" t="s">
        <v>20169</v>
      </c>
      <c r="E4265" t="str">
        <f>"0000"</f>
        <v>0000</v>
      </c>
      <c r="F4265" t="s">
        <v>108</v>
      </c>
      <c r="G4265" t="str">
        <f t="shared" si="497"/>
        <v>12</v>
      </c>
      <c r="H4265" t="s">
        <v>55</v>
      </c>
      <c r="I4265" t="s">
        <v>3086</v>
      </c>
      <c r="J4265" t="s">
        <v>20170</v>
      </c>
      <c r="K4265">
        <v>0</v>
      </c>
      <c r="L4265">
        <v>119866</v>
      </c>
      <c r="M4265">
        <v>2.75</v>
      </c>
      <c r="N4265" t="str">
        <f t="shared" si="493"/>
        <v>0000</v>
      </c>
      <c r="O4265">
        <v>4392</v>
      </c>
      <c r="P4265" t="s">
        <v>72</v>
      </c>
      <c r="Q4265" t="s">
        <v>20244</v>
      </c>
      <c r="R4265" t="s">
        <v>140</v>
      </c>
      <c r="T4265" t="s">
        <v>61</v>
      </c>
      <c r="V4265" t="s">
        <v>20398</v>
      </c>
      <c r="W4265">
        <v>28070</v>
      </c>
      <c r="X4265">
        <v>28070</v>
      </c>
      <c r="Y4265">
        <v>0</v>
      </c>
      <c r="Z4265">
        <v>28070</v>
      </c>
      <c r="AA4265">
        <v>28070</v>
      </c>
      <c r="AB4265" t="s">
        <v>72</v>
      </c>
      <c r="AC4265" s="1">
        <v>43175</v>
      </c>
      <c r="AD4265">
        <v>46500</v>
      </c>
      <c r="AE4265">
        <v>2892</v>
      </c>
      <c r="AF4265">
        <v>2213</v>
      </c>
      <c r="AG4265" t="s">
        <v>103</v>
      </c>
      <c r="AH4265" t="s">
        <v>76</v>
      </c>
      <c r="AR4265">
        <v>0</v>
      </c>
      <c r="AW4265" t="s">
        <v>20399</v>
      </c>
      <c r="AY4265" t="s">
        <v>20400</v>
      </c>
      <c r="AZ4265" t="s">
        <v>20401</v>
      </c>
    </row>
    <row r="4266" spans="1:52" x14ac:dyDescent="0.3">
      <c r="A4266">
        <v>2100796</v>
      </c>
      <c r="B4266" t="s">
        <v>20402</v>
      </c>
      <c r="C4266" t="str">
        <f t="shared" si="494"/>
        <v>7492</v>
      </c>
      <c r="D4266" t="s">
        <v>20169</v>
      </c>
      <c r="E4266" t="str">
        <f>"0000"</f>
        <v>0000</v>
      </c>
      <c r="F4266" t="s">
        <v>108</v>
      </c>
      <c r="G4266" t="str">
        <f t="shared" si="497"/>
        <v>12</v>
      </c>
      <c r="H4266" t="s">
        <v>55</v>
      </c>
      <c r="I4266" t="s">
        <v>3086</v>
      </c>
      <c r="J4266" t="s">
        <v>20170</v>
      </c>
      <c r="K4266">
        <v>0</v>
      </c>
      <c r="L4266">
        <v>119866</v>
      </c>
      <c r="M4266">
        <v>2.75</v>
      </c>
      <c r="N4266" t="str">
        <f t="shared" si="493"/>
        <v>0000</v>
      </c>
      <c r="O4266">
        <v>6378</v>
      </c>
      <c r="P4266" t="s">
        <v>58</v>
      </c>
      <c r="Q4266" t="s">
        <v>330</v>
      </c>
      <c r="R4266" t="s">
        <v>331</v>
      </c>
      <c r="T4266" t="s">
        <v>61</v>
      </c>
      <c r="V4266" t="s">
        <v>20403</v>
      </c>
      <c r="W4266">
        <v>28070</v>
      </c>
      <c r="X4266">
        <v>28070</v>
      </c>
      <c r="Y4266">
        <v>0</v>
      </c>
      <c r="Z4266">
        <v>28070</v>
      </c>
      <c r="AA4266">
        <v>28070</v>
      </c>
      <c r="AB4266" t="s">
        <v>72</v>
      </c>
      <c r="AC4266" s="1">
        <v>33329</v>
      </c>
      <c r="AD4266">
        <v>30300</v>
      </c>
      <c r="AE4266">
        <v>893</v>
      </c>
      <c r="AF4266">
        <v>2141</v>
      </c>
      <c r="AG4266" t="s">
        <v>103</v>
      </c>
      <c r="AH4266" t="s">
        <v>221</v>
      </c>
      <c r="AR4266">
        <v>0</v>
      </c>
      <c r="AW4266" t="s">
        <v>20404</v>
      </c>
      <c r="AX4266" t="s">
        <v>20405</v>
      </c>
      <c r="AY4266" t="s">
        <v>20406</v>
      </c>
      <c r="AZ4266" t="s">
        <v>20407</v>
      </c>
    </row>
    <row r="4267" spans="1:52" x14ac:dyDescent="0.3">
      <c r="A4267">
        <v>1456339</v>
      </c>
      <c r="B4267" t="s">
        <v>20408</v>
      </c>
      <c r="C4267" t="str">
        <f t="shared" si="494"/>
        <v>7492</v>
      </c>
      <c r="D4267" t="s">
        <v>20169</v>
      </c>
      <c r="E4267" t="str">
        <f>"0100"</f>
        <v>0100</v>
      </c>
      <c r="F4267" t="s">
        <v>54</v>
      </c>
      <c r="G4267" t="str">
        <f t="shared" si="497"/>
        <v>12</v>
      </c>
      <c r="H4267" t="s">
        <v>55</v>
      </c>
      <c r="I4267" t="s">
        <v>3086</v>
      </c>
      <c r="J4267" t="s">
        <v>20170</v>
      </c>
      <c r="K4267">
        <v>1</v>
      </c>
      <c r="L4267">
        <v>122793</v>
      </c>
      <c r="M4267">
        <v>2.82</v>
      </c>
      <c r="N4267" t="str">
        <f t="shared" si="493"/>
        <v>0000</v>
      </c>
      <c r="O4267">
        <v>4470</v>
      </c>
      <c r="P4267" t="s">
        <v>72</v>
      </c>
      <c r="Q4267" t="s">
        <v>20229</v>
      </c>
      <c r="R4267" t="s">
        <v>74</v>
      </c>
      <c r="T4267" t="s">
        <v>61</v>
      </c>
      <c r="V4267" t="s">
        <v>20409</v>
      </c>
      <c r="W4267">
        <v>192161</v>
      </c>
      <c r="X4267">
        <v>28750</v>
      </c>
      <c r="Y4267">
        <v>163411</v>
      </c>
      <c r="Z4267">
        <v>138120</v>
      </c>
      <c r="AA4267">
        <v>113120</v>
      </c>
      <c r="AB4267" t="s">
        <v>63</v>
      </c>
      <c r="AC4267" s="1">
        <v>32356</v>
      </c>
      <c r="AD4267">
        <v>22800</v>
      </c>
      <c r="AE4267">
        <v>788</v>
      </c>
      <c r="AF4267">
        <v>61</v>
      </c>
      <c r="AG4267" t="s">
        <v>103</v>
      </c>
      <c r="AH4267" t="s">
        <v>76</v>
      </c>
      <c r="AI4267">
        <v>1</v>
      </c>
      <c r="AJ4267">
        <v>1989</v>
      </c>
      <c r="AK4267">
        <v>3</v>
      </c>
      <c r="AL4267">
        <v>2</v>
      </c>
      <c r="AN4267">
        <v>1875</v>
      </c>
      <c r="AO4267">
        <v>32</v>
      </c>
      <c r="AP4267" t="s">
        <v>72</v>
      </c>
      <c r="AQ4267" t="s">
        <v>66</v>
      </c>
      <c r="AR4267">
        <v>2620</v>
      </c>
      <c r="AW4267" t="s">
        <v>20410</v>
      </c>
      <c r="AX4267" t="s">
        <v>20411</v>
      </c>
      <c r="AY4267" t="s">
        <v>20412</v>
      </c>
      <c r="AZ4267" t="s">
        <v>20413</v>
      </c>
    </row>
    <row r="4268" spans="1:52" x14ac:dyDescent="0.3">
      <c r="A4268">
        <v>1456487</v>
      </c>
      <c r="B4268" t="s">
        <v>20414</v>
      </c>
      <c r="C4268" t="str">
        <f t="shared" si="494"/>
        <v>7492</v>
      </c>
      <c r="D4268" t="s">
        <v>20169</v>
      </c>
      <c r="E4268" t="str">
        <f>"0100"</f>
        <v>0100</v>
      </c>
      <c r="F4268" t="s">
        <v>54</v>
      </c>
      <c r="G4268" t="str">
        <f t="shared" si="497"/>
        <v>12</v>
      </c>
      <c r="H4268" t="s">
        <v>55</v>
      </c>
      <c r="I4268" t="s">
        <v>3086</v>
      </c>
      <c r="J4268" t="s">
        <v>20170</v>
      </c>
      <c r="K4268">
        <v>1</v>
      </c>
      <c r="L4268">
        <v>138488</v>
      </c>
      <c r="M4268">
        <v>3.18</v>
      </c>
      <c r="N4268" t="str">
        <f t="shared" si="493"/>
        <v>0000</v>
      </c>
      <c r="O4268">
        <v>4301</v>
      </c>
      <c r="P4268" t="s">
        <v>72</v>
      </c>
      <c r="Q4268" t="s">
        <v>20244</v>
      </c>
      <c r="R4268" t="s">
        <v>140</v>
      </c>
      <c r="T4268" t="s">
        <v>61</v>
      </c>
      <c r="V4268" t="s">
        <v>20415</v>
      </c>
      <c r="W4268">
        <v>229483</v>
      </c>
      <c r="X4268">
        <v>32430</v>
      </c>
      <c r="Y4268">
        <v>197053</v>
      </c>
      <c r="Z4268">
        <v>229483</v>
      </c>
      <c r="AA4268">
        <v>204483</v>
      </c>
      <c r="AB4268" t="s">
        <v>63</v>
      </c>
      <c r="AC4268" s="1">
        <v>41821</v>
      </c>
      <c r="AD4268">
        <v>27500</v>
      </c>
      <c r="AE4268">
        <v>2634</v>
      </c>
      <c r="AF4268">
        <v>1464</v>
      </c>
      <c r="AG4268" t="s">
        <v>103</v>
      </c>
      <c r="AH4268" t="s">
        <v>76</v>
      </c>
      <c r="AI4268">
        <v>1</v>
      </c>
      <c r="AJ4268">
        <v>2019</v>
      </c>
      <c r="AK4268">
        <v>3</v>
      </c>
      <c r="AL4268">
        <v>2</v>
      </c>
      <c r="AN4268">
        <v>1681</v>
      </c>
      <c r="AO4268">
        <v>32</v>
      </c>
      <c r="AP4268" t="s">
        <v>72</v>
      </c>
      <c r="AQ4268" t="s">
        <v>66</v>
      </c>
      <c r="AR4268">
        <v>2497</v>
      </c>
      <c r="AW4268" t="s">
        <v>20416</v>
      </c>
      <c r="AY4268" t="s">
        <v>20417</v>
      </c>
      <c r="AZ4268" t="s">
        <v>70</v>
      </c>
    </row>
    <row r="4269" spans="1:52" x14ac:dyDescent="0.3">
      <c r="A4269">
        <v>1456576</v>
      </c>
      <c r="B4269" t="s">
        <v>20418</v>
      </c>
      <c r="C4269" t="str">
        <f t="shared" si="494"/>
        <v>7492</v>
      </c>
      <c r="D4269" t="s">
        <v>20169</v>
      </c>
      <c r="E4269" t="str">
        <f>"0000"</f>
        <v>0000</v>
      </c>
      <c r="F4269" t="s">
        <v>108</v>
      </c>
      <c r="G4269" t="str">
        <f>"18"</f>
        <v>18</v>
      </c>
      <c r="H4269" t="s">
        <v>55</v>
      </c>
      <c r="I4269" t="s">
        <v>56</v>
      </c>
      <c r="J4269" t="s">
        <v>20170</v>
      </c>
      <c r="K4269">
        <v>0</v>
      </c>
      <c r="L4269">
        <v>120000</v>
      </c>
      <c r="M4269">
        <v>2.75</v>
      </c>
      <c r="N4269" t="str">
        <f t="shared" si="493"/>
        <v>0000</v>
      </c>
      <c r="O4269">
        <v>3184</v>
      </c>
      <c r="P4269" t="s">
        <v>72</v>
      </c>
      <c r="Q4269" t="s">
        <v>20262</v>
      </c>
      <c r="R4269" t="s">
        <v>140</v>
      </c>
      <c r="T4269" t="s">
        <v>61</v>
      </c>
      <c r="V4269" t="s">
        <v>20419</v>
      </c>
      <c r="W4269">
        <v>28100</v>
      </c>
      <c r="X4269">
        <v>28100</v>
      </c>
      <c r="Y4269">
        <v>0</v>
      </c>
      <c r="Z4269">
        <v>28100</v>
      </c>
      <c r="AA4269">
        <v>28100</v>
      </c>
      <c r="AB4269" t="s">
        <v>72</v>
      </c>
      <c r="AR4269">
        <v>0</v>
      </c>
      <c r="AW4269" t="s">
        <v>20420</v>
      </c>
      <c r="AY4269" t="s">
        <v>20421</v>
      </c>
      <c r="AZ4269" t="s">
        <v>20422</v>
      </c>
    </row>
    <row r="4270" spans="1:52" x14ac:dyDescent="0.3">
      <c r="A4270">
        <v>1456614</v>
      </c>
      <c r="B4270" t="s">
        <v>20423</v>
      </c>
      <c r="C4270" t="str">
        <f t="shared" si="494"/>
        <v>7492</v>
      </c>
      <c r="D4270" t="s">
        <v>20169</v>
      </c>
      <c r="E4270" t="str">
        <f>"0100"</f>
        <v>0100</v>
      </c>
      <c r="F4270" t="s">
        <v>54</v>
      </c>
      <c r="G4270" t="str">
        <f>"18"</f>
        <v>18</v>
      </c>
      <c r="H4270" t="s">
        <v>55</v>
      </c>
      <c r="I4270" t="s">
        <v>56</v>
      </c>
      <c r="J4270" t="s">
        <v>20170</v>
      </c>
      <c r="K4270">
        <v>1</v>
      </c>
      <c r="L4270">
        <v>273893</v>
      </c>
      <c r="M4270">
        <v>6.29</v>
      </c>
      <c r="N4270" t="str">
        <f t="shared" si="493"/>
        <v>0000</v>
      </c>
      <c r="O4270">
        <v>5621</v>
      </c>
      <c r="P4270" t="s">
        <v>58</v>
      </c>
      <c r="Q4270" t="s">
        <v>20187</v>
      </c>
      <c r="R4270" t="s">
        <v>140</v>
      </c>
      <c r="T4270" t="s">
        <v>61</v>
      </c>
      <c r="V4270" t="s">
        <v>20424</v>
      </c>
      <c r="W4270">
        <v>271949</v>
      </c>
      <c r="X4270">
        <v>81110</v>
      </c>
      <c r="Y4270">
        <v>190839</v>
      </c>
      <c r="Z4270">
        <v>184046</v>
      </c>
      <c r="AA4270">
        <v>159046</v>
      </c>
      <c r="AB4270" t="s">
        <v>63</v>
      </c>
      <c r="AC4270" s="1">
        <v>43256</v>
      </c>
      <c r="AD4270">
        <v>56100</v>
      </c>
      <c r="AE4270">
        <v>2906</v>
      </c>
      <c r="AF4270">
        <v>1502</v>
      </c>
      <c r="AG4270" t="s">
        <v>64</v>
      </c>
      <c r="AH4270" t="s">
        <v>515</v>
      </c>
      <c r="AI4270">
        <v>2</v>
      </c>
      <c r="AJ4270">
        <v>1985</v>
      </c>
      <c r="AK4270">
        <v>3</v>
      </c>
      <c r="AL4270">
        <v>3</v>
      </c>
      <c r="AN4270">
        <v>2002</v>
      </c>
      <c r="AO4270">
        <v>32</v>
      </c>
      <c r="AP4270" t="s">
        <v>72</v>
      </c>
      <c r="AQ4270" t="s">
        <v>66</v>
      </c>
      <c r="AR4270">
        <v>2884</v>
      </c>
      <c r="AW4270" t="s">
        <v>20425</v>
      </c>
      <c r="AX4270" t="s">
        <v>20426</v>
      </c>
      <c r="AY4270" t="s">
        <v>20427</v>
      </c>
      <c r="AZ4270" t="s">
        <v>2938</v>
      </c>
    </row>
    <row r="4271" spans="1:52" x14ac:dyDescent="0.3">
      <c r="A4271">
        <v>1456631</v>
      </c>
      <c r="B4271" t="s">
        <v>20428</v>
      </c>
      <c r="C4271" t="str">
        <f t="shared" si="494"/>
        <v>7492</v>
      </c>
      <c r="D4271" t="s">
        <v>20169</v>
      </c>
      <c r="E4271" t="str">
        <f>"0100"</f>
        <v>0100</v>
      </c>
      <c r="F4271" t="s">
        <v>54</v>
      </c>
      <c r="G4271" t="str">
        <f>"18"</f>
        <v>18</v>
      </c>
      <c r="H4271" t="s">
        <v>55</v>
      </c>
      <c r="I4271" t="s">
        <v>56</v>
      </c>
      <c r="J4271" t="s">
        <v>20170</v>
      </c>
      <c r="K4271">
        <v>1</v>
      </c>
      <c r="L4271">
        <v>248983</v>
      </c>
      <c r="M4271">
        <v>5.72</v>
      </c>
      <c r="N4271" t="str">
        <f t="shared" si="493"/>
        <v>0000</v>
      </c>
      <c r="O4271">
        <v>5411</v>
      </c>
      <c r="P4271" t="s">
        <v>58</v>
      </c>
      <c r="Q4271" t="s">
        <v>20187</v>
      </c>
      <c r="R4271" t="s">
        <v>140</v>
      </c>
      <c r="T4271" t="s">
        <v>61</v>
      </c>
      <c r="V4271" t="s">
        <v>20429</v>
      </c>
      <c r="W4271">
        <v>258330</v>
      </c>
      <c r="X4271">
        <v>73740</v>
      </c>
      <c r="Y4271">
        <v>184590</v>
      </c>
      <c r="Z4271">
        <v>158687</v>
      </c>
      <c r="AA4271">
        <v>133187</v>
      </c>
      <c r="AB4271" t="s">
        <v>63</v>
      </c>
      <c r="AI4271">
        <v>1</v>
      </c>
      <c r="AJ4271">
        <v>1990</v>
      </c>
      <c r="AK4271">
        <v>4</v>
      </c>
      <c r="AL4271">
        <v>2</v>
      </c>
      <c r="AN4271">
        <v>2103</v>
      </c>
      <c r="AO4271">
        <v>32</v>
      </c>
      <c r="AP4271" t="s">
        <v>72</v>
      </c>
      <c r="AQ4271" t="s">
        <v>66</v>
      </c>
      <c r="AR4271">
        <v>3039</v>
      </c>
      <c r="AW4271" t="s">
        <v>20430</v>
      </c>
      <c r="AY4271" t="s">
        <v>20431</v>
      </c>
      <c r="AZ4271" t="s">
        <v>6757</v>
      </c>
    </row>
    <row r="4272" spans="1:52" x14ac:dyDescent="0.3">
      <c r="A4272">
        <v>1456681</v>
      </c>
      <c r="B4272" t="s">
        <v>20432</v>
      </c>
      <c r="C4272" t="str">
        <f t="shared" si="494"/>
        <v>7492</v>
      </c>
      <c r="D4272" t="s">
        <v>20169</v>
      </c>
      <c r="E4272" t="str">
        <f>"0100"</f>
        <v>0100</v>
      </c>
      <c r="F4272" t="s">
        <v>54</v>
      </c>
      <c r="G4272" t="str">
        <f>"18"</f>
        <v>18</v>
      </c>
      <c r="H4272" t="s">
        <v>55</v>
      </c>
      <c r="I4272" t="s">
        <v>56</v>
      </c>
      <c r="J4272" t="s">
        <v>20170</v>
      </c>
      <c r="K4272">
        <v>1</v>
      </c>
      <c r="L4272">
        <v>244906</v>
      </c>
      <c r="M4272">
        <v>5.62</v>
      </c>
      <c r="N4272" t="str">
        <f t="shared" si="493"/>
        <v>0000</v>
      </c>
      <c r="O4272">
        <v>3839</v>
      </c>
      <c r="P4272" t="s">
        <v>72</v>
      </c>
      <c r="Q4272" t="s">
        <v>20433</v>
      </c>
      <c r="R4272" t="s">
        <v>88</v>
      </c>
      <c r="T4272" t="s">
        <v>61</v>
      </c>
      <c r="V4272" t="s">
        <v>20434</v>
      </c>
      <c r="W4272">
        <v>293252</v>
      </c>
      <c r="X4272">
        <v>72530</v>
      </c>
      <c r="Y4272">
        <v>220722</v>
      </c>
      <c r="Z4272">
        <v>214369</v>
      </c>
      <c r="AA4272">
        <v>189369</v>
      </c>
      <c r="AB4272" t="s">
        <v>63</v>
      </c>
      <c r="AC4272" s="1">
        <v>35339</v>
      </c>
      <c r="AD4272">
        <v>195000</v>
      </c>
      <c r="AE4272">
        <v>1154</v>
      </c>
      <c r="AF4272">
        <v>1538</v>
      </c>
      <c r="AG4272" t="s">
        <v>64</v>
      </c>
      <c r="AH4272" t="s">
        <v>221</v>
      </c>
      <c r="AI4272">
        <v>1</v>
      </c>
      <c r="AJ4272">
        <v>1991</v>
      </c>
      <c r="AK4272">
        <v>5</v>
      </c>
      <c r="AL4272">
        <v>3</v>
      </c>
      <c r="AN4272">
        <v>2643</v>
      </c>
      <c r="AO4272">
        <v>32</v>
      </c>
      <c r="AP4272" t="s">
        <v>63</v>
      </c>
      <c r="AQ4272" t="s">
        <v>66</v>
      </c>
      <c r="AR4272">
        <v>3752</v>
      </c>
      <c r="AW4272" t="s">
        <v>20435</v>
      </c>
      <c r="AX4272" t="s">
        <v>20436</v>
      </c>
      <c r="AY4272" t="s">
        <v>20437</v>
      </c>
      <c r="AZ4272" t="s">
        <v>20438</v>
      </c>
    </row>
    <row r="4273" spans="1:52" x14ac:dyDescent="0.3">
      <c r="A4273">
        <v>1456720</v>
      </c>
      <c r="B4273" t="s">
        <v>20439</v>
      </c>
      <c r="C4273" t="str">
        <f t="shared" si="494"/>
        <v>7492</v>
      </c>
      <c r="D4273" t="s">
        <v>20169</v>
      </c>
      <c r="E4273" t="str">
        <f>"0100"</f>
        <v>0100</v>
      </c>
      <c r="F4273" t="s">
        <v>54</v>
      </c>
      <c r="G4273" t="str">
        <f>"17"</f>
        <v>17</v>
      </c>
      <c r="H4273" t="s">
        <v>55</v>
      </c>
      <c r="I4273" t="s">
        <v>56</v>
      </c>
      <c r="J4273" t="s">
        <v>20170</v>
      </c>
      <c r="K4273">
        <v>1</v>
      </c>
      <c r="L4273">
        <v>123400</v>
      </c>
      <c r="M4273">
        <v>2.83</v>
      </c>
      <c r="N4273" t="str">
        <f t="shared" si="493"/>
        <v>0000</v>
      </c>
      <c r="O4273">
        <v>4417</v>
      </c>
      <c r="P4273" t="s">
        <v>58</v>
      </c>
      <c r="Q4273" t="s">
        <v>20187</v>
      </c>
      <c r="R4273" t="s">
        <v>140</v>
      </c>
      <c r="T4273" t="s">
        <v>61</v>
      </c>
      <c r="V4273" t="s">
        <v>20440</v>
      </c>
      <c r="W4273">
        <v>28900</v>
      </c>
      <c r="X4273">
        <v>28900</v>
      </c>
      <c r="Y4273">
        <v>0</v>
      </c>
      <c r="Z4273">
        <v>28900</v>
      </c>
      <c r="AA4273">
        <v>28900</v>
      </c>
      <c r="AB4273" t="s">
        <v>63</v>
      </c>
      <c r="AC4273" s="1">
        <v>43056</v>
      </c>
      <c r="AD4273">
        <v>43500</v>
      </c>
      <c r="AE4273">
        <v>2868</v>
      </c>
      <c r="AF4273">
        <v>2175</v>
      </c>
      <c r="AG4273" t="s">
        <v>103</v>
      </c>
      <c r="AH4273" t="s">
        <v>76</v>
      </c>
      <c r="AI4273">
        <v>1</v>
      </c>
      <c r="AJ4273">
        <v>2020</v>
      </c>
      <c r="AK4273">
        <v>3</v>
      </c>
      <c r="AL4273">
        <v>2</v>
      </c>
      <c r="AN4273">
        <v>1763</v>
      </c>
      <c r="AO4273">
        <v>32</v>
      </c>
      <c r="AP4273" t="s">
        <v>72</v>
      </c>
      <c r="AQ4273" t="s">
        <v>66</v>
      </c>
      <c r="AR4273">
        <v>2328</v>
      </c>
      <c r="AW4273" t="s">
        <v>20441</v>
      </c>
      <c r="AX4273" t="s">
        <v>20442</v>
      </c>
      <c r="AY4273" t="s">
        <v>20443</v>
      </c>
      <c r="AZ4273" t="s">
        <v>70</v>
      </c>
    </row>
    <row r="4274" spans="1:52" x14ac:dyDescent="0.3">
      <c r="A4274">
        <v>1900581</v>
      </c>
      <c r="B4274" t="s">
        <v>20444</v>
      </c>
      <c r="C4274" t="str">
        <f t="shared" si="494"/>
        <v>7492</v>
      </c>
      <c r="D4274" t="s">
        <v>20169</v>
      </c>
      <c r="E4274" t="str">
        <f>"0100"</f>
        <v>0100</v>
      </c>
      <c r="F4274" t="s">
        <v>54</v>
      </c>
      <c r="G4274" t="str">
        <f>"12"</f>
        <v>12</v>
      </c>
      <c r="H4274" t="s">
        <v>55</v>
      </c>
      <c r="I4274" t="s">
        <v>3086</v>
      </c>
      <c r="J4274" t="s">
        <v>20170</v>
      </c>
      <c r="K4274">
        <v>1</v>
      </c>
      <c r="L4274">
        <v>121361</v>
      </c>
      <c r="M4274">
        <v>2.79</v>
      </c>
      <c r="N4274" t="str">
        <f t="shared" si="493"/>
        <v>0000</v>
      </c>
      <c r="O4274">
        <v>4344</v>
      </c>
      <c r="P4274" t="s">
        <v>72</v>
      </c>
      <c r="Q4274" t="s">
        <v>20229</v>
      </c>
      <c r="R4274" t="s">
        <v>74</v>
      </c>
      <c r="T4274" t="s">
        <v>61</v>
      </c>
      <c r="V4274" t="s">
        <v>20445</v>
      </c>
      <c r="W4274">
        <v>363254</v>
      </c>
      <c r="X4274">
        <v>28420</v>
      </c>
      <c r="Y4274">
        <v>334834</v>
      </c>
      <c r="Z4274">
        <v>288555</v>
      </c>
      <c r="AA4274">
        <v>263555</v>
      </c>
      <c r="AB4274" t="s">
        <v>63</v>
      </c>
      <c r="AC4274" s="1">
        <v>44251</v>
      </c>
      <c r="AD4274">
        <v>440000</v>
      </c>
      <c r="AE4274">
        <v>3138</v>
      </c>
      <c r="AF4274">
        <v>1498</v>
      </c>
      <c r="AG4274" t="s">
        <v>64</v>
      </c>
      <c r="AH4274" t="s">
        <v>76</v>
      </c>
      <c r="AI4274">
        <v>1</v>
      </c>
      <c r="AJ4274">
        <v>2001</v>
      </c>
      <c r="AK4274">
        <v>4</v>
      </c>
      <c r="AL4274">
        <v>3</v>
      </c>
      <c r="AN4274">
        <v>3697</v>
      </c>
      <c r="AO4274">
        <v>32</v>
      </c>
      <c r="AP4274" t="s">
        <v>63</v>
      </c>
      <c r="AQ4274" t="s">
        <v>66</v>
      </c>
      <c r="AR4274">
        <v>5284</v>
      </c>
      <c r="AW4274" t="s">
        <v>20446</v>
      </c>
      <c r="AX4274" t="s">
        <v>20447</v>
      </c>
      <c r="AY4274" t="s">
        <v>20448</v>
      </c>
      <c r="AZ4274" t="s">
        <v>70</v>
      </c>
    </row>
    <row r="4275" spans="1:52" x14ac:dyDescent="0.3">
      <c r="A4275">
        <v>1943043</v>
      </c>
      <c r="B4275" t="s">
        <v>20449</v>
      </c>
      <c r="C4275" t="str">
        <f t="shared" si="494"/>
        <v>7492</v>
      </c>
      <c r="D4275" t="s">
        <v>20169</v>
      </c>
      <c r="E4275" t="str">
        <f>"0000"</f>
        <v>0000</v>
      </c>
      <c r="F4275" t="s">
        <v>108</v>
      </c>
      <c r="G4275" t="str">
        <f>"18"</f>
        <v>18</v>
      </c>
      <c r="H4275" t="s">
        <v>55</v>
      </c>
      <c r="I4275" t="s">
        <v>56</v>
      </c>
      <c r="J4275" t="s">
        <v>20170</v>
      </c>
      <c r="K4275">
        <v>0</v>
      </c>
      <c r="L4275">
        <v>120000</v>
      </c>
      <c r="M4275">
        <v>2.75</v>
      </c>
      <c r="N4275" t="str">
        <f t="shared" si="493"/>
        <v>0000</v>
      </c>
      <c r="O4275">
        <v>3399</v>
      </c>
      <c r="P4275" t="s">
        <v>72</v>
      </c>
      <c r="Q4275" t="s">
        <v>20262</v>
      </c>
      <c r="R4275" t="s">
        <v>140</v>
      </c>
      <c r="T4275" t="s">
        <v>61</v>
      </c>
      <c r="V4275" t="s">
        <v>20450</v>
      </c>
      <c r="W4275">
        <v>28100</v>
      </c>
      <c r="X4275">
        <v>28100</v>
      </c>
      <c r="Y4275">
        <v>0</v>
      </c>
      <c r="Z4275">
        <v>28100</v>
      </c>
      <c r="AA4275">
        <v>28100</v>
      </c>
      <c r="AB4275" t="s">
        <v>72</v>
      </c>
      <c r="AC4275" s="1">
        <v>28946</v>
      </c>
      <c r="AD4275">
        <v>19200</v>
      </c>
      <c r="AE4275">
        <v>536</v>
      </c>
      <c r="AF4275">
        <v>680</v>
      </c>
      <c r="AG4275" t="s">
        <v>103</v>
      </c>
      <c r="AH4275" t="s">
        <v>873</v>
      </c>
      <c r="AR4275">
        <v>0</v>
      </c>
      <c r="AW4275" t="s">
        <v>20451</v>
      </c>
      <c r="AY4275" t="s">
        <v>20452</v>
      </c>
      <c r="AZ4275" t="s">
        <v>20453</v>
      </c>
    </row>
    <row r="4276" spans="1:52" x14ac:dyDescent="0.3">
      <c r="A4276">
        <v>1947511</v>
      </c>
      <c r="B4276" t="s">
        <v>20454</v>
      </c>
      <c r="C4276" t="str">
        <f t="shared" si="494"/>
        <v>7492</v>
      </c>
      <c r="D4276" t="s">
        <v>20169</v>
      </c>
      <c r="E4276" t="str">
        <f>"0100"</f>
        <v>0100</v>
      </c>
      <c r="F4276" t="s">
        <v>54</v>
      </c>
      <c r="G4276" t="str">
        <f>"13"</f>
        <v>13</v>
      </c>
      <c r="H4276" t="s">
        <v>55</v>
      </c>
      <c r="I4276" t="s">
        <v>3086</v>
      </c>
      <c r="J4276" t="s">
        <v>20170</v>
      </c>
      <c r="K4276">
        <v>1</v>
      </c>
      <c r="L4276">
        <v>120456</v>
      </c>
      <c r="M4276">
        <v>2.77</v>
      </c>
      <c r="N4276" t="str">
        <f t="shared" si="493"/>
        <v>0000</v>
      </c>
      <c r="O4276">
        <v>3747</v>
      </c>
      <c r="P4276" t="s">
        <v>72</v>
      </c>
      <c r="Q4276" t="s">
        <v>20206</v>
      </c>
      <c r="R4276" t="s">
        <v>140</v>
      </c>
      <c r="T4276" t="s">
        <v>61</v>
      </c>
      <c r="V4276" t="s">
        <v>20455</v>
      </c>
      <c r="W4276">
        <v>324559</v>
      </c>
      <c r="X4276">
        <v>28210</v>
      </c>
      <c r="Y4276">
        <v>296349</v>
      </c>
      <c r="Z4276">
        <v>280322</v>
      </c>
      <c r="AA4276">
        <v>255322</v>
      </c>
      <c r="AB4276" t="s">
        <v>63</v>
      </c>
      <c r="AC4276" s="1">
        <v>40118</v>
      </c>
      <c r="AD4276">
        <v>306000</v>
      </c>
      <c r="AE4276">
        <v>2324</v>
      </c>
      <c r="AF4276">
        <v>642</v>
      </c>
      <c r="AG4276" t="s">
        <v>64</v>
      </c>
      <c r="AH4276" t="s">
        <v>76</v>
      </c>
      <c r="AI4276">
        <v>1</v>
      </c>
      <c r="AJ4276">
        <v>2006</v>
      </c>
      <c r="AK4276">
        <v>4</v>
      </c>
      <c r="AL4276">
        <v>2</v>
      </c>
      <c r="AM4276">
        <v>1</v>
      </c>
      <c r="AN4276">
        <v>2463</v>
      </c>
      <c r="AO4276">
        <v>32</v>
      </c>
      <c r="AP4276" t="s">
        <v>63</v>
      </c>
      <c r="AQ4276" t="s">
        <v>66</v>
      </c>
      <c r="AR4276">
        <v>4179</v>
      </c>
      <c r="AW4276" t="s">
        <v>20456</v>
      </c>
      <c r="AX4276" t="s">
        <v>20457</v>
      </c>
      <c r="AY4276" t="s">
        <v>20458</v>
      </c>
      <c r="AZ4276" t="s">
        <v>70</v>
      </c>
    </row>
    <row r="4277" spans="1:52" x14ac:dyDescent="0.3">
      <c r="A4277">
        <v>2099721</v>
      </c>
      <c r="B4277" t="s">
        <v>20459</v>
      </c>
      <c r="C4277" t="str">
        <f t="shared" si="494"/>
        <v>7492</v>
      </c>
      <c r="D4277" t="s">
        <v>20169</v>
      </c>
      <c r="E4277" t="str">
        <f>"0000"</f>
        <v>0000</v>
      </c>
      <c r="F4277" t="s">
        <v>108</v>
      </c>
      <c r="G4277" t="str">
        <f>"12"</f>
        <v>12</v>
      </c>
      <c r="H4277" t="s">
        <v>55</v>
      </c>
      <c r="I4277" t="s">
        <v>3086</v>
      </c>
      <c r="J4277" t="s">
        <v>20170</v>
      </c>
      <c r="K4277">
        <v>0</v>
      </c>
      <c r="L4277">
        <v>126431</v>
      </c>
      <c r="M4277">
        <v>2.9</v>
      </c>
      <c r="N4277" t="str">
        <f t="shared" si="493"/>
        <v>0000</v>
      </c>
      <c r="O4277">
        <v>4753</v>
      </c>
      <c r="P4277" t="s">
        <v>72</v>
      </c>
      <c r="Q4277" t="s">
        <v>20200</v>
      </c>
      <c r="R4277" t="s">
        <v>88</v>
      </c>
      <c r="T4277" t="s">
        <v>61</v>
      </c>
      <c r="V4277" t="s">
        <v>20460</v>
      </c>
      <c r="W4277">
        <v>29610</v>
      </c>
      <c r="X4277">
        <v>29610</v>
      </c>
      <c r="Y4277">
        <v>0</v>
      </c>
      <c r="Z4277">
        <v>29610</v>
      </c>
      <c r="AA4277">
        <v>29610</v>
      </c>
      <c r="AB4277" t="s">
        <v>72</v>
      </c>
      <c r="AC4277" s="1">
        <v>41671</v>
      </c>
      <c r="AD4277">
        <v>42000</v>
      </c>
      <c r="AE4277">
        <v>2608</v>
      </c>
      <c r="AF4277">
        <v>7</v>
      </c>
      <c r="AG4277" t="s">
        <v>103</v>
      </c>
      <c r="AH4277" t="s">
        <v>76</v>
      </c>
      <c r="AR4277">
        <v>0</v>
      </c>
      <c r="AW4277" t="s">
        <v>20461</v>
      </c>
      <c r="AX4277" t="s">
        <v>20462</v>
      </c>
      <c r="AY4277" t="s">
        <v>20221</v>
      </c>
      <c r="AZ4277" t="s">
        <v>70</v>
      </c>
    </row>
    <row r="4278" spans="1:52" x14ac:dyDescent="0.3">
      <c r="A4278">
        <v>2100672</v>
      </c>
      <c r="B4278" t="s">
        <v>20463</v>
      </c>
      <c r="C4278" t="str">
        <f t="shared" si="494"/>
        <v>7492</v>
      </c>
      <c r="D4278" t="s">
        <v>20169</v>
      </c>
      <c r="E4278" t="str">
        <f>"0100"</f>
        <v>0100</v>
      </c>
      <c r="F4278" t="s">
        <v>54</v>
      </c>
      <c r="G4278" t="str">
        <f>"12"</f>
        <v>12</v>
      </c>
      <c r="H4278" t="s">
        <v>55</v>
      </c>
      <c r="I4278" t="s">
        <v>3086</v>
      </c>
      <c r="J4278" t="s">
        <v>20170</v>
      </c>
      <c r="K4278">
        <v>1</v>
      </c>
      <c r="L4278">
        <v>120000</v>
      </c>
      <c r="M4278">
        <v>2.75</v>
      </c>
      <c r="N4278" t="str">
        <f t="shared" si="493"/>
        <v>0000</v>
      </c>
      <c r="O4278">
        <v>4363</v>
      </c>
      <c r="P4278" t="s">
        <v>72</v>
      </c>
      <c r="Q4278" t="s">
        <v>20229</v>
      </c>
      <c r="R4278" t="s">
        <v>74</v>
      </c>
      <c r="T4278" t="s">
        <v>61</v>
      </c>
      <c r="V4278" t="s">
        <v>20464</v>
      </c>
      <c r="W4278">
        <v>291416</v>
      </c>
      <c r="X4278">
        <v>28100</v>
      </c>
      <c r="Y4278">
        <v>263316</v>
      </c>
      <c r="Z4278">
        <v>267268</v>
      </c>
      <c r="AA4278">
        <v>242268</v>
      </c>
      <c r="AB4278" t="s">
        <v>63</v>
      </c>
      <c r="AC4278" s="1">
        <v>42033</v>
      </c>
      <c r="AD4278">
        <v>227500</v>
      </c>
      <c r="AE4278">
        <v>2669</v>
      </c>
      <c r="AF4278">
        <v>1394</v>
      </c>
      <c r="AG4278" t="s">
        <v>64</v>
      </c>
      <c r="AH4278" t="s">
        <v>65</v>
      </c>
      <c r="AI4278">
        <v>1</v>
      </c>
      <c r="AJ4278">
        <v>2005</v>
      </c>
      <c r="AK4278">
        <v>3</v>
      </c>
      <c r="AL4278">
        <v>2</v>
      </c>
      <c r="AM4278">
        <v>1</v>
      </c>
      <c r="AN4278">
        <v>1174</v>
      </c>
      <c r="AO4278">
        <v>32</v>
      </c>
      <c r="AP4278" t="s">
        <v>63</v>
      </c>
      <c r="AQ4278" t="s">
        <v>66</v>
      </c>
      <c r="AR4278">
        <v>4478</v>
      </c>
      <c r="AW4278" t="s">
        <v>20465</v>
      </c>
      <c r="AX4278" t="s">
        <v>20466</v>
      </c>
      <c r="AY4278" t="s">
        <v>20467</v>
      </c>
      <c r="AZ4278" t="s">
        <v>70</v>
      </c>
    </row>
    <row r="4279" spans="1:52" x14ac:dyDescent="0.3">
      <c r="A4279">
        <v>2100699</v>
      </c>
      <c r="B4279" t="s">
        <v>20468</v>
      </c>
      <c r="C4279" t="str">
        <f t="shared" si="494"/>
        <v>7492</v>
      </c>
      <c r="D4279" t="s">
        <v>20169</v>
      </c>
      <c r="E4279" t="str">
        <f>"0100"</f>
        <v>0100</v>
      </c>
      <c r="F4279" t="s">
        <v>54</v>
      </c>
      <c r="G4279" t="str">
        <f>"12"</f>
        <v>12</v>
      </c>
      <c r="H4279" t="s">
        <v>55</v>
      </c>
      <c r="I4279" t="s">
        <v>3086</v>
      </c>
      <c r="J4279" t="s">
        <v>20170</v>
      </c>
      <c r="K4279">
        <v>1</v>
      </c>
      <c r="L4279">
        <v>119866</v>
      </c>
      <c r="M4279">
        <v>2.75</v>
      </c>
      <c r="N4279" t="str">
        <f t="shared" si="493"/>
        <v>0000</v>
      </c>
      <c r="O4279">
        <v>4309</v>
      </c>
      <c r="P4279" t="s">
        <v>72</v>
      </c>
      <c r="Q4279" t="s">
        <v>20229</v>
      </c>
      <c r="R4279" t="s">
        <v>74</v>
      </c>
      <c r="T4279" t="s">
        <v>61</v>
      </c>
      <c r="V4279" t="s">
        <v>20469</v>
      </c>
      <c r="W4279">
        <v>257174</v>
      </c>
      <c r="X4279">
        <v>28070</v>
      </c>
      <c r="Y4279">
        <v>229104</v>
      </c>
      <c r="Z4279">
        <v>204357</v>
      </c>
      <c r="AA4279">
        <v>179357</v>
      </c>
      <c r="AB4279" t="s">
        <v>63</v>
      </c>
      <c r="AC4279" s="1">
        <v>37469</v>
      </c>
      <c r="AD4279">
        <v>162000</v>
      </c>
      <c r="AE4279">
        <v>1527</v>
      </c>
      <c r="AF4279">
        <v>1493</v>
      </c>
      <c r="AG4279" t="s">
        <v>64</v>
      </c>
      <c r="AH4279" t="s">
        <v>76</v>
      </c>
      <c r="AI4279">
        <v>1</v>
      </c>
      <c r="AJ4279">
        <v>1992</v>
      </c>
      <c r="AK4279">
        <v>3</v>
      </c>
      <c r="AL4279">
        <v>2</v>
      </c>
      <c r="AM4279">
        <v>1</v>
      </c>
      <c r="AN4279">
        <v>2589</v>
      </c>
      <c r="AO4279">
        <v>32</v>
      </c>
      <c r="AP4279" t="s">
        <v>63</v>
      </c>
      <c r="AQ4279" t="s">
        <v>66</v>
      </c>
      <c r="AR4279">
        <v>2968</v>
      </c>
      <c r="AW4279" t="s">
        <v>20470</v>
      </c>
      <c r="AX4279" t="s">
        <v>20471</v>
      </c>
      <c r="AY4279" t="s">
        <v>20472</v>
      </c>
      <c r="AZ4279" t="s">
        <v>20473</v>
      </c>
    </row>
    <row r="4280" spans="1:52" x14ac:dyDescent="0.3">
      <c r="A4280">
        <v>1456568</v>
      </c>
      <c r="B4280" t="s">
        <v>20474</v>
      </c>
      <c r="C4280" t="str">
        <f t="shared" si="494"/>
        <v>7492</v>
      </c>
      <c r="D4280" t="s">
        <v>20169</v>
      </c>
      <c r="E4280" t="str">
        <f>"0000"</f>
        <v>0000</v>
      </c>
      <c r="F4280" t="s">
        <v>108</v>
      </c>
      <c r="G4280" t="str">
        <f>"13"</f>
        <v>13</v>
      </c>
      <c r="H4280" t="s">
        <v>55</v>
      </c>
      <c r="I4280" t="s">
        <v>3086</v>
      </c>
      <c r="J4280" t="s">
        <v>20170</v>
      </c>
      <c r="K4280">
        <v>0</v>
      </c>
      <c r="L4280">
        <v>136424</v>
      </c>
      <c r="M4280">
        <v>3.13</v>
      </c>
      <c r="N4280" t="str">
        <f t="shared" si="493"/>
        <v>0000</v>
      </c>
      <c r="O4280">
        <v>3433</v>
      </c>
      <c r="P4280" t="s">
        <v>72</v>
      </c>
      <c r="Q4280" t="s">
        <v>7441</v>
      </c>
      <c r="R4280" t="s">
        <v>140</v>
      </c>
      <c r="T4280" t="s">
        <v>61</v>
      </c>
      <c r="V4280" t="s">
        <v>20475</v>
      </c>
      <c r="W4280">
        <v>31950</v>
      </c>
      <c r="X4280">
        <v>31950</v>
      </c>
      <c r="Y4280">
        <v>0</v>
      </c>
      <c r="Z4280">
        <v>31950</v>
      </c>
      <c r="AA4280">
        <v>31950</v>
      </c>
      <c r="AB4280" t="s">
        <v>72</v>
      </c>
      <c r="AR4280">
        <v>0</v>
      </c>
      <c r="AW4280" t="s">
        <v>20476</v>
      </c>
      <c r="AY4280" t="s">
        <v>20477</v>
      </c>
      <c r="AZ4280" t="s">
        <v>20478</v>
      </c>
    </row>
    <row r="4281" spans="1:52" x14ac:dyDescent="0.3">
      <c r="A4281">
        <v>1947464</v>
      </c>
      <c r="B4281" t="s">
        <v>20479</v>
      </c>
      <c r="C4281" t="str">
        <f t="shared" si="494"/>
        <v>7492</v>
      </c>
      <c r="D4281" t="s">
        <v>20169</v>
      </c>
      <c r="E4281" t="str">
        <f>"0100"</f>
        <v>0100</v>
      </c>
      <c r="F4281" t="s">
        <v>54</v>
      </c>
      <c r="G4281" t="str">
        <f t="shared" ref="G4281:G4286" si="498">"12"</f>
        <v>12</v>
      </c>
      <c r="H4281" t="s">
        <v>55</v>
      </c>
      <c r="I4281" t="s">
        <v>3086</v>
      </c>
      <c r="J4281" t="s">
        <v>20170</v>
      </c>
      <c r="K4281">
        <v>1</v>
      </c>
      <c r="L4281">
        <v>113798</v>
      </c>
      <c r="M4281">
        <v>2.61</v>
      </c>
      <c r="N4281" t="str">
        <f t="shared" si="493"/>
        <v>0000</v>
      </c>
      <c r="O4281">
        <v>4310</v>
      </c>
      <c r="P4281" t="s">
        <v>72</v>
      </c>
      <c r="Q4281" t="s">
        <v>20244</v>
      </c>
      <c r="R4281" t="s">
        <v>140</v>
      </c>
      <c r="T4281" t="s">
        <v>61</v>
      </c>
      <c r="V4281" t="s">
        <v>20480</v>
      </c>
      <c r="W4281">
        <v>340116</v>
      </c>
      <c r="X4281">
        <v>26650</v>
      </c>
      <c r="Y4281">
        <v>313466</v>
      </c>
      <c r="Z4281">
        <v>155504</v>
      </c>
      <c r="AA4281">
        <v>130504</v>
      </c>
      <c r="AB4281" t="s">
        <v>63</v>
      </c>
      <c r="AC4281" s="1">
        <v>37681</v>
      </c>
      <c r="AD4281">
        <v>32500</v>
      </c>
      <c r="AE4281">
        <v>1594</v>
      </c>
      <c r="AF4281">
        <v>210</v>
      </c>
      <c r="AG4281" t="s">
        <v>103</v>
      </c>
      <c r="AH4281" t="s">
        <v>76</v>
      </c>
      <c r="AI4281">
        <v>1</v>
      </c>
      <c r="AJ4281">
        <v>2006</v>
      </c>
      <c r="AK4281">
        <v>4</v>
      </c>
      <c r="AL4281">
        <v>3</v>
      </c>
      <c r="AN4281">
        <v>3050</v>
      </c>
      <c r="AO4281">
        <v>32</v>
      </c>
      <c r="AP4281" t="s">
        <v>63</v>
      </c>
      <c r="AQ4281" t="s">
        <v>66</v>
      </c>
      <c r="AR4281">
        <v>4200</v>
      </c>
      <c r="AW4281" t="s">
        <v>20481</v>
      </c>
      <c r="AX4281" t="s">
        <v>20482</v>
      </c>
      <c r="AY4281" t="s">
        <v>20483</v>
      </c>
      <c r="AZ4281" t="s">
        <v>70</v>
      </c>
    </row>
    <row r="4282" spans="1:52" x14ac:dyDescent="0.3">
      <c r="A4282">
        <v>2099879</v>
      </c>
      <c r="B4282" t="s">
        <v>20484</v>
      </c>
      <c r="C4282" t="str">
        <f t="shared" si="494"/>
        <v>7492</v>
      </c>
      <c r="D4282" t="s">
        <v>20169</v>
      </c>
      <c r="E4282" t="str">
        <f>"0100"</f>
        <v>0100</v>
      </c>
      <c r="F4282" t="s">
        <v>54</v>
      </c>
      <c r="G4282" t="str">
        <f t="shared" si="498"/>
        <v>12</v>
      </c>
      <c r="H4282" t="s">
        <v>55</v>
      </c>
      <c r="I4282" t="s">
        <v>3086</v>
      </c>
      <c r="J4282" t="s">
        <v>20170</v>
      </c>
      <c r="K4282">
        <v>1</v>
      </c>
      <c r="L4282">
        <v>120000</v>
      </c>
      <c r="M4282">
        <v>2.75</v>
      </c>
      <c r="N4282" t="str">
        <f t="shared" si="493"/>
        <v>0000</v>
      </c>
      <c r="O4282">
        <v>4818</v>
      </c>
      <c r="P4282" t="s">
        <v>72</v>
      </c>
      <c r="Q4282" t="s">
        <v>20200</v>
      </c>
      <c r="R4282" t="s">
        <v>88</v>
      </c>
      <c r="T4282" t="s">
        <v>61</v>
      </c>
      <c r="V4282" t="s">
        <v>20485</v>
      </c>
      <c r="W4282">
        <v>435882</v>
      </c>
      <c r="X4282">
        <v>28100</v>
      </c>
      <c r="Y4282">
        <v>407782</v>
      </c>
      <c r="Z4282">
        <v>343037</v>
      </c>
      <c r="AA4282">
        <v>318037</v>
      </c>
      <c r="AB4282" t="s">
        <v>63</v>
      </c>
      <c r="AC4282" s="1">
        <v>44132</v>
      </c>
      <c r="AD4282">
        <v>546900</v>
      </c>
      <c r="AE4282">
        <v>3106</v>
      </c>
      <c r="AF4282">
        <v>1361</v>
      </c>
      <c r="AG4282" t="s">
        <v>64</v>
      </c>
      <c r="AH4282" t="s">
        <v>76</v>
      </c>
      <c r="AI4282">
        <v>2</v>
      </c>
      <c r="AJ4282">
        <v>2006</v>
      </c>
      <c r="AK4282">
        <v>3</v>
      </c>
      <c r="AL4282">
        <v>4</v>
      </c>
      <c r="AM4282">
        <v>2</v>
      </c>
      <c r="AN4282">
        <v>4452</v>
      </c>
      <c r="AO4282">
        <v>32</v>
      </c>
      <c r="AP4282" t="s">
        <v>63</v>
      </c>
      <c r="AQ4282" t="s">
        <v>66</v>
      </c>
      <c r="AR4282">
        <v>6038</v>
      </c>
      <c r="AW4282" t="s">
        <v>20375</v>
      </c>
      <c r="AX4282" t="s">
        <v>20376</v>
      </c>
      <c r="AY4282" t="s">
        <v>20486</v>
      </c>
      <c r="AZ4282" t="s">
        <v>70</v>
      </c>
    </row>
    <row r="4283" spans="1:52" x14ac:dyDescent="0.3">
      <c r="A4283">
        <v>2099984</v>
      </c>
      <c r="B4283" t="s">
        <v>20487</v>
      </c>
      <c r="C4283" t="str">
        <f t="shared" si="494"/>
        <v>7492</v>
      </c>
      <c r="D4283" t="s">
        <v>20169</v>
      </c>
      <c r="E4283" t="str">
        <f>"0100"</f>
        <v>0100</v>
      </c>
      <c r="F4283" t="s">
        <v>54</v>
      </c>
      <c r="G4283" t="str">
        <f t="shared" si="498"/>
        <v>12</v>
      </c>
      <c r="H4283" t="s">
        <v>55</v>
      </c>
      <c r="I4283" t="s">
        <v>3086</v>
      </c>
      <c r="J4283" t="s">
        <v>20170</v>
      </c>
      <c r="K4283">
        <v>1</v>
      </c>
      <c r="L4283">
        <v>119866</v>
      </c>
      <c r="M4283">
        <v>2.75</v>
      </c>
      <c r="N4283" t="str">
        <f t="shared" si="493"/>
        <v>0000</v>
      </c>
      <c r="O4283">
        <v>6271</v>
      </c>
      <c r="P4283" t="s">
        <v>58</v>
      </c>
      <c r="Q4283" t="s">
        <v>330</v>
      </c>
      <c r="R4283" t="s">
        <v>331</v>
      </c>
      <c r="T4283" t="s">
        <v>61</v>
      </c>
      <c r="V4283" t="s">
        <v>20488</v>
      </c>
      <c r="W4283">
        <v>390878</v>
      </c>
      <c r="X4283">
        <v>28070</v>
      </c>
      <c r="Y4283">
        <v>362808</v>
      </c>
      <c r="Z4283">
        <v>322378</v>
      </c>
      <c r="AA4283">
        <v>297378</v>
      </c>
      <c r="AB4283" t="s">
        <v>63</v>
      </c>
      <c r="AC4283" s="1">
        <v>40544</v>
      </c>
      <c r="AD4283">
        <v>325000</v>
      </c>
      <c r="AE4283">
        <v>2398</v>
      </c>
      <c r="AF4283">
        <v>1823</v>
      </c>
      <c r="AG4283" t="s">
        <v>64</v>
      </c>
      <c r="AH4283" t="s">
        <v>65</v>
      </c>
      <c r="AI4283">
        <v>1</v>
      </c>
      <c r="AJ4283">
        <v>2006</v>
      </c>
      <c r="AK4283">
        <v>4</v>
      </c>
      <c r="AL4283">
        <v>3</v>
      </c>
      <c r="AM4283">
        <v>1</v>
      </c>
      <c r="AN4283">
        <v>4095</v>
      </c>
      <c r="AO4283">
        <v>32</v>
      </c>
      <c r="AP4283" t="s">
        <v>63</v>
      </c>
      <c r="AQ4283" t="s">
        <v>66</v>
      </c>
      <c r="AR4283">
        <v>5422</v>
      </c>
      <c r="AW4283" t="s">
        <v>20489</v>
      </c>
      <c r="AX4283" t="s">
        <v>20490</v>
      </c>
      <c r="AY4283" t="s">
        <v>20491</v>
      </c>
      <c r="AZ4283" t="s">
        <v>70</v>
      </c>
    </row>
    <row r="4284" spans="1:52" x14ac:dyDescent="0.3">
      <c r="A4284">
        <v>2100001</v>
      </c>
      <c r="B4284" t="s">
        <v>20492</v>
      </c>
      <c r="C4284" t="str">
        <f t="shared" si="494"/>
        <v>7492</v>
      </c>
      <c r="D4284" t="s">
        <v>20169</v>
      </c>
      <c r="E4284" t="str">
        <f>"0100"</f>
        <v>0100</v>
      </c>
      <c r="F4284" t="s">
        <v>54</v>
      </c>
      <c r="G4284" t="str">
        <f t="shared" si="498"/>
        <v>12</v>
      </c>
      <c r="H4284" t="s">
        <v>55</v>
      </c>
      <c r="I4284" t="s">
        <v>3086</v>
      </c>
      <c r="J4284" t="s">
        <v>20170</v>
      </c>
      <c r="K4284">
        <v>1</v>
      </c>
      <c r="L4284">
        <v>120000</v>
      </c>
      <c r="M4284">
        <v>2.75</v>
      </c>
      <c r="N4284" t="str">
        <f t="shared" ref="N4284:N4347" si="499">"0000"</f>
        <v>0000</v>
      </c>
      <c r="O4284">
        <v>4754</v>
      </c>
      <c r="P4284" t="s">
        <v>72</v>
      </c>
      <c r="Q4284" t="s">
        <v>20223</v>
      </c>
      <c r="R4284" t="s">
        <v>88</v>
      </c>
      <c r="T4284" t="s">
        <v>61</v>
      </c>
      <c r="V4284" t="s">
        <v>20493</v>
      </c>
      <c r="W4284">
        <v>400221</v>
      </c>
      <c r="X4284">
        <v>28100</v>
      </c>
      <c r="Y4284">
        <v>372121</v>
      </c>
      <c r="Z4284">
        <v>333204</v>
      </c>
      <c r="AA4284">
        <v>308204</v>
      </c>
      <c r="AB4284" t="s">
        <v>63</v>
      </c>
      <c r="AC4284" s="1">
        <v>43185</v>
      </c>
      <c r="AD4284">
        <v>427500</v>
      </c>
      <c r="AE4284">
        <v>2889</v>
      </c>
      <c r="AF4284">
        <v>539</v>
      </c>
      <c r="AG4284" t="s">
        <v>64</v>
      </c>
      <c r="AH4284" t="s">
        <v>76</v>
      </c>
      <c r="AI4284">
        <v>1</v>
      </c>
      <c r="AJ4284">
        <v>2000</v>
      </c>
      <c r="AK4284">
        <v>3</v>
      </c>
      <c r="AL4284">
        <v>2</v>
      </c>
      <c r="AM4284">
        <v>1</v>
      </c>
      <c r="AN4284">
        <v>3798</v>
      </c>
      <c r="AO4284">
        <v>32</v>
      </c>
      <c r="AP4284" t="s">
        <v>63</v>
      </c>
      <c r="AQ4284" t="s">
        <v>66</v>
      </c>
      <c r="AR4284">
        <v>6307</v>
      </c>
      <c r="AW4284" t="s">
        <v>20494</v>
      </c>
      <c r="AX4284" t="s">
        <v>20495</v>
      </c>
      <c r="AY4284" t="s">
        <v>20496</v>
      </c>
      <c r="AZ4284" t="s">
        <v>70</v>
      </c>
    </row>
    <row r="4285" spans="1:52" x14ac:dyDescent="0.3">
      <c r="A4285">
        <v>2100079</v>
      </c>
      <c r="B4285" t="s">
        <v>20497</v>
      </c>
      <c r="C4285" t="str">
        <f t="shared" si="494"/>
        <v>7492</v>
      </c>
      <c r="D4285" t="s">
        <v>20169</v>
      </c>
      <c r="E4285" t="str">
        <f>"0100"</f>
        <v>0100</v>
      </c>
      <c r="F4285" t="s">
        <v>54</v>
      </c>
      <c r="G4285" t="str">
        <f t="shared" si="498"/>
        <v>12</v>
      </c>
      <c r="H4285" t="s">
        <v>55</v>
      </c>
      <c r="I4285" t="s">
        <v>3086</v>
      </c>
      <c r="J4285" t="s">
        <v>20170</v>
      </c>
      <c r="K4285">
        <v>1</v>
      </c>
      <c r="L4285">
        <v>121848</v>
      </c>
      <c r="M4285">
        <v>2.8</v>
      </c>
      <c r="N4285" t="str">
        <f t="shared" si="499"/>
        <v>0000</v>
      </c>
      <c r="O4285">
        <v>4923</v>
      </c>
      <c r="P4285" t="s">
        <v>72</v>
      </c>
      <c r="Q4285" t="s">
        <v>20200</v>
      </c>
      <c r="R4285" t="s">
        <v>88</v>
      </c>
      <c r="T4285" t="s">
        <v>61</v>
      </c>
      <c r="V4285" t="s">
        <v>20498</v>
      </c>
      <c r="W4285">
        <v>206905</v>
      </c>
      <c r="X4285">
        <v>28530</v>
      </c>
      <c r="Y4285">
        <v>178375</v>
      </c>
      <c r="Z4285">
        <v>159133</v>
      </c>
      <c r="AA4285">
        <v>134133</v>
      </c>
      <c r="AB4285" t="s">
        <v>63</v>
      </c>
      <c r="AC4285" s="1">
        <v>37956</v>
      </c>
      <c r="AD4285">
        <v>172500</v>
      </c>
      <c r="AE4285">
        <v>1670</v>
      </c>
      <c r="AF4285">
        <v>57</v>
      </c>
      <c r="AG4285" t="s">
        <v>64</v>
      </c>
      <c r="AH4285" t="s">
        <v>76</v>
      </c>
      <c r="AI4285">
        <v>1</v>
      </c>
      <c r="AJ4285">
        <v>1999</v>
      </c>
      <c r="AK4285">
        <v>3</v>
      </c>
      <c r="AL4285">
        <v>2</v>
      </c>
      <c r="AN4285">
        <v>1977</v>
      </c>
      <c r="AO4285">
        <v>32</v>
      </c>
      <c r="AP4285" t="s">
        <v>72</v>
      </c>
      <c r="AQ4285" t="s">
        <v>66</v>
      </c>
      <c r="AR4285">
        <v>2998</v>
      </c>
      <c r="AW4285" t="s">
        <v>20499</v>
      </c>
      <c r="AX4285" t="s">
        <v>20500</v>
      </c>
      <c r="AY4285" t="s">
        <v>20501</v>
      </c>
      <c r="AZ4285" t="s">
        <v>20502</v>
      </c>
    </row>
    <row r="4286" spans="1:52" x14ac:dyDescent="0.3">
      <c r="A4286">
        <v>2100273</v>
      </c>
      <c r="B4286" t="s">
        <v>20503</v>
      </c>
      <c r="C4286" t="str">
        <f t="shared" si="494"/>
        <v>7492</v>
      </c>
      <c r="D4286" t="s">
        <v>20169</v>
      </c>
      <c r="E4286" t="str">
        <f>"0000"</f>
        <v>0000</v>
      </c>
      <c r="F4286" t="s">
        <v>108</v>
      </c>
      <c r="G4286" t="str">
        <f t="shared" si="498"/>
        <v>12</v>
      </c>
      <c r="H4286" t="s">
        <v>55</v>
      </c>
      <c r="I4286" t="s">
        <v>3086</v>
      </c>
      <c r="J4286" t="s">
        <v>20170</v>
      </c>
      <c r="K4286">
        <v>0</v>
      </c>
      <c r="L4286">
        <v>130829</v>
      </c>
      <c r="M4286">
        <v>3</v>
      </c>
      <c r="N4286" t="str">
        <f t="shared" si="499"/>
        <v>0000</v>
      </c>
      <c r="O4286">
        <v>6471</v>
      </c>
      <c r="P4286" t="s">
        <v>58</v>
      </c>
      <c r="Q4286" t="s">
        <v>330</v>
      </c>
      <c r="R4286" t="s">
        <v>331</v>
      </c>
      <c r="T4286" t="s">
        <v>61</v>
      </c>
      <c r="V4286" t="s">
        <v>20504</v>
      </c>
      <c r="W4286">
        <v>30630</v>
      </c>
      <c r="X4286">
        <v>30630</v>
      </c>
      <c r="Y4286">
        <v>0</v>
      </c>
      <c r="Z4286">
        <v>30630</v>
      </c>
      <c r="AA4286">
        <v>30630</v>
      </c>
      <c r="AB4286" t="s">
        <v>72</v>
      </c>
      <c r="AC4286" s="1">
        <v>43957</v>
      </c>
      <c r="AD4286">
        <v>55000</v>
      </c>
      <c r="AE4286">
        <v>3058</v>
      </c>
      <c r="AF4286">
        <v>972</v>
      </c>
      <c r="AG4286" t="s">
        <v>103</v>
      </c>
      <c r="AH4286" t="s">
        <v>76</v>
      </c>
      <c r="AR4286">
        <v>0</v>
      </c>
      <c r="AW4286" t="s">
        <v>20505</v>
      </c>
      <c r="AY4286" t="s">
        <v>20506</v>
      </c>
      <c r="AZ4286" t="s">
        <v>1059</v>
      </c>
    </row>
    <row r="4287" spans="1:52" x14ac:dyDescent="0.3">
      <c r="A4287">
        <v>1456380</v>
      </c>
      <c r="B4287" t="s">
        <v>20507</v>
      </c>
      <c r="C4287" t="str">
        <f t="shared" si="494"/>
        <v>7492</v>
      </c>
      <c r="D4287" t="s">
        <v>20169</v>
      </c>
      <c r="E4287" t="str">
        <f>"0100"</f>
        <v>0100</v>
      </c>
      <c r="F4287" t="s">
        <v>54</v>
      </c>
      <c r="G4287" t="str">
        <f>"07"</f>
        <v>07</v>
      </c>
      <c r="H4287" t="s">
        <v>55</v>
      </c>
      <c r="I4287" t="s">
        <v>56</v>
      </c>
      <c r="J4287" t="s">
        <v>20170</v>
      </c>
      <c r="K4287">
        <v>1</v>
      </c>
      <c r="L4287">
        <v>243872</v>
      </c>
      <c r="M4287">
        <v>5.6</v>
      </c>
      <c r="N4287" t="str">
        <f t="shared" si="499"/>
        <v>0000</v>
      </c>
      <c r="O4287">
        <v>4319</v>
      </c>
      <c r="P4287" t="s">
        <v>72</v>
      </c>
      <c r="Q4287" t="s">
        <v>7441</v>
      </c>
      <c r="R4287" t="s">
        <v>140</v>
      </c>
      <c r="T4287" t="s">
        <v>61</v>
      </c>
      <c r="V4287" t="s">
        <v>20508</v>
      </c>
      <c r="W4287">
        <v>374687</v>
      </c>
      <c r="X4287">
        <v>72220</v>
      </c>
      <c r="Y4287">
        <v>302467</v>
      </c>
      <c r="Z4287">
        <v>322349</v>
      </c>
      <c r="AA4287">
        <v>297349</v>
      </c>
      <c r="AB4287" t="s">
        <v>63</v>
      </c>
      <c r="AC4287" s="1">
        <v>43565</v>
      </c>
      <c r="AD4287">
        <v>401900</v>
      </c>
      <c r="AE4287">
        <v>2970</v>
      </c>
      <c r="AF4287">
        <v>475</v>
      </c>
      <c r="AG4287" t="s">
        <v>64</v>
      </c>
      <c r="AH4287" t="s">
        <v>76</v>
      </c>
      <c r="AI4287">
        <v>1</v>
      </c>
      <c r="AJ4287">
        <v>2003</v>
      </c>
      <c r="AK4287">
        <v>3</v>
      </c>
      <c r="AL4287">
        <v>3</v>
      </c>
      <c r="AN4287">
        <v>2648</v>
      </c>
      <c r="AO4287">
        <v>32</v>
      </c>
      <c r="AP4287" t="s">
        <v>63</v>
      </c>
      <c r="AQ4287" t="s">
        <v>66</v>
      </c>
      <c r="AR4287">
        <v>4065</v>
      </c>
      <c r="AW4287" t="s">
        <v>20509</v>
      </c>
      <c r="AX4287" t="s">
        <v>20510</v>
      </c>
      <c r="AY4287" t="s">
        <v>20511</v>
      </c>
      <c r="AZ4287" t="s">
        <v>70</v>
      </c>
    </row>
    <row r="4288" spans="1:52" x14ac:dyDescent="0.3">
      <c r="A4288">
        <v>1943051</v>
      </c>
      <c r="B4288" t="s">
        <v>20512</v>
      </c>
      <c r="C4288" t="str">
        <f t="shared" si="494"/>
        <v>7492</v>
      </c>
      <c r="D4288" t="s">
        <v>20169</v>
      </c>
      <c r="E4288" t="str">
        <f>"0000"</f>
        <v>0000</v>
      </c>
      <c r="F4288" t="s">
        <v>108</v>
      </c>
      <c r="G4288" t="str">
        <f>"13"</f>
        <v>13</v>
      </c>
      <c r="H4288" t="s">
        <v>55</v>
      </c>
      <c r="I4288" t="s">
        <v>3086</v>
      </c>
      <c r="J4288" t="s">
        <v>20170</v>
      </c>
      <c r="K4288">
        <v>0</v>
      </c>
      <c r="L4288">
        <v>119992</v>
      </c>
      <c r="M4288">
        <v>2.75</v>
      </c>
      <c r="N4288" t="str">
        <f t="shared" si="499"/>
        <v>0000</v>
      </c>
      <c r="O4288">
        <v>3415</v>
      </c>
      <c r="P4288" t="s">
        <v>72</v>
      </c>
      <c r="Q4288" t="s">
        <v>20262</v>
      </c>
      <c r="R4288" t="s">
        <v>140</v>
      </c>
      <c r="T4288" t="s">
        <v>61</v>
      </c>
      <c r="V4288" t="s">
        <v>20513</v>
      </c>
      <c r="W4288">
        <v>28100</v>
      </c>
      <c r="X4288">
        <v>28100</v>
      </c>
      <c r="Y4288">
        <v>0</v>
      </c>
      <c r="Z4288">
        <v>28100</v>
      </c>
      <c r="AA4288">
        <v>28100</v>
      </c>
      <c r="AB4288" t="s">
        <v>72</v>
      </c>
      <c r="AC4288" s="1">
        <v>28946</v>
      </c>
      <c r="AD4288">
        <v>19200</v>
      </c>
      <c r="AE4288">
        <v>535</v>
      </c>
      <c r="AF4288">
        <v>2023</v>
      </c>
      <c r="AG4288" t="s">
        <v>103</v>
      </c>
      <c r="AH4288" t="s">
        <v>873</v>
      </c>
      <c r="AR4288">
        <v>0</v>
      </c>
      <c r="AW4288" t="s">
        <v>20514</v>
      </c>
      <c r="AY4288" t="s">
        <v>20515</v>
      </c>
      <c r="AZ4288" t="s">
        <v>20516</v>
      </c>
    </row>
    <row r="4289" spans="1:52" x14ac:dyDescent="0.3">
      <c r="A4289">
        <v>2099941</v>
      </c>
      <c r="B4289" t="s">
        <v>20517</v>
      </c>
      <c r="C4289" t="str">
        <f t="shared" si="494"/>
        <v>7492</v>
      </c>
      <c r="D4289" t="s">
        <v>20169</v>
      </c>
      <c r="E4289" t="str">
        <f>"0000"</f>
        <v>0000</v>
      </c>
      <c r="F4289" t="s">
        <v>108</v>
      </c>
      <c r="G4289" t="str">
        <f t="shared" ref="G4289:G4294" si="500">"12"</f>
        <v>12</v>
      </c>
      <c r="H4289" t="s">
        <v>55</v>
      </c>
      <c r="I4289" t="s">
        <v>3086</v>
      </c>
      <c r="J4289" t="s">
        <v>20170</v>
      </c>
      <c r="K4289">
        <v>0</v>
      </c>
      <c r="L4289">
        <v>120000</v>
      </c>
      <c r="M4289">
        <v>2.75</v>
      </c>
      <c r="N4289" t="str">
        <f t="shared" si="499"/>
        <v>0000</v>
      </c>
      <c r="O4289">
        <v>4759</v>
      </c>
      <c r="P4289" t="s">
        <v>72</v>
      </c>
      <c r="Q4289" t="s">
        <v>20229</v>
      </c>
      <c r="R4289" t="s">
        <v>74</v>
      </c>
      <c r="T4289" t="s">
        <v>61</v>
      </c>
      <c r="V4289" t="s">
        <v>20518</v>
      </c>
      <c r="W4289">
        <v>28100</v>
      </c>
      <c r="X4289">
        <v>28100</v>
      </c>
      <c r="Y4289">
        <v>0</v>
      </c>
      <c r="Z4289">
        <v>28100</v>
      </c>
      <c r="AA4289">
        <v>28100</v>
      </c>
      <c r="AB4289" t="s">
        <v>72</v>
      </c>
      <c r="AC4289" s="1">
        <v>37196</v>
      </c>
      <c r="AD4289">
        <v>35000</v>
      </c>
      <c r="AE4289">
        <v>1467</v>
      </c>
      <c r="AF4289">
        <v>1374</v>
      </c>
      <c r="AG4289" t="s">
        <v>103</v>
      </c>
      <c r="AH4289" t="s">
        <v>873</v>
      </c>
      <c r="AR4289">
        <v>0</v>
      </c>
      <c r="AW4289" t="s">
        <v>20519</v>
      </c>
      <c r="AX4289" t="s">
        <v>20520</v>
      </c>
      <c r="AY4289" t="s">
        <v>20521</v>
      </c>
      <c r="AZ4289" t="s">
        <v>20522</v>
      </c>
    </row>
    <row r="4290" spans="1:52" x14ac:dyDescent="0.3">
      <c r="A4290">
        <v>2100222</v>
      </c>
      <c r="B4290" t="s">
        <v>20523</v>
      </c>
      <c r="C4290" t="str">
        <f t="shared" ref="C4290:C4353" si="501">"7492"</f>
        <v>7492</v>
      </c>
      <c r="D4290" t="s">
        <v>20169</v>
      </c>
      <c r="E4290" t="str">
        <f>"0100"</f>
        <v>0100</v>
      </c>
      <c r="F4290" t="s">
        <v>54</v>
      </c>
      <c r="G4290" t="str">
        <f t="shared" si="500"/>
        <v>12</v>
      </c>
      <c r="H4290" t="s">
        <v>55</v>
      </c>
      <c r="I4290" t="s">
        <v>3086</v>
      </c>
      <c r="J4290" t="s">
        <v>20170</v>
      </c>
      <c r="K4290">
        <v>1</v>
      </c>
      <c r="L4290">
        <v>122739</v>
      </c>
      <c r="M4290">
        <v>2.82</v>
      </c>
      <c r="N4290" t="str">
        <f t="shared" si="499"/>
        <v>0000</v>
      </c>
      <c r="O4290">
        <v>4784</v>
      </c>
      <c r="P4290" t="s">
        <v>72</v>
      </c>
      <c r="Q4290" t="s">
        <v>20229</v>
      </c>
      <c r="R4290" t="s">
        <v>74</v>
      </c>
      <c r="T4290" t="s">
        <v>61</v>
      </c>
      <c r="V4290" t="s">
        <v>20524</v>
      </c>
      <c r="W4290">
        <v>334577</v>
      </c>
      <c r="X4290">
        <v>28740</v>
      </c>
      <c r="Y4290">
        <v>305837</v>
      </c>
      <c r="Z4290">
        <v>334577</v>
      </c>
      <c r="AA4290">
        <v>309577</v>
      </c>
      <c r="AB4290" t="s">
        <v>63</v>
      </c>
      <c r="AC4290" s="1">
        <v>42720</v>
      </c>
      <c r="AD4290">
        <v>50000</v>
      </c>
      <c r="AE4290">
        <v>2802</v>
      </c>
      <c r="AF4290">
        <v>369</v>
      </c>
      <c r="AG4290" t="s">
        <v>103</v>
      </c>
      <c r="AH4290" t="s">
        <v>76</v>
      </c>
      <c r="AI4290">
        <v>1</v>
      </c>
      <c r="AJ4290">
        <v>2018</v>
      </c>
      <c r="AK4290">
        <v>3</v>
      </c>
      <c r="AL4290">
        <v>3</v>
      </c>
      <c r="AN4290">
        <v>2706</v>
      </c>
      <c r="AO4290">
        <v>32</v>
      </c>
      <c r="AP4290" t="s">
        <v>72</v>
      </c>
      <c r="AQ4290" t="s">
        <v>66</v>
      </c>
      <c r="AR4290">
        <v>4240</v>
      </c>
      <c r="AW4290" t="s">
        <v>20525</v>
      </c>
      <c r="AX4290" t="s">
        <v>20526</v>
      </c>
      <c r="AY4290" t="s">
        <v>20527</v>
      </c>
      <c r="AZ4290" t="s">
        <v>70</v>
      </c>
    </row>
    <row r="4291" spans="1:52" x14ac:dyDescent="0.3">
      <c r="A4291">
        <v>2100591</v>
      </c>
      <c r="B4291" t="s">
        <v>20528</v>
      </c>
      <c r="C4291" t="str">
        <f t="shared" si="501"/>
        <v>7492</v>
      </c>
      <c r="D4291" t="s">
        <v>20169</v>
      </c>
      <c r="E4291" t="str">
        <f>"0100"</f>
        <v>0100</v>
      </c>
      <c r="F4291" t="s">
        <v>54</v>
      </c>
      <c r="G4291" t="str">
        <f t="shared" si="500"/>
        <v>12</v>
      </c>
      <c r="H4291" t="s">
        <v>55</v>
      </c>
      <c r="I4291" t="s">
        <v>3086</v>
      </c>
      <c r="J4291" t="s">
        <v>20170</v>
      </c>
      <c r="K4291">
        <v>1</v>
      </c>
      <c r="L4291">
        <v>140175</v>
      </c>
      <c r="M4291">
        <v>3.22</v>
      </c>
      <c r="N4291" t="str">
        <f t="shared" si="499"/>
        <v>0000</v>
      </c>
      <c r="O4291">
        <v>4130</v>
      </c>
      <c r="P4291" t="s">
        <v>72</v>
      </c>
      <c r="Q4291" t="s">
        <v>20229</v>
      </c>
      <c r="R4291" t="s">
        <v>74</v>
      </c>
      <c r="T4291" t="s">
        <v>61</v>
      </c>
      <c r="V4291" t="s">
        <v>20529</v>
      </c>
      <c r="W4291">
        <v>286125</v>
      </c>
      <c r="X4291">
        <v>32820</v>
      </c>
      <c r="Y4291">
        <v>253305</v>
      </c>
      <c r="Z4291">
        <v>286125</v>
      </c>
      <c r="AA4291">
        <v>286125</v>
      </c>
      <c r="AB4291" t="s">
        <v>72</v>
      </c>
      <c r="AC4291" s="1">
        <v>43790</v>
      </c>
      <c r="AD4291">
        <v>343000</v>
      </c>
      <c r="AE4291">
        <v>3021</v>
      </c>
      <c r="AF4291">
        <v>1364</v>
      </c>
      <c r="AG4291" t="s">
        <v>64</v>
      </c>
      <c r="AH4291" t="s">
        <v>76</v>
      </c>
      <c r="AI4291">
        <v>1</v>
      </c>
      <c r="AJ4291">
        <v>1990</v>
      </c>
      <c r="AK4291">
        <v>5</v>
      </c>
      <c r="AL4291">
        <v>3</v>
      </c>
      <c r="AN4291">
        <v>3022</v>
      </c>
      <c r="AO4291">
        <v>32</v>
      </c>
      <c r="AP4291" t="s">
        <v>63</v>
      </c>
      <c r="AQ4291" t="s">
        <v>66</v>
      </c>
      <c r="AR4291">
        <v>4070</v>
      </c>
      <c r="AW4291" t="s">
        <v>20530</v>
      </c>
      <c r="AY4291" t="s">
        <v>20531</v>
      </c>
      <c r="AZ4291" t="s">
        <v>70</v>
      </c>
    </row>
    <row r="4292" spans="1:52" x14ac:dyDescent="0.3">
      <c r="A4292">
        <v>2100648</v>
      </c>
      <c r="B4292" t="s">
        <v>20532</v>
      </c>
      <c r="C4292" t="str">
        <f t="shared" si="501"/>
        <v>7492</v>
      </c>
      <c r="D4292" t="s">
        <v>20169</v>
      </c>
      <c r="E4292" t="str">
        <f>"0100"</f>
        <v>0100</v>
      </c>
      <c r="F4292" t="s">
        <v>54</v>
      </c>
      <c r="G4292" t="str">
        <f t="shared" si="500"/>
        <v>12</v>
      </c>
      <c r="H4292" t="s">
        <v>55</v>
      </c>
      <c r="I4292" t="s">
        <v>3086</v>
      </c>
      <c r="J4292" t="s">
        <v>20170</v>
      </c>
      <c r="K4292">
        <v>1</v>
      </c>
      <c r="L4292">
        <v>120000</v>
      </c>
      <c r="M4292">
        <v>2.75</v>
      </c>
      <c r="N4292" t="str">
        <f t="shared" si="499"/>
        <v>0000</v>
      </c>
      <c r="O4292">
        <v>4425</v>
      </c>
      <c r="P4292" t="s">
        <v>72</v>
      </c>
      <c r="Q4292" t="s">
        <v>20229</v>
      </c>
      <c r="R4292" t="s">
        <v>74</v>
      </c>
      <c r="T4292" t="s">
        <v>61</v>
      </c>
      <c r="V4292" t="s">
        <v>20533</v>
      </c>
      <c r="W4292">
        <v>320184</v>
      </c>
      <c r="X4292">
        <v>28100</v>
      </c>
      <c r="Y4292">
        <v>292084</v>
      </c>
      <c r="Z4292">
        <v>320184</v>
      </c>
      <c r="AA4292">
        <v>295184</v>
      </c>
      <c r="AB4292" t="s">
        <v>63</v>
      </c>
      <c r="AC4292" s="1">
        <v>42999</v>
      </c>
      <c r="AD4292">
        <v>39000</v>
      </c>
      <c r="AE4292">
        <v>2854</v>
      </c>
      <c r="AF4292">
        <v>1508</v>
      </c>
      <c r="AG4292" t="s">
        <v>103</v>
      </c>
      <c r="AH4292" t="s">
        <v>76</v>
      </c>
      <c r="AI4292">
        <v>1</v>
      </c>
      <c r="AJ4292">
        <v>2019</v>
      </c>
      <c r="AK4292">
        <v>3</v>
      </c>
      <c r="AL4292">
        <v>3</v>
      </c>
      <c r="AN4292">
        <v>2781</v>
      </c>
      <c r="AO4292">
        <v>32</v>
      </c>
      <c r="AP4292" t="s">
        <v>63</v>
      </c>
      <c r="AQ4292" t="s">
        <v>66</v>
      </c>
      <c r="AR4292">
        <v>3779</v>
      </c>
      <c r="AW4292" t="s">
        <v>20534</v>
      </c>
      <c r="AX4292" t="s">
        <v>20535</v>
      </c>
      <c r="AY4292" t="s">
        <v>20536</v>
      </c>
      <c r="AZ4292" t="s">
        <v>70</v>
      </c>
    </row>
    <row r="4293" spans="1:52" x14ac:dyDescent="0.3">
      <c r="A4293">
        <v>2100851</v>
      </c>
      <c r="B4293" t="s">
        <v>20537</v>
      </c>
      <c r="C4293" t="str">
        <f t="shared" si="501"/>
        <v>7492</v>
      </c>
      <c r="D4293" t="s">
        <v>20169</v>
      </c>
      <c r="E4293" t="str">
        <f>"0000"</f>
        <v>0000</v>
      </c>
      <c r="F4293" t="s">
        <v>108</v>
      </c>
      <c r="G4293" t="str">
        <f t="shared" si="500"/>
        <v>12</v>
      </c>
      <c r="H4293" t="s">
        <v>55</v>
      </c>
      <c r="I4293" t="s">
        <v>3086</v>
      </c>
      <c r="J4293" t="s">
        <v>20170</v>
      </c>
      <c r="K4293">
        <v>0</v>
      </c>
      <c r="L4293">
        <v>128680</v>
      </c>
      <c r="M4293">
        <v>2.95</v>
      </c>
      <c r="N4293" t="str">
        <f t="shared" si="499"/>
        <v>0000</v>
      </c>
      <c r="O4293">
        <v>6206</v>
      </c>
      <c r="P4293" t="s">
        <v>58</v>
      </c>
      <c r="Q4293" t="s">
        <v>330</v>
      </c>
      <c r="R4293" t="s">
        <v>331</v>
      </c>
      <c r="T4293" t="s">
        <v>61</v>
      </c>
      <c r="V4293" t="s">
        <v>20538</v>
      </c>
      <c r="W4293">
        <v>30130</v>
      </c>
      <c r="X4293">
        <v>30130</v>
      </c>
      <c r="Y4293">
        <v>0</v>
      </c>
      <c r="Z4293">
        <v>30130</v>
      </c>
      <c r="AA4293">
        <v>30130</v>
      </c>
      <c r="AB4293" t="s">
        <v>72</v>
      </c>
      <c r="AC4293" s="1">
        <v>36861</v>
      </c>
      <c r="AD4293">
        <v>26500</v>
      </c>
      <c r="AE4293">
        <v>1398</v>
      </c>
      <c r="AF4293">
        <v>1364</v>
      </c>
      <c r="AG4293" t="s">
        <v>103</v>
      </c>
      <c r="AH4293" t="s">
        <v>76</v>
      </c>
      <c r="AR4293">
        <v>0</v>
      </c>
      <c r="AW4293" t="s">
        <v>20539</v>
      </c>
      <c r="AX4293" t="s">
        <v>20540</v>
      </c>
      <c r="AY4293" t="s">
        <v>15643</v>
      </c>
      <c r="AZ4293" t="s">
        <v>15644</v>
      </c>
    </row>
    <row r="4294" spans="1:52" x14ac:dyDescent="0.3">
      <c r="A4294">
        <v>1456321</v>
      </c>
      <c r="B4294" t="s">
        <v>20541</v>
      </c>
      <c r="C4294" t="str">
        <f t="shared" si="501"/>
        <v>7492</v>
      </c>
      <c r="D4294" t="s">
        <v>20169</v>
      </c>
      <c r="E4294" t="str">
        <f>"0100"</f>
        <v>0100</v>
      </c>
      <c r="F4294" t="s">
        <v>54</v>
      </c>
      <c r="G4294" t="str">
        <f t="shared" si="500"/>
        <v>12</v>
      </c>
      <c r="H4294" t="s">
        <v>55</v>
      </c>
      <c r="I4294" t="s">
        <v>3086</v>
      </c>
      <c r="J4294" t="s">
        <v>20170</v>
      </c>
      <c r="K4294">
        <v>1</v>
      </c>
      <c r="L4294">
        <v>123508</v>
      </c>
      <c r="M4294">
        <v>2.84</v>
      </c>
      <c r="N4294" t="str">
        <f t="shared" si="499"/>
        <v>0000</v>
      </c>
      <c r="O4294">
        <v>4522</v>
      </c>
      <c r="P4294" t="s">
        <v>72</v>
      </c>
      <c r="Q4294" t="s">
        <v>20229</v>
      </c>
      <c r="R4294" t="s">
        <v>74</v>
      </c>
      <c r="T4294" t="s">
        <v>61</v>
      </c>
      <c r="V4294" t="s">
        <v>20542</v>
      </c>
      <c r="W4294">
        <v>228603</v>
      </c>
      <c r="X4294">
        <v>28920</v>
      </c>
      <c r="Y4294">
        <v>199683</v>
      </c>
      <c r="Z4294">
        <v>228603</v>
      </c>
      <c r="AA4294">
        <v>228603</v>
      </c>
      <c r="AB4294" t="s">
        <v>63</v>
      </c>
      <c r="AC4294" s="1">
        <v>43823</v>
      </c>
      <c r="AD4294">
        <v>130000</v>
      </c>
      <c r="AE4294">
        <v>3028</v>
      </c>
      <c r="AF4294">
        <v>1226</v>
      </c>
      <c r="AG4294" t="s">
        <v>64</v>
      </c>
      <c r="AH4294" t="s">
        <v>76</v>
      </c>
      <c r="AI4294">
        <v>1</v>
      </c>
      <c r="AJ4294">
        <v>1988</v>
      </c>
      <c r="AK4294">
        <v>3</v>
      </c>
      <c r="AL4294">
        <v>3</v>
      </c>
      <c r="AN4294">
        <v>2420</v>
      </c>
      <c r="AO4294">
        <v>32</v>
      </c>
      <c r="AP4294" t="s">
        <v>63</v>
      </c>
      <c r="AQ4294" t="s">
        <v>66</v>
      </c>
      <c r="AR4294">
        <v>3194</v>
      </c>
      <c r="AW4294" t="s">
        <v>20543</v>
      </c>
      <c r="AY4294" t="s">
        <v>20544</v>
      </c>
      <c r="AZ4294" t="s">
        <v>70</v>
      </c>
    </row>
    <row r="4295" spans="1:52" x14ac:dyDescent="0.3">
      <c r="A4295">
        <v>1456398</v>
      </c>
      <c r="B4295" t="s">
        <v>20545</v>
      </c>
      <c r="C4295" t="str">
        <f t="shared" si="501"/>
        <v>7492</v>
      </c>
      <c r="D4295" t="s">
        <v>20169</v>
      </c>
      <c r="E4295" t="str">
        <f>"0100"</f>
        <v>0100</v>
      </c>
      <c r="F4295" t="s">
        <v>54</v>
      </c>
      <c r="G4295" t="str">
        <f>"07"</f>
        <v>07</v>
      </c>
      <c r="H4295" t="s">
        <v>55</v>
      </c>
      <c r="I4295" t="s">
        <v>56</v>
      </c>
      <c r="J4295" t="s">
        <v>20170</v>
      </c>
      <c r="K4295">
        <v>1</v>
      </c>
      <c r="L4295">
        <v>239980</v>
      </c>
      <c r="M4295">
        <v>5.51</v>
      </c>
      <c r="N4295" t="str">
        <f t="shared" si="499"/>
        <v>0000</v>
      </c>
      <c r="O4295">
        <v>4237</v>
      </c>
      <c r="P4295" t="s">
        <v>72</v>
      </c>
      <c r="Q4295" t="s">
        <v>7441</v>
      </c>
      <c r="R4295" t="s">
        <v>140</v>
      </c>
      <c r="T4295" t="s">
        <v>61</v>
      </c>
      <c r="V4295" t="s">
        <v>20546</v>
      </c>
      <c r="W4295">
        <v>207682</v>
      </c>
      <c r="X4295">
        <v>71070</v>
      </c>
      <c r="Y4295">
        <v>136612</v>
      </c>
      <c r="Z4295">
        <v>146232</v>
      </c>
      <c r="AA4295">
        <v>121232</v>
      </c>
      <c r="AB4295" t="s">
        <v>63</v>
      </c>
      <c r="AC4295" s="1">
        <v>44124</v>
      </c>
      <c r="AD4295">
        <v>330000</v>
      </c>
      <c r="AE4295">
        <v>3104</v>
      </c>
      <c r="AF4295">
        <v>2202</v>
      </c>
      <c r="AG4295" t="s">
        <v>64</v>
      </c>
      <c r="AH4295" t="s">
        <v>76</v>
      </c>
      <c r="AI4295">
        <v>1</v>
      </c>
      <c r="AJ4295">
        <v>1989</v>
      </c>
      <c r="AK4295">
        <v>3</v>
      </c>
      <c r="AL4295">
        <v>2</v>
      </c>
      <c r="AN4295">
        <v>1568</v>
      </c>
      <c r="AO4295">
        <v>38</v>
      </c>
      <c r="AP4295" t="s">
        <v>72</v>
      </c>
      <c r="AQ4295" t="s">
        <v>66</v>
      </c>
      <c r="AR4295">
        <v>2018</v>
      </c>
      <c r="AW4295" t="s">
        <v>20547</v>
      </c>
      <c r="AX4295" t="s">
        <v>20548</v>
      </c>
      <c r="AY4295" t="s">
        <v>20549</v>
      </c>
      <c r="AZ4295" t="s">
        <v>70</v>
      </c>
    </row>
    <row r="4296" spans="1:52" x14ac:dyDescent="0.3">
      <c r="A4296">
        <v>1456452</v>
      </c>
      <c r="B4296" t="s">
        <v>20550</v>
      </c>
      <c r="C4296" t="str">
        <f t="shared" si="501"/>
        <v>7492</v>
      </c>
      <c r="D4296" t="s">
        <v>20169</v>
      </c>
      <c r="E4296" t="str">
        <f>"0100"</f>
        <v>0100</v>
      </c>
      <c r="F4296" t="s">
        <v>54</v>
      </c>
      <c r="G4296" t="str">
        <f>"18"</f>
        <v>18</v>
      </c>
      <c r="H4296" t="s">
        <v>55</v>
      </c>
      <c r="I4296" t="s">
        <v>56</v>
      </c>
      <c r="J4296" t="s">
        <v>20170</v>
      </c>
      <c r="K4296">
        <v>1</v>
      </c>
      <c r="L4296">
        <v>356172</v>
      </c>
      <c r="M4296">
        <v>8.18</v>
      </c>
      <c r="N4296" t="str">
        <f t="shared" si="499"/>
        <v>0000</v>
      </c>
      <c r="O4296">
        <v>3946</v>
      </c>
      <c r="P4296" t="s">
        <v>72</v>
      </c>
      <c r="Q4296" t="s">
        <v>7441</v>
      </c>
      <c r="R4296" t="s">
        <v>140</v>
      </c>
      <c r="T4296" t="s">
        <v>61</v>
      </c>
      <c r="V4296" t="s">
        <v>20551</v>
      </c>
      <c r="W4296">
        <v>809183</v>
      </c>
      <c r="X4296">
        <v>105480</v>
      </c>
      <c r="Y4296">
        <v>703703</v>
      </c>
      <c r="Z4296">
        <v>809183</v>
      </c>
      <c r="AA4296">
        <v>809183</v>
      </c>
      <c r="AB4296" t="s">
        <v>63</v>
      </c>
      <c r="AC4296" s="1">
        <v>44040</v>
      </c>
      <c r="AD4296">
        <v>725000</v>
      </c>
      <c r="AE4296">
        <v>3124</v>
      </c>
      <c r="AF4296">
        <v>1971</v>
      </c>
      <c r="AG4296" t="s">
        <v>64</v>
      </c>
      <c r="AH4296" t="s">
        <v>76</v>
      </c>
      <c r="AI4296">
        <v>1</v>
      </c>
      <c r="AJ4296">
        <v>1999</v>
      </c>
      <c r="AK4296">
        <v>4</v>
      </c>
      <c r="AL4296">
        <v>3</v>
      </c>
      <c r="AM4296">
        <v>1</v>
      </c>
      <c r="AN4296">
        <v>5039</v>
      </c>
      <c r="AO4296">
        <v>32</v>
      </c>
      <c r="AP4296" t="s">
        <v>63</v>
      </c>
      <c r="AQ4296" t="s">
        <v>66</v>
      </c>
      <c r="AR4296">
        <v>6436</v>
      </c>
      <c r="AW4296" t="s">
        <v>20552</v>
      </c>
      <c r="AX4296" t="s">
        <v>20553</v>
      </c>
      <c r="AY4296" t="s">
        <v>20554</v>
      </c>
      <c r="AZ4296" t="s">
        <v>70</v>
      </c>
    </row>
    <row r="4297" spans="1:52" x14ac:dyDescent="0.3">
      <c r="A4297">
        <v>1943027</v>
      </c>
      <c r="B4297" t="s">
        <v>20555</v>
      </c>
      <c r="C4297" t="str">
        <f t="shared" si="501"/>
        <v>7492</v>
      </c>
      <c r="D4297" t="s">
        <v>20169</v>
      </c>
      <c r="E4297" t="str">
        <f>"0000"</f>
        <v>0000</v>
      </c>
      <c r="F4297" t="s">
        <v>108</v>
      </c>
      <c r="G4297" t="str">
        <f>"18"</f>
        <v>18</v>
      </c>
      <c r="H4297" t="s">
        <v>55</v>
      </c>
      <c r="I4297" t="s">
        <v>56</v>
      </c>
      <c r="J4297" t="s">
        <v>20170</v>
      </c>
      <c r="K4297">
        <v>0</v>
      </c>
      <c r="L4297">
        <v>251131</v>
      </c>
      <c r="M4297">
        <v>5.77</v>
      </c>
      <c r="N4297" t="str">
        <f t="shared" si="499"/>
        <v>0000</v>
      </c>
      <c r="O4297">
        <v>3667</v>
      </c>
      <c r="P4297" t="s">
        <v>72</v>
      </c>
      <c r="Q4297" t="s">
        <v>7441</v>
      </c>
      <c r="R4297" t="s">
        <v>140</v>
      </c>
      <c r="T4297" t="s">
        <v>61</v>
      </c>
      <c r="V4297" t="s">
        <v>20556</v>
      </c>
      <c r="W4297">
        <v>74370</v>
      </c>
      <c r="X4297">
        <v>74370</v>
      </c>
      <c r="Y4297">
        <v>0</v>
      </c>
      <c r="Z4297">
        <v>74370</v>
      </c>
      <c r="AA4297">
        <v>74370</v>
      </c>
      <c r="AB4297" t="s">
        <v>72</v>
      </c>
      <c r="AC4297" s="1">
        <v>29007</v>
      </c>
      <c r="AD4297">
        <v>32400</v>
      </c>
      <c r="AE4297">
        <v>539</v>
      </c>
      <c r="AF4297">
        <v>2045</v>
      </c>
      <c r="AG4297" t="s">
        <v>103</v>
      </c>
      <c r="AH4297" t="s">
        <v>873</v>
      </c>
      <c r="AR4297">
        <v>0</v>
      </c>
      <c r="AW4297" t="s">
        <v>20557</v>
      </c>
      <c r="AY4297" t="s">
        <v>20558</v>
      </c>
      <c r="AZ4297" t="s">
        <v>20559</v>
      </c>
    </row>
    <row r="4298" spans="1:52" x14ac:dyDescent="0.3">
      <c r="A4298">
        <v>1945691</v>
      </c>
      <c r="B4298" t="s">
        <v>20560</v>
      </c>
      <c r="C4298" t="str">
        <f t="shared" si="501"/>
        <v>7492</v>
      </c>
      <c r="D4298" t="s">
        <v>20169</v>
      </c>
      <c r="E4298" t="str">
        <f>"0000"</f>
        <v>0000</v>
      </c>
      <c r="F4298" t="s">
        <v>108</v>
      </c>
      <c r="G4298" t="str">
        <f>"07"</f>
        <v>07</v>
      </c>
      <c r="H4298" t="s">
        <v>55</v>
      </c>
      <c r="I4298" t="s">
        <v>56</v>
      </c>
      <c r="J4298" t="s">
        <v>20170</v>
      </c>
      <c r="K4298">
        <v>0</v>
      </c>
      <c r="L4298">
        <v>135333</v>
      </c>
      <c r="M4298">
        <v>3.11</v>
      </c>
      <c r="N4298" t="str">
        <f t="shared" si="499"/>
        <v>0000</v>
      </c>
      <c r="O4298">
        <v>5903</v>
      </c>
      <c r="P4298" t="s">
        <v>58</v>
      </c>
      <c r="Q4298" t="s">
        <v>265</v>
      </c>
      <c r="R4298" t="s">
        <v>266</v>
      </c>
      <c r="T4298" t="s">
        <v>61</v>
      </c>
      <c r="V4298" t="s">
        <v>20561</v>
      </c>
      <c r="W4298">
        <v>31690</v>
      </c>
      <c r="X4298">
        <v>31690</v>
      </c>
      <c r="Y4298">
        <v>0</v>
      </c>
      <c r="Z4298">
        <v>31690</v>
      </c>
      <c r="AA4298">
        <v>31690</v>
      </c>
      <c r="AB4298" t="s">
        <v>72</v>
      </c>
      <c r="AC4298" s="1">
        <v>38078</v>
      </c>
      <c r="AD4298">
        <v>52000</v>
      </c>
      <c r="AE4298">
        <v>1704</v>
      </c>
      <c r="AF4298">
        <v>1375</v>
      </c>
      <c r="AG4298" t="s">
        <v>103</v>
      </c>
      <c r="AH4298" t="s">
        <v>76</v>
      </c>
      <c r="AR4298">
        <v>0</v>
      </c>
      <c r="AW4298" t="s">
        <v>20562</v>
      </c>
      <c r="AY4298" t="s">
        <v>20563</v>
      </c>
      <c r="AZ4298" t="s">
        <v>20564</v>
      </c>
    </row>
    <row r="4299" spans="1:52" x14ac:dyDescent="0.3">
      <c r="A4299">
        <v>1945747</v>
      </c>
      <c r="B4299" t="s">
        <v>20565</v>
      </c>
      <c r="C4299" t="str">
        <f t="shared" si="501"/>
        <v>7492</v>
      </c>
      <c r="D4299" t="s">
        <v>20169</v>
      </c>
      <c r="E4299" t="str">
        <f>"0100"</f>
        <v>0100</v>
      </c>
      <c r="F4299" t="s">
        <v>54</v>
      </c>
      <c r="G4299" t="str">
        <f>"13"</f>
        <v>13</v>
      </c>
      <c r="H4299" t="s">
        <v>55</v>
      </c>
      <c r="I4299" t="s">
        <v>3086</v>
      </c>
      <c r="J4299" t="s">
        <v>20170</v>
      </c>
      <c r="K4299">
        <v>1</v>
      </c>
      <c r="L4299">
        <v>120000</v>
      </c>
      <c r="M4299">
        <v>2.75</v>
      </c>
      <c r="N4299" t="str">
        <f t="shared" si="499"/>
        <v>0000</v>
      </c>
      <c r="O4299">
        <v>3211</v>
      </c>
      <c r="P4299" t="s">
        <v>72</v>
      </c>
      <c r="Q4299" t="s">
        <v>20212</v>
      </c>
      <c r="R4299" t="s">
        <v>140</v>
      </c>
      <c r="T4299" t="s">
        <v>61</v>
      </c>
      <c r="V4299" t="s">
        <v>20566</v>
      </c>
      <c r="W4299">
        <v>314608</v>
      </c>
      <c r="X4299">
        <v>28100</v>
      </c>
      <c r="Y4299">
        <v>286508</v>
      </c>
      <c r="Z4299">
        <v>301394</v>
      </c>
      <c r="AA4299">
        <v>276394</v>
      </c>
      <c r="AB4299" t="s">
        <v>72</v>
      </c>
      <c r="AC4299" s="1">
        <v>43985</v>
      </c>
      <c r="AD4299">
        <v>410000</v>
      </c>
      <c r="AE4299">
        <v>3066</v>
      </c>
      <c r="AF4299">
        <v>52</v>
      </c>
      <c r="AG4299" t="s">
        <v>64</v>
      </c>
      <c r="AH4299" t="s">
        <v>76</v>
      </c>
      <c r="AI4299">
        <v>1</v>
      </c>
      <c r="AJ4299">
        <v>2004</v>
      </c>
      <c r="AK4299">
        <v>3</v>
      </c>
      <c r="AL4299">
        <v>2</v>
      </c>
      <c r="AN4299">
        <v>2250</v>
      </c>
      <c r="AO4299">
        <v>32</v>
      </c>
      <c r="AP4299" t="s">
        <v>63</v>
      </c>
      <c r="AQ4299" t="s">
        <v>66</v>
      </c>
      <c r="AR4299">
        <v>3278</v>
      </c>
      <c r="AW4299" t="s">
        <v>20567</v>
      </c>
      <c r="AY4299" t="s">
        <v>20568</v>
      </c>
      <c r="AZ4299" t="s">
        <v>70</v>
      </c>
    </row>
    <row r="4300" spans="1:52" x14ac:dyDescent="0.3">
      <c r="A4300">
        <v>1947537</v>
      </c>
      <c r="B4300" t="s">
        <v>20569</v>
      </c>
      <c r="C4300" t="str">
        <f t="shared" si="501"/>
        <v>7492</v>
      </c>
      <c r="D4300" t="s">
        <v>20169</v>
      </c>
      <c r="E4300" t="str">
        <f>"0000"</f>
        <v>0000</v>
      </c>
      <c r="F4300" t="s">
        <v>108</v>
      </c>
      <c r="G4300" t="str">
        <f>"13"</f>
        <v>13</v>
      </c>
      <c r="H4300" t="s">
        <v>55</v>
      </c>
      <c r="I4300" t="s">
        <v>3086</v>
      </c>
      <c r="J4300" t="s">
        <v>20170</v>
      </c>
      <c r="K4300">
        <v>0</v>
      </c>
      <c r="L4300">
        <v>120456</v>
      </c>
      <c r="M4300">
        <v>2.77</v>
      </c>
      <c r="N4300" t="str">
        <f t="shared" si="499"/>
        <v>0000</v>
      </c>
      <c r="O4300">
        <v>3695</v>
      </c>
      <c r="P4300" t="s">
        <v>72</v>
      </c>
      <c r="Q4300" t="s">
        <v>20206</v>
      </c>
      <c r="R4300" t="s">
        <v>140</v>
      </c>
      <c r="T4300" t="s">
        <v>61</v>
      </c>
      <c r="V4300" t="s">
        <v>20570</v>
      </c>
      <c r="W4300">
        <v>28210</v>
      </c>
      <c r="X4300">
        <v>28210</v>
      </c>
      <c r="Y4300">
        <v>0</v>
      </c>
      <c r="Z4300">
        <v>28210</v>
      </c>
      <c r="AA4300">
        <v>28210</v>
      </c>
      <c r="AB4300" t="s">
        <v>72</v>
      </c>
      <c r="AC4300" s="1">
        <v>44281</v>
      </c>
      <c r="AD4300">
        <v>50000</v>
      </c>
      <c r="AE4300">
        <v>3148</v>
      </c>
      <c r="AF4300">
        <v>1717</v>
      </c>
      <c r="AG4300" t="s">
        <v>103</v>
      </c>
      <c r="AH4300" t="s">
        <v>76</v>
      </c>
      <c r="AR4300">
        <v>0</v>
      </c>
      <c r="AW4300" t="s">
        <v>20571</v>
      </c>
      <c r="AX4300" t="s">
        <v>20572</v>
      </c>
      <c r="AY4300" t="s">
        <v>20573</v>
      </c>
      <c r="AZ4300" t="s">
        <v>70</v>
      </c>
    </row>
    <row r="4301" spans="1:52" x14ac:dyDescent="0.3">
      <c r="A4301">
        <v>1947570</v>
      </c>
      <c r="B4301" t="s">
        <v>20574</v>
      </c>
      <c r="C4301" t="str">
        <f t="shared" si="501"/>
        <v>7492</v>
      </c>
      <c r="D4301" t="s">
        <v>20169</v>
      </c>
      <c r="E4301" t="str">
        <f>"0100"</f>
        <v>0100</v>
      </c>
      <c r="F4301" t="s">
        <v>54</v>
      </c>
      <c r="G4301" t="str">
        <f>"13"</f>
        <v>13</v>
      </c>
      <c r="H4301" t="s">
        <v>55</v>
      </c>
      <c r="I4301" t="s">
        <v>3086</v>
      </c>
      <c r="J4301" t="s">
        <v>20170</v>
      </c>
      <c r="K4301">
        <v>1</v>
      </c>
      <c r="L4301">
        <v>130003</v>
      </c>
      <c r="M4301">
        <v>2.98</v>
      </c>
      <c r="N4301" t="str">
        <f t="shared" si="499"/>
        <v>0000</v>
      </c>
      <c r="O4301">
        <v>3165</v>
      </c>
      <c r="P4301" t="s">
        <v>72</v>
      </c>
      <c r="Q4301" t="s">
        <v>20206</v>
      </c>
      <c r="R4301" t="s">
        <v>140</v>
      </c>
      <c r="T4301" t="s">
        <v>61</v>
      </c>
      <c r="V4301" t="s">
        <v>20575</v>
      </c>
      <c r="W4301">
        <v>30440</v>
      </c>
      <c r="X4301">
        <v>30440</v>
      </c>
      <c r="Y4301">
        <v>0</v>
      </c>
      <c r="Z4301">
        <v>30440</v>
      </c>
      <c r="AA4301">
        <v>30440</v>
      </c>
      <c r="AB4301" t="s">
        <v>63</v>
      </c>
      <c r="AC4301" s="1">
        <v>43175</v>
      </c>
      <c r="AD4301">
        <v>37500</v>
      </c>
      <c r="AE4301">
        <v>2888</v>
      </c>
      <c r="AF4301">
        <v>2058</v>
      </c>
      <c r="AG4301" t="s">
        <v>103</v>
      </c>
      <c r="AH4301" t="s">
        <v>76</v>
      </c>
      <c r="AI4301">
        <v>1</v>
      </c>
      <c r="AJ4301">
        <v>2020</v>
      </c>
      <c r="AK4301">
        <v>3</v>
      </c>
      <c r="AL4301">
        <v>3</v>
      </c>
      <c r="AN4301">
        <v>2090</v>
      </c>
      <c r="AO4301">
        <v>32</v>
      </c>
      <c r="AP4301" t="s">
        <v>72</v>
      </c>
      <c r="AQ4301" t="s">
        <v>66</v>
      </c>
      <c r="AR4301">
        <v>3311</v>
      </c>
      <c r="AW4301" t="s">
        <v>20576</v>
      </c>
      <c r="AX4301" t="s">
        <v>20577</v>
      </c>
      <c r="AY4301" t="s">
        <v>20578</v>
      </c>
      <c r="AZ4301" t="s">
        <v>70</v>
      </c>
    </row>
    <row r="4302" spans="1:52" x14ac:dyDescent="0.3">
      <c r="A4302">
        <v>2099917</v>
      </c>
      <c r="B4302" t="s">
        <v>20579</v>
      </c>
      <c r="C4302" t="str">
        <f t="shared" si="501"/>
        <v>7492</v>
      </c>
      <c r="D4302" t="s">
        <v>20169</v>
      </c>
      <c r="E4302" t="str">
        <f>"0000"</f>
        <v>0000</v>
      </c>
      <c r="F4302" t="s">
        <v>108</v>
      </c>
      <c r="G4302" t="str">
        <f>"12"</f>
        <v>12</v>
      </c>
      <c r="H4302" t="s">
        <v>55</v>
      </c>
      <c r="I4302" t="s">
        <v>3086</v>
      </c>
      <c r="J4302" t="s">
        <v>20170</v>
      </c>
      <c r="K4302">
        <v>0</v>
      </c>
      <c r="L4302">
        <v>119866</v>
      </c>
      <c r="M4302">
        <v>2.75</v>
      </c>
      <c r="N4302" t="str">
        <f t="shared" si="499"/>
        <v>0000</v>
      </c>
      <c r="O4302">
        <v>4875</v>
      </c>
      <c r="P4302" t="s">
        <v>72</v>
      </c>
      <c r="Q4302" t="s">
        <v>20229</v>
      </c>
      <c r="R4302" t="s">
        <v>74</v>
      </c>
      <c r="T4302" t="s">
        <v>61</v>
      </c>
      <c r="V4302" t="s">
        <v>20580</v>
      </c>
      <c r="W4302">
        <v>28070</v>
      </c>
      <c r="X4302">
        <v>28070</v>
      </c>
      <c r="Y4302">
        <v>0</v>
      </c>
      <c r="Z4302">
        <v>28070</v>
      </c>
      <c r="AA4302">
        <v>28070</v>
      </c>
      <c r="AB4302" t="s">
        <v>72</v>
      </c>
      <c r="AC4302" s="1">
        <v>36831</v>
      </c>
      <c r="AD4302">
        <v>42700</v>
      </c>
      <c r="AE4302">
        <v>1396</v>
      </c>
      <c r="AF4302">
        <v>1700</v>
      </c>
      <c r="AG4302" t="s">
        <v>103</v>
      </c>
      <c r="AH4302" t="s">
        <v>873</v>
      </c>
      <c r="AR4302">
        <v>0</v>
      </c>
      <c r="AW4302" t="s">
        <v>20581</v>
      </c>
      <c r="AY4302" t="s">
        <v>20582</v>
      </c>
      <c r="AZ4302" t="s">
        <v>70</v>
      </c>
    </row>
    <row r="4303" spans="1:52" x14ac:dyDescent="0.3">
      <c r="A4303">
        <v>2100109</v>
      </c>
      <c r="B4303" t="s">
        <v>20583</v>
      </c>
      <c r="C4303" t="str">
        <f t="shared" si="501"/>
        <v>7492</v>
      </c>
      <c r="D4303" t="s">
        <v>20169</v>
      </c>
      <c r="E4303" t="str">
        <f t="shared" ref="E4303:E4310" si="502">"0100"</f>
        <v>0100</v>
      </c>
      <c r="F4303" t="s">
        <v>54</v>
      </c>
      <c r="G4303" t="str">
        <f>"12"</f>
        <v>12</v>
      </c>
      <c r="H4303" t="s">
        <v>55</v>
      </c>
      <c r="I4303" t="s">
        <v>3086</v>
      </c>
      <c r="J4303" t="s">
        <v>20170</v>
      </c>
      <c r="K4303">
        <v>1</v>
      </c>
      <c r="L4303">
        <v>121351</v>
      </c>
      <c r="M4303">
        <v>2.79</v>
      </c>
      <c r="N4303" t="str">
        <f t="shared" si="499"/>
        <v>0000</v>
      </c>
      <c r="O4303">
        <v>4911</v>
      </c>
      <c r="P4303" t="s">
        <v>72</v>
      </c>
      <c r="Q4303" t="s">
        <v>20200</v>
      </c>
      <c r="R4303" t="s">
        <v>88</v>
      </c>
      <c r="T4303" t="s">
        <v>61</v>
      </c>
      <c r="V4303" t="s">
        <v>20584</v>
      </c>
      <c r="W4303">
        <v>335704</v>
      </c>
      <c r="X4303">
        <v>28420</v>
      </c>
      <c r="Y4303">
        <v>307284</v>
      </c>
      <c r="Z4303">
        <v>335704</v>
      </c>
      <c r="AA4303">
        <v>310704</v>
      </c>
      <c r="AB4303" t="s">
        <v>63</v>
      </c>
      <c r="AC4303" s="1">
        <v>42472</v>
      </c>
      <c r="AD4303">
        <v>45500</v>
      </c>
      <c r="AE4303">
        <v>2752</v>
      </c>
      <c r="AF4303">
        <v>2253</v>
      </c>
      <c r="AG4303" t="s">
        <v>103</v>
      </c>
      <c r="AH4303" t="s">
        <v>76</v>
      </c>
      <c r="AI4303">
        <v>1</v>
      </c>
      <c r="AJ4303">
        <v>2017</v>
      </c>
      <c r="AK4303">
        <v>4</v>
      </c>
      <c r="AL4303">
        <v>2</v>
      </c>
      <c r="AM4303">
        <v>1</v>
      </c>
      <c r="AN4303">
        <v>2802</v>
      </c>
      <c r="AO4303">
        <v>32</v>
      </c>
      <c r="AP4303" t="s">
        <v>63</v>
      </c>
      <c r="AQ4303" t="s">
        <v>66</v>
      </c>
      <c r="AR4303">
        <v>4170</v>
      </c>
      <c r="AW4303" t="s">
        <v>20585</v>
      </c>
      <c r="AX4303" t="s">
        <v>20586</v>
      </c>
      <c r="AY4303" t="s">
        <v>20587</v>
      </c>
      <c r="AZ4303" t="s">
        <v>8273</v>
      </c>
    </row>
    <row r="4304" spans="1:52" x14ac:dyDescent="0.3">
      <c r="A4304">
        <v>1456347</v>
      </c>
      <c r="B4304" t="s">
        <v>20588</v>
      </c>
      <c r="C4304" t="str">
        <f t="shared" si="501"/>
        <v>7492</v>
      </c>
      <c r="D4304" t="s">
        <v>20169</v>
      </c>
      <c r="E4304" t="str">
        <f t="shared" si="502"/>
        <v>0100</v>
      </c>
      <c r="F4304" t="s">
        <v>54</v>
      </c>
      <c r="G4304" t="str">
        <f>"12"</f>
        <v>12</v>
      </c>
      <c r="H4304" t="s">
        <v>55</v>
      </c>
      <c r="I4304" t="s">
        <v>3086</v>
      </c>
      <c r="J4304" t="s">
        <v>20170</v>
      </c>
      <c r="K4304">
        <v>1</v>
      </c>
      <c r="L4304">
        <v>122077</v>
      </c>
      <c r="M4304">
        <v>2.8</v>
      </c>
      <c r="N4304" t="str">
        <f t="shared" si="499"/>
        <v>0000</v>
      </c>
      <c r="O4304">
        <v>4398</v>
      </c>
      <c r="P4304" t="s">
        <v>72</v>
      </c>
      <c r="Q4304" t="s">
        <v>20229</v>
      </c>
      <c r="R4304" t="s">
        <v>74</v>
      </c>
      <c r="T4304" t="s">
        <v>61</v>
      </c>
      <c r="V4304" t="s">
        <v>20589</v>
      </c>
      <c r="W4304">
        <v>28590</v>
      </c>
      <c r="X4304">
        <v>28590</v>
      </c>
      <c r="Y4304">
        <v>0</v>
      </c>
      <c r="Z4304">
        <v>28590</v>
      </c>
      <c r="AA4304">
        <v>28590</v>
      </c>
      <c r="AB4304" t="s">
        <v>63</v>
      </c>
      <c r="AC4304" s="1">
        <v>43633</v>
      </c>
      <c r="AD4304">
        <v>45000</v>
      </c>
      <c r="AE4304">
        <v>2988</v>
      </c>
      <c r="AF4304">
        <v>2318</v>
      </c>
      <c r="AG4304" t="s">
        <v>103</v>
      </c>
      <c r="AH4304" t="s">
        <v>76</v>
      </c>
      <c r="AI4304">
        <v>1</v>
      </c>
      <c r="AJ4304">
        <v>2020</v>
      </c>
      <c r="AK4304">
        <v>3</v>
      </c>
      <c r="AL4304">
        <v>2</v>
      </c>
      <c r="AN4304">
        <v>2631</v>
      </c>
      <c r="AO4304">
        <v>32</v>
      </c>
      <c r="AP4304" t="s">
        <v>72</v>
      </c>
      <c r="AQ4304" t="s">
        <v>66</v>
      </c>
      <c r="AR4304">
        <v>3857</v>
      </c>
      <c r="AW4304" t="s">
        <v>20590</v>
      </c>
      <c r="AX4304" t="s">
        <v>20591</v>
      </c>
      <c r="AY4304" t="s">
        <v>20592</v>
      </c>
      <c r="AZ4304" t="s">
        <v>70</v>
      </c>
    </row>
    <row r="4305" spans="1:52" x14ac:dyDescent="0.3">
      <c r="A4305">
        <v>1456410</v>
      </c>
      <c r="B4305" t="s">
        <v>20593</v>
      </c>
      <c r="C4305" t="str">
        <f t="shared" si="501"/>
        <v>7492</v>
      </c>
      <c r="D4305" t="s">
        <v>20169</v>
      </c>
      <c r="E4305" t="str">
        <f t="shared" si="502"/>
        <v>0100</v>
      </c>
      <c r="F4305" t="s">
        <v>54</v>
      </c>
      <c r="G4305" t="str">
        <f>"07"</f>
        <v>07</v>
      </c>
      <c r="H4305" t="s">
        <v>55</v>
      </c>
      <c r="I4305" t="s">
        <v>56</v>
      </c>
      <c r="J4305" t="s">
        <v>20170</v>
      </c>
      <c r="K4305">
        <v>1</v>
      </c>
      <c r="L4305">
        <v>239979</v>
      </c>
      <c r="M4305">
        <v>5.51</v>
      </c>
      <c r="N4305" t="str">
        <f t="shared" si="499"/>
        <v>0000</v>
      </c>
      <c r="O4305">
        <v>4019</v>
      </c>
      <c r="P4305" t="s">
        <v>72</v>
      </c>
      <c r="Q4305" t="s">
        <v>7441</v>
      </c>
      <c r="R4305" t="s">
        <v>140</v>
      </c>
      <c r="T4305" t="s">
        <v>61</v>
      </c>
      <c r="V4305" t="s">
        <v>20594</v>
      </c>
      <c r="W4305">
        <v>247140</v>
      </c>
      <c r="X4305">
        <v>71070</v>
      </c>
      <c r="Y4305">
        <v>176070</v>
      </c>
      <c r="Z4305">
        <v>174979</v>
      </c>
      <c r="AA4305">
        <v>149979</v>
      </c>
      <c r="AB4305" t="s">
        <v>63</v>
      </c>
      <c r="AC4305" s="1">
        <v>42398</v>
      </c>
      <c r="AD4305">
        <v>285000</v>
      </c>
      <c r="AE4305">
        <v>2738</v>
      </c>
      <c r="AF4305">
        <v>599</v>
      </c>
      <c r="AG4305" t="s">
        <v>64</v>
      </c>
      <c r="AH4305" t="s">
        <v>76</v>
      </c>
      <c r="AI4305">
        <v>1</v>
      </c>
      <c r="AJ4305">
        <v>1994</v>
      </c>
      <c r="AK4305">
        <v>3</v>
      </c>
      <c r="AL4305">
        <v>2</v>
      </c>
      <c r="AN4305">
        <v>1604</v>
      </c>
      <c r="AO4305">
        <v>32</v>
      </c>
      <c r="AP4305" t="s">
        <v>63</v>
      </c>
      <c r="AQ4305" t="s">
        <v>66</v>
      </c>
      <c r="AR4305">
        <v>2342</v>
      </c>
      <c r="AW4305" t="s">
        <v>20595</v>
      </c>
      <c r="AX4305" t="s">
        <v>20596</v>
      </c>
      <c r="AY4305" t="s">
        <v>20597</v>
      </c>
      <c r="AZ4305" t="s">
        <v>20598</v>
      </c>
    </row>
    <row r="4306" spans="1:52" x14ac:dyDescent="0.3">
      <c r="A4306">
        <v>1456495</v>
      </c>
      <c r="B4306" t="s">
        <v>20599</v>
      </c>
      <c r="C4306" t="str">
        <f t="shared" si="501"/>
        <v>7492</v>
      </c>
      <c r="D4306" t="s">
        <v>20169</v>
      </c>
      <c r="E4306" t="str">
        <f t="shared" si="502"/>
        <v>0100</v>
      </c>
      <c r="F4306" t="s">
        <v>54</v>
      </c>
      <c r="G4306" t="str">
        <f>"12"</f>
        <v>12</v>
      </c>
      <c r="H4306" t="s">
        <v>55</v>
      </c>
      <c r="I4306" t="s">
        <v>3086</v>
      </c>
      <c r="J4306" t="s">
        <v>20170</v>
      </c>
      <c r="K4306">
        <v>1</v>
      </c>
      <c r="L4306">
        <v>140925</v>
      </c>
      <c r="M4306">
        <v>3.24</v>
      </c>
      <c r="N4306" t="str">
        <f t="shared" si="499"/>
        <v>0000</v>
      </c>
      <c r="O4306">
        <v>4319</v>
      </c>
      <c r="P4306" t="s">
        <v>72</v>
      </c>
      <c r="Q4306" t="s">
        <v>20244</v>
      </c>
      <c r="R4306" t="s">
        <v>140</v>
      </c>
      <c r="T4306" t="s">
        <v>61</v>
      </c>
      <c r="V4306" t="s">
        <v>20600</v>
      </c>
      <c r="W4306">
        <v>254884</v>
      </c>
      <c r="X4306">
        <v>33000</v>
      </c>
      <c r="Y4306">
        <v>221884</v>
      </c>
      <c r="Z4306">
        <v>212964</v>
      </c>
      <c r="AA4306">
        <v>187964</v>
      </c>
      <c r="AB4306" t="s">
        <v>63</v>
      </c>
      <c r="AC4306" s="1">
        <v>36342</v>
      </c>
      <c r="AD4306">
        <v>17800</v>
      </c>
      <c r="AE4306">
        <v>1316</v>
      </c>
      <c r="AF4306">
        <v>696</v>
      </c>
      <c r="AG4306" t="s">
        <v>103</v>
      </c>
      <c r="AH4306" t="s">
        <v>76</v>
      </c>
      <c r="AI4306">
        <v>1</v>
      </c>
      <c r="AJ4306">
        <v>2000</v>
      </c>
      <c r="AK4306">
        <v>3</v>
      </c>
      <c r="AL4306">
        <v>2</v>
      </c>
      <c r="AN4306">
        <v>2181</v>
      </c>
      <c r="AO4306">
        <v>32</v>
      </c>
      <c r="AP4306" t="s">
        <v>63</v>
      </c>
      <c r="AQ4306" t="s">
        <v>66</v>
      </c>
      <c r="AR4306">
        <v>3036</v>
      </c>
      <c r="AW4306" t="s">
        <v>20601</v>
      </c>
      <c r="AY4306" t="s">
        <v>20602</v>
      </c>
      <c r="AZ4306" t="s">
        <v>70</v>
      </c>
    </row>
    <row r="4307" spans="1:52" x14ac:dyDescent="0.3">
      <c r="A4307">
        <v>1456509</v>
      </c>
      <c r="B4307" t="s">
        <v>20603</v>
      </c>
      <c r="C4307" t="str">
        <f t="shared" si="501"/>
        <v>7492</v>
      </c>
      <c r="D4307" t="s">
        <v>20169</v>
      </c>
      <c r="E4307" t="str">
        <f t="shared" si="502"/>
        <v>0100</v>
      </c>
      <c r="F4307" t="s">
        <v>54</v>
      </c>
      <c r="G4307" t="str">
        <f>"12"</f>
        <v>12</v>
      </c>
      <c r="H4307" t="s">
        <v>55</v>
      </c>
      <c r="I4307" t="s">
        <v>3086</v>
      </c>
      <c r="J4307" t="s">
        <v>20170</v>
      </c>
      <c r="K4307">
        <v>1</v>
      </c>
      <c r="L4307">
        <v>127993</v>
      </c>
      <c r="M4307">
        <v>2.94</v>
      </c>
      <c r="N4307" t="str">
        <f t="shared" si="499"/>
        <v>0000</v>
      </c>
      <c r="O4307">
        <v>6135</v>
      </c>
      <c r="P4307" t="s">
        <v>58</v>
      </c>
      <c r="Q4307" t="s">
        <v>265</v>
      </c>
      <c r="R4307" t="s">
        <v>266</v>
      </c>
      <c r="T4307" t="s">
        <v>61</v>
      </c>
      <c r="V4307" t="s">
        <v>20604</v>
      </c>
      <c r="W4307">
        <v>286849</v>
      </c>
      <c r="X4307">
        <v>29970</v>
      </c>
      <c r="Y4307">
        <v>256879</v>
      </c>
      <c r="Z4307">
        <v>227428</v>
      </c>
      <c r="AA4307">
        <v>202428</v>
      </c>
      <c r="AB4307" t="s">
        <v>63</v>
      </c>
      <c r="AC4307" s="1">
        <v>35765</v>
      </c>
      <c r="AD4307">
        <v>50000</v>
      </c>
      <c r="AE4307">
        <v>1223</v>
      </c>
      <c r="AF4307">
        <v>2318</v>
      </c>
      <c r="AG4307" t="s">
        <v>64</v>
      </c>
      <c r="AH4307" t="s">
        <v>391</v>
      </c>
      <c r="AI4307">
        <v>1</v>
      </c>
      <c r="AJ4307">
        <v>1989</v>
      </c>
      <c r="AK4307">
        <v>3</v>
      </c>
      <c r="AL4307">
        <v>2</v>
      </c>
      <c r="AM4307">
        <v>1</v>
      </c>
      <c r="AN4307">
        <v>2772</v>
      </c>
      <c r="AO4307">
        <v>32</v>
      </c>
      <c r="AP4307" t="s">
        <v>63</v>
      </c>
      <c r="AQ4307" t="s">
        <v>66</v>
      </c>
      <c r="AR4307">
        <v>4040</v>
      </c>
      <c r="AW4307" t="s">
        <v>20605</v>
      </c>
      <c r="AY4307" t="s">
        <v>20606</v>
      </c>
      <c r="AZ4307" t="s">
        <v>20607</v>
      </c>
    </row>
    <row r="4308" spans="1:52" x14ac:dyDescent="0.3">
      <c r="A4308">
        <v>1456517</v>
      </c>
      <c r="B4308" t="s">
        <v>20608</v>
      </c>
      <c r="C4308" t="str">
        <f t="shared" si="501"/>
        <v>7492</v>
      </c>
      <c r="D4308" t="s">
        <v>20169</v>
      </c>
      <c r="E4308" t="str">
        <f t="shared" si="502"/>
        <v>0100</v>
      </c>
      <c r="F4308" t="s">
        <v>54</v>
      </c>
      <c r="G4308" t="str">
        <f>"12"</f>
        <v>12</v>
      </c>
      <c r="H4308" t="s">
        <v>55</v>
      </c>
      <c r="I4308" t="s">
        <v>3086</v>
      </c>
      <c r="J4308" t="s">
        <v>20170</v>
      </c>
      <c r="K4308">
        <v>1</v>
      </c>
      <c r="L4308">
        <v>165829</v>
      </c>
      <c r="M4308">
        <v>3.81</v>
      </c>
      <c r="N4308" t="str">
        <f t="shared" si="499"/>
        <v>0000</v>
      </c>
      <c r="O4308">
        <v>6237</v>
      </c>
      <c r="P4308" t="s">
        <v>58</v>
      </c>
      <c r="Q4308" t="s">
        <v>20609</v>
      </c>
      <c r="R4308" t="s">
        <v>82</v>
      </c>
      <c r="T4308" t="s">
        <v>61</v>
      </c>
      <c r="V4308" t="s">
        <v>20610</v>
      </c>
      <c r="W4308">
        <v>333393</v>
      </c>
      <c r="X4308">
        <v>38830</v>
      </c>
      <c r="Y4308">
        <v>294563</v>
      </c>
      <c r="Z4308">
        <v>289483</v>
      </c>
      <c r="AA4308">
        <v>0</v>
      </c>
      <c r="AB4308" t="s">
        <v>63</v>
      </c>
      <c r="AC4308" s="1">
        <v>37165</v>
      </c>
      <c r="AD4308">
        <v>29000</v>
      </c>
      <c r="AE4308">
        <v>1460</v>
      </c>
      <c r="AF4308">
        <v>1975</v>
      </c>
      <c r="AG4308" t="s">
        <v>103</v>
      </c>
      <c r="AH4308" t="s">
        <v>76</v>
      </c>
      <c r="AI4308">
        <v>1</v>
      </c>
      <c r="AJ4308">
        <v>2005</v>
      </c>
      <c r="AK4308">
        <v>4</v>
      </c>
      <c r="AL4308">
        <v>2</v>
      </c>
      <c r="AN4308">
        <v>3245</v>
      </c>
      <c r="AO4308">
        <v>32</v>
      </c>
      <c r="AP4308" t="s">
        <v>72</v>
      </c>
      <c r="AQ4308" t="s">
        <v>66</v>
      </c>
      <c r="AR4308">
        <v>3865</v>
      </c>
      <c r="AW4308" t="s">
        <v>20611</v>
      </c>
      <c r="AX4308" t="s">
        <v>20612</v>
      </c>
      <c r="AY4308" t="s">
        <v>20613</v>
      </c>
      <c r="AZ4308" t="s">
        <v>70</v>
      </c>
    </row>
    <row r="4309" spans="1:52" x14ac:dyDescent="0.3">
      <c r="A4309">
        <v>1456690</v>
      </c>
      <c r="B4309" t="s">
        <v>20614</v>
      </c>
      <c r="C4309" t="str">
        <f t="shared" si="501"/>
        <v>7492</v>
      </c>
      <c r="D4309" t="s">
        <v>20169</v>
      </c>
      <c r="E4309" t="str">
        <f t="shared" si="502"/>
        <v>0100</v>
      </c>
      <c r="F4309" t="s">
        <v>54</v>
      </c>
      <c r="G4309" t="str">
        <f>"18"</f>
        <v>18</v>
      </c>
      <c r="H4309" t="s">
        <v>55</v>
      </c>
      <c r="I4309" t="s">
        <v>56</v>
      </c>
      <c r="J4309" t="s">
        <v>20170</v>
      </c>
      <c r="K4309">
        <v>1</v>
      </c>
      <c r="L4309">
        <v>242204</v>
      </c>
      <c r="M4309">
        <v>5.56</v>
      </c>
      <c r="N4309" t="str">
        <f t="shared" si="499"/>
        <v>0000</v>
      </c>
      <c r="O4309">
        <v>3816</v>
      </c>
      <c r="P4309" t="s">
        <v>72</v>
      </c>
      <c r="Q4309" t="s">
        <v>20615</v>
      </c>
      <c r="R4309" t="s">
        <v>88</v>
      </c>
      <c r="T4309" t="s">
        <v>61</v>
      </c>
      <c r="V4309" t="s">
        <v>20616</v>
      </c>
      <c r="W4309">
        <v>332946</v>
      </c>
      <c r="X4309">
        <v>71730</v>
      </c>
      <c r="Y4309">
        <v>261216</v>
      </c>
      <c r="Z4309">
        <v>332946</v>
      </c>
      <c r="AA4309">
        <v>307946</v>
      </c>
      <c r="AB4309" t="s">
        <v>63</v>
      </c>
      <c r="AC4309" s="1">
        <v>43304</v>
      </c>
      <c r="AD4309">
        <v>85000</v>
      </c>
      <c r="AE4309">
        <v>2918</v>
      </c>
      <c r="AF4309">
        <v>466</v>
      </c>
      <c r="AG4309" t="s">
        <v>103</v>
      </c>
      <c r="AH4309" t="s">
        <v>1821</v>
      </c>
      <c r="AI4309">
        <v>1</v>
      </c>
      <c r="AJ4309">
        <v>2019</v>
      </c>
      <c r="AK4309">
        <v>3</v>
      </c>
      <c r="AL4309">
        <v>2</v>
      </c>
      <c r="AN4309">
        <v>1929</v>
      </c>
      <c r="AO4309">
        <v>32</v>
      </c>
      <c r="AP4309" t="s">
        <v>63</v>
      </c>
      <c r="AQ4309" t="s">
        <v>66</v>
      </c>
      <c r="AR4309">
        <v>3168</v>
      </c>
      <c r="AW4309" t="s">
        <v>20617</v>
      </c>
      <c r="AX4309" t="s">
        <v>20618</v>
      </c>
      <c r="AY4309" t="s">
        <v>20619</v>
      </c>
      <c r="AZ4309" t="s">
        <v>20620</v>
      </c>
    </row>
    <row r="4310" spans="1:52" x14ac:dyDescent="0.3">
      <c r="A4310">
        <v>1943060</v>
      </c>
      <c r="B4310" t="s">
        <v>20621</v>
      </c>
      <c r="C4310" t="str">
        <f t="shared" si="501"/>
        <v>7492</v>
      </c>
      <c r="D4310" t="s">
        <v>20169</v>
      </c>
      <c r="E4310" t="str">
        <f t="shared" si="502"/>
        <v>0100</v>
      </c>
      <c r="F4310" t="s">
        <v>54</v>
      </c>
      <c r="G4310" t="str">
        <f>"17"</f>
        <v>17</v>
      </c>
      <c r="H4310" t="s">
        <v>55</v>
      </c>
      <c r="I4310" t="s">
        <v>56</v>
      </c>
      <c r="J4310" t="s">
        <v>20170</v>
      </c>
      <c r="K4310">
        <v>1</v>
      </c>
      <c r="L4310">
        <v>260615</v>
      </c>
      <c r="M4310">
        <v>5.98</v>
      </c>
      <c r="N4310" t="str">
        <f t="shared" si="499"/>
        <v>0000</v>
      </c>
      <c r="O4310">
        <v>3815</v>
      </c>
      <c r="P4310" t="s">
        <v>72</v>
      </c>
      <c r="Q4310" t="s">
        <v>20615</v>
      </c>
      <c r="R4310" t="s">
        <v>88</v>
      </c>
      <c r="T4310" t="s">
        <v>61</v>
      </c>
      <c r="V4310" t="s">
        <v>20622</v>
      </c>
      <c r="W4310">
        <v>282069</v>
      </c>
      <c r="X4310">
        <v>77180</v>
      </c>
      <c r="Y4310">
        <v>204889</v>
      </c>
      <c r="Z4310">
        <v>282069</v>
      </c>
      <c r="AA4310">
        <v>282069</v>
      </c>
      <c r="AB4310" t="s">
        <v>72</v>
      </c>
      <c r="AC4310" s="1">
        <v>36251</v>
      </c>
      <c r="AD4310">
        <v>84000</v>
      </c>
      <c r="AE4310">
        <v>1302</v>
      </c>
      <c r="AF4310">
        <v>188</v>
      </c>
      <c r="AG4310" t="s">
        <v>103</v>
      </c>
      <c r="AH4310" t="s">
        <v>570</v>
      </c>
      <c r="AI4310">
        <v>1</v>
      </c>
      <c r="AJ4310">
        <v>2000</v>
      </c>
      <c r="AK4310">
        <v>3</v>
      </c>
      <c r="AL4310">
        <v>3</v>
      </c>
      <c r="AN4310">
        <v>2249</v>
      </c>
      <c r="AO4310">
        <v>32</v>
      </c>
      <c r="AP4310" t="s">
        <v>72</v>
      </c>
      <c r="AQ4310" t="s">
        <v>66</v>
      </c>
      <c r="AR4310">
        <v>3345</v>
      </c>
      <c r="AW4310" t="s">
        <v>20623</v>
      </c>
      <c r="AX4310" t="s">
        <v>20624</v>
      </c>
      <c r="AY4310" t="s">
        <v>20625</v>
      </c>
      <c r="AZ4310" t="s">
        <v>701</v>
      </c>
    </row>
    <row r="4311" spans="1:52" x14ac:dyDescent="0.3">
      <c r="A4311">
        <v>1945682</v>
      </c>
      <c r="B4311" t="s">
        <v>20626</v>
      </c>
      <c r="C4311" t="str">
        <f t="shared" si="501"/>
        <v>7492</v>
      </c>
      <c r="D4311" t="s">
        <v>20169</v>
      </c>
      <c r="E4311" t="str">
        <f>"0000"</f>
        <v>0000</v>
      </c>
      <c r="F4311" t="s">
        <v>108</v>
      </c>
      <c r="G4311" t="str">
        <f>"12"</f>
        <v>12</v>
      </c>
      <c r="H4311" t="s">
        <v>55</v>
      </c>
      <c r="I4311" t="s">
        <v>3086</v>
      </c>
      <c r="J4311" t="s">
        <v>20170</v>
      </c>
      <c r="K4311">
        <v>0</v>
      </c>
      <c r="L4311">
        <v>122345</v>
      </c>
      <c r="M4311">
        <v>2.81</v>
      </c>
      <c r="N4311" t="str">
        <f t="shared" si="499"/>
        <v>0000</v>
      </c>
      <c r="O4311">
        <v>4935</v>
      </c>
      <c r="P4311" t="s">
        <v>72</v>
      </c>
      <c r="Q4311" t="s">
        <v>20200</v>
      </c>
      <c r="R4311" t="s">
        <v>88</v>
      </c>
      <c r="T4311" t="s">
        <v>61</v>
      </c>
      <c r="V4311" t="s">
        <v>20627</v>
      </c>
      <c r="W4311">
        <v>28650</v>
      </c>
      <c r="X4311">
        <v>28650</v>
      </c>
      <c r="Y4311">
        <v>0</v>
      </c>
      <c r="Z4311">
        <v>28650</v>
      </c>
      <c r="AA4311">
        <v>28650</v>
      </c>
      <c r="AB4311" t="s">
        <v>72</v>
      </c>
      <c r="AC4311" s="1">
        <v>35765</v>
      </c>
      <c r="AD4311">
        <v>28000</v>
      </c>
      <c r="AE4311">
        <v>1219</v>
      </c>
      <c r="AF4311">
        <v>1610</v>
      </c>
      <c r="AG4311" t="s">
        <v>103</v>
      </c>
      <c r="AH4311" t="s">
        <v>873</v>
      </c>
      <c r="AR4311">
        <v>0</v>
      </c>
      <c r="AW4311" t="s">
        <v>20628</v>
      </c>
      <c r="AY4311" t="s">
        <v>20629</v>
      </c>
      <c r="AZ4311" t="s">
        <v>3154</v>
      </c>
    </row>
    <row r="4312" spans="1:52" x14ac:dyDescent="0.3">
      <c r="A4312">
        <v>1945721</v>
      </c>
      <c r="B4312" t="s">
        <v>20630</v>
      </c>
      <c r="C4312" t="str">
        <f t="shared" si="501"/>
        <v>7492</v>
      </c>
      <c r="D4312" t="s">
        <v>20169</v>
      </c>
      <c r="E4312" t="str">
        <f>"0000"</f>
        <v>0000</v>
      </c>
      <c r="F4312" t="s">
        <v>108</v>
      </c>
      <c r="G4312" t="str">
        <f>"13"</f>
        <v>13</v>
      </c>
      <c r="H4312" t="s">
        <v>55</v>
      </c>
      <c r="I4312" t="s">
        <v>3086</v>
      </c>
      <c r="J4312" t="s">
        <v>20170</v>
      </c>
      <c r="K4312">
        <v>0</v>
      </c>
      <c r="L4312">
        <v>126911</v>
      </c>
      <c r="M4312">
        <v>2.91</v>
      </c>
      <c r="N4312" t="str">
        <f t="shared" si="499"/>
        <v>0000</v>
      </c>
      <c r="O4312">
        <v>3205</v>
      </c>
      <c r="P4312" t="s">
        <v>72</v>
      </c>
      <c r="Q4312" t="s">
        <v>20206</v>
      </c>
      <c r="R4312" t="s">
        <v>140</v>
      </c>
      <c r="T4312" t="s">
        <v>61</v>
      </c>
      <c r="V4312" t="s">
        <v>20631</v>
      </c>
      <c r="W4312">
        <v>29720</v>
      </c>
      <c r="X4312">
        <v>29720</v>
      </c>
      <c r="Y4312">
        <v>0</v>
      </c>
      <c r="Z4312">
        <v>29720</v>
      </c>
      <c r="AA4312">
        <v>29720</v>
      </c>
      <c r="AB4312" t="s">
        <v>72</v>
      </c>
      <c r="AC4312" s="1">
        <v>29099</v>
      </c>
      <c r="AD4312">
        <v>21300</v>
      </c>
      <c r="AE4312">
        <v>544</v>
      </c>
      <c r="AF4312">
        <v>1230</v>
      </c>
      <c r="AG4312" t="s">
        <v>103</v>
      </c>
      <c r="AH4312" t="s">
        <v>873</v>
      </c>
      <c r="AR4312">
        <v>0</v>
      </c>
      <c r="AW4312" t="s">
        <v>20632</v>
      </c>
      <c r="AX4312" t="s">
        <v>20633</v>
      </c>
      <c r="AY4312" t="s">
        <v>20634</v>
      </c>
      <c r="AZ4312" t="s">
        <v>20635</v>
      </c>
    </row>
    <row r="4313" spans="1:52" x14ac:dyDescent="0.3">
      <c r="A4313">
        <v>1945755</v>
      </c>
      <c r="B4313" t="s">
        <v>20636</v>
      </c>
      <c r="C4313" t="str">
        <f t="shared" si="501"/>
        <v>7492</v>
      </c>
      <c r="D4313" t="s">
        <v>20169</v>
      </c>
      <c r="E4313" t="str">
        <f>"0000"</f>
        <v>0000</v>
      </c>
      <c r="F4313" t="s">
        <v>108</v>
      </c>
      <c r="G4313" t="str">
        <f>"18"</f>
        <v>18</v>
      </c>
      <c r="H4313" t="s">
        <v>55</v>
      </c>
      <c r="I4313" t="s">
        <v>56</v>
      </c>
      <c r="J4313" t="s">
        <v>20170</v>
      </c>
      <c r="K4313">
        <v>0</v>
      </c>
      <c r="L4313">
        <v>120000</v>
      </c>
      <c r="M4313">
        <v>2.75</v>
      </c>
      <c r="N4313" t="str">
        <f t="shared" si="499"/>
        <v>0000</v>
      </c>
      <c r="O4313">
        <v>6268</v>
      </c>
      <c r="P4313" t="s">
        <v>58</v>
      </c>
      <c r="Q4313" t="s">
        <v>265</v>
      </c>
      <c r="R4313" t="s">
        <v>266</v>
      </c>
      <c r="T4313" t="s">
        <v>61</v>
      </c>
      <c r="V4313" t="s">
        <v>20637</v>
      </c>
      <c r="W4313">
        <v>28100</v>
      </c>
      <c r="X4313">
        <v>28100</v>
      </c>
      <c r="Y4313">
        <v>0</v>
      </c>
      <c r="Z4313">
        <v>28100</v>
      </c>
      <c r="AA4313">
        <v>28100</v>
      </c>
      <c r="AB4313" t="s">
        <v>72</v>
      </c>
      <c r="AC4313" s="1">
        <v>44169</v>
      </c>
      <c r="AD4313">
        <v>47500</v>
      </c>
      <c r="AE4313">
        <v>3117</v>
      </c>
      <c r="AF4313">
        <v>21</v>
      </c>
      <c r="AG4313" t="s">
        <v>103</v>
      </c>
      <c r="AH4313" t="s">
        <v>76</v>
      </c>
      <c r="AR4313">
        <v>0</v>
      </c>
      <c r="AW4313" t="s">
        <v>20638</v>
      </c>
      <c r="AX4313" t="s">
        <v>13190</v>
      </c>
      <c r="AY4313" t="s">
        <v>20290</v>
      </c>
      <c r="AZ4313" t="s">
        <v>70</v>
      </c>
    </row>
    <row r="4314" spans="1:52" x14ac:dyDescent="0.3">
      <c r="A4314">
        <v>1945780</v>
      </c>
      <c r="B4314" t="s">
        <v>20639</v>
      </c>
      <c r="C4314" t="str">
        <f t="shared" si="501"/>
        <v>7492</v>
      </c>
      <c r="D4314" t="s">
        <v>20169</v>
      </c>
      <c r="E4314" t="str">
        <f>"0100"</f>
        <v>0100</v>
      </c>
      <c r="F4314" t="s">
        <v>54</v>
      </c>
      <c r="G4314" t="str">
        <f>"18"</f>
        <v>18</v>
      </c>
      <c r="H4314" t="s">
        <v>55</v>
      </c>
      <c r="I4314" t="s">
        <v>56</v>
      </c>
      <c r="J4314" t="s">
        <v>20170</v>
      </c>
      <c r="K4314">
        <v>1</v>
      </c>
      <c r="L4314">
        <v>295788</v>
      </c>
      <c r="M4314">
        <v>6.79</v>
      </c>
      <c r="N4314" t="str">
        <f t="shared" si="499"/>
        <v>0000</v>
      </c>
      <c r="O4314">
        <v>5286</v>
      </c>
      <c r="P4314" t="s">
        <v>58</v>
      </c>
      <c r="Q4314" t="s">
        <v>20182</v>
      </c>
      <c r="R4314" t="s">
        <v>140</v>
      </c>
      <c r="T4314" t="s">
        <v>61</v>
      </c>
      <c r="V4314" t="s">
        <v>20640</v>
      </c>
      <c r="W4314">
        <v>578167</v>
      </c>
      <c r="X4314">
        <v>87600</v>
      </c>
      <c r="Y4314">
        <v>490567</v>
      </c>
      <c r="Z4314">
        <v>568838</v>
      </c>
      <c r="AA4314">
        <v>543838</v>
      </c>
      <c r="AB4314" t="s">
        <v>63</v>
      </c>
      <c r="AC4314" s="1">
        <v>42153</v>
      </c>
      <c r="AD4314">
        <v>75000</v>
      </c>
      <c r="AE4314">
        <v>2699</v>
      </c>
      <c r="AF4314">
        <v>2001</v>
      </c>
      <c r="AG4314" t="s">
        <v>103</v>
      </c>
      <c r="AH4314" t="s">
        <v>76</v>
      </c>
      <c r="AI4314">
        <v>1</v>
      </c>
      <c r="AJ4314">
        <v>2016</v>
      </c>
      <c r="AK4314">
        <v>5</v>
      </c>
      <c r="AL4314">
        <v>3</v>
      </c>
      <c r="AM4314">
        <v>1</v>
      </c>
      <c r="AN4314">
        <v>4379</v>
      </c>
      <c r="AO4314">
        <v>32</v>
      </c>
      <c r="AP4314" t="s">
        <v>63</v>
      </c>
      <c r="AQ4314" t="s">
        <v>66</v>
      </c>
      <c r="AR4314">
        <v>5808</v>
      </c>
      <c r="AW4314" t="s">
        <v>20641</v>
      </c>
      <c r="AY4314" t="s">
        <v>20642</v>
      </c>
      <c r="AZ4314" t="s">
        <v>70</v>
      </c>
    </row>
    <row r="4315" spans="1:52" x14ac:dyDescent="0.3">
      <c r="A4315">
        <v>1947545</v>
      </c>
      <c r="B4315" t="s">
        <v>20643</v>
      </c>
      <c r="C4315" t="str">
        <f t="shared" si="501"/>
        <v>7492</v>
      </c>
      <c r="D4315" t="s">
        <v>20169</v>
      </c>
      <c r="E4315" t="str">
        <f>"0100"</f>
        <v>0100</v>
      </c>
      <c r="F4315" t="s">
        <v>54</v>
      </c>
      <c r="G4315" t="str">
        <f>"13"</f>
        <v>13</v>
      </c>
      <c r="H4315" t="s">
        <v>55</v>
      </c>
      <c r="I4315" t="s">
        <v>3086</v>
      </c>
      <c r="J4315" t="s">
        <v>20170</v>
      </c>
      <c r="K4315">
        <v>1</v>
      </c>
      <c r="L4315">
        <v>125779</v>
      </c>
      <c r="M4315">
        <v>2.89</v>
      </c>
      <c r="N4315" t="str">
        <f t="shared" si="499"/>
        <v>0000</v>
      </c>
      <c r="O4315">
        <v>3144</v>
      </c>
      <c r="P4315" t="s">
        <v>72</v>
      </c>
      <c r="Q4315" t="s">
        <v>20206</v>
      </c>
      <c r="R4315" t="s">
        <v>140</v>
      </c>
      <c r="T4315" t="s">
        <v>61</v>
      </c>
      <c r="V4315" t="s">
        <v>20644</v>
      </c>
      <c r="W4315">
        <v>422327</v>
      </c>
      <c r="X4315">
        <v>29450</v>
      </c>
      <c r="Y4315">
        <v>392877</v>
      </c>
      <c r="Z4315">
        <v>422327</v>
      </c>
      <c r="AA4315">
        <v>422327</v>
      </c>
      <c r="AB4315" t="s">
        <v>72</v>
      </c>
      <c r="AC4315" s="1">
        <v>43054</v>
      </c>
      <c r="AD4315">
        <v>34500</v>
      </c>
      <c r="AE4315">
        <v>2865</v>
      </c>
      <c r="AF4315">
        <v>1301</v>
      </c>
      <c r="AG4315" t="s">
        <v>103</v>
      </c>
      <c r="AH4315" t="s">
        <v>76</v>
      </c>
      <c r="AI4315">
        <v>1</v>
      </c>
      <c r="AJ4315">
        <v>2019</v>
      </c>
      <c r="AK4315">
        <v>4</v>
      </c>
      <c r="AL4315">
        <v>3</v>
      </c>
      <c r="AN4315">
        <v>3391</v>
      </c>
      <c r="AO4315">
        <v>32</v>
      </c>
      <c r="AP4315" t="s">
        <v>63</v>
      </c>
      <c r="AQ4315" t="s">
        <v>66</v>
      </c>
      <c r="AR4315">
        <v>5048</v>
      </c>
      <c r="AW4315" t="s">
        <v>20645</v>
      </c>
      <c r="AX4315" t="s">
        <v>20646</v>
      </c>
      <c r="AY4315" t="s">
        <v>20647</v>
      </c>
      <c r="AZ4315" t="s">
        <v>20648</v>
      </c>
    </row>
    <row r="4316" spans="1:52" x14ac:dyDescent="0.3">
      <c r="A4316">
        <v>2099704</v>
      </c>
      <c r="B4316" t="s">
        <v>20649</v>
      </c>
      <c r="C4316" t="str">
        <f t="shared" si="501"/>
        <v>7492</v>
      </c>
      <c r="D4316" t="s">
        <v>20169</v>
      </c>
      <c r="E4316" t="str">
        <f>"0100"</f>
        <v>0100</v>
      </c>
      <c r="F4316" t="s">
        <v>54</v>
      </c>
      <c r="G4316" t="str">
        <f t="shared" ref="G4316:G4321" si="503">"12"</f>
        <v>12</v>
      </c>
      <c r="H4316" t="s">
        <v>55</v>
      </c>
      <c r="I4316" t="s">
        <v>3086</v>
      </c>
      <c r="J4316" t="s">
        <v>20170</v>
      </c>
      <c r="K4316">
        <v>1</v>
      </c>
      <c r="L4316">
        <v>139637</v>
      </c>
      <c r="M4316">
        <v>3.21</v>
      </c>
      <c r="N4316" t="str">
        <f t="shared" si="499"/>
        <v>0000</v>
      </c>
      <c r="O4316">
        <v>4875</v>
      </c>
      <c r="P4316" t="s">
        <v>72</v>
      </c>
      <c r="Q4316" t="s">
        <v>20200</v>
      </c>
      <c r="R4316" t="s">
        <v>88</v>
      </c>
      <c r="T4316" t="s">
        <v>61</v>
      </c>
      <c r="V4316" t="s">
        <v>20650</v>
      </c>
      <c r="W4316">
        <v>216354</v>
      </c>
      <c r="X4316">
        <v>32700</v>
      </c>
      <c r="Y4316">
        <v>183654</v>
      </c>
      <c r="Z4316">
        <v>157871</v>
      </c>
      <c r="AA4316">
        <v>132871</v>
      </c>
      <c r="AB4316" t="s">
        <v>63</v>
      </c>
      <c r="AC4316" s="1">
        <v>36434</v>
      </c>
      <c r="AD4316">
        <v>135000</v>
      </c>
      <c r="AE4316">
        <v>1330</v>
      </c>
      <c r="AF4316">
        <v>2009</v>
      </c>
      <c r="AG4316" t="s">
        <v>64</v>
      </c>
      <c r="AH4316" t="s">
        <v>76</v>
      </c>
      <c r="AI4316">
        <v>1</v>
      </c>
      <c r="AJ4316">
        <v>1990</v>
      </c>
      <c r="AK4316">
        <v>3</v>
      </c>
      <c r="AL4316">
        <v>2</v>
      </c>
      <c r="AM4316">
        <v>1</v>
      </c>
      <c r="AN4316">
        <v>2344</v>
      </c>
      <c r="AO4316">
        <v>29</v>
      </c>
      <c r="AP4316" t="s">
        <v>72</v>
      </c>
      <c r="AQ4316" t="s">
        <v>66</v>
      </c>
      <c r="AR4316">
        <v>3196</v>
      </c>
      <c r="AW4316" t="s">
        <v>20651</v>
      </c>
      <c r="AX4316" t="s">
        <v>20652</v>
      </c>
      <c r="AY4316" t="s">
        <v>20653</v>
      </c>
      <c r="AZ4316" t="s">
        <v>70</v>
      </c>
    </row>
    <row r="4317" spans="1:52" x14ac:dyDescent="0.3">
      <c r="A4317">
        <v>2099895</v>
      </c>
      <c r="B4317" t="s">
        <v>20654</v>
      </c>
      <c r="C4317" t="str">
        <f t="shared" si="501"/>
        <v>7492</v>
      </c>
      <c r="D4317" t="s">
        <v>20169</v>
      </c>
      <c r="E4317" t="str">
        <f>"0100"</f>
        <v>0100</v>
      </c>
      <c r="F4317" t="s">
        <v>54</v>
      </c>
      <c r="G4317" t="str">
        <f t="shared" si="503"/>
        <v>12</v>
      </c>
      <c r="H4317" t="s">
        <v>55</v>
      </c>
      <c r="I4317" t="s">
        <v>3086</v>
      </c>
      <c r="J4317" t="s">
        <v>20170</v>
      </c>
      <c r="K4317">
        <v>1</v>
      </c>
      <c r="L4317">
        <v>114506</v>
      </c>
      <c r="M4317">
        <v>2.63</v>
      </c>
      <c r="N4317" t="str">
        <f t="shared" si="499"/>
        <v>0000</v>
      </c>
      <c r="O4317">
        <v>4906</v>
      </c>
      <c r="P4317" t="s">
        <v>72</v>
      </c>
      <c r="Q4317" t="s">
        <v>20200</v>
      </c>
      <c r="R4317" t="s">
        <v>88</v>
      </c>
      <c r="T4317" t="s">
        <v>61</v>
      </c>
      <c r="V4317" t="s">
        <v>20655</v>
      </c>
      <c r="W4317">
        <v>310800</v>
      </c>
      <c r="X4317">
        <v>26810</v>
      </c>
      <c r="Y4317">
        <v>283990</v>
      </c>
      <c r="Z4317">
        <v>254751</v>
      </c>
      <c r="AA4317">
        <v>229751</v>
      </c>
      <c r="AB4317" t="s">
        <v>63</v>
      </c>
      <c r="AC4317" s="1">
        <v>42648</v>
      </c>
      <c r="AD4317">
        <v>335000</v>
      </c>
      <c r="AE4317">
        <v>2787</v>
      </c>
      <c r="AF4317">
        <v>1420</v>
      </c>
      <c r="AG4317" t="s">
        <v>64</v>
      </c>
      <c r="AH4317" t="s">
        <v>76</v>
      </c>
      <c r="AI4317">
        <v>1</v>
      </c>
      <c r="AJ4317">
        <v>1996</v>
      </c>
      <c r="AK4317">
        <v>3</v>
      </c>
      <c r="AL4317">
        <v>2</v>
      </c>
      <c r="AM4317">
        <v>1</v>
      </c>
      <c r="AN4317">
        <v>3012</v>
      </c>
      <c r="AO4317">
        <v>32</v>
      </c>
      <c r="AP4317" t="s">
        <v>63</v>
      </c>
      <c r="AQ4317" t="s">
        <v>66</v>
      </c>
      <c r="AR4317">
        <v>4535</v>
      </c>
      <c r="AW4317" t="s">
        <v>3177</v>
      </c>
      <c r="AX4317" t="s">
        <v>3178</v>
      </c>
      <c r="AY4317" t="s">
        <v>20656</v>
      </c>
      <c r="AZ4317" t="s">
        <v>70</v>
      </c>
    </row>
    <row r="4318" spans="1:52" x14ac:dyDescent="0.3">
      <c r="A4318">
        <v>2100133</v>
      </c>
      <c r="B4318" t="s">
        <v>20657</v>
      </c>
      <c r="C4318" t="str">
        <f t="shared" si="501"/>
        <v>7492</v>
      </c>
      <c r="D4318" t="s">
        <v>20169</v>
      </c>
      <c r="E4318" t="str">
        <f>"0000"</f>
        <v>0000</v>
      </c>
      <c r="F4318" t="s">
        <v>108</v>
      </c>
      <c r="G4318" t="str">
        <f t="shared" si="503"/>
        <v>12</v>
      </c>
      <c r="H4318" t="s">
        <v>55</v>
      </c>
      <c r="I4318" t="s">
        <v>3086</v>
      </c>
      <c r="J4318" t="s">
        <v>20170</v>
      </c>
      <c r="K4318">
        <v>0</v>
      </c>
      <c r="L4318">
        <v>125249</v>
      </c>
      <c r="M4318">
        <v>2.88</v>
      </c>
      <c r="N4318" t="str">
        <f t="shared" si="499"/>
        <v>0000</v>
      </c>
      <c r="O4318">
        <v>4968</v>
      </c>
      <c r="P4318" t="s">
        <v>72</v>
      </c>
      <c r="Q4318" t="s">
        <v>20229</v>
      </c>
      <c r="R4318" t="s">
        <v>74</v>
      </c>
      <c r="T4318" t="s">
        <v>61</v>
      </c>
      <c r="V4318" t="s">
        <v>20658</v>
      </c>
      <c r="W4318">
        <v>29330</v>
      </c>
      <c r="X4318">
        <v>29330</v>
      </c>
      <c r="Y4318">
        <v>0</v>
      </c>
      <c r="Z4318">
        <v>29330</v>
      </c>
      <c r="AA4318">
        <v>29330</v>
      </c>
      <c r="AB4318" t="s">
        <v>72</v>
      </c>
      <c r="AC4318" s="1">
        <v>37712</v>
      </c>
      <c r="AD4318">
        <v>27300</v>
      </c>
      <c r="AE4318">
        <v>1596</v>
      </c>
      <c r="AF4318">
        <v>898</v>
      </c>
      <c r="AG4318" t="s">
        <v>103</v>
      </c>
      <c r="AH4318" t="s">
        <v>873</v>
      </c>
      <c r="AR4318">
        <v>0</v>
      </c>
      <c r="AW4318" t="s">
        <v>16452</v>
      </c>
      <c r="AX4318" t="s">
        <v>16453</v>
      </c>
      <c r="AY4318" t="s">
        <v>20659</v>
      </c>
      <c r="AZ4318" t="s">
        <v>20660</v>
      </c>
    </row>
    <row r="4319" spans="1:52" x14ac:dyDescent="0.3">
      <c r="A4319">
        <v>2100613</v>
      </c>
      <c r="B4319" t="s">
        <v>20661</v>
      </c>
      <c r="C4319" t="str">
        <f t="shared" si="501"/>
        <v>7492</v>
      </c>
      <c r="D4319" t="s">
        <v>20169</v>
      </c>
      <c r="E4319" t="str">
        <f>"0100"</f>
        <v>0100</v>
      </c>
      <c r="F4319" t="s">
        <v>54</v>
      </c>
      <c r="G4319" t="str">
        <f t="shared" si="503"/>
        <v>12</v>
      </c>
      <c r="H4319" t="s">
        <v>55</v>
      </c>
      <c r="I4319" t="s">
        <v>3086</v>
      </c>
      <c r="J4319" t="s">
        <v>20170</v>
      </c>
      <c r="K4319">
        <v>1</v>
      </c>
      <c r="L4319">
        <v>119866</v>
      </c>
      <c r="M4319">
        <v>2.75</v>
      </c>
      <c r="N4319" t="str">
        <f t="shared" si="499"/>
        <v>0000</v>
      </c>
      <c r="O4319">
        <v>6372</v>
      </c>
      <c r="P4319" t="s">
        <v>58</v>
      </c>
      <c r="Q4319" t="s">
        <v>20256</v>
      </c>
      <c r="R4319" t="s">
        <v>331</v>
      </c>
      <c r="T4319" t="s">
        <v>61</v>
      </c>
      <c r="V4319" t="s">
        <v>20662</v>
      </c>
      <c r="W4319">
        <v>194369</v>
      </c>
      <c r="X4319">
        <v>28070</v>
      </c>
      <c r="Y4319">
        <v>166299</v>
      </c>
      <c r="Z4319">
        <v>91920</v>
      </c>
      <c r="AA4319">
        <v>66920</v>
      </c>
      <c r="AB4319" t="s">
        <v>63</v>
      </c>
      <c r="AC4319" s="1">
        <v>43210</v>
      </c>
      <c r="AD4319">
        <v>260000</v>
      </c>
      <c r="AE4319">
        <v>2897</v>
      </c>
      <c r="AF4319">
        <v>1244</v>
      </c>
      <c r="AG4319" t="s">
        <v>64</v>
      </c>
      <c r="AH4319" t="s">
        <v>76</v>
      </c>
      <c r="AI4319">
        <v>1</v>
      </c>
      <c r="AJ4319">
        <v>1982</v>
      </c>
      <c r="AK4319">
        <v>3</v>
      </c>
      <c r="AL4319">
        <v>2</v>
      </c>
      <c r="AN4319">
        <v>1613</v>
      </c>
      <c r="AO4319">
        <v>36</v>
      </c>
      <c r="AP4319" t="s">
        <v>72</v>
      </c>
      <c r="AQ4319" t="s">
        <v>66</v>
      </c>
      <c r="AR4319">
        <v>2379</v>
      </c>
      <c r="AW4319" t="s">
        <v>20663</v>
      </c>
      <c r="AX4319" t="s">
        <v>20664</v>
      </c>
      <c r="AY4319" t="s">
        <v>20665</v>
      </c>
      <c r="AZ4319" t="s">
        <v>70</v>
      </c>
    </row>
    <row r="4320" spans="1:52" x14ac:dyDescent="0.3">
      <c r="A4320">
        <v>2101024</v>
      </c>
      <c r="B4320" t="s">
        <v>20666</v>
      </c>
      <c r="C4320" t="str">
        <f t="shared" si="501"/>
        <v>7492</v>
      </c>
      <c r="D4320" t="s">
        <v>20169</v>
      </c>
      <c r="E4320" t="str">
        <f>"0100"</f>
        <v>0100</v>
      </c>
      <c r="F4320" t="s">
        <v>54</v>
      </c>
      <c r="G4320" t="str">
        <f t="shared" si="503"/>
        <v>12</v>
      </c>
      <c r="H4320" t="s">
        <v>55</v>
      </c>
      <c r="I4320" t="s">
        <v>3086</v>
      </c>
      <c r="J4320" t="s">
        <v>20170</v>
      </c>
      <c r="K4320">
        <v>1</v>
      </c>
      <c r="L4320">
        <v>120000</v>
      </c>
      <c r="M4320">
        <v>2.75</v>
      </c>
      <c r="N4320" t="str">
        <f t="shared" si="499"/>
        <v>0000</v>
      </c>
      <c r="O4320">
        <v>6325</v>
      </c>
      <c r="P4320" t="s">
        <v>58</v>
      </c>
      <c r="Q4320" t="s">
        <v>20256</v>
      </c>
      <c r="R4320" t="s">
        <v>331</v>
      </c>
      <c r="T4320" t="s">
        <v>61</v>
      </c>
      <c r="V4320" t="s">
        <v>20667</v>
      </c>
      <c r="W4320">
        <v>304525</v>
      </c>
      <c r="X4320">
        <v>28100</v>
      </c>
      <c r="Y4320">
        <v>276425</v>
      </c>
      <c r="Z4320">
        <v>247352</v>
      </c>
      <c r="AA4320">
        <v>222352</v>
      </c>
      <c r="AB4320" t="s">
        <v>63</v>
      </c>
      <c r="AC4320" s="1">
        <v>35612</v>
      </c>
      <c r="AD4320">
        <v>17000</v>
      </c>
      <c r="AE4320">
        <v>1194</v>
      </c>
      <c r="AF4320">
        <v>1686</v>
      </c>
      <c r="AG4320" t="s">
        <v>64</v>
      </c>
      <c r="AH4320" t="s">
        <v>76</v>
      </c>
      <c r="AI4320">
        <v>1</v>
      </c>
      <c r="AJ4320">
        <v>1998</v>
      </c>
      <c r="AK4320">
        <v>3</v>
      </c>
      <c r="AL4320">
        <v>2</v>
      </c>
      <c r="AN4320">
        <v>2843</v>
      </c>
      <c r="AO4320">
        <v>32</v>
      </c>
      <c r="AP4320" t="s">
        <v>63</v>
      </c>
      <c r="AQ4320" t="s">
        <v>66</v>
      </c>
      <c r="AR4320">
        <v>4623</v>
      </c>
      <c r="AW4320" t="s">
        <v>20668</v>
      </c>
      <c r="AX4320" t="s">
        <v>20669</v>
      </c>
      <c r="AY4320" t="s">
        <v>20670</v>
      </c>
      <c r="AZ4320" t="s">
        <v>70</v>
      </c>
    </row>
    <row r="4321" spans="1:52" x14ac:dyDescent="0.3">
      <c r="A4321">
        <v>2101148</v>
      </c>
      <c r="B4321" t="s">
        <v>20671</v>
      </c>
      <c r="C4321" t="str">
        <f t="shared" si="501"/>
        <v>7492</v>
      </c>
      <c r="D4321" t="s">
        <v>20169</v>
      </c>
      <c r="E4321" t="str">
        <f>"0100"</f>
        <v>0100</v>
      </c>
      <c r="F4321" t="s">
        <v>54</v>
      </c>
      <c r="G4321" t="str">
        <f t="shared" si="503"/>
        <v>12</v>
      </c>
      <c r="H4321" t="s">
        <v>55</v>
      </c>
      <c r="I4321" t="s">
        <v>3086</v>
      </c>
      <c r="J4321" t="s">
        <v>20170</v>
      </c>
      <c r="K4321">
        <v>1</v>
      </c>
      <c r="L4321">
        <v>173094</v>
      </c>
      <c r="M4321">
        <v>3.97</v>
      </c>
      <c r="N4321" t="str">
        <f t="shared" si="499"/>
        <v>0000</v>
      </c>
      <c r="O4321">
        <v>6097</v>
      </c>
      <c r="P4321" t="s">
        <v>58</v>
      </c>
      <c r="Q4321" t="s">
        <v>20256</v>
      </c>
      <c r="R4321" t="s">
        <v>331</v>
      </c>
      <c r="T4321" t="s">
        <v>61</v>
      </c>
      <c r="V4321" t="s">
        <v>20672</v>
      </c>
      <c r="W4321">
        <v>283582</v>
      </c>
      <c r="X4321">
        <v>40530</v>
      </c>
      <c r="Y4321">
        <v>243052</v>
      </c>
      <c r="Z4321">
        <v>283582</v>
      </c>
      <c r="AA4321">
        <v>258582</v>
      </c>
      <c r="AB4321" t="s">
        <v>63</v>
      </c>
      <c r="AC4321" s="1">
        <v>41487</v>
      </c>
      <c r="AD4321">
        <v>250000</v>
      </c>
      <c r="AE4321">
        <v>2575</v>
      </c>
      <c r="AF4321">
        <v>467</v>
      </c>
      <c r="AG4321" t="s">
        <v>64</v>
      </c>
      <c r="AH4321" t="s">
        <v>76</v>
      </c>
      <c r="AI4321">
        <v>1</v>
      </c>
      <c r="AJ4321">
        <v>1997</v>
      </c>
      <c r="AK4321">
        <v>3</v>
      </c>
      <c r="AL4321">
        <v>2</v>
      </c>
      <c r="AN4321">
        <v>2356</v>
      </c>
      <c r="AO4321">
        <v>32</v>
      </c>
      <c r="AP4321" t="s">
        <v>63</v>
      </c>
      <c r="AQ4321" t="s">
        <v>66</v>
      </c>
      <c r="AR4321">
        <v>4031</v>
      </c>
      <c r="AW4321" t="s">
        <v>20673</v>
      </c>
      <c r="AX4321" t="s">
        <v>20674</v>
      </c>
      <c r="AY4321" t="s">
        <v>20675</v>
      </c>
      <c r="AZ4321" t="s">
        <v>70</v>
      </c>
    </row>
    <row r="4322" spans="1:52" x14ac:dyDescent="0.3">
      <c r="A4322">
        <v>2101229</v>
      </c>
      <c r="B4322" t="s">
        <v>20676</v>
      </c>
      <c r="C4322" t="str">
        <f t="shared" si="501"/>
        <v>7492</v>
      </c>
      <c r="D4322" t="s">
        <v>20169</v>
      </c>
      <c r="E4322" t="str">
        <f>"0100"</f>
        <v>0100</v>
      </c>
      <c r="F4322" t="s">
        <v>54</v>
      </c>
      <c r="G4322" t="str">
        <f>"07"</f>
        <v>07</v>
      </c>
      <c r="H4322" t="s">
        <v>55</v>
      </c>
      <c r="I4322" t="s">
        <v>56</v>
      </c>
      <c r="J4322" t="s">
        <v>20170</v>
      </c>
      <c r="K4322">
        <v>1</v>
      </c>
      <c r="L4322">
        <v>140895</v>
      </c>
      <c r="M4322">
        <v>3.23</v>
      </c>
      <c r="N4322" t="str">
        <f t="shared" si="499"/>
        <v>0000</v>
      </c>
      <c r="O4322">
        <v>5829</v>
      </c>
      <c r="P4322" t="s">
        <v>58</v>
      </c>
      <c r="Q4322" t="s">
        <v>265</v>
      </c>
      <c r="R4322" t="s">
        <v>266</v>
      </c>
      <c r="T4322" t="s">
        <v>61</v>
      </c>
      <c r="V4322" t="s">
        <v>20677</v>
      </c>
      <c r="W4322">
        <v>239552</v>
      </c>
      <c r="X4322">
        <v>32990</v>
      </c>
      <c r="Y4322">
        <v>206562</v>
      </c>
      <c r="Z4322">
        <v>199154</v>
      </c>
      <c r="AA4322">
        <v>174154</v>
      </c>
      <c r="AB4322" t="s">
        <v>63</v>
      </c>
      <c r="AC4322" s="1">
        <v>42734</v>
      </c>
      <c r="AD4322">
        <v>293000</v>
      </c>
      <c r="AE4322">
        <v>2803</v>
      </c>
      <c r="AF4322">
        <v>138</v>
      </c>
      <c r="AG4322" t="s">
        <v>64</v>
      </c>
      <c r="AH4322" t="s">
        <v>76</v>
      </c>
      <c r="AI4322">
        <v>1</v>
      </c>
      <c r="AJ4322">
        <v>1995</v>
      </c>
      <c r="AK4322">
        <v>3</v>
      </c>
      <c r="AL4322">
        <v>2</v>
      </c>
      <c r="AN4322">
        <v>1860</v>
      </c>
      <c r="AO4322">
        <v>32</v>
      </c>
      <c r="AP4322" t="s">
        <v>63</v>
      </c>
      <c r="AQ4322" t="s">
        <v>66</v>
      </c>
      <c r="AR4322">
        <v>3083</v>
      </c>
      <c r="AW4322" t="s">
        <v>20678</v>
      </c>
      <c r="AY4322" t="s">
        <v>20679</v>
      </c>
      <c r="AZ4322" t="s">
        <v>20323</v>
      </c>
    </row>
    <row r="4323" spans="1:52" x14ac:dyDescent="0.3">
      <c r="A4323">
        <v>2101717</v>
      </c>
      <c r="B4323" t="s">
        <v>20680</v>
      </c>
      <c r="C4323" t="str">
        <f t="shared" si="501"/>
        <v>7492</v>
      </c>
      <c r="D4323" t="s">
        <v>20169</v>
      </c>
      <c r="E4323" t="str">
        <f>"0100"</f>
        <v>0100</v>
      </c>
      <c r="F4323" t="s">
        <v>54</v>
      </c>
      <c r="G4323" t="str">
        <f>"13"</f>
        <v>13</v>
      </c>
      <c r="H4323" t="s">
        <v>55</v>
      </c>
      <c r="I4323" t="s">
        <v>3086</v>
      </c>
      <c r="J4323" t="s">
        <v>20170</v>
      </c>
      <c r="K4323">
        <v>1</v>
      </c>
      <c r="L4323">
        <v>130397</v>
      </c>
      <c r="M4323">
        <v>2.99</v>
      </c>
      <c r="N4323" t="str">
        <f t="shared" si="499"/>
        <v>0000</v>
      </c>
      <c r="O4323">
        <v>6235</v>
      </c>
      <c r="P4323" t="s">
        <v>58</v>
      </c>
      <c r="Q4323" t="s">
        <v>265</v>
      </c>
      <c r="R4323" t="s">
        <v>266</v>
      </c>
      <c r="T4323" t="s">
        <v>61</v>
      </c>
      <c r="V4323" t="s">
        <v>20681</v>
      </c>
      <c r="W4323">
        <v>260343</v>
      </c>
      <c r="X4323">
        <v>30530</v>
      </c>
      <c r="Y4323">
        <v>229813</v>
      </c>
      <c r="Z4323">
        <v>256869</v>
      </c>
      <c r="AA4323">
        <v>231869</v>
      </c>
      <c r="AB4323" t="s">
        <v>63</v>
      </c>
      <c r="AC4323" s="1">
        <v>42440</v>
      </c>
      <c r="AD4323">
        <v>25000</v>
      </c>
      <c r="AE4323">
        <v>2745</v>
      </c>
      <c r="AF4323">
        <v>1789</v>
      </c>
      <c r="AG4323" t="s">
        <v>103</v>
      </c>
      <c r="AH4323" t="s">
        <v>65</v>
      </c>
      <c r="AI4323">
        <v>1</v>
      </c>
      <c r="AJ4323">
        <v>2018</v>
      </c>
      <c r="AK4323">
        <v>3</v>
      </c>
      <c r="AL4323">
        <v>2</v>
      </c>
      <c r="AN4323">
        <v>2237</v>
      </c>
      <c r="AO4323">
        <v>32</v>
      </c>
      <c r="AP4323" t="s">
        <v>72</v>
      </c>
      <c r="AQ4323" t="s">
        <v>66</v>
      </c>
      <c r="AR4323">
        <v>3153</v>
      </c>
      <c r="AW4323" t="s">
        <v>20682</v>
      </c>
      <c r="AX4323" t="s">
        <v>20683</v>
      </c>
      <c r="AY4323" t="s">
        <v>20684</v>
      </c>
      <c r="AZ4323" t="s">
        <v>70</v>
      </c>
    </row>
    <row r="4324" spans="1:52" x14ac:dyDescent="0.3">
      <c r="A4324">
        <v>2101865</v>
      </c>
      <c r="B4324" t="s">
        <v>20685</v>
      </c>
      <c r="C4324" t="str">
        <f t="shared" si="501"/>
        <v>7492</v>
      </c>
      <c r="D4324" t="s">
        <v>20169</v>
      </c>
      <c r="E4324" t="str">
        <f>"0000"</f>
        <v>0000</v>
      </c>
      <c r="F4324" t="s">
        <v>108</v>
      </c>
      <c r="G4324" t="str">
        <f>"12"</f>
        <v>12</v>
      </c>
      <c r="H4324" t="s">
        <v>55</v>
      </c>
      <c r="I4324" t="s">
        <v>3086</v>
      </c>
      <c r="J4324" t="s">
        <v>20170</v>
      </c>
      <c r="K4324">
        <v>0</v>
      </c>
      <c r="L4324">
        <v>346085</v>
      </c>
      <c r="M4324">
        <v>7.95</v>
      </c>
      <c r="N4324" t="str">
        <f t="shared" si="499"/>
        <v>0000</v>
      </c>
      <c r="O4324">
        <v>6172</v>
      </c>
      <c r="P4324" t="s">
        <v>58</v>
      </c>
      <c r="Q4324" t="s">
        <v>265</v>
      </c>
      <c r="R4324" t="s">
        <v>266</v>
      </c>
      <c r="T4324" t="s">
        <v>61</v>
      </c>
      <c r="V4324" t="s">
        <v>20686</v>
      </c>
      <c r="W4324">
        <v>102490</v>
      </c>
      <c r="X4324">
        <v>102490</v>
      </c>
      <c r="Y4324">
        <v>0</v>
      </c>
      <c r="Z4324">
        <v>102490</v>
      </c>
      <c r="AA4324">
        <v>102490</v>
      </c>
      <c r="AB4324" t="s">
        <v>72</v>
      </c>
      <c r="AC4324" s="1">
        <v>44056</v>
      </c>
      <c r="AD4324">
        <v>148000</v>
      </c>
      <c r="AE4324">
        <v>3088</v>
      </c>
      <c r="AF4324">
        <v>1124</v>
      </c>
      <c r="AG4324" t="s">
        <v>103</v>
      </c>
      <c r="AH4324" t="s">
        <v>76</v>
      </c>
      <c r="AR4324">
        <v>0</v>
      </c>
      <c r="AW4324" t="s">
        <v>20687</v>
      </c>
      <c r="AX4324" t="s">
        <v>20688</v>
      </c>
      <c r="AY4324" t="s">
        <v>20689</v>
      </c>
      <c r="AZ4324" t="s">
        <v>20690</v>
      </c>
    </row>
    <row r="4325" spans="1:52" x14ac:dyDescent="0.3">
      <c r="A4325">
        <v>2101890</v>
      </c>
      <c r="B4325" t="s">
        <v>20691</v>
      </c>
      <c r="C4325" t="str">
        <f t="shared" si="501"/>
        <v>7492</v>
      </c>
      <c r="D4325" t="s">
        <v>20169</v>
      </c>
      <c r="E4325" t="str">
        <f>"0000"</f>
        <v>0000</v>
      </c>
      <c r="F4325" t="s">
        <v>108</v>
      </c>
      <c r="G4325" t="str">
        <f>"13"</f>
        <v>13</v>
      </c>
      <c r="H4325" t="s">
        <v>55</v>
      </c>
      <c r="I4325" t="s">
        <v>3086</v>
      </c>
      <c r="J4325" t="s">
        <v>20170</v>
      </c>
      <c r="K4325">
        <v>0</v>
      </c>
      <c r="L4325">
        <v>321471</v>
      </c>
      <c r="M4325">
        <v>7.38</v>
      </c>
      <c r="N4325" t="str">
        <f t="shared" si="499"/>
        <v>0000</v>
      </c>
      <c r="O4325">
        <v>6208</v>
      </c>
      <c r="P4325" t="s">
        <v>58</v>
      </c>
      <c r="Q4325" t="s">
        <v>265</v>
      </c>
      <c r="R4325" t="s">
        <v>266</v>
      </c>
      <c r="T4325" t="s">
        <v>61</v>
      </c>
      <c r="V4325" t="s">
        <v>20692</v>
      </c>
      <c r="W4325">
        <v>95200</v>
      </c>
      <c r="X4325">
        <v>95200</v>
      </c>
      <c r="Y4325">
        <v>0</v>
      </c>
      <c r="Z4325">
        <v>95200</v>
      </c>
      <c r="AA4325">
        <v>95200</v>
      </c>
      <c r="AB4325" t="s">
        <v>72</v>
      </c>
      <c r="AC4325" s="1">
        <v>37226</v>
      </c>
      <c r="AD4325">
        <v>55300</v>
      </c>
      <c r="AE4325">
        <v>1471</v>
      </c>
      <c r="AF4325">
        <v>2018</v>
      </c>
      <c r="AG4325" t="s">
        <v>103</v>
      </c>
      <c r="AH4325" t="s">
        <v>873</v>
      </c>
      <c r="AR4325">
        <v>0</v>
      </c>
      <c r="AW4325" t="s">
        <v>20693</v>
      </c>
      <c r="AX4325" t="s">
        <v>20694</v>
      </c>
      <c r="AY4325" t="s">
        <v>20695</v>
      </c>
      <c r="AZ4325" t="s">
        <v>20696</v>
      </c>
    </row>
    <row r="4326" spans="1:52" x14ac:dyDescent="0.3">
      <c r="A4326">
        <v>2102314</v>
      </c>
      <c r="B4326" t="s">
        <v>20697</v>
      </c>
      <c r="C4326" t="str">
        <f t="shared" si="501"/>
        <v>7492</v>
      </c>
      <c r="D4326" t="s">
        <v>20169</v>
      </c>
      <c r="E4326" t="str">
        <f>"0000"</f>
        <v>0000</v>
      </c>
      <c r="F4326" t="s">
        <v>108</v>
      </c>
      <c r="G4326" t="str">
        <f>"12"</f>
        <v>12</v>
      </c>
      <c r="H4326" t="s">
        <v>55</v>
      </c>
      <c r="I4326" t="s">
        <v>3086</v>
      </c>
      <c r="J4326" t="s">
        <v>20170</v>
      </c>
      <c r="K4326">
        <v>0</v>
      </c>
      <c r="L4326">
        <v>127993</v>
      </c>
      <c r="M4326">
        <v>2.94</v>
      </c>
      <c r="N4326" t="str">
        <f t="shared" si="499"/>
        <v>0000</v>
      </c>
      <c r="O4326">
        <v>6117</v>
      </c>
      <c r="P4326" t="s">
        <v>58</v>
      </c>
      <c r="Q4326" t="s">
        <v>265</v>
      </c>
      <c r="R4326" t="s">
        <v>266</v>
      </c>
      <c r="T4326" t="s">
        <v>61</v>
      </c>
      <c r="V4326" t="s">
        <v>20698</v>
      </c>
      <c r="W4326">
        <v>29970</v>
      </c>
      <c r="X4326">
        <v>29970</v>
      </c>
      <c r="Y4326">
        <v>0</v>
      </c>
      <c r="Z4326">
        <v>29970</v>
      </c>
      <c r="AA4326">
        <v>29970</v>
      </c>
      <c r="AB4326" t="s">
        <v>72</v>
      </c>
      <c r="AC4326" s="1">
        <v>35977</v>
      </c>
      <c r="AD4326">
        <v>27000</v>
      </c>
      <c r="AE4326">
        <v>1254</v>
      </c>
      <c r="AF4326">
        <v>1710</v>
      </c>
      <c r="AG4326" t="s">
        <v>103</v>
      </c>
      <c r="AH4326" t="s">
        <v>873</v>
      </c>
      <c r="AR4326">
        <v>0</v>
      </c>
      <c r="AW4326" t="s">
        <v>4487</v>
      </c>
      <c r="AX4326" t="s">
        <v>4488</v>
      </c>
      <c r="AY4326" t="s">
        <v>4489</v>
      </c>
      <c r="AZ4326" t="s">
        <v>4490</v>
      </c>
    </row>
    <row r="4327" spans="1:52" x14ac:dyDescent="0.3">
      <c r="A4327">
        <v>2102390</v>
      </c>
      <c r="B4327" t="s">
        <v>20699</v>
      </c>
      <c r="C4327" t="str">
        <f t="shared" si="501"/>
        <v>7492</v>
      </c>
      <c r="D4327" t="s">
        <v>20169</v>
      </c>
      <c r="E4327" t="str">
        <f>"0000"</f>
        <v>0000</v>
      </c>
      <c r="F4327" t="s">
        <v>108</v>
      </c>
      <c r="G4327" t="str">
        <f>"12"</f>
        <v>12</v>
      </c>
      <c r="H4327" t="s">
        <v>55</v>
      </c>
      <c r="I4327" t="s">
        <v>3086</v>
      </c>
      <c r="J4327" t="s">
        <v>20170</v>
      </c>
      <c r="K4327">
        <v>0</v>
      </c>
      <c r="L4327">
        <v>119998</v>
      </c>
      <c r="M4327">
        <v>2.75</v>
      </c>
      <c r="N4327" t="str">
        <f t="shared" si="499"/>
        <v>0000</v>
      </c>
      <c r="O4327">
        <v>6406</v>
      </c>
      <c r="P4327" t="s">
        <v>58</v>
      </c>
      <c r="Q4327" t="s">
        <v>20609</v>
      </c>
      <c r="R4327" t="s">
        <v>82</v>
      </c>
      <c r="T4327" t="s">
        <v>61</v>
      </c>
      <c r="V4327" t="s">
        <v>20700</v>
      </c>
      <c r="W4327">
        <v>28100</v>
      </c>
      <c r="X4327">
        <v>28100</v>
      </c>
      <c r="Y4327">
        <v>0</v>
      </c>
      <c r="Z4327">
        <v>28100</v>
      </c>
      <c r="AA4327">
        <v>28100</v>
      </c>
      <c r="AB4327" t="s">
        <v>72</v>
      </c>
      <c r="AC4327" s="1">
        <v>44200</v>
      </c>
      <c r="AD4327">
        <v>55000</v>
      </c>
      <c r="AE4327">
        <v>3123</v>
      </c>
      <c r="AF4327">
        <v>1967</v>
      </c>
      <c r="AG4327" t="s">
        <v>103</v>
      </c>
      <c r="AH4327" t="s">
        <v>76</v>
      </c>
      <c r="AR4327">
        <v>0</v>
      </c>
      <c r="AW4327" t="s">
        <v>20701</v>
      </c>
      <c r="AX4327" t="s">
        <v>20702</v>
      </c>
      <c r="AY4327" t="s">
        <v>20703</v>
      </c>
      <c r="AZ4327" t="s">
        <v>20704</v>
      </c>
    </row>
    <row r="4328" spans="1:52" x14ac:dyDescent="0.3">
      <c r="A4328">
        <v>2102519</v>
      </c>
      <c r="B4328" t="s">
        <v>20705</v>
      </c>
      <c r="C4328" t="str">
        <f t="shared" si="501"/>
        <v>7492</v>
      </c>
      <c r="D4328" t="s">
        <v>20169</v>
      </c>
      <c r="E4328" t="str">
        <f>"0100"</f>
        <v>0100</v>
      </c>
      <c r="F4328" t="s">
        <v>54</v>
      </c>
      <c r="G4328" t="str">
        <f t="shared" ref="G4328:G4333" si="504">"13"</f>
        <v>13</v>
      </c>
      <c r="H4328" t="s">
        <v>55</v>
      </c>
      <c r="I4328" t="s">
        <v>3086</v>
      </c>
      <c r="J4328" t="s">
        <v>20170</v>
      </c>
      <c r="K4328">
        <v>1</v>
      </c>
      <c r="L4328">
        <v>152264</v>
      </c>
      <c r="M4328">
        <v>3.5</v>
      </c>
      <c r="N4328" t="str">
        <f t="shared" si="499"/>
        <v>0000</v>
      </c>
      <c r="O4328">
        <v>3888</v>
      </c>
      <c r="P4328" t="s">
        <v>72</v>
      </c>
      <c r="Q4328" t="s">
        <v>20262</v>
      </c>
      <c r="R4328" t="s">
        <v>140</v>
      </c>
      <c r="T4328" t="s">
        <v>61</v>
      </c>
      <c r="V4328" t="s">
        <v>20706</v>
      </c>
      <c r="W4328">
        <v>283954</v>
      </c>
      <c r="X4328">
        <v>35650</v>
      </c>
      <c r="Y4328">
        <v>248304</v>
      </c>
      <c r="Z4328">
        <v>218419</v>
      </c>
      <c r="AA4328">
        <v>193419</v>
      </c>
      <c r="AB4328" t="s">
        <v>63</v>
      </c>
      <c r="AC4328" s="1">
        <v>36161</v>
      </c>
      <c r="AD4328">
        <v>25000</v>
      </c>
      <c r="AE4328">
        <v>1287</v>
      </c>
      <c r="AF4328">
        <v>1945</v>
      </c>
      <c r="AG4328" t="s">
        <v>103</v>
      </c>
      <c r="AH4328" t="s">
        <v>76</v>
      </c>
      <c r="AI4328">
        <v>1</v>
      </c>
      <c r="AJ4328">
        <v>2000</v>
      </c>
      <c r="AK4328">
        <v>3</v>
      </c>
      <c r="AL4328">
        <v>2</v>
      </c>
      <c r="AM4328">
        <v>1</v>
      </c>
      <c r="AN4328">
        <v>2832</v>
      </c>
      <c r="AO4328">
        <v>32</v>
      </c>
      <c r="AP4328" t="s">
        <v>63</v>
      </c>
      <c r="AQ4328" t="s">
        <v>66</v>
      </c>
      <c r="AR4328">
        <v>3964</v>
      </c>
      <c r="AW4328" t="s">
        <v>20707</v>
      </c>
      <c r="AX4328" t="s">
        <v>20708</v>
      </c>
      <c r="AY4328" t="s">
        <v>20709</v>
      </c>
      <c r="AZ4328" t="s">
        <v>70</v>
      </c>
    </row>
    <row r="4329" spans="1:52" x14ac:dyDescent="0.3">
      <c r="A4329">
        <v>2106042</v>
      </c>
      <c r="B4329" t="s">
        <v>20710</v>
      </c>
      <c r="C4329" t="str">
        <f t="shared" si="501"/>
        <v>7492</v>
      </c>
      <c r="D4329" t="s">
        <v>20169</v>
      </c>
      <c r="E4329" t="str">
        <f>"0100"</f>
        <v>0100</v>
      </c>
      <c r="F4329" t="s">
        <v>54</v>
      </c>
      <c r="G4329" t="str">
        <f t="shared" si="504"/>
        <v>13</v>
      </c>
      <c r="H4329" t="s">
        <v>55</v>
      </c>
      <c r="I4329" t="s">
        <v>3086</v>
      </c>
      <c r="J4329" t="s">
        <v>20170</v>
      </c>
      <c r="K4329">
        <v>1</v>
      </c>
      <c r="L4329">
        <v>122257</v>
      </c>
      <c r="M4329">
        <v>2.81</v>
      </c>
      <c r="N4329" t="str">
        <f t="shared" si="499"/>
        <v>0000</v>
      </c>
      <c r="O4329">
        <v>3979</v>
      </c>
      <c r="P4329" t="s">
        <v>72</v>
      </c>
      <c r="Q4329" t="s">
        <v>20206</v>
      </c>
      <c r="R4329" t="s">
        <v>140</v>
      </c>
      <c r="T4329" t="s">
        <v>61</v>
      </c>
      <c r="V4329" t="s">
        <v>20711</v>
      </c>
      <c r="W4329">
        <v>235551</v>
      </c>
      <c r="X4329">
        <v>28630</v>
      </c>
      <c r="Y4329">
        <v>206921</v>
      </c>
      <c r="Z4329">
        <v>235551</v>
      </c>
      <c r="AA4329">
        <v>235551</v>
      </c>
      <c r="AB4329" t="s">
        <v>63</v>
      </c>
      <c r="AC4329" s="1">
        <v>43763</v>
      </c>
      <c r="AD4329">
        <v>340000</v>
      </c>
      <c r="AE4329">
        <v>3014</v>
      </c>
      <c r="AF4329">
        <v>1986</v>
      </c>
      <c r="AG4329" t="s">
        <v>64</v>
      </c>
      <c r="AH4329" t="s">
        <v>76</v>
      </c>
      <c r="AI4329">
        <v>1</v>
      </c>
      <c r="AJ4329">
        <v>2000</v>
      </c>
      <c r="AK4329">
        <v>3</v>
      </c>
      <c r="AL4329">
        <v>2</v>
      </c>
      <c r="AN4329">
        <v>1932</v>
      </c>
      <c r="AO4329">
        <v>32</v>
      </c>
      <c r="AP4329" t="s">
        <v>63</v>
      </c>
      <c r="AQ4329" t="s">
        <v>66</v>
      </c>
      <c r="AR4329">
        <v>2776</v>
      </c>
      <c r="AW4329" t="s">
        <v>20712</v>
      </c>
      <c r="AX4329" t="s">
        <v>20713</v>
      </c>
      <c r="AY4329" t="s">
        <v>20714</v>
      </c>
      <c r="AZ4329" t="s">
        <v>70</v>
      </c>
    </row>
    <row r="4330" spans="1:52" x14ac:dyDescent="0.3">
      <c r="A4330">
        <v>2106204</v>
      </c>
      <c r="B4330" t="s">
        <v>20715</v>
      </c>
      <c r="C4330" t="str">
        <f t="shared" si="501"/>
        <v>7492</v>
      </c>
      <c r="D4330" t="s">
        <v>20169</v>
      </c>
      <c r="E4330" t="str">
        <f>"0000"</f>
        <v>0000</v>
      </c>
      <c r="F4330" t="s">
        <v>108</v>
      </c>
      <c r="G4330" t="str">
        <f t="shared" si="504"/>
        <v>13</v>
      </c>
      <c r="H4330" t="s">
        <v>55</v>
      </c>
      <c r="I4330" t="s">
        <v>3086</v>
      </c>
      <c r="J4330" t="s">
        <v>20170</v>
      </c>
      <c r="K4330">
        <v>0</v>
      </c>
      <c r="L4330">
        <v>144334</v>
      </c>
      <c r="M4330">
        <v>3.31</v>
      </c>
      <c r="N4330" t="str">
        <f t="shared" si="499"/>
        <v>0000</v>
      </c>
      <c r="O4330">
        <v>6494</v>
      </c>
      <c r="P4330" t="s">
        <v>58</v>
      </c>
      <c r="Q4330" t="s">
        <v>20716</v>
      </c>
      <c r="R4330" t="s">
        <v>82</v>
      </c>
      <c r="T4330" t="s">
        <v>61</v>
      </c>
      <c r="V4330" t="s">
        <v>20717</v>
      </c>
      <c r="W4330">
        <v>33800</v>
      </c>
      <c r="X4330">
        <v>33800</v>
      </c>
      <c r="Y4330">
        <v>0</v>
      </c>
      <c r="Z4330">
        <v>33800</v>
      </c>
      <c r="AA4330">
        <v>33800</v>
      </c>
      <c r="AB4330" t="s">
        <v>72</v>
      </c>
      <c r="AR4330">
        <v>0</v>
      </c>
      <c r="AW4330" t="s">
        <v>20718</v>
      </c>
      <c r="AX4330" t="s">
        <v>20719</v>
      </c>
      <c r="AY4330" t="s">
        <v>20720</v>
      </c>
      <c r="AZ4330" t="s">
        <v>20721</v>
      </c>
    </row>
    <row r="4331" spans="1:52" x14ac:dyDescent="0.3">
      <c r="A4331">
        <v>2106336</v>
      </c>
      <c r="B4331" t="s">
        <v>20722</v>
      </c>
      <c r="C4331" t="str">
        <f t="shared" si="501"/>
        <v>7492</v>
      </c>
      <c r="D4331" t="s">
        <v>20169</v>
      </c>
      <c r="E4331" t="str">
        <f>"0100"</f>
        <v>0100</v>
      </c>
      <c r="F4331" t="s">
        <v>54</v>
      </c>
      <c r="G4331" t="str">
        <f t="shared" si="504"/>
        <v>13</v>
      </c>
      <c r="H4331" t="s">
        <v>55</v>
      </c>
      <c r="I4331" t="s">
        <v>3086</v>
      </c>
      <c r="J4331" t="s">
        <v>20170</v>
      </c>
      <c r="K4331">
        <v>1</v>
      </c>
      <c r="L4331">
        <v>120193</v>
      </c>
      <c r="M4331">
        <v>2.76</v>
      </c>
      <c r="N4331" t="str">
        <f t="shared" si="499"/>
        <v>0000</v>
      </c>
      <c r="O4331">
        <v>3282</v>
      </c>
      <c r="P4331" t="s">
        <v>72</v>
      </c>
      <c r="Q4331" t="s">
        <v>20206</v>
      </c>
      <c r="R4331" t="s">
        <v>140</v>
      </c>
      <c r="T4331" t="s">
        <v>61</v>
      </c>
      <c r="V4331" t="s">
        <v>20723</v>
      </c>
      <c r="W4331">
        <v>356195</v>
      </c>
      <c r="X4331">
        <v>28140</v>
      </c>
      <c r="Y4331">
        <v>328055</v>
      </c>
      <c r="Z4331">
        <v>356195</v>
      </c>
      <c r="AA4331">
        <v>331195</v>
      </c>
      <c r="AB4331" t="s">
        <v>63</v>
      </c>
      <c r="AC4331" s="1">
        <v>43237</v>
      </c>
      <c r="AD4331">
        <v>35000</v>
      </c>
      <c r="AE4331">
        <v>2903</v>
      </c>
      <c r="AF4331">
        <v>965</v>
      </c>
      <c r="AG4331" t="s">
        <v>103</v>
      </c>
      <c r="AH4331" t="s">
        <v>76</v>
      </c>
      <c r="AI4331">
        <v>1</v>
      </c>
      <c r="AJ4331">
        <v>2019</v>
      </c>
      <c r="AK4331">
        <v>4</v>
      </c>
      <c r="AL4331">
        <v>3</v>
      </c>
      <c r="AN4331">
        <v>3553</v>
      </c>
      <c r="AO4331">
        <v>32</v>
      </c>
      <c r="AP4331" t="s">
        <v>63</v>
      </c>
      <c r="AQ4331" t="s">
        <v>66</v>
      </c>
      <c r="AR4331">
        <v>4756</v>
      </c>
      <c r="AW4331" t="s">
        <v>20724</v>
      </c>
      <c r="AX4331" t="s">
        <v>20725</v>
      </c>
      <c r="AY4331" t="s">
        <v>20726</v>
      </c>
      <c r="AZ4331" t="s">
        <v>70</v>
      </c>
    </row>
    <row r="4332" spans="1:52" x14ac:dyDescent="0.3">
      <c r="A4332">
        <v>2106387</v>
      </c>
      <c r="B4332" t="s">
        <v>20727</v>
      </c>
      <c r="C4332" t="str">
        <f t="shared" si="501"/>
        <v>7492</v>
      </c>
      <c r="D4332" t="s">
        <v>20169</v>
      </c>
      <c r="E4332" t="str">
        <f>"0000"</f>
        <v>0000</v>
      </c>
      <c r="F4332" t="s">
        <v>108</v>
      </c>
      <c r="G4332" t="str">
        <f t="shared" si="504"/>
        <v>13</v>
      </c>
      <c r="H4332" t="s">
        <v>55</v>
      </c>
      <c r="I4332" t="s">
        <v>3086</v>
      </c>
      <c r="J4332" t="s">
        <v>20170</v>
      </c>
      <c r="K4332">
        <v>0</v>
      </c>
      <c r="L4332">
        <v>162056</v>
      </c>
      <c r="M4332">
        <v>3.72</v>
      </c>
      <c r="N4332" t="str">
        <f t="shared" si="499"/>
        <v>0000</v>
      </c>
      <c r="O4332">
        <v>3240</v>
      </c>
      <c r="P4332" t="s">
        <v>72</v>
      </c>
      <c r="Q4332" t="s">
        <v>20206</v>
      </c>
      <c r="R4332" t="s">
        <v>140</v>
      </c>
      <c r="T4332" t="s">
        <v>61</v>
      </c>
      <c r="V4332" t="s">
        <v>20728</v>
      </c>
      <c r="W4332">
        <v>37950</v>
      </c>
      <c r="X4332">
        <v>37950</v>
      </c>
      <c r="Y4332">
        <v>0</v>
      </c>
      <c r="Z4332">
        <v>37950</v>
      </c>
      <c r="AA4332">
        <v>37950</v>
      </c>
      <c r="AB4332" t="s">
        <v>72</v>
      </c>
      <c r="AC4332" s="1">
        <v>43729</v>
      </c>
      <c r="AD4332">
        <v>35000</v>
      </c>
      <c r="AE4332">
        <v>3006</v>
      </c>
      <c r="AF4332">
        <v>2009</v>
      </c>
      <c r="AG4332" t="s">
        <v>103</v>
      </c>
      <c r="AH4332" t="s">
        <v>76</v>
      </c>
      <c r="AR4332">
        <v>0</v>
      </c>
      <c r="AW4332" t="s">
        <v>20729</v>
      </c>
      <c r="AY4332" t="s">
        <v>20730</v>
      </c>
      <c r="AZ4332" t="s">
        <v>1189</v>
      </c>
    </row>
    <row r="4333" spans="1:52" x14ac:dyDescent="0.3">
      <c r="A4333">
        <v>2106786</v>
      </c>
      <c r="B4333" t="s">
        <v>20731</v>
      </c>
      <c r="C4333" t="str">
        <f t="shared" si="501"/>
        <v>7492</v>
      </c>
      <c r="D4333" t="s">
        <v>20169</v>
      </c>
      <c r="E4333" t="str">
        <f>"0100"</f>
        <v>0100</v>
      </c>
      <c r="F4333" t="s">
        <v>54</v>
      </c>
      <c r="G4333" t="str">
        <f t="shared" si="504"/>
        <v>13</v>
      </c>
      <c r="H4333" t="s">
        <v>55</v>
      </c>
      <c r="I4333" t="s">
        <v>3086</v>
      </c>
      <c r="J4333" t="s">
        <v>20170</v>
      </c>
      <c r="K4333">
        <v>1</v>
      </c>
      <c r="L4333">
        <v>124565</v>
      </c>
      <c r="M4333">
        <v>2.86</v>
      </c>
      <c r="N4333" t="str">
        <f t="shared" si="499"/>
        <v>0000</v>
      </c>
      <c r="O4333">
        <v>3431</v>
      </c>
      <c r="P4333" t="s">
        <v>72</v>
      </c>
      <c r="Q4333" t="s">
        <v>7441</v>
      </c>
      <c r="R4333" t="s">
        <v>140</v>
      </c>
      <c r="T4333" t="s">
        <v>61</v>
      </c>
      <c r="V4333" t="s">
        <v>20732</v>
      </c>
      <c r="W4333">
        <v>318062</v>
      </c>
      <c r="X4333">
        <v>29170</v>
      </c>
      <c r="Y4333">
        <v>288892</v>
      </c>
      <c r="Z4333">
        <v>239744</v>
      </c>
      <c r="AA4333">
        <v>214744</v>
      </c>
      <c r="AB4333" t="s">
        <v>63</v>
      </c>
      <c r="AC4333" s="1">
        <v>36617</v>
      </c>
      <c r="AD4333">
        <v>15000</v>
      </c>
      <c r="AE4333">
        <v>1360</v>
      </c>
      <c r="AF4333">
        <v>203</v>
      </c>
      <c r="AG4333" t="s">
        <v>103</v>
      </c>
      <c r="AH4333" t="s">
        <v>76</v>
      </c>
      <c r="AI4333">
        <v>1</v>
      </c>
      <c r="AJ4333">
        <v>2001</v>
      </c>
      <c r="AK4333">
        <v>4</v>
      </c>
      <c r="AL4333">
        <v>2</v>
      </c>
      <c r="AN4333">
        <v>3289</v>
      </c>
      <c r="AO4333">
        <v>32</v>
      </c>
      <c r="AP4333" t="s">
        <v>63</v>
      </c>
      <c r="AQ4333" t="s">
        <v>66</v>
      </c>
      <c r="AR4333">
        <v>4513</v>
      </c>
      <c r="AW4333" t="s">
        <v>20733</v>
      </c>
      <c r="AX4333" t="s">
        <v>20734</v>
      </c>
      <c r="AY4333" t="s">
        <v>20735</v>
      </c>
      <c r="AZ4333" t="s">
        <v>70</v>
      </c>
    </row>
    <row r="4334" spans="1:52" x14ac:dyDescent="0.3">
      <c r="A4334">
        <v>2100991</v>
      </c>
      <c r="B4334" t="s">
        <v>20736</v>
      </c>
      <c r="C4334" t="str">
        <f t="shared" si="501"/>
        <v>7492</v>
      </c>
      <c r="D4334" t="s">
        <v>20169</v>
      </c>
      <c r="E4334" t="str">
        <f>"0100"</f>
        <v>0100</v>
      </c>
      <c r="F4334" t="s">
        <v>54</v>
      </c>
      <c r="G4334" t="str">
        <f>"12"</f>
        <v>12</v>
      </c>
      <c r="H4334" t="s">
        <v>55</v>
      </c>
      <c r="I4334" t="s">
        <v>3086</v>
      </c>
      <c r="J4334" t="s">
        <v>20170</v>
      </c>
      <c r="K4334">
        <v>1</v>
      </c>
      <c r="L4334">
        <v>120000</v>
      </c>
      <c r="M4334">
        <v>2.75</v>
      </c>
      <c r="N4334" t="str">
        <f t="shared" si="499"/>
        <v>0000</v>
      </c>
      <c r="O4334">
        <v>6259</v>
      </c>
      <c r="P4334" t="s">
        <v>58</v>
      </c>
      <c r="Q4334" t="s">
        <v>20256</v>
      </c>
      <c r="R4334" t="s">
        <v>331</v>
      </c>
      <c r="T4334" t="s">
        <v>61</v>
      </c>
      <c r="V4334" t="s">
        <v>20737</v>
      </c>
      <c r="W4334">
        <v>183168</v>
      </c>
      <c r="X4334">
        <v>28100</v>
      </c>
      <c r="Y4334">
        <v>155068</v>
      </c>
      <c r="Z4334">
        <v>183168</v>
      </c>
      <c r="AA4334">
        <v>183168</v>
      </c>
      <c r="AB4334" t="s">
        <v>72</v>
      </c>
      <c r="AC4334" s="1">
        <v>41901</v>
      </c>
      <c r="AD4334">
        <v>220000</v>
      </c>
      <c r="AE4334">
        <v>3119</v>
      </c>
      <c r="AF4334">
        <v>1246</v>
      </c>
      <c r="AG4334" t="s">
        <v>64</v>
      </c>
      <c r="AH4334" t="s">
        <v>20738</v>
      </c>
      <c r="AI4334">
        <v>1</v>
      </c>
      <c r="AJ4334">
        <v>1998</v>
      </c>
      <c r="AK4334">
        <v>3</v>
      </c>
      <c r="AL4334">
        <v>2</v>
      </c>
      <c r="AN4334">
        <v>1449</v>
      </c>
      <c r="AO4334">
        <v>29</v>
      </c>
      <c r="AP4334" t="s">
        <v>63</v>
      </c>
      <c r="AQ4334" t="s">
        <v>66</v>
      </c>
      <c r="AR4334">
        <v>2221</v>
      </c>
      <c r="AW4334" t="s">
        <v>20739</v>
      </c>
      <c r="AX4334" t="s">
        <v>20740</v>
      </c>
      <c r="AY4334" t="s">
        <v>20741</v>
      </c>
      <c r="AZ4334" t="s">
        <v>20742</v>
      </c>
    </row>
    <row r="4335" spans="1:52" x14ac:dyDescent="0.3">
      <c r="A4335">
        <v>2101059</v>
      </c>
      <c r="B4335" t="s">
        <v>20743</v>
      </c>
      <c r="C4335" t="str">
        <f t="shared" si="501"/>
        <v>7492</v>
      </c>
      <c r="D4335" t="s">
        <v>20169</v>
      </c>
      <c r="E4335" t="str">
        <f>"0000"</f>
        <v>0000</v>
      </c>
      <c r="F4335" t="s">
        <v>108</v>
      </c>
      <c r="G4335" t="str">
        <f>"12"</f>
        <v>12</v>
      </c>
      <c r="H4335" t="s">
        <v>55</v>
      </c>
      <c r="I4335" t="s">
        <v>3086</v>
      </c>
      <c r="J4335" t="s">
        <v>20170</v>
      </c>
      <c r="K4335">
        <v>0</v>
      </c>
      <c r="L4335">
        <v>119866</v>
      </c>
      <c r="M4335">
        <v>2.75</v>
      </c>
      <c r="N4335" t="str">
        <f t="shared" si="499"/>
        <v>0000</v>
      </c>
      <c r="O4335">
        <v>6379</v>
      </c>
      <c r="P4335" t="s">
        <v>58</v>
      </c>
      <c r="Q4335" t="s">
        <v>20256</v>
      </c>
      <c r="R4335" t="s">
        <v>331</v>
      </c>
      <c r="T4335" t="s">
        <v>61</v>
      </c>
      <c r="V4335" t="s">
        <v>20744</v>
      </c>
      <c r="W4335">
        <v>28070</v>
      </c>
      <c r="X4335">
        <v>28070</v>
      </c>
      <c r="Y4335">
        <v>0</v>
      </c>
      <c r="Z4335">
        <v>28070</v>
      </c>
      <c r="AA4335">
        <v>28070</v>
      </c>
      <c r="AB4335" t="s">
        <v>72</v>
      </c>
      <c r="AR4335">
        <v>0</v>
      </c>
      <c r="AW4335" t="s">
        <v>20745</v>
      </c>
      <c r="AY4335" t="s">
        <v>20746</v>
      </c>
      <c r="AZ4335" t="s">
        <v>20747</v>
      </c>
    </row>
    <row r="4336" spans="1:52" x14ac:dyDescent="0.3">
      <c r="A4336">
        <v>2101083</v>
      </c>
      <c r="B4336" t="s">
        <v>20748</v>
      </c>
      <c r="C4336" t="str">
        <f t="shared" si="501"/>
        <v>7492</v>
      </c>
      <c r="D4336" t="s">
        <v>20169</v>
      </c>
      <c r="E4336" t="str">
        <f>"0100"</f>
        <v>0100</v>
      </c>
      <c r="F4336" t="s">
        <v>54</v>
      </c>
      <c r="G4336" t="str">
        <f>"12"</f>
        <v>12</v>
      </c>
      <c r="H4336" t="s">
        <v>55</v>
      </c>
      <c r="I4336" t="s">
        <v>3086</v>
      </c>
      <c r="J4336" t="s">
        <v>20170</v>
      </c>
      <c r="K4336">
        <v>1</v>
      </c>
      <c r="L4336">
        <v>165760</v>
      </c>
      <c r="M4336">
        <v>3.81</v>
      </c>
      <c r="N4336" t="str">
        <f t="shared" si="499"/>
        <v>0000</v>
      </c>
      <c r="O4336">
        <v>4639</v>
      </c>
      <c r="P4336" t="s">
        <v>72</v>
      </c>
      <c r="Q4336" t="s">
        <v>20200</v>
      </c>
      <c r="R4336" t="s">
        <v>88</v>
      </c>
      <c r="T4336" t="s">
        <v>61</v>
      </c>
      <c r="V4336" t="s">
        <v>20749</v>
      </c>
      <c r="W4336">
        <v>228305</v>
      </c>
      <c r="X4336">
        <v>27170</v>
      </c>
      <c r="Y4336">
        <v>201135</v>
      </c>
      <c r="Z4336">
        <v>92936</v>
      </c>
      <c r="AA4336">
        <v>67936</v>
      </c>
      <c r="AB4336" t="s">
        <v>63</v>
      </c>
      <c r="AC4336" s="1">
        <v>35125</v>
      </c>
      <c r="AD4336">
        <v>27700</v>
      </c>
      <c r="AE4336">
        <v>1125</v>
      </c>
      <c r="AF4336">
        <v>1318</v>
      </c>
      <c r="AG4336" t="s">
        <v>103</v>
      </c>
      <c r="AH4336" t="s">
        <v>873</v>
      </c>
      <c r="AI4336">
        <v>1</v>
      </c>
      <c r="AJ4336">
        <v>1997</v>
      </c>
      <c r="AK4336">
        <v>3</v>
      </c>
      <c r="AL4336">
        <v>2</v>
      </c>
      <c r="AN4336">
        <v>2096</v>
      </c>
      <c r="AO4336">
        <v>32</v>
      </c>
      <c r="AP4336" t="s">
        <v>63</v>
      </c>
      <c r="AQ4336" t="s">
        <v>66</v>
      </c>
      <c r="AR4336">
        <v>2960</v>
      </c>
      <c r="AW4336" t="s">
        <v>20750</v>
      </c>
      <c r="AX4336" t="s">
        <v>20751</v>
      </c>
      <c r="AY4336" t="s">
        <v>20752</v>
      </c>
      <c r="AZ4336" t="s">
        <v>70</v>
      </c>
    </row>
    <row r="4337" spans="1:52" x14ac:dyDescent="0.3">
      <c r="A4337">
        <v>2101113</v>
      </c>
      <c r="B4337" t="s">
        <v>20753</v>
      </c>
      <c r="C4337" t="str">
        <f t="shared" si="501"/>
        <v>7492</v>
      </c>
      <c r="D4337" t="s">
        <v>20169</v>
      </c>
      <c r="E4337" t="str">
        <f>"0100"</f>
        <v>0100</v>
      </c>
      <c r="F4337" t="s">
        <v>54</v>
      </c>
      <c r="G4337" t="str">
        <f>"12"</f>
        <v>12</v>
      </c>
      <c r="H4337" t="s">
        <v>55</v>
      </c>
      <c r="I4337" t="s">
        <v>3086</v>
      </c>
      <c r="J4337" t="s">
        <v>20170</v>
      </c>
      <c r="K4337">
        <v>1</v>
      </c>
      <c r="L4337">
        <v>124259</v>
      </c>
      <c r="M4337">
        <v>2.85</v>
      </c>
      <c r="N4337" t="str">
        <f t="shared" si="499"/>
        <v>0000</v>
      </c>
      <c r="O4337">
        <v>4535</v>
      </c>
      <c r="P4337" t="s">
        <v>72</v>
      </c>
      <c r="Q4337" t="s">
        <v>20200</v>
      </c>
      <c r="R4337" t="s">
        <v>88</v>
      </c>
      <c r="T4337" t="s">
        <v>61</v>
      </c>
      <c r="V4337" t="s">
        <v>20754</v>
      </c>
      <c r="W4337">
        <v>555894</v>
      </c>
      <c r="X4337">
        <v>29100</v>
      </c>
      <c r="Y4337">
        <v>526794</v>
      </c>
      <c r="Z4337">
        <v>555894</v>
      </c>
      <c r="AA4337">
        <v>555894</v>
      </c>
      <c r="AB4337" t="s">
        <v>72</v>
      </c>
      <c r="AC4337" s="1">
        <v>43256</v>
      </c>
      <c r="AD4337">
        <v>650000</v>
      </c>
      <c r="AE4337">
        <v>2907</v>
      </c>
      <c r="AF4337">
        <v>1763</v>
      </c>
      <c r="AG4337" t="s">
        <v>64</v>
      </c>
      <c r="AH4337" t="s">
        <v>76</v>
      </c>
      <c r="AI4337">
        <v>2</v>
      </c>
      <c r="AJ4337">
        <v>2014</v>
      </c>
      <c r="AK4337">
        <v>5</v>
      </c>
      <c r="AL4337">
        <v>4</v>
      </c>
      <c r="AM4337">
        <v>1</v>
      </c>
      <c r="AN4337">
        <v>5393</v>
      </c>
      <c r="AO4337">
        <v>32</v>
      </c>
      <c r="AP4337" t="s">
        <v>63</v>
      </c>
      <c r="AQ4337" t="s">
        <v>66</v>
      </c>
      <c r="AR4337">
        <v>6782</v>
      </c>
      <c r="AW4337" t="s">
        <v>20755</v>
      </c>
      <c r="AY4337" t="s">
        <v>20756</v>
      </c>
      <c r="AZ4337" t="s">
        <v>2129</v>
      </c>
    </row>
    <row r="4338" spans="1:52" x14ac:dyDescent="0.3">
      <c r="A4338">
        <v>2101423</v>
      </c>
      <c r="B4338" t="s">
        <v>20757</v>
      </c>
      <c r="C4338" t="str">
        <f t="shared" si="501"/>
        <v>7492</v>
      </c>
      <c r="D4338" t="s">
        <v>20169</v>
      </c>
      <c r="E4338" t="str">
        <f>"0100"</f>
        <v>0100</v>
      </c>
      <c r="F4338" t="s">
        <v>54</v>
      </c>
      <c r="G4338" t="str">
        <f>"18"</f>
        <v>18</v>
      </c>
      <c r="H4338" t="s">
        <v>55</v>
      </c>
      <c r="I4338" t="s">
        <v>56</v>
      </c>
      <c r="J4338" t="s">
        <v>20170</v>
      </c>
      <c r="K4338">
        <v>1</v>
      </c>
      <c r="L4338">
        <v>252000</v>
      </c>
      <c r="M4338">
        <v>5.79</v>
      </c>
      <c r="N4338" t="str">
        <f t="shared" si="499"/>
        <v>0000</v>
      </c>
      <c r="O4338">
        <v>3729</v>
      </c>
      <c r="P4338" t="s">
        <v>72</v>
      </c>
      <c r="Q4338" t="s">
        <v>7441</v>
      </c>
      <c r="R4338" t="s">
        <v>140</v>
      </c>
      <c r="T4338" t="s">
        <v>61</v>
      </c>
      <c r="V4338" t="s">
        <v>20758</v>
      </c>
      <c r="W4338">
        <v>349757</v>
      </c>
      <c r="X4338">
        <v>74630</v>
      </c>
      <c r="Y4338">
        <v>275127</v>
      </c>
      <c r="Z4338">
        <v>349757</v>
      </c>
      <c r="AA4338">
        <v>349757</v>
      </c>
      <c r="AB4338" t="s">
        <v>72</v>
      </c>
      <c r="AC4338" s="1">
        <v>41306</v>
      </c>
      <c r="AD4338">
        <v>250000</v>
      </c>
      <c r="AE4338">
        <v>2534</v>
      </c>
      <c r="AF4338">
        <v>1750</v>
      </c>
      <c r="AG4338" t="s">
        <v>64</v>
      </c>
      <c r="AH4338" t="s">
        <v>65</v>
      </c>
      <c r="AI4338">
        <v>1</v>
      </c>
      <c r="AJ4338">
        <v>2003</v>
      </c>
      <c r="AK4338">
        <v>4</v>
      </c>
      <c r="AL4338">
        <v>3</v>
      </c>
      <c r="AN4338">
        <v>2976</v>
      </c>
      <c r="AO4338">
        <v>32</v>
      </c>
      <c r="AP4338" t="s">
        <v>63</v>
      </c>
      <c r="AQ4338" t="s">
        <v>66</v>
      </c>
      <c r="AR4338">
        <v>4170</v>
      </c>
      <c r="AW4338" t="s">
        <v>20759</v>
      </c>
      <c r="AY4338" t="s">
        <v>20760</v>
      </c>
      <c r="AZ4338" t="s">
        <v>20761</v>
      </c>
    </row>
    <row r="4339" spans="1:52" x14ac:dyDescent="0.3">
      <c r="A4339">
        <v>2105992</v>
      </c>
      <c r="B4339" t="s">
        <v>20762</v>
      </c>
      <c r="C4339" t="str">
        <f t="shared" si="501"/>
        <v>7492</v>
      </c>
      <c r="D4339" t="s">
        <v>20169</v>
      </c>
      <c r="E4339" t="str">
        <f>"0000"</f>
        <v>0000</v>
      </c>
      <c r="F4339" t="s">
        <v>108</v>
      </c>
      <c r="G4339" t="str">
        <f>"13"</f>
        <v>13</v>
      </c>
      <c r="H4339" t="s">
        <v>55</v>
      </c>
      <c r="I4339" t="s">
        <v>3086</v>
      </c>
      <c r="J4339" t="s">
        <v>20170</v>
      </c>
      <c r="K4339">
        <v>0</v>
      </c>
      <c r="L4339">
        <v>129531</v>
      </c>
      <c r="M4339">
        <v>2.97</v>
      </c>
      <c r="N4339" t="str">
        <f t="shared" si="499"/>
        <v>0000</v>
      </c>
      <c r="O4339">
        <v>3860</v>
      </c>
      <c r="P4339" t="s">
        <v>72</v>
      </c>
      <c r="Q4339" t="s">
        <v>20206</v>
      </c>
      <c r="R4339" t="s">
        <v>140</v>
      </c>
      <c r="T4339" t="s">
        <v>61</v>
      </c>
      <c r="V4339" t="s">
        <v>20763</v>
      </c>
      <c r="W4339">
        <v>30330</v>
      </c>
      <c r="X4339">
        <v>30330</v>
      </c>
      <c r="Y4339">
        <v>0</v>
      </c>
      <c r="Z4339">
        <v>30330</v>
      </c>
      <c r="AA4339">
        <v>30330</v>
      </c>
      <c r="AB4339" t="s">
        <v>72</v>
      </c>
      <c r="AC4339" s="1">
        <v>35309</v>
      </c>
      <c r="AD4339">
        <v>27700</v>
      </c>
      <c r="AE4339">
        <v>1154</v>
      </c>
      <c r="AF4339">
        <v>2160</v>
      </c>
      <c r="AG4339" t="s">
        <v>103</v>
      </c>
      <c r="AH4339" t="s">
        <v>873</v>
      </c>
      <c r="AR4339">
        <v>0</v>
      </c>
      <c r="AW4339" t="s">
        <v>20764</v>
      </c>
      <c r="AX4339" t="s">
        <v>20765</v>
      </c>
      <c r="AY4339" t="s">
        <v>20766</v>
      </c>
      <c r="AZ4339" t="s">
        <v>20767</v>
      </c>
    </row>
    <row r="4340" spans="1:52" x14ac:dyDescent="0.3">
      <c r="A4340">
        <v>2106026</v>
      </c>
      <c r="B4340" t="s">
        <v>20768</v>
      </c>
      <c r="C4340" t="str">
        <f t="shared" si="501"/>
        <v>7492</v>
      </c>
      <c r="D4340" t="s">
        <v>20169</v>
      </c>
      <c r="E4340" t="str">
        <f>"0100"</f>
        <v>0100</v>
      </c>
      <c r="F4340" t="s">
        <v>54</v>
      </c>
      <c r="G4340" t="str">
        <f>"13"</f>
        <v>13</v>
      </c>
      <c r="H4340" t="s">
        <v>55</v>
      </c>
      <c r="I4340" t="s">
        <v>3086</v>
      </c>
      <c r="J4340" t="s">
        <v>20170</v>
      </c>
      <c r="K4340">
        <v>1</v>
      </c>
      <c r="L4340">
        <v>120659</v>
      </c>
      <c r="M4340">
        <v>2.77</v>
      </c>
      <c r="N4340" t="str">
        <f t="shared" si="499"/>
        <v>0000</v>
      </c>
      <c r="O4340">
        <v>3977</v>
      </c>
      <c r="P4340" t="s">
        <v>72</v>
      </c>
      <c r="Q4340" t="s">
        <v>20206</v>
      </c>
      <c r="R4340" t="s">
        <v>140</v>
      </c>
      <c r="T4340" t="s">
        <v>61</v>
      </c>
      <c r="V4340" t="s">
        <v>20769</v>
      </c>
      <c r="W4340">
        <v>317653</v>
      </c>
      <c r="X4340">
        <v>28250</v>
      </c>
      <c r="Y4340">
        <v>289403</v>
      </c>
      <c r="Z4340">
        <v>248250</v>
      </c>
      <c r="AA4340">
        <v>222750</v>
      </c>
      <c r="AB4340" t="s">
        <v>63</v>
      </c>
      <c r="AC4340" s="1">
        <v>42716</v>
      </c>
      <c r="AD4340">
        <v>290000</v>
      </c>
      <c r="AE4340">
        <v>2801</v>
      </c>
      <c r="AF4340">
        <v>1338</v>
      </c>
      <c r="AG4340" t="s">
        <v>64</v>
      </c>
      <c r="AH4340" t="s">
        <v>249</v>
      </c>
      <c r="AI4340">
        <v>1</v>
      </c>
      <c r="AJ4340">
        <v>2005</v>
      </c>
      <c r="AK4340">
        <v>3</v>
      </c>
      <c r="AL4340">
        <v>3</v>
      </c>
      <c r="AN4340">
        <v>3014</v>
      </c>
      <c r="AO4340">
        <v>32</v>
      </c>
      <c r="AP4340" t="s">
        <v>63</v>
      </c>
      <c r="AQ4340" t="s">
        <v>66</v>
      </c>
      <c r="AR4340">
        <v>4250</v>
      </c>
      <c r="AW4340" t="s">
        <v>20770</v>
      </c>
      <c r="AX4340" t="s">
        <v>20771</v>
      </c>
      <c r="AY4340" t="s">
        <v>20772</v>
      </c>
      <c r="AZ4340" t="s">
        <v>70</v>
      </c>
    </row>
    <row r="4341" spans="1:52" x14ac:dyDescent="0.3">
      <c r="A4341">
        <v>2106301</v>
      </c>
      <c r="B4341" t="s">
        <v>20773</v>
      </c>
      <c r="C4341" t="str">
        <f t="shared" si="501"/>
        <v>7492</v>
      </c>
      <c r="D4341" t="s">
        <v>20169</v>
      </c>
      <c r="E4341" t="str">
        <f>"0000"</f>
        <v>0000</v>
      </c>
      <c r="F4341" t="s">
        <v>108</v>
      </c>
      <c r="G4341" t="str">
        <f>"13"</f>
        <v>13</v>
      </c>
      <c r="H4341" t="s">
        <v>55</v>
      </c>
      <c r="I4341" t="s">
        <v>3086</v>
      </c>
      <c r="J4341" t="s">
        <v>20170</v>
      </c>
      <c r="K4341">
        <v>0</v>
      </c>
      <c r="L4341">
        <v>120092</v>
      </c>
      <c r="M4341">
        <v>2.76</v>
      </c>
      <c r="N4341" t="str">
        <f t="shared" si="499"/>
        <v>0000</v>
      </c>
      <c r="O4341">
        <v>3300</v>
      </c>
      <c r="P4341" t="s">
        <v>72</v>
      </c>
      <c r="Q4341" t="s">
        <v>20206</v>
      </c>
      <c r="R4341" t="s">
        <v>140</v>
      </c>
      <c r="T4341" t="s">
        <v>61</v>
      </c>
      <c r="V4341" t="s">
        <v>20774</v>
      </c>
      <c r="W4341">
        <v>28120</v>
      </c>
      <c r="X4341">
        <v>28120</v>
      </c>
      <c r="Y4341">
        <v>0</v>
      </c>
      <c r="Z4341">
        <v>28120</v>
      </c>
      <c r="AA4341">
        <v>28120</v>
      </c>
      <c r="AB4341" t="s">
        <v>72</v>
      </c>
      <c r="AC4341" s="1">
        <v>36434</v>
      </c>
      <c r="AD4341">
        <v>18000</v>
      </c>
      <c r="AE4341">
        <v>1332</v>
      </c>
      <c r="AF4341">
        <v>1072</v>
      </c>
      <c r="AG4341" t="s">
        <v>103</v>
      </c>
      <c r="AH4341" t="s">
        <v>76</v>
      </c>
      <c r="AR4341">
        <v>0</v>
      </c>
      <c r="AW4341" t="s">
        <v>20775</v>
      </c>
      <c r="AY4341" t="s">
        <v>20776</v>
      </c>
      <c r="AZ4341" t="s">
        <v>20777</v>
      </c>
    </row>
    <row r="4342" spans="1:52" x14ac:dyDescent="0.3">
      <c r="A4342">
        <v>2106492</v>
      </c>
      <c r="B4342" t="s">
        <v>20778</v>
      </c>
      <c r="C4342" t="str">
        <f t="shared" si="501"/>
        <v>7492</v>
      </c>
      <c r="D4342" t="s">
        <v>20169</v>
      </c>
      <c r="E4342" t="str">
        <f>"0100"</f>
        <v>0100</v>
      </c>
      <c r="F4342" t="s">
        <v>54</v>
      </c>
      <c r="G4342" t="str">
        <f>"13"</f>
        <v>13</v>
      </c>
      <c r="H4342" t="s">
        <v>55</v>
      </c>
      <c r="I4342" t="s">
        <v>3086</v>
      </c>
      <c r="J4342" t="s">
        <v>20170</v>
      </c>
      <c r="K4342">
        <v>1</v>
      </c>
      <c r="L4342">
        <v>127201</v>
      </c>
      <c r="M4342">
        <v>2.92</v>
      </c>
      <c r="N4342" t="str">
        <f t="shared" si="499"/>
        <v>0000</v>
      </c>
      <c r="O4342">
        <v>3166</v>
      </c>
      <c r="P4342" t="s">
        <v>72</v>
      </c>
      <c r="Q4342" t="s">
        <v>20206</v>
      </c>
      <c r="R4342" t="s">
        <v>140</v>
      </c>
      <c r="T4342" t="s">
        <v>61</v>
      </c>
      <c r="V4342" t="s">
        <v>20779</v>
      </c>
      <c r="W4342">
        <v>360674</v>
      </c>
      <c r="X4342">
        <v>29790</v>
      </c>
      <c r="Y4342">
        <v>330884</v>
      </c>
      <c r="Z4342">
        <v>340804</v>
      </c>
      <c r="AA4342">
        <v>315804</v>
      </c>
      <c r="AB4342" t="s">
        <v>63</v>
      </c>
      <c r="AC4342" s="1">
        <v>43032</v>
      </c>
      <c r="AD4342">
        <v>322500</v>
      </c>
      <c r="AE4342">
        <v>2861</v>
      </c>
      <c r="AF4342">
        <v>1284</v>
      </c>
      <c r="AG4342" t="s">
        <v>64</v>
      </c>
      <c r="AH4342" t="s">
        <v>76</v>
      </c>
      <c r="AI4342">
        <v>1</v>
      </c>
      <c r="AJ4342">
        <v>2006</v>
      </c>
      <c r="AK4342">
        <v>4</v>
      </c>
      <c r="AL4342">
        <v>3</v>
      </c>
      <c r="AN4342">
        <v>3802</v>
      </c>
      <c r="AO4342">
        <v>32</v>
      </c>
      <c r="AP4342" t="s">
        <v>63</v>
      </c>
      <c r="AQ4342" t="s">
        <v>66</v>
      </c>
      <c r="AR4342">
        <v>4693</v>
      </c>
      <c r="AW4342" t="s">
        <v>20780</v>
      </c>
      <c r="AX4342" t="s">
        <v>20781</v>
      </c>
      <c r="AY4342" t="s">
        <v>20782</v>
      </c>
      <c r="AZ4342" t="s">
        <v>6383</v>
      </c>
    </row>
    <row r="4343" spans="1:52" x14ac:dyDescent="0.3">
      <c r="A4343">
        <v>2101555</v>
      </c>
      <c r="B4343" t="s">
        <v>20783</v>
      </c>
      <c r="C4343" t="str">
        <f t="shared" si="501"/>
        <v>7492</v>
      </c>
      <c r="D4343" t="s">
        <v>20169</v>
      </c>
      <c r="E4343" t="str">
        <f>"0100"</f>
        <v>0100</v>
      </c>
      <c r="F4343" t="s">
        <v>54</v>
      </c>
      <c r="G4343" t="str">
        <f>"13"</f>
        <v>13</v>
      </c>
      <c r="H4343" t="s">
        <v>55</v>
      </c>
      <c r="I4343" t="s">
        <v>3086</v>
      </c>
      <c r="J4343" t="s">
        <v>20170</v>
      </c>
      <c r="K4343">
        <v>1</v>
      </c>
      <c r="L4343">
        <v>120960</v>
      </c>
      <c r="M4343">
        <v>2.78</v>
      </c>
      <c r="N4343" t="str">
        <f t="shared" si="499"/>
        <v>0000</v>
      </c>
      <c r="O4343">
        <v>3645</v>
      </c>
      <c r="P4343" t="s">
        <v>72</v>
      </c>
      <c r="Q4343" t="s">
        <v>20262</v>
      </c>
      <c r="R4343" t="s">
        <v>140</v>
      </c>
      <c r="T4343" t="s">
        <v>61</v>
      </c>
      <c r="V4343" t="s">
        <v>20784</v>
      </c>
      <c r="W4343">
        <v>235084</v>
      </c>
      <c r="X4343">
        <v>28320</v>
      </c>
      <c r="Y4343">
        <v>206764</v>
      </c>
      <c r="Z4343">
        <v>222891</v>
      </c>
      <c r="AA4343">
        <v>192891</v>
      </c>
      <c r="AB4343" t="s">
        <v>63</v>
      </c>
      <c r="AC4343" s="1">
        <v>42891</v>
      </c>
      <c r="AD4343">
        <v>290000</v>
      </c>
      <c r="AE4343">
        <v>2834</v>
      </c>
      <c r="AF4343">
        <v>1502</v>
      </c>
      <c r="AG4343" t="s">
        <v>64</v>
      </c>
      <c r="AH4343" t="s">
        <v>76</v>
      </c>
      <c r="AI4343">
        <v>1</v>
      </c>
      <c r="AJ4343">
        <v>1995</v>
      </c>
      <c r="AK4343">
        <v>3</v>
      </c>
      <c r="AL4343">
        <v>2</v>
      </c>
      <c r="AN4343">
        <v>1786</v>
      </c>
      <c r="AO4343">
        <v>32</v>
      </c>
      <c r="AP4343" t="s">
        <v>72</v>
      </c>
      <c r="AQ4343" t="s">
        <v>66</v>
      </c>
      <c r="AR4343">
        <v>2831</v>
      </c>
      <c r="AW4343" t="s">
        <v>20785</v>
      </c>
      <c r="AX4343" t="s">
        <v>20786</v>
      </c>
      <c r="AY4343" t="s">
        <v>20787</v>
      </c>
      <c r="AZ4343" t="s">
        <v>70</v>
      </c>
    </row>
    <row r="4344" spans="1:52" x14ac:dyDescent="0.3">
      <c r="A4344">
        <v>2101822</v>
      </c>
      <c r="B4344" t="s">
        <v>20788</v>
      </c>
      <c r="C4344" t="str">
        <f t="shared" si="501"/>
        <v>7492</v>
      </c>
      <c r="D4344" t="s">
        <v>20169</v>
      </c>
      <c r="E4344" t="str">
        <f>"0000"</f>
        <v>0000</v>
      </c>
      <c r="F4344" t="s">
        <v>108</v>
      </c>
      <c r="G4344" t="str">
        <f>"12"</f>
        <v>12</v>
      </c>
      <c r="H4344" t="s">
        <v>55</v>
      </c>
      <c r="I4344" t="s">
        <v>3086</v>
      </c>
      <c r="J4344" t="s">
        <v>20170</v>
      </c>
      <c r="K4344">
        <v>0</v>
      </c>
      <c r="L4344">
        <v>300600</v>
      </c>
      <c r="M4344">
        <v>6.9</v>
      </c>
      <c r="N4344" t="str">
        <f t="shared" si="499"/>
        <v>0000</v>
      </c>
      <c r="O4344">
        <v>6126</v>
      </c>
      <c r="P4344" t="s">
        <v>58</v>
      </c>
      <c r="Q4344" t="s">
        <v>265</v>
      </c>
      <c r="R4344" t="s">
        <v>266</v>
      </c>
      <c r="T4344" t="s">
        <v>61</v>
      </c>
      <c r="V4344" t="s">
        <v>20789</v>
      </c>
      <c r="W4344">
        <v>89020</v>
      </c>
      <c r="X4344">
        <v>89020</v>
      </c>
      <c r="Y4344">
        <v>0</v>
      </c>
      <c r="Z4344">
        <v>89020</v>
      </c>
      <c r="AA4344">
        <v>89020</v>
      </c>
      <c r="AB4344" t="s">
        <v>72</v>
      </c>
      <c r="AC4344" s="1">
        <v>38596</v>
      </c>
      <c r="AD4344">
        <v>250000</v>
      </c>
      <c r="AE4344">
        <v>1926</v>
      </c>
      <c r="AF4344">
        <v>441</v>
      </c>
      <c r="AG4344" t="s">
        <v>103</v>
      </c>
      <c r="AH4344" t="s">
        <v>76</v>
      </c>
      <c r="AR4344">
        <v>0</v>
      </c>
      <c r="AW4344" t="s">
        <v>20790</v>
      </c>
      <c r="AX4344" t="s">
        <v>20791</v>
      </c>
      <c r="AY4344" t="s">
        <v>20792</v>
      </c>
      <c r="AZ4344" t="s">
        <v>883</v>
      </c>
    </row>
    <row r="4345" spans="1:52" x14ac:dyDescent="0.3">
      <c r="A4345">
        <v>2102128</v>
      </c>
      <c r="B4345" t="s">
        <v>20793</v>
      </c>
      <c r="C4345" t="str">
        <f t="shared" si="501"/>
        <v>7492</v>
      </c>
      <c r="D4345" t="s">
        <v>20169</v>
      </c>
      <c r="E4345" t="str">
        <f t="shared" ref="E4345:E4350" si="505">"0100"</f>
        <v>0100</v>
      </c>
      <c r="F4345" t="s">
        <v>54</v>
      </c>
      <c r="G4345" t="str">
        <f>"12"</f>
        <v>12</v>
      </c>
      <c r="H4345" t="s">
        <v>55</v>
      </c>
      <c r="I4345" t="s">
        <v>3086</v>
      </c>
      <c r="J4345" t="s">
        <v>20170</v>
      </c>
      <c r="K4345">
        <v>1</v>
      </c>
      <c r="L4345">
        <v>130164</v>
      </c>
      <c r="M4345">
        <v>2.99</v>
      </c>
      <c r="N4345" t="str">
        <f t="shared" si="499"/>
        <v>0000</v>
      </c>
      <c r="O4345">
        <v>4283</v>
      </c>
      <c r="P4345" t="s">
        <v>72</v>
      </c>
      <c r="Q4345" t="s">
        <v>20244</v>
      </c>
      <c r="R4345" t="s">
        <v>140</v>
      </c>
      <c r="T4345" t="s">
        <v>61</v>
      </c>
      <c r="V4345" t="s">
        <v>20794</v>
      </c>
      <c r="W4345">
        <v>313713</v>
      </c>
      <c r="X4345">
        <v>30480</v>
      </c>
      <c r="Y4345">
        <v>283233</v>
      </c>
      <c r="Z4345">
        <v>261499</v>
      </c>
      <c r="AA4345">
        <v>236499</v>
      </c>
      <c r="AB4345" t="s">
        <v>63</v>
      </c>
      <c r="AC4345" s="1">
        <v>37622</v>
      </c>
      <c r="AD4345">
        <v>26000</v>
      </c>
      <c r="AE4345">
        <v>1566</v>
      </c>
      <c r="AF4345">
        <v>1700</v>
      </c>
      <c r="AG4345" t="s">
        <v>103</v>
      </c>
      <c r="AH4345" t="s">
        <v>76</v>
      </c>
      <c r="AI4345">
        <v>1</v>
      </c>
      <c r="AJ4345">
        <v>2003</v>
      </c>
      <c r="AK4345">
        <v>4</v>
      </c>
      <c r="AL4345">
        <v>2</v>
      </c>
      <c r="AN4345">
        <v>2809</v>
      </c>
      <c r="AO4345">
        <v>32</v>
      </c>
      <c r="AP4345" t="s">
        <v>63</v>
      </c>
      <c r="AQ4345" t="s">
        <v>66</v>
      </c>
      <c r="AR4345">
        <v>4216</v>
      </c>
      <c r="AW4345" t="s">
        <v>20795</v>
      </c>
      <c r="AX4345" t="s">
        <v>20796</v>
      </c>
      <c r="AY4345" t="s">
        <v>20797</v>
      </c>
      <c r="AZ4345" t="s">
        <v>70</v>
      </c>
    </row>
    <row r="4346" spans="1:52" x14ac:dyDescent="0.3">
      <c r="A4346">
        <v>2102594</v>
      </c>
      <c r="B4346" t="s">
        <v>20798</v>
      </c>
      <c r="C4346" t="str">
        <f t="shared" si="501"/>
        <v>7492</v>
      </c>
      <c r="D4346" t="s">
        <v>20169</v>
      </c>
      <c r="E4346" t="str">
        <f t="shared" si="505"/>
        <v>0100</v>
      </c>
      <c r="F4346" t="s">
        <v>54</v>
      </c>
      <c r="G4346" t="str">
        <f t="shared" ref="G4346:G4357" si="506">"13"</f>
        <v>13</v>
      </c>
      <c r="H4346" t="s">
        <v>55</v>
      </c>
      <c r="I4346" t="s">
        <v>3086</v>
      </c>
      <c r="J4346" t="s">
        <v>20170</v>
      </c>
      <c r="K4346">
        <v>1</v>
      </c>
      <c r="L4346">
        <v>126008</v>
      </c>
      <c r="M4346">
        <v>2.89</v>
      </c>
      <c r="N4346" t="str">
        <f t="shared" si="499"/>
        <v>0000</v>
      </c>
      <c r="O4346">
        <v>3794</v>
      </c>
      <c r="P4346" t="s">
        <v>72</v>
      </c>
      <c r="Q4346" t="s">
        <v>20262</v>
      </c>
      <c r="R4346" t="s">
        <v>140</v>
      </c>
      <c r="T4346" t="s">
        <v>61</v>
      </c>
      <c r="V4346" t="s">
        <v>20799</v>
      </c>
      <c r="W4346">
        <v>241228</v>
      </c>
      <c r="X4346">
        <v>29510</v>
      </c>
      <c r="Y4346">
        <v>211718</v>
      </c>
      <c r="Z4346">
        <v>195656</v>
      </c>
      <c r="AA4346">
        <v>170656</v>
      </c>
      <c r="AB4346" t="s">
        <v>63</v>
      </c>
      <c r="AC4346" s="1">
        <v>38534</v>
      </c>
      <c r="AD4346">
        <v>345000</v>
      </c>
      <c r="AE4346">
        <v>1884</v>
      </c>
      <c r="AF4346">
        <v>2444</v>
      </c>
      <c r="AG4346" t="s">
        <v>64</v>
      </c>
      <c r="AH4346" t="s">
        <v>76</v>
      </c>
      <c r="AI4346">
        <v>1</v>
      </c>
      <c r="AJ4346">
        <v>1996</v>
      </c>
      <c r="AK4346">
        <v>3</v>
      </c>
      <c r="AL4346">
        <v>2</v>
      </c>
      <c r="AN4346">
        <v>2227</v>
      </c>
      <c r="AO4346">
        <v>32</v>
      </c>
      <c r="AP4346" t="s">
        <v>63</v>
      </c>
      <c r="AQ4346" t="s">
        <v>66</v>
      </c>
      <c r="AR4346">
        <v>3542</v>
      </c>
      <c r="AW4346" t="s">
        <v>20800</v>
      </c>
      <c r="AX4346" t="s">
        <v>20801</v>
      </c>
      <c r="AY4346" t="s">
        <v>20802</v>
      </c>
      <c r="AZ4346" t="s">
        <v>20803</v>
      </c>
    </row>
    <row r="4347" spans="1:52" x14ac:dyDescent="0.3">
      <c r="A4347">
        <v>2102624</v>
      </c>
      <c r="B4347" t="s">
        <v>20804</v>
      </c>
      <c r="C4347" t="str">
        <f t="shared" si="501"/>
        <v>7492</v>
      </c>
      <c r="D4347" t="s">
        <v>20169</v>
      </c>
      <c r="E4347" t="str">
        <f t="shared" si="505"/>
        <v>0100</v>
      </c>
      <c r="F4347" t="s">
        <v>54</v>
      </c>
      <c r="G4347" t="str">
        <f t="shared" si="506"/>
        <v>13</v>
      </c>
      <c r="H4347" t="s">
        <v>55</v>
      </c>
      <c r="I4347" t="s">
        <v>3086</v>
      </c>
      <c r="J4347" t="s">
        <v>20170</v>
      </c>
      <c r="K4347">
        <v>1</v>
      </c>
      <c r="L4347">
        <v>126008</v>
      </c>
      <c r="M4347">
        <v>2.89</v>
      </c>
      <c r="N4347" t="str">
        <f t="shared" si="499"/>
        <v>0000</v>
      </c>
      <c r="O4347">
        <v>3762</v>
      </c>
      <c r="P4347" t="s">
        <v>72</v>
      </c>
      <c r="Q4347" t="s">
        <v>20262</v>
      </c>
      <c r="R4347" t="s">
        <v>140</v>
      </c>
      <c r="T4347" t="s">
        <v>61</v>
      </c>
      <c r="V4347" t="s">
        <v>20805</v>
      </c>
      <c r="W4347">
        <v>310423</v>
      </c>
      <c r="X4347">
        <v>29510</v>
      </c>
      <c r="Y4347">
        <v>280913</v>
      </c>
      <c r="Z4347">
        <v>238672</v>
      </c>
      <c r="AA4347">
        <v>213672</v>
      </c>
      <c r="AB4347" t="s">
        <v>63</v>
      </c>
      <c r="AC4347" s="1">
        <v>37165</v>
      </c>
      <c r="AD4347">
        <v>25000</v>
      </c>
      <c r="AE4347">
        <v>1461</v>
      </c>
      <c r="AF4347">
        <v>1032</v>
      </c>
      <c r="AG4347" t="s">
        <v>103</v>
      </c>
      <c r="AH4347" t="s">
        <v>76</v>
      </c>
      <c r="AI4347">
        <v>1</v>
      </c>
      <c r="AJ4347">
        <v>2007</v>
      </c>
      <c r="AK4347">
        <v>3</v>
      </c>
      <c r="AL4347">
        <v>3</v>
      </c>
      <c r="AN4347">
        <v>2953</v>
      </c>
      <c r="AO4347">
        <v>32</v>
      </c>
      <c r="AP4347" t="s">
        <v>63</v>
      </c>
      <c r="AQ4347" t="s">
        <v>66</v>
      </c>
      <c r="AR4347">
        <v>4139</v>
      </c>
      <c r="AW4347" t="s">
        <v>20806</v>
      </c>
      <c r="AX4347" t="s">
        <v>20807</v>
      </c>
      <c r="AY4347" t="s">
        <v>20808</v>
      </c>
      <c r="AZ4347" t="s">
        <v>70</v>
      </c>
    </row>
    <row r="4348" spans="1:52" x14ac:dyDescent="0.3">
      <c r="A4348">
        <v>2102713</v>
      </c>
      <c r="B4348" t="s">
        <v>20809</v>
      </c>
      <c r="C4348" t="str">
        <f t="shared" si="501"/>
        <v>7492</v>
      </c>
      <c r="D4348" t="s">
        <v>20169</v>
      </c>
      <c r="E4348" t="str">
        <f t="shared" si="505"/>
        <v>0100</v>
      </c>
      <c r="F4348" t="s">
        <v>54</v>
      </c>
      <c r="G4348" t="str">
        <f t="shared" si="506"/>
        <v>13</v>
      </c>
      <c r="H4348" t="s">
        <v>55</v>
      </c>
      <c r="I4348" t="s">
        <v>3086</v>
      </c>
      <c r="J4348" t="s">
        <v>20170</v>
      </c>
      <c r="K4348">
        <v>1</v>
      </c>
      <c r="L4348">
        <v>120598</v>
      </c>
      <c r="M4348">
        <v>2.77</v>
      </c>
      <c r="N4348" t="str">
        <f t="shared" ref="N4348:N4411" si="507">"0000"</f>
        <v>0000</v>
      </c>
      <c r="O4348">
        <v>6727</v>
      </c>
      <c r="P4348" t="s">
        <v>58</v>
      </c>
      <c r="Q4348" t="s">
        <v>20716</v>
      </c>
      <c r="R4348" t="s">
        <v>82</v>
      </c>
      <c r="T4348" t="s">
        <v>61</v>
      </c>
      <c r="V4348" t="s">
        <v>20810</v>
      </c>
      <c r="W4348">
        <v>342617</v>
      </c>
      <c r="X4348">
        <v>28240</v>
      </c>
      <c r="Y4348">
        <v>314377</v>
      </c>
      <c r="Z4348">
        <v>273056</v>
      </c>
      <c r="AA4348">
        <v>248056</v>
      </c>
      <c r="AB4348" t="s">
        <v>63</v>
      </c>
      <c r="AC4348" s="1">
        <v>41334</v>
      </c>
      <c r="AD4348">
        <v>305000</v>
      </c>
      <c r="AE4348">
        <v>2542</v>
      </c>
      <c r="AF4348">
        <v>2396</v>
      </c>
      <c r="AG4348" t="s">
        <v>64</v>
      </c>
      <c r="AH4348" t="s">
        <v>76</v>
      </c>
      <c r="AI4348">
        <v>1</v>
      </c>
      <c r="AJ4348">
        <v>2003</v>
      </c>
      <c r="AK4348">
        <v>3</v>
      </c>
      <c r="AL4348">
        <v>4</v>
      </c>
      <c r="AN4348">
        <v>2935</v>
      </c>
      <c r="AO4348">
        <v>32</v>
      </c>
      <c r="AP4348" t="s">
        <v>63</v>
      </c>
      <c r="AQ4348" t="s">
        <v>66</v>
      </c>
      <c r="AR4348">
        <v>4808</v>
      </c>
      <c r="AW4348" t="s">
        <v>20811</v>
      </c>
      <c r="AX4348" t="s">
        <v>20812</v>
      </c>
      <c r="AY4348" t="s">
        <v>20813</v>
      </c>
      <c r="AZ4348" t="s">
        <v>70</v>
      </c>
    </row>
    <row r="4349" spans="1:52" x14ac:dyDescent="0.3">
      <c r="A4349">
        <v>2105488</v>
      </c>
      <c r="B4349" t="s">
        <v>20814</v>
      </c>
      <c r="C4349" t="str">
        <f t="shared" si="501"/>
        <v>7492</v>
      </c>
      <c r="D4349" t="s">
        <v>20169</v>
      </c>
      <c r="E4349" t="str">
        <f t="shared" si="505"/>
        <v>0100</v>
      </c>
      <c r="F4349" t="s">
        <v>54</v>
      </c>
      <c r="G4349" t="str">
        <f t="shared" si="506"/>
        <v>13</v>
      </c>
      <c r="H4349" t="s">
        <v>55</v>
      </c>
      <c r="I4349" t="s">
        <v>3086</v>
      </c>
      <c r="J4349" t="s">
        <v>20170</v>
      </c>
      <c r="K4349">
        <v>1</v>
      </c>
      <c r="L4349">
        <v>126034</v>
      </c>
      <c r="M4349">
        <v>2.89</v>
      </c>
      <c r="N4349" t="str">
        <f t="shared" si="507"/>
        <v>0000</v>
      </c>
      <c r="O4349">
        <v>3945</v>
      </c>
      <c r="P4349" t="s">
        <v>72</v>
      </c>
      <c r="Q4349" t="s">
        <v>20206</v>
      </c>
      <c r="R4349" t="s">
        <v>140</v>
      </c>
      <c r="T4349" t="s">
        <v>61</v>
      </c>
      <c r="V4349" t="s">
        <v>20815</v>
      </c>
      <c r="W4349">
        <v>326432</v>
      </c>
      <c r="X4349">
        <v>29510</v>
      </c>
      <c r="Y4349">
        <v>296922</v>
      </c>
      <c r="Z4349">
        <v>257176</v>
      </c>
      <c r="AA4349">
        <v>232176</v>
      </c>
      <c r="AB4349" t="s">
        <v>63</v>
      </c>
      <c r="AC4349" s="1">
        <v>35765</v>
      </c>
      <c r="AD4349">
        <v>28000</v>
      </c>
      <c r="AE4349">
        <v>1221</v>
      </c>
      <c r="AF4349">
        <v>205</v>
      </c>
      <c r="AG4349" t="s">
        <v>103</v>
      </c>
      <c r="AH4349" t="s">
        <v>873</v>
      </c>
      <c r="AI4349">
        <v>1</v>
      </c>
      <c r="AJ4349">
        <v>2000</v>
      </c>
      <c r="AK4349">
        <v>3</v>
      </c>
      <c r="AL4349">
        <v>2</v>
      </c>
      <c r="AN4349">
        <v>2843</v>
      </c>
      <c r="AO4349">
        <v>32</v>
      </c>
      <c r="AP4349" t="s">
        <v>63</v>
      </c>
      <c r="AQ4349" t="s">
        <v>66</v>
      </c>
      <c r="AR4349">
        <v>5580</v>
      </c>
      <c r="AW4349" t="s">
        <v>20816</v>
      </c>
      <c r="AY4349" t="s">
        <v>20817</v>
      </c>
      <c r="AZ4349" t="s">
        <v>70</v>
      </c>
    </row>
    <row r="4350" spans="1:52" x14ac:dyDescent="0.3">
      <c r="A4350">
        <v>2105739</v>
      </c>
      <c r="B4350" t="s">
        <v>20818</v>
      </c>
      <c r="C4350" t="str">
        <f t="shared" si="501"/>
        <v>7492</v>
      </c>
      <c r="D4350" t="s">
        <v>20169</v>
      </c>
      <c r="E4350" t="str">
        <f t="shared" si="505"/>
        <v>0100</v>
      </c>
      <c r="F4350" t="s">
        <v>54</v>
      </c>
      <c r="G4350" t="str">
        <f t="shared" si="506"/>
        <v>13</v>
      </c>
      <c r="H4350" t="s">
        <v>55</v>
      </c>
      <c r="I4350" t="s">
        <v>3086</v>
      </c>
      <c r="J4350" t="s">
        <v>20170</v>
      </c>
      <c r="K4350">
        <v>1</v>
      </c>
      <c r="L4350">
        <v>133471</v>
      </c>
      <c r="M4350">
        <v>3.06</v>
      </c>
      <c r="N4350" t="str">
        <f t="shared" si="507"/>
        <v>0000</v>
      </c>
      <c r="O4350">
        <v>3571</v>
      </c>
      <c r="P4350" t="s">
        <v>72</v>
      </c>
      <c r="Q4350" t="s">
        <v>20206</v>
      </c>
      <c r="R4350" t="s">
        <v>140</v>
      </c>
      <c r="T4350" t="s">
        <v>61</v>
      </c>
      <c r="V4350" t="s">
        <v>20819</v>
      </c>
      <c r="W4350">
        <v>219024</v>
      </c>
      <c r="X4350">
        <v>31250</v>
      </c>
      <c r="Y4350">
        <v>187774</v>
      </c>
      <c r="Z4350">
        <v>178133</v>
      </c>
      <c r="AA4350">
        <v>153133</v>
      </c>
      <c r="AB4350" t="s">
        <v>63</v>
      </c>
      <c r="AC4350" s="1">
        <v>34973</v>
      </c>
      <c r="AD4350">
        <v>18000</v>
      </c>
      <c r="AE4350">
        <v>1104</v>
      </c>
      <c r="AF4350">
        <v>988</v>
      </c>
      <c r="AG4350" t="s">
        <v>103</v>
      </c>
      <c r="AH4350" t="s">
        <v>76</v>
      </c>
      <c r="AI4350">
        <v>1</v>
      </c>
      <c r="AJ4350">
        <v>1997</v>
      </c>
      <c r="AK4350">
        <v>3</v>
      </c>
      <c r="AL4350">
        <v>2</v>
      </c>
      <c r="AN4350">
        <v>1873</v>
      </c>
      <c r="AO4350">
        <v>32</v>
      </c>
      <c r="AP4350" t="s">
        <v>63</v>
      </c>
      <c r="AQ4350" t="s">
        <v>66</v>
      </c>
      <c r="AR4350">
        <v>2839</v>
      </c>
      <c r="AW4350" t="s">
        <v>20820</v>
      </c>
      <c r="AX4350" t="s">
        <v>20821</v>
      </c>
      <c r="AY4350" t="s">
        <v>20822</v>
      </c>
      <c r="AZ4350" t="s">
        <v>70</v>
      </c>
    </row>
    <row r="4351" spans="1:52" x14ac:dyDescent="0.3">
      <c r="A4351">
        <v>2105895</v>
      </c>
      <c r="B4351" t="s">
        <v>20823</v>
      </c>
      <c r="C4351" t="str">
        <f t="shared" si="501"/>
        <v>7492</v>
      </c>
      <c r="D4351" t="s">
        <v>20169</v>
      </c>
      <c r="E4351" t="str">
        <f>"0000"</f>
        <v>0000</v>
      </c>
      <c r="F4351" t="s">
        <v>108</v>
      </c>
      <c r="G4351" t="str">
        <f t="shared" si="506"/>
        <v>13</v>
      </c>
      <c r="H4351" t="s">
        <v>55</v>
      </c>
      <c r="I4351" t="s">
        <v>3086</v>
      </c>
      <c r="J4351" t="s">
        <v>20170</v>
      </c>
      <c r="K4351">
        <v>0</v>
      </c>
      <c r="L4351">
        <v>120002</v>
      </c>
      <c r="M4351">
        <v>2.75</v>
      </c>
      <c r="N4351" t="str">
        <f t="shared" si="507"/>
        <v>0000</v>
      </c>
      <c r="O4351">
        <v>3960</v>
      </c>
      <c r="P4351" t="s">
        <v>72</v>
      </c>
      <c r="Q4351" t="s">
        <v>20206</v>
      </c>
      <c r="R4351" t="s">
        <v>140</v>
      </c>
      <c r="T4351" t="s">
        <v>61</v>
      </c>
      <c r="V4351" t="s">
        <v>20824</v>
      </c>
      <c r="W4351">
        <v>28100</v>
      </c>
      <c r="X4351">
        <v>28100</v>
      </c>
      <c r="Y4351">
        <v>0</v>
      </c>
      <c r="Z4351">
        <v>28100</v>
      </c>
      <c r="AA4351">
        <v>28100</v>
      </c>
      <c r="AB4351" t="s">
        <v>72</v>
      </c>
      <c r="AC4351" s="1">
        <v>44276</v>
      </c>
      <c r="AD4351">
        <v>50000</v>
      </c>
      <c r="AE4351">
        <v>3147</v>
      </c>
      <c r="AF4351">
        <v>1975</v>
      </c>
      <c r="AG4351" t="s">
        <v>103</v>
      </c>
      <c r="AH4351" t="s">
        <v>76</v>
      </c>
      <c r="AR4351">
        <v>0</v>
      </c>
      <c r="AW4351" t="s">
        <v>20825</v>
      </c>
      <c r="AX4351" t="s">
        <v>20826</v>
      </c>
      <c r="AY4351" t="s">
        <v>20827</v>
      </c>
      <c r="AZ4351" t="s">
        <v>1189</v>
      </c>
    </row>
    <row r="4352" spans="1:52" x14ac:dyDescent="0.3">
      <c r="A4352">
        <v>2105976</v>
      </c>
      <c r="B4352" t="s">
        <v>20828</v>
      </c>
      <c r="C4352" t="str">
        <f t="shared" si="501"/>
        <v>7492</v>
      </c>
      <c r="D4352" t="s">
        <v>20169</v>
      </c>
      <c r="E4352" t="str">
        <f>"0000"</f>
        <v>0000</v>
      </c>
      <c r="F4352" t="s">
        <v>108</v>
      </c>
      <c r="G4352" t="str">
        <f t="shared" si="506"/>
        <v>13</v>
      </c>
      <c r="H4352" t="s">
        <v>55</v>
      </c>
      <c r="I4352" t="s">
        <v>3086</v>
      </c>
      <c r="J4352" t="s">
        <v>20170</v>
      </c>
      <c r="K4352">
        <v>0</v>
      </c>
      <c r="L4352">
        <v>129834</v>
      </c>
      <c r="M4352">
        <v>2.98</v>
      </c>
      <c r="N4352" t="str">
        <f t="shared" si="507"/>
        <v>0000</v>
      </c>
      <c r="O4352">
        <v>3808</v>
      </c>
      <c r="P4352" t="s">
        <v>72</v>
      </c>
      <c r="Q4352" t="s">
        <v>20206</v>
      </c>
      <c r="R4352" t="s">
        <v>140</v>
      </c>
      <c r="T4352" t="s">
        <v>61</v>
      </c>
      <c r="V4352" t="s">
        <v>20829</v>
      </c>
      <c r="W4352">
        <v>30400</v>
      </c>
      <c r="X4352">
        <v>30400</v>
      </c>
      <c r="Y4352">
        <v>0</v>
      </c>
      <c r="Z4352">
        <v>30400</v>
      </c>
      <c r="AA4352">
        <v>30400</v>
      </c>
      <c r="AB4352" t="s">
        <v>72</v>
      </c>
      <c r="AC4352" s="1">
        <v>35309</v>
      </c>
      <c r="AD4352">
        <v>29500</v>
      </c>
      <c r="AE4352">
        <v>1154</v>
      </c>
      <c r="AF4352">
        <v>2161</v>
      </c>
      <c r="AG4352" t="s">
        <v>103</v>
      </c>
      <c r="AH4352" t="s">
        <v>873</v>
      </c>
      <c r="AR4352">
        <v>0</v>
      </c>
      <c r="AW4352" t="s">
        <v>20830</v>
      </c>
      <c r="AY4352" t="s">
        <v>20831</v>
      </c>
      <c r="AZ4352" t="s">
        <v>20832</v>
      </c>
    </row>
    <row r="4353" spans="1:52" x14ac:dyDescent="0.3">
      <c r="A4353">
        <v>2106441</v>
      </c>
      <c r="B4353" t="s">
        <v>20833</v>
      </c>
      <c r="C4353" t="str">
        <f t="shared" si="501"/>
        <v>7492</v>
      </c>
      <c r="D4353" t="s">
        <v>20169</v>
      </c>
      <c r="E4353" t="str">
        <f>"0100"</f>
        <v>0100</v>
      </c>
      <c r="F4353" t="s">
        <v>54</v>
      </c>
      <c r="G4353" t="str">
        <f t="shared" si="506"/>
        <v>13</v>
      </c>
      <c r="H4353" t="s">
        <v>55</v>
      </c>
      <c r="I4353" t="s">
        <v>3086</v>
      </c>
      <c r="J4353" t="s">
        <v>20170</v>
      </c>
      <c r="K4353">
        <v>1</v>
      </c>
      <c r="L4353">
        <v>130046</v>
      </c>
      <c r="M4353">
        <v>2.99</v>
      </c>
      <c r="N4353" t="str">
        <f t="shared" si="507"/>
        <v>0000</v>
      </c>
      <c r="O4353">
        <v>3202</v>
      </c>
      <c r="P4353" t="s">
        <v>72</v>
      </c>
      <c r="Q4353" t="s">
        <v>20206</v>
      </c>
      <c r="R4353" t="s">
        <v>140</v>
      </c>
      <c r="T4353" t="s">
        <v>61</v>
      </c>
      <c r="V4353" t="s">
        <v>20834</v>
      </c>
      <c r="W4353">
        <v>244284</v>
      </c>
      <c r="X4353">
        <v>30450</v>
      </c>
      <c r="Y4353">
        <v>213834</v>
      </c>
      <c r="Z4353">
        <v>197321</v>
      </c>
      <c r="AA4353">
        <v>172321</v>
      </c>
      <c r="AB4353" t="s">
        <v>63</v>
      </c>
      <c r="AC4353" s="1">
        <v>38687</v>
      </c>
      <c r="AD4353">
        <v>349000</v>
      </c>
      <c r="AE4353">
        <v>1955</v>
      </c>
      <c r="AF4353">
        <v>928</v>
      </c>
      <c r="AG4353" t="s">
        <v>64</v>
      </c>
      <c r="AH4353" t="s">
        <v>76</v>
      </c>
      <c r="AI4353">
        <v>1</v>
      </c>
      <c r="AJ4353">
        <v>2003</v>
      </c>
      <c r="AK4353">
        <v>3</v>
      </c>
      <c r="AL4353">
        <v>2</v>
      </c>
      <c r="AN4353">
        <v>2116</v>
      </c>
      <c r="AO4353">
        <v>32</v>
      </c>
      <c r="AP4353" t="s">
        <v>72</v>
      </c>
      <c r="AQ4353" t="s">
        <v>66</v>
      </c>
      <c r="AR4353">
        <v>3045</v>
      </c>
      <c r="AW4353" t="s">
        <v>20835</v>
      </c>
      <c r="AX4353" t="s">
        <v>20836</v>
      </c>
      <c r="AY4353" t="s">
        <v>20837</v>
      </c>
      <c r="AZ4353" t="s">
        <v>70</v>
      </c>
    </row>
    <row r="4354" spans="1:52" x14ac:dyDescent="0.3">
      <c r="A4354">
        <v>2106522</v>
      </c>
      <c r="B4354" t="s">
        <v>20838</v>
      </c>
      <c r="C4354" t="str">
        <f t="shared" ref="C4354:C4417" si="508">"7492"</f>
        <v>7492</v>
      </c>
      <c r="D4354" t="s">
        <v>20169</v>
      </c>
      <c r="E4354" t="str">
        <f>"0100"</f>
        <v>0100</v>
      </c>
      <c r="F4354" t="s">
        <v>54</v>
      </c>
      <c r="G4354" t="str">
        <f t="shared" si="506"/>
        <v>13</v>
      </c>
      <c r="H4354" t="s">
        <v>55</v>
      </c>
      <c r="I4354" t="s">
        <v>3086</v>
      </c>
      <c r="J4354" t="s">
        <v>20170</v>
      </c>
      <c r="K4354">
        <v>1</v>
      </c>
      <c r="L4354">
        <v>131866</v>
      </c>
      <c r="M4354">
        <v>3.03</v>
      </c>
      <c r="N4354" t="str">
        <f t="shared" si="507"/>
        <v>0000</v>
      </c>
      <c r="O4354">
        <v>3120</v>
      </c>
      <c r="P4354" t="s">
        <v>72</v>
      </c>
      <c r="Q4354" t="s">
        <v>20206</v>
      </c>
      <c r="R4354" t="s">
        <v>140</v>
      </c>
      <c r="T4354" t="s">
        <v>61</v>
      </c>
      <c r="V4354" t="s">
        <v>20839</v>
      </c>
      <c r="W4354">
        <v>302969</v>
      </c>
      <c r="X4354">
        <v>30880</v>
      </c>
      <c r="Y4354">
        <v>272089</v>
      </c>
      <c r="Z4354">
        <v>234628</v>
      </c>
      <c r="AA4354">
        <v>209628</v>
      </c>
      <c r="AB4354" t="s">
        <v>63</v>
      </c>
      <c r="AC4354" s="1">
        <v>37956</v>
      </c>
      <c r="AD4354">
        <v>23000</v>
      </c>
      <c r="AE4354">
        <v>1668</v>
      </c>
      <c r="AF4354">
        <v>2259</v>
      </c>
      <c r="AG4354" t="s">
        <v>103</v>
      </c>
      <c r="AH4354" t="s">
        <v>76</v>
      </c>
      <c r="AI4354">
        <v>1</v>
      </c>
      <c r="AJ4354">
        <v>2007</v>
      </c>
      <c r="AK4354">
        <v>4</v>
      </c>
      <c r="AL4354">
        <v>3</v>
      </c>
      <c r="AN4354">
        <v>2850</v>
      </c>
      <c r="AO4354">
        <v>32</v>
      </c>
      <c r="AP4354" t="s">
        <v>72</v>
      </c>
      <c r="AQ4354" t="s">
        <v>66</v>
      </c>
      <c r="AR4354">
        <v>4115</v>
      </c>
      <c r="AW4354" t="s">
        <v>20840</v>
      </c>
      <c r="AX4354" t="s">
        <v>20841</v>
      </c>
      <c r="AY4354" t="s">
        <v>20842</v>
      </c>
      <c r="AZ4354" t="s">
        <v>70</v>
      </c>
    </row>
    <row r="4355" spans="1:52" x14ac:dyDescent="0.3">
      <c r="A4355">
        <v>2106573</v>
      </c>
      <c r="B4355" t="s">
        <v>20843</v>
      </c>
      <c r="C4355" t="str">
        <f t="shared" si="508"/>
        <v>7492</v>
      </c>
      <c r="D4355" t="s">
        <v>20169</v>
      </c>
      <c r="E4355" t="str">
        <f>"0000"</f>
        <v>0000</v>
      </c>
      <c r="F4355" t="s">
        <v>108</v>
      </c>
      <c r="G4355" t="str">
        <f t="shared" si="506"/>
        <v>13</v>
      </c>
      <c r="H4355" t="s">
        <v>55</v>
      </c>
      <c r="I4355" t="s">
        <v>3086</v>
      </c>
      <c r="J4355" t="s">
        <v>20170</v>
      </c>
      <c r="K4355">
        <v>0</v>
      </c>
      <c r="L4355">
        <v>120001</v>
      </c>
      <c r="M4355">
        <v>2.75</v>
      </c>
      <c r="N4355" t="str">
        <f t="shared" si="507"/>
        <v>0000</v>
      </c>
      <c r="O4355">
        <v>3274</v>
      </c>
      <c r="P4355" t="s">
        <v>72</v>
      </c>
      <c r="Q4355" t="s">
        <v>20212</v>
      </c>
      <c r="R4355" t="s">
        <v>140</v>
      </c>
      <c r="T4355" t="s">
        <v>61</v>
      </c>
      <c r="V4355" t="s">
        <v>20844</v>
      </c>
      <c r="W4355">
        <v>28100</v>
      </c>
      <c r="X4355">
        <v>28100</v>
      </c>
      <c r="Y4355">
        <v>0</v>
      </c>
      <c r="Z4355">
        <v>28100</v>
      </c>
      <c r="AA4355">
        <v>28100</v>
      </c>
      <c r="AB4355" t="s">
        <v>72</v>
      </c>
      <c r="AC4355" s="1">
        <v>36770</v>
      </c>
      <c r="AD4355">
        <v>21000</v>
      </c>
      <c r="AE4355">
        <v>1389</v>
      </c>
      <c r="AF4355">
        <v>225</v>
      </c>
      <c r="AG4355" t="s">
        <v>103</v>
      </c>
      <c r="AH4355" t="s">
        <v>76</v>
      </c>
      <c r="AR4355">
        <v>0</v>
      </c>
      <c r="AW4355" t="s">
        <v>20845</v>
      </c>
      <c r="AX4355" t="s">
        <v>20846</v>
      </c>
      <c r="AY4355" t="s">
        <v>20847</v>
      </c>
      <c r="AZ4355" t="s">
        <v>20848</v>
      </c>
    </row>
    <row r="4356" spans="1:52" x14ac:dyDescent="0.3">
      <c r="A4356">
        <v>2106719</v>
      </c>
      <c r="B4356" t="s">
        <v>20849</v>
      </c>
      <c r="C4356" t="str">
        <f t="shared" si="508"/>
        <v>7492</v>
      </c>
      <c r="D4356" t="s">
        <v>20169</v>
      </c>
      <c r="E4356" t="str">
        <f>"0100"</f>
        <v>0100</v>
      </c>
      <c r="F4356" t="s">
        <v>54</v>
      </c>
      <c r="G4356" t="str">
        <f t="shared" si="506"/>
        <v>13</v>
      </c>
      <c r="H4356" t="s">
        <v>55</v>
      </c>
      <c r="I4356" t="s">
        <v>3086</v>
      </c>
      <c r="J4356" t="s">
        <v>20170</v>
      </c>
      <c r="K4356">
        <v>1</v>
      </c>
      <c r="L4356">
        <v>145585</v>
      </c>
      <c r="M4356">
        <v>3.34</v>
      </c>
      <c r="N4356" t="str">
        <f t="shared" si="507"/>
        <v>0000</v>
      </c>
      <c r="O4356">
        <v>3105</v>
      </c>
      <c r="P4356" t="s">
        <v>72</v>
      </c>
      <c r="Q4356" t="s">
        <v>20206</v>
      </c>
      <c r="R4356" t="s">
        <v>140</v>
      </c>
      <c r="T4356" t="s">
        <v>61</v>
      </c>
      <c r="V4356" t="s">
        <v>20850</v>
      </c>
      <c r="W4356">
        <v>260633</v>
      </c>
      <c r="X4356">
        <v>34090</v>
      </c>
      <c r="Y4356">
        <v>226543</v>
      </c>
      <c r="Z4356">
        <v>201417</v>
      </c>
      <c r="AA4356">
        <v>176417</v>
      </c>
      <c r="AB4356" t="s">
        <v>63</v>
      </c>
      <c r="AC4356" s="1">
        <v>36373</v>
      </c>
      <c r="AD4356">
        <v>187500</v>
      </c>
      <c r="AE4356">
        <v>1320</v>
      </c>
      <c r="AF4356">
        <v>790</v>
      </c>
      <c r="AG4356" t="s">
        <v>64</v>
      </c>
      <c r="AH4356" t="s">
        <v>76</v>
      </c>
      <c r="AI4356">
        <v>1</v>
      </c>
      <c r="AJ4356">
        <v>1990</v>
      </c>
      <c r="AK4356">
        <v>3</v>
      </c>
      <c r="AL4356">
        <v>3</v>
      </c>
      <c r="AN4356">
        <v>2369</v>
      </c>
      <c r="AO4356">
        <v>32</v>
      </c>
      <c r="AP4356" t="s">
        <v>63</v>
      </c>
      <c r="AQ4356" t="s">
        <v>66</v>
      </c>
      <c r="AR4356">
        <v>3191</v>
      </c>
      <c r="AW4356" t="s">
        <v>20851</v>
      </c>
      <c r="AX4356" t="s">
        <v>20852</v>
      </c>
      <c r="AY4356" t="s">
        <v>20853</v>
      </c>
      <c r="AZ4356" t="s">
        <v>20365</v>
      </c>
    </row>
    <row r="4357" spans="1:52" x14ac:dyDescent="0.3">
      <c r="A4357">
        <v>2106808</v>
      </c>
      <c r="B4357" t="s">
        <v>20854</v>
      </c>
      <c r="C4357" t="str">
        <f t="shared" si="508"/>
        <v>7492</v>
      </c>
      <c r="D4357" t="s">
        <v>20169</v>
      </c>
      <c r="E4357" t="str">
        <f>"0100"</f>
        <v>0100</v>
      </c>
      <c r="F4357" t="s">
        <v>54</v>
      </c>
      <c r="G4357" t="str">
        <f t="shared" si="506"/>
        <v>13</v>
      </c>
      <c r="H4357" t="s">
        <v>55</v>
      </c>
      <c r="I4357" t="s">
        <v>3086</v>
      </c>
      <c r="J4357" t="s">
        <v>20170</v>
      </c>
      <c r="K4357">
        <v>1</v>
      </c>
      <c r="L4357">
        <v>120000</v>
      </c>
      <c r="M4357">
        <v>2.75</v>
      </c>
      <c r="N4357" t="str">
        <f t="shared" si="507"/>
        <v>0000</v>
      </c>
      <c r="O4357">
        <v>3415</v>
      </c>
      <c r="P4357" t="s">
        <v>72</v>
      </c>
      <c r="Q4357" t="s">
        <v>7441</v>
      </c>
      <c r="R4357" t="s">
        <v>140</v>
      </c>
      <c r="T4357" t="s">
        <v>61</v>
      </c>
      <c r="V4357" t="s">
        <v>20855</v>
      </c>
      <c r="W4357">
        <v>241095</v>
      </c>
      <c r="X4357">
        <v>28100</v>
      </c>
      <c r="Y4357">
        <v>212995</v>
      </c>
      <c r="Z4357">
        <v>155429</v>
      </c>
      <c r="AA4357">
        <v>130429</v>
      </c>
      <c r="AB4357" t="s">
        <v>63</v>
      </c>
      <c r="AC4357" s="1">
        <v>42705</v>
      </c>
      <c r="AD4357">
        <v>23500</v>
      </c>
      <c r="AE4357">
        <v>2798</v>
      </c>
      <c r="AF4357">
        <v>246</v>
      </c>
      <c r="AG4357" t="s">
        <v>103</v>
      </c>
      <c r="AH4357" t="s">
        <v>76</v>
      </c>
      <c r="AI4357">
        <v>1</v>
      </c>
      <c r="AJ4357">
        <v>2018</v>
      </c>
      <c r="AK4357">
        <v>3</v>
      </c>
      <c r="AL4357">
        <v>2</v>
      </c>
      <c r="AN4357">
        <v>2478</v>
      </c>
      <c r="AO4357">
        <v>32</v>
      </c>
      <c r="AP4357" t="s">
        <v>72</v>
      </c>
      <c r="AQ4357" t="s">
        <v>66</v>
      </c>
      <c r="AR4357">
        <v>3426</v>
      </c>
      <c r="AW4357" t="s">
        <v>20856</v>
      </c>
      <c r="AX4357" t="s">
        <v>20857</v>
      </c>
      <c r="AY4357" t="s">
        <v>20858</v>
      </c>
      <c r="AZ4357" t="s">
        <v>70</v>
      </c>
    </row>
    <row r="4358" spans="1:52" x14ac:dyDescent="0.3">
      <c r="A4358">
        <v>2100885</v>
      </c>
      <c r="B4358" t="s">
        <v>20859</v>
      </c>
      <c r="C4358" t="str">
        <f t="shared" si="508"/>
        <v>7492</v>
      </c>
      <c r="D4358" t="s">
        <v>20169</v>
      </c>
      <c r="E4358" t="str">
        <f>"0100"</f>
        <v>0100</v>
      </c>
      <c r="F4358" t="s">
        <v>54</v>
      </c>
      <c r="G4358" t="str">
        <f>"12"</f>
        <v>12</v>
      </c>
      <c r="H4358" t="s">
        <v>55</v>
      </c>
      <c r="I4358" t="s">
        <v>3086</v>
      </c>
      <c r="J4358" t="s">
        <v>20170</v>
      </c>
      <c r="K4358">
        <v>1</v>
      </c>
      <c r="L4358">
        <v>131356</v>
      </c>
      <c r="M4358">
        <v>3.02</v>
      </c>
      <c r="N4358" t="str">
        <f t="shared" si="507"/>
        <v>0000</v>
      </c>
      <c r="O4358">
        <v>6120</v>
      </c>
      <c r="P4358" t="s">
        <v>58</v>
      </c>
      <c r="Q4358" t="s">
        <v>330</v>
      </c>
      <c r="R4358" t="s">
        <v>331</v>
      </c>
      <c r="T4358" t="s">
        <v>61</v>
      </c>
      <c r="V4358" t="s">
        <v>20860</v>
      </c>
      <c r="W4358">
        <v>375842</v>
      </c>
      <c r="X4358">
        <v>30760</v>
      </c>
      <c r="Y4358">
        <v>345082</v>
      </c>
      <c r="Z4358">
        <v>375842</v>
      </c>
      <c r="AA4358">
        <v>340842</v>
      </c>
      <c r="AB4358" t="s">
        <v>63</v>
      </c>
      <c r="AC4358" s="1">
        <v>43060</v>
      </c>
      <c r="AD4358">
        <v>50000</v>
      </c>
      <c r="AE4358">
        <v>2868</v>
      </c>
      <c r="AF4358">
        <v>369</v>
      </c>
      <c r="AG4358" t="s">
        <v>103</v>
      </c>
      <c r="AH4358" t="s">
        <v>76</v>
      </c>
      <c r="AI4358">
        <v>1</v>
      </c>
      <c r="AJ4358">
        <v>2019</v>
      </c>
      <c r="AK4358">
        <v>3</v>
      </c>
      <c r="AL4358">
        <v>3</v>
      </c>
      <c r="AN4358">
        <v>3349</v>
      </c>
      <c r="AO4358">
        <v>32</v>
      </c>
      <c r="AP4358" t="s">
        <v>63</v>
      </c>
      <c r="AQ4358" t="s">
        <v>66</v>
      </c>
      <c r="AR4358">
        <v>4522</v>
      </c>
      <c r="AW4358" t="s">
        <v>20861</v>
      </c>
      <c r="AX4358" t="s">
        <v>20862</v>
      </c>
      <c r="AY4358" t="s">
        <v>20863</v>
      </c>
      <c r="AZ4358" t="s">
        <v>20864</v>
      </c>
    </row>
    <row r="4359" spans="1:52" x14ac:dyDescent="0.3">
      <c r="A4359">
        <v>2102047</v>
      </c>
      <c r="B4359" t="s">
        <v>20865</v>
      </c>
      <c r="C4359" t="str">
        <f t="shared" si="508"/>
        <v>7492</v>
      </c>
      <c r="D4359" t="s">
        <v>20169</v>
      </c>
      <c r="E4359" t="str">
        <f>"0100"</f>
        <v>0100</v>
      </c>
      <c r="F4359" t="s">
        <v>54</v>
      </c>
      <c r="G4359" t="str">
        <f>"07"</f>
        <v>07</v>
      </c>
      <c r="H4359" t="s">
        <v>55</v>
      </c>
      <c r="I4359" t="s">
        <v>56</v>
      </c>
      <c r="J4359" t="s">
        <v>20170</v>
      </c>
      <c r="K4359">
        <v>1</v>
      </c>
      <c r="L4359">
        <v>304000</v>
      </c>
      <c r="M4359">
        <v>6.98</v>
      </c>
      <c r="N4359" t="str">
        <f t="shared" si="507"/>
        <v>0000</v>
      </c>
      <c r="O4359">
        <v>4020</v>
      </c>
      <c r="P4359" t="s">
        <v>72</v>
      </c>
      <c r="Q4359" t="s">
        <v>7441</v>
      </c>
      <c r="R4359" t="s">
        <v>140</v>
      </c>
      <c r="T4359" t="s">
        <v>61</v>
      </c>
      <c r="V4359" t="s">
        <v>20866</v>
      </c>
      <c r="W4359">
        <v>358495</v>
      </c>
      <c r="X4359">
        <v>90030</v>
      </c>
      <c r="Y4359">
        <v>268465</v>
      </c>
      <c r="Z4359">
        <v>317882</v>
      </c>
      <c r="AA4359">
        <v>292882</v>
      </c>
      <c r="AB4359" t="s">
        <v>63</v>
      </c>
      <c r="AC4359" s="1">
        <v>43188</v>
      </c>
      <c r="AD4359">
        <v>390000</v>
      </c>
      <c r="AE4359">
        <v>2891</v>
      </c>
      <c r="AF4359">
        <v>651</v>
      </c>
      <c r="AG4359" t="s">
        <v>64</v>
      </c>
      <c r="AH4359" t="s">
        <v>76</v>
      </c>
      <c r="AI4359">
        <v>1</v>
      </c>
      <c r="AJ4359">
        <v>2000</v>
      </c>
      <c r="AK4359">
        <v>3</v>
      </c>
      <c r="AL4359">
        <v>3</v>
      </c>
      <c r="AN4359">
        <v>2698</v>
      </c>
      <c r="AO4359">
        <v>32</v>
      </c>
      <c r="AP4359" t="s">
        <v>63</v>
      </c>
      <c r="AQ4359" t="s">
        <v>66</v>
      </c>
      <c r="AR4359">
        <v>4159</v>
      </c>
      <c r="AW4359" t="s">
        <v>20867</v>
      </c>
      <c r="AX4359" t="s">
        <v>20868</v>
      </c>
      <c r="AY4359" t="s">
        <v>20869</v>
      </c>
      <c r="AZ4359" t="s">
        <v>20870</v>
      </c>
    </row>
    <row r="4360" spans="1:52" x14ac:dyDescent="0.3">
      <c r="A4360">
        <v>2102195</v>
      </c>
      <c r="B4360" t="s">
        <v>20871</v>
      </c>
      <c r="C4360" t="str">
        <f t="shared" si="508"/>
        <v>7492</v>
      </c>
      <c r="D4360" t="s">
        <v>20169</v>
      </c>
      <c r="E4360" t="str">
        <f>"0100"</f>
        <v>0100</v>
      </c>
      <c r="F4360" t="s">
        <v>54</v>
      </c>
      <c r="G4360" t="str">
        <f>"12"</f>
        <v>12</v>
      </c>
      <c r="H4360" t="s">
        <v>55</v>
      </c>
      <c r="I4360" t="s">
        <v>3086</v>
      </c>
      <c r="J4360" t="s">
        <v>20170</v>
      </c>
      <c r="K4360">
        <v>1</v>
      </c>
      <c r="L4360">
        <v>133703</v>
      </c>
      <c r="M4360">
        <v>3.07</v>
      </c>
      <c r="N4360" t="str">
        <f t="shared" si="507"/>
        <v>0000</v>
      </c>
      <c r="O4360">
        <v>4367</v>
      </c>
      <c r="P4360" t="s">
        <v>72</v>
      </c>
      <c r="Q4360" t="s">
        <v>20244</v>
      </c>
      <c r="R4360" t="s">
        <v>140</v>
      </c>
      <c r="T4360" t="s">
        <v>61</v>
      </c>
      <c r="V4360" t="s">
        <v>20872</v>
      </c>
      <c r="W4360">
        <v>303301</v>
      </c>
      <c r="X4360">
        <v>31310</v>
      </c>
      <c r="Y4360">
        <v>271991</v>
      </c>
      <c r="Z4360">
        <v>300210</v>
      </c>
      <c r="AA4360">
        <v>270210</v>
      </c>
      <c r="AB4360" t="s">
        <v>63</v>
      </c>
      <c r="AC4360" s="1">
        <v>43194</v>
      </c>
      <c r="AD4360">
        <v>55000</v>
      </c>
      <c r="AE4360">
        <v>2892</v>
      </c>
      <c r="AF4360">
        <v>2386</v>
      </c>
      <c r="AG4360" t="s">
        <v>103</v>
      </c>
      <c r="AH4360" t="s">
        <v>76</v>
      </c>
      <c r="AI4360">
        <v>1</v>
      </c>
      <c r="AJ4360">
        <v>2019</v>
      </c>
      <c r="AK4360">
        <v>3</v>
      </c>
      <c r="AL4360">
        <v>2</v>
      </c>
      <c r="AN4360">
        <v>1808</v>
      </c>
      <c r="AO4360">
        <v>32</v>
      </c>
      <c r="AP4360" t="s">
        <v>63</v>
      </c>
      <c r="AQ4360" t="s">
        <v>66</v>
      </c>
      <c r="AR4360">
        <v>2897</v>
      </c>
      <c r="AW4360" t="s">
        <v>20873</v>
      </c>
      <c r="AX4360" t="s">
        <v>20874</v>
      </c>
      <c r="AY4360" t="s">
        <v>20875</v>
      </c>
      <c r="AZ4360" t="s">
        <v>70</v>
      </c>
    </row>
    <row r="4361" spans="1:52" x14ac:dyDescent="0.3">
      <c r="A4361">
        <v>2102373</v>
      </c>
      <c r="B4361" t="s">
        <v>20876</v>
      </c>
      <c r="C4361" t="str">
        <f t="shared" si="508"/>
        <v>7492</v>
      </c>
      <c r="D4361" t="s">
        <v>20169</v>
      </c>
      <c r="E4361" t="str">
        <f>"0000"</f>
        <v>0000</v>
      </c>
      <c r="F4361" t="s">
        <v>108</v>
      </c>
      <c r="G4361" t="str">
        <f>"12"</f>
        <v>12</v>
      </c>
      <c r="H4361" t="s">
        <v>55</v>
      </c>
      <c r="I4361" t="s">
        <v>3086</v>
      </c>
      <c r="J4361" t="s">
        <v>20170</v>
      </c>
      <c r="K4361">
        <v>0</v>
      </c>
      <c r="L4361">
        <v>121402</v>
      </c>
      <c r="M4361">
        <v>2.79</v>
      </c>
      <c r="N4361" t="str">
        <f t="shared" si="507"/>
        <v>0000</v>
      </c>
      <c r="O4361">
        <v>6458</v>
      </c>
      <c r="P4361" t="s">
        <v>58</v>
      </c>
      <c r="Q4361" t="s">
        <v>20609</v>
      </c>
      <c r="R4361" t="s">
        <v>82</v>
      </c>
      <c r="T4361" t="s">
        <v>61</v>
      </c>
      <c r="V4361" t="s">
        <v>20877</v>
      </c>
      <c r="W4361">
        <v>28430</v>
      </c>
      <c r="X4361">
        <v>28430</v>
      </c>
      <c r="Y4361">
        <v>0</v>
      </c>
      <c r="Z4361">
        <v>28430</v>
      </c>
      <c r="AA4361">
        <v>28430</v>
      </c>
      <c r="AB4361" t="s">
        <v>72</v>
      </c>
      <c r="AC4361" s="1">
        <v>44168</v>
      </c>
      <c r="AD4361">
        <v>56000</v>
      </c>
      <c r="AE4361">
        <v>3115</v>
      </c>
      <c r="AF4361">
        <v>2389</v>
      </c>
      <c r="AG4361" t="s">
        <v>103</v>
      </c>
      <c r="AH4361" t="s">
        <v>76</v>
      </c>
      <c r="AR4361">
        <v>0</v>
      </c>
      <c r="AW4361" t="s">
        <v>20878</v>
      </c>
      <c r="AX4361" t="s">
        <v>20879</v>
      </c>
      <c r="AY4361" t="s">
        <v>20880</v>
      </c>
      <c r="AZ4361" t="s">
        <v>20881</v>
      </c>
    </row>
    <row r="4362" spans="1:52" x14ac:dyDescent="0.3">
      <c r="A4362">
        <v>2105593</v>
      </c>
      <c r="B4362" t="s">
        <v>20882</v>
      </c>
      <c r="C4362" t="str">
        <f t="shared" si="508"/>
        <v>7492</v>
      </c>
      <c r="D4362" t="s">
        <v>20169</v>
      </c>
      <c r="E4362" t="str">
        <f>"0100"</f>
        <v>0100</v>
      </c>
      <c r="F4362" t="s">
        <v>54</v>
      </c>
      <c r="G4362" t="str">
        <f t="shared" ref="G4362:G4368" si="509">"13"</f>
        <v>13</v>
      </c>
      <c r="H4362" t="s">
        <v>55</v>
      </c>
      <c r="I4362" t="s">
        <v>3086</v>
      </c>
      <c r="J4362" t="s">
        <v>20170</v>
      </c>
      <c r="K4362">
        <v>1</v>
      </c>
      <c r="L4362">
        <v>145081</v>
      </c>
      <c r="M4362">
        <v>3.33</v>
      </c>
      <c r="N4362" t="str">
        <f t="shared" si="507"/>
        <v>0000</v>
      </c>
      <c r="O4362">
        <v>3911</v>
      </c>
      <c r="P4362" t="s">
        <v>72</v>
      </c>
      <c r="Q4362" t="s">
        <v>20206</v>
      </c>
      <c r="R4362" t="s">
        <v>140</v>
      </c>
      <c r="T4362" t="s">
        <v>61</v>
      </c>
      <c r="V4362" t="s">
        <v>20883</v>
      </c>
      <c r="W4362">
        <v>319002</v>
      </c>
      <c r="X4362">
        <v>33970</v>
      </c>
      <c r="Y4362">
        <v>285032</v>
      </c>
      <c r="Z4362">
        <v>319002</v>
      </c>
      <c r="AA4362">
        <v>319002</v>
      </c>
      <c r="AB4362" t="s">
        <v>63</v>
      </c>
      <c r="AC4362" s="1">
        <v>44102</v>
      </c>
      <c r="AD4362">
        <v>450000</v>
      </c>
      <c r="AE4362">
        <v>3097</v>
      </c>
      <c r="AF4362">
        <v>966</v>
      </c>
      <c r="AG4362" t="s">
        <v>64</v>
      </c>
      <c r="AH4362" t="s">
        <v>76</v>
      </c>
      <c r="AI4362">
        <v>1</v>
      </c>
      <c r="AJ4362">
        <v>2008</v>
      </c>
      <c r="AK4362">
        <v>4</v>
      </c>
      <c r="AL4362">
        <v>3</v>
      </c>
      <c r="AN4362">
        <v>2916</v>
      </c>
      <c r="AO4362">
        <v>32</v>
      </c>
      <c r="AP4362" t="s">
        <v>63</v>
      </c>
      <c r="AQ4362" t="s">
        <v>66</v>
      </c>
      <c r="AR4362">
        <v>3994</v>
      </c>
      <c r="AW4362" t="s">
        <v>20884</v>
      </c>
      <c r="AX4362" t="s">
        <v>20885</v>
      </c>
      <c r="AY4362" t="s">
        <v>20886</v>
      </c>
      <c r="AZ4362" t="s">
        <v>70</v>
      </c>
    </row>
    <row r="4363" spans="1:52" x14ac:dyDescent="0.3">
      <c r="A4363">
        <v>2105861</v>
      </c>
      <c r="B4363" t="s">
        <v>20887</v>
      </c>
      <c r="C4363" t="str">
        <f t="shared" si="508"/>
        <v>7492</v>
      </c>
      <c r="D4363" t="s">
        <v>20169</v>
      </c>
      <c r="E4363" t="str">
        <f>"0000"</f>
        <v>0000</v>
      </c>
      <c r="F4363" t="s">
        <v>108</v>
      </c>
      <c r="G4363" t="str">
        <f t="shared" si="509"/>
        <v>13</v>
      </c>
      <c r="H4363" t="s">
        <v>55</v>
      </c>
      <c r="I4363" t="s">
        <v>3086</v>
      </c>
      <c r="J4363" t="s">
        <v>20170</v>
      </c>
      <c r="K4363">
        <v>0</v>
      </c>
      <c r="L4363">
        <v>120003</v>
      </c>
      <c r="M4363">
        <v>2.75</v>
      </c>
      <c r="N4363" t="str">
        <f t="shared" si="507"/>
        <v>0000</v>
      </c>
      <c r="O4363">
        <v>3952</v>
      </c>
      <c r="P4363" t="s">
        <v>72</v>
      </c>
      <c r="Q4363" t="s">
        <v>20206</v>
      </c>
      <c r="R4363" t="s">
        <v>140</v>
      </c>
      <c r="T4363" t="s">
        <v>61</v>
      </c>
      <c r="V4363" t="s">
        <v>20888</v>
      </c>
      <c r="W4363">
        <v>28100</v>
      </c>
      <c r="X4363">
        <v>28100</v>
      </c>
      <c r="Y4363">
        <v>0</v>
      </c>
      <c r="Z4363">
        <v>28100</v>
      </c>
      <c r="AA4363">
        <v>28100</v>
      </c>
      <c r="AB4363" t="s">
        <v>72</v>
      </c>
      <c r="AC4363" s="1">
        <v>44012</v>
      </c>
      <c r="AD4363">
        <v>39000</v>
      </c>
      <c r="AE4363">
        <v>3074</v>
      </c>
      <c r="AF4363">
        <v>1888</v>
      </c>
      <c r="AG4363" t="s">
        <v>103</v>
      </c>
      <c r="AH4363" t="s">
        <v>76</v>
      </c>
      <c r="AR4363">
        <v>0</v>
      </c>
      <c r="AW4363" t="s">
        <v>20889</v>
      </c>
      <c r="AX4363" t="s">
        <v>20890</v>
      </c>
      <c r="AY4363" t="s">
        <v>20891</v>
      </c>
      <c r="AZ4363" t="s">
        <v>14708</v>
      </c>
    </row>
    <row r="4364" spans="1:52" x14ac:dyDescent="0.3">
      <c r="A4364">
        <v>2106131</v>
      </c>
      <c r="B4364" t="s">
        <v>20892</v>
      </c>
      <c r="C4364" t="str">
        <f t="shared" si="508"/>
        <v>7492</v>
      </c>
      <c r="D4364" t="s">
        <v>20169</v>
      </c>
      <c r="E4364" t="str">
        <f>"0100"</f>
        <v>0100</v>
      </c>
      <c r="F4364" t="s">
        <v>54</v>
      </c>
      <c r="G4364" t="str">
        <f t="shared" si="509"/>
        <v>13</v>
      </c>
      <c r="H4364" t="s">
        <v>55</v>
      </c>
      <c r="I4364" t="s">
        <v>3086</v>
      </c>
      <c r="J4364" t="s">
        <v>20170</v>
      </c>
      <c r="K4364">
        <v>1</v>
      </c>
      <c r="L4364">
        <v>121400</v>
      </c>
      <c r="M4364">
        <v>2.79</v>
      </c>
      <c r="N4364" t="str">
        <f t="shared" si="507"/>
        <v>0000</v>
      </c>
      <c r="O4364">
        <v>3980</v>
      </c>
      <c r="P4364" t="s">
        <v>72</v>
      </c>
      <c r="Q4364" t="s">
        <v>20206</v>
      </c>
      <c r="R4364" t="s">
        <v>140</v>
      </c>
      <c r="T4364" t="s">
        <v>61</v>
      </c>
      <c r="V4364" t="s">
        <v>20893</v>
      </c>
      <c r="W4364">
        <v>207762</v>
      </c>
      <c r="X4364">
        <v>28430</v>
      </c>
      <c r="Y4364">
        <v>179332</v>
      </c>
      <c r="Z4364">
        <v>183150</v>
      </c>
      <c r="AA4364">
        <v>152650</v>
      </c>
      <c r="AB4364" t="s">
        <v>63</v>
      </c>
      <c r="AC4364" s="1">
        <v>42300</v>
      </c>
      <c r="AD4364">
        <v>205000</v>
      </c>
      <c r="AE4364">
        <v>2720</v>
      </c>
      <c r="AF4364">
        <v>177</v>
      </c>
      <c r="AG4364" t="s">
        <v>64</v>
      </c>
      <c r="AH4364" t="s">
        <v>76</v>
      </c>
      <c r="AI4364">
        <v>1</v>
      </c>
      <c r="AJ4364">
        <v>1997</v>
      </c>
      <c r="AK4364">
        <v>3</v>
      </c>
      <c r="AL4364">
        <v>2</v>
      </c>
      <c r="AN4364">
        <v>1754</v>
      </c>
      <c r="AO4364">
        <v>32</v>
      </c>
      <c r="AP4364" t="s">
        <v>63</v>
      </c>
      <c r="AQ4364" t="s">
        <v>66</v>
      </c>
      <c r="AR4364">
        <v>2039</v>
      </c>
      <c r="AW4364" t="s">
        <v>20894</v>
      </c>
      <c r="AY4364" t="s">
        <v>20895</v>
      </c>
      <c r="AZ4364" t="s">
        <v>70</v>
      </c>
    </row>
    <row r="4365" spans="1:52" x14ac:dyDescent="0.3">
      <c r="A4365">
        <v>2106361</v>
      </c>
      <c r="B4365" t="s">
        <v>20896</v>
      </c>
      <c r="C4365" t="str">
        <f t="shared" si="508"/>
        <v>7492</v>
      </c>
      <c r="D4365" t="s">
        <v>20169</v>
      </c>
      <c r="E4365" t="str">
        <f>"0100"</f>
        <v>0100</v>
      </c>
      <c r="F4365" t="s">
        <v>54</v>
      </c>
      <c r="G4365" t="str">
        <f t="shared" si="509"/>
        <v>13</v>
      </c>
      <c r="H4365" t="s">
        <v>55</v>
      </c>
      <c r="I4365" t="s">
        <v>3086</v>
      </c>
      <c r="J4365" t="s">
        <v>20170</v>
      </c>
      <c r="K4365">
        <v>1</v>
      </c>
      <c r="L4365">
        <v>120160</v>
      </c>
      <c r="M4365">
        <v>2.76</v>
      </c>
      <c r="N4365" t="str">
        <f t="shared" si="507"/>
        <v>0000</v>
      </c>
      <c r="O4365">
        <v>3260</v>
      </c>
      <c r="P4365" t="s">
        <v>72</v>
      </c>
      <c r="Q4365" t="s">
        <v>20206</v>
      </c>
      <c r="R4365" t="s">
        <v>140</v>
      </c>
      <c r="T4365" t="s">
        <v>61</v>
      </c>
      <c r="V4365" t="s">
        <v>20897</v>
      </c>
      <c r="W4365">
        <v>310043</v>
      </c>
      <c r="X4365">
        <v>28140</v>
      </c>
      <c r="Y4365">
        <v>281903</v>
      </c>
      <c r="Z4365">
        <v>269567</v>
      </c>
      <c r="AA4365">
        <v>244567</v>
      </c>
      <c r="AB4365" t="s">
        <v>63</v>
      </c>
      <c r="AC4365" s="1">
        <v>43053</v>
      </c>
      <c r="AD4365">
        <v>18000</v>
      </c>
      <c r="AE4365">
        <v>2865</v>
      </c>
      <c r="AF4365">
        <v>2075</v>
      </c>
      <c r="AG4365" t="s">
        <v>103</v>
      </c>
      <c r="AH4365" t="s">
        <v>76</v>
      </c>
      <c r="AI4365">
        <v>1</v>
      </c>
      <c r="AJ4365">
        <v>2019</v>
      </c>
      <c r="AK4365">
        <v>4</v>
      </c>
      <c r="AL4365">
        <v>3</v>
      </c>
      <c r="AN4365">
        <v>2801</v>
      </c>
      <c r="AO4365">
        <v>32</v>
      </c>
      <c r="AP4365" t="s">
        <v>72</v>
      </c>
      <c r="AQ4365" t="s">
        <v>66</v>
      </c>
      <c r="AR4365">
        <v>3933</v>
      </c>
      <c r="AW4365" t="s">
        <v>20898</v>
      </c>
      <c r="AX4365" t="s">
        <v>20899</v>
      </c>
      <c r="AY4365" t="s">
        <v>20900</v>
      </c>
      <c r="AZ4365" t="s">
        <v>70</v>
      </c>
    </row>
    <row r="4366" spans="1:52" x14ac:dyDescent="0.3">
      <c r="A4366">
        <v>2106417</v>
      </c>
      <c r="B4366" t="s">
        <v>20901</v>
      </c>
      <c r="C4366" t="str">
        <f t="shared" si="508"/>
        <v>7492</v>
      </c>
      <c r="D4366" t="s">
        <v>20169</v>
      </c>
      <c r="E4366" t="str">
        <f>"0000"</f>
        <v>0000</v>
      </c>
      <c r="F4366" t="s">
        <v>108</v>
      </c>
      <c r="G4366" t="str">
        <f t="shared" si="509"/>
        <v>13</v>
      </c>
      <c r="H4366" t="s">
        <v>55</v>
      </c>
      <c r="I4366" t="s">
        <v>3086</v>
      </c>
      <c r="J4366" t="s">
        <v>20170</v>
      </c>
      <c r="K4366">
        <v>0</v>
      </c>
      <c r="L4366">
        <v>160244</v>
      </c>
      <c r="M4366">
        <v>3.68</v>
      </c>
      <c r="N4366" t="str">
        <f t="shared" si="507"/>
        <v>0000</v>
      </c>
      <c r="O4366">
        <v>3220</v>
      </c>
      <c r="P4366" t="s">
        <v>72</v>
      </c>
      <c r="Q4366" t="s">
        <v>20206</v>
      </c>
      <c r="R4366" t="s">
        <v>140</v>
      </c>
      <c r="T4366" t="s">
        <v>61</v>
      </c>
      <c r="V4366" t="s">
        <v>20902</v>
      </c>
      <c r="W4366">
        <v>37520</v>
      </c>
      <c r="X4366">
        <v>37520</v>
      </c>
      <c r="Y4366">
        <v>0</v>
      </c>
      <c r="Z4366">
        <v>37520</v>
      </c>
      <c r="AA4366">
        <v>37520</v>
      </c>
      <c r="AB4366" t="s">
        <v>72</v>
      </c>
      <c r="AC4366" s="1">
        <v>43701</v>
      </c>
      <c r="AD4366">
        <v>40000</v>
      </c>
      <c r="AE4366">
        <v>3002</v>
      </c>
      <c r="AF4366">
        <v>1036</v>
      </c>
      <c r="AG4366" t="s">
        <v>103</v>
      </c>
      <c r="AH4366" t="s">
        <v>76</v>
      </c>
      <c r="AR4366">
        <v>0</v>
      </c>
      <c r="AW4366" t="s">
        <v>20903</v>
      </c>
      <c r="AX4366" t="s">
        <v>20904</v>
      </c>
      <c r="AY4366" t="s">
        <v>20905</v>
      </c>
      <c r="AZ4366" t="s">
        <v>20906</v>
      </c>
    </row>
    <row r="4367" spans="1:52" x14ac:dyDescent="0.3">
      <c r="A4367">
        <v>2106468</v>
      </c>
      <c r="B4367" t="s">
        <v>20907</v>
      </c>
      <c r="C4367" t="str">
        <f t="shared" si="508"/>
        <v>7492</v>
      </c>
      <c r="D4367" t="s">
        <v>20169</v>
      </c>
      <c r="E4367" t="str">
        <f>"0100"</f>
        <v>0100</v>
      </c>
      <c r="F4367" t="s">
        <v>54</v>
      </c>
      <c r="G4367" t="str">
        <f t="shared" si="509"/>
        <v>13</v>
      </c>
      <c r="H4367" t="s">
        <v>55</v>
      </c>
      <c r="I4367" t="s">
        <v>3086</v>
      </c>
      <c r="J4367" t="s">
        <v>20170</v>
      </c>
      <c r="K4367">
        <v>1</v>
      </c>
      <c r="L4367">
        <v>128623</v>
      </c>
      <c r="M4367">
        <v>2.95</v>
      </c>
      <c r="N4367" t="str">
        <f t="shared" si="507"/>
        <v>0000</v>
      </c>
      <c r="O4367">
        <v>3188</v>
      </c>
      <c r="P4367" t="s">
        <v>72</v>
      </c>
      <c r="Q4367" t="s">
        <v>20206</v>
      </c>
      <c r="R4367" t="s">
        <v>140</v>
      </c>
      <c r="T4367" t="s">
        <v>61</v>
      </c>
      <c r="V4367" t="s">
        <v>20908</v>
      </c>
      <c r="W4367">
        <v>329974</v>
      </c>
      <c r="X4367">
        <v>30120</v>
      </c>
      <c r="Y4367">
        <v>299854</v>
      </c>
      <c r="Z4367">
        <v>329974</v>
      </c>
      <c r="AA4367">
        <v>329974</v>
      </c>
      <c r="AB4367" t="s">
        <v>63</v>
      </c>
      <c r="AC4367" s="1">
        <v>43861</v>
      </c>
      <c r="AD4367">
        <v>425000</v>
      </c>
      <c r="AE4367">
        <v>3036</v>
      </c>
      <c r="AF4367">
        <v>2208</v>
      </c>
      <c r="AG4367" t="s">
        <v>64</v>
      </c>
      <c r="AH4367" t="s">
        <v>76</v>
      </c>
      <c r="AI4367">
        <v>1</v>
      </c>
      <c r="AJ4367">
        <v>2005</v>
      </c>
      <c r="AK4367">
        <v>3</v>
      </c>
      <c r="AL4367">
        <v>2</v>
      </c>
      <c r="AM4367">
        <v>1</v>
      </c>
      <c r="AN4367">
        <v>3149</v>
      </c>
      <c r="AO4367">
        <v>32</v>
      </c>
      <c r="AP4367" t="s">
        <v>63</v>
      </c>
      <c r="AQ4367" t="s">
        <v>66</v>
      </c>
      <c r="AR4367">
        <v>4356</v>
      </c>
      <c r="AW4367" t="s">
        <v>20909</v>
      </c>
      <c r="AX4367" t="s">
        <v>20910</v>
      </c>
      <c r="AY4367" t="s">
        <v>20911</v>
      </c>
      <c r="AZ4367" t="s">
        <v>70</v>
      </c>
    </row>
    <row r="4368" spans="1:52" x14ac:dyDescent="0.3">
      <c r="A4368">
        <v>2106689</v>
      </c>
      <c r="B4368" t="s">
        <v>20912</v>
      </c>
      <c r="C4368" t="str">
        <f t="shared" si="508"/>
        <v>7492</v>
      </c>
      <c r="D4368" t="s">
        <v>20169</v>
      </c>
      <c r="E4368" t="str">
        <f>"0000"</f>
        <v>0000</v>
      </c>
      <c r="F4368" t="s">
        <v>108</v>
      </c>
      <c r="G4368" t="str">
        <f t="shared" si="509"/>
        <v>13</v>
      </c>
      <c r="H4368" t="s">
        <v>55</v>
      </c>
      <c r="I4368" t="s">
        <v>3086</v>
      </c>
      <c r="J4368" t="s">
        <v>20170</v>
      </c>
      <c r="K4368">
        <v>0</v>
      </c>
      <c r="L4368">
        <v>130571</v>
      </c>
      <c r="M4368">
        <v>3</v>
      </c>
      <c r="N4368" t="str">
        <f t="shared" si="507"/>
        <v>0000</v>
      </c>
      <c r="O4368">
        <v>3196</v>
      </c>
      <c r="P4368" t="s">
        <v>72</v>
      </c>
      <c r="Q4368" t="s">
        <v>20212</v>
      </c>
      <c r="R4368" t="s">
        <v>140</v>
      </c>
      <c r="T4368" t="s">
        <v>61</v>
      </c>
      <c r="V4368" t="s">
        <v>20913</v>
      </c>
      <c r="W4368">
        <v>30570</v>
      </c>
      <c r="X4368">
        <v>30570</v>
      </c>
      <c r="Y4368">
        <v>0</v>
      </c>
      <c r="Z4368">
        <v>30570</v>
      </c>
      <c r="AA4368">
        <v>30570</v>
      </c>
      <c r="AB4368" t="s">
        <v>72</v>
      </c>
      <c r="AC4368" s="1">
        <v>42053</v>
      </c>
      <c r="AD4368">
        <v>22500</v>
      </c>
      <c r="AE4368">
        <v>2673</v>
      </c>
      <c r="AF4368">
        <v>139</v>
      </c>
      <c r="AG4368" t="s">
        <v>103</v>
      </c>
      <c r="AH4368" t="s">
        <v>76</v>
      </c>
      <c r="AR4368">
        <v>0</v>
      </c>
      <c r="AW4368" t="s">
        <v>20914</v>
      </c>
      <c r="AY4368" t="s">
        <v>20915</v>
      </c>
      <c r="AZ4368" t="s">
        <v>70</v>
      </c>
    </row>
    <row r="4369" spans="1:52" x14ac:dyDescent="0.3">
      <c r="A4369">
        <v>2101369</v>
      </c>
      <c r="B4369" t="s">
        <v>20916</v>
      </c>
      <c r="C4369" t="str">
        <f t="shared" si="508"/>
        <v>7492</v>
      </c>
      <c r="D4369" t="s">
        <v>20169</v>
      </c>
      <c r="E4369" t="str">
        <f t="shared" ref="E4369:E4376" si="510">"0100"</f>
        <v>0100</v>
      </c>
      <c r="F4369" t="s">
        <v>54</v>
      </c>
      <c r="G4369" t="str">
        <f>"18"</f>
        <v>18</v>
      </c>
      <c r="H4369" t="s">
        <v>55</v>
      </c>
      <c r="I4369" t="s">
        <v>56</v>
      </c>
      <c r="J4369" t="s">
        <v>20170</v>
      </c>
      <c r="K4369">
        <v>1</v>
      </c>
      <c r="L4369">
        <v>262779</v>
      </c>
      <c r="M4369">
        <v>6.03</v>
      </c>
      <c r="N4369" t="str">
        <f t="shared" si="507"/>
        <v>0000</v>
      </c>
      <c r="O4369">
        <v>5885</v>
      </c>
      <c r="P4369" t="s">
        <v>58</v>
      </c>
      <c r="Q4369" t="s">
        <v>20187</v>
      </c>
      <c r="R4369" t="s">
        <v>140</v>
      </c>
      <c r="T4369" t="s">
        <v>61</v>
      </c>
      <c r="V4369" t="s">
        <v>20917</v>
      </c>
      <c r="W4369">
        <v>418871</v>
      </c>
      <c r="X4369">
        <v>77820</v>
      </c>
      <c r="Y4369">
        <v>341051</v>
      </c>
      <c r="Z4369">
        <v>357506</v>
      </c>
      <c r="AA4369">
        <v>0</v>
      </c>
      <c r="AB4369" t="s">
        <v>63</v>
      </c>
      <c r="AC4369" s="1">
        <v>38322</v>
      </c>
      <c r="AD4369">
        <v>125000</v>
      </c>
      <c r="AE4369">
        <v>1919</v>
      </c>
      <c r="AF4369">
        <v>2392</v>
      </c>
      <c r="AG4369" t="s">
        <v>64</v>
      </c>
      <c r="AH4369" t="s">
        <v>391</v>
      </c>
      <c r="AI4369">
        <v>1</v>
      </c>
      <c r="AJ4369">
        <v>2003</v>
      </c>
      <c r="AK4369">
        <v>3</v>
      </c>
      <c r="AL4369">
        <v>3</v>
      </c>
      <c r="AN4369">
        <v>3437</v>
      </c>
      <c r="AO4369">
        <v>32</v>
      </c>
      <c r="AP4369" t="s">
        <v>72</v>
      </c>
      <c r="AQ4369" t="s">
        <v>66</v>
      </c>
      <c r="AR4369">
        <v>5108</v>
      </c>
      <c r="AW4369" t="s">
        <v>20918</v>
      </c>
      <c r="AY4369" t="s">
        <v>20919</v>
      </c>
      <c r="AZ4369" t="s">
        <v>70</v>
      </c>
    </row>
    <row r="4370" spans="1:52" x14ac:dyDescent="0.3">
      <c r="A4370">
        <v>2101601</v>
      </c>
      <c r="B4370" t="s">
        <v>20920</v>
      </c>
      <c r="C4370" t="str">
        <f t="shared" si="508"/>
        <v>7492</v>
      </c>
      <c r="D4370" t="s">
        <v>20169</v>
      </c>
      <c r="E4370" t="str">
        <f t="shared" si="510"/>
        <v>0100</v>
      </c>
      <c r="F4370" t="s">
        <v>54</v>
      </c>
      <c r="G4370" t="str">
        <f t="shared" ref="G4370:G4378" si="511">"13"</f>
        <v>13</v>
      </c>
      <c r="H4370" t="s">
        <v>55</v>
      </c>
      <c r="I4370" t="s">
        <v>3086</v>
      </c>
      <c r="J4370" t="s">
        <v>20170</v>
      </c>
      <c r="K4370">
        <v>1</v>
      </c>
      <c r="L4370">
        <v>128214</v>
      </c>
      <c r="M4370">
        <v>2.94</v>
      </c>
      <c r="N4370" t="str">
        <f t="shared" si="507"/>
        <v>0000</v>
      </c>
      <c r="O4370">
        <v>3508</v>
      </c>
      <c r="P4370" t="s">
        <v>72</v>
      </c>
      <c r="Q4370" t="s">
        <v>7441</v>
      </c>
      <c r="R4370" t="s">
        <v>140</v>
      </c>
      <c r="T4370" t="s">
        <v>61</v>
      </c>
      <c r="V4370" t="s">
        <v>20921</v>
      </c>
      <c r="W4370">
        <v>267952</v>
      </c>
      <c r="X4370">
        <v>30020</v>
      </c>
      <c r="Y4370">
        <v>237932</v>
      </c>
      <c r="Z4370">
        <v>267952</v>
      </c>
      <c r="AA4370">
        <v>242952</v>
      </c>
      <c r="AB4370" t="s">
        <v>63</v>
      </c>
      <c r="AC4370" s="1">
        <v>43763</v>
      </c>
      <c r="AD4370">
        <v>395000</v>
      </c>
      <c r="AE4370">
        <v>3015</v>
      </c>
      <c r="AF4370">
        <v>1536</v>
      </c>
      <c r="AG4370" t="s">
        <v>64</v>
      </c>
      <c r="AH4370" t="s">
        <v>76</v>
      </c>
      <c r="AI4370">
        <v>1</v>
      </c>
      <c r="AJ4370">
        <v>2019</v>
      </c>
      <c r="AK4370">
        <v>3</v>
      </c>
      <c r="AL4370">
        <v>2</v>
      </c>
      <c r="AN4370">
        <v>2237</v>
      </c>
      <c r="AO4370">
        <v>32</v>
      </c>
      <c r="AP4370" t="s">
        <v>72</v>
      </c>
      <c r="AQ4370" t="s">
        <v>66</v>
      </c>
      <c r="AR4370">
        <v>2932</v>
      </c>
      <c r="AW4370" t="s">
        <v>20922</v>
      </c>
      <c r="AX4370" t="s">
        <v>20923</v>
      </c>
      <c r="AY4370" t="s">
        <v>20924</v>
      </c>
      <c r="AZ4370" t="s">
        <v>70</v>
      </c>
    </row>
    <row r="4371" spans="1:52" x14ac:dyDescent="0.3">
      <c r="A4371">
        <v>2102641</v>
      </c>
      <c r="B4371" t="s">
        <v>20925</v>
      </c>
      <c r="C4371" t="str">
        <f t="shared" si="508"/>
        <v>7492</v>
      </c>
      <c r="D4371" t="s">
        <v>20169</v>
      </c>
      <c r="E4371" t="str">
        <f t="shared" si="510"/>
        <v>0100</v>
      </c>
      <c r="F4371" t="s">
        <v>54</v>
      </c>
      <c r="G4371" t="str">
        <f t="shared" si="511"/>
        <v>13</v>
      </c>
      <c r="H4371" t="s">
        <v>55</v>
      </c>
      <c r="I4371" t="s">
        <v>3086</v>
      </c>
      <c r="J4371" t="s">
        <v>20170</v>
      </c>
      <c r="K4371">
        <v>1</v>
      </c>
      <c r="L4371">
        <v>126008</v>
      </c>
      <c r="M4371">
        <v>2.89</v>
      </c>
      <c r="N4371" t="str">
        <f t="shared" si="507"/>
        <v>0000</v>
      </c>
      <c r="O4371">
        <v>3730</v>
      </c>
      <c r="P4371" t="s">
        <v>72</v>
      </c>
      <c r="Q4371" t="s">
        <v>20262</v>
      </c>
      <c r="R4371" t="s">
        <v>140</v>
      </c>
      <c r="T4371" t="s">
        <v>61</v>
      </c>
      <c r="V4371" t="s">
        <v>20926</v>
      </c>
      <c r="W4371">
        <v>220888</v>
      </c>
      <c r="X4371">
        <v>29510</v>
      </c>
      <c r="Y4371">
        <v>191378</v>
      </c>
      <c r="Z4371">
        <v>220888</v>
      </c>
      <c r="AA4371">
        <v>220888</v>
      </c>
      <c r="AB4371" t="s">
        <v>72</v>
      </c>
      <c r="AC4371" s="1">
        <v>43881</v>
      </c>
      <c r="AD4371">
        <v>259000</v>
      </c>
      <c r="AE4371">
        <v>3042</v>
      </c>
      <c r="AF4371">
        <v>540</v>
      </c>
      <c r="AG4371" t="s">
        <v>64</v>
      </c>
      <c r="AH4371" t="s">
        <v>76</v>
      </c>
      <c r="AI4371">
        <v>1</v>
      </c>
      <c r="AJ4371">
        <v>2001</v>
      </c>
      <c r="AK4371">
        <v>4</v>
      </c>
      <c r="AL4371">
        <v>2</v>
      </c>
      <c r="AN4371">
        <v>1802</v>
      </c>
      <c r="AO4371">
        <v>32</v>
      </c>
      <c r="AP4371" t="s">
        <v>63</v>
      </c>
      <c r="AQ4371" t="s">
        <v>66</v>
      </c>
      <c r="AR4371">
        <v>2556</v>
      </c>
      <c r="AW4371" t="s">
        <v>20927</v>
      </c>
      <c r="AX4371" t="s">
        <v>20928</v>
      </c>
      <c r="AY4371" t="s">
        <v>20929</v>
      </c>
      <c r="AZ4371" t="s">
        <v>70</v>
      </c>
    </row>
    <row r="4372" spans="1:52" x14ac:dyDescent="0.3">
      <c r="A4372">
        <v>2105658</v>
      </c>
      <c r="B4372" t="s">
        <v>20930</v>
      </c>
      <c r="C4372" t="str">
        <f t="shared" si="508"/>
        <v>7492</v>
      </c>
      <c r="D4372" t="s">
        <v>20169</v>
      </c>
      <c r="E4372" t="str">
        <f t="shared" si="510"/>
        <v>0100</v>
      </c>
      <c r="F4372" t="s">
        <v>54</v>
      </c>
      <c r="G4372" t="str">
        <f t="shared" si="511"/>
        <v>13</v>
      </c>
      <c r="H4372" t="s">
        <v>55</v>
      </c>
      <c r="I4372" t="s">
        <v>3086</v>
      </c>
      <c r="J4372" t="s">
        <v>20170</v>
      </c>
      <c r="K4372">
        <v>1</v>
      </c>
      <c r="L4372">
        <v>120456</v>
      </c>
      <c r="M4372">
        <v>2.77</v>
      </c>
      <c r="N4372" t="str">
        <f t="shared" si="507"/>
        <v>0000</v>
      </c>
      <c r="O4372">
        <v>3809</v>
      </c>
      <c r="P4372" t="s">
        <v>72</v>
      </c>
      <c r="Q4372" t="s">
        <v>20206</v>
      </c>
      <c r="R4372" t="s">
        <v>140</v>
      </c>
      <c r="T4372" t="s">
        <v>61</v>
      </c>
      <c r="V4372" t="s">
        <v>20931</v>
      </c>
      <c r="W4372">
        <v>228581</v>
      </c>
      <c r="X4372">
        <v>28210</v>
      </c>
      <c r="Y4372">
        <v>200371</v>
      </c>
      <c r="Z4372">
        <v>185443</v>
      </c>
      <c r="AA4372">
        <v>160443</v>
      </c>
      <c r="AB4372" t="s">
        <v>63</v>
      </c>
      <c r="AC4372" s="1">
        <v>36130</v>
      </c>
      <c r="AD4372">
        <v>42500</v>
      </c>
      <c r="AE4372">
        <v>1279</v>
      </c>
      <c r="AF4372">
        <v>1994</v>
      </c>
      <c r="AG4372" t="s">
        <v>103</v>
      </c>
      <c r="AH4372" t="s">
        <v>873</v>
      </c>
      <c r="AI4372">
        <v>1</v>
      </c>
      <c r="AJ4372">
        <v>2003</v>
      </c>
      <c r="AK4372">
        <v>3</v>
      </c>
      <c r="AL4372">
        <v>2</v>
      </c>
      <c r="AN4372">
        <v>1976</v>
      </c>
      <c r="AO4372">
        <v>32</v>
      </c>
      <c r="AP4372" t="s">
        <v>63</v>
      </c>
      <c r="AQ4372" t="s">
        <v>66</v>
      </c>
      <c r="AR4372">
        <v>2662</v>
      </c>
      <c r="AW4372" t="s">
        <v>20932</v>
      </c>
      <c r="AX4372" t="s">
        <v>20933</v>
      </c>
      <c r="AY4372" t="s">
        <v>20934</v>
      </c>
      <c r="AZ4372" t="s">
        <v>70</v>
      </c>
    </row>
    <row r="4373" spans="1:52" x14ac:dyDescent="0.3">
      <c r="A4373">
        <v>2105691</v>
      </c>
      <c r="B4373" t="s">
        <v>20935</v>
      </c>
      <c r="C4373" t="str">
        <f t="shared" si="508"/>
        <v>7492</v>
      </c>
      <c r="D4373" t="s">
        <v>20169</v>
      </c>
      <c r="E4373" t="str">
        <f t="shared" si="510"/>
        <v>0100</v>
      </c>
      <c r="F4373" t="s">
        <v>54</v>
      </c>
      <c r="G4373" t="str">
        <f t="shared" si="511"/>
        <v>13</v>
      </c>
      <c r="H4373" t="s">
        <v>55</v>
      </c>
      <c r="I4373" t="s">
        <v>3086</v>
      </c>
      <c r="J4373" t="s">
        <v>20170</v>
      </c>
      <c r="K4373">
        <v>1</v>
      </c>
      <c r="L4373">
        <v>121681</v>
      </c>
      <c r="M4373">
        <v>2.79</v>
      </c>
      <c r="N4373" t="str">
        <f t="shared" si="507"/>
        <v>0000</v>
      </c>
      <c r="O4373">
        <v>3633</v>
      </c>
      <c r="P4373" t="s">
        <v>72</v>
      </c>
      <c r="Q4373" t="s">
        <v>20206</v>
      </c>
      <c r="R4373" t="s">
        <v>140</v>
      </c>
      <c r="T4373" t="s">
        <v>61</v>
      </c>
      <c r="V4373" t="s">
        <v>20936</v>
      </c>
      <c r="W4373">
        <v>292683</v>
      </c>
      <c r="X4373">
        <v>28490</v>
      </c>
      <c r="Y4373">
        <v>264193</v>
      </c>
      <c r="Z4373">
        <v>250771</v>
      </c>
      <c r="AA4373">
        <v>225771</v>
      </c>
      <c r="AB4373" t="s">
        <v>63</v>
      </c>
      <c r="AC4373" s="1">
        <v>36192</v>
      </c>
      <c r="AD4373">
        <v>15000</v>
      </c>
      <c r="AE4373">
        <v>1286</v>
      </c>
      <c r="AF4373">
        <v>1623</v>
      </c>
      <c r="AG4373" t="s">
        <v>103</v>
      </c>
      <c r="AH4373" t="s">
        <v>76</v>
      </c>
      <c r="AI4373">
        <v>1</v>
      </c>
      <c r="AJ4373">
        <v>1999</v>
      </c>
      <c r="AK4373">
        <v>3</v>
      </c>
      <c r="AL4373">
        <v>3</v>
      </c>
      <c r="AN4373">
        <v>2671</v>
      </c>
      <c r="AO4373">
        <v>32</v>
      </c>
      <c r="AP4373" t="s">
        <v>63</v>
      </c>
      <c r="AQ4373" t="s">
        <v>66</v>
      </c>
      <c r="AR4373">
        <v>3832</v>
      </c>
      <c r="AW4373" t="s">
        <v>20937</v>
      </c>
      <c r="AX4373" t="s">
        <v>20938</v>
      </c>
      <c r="AY4373" t="s">
        <v>20939</v>
      </c>
      <c r="AZ4373" t="s">
        <v>70</v>
      </c>
    </row>
    <row r="4374" spans="1:52" x14ac:dyDescent="0.3">
      <c r="A4374">
        <v>2105844</v>
      </c>
      <c r="B4374" t="s">
        <v>20940</v>
      </c>
      <c r="C4374" t="str">
        <f t="shared" si="508"/>
        <v>7492</v>
      </c>
      <c r="D4374" t="s">
        <v>20169</v>
      </c>
      <c r="E4374" t="str">
        <f t="shared" si="510"/>
        <v>0100</v>
      </c>
      <c r="F4374" t="s">
        <v>54</v>
      </c>
      <c r="G4374" t="str">
        <f t="shared" si="511"/>
        <v>13</v>
      </c>
      <c r="H4374" t="s">
        <v>55</v>
      </c>
      <c r="I4374" t="s">
        <v>3086</v>
      </c>
      <c r="J4374" t="s">
        <v>20170</v>
      </c>
      <c r="K4374">
        <v>1</v>
      </c>
      <c r="L4374">
        <v>117059</v>
      </c>
      <c r="M4374">
        <v>2.69</v>
      </c>
      <c r="N4374" t="str">
        <f t="shared" si="507"/>
        <v>0000</v>
      </c>
      <c r="O4374">
        <v>3936</v>
      </c>
      <c r="P4374" t="s">
        <v>72</v>
      </c>
      <c r="Q4374" t="s">
        <v>20206</v>
      </c>
      <c r="R4374" t="s">
        <v>140</v>
      </c>
      <c r="T4374" t="s">
        <v>61</v>
      </c>
      <c r="V4374" t="s">
        <v>20941</v>
      </c>
      <c r="W4374">
        <v>285767</v>
      </c>
      <c r="X4374">
        <v>27410</v>
      </c>
      <c r="Y4374">
        <v>258357</v>
      </c>
      <c r="Z4374">
        <v>229399</v>
      </c>
      <c r="AA4374">
        <v>204399</v>
      </c>
      <c r="AB4374" t="s">
        <v>63</v>
      </c>
      <c r="AC4374" s="1">
        <v>36739</v>
      </c>
      <c r="AD4374">
        <v>23000</v>
      </c>
      <c r="AE4374">
        <v>1379</v>
      </c>
      <c r="AF4374">
        <v>133</v>
      </c>
      <c r="AG4374" t="s">
        <v>103</v>
      </c>
      <c r="AH4374" t="s">
        <v>76</v>
      </c>
      <c r="AI4374">
        <v>1</v>
      </c>
      <c r="AJ4374">
        <v>2003</v>
      </c>
      <c r="AK4374">
        <v>3</v>
      </c>
      <c r="AL4374">
        <v>2</v>
      </c>
      <c r="AM4374">
        <v>1</v>
      </c>
      <c r="AN4374">
        <v>2791</v>
      </c>
      <c r="AO4374">
        <v>32</v>
      </c>
      <c r="AP4374" t="s">
        <v>63</v>
      </c>
      <c r="AQ4374" t="s">
        <v>66</v>
      </c>
      <c r="AR4374">
        <v>3639</v>
      </c>
      <c r="AW4374" t="s">
        <v>20942</v>
      </c>
      <c r="AX4374" t="s">
        <v>20943</v>
      </c>
      <c r="AY4374" t="s">
        <v>20944</v>
      </c>
      <c r="AZ4374" t="s">
        <v>70</v>
      </c>
    </row>
    <row r="4375" spans="1:52" x14ac:dyDescent="0.3">
      <c r="A4375">
        <v>2105917</v>
      </c>
      <c r="B4375" t="s">
        <v>20945</v>
      </c>
      <c r="C4375" t="str">
        <f t="shared" si="508"/>
        <v>7492</v>
      </c>
      <c r="D4375" t="s">
        <v>20169</v>
      </c>
      <c r="E4375" t="str">
        <f t="shared" si="510"/>
        <v>0100</v>
      </c>
      <c r="F4375" t="s">
        <v>54</v>
      </c>
      <c r="G4375" t="str">
        <f t="shared" si="511"/>
        <v>13</v>
      </c>
      <c r="H4375" t="s">
        <v>55</v>
      </c>
      <c r="I4375" t="s">
        <v>3086</v>
      </c>
      <c r="J4375" t="s">
        <v>20170</v>
      </c>
      <c r="K4375">
        <v>1</v>
      </c>
      <c r="L4375">
        <v>119867</v>
      </c>
      <c r="M4375">
        <v>2.75</v>
      </c>
      <c r="N4375" t="str">
        <f t="shared" si="507"/>
        <v>0000</v>
      </c>
      <c r="O4375">
        <v>6653</v>
      </c>
      <c r="P4375" t="s">
        <v>58</v>
      </c>
      <c r="Q4375" t="s">
        <v>20716</v>
      </c>
      <c r="R4375" t="s">
        <v>140</v>
      </c>
      <c r="T4375" t="s">
        <v>61</v>
      </c>
      <c r="V4375" t="s">
        <v>20946</v>
      </c>
      <c r="W4375">
        <v>261514</v>
      </c>
      <c r="X4375">
        <v>28070</v>
      </c>
      <c r="Y4375">
        <v>233444</v>
      </c>
      <c r="Z4375">
        <v>196739</v>
      </c>
      <c r="AA4375">
        <v>171739</v>
      </c>
      <c r="AB4375" t="s">
        <v>63</v>
      </c>
      <c r="AC4375" s="1">
        <v>37196</v>
      </c>
      <c r="AD4375">
        <v>23000</v>
      </c>
      <c r="AE4375">
        <v>1467</v>
      </c>
      <c r="AF4375">
        <v>2412</v>
      </c>
      <c r="AG4375" t="s">
        <v>103</v>
      </c>
      <c r="AH4375" t="s">
        <v>76</v>
      </c>
      <c r="AI4375">
        <v>1</v>
      </c>
      <c r="AJ4375">
        <v>2002</v>
      </c>
      <c r="AK4375">
        <v>3</v>
      </c>
      <c r="AL4375">
        <v>2</v>
      </c>
      <c r="AN4375">
        <v>2628</v>
      </c>
      <c r="AO4375">
        <v>32</v>
      </c>
      <c r="AP4375" t="s">
        <v>72</v>
      </c>
      <c r="AQ4375" t="s">
        <v>66</v>
      </c>
      <c r="AR4375">
        <v>3910</v>
      </c>
      <c r="AW4375" t="s">
        <v>20947</v>
      </c>
      <c r="AX4375" t="s">
        <v>20948</v>
      </c>
      <c r="AY4375" t="s">
        <v>20949</v>
      </c>
      <c r="AZ4375" t="s">
        <v>70</v>
      </c>
    </row>
    <row r="4376" spans="1:52" x14ac:dyDescent="0.3">
      <c r="A4376">
        <v>2106239</v>
      </c>
      <c r="B4376" t="s">
        <v>20950</v>
      </c>
      <c r="C4376" t="str">
        <f t="shared" si="508"/>
        <v>7492</v>
      </c>
      <c r="D4376" t="s">
        <v>20169</v>
      </c>
      <c r="E4376" t="str">
        <f t="shared" si="510"/>
        <v>0100</v>
      </c>
      <c r="F4376" t="s">
        <v>54</v>
      </c>
      <c r="G4376" t="str">
        <f t="shared" si="511"/>
        <v>13</v>
      </c>
      <c r="H4376" t="s">
        <v>55</v>
      </c>
      <c r="I4376" t="s">
        <v>3086</v>
      </c>
      <c r="J4376" t="s">
        <v>20170</v>
      </c>
      <c r="K4376">
        <v>1</v>
      </c>
      <c r="L4376">
        <v>121875</v>
      </c>
      <c r="M4376">
        <v>2.8</v>
      </c>
      <c r="N4376" t="str">
        <f t="shared" si="507"/>
        <v>0000</v>
      </c>
      <c r="O4376">
        <v>3470</v>
      </c>
      <c r="P4376" t="s">
        <v>72</v>
      </c>
      <c r="Q4376" t="s">
        <v>20206</v>
      </c>
      <c r="R4376" t="s">
        <v>140</v>
      </c>
      <c r="T4376" t="s">
        <v>61</v>
      </c>
      <c r="V4376" t="s">
        <v>20951</v>
      </c>
      <c r="W4376">
        <v>241776</v>
      </c>
      <c r="X4376">
        <v>28540</v>
      </c>
      <c r="Y4376">
        <v>213236</v>
      </c>
      <c r="Z4376">
        <v>190246</v>
      </c>
      <c r="AA4376">
        <v>165246</v>
      </c>
      <c r="AB4376" t="s">
        <v>63</v>
      </c>
      <c r="AC4376" s="1">
        <v>37500</v>
      </c>
      <c r="AD4376">
        <v>18000</v>
      </c>
      <c r="AE4376">
        <v>1544</v>
      </c>
      <c r="AF4376">
        <v>1122</v>
      </c>
      <c r="AG4376" t="s">
        <v>103</v>
      </c>
      <c r="AH4376" t="s">
        <v>76</v>
      </c>
      <c r="AI4376">
        <v>1</v>
      </c>
      <c r="AJ4376">
        <v>2003</v>
      </c>
      <c r="AK4376">
        <v>3</v>
      </c>
      <c r="AL4376">
        <v>2</v>
      </c>
      <c r="AN4376">
        <v>2223</v>
      </c>
      <c r="AO4376">
        <v>29</v>
      </c>
      <c r="AP4376" t="s">
        <v>72</v>
      </c>
      <c r="AQ4376" t="s">
        <v>66</v>
      </c>
      <c r="AR4376">
        <v>3461</v>
      </c>
      <c r="AW4376" t="s">
        <v>20952</v>
      </c>
      <c r="AY4376" t="s">
        <v>20953</v>
      </c>
      <c r="AZ4376" t="s">
        <v>70</v>
      </c>
    </row>
    <row r="4377" spans="1:52" x14ac:dyDescent="0.3">
      <c r="A4377">
        <v>2106557</v>
      </c>
      <c r="B4377" t="s">
        <v>20954</v>
      </c>
      <c r="C4377" t="str">
        <f t="shared" si="508"/>
        <v>7492</v>
      </c>
      <c r="D4377" t="s">
        <v>20169</v>
      </c>
      <c r="E4377" t="str">
        <f>"0000"</f>
        <v>0000</v>
      </c>
      <c r="F4377" t="s">
        <v>108</v>
      </c>
      <c r="G4377" t="str">
        <f t="shared" si="511"/>
        <v>13</v>
      </c>
      <c r="H4377" t="s">
        <v>55</v>
      </c>
      <c r="I4377" t="s">
        <v>3086</v>
      </c>
      <c r="J4377" t="s">
        <v>20170</v>
      </c>
      <c r="K4377">
        <v>0</v>
      </c>
      <c r="L4377">
        <v>129867</v>
      </c>
      <c r="M4377">
        <v>2.98</v>
      </c>
      <c r="N4377" t="str">
        <f t="shared" si="507"/>
        <v>0000</v>
      </c>
      <c r="O4377">
        <v>3286</v>
      </c>
      <c r="P4377" t="s">
        <v>72</v>
      </c>
      <c r="Q4377" t="s">
        <v>20212</v>
      </c>
      <c r="R4377" t="s">
        <v>140</v>
      </c>
      <c r="T4377" t="s">
        <v>61</v>
      </c>
      <c r="V4377" t="s">
        <v>20955</v>
      </c>
      <c r="W4377">
        <v>30410</v>
      </c>
      <c r="X4377">
        <v>30410</v>
      </c>
      <c r="Y4377">
        <v>0</v>
      </c>
      <c r="Z4377">
        <v>30410</v>
      </c>
      <c r="AA4377">
        <v>30410</v>
      </c>
      <c r="AB4377" t="s">
        <v>72</v>
      </c>
      <c r="AC4377" s="1">
        <v>42762</v>
      </c>
      <c r="AD4377">
        <v>36000</v>
      </c>
      <c r="AE4377">
        <v>2809</v>
      </c>
      <c r="AF4377">
        <v>644</v>
      </c>
      <c r="AG4377" t="s">
        <v>103</v>
      </c>
      <c r="AH4377" t="s">
        <v>76</v>
      </c>
      <c r="AR4377">
        <v>0</v>
      </c>
      <c r="AW4377" t="s">
        <v>20956</v>
      </c>
      <c r="AX4377" t="s">
        <v>20957</v>
      </c>
      <c r="AY4377" t="s">
        <v>20958</v>
      </c>
      <c r="AZ4377" t="s">
        <v>7699</v>
      </c>
    </row>
    <row r="4378" spans="1:52" x14ac:dyDescent="0.3">
      <c r="A4378">
        <v>2106662</v>
      </c>
      <c r="B4378" t="s">
        <v>20959</v>
      </c>
      <c r="C4378" t="str">
        <f t="shared" si="508"/>
        <v>7492</v>
      </c>
      <c r="D4378" t="s">
        <v>20169</v>
      </c>
      <c r="E4378" t="str">
        <f>"0000"</f>
        <v>0000</v>
      </c>
      <c r="F4378" t="s">
        <v>108</v>
      </c>
      <c r="G4378" t="str">
        <f t="shared" si="511"/>
        <v>13</v>
      </c>
      <c r="H4378" t="s">
        <v>55</v>
      </c>
      <c r="I4378" t="s">
        <v>3086</v>
      </c>
      <c r="J4378" t="s">
        <v>20170</v>
      </c>
      <c r="K4378">
        <v>0</v>
      </c>
      <c r="L4378">
        <v>141576</v>
      </c>
      <c r="M4378">
        <v>3.25</v>
      </c>
      <c r="N4378" t="str">
        <f t="shared" si="507"/>
        <v>0000</v>
      </c>
      <c r="O4378">
        <v>3238</v>
      </c>
      <c r="P4378" t="s">
        <v>72</v>
      </c>
      <c r="Q4378" t="s">
        <v>20212</v>
      </c>
      <c r="R4378" t="s">
        <v>140</v>
      </c>
      <c r="T4378" t="s">
        <v>61</v>
      </c>
      <c r="V4378" t="s">
        <v>20960</v>
      </c>
      <c r="W4378">
        <v>33150</v>
      </c>
      <c r="X4378">
        <v>33150</v>
      </c>
      <c r="Y4378">
        <v>0</v>
      </c>
      <c r="Z4378">
        <v>33150</v>
      </c>
      <c r="AA4378">
        <v>33150</v>
      </c>
      <c r="AB4378" t="s">
        <v>72</v>
      </c>
      <c r="AR4378">
        <v>0</v>
      </c>
      <c r="AW4378" t="s">
        <v>20961</v>
      </c>
      <c r="AY4378" t="s">
        <v>20962</v>
      </c>
      <c r="AZ4378" t="s">
        <v>20963</v>
      </c>
    </row>
    <row r="4379" spans="1:52" x14ac:dyDescent="0.3">
      <c r="A4379">
        <v>2100915</v>
      </c>
      <c r="B4379" t="s">
        <v>20964</v>
      </c>
      <c r="C4379" t="str">
        <f t="shared" si="508"/>
        <v>7492</v>
      </c>
      <c r="D4379" t="s">
        <v>20169</v>
      </c>
      <c r="E4379" t="str">
        <f>"0000"</f>
        <v>0000</v>
      </c>
      <c r="F4379" t="s">
        <v>108</v>
      </c>
      <c r="G4379" t="str">
        <f>"12"</f>
        <v>12</v>
      </c>
      <c r="H4379" t="s">
        <v>55</v>
      </c>
      <c r="I4379" t="s">
        <v>3086</v>
      </c>
      <c r="J4379" t="s">
        <v>20170</v>
      </c>
      <c r="K4379">
        <v>0</v>
      </c>
      <c r="L4379">
        <v>129911</v>
      </c>
      <c r="M4379">
        <v>2.98</v>
      </c>
      <c r="N4379" t="str">
        <f t="shared" si="507"/>
        <v>0000</v>
      </c>
      <c r="O4379">
        <v>4576</v>
      </c>
      <c r="P4379" t="s">
        <v>72</v>
      </c>
      <c r="Q4379" t="s">
        <v>20200</v>
      </c>
      <c r="R4379" t="s">
        <v>88</v>
      </c>
      <c r="T4379" t="s">
        <v>61</v>
      </c>
      <c r="V4379" t="s">
        <v>20965</v>
      </c>
      <c r="W4379">
        <v>30420</v>
      </c>
      <c r="X4379">
        <v>30420</v>
      </c>
      <c r="Y4379">
        <v>0</v>
      </c>
      <c r="Z4379">
        <v>30420</v>
      </c>
      <c r="AA4379">
        <v>30420</v>
      </c>
      <c r="AB4379" t="s">
        <v>72</v>
      </c>
      <c r="AC4379" s="1">
        <v>43901</v>
      </c>
      <c r="AD4379">
        <v>55000</v>
      </c>
      <c r="AE4379">
        <v>3046</v>
      </c>
      <c r="AF4379">
        <v>2256</v>
      </c>
      <c r="AG4379" t="s">
        <v>103</v>
      </c>
      <c r="AH4379" t="s">
        <v>76</v>
      </c>
      <c r="AR4379">
        <v>0</v>
      </c>
      <c r="AW4379" t="s">
        <v>20966</v>
      </c>
      <c r="AX4379" t="s">
        <v>20967</v>
      </c>
      <c r="AY4379" t="s">
        <v>20968</v>
      </c>
      <c r="AZ4379" t="s">
        <v>70</v>
      </c>
    </row>
    <row r="4380" spans="1:52" x14ac:dyDescent="0.3">
      <c r="A4380">
        <v>2100940</v>
      </c>
      <c r="B4380" t="s">
        <v>20969</v>
      </c>
      <c r="C4380" t="str">
        <f t="shared" si="508"/>
        <v>7492</v>
      </c>
      <c r="D4380" t="s">
        <v>20169</v>
      </c>
      <c r="E4380" t="str">
        <f>"0100"</f>
        <v>0100</v>
      </c>
      <c r="F4380" t="s">
        <v>54</v>
      </c>
      <c r="G4380" t="str">
        <f>"12"</f>
        <v>12</v>
      </c>
      <c r="H4380" t="s">
        <v>55</v>
      </c>
      <c r="I4380" t="s">
        <v>3086</v>
      </c>
      <c r="J4380" t="s">
        <v>20170</v>
      </c>
      <c r="K4380">
        <v>1</v>
      </c>
      <c r="L4380">
        <v>129835</v>
      </c>
      <c r="M4380">
        <v>2.98</v>
      </c>
      <c r="N4380" t="str">
        <f t="shared" si="507"/>
        <v>0000</v>
      </c>
      <c r="O4380">
        <v>6133</v>
      </c>
      <c r="P4380" t="s">
        <v>58</v>
      </c>
      <c r="Q4380" t="s">
        <v>20256</v>
      </c>
      <c r="R4380" t="s">
        <v>331</v>
      </c>
      <c r="T4380" t="s">
        <v>61</v>
      </c>
      <c r="V4380" t="s">
        <v>20970</v>
      </c>
      <c r="W4380">
        <v>294575</v>
      </c>
      <c r="X4380">
        <v>30400</v>
      </c>
      <c r="Y4380">
        <v>264175</v>
      </c>
      <c r="Z4380">
        <v>240279</v>
      </c>
      <c r="AA4380">
        <v>215279</v>
      </c>
      <c r="AB4380" t="s">
        <v>63</v>
      </c>
      <c r="AC4380" s="1">
        <v>40634</v>
      </c>
      <c r="AD4380">
        <v>265000</v>
      </c>
      <c r="AE4380">
        <v>2413</v>
      </c>
      <c r="AF4380">
        <v>207</v>
      </c>
      <c r="AG4380" t="s">
        <v>64</v>
      </c>
      <c r="AH4380" t="s">
        <v>76</v>
      </c>
      <c r="AI4380">
        <v>1</v>
      </c>
      <c r="AJ4380">
        <v>2006</v>
      </c>
      <c r="AK4380">
        <v>3</v>
      </c>
      <c r="AL4380">
        <v>2</v>
      </c>
      <c r="AN4380">
        <v>2508</v>
      </c>
      <c r="AO4380">
        <v>32</v>
      </c>
      <c r="AP4380" t="s">
        <v>63</v>
      </c>
      <c r="AQ4380" t="s">
        <v>66</v>
      </c>
      <c r="AR4380">
        <v>3751</v>
      </c>
      <c r="AW4380" t="s">
        <v>20971</v>
      </c>
      <c r="AX4380" t="s">
        <v>20967</v>
      </c>
      <c r="AY4380" t="s">
        <v>20968</v>
      </c>
      <c r="AZ4380" t="s">
        <v>70</v>
      </c>
    </row>
    <row r="4381" spans="1:52" x14ac:dyDescent="0.3">
      <c r="A4381">
        <v>2100974</v>
      </c>
      <c r="B4381" t="s">
        <v>20972</v>
      </c>
      <c r="C4381" t="str">
        <f t="shared" si="508"/>
        <v>7492</v>
      </c>
      <c r="D4381" t="s">
        <v>20169</v>
      </c>
      <c r="E4381" t="str">
        <f>"0100"</f>
        <v>0100</v>
      </c>
      <c r="F4381" t="s">
        <v>54</v>
      </c>
      <c r="G4381" t="str">
        <f>"12"</f>
        <v>12</v>
      </c>
      <c r="H4381" t="s">
        <v>55</v>
      </c>
      <c r="I4381" t="s">
        <v>3086</v>
      </c>
      <c r="J4381" t="s">
        <v>20170</v>
      </c>
      <c r="K4381">
        <v>1</v>
      </c>
      <c r="L4381">
        <v>121971</v>
      </c>
      <c r="M4381">
        <v>2.8</v>
      </c>
      <c r="N4381" t="str">
        <f t="shared" si="507"/>
        <v>0000</v>
      </c>
      <c r="O4381">
        <v>6191</v>
      </c>
      <c r="P4381" t="s">
        <v>58</v>
      </c>
      <c r="Q4381" t="s">
        <v>20256</v>
      </c>
      <c r="R4381" t="s">
        <v>331</v>
      </c>
      <c r="T4381" t="s">
        <v>61</v>
      </c>
      <c r="V4381" t="s">
        <v>20973</v>
      </c>
      <c r="W4381">
        <v>288730</v>
      </c>
      <c r="X4381">
        <v>28560</v>
      </c>
      <c r="Y4381">
        <v>260170</v>
      </c>
      <c r="Z4381">
        <v>225779</v>
      </c>
      <c r="AA4381">
        <v>200779</v>
      </c>
      <c r="AB4381" t="s">
        <v>63</v>
      </c>
      <c r="AC4381" s="1">
        <v>36586</v>
      </c>
      <c r="AD4381">
        <v>16500</v>
      </c>
      <c r="AE4381">
        <v>1357</v>
      </c>
      <c r="AF4381">
        <v>1534</v>
      </c>
      <c r="AG4381" t="s">
        <v>103</v>
      </c>
      <c r="AH4381" t="s">
        <v>76</v>
      </c>
      <c r="AI4381">
        <v>1</v>
      </c>
      <c r="AJ4381">
        <v>2001</v>
      </c>
      <c r="AK4381">
        <v>3</v>
      </c>
      <c r="AL4381">
        <v>3</v>
      </c>
      <c r="AN4381">
        <v>2594</v>
      </c>
      <c r="AO4381">
        <v>32</v>
      </c>
      <c r="AP4381" t="s">
        <v>63</v>
      </c>
      <c r="AQ4381" t="s">
        <v>66</v>
      </c>
      <c r="AR4381">
        <v>3987</v>
      </c>
      <c r="AW4381" t="s">
        <v>20974</v>
      </c>
      <c r="AX4381" t="s">
        <v>20975</v>
      </c>
      <c r="AY4381" t="s">
        <v>20976</v>
      </c>
      <c r="AZ4381" t="s">
        <v>70</v>
      </c>
    </row>
    <row r="4382" spans="1:52" x14ac:dyDescent="0.3">
      <c r="A4382">
        <v>2101474</v>
      </c>
      <c r="B4382" t="s">
        <v>20977</v>
      </c>
      <c r="C4382" t="str">
        <f t="shared" si="508"/>
        <v>7492</v>
      </c>
      <c r="D4382" t="s">
        <v>20169</v>
      </c>
      <c r="E4382" t="str">
        <f>"0000"</f>
        <v>0000</v>
      </c>
      <c r="F4382" t="s">
        <v>108</v>
      </c>
      <c r="G4382" t="str">
        <f>"13"</f>
        <v>13</v>
      </c>
      <c r="H4382" t="s">
        <v>55</v>
      </c>
      <c r="I4382" t="s">
        <v>3086</v>
      </c>
      <c r="J4382" t="s">
        <v>20170</v>
      </c>
      <c r="K4382">
        <v>0</v>
      </c>
      <c r="L4382">
        <v>122230</v>
      </c>
      <c r="M4382">
        <v>2.81</v>
      </c>
      <c r="N4382" t="str">
        <f t="shared" si="507"/>
        <v>0000</v>
      </c>
      <c r="O4382">
        <v>3841</v>
      </c>
      <c r="P4382" t="s">
        <v>72</v>
      </c>
      <c r="Q4382" t="s">
        <v>20262</v>
      </c>
      <c r="R4382" t="s">
        <v>140</v>
      </c>
      <c r="T4382" t="s">
        <v>61</v>
      </c>
      <c r="V4382" t="s">
        <v>20978</v>
      </c>
      <c r="W4382">
        <v>28620</v>
      </c>
      <c r="X4382">
        <v>28620</v>
      </c>
      <c r="Y4382">
        <v>0</v>
      </c>
      <c r="Z4382">
        <v>28620</v>
      </c>
      <c r="AA4382">
        <v>28620</v>
      </c>
      <c r="AB4382" t="s">
        <v>72</v>
      </c>
      <c r="AC4382" s="1">
        <v>38353</v>
      </c>
      <c r="AD4382">
        <v>100000</v>
      </c>
      <c r="AE4382">
        <v>1819</v>
      </c>
      <c r="AF4382">
        <v>447</v>
      </c>
      <c r="AG4382" t="s">
        <v>103</v>
      </c>
      <c r="AH4382" t="s">
        <v>76</v>
      </c>
      <c r="AR4382">
        <v>0</v>
      </c>
      <c r="AW4382" t="s">
        <v>20979</v>
      </c>
      <c r="AX4382" t="s">
        <v>20980</v>
      </c>
      <c r="AY4382" t="s">
        <v>20981</v>
      </c>
      <c r="AZ4382" t="s">
        <v>414</v>
      </c>
    </row>
    <row r="4383" spans="1:52" x14ac:dyDescent="0.3">
      <c r="A4383">
        <v>2101521</v>
      </c>
      <c r="B4383" t="s">
        <v>20982</v>
      </c>
      <c r="C4383" t="str">
        <f t="shared" si="508"/>
        <v>7492</v>
      </c>
      <c r="D4383" t="s">
        <v>20169</v>
      </c>
      <c r="E4383" t="str">
        <f>"0100"</f>
        <v>0100</v>
      </c>
      <c r="F4383" t="s">
        <v>54</v>
      </c>
      <c r="G4383" t="str">
        <f>"13"</f>
        <v>13</v>
      </c>
      <c r="H4383" t="s">
        <v>55</v>
      </c>
      <c r="I4383" t="s">
        <v>3086</v>
      </c>
      <c r="J4383" t="s">
        <v>20170</v>
      </c>
      <c r="K4383">
        <v>1</v>
      </c>
      <c r="L4383">
        <v>120961</v>
      </c>
      <c r="M4383">
        <v>2.78</v>
      </c>
      <c r="N4383" t="str">
        <f t="shared" si="507"/>
        <v>0000</v>
      </c>
      <c r="O4383">
        <v>3751</v>
      </c>
      <c r="P4383" t="s">
        <v>72</v>
      </c>
      <c r="Q4383" t="s">
        <v>20262</v>
      </c>
      <c r="R4383" t="s">
        <v>140</v>
      </c>
      <c r="T4383" t="s">
        <v>61</v>
      </c>
      <c r="V4383" t="s">
        <v>20983</v>
      </c>
      <c r="W4383">
        <v>236735</v>
      </c>
      <c r="X4383">
        <v>28320</v>
      </c>
      <c r="Y4383">
        <v>208415</v>
      </c>
      <c r="Z4383">
        <v>115305</v>
      </c>
      <c r="AA4383">
        <v>90305</v>
      </c>
      <c r="AB4383" t="s">
        <v>63</v>
      </c>
      <c r="AC4383" s="1">
        <v>43098</v>
      </c>
      <c r="AD4383">
        <v>279000</v>
      </c>
      <c r="AE4383">
        <v>2872</v>
      </c>
      <c r="AF4383">
        <v>440</v>
      </c>
      <c r="AG4383" t="s">
        <v>64</v>
      </c>
      <c r="AH4383" t="s">
        <v>76</v>
      </c>
      <c r="AI4383">
        <v>1</v>
      </c>
      <c r="AJ4383">
        <v>1999</v>
      </c>
      <c r="AK4383">
        <v>3</v>
      </c>
      <c r="AL4383">
        <v>2</v>
      </c>
      <c r="AN4383">
        <v>1948</v>
      </c>
      <c r="AO4383">
        <v>32</v>
      </c>
      <c r="AP4383" t="s">
        <v>63</v>
      </c>
      <c r="AQ4383" t="s">
        <v>66</v>
      </c>
      <c r="AR4383">
        <v>2877</v>
      </c>
      <c r="AW4383" t="s">
        <v>20984</v>
      </c>
      <c r="AX4383" t="s">
        <v>20985</v>
      </c>
      <c r="AY4383" t="s">
        <v>20986</v>
      </c>
      <c r="AZ4383" t="s">
        <v>70</v>
      </c>
    </row>
    <row r="4384" spans="1:52" x14ac:dyDescent="0.3">
      <c r="A4384">
        <v>2101741</v>
      </c>
      <c r="B4384" t="s">
        <v>20987</v>
      </c>
      <c r="C4384" t="str">
        <f t="shared" si="508"/>
        <v>7492</v>
      </c>
      <c r="D4384" t="s">
        <v>20169</v>
      </c>
      <c r="E4384" t="str">
        <f>"0000"</f>
        <v>0000</v>
      </c>
      <c r="F4384" t="s">
        <v>108</v>
      </c>
      <c r="G4384" t="str">
        <f>"13"</f>
        <v>13</v>
      </c>
      <c r="H4384" t="s">
        <v>55</v>
      </c>
      <c r="I4384" t="s">
        <v>3086</v>
      </c>
      <c r="J4384" t="s">
        <v>20170</v>
      </c>
      <c r="K4384">
        <v>0</v>
      </c>
      <c r="L4384">
        <v>134400</v>
      </c>
      <c r="M4384">
        <v>3.09</v>
      </c>
      <c r="N4384" t="str">
        <f t="shared" si="507"/>
        <v>0000</v>
      </c>
      <c r="O4384">
        <v>6229</v>
      </c>
      <c r="P4384" t="s">
        <v>58</v>
      </c>
      <c r="Q4384" t="s">
        <v>265</v>
      </c>
      <c r="R4384" t="s">
        <v>266</v>
      </c>
      <c r="T4384" t="s">
        <v>61</v>
      </c>
      <c r="V4384" t="s">
        <v>20988</v>
      </c>
      <c r="W4384">
        <v>31470</v>
      </c>
      <c r="X4384">
        <v>31470</v>
      </c>
      <c r="Y4384">
        <v>0</v>
      </c>
      <c r="Z4384">
        <v>31470</v>
      </c>
      <c r="AA4384">
        <v>31470</v>
      </c>
      <c r="AB4384" t="s">
        <v>72</v>
      </c>
      <c r="AC4384" s="1">
        <v>43578</v>
      </c>
      <c r="AD4384">
        <v>26000</v>
      </c>
      <c r="AE4384">
        <v>2971</v>
      </c>
      <c r="AF4384">
        <v>1485</v>
      </c>
      <c r="AG4384" t="s">
        <v>103</v>
      </c>
      <c r="AH4384" t="s">
        <v>76</v>
      </c>
      <c r="AR4384">
        <v>0</v>
      </c>
      <c r="AW4384" t="s">
        <v>3701</v>
      </c>
      <c r="AY4384" t="s">
        <v>3702</v>
      </c>
      <c r="AZ4384" t="s">
        <v>3703</v>
      </c>
    </row>
    <row r="4385" spans="1:52" x14ac:dyDescent="0.3">
      <c r="A4385">
        <v>2101768</v>
      </c>
      <c r="B4385" t="s">
        <v>20989</v>
      </c>
      <c r="C4385" t="str">
        <f t="shared" si="508"/>
        <v>7492</v>
      </c>
      <c r="D4385" t="s">
        <v>20169</v>
      </c>
      <c r="E4385" t="str">
        <f>"0100"</f>
        <v>0100</v>
      </c>
      <c r="F4385" t="s">
        <v>54</v>
      </c>
      <c r="G4385" t="str">
        <f>"13"</f>
        <v>13</v>
      </c>
      <c r="H4385" t="s">
        <v>55</v>
      </c>
      <c r="I4385" t="s">
        <v>3086</v>
      </c>
      <c r="J4385" t="s">
        <v>20170</v>
      </c>
      <c r="K4385">
        <v>1</v>
      </c>
      <c r="L4385">
        <v>141471</v>
      </c>
      <c r="M4385">
        <v>3.25</v>
      </c>
      <c r="N4385" t="str">
        <f t="shared" si="507"/>
        <v>0000</v>
      </c>
      <c r="O4385">
        <v>3899</v>
      </c>
      <c r="P4385" t="s">
        <v>72</v>
      </c>
      <c r="Q4385" t="s">
        <v>20262</v>
      </c>
      <c r="R4385" t="s">
        <v>140</v>
      </c>
      <c r="T4385" t="s">
        <v>61</v>
      </c>
      <c r="V4385" t="s">
        <v>20990</v>
      </c>
      <c r="W4385">
        <v>351574</v>
      </c>
      <c r="X4385">
        <v>33130</v>
      </c>
      <c r="Y4385">
        <v>318444</v>
      </c>
      <c r="Z4385">
        <v>269241</v>
      </c>
      <c r="AA4385">
        <v>243741</v>
      </c>
      <c r="AB4385" t="s">
        <v>63</v>
      </c>
      <c r="AC4385" s="1">
        <v>35551</v>
      </c>
      <c r="AD4385">
        <v>15000</v>
      </c>
      <c r="AE4385">
        <v>1189</v>
      </c>
      <c r="AF4385">
        <v>1541</v>
      </c>
      <c r="AG4385" t="s">
        <v>103</v>
      </c>
      <c r="AH4385" t="s">
        <v>76</v>
      </c>
      <c r="AI4385">
        <v>1</v>
      </c>
      <c r="AJ4385">
        <v>2004</v>
      </c>
      <c r="AK4385">
        <v>3</v>
      </c>
      <c r="AL4385">
        <v>3</v>
      </c>
      <c r="AM4385">
        <v>1</v>
      </c>
      <c r="AN4385">
        <v>2929</v>
      </c>
      <c r="AO4385">
        <v>32</v>
      </c>
      <c r="AP4385" t="s">
        <v>63</v>
      </c>
      <c r="AQ4385" t="s">
        <v>66</v>
      </c>
      <c r="AR4385">
        <v>5631</v>
      </c>
      <c r="AW4385" t="s">
        <v>20991</v>
      </c>
      <c r="AX4385" t="s">
        <v>20991</v>
      </c>
      <c r="AY4385" t="s">
        <v>20992</v>
      </c>
      <c r="AZ4385" t="s">
        <v>70</v>
      </c>
    </row>
    <row r="4386" spans="1:52" x14ac:dyDescent="0.3">
      <c r="A4386">
        <v>2101784</v>
      </c>
      <c r="B4386" t="s">
        <v>20993</v>
      </c>
      <c r="C4386" t="str">
        <f t="shared" si="508"/>
        <v>7492</v>
      </c>
      <c r="D4386" t="s">
        <v>20169</v>
      </c>
      <c r="E4386" t="str">
        <f>"0100"</f>
        <v>0100</v>
      </c>
      <c r="F4386" t="s">
        <v>54</v>
      </c>
      <c r="G4386" t="str">
        <f>"07"</f>
        <v>07</v>
      </c>
      <c r="H4386" t="s">
        <v>55</v>
      </c>
      <c r="I4386" t="s">
        <v>56</v>
      </c>
      <c r="J4386" t="s">
        <v>20170</v>
      </c>
      <c r="K4386">
        <v>1</v>
      </c>
      <c r="L4386">
        <v>307444</v>
      </c>
      <c r="M4386">
        <v>7.06</v>
      </c>
      <c r="N4386" t="str">
        <f t="shared" si="507"/>
        <v>0000</v>
      </c>
      <c r="O4386">
        <v>4338</v>
      </c>
      <c r="P4386" t="s">
        <v>72</v>
      </c>
      <c r="Q4386" t="s">
        <v>7441</v>
      </c>
      <c r="R4386" t="s">
        <v>140</v>
      </c>
      <c r="T4386" t="s">
        <v>61</v>
      </c>
      <c r="V4386" t="s">
        <v>20994</v>
      </c>
      <c r="W4386">
        <v>468606</v>
      </c>
      <c r="X4386">
        <v>91050</v>
      </c>
      <c r="Y4386">
        <v>377556</v>
      </c>
      <c r="Z4386">
        <v>468606</v>
      </c>
      <c r="AA4386">
        <v>468606</v>
      </c>
      <c r="AB4386" t="s">
        <v>63</v>
      </c>
      <c r="AC4386" s="1">
        <v>43818</v>
      </c>
      <c r="AD4386">
        <v>561000</v>
      </c>
      <c r="AE4386">
        <v>3028</v>
      </c>
      <c r="AF4386">
        <v>1184</v>
      </c>
      <c r="AG4386" t="s">
        <v>64</v>
      </c>
      <c r="AH4386" t="s">
        <v>76</v>
      </c>
      <c r="AI4386">
        <v>1</v>
      </c>
      <c r="AJ4386">
        <v>2003</v>
      </c>
      <c r="AK4386">
        <v>3</v>
      </c>
      <c r="AL4386">
        <v>3</v>
      </c>
      <c r="AN4386">
        <v>2811</v>
      </c>
      <c r="AO4386">
        <v>32</v>
      </c>
      <c r="AP4386" t="s">
        <v>63</v>
      </c>
      <c r="AQ4386" t="s">
        <v>66</v>
      </c>
      <c r="AR4386">
        <v>3783</v>
      </c>
      <c r="AW4386" t="s">
        <v>20995</v>
      </c>
      <c r="AX4386" t="s">
        <v>20996</v>
      </c>
      <c r="AY4386" t="s">
        <v>20997</v>
      </c>
      <c r="AZ4386" t="s">
        <v>70</v>
      </c>
    </row>
    <row r="4387" spans="1:52" x14ac:dyDescent="0.3">
      <c r="A4387">
        <v>2101920</v>
      </c>
      <c r="B4387" t="s">
        <v>20998</v>
      </c>
      <c r="C4387" t="str">
        <f t="shared" si="508"/>
        <v>7492</v>
      </c>
      <c r="D4387" t="s">
        <v>20169</v>
      </c>
      <c r="E4387" t="str">
        <f>"0100"</f>
        <v>0100</v>
      </c>
      <c r="F4387" t="s">
        <v>54</v>
      </c>
      <c r="G4387" t="str">
        <f>"13"</f>
        <v>13</v>
      </c>
      <c r="H4387" t="s">
        <v>55</v>
      </c>
      <c r="I4387" t="s">
        <v>3086</v>
      </c>
      <c r="J4387" t="s">
        <v>20170</v>
      </c>
      <c r="K4387">
        <v>1</v>
      </c>
      <c r="L4387">
        <v>305279</v>
      </c>
      <c r="M4387">
        <v>7.01</v>
      </c>
      <c r="N4387" t="str">
        <f t="shared" si="507"/>
        <v>0000</v>
      </c>
      <c r="O4387">
        <v>6226</v>
      </c>
      <c r="P4387" t="s">
        <v>58</v>
      </c>
      <c r="Q4387" t="s">
        <v>265</v>
      </c>
      <c r="R4387" t="s">
        <v>266</v>
      </c>
      <c r="T4387" t="s">
        <v>61</v>
      </c>
      <c r="V4387" t="s">
        <v>20999</v>
      </c>
      <c r="W4387">
        <v>379370</v>
      </c>
      <c r="X4387">
        <v>90410</v>
      </c>
      <c r="Y4387">
        <v>288960</v>
      </c>
      <c r="Z4387">
        <v>329988</v>
      </c>
      <c r="AA4387">
        <v>304988</v>
      </c>
      <c r="AB4387" t="s">
        <v>63</v>
      </c>
      <c r="AC4387" s="1">
        <v>41518</v>
      </c>
      <c r="AD4387">
        <v>381000</v>
      </c>
      <c r="AE4387">
        <v>2582</v>
      </c>
      <c r="AF4387">
        <v>158</v>
      </c>
      <c r="AG4387" t="s">
        <v>64</v>
      </c>
      <c r="AH4387" t="s">
        <v>76</v>
      </c>
      <c r="AI4387">
        <v>1</v>
      </c>
      <c r="AJ4387">
        <v>2001</v>
      </c>
      <c r="AK4387">
        <v>3</v>
      </c>
      <c r="AL4387">
        <v>3</v>
      </c>
      <c r="AN4387">
        <v>2929</v>
      </c>
      <c r="AO4387">
        <v>32</v>
      </c>
      <c r="AP4387" t="s">
        <v>63</v>
      </c>
      <c r="AQ4387" t="s">
        <v>66</v>
      </c>
      <c r="AR4387">
        <v>4340</v>
      </c>
      <c r="AW4387" t="s">
        <v>21000</v>
      </c>
      <c r="AX4387" t="s">
        <v>21001</v>
      </c>
      <c r="AY4387" t="s">
        <v>21002</v>
      </c>
      <c r="AZ4387" t="s">
        <v>70</v>
      </c>
    </row>
    <row r="4388" spans="1:52" x14ac:dyDescent="0.3">
      <c r="A4388">
        <v>2102101</v>
      </c>
      <c r="B4388" t="s">
        <v>21003</v>
      </c>
      <c r="C4388" t="str">
        <f t="shared" si="508"/>
        <v>7492</v>
      </c>
      <c r="D4388" t="s">
        <v>20169</v>
      </c>
      <c r="E4388" t="str">
        <f>"0100"</f>
        <v>0100</v>
      </c>
      <c r="F4388" t="s">
        <v>54</v>
      </c>
      <c r="G4388" t="str">
        <f>"12"</f>
        <v>12</v>
      </c>
      <c r="H4388" t="s">
        <v>55</v>
      </c>
      <c r="I4388" t="s">
        <v>3086</v>
      </c>
      <c r="J4388" t="s">
        <v>20170</v>
      </c>
      <c r="K4388">
        <v>1</v>
      </c>
      <c r="L4388">
        <v>130030</v>
      </c>
      <c r="M4388">
        <v>2.99</v>
      </c>
      <c r="N4388" t="str">
        <f t="shared" si="507"/>
        <v>0000</v>
      </c>
      <c r="O4388">
        <v>4267</v>
      </c>
      <c r="P4388" t="s">
        <v>72</v>
      </c>
      <c r="Q4388" t="s">
        <v>20244</v>
      </c>
      <c r="R4388" t="s">
        <v>140</v>
      </c>
      <c r="T4388" t="s">
        <v>61</v>
      </c>
      <c r="V4388" t="s">
        <v>21004</v>
      </c>
      <c r="W4388">
        <v>279993</v>
      </c>
      <c r="X4388">
        <v>30450</v>
      </c>
      <c r="Y4388">
        <v>249543</v>
      </c>
      <c r="Z4388">
        <v>279993</v>
      </c>
      <c r="AA4388">
        <v>279993</v>
      </c>
      <c r="AB4388" t="s">
        <v>72</v>
      </c>
      <c r="AC4388" s="1">
        <v>41791</v>
      </c>
      <c r="AD4388">
        <v>250000</v>
      </c>
      <c r="AE4388">
        <v>2628</v>
      </c>
      <c r="AF4388">
        <v>2390</v>
      </c>
      <c r="AG4388" t="s">
        <v>64</v>
      </c>
      <c r="AH4388" t="s">
        <v>76</v>
      </c>
      <c r="AI4388">
        <v>1</v>
      </c>
      <c r="AJ4388">
        <v>2007</v>
      </c>
      <c r="AK4388">
        <v>3</v>
      </c>
      <c r="AL4388">
        <v>3</v>
      </c>
      <c r="AN4388">
        <v>2222</v>
      </c>
      <c r="AO4388">
        <v>32</v>
      </c>
      <c r="AP4388" t="s">
        <v>63</v>
      </c>
      <c r="AQ4388" t="s">
        <v>66</v>
      </c>
      <c r="AR4388">
        <v>3102</v>
      </c>
      <c r="AW4388" t="s">
        <v>21005</v>
      </c>
      <c r="AX4388" t="s">
        <v>21006</v>
      </c>
      <c r="AY4388" t="s">
        <v>21007</v>
      </c>
      <c r="AZ4388" t="s">
        <v>21008</v>
      </c>
    </row>
    <row r="4389" spans="1:52" x14ac:dyDescent="0.3">
      <c r="A4389">
        <v>2102179</v>
      </c>
      <c r="B4389" t="s">
        <v>21009</v>
      </c>
      <c r="C4389" t="str">
        <f t="shared" si="508"/>
        <v>7492</v>
      </c>
      <c r="D4389" t="s">
        <v>20169</v>
      </c>
      <c r="E4389" t="str">
        <f>"0100"</f>
        <v>0100</v>
      </c>
      <c r="F4389" t="s">
        <v>54</v>
      </c>
      <c r="G4389" t="str">
        <f>"12"</f>
        <v>12</v>
      </c>
      <c r="H4389" t="s">
        <v>55</v>
      </c>
      <c r="I4389" t="s">
        <v>3086</v>
      </c>
      <c r="J4389" t="s">
        <v>20170</v>
      </c>
      <c r="K4389">
        <v>1</v>
      </c>
      <c r="L4389">
        <v>147941</v>
      </c>
      <c r="M4389">
        <v>3.4</v>
      </c>
      <c r="N4389" t="str">
        <f t="shared" si="507"/>
        <v>0000</v>
      </c>
      <c r="O4389">
        <v>4335</v>
      </c>
      <c r="P4389" t="s">
        <v>72</v>
      </c>
      <c r="Q4389" t="s">
        <v>20244</v>
      </c>
      <c r="R4389" t="s">
        <v>140</v>
      </c>
      <c r="T4389" t="s">
        <v>61</v>
      </c>
      <c r="V4389" t="s">
        <v>21010</v>
      </c>
      <c r="W4389">
        <v>349307</v>
      </c>
      <c r="X4389">
        <v>34640</v>
      </c>
      <c r="Y4389">
        <v>314667</v>
      </c>
      <c r="Z4389">
        <v>260920</v>
      </c>
      <c r="AA4389">
        <v>235420</v>
      </c>
      <c r="AB4389" t="s">
        <v>63</v>
      </c>
      <c r="AC4389" s="1">
        <v>38443</v>
      </c>
      <c r="AD4389">
        <v>140000</v>
      </c>
      <c r="AE4389">
        <v>1843</v>
      </c>
      <c r="AF4389">
        <v>849</v>
      </c>
      <c r="AG4389" t="s">
        <v>103</v>
      </c>
      <c r="AH4389" t="s">
        <v>76</v>
      </c>
      <c r="AI4389">
        <v>1</v>
      </c>
      <c r="AJ4389">
        <v>2008</v>
      </c>
      <c r="AK4389">
        <v>4</v>
      </c>
      <c r="AL4389">
        <v>2</v>
      </c>
      <c r="AM4389">
        <v>1</v>
      </c>
      <c r="AN4389">
        <v>3187</v>
      </c>
      <c r="AO4389">
        <v>32</v>
      </c>
      <c r="AP4389" t="s">
        <v>63</v>
      </c>
      <c r="AQ4389" t="s">
        <v>66</v>
      </c>
      <c r="AR4389">
        <v>4480</v>
      </c>
      <c r="AW4389" t="s">
        <v>21011</v>
      </c>
      <c r="AX4389" t="s">
        <v>21012</v>
      </c>
      <c r="AY4389" t="s">
        <v>12939</v>
      </c>
      <c r="AZ4389" t="s">
        <v>70</v>
      </c>
    </row>
    <row r="4390" spans="1:52" x14ac:dyDescent="0.3">
      <c r="A4390">
        <v>2102349</v>
      </c>
      <c r="B4390" t="s">
        <v>21013</v>
      </c>
      <c r="C4390" t="str">
        <f t="shared" si="508"/>
        <v>7492</v>
      </c>
      <c r="D4390" t="s">
        <v>20169</v>
      </c>
      <c r="E4390" t="str">
        <f>"0000"</f>
        <v>0000</v>
      </c>
      <c r="F4390" t="s">
        <v>108</v>
      </c>
      <c r="G4390" t="str">
        <f>"12"</f>
        <v>12</v>
      </c>
      <c r="H4390" t="s">
        <v>55</v>
      </c>
      <c r="I4390" t="s">
        <v>3086</v>
      </c>
      <c r="J4390" t="s">
        <v>20170</v>
      </c>
      <c r="K4390">
        <v>0</v>
      </c>
      <c r="L4390">
        <v>127992</v>
      </c>
      <c r="M4390">
        <v>2.94</v>
      </c>
      <c r="N4390" t="str">
        <f t="shared" si="507"/>
        <v>0000</v>
      </c>
      <c r="O4390">
        <v>6143</v>
      </c>
      <c r="P4390" t="s">
        <v>58</v>
      </c>
      <c r="Q4390" t="s">
        <v>265</v>
      </c>
      <c r="R4390" t="s">
        <v>266</v>
      </c>
      <c r="T4390" t="s">
        <v>61</v>
      </c>
      <c r="V4390" t="s">
        <v>21014</v>
      </c>
      <c r="W4390">
        <v>29970</v>
      </c>
      <c r="X4390">
        <v>29970</v>
      </c>
      <c r="Y4390">
        <v>0</v>
      </c>
      <c r="Z4390">
        <v>29970</v>
      </c>
      <c r="AA4390">
        <v>29970</v>
      </c>
      <c r="AB4390" t="s">
        <v>72</v>
      </c>
      <c r="AC4390" s="1">
        <v>38078</v>
      </c>
      <c r="AD4390">
        <v>36000</v>
      </c>
      <c r="AE4390">
        <v>1718</v>
      </c>
      <c r="AF4390">
        <v>310</v>
      </c>
      <c r="AG4390" t="s">
        <v>103</v>
      </c>
      <c r="AH4390" t="s">
        <v>76</v>
      </c>
      <c r="AR4390">
        <v>0</v>
      </c>
      <c r="AW4390" t="s">
        <v>19603</v>
      </c>
      <c r="AX4390" t="s">
        <v>19604</v>
      </c>
      <c r="AY4390" t="s">
        <v>21015</v>
      </c>
      <c r="AZ4390" t="s">
        <v>70</v>
      </c>
    </row>
    <row r="4391" spans="1:52" x14ac:dyDescent="0.3">
      <c r="A4391">
        <v>2106115</v>
      </c>
      <c r="B4391" t="s">
        <v>21016</v>
      </c>
      <c r="C4391" t="str">
        <f t="shared" si="508"/>
        <v>7492</v>
      </c>
      <c r="D4391" t="s">
        <v>20169</v>
      </c>
      <c r="E4391" t="str">
        <f t="shared" ref="E4391:E4398" si="512">"0100"</f>
        <v>0100</v>
      </c>
      <c r="F4391" t="s">
        <v>54</v>
      </c>
      <c r="G4391" t="str">
        <f t="shared" ref="G4391:G4396" si="513">"13"</f>
        <v>13</v>
      </c>
      <c r="H4391" t="s">
        <v>55</v>
      </c>
      <c r="I4391" t="s">
        <v>3086</v>
      </c>
      <c r="J4391" t="s">
        <v>20170</v>
      </c>
      <c r="K4391">
        <v>1</v>
      </c>
      <c r="L4391">
        <v>130244</v>
      </c>
      <c r="M4391">
        <v>2.99</v>
      </c>
      <c r="N4391" t="str">
        <f t="shared" si="507"/>
        <v>0000</v>
      </c>
      <c r="O4391">
        <v>3990</v>
      </c>
      <c r="P4391" t="s">
        <v>72</v>
      </c>
      <c r="Q4391" t="s">
        <v>20206</v>
      </c>
      <c r="R4391" t="s">
        <v>140</v>
      </c>
      <c r="T4391" t="s">
        <v>61</v>
      </c>
      <c r="V4391" t="s">
        <v>21017</v>
      </c>
      <c r="W4391">
        <v>354935</v>
      </c>
      <c r="X4391">
        <v>22870</v>
      </c>
      <c r="Y4391">
        <v>332065</v>
      </c>
      <c r="Z4391">
        <v>299636</v>
      </c>
      <c r="AA4391">
        <v>274636</v>
      </c>
      <c r="AB4391" t="s">
        <v>63</v>
      </c>
      <c r="AC4391" s="1">
        <v>42025</v>
      </c>
      <c r="AD4391">
        <v>290000</v>
      </c>
      <c r="AE4391">
        <v>2667</v>
      </c>
      <c r="AF4391">
        <v>1455</v>
      </c>
      <c r="AG4391" t="s">
        <v>64</v>
      </c>
      <c r="AH4391" t="s">
        <v>65</v>
      </c>
      <c r="AI4391">
        <v>1</v>
      </c>
      <c r="AJ4391">
        <v>2006</v>
      </c>
      <c r="AK4391">
        <v>4</v>
      </c>
      <c r="AL4391">
        <v>3</v>
      </c>
      <c r="AN4391">
        <v>3229</v>
      </c>
      <c r="AO4391">
        <v>32</v>
      </c>
      <c r="AP4391" t="s">
        <v>63</v>
      </c>
      <c r="AQ4391" t="s">
        <v>66</v>
      </c>
      <c r="AR4391">
        <v>4492</v>
      </c>
      <c r="AW4391" t="s">
        <v>21018</v>
      </c>
      <c r="AX4391" t="s">
        <v>21019</v>
      </c>
      <c r="AY4391" t="s">
        <v>21020</v>
      </c>
      <c r="AZ4391" t="s">
        <v>70</v>
      </c>
    </row>
    <row r="4392" spans="1:52" x14ac:dyDescent="0.3">
      <c r="A4392">
        <v>2106255</v>
      </c>
      <c r="B4392" t="s">
        <v>21021</v>
      </c>
      <c r="C4392" t="str">
        <f t="shared" si="508"/>
        <v>7492</v>
      </c>
      <c r="D4392" t="s">
        <v>20169</v>
      </c>
      <c r="E4392" t="str">
        <f t="shared" si="512"/>
        <v>0100</v>
      </c>
      <c r="F4392" t="s">
        <v>54</v>
      </c>
      <c r="G4392" t="str">
        <f t="shared" si="513"/>
        <v>13</v>
      </c>
      <c r="H4392" t="s">
        <v>55</v>
      </c>
      <c r="I4392" t="s">
        <v>3086</v>
      </c>
      <c r="J4392" t="s">
        <v>20170</v>
      </c>
      <c r="K4392">
        <v>1</v>
      </c>
      <c r="L4392">
        <v>120269</v>
      </c>
      <c r="M4392">
        <v>2.76</v>
      </c>
      <c r="N4392" t="str">
        <f t="shared" si="507"/>
        <v>0000</v>
      </c>
      <c r="O4392">
        <v>3422</v>
      </c>
      <c r="P4392" t="s">
        <v>72</v>
      </c>
      <c r="Q4392" t="s">
        <v>20206</v>
      </c>
      <c r="R4392" t="s">
        <v>140</v>
      </c>
      <c r="T4392" t="s">
        <v>61</v>
      </c>
      <c r="V4392" t="s">
        <v>21022</v>
      </c>
      <c r="W4392">
        <v>333704</v>
      </c>
      <c r="X4392">
        <v>28160</v>
      </c>
      <c r="Y4392">
        <v>305544</v>
      </c>
      <c r="Z4392">
        <v>293926</v>
      </c>
      <c r="AA4392">
        <v>263926</v>
      </c>
      <c r="AB4392" t="s">
        <v>63</v>
      </c>
      <c r="AC4392" s="1">
        <v>41984</v>
      </c>
      <c r="AD4392">
        <v>275000</v>
      </c>
      <c r="AE4392">
        <v>2663</v>
      </c>
      <c r="AF4392">
        <v>640</v>
      </c>
      <c r="AG4392" t="s">
        <v>64</v>
      </c>
      <c r="AH4392" t="s">
        <v>76</v>
      </c>
      <c r="AI4392">
        <v>1</v>
      </c>
      <c r="AJ4392">
        <v>2005</v>
      </c>
      <c r="AK4392">
        <v>3</v>
      </c>
      <c r="AL4392">
        <v>3</v>
      </c>
      <c r="AN4392">
        <v>2622</v>
      </c>
      <c r="AO4392">
        <v>32</v>
      </c>
      <c r="AP4392" t="s">
        <v>63</v>
      </c>
      <c r="AQ4392" t="s">
        <v>66</v>
      </c>
      <c r="AR4392">
        <v>3765</v>
      </c>
      <c r="AW4392" t="s">
        <v>21023</v>
      </c>
      <c r="AX4392" t="s">
        <v>21024</v>
      </c>
      <c r="AY4392" t="s">
        <v>21025</v>
      </c>
      <c r="AZ4392" t="s">
        <v>70</v>
      </c>
    </row>
    <row r="4393" spans="1:52" x14ac:dyDescent="0.3">
      <c r="A4393">
        <v>2106603</v>
      </c>
      <c r="B4393" t="s">
        <v>21026</v>
      </c>
      <c r="C4393" t="str">
        <f t="shared" si="508"/>
        <v>7492</v>
      </c>
      <c r="D4393" t="s">
        <v>20169</v>
      </c>
      <c r="E4393" t="str">
        <f t="shared" si="512"/>
        <v>0100</v>
      </c>
      <c r="F4393" t="s">
        <v>54</v>
      </c>
      <c r="G4393" t="str">
        <f t="shared" si="513"/>
        <v>13</v>
      </c>
      <c r="H4393" t="s">
        <v>55</v>
      </c>
      <c r="I4393" t="s">
        <v>3086</v>
      </c>
      <c r="J4393" t="s">
        <v>20170</v>
      </c>
      <c r="K4393">
        <v>1</v>
      </c>
      <c r="L4393">
        <v>120001</v>
      </c>
      <c r="M4393">
        <v>2.75</v>
      </c>
      <c r="N4393" t="str">
        <f t="shared" si="507"/>
        <v>0000</v>
      </c>
      <c r="O4393">
        <v>3260</v>
      </c>
      <c r="P4393" t="s">
        <v>72</v>
      </c>
      <c r="Q4393" t="s">
        <v>20212</v>
      </c>
      <c r="R4393" t="s">
        <v>140</v>
      </c>
      <c r="T4393" t="s">
        <v>61</v>
      </c>
      <c r="V4393" t="s">
        <v>21027</v>
      </c>
      <c r="W4393">
        <v>291434</v>
      </c>
      <c r="X4393">
        <v>28100</v>
      </c>
      <c r="Y4393">
        <v>263334</v>
      </c>
      <c r="Z4393">
        <v>249333</v>
      </c>
      <c r="AA4393">
        <v>224333</v>
      </c>
      <c r="AB4393" t="s">
        <v>63</v>
      </c>
      <c r="AC4393" s="1">
        <v>38108</v>
      </c>
      <c r="AD4393">
        <v>224900</v>
      </c>
      <c r="AE4393">
        <v>1723</v>
      </c>
      <c r="AF4393">
        <v>2130</v>
      </c>
      <c r="AG4393" t="s">
        <v>64</v>
      </c>
      <c r="AH4393" t="s">
        <v>76</v>
      </c>
      <c r="AI4393">
        <v>1</v>
      </c>
      <c r="AJ4393">
        <v>2002</v>
      </c>
      <c r="AK4393">
        <v>3</v>
      </c>
      <c r="AL4393">
        <v>2</v>
      </c>
      <c r="AN4393">
        <v>2357</v>
      </c>
      <c r="AO4393">
        <v>32</v>
      </c>
      <c r="AP4393" t="s">
        <v>63</v>
      </c>
      <c r="AQ4393" t="s">
        <v>66</v>
      </c>
      <c r="AR4393">
        <v>3758</v>
      </c>
      <c r="AW4393" t="s">
        <v>21028</v>
      </c>
      <c r="AX4393" t="s">
        <v>21028</v>
      </c>
      <c r="AY4393" t="s">
        <v>21029</v>
      </c>
      <c r="AZ4393" t="s">
        <v>70</v>
      </c>
    </row>
    <row r="4394" spans="1:52" x14ac:dyDescent="0.3">
      <c r="A4394">
        <v>2106638</v>
      </c>
      <c r="B4394" t="s">
        <v>21030</v>
      </c>
      <c r="C4394" t="str">
        <f t="shared" si="508"/>
        <v>7492</v>
      </c>
      <c r="D4394" t="s">
        <v>20169</v>
      </c>
      <c r="E4394" t="str">
        <f t="shared" si="512"/>
        <v>0100</v>
      </c>
      <c r="F4394" t="s">
        <v>54</v>
      </c>
      <c r="G4394" t="str">
        <f t="shared" si="513"/>
        <v>13</v>
      </c>
      <c r="H4394" t="s">
        <v>55</v>
      </c>
      <c r="I4394" t="s">
        <v>3086</v>
      </c>
      <c r="J4394" t="s">
        <v>20170</v>
      </c>
      <c r="K4394">
        <v>1</v>
      </c>
      <c r="L4394">
        <v>144122</v>
      </c>
      <c r="M4394">
        <v>3.31</v>
      </c>
      <c r="N4394" t="str">
        <f t="shared" si="507"/>
        <v>0000</v>
      </c>
      <c r="O4394">
        <v>3248</v>
      </c>
      <c r="P4394" t="s">
        <v>72</v>
      </c>
      <c r="Q4394" t="s">
        <v>20212</v>
      </c>
      <c r="R4394" t="s">
        <v>140</v>
      </c>
      <c r="T4394" t="s">
        <v>61</v>
      </c>
      <c r="V4394" t="s">
        <v>21031</v>
      </c>
      <c r="W4394">
        <v>291892</v>
      </c>
      <c r="X4394">
        <v>33750</v>
      </c>
      <c r="Y4394">
        <v>258142</v>
      </c>
      <c r="Z4394">
        <v>291892</v>
      </c>
      <c r="AA4394">
        <v>266892</v>
      </c>
      <c r="AB4394" t="s">
        <v>63</v>
      </c>
      <c r="AC4394" s="1">
        <v>43496</v>
      </c>
      <c r="AD4394">
        <v>395000</v>
      </c>
      <c r="AE4394">
        <v>2954</v>
      </c>
      <c r="AF4394">
        <v>1036</v>
      </c>
      <c r="AG4394" t="s">
        <v>64</v>
      </c>
      <c r="AH4394" t="s">
        <v>76</v>
      </c>
      <c r="AI4394">
        <v>1</v>
      </c>
      <c r="AJ4394">
        <v>2003</v>
      </c>
      <c r="AK4394">
        <v>4</v>
      </c>
      <c r="AL4394">
        <v>3</v>
      </c>
      <c r="AN4394">
        <v>2251</v>
      </c>
      <c r="AO4394">
        <v>32</v>
      </c>
      <c r="AP4394" t="s">
        <v>63</v>
      </c>
      <c r="AQ4394" t="s">
        <v>66</v>
      </c>
      <c r="AR4394">
        <v>3255</v>
      </c>
      <c r="AW4394" t="s">
        <v>21032</v>
      </c>
      <c r="AX4394" t="s">
        <v>21033</v>
      </c>
      <c r="AY4394" t="s">
        <v>21034</v>
      </c>
      <c r="AZ4394" t="s">
        <v>70</v>
      </c>
    </row>
    <row r="4395" spans="1:52" x14ac:dyDescent="0.3">
      <c r="A4395">
        <v>2106824</v>
      </c>
      <c r="B4395" t="s">
        <v>21035</v>
      </c>
      <c r="C4395" t="str">
        <f t="shared" si="508"/>
        <v>7492</v>
      </c>
      <c r="D4395" t="s">
        <v>20169</v>
      </c>
      <c r="E4395" t="str">
        <f t="shared" si="512"/>
        <v>0100</v>
      </c>
      <c r="F4395" t="s">
        <v>54</v>
      </c>
      <c r="G4395" t="str">
        <f t="shared" si="513"/>
        <v>13</v>
      </c>
      <c r="H4395" t="s">
        <v>55</v>
      </c>
      <c r="I4395" t="s">
        <v>3086</v>
      </c>
      <c r="J4395" t="s">
        <v>20170</v>
      </c>
      <c r="K4395">
        <v>1</v>
      </c>
      <c r="L4395">
        <v>129866</v>
      </c>
      <c r="M4395">
        <v>2.98</v>
      </c>
      <c r="N4395" t="str">
        <f t="shared" si="507"/>
        <v>0000</v>
      </c>
      <c r="O4395">
        <v>3401</v>
      </c>
      <c r="P4395" t="s">
        <v>72</v>
      </c>
      <c r="Q4395" t="s">
        <v>7441</v>
      </c>
      <c r="R4395" t="s">
        <v>140</v>
      </c>
      <c r="T4395" t="s">
        <v>61</v>
      </c>
      <c r="V4395" t="s">
        <v>21036</v>
      </c>
      <c r="W4395">
        <v>331504</v>
      </c>
      <c r="X4395">
        <v>30410</v>
      </c>
      <c r="Y4395">
        <v>301094</v>
      </c>
      <c r="Z4395">
        <v>331504</v>
      </c>
      <c r="AA4395">
        <v>306004</v>
      </c>
      <c r="AB4395" t="s">
        <v>63</v>
      </c>
      <c r="AC4395" s="1">
        <v>43661</v>
      </c>
      <c r="AD4395">
        <v>419000</v>
      </c>
      <c r="AE4395">
        <v>2991</v>
      </c>
      <c r="AF4395">
        <v>418</v>
      </c>
      <c r="AG4395" t="s">
        <v>64</v>
      </c>
      <c r="AH4395" t="s">
        <v>76</v>
      </c>
      <c r="AI4395">
        <v>1</v>
      </c>
      <c r="AJ4395">
        <v>2017</v>
      </c>
      <c r="AK4395">
        <v>3</v>
      </c>
      <c r="AL4395">
        <v>2</v>
      </c>
      <c r="AN4395">
        <v>2412</v>
      </c>
      <c r="AO4395">
        <v>32</v>
      </c>
      <c r="AP4395" t="s">
        <v>72</v>
      </c>
      <c r="AQ4395" t="s">
        <v>66</v>
      </c>
      <c r="AR4395">
        <v>3465</v>
      </c>
      <c r="AW4395" t="s">
        <v>21037</v>
      </c>
      <c r="AX4395" t="s">
        <v>21038</v>
      </c>
      <c r="AY4395" t="s">
        <v>21039</v>
      </c>
      <c r="AZ4395" t="s">
        <v>70</v>
      </c>
    </row>
    <row r="4396" spans="1:52" x14ac:dyDescent="0.3">
      <c r="A4396">
        <v>2106859</v>
      </c>
      <c r="B4396" t="s">
        <v>21040</v>
      </c>
      <c r="C4396" t="str">
        <f t="shared" si="508"/>
        <v>7492</v>
      </c>
      <c r="D4396" t="s">
        <v>20169</v>
      </c>
      <c r="E4396" t="str">
        <f t="shared" si="512"/>
        <v>0100</v>
      </c>
      <c r="F4396" t="s">
        <v>54</v>
      </c>
      <c r="G4396" t="str">
        <f t="shared" si="513"/>
        <v>13</v>
      </c>
      <c r="H4396" t="s">
        <v>55</v>
      </c>
      <c r="I4396" t="s">
        <v>3086</v>
      </c>
      <c r="J4396" t="s">
        <v>20170</v>
      </c>
      <c r="K4396">
        <v>1</v>
      </c>
      <c r="L4396">
        <v>122716</v>
      </c>
      <c r="M4396">
        <v>2.82</v>
      </c>
      <c r="N4396" t="str">
        <f t="shared" si="507"/>
        <v>0000</v>
      </c>
      <c r="O4396">
        <v>3301</v>
      </c>
      <c r="P4396" t="s">
        <v>72</v>
      </c>
      <c r="Q4396" t="s">
        <v>20206</v>
      </c>
      <c r="R4396" t="s">
        <v>140</v>
      </c>
      <c r="T4396" t="s">
        <v>61</v>
      </c>
      <c r="V4396" t="s">
        <v>21041</v>
      </c>
      <c r="W4396">
        <v>271902</v>
      </c>
      <c r="X4396">
        <v>28740</v>
      </c>
      <c r="Y4396">
        <v>243162</v>
      </c>
      <c r="Z4396">
        <v>271902</v>
      </c>
      <c r="AA4396">
        <v>246902</v>
      </c>
      <c r="AB4396" t="s">
        <v>63</v>
      </c>
      <c r="AC4396" s="1">
        <v>42667</v>
      </c>
      <c r="AD4396">
        <v>32500</v>
      </c>
      <c r="AE4396">
        <v>2790</v>
      </c>
      <c r="AF4396">
        <v>431</v>
      </c>
      <c r="AG4396" t="s">
        <v>103</v>
      </c>
      <c r="AH4396" t="s">
        <v>76</v>
      </c>
      <c r="AI4396">
        <v>1</v>
      </c>
      <c r="AJ4396">
        <v>2017</v>
      </c>
      <c r="AK4396">
        <v>3</v>
      </c>
      <c r="AL4396">
        <v>2</v>
      </c>
      <c r="AM4396">
        <v>1</v>
      </c>
      <c r="AN4396">
        <v>2464</v>
      </c>
      <c r="AO4396">
        <v>32</v>
      </c>
      <c r="AP4396" t="s">
        <v>72</v>
      </c>
      <c r="AQ4396" t="s">
        <v>66</v>
      </c>
      <c r="AR4396">
        <v>3462</v>
      </c>
      <c r="AW4396" t="s">
        <v>21042</v>
      </c>
      <c r="AX4396" t="s">
        <v>21043</v>
      </c>
      <c r="AY4396" t="s">
        <v>21044</v>
      </c>
      <c r="AZ4396" t="s">
        <v>70</v>
      </c>
    </row>
    <row r="4397" spans="1:52" x14ac:dyDescent="0.3">
      <c r="A4397">
        <v>2101318</v>
      </c>
      <c r="B4397" t="s">
        <v>21045</v>
      </c>
      <c r="C4397" t="str">
        <f t="shared" si="508"/>
        <v>7492</v>
      </c>
      <c r="D4397" t="s">
        <v>20169</v>
      </c>
      <c r="E4397" t="str">
        <f t="shared" si="512"/>
        <v>0100</v>
      </c>
      <c r="F4397" t="s">
        <v>54</v>
      </c>
      <c r="G4397" t="str">
        <f>"07"</f>
        <v>07</v>
      </c>
      <c r="H4397" t="s">
        <v>55</v>
      </c>
      <c r="I4397" t="s">
        <v>56</v>
      </c>
      <c r="J4397" t="s">
        <v>20170</v>
      </c>
      <c r="K4397">
        <v>1</v>
      </c>
      <c r="L4397">
        <v>239980</v>
      </c>
      <c r="M4397">
        <v>5.51</v>
      </c>
      <c r="N4397" t="str">
        <f t="shared" si="507"/>
        <v>0000</v>
      </c>
      <c r="O4397">
        <v>4165</v>
      </c>
      <c r="P4397" t="s">
        <v>72</v>
      </c>
      <c r="Q4397" t="s">
        <v>7441</v>
      </c>
      <c r="R4397" t="s">
        <v>140</v>
      </c>
      <c r="T4397" t="s">
        <v>61</v>
      </c>
      <c r="V4397" t="s">
        <v>21046</v>
      </c>
      <c r="W4397">
        <v>315149</v>
      </c>
      <c r="X4397">
        <v>71070</v>
      </c>
      <c r="Y4397">
        <v>244079</v>
      </c>
      <c r="Z4397">
        <v>250919</v>
      </c>
      <c r="AA4397">
        <v>220919</v>
      </c>
      <c r="AB4397" t="s">
        <v>63</v>
      </c>
      <c r="AC4397" s="1">
        <v>42599</v>
      </c>
      <c r="AD4397">
        <v>350000</v>
      </c>
      <c r="AE4397">
        <v>2777</v>
      </c>
      <c r="AF4397">
        <v>961</v>
      </c>
      <c r="AG4397" t="s">
        <v>64</v>
      </c>
      <c r="AH4397" t="s">
        <v>76</v>
      </c>
      <c r="AI4397">
        <v>1</v>
      </c>
      <c r="AJ4397">
        <v>1996</v>
      </c>
      <c r="AK4397">
        <v>3</v>
      </c>
      <c r="AL4397">
        <v>2</v>
      </c>
      <c r="AN4397">
        <v>2557</v>
      </c>
      <c r="AO4397">
        <v>32</v>
      </c>
      <c r="AP4397" t="s">
        <v>63</v>
      </c>
      <c r="AQ4397" t="s">
        <v>66</v>
      </c>
      <c r="AR4397">
        <v>3416</v>
      </c>
      <c r="AW4397" t="s">
        <v>21047</v>
      </c>
      <c r="AX4397" t="s">
        <v>21048</v>
      </c>
      <c r="AY4397" t="s">
        <v>21049</v>
      </c>
      <c r="AZ4397" t="s">
        <v>70</v>
      </c>
    </row>
    <row r="4398" spans="1:52" x14ac:dyDescent="0.3">
      <c r="A4398">
        <v>2101580</v>
      </c>
      <c r="B4398" t="s">
        <v>21050</v>
      </c>
      <c r="C4398" t="str">
        <f t="shared" si="508"/>
        <v>7492</v>
      </c>
      <c r="D4398" t="s">
        <v>20169</v>
      </c>
      <c r="E4398" t="str">
        <f t="shared" si="512"/>
        <v>0100</v>
      </c>
      <c r="F4398" t="s">
        <v>54</v>
      </c>
      <c r="G4398" t="str">
        <f>"13"</f>
        <v>13</v>
      </c>
      <c r="H4398" t="s">
        <v>55</v>
      </c>
      <c r="I4398" t="s">
        <v>3086</v>
      </c>
      <c r="J4398" t="s">
        <v>20170</v>
      </c>
      <c r="K4398">
        <v>1</v>
      </c>
      <c r="L4398">
        <v>120960</v>
      </c>
      <c r="M4398">
        <v>2.78</v>
      </c>
      <c r="N4398" t="str">
        <f t="shared" si="507"/>
        <v>0000</v>
      </c>
      <c r="O4398">
        <v>3575</v>
      </c>
      <c r="P4398" t="s">
        <v>72</v>
      </c>
      <c r="Q4398" t="s">
        <v>20262</v>
      </c>
      <c r="R4398" t="s">
        <v>140</v>
      </c>
      <c r="T4398" t="s">
        <v>61</v>
      </c>
      <c r="V4398" t="s">
        <v>21051</v>
      </c>
      <c r="W4398">
        <v>222776</v>
      </c>
      <c r="X4398">
        <v>28320</v>
      </c>
      <c r="Y4398">
        <v>194456</v>
      </c>
      <c r="Z4398">
        <v>222776</v>
      </c>
      <c r="AA4398">
        <v>222776</v>
      </c>
      <c r="AB4398" t="s">
        <v>72</v>
      </c>
      <c r="AC4398" s="1">
        <v>36312</v>
      </c>
      <c r="AD4398">
        <v>20000</v>
      </c>
      <c r="AE4398">
        <v>1310</v>
      </c>
      <c r="AF4398">
        <v>1351</v>
      </c>
      <c r="AG4398" t="s">
        <v>103</v>
      </c>
      <c r="AH4398" t="s">
        <v>76</v>
      </c>
      <c r="AI4398">
        <v>1</v>
      </c>
      <c r="AJ4398">
        <v>2000</v>
      </c>
      <c r="AK4398">
        <v>3</v>
      </c>
      <c r="AL4398">
        <v>2</v>
      </c>
      <c r="AN4398">
        <v>1967</v>
      </c>
      <c r="AO4398">
        <v>32</v>
      </c>
      <c r="AP4398" t="s">
        <v>63</v>
      </c>
      <c r="AQ4398" t="s">
        <v>66</v>
      </c>
      <c r="AR4398">
        <v>2822</v>
      </c>
      <c r="AW4398" t="s">
        <v>21052</v>
      </c>
      <c r="AX4398" t="s">
        <v>21053</v>
      </c>
      <c r="AY4398" t="s">
        <v>21054</v>
      </c>
      <c r="AZ4398" t="s">
        <v>21055</v>
      </c>
    </row>
    <row r="4399" spans="1:52" x14ac:dyDescent="0.3">
      <c r="A4399">
        <v>2101806</v>
      </c>
      <c r="B4399" t="s">
        <v>21056</v>
      </c>
      <c r="C4399" t="str">
        <f t="shared" si="508"/>
        <v>7492</v>
      </c>
      <c r="D4399" t="s">
        <v>20169</v>
      </c>
      <c r="E4399" t="str">
        <f>"0000"</f>
        <v>0000</v>
      </c>
      <c r="F4399" t="s">
        <v>108</v>
      </c>
      <c r="G4399" t="str">
        <f>"12"</f>
        <v>12</v>
      </c>
      <c r="H4399" t="s">
        <v>55</v>
      </c>
      <c r="I4399" t="s">
        <v>3086</v>
      </c>
      <c r="J4399" t="s">
        <v>20170</v>
      </c>
      <c r="K4399">
        <v>0</v>
      </c>
      <c r="L4399">
        <v>285785</v>
      </c>
      <c r="M4399">
        <v>6.56</v>
      </c>
      <c r="N4399" t="str">
        <f t="shared" si="507"/>
        <v>0000</v>
      </c>
      <c r="O4399">
        <v>6108</v>
      </c>
      <c r="P4399" t="s">
        <v>58</v>
      </c>
      <c r="Q4399" t="s">
        <v>265</v>
      </c>
      <c r="R4399" t="s">
        <v>266</v>
      </c>
      <c r="T4399" t="s">
        <v>61</v>
      </c>
      <c r="V4399" t="s">
        <v>21057</v>
      </c>
      <c r="W4399">
        <v>84630</v>
      </c>
      <c r="X4399">
        <v>84630</v>
      </c>
      <c r="Y4399">
        <v>0</v>
      </c>
      <c r="Z4399">
        <v>84630</v>
      </c>
      <c r="AA4399">
        <v>84630</v>
      </c>
      <c r="AB4399" t="s">
        <v>72</v>
      </c>
      <c r="AC4399" s="1">
        <v>43279</v>
      </c>
      <c r="AD4399">
        <v>89000</v>
      </c>
      <c r="AE4399">
        <v>2912</v>
      </c>
      <c r="AF4399">
        <v>433</v>
      </c>
      <c r="AG4399" t="s">
        <v>103</v>
      </c>
      <c r="AH4399" t="s">
        <v>76</v>
      </c>
      <c r="AR4399">
        <v>0</v>
      </c>
      <c r="AW4399" t="s">
        <v>20177</v>
      </c>
      <c r="AX4399" t="s">
        <v>20178</v>
      </c>
      <c r="AY4399" t="s">
        <v>21058</v>
      </c>
      <c r="AZ4399" t="s">
        <v>21059</v>
      </c>
    </row>
    <row r="4400" spans="1:52" x14ac:dyDescent="0.3">
      <c r="A4400">
        <v>2101946</v>
      </c>
      <c r="B4400" t="s">
        <v>21060</v>
      </c>
      <c r="C4400" t="str">
        <f t="shared" si="508"/>
        <v>7492</v>
      </c>
      <c r="D4400" t="s">
        <v>20169</v>
      </c>
      <c r="E4400" t="str">
        <f>"0000"</f>
        <v>0000</v>
      </c>
      <c r="F4400" t="s">
        <v>108</v>
      </c>
      <c r="G4400" t="str">
        <f>"13"</f>
        <v>13</v>
      </c>
      <c r="H4400" t="s">
        <v>55</v>
      </c>
      <c r="I4400" t="s">
        <v>3086</v>
      </c>
      <c r="J4400" t="s">
        <v>20170</v>
      </c>
      <c r="K4400">
        <v>0</v>
      </c>
      <c r="L4400">
        <v>264016</v>
      </c>
      <c r="M4400">
        <v>6.06</v>
      </c>
      <c r="N4400" t="str">
        <f t="shared" si="507"/>
        <v>0000</v>
      </c>
      <c r="O4400">
        <v>6234</v>
      </c>
      <c r="P4400" t="s">
        <v>58</v>
      </c>
      <c r="Q4400" t="s">
        <v>265</v>
      </c>
      <c r="R4400" t="s">
        <v>266</v>
      </c>
      <c r="T4400" t="s">
        <v>61</v>
      </c>
      <c r="V4400" t="s">
        <v>21061</v>
      </c>
      <c r="W4400">
        <v>78190</v>
      </c>
      <c r="X4400">
        <v>78190</v>
      </c>
      <c r="Y4400">
        <v>0</v>
      </c>
      <c r="Z4400">
        <v>78190</v>
      </c>
      <c r="AA4400">
        <v>78190</v>
      </c>
      <c r="AB4400" t="s">
        <v>72</v>
      </c>
      <c r="AC4400" s="1">
        <v>38777</v>
      </c>
      <c r="AD4400">
        <v>250000</v>
      </c>
      <c r="AE4400">
        <v>1983</v>
      </c>
      <c r="AF4400">
        <v>1657</v>
      </c>
      <c r="AG4400" t="s">
        <v>103</v>
      </c>
      <c r="AH4400" t="s">
        <v>76</v>
      </c>
      <c r="AR4400">
        <v>0</v>
      </c>
      <c r="AW4400" t="s">
        <v>6493</v>
      </c>
      <c r="AY4400" t="s">
        <v>6494</v>
      </c>
      <c r="AZ4400" t="s">
        <v>70</v>
      </c>
    </row>
    <row r="4401" spans="1:52" x14ac:dyDescent="0.3">
      <c r="A4401">
        <v>2101971</v>
      </c>
      <c r="B4401" t="s">
        <v>21062</v>
      </c>
      <c r="C4401" t="str">
        <f t="shared" si="508"/>
        <v>7492</v>
      </c>
      <c r="D4401" t="s">
        <v>20169</v>
      </c>
      <c r="E4401" t="str">
        <f>"0000"</f>
        <v>0000</v>
      </c>
      <c r="F4401" t="s">
        <v>108</v>
      </c>
      <c r="G4401" t="str">
        <f>"13"</f>
        <v>13</v>
      </c>
      <c r="H4401" t="s">
        <v>55</v>
      </c>
      <c r="I4401" t="s">
        <v>3086</v>
      </c>
      <c r="J4401" t="s">
        <v>20170</v>
      </c>
      <c r="K4401">
        <v>0</v>
      </c>
      <c r="L4401">
        <v>267749</v>
      </c>
      <c r="M4401">
        <v>6.15</v>
      </c>
      <c r="N4401" t="str">
        <f t="shared" si="507"/>
        <v>0000</v>
      </c>
      <c r="O4401">
        <v>3670</v>
      </c>
      <c r="P4401" t="s">
        <v>72</v>
      </c>
      <c r="Q4401" t="s">
        <v>7441</v>
      </c>
      <c r="R4401" t="s">
        <v>140</v>
      </c>
      <c r="T4401" t="s">
        <v>61</v>
      </c>
      <c r="V4401" t="s">
        <v>21063</v>
      </c>
      <c r="W4401">
        <v>79290</v>
      </c>
      <c r="X4401">
        <v>79290</v>
      </c>
      <c r="Y4401">
        <v>0</v>
      </c>
      <c r="Z4401">
        <v>79290</v>
      </c>
      <c r="AA4401">
        <v>79290</v>
      </c>
      <c r="AB4401" t="s">
        <v>72</v>
      </c>
      <c r="AC4401" s="1">
        <v>38777</v>
      </c>
      <c r="AD4401">
        <v>250000</v>
      </c>
      <c r="AE4401">
        <v>1983</v>
      </c>
      <c r="AF4401">
        <v>1605</v>
      </c>
      <c r="AG4401" t="s">
        <v>103</v>
      </c>
      <c r="AH4401" t="s">
        <v>76</v>
      </c>
      <c r="AR4401">
        <v>0</v>
      </c>
      <c r="AW4401" t="s">
        <v>6493</v>
      </c>
      <c r="AY4401" t="s">
        <v>6494</v>
      </c>
      <c r="AZ4401" t="s">
        <v>70</v>
      </c>
    </row>
    <row r="4402" spans="1:52" x14ac:dyDescent="0.3">
      <c r="A4402">
        <v>2102004</v>
      </c>
      <c r="B4402" t="s">
        <v>21064</v>
      </c>
      <c r="C4402" t="str">
        <f t="shared" si="508"/>
        <v>7492</v>
      </c>
      <c r="D4402" t="s">
        <v>20169</v>
      </c>
      <c r="E4402" t="str">
        <f>"0000"</f>
        <v>0000</v>
      </c>
      <c r="F4402" t="s">
        <v>108</v>
      </c>
      <c r="G4402" t="str">
        <f>"18"</f>
        <v>18</v>
      </c>
      <c r="H4402" t="s">
        <v>55</v>
      </c>
      <c r="I4402" t="s">
        <v>56</v>
      </c>
      <c r="J4402" t="s">
        <v>20170</v>
      </c>
      <c r="K4402">
        <v>0</v>
      </c>
      <c r="L4402">
        <v>296592</v>
      </c>
      <c r="M4402">
        <v>6.81</v>
      </c>
      <c r="N4402" t="str">
        <f t="shared" si="507"/>
        <v>0000</v>
      </c>
      <c r="O4402">
        <v>3778</v>
      </c>
      <c r="P4402" t="s">
        <v>72</v>
      </c>
      <c r="Q4402" t="s">
        <v>7441</v>
      </c>
      <c r="R4402" t="s">
        <v>140</v>
      </c>
      <c r="T4402" t="s">
        <v>61</v>
      </c>
      <c r="V4402" t="s">
        <v>21065</v>
      </c>
      <c r="W4402">
        <v>87830</v>
      </c>
      <c r="X4402">
        <v>87830</v>
      </c>
      <c r="Y4402">
        <v>0</v>
      </c>
      <c r="Z4402">
        <v>87830</v>
      </c>
      <c r="AA4402">
        <v>87830</v>
      </c>
      <c r="AB4402" t="s">
        <v>72</v>
      </c>
      <c r="AC4402" s="1">
        <v>44238</v>
      </c>
      <c r="AD4402">
        <v>160000</v>
      </c>
      <c r="AE4402">
        <v>3142</v>
      </c>
      <c r="AF4402">
        <v>230</v>
      </c>
      <c r="AG4402" t="s">
        <v>103</v>
      </c>
      <c r="AH4402" t="s">
        <v>76</v>
      </c>
      <c r="AR4402">
        <v>0</v>
      </c>
      <c r="AW4402" t="s">
        <v>21066</v>
      </c>
      <c r="AX4402" t="s">
        <v>21067</v>
      </c>
      <c r="AY4402" t="s">
        <v>21068</v>
      </c>
      <c r="AZ4402" t="s">
        <v>21069</v>
      </c>
    </row>
    <row r="4403" spans="1:52" x14ac:dyDescent="0.3">
      <c r="A4403">
        <v>2102233</v>
      </c>
      <c r="B4403" t="s">
        <v>21070</v>
      </c>
      <c r="C4403" t="str">
        <f t="shared" si="508"/>
        <v>7492</v>
      </c>
      <c r="D4403" t="s">
        <v>20169</v>
      </c>
      <c r="E4403" t="str">
        <f t="shared" ref="E4403:E4408" si="514">"0100"</f>
        <v>0100</v>
      </c>
      <c r="F4403" t="s">
        <v>54</v>
      </c>
      <c r="G4403" t="str">
        <f>"12"</f>
        <v>12</v>
      </c>
      <c r="H4403" t="s">
        <v>55</v>
      </c>
      <c r="I4403" t="s">
        <v>3086</v>
      </c>
      <c r="J4403" t="s">
        <v>20170</v>
      </c>
      <c r="K4403">
        <v>1</v>
      </c>
      <c r="L4403">
        <v>130087</v>
      </c>
      <c r="M4403">
        <v>2.99</v>
      </c>
      <c r="N4403" t="str">
        <f t="shared" si="507"/>
        <v>0000</v>
      </c>
      <c r="O4403">
        <v>6138</v>
      </c>
      <c r="P4403" t="s">
        <v>58</v>
      </c>
      <c r="Q4403" t="s">
        <v>20256</v>
      </c>
      <c r="R4403" t="s">
        <v>331</v>
      </c>
      <c r="T4403" t="s">
        <v>61</v>
      </c>
      <c r="V4403" t="s">
        <v>21071</v>
      </c>
      <c r="W4403">
        <v>416923</v>
      </c>
      <c r="X4403">
        <v>30460</v>
      </c>
      <c r="Y4403">
        <v>386463</v>
      </c>
      <c r="Z4403">
        <v>416923</v>
      </c>
      <c r="AA4403">
        <v>416923</v>
      </c>
      <c r="AB4403" t="s">
        <v>63</v>
      </c>
      <c r="AC4403" s="1">
        <v>43581</v>
      </c>
      <c r="AD4403">
        <v>485000</v>
      </c>
      <c r="AE4403">
        <v>2974</v>
      </c>
      <c r="AF4403">
        <v>518</v>
      </c>
      <c r="AG4403" t="s">
        <v>64</v>
      </c>
      <c r="AH4403" t="s">
        <v>76</v>
      </c>
      <c r="AI4403">
        <v>1</v>
      </c>
      <c r="AJ4403">
        <v>2007</v>
      </c>
      <c r="AK4403">
        <v>3</v>
      </c>
      <c r="AL4403">
        <v>3</v>
      </c>
      <c r="AM4403">
        <v>1</v>
      </c>
      <c r="AN4403">
        <v>3484</v>
      </c>
      <c r="AO4403">
        <v>32</v>
      </c>
      <c r="AP4403" t="s">
        <v>63</v>
      </c>
      <c r="AQ4403" t="s">
        <v>66</v>
      </c>
      <c r="AR4403">
        <v>5241</v>
      </c>
      <c r="AW4403" t="s">
        <v>21072</v>
      </c>
      <c r="AX4403" t="s">
        <v>21073</v>
      </c>
      <c r="AY4403" t="s">
        <v>21074</v>
      </c>
      <c r="AZ4403" t="s">
        <v>70</v>
      </c>
    </row>
    <row r="4404" spans="1:52" x14ac:dyDescent="0.3">
      <c r="A4404">
        <v>2102420</v>
      </c>
      <c r="B4404" t="s">
        <v>21075</v>
      </c>
      <c r="C4404" t="str">
        <f t="shared" si="508"/>
        <v>7492</v>
      </c>
      <c r="D4404" t="s">
        <v>20169</v>
      </c>
      <c r="E4404" t="str">
        <f t="shared" si="514"/>
        <v>0100</v>
      </c>
      <c r="F4404" t="s">
        <v>54</v>
      </c>
      <c r="G4404" t="str">
        <f>"12"</f>
        <v>12</v>
      </c>
      <c r="H4404" t="s">
        <v>55</v>
      </c>
      <c r="I4404" t="s">
        <v>3086</v>
      </c>
      <c r="J4404" t="s">
        <v>20170</v>
      </c>
      <c r="K4404">
        <v>1</v>
      </c>
      <c r="L4404">
        <v>119997</v>
      </c>
      <c r="M4404">
        <v>2.75</v>
      </c>
      <c r="N4404" t="str">
        <f t="shared" si="507"/>
        <v>0000</v>
      </c>
      <c r="O4404">
        <v>6342</v>
      </c>
      <c r="P4404" t="s">
        <v>58</v>
      </c>
      <c r="Q4404" t="s">
        <v>20609</v>
      </c>
      <c r="R4404" t="s">
        <v>82</v>
      </c>
      <c r="T4404" t="s">
        <v>61</v>
      </c>
      <c r="V4404" t="s">
        <v>21076</v>
      </c>
      <c r="W4404">
        <v>271275</v>
      </c>
      <c r="X4404">
        <v>28100</v>
      </c>
      <c r="Y4404">
        <v>243175</v>
      </c>
      <c r="Z4404">
        <v>271275</v>
      </c>
      <c r="AA4404">
        <v>271275</v>
      </c>
      <c r="AB4404" t="s">
        <v>72</v>
      </c>
      <c r="AC4404" s="1">
        <v>42915</v>
      </c>
      <c r="AD4404">
        <v>315000</v>
      </c>
      <c r="AE4404">
        <v>2839</v>
      </c>
      <c r="AF4404">
        <v>1857</v>
      </c>
      <c r="AG4404" t="s">
        <v>64</v>
      </c>
      <c r="AH4404" t="s">
        <v>76</v>
      </c>
      <c r="AI4404">
        <v>1</v>
      </c>
      <c r="AJ4404">
        <v>2004</v>
      </c>
      <c r="AK4404">
        <v>3</v>
      </c>
      <c r="AL4404">
        <v>2</v>
      </c>
      <c r="AN4404">
        <v>2546</v>
      </c>
      <c r="AO4404">
        <v>32</v>
      </c>
      <c r="AP4404" t="s">
        <v>72</v>
      </c>
      <c r="AQ4404" t="s">
        <v>66</v>
      </c>
      <c r="AR4404">
        <v>3775</v>
      </c>
      <c r="AW4404" t="s">
        <v>21077</v>
      </c>
      <c r="AX4404" t="s">
        <v>21078</v>
      </c>
      <c r="AY4404" t="s">
        <v>21079</v>
      </c>
      <c r="AZ4404" t="s">
        <v>21080</v>
      </c>
    </row>
    <row r="4405" spans="1:52" x14ac:dyDescent="0.3">
      <c r="A4405">
        <v>2102462</v>
      </c>
      <c r="B4405" t="s">
        <v>21081</v>
      </c>
      <c r="C4405" t="str">
        <f t="shared" si="508"/>
        <v>7492</v>
      </c>
      <c r="D4405" t="s">
        <v>20169</v>
      </c>
      <c r="E4405" t="str">
        <f t="shared" si="514"/>
        <v>0100</v>
      </c>
      <c r="F4405" t="s">
        <v>54</v>
      </c>
      <c r="G4405" t="str">
        <f>"12"</f>
        <v>12</v>
      </c>
      <c r="H4405" t="s">
        <v>55</v>
      </c>
      <c r="I4405" t="s">
        <v>3086</v>
      </c>
      <c r="J4405" t="s">
        <v>20170</v>
      </c>
      <c r="K4405">
        <v>1</v>
      </c>
      <c r="L4405">
        <v>141537</v>
      </c>
      <c r="M4405">
        <v>3.25</v>
      </c>
      <c r="N4405" t="str">
        <f t="shared" si="507"/>
        <v>0000</v>
      </c>
      <c r="O4405">
        <v>6236</v>
      </c>
      <c r="P4405" t="s">
        <v>58</v>
      </c>
      <c r="Q4405" t="s">
        <v>20609</v>
      </c>
      <c r="R4405" t="s">
        <v>82</v>
      </c>
      <c r="T4405" t="s">
        <v>61</v>
      </c>
      <c r="V4405" t="s">
        <v>21082</v>
      </c>
      <c r="W4405">
        <v>417003</v>
      </c>
      <c r="X4405">
        <v>33140</v>
      </c>
      <c r="Y4405">
        <v>383863</v>
      </c>
      <c r="Z4405">
        <v>390448</v>
      </c>
      <c r="AA4405">
        <v>364448</v>
      </c>
      <c r="AB4405" t="s">
        <v>63</v>
      </c>
      <c r="AC4405" s="1">
        <v>37865</v>
      </c>
      <c r="AD4405">
        <v>32500</v>
      </c>
      <c r="AE4405">
        <v>1641</v>
      </c>
      <c r="AF4405">
        <v>1144</v>
      </c>
      <c r="AG4405" t="s">
        <v>103</v>
      </c>
      <c r="AH4405" t="s">
        <v>76</v>
      </c>
      <c r="AI4405">
        <v>1</v>
      </c>
      <c r="AJ4405">
        <v>2007</v>
      </c>
      <c r="AK4405">
        <v>3</v>
      </c>
      <c r="AL4405">
        <v>3</v>
      </c>
      <c r="AN4405">
        <v>3149</v>
      </c>
      <c r="AO4405">
        <v>32</v>
      </c>
      <c r="AP4405" t="s">
        <v>63</v>
      </c>
      <c r="AQ4405" t="s">
        <v>66</v>
      </c>
      <c r="AR4405">
        <v>4812</v>
      </c>
      <c r="AW4405" t="s">
        <v>21083</v>
      </c>
      <c r="AX4405" t="s">
        <v>21084</v>
      </c>
      <c r="AY4405" t="s">
        <v>21085</v>
      </c>
      <c r="AZ4405" t="s">
        <v>70</v>
      </c>
    </row>
    <row r="4406" spans="1:52" x14ac:dyDescent="0.3">
      <c r="A4406">
        <v>2102497</v>
      </c>
      <c r="B4406" t="s">
        <v>21086</v>
      </c>
      <c r="C4406" t="str">
        <f t="shared" si="508"/>
        <v>7492</v>
      </c>
      <c r="D4406" t="s">
        <v>20169</v>
      </c>
      <c r="E4406" t="str">
        <f t="shared" si="514"/>
        <v>0100</v>
      </c>
      <c r="F4406" t="s">
        <v>54</v>
      </c>
      <c r="G4406" t="str">
        <f>"13"</f>
        <v>13</v>
      </c>
      <c r="H4406" t="s">
        <v>55</v>
      </c>
      <c r="I4406" t="s">
        <v>3086</v>
      </c>
      <c r="J4406" t="s">
        <v>20170</v>
      </c>
      <c r="K4406">
        <v>1</v>
      </c>
      <c r="L4406">
        <v>143606</v>
      </c>
      <c r="M4406">
        <v>3.3</v>
      </c>
      <c r="N4406" t="str">
        <f t="shared" si="507"/>
        <v>0000</v>
      </c>
      <c r="O4406">
        <v>3920</v>
      </c>
      <c r="P4406" t="s">
        <v>72</v>
      </c>
      <c r="Q4406" t="s">
        <v>20262</v>
      </c>
      <c r="R4406" t="s">
        <v>140</v>
      </c>
      <c r="T4406" t="s">
        <v>61</v>
      </c>
      <c r="V4406" t="s">
        <v>21087</v>
      </c>
      <c r="W4406">
        <v>370179</v>
      </c>
      <c r="X4406">
        <v>33630</v>
      </c>
      <c r="Y4406">
        <v>336549</v>
      </c>
      <c r="Z4406">
        <v>318873</v>
      </c>
      <c r="AA4406">
        <v>293873</v>
      </c>
      <c r="AB4406" t="s">
        <v>72</v>
      </c>
      <c r="AC4406" s="1">
        <v>44043</v>
      </c>
      <c r="AD4406">
        <v>519000</v>
      </c>
      <c r="AE4406">
        <v>3080</v>
      </c>
      <c r="AF4406">
        <v>916</v>
      </c>
      <c r="AG4406" t="s">
        <v>64</v>
      </c>
      <c r="AH4406" t="s">
        <v>76</v>
      </c>
      <c r="AI4406">
        <v>1</v>
      </c>
      <c r="AJ4406">
        <v>2003</v>
      </c>
      <c r="AK4406">
        <v>3</v>
      </c>
      <c r="AL4406">
        <v>3</v>
      </c>
      <c r="AN4406">
        <v>3237</v>
      </c>
      <c r="AO4406">
        <v>32</v>
      </c>
      <c r="AP4406" t="s">
        <v>63</v>
      </c>
      <c r="AQ4406" t="s">
        <v>66</v>
      </c>
      <c r="AR4406">
        <v>4635</v>
      </c>
      <c r="AW4406" t="s">
        <v>21088</v>
      </c>
      <c r="AY4406" t="s">
        <v>21089</v>
      </c>
      <c r="AZ4406" t="s">
        <v>70</v>
      </c>
    </row>
    <row r="4407" spans="1:52" x14ac:dyDescent="0.3">
      <c r="A4407">
        <v>2105569</v>
      </c>
      <c r="B4407" t="s">
        <v>21090</v>
      </c>
      <c r="C4407" t="str">
        <f t="shared" si="508"/>
        <v>7492</v>
      </c>
      <c r="D4407" t="s">
        <v>20169</v>
      </c>
      <c r="E4407" t="str">
        <f t="shared" si="514"/>
        <v>0100</v>
      </c>
      <c r="F4407" t="s">
        <v>54</v>
      </c>
      <c r="G4407" t="str">
        <f>"13"</f>
        <v>13</v>
      </c>
      <c r="H4407" t="s">
        <v>55</v>
      </c>
      <c r="I4407" t="s">
        <v>3086</v>
      </c>
      <c r="J4407" t="s">
        <v>20170</v>
      </c>
      <c r="K4407">
        <v>1</v>
      </c>
      <c r="L4407">
        <v>122168</v>
      </c>
      <c r="M4407">
        <v>2.8</v>
      </c>
      <c r="N4407" t="str">
        <f t="shared" si="507"/>
        <v>0000</v>
      </c>
      <c r="O4407">
        <v>3921</v>
      </c>
      <c r="P4407" t="s">
        <v>72</v>
      </c>
      <c r="Q4407" t="s">
        <v>20206</v>
      </c>
      <c r="R4407" t="s">
        <v>140</v>
      </c>
      <c r="T4407" t="s">
        <v>61</v>
      </c>
      <c r="V4407" t="s">
        <v>21091</v>
      </c>
      <c r="W4407">
        <v>287527</v>
      </c>
      <c r="X4407">
        <v>28610</v>
      </c>
      <c r="Y4407">
        <v>258917</v>
      </c>
      <c r="Z4407">
        <v>229779</v>
      </c>
      <c r="AA4407">
        <v>199279</v>
      </c>
      <c r="AB4407" t="s">
        <v>63</v>
      </c>
      <c r="AC4407" s="1">
        <v>36739</v>
      </c>
      <c r="AD4407">
        <v>22000</v>
      </c>
      <c r="AE4407">
        <v>1376</v>
      </c>
      <c r="AF4407">
        <v>1696</v>
      </c>
      <c r="AG4407" t="s">
        <v>103</v>
      </c>
      <c r="AH4407" t="s">
        <v>76</v>
      </c>
      <c r="AI4407">
        <v>1</v>
      </c>
      <c r="AJ4407">
        <v>2001</v>
      </c>
      <c r="AK4407">
        <v>3</v>
      </c>
      <c r="AL4407">
        <v>2</v>
      </c>
      <c r="AN4407">
        <v>2506</v>
      </c>
      <c r="AO4407">
        <v>32</v>
      </c>
      <c r="AP4407" t="s">
        <v>63</v>
      </c>
      <c r="AQ4407" t="s">
        <v>66</v>
      </c>
      <c r="AR4407">
        <v>3641</v>
      </c>
      <c r="AW4407" t="s">
        <v>21092</v>
      </c>
      <c r="AX4407" t="s">
        <v>21093</v>
      </c>
      <c r="AY4407" t="s">
        <v>21094</v>
      </c>
      <c r="AZ4407" t="s">
        <v>70</v>
      </c>
    </row>
    <row r="4408" spans="1:52" x14ac:dyDescent="0.3">
      <c r="A4408">
        <v>2105810</v>
      </c>
      <c r="B4408" t="s">
        <v>21095</v>
      </c>
      <c r="C4408" t="str">
        <f t="shared" si="508"/>
        <v>7492</v>
      </c>
      <c r="D4408" t="s">
        <v>20169</v>
      </c>
      <c r="E4408" t="str">
        <f t="shared" si="514"/>
        <v>0100</v>
      </c>
      <c r="F4408" t="s">
        <v>54</v>
      </c>
      <c r="G4408" t="str">
        <f>"13"</f>
        <v>13</v>
      </c>
      <c r="H4408" t="s">
        <v>55</v>
      </c>
      <c r="I4408" t="s">
        <v>3086</v>
      </c>
      <c r="J4408" t="s">
        <v>20170</v>
      </c>
      <c r="K4408">
        <v>1</v>
      </c>
      <c r="L4408">
        <v>119857</v>
      </c>
      <c r="M4408">
        <v>2.75</v>
      </c>
      <c r="N4408" t="str">
        <f t="shared" si="507"/>
        <v>0000</v>
      </c>
      <c r="O4408">
        <v>3459</v>
      </c>
      <c r="P4408" t="s">
        <v>72</v>
      </c>
      <c r="Q4408" t="s">
        <v>20206</v>
      </c>
      <c r="R4408" t="s">
        <v>140</v>
      </c>
      <c r="T4408" t="s">
        <v>61</v>
      </c>
      <c r="V4408" t="s">
        <v>21096</v>
      </c>
      <c r="W4408">
        <v>297901</v>
      </c>
      <c r="X4408">
        <v>28070</v>
      </c>
      <c r="Y4408">
        <v>269831</v>
      </c>
      <c r="Z4408">
        <v>297901</v>
      </c>
      <c r="AA4408">
        <v>272901</v>
      </c>
      <c r="AB4408" t="s">
        <v>63</v>
      </c>
      <c r="AC4408" s="1">
        <v>41183</v>
      </c>
      <c r="AD4408">
        <v>16500</v>
      </c>
      <c r="AE4408">
        <v>2509</v>
      </c>
      <c r="AF4408">
        <v>2017</v>
      </c>
      <c r="AG4408" t="s">
        <v>103</v>
      </c>
      <c r="AH4408" t="s">
        <v>249</v>
      </c>
      <c r="AI4408">
        <v>1</v>
      </c>
      <c r="AJ4408">
        <v>2018</v>
      </c>
      <c r="AK4408">
        <v>4</v>
      </c>
      <c r="AL4408">
        <v>3</v>
      </c>
      <c r="AN4408">
        <v>2602</v>
      </c>
      <c r="AO4408">
        <v>32</v>
      </c>
      <c r="AP4408" t="s">
        <v>63</v>
      </c>
      <c r="AQ4408" t="s">
        <v>66</v>
      </c>
      <c r="AR4408">
        <v>3886</v>
      </c>
      <c r="AW4408" t="s">
        <v>21097</v>
      </c>
      <c r="AX4408" t="s">
        <v>21098</v>
      </c>
      <c r="AY4408" t="s">
        <v>21099</v>
      </c>
      <c r="AZ4408" t="s">
        <v>70</v>
      </c>
    </row>
    <row r="4409" spans="1:52" x14ac:dyDescent="0.3">
      <c r="A4409">
        <v>2105941</v>
      </c>
      <c r="B4409" t="s">
        <v>21100</v>
      </c>
      <c r="C4409" t="str">
        <f t="shared" si="508"/>
        <v>7492</v>
      </c>
      <c r="D4409" t="s">
        <v>20169</v>
      </c>
      <c r="E4409" t="str">
        <f>"0000"</f>
        <v>0000</v>
      </c>
      <c r="F4409" t="s">
        <v>108</v>
      </c>
      <c r="G4409" t="str">
        <f>"13"</f>
        <v>13</v>
      </c>
      <c r="H4409" t="s">
        <v>55</v>
      </c>
      <c r="I4409" t="s">
        <v>3086</v>
      </c>
      <c r="J4409" t="s">
        <v>20170</v>
      </c>
      <c r="K4409">
        <v>0</v>
      </c>
      <c r="L4409">
        <v>153085</v>
      </c>
      <c r="M4409">
        <v>3.51</v>
      </c>
      <c r="N4409" t="str">
        <f t="shared" si="507"/>
        <v>0000</v>
      </c>
      <c r="O4409">
        <v>3746</v>
      </c>
      <c r="P4409" t="s">
        <v>72</v>
      </c>
      <c r="Q4409" t="s">
        <v>20206</v>
      </c>
      <c r="R4409" t="s">
        <v>140</v>
      </c>
      <c r="T4409" t="s">
        <v>61</v>
      </c>
      <c r="V4409" t="s">
        <v>21101</v>
      </c>
      <c r="W4409">
        <v>35850</v>
      </c>
      <c r="X4409">
        <v>35850</v>
      </c>
      <c r="Y4409">
        <v>0</v>
      </c>
      <c r="Z4409">
        <v>35850</v>
      </c>
      <c r="AA4409">
        <v>35850</v>
      </c>
      <c r="AB4409" t="s">
        <v>72</v>
      </c>
      <c r="AC4409" s="1">
        <v>35309</v>
      </c>
      <c r="AD4409">
        <v>40200</v>
      </c>
      <c r="AE4409">
        <v>1154</v>
      </c>
      <c r="AF4409">
        <v>2162</v>
      </c>
      <c r="AG4409" t="s">
        <v>103</v>
      </c>
      <c r="AH4409" t="s">
        <v>873</v>
      </c>
      <c r="AR4409">
        <v>0</v>
      </c>
      <c r="AW4409" t="s">
        <v>21102</v>
      </c>
      <c r="AY4409" t="s">
        <v>21103</v>
      </c>
      <c r="AZ4409" t="s">
        <v>20767</v>
      </c>
    </row>
    <row r="4410" spans="1:52" x14ac:dyDescent="0.3">
      <c r="A4410">
        <v>2101253</v>
      </c>
      <c r="B4410" t="s">
        <v>21104</v>
      </c>
      <c r="C4410" t="str">
        <f t="shared" si="508"/>
        <v>7492</v>
      </c>
      <c r="D4410" t="s">
        <v>20169</v>
      </c>
      <c r="E4410" t="str">
        <f>"0100"</f>
        <v>0100</v>
      </c>
      <c r="F4410" t="s">
        <v>54</v>
      </c>
      <c r="G4410" t="str">
        <f>"07"</f>
        <v>07</v>
      </c>
      <c r="H4410" t="s">
        <v>55</v>
      </c>
      <c r="I4410" t="s">
        <v>56</v>
      </c>
      <c r="J4410" t="s">
        <v>20170</v>
      </c>
      <c r="K4410">
        <v>1</v>
      </c>
      <c r="L4410">
        <v>256970</v>
      </c>
      <c r="M4410">
        <v>5.9</v>
      </c>
      <c r="N4410" t="str">
        <f t="shared" si="507"/>
        <v>0000</v>
      </c>
      <c r="O4410">
        <v>5830</v>
      </c>
      <c r="P4410" t="s">
        <v>58</v>
      </c>
      <c r="Q4410" t="s">
        <v>265</v>
      </c>
      <c r="R4410" t="s">
        <v>266</v>
      </c>
      <c r="T4410" t="s">
        <v>61</v>
      </c>
      <c r="V4410" t="s">
        <v>21105</v>
      </c>
      <c r="W4410">
        <v>255479</v>
      </c>
      <c r="X4410">
        <v>76100</v>
      </c>
      <c r="Y4410">
        <v>179379</v>
      </c>
      <c r="Z4410">
        <v>174818</v>
      </c>
      <c r="AA4410">
        <v>149318</v>
      </c>
      <c r="AB4410" t="s">
        <v>63</v>
      </c>
      <c r="AC4410" s="1">
        <v>34304</v>
      </c>
      <c r="AD4410">
        <v>230000</v>
      </c>
      <c r="AE4410">
        <v>1017</v>
      </c>
      <c r="AF4410">
        <v>1537</v>
      </c>
      <c r="AG4410" t="s">
        <v>64</v>
      </c>
      <c r="AH4410" t="s">
        <v>76</v>
      </c>
      <c r="AI4410">
        <v>1</v>
      </c>
      <c r="AJ4410">
        <v>1981</v>
      </c>
      <c r="AK4410">
        <v>5</v>
      </c>
      <c r="AL4410">
        <v>2</v>
      </c>
      <c r="AM4410">
        <v>1</v>
      </c>
      <c r="AN4410">
        <v>2327</v>
      </c>
      <c r="AO4410">
        <v>32</v>
      </c>
      <c r="AP4410" t="s">
        <v>63</v>
      </c>
      <c r="AQ4410" t="s">
        <v>66</v>
      </c>
      <c r="AR4410">
        <v>3021</v>
      </c>
      <c r="AW4410" t="s">
        <v>21106</v>
      </c>
      <c r="AY4410" t="s">
        <v>21107</v>
      </c>
      <c r="AZ4410" t="s">
        <v>70</v>
      </c>
    </row>
    <row r="4411" spans="1:52" x14ac:dyDescent="0.3">
      <c r="A4411">
        <v>2101491</v>
      </c>
      <c r="B4411" t="s">
        <v>21108</v>
      </c>
      <c r="C4411" t="str">
        <f t="shared" si="508"/>
        <v>7492</v>
      </c>
      <c r="D4411" t="s">
        <v>20169</v>
      </c>
      <c r="E4411" t="str">
        <f>"0100"</f>
        <v>0100</v>
      </c>
      <c r="F4411" t="s">
        <v>54</v>
      </c>
      <c r="G4411" t="str">
        <f>"13"</f>
        <v>13</v>
      </c>
      <c r="H4411" t="s">
        <v>55</v>
      </c>
      <c r="I4411" t="s">
        <v>3086</v>
      </c>
      <c r="J4411" t="s">
        <v>20170</v>
      </c>
      <c r="K4411">
        <v>1</v>
      </c>
      <c r="L4411">
        <v>120961</v>
      </c>
      <c r="M4411">
        <v>2.78</v>
      </c>
      <c r="N4411" t="str">
        <f t="shared" si="507"/>
        <v>0000</v>
      </c>
      <c r="O4411">
        <v>3779</v>
      </c>
      <c r="P4411" t="s">
        <v>72</v>
      </c>
      <c r="Q4411" t="s">
        <v>20262</v>
      </c>
      <c r="R4411" t="s">
        <v>140</v>
      </c>
      <c r="T4411" t="s">
        <v>61</v>
      </c>
      <c r="V4411" t="s">
        <v>21109</v>
      </c>
      <c r="W4411">
        <v>339658</v>
      </c>
      <c r="X4411">
        <v>28320</v>
      </c>
      <c r="Y4411">
        <v>311338</v>
      </c>
      <c r="Z4411">
        <v>339658</v>
      </c>
      <c r="AA4411">
        <v>339658</v>
      </c>
      <c r="AB4411" t="s">
        <v>72</v>
      </c>
      <c r="AC4411" s="1">
        <v>40817</v>
      </c>
      <c r="AD4411">
        <v>269000</v>
      </c>
      <c r="AE4411">
        <v>2447</v>
      </c>
      <c r="AF4411">
        <v>2204</v>
      </c>
      <c r="AG4411" t="s">
        <v>64</v>
      </c>
      <c r="AH4411" t="s">
        <v>76</v>
      </c>
      <c r="AI4411">
        <v>1</v>
      </c>
      <c r="AJ4411">
        <v>2004</v>
      </c>
      <c r="AK4411">
        <v>3</v>
      </c>
      <c r="AL4411">
        <v>3</v>
      </c>
      <c r="AN4411">
        <v>2402</v>
      </c>
      <c r="AO4411">
        <v>32</v>
      </c>
      <c r="AP4411" t="s">
        <v>63</v>
      </c>
      <c r="AQ4411" t="s">
        <v>66</v>
      </c>
      <c r="AR4411">
        <v>3070</v>
      </c>
      <c r="AW4411" t="s">
        <v>21110</v>
      </c>
      <c r="AX4411" t="s">
        <v>21111</v>
      </c>
      <c r="AY4411" t="s">
        <v>21112</v>
      </c>
      <c r="AZ4411" t="s">
        <v>21113</v>
      </c>
    </row>
    <row r="4412" spans="1:52" x14ac:dyDescent="0.3">
      <c r="A4412">
        <v>2102217</v>
      </c>
      <c r="B4412" t="s">
        <v>21114</v>
      </c>
      <c r="C4412" t="str">
        <f t="shared" si="508"/>
        <v>7492</v>
      </c>
      <c r="D4412" t="s">
        <v>20169</v>
      </c>
      <c r="E4412" t="str">
        <f>"0100"</f>
        <v>0100</v>
      </c>
      <c r="F4412" t="s">
        <v>54</v>
      </c>
      <c r="G4412" t="str">
        <f>"12"</f>
        <v>12</v>
      </c>
      <c r="H4412" t="s">
        <v>55</v>
      </c>
      <c r="I4412" t="s">
        <v>3086</v>
      </c>
      <c r="J4412" t="s">
        <v>20170</v>
      </c>
      <c r="K4412">
        <v>1</v>
      </c>
      <c r="L4412">
        <v>128135</v>
      </c>
      <c r="M4412">
        <v>2.94</v>
      </c>
      <c r="N4412" t="str">
        <f t="shared" ref="N4412:N4475" si="515">"0000"</f>
        <v>0000</v>
      </c>
      <c r="O4412">
        <v>6220</v>
      </c>
      <c r="P4412" t="s">
        <v>58</v>
      </c>
      <c r="Q4412" t="s">
        <v>20256</v>
      </c>
      <c r="R4412" t="s">
        <v>331</v>
      </c>
      <c r="T4412" t="s">
        <v>61</v>
      </c>
      <c r="V4412" t="s">
        <v>21115</v>
      </c>
      <c r="W4412">
        <v>243372</v>
      </c>
      <c r="X4412">
        <v>30000</v>
      </c>
      <c r="Y4412">
        <v>213372</v>
      </c>
      <c r="Z4412">
        <v>174775</v>
      </c>
      <c r="AA4412">
        <v>149275</v>
      </c>
      <c r="AB4412" t="s">
        <v>63</v>
      </c>
      <c r="AC4412" s="1">
        <v>34790</v>
      </c>
      <c r="AD4412">
        <v>24000</v>
      </c>
      <c r="AE4412">
        <v>1079</v>
      </c>
      <c r="AF4412">
        <v>900</v>
      </c>
      <c r="AG4412" t="s">
        <v>103</v>
      </c>
      <c r="AH4412" t="s">
        <v>76</v>
      </c>
      <c r="AI4412">
        <v>2</v>
      </c>
      <c r="AJ4412">
        <v>1996</v>
      </c>
      <c r="AK4412">
        <v>3</v>
      </c>
      <c r="AL4412">
        <v>2</v>
      </c>
      <c r="AM4412">
        <v>1</v>
      </c>
      <c r="AN4412">
        <v>2074</v>
      </c>
      <c r="AO4412">
        <v>6</v>
      </c>
      <c r="AP4412" t="s">
        <v>63</v>
      </c>
      <c r="AQ4412" t="s">
        <v>66</v>
      </c>
      <c r="AR4412">
        <v>3669</v>
      </c>
      <c r="AW4412" t="s">
        <v>21116</v>
      </c>
      <c r="AX4412" t="s">
        <v>21117</v>
      </c>
      <c r="AY4412" t="s">
        <v>21118</v>
      </c>
      <c r="AZ4412" t="s">
        <v>1571</v>
      </c>
    </row>
    <row r="4413" spans="1:52" x14ac:dyDescent="0.3">
      <c r="A4413">
        <v>2102250</v>
      </c>
      <c r="B4413" t="s">
        <v>21119</v>
      </c>
      <c r="C4413" t="str">
        <f t="shared" si="508"/>
        <v>7492</v>
      </c>
      <c r="D4413" t="s">
        <v>20169</v>
      </c>
      <c r="E4413" t="str">
        <f>"0000"</f>
        <v>0000</v>
      </c>
      <c r="F4413" t="s">
        <v>108</v>
      </c>
      <c r="G4413" t="str">
        <f>"12"</f>
        <v>12</v>
      </c>
      <c r="H4413" t="s">
        <v>55</v>
      </c>
      <c r="I4413" t="s">
        <v>3086</v>
      </c>
      <c r="J4413" t="s">
        <v>20170</v>
      </c>
      <c r="K4413">
        <v>0</v>
      </c>
      <c r="L4413">
        <v>129793</v>
      </c>
      <c r="M4413">
        <v>2.98</v>
      </c>
      <c r="N4413" t="str">
        <f t="shared" si="515"/>
        <v>0000</v>
      </c>
      <c r="O4413">
        <v>6096</v>
      </c>
      <c r="P4413" t="s">
        <v>58</v>
      </c>
      <c r="Q4413" t="s">
        <v>20256</v>
      </c>
      <c r="R4413" t="s">
        <v>331</v>
      </c>
      <c r="T4413" t="s">
        <v>61</v>
      </c>
      <c r="V4413" t="s">
        <v>21120</v>
      </c>
      <c r="W4413">
        <v>30390</v>
      </c>
      <c r="X4413">
        <v>30390</v>
      </c>
      <c r="Y4413">
        <v>0</v>
      </c>
      <c r="Z4413">
        <v>30390</v>
      </c>
      <c r="AA4413">
        <v>30390</v>
      </c>
      <c r="AB4413" t="s">
        <v>72</v>
      </c>
      <c r="AC4413" s="1">
        <v>33482</v>
      </c>
      <c r="AD4413">
        <v>9500</v>
      </c>
      <c r="AE4413">
        <v>909</v>
      </c>
      <c r="AF4413">
        <v>1908</v>
      </c>
      <c r="AG4413" t="s">
        <v>103</v>
      </c>
      <c r="AH4413" t="s">
        <v>391</v>
      </c>
      <c r="AR4413">
        <v>0</v>
      </c>
      <c r="AW4413" t="s">
        <v>21121</v>
      </c>
      <c r="AX4413" t="s">
        <v>21122</v>
      </c>
      <c r="AY4413" t="s">
        <v>21123</v>
      </c>
      <c r="AZ4413" t="s">
        <v>21124</v>
      </c>
    </row>
    <row r="4414" spans="1:52" x14ac:dyDescent="0.3">
      <c r="A4414">
        <v>2102284</v>
      </c>
      <c r="B4414" t="s">
        <v>21125</v>
      </c>
      <c r="C4414" t="str">
        <f t="shared" si="508"/>
        <v>7492</v>
      </c>
      <c r="D4414" t="s">
        <v>20169</v>
      </c>
      <c r="E4414" t="str">
        <f>"0000"</f>
        <v>0000</v>
      </c>
      <c r="F4414" t="s">
        <v>108</v>
      </c>
      <c r="G4414" t="str">
        <f>"12"</f>
        <v>12</v>
      </c>
      <c r="H4414" t="s">
        <v>55</v>
      </c>
      <c r="I4414" t="s">
        <v>3086</v>
      </c>
      <c r="J4414" t="s">
        <v>20170</v>
      </c>
      <c r="K4414">
        <v>0</v>
      </c>
      <c r="L4414">
        <v>124865</v>
      </c>
      <c r="M4414">
        <v>2.87</v>
      </c>
      <c r="N4414" t="str">
        <f t="shared" si="515"/>
        <v>0000</v>
      </c>
      <c r="O4414">
        <v>6054</v>
      </c>
      <c r="P4414" t="s">
        <v>58</v>
      </c>
      <c r="Q4414" t="s">
        <v>20256</v>
      </c>
      <c r="R4414" t="s">
        <v>331</v>
      </c>
      <c r="T4414" t="s">
        <v>61</v>
      </c>
      <c r="V4414" t="s">
        <v>21126</v>
      </c>
      <c r="W4414">
        <v>29240</v>
      </c>
      <c r="X4414">
        <v>29240</v>
      </c>
      <c r="Y4414">
        <v>0</v>
      </c>
      <c r="Z4414">
        <v>29240</v>
      </c>
      <c r="AA4414">
        <v>29240</v>
      </c>
      <c r="AB4414" t="s">
        <v>72</v>
      </c>
      <c r="AC4414" s="1">
        <v>38139</v>
      </c>
      <c r="AD4414">
        <v>75000</v>
      </c>
      <c r="AE4414">
        <v>1740</v>
      </c>
      <c r="AF4414">
        <v>1014</v>
      </c>
      <c r="AG4414" t="s">
        <v>103</v>
      </c>
      <c r="AH4414" t="s">
        <v>76</v>
      </c>
      <c r="AR4414">
        <v>0</v>
      </c>
      <c r="AW4414" t="s">
        <v>21127</v>
      </c>
      <c r="AY4414" t="s">
        <v>19816</v>
      </c>
      <c r="AZ4414" t="s">
        <v>70</v>
      </c>
    </row>
    <row r="4415" spans="1:52" x14ac:dyDescent="0.3">
      <c r="A4415">
        <v>2102446</v>
      </c>
      <c r="B4415" t="s">
        <v>21128</v>
      </c>
      <c r="C4415" t="str">
        <f t="shared" si="508"/>
        <v>7492</v>
      </c>
      <c r="D4415" t="s">
        <v>20169</v>
      </c>
      <c r="E4415" t="str">
        <f>"0100"</f>
        <v>0100</v>
      </c>
      <c r="F4415" t="s">
        <v>54</v>
      </c>
      <c r="G4415" t="str">
        <f>"12"</f>
        <v>12</v>
      </c>
      <c r="H4415" t="s">
        <v>55</v>
      </c>
      <c r="I4415" t="s">
        <v>3086</v>
      </c>
      <c r="J4415" t="s">
        <v>20170</v>
      </c>
      <c r="K4415">
        <v>1</v>
      </c>
      <c r="L4415">
        <v>119997</v>
      </c>
      <c r="M4415">
        <v>2.75</v>
      </c>
      <c r="N4415" t="str">
        <f t="shared" si="515"/>
        <v>0000</v>
      </c>
      <c r="O4415">
        <v>6278</v>
      </c>
      <c r="P4415" t="s">
        <v>58</v>
      </c>
      <c r="Q4415" t="s">
        <v>20609</v>
      </c>
      <c r="R4415" t="s">
        <v>82</v>
      </c>
      <c r="T4415" t="s">
        <v>61</v>
      </c>
      <c r="V4415" t="s">
        <v>21129</v>
      </c>
      <c r="W4415">
        <v>192703</v>
      </c>
      <c r="X4415">
        <v>28100</v>
      </c>
      <c r="Y4415">
        <v>164603</v>
      </c>
      <c r="Z4415">
        <v>186162</v>
      </c>
      <c r="AA4415">
        <v>161162</v>
      </c>
      <c r="AB4415" t="s">
        <v>63</v>
      </c>
      <c r="AC4415" s="1">
        <v>43007</v>
      </c>
      <c r="AD4415">
        <v>225000</v>
      </c>
      <c r="AE4415">
        <v>2856</v>
      </c>
      <c r="AF4415">
        <v>1387</v>
      </c>
      <c r="AG4415" t="s">
        <v>64</v>
      </c>
      <c r="AH4415" t="s">
        <v>76</v>
      </c>
      <c r="AI4415">
        <v>1</v>
      </c>
      <c r="AJ4415">
        <v>1997</v>
      </c>
      <c r="AK4415">
        <v>3</v>
      </c>
      <c r="AL4415">
        <v>2</v>
      </c>
      <c r="AN4415">
        <v>1533</v>
      </c>
      <c r="AO4415">
        <v>32</v>
      </c>
      <c r="AP4415" t="s">
        <v>63</v>
      </c>
      <c r="AQ4415" t="s">
        <v>66</v>
      </c>
      <c r="AR4415">
        <v>2139</v>
      </c>
      <c r="AW4415" t="s">
        <v>21130</v>
      </c>
      <c r="AX4415" t="s">
        <v>21131</v>
      </c>
      <c r="AY4415" t="s">
        <v>21132</v>
      </c>
      <c r="AZ4415" t="s">
        <v>70</v>
      </c>
    </row>
    <row r="4416" spans="1:52" x14ac:dyDescent="0.3">
      <c r="A4416">
        <v>2102675</v>
      </c>
      <c r="B4416" t="s">
        <v>21133</v>
      </c>
      <c r="C4416" t="str">
        <f t="shared" si="508"/>
        <v>7492</v>
      </c>
      <c r="D4416" t="s">
        <v>20169</v>
      </c>
      <c r="E4416" t="str">
        <f>"0100"</f>
        <v>0100</v>
      </c>
      <c r="F4416" t="s">
        <v>54</v>
      </c>
      <c r="G4416" t="str">
        <f>"13"</f>
        <v>13</v>
      </c>
      <c r="H4416" t="s">
        <v>55</v>
      </c>
      <c r="I4416" t="s">
        <v>3086</v>
      </c>
      <c r="J4416" t="s">
        <v>20170</v>
      </c>
      <c r="K4416">
        <v>1</v>
      </c>
      <c r="L4416">
        <v>126008</v>
      </c>
      <c r="M4416">
        <v>2.89</v>
      </c>
      <c r="N4416" t="str">
        <f t="shared" si="515"/>
        <v>0000</v>
      </c>
      <c r="O4416">
        <v>3680</v>
      </c>
      <c r="P4416" t="s">
        <v>72</v>
      </c>
      <c r="Q4416" t="s">
        <v>20262</v>
      </c>
      <c r="R4416" t="s">
        <v>140</v>
      </c>
      <c r="T4416" t="s">
        <v>61</v>
      </c>
      <c r="V4416" t="s">
        <v>21134</v>
      </c>
      <c r="W4416">
        <v>180940</v>
      </c>
      <c r="X4416">
        <v>29510</v>
      </c>
      <c r="Y4416">
        <v>151430</v>
      </c>
      <c r="Z4416">
        <v>180940</v>
      </c>
      <c r="AA4416">
        <v>180940</v>
      </c>
      <c r="AB4416" t="s">
        <v>72</v>
      </c>
      <c r="AC4416" s="1">
        <v>35827</v>
      </c>
      <c r="AD4416">
        <v>17000</v>
      </c>
      <c r="AE4416">
        <v>1229</v>
      </c>
      <c r="AF4416">
        <v>374</v>
      </c>
      <c r="AG4416" t="s">
        <v>103</v>
      </c>
      <c r="AH4416" t="s">
        <v>76</v>
      </c>
      <c r="AI4416">
        <v>1</v>
      </c>
      <c r="AJ4416">
        <v>2000</v>
      </c>
      <c r="AK4416">
        <v>3</v>
      </c>
      <c r="AL4416">
        <v>2</v>
      </c>
      <c r="AN4416">
        <v>1764</v>
      </c>
      <c r="AO4416">
        <v>32</v>
      </c>
      <c r="AP4416" t="s">
        <v>72</v>
      </c>
      <c r="AQ4416" t="s">
        <v>66</v>
      </c>
      <c r="AR4416">
        <v>2635</v>
      </c>
      <c r="AW4416" t="s">
        <v>21135</v>
      </c>
      <c r="AX4416" t="s">
        <v>21136</v>
      </c>
      <c r="AY4416" t="s">
        <v>21137</v>
      </c>
      <c r="AZ4416" t="s">
        <v>21138</v>
      </c>
    </row>
    <row r="4417" spans="1:52" x14ac:dyDescent="0.3">
      <c r="A4417">
        <v>2105763</v>
      </c>
      <c r="B4417" t="s">
        <v>21139</v>
      </c>
      <c r="C4417" t="str">
        <f t="shared" si="508"/>
        <v>7492</v>
      </c>
      <c r="D4417" t="s">
        <v>20169</v>
      </c>
      <c r="E4417" t="str">
        <f>"0100"</f>
        <v>0100</v>
      </c>
      <c r="F4417" t="s">
        <v>54</v>
      </c>
      <c r="G4417" t="str">
        <f>"13"</f>
        <v>13</v>
      </c>
      <c r="H4417" t="s">
        <v>55</v>
      </c>
      <c r="I4417" t="s">
        <v>3086</v>
      </c>
      <c r="J4417" t="s">
        <v>20170</v>
      </c>
      <c r="K4417">
        <v>1</v>
      </c>
      <c r="L4417">
        <v>162257</v>
      </c>
      <c r="M4417">
        <v>3.72</v>
      </c>
      <c r="N4417" t="str">
        <f t="shared" si="515"/>
        <v>0000</v>
      </c>
      <c r="O4417">
        <v>3539</v>
      </c>
      <c r="P4417" t="s">
        <v>72</v>
      </c>
      <c r="Q4417" t="s">
        <v>20206</v>
      </c>
      <c r="R4417" t="s">
        <v>140</v>
      </c>
      <c r="T4417" t="s">
        <v>61</v>
      </c>
      <c r="V4417" t="s">
        <v>21140</v>
      </c>
      <c r="W4417">
        <v>342312</v>
      </c>
      <c r="X4417">
        <v>37990</v>
      </c>
      <c r="Y4417">
        <v>304322</v>
      </c>
      <c r="Z4417">
        <v>258386</v>
      </c>
      <c r="AA4417">
        <v>232886</v>
      </c>
      <c r="AB4417" t="s">
        <v>63</v>
      </c>
      <c r="AC4417" s="1">
        <v>37438</v>
      </c>
      <c r="AD4417">
        <v>27000</v>
      </c>
      <c r="AE4417">
        <v>1521</v>
      </c>
      <c r="AF4417">
        <v>1651</v>
      </c>
      <c r="AG4417" t="s">
        <v>103</v>
      </c>
      <c r="AH4417" t="s">
        <v>76</v>
      </c>
      <c r="AI4417">
        <v>1</v>
      </c>
      <c r="AJ4417">
        <v>2003</v>
      </c>
      <c r="AK4417">
        <v>2</v>
      </c>
      <c r="AL4417">
        <v>2</v>
      </c>
      <c r="AM4417">
        <v>2</v>
      </c>
      <c r="AN4417">
        <v>2238</v>
      </c>
      <c r="AO4417">
        <v>32</v>
      </c>
      <c r="AP4417" t="s">
        <v>72</v>
      </c>
      <c r="AQ4417" t="s">
        <v>66</v>
      </c>
      <c r="AR4417">
        <v>4833</v>
      </c>
      <c r="AW4417" t="s">
        <v>21141</v>
      </c>
      <c r="AY4417" t="s">
        <v>21142</v>
      </c>
      <c r="AZ4417" t="s">
        <v>70</v>
      </c>
    </row>
    <row r="4418" spans="1:52" x14ac:dyDescent="0.3">
      <c r="A4418">
        <v>2106085</v>
      </c>
      <c r="B4418" t="s">
        <v>21143</v>
      </c>
      <c r="C4418" t="str">
        <f t="shared" ref="C4418:C4481" si="516">"7492"</f>
        <v>7492</v>
      </c>
      <c r="D4418" t="s">
        <v>20169</v>
      </c>
      <c r="E4418" t="str">
        <f>"0000"</f>
        <v>0000</v>
      </c>
      <c r="F4418" t="s">
        <v>108</v>
      </c>
      <c r="G4418" t="str">
        <f>"13"</f>
        <v>13</v>
      </c>
      <c r="H4418" t="s">
        <v>55</v>
      </c>
      <c r="I4418" t="s">
        <v>3086</v>
      </c>
      <c r="J4418" t="s">
        <v>20170</v>
      </c>
      <c r="K4418">
        <v>0</v>
      </c>
      <c r="L4418">
        <v>133696</v>
      </c>
      <c r="M4418">
        <v>3.07</v>
      </c>
      <c r="N4418" t="str">
        <f t="shared" si="515"/>
        <v>0000</v>
      </c>
      <c r="O4418">
        <v>3991</v>
      </c>
      <c r="P4418" t="s">
        <v>72</v>
      </c>
      <c r="Q4418" t="s">
        <v>20206</v>
      </c>
      <c r="R4418" t="s">
        <v>140</v>
      </c>
      <c r="T4418" t="s">
        <v>61</v>
      </c>
      <c r="V4418" t="s">
        <v>21144</v>
      </c>
      <c r="W4418">
        <v>23480</v>
      </c>
      <c r="X4418">
        <v>23480</v>
      </c>
      <c r="Y4418">
        <v>0</v>
      </c>
      <c r="Z4418">
        <v>23480</v>
      </c>
      <c r="AA4418">
        <v>23480</v>
      </c>
      <c r="AB4418" t="s">
        <v>72</v>
      </c>
      <c r="AC4418" s="1">
        <v>44218</v>
      </c>
      <c r="AD4418">
        <v>60000</v>
      </c>
      <c r="AE4418">
        <v>3131</v>
      </c>
      <c r="AF4418">
        <v>2211</v>
      </c>
      <c r="AG4418" t="s">
        <v>103</v>
      </c>
      <c r="AH4418" t="s">
        <v>76</v>
      </c>
      <c r="AR4418">
        <v>0</v>
      </c>
      <c r="AW4418" t="s">
        <v>21145</v>
      </c>
      <c r="AX4418" t="s">
        <v>21146</v>
      </c>
      <c r="AY4418" t="s">
        <v>21147</v>
      </c>
      <c r="AZ4418" t="s">
        <v>958</v>
      </c>
    </row>
    <row r="4419" spans="1:52" x14ac:dyDescent="0.3">
      <c r="A4419">
        <v>2106280</v>
      </c>
      <c r="B4419" t="s">
        <v>21148</v>
      </c>
      <c r="C4419" t="str">
        <f t="shared" si="516"/>
        <v>7492</v>
      </c>
      <c r="D4419" t="s">
        <v>20169</v>
      </c>
      <c r="E4419" t="str">
        <f>"0000"</f>
        <v>0000</v>
      </c>
      <c r="F4419" t="s">
        <v>108</v>
      </c>
      <c r="G4419" t="str">
        <f>"13"</f>
        <v>13</v>
      </c>
      <c r="H4419" t="s">
        <v>55</v>
      </c>
      <c r="I4419" t="s">
        <v>3086</v>
      </c>
      <c r="J4419" t="s">
        <v>20170</v>
      </c>
      <c r="K4419">
        <v>0</v>
      </c>
      <c r="L4419">
        <v>120102</v>
      </c>
      <c r="M4419">
        <v>2.76</v>
      </c>
      <c r="N4419" t="str">
        <f t="shared" si="515"/>
        <v>0000</v>
      </c>
      <c r="O4419">
        <v>3368</v>
      </c>
      <c r="P4419" t="s">
        <v>72</v>
      </c>
      <c r="Q4419" t="s">
        <v>20206</v>
      </c>
      <c r="R4419" t="s">
        <v>140</v>
      </c>
      <c r="T4419" t="s">
        <v>61</v>
      </c>
      <c r="V4419" t="s">
        <v>21149</v>
      </c>
      <c r="W4419">
        <v>28120</v>
      </c>
      <c r="X4419">
        <v>28120</v>
      </c>
      <c r="Y4419">
        <v>0</v>
      </c>
      <c r="Z4419">
        <v>28120</v>
      </c>
      <c r="AA4419">
        <v>28120</v>
      </c>
      <c r="AB4419" t="s">
        <v>72</v>
      </c>
      <c r="AC4419" s="1">
        <v>38139</v>
      </c>
      <c r="AD4419">
        <v>42000</v>
      </c>
      <c r="AE4419">
        <v>1742</v>
      </c>
      <c r="AF4419">
        <v>1047</v>
      </c>
      <c r="AG4419" t="s">
        <v>103</v>
      </c>
      <c r="AH4419" t="s">
        <v>221</v>
      </c>
      <c r="AR4419">
        <v>0</v>
      </c>
      <c r="AW4419" t="s">
        <v>3134</v>
      </c>
      <c r="AX4419" t="s">
        <v>7274</v>
      </c>
      <c r="AY4419" t="s">
        <v>3135</v>
      </c>
      <c r="AZ4419" t="s">
        <v>3136</v>
      </c>
    </row>
    <row r="4420" spans="1:52" x14ac:dyDescent="0.3">
      <c r="A4420">
        <v>2106972</v>
      </c>
      <c r="B4420" t="s">
        <v>21150</v>
      </c>
      <c r="C4420" t="str">
        <f t="shared" si="516"/>
        <v>7492</v>
      </c>
      <c r="D4420" t="s">
        <v>20169</v>
      </c>
      <c r="E4420" t="str">
        <f>"0100"</f>
        <v>0100</v>
      </c>
      <c r="F4420" t="s">
        <v>54</v>
      </c>
      <c r="G4420" t="str">
        <f>"18"</f>
        <v>18</v>
      </c>
      <c r="H4420" t="s">
        <v>55</v>
      </c>
      <c r="I4420" t="s">
        <v>56</v>
      </c>
      <c r="J4420" t="s">
        <v>20170</v>
      </c>
      <c r="K4420">
        <v>1</v>
      </c>
      <c r="L4420">
        <v>120000</v>
      </c>
      <c r="M4420">
        <v>2.75</v>
      </c>
      <c r="N4420" t="str">
        <f t="shared" si="515"/>
        <v>0000</v>
      </c>
      <c r="O4420">
        <v>3145</v>
      </c>
      <c r="P4420" t="s">
        <v>72</v>
      </c>
      <c r="Q4420" t="s">
        <v>20212</v>
      </c>
      <c r="R4420" t="s">
        <v>140</v>
      </c>
      <c r="T4420" t="s">
        <v>61</v>
      </c>
      <c r="V4420" t="s">
        <v>21151</v>
      </c>
      <c r="W4420">
        <v>283561</v>
      </c>
      <c r="X4420">
        <v>28100</v>
      </c>
      <c r="Y4420">
        <v>255461</v>
      </c>
      <c r="Z4420">
        <v>221410</v>
      </c>
      <c r="AA4420">
        <v>196410</v>
      </c>
      <c r="AB4420" t="s">
        <v>63</v>
      </c>
      <c r="AC4420" s="1">
        <v>37926</v>
      </c>
      <c r="AD4420">
        <v>34000</v>
      </c>
      <c r="AE4420">
        <v>1666</v>
      </c>
      <c r="AF4420">
        <v>1605</v>
      </c>
      <c r="AG4420" t="s">
        <v>103</v>
      </c>
      <c r="AH4420" t="s">
        <v>76</v>
      </c>
      <c r="AI4420">
        <v>1</v>
      </c>
      <c r="AJ4420">
        <v>2005</v>
      </c>
      <c r="AK4420">
        <v>3</v>
      </c>
      <c r="AL4420">
        <v>3</v>
      </c>
      <c r="AN4420">
        <v>2656</v>
      </c>
      <c r="AO4420">
        <v>32</v>
      </c>
      <c r="AP4420" t="s">
        <v>63</v>
      </c>
      <c r="AQ4420" t="s">
        <v>66</v>
      </c>
      <c r="AR4420">
        <v>3888</v>
      </c>
      <c r="AW4420" t="s">
        <v>21152</v>
      </c>
      <c r="AX4420" t="s">
        <v>21153</v>
      </c>
      <c r="AY4420" t="s">
        <v>21154</v>
      </c>
      <c r="AZ4420" t="s">
        <v>70</v>
      </c>
    </row>
    <row r="4421" spans="1:52" x14ac:dyDescent="0.3">
      <c r="A4421">
        <v>2107511</v>
      </c>
      <c r="B4421" t="s">
        <v>21155</v>
      </c>
      <c r="C4421" t="str">
        <f t="shared" si="516"/>
        <v>7492</v>
      </c>
      <c r="D4421" t="s">
        <v>20169</v>
      </c>
      <c r="E4421" t="str">
        <f>"0100"</f>
        <v>0100</v>
      </c>
      <c r="F4421" t="s">
        <v>54</v>
      </c>
      <c r="G4421" t="str">
        <f>"19"</f>
        <v>19</v>
      </c>
      <c r="H4421" t="s">
        <v>55</v>
      </c>
      <c r="I4421" t="s">
        <v>56</v>
      </c>
      <c r="J4421" t="s">
        <v>20170</v>
      </c>
      <c r="K4421">
        <v>1</v>
      </c>
      <c r="L4421">
        <v>123999</v>
      </c>
      <c r="M4421">
        <v>2.85</v>
      </c>
      <c r="N4421" t="str">
        <f t="shared" si="515"/>
        <v>0000</v>
      </c>
      <c r="O4421">
        <v>2791</v>
      </c>
      <c r="P4421" t="s">
        <v>72</v>
      </c>
      <c r="Q4421" t="s">
        <v>20212</v>
      </c>
      <c r="R4421" t="s">
        <v>140</v>
      </c>
      <c r="T4421" t="s">
        <v>61</v>
      </c>
      <c r="V4421" t="s">
        <v>21156</v>
      </c>
      <c r="W4421">
        <v>238799</v>
      </c>
      <c r="X4421">
        <v>29040</v>
      </c>
      <c r="Y4421">
        <v>209759</v>
      </c>
      <c r="Z4421">
        <v>199900</v>
      </c>
      <c r="AA4421">
        <v>174900</v>
      </c>
      <c r="AB4421" t="s">
        <v>63</v>
      </c>
      <c r="AC4421" s="1">
        <v>44130</v>
      </c>
      <c r="AD4421">
        <v>405000</v>
      </c>
      <c r="AE4421">
        <v>3121</v>
      </c>
      <c r="AF4421">
        <v>313</v>
      </c>
      <c r="AG4421" t="s">
        <v>64</v>
      </c>
      <c r="AH4421" t="s">
        <v>76</v>
      </c>
      <c r="AI4421">
        <v>1</v>
      </c>
      <c r="AJ4421">
        <v>1996</v>
      </c>
      <c r="AK4421">
        <v>3</v>
      </c>
      <c r="AL4421">
        <v>3</v>
      </c>
      <c r="AN4421">
        <v>1932</v>
      </c>
      <c r="AO4421">
        <v>32</v>
      </c>
      <c r="AP4421" t="s">
        <v>63</v>
      </c>
      <c r="AQ4421" t="s">
        <v>66</v>
      </c>
      <c r="AR4421">
        <v>2828</v>
      </c>
      <c r="AW4421" t="s">
        <v>21157</v>
      </c>
      <c r="AX4421" t="s">
        <v>21158</v>
      </c>
      <c r="AY4421" t="s">
        <v>21159</v>
      </c>
      <c r="AZ4421" t="s">
        <v>70</v>
      </c>
    </row>
    <row r="4422" spans="1:52" x14ac:dyDescent="0.3">
      <c r="A4422">
        <v>2107545</v>
      </c>
      <c r="B4422" t="s">
        <v>21160</v>
      </c>
      <c r="C4422" t="str">
        <f t="shared" si="516"/>
        <v>7492</v>
      </c>
      <c r="D4422" t="s">
        <v>20169</v>
      </c>
      <c r="E4422" t="str">
        <f>"0100"</f>
        <v>0100</v>
      </c>
      <c r="F4422" t="s">
        <v>54</v>
      </c>
      <c r="G4422" t="str">
        <f>"13"</f>
        <v>13</v>
      </c>
      <c r="H4422" t="s">
        <v>55</v>
      </c>
      <c r="I4422" t="s">
        <v>3086</v>
      </c>
      <c r="J4422" t="s">
        <v>20170</v>
      </c>
      <c r="K4422">
        <v>1</v>
      </c>
      <c r="L4422">
        <v>124529</v>
      </c>
      <c r="M4422">
        <v>2.86</v>
      </c>
      <c r="N4422" t="str">
        <f t="shared" si="515"/>
        <v>0000</v>
      </c>
      <c r="O4422">
        <v>3470</v>
      </c>
      <c r="P4422" t="s">
        <v>72</v>
      </c>
      <c r="Q4422" t="s">
        <v>20262</v>
      </c>
      <c r="R4422" t="s">
        <v>140</v>
      </c>
      <c r="T4422" t="s">
        <v>61</v>
      </c>
      <c r="V4422" t="s">
        <v>21161</v>
      </c>
      <c r="W4422">
        <v>226892</v>
      </c>
      <c r="X4422">
        <v>29160</v>
      </c>
      <c r="Y4422">
        <v>197732</v>
      </c>
      <c r="Z4422">
        <v>101423</v>
      </c>
      <c r="AA4422">
        <v>76423</v>
      </c>
      <c r="AB4422" t="s">
        <v>63</v>
      </c>
      <c r="AC4422" s="1">
        <v>38261</v>
      </c>
      <c r="AD4422">
        <v>250000</v>
      </c>
      <c r="AE4422">
        <v>1772</v>
      </c>
      <c r="AF4422">
        <v>1925</v>
      </c>
      <c r="AG4422" t="s">
        <v>64</v>
      </c>
      <c r="AH4422" t="s">
        <v>76</v>
      </c>
      <c r="AI4422">
        <v>1</v>
      </c>
      <c r="AJ4422">
        <v>1981</v>
      </c>
      <c r="AK4422">
        <v>3</v>
      </c>
      <c r="AL4422">
        <v>2</v>
      </c>
      <c r="AN4422">
        <v>2618</v>
      </c>
      <c r="AO4422">
        <v>32</v>
      </c>
      <c r="AP4422" t="s">
        <v>63</v>
      </c>
      <c r="AQ4422" t="s">
        <v>66</v>
      </c>
      <c r="AR4422">
        <v>2960</v>
      </c>
      <c r="AW4422" t="s">
        <v>21162</v>
      </c>
      <c r="AX4422" t="s">
        <v>21163</v>
      </c>
      <c r="AY4422" t="s">
        <v>21164</v>
      </c>
      <c r="AZ4422" t="s">
        <v>70</v>
      </c>
    </row>
    <row r="4423" spans="1:52" x14ac:dyDescent="0.3">
      <c r="A4423">
        <v>2107588</v>
      </c>
      <c r="B4423" t="s">
        <v>21165</v>
      </c>
      <c r="C4423" t="str">
        <f t="shared" si="516"/>
        <v>7492</v>
      </c>
      <c r="D4423" t="s">
        <v>20169</v>
      </c>
      <c r="E4423" t="str">
        <f>"0000"</f>
        <v>0000</v>
      </c>
      <c r="F4423" t="s">
        <v>108</v>
      </c>
      <c r="G4423" t="str">
        <f>"13"</f>
        <v>13</v>
      </c>
      <c r="H4423" t="s">
        <v>55</v>
      </c>
      <c r="I4423" t="s">
        <v>3086</v>
      </c>
      <c r="J4423" t="s">
        <v>20170</v>
      </c>
      <c r="K4423">
        <v>0</v>
      </c>
      <c r="L4423">
        <v>119998</v>
      </c>
      <c r="M4423">
        <v>2.75</v>
      </c>
      <c r="N4423" t="str">
        <f t="shared" si="515"/>
        <v>0000</v>
      </c>
      <c r="O4423">
        <v>3410</v>
      </c>
      <c r="P4423" t="s">
        <v>72</v>
      </c>
      <c r="Q4423" t="s">
        <v>20262</v>
      </c>
      <c r="R4423" t="s">
        <v>140</v>
      </c>
      <c r="T4423" t="s">
        <v>61</v>
      </c>
      <c r="V4423" t="s">
        <v>21166</v>
      </c>
      <c r="W4423">
        <v>28100</v>
      </c>
      <c r="X4423">
        <v>28100</v>
      </c>
      <c r="Y4423">
        <v>0</v>
      </c>
      <c r="Z4423">
        <v>28100</v>
      </c>
      <c r="AA4423">
        <v>28100</v>
      </c>
      <c r="AB4423" t="s">
        <v>72</v>
      </c>
      <c r="AC4423" s="1">
        <v>44204</v>
      </c>
      <c r="AD4423">
        <v>60000</v>
      </c>
      <c r="AE4423">
        <v>3125</v>
      </c>
      <c r="AF4423">
        <v>1683</v>
      </c>
      <c r="AG4423" t="s">
        <v>103</v>
      </c>
      <c r="AH4423" t="s">
        <v>76</v>
      </c>
      <c r="AR4423">
        <v>0</v>
      </c>
      <c r="AW4423" t="s">
        <v>21167</v>
      </c>
      <c r="AX4423" t="s">
        <v>21168</v>
      </c>
      <c r="AY4423" t="s">
        <v>21169</v>
      </c>
      <c r="AZ4423" t="s">
        <v>3154</v>
      </c>
    </row>
    <row r="4424" spans="1:52" x14ac:dyDescent="0.3">
      <c r="A4424">
        <v>2107651</v>
      </c>
      <c r="B4424" t="s">
        <v>21170</v>
      </c>
      <c r="C4424" t="str">
        <f t="shared" si="516"/>
        <v>7492</v>
      </c>
      <c r="D4424" t="s">
        <v>20169</v>
      </c>
      <c r="E4424" t="str">
        <f>"0100"</f>
        <v>0100</v>
      </c>
      <c r="F4424" t="s">
        <v>54</v>
      </c>
      <c r="G4424" t="str">
        <f>"18"</f>
        <v>18</v>
      </c>
      <c r="H4424" t="s">
        <v>55</v>
      </c>
      <c r="I4424" t="s">
        <v>56</v>
      </c>
      <c r="J4424" t="s">
        <v>20170</v>
      </c>
      <c r="K4424">
        <v>1</v>
      </c>
      <c r="L4424">
        <v>120000</v>
      </c>
      <c r="M4424">
        <v>2.75</v>
      </c>
      <c r="N4424" t="str">
        <f t="shared" si="515"/>
        <v>0000</v>
      </c>
      <c r="O4424">
        <v>3304</v>
      </c>
      <c r="P4424" t="s">
        <v>72</v>
      </c>
      <c r="Q4424" t="s">
        <v>20262</v>
      </c>
      <c r="R4424" t="s">
        <v>140</v>
      </c>
      <c r="T4424" t="s">
        <v>61</v>
      </c>
      <c r="V4424" t="s">
        <v>21171</v>
      </c>
      <c r="W4424">
        <v>262323</v>
      </c>
      <c r="X4424">
        <v>28100</v>
      </c>
      <c r="Y4424">
        <v>234223</v>
      </c>
      <c r="Z4424">
        <v>211074</v>
      </c>
      <c r="AA4424">
        <v>186074</v>
      </c>
      <c r="AB4424" t="s">
        <v>63</v>
      </c>
      <c r="AC4424" s="1">
        <v>37469</v>
      </c>
      <c r="AD4424">
        <v>237500</v>
      </c>
      <c r="AE4424">
        <v>1530</v>
      </c>
      <c r="AF4424">
        <v>576</v>
      </c>
      <c r="AG4424" t="s">
        <v>64</v>
      </c>
      <c r="AH4424" t="s">
        <v>76</v>
      </c>
      <c r="AI4424">
        <v>1</v>
      </c>
      <c r="AJ4424">
        <v>1999</v>
      </c>
      <c r="AK4424">
        <v>3</v>
      </c>
      <c r="AL4424">
        <v>3</v>
      </c>
      <c r="AN4424">
        <v>2214</v>
      </c>
      <c r="AO4424">
        <v>32</v>
      </c>
      <c r="AP4424" t="s">
        <v>63</v>
      </c>
      <c r="AQ4424" t="s">
        <v>66</v>
      </c>
      <c r="AR4424">
        <v>3345</v>
      </c>
      <c r="AW4424" t="s">
        <v>21172</v>
      </c>
      <c r="AX4424" t="s">
        <v>21173</v>
      </c>
      <c r="AY4424" t="s">
        <v>21174</v>
      </c>
      <c r="AZ4424" t="s">
        <v>70</v>
      </c>
    </row>
    <row r="4425" spans="1:52" x14ac:dyDescent="0.3">
      <c r="A4425">
        <v>2107707</v>
      </c>
      <c r="B4425" t="s">
        <v>21175</v>
      </c>
      <c r="C4425" t="str">
        <f t="shared" si="516"/>
        <v>7492</v>
      </c>
      <c r="D4425" t="s">
        <v>20169</v>
      </c>
      <c r="E4425" t="str">
        <f>"0100"</f>
        <v>0100</v>
      </c>
      <c r="F4425" t="s">
        <v>54</v>
      </c>
      <c r="G4425" t="str">
        <f>"18"</f>
        <v>18</v>
      </c>
      <c r="H4425" t="s">
        <v>55</v>
      </c>
      <c r="I4425" t="s">
        <v>56</v>
      </c>
      <c r="J4425" t="s">
        <v>20170</v>
      </c>
      <c r="K4425">
        <v>1</v>
      </c>
      <c r="L4425">
        <v>120000</v>
      </c>
      <c r="M4425">
        <v>2.75</v>
      </c>
      <c r="N4425" t="str">
        <f t="shared" si="515"/>
        <v>0000</v>
      </c>
      <c r="O4425">
        <v>3230</v>
      </c>
      <c r="P4425" t="s">
        <v>72</v>
      </c>
      <c r="Q4425" t="s">
        <v>20262</v>
      </c>
      <c r="R4425" t="s">
        <v>140</v>
      </c>
      <c r="T4425" t="s">
        <v>61</v>
      </c>
      <c r="V4425" t="s">
        <v>21176</v>
      </c>
      <c r="W4425">
        <v>268080</v>
      </c>
      <c r="X4425">
        <v>28100</v>
      </c>
      <c r="Y4425">
        <v>239980</v>
      </c>
      <c r="Z4425">
        <v>229042</v>
      </c>
      <c r="AA4425">
        <v>204042</v>
      </c>
      <c r="AB4425" t="s">
        <v>63</v>
      </c>
      <c r="AC4425" s="1">
        <v>44071</v>
      </c>
      <c r="AD4425">
        <v>379000</v>
      </c>
      <c r="AE4425">
        <v>3088</v>
      </c>
      <c r="AF4425">
        <v>1426</v>
      </c>
      <c r="AG4425" t="s">
        <v>64</v>
      </c>
      <c r="AH4425" t="s">
        <v>76</v>
      </c>
      <c r="AI4425">
        <v>1</v>
      </c>
      <c r="AJ4425">
        <v>1991</v>
      </c>
      <c r="AK4425">
        <v>5</v>
      </c>
      <c r="AL4425">
        <v>3</v>
      </c>
      <c r="AM4425">
        <v>1</v>
      </c>
      <c r="AN4425">
        <v>2921</v>
      </c>
      <c r="AO4425">
        <v>32</v>
      </c>
      <c r="AP4425" t="s">
        <v>63</v>
      </c>
      <c r="AQ4425" t="s">
        <v>66</v>
      </c>
      <c r="AR4425">
        <v>3945</v>
      </c>
      <c r="AW4425" t="s">
        <v>21177</v>
      </c>
      <c r="AX4425" t="s">
        <v>21178</v>
      </c>
      <c r="AY4425" t="s">
        <v>21179</v>
      </c>
      <c r="AZ4425" t="s">
        <v>70</v>
      </c>
    </row>
    <row r="4426" spans="1:52" x14ac:dyDescent="0.3">
      <c r="A4426">
        <v>2107863</v>
      </c>
      <c r="B4426" t="s">
        <v>21180</v>
      </c>
      <c r="C4426" t="str">
        <f t="shared" si="516"/>
        <v>7492</v>
      </c>
      <c r="D4426" t="s">
        <v>20169</v>
      </c>
      <c r="E4426" t="str">
        <f>"0000"</f>
        <v>0000</v>
      </c>
      <c r="F4426" t="s">
        <v>108</v>
      </c>
      <c r="G4426" t="str">
        <f>"18"</f>
        <v>18</v>
      </c>
      <c r="H4426" t="s">
        <v>55</v>
      </c>
      <c r="I4426" t="s">
        <v>56</v>
      </c>
      <c r="J4426" t="s">
        <v>20170</v>
      </c>
      <c r="K4426">
        <v>0</v>
      </c>
      <c r="L4426">
        <v>124000</v>
      </c>
      <c r="M4426">
        <v>2.85</v>
      </c>
      <c r="N4426" t="str">
        <f t="shared" si="515"/>
        <v>0000</v>
      </c>
      <c r="O4426">
        <v>6281</v>
      </c>
      <c r="P4426" t="s">
        <v>58</v>
      </c>
      <c r="Q4426" t="s">
        <v>265</v>
      </c>
      <c r="R4426" t="s">
        <v>266</v>
      </c>
      <c r="T4426" t="s">
        <v>61</v>
      </c>
      <c r="V4426" t="s">
        <v>21181</v>
      </c>
      <c r="W4426">
        <v>29040</v>
      </c>
      <c r="X4426">
        <v>29040</v>
      </c>
      <c r="Y4426">
        <v>0</v>
      </c>
      <c r="Z4426">
        <v>29040</v>
      </c>
      <c r="AA4426">
        <v>29040</v>
      </c>
      <c r="AB4426" t="s">
        <v>72</v>
      </c>
      <c r="AC4426" s="1">
        <v>33025</v>
      </c>
      <c r="AD4426">
        <v>23800</v>
      </c>
      <c r="AE4426">
        <v>866</v>
      </c>
      <c r="AF4426">
        <v>861</v>
      </c>
      <c r="AG4426" t="s">
        <v>103</v>
      </c>
      <c r="AH4426" t="s">
        <v>873</v>
      </c>
      <c r="AR4426">
        <v>0</v>
      </c>
      <c r="AW4426" t="s">
        <v>21182</v>
      </c>
      <c r="AX4426" t="s">
        <v>21183</v>
      </c>
      <c r="AY4426" t="s">
        <v>21184</v>
      </c>
      <c r="AZ4426" t="s">
        <v>21185</v>
      </c>
    </row>
    <row r="4427" spans="1:52" x14ac:dyDescent="0.3">
      <c r="A4427">
        <v>2107898</v>
      </c>
      <c r="B4427" t="s">
        <v>21186</v>
      </c>
      <c r="C4427" t="str">
        <f t="shared" si="516"/>
        <v>7492</v>
      </c>
      <c r="D4427" t="s">
        <v>20169</v>
      </c>
      <c r="E4427" t="str">
        <f>"0000"</f>
        <v>0000</v>
      </c>
      <c r="F4427" t="s">
        <v>108</v>
      </c>
      <c r="G4427" t="str">
        <f>"18"</f>
        <v>18</v>
      </c>
      <c r="H4427" t="s">
        <v>55</v>
      </c>
      <c r="I4427" t="s">
        <v>56</v>
      </c>
      <c r="J4427" t="s">
        <v>20170</v>
      </c>
      <c r="K4427">
        <v>0</v>
      </c>
      <c r="L4427">
        <v>123999</v>
      </c>
      <c r="M4427">
        <v>2.85</v>
      </c>
      <c r="N4427" t="str">
        <f t="shared" si="515"/>
        <v>0000</v>
      </c>
      <c r="O4427">
        <v>6287</v>
      </c>
      <c r="P4427" t="s">
        <v>58</v>
      </c>
      <c r="Q4427" t="s">
        <v>265</v>
      </c>
      <c r="R4427" t="s">
        <v>266</v>
      </c>
      <c r="T4427" t="s">
        <v>61</v>
      </c>
      <c r="V4427" t="s">
        <v>21187</v>
      </c>
      <c r="W4427">
        <v>29040</v>
      </c>
      <c r="X4427">
        <v>29040</v>
      </c>
      <c r="Y4427">
        <v>0</v>
      </c>
      <c r="Z4427">
        <v>29040</v>
      </c>
      <c r="AA4427">
        <v>29040</v>
      </c>
      <c r="AB4427" t="s">
        <v>72</v>
      </c>
      <c r="AC4427" s="1">
        <v>39234</v>
      </c>
      <c r="AD4427">
        <v>72500</v>
      </c>
      <c r="AE4427">
        <v>2141</v>
      </c>
      <c r="AF4427">
        <v>1511</v>
      </c>
      <c r="AG4427" t="s">
        <v>103</v>
      </c>
      <c r="AH4427" t="s">
        <v>76</v>
      </c>
      <c r="AR4427">
        <v>0</v>
      </c>
      <c r="AW4427" t="s">
        <v>21188</v>
      </c>
      <c r="AY4427" t="s">
        <v>21189</v>
      </c>
      <c r="AZ4427" t="s">
        <v>21190</v>
      </c>
    </row>
    <row r="4428" spans="1:52" x14ac:dyDescent="0.3">
      <c r="A4428">
        <v>2108461</v>
      </c>
      <c r="B4428" t="s">
        <v>21191</v>
      </c>
      <c r="C4428" t="str">
        <f t="shared" si="516"/>
        <v>7492</v>
      </c>
      <c r="D4428" t="s">
        <v>20169</v>
      </c>
      <c r="E4428" t="str">
        <f>"0100"</f>
        <v>0100</v>
      </c>
      <c r="F4428" t="s">
        <v>54</v>
      </c>
      <c r="G4428" t="str">
        <f t="shared" ref="G4428:G4436" si="517">"19"</f>
        <v>19</v>
      </c>
      <c r="H4428" t="s">
        <v>55</v>
      </c>
      <c r="I4428" t="s">
        <v>56</v>
      </c>
      <c r="J4428" t="s">
        <v>20170</v>
      </c>
      <c r="K4428">
        <v>1</v>
      </c>
      <c r="L4428">
        <v>126112</v>
      </c>
      <c r="M4428">
        <v>2.9</v>
      </c>
      <c r="N4428" t="str">
        <f t="shared" si="515"/>
        <v>0000</v>
      </c>
      <c r="O4428">
        <v>2998</v>
      </c>
      <c r="P4428" t="s">
        <v>72</v>
      </c>
      <c r="Q4428" t="s">
        <v>20262</v>
      </c>
      <c r="R4428" t="s">
        <v>140</v>
      </c>
      <c r="T4428" t="s">
        <v>61</v>
      </c>
      <c r="V4428" t="s">
        <v>21192</v>
      </c>
      <c r="W4428">
        <v>324909</v>
      </c>
      <c r="X4428">
        <v>29530</v>
      </c>
      <c r="Y4428">
        <v>295379</v>
      </c>
      <c r="Z4428">
        <v>283603</v>
      </c>
      <c r="AA4428">
        <v>258603</v>
      </c>
      <c r="AB4428" t="s">
        <v>63</v>
      </c>
      <c r="AC4428" s="1">
        <v>41122</v>
      </c>
      <c r="AD4428">
        <v>325000</v>
      </c>
      <c r="AE4428">
        <v>2502</v>
      </c>
      <c r="AF4428">
        <v>1366</v>
      </c>
      <c r="AG4428" t="s">
        <v>64</v>
      </c>
      <c r="AH4428" t="s">
        <v>76</v>
      </c>
      <c r="AI4428">
        <v>1</v>
      </c>
      <c r="AJ4428">
        <v>2005</v>
      </c>
      <c r="AK4428">
        <v>4</v>
      </c>
      <c r="AL4428">
        <v>3</v>
      </c>
      <c r="AN4428">
        <v>2809</v>
      </c>
      <c r="AO4428">
        <v>32</v>
      </c>
      <c r="AP4428" t="s">
        <v>63</v>
      </c>
      <c r="AQ4428" t="s">
        <v>66</v>
      </c>
      <c r="AR4428">
        <v>3881</v>
      </c>
      <c r="AW4428" t="s">
        <v>21193</v>
      </c>
      <c r="AX4428" t="s">
        <v>21194</v>
      </c>
      <c r="AY4428" t="s">
        <v>21195</v>
      </c>
      <c r="AZ4428" t="s">
        <v>70</v>
      </c>
    </row>
    <row r="4429" spans="1:52" x14ac:dyDescent="0.3">
      <c r="A4429">
        <v>2108959</v>
      </c>
      <c r="B4429" t="s">
        <v>21196</v>
      </c>
      <c r="C4429" t="str">
        <f t="shared" si="516"/>
        <v>7492</v>
      </c>
      <c r="D4429" t="s">
        <v>20169</v>
      </c>
      <c r="E4429" t="str">
        <f>"0100"</f>
        <v>0100</v>
      </c>
      <c r="F4429" t="s">
        <v>54</v>
      </c>
      <c r="G4429" t="str">
        <f t="shared" si="517"/>
        <v>19</v>
      </c>
      <c r="H4429" t="s">
        <v>55</v>
      </c>
      <c r="I4429" t="s">
        <v>56</v>
      </c>
      <c r="J4429" t="s">
        <v>20170</v>
      </c>
      <c r="K4429">
        <v>1</v>
      </c>
      <c r="L4429">
        <v>120000</v>
      </c>
      <c r="M4429">
        <v>2.75</v>
      </c>
      <c r="N4429" t="str">
        <f t="shared" si="515"/>
        <v>0000</v>
      </c>
      <c r="O4429">
        <v>2409</v>
      </c>
      <c r="P4429" t="s">
        <v>72</v>
      </c>
      <c r="Q4429" t="s">
        <v>21197</v>
      </c>
      <c r="R4429" t="s">
        <v>88</v>
      </c>
      <c r="T4429" t="s">
        <v>61</v>
      </c>
      <c r="V4429" t="s">
        <v>21198</v>
      </c>
      <c r="W4429">
        <v>239257</v>
      </c>
      <c r="X4429">
        <v>28100</v>
      </c>
      <c r="Y4429">
        <v>211157</v>
      </c>
      <c r="Z4429">
        <v>239257</v>
      </c>
      <c r="AA4429">
        <v>239257</v>
      </c>
      <c r="AB4429" t="s">
        <v>72</v>
      </c>
      <c r="AC4429" s="1">
        <v>44203</v>
      </c>
      <c r="AD4429">
        <v>435000</v>
      </c>
      <c r="AE4429">
        <v>3124</v>
      </c>
      <c r="AF4429">
        <v>919</v>
      </c>
      <c r="AG4429" t="s">
        <v>64</v>
      </c>
      <c r="AH4429" t="s">
        <v>76</v>
      </c>
      <c r="AI4429">
        <v>1</v>
      </c>
      <c r="AJ4429">
        <v>1999</v>
      </c>
      <c r="AK4429">
        <v>4</v>
      </c>
      <c r="AL4429">
        <v>2</v>
      </c>
      <c r="AN4429">
        <v>2220</v>
      </c>
      <c r="AO4429">
        <v>32</v>
      </c>
      <c r="AP4429" t="s">
        <v>63</v>
      </c>
      <c r="AQ4429" t="s">
        <v>66</v>
      </c>
      <c r="AR4429">
        <v>3109</v>
      </c>
      <c r="AW4429" t="s">
        <v>21199</v>
      </c>
      <c r="AX4429" t="s">
        <v>21200</v>
      </c>
      <c r="AY4429" t="s">
        <v>21201</v>
      </c>
      <c r="AZ4429" t="s">
        <v>70</v>
      </c>
    </row>
    <row r="4430" spans="1:52" x14ac:dyDescent="0.3">
      <c r="A4430">
        <v>2109092</v>
      </c>
      <c r="B4430" t="s">
        <v>21202</v>
      </c>
      <c r="C4430" t="str">
        <f t="shared" si="516"/>
        <v>7492</v>
      </c>
      <c r="D4430" t="s">
        <v>20169</v>
      </c>
      <c r="E4430" t="str">
        <f>"0100"</f>
        <v>0100</v>
      </c>
      <c r="F4430" t="s">
        <v>54</v>
      </c>
      <c r="G4430" t="str">
        <f t="shared" si="517"/>
        <v>19</v>
      </c>
      <c r="H4430" t="s">
        <v>55</v>
      </c>
      <c r="I4430" t="s">
        <v>56</v>
      </c>
      <c r="J4430" t="s">
        <v>20170</v>
      </c>
      <c r="K4430">
        <v>1</v>
      </c>
      <c r="L4430">
        <v>140000</v>
      </c>
      <c r="M4430">
        <v>3.21</v>
      </c>
      <c r="N4430" t="str">
        <f t="shared" si="515"/>
        <v>0000</v>
      </c>
      <c r="O4430">
        <v>2428</v>
      </c>
      <c r="P4430" t="s">
        <v>72</v>
      </c>
      <c r="Q4430" t="s">
        <v>21197</v>
      </c>
      <c r="R4430" t="s">
        <v>88</v>
      </c>
      <c r="T4430" t="s">
        <v>61</v>
      </c>
      <c r="V4430" t="s">
        <v>21203</v>
      </c>
      <c r="W4430">
        <v>414718</v>
      </c>
      <c r="X4430">
        <v>32780</v>
      </c>
      <c r="Y4430">
        <v>381938</v>
      </c>
      <c r="Z4430">
        <v>414718</v>
      </c>
      <c r="AA4430">
        <v>389718</v>
      </c>
      <c r="AB4430" t="s">
        <v>63</v>
      </c>
      <c r="AC4430" s="1">
        <v>42411</v>
      </c>
      <c r="AD4430">
        <v>36000</v>
      </c>
      <c r="AE4430">
        <v>2739</v>
      </c>
      <c r="AF4430">
        <v>2321</v>
      </c>
      <c r="AG4430" t="s">
        <v>103</v>
      </c>
      <c r="AH4430" t="s">
        <v>76</v>
      </c>
      <c r="AI4430">
        <v>1</v>
      </c>
      <c r="AJ4430">
        <v>2018</v>
      </c>
      <c r="AK4430">
        <v>4</v>
      </c>
      <c r="AL4430">
        <v>3</v>
      </c>
      <c r="AM4430">
        <v>1</v>
      </c>
      <c r="AN4430">
        <v>3689</v>
      </c>
      <c r="AO4430">
        <v>32</v>
      </c>
      <c r="AP4430" t="s">
        <v>63</v>
      </c>
      <c r="AQ4430" t="s">
        <v>66</v>
      </c>
      <c r="AR4430">
        <v>5127</v>
      </c>
      <c r="AW4430" t="s">
        <v>21204</v>
      </c>
      <c r="AX4430" t="s">
        <v>21205</v>
      </c>
      <c r="AY4430" t="s">
        <v>21206</v>
      </c>
      <c r="AZ4430" t="s">
        <v>21207</v>
      </c>
    </row>
    <row r="4431" spans="1:52" x14ac:dyDescent="0.3">
      <c r="A4431">
        <v>2109149</v>
      </c>
      <c r="B4431" t="s">
        <v>21208</v>
      </c>
      <c r="C4431" t="str">
        <f t="shared" si="516"/>
        <v>7492</v>
      </c>
      <c r="D4431" t="s">
        <v>20169</v>
      </c>
      <c r="E4431" t="str">
        <f>"0000"</f>
        <v>0000</v>
      </c>
      <c r="F4431" t="s">
        <v>108</v>
      </c>
      <c r="G4431" t="str">
        <f t="shared" si="517"/>
        <v>19</v>
      </c>
      <c r="H4431" t="s">
        <v>55</v>
      </c>
      <c r="I4431" t="s">
        <v>56</v>
      </c>
      <c r="J4431" t="s">
        <v>20170</v>
      </c>
      <c r="K4431">
        <v>0</v>
      </c>
      <c r="L4431">
        <v>139866</v>
      </c>
      <c r="M4431">
        <v>3.21</v>
      </c>
      <c r="N4431" t="str">
        <f t="shared" si="515"/>
        <v>0000</v>
      </c>
      <c r="O4431">
        <v>2304</v>
      </c>
      <c r="P4431" t="s">
        <v>72</v>
      </c>
      <c r="Q4431" t="s">
        <v>21197</v>
      </c>
      <c r="R4431" t="s">
        <v>88</v>
      </c>
      <c r="T4431" t="s">
        <v>61</v>
      </c>
      <c r="V4431" t="s">
        <v>21209</v>
      </c>
      <c r="W4431">
        <v>32750</v>
      </c>
      <c r="X4431">
        <v>32750</v>
      </c>
      <c r="Y4431">
        <v>0</v>
      </c>
      <c r="Z4431">
        <v>32750</v>
      </c>
      <c r="AA4431">
        <v>32750</v>
      </c>
      <c r="AB4431" t="s">
        <v>72</v>
      </c>
      <c r="AC4431" s="1">
        <v>43237</v>
      </c>
      <c r="AD4431">
        <v>75000</v>
      </c>
      <c r="AE4431">
        <v>2902</v>
      </c>
      <c r="AF4431">
        <v>464</v>
      </c>
      <c r="AG4431" t="s">
        <v>103</v>
      </c>
      <c r="AH4431" t="s">
        <v>76</v>
      </c>
      <c r="AR4431">
        <v>0</v>
      </c>
      <c r="AW4431" t="s">
        <v>21210</v>
      </c>
      <c r="AX4431" t="s">
        <v>21211</v>
      </c>
      <c r="AY4431" t="s">
        <v>21212</v>
      </c>
      <c r="AZ4431" t="s">
        <v>21213</v>
      </c>
    </row>
    <row r="4432" spans="1:52" x14ac:dyDescent="0.3">
      <c r="A4432">
        <v>2109190</v>
      </c>
      <c r="B4432" t="s">
        <v>21214</v>
      </c>
      <c r="C4432" t="str">
        <f t="shared" si="516"/>
        <v>7492</v>
      </c>
      <c r="D4432" t="s">
        <v>20169</v>
      </c>
      <c r="E4432" t="str">
        <f>"0100"</f>
        <v>0100</v>
      </c>
      <c r="F4432" t="s">
        <v>54</v>
      </c>
      <c r="G4432" t="str">
        <f t="shared" si="517"/>
        <v>19</v>
      </c>
      <c r="H4432" t="s">
        <v>55</v>
      </c>
      <c r="I4432" t="s">
        <v>56</v>
      </c>
      <c r="J4432" t="s">
        <v>20170</v>
      </c>
      <c r="K4432">
        <v>1</v>
      </c>
      <c r="L4432">
        <v>120000</v>
      </c>
      <c r="M4432">
        <v>2.75</v>
      </c>
      <c r="N4432" t="str">
        <f t="shared" si="515"/>
        <v>0000</v>
      </c>
      <c r="O4432">
        <v>2503</v>
      </c>
      <c r="P4432" t="s">
        <v>72</v>
      </c>
      <c r="Q4432" t="s">
        <v>20212</v>
      </c>
      <c r="R4432" t="s">
        <v>140</v>
      </c>
      <c r="T4432" t="s">
        <v>61</v>
      </c>
      <c r="V4432" t="s">
        <v>21215</v>
      </c>
      <c r="W4432">
        <v>305733</v>
      </c>
      <c r="X4432">
        <v>28100</v>
      </c>
      <c r="Y4432">
        <v>277633</v>
      </c>
      <c r="Z4432">
        <v>305733</v>
      </c>
      <c r="AA4432">
        <v>280733</v>
      </c>
      <c r="AB4432" t="s">
        <v>63</v>
      </c>
      <c r="AC4432" s="1">
        <v>44027</v>
      </c>
      <c r="AD4432">
        <v>435000</v>
      </c>
      <c r="AE4432">
        <v>3108</v>
      </c>
      <c r="AF4432">
        <v>1052</v>
      </c>
      <c r="AG4432" t="s">
        <v>64</v>
      </c>
      <c r="AH4432" t="s">
        <v>76</v>
      </c>
      <c r="AI4432">
        <v>1</v>
      </c>
      <c r="AJ4432">
        <v>2018</v>
      </c>
      <c r="AK4432">
        <v>3</v>
      </c>
      <c r="AL4432">
        <v>2</v>
      </c>
      <c r="AM4432">
        <v>1</v>
      </c>
      <c r="AN4432">
        <v>2468</v>
      </c>
      <c r="AO4432">
        <v>32</v>
      </c>
      <c r="AP4432" t="s">
        <v>63</v>
      </c>
      <c r="AQ4432" t="s">
        <v>66</v>
      </c>
      <c r="AR4432">
        <v>3612</v>
      </c>
      <c r="AW4432" t="s">
        <v>21216</v>
      </c>
      <c r="AX4432" t="s">
        <v>21217</v>
      </c>
      <c r="AY4432" t="s">
        <v>21218</v>
      </c>
      <c r="AZ4432" t="s">
        <v>70</v>
      </c>
    </row>
    <row r="4433" spans="1:52" x14ac:dyDescent="0.3">
      <c r="A4433">
        <v>2109564</v>
      </c>
      <c r="B4433" t="s">
        <v>21219</v>
      </c>
      <c r="C4433" t="str">
        <f t="shared" si="516"/>
        <v>7492</v>
      </c>
      <c r="D4433" t="s">
        <v>20169</v>
      </c>
      <c r="E4433" t="str">
        <f>"0000"</f>
        <v>0000</v>
      </c>
      <c r="F4433" t="s">
        <v>108</v>
      </c>
      <c r="G4433" t="str">
        <f t="shared" si="517"/>
        <v>19</v>
      </c>
      <c r="H4433" t="s">
        <v>55</v>
      </c>
      <c r="I4433" t="s">
        <v>56</v>
      </c>
      <c r="J4433" t="s">
        <v>20170</v>
      </c>
      <c r="K4433">
        <v>0</v>
      </c>
      <c r="L4433">
        <v>119866</v>
      </c>
      <c r="M4433">
        <v>2.75</v>
      </c>
      <c r="N4433" t="str">
        <f t="shared" si="515"/>
        <v>0000</v>
      </c>
      <c r="O4433">
        <v>2638</v>
      </c>
      <c r="P4433" t="s">
        <v>72</v>
      </c>
      <c r="Q4433" t="s">
        <v>20212</v>
      </c>
      <c r="R4433" t="s">
        <v>140</v>
      </c>
      <c r="T4433" t="s">
        <v>61</v>
      </c>
      <c r="V4433" t="s">
        <v>21220</v>
      </c>
      <c r="W4433">
        <v>28070</v>
      </c>
      <c r="X4433">
        <v>28070</v>
      </c>
      <c r="Y4433">
        <v>0</v>
      </c>
      <c r="Z4433">
        <v>28070</v>
      </c>
      <c r="AA4433">
        <v>28070</v>
      </c>
      <c r="AB4433" t="s">
        <v>72</v>
      </c>
      <c r="AC4433" s="1">
        <v>34700</v>
      </c>
      <c r="AD4433">
        <v>33800</v>
      </c>
      <c r="AE4433">
        <v>1069</v>
      </c>
      <c r="AF4433">
        <v>984</v>
      </c>
      <c r="AG4433" t="s">
        <v>103</v>
      </c>
      <c r="AH4433" t="s">
        <v>873</v>
      </c>
      <c r="AR4433">
        <v>0</v>
      </c>
      <c r="AW4433" t="s">
        <v>21221</v>
      </c>
      <c r="AY4433" t="s">
        <v>21222</v>
      </c>
      <c r="AZ4433" t="s">
        <v>21223</v>
      </c>
    </row>
    <row r="4434" spans="1:52" x14ac:dyDescent="0.3">
      <c r="A4434">
        <v>2109661</v>
      </c>
      <c r="B4434" t="s">
        <v>21224</v>
      </c>
      <c r="C4434" t="str">
        <f t="shared" si="516"/>
        <v>7492</v>
      </c>
      <c r="D4434" t="s">
        <v>20169</v>
      </c>
      <c r="E4434" t="str">
        <f>"0100"</f>
        <v>0100</v>
      </c>
      <c r="F4434" t="s">
        <v>54</v>
      </c>
      <c r="G4434" t="str">
        <f t="shared" si="517"/>
        <v>19</v>
      </c>
      <c r="H4434" t="s">
        <v>55</v>
      </c>
      <c r="I4434" t="s">
        <v>56</v>
      </c>
      <c r="J4434" t="s">
        <v>20170</v>
      </c>
      <c r="K4434">
        <v>1</v>
      </c>
      <c r="L4434">
        <v>120001</v>
      </c>
      <c r="M4434">
        <v>2.75</v>
      </c>
      <c r="N4434" t="str">
        <f t="shared" si="515"/>
        <v>0000</v>
      </c>
      <c r="O4434">
        <v>2860</v>
      </c>
      <c r="P4434" t="s">
        <v>72</v>
      </c>
      <c r="Q4434" t="s">
        <v>20212</v>
      </c>
      <c r="R4434" t="s">
        <v>140</v>
      </c>
      <c r="T4434" t="s">
        <v>61</v>
      </c>
      <c r="V4434" t="s">
        <v>21225</v>
      </c>
      <c r="W4434">
        <v>235413</v>
      </c>
      <c r="X4434">
        <v>28100</v>
      </c>
      <c r="Y4434">
        <v>207313</v>
      </c>
      <c r="Z4434">
        <v>180995</v>
      </c>
      <c r="AA4434">
        <v>155995</v>
      </c>
      <c r="AB4434" t="s">
        <v>63</v>
      </c>
      <c r="AC4434" s="1">
        <v>34060</v>
      </c>
      <c r="AD4434">
        <v>25000</v>
      </c>
      <c r="AE4434">
        <v>980</v>
      </c>
      <c r="AF4434">
        <v>1225</v>
      </c>
      <c r="AG4434" t="s">
        <v>103</v>
      </c>
      <c r="AH4434" t="s">
        <v>76</v>
      </c>
      <c r="AI4434">
        <v>1</v>
      </c>
      <c r="AJ4434">
        <v>1993</v>
      </c>
      <c r="AK4434">
        <v>3</v>
      </c>
      <c r="AL4434">
        <v>2</v>
      </c>
      <c r="AN4434">
        <v>2552</v>
      </c>
      <c r="AO4434">
        <v>32</v>
      </c>
      <c r="AP4434" t="s">
        <v>63</v>
      </c>
      <c r="AQ4434" t="s">
        <v>66</v>
      </c>
      <c r="AR4434">
        <v>3439</v>
      </c>
      <c r="AW4434" t="s">
        <v>21226</v>
      </c>
      <c r="AX4434" t="s">
        <v>21226</v>
      </c>
      <c r="AY4434" t="s">
        <v>21227</v>
      </c>
      <c r="AZ4434" t="s">
        <v>70</v>
      </c>
    </row>
    <row r="4435" spans="1:52" x14ac:dyDescent="0.3">
      <c r="A4435">
        <v>2110236</v>
      </c>
      <c r="B4435" t="s">
        <v>21228</v>
      </c>
      <c r="C4435" t="str">
        <f t="shared" si="516"/>
        <v>7492</v>
      </c>
      <c r="D4435" t="s">
        <v>20169</v>
      </c>
      <c r="E4435" t="str">
        <f>"0000"</f>
        <v>0000</v>
      </c>
      <c r="F4435" t="s">
        <v>108</v>
      </c>
      <c r="G4435" t="str">
        <f t="shared" si="517"/>
        <v>19</v>
      </c>
      <c r="H4435" t="s">
        <v>55</v>
      </c>
      <c r="I4435" t="s">
        <v>56</v>
      </c>
      <c r="J4435" t="s">
        <v>20170</v>
      </c>
      <c r="K4435">
        <v>0</v>
      </c>
      <c r="L4435">
        <v>120000</v>
      </c>
      <c r="M4435">
        <v>2.75</v>
      </c>
      <c r="N4435" t="str">
        <f t="shared" si="515"/>
        <v>0000</v>
      </c>
      <c r="O4435">
        <v>2504</v>
      </c>
      <c r="P4435" t="s">
        <v>72</v>
      </c>
      <c r="Q4435" t="s">
        <v>20212</v>
      </c>
      <c r="R4435" t="s">
        <v>140</v>
      </c>
      <c r="T4435" t="s">
        <v>61</v>
      </c>
      <c r="V4435" t="s">
        <v>21229</v>
      </c>
      <c r="W4435">
        <v>28100</v>
      </c>
      <c r="X4435">
        <v>28100</v>
      </c>
      <c r="Y4435">
        <v>0</v>
      </c>
      <c r="Z4435">
        <v>28100</v>
      </c>
      <c r="AA4435">
        <v>28100</v>
      </c>
      <c r="AB4435" t="s">
        <v>72</v>
      </c>
      <c r="AC4435" s="1">
        <v>33270</v>
      </c>
      <c r="AD4435">
        <v>33800</v>
      </c>
      <c r="AE4435">
        <v>890</v>
      </c>
      <c r="AF4435">
        <v>792</v>
      </c>
      <c r="AG4435" t="s">
        <v>103</v>
      </c>
      <c r="AH4435" t="s">
        <v>221</v>
      </c>
      <c r="AR4435">
        <v>0</v>
      </c>
      <c r="AW4435" t="s">
        <v>21230</v>
      </c>
      <c r="AX4435" t="s">
        <v>21231</v>
      </c>
      <c r="AY4435" t="s">
        <v>21232</v>
      </c>
      <c r="AZ4435" t="s">
        <v>21233</v>
      </c>
    </row>
    <row r="4436" spans="1:52" x14ac:dyDescent="0.3">
      <c r="A4436">
        <v>2110457</v>
      </c>
      <c r="B4436" t="s">
        <v>21234</v>
      </c>
      <c r="C4436" t="str">
        <f t="shared" si="516"/>
        <v>7492</v>
      </c>
      <c r="D4436" t="s">
        <v>20169</v>
      </c>
      <c r="E4436" t="str">
        <f t="shared" ref="E4436:E4441" si="518">"0100"</f>
        <v>0100</v>
      </c>
      <c r="F4436" t="s">
        <v>54</v>
      </c>
      <c r="G4436" t="str">
        <f t="shared" si="517"/>
        <v>19</v>
      </c>
      <c r="H4436" t="s">
        <v>55</v>
      </c>
      <c r="I4436" t="s">
        <v>56</v>
      </c>
      <c r="J4436" t="s">
        <v>20170</v>
      </c>
      <c r="K4436">
        <v>1</v>
      </c>
      <c r="L4436">
        <v>113798</v>
      </c>
      <c r="M4436">
        <v>2.61</v>
      </c>
      <c r="N4436" t="str">
        <f t="shared" si="515"/>
        <v>0000</v>
      </c>
      <c r="O4436">
        <v>2157</v>
      </c>
      <c r="P4436" t="s">
        <v>72</v>
      </c>
      <c r="Q4436" t="s">
        <v>21235</v>
      </c>
      <c r="R4436" t="s">
        <v>140</v>
      </c>
      <c r="T4436" t="s">
        <v>61</v>
      </c>
      <c r="V4436" t="s">
        <v>21236</v>
      </c>
      <c r="W4436">
        <v>312760</v>
      </c>
      <c r="X4436">
        <v>26650</v>
      </c>
      <c r="Y4436">
        <v>286110</v>
      </c>
      <c r="Z4436">
        <v>266172</v>
      </c>
      <c r="AA4436">
        <v>241172</v>
      </c>
      <c r="AB4436" t="s">
        <v>63</v>
      </c>
      <c r="AC4436" s="1">
        <v>38047</v>
      </c>
      <c r="AD4436">
        <v>38000</v>
      </c>
      <c r="AE4436">
        <v>1701</v>
      </c>
      <c r="AF4436">
        <v>780</v>
      </c>
      <c r="AG4436" t="s">
        <v>103</v>
      </c>
      <c r="AH4436" t="s">
        <v>76</v>
      </c>
      <c r="AI4436">
        <v>2</v>
      </c>
      <c r="AJ4436">
        <v>2005</v>
      </c>
      <c r="AK4436">
        <v>4</v>
      </c>
      <c r="AL4436">
        <v>4</v>
      </c>
      <c r="AN4436">
        <v>2920</v>
      </c>
      <c r="AO4436">
        <v>32</v>
      </c>
      <c r="AP4436" t="s">
        <v>63</v>
      </c>
      <c r="AQ4436" t="s">
        <v>66</v>
      </c>
      <c r="AR4436">
        <v>3963</v>
      </c>
      <c r="AW4436" t="s">
        <v>21237</v>
      </c>
      <c r="AY4436" t="s">
        <v>21238</v>
      </c>
      <c r="AZ4436" t="s">
        <v>70</v>
      </c>
    </row>
    <row r="4437" spans="1:52" x14ac:dyDescent="0.3">
      <c r="A4437">
        <v>2106981</v>
      </c>
      <c r="B4437" t="s">
        <v>21239</v>
      </c>
      <c r="C4437" t="str">
        <f t="shared" si="516"/>
        <v>7492</v>
      </c>
      <c r="D4437" t="s">
        <v>20169</v>
      </c>
      <c r="E4437" t="str">
        <f t="shared" si="518"/>
        <v>0100</v>
      </c>
      <c r="F4437" t="s">
        <v>54</v>
      </c>
      <c r="G4437" t="str">
        <f>"18"</f>
        <v>18</v>
      </c>
      <c r="H4437" t="s">
        <v>55</v>
      </c>
      <c r="I4437" t="s">
        <v>56</v>
      </c>
      <c r="J4437" t="s">
        <v>20170</v>
      </c>
      <c r="K4437">
        <v>1</v>
      </c>
      <c r="L4437">
        <v>120000</v>
      </c>
      <c r="M4437">
        <v>2.75</v>
      </c>
      <c r="N4437" t="str">
        <f t="shared" si="515"/>
        <v>0000</v>
      </c>
      <c r="O4437">
        <v>3105</v>
      </c>
      <c r="P4437" t="s">
        <v>72</v>
      </c>
      <c r="Q4437" t="s">
        <v>20212</v>
      </c>
      <c r="R4437" t="s">
        <v>140</v>
      </c>
      <c r="T4437" t="s">
        <v>61</v>
      </c>
      <c r="V4437" t="s">
        <v>21240</v>
      </c>
      <c r="W4437">
        <v>230322</v>
      </c>
      <c r="X4437">
        <v>28100</v>
      </c>
      <c r="Y4437">
        <v>202222</v>
      </c>
      <c r="Z4437">
        <v>170941</v>
      </c>
      <c r="AA4437">
        <v>145941</v>
      </c>
      <c r="AB4437" t="s">
        <v>63</v>
      </c>
      <c r="AC4437" s="1">
        <v>37104</v>
      </c>
      <c r="AD4437">
        <v>165000</v>
      </c>
      <c r="AE4437">
        <v>1447</v>
      </c>
      <c r="AF4437">
        <v>311</v>
      </c>
      <c r="AG4437" t="s">
        <v>64</v>
      </c>
      <c r="AH4437" t="s">
        <v>76</v>
      </c>
      <c r="AI4437">
        <v>1</v>
      </c>
      <c r="AJ4437">
        <v>1990</v>
      </c>
      <c r="AK4437">
        <v>3</v>
      </c>
      <c r="AL4437">
        <v>2</v>
      </c>
      <c r="AN4437">
        <v>2461</v>
      </c>
      <c r="AO4437">
        <v>32</v>
      </c>
      <c r="AP4437" t="s">
        <v>63</v>
      </c>
      <c r="AQ4437" t="s">
        <v>66</v>
      </c>
      <c r="AR4437">
        <v>3434</v>
      </c>
      <c r="AW4437" t="s">
        <v>21241</v>
      </c>
      <c r="AY4437" t="s">
        <v>21242</v>
      </c>
      <c r="AZ4437" t="s">
        <v>70</v>
      </c>
    </row>
    <row r="4438" spans="1:52" x14ac:dyDescent="0.3">
      <c r="A4438">
        <v>2107685</v>
      </c>
      <c r="B4438" t="s">
        <v>21243</v>
      </c>
      <c r="C4438" t="str">
        <f t="shared" si="516"/>
        <v>7492</v>
      </c>
      <c r="D4438" t="s">
        <v>20169</v>
      </c>
      <c r="E4438" t="str">
        <f t="shared" si="518"/>
        <v>0100</v>
      </c>
      <c r="F4438" t="s">
        <v>54</v>
      </c>
      <c r="G4438" t="str">
        <f>"18"</f>
        <v>18</v>
      </c>
      <c r="H4438" t="s">
        <v>55</v>
      </c>
      <c r="I4438" t="s">
        <v>56</v>
      </c>
      <c r="J4438" t="s">
        <v>20170</v>
      </c>
      <c r="K4438">
        <v>1</v>
      </c>
      <c r="L4438">
        <v>120000</v>
      </c>
      <c r="M4438">
        <v>2.75</v>
      </c>
      <c r="N4438" t="str">
        <f t="shared" si="515"/>
        <v>0000</v>
      </c>
      <c r="O4438">
        <v>3270</v>
      </c>
      <c r="P4438" t="s">
        <v>72</v>
      </c>
      <c r="Q4438" t="s">
        <v>20262</v>
      </c>
      <c r="R4438" t="s">
        <v>140</v>
      </c>
      <c r="T4438" t="s">
        <v>61</v>
      </c>
      <c r="V4438" t="s">
        <v>21244</v>
      </c>
      <c r="W4438">
        <v>152229</v>
      </c>
      <c r="X4438">
        <v>28100</v>
      </c>
      <c r="Y4438">
        <v>124129</v>
      </c>
      <c r="Z4438">
        <v>152229</v>
      </c>
      <c r="AA4438">
        <v>152229</v>
      </c>
      <c r="AB4438" t="s">
        <v>72</v>
      </c>
      <c r="AC4438" s="1">
        <v>39995</v>
      </c>
      <c r="AD4438">
        <v>130000</v>
      </c>
      <c r="AE4438">
        <v>2303</v>
      </c>
      <c r="AF4438">
        <v>1835</v>
      </c>
      <c r="AG4438" t="s">
        <v>64</v>
      </c>
      <c r="AH4438" t="s">
        <v>65</v>
      </c>
      <c r="AI4438">
        <v>1</v>
      </c>
      <c r="AJ4438">
        <v>1981</v>
      </c>
      <c r="AK4438">
        <v>3</v>
      </c>
      <c r="AL4438">
        <v>1</v>
      </c>
      <c r="AM4438">
        <v>1</v>
      </c>
      <c r="AN4438">
        <v>1729</v>
      </c>
      <c r="AO4438">
        <v>32</v>
      </c>
      <c r="AP4438" t="s">
        <v>72</v>
      </c>
      <c r="AQ4438" t="s">
        <v>66</v>
      </c>
      <c r="AR4438">
        <v>2374</v>
      </c>
      <c r="AW4438" t="s">
        <v>21245</v>
      </c>
      <c r="AX4438" t="s">
        <v>21246</v>
      </c>
      <c r="AY4438" t="s">
        <v>21247</v>
      </c>
      <c r="AZ4438" t="s">
        <v>70</v>
      </c>
    </row>
    <row r="4439" spans="1:52" x14ac:dyDescent="0.3">
      <c r="A4439">
        <v>2108231</v>
      </c>
      <c r="B4439" t="s">
        <v>21248</v>
      </c>
      <c r="C4439" t="str">
        <f t="shared" si="516"/>
        <v>7492</v>
      </c>
      <c r="D4439" t="s">
        <v>20169</v>
      </c>
      <c r="E4439" t="str">
        <f t="shared" si="518"/>
        <v>0100</v>
      </c>
      <c r="F4439" t="s">
        <v>54</v>
      </c>
      <c r="G4439" t="str">
        <f>"19"</f>
        <v>19</v>
      </c>
      <c r="H4439" t="s">
        <v>55</v>
      </c>
      <c r="I4439" t="s">
        <v>56</v>
      </c>
      <c r="J4439" t="s">
        <v>20170</v>
      </c>
      <c r="K4439">
        <v>1</v>
      </c>
      <c r="L4439">
        <v>130553</v>
      </c>
      <c r="M4439">
        <v>3</v>
      </c>
      <c r="N4439" t="str">
        <f t="shared" si="515"/>
        <v>0000</v>
      </c>
      <c r="O4439">
        <v>6359</v>
      </c>
      <c r="P4439" t="s">
        <v>58</v>
      </c>
      <c r="Q4439" t="s">
        <v>265</v>
      </c>
      <c r="R4439" t="s">
        <v>266</v>
      </c>
      <c r="T4439" t="s">
        <v>61</v>
      </c>
      <c r="V4439" t="s">
        <v>21249</v>
      </c>
      <c r="W4439">
        <v>30570</v>
      </c>
      <c r="X4439">
        <v>30570</v>
      </c>
      <c r="Y4439">
        <v>0</v>
      </c>
      <c r="Z4439">
        <v>30570</v>
      </c>
      <c r="AA4439">
        <v>30570</v>
      </c>
      <c r="AB4439" t="s">
        <v>72</v>
      </c>
      <c r="AC4439" s="1">
        <v>42912</v>
      </c>
      <c r="AD4439">
        <v>45000</v>
      </c>
      <c r="AE4439">
        <v>2838</v>
      </c>
      <c r="AF4439">
        <v>267</v>
      </c>
      <c r="AG4439" t="s">
        <v>103</v>
      </c>
      <c r="AH4439" t="s">
        <v>76</v>
      </c>
      <c r="AI4439">
        <v>1</v>
      </c>
      <c r="AJ4439">
        <v>2020</v>
      </c>
      <c r="AK4439">
        <v>4</v>
      </c>
      <c r="AL4439">
        <v>3</v>
      </c>
      <c r="AN4439">
        <v>3402</v>
      </c>
      <c r="AO4439">
        <v>32</v>
      </c>
      <c r="AP4439" t="s">
        <v>63</v>
      </c>
      <c r="AQ4439" t="s">
        <v>66</v>
      </c>
      <c r="AR4439">
        <v>4641</v>
      </c>
      <c r="AW4439" t="s">
        <v>21250</v>
      </c>
      <c r="AY4439" t="s">
        <v>21251</v>
      </c>
      <c r="AZ4439" t="s">
        <v>70</v>
      </c>
    </row>
    <row r="4440" spans="1:52" x14ac:dyDescent="0.3">
      <c r="A4440">
        <v>2108665</v>
      </c>
      <c r="B4440" t="s">
        <v>21252</v>
      </c>
      <c r="C4440" t="str">
        <f t="shared" si="516"/>
        <v>7492</v>
      </c>
      <c r="D4440" t="s">
        <v>20169</v>
      </c>
      <c r="E4440" t="str">
        <f t="shared" si="518"/>
        <v>0100</v>
      </c>
      <c r="F4440" t="s">
        <v>54</v>
      </c>
      <c r="G4440" t="str">
        <f>"19"</f>
        <v>19</v>
      </c>
      <c r="H4440" t="s">
        <v>55</v>
      </c>
      <c r="I4440" t="s">
        <v>56</v>
      </c>
      <c r="J4440" t="s">
        <v>20170</v>
      </c>
      <c r="K4440">
        <v>1</v>
      </c>
      <c r="L4440">
        <v>130891</v>
      </c>
      <c r="M4440">
        <v>3</v>
      </c>
      <c r="N4440" t="str">
        <f t="shared" si="515"/>
        <v>0000</v>
      </c>
      <c r="O4440">
        <v>5502</v>
      </c>
      <c r="P4440" t="s">
        <v>58</v>
      </c>
      <c r="Q4440" t="s">
        <v>21253</v>
      </c>
      <c r="R4440" t="s">
        <v>82</v>
      </c>
      <c r="T4440" t="s">
        <v>61</v>
      </c>
      <c r="V4440" t="s">
        <v>21254</v>
      </c>
      <c r="W4440">
        <v>486516</v>
      </c>
      <c r="X4440">
        <v>30650</v>
      </c>
      <c r="Y4440">
        <v>455866</v>
      </c>
      <c r="Z4440">
        <v>486516</v>
      </c>
      <c r="AA4440">
        <v>461516</v>
      </c>
      <c r="AB4440" t="s">
        <v>63</v>
      </c>
      <c r="AC4440" s="1">
        <v>42391</v>
      </c>
      <c r="AD4440">
        <v>401000</v>
      </c>
      <c r="AE4440">
        <v>2736</v>
      </c>
      <c r="AF4440">
        <v>1596</v>
      </c>
      <c r="AG4440" t="s">
        <v>64</v>
      </c>
      <c r="AH4440" t="s">
        <v>76</v>
      </c>
      <c r="AI4440">
        <v>1</v>
      </c>
      <c r="AJ4440">
        <v>2013</v>
      </c>
      <c r="AK4440">
        <v>4</v>
      </c>
      <c r="AL4440">
        <v>3</v>
      </c>
      <c r="AN4440">
        <v>3516</v>
      </c>
      <c r="AO4440">
        <v>32</v>
      </c>
      <c r="AP4440" t="s">
        <v>63</v>
      </c>
      <c r="AQ4440" t="s">
        <v>66</v>
      </c>
      <c r="AR4440">
        <v>4656</v>
      </c>
      <c r="AW4440" t="s">
        <v>21255</v>
      </c>
      <c r="AX4440" t="s">
        <v>21256</v>
      </c>
      <c r="AY4440" t="s">
        <v>21257</v>
      </c>
      <c r="AZ4440" t="s">
        <v>70</v>
      </c>
    </row>
    <row r="4441" spans="1:52" x14ac:dyDescent="0.3">
      <c r="A4441">
        <v>2109114</v>
      </c>
      <c r="B4441" t="s">
        <v>21258</v>
      </c>
      <c r="C4441" t="str">
        <f t="shared" si="516"/>
        <v>7492</v>
      </c>
      <c r="D4441" t="s">
        <v>20169</v>
      </c>
      <c r="E4441" t="str">
        <f t="shared" si="518"/>
        <v>0100</v>
      </c>
      <c r="F4441" t="s">
        <v>54</v>
      </c>
      <c r="G4441" t="str">
        <f>"19"</f>
        <v>19</v>
      </c>
      <c r="H4441" t="s">
        <v>55</v>
      </c>
      <c r="I4441" t="s">
        <v>56</v>
      </c>
      <c r="J4441" t="s">
        <v>20170</v>
      </c>
      <c r="K4441">
        <v>1</v>
      </c>
      <c r="L4441">
        <v>120000</v>
      </c>
      <c r="M4441">
        <v>2.75</v>
      </c>
      <c r="N4441" t="str">
        <f t="shared" si="515"/>
        <v>0000</v>
      </c>
      <c r="O4441">
        <v>2366</v>
      </c>
      <c r="P4441" t="s">
        <v>72</v>
      </c>
      <c r="Q4441" t="s">
        <v>21197</v>
      </c>
      <c r="R4441" t="s">
        <v>88</v>
      </c>
      <c r="T4441" t="s">
        <v>61</v>
      </c>
      <c r="V4441" t="s">
        <v>21259</v>
      </c>
      <c r="W4441">
        <v>327899</v>
      </c>
      <c r="X4441">
        <v>28100</v>
      </c>
      <c r="Y4441">
        <v>299799</v>
      </c>
      <c r="Z4441">
        <v>327899</v>
      </c>
      <c r="AA4441">
        <v>302899</v>
      </c>
      <c r="AB4441" t="s">
        <v>63</v>
      </c>
      <c r="AC4441" s="1">
        <v>43040</v>
      </c>
      <c r="AD4441">
        <v>45000</v>
      </c>
      <c r="AE4441">
        <v>2862</v>
      </c>
      <c r="AF4441">
        <v>40</v>
      </c>
      <c r="AG4441" t="s">
        <v>103</v>
      </c>
      <c r="AH4441" t="s">
        <v>76</v>
      </c>
      <c r="AI4441">
        <v>1</v>
      </c>
      <c r="AJ4441">
        <v>2018</v>
      </c>
      <c r="AK4441">
        <v>4</v>
      </c>
      <c r="AL4441">
        <v>3</v>
      </c>
      <c r="AM4441">
        <v>1</v>
      </c>
      <c r="AN4441">
        <v>2792</v>
      </c>
      <c r="AO4441">
        <v>32</v>
      </c>
      <c r="AP4441" t="s">
        <v>63</v>
      </c>
      <c r="AQ4441" t="s">
        <v>66</v>
      </c>
      <c r="AR4441">
        <v>4109</v>
      </c>
      <c r="AW4441" t="s">
        <v>21260</v>
      </c>
      <c r="AX4441" t="s">
        <v>21261</v>
      </c>
      <c r="AY4441" t="s">
        <v>21262</v>
      </c>
      <c r="AZ4441" t="s">
        <v>70</v>
      </c>
    </row>
    <row r="4442" spans="1:52" x14ac:dyDescent="0.3">
      <c r="A4442">
        <v>2110201</v>
      </c>
      <c r="B4442" t="s">
        <v>21263</v>
      </c>
      <c r="C4442" t="str">
        <f t="shared" si="516"/>
        <v>7492</v>
      </c>
      <c r="D4442" t="s">
        <v>20169</v>
      </c>
      <c r="E4442" t="str">
        <f>"0000"</f>
        <v>0000</v>
      </c>
      <c r="F4442" t="s">
        <v>108</v>
      </c>
      <c r="G4442" t="str">
        <f>"19"</f>
        <v>19</v>
      </c>
      <c r="H4442" t="s">
        <v>55</v>
      </c>
      <c r="I4442" t="s">
        <v>56</v>
      </c>
      <c r="J4442" t="s">
        <v>20170</v>
      </c>
      <c r="K4442">
        <v>0</v>
      </c>
      <c r="L4442">
        <v>119866</v>
      </c>
      <c r="M4442">
        <v>2.75</v>
      </c>
      <c r="N4442" t="str">
        <f t="shared" si="515"/>
        <v>0000</v>
      </c>
      <c r="O4442">
        <v>2566</v>
      </c>
      <c r="P4442" t="s">
        <v>72</v>
      </c>
      <c r="Q4442" t="s">
        <v>20212</v>
      </c>
      <c r="R4442" t="s">
        <v>140</v>
      </c>
      <c r="T4442" t="s">
        <v>61</v>
      </c>
      <c r="V4442" t="s">
        <v>21264</v>
      </c>
      <c r="W4442">
        <v>28070</v>
      </c>
      <c r="X4442">
        <v>28070</v>
      </c>
      <c r="Y4442">
        <v>0</v>
      </c>
      <c r="Z4442">
        <v>28070</v>
      </c>
      <c r="AA4442">
        <v>28070</v>
      </c>
      <c r="AB4442" t="s">
        <v>72</v>
      </c>
      <c r="AC4442" s="1">
        <v>34700</v>
      </c>
      <c r="AD4442">
        <v>33800</v>
      </c>
      <c r="AE4442">
        <v>1067</v>
      </c>
      <c r="AF4442">
        <v>1428</v>
      </c>
      <c r="AG4442" t="s">
        <v>103</v>
      </c>
      <c r="AH4442" t="s">
        <v>873</v>
      </c>
      <c r="AR4442">
        <v>0</v>
      </c>
      <c r="AW4442" t="s">
        <v>21265</v>
      </c>
      <c r="AX4442" t="s">
        <v>21266</v>
      </c>
      <c r="AY4442" t="s">
        <v>21267</v>
      </c>
      <c r="AZ4442" t="s">
        <v>21268</v>
      </c>
    </row>
    <row r="4443" spans="1:52" x14ac:dyDescent="0.3">
      <c r="A4443">
        <v>2110392</v>
      </c>
      <c r="B4443" t="s">
        <v>21269</v>
      </c>
      <c r="C4443" t="str">
        <f t="shared" si="516"/>
        <v>7492</v>
      </c>
      <c r="D4443" t="s">
        <v>20169</v>
      </c>
      <c r="E4443" t="str">
        <f>"0000"</f>
        <v>0000</v>
      </c>
      <c r="F4443" t="s">
        <v>108</v>
      </c>
      <c r="G4443" t="str">
        <f>"19"</f>
        <v>19</v>
      </c>
      <c r="H4443" t="s">
        <v>55</v>
      </c>
      <c r="I4443" t="s">
        <v>56</v>
      </c>
      <c r="J4443" t="s">
        <v>20170</v>
      </c>
      <c r="K4443">
        <v>0</v>
      </c>
      <c r="L4443">
        <v>120000</v>
      </c>
      <c r="M4443">
        <v>2.75</v>
      </c>
      <c r="N4443" t="str">
        <f t="shared" si="515"/>
        <v>0000</v>
      </c>
      <c r="O4443">
        <v>5757</v>
      </c>
      <c r="P4443" t="s">
        <v>58</v>
      </c>
      <c r="Q4443" t="s">
        <v>21270</v>
      </c>
      <c r="R4443" t="s">
        <v>82</v>
      </c>
      <c r="T4443" t="s">
        <v>61</v>
      </c>
      <c r="V4443" t="s">
        <v>21271</v>
      </c>
      <c r="W4443">
        <v>28100</v>
      </c>
      <c r="X4443">
        <v>28100</v>
      </c>
      <c r="Y4443">
        <v>0</v>
      </c>
      <c r="Z4443">
        <v>28100</v>
      </c>
      <c r="AA4443">
        <v>28100</v>
      </c>
      <c r="AB4443" t="s">
        <v>72</v>
      </c>
      <c r="AC4443" s="1">
        <v>38473</v>
      </c>
      <c r="AD4443">
        <v>136000</v>
      </c>
      <c r="AE4443">
        <v>1861</v>
      </c>
      <c r="AF4443">
        <v>999</v>
      </c>
      <c r="AG4443" t="s">
        <v>103</v>
      </c>
      <c r="AH4443" t="s">
        <v>76</v>
      </c>
      <c r="AR4443">
        <v>0</v>
      </c>
      <c r="AW4443" t="s">
        <v>21272</v>
      </c>
      <c r="AX4443" t="s">
        <v>21273</v>
      </c>
      <c r="AY4443" t="s">
        <v>21274</v>
      </c>
      <c r="AZ4443" t="s">
        <v>21275</v>
      </c>
    </row>
    <row r="4444" spans="1:52" x14ac:dyDescent="0.3">
      <c r="A4444">
        <v>2107405</v>
      </c>
      <c r="B4444" t="s">
        <v>21276</v>
      </c>
      <c r="C4444" t="str">
        <f t="shared" si="516"/>
        <v>7492</v>
      </c>
      <c r="D4444" t="s">
        <v>20169</v>
      </c>
      <c r="E4444" t="str">
        <f>"0100"</f>
        <v>0100</v>
      </c>
      <c r="F4444" t="s">
        <v>54</v>
      </c>
      <c r="G4444" t="str">
        <f>"18"</f>
        <v>18</v>
      </c>
      <c r="H4444" t="s">
        <v>55</v>
      </c>
      <c r="I4444" t="s">
        <v>56</v>
      </c>
      <c r="J4444" t="s">
        <v>20170</v>
      </c>
      <c r="K4444">
        <v>1</v>
      </c>
      <c r="L4444">
        <v>120000</v>
      </c>
      <c r="M4444">
        <v>2.75</v>
      </c>
      <c r="N4444" t="str">
        <f t="shared" si="515"/>
        <v>0000</v>
      </c>
      <c r="O4444">
        <v>3001</v>
      </c>
      <c r="P4444" t="s">
        <v>72</v>
      </c>
      <c r="Q4444" t="s">
        <v>20212</v>
      </c>
      <c r="R4444" t="s">
        <v>140</v>
      </c>
      <c r="T4444" t="s">
        <v>61</v>
      </c>
      <c r="V4444" t="s">
        <v>21277</v>
      </c>
      <c r="W4444">
        <v>333771</v>
      </c>
      <c r="X4444">
        <v>28100</v>
      </c>
      <c r="Y4444">
        <v>305671</v>
      </c>
      <c r="Z4444">
        <v>333771</v>
      </c>
      <c r="AA4444">
        <v>0</v>
      </c>
      <c r="AB4444" t="s">
        <v>63</v>
      </c>
      <c r="AC4444" s="1">
        <v>43600</v>
      </c>
      <c r="AD4444">
        <v>384900</v>
      </c>
      <c r="AE4444">
        <v>2977</v>
      </c>
      <c r="AF4444">
        <v>1088</v>
      </c>
      <c r="AG4444" t="s">
        <v>64</v>
      </c>
      <c r="AH4444" t="s">
        <v>76</v>
      </c>
      <c r="AI4444">
        <v>1</v>
      </c>
      <c r="AJ4444">
        <v>2002</v>
      </c>
      <c r="AK4444">
        <v>4</v>
      </c>
      <c r="AL4444">
        <v>3</v>
      </c>
      <c r="AN4444">
        <v>3505</v>
      </c>
      <c r="AO4444">
        <v>32</v>
      </c>
      <c r="AP4444" t="s">
        <v>63</v>
      </c>
      <c r="AQ4444" t="s">
        <v>66</v>
      </c>
      <c r="AR4444">
        <v>4918</v>
      </c>
      <c r="AW4444" t="s">
        <v>21278</v>
      </c>
      <c r="AX4444" t="s">
        <v>21279</v>
      </c>
      <c r="AY4444" t="s">
        <v>21280</v>
      </c>
      <c r="AZ4444" t="s">
        <v>70</v>
      </c>
    </row>
    <row r="4445" spans="1:52" x14ac:dyDescent="0.3">
      <c r="A4445">
        <v>2108011</v>
      </c>
      <c r="B4445" t="s">
        <v>21281</v>
      </c>
      <c r="C4445" t="str">
        <f t="shared" si="516"/>
        <v>7492</v>
      </c>
      <c r="D4445" t="s">
        <v>20169</v>
      </c>
      <c r="E4445" t="str">
        <f>"0000"</f>
        <v>0000</v>
      </c>
      <c r="F4445" t="s">
        <v>108</v>
      </c>
      <c r="G4445" t="str">
        <f>"18"</f>
        <v>18</v>
      </c>
      <c r="H4445" t="s">
        <v>55</v>
      </c>
      <c r="I4445" t="s">
        <v>56</v>
      </c>
      <c r="J4445" t="s">
        <v>20170</v>
      </c>
      <c r="K4445">
        <v>0</v>
      </c>
      <c r="L4445">
        <v>120000</v>
      </c>
      <c r="M4445">
        <v>2.75</v>
      </c>
      <c r="N4445" t="str">
        <f t="shared" si="515"/>
        <v>0000</v>
      </c>
      <c r="O4445">
        <v>6307</v>
      </c>
      <c r="P4445" t="s">
        <v>58</v>
      </c>
      <c r="Q4445" t="s">
        <v>265</v>
      </c>
      <c r="R4445" t="s">
        <v>266</v>
      </c>
      <c r="T4445" t="s">
        <v>61</v>
      </c>
      <c r="V4445" t="s">
        <v>21282</v>
      </c>
      <c r="W4445">
        <v>28100</v>
      </c>
      <c r="X4445">
        <v>28100</v>
      </c>
      <c r="Y4445">
        <v>0</v>
      </c>
      <c r="Z4445">
        <v>28100</v>
      </c>
      <c r="AA4445">
        <v>28100</v>
      </c>
      <c r="AB4445" t="s">
        <v>72</v>
      </c>
      <c r="AC4445" s="1">
        <v>36951</v>
      </c>
      <c r="AD4445">
        <v>65000</v>
      </c>
      <c r="AE4445">
        <v>1413</v>
      </c>
      <c r="AF4445">
        <v>1976</v>
      </c>
      <c r="AG4445" t="s">
        <v>103</v>
      </c>
      <c r="AH4445" t="s">
        <v>570</v>
      </c>
      <c r="AR4445">
        <v>0</v>
      </c>
      <c r="AW4445" t="s">
        <v>1215</v>
      </c>
      <c r="AY4445" t="s">
        <v>4297</v>
      </c>
      <c r="AZ4445" t="s">
        <v>1217</v>
      </c>
    </row>
    <row r="4446" spans="1:52" x14ac:dyDescent="0.3">
      <c r="A4446">
        <v>2108274</v>
      </c>
      <c r="B4446" t="s">
        <v>21283</v>
      </c>
      <c r="C4446" t="str">
        <f t="shared" si="516"/>
        <v>7492</v>
      </c>
      <c r="D4446" t="s">
        <v>20169</v>
      </c>
      <c r="E4446" t="str">
        <f>"0000"</f>
        <v>0000</v>
      </c>
      <c r="F4446" t="s">
        <v>108</v>
      </c>
      <c r="G4446" t="str">
        <f t="shared" ref="G4446:G4452" si="519">"19"</f>
        <v>19</v>
      </c>
      <c r="H4446" t="s">
        <v>55</v>
      </c>
      <c r="I4446" t="s">
        <v>56</v>
      </c>
      <c r="J4446" t="s">
        <v>20170</v>
      </c>
      <c r="K4446">
        <v>0</v>
      </c>
      <c r="L4446">
        <v>123078</v>
      </c>
      <c r="M4446">
        <v>2.83</v>
      </c>
      <c r="N4446" t="str">
        <f t="shared" si="515"/>
        <v>0000</v>
      </c>
      <c r="O4446">
        <v>2993</v>
      </c>
      <c r="P4446" t="s">
        <v>72</v>
      </c>
      <c r="Q4446" t="s">
        <v>20262</v>
      </c>
      <c r="R4446" t="s">
        <v>140</v>
      </c>
      <c r="T4446" t="s">
        <v>61</v>
      </c>
      <c r="V4446" t="s">
        <v>21284</v>
      </c>
      <c r="W4446">
        <v>28820</v>
      </c>
      <c r="X4446">
        <v>28820</v>
      </c>
      <c r="Y4446">
        <v>0</v>
      </c>
      <c r="Z4446">
        <v>28820</v>
      </c>
      <c r="AA4446">
        <v>28820</v>
      </c>
      <c r="AB4446" t="s">
        <v>72</v>
      </c>
      <c r="AC4446" s="1">
        <v>43567</v>
      </c>
      <c r="AD4446">
        <v>41000</v>
      </c>
      <c r="AE4446">
        <v>2969</v>
      </c>
      <c r="AF4446">
        <v>960</v>
      </c>
      <c r="AG4446" t="s">
        <v>103</v>
      </c>
      <c r="AH4446" t="s">
        <v>76</v>
      </c>
      <c r="AR4446">
        <v>0</v>
      </c>
      <c r="AW4446" t="s">
        <v>21285</v>
      </c>
      <c r="AX4446" t="s">
        <v>21286</v>
      </c>
      <c r="AY4446" t="s">
        <v>21287</v>
      </c>
      <c r="AZ4446" t="s">
        <v>13536</v>
      </c>
    </row>
    <row r="4447" spans="1:52" x14ac:dyDescent="0.3">
      <c r="A4447">
        <v>2108509</v>
      </c>
      <c r="B4447" t="s">
        <v>21288</v>
      </c>
      <c r="C4447" t="str">
        <f t="shared" si="516"/>
        <v>7492</v>
      </c>
      <c r="D4447" t="s">
        <v>20169</v>
      </c>
      <c r="E4447" t="str">
        <f>"0000"</f>
        <v>0000</v>
      </c>
      <c r="F4447" t="s">
        <v>108</v>
      </c>
      <c r="G4447" t="str">
        <f t="shared" si="519"/>
        <v>19</v>
      </c>
      <c r="H4447" t="s">
        <v>55</v>
      </c>
      <c r="I4447" t="s">
        <v>56</v>
      </c>
      <c r="J4447" t="s">
        <v>20170</v>
      </c>
      <c r="K4447">
        <v>0</v>
      </c>
      <c r="L4447">
        <v>121079</v>
      </c>
      <c r="M4447">
        <v>2.78</v>
      </c>
      <c r="N4447" t="str">
        <f t="shared" si="515"/>
        <v>0000</v>
      </c>
      <c r="O4447">
        <v>2854</v>
      </c>
      <c r="P4447" t="s">
        <v>72</v>
      </c>
      <c r="Q4447" t="s">
        <v>20262</v>
      </c>
      <c r="R4447" t="s">
        <v>140</v>
      </c>
      <c r="T4447" t="s">
        <v>61</v>
      </c>
      <c r="V4447" t="s">
        <v>21289</v>
      </c>
      <c r="W4447">
        <v>28350</v>
      </c>
      <c r="X4447">
        <v>28350</v>
      </c>
      <c r="Y4447">
        <v>0</v>
      </c>
      <c r="Z4447">
        <v>28350</v>
      </c>
      <c r="AA4447">
        <v>28350</v>
      </c>
      <c r="AB4447" t="s">
        <v>72</v>
      </c>
      <c r="AC4447" s="1">
        <v>43942</v>
      </c>
      <c r="AD4447">
        <v>4500</v>
      </c>
      <c r="AE4447">
        <v>3057</v>
      </c>
      <c r="AF4447">
        <v>1755</v>
      </c>
      <c r="AG4447" t="s">
        <v>103</v>
      </c>
      <c r="AH4447" t="s">
        <v>76</v>
      </c>
      <c r="AR4447">
        <v>0</v>
      </c>
      <c r="AW4447" t="s">
        <v>21290</v>
      </c>
      <c r="AX4447" t="s">
        <v>21291</v>
      </c>
      <c r="AY4447" t="s">
        <v>21292</v>
      </c>
      <c r="AZ4447" t="s">
        <v>10248</v>
      </c>
    </row>
    <row r="4448" spans="1:52" x14ac:dyDescent="0.3">
      <c r="A4448">
        <v>2108975</v>
      </c>
      <c r="B4448" t="s">
        <v>21293</v>
      </c>
      <c r="C4448" t="str">
        <f t="shared" si="516"/>
        <v>7492</v>
      </c>
      <c r="D4448" t="s">
        <v>20169</v>
      </c>
      <c r="E4448" t="str">
        <f>"0100"</f>
        <v>0100</v>
      </c>
      <c r="F4448" t="s">
        <v>54</v>
      </c>
      <c r="G4448" t="str">
        <f t="shared" si="519"/>
        <v>19</v>
      </c>
      <c r="H4448" t="s">
        <v>55</v>
      </c>
      <c r="I4448" t="s">
        <v>56</v>
      </c>
      <c r="J4448" t="s">
        <v>20170</v>
      </c>
      <c r="K4448">
        <v>1</v>
      </c>
      <c r="L4448">
        <v>120000</v>
      </c>
      <c r="M4448">
        <v>2.75</v>
      </c>
      <c r="N4448" t="str">
        <f t="shared" si="515"/>
        <v>0000</v>
      </c>
      <c r="O4448">
        <v>2461</v>
      </c>
      <c r="P4448" t="s">
        <v>72</v>
      </c>
      <c r="Q4448" t="s">
        <v>21197</v>
      </c>
      <c r="R4448" t="s">
        <v>88</v>
      </c>
      <c r="T4448" t="s">
        <v>61</v>
      </c>
      <c r="V4448" t="s">
        <v>21294</v>
      </c>
      <c r="W4448">
        <v>283586</v>
      </c>
      <c r="X4448">
        <v>28100</v>
      </c>
      <c r="Y4448">
        <v>255486</v>
      </c>
      <c r="Z4448">
        <v>228985</v>
      </c>
      <c r="AA4448">
        <v>0</v>
      </c>
      <c r="AB4448" t="s">
        <v>63</v>
      </c>
      <c r="AC4448" s="1">
        <v>37530</v>
      </c>
      <c r="AD4448">
        <v>22000</v>
      </c>
      <c r="AE4448">
        <v>1547</v>
      </c>
      <c r="AF4448">
        <v>216</v>
      </c>
      <c r="AG4448" t="s">
        <v>103</v>
      </c>
      <c r="AH4448" t="s">
        <v>76</v>
      </c>
      <c r="AI4448">
        <v>1</v>
      </c>
      <c r="AJ4448">
        <v>2005</v>
      </c>
      <c r="AK4448">
        <v>4</v>
      </c>
      <c r="AL4448">
        <v>2</v>
      </c>
      <c r="AN4448">
        <v>2569</v>
      </c>
      <c r="AO4448">
        <v>32</v>
      </c>
      <c r="AP4448" t="s">
        <v>63</v>
      </c>
      <c r="AQ4448" t="s">
        <v>66</v>
      </c>
      <c r="AR4448">
        <v>3795</v>
      </c>
      <c r="AW4448" t="s">
        <v>21295</v>
      </c>
      <c r="AX4448" t="s">
        <v>21296</v>
      </c>
      <c r="AY4448" t="s">
        <v>6695</v>
      </c>
      <c r="AZ4448" t="s">
        <v>70</v>
      </c>
    </row>
    <row r="4449" spans="1:52" x14ac:dyDescent="0.3">
      <c r="A4449">
        <v>2109017</v>
      </c>
      <c r="B4449" t="s">
        <v>21297</v>
      </c>
      <c r="C4449" t="str">
        <f t="shared" si="516"/>
        <v>7492</v>
      </c>
      <c r="D4449" t="s">
        <v>20169</v>
      </c>
      <c r="E4449" t="str">
        <f>"0000"</f>
        <v>0000</v>
      </c>
      <c r="F4449" t="s">
        <v>108</v>
      </c>
      <c r="G4449" t="str">
        <f t="shared" si="519"/>
        <v>19</v>
      </c>
      <c r="H4449" t="s">
        <v>55</v>
      </c>
      <c r="I4449" t="s">
        <v>56</v>
      </c>
      <c r="J4449" t="s">
        <v>20170</v>
      </c>
      <c r="K4449">
        <v>0</v>
      </c>
      <c r="L4449">
        <v>120000</v>
      </c>
      <c r="M4449">
        <v>2.75</v>
      </c>
      <c r="N4449" t="str">
        <f t="shared" si="515"/>
        <v>0000</v>
      </c>
      <c r="O4449">
        <v>2523</v>
      </c>
      <c r="P4449" t="s">
        <v>72</v>
      </c>
      <c r="Q4449" t="s">
        <v>21197</v>
      </c>
      <c r="R4449" t="s">
        <v>88</v>
      </c>
      <c r="T4449" t="s">
        <v>61</v>
      </c>
      <c r="V4449" t="s">
        <v>21298</v>
      </c>
      <c r="W4449">
        <v>28100</v>
      </c>
      <c r="X4449">
        <v>28100</v>
      </c>
      <c r="Y4449">
        <v>0</v>
      </c>
      <c r="Z4449">
        <v>28100</v>
      </c>
      <c r="AA4449">
        <v>28100</v>
      </c>
      <c r="AB4449" t="s">
        <v>72</v>
      </c>
      <c r="AC4449" s="1">
        <v>43768</v>
      </c>
      <c r="AD4449">
        <v>42500</v>
      </c>
      <c r="AE4449">
        <v>3018</v>
      </c>
      <c r="AF4449">
        <v>530</v>
      </c>
      <c r="AG4449" t="s">
        <v>103</v>
      </c>
      <c r="AH4449" t="s">
        <v>76</v>
      </c>
      <c r="AR4449">
        <v>0</v>
      </c>
      <c r="AW4449" t="s">
        <v>21299</v>
      </c>
      <c r="AY4449" t="s">
        <v>21300</v>
      </c>
      <c r="AZ4449" t="s">
        <v>70</v>
      </c>
    </row>
    <row r="4450" spans="1:52" x14ac:dyDescent="0.3">
      <c r="A4450">
        <v>2109246</v>
      </c>
      <c r="B4450" t="s">
        <v>21301</v>
      </c>
      <c r="C4450" t="str">
        <f t="shared" si="516"/>
        <v>7492</v>
      </c>
      <c r="D4450" t="s">
        <v>20169</v>
      </c>
      <c r="E4450" t="str">
        <f>"0000"</f>
        <v>0000</v>
      </c>
      <c r="F4450" t="s">
        <v>108</v>
      </c>
      <c r="G4450" t="str">
        <f t="shared" si="519"/>
        <v>19</v>
      </c>
      <c r="H4450" t="s">
        <v>55</v>
      </c>
      <c r="I4450" t="s">
        <v>56</v>
      </c>
      <c r="J4450" t="s">
        <v>20170</v>
      </c>
      <c r="K4450">
        <v>0</v>
      </c>
      <c r="L4450">
        <v>120000</v>
      </c>
      <c r="M4450">
        <v>2.75</v>
      </c>
      <c r="N4450" t="str">
        <f t="shared" si="515"/>
        <v>0000</v>
      </c>
      <c r="O4450">
        <v>2387</v>
      </c>
      <c r="P4450" t="s">
        <v>72</v>
      </c>
      <c r="Q4450" t="s">
        <v>20212</v>
      </c>
      <c r="R4450" t="s">
        <v>140</v>
      </c>
      <c r="T4450" t="s">
        <v>61</v>
      </c>
      <c r="V4450" t="s">
        <v>21302</v>
      </c>
      <c r="W4450">
        <v>28100</v>
      </c>
      <c r="X4450">
        <v>28100</v>
      </c>
      <c r="Y4450">
        <v>0</v>
      </c>
      <c r="Z4450">
        <v>28100</v>
      </c>
      <c r="AA4450">
        <v>28100</v>
      </c>
      <c r="AB4450" t="s">
        <v>72</v>
      </c>
      <c r="AC4450" s="1">
        <v>38384</v>
      </c>
      <c r="AD4450">
        <v>97300</v>
      </c>
      <c r="AE4450">
        <v>1819</v>
      </c>
      <c r="AF4450">
        <v>2239</v>
      </c>
      <c r="AG4450" t="s">
        <v>103</v>
      </c>
      <c r="AH4450" t="s">
        <v>76</v>
      </c>
      <c r="AR4450">
        <v>0</v>
      </c>
      <c r="AW4450" t="s">
        <v>21303</v>
      </c>
      <c r="AY4450" t="s">
        <v>21304</v>
      </c>
      <c r="AZ4450" t="s">
        <v>14729</v>
      </c>
    </row>
    <row r="4451" spans="1:52" x14ac:dyDescent="0.3">
      <c r="A4451">
        <v>2109611</v>
      </c>
      <c r="B4451" t="s">
        <v>21305</v>
      </c>
      <c r="C4451" t="str">
        <f t="shared" si="516"/>
        <v>7492</v>
      </c>
      <c r="D4451" t="s">
        <v>20169</v>
      </c>
      <c r="E4451" t="str">
        <f>"0000"</f>
        <v>0000</v>
      </c>
      <c r="F4451" t="s">
        <v>108</v>
      </c>
      <c r="G4451" t="str">
        <f t="shared" si="519"/>
        <v>19</v>
      </c>
      <c r="H4451" t="s">
        <v>55</v>
      </c>
      <c r="I4451" t="s">
        <v>56</v>
      </c>
      <c r="J4451" t="s">
        <v>20170</v>
      </c>
      <c r="K4451">
        <v>0</v>
      </c>
      <c r="L4451">
        <v>120000</v>
      </c>
      <c r="M4451">
        <v>2.75</v>
      </c>
      <c r="N4451" t="str">
        <f t="shared" si="515"/>
        <v>0000</v>
      </c>
      <c r="O4451">
        <v>2754</v>
      </c>
      <c r="P4451" t="s">
        <v>72</v>
      </c>
      <c r="Q4451" t="s">
        <v>20212</v>
      </c>
      <c r="R4451" t="s">
        <v>140</v>
      </c>
      <c r="T4451" t="s">
        <v>61</v>
      </c>
      <c r="V4451" t="s">
        <v>21306</v>
      </c>
      <c r="W4451">
        <v>28100</v>
      </c>
      <c r="X4451">
        <v>28100</v>
      </c>
      <c r="Y4451">
        <v>0</v>
      </c>
      <c r="Z4451">
        <v>28100</v>
      </c>
      <c r="AA4451">
        <v>28100</v>
      </c>
      <c r="AB4451" t="s">
        <v>72</v>
      </c>
      <c r="AC4451" s="1">
        <v>41061</v>
      </c>
      <c r="AD4451">
        <v>18000</v>
      </c>
      <c r="AE4451">
        <v>2490</v>
      </c>
      <c r="AF4451">
        <v>401</v>
      </c>
      <c r="AG4451" t="s">
        <v>103</v>
      </c>
      <c r="AH4451" t="s">
        <v>76</v>
      </c>
      <c r="AR4451">
        <v>0</v>
      </c>
      <c r="AW4451" t="s">
        <v>21307</v>
      </c>
      <c r="AX4451" t="s">
        <v>21308</v>
      </c>
      <c r="AY4451" t="s">
        <v>21309</v>
      </c>
      <c r="AZ4451" t="s">
        <v>21310</v>
      </c>
    </row>
    <row r="4452" spans="1:52" x14ac:dyDescent="0.3">
      <c r="A4452">
        <v>2110317</v>
      </c>
      <c r="B4452" t="s">
        <v>21311</v>
      </c>
      <c r="C4452" t="str">
        <f t="shared" si="516"/>
        <v>7492</v>
      </c>
      <c r="D4452" t="s">
        <v>20169</v>
      </c>
      <c r="E4452" t="str">
        <f t="shared" ref="E4452:E4457" si="520">"0100"</f>
        <v>0100</v>
      </c>
      <c r="F4452" t="s">
        <v>54</v>
      </c>
      <c r="G4452" t="str">
        <f t="shared" si="519"/>
        <v>19</v>
      </c>
      <c r="H4452" t="s">
        <v>55</v>
      </c>
      <c r="I4452" t="s">
        <v>56</v>
      </c>
      <c r="J4452" t="s">
        <v>20170</v>
      </c>
      <c r="K4452">
        <v>1</v>
      </c>
      <c r="L4452">
        <v>124030</v>
      </c>
      <c r="M4452">
        <v>2.85</v>
      </c>
      <c r="N4452" t="str">
        <f t="shared" si="515"/>
        <v>0000</v>
      </c>
      <c r="O4452">
        <v>2334</v>
      </c>
      <c r="P4452" t="s">
        <v>72</v>
      </c>
      <c r="Q4452" t="s">
        <v>20212</v>
      </c>
      <c r="R4452" t="s">
        <v>140</v>
      </c>
      <c r="T4452" t="s">
        <v>61</v>
      </c>
      <c r="V4452" t="s">
        <v>21312</v>
      </c>
      <c r="W4452">
        <v>244683</v>
      </c>
      <c r="X4452">
        <v>29040</v>
      </c>
      <c r="Y4452">
        <v>215643</v>
      </c>
      <c r="Z4452">
        <v>244683</v>
      </c>
      <c r="AA4452">
        <v>244683</v>
      </c>
      <c r="AB4452" t="s">
        <v>72</v>
      </c>
      <c r="AC4452" s="1">
        <v>41852</v>
      </c>
      <c r="AD4452">
        <v>234500</v>
      </c>
      <c r="AE4452">
        <v>2638</v>
      </c>
      <c r="AF4452">
        <v>1206</v>
      </c>
      <c r="AG4452" t="s">
        <v>64</v>
      </c>
      <c r="AH4452" t="s">
        <v>76</v>
      </c>
      <c r="AI4452">
        <v>1</v>
      </c>
      <c r="AJ4452">
        <v>2001</v>
      </c>
      <c r="AK4452">
        <v>3</v>
      </c>
      <c r="AL4452">
        <v>2</v>
      </c>
      <c r="AN4452">
        <v>2248</v>
      </c>
      <c r="AO4452">
        <v>32</v>
      </c>
      <c r="AP4452" t="s">
        <v>63</v>
      </c>
      <c r="AQ4452" t="s">
        <v>66</v>
      </c>
      <c r="AR4452">
        <v>3292</v>
      </c>
      <c r="AW4452" t="s">
        <v>21313</v>
      </c>
      <c r="AX4452" t="s">
        <v>21314</v>
      </c>
      <c r="AY4452" t="s">
        <v>21315</v>
      </c>
      <c r="AZ4452" t="s">
        <v>21316</v>
      </c>
    </row>
    <row r="4453" spans="1:52" x14ac:dyDescent="0.3">
      <c r="A4453">
        <v>2106905</v>
      </c>
      <c r="B4453" t="s">
        <v>21317</v>
      </c>
      <c r="C4453" t="str">
        <f t="shared" si="516"/>
        <v>7492</v>
      </c>
      <c r="D4453" t="s">
        <v>20169</v>
      </c>
      <c r="E4453" t="str">
        <f t="shared" si="520"/>
        <v>0100</v>
      </c>
      <c r="F4453" t="s">
        <v>54</v>
      </c>
      <c r="G4453" t="str">
        <f>"13"</f>
        <v>13</v>
      </c>
      <c r="H4453" t="s">
        <v>55</v>
      </c>
      <c r="I4453" t="s">
        <v>3086</v>
      </c>
      <c r="J4453" t="s">
        <v>20170</v>
      </c>
      <c r="K4453">
        <v>1</v>
      </c>
      <c r="L4453">
        <v>120000</v>
      </c>
      <c r="M4453">
        <v>2.75</v>
      </c>
      <c r="N4453" t="str">
        <f t="shared" si="515"/>
        <v>0000</v>
      </c>
      <c r="O4453">
        <v>3261</v>
      </c>
      <c r="P4453" t="s">
        <v>72</v>
      </c>
      <c r="Q4453" t="s">
        <v>20212</v>
      </c>
      <c r="R4453" t="s">
        <v>140</v>
      </c>
      <c r="T4453" t="s">
        <v>61</v>
      </c>
      <c r="V4453" t="s">
        <v>21318</v>
      </c>
      <c r="W4453">
        <v>370441</v>
      </c>
      <c r="X4453">
        <v>28100</v>
      </c>
      <c r="Y4453">
        <v>342341</v>
      </c>
      <c r="Z4453">
        <v>321310</v>
      </c>
      <c r="AA4453">
        <v>0</v>
      </c>
      <c r="AB4453" t="s">
        <v>63</v>
      </c>
      <c r="AC4453" s="1">
        <v>39479</v>
      </c>
      <c r="AD4453">
        <v>399500</v>
      </c>
      <c r="AE4453">
        <v>2195</v>
      </c>
      <c r="AF4453">
        <v>1047</v>
      </c>
      <c r="AG4453" t="s">
        <v>64</v>
      </c>
      <c r="AH4453" t="s">
        <v>65</v>
      </c>
      <c r="AI4453">
        <v>1</v>
      </c>
      <c r="AJ4453">
        <v>2003</v>
      </c>
      <c r="AK4453">
        <v>4</v>
      </c>
      <c r="AL4453">
        <v>3</v>
      </c>
      <c r="AN4453">
        <v>3243</v>
      </c>
      <c r="AO4453">
        <v>32</v>
      </c>
      <c r="AP4453" t="s">
        <v>63</v>
      </c>
      <c r="AQ4453" t="s">
        <v>66</v>
      </c>
      <c r="AR4453">
        <v>4087</v>
      </c>
      <c r="AW4453" t="s">
        <v>21319</v>
      </c>
      <c r="AX4453" t="s">
        <v>21320</v>
      </c>
      <c r="AY4453" t="s">
        <v>21321</v>
      </c>
      <c r="AZ4453" t="s">
        <v>70</v>
      </c>
    </row>
    <row r="4454" spans="1:52" x14ac:dyDescent="0.3">
      <c r="A4454">
        <v>2107430</v>
      </c>
      <c r="B4454" t="s">
        <v>21322</v>
      </c>
      <c r="C4454" t="str">
        <f t="shared" si="516"/>
        <v>7492</v>
      </c>
      <c r="D4454" t="s">
        <v>20169</v>
      </c>
      <c r="E4454" t="str">
        <f t="shared" si="520"/>
        <v>0100</v>
      </c>
      <c r="F4454" t="s">
        <v>54</v>
      </c>
      <c r="G4454" t="str">
        <f>"19"</f>
        <v>19</v>
      </c>
      <c r="H4454" t="s">
        <v>55</v>
      </c>
      <c r="I4454" t="s">
        <v>56</v>
      </c>
      <c r="J4454" t="s">
        <v>20170</v>
      </c>
      <c r="K4454">
        <v>1</v>
      </c>
      <c r="L4454">
        <v>130718</v>
      </c>
      <c r="M4454">
        <v>3</v>
      </c>
      <c r="N4454" t="str">
        <f t="shared" si="515"/>
        <v>0000</v>
      </c>
      <c r="O4454">
        <v>2969</v>
      </c>
      <c r="P4454" t="s">
        <v>72</v>
      </c>
      <c r="Q4454" t="s">
        <v>20212</v>
      </c>
      <c r="R4454" t="s">
        <v>140</v>
      </c>
      <c r="T4454" t="s">
        <v>61</v>
      </c>
      <c r="V4454" t="s">
        <v>21323</v>
      </c>
      <c r="W4454">
        <v>253001</v>
      </c>
      <c r="X4454">
        <v>30610</v>
      </c>
      <c r="Y4454">
        <v>222391</v>
      </c>
      <c r="Z4454">
        <v>230426</v>
      </c>
      <c r="AA4454">
        <v>205426</v>
      </c>
      <c r="AB4454" t="s">
        <v>63</v>
      </c>
      <c r="AC4454" s="1">
        <v>41699</v>
      </c>
      <c r="AD4454">
        <v>27300</v>
      </c>
      <c r="AE4454">
        <v>2610</v>
      </c>
      <c r="AF4454">
        <v>980</v>
      </c>
      <c r="AG4454" t="s">
        <v>103</v>
      </c>
      <c r="AH4454" t="s">
        <v>76</v>
      </c>
      <c r="AI4454">
        <v>1</v>
      </c>
      <c r="AJ4454">
        <v>2016</v>
      </c>
      <c r="AK4454">
        <v>3</v>
      </c>
      <c r="AL4454">
        <v>2</v>
      </c>
      <c r="AN4454">
        <v>2304</v>
      </c>
      <c r="AO4454">
        <v>32</v>
      </c>
      <c r="AP4454" t="s">
        <v>72</v>
      </c>
      <c r="AQ4454" t="s">
        <v>66</v>
      </c>
      <c r="AR4454">
        <v>3080</v>
      </c>
      <c r="AW4454" t="s">
        <v>21324</v>
      </c>
      <c r="AX4454" t="s">
        <v>21325</v>
      </c>
      <c r="AY4454" t="s">
        <v>21326</v>
      </c>
      <c r="AZ4454" t="s">
        <v>70</v>
      </c>
    </row>
    <row r="4455" spans="1:52" x14ac:dyDescent="0.3">
      <c r="A4455">
        <v>2107464</v>
      </c>
      <c r="B4455" t="s">
        <v>21327</v>
      </c>
      <c r="C4455" t="str">
        <f t="shared" si="516"/>
        <v>7492</v>
      </c>
      <c r="D4455" t="s">
        <v>20169</v>
      </c>
      <c r="E4455" t="str">
        <f t="shared" si="520"/>
        <v>0100</v>
      </c>
      <c r="F4455" t="s">
        <v>54</v>
      </c>
      <c r="G4455" t="str">
        <f>"19"</f>
        <v>19</v>
      </c>
      <c r="H4455" t="s">
        <v>55</v>
      </c>
      <c r="I4455" t="s">
        <v>56</v>
      </c>
      <c r="J4455" t="s">
        <v>20170</v>
      </c>
      <c r="K4455">
        <v>1</v>
      </c>
      <c r="L4455">
        <v>131017</v>
      </c>
      <c r="M4455">
        <v>3.01</v>
      </c>
      <c r="N4455" t="str">
        <f t="shared" si="515"/>
        <v>0000</v>
      </c>
      <c r="O4455">
        <v>2927</v>
      </c>
      <c r="P4455" t="s">
        <v>72</v>
      </c>
      <c r="Q4455" t="s">
        <v>20212</v>
      </c>
      <c r="R4455" t="s">
        <v>140</v>
      </c>
      <c r="T4455" t="s">
        <v>61</v>
      </c>
      <c r="V4455" t="s">
        <v>21328</v>
      </c>
      <c r="W4455">
        <v>367949</v>
      </c>
      <c r="X4455">
        <v>30680</v>
      </c>
      <c r="Y4455">
        <v>337269</v>
      </c>
      <c r="Z4455">
        <v>299615</v>
      </c>
      <c r="AA4455">
        <v>274615</v>
      </c>
      <c r="AB4455" t="s">
        <v>63</v>
      </c>
      <c r="AC4455" s="1">
        <v>41699</v>
      </c>
      <c r="AD4455">
        <v>32500</v>
      </c>
      <c r="AE4455">
        <v>2610</v>
      </c>
      <c r="AF4455">
        <v>969</v>
      </c>
      <c r="AG4455" t="s">
        <v>103</v>
      </c>
      <c r="AH4455" t="s">
        <v>76</v>
      </c>
      <c r="AI4455">
        <v>1</v>
      </c>
      <c r="AJ4455">
        <v>2016</v>
      </c>
      <c r="AK4455">
        <v>3</v>
      </c>
      <c r="AL4455">
        <v>2</v>
      </c>
      <c r="AN4455">
        <v>3230</v>
      </c>
      <c r="AO4455">
        <v>32</v>
      </c>
      <c r="AP4455" t="s">
        <v>63</v>
      </c>
      <c r="AQ4455" t="s">
        <v>66</v>
      </c>
      <c r="AR4455">
        <v>4200</v>
      </c>
      <c r="AW4455" t="s">
        <v>21329</v>
      </c>
      <c r="AX4455" t="s">
        <v>21330</v>
      </c>
      <c r="AY4455" t="s">
        <v>21331</v>
      </c>
      <c r="AZ4455" t="s">
        <v>70</v>
      </c>
    </row>
    <row r="4456" spans="1:52" x14ac:dyDescent="0.3">
      <c r="A4456">
        <v>2107481</v>
      </c>
      <c r="B4456" t="s">
        <v>21332</v>
      </c>
      <c r="C4456" t="str">
        <f t="shared" si="516"/>
        <v>7492</v>
      </c>
      <c r="D4456" t="s">
        <v>20169</v>
      </c>
      <c r="E4456" t="str">
        <f t="shared" si="520"/>
        <v>0100</v>
      </c>
      <c r="F4456" t="s">
        <v>54</v>
      </c>
      <c r="G4456" t="str">
        <f>"19"</f>
        <v>19</v>
      </c>
      <c r="H4456" t="s">
        <v>55</v>
      </c>
      <c r="I4456" t="s">
        <v>56</v>
      </c>
      <c r="J4456" t="s">
        <v>20170</v>
      </c>
      <c r="K4456">
        <v>1</v>
      </c>
      <c r="L4456">
        <v>123999</v>
      </c>
      <c r="M4456">
        <v>2.85</v>
      </c>
      <c r="N4456" t="str">
        <f t="shared" si="515"/>
        <v>0000</v>
      </c>
      <c r="O4456">
        <v>2835</v>
      </c>
      <c r="P4456" t="s">
        <v>72</v>
      </c>
      <c r="Q4456" t="s">
        <v>20212</v>
      </c>
      <c r="R4456" t="s">
        <v>140</v>
      </c>
      <c r="T4456" t="s">
        <v>61</v>
      </c>
      <c r="V4456" t="s">
        <v>21333</v>
      </c>
      <c r="W4456">
        <v>262450</v>
      </c>
      <c r="X4456">
        <v>29040</v>
      </c>
      <c r="Y4456">
        <v>233410</v>
      </c>
      <c r="Z4456">
        <v>204419</v>
      </c>
      <c r="AA4456">
        <v>179419</v>
      </c>
      <c r="AB4456" t="s">
        <v>63</v>
      </c>
      <c r="AC4456" s="1">
        <v>34851</v>
      </c>
      <c r="AD4456">
        <v>16000</v>
      </c>
      <c r="AE4456">
        <v>1086</v>
      </c>
      <c r="AF4456">
        <v>2033</v>
      </c>
      <c r="AG4456" t="s">
        <v>103</v>
      </c>
      <c r="AH4456" t="s">
        <v>76</v>
      </c>
      <c r="AI4456">
        <v>1</v>
      </c>
      <c r="AJ4456">
        <v>1995</v>
      </c>
      <c r="AK4456">
        <v>3</v>
      </c>
      <c r="AL4456">
        <v>2</v>
      </c>
      <c r="AN4456">
        <v>2543</v>
      </c>
      <c r="AO4456">
        <v>32</v>
      </c>
      <c r="AP4456" t="s">
        <v>63</v>
      </c>
      <c r="AQ4456" t="s">
        <v>66</v>
      </c>
      <c r="AR4456">
        <v>3434</v>
      </c>
      <c r="AW4456" t="s">
        <v>21334</v>
      </c>
      <c r="AX4456" t="s">
        <v>21335</v>
      </c>
      <c r="AY4456" t="s">
        <v>21336</v>
      </c>
      <c r="AZ4456" t="s">
        <v>70</v>
      </c>
    </row>
    <row r="4457" spans="1:52" x14ac:dyDescent="0.3">
      <c r="A4457">
        <v>2107731</v>
      </c>
      <c r="B4457" t="s">
        <v>21337</v>
      </c>
      <c r="C4457" t="str">
        <f t="shared" si="516"/>
        <v>7492</v>
      </c>
      <c r="D4457" t="s">
        <v>20169</v>
      </c>
      <c r="E4457" t="str">
        <f t="shared" si="520"/>
        <v>0100</v>
      </c>
      <c r="F4457" t="s">
        <v>54</v>
      </c>
      <c r="G4457" t="str">
        <f>"18"</f>
        <v>18</v>
      </c>
      <c r="H4457" t="s">
        <v>55</v>
      </c>
      <c r="I4457" t="s">
        <v>56</v>
      </c>
      <c r="J4457" t="s">
        <v>20170</v>
      </c>
      <c r="K4457">
        <v>1</v>
      </c>
      <c r="L4457">
        <v>120000</v>
      </c>
      <c r="M4457">
        <v>2.75</v>
      </c>
      <c r="N4457" t="str">
        <f t="shared" si="515"/>
        <v>0000</v>
      </c>
      <c r="O4457">
        <v>3152</v>
      </c>
      <c r="P4457" t="s">
        <v>72</v>
      </c>
      <c r="Q4457" t="s">
        <v>20262</v>
      </c>
      <c r="R4457" t="s">
        <v>140</v>
      </c>
      <c r="T4457" t="s">
        <v>61</v>
      </c>
      <c r="V4457" t="s">
        <v>21338</v>
      </c>
      <c r="W4457">
        <v>266924</v>
      </c>
      <c r="X4457">
        <v>28100</v>
      </c>
      <c r="Y4457">
        <v>238824</v>
      </c>
      <c r="Z4457">
        <v>207455</v>
      </c>
      <c r="AA4457">
        <v>0</v>
      </c>
      <c r="AB4457" t="s">
        <v>63</v>
      </c>
      <c r="AC4457" s="1">
        <v>33298</v>
      </c>
      <c r="AD4457">
        <v>23000</v>
      </c>
      <c r="AE4457">
        <v>890</v>
      </c>
      <c r="AF4457">
        <v>440</v>
      </c>
      <c r="AG4457" t="s">
        <v>103</v>
      </c>
      <c r="AH4457" t="s">
        <v>76</v>
      </c>
      <c r="AI4457">
        <v>1</v>
      </c>
      <c r="AJ4457">
        <v>2002</v>
      </c>
      <c r="AK4457">
        <v>3</v>
      </c>
      <c r="AL4457">
        <v>2</v>
      </c>
      <c r="AN4457">
        <v>2400</v>
      </c>
      <c r="AO4457">
        <v>32</v>
      </c>
      <c r="AP4457" t="s">
        <v>63</v>
      </c>
      <c r="AQ4457" t="s">
        <v>66</v>
      </c>
      <c r="AR4457">
        <v>3810</v>
      </c>
      <c r="AW4457" t="s">
        <v>21339</v>
      </c>
      <c r="AX4457" t="s">
        <v>21340</v>
      </c>
      <c r="AY4457" t="s">
        <v>21341</v>
      </c>
      <c r="AZ4457" t="s">
        <v>70</v>
      </c>
    </row>
    <row r="4458" spans="1:52" x14ac:dyDescent="0.3">
      <c r="A4458">
        <v>2107804</v>
      </c>
      <c r="B4458" t="s">
        <v>21342</v>
      </c>
      <c r="C4458" t="str">
        <f t="shared" si="516"/>
        <v>7492</v>
      </c>
      <c r="D4458" t="s">
        <v>20169</v>
      </c>
      <c r="E4458" t="str">
        <f>"0000"</f>
        <v>0000</v>
      </c>
      <c r="F4458" t="s">
        <v>108</v>
      </c>
      <c r="G4458" t="str">
        <f>"13"</f>
        <v>13</v>
      </c>
      <c r="H4458" t="s">
        <v>55</v>
      </c>
      <c r="I4458" t="s">
        <v>3086</v>
      </c>
      <c r="J4458" t="s">
        <v>20170</v>
      </c>
      <c r="K4458">
        <v>0</v>
      </c>
      <c r="L4458">
        <v>124002</v>
      </c>
      <c r="M4458">
        <v>2.85</v>
      </c>
      <c r="N4458" t="str">
        <f t="shared" si="515"/>
        <v>0000</v>
      </c>
      <c r="O4458">
        <v>6263</v>
      </c>
      <c r="P4458" t="s">
        <v>58</v>
      </c>
      <c r="Q4458" t="s">
        <v>265</v>
      </c>
      <c r="R4458" t="s">
        <v>266</v>
      </c>
      <c r="T4458" t="s">
        <v>61</v>
      </c>
      <c r="V4458" t="s">
        <v>21343</v>
      </c>
      <c r="W4458">
        <v>29040</v>
      </c>
      <c r="X4458">
        <v>29040</v>
      </c>
      <c r="Y4458">
        <v>0</v>
      </c>
      <c r="Z4458">
        <v>29040</v>
      </c>
      <c r="AA4458">
        <v>29040</v>
      </c>
      <c r="AB4458" t="s">
        <v>72</v>
      </c>
      <c r="AC4458" s="1">
        <v>35643</v>
      </c>
      <c r="AD4458">
        <v>11500</v>
      </c>
      <c r="AE4458">
        <v>1201</v>
      </c>
      <c r="AF4458">
        <v>1878</v>
      </c>
      <c r="AG4458" t="s">
        <v>103</v>
      </c>
      <c r="AH4458" t="s">
        <v>76</v>
      </c>
      <c r="AR4458">
        <v>0</v>
      </c>
      <c r="AW4458" t="s">
        <v>21344</v>
      </c>
      <c r="AX4458" t="s">
        <v>21345</v>
      </c>
      <c r="AY4458" t="s">
        <v>21346</v>
      </c>
      <c r="AZ4458" t="s">
        <v>21347</v>
      </c>
    </row>
    <row r="4459" spans="1:52" x14ac:dyDescent="0.3">
      <c r="A4459">
        <v>2107979</v>
      </c>
      <c r="B4459" t="s">
        <v>21348</v>
      </c>
      <c r="C4459" t="str">
        <f t="shared" si="516"/>
        <v>7492</v>
      </c>
      <c r="D4459" t="s">
        <v>20169</v>
      </c>
      <c r="E4459" t="str">
        <f>"0000"</f>
        <v>0000</v>
      </c>
      <c r="F4459" t="s">
        <v>108</v>
      </c>
      <c r="G4459" t="str">
        <f>"18"</f>
        <v>18</v>
      </c>
      <c r="H4459" t="s">
        <v>55</v>
      </c>
      <c r="I4459" t="s">
        <v>56</v>
      </c>
      <c r="J4459" t="s">
        <v>20170</v>
      </c>
      <c r="K4459">
        <v>0</v>
      </c>
      <c r="L4459">
        <v>132000</v>
      </c>
      <c r="M4459">
        <v>3.03</v>
      </c>
      <c r="N4459" t="str">
        <f t="shared" si="515"/>
        <v>0000</v>
      </c>
      <c r="O4459">
        <v>3093</v>
      </c>
      <c r="P4459" t="s">
        <v>72</v>
      </c>
      <c r="Q4459" t="s">
        <v>20262</v>
      </c>
      <c r="R4459" t="s">
        <v>140</v>
      </c>
      <c r="T4459" t="s">
        <v>61</v>
      </c>
      <c r="V4459" t="s">
        <v>21349</v>
      </c>
      <c r="W4459">
        <v>30910</v>
      </c>
      <c r="X4459">
        <v>30910</v>
      </c>
      <c r="Y4459">
        <v>0</v>
      </c>
      <c r="Z4459">
        <v>30910</v>
      </c>
      <c r="AA4459">
        <v>30910</v>
      </c>
      <c r="AB4459" t="s">
        <v>72</v>
      </c>
      <c r="AR4459">
        <v>0</v>
      </c>
      <c r="AW4459" t="s">
        <v>21350</v>
      </c>
      <c r="AX4459" t="s">
        <v>21351</v>
      </c>
      <c r="AY4459" t="s">
        <v>21352</v>
      </c>
      <c r="AZ4459" t="s">
        <v>21353</v>
      </c>
    </row>
    <row r="4460" spans="1:52" x14ac:dyDescent="0.3">
      <c r="A4460">
        <v>2108088</v>
      </c>
      <c r="B4460" t="s">
        <v>21354</v>
      </c>
      <c r="C4460" t="str">
        <f t="shared" si="516"/>
        <v>7492</v>
      </c>
      <c r="D4460" t="s">
        <v>20169</v>
      </c>
      <c r="E4460" t="str">
        <f t="shared" ref="E4460:E4466" si="521">"0100"</f>
        <v>0100</v>
      </c>
      <c r="F4460" t="s">
        <v>54</v>
      </c>
      <c r="G4460" t="str">
        <f>"18"</f>
        <v>18</v>
      </c>
      <c r="H4460" t="s">
        <v>55</v>
      </c>
      <c r="I4460" t="s">
        <v>56</v>
      </c>
      <c r="J4460" t="s">
        <v>20170</v>
      </c>
      <c r="K4460">
        <v>1</v>
      </c>
      <c r="L4460">
        <v>120000</v>
      </c>
      <c r="M4460">
        <v>2.75</v>
      </c>
      <c r="N4460" t="str">
        <f t="shared" si="515"/>
        <v>0000</v>
      </c>
      <c r="O4460">
        <v>3153</v>
      </c>
      <c r="P4460" t="s">
        <v>72</v>
      </c>
      <c r="Q4460" t="s">
        <v>20262</v>
      </c>
      <c r="R4460" t="s">
        <v>140</v>
      </c>
      <c r="T4460" t="s">
        <v>61</v>
      </c>
      <c r="V4460" t="s">
        <v>21355</v>
      </c>
      <c r="W4460">
        <v>219063</v>
      </c>
      <c r="X4460">
        <v>28100</v>
      </c>
      <c r="Y4460">
        <v>190963</v>
      </c>
      <c r="Z4460">
        <v>179882</v>
      </c>
      <c r="AA4460">
        <v>154382</v>
      </c>
      <c r="AB4460" t="s">
        <v>63</v>
      </c>
      <c r="AC4460" s="1">
        <v>36220</v>
      </c>
      <c r="AD4460">
        <v>19000</v>
      </c>
      <c r="AE4460">
        <v>1299</v>
      </c>
      <c r="AF4460">
        <v>1117</v>
      </c>
      <c r="AG4460" t="s">
        <v>103</v>
      </c>
      <c r="AH4460" t="s">
        <v>76</v>
      </c>
      <c r="AI4460">
        <v>1</v>
      </c>
      <c r="AJ4460">
        <v>2000</v>
      </c>
      <c r="AK4460">
        <v>3</v>
      </c>
      <c r="AL4460">
        <v>2</v>
      </c>
      <c r="AN4460">
        <v>1894</v>
      </c>
      <c r="AO4460">
        <v>32</v>
      </c>
      <c r="AP4460" t="s">
        <v>72</v>
      </c>
      <c r="AQ4460" t="s">
        <v>66</v>
      </c>
      <c r="AR4460">
        <v>3014</v>
      </c>
      <c r="AW4460" t="s">
        <v>21356</v>
      </c>
      <c r="AY4460" t="s">
        <v>21357</v>
      </c>
      <c r="AZ4460" t="s">
        <v>21358</v>
      </c>
    </row>
    <row r="4461" spans="1:52" x14ac:dyDescent="0.3">
      <c r="A4461">
        <v>2108134</v>
      </c>
      <c r="B4461" t="s">
        <v>21359</v>
      </c>
      <c r="C4461" t="str">
        <f t="shared" si="516"/>
        <v>7492</v>
      </c>
      <c r="D4461" t="s">
        <v>20169</v>
      </c>
      <c r="E4461" t="str">
        <f t="shared" si="521"/>
        <v>0100</v>
      </c>
      <c r="F4461" t="s">
        <v>54</v>
      </c>
      <c r="G4461" t="str">
        <f>"18"</f>
        <v>18</v>
      </c>
      <c r="H4461" t="s">
        <v>55</v>
      </c>
      <c r="I4461" t="s">
        <v>56</v>
      </c>
      <c r="J4461" t="s">
        <v>20170</v>
      </c>
      <c r="K4461">
        <v>1</v>
      </c>
      <c r="L4461">
        <v>129461</v>
      </c>
      <c r="M4461">
        <v>2.97</v>
      </c>
      <c r="N4461" t="str">
        <f t="shared" si="515"/>
        <v>0000</v>
      </c>
      <c r="O4461">
        <v>6323</v>
      </c>
      <c r="P4461" t="s">
        <v>58</v>
      </c>
      <c r="Q4461" t="s">
        <v>265</v>
      </c>
      <c r="R4461" t="s">
        <v>266</v>
      </c>
      <c r="T4461" t="s">
        <v>61</v>
      </c>
      <c r="V4461" t="s">
        <v>21360</v>
      </c>
      <c r="W4461">
        <v>209985</v>
      </c>
      <c r="X4461">
        <v>30310</v>
      </c>
      <c r="Y4461">
        <v>179675</v>
      </c>
      <c r="Z4461">
        <v>175039</v>
      </c>
      <c r="AA4461">
        <v>150039</v>
      </c>
      <c r="AB4461" t="s">
        <v>63</v>
      </c>
      <c r="AC4461" s="1">
        <v>41518</v>
      </c>
      <c r="AD4461">
        <v>160000</v>
      </c>
      <c r="AE4461">
        <v>2581</v>
      </c>
      <c r="AF4461">
        <v>112</v>
      </c>
      <c r="AG4461" t="s">
        <v>64</v>
      </c>
      <c r="AH4461" t="s">
        <v>76</v>
      </c>
      <c r="AI4461">
        <v>1</v>
      </c>
      <c r="AJ4461">
        <v>1994</v>
      </c>
      <c r="AK4461">
        <v>3</v>
      </c>
      <c r="AL4461">
        <v>2</v>
      </c>
      <c r="AN4461">
        <v>1773</v>
      </c>
      <c r="AO4461">
        <v>32</v>
      </c>
      <c r="AP4461" t="s">
        <v>63</v>
      </c>
      <c r="AQ4461" t="s">
        <v>66</v>
      </c>
      <c r="AR4461">
        <v>2645</v>
      </c>
      <c r="AW4461" t="s">
        <v>21361</v>
      </c>
      <c r="AX4461" t="s">
        <v>21362</v>
      </c>
      <c r="AY4461" t="s">
        <v>21363</v>
      </c>
      <c r="AZ4461" t="s">
        <v>70</v>
      </c>
    </row>
    <row r="4462" spans="1:52" x14ac:dyDescent="0.3">
      <c r="A4462">
        <v>2108258</v>
      </c>
      <c r="B4462" t="s">
        <v>21364</v>
      </c>
      <c r="C4462" t="str">
        <f t="shared" si="516"/>
        <v>7492</v>
      </c>
      <c r="D4462" t="s">
        <v>20169</v>
      </c>
      <c r="E4462" t="str">
        <f t="shared" si="521"/>
        <v>0100</v>
      </c>
      <c r="F4462" t="s">
        <v>54</v>
      </c>
      <c r="G4462" t="str">
        <f>"19"</f>
        <v>19</v>
      </c>
      <c r="H4462" t="s">
        <v>55</v>
      </c>
      <c r="I4462" t="s">
        <v>56</v>
      </c>
      <c r="J4462" t="s">
        <v>20170</v>
      </c>
      <c r="K4462">
        <v>1</v>
      </c>
      <c r="L4462">
        <v>128291</v>
      </c>
      <c r="M4462">
        <v>2.95</v>
      </c>
      <c r="N4462" t="str">
        <f t="shared" si="515"/>
        <v>0000</v>
      </c>
      <c r="O4462">
        <v>5549</v>
      </c>
      <c r="P4462" t="s">
        <v>58</v>
      </c>
      <c r="Q4462" t="s">
        <v>21253</v>
      </c>
      <c r="R4462" t="s">
        <v>82</v>
      </c>
      <c r="T4462" t="s">
        <v>61</v>
      </c>
      <c r="V4462" t="s">
        <v>21365</v>
      </c>
      <c r="W4462">
        <v>266814</v>
      </c>
      <c r="X4462">
        <v>30040</v>
      </c>
      <c r="Y4462">
        <v>236774</v>
      </c>
      <c r="Z4462">
        <v>213915</v>
      </c>
      <c r="AA4462">
        <v>188915</v>
      </c>
      <c r="AB4462" t="s">
        <v>63</v>
      </c>
      <c r="AC4462" s="1">
        <v>39234</v>
      </c>
      <c r="AD4462">
        <v>82000</v>
      </c>
      <c r="AE4462">
        <v>2143</v>
      </c>
      <c r="AF4462">
        <v>1403</v>
      </c>
      <c r="AG4462" t="s">
        <v>64</v>
      </c>
      <c r="AH4462" t="s">
        <v>515</v>
      </c>
      <c r="AI4462">
        <v>1</v>
      </c>
      <c r="AJ4462">
        <v>2000</v>
      </c>
      <c r="AK4462">
        <v>3</v>
      </c>
      <c r="AL4462">
        <v>3</v>
      </c>
      <c r="AN4462">
        <v>2367</v>
      </c>
      <c r="AO4462">
        <v>32</v>
      </c>
      <c r="AP4462" t="s">
        <v>63</v>
      </c>
      <c r="AQ4462" t="s">
        <v>66</v>
      </c>
      <c r="AR4462">
        <v>3752</v>
      </c>
      <c r="AW4462" t="s">
        <v>21366</v>
      </c>
      <c r="AY4462" t="s">
        <v>21367</v>
      </c>
      <c r="AZ4462" t="s">
        <v>70</v>
      </c>
    </row>
    <row r="4463" spans="1:52" x14ac:dyDescent="0.3">
      <c r="A4463">
        <v>2108304</v>
      </c>
      <c r="B4463" t="s">
        <v>21368</v>
      </c>
      <c r="C4463" t="str">
        <f t="shared" si="516"/>
        <v>7492</v>
      </c>
      <c r="D4463" t="s">
        <v>20169</v>
      </c>
      <c r="E4463" t="str">
        <f t="shared" si="521"/>
        <v>0100</v>
      </c>
      <c r="F4463" t="s">
        <v>54</v>
      </c>
      <c r="G4463" t="str">
        <f>"18"</f>
        <v>18</v>
      </c>
      <c r="H4463" t="s">
        <v>55</v>
      </c>
      <c r="I4463" t="s">
        <v>56</v>
      </c>
      <c r="J4463" t="s">
        <v>20170</v>
      </c>
      <c r="K4463">
        <v>1</v>
      </c>
      <c r="L4463">
        <v>125556</v>
      </c>
      <c r="M4463">
        <v>2.88</v>
      </c>
      <c r="N4463" t="str">
        <f t="shared" si="515"/>
        <v>0000</v>
      </c>
      <c r="O4463">
        <v>3045</v>
      </c>
      <c r="P4463" t="s">
        <v>72</v>
      </c>
      <c r="Q4463" t="s">
        <v>20262</v>
      </c>
      <c r="R4463" t="s">
        <v>140</v>
      </c>
      <c r="T4463" t="s">
        <v>61</v>
      </c>
      <c r="V4463" t="s">
        <v>21369</v>
      </c>
      <c r="W4463">
        <v>416192</v>
      </c>
      <c r="X4463">
        <v>29400</v>
      </c>
      <c r="Y4463">
        <v>386792</v>
      </c>
      <c r="Z4463">
        <v>416192</v>
      </c>
      <c r="AA4463">
        <v>416192</v>
      </c>
      <c r="AB4463" t="s">
        <v>72</v>
      </c>
      <c r="AC4463" s="1">
        <v>36923</v>
      </c>
      <c r="AD4463">
        <v>22300</v>
      </c>
      <c r="AE4463">
        <v>1413</v>
      </c>
      <c r="AF4463">
        <v>1012</v>
      </c>
      <c r="AG4463" t="s">
        <v>103</v>
      </c>
      <c r="AH4463" t="s">
        <v>76</v>
      </c>
      <c r="AI4463">
        <v>1</v>
      </c>
      <c r="AJ4463">
        <v>2017</v>
      </c>
      <c r="AK4463">
        <v>4</v>
      </c>
      <c r="AL4463">
        <v>3</v>
      </c>
      <c r="AN4463">
        <v>3270</v>
      </c>
      <c r="AO4463">
        <v>32</v>
      </c>
      <c r="AP4463" t="s">
        <v>63</v>
      </c>
      <c r="AQ4463" t="s">
        <v>66</v>
      </c>
      <c r="AR4463">
        <v>4356</v>
      </c>
      <c r="AW4463" t="s">
        <v>21370</v>
      </c>
      <c r="AX4463" t="s">
        <v>21371</v>
      </c>
      <c r="AY4463" t="s">
        <v>21372</v>
      </c>
      <c r="AZ4463" t="s">
        <v>70</v>
      </c>
    </row>
    <row r="4464" spans="1:52" x14ac:dyDescent="0.3">
      <c r="A4464">
        <v>2108347</v>
      </c>
      <c r="B4464" t="s">
        <v>21373</v>
      </c>
      <c r="C4464" t="str">
        <f t="shared" si="516"/>
        <v>7492</v>
      </c>
      <c r="D4464" t="s">
        <v>20169</v>
      </c>
      <c r="E4464" t="str">
        <f t="shared" si="521"/>
        <v>0100</v>
      </c>
      <c r="F4464" t="s">
        <v>54</v>
      </c>
      <c r="G4464" t="str">
        <f>"18"</f>
        <v>18</v>
      </c>
      <c r="H4464" t="s">
        <v>55</v>
      </c>
      <c r="I4464" t="s">
        <v>56</v>
      </c>
      <c r="J4464" t="s">
        <v>20170</v>
      </c>
      <c r="K4464">
        <v>1</v>
      </c>
      <c r="L4464">
        <v>123965</v>
      </c>
      <c r="M4464">
        <v>2.85</v>
      </c>
      <c r="N4464" t="str">
        <f t="shared" si="515"/>
        <v>0000</v>
      </c>
      <c r="O4464">
        <v>3087</v>
      </c>
      <c r="P4464" t="s">
        <v>72</v>
      </c>
      <c r="Q4464" t="s">
        <v>20262</v>
      </c>
      <c r="R4464" t="s">
        <v>140</v>
      </c>
      <c r="T4464" t="s">
        <v>61</v>
      </c>
      <c r="V4464" t="s">
        <v>21374</v>
      </c>
      <c r="W4464">
        <v>376118</v>
      </c>
      <c r="X4464">
        <v>29030</v>
      </c>
      <c r="Y4464">
        <v>347088</v>
      </c>
      <c r="Z4464">
        <v>376118</v>
      </c>
      <c r="AA4464">
        <v>351118</v>
      </c>
      <c r="AB4464" t="s">
        <v>63</v>
      </c>
      <c r="AC4464" s="1">
        <v>38899</v>
      </c>
      <c r="AD4464">
        <v>140000</v>
      </c>
      <c r="AE4464">
        <v>2029</v>
      </c>
      <c r="AF4464">
        <v>2113</v>
      </c>
      <c r="AG4464" t="s">
        <v>103</v>
      </c>
      <c r="AH4464" t="s">
        <v>76</v>
      </c>
      <c r="AI4464">
        <v>1</v>
      </c>
      <c r="AJ4464">
        <v>2007</v>
      </c>
      <c r="AK4464">
        <v>3</v>
      </c>
      <c r="AL4464">
        <v>2</v>
      </c>
      <c r="AN4464">
        <v>3456</v>
      </c>
      <c r="AO4464">
        <v>32</v>
      </c>
      <c r="AP4464" t="s">
        <v>63</v>
      </c>
      <c r="AQ4464" t="s">
        <v>66</v>
      </c>
      <c r="AR4464">
        <v>4606</v>
      </c>
      <c r="AW4464" t="s">
        <v>21375</v>
      </c>
      <c r="AX4464" t="s">
        <v>21376</v>
      </c>
      <c r="AY4464" t="s">
        <v>21377</v>
      </c>
      <c r="AZ4464" t="s">
        <v>70</v>
      </c>
    </row>
    <row r="4465" spans="1:52" x14ac:dyDescent="0.3">
      <c r="A4465">
        <v>2108495</v>
      </c>
      <c r="B4465" t="s">
        <v>21378</v>
      </c>
      <c r="C4465" t="str">
        <f t="shared" si="516"/>
        <v>7492</v>
      </c>
      <c r="D4465" t="s">
        <v>20169</v>
      </c>
      <c r="E4465" t="str">
        <f t="shared" si="521"/>
        <v>0100</v>
      </c>
      <c r="F4465" t="s">
        <v>54</v>
      </c>
      <c r="G4465" t="str">
        <f>"19"</f>
        <v>19</v>
      </c>
      <c r="H4465" t="s">
        <v>55</v>
      </c>
      <c r="I4465" t="s">
        <v>56</v>
      </c>
      <c r="J4465" t="s">
        <v>20170</v>
      </c>
      <c r="K4465">
        <v>1</v>
      </c>
      <c r="L4465">
        <v>128280</v>
      </c>
      <c r="M4465">
        <v>2.94</v>
      </c>
      <c r="N4465" t="str">
        <f t="shared" si="515"/>
        <v>0000</v>
      </c>
      <c r="O4465">
        <v>2926</v>
      </c>
      <c r="P4465" t="s">
        <v>72</v>
      </c>
      <c r="Q4465" t="s">
        <v>20262</v>
      </c>
      <c r="R4465" t="s">
        <v>140</v>
      </c>
      <c r="T4465" t="s">
        <v>61</v>
      </c>
      <c r="V4465" t="s">
        <v>21379</v>
      </c>
      <c r="W4465">
        <v>308693</v>
      </c>
      <c r="X4465">
        <v>30040</v>
      </c>
      <c r="Y4465">
        <v>278653</v>
      </c>
      <c r="Z4465">
        <v>308693</v>
      </c>
      <c r="AA4465">
        <v>283693</v>
      </c>
      <c r="AB4465" t="s">
        <v>63</v>
      </c>
      <c r="AC4465" s="1">
        <v>42759</v>
      </c>
      <c r="AD4465">
        <v>29000</v>
      </c>
      <c r="AE4465">
        <v>2815</v>
      </c>
      <c r="AF4465">
        <v>24</v>
      </c>
      <c r="AG4465" t="s">
        <v>103</v>
      </c>
      <c r="AH4465" t="s">
        <v>76</v>
      </c>
      <c r="AI4465">
        <v>1</v>
      </c>
      <c r="AJ4465">
        <v>2018</v>
      </c>
      <c r="AK4465">
        <v>4</v>
      </c>
      <c r="AL4465">
        <v>2</v>
      </c>
      <c r="AN4465">
        <v>2779</v>
      </c>
      <c r="AO4465">
        <v>32</v>
      </c>
      <c r="AP4465" t="s">
        <v>63</v>
      </c>
      <c r="AQ4465" t="s">
        <v>66</v>
      </c>
      <c r="AR4465">
        <v>4202</v>
      </c>
      <c r="AW4465" t="s">
        <v>21380</v>
      </c>
      <c r="AX4465" t="s">
        <v>21381</v>
      </c>
      <c r="AY4465" t="s">
        <v>21382</v>
      </c>
      <c r="AZ4465" t="s">
        <v>20342</v>
      </c>
    </row>
    <row r="4466" spans="1:52" x14ac:dyDescent="0.3">
      <c r="A4466">
        <v>2108533</v>
      </c>
      <c r="B4466" t="s">
        <v>21383</v>
      </c>
      <c r="C4466" t="str">
        <f t="shared" si="516"/>
        <v>7492</v>
      </c>
      <c r="D4466" t="s">
        <v>20169</v>
      </c>
      <c r="E4466" t="str">
        <f t="shared" si="521"/>
        <v>0100</v>
      </c>
      <c r="F4466" t="s">
        <v>54</v>
      </c>
      <c r="G4466" t="str">
        <f>"19"</f>
        <v>19</v>
      </c>
      <c r="H4466" t="s">
        <v>55</v>
      </c>
      <c r="I4466" t="s">
        <v>56</v>
      </c>
      <c r="J4466" t="s">
        <v>20170</v>
      </c>
      <c r="K4466">
        <v>1</v>
      </c>
      <c r="L4466">
        <v>121155</v>
      </c>
      <c r="M4466">
        <v>2.78</v>
      </c>
      <c r="N4466" t="str">
        <f t="shared" si="515"/>
        <v>0000</v>
      </c>
      <c r="O4466">
        <v>2802</v>
      </c>
      <c r="P4466" t="s">
        <v>72</v>
      </c>
      <c r="Q4466" t="s">
        <v>20262</v>
      </c>
      <c r="R4466" t="s">
        <v>140</v>
      </c>
      <c r="T4466" t="s">
        <v>61</v>
      </c>
      <c r="V4466" t="s">
        <v>21384</v>
      </c>
      <c r="W4466">
        <v>298707</v>
      </c>
      <c r="X4466">
        <v>28370</v>
      </c>
      <c r="Y4466">
        <v>270337</v>
      </c>
      <c r="Z4466">
        <v>298707</v>
      </c>
      <c r="AA4466">
        <v>273707</v>
      </c>
      <c r="AB4466" t="s">
        <v>63</v>
      </c>
      <c r="AC4466" s="1">
        <v>42044</v>
      </c>
      <c r="AD4466">
        <v>20000</v>
      </c>
      <c r="AE4466">
        <v>2670</v>
      </c>
      <c r="AF4466">
        <v>1807</v>
      </c>
      <c r="AG4466" t="s">
        <v>103</v>
      </c>
      <c r="AH4466" t="s">
        <v>76</v>
      </c>
      <c r="AI4466">
        <v>1</v>
      </c>
      <c r="AJ4466">
        <v>2017</v>
      </c>
      <c r="AK4466">
        <v>3</v>
      </c>
      <c r="AL4466">
        <v>2</v>
      </c>
      <c r="AN4466">
        <v>2522</v>
      </c>
      <c r="AO4466">
        <v>32</v>
      </c>
      <c r="AP4466" t="s">
        <v>63</v>
      </c>
      <c r="AQ4466" t="s">
        <v>66</v>
      </c>
      <c r="AR4466">
        <v>3736</v>
      </c>
      <c r="AW4466" t="s">
        <v>21385</v>
      </c>
      <c r="AY4466" t="s">
        <v>21386</v>
      </c>
      <c r="AZ4466" t="s">
        <v>20342</v>
      </c>
    </row>
    <row r="4467" spans="1:52" x14ac:dyDescent="0.3">
      <c r="A4467">
        <v>2108754</v>
      </c>
      <c r="B4467" t="s">
        <v>21387</v>
      </c>
      <c r="C4467" t="str">
        <f t="shared" si="516"/>
        <v>7492</v>
      </c>
      <c r="D4467" t="s">
        <v>20169</v>
      </c>
      <c r="E4467" t="str">
        <f>"0000"</f>
        <v>0000</v>
      </c>
      <c r="F4467" t="s">
        <v>108</v>
      </c>
      <c r="G4467" t="str">
        <f>"19"</f>
        <v>19</v>
      </c>
      <c r="H4467" t="s">
        <v>55</v>
      </c>
      <c r="I4467" t="s">
        <v>56</v>
      </c>
      <c r="J4467" t="s">
        <v>20170</v>
      </c>
      <c r="K4467">
        <v>0</v>
      </c>
      <c r="L4467">
        <v>120076</v>
      </c>
      <c r="M4467">
        <v>2.76</v>
      </c>
      <c r="N4467" t="str">
        <f t="shared" si="515"/>
        <v>0000</v>
      </c>
      <c r="O4467">
        <v>5571</v>
      </c>
      <c r="P4467" t="s">
        <v>58</v>
      </c>
      <c r="Q4467" t="s">
        <v>21388</v>
      </c>
      <c r="R4467" t="s">
        <v>82</v>
      </c>
      <c r="T4467" t="s">
        <v>61</v>
      </c>
      <c r="V4467" t="s">
        <v>21389</v>
      </c>
      <c r="W4467">
        <v>28120</v>
      </c>
      <c r="X4467">
        <v>28120</v>
      </c>
      <c r="Y4467">
        <v>0</v>
      </c>
      <c r="Z4467">
        <v>28120</v>
      </c>
      <c r="AA4467">
        <v>28120</v>
      </c>
      <c r="AB4467" t="s">
        <v>72</v>
      </c>
      <c r="AC4467" s="1">
        <v>44264</v>
      </c>
      <c r="AD4467">
        <v>60000</v>
      </c>
      <c r="AE4467">
        <v>3156</v>
      </c>
      <c r="AF4467">
        <v>40</v>
      </c>
      <c r="AG4467" t="s">
        <v>103</v>
      </c>
      <c r="AH4467" t="s">
        <v>76</v>
      </c>
      <c r="AR4467">
        <v>0</v>
      </c>
      <c r="AW4467" t="s">
        <v>21390</v>
      </c>
      <c r="AX4467" t="s">
        <v>21391</v>
      </c>
      <c r="AY4467" t="s">
        <v>21392</v>
      </c>
      <c r="AZ4467" t="s">
        <v>701</v>
      </c>
    </row>
    <row r="4468" spans="1:52" x14ac:dyDescent="0.3">
      <c r="A4468">
        <v>2109912</v>
      </c>
      <c r="B4468" t="s">
        <v>21393</v>
      </c>
      <c r="C4468" t="str">
        <f t="shared" si="516"/>
        <v>7492</v>
      </c>
      <c r="D4468" t="s">
        <v>20169</v>
      </c>
      <c r="E4468" t="str">
        <f>"0000"</f>
        <v>0000</v>
      </c>
      <c r="F4468" t="s">
        <v>108</v>
      </c>
      <c r="G4468" t="str">
        <f>"19"</f>
        <v>19</v>
      </c>
      <c r="H4468" t="s">
        <v>55</v>
      </c>
      <c r="I4468" t="s">
        <v>56</v>
      </c>
      <c r="J4468" t="s">
        <v>20170</v>
      </c>
      <c r="K4468">
        <v>0</v>
      </c>
      <c r="L4468">
        <v>102825</v>
      </c>
      <c r="M4468">
        <v>2.36</v>
      </c>
      <c r="N4468" t="str">
        <f t="shared" si="515"/>
        <v>0000</v>
      </c>
      <c r="O4468">
        <v>2808</v>
      </c>
      <c r="P4468" t="s">
        <v>72</v>
      </c>
      <c r="Q4468" t="s">
        <v>21235</v>
      </c>
      <c r="R4468" t="s">
        <v>140</v>
      </c>
      <c r="T4468" t="s">
        <v>61</v>
      </c>
      <c r="V4468" t="s">
        <v>21394</v>
      </c>
      <c r="W4468">
        <v>24080</v>
      </c>
      <c r="X4468">
        <v>24080</v>
      </c>
      <c r="Y4468">
        <v>0</v>
      </c>
      <c r="Z4468">
        <v>24080</v>
      </c>
      <c r="AA4468">
        <v>24080</v>
      </c>
      <c r="AB4468" t="s">
        <v>72</v>
      </c>
      <c r="AC4468" s="1">
        <v>36039</v>
      </c>
      <c r="AD4468">
        <v>25000</v>
      </c>
      <c r="AE4468">
        <v>1263</v>
      </c>
      <c r="AF4468">
        <v>2131</v>
      </c>
      <c r="AG4468" t="s">
        <v>103</v>
      </c>
      <c r="AH4468" t="s">
        <v>873</v>
      </c>
      <c r="AR4468">
        <v>0</v>
      </c>
      <c r="AW4468" t="s">
        <v>21395</v>
      </c>
      <c r="AY4468" t="s">
        <v>21396</v>
      </c>
      <c r="AZ4468" t="s">
        <v>21397</v>
      </c>
    </row>
    <row r="4469" spans="1:52" x14ac:dyDescent="0.3">
      <c r="A4469">
        <v>2110287</v>
      </c>
      <c r="B4469" t="s">
        <v>21398</v>
      </c>
      <c r="C4469" t="str">
        <f t="shared" si="516"/>
        <v>7492</v>
      </c>
      <c r="D4469" t="s">
        <v>20169</v>
      </c>
      <c r="E4469" t="str">
        <f>"0000"</f>
        <v>0000</v>
      </c>
      <c r="F4469" t="s">
        <v>108</v>
      </c>
      <c r="G4469" t="str">
        <f>"19"</f>
        <v>19</v>
      </c>
      <c r="H4469" t="s">
        <v>55</v>
      </c>
      <c r="I4469" t="s">
        <v>56</v>
      </c>
      <c r="J4469" t="s">
        <v>20170</v>
      </c>
      <c r="K4469">
        <v>0</v>
      </c>
      <c r="L4469">
        <v>120000</v>
      </c>
      <c r="M4469">
        <v>2.75</v>
      </c>
      <c r="N4469" t="str">
        <f t="shared" si="515"/>
        <v>0000</v>
      </c>
      <c r="O4469">
        <v>2386</v>
      </c>
      <c r="P4469" t="s">
        <v>72</v>
      </c>
      <c r="Q4469" t="s">
        <v>20212</v>
      </c>
      <c r="R4469" t="s">
        <v>140</v>
      </c>
      <c r="T4469" t="s">
        <v>61</v>
      </c>
      <c r="V4469" t="s">
        <v>21399</v>
      </c>
      <c r="W4469">
        <v>28100</v>
      </c>
      <c r="X4469">
        <v>28100</v>
      </c>
      <c r="Y4469">
        <v>0</v>
      </c>
      <c r="Z4469">
        <v>28100</v>
      </c>
      <c r="AA4469">
        <v>28100</v>
      </c>
      <c r="AB4469" t="s">
        <v>72</v>
      </c>
      <c r="AC4469" s="1">
        <v>36708</v>
      </c>
      <c r="AD4469">
        <v>16000</v>
      </c>
      <c r="AE4469">
        <v>1378</v>
      </c>
      <c r="AF4469">
        <v>1734</v>
      </c>
      <c r="AG4469" t="s">
        <v>103</v>
      </c>
      <c r="AH4469" t="s">
        <v>76</v>
      </c>
      <c r="AR4469">
        <v>0</v>
      </c>
      <c r="AW4469" t="s">
        <v>21400</v>
      </c>
      <c r="AY4469" t="s">
        <v>21401</v>
      </c>
      <c r="AZ4469" t="s">
        <v>21402</v>
      </c>
    </row>
    <row r="4470" spans="1:52" x14ac:dyDescent="0.3">
      <c r="A4470">
        <v>2106921</v>
      </c>
      <c r="B4470" t="s">
        <v>21403</v>
      </c>
      <c r="C4470" t="str">
        <f t="shared" si="516"/>
        <v>7492</v>
      </c>
      <c r="D4470" t="s">
        <v>20169</v>
      </c>
      <c r="E4470" t="str">
        <f>"0100"</f>
        <v>0100</v>
      </c>
      <c r="F4470" t="s">
        <v>54</v>
      </c>
      <c r="G4470" t="str">
        <f>"13"</f>
        <v>13</v>
      </c>
      <c r="H4470" t="s">
        <v>55</v>
      </c>
      <c r="I4470" t="s">
        <v>3086</v>
      </c>
      <c r="J4470" t="s">
        <v>20170</v>
      </c>
      <c r="K4470">
        <v>1</v>
      </c>
      <c r="L4470">
        <v>145170</v>
      </c>
      <c r="M4470">
        <v>3.33</v>
      </c>
      <c r="N4470" t="str">
        <f t="shared" si="515"/>
        <v>0000</v>
      </c>
      <c r="O4470">
        <v>3237</v>
      </c>
      <c r="P4470" t="s">
        <v>72</v>
      </c>
      <c r="Q4470" t="s">
        <v>20212</v>
      </c>
      <c r="R4470" t="s">
        <v>140</v>
      </c>
      <c r="T4470" t="s">
        <v>61</v>
      </c>
      <c r="V4470" t="s">
        <v>21404</v>
      </c>
      <c r="W4470">
        <v>182884</v>
      </c>
      <c r="X4470">
        <v>33990</v>
      </c>
      <c r="Y4470">
        <v>148894</v>
      </c>
      <c r="Z4470">
        <v>182884</v>
      </c>
      <c r="AA4470">
        <v>157884</v>
      </c>
      <c r="AB4470" t="s">
        <v>63</v>
      </c>
      <c r="AC4470" s="1">
        <v>36069</v>
      </c>
      <c r="AD4470">
        <v>20000</v>
      </c>
      <c r="AE4470">
        <v>1304</v>
      </c>
      <c r="AF4470">
        <v>1281</v>
      </c>
      <c r="AG4470" t="s">
        <v>64</v>
      </c>
      <c r="AH4470" t="s">
        <v>391</v>
      </c>
      <c r="AI4470">
        <v>1</v>
      </c>
      <c r="AJ4470">
        <v>1984</v>
      </c>
      <c r="AK4470">
        <v>3</v>
      </c>
      <c r="AL4470">
        <v>2</v>
      </c>
      <c r="AN4470">
        <v>1713</v>
      </c>
      <c r="AO4470">
        <v>34</v>
      </c>
      <c r="AP4470" t="s">
        <v>63</v>
      </c>
      <c r="AQ4470" t="s">
        <v>66</v>
      </c>
      <c r="AR4470">
        <v>2403</v>
      </c>
      <c r="AW4470" t="s">
        <v>21405</v>
      </c>
      <c r="AY4470" t="s">
        <v>21406</v>
      </c>
      <c r="AZ4470" t="s">
        <v>70</v>
      </c>
    </row>
    <row r="4471" spans="1:52" x14ac:dyDescent="0.3">
      <c r="A4471">
        <v>2107375</v>
      </c>
      <c r="B4471" t="s">
        <v>21407</v>
      </c>
      <c r="C4471" t="str">
        <f t="shared" si="516"/>
        <v>7492</v>
      </c>
      <c r="D4471" t="s">
        <v>20169</v>
      </c>
      <c r="E4471" t="str">
        <f>"0100"</f>
        <v>0100</v>
      </c>
      <c r="F4471" t="s">
        <v>54</v>
      </c>
      <c r="G4471" t="str">
        <f>"18"</f>
        <v>18</v>
      </c>
      <c r="H4471" t="s">
        <v>55</v>
      </c>
      <c r="I4471" t="s">
        <v>56</v>
      </c>
      <c r="J4471" t="s">
        <v>20170</v>
      </c>
      <c r="K4471">
        <v>1</v>
      </c>
      <c r="L4471">
        <v>120000</v>
      </c>
      <c r="M4471">
        <v>2.75</v>
      </c>
      <c r="N4471" t="str">
        <f t="shared" si="515"/>
        <v>0000</v>
      </c>
      <c r="O4471">
        <v>3047</v>
      </c>
      <c r="P4471" t="s">
        <v>72</v>
      </c>
      <c r="Q4471" t="s">
        <v>20212</v>
      </c>
      <c r="R4471" t="s">
        <v>140</v>
      </c>
      <c r="T4471" t="s">
        <v>61</v>
      </c>
      <c r="V4471" t="s">
        <v>21408</v>
      </c>
      <c r="W4471">
        <v>251244</v>
      </c>
      <c r="X4471">
        <v>28100</v>
      </c>
      <c r="Y4471">
        <v>223144</v>
      </c>
      <c r="Z4471">
        <v>136621</v>
      </c>
      <c r="AA4471">
        <v>111621</v>
      </c>
      <c r="AB4471" t="s">
        <v>63</v>
      </c>
      <c r="AC4471" s="1">
        <v>42522</v>
      </c>
      <c r="AD4471">
        <v>289000</v>
      </c>
      <c r="AE4471">
        <v>2762</v>
      </c>
      <c r="AF4471">
        <v>1357</v>
      </c>
      <c r="AG4471" t="s">
        <v>64</v>
      </c>
      <c r="AH4471" t="s">
        <v>76</v>
      </c>
      <c r="AI4471">
        <v>1</v>
      </c>
      <c r="AJ4471">
        <v>2003</v>
      </c>
      <c r="AK4471">
        <v>4</v>
      </c>
      <c r="AL4471">
        <v>2</v>
      </c>
      <c r="AN4471">
        <v>2135</v>
      </c>
      <c r="AO4471">
        <v>32</v>
      </c>
      <c r="AP4471" t="s">
        <v>72</v>
      </c>
      <c r="AQ4471" t="s">
        <v>66</v>
      </c>
      <c r="AR4471">
        <v>3246</v>
      </c>
      <c r="AW4471" t="s">
        <v>21409</v>
      </c>
      <c r="AX4471" t="s">
        <v>21410</v>
      </c>
      <c r="AY4471" t="s">
        <v>21411</v>
      </c>
      <c r="AZ4471" t="s">
        <v>70</v>
      </c>
    </row>
    <row r="4472" spans="1:52" x14ac:dyDescent="0.3">
      <c r="A4472">
        <v>2107944</v>
      </c>
      <c r="B4472" t="s">
        <v>21412</v>
      </c>
      <c r="C4472" t="str">
        <f t="shared" si="516"/>
        <v>7492</v>
      </c>
      <c r="D4472" t="s">
        <v>20169</v>
      </c>
      <c r="E4472" t="str">
        <f>"0100"</f>
        <v>0100</v>
      </c>
      <c r="F4472" t="s">
        <v>54</v>
      </c>
      <c r="G4472" t="str">
        <f>"18"</f>
        <v>18</v>
      </c>
      <c r="H4472" t="s">
        <v>55</v>
      </c>
      <c r="I4472" t="s">
        <v>56</v>
      </c>
      <c r="J4472" t="s">
        <v>20170</v>
      </c>
      <c r="K4472">
        <v>1</v>
      </c>
      <c r="L4472">
        <v>131866</v>
      </c>
      <c r="M4472">
        <v>3.03</v>
      </c>
      <c r="N4472" t="str">
        <f t="shared" si="515"/>
        <v>0000</v>
      </c>
      <c r="O4472">
        <v>3210</v>
      </c>
      <c r="P4472" t="s">
        <v>72</v>
      </c>
      <c r="Q4472" t="s">
        <v>21413</v>
      </c>
      <c r="R4472" t="s">
        <v>364</v>
      </c>
      <c r="T4472" t="s">
        <v>61</v>
      </c>
      <c r="V4472" t="s">
        <v>21414</v>
      </c>
      <c r="W4472">
        <v>293086</v>
      </c>
      <c r="X4472">
        <v>30880</v>
      </c>
      <c r="Y4472">
        <v>262206</v>
      </c>
      <c r="Z4472">
        <v>228375</v>
      </c>
      <c r="AA4472">
        <v>203375</v>
      </c>
      <c r="AB4472" t="s">
        <v>63</v>
      </c>
      <c r="AC4472" s="1">
        <v>37408</v>
      </c>
      <c r="AD4472">
        <v>25300</v>
      </c>
      <c r="AE4472">
        <v>1513</v>
      </c>
      <c r="AF4472">
        <v>2426</v>
      </c>
      <c r="AG4472" t="s">
        <v>103</v>
      </c>
      <c r="AH4472" t="s">
        <v>76</v>
      </c>
      <c r="AI4472">
        <v>1</v>
      </c>
      <c r="AJ4472">
        <v>2007</v>
      </c>
      <c r="AK4472">
        <v>3</v>
      </c>
      <c r="AL4472">
        <v>3</v>
      </c>
      <c r="AN4472">
        <v>2772</v>
      </c>
      <c r="AO4472">
        <v>32</v>
      </c>
      <c r="AP4472" t="s">
        <v>63</v>
      </c>
      <c r="AQ4472" t="s">
        <v>66</v>
      </c>
      <c r="AR4472">
        <v>3774</v>
      </c>
      <c r="AW4472" t="s">
        <v>21415</v>
      </c>
      <c r="AX4472" t="s">
        <v>21416</v>
      </c>
      <c r="AY4472" t="s">
        <v>21417</v>
      </c>
      <c r="AZ4472" t="s">
        <v>21418</v>
      </c>
    </row>
    <row r="4473" spans="1:52" x14ac:dyDescent="0.3">
      <c r="A4473">
        <v>2108169</v>
      </c>
      <c r="B4473" t="s">
        <v>21419</v>
      </c>
      <c r="C4473" t="str">
        <f t="shared" si="516"/>
        <v>7492</v>
      </c>
      <c r="D4473" t="s">
        <v>20169</v>
      </c>
      <c r="E4473" t="str">
        <f>"0000"</f>
        <v>0000</v>
      </c>
      <c r="F4473" t="s">
        <v>108</v>
      </c>
      <c r="G4473" t="str">
        <f>"18"</f>
        <v>18</v>
      </c>
      <c r="H4473" t="s">
        <v>55</v>
      </c>
      <c r="I4473" t="s">
        <v>56</v>
      </c>
      <c r="J4473" t="s">
        <v>20170</v>
      </c>
      <c r="K4473">
        <v>0</v>
      </c>
      <c r="L4473">
        <v>129461</v>
      </c>
      <c r="M4473">
        <v>2.97</v>
      </c>
      <c r="N4473" t="str">
        <f t="shared" si="515"/>
        <v>0000</v>
      </c>
      <c r="O4473">
        <v>6331</v>
      </c>
      <c r="P4473" t="s">
        <v>58</v>
      </c>
      <c r="Q4473" t="s">
        <v>265</v>
      </c>
      <c r="R4473" t="s">
        <v>266</v>
      </c>
      <c r="T4473" t="s">
        <v>61</v>
      </c>
      <c r="V4473" t="s">
        <v>21420</v>
      </c>
      <c r="W4473">
        <v>30310</v>
      </c>
      <c r="X4473">
        <v>30310</v>
      </c>
      <c r="Y4473">
        <v>0</v>
      </c>
      <c r="Z4473">
        <v>30310</v>
      </c>
      <c r="AA4473">
        <v>30310</v>
      </c>
      <c r="AB4473" t="s">
        <v>72</v>
      </c>
      <c r="AC4473" s="1">
        <v>37987</v>
      </c>
      <c r="AD4473">
        <v>32500</v>
      </c>
      <c r="AE4473">
        <v>1681</v>
      </c>
      <c r="AF4473">
        <v>1535</v>
      </c>
      <c r="AG4473" t="s">
        <v>103</v>
      </c>
      <c r="AH4473" t="s">
        <v>76</v>
      </c>
      <c r="AR4473">
        <v>0</v>
      </c>
      <c r="AW4473" t="s">
        <v>15349</v>
      </c>
      <c r="AX4473" t="s">
        <v>15350</v>
      </c>
      <c r="AY4473" t="s">
        <v>9183</v>
      </c>
      <c r="AZ4473" t="s">
        <v>70</v>
      </c>
    </row>
    <row r="4474" spans="1:52" x14ac:dyDescent="0.3">
      <c r="A4474">
        <v>2108215</v>
      </c>
      <c r="B4474" t="s">
        <v>21421</v>
      </c>
      <c r="C4474" t="str">
        <f t="shared" si="516"/>
        <v>7492</v>
      </c>
      <c r="D4474" t="s">
        <v>20169</v>
      </c>
      <c r="E4474" t="str">
        <f>"0000"</f>
        <v>0000</v>
      </c>
      <c r="F4474" t="s">
        <v>108</v>
      </c>
      <c r="G4474" t="str">
        <f>"18"</f>
        <v>18</v>
      </c>
      <c r="H4474" t="s">
        <v>55</v>
      </c>
      <c r="I4474" t="s">
        <v>56</v>
      </c>
      <c r="J4474" t="s">
        <v>20170</v>
      </c>
      <c r="K4474">
        <v>0</v>
      </c>
      <c r="L4474">
        <v>129461</v>
      </c>
      <c r="M4474">
        <v>2.97</v>
      </c>
      <c r="N4474" t="str">
        <f t="shared" si="515"/>
        <v>0000</v>
      </c>
      <c r="O4474">
        <v>6349</v>
      </c>
      <c r="P4474" t="s">
        <v>58</v>
      </c>
      <c r="Q4474" t="s">
        <v>265</v>
      </c>
      <c r="R4474" t="s">
        <v>266</v>
      </c>
      <c r="T4474" t="s">
        <v>61</v>
      </c>
      <c r="V4474" t="s">
        <v>21422</v>
      </c>
      <c r="W4474">
        <v>30310</v>
      </c>
      <c r="X4474">
        <v>30310</v>
      </c>
      <c r="Y4474">
        <v>0</v>
      </c>
      <c r="Z4474">
        <v>30310</v>
      </c>
      <c r="AA4474">
        <v>30310</v>
      </c>
      <c r="AB4474" t="s">
        <v>72</v>
      </c>
      <c r="AC4474" s="1">
        <v>36008</v>
      </c>
      <c r="AD4474">
        <v>29000</v>
      </c>
      <c r="AE4474">
        <v>1259</v>
      </c>
      <c r="AF4474">
        <v>1247</v>
      </c>
      <c r="AG4474" t="s">
        <v>103</v>
      </c>
      <c r="AH4474" t="s">
        <v>873</v>
      </c>
      <c r="AR4474">
        <v>0</v>
      </c>
      <c r="AW4474" t="s">
        <v>21423</v>
      </c>
      <c r="AY4474" t="s">
        <v>21424</v>
      </c>
      <c r="AZ4474" t="s">
        <v>21425</v>
      </c>
    </row>
    <row r="4475" spans="1:52" x14ac:dyDescent="0.3">
      <c r="A4475">
        <v>2108690</v>
      </c>
      <c r="B4475" t="s">
        <v>21426</v>
      </c>
      <c r="C4475" t="str">
        <f t="shared" si="516"/>
        <v>7492</v>
      </c>
      <c r="D4475" t="s">
        <v>20169</v>
      </c>
      <c r="E4475" t="str">
        <f>"0100"</f>
        <v>0100</v>
      </c>
      <c r="F4475" t="s">
        <v>54</v>
      </c>
      <c r="G4475" t="str">
        <f t="shared" ref="G4475:G4484" si="522">"19"</f>
        <v>19</v>
      </c>
      <c r="H4475" t="s">
        <v>55</v>
      </c>
      <c r="I4475" t="s">
        <v>56</v>
      </c>
      <c r="J4475" t="s">
        <v>20170</v>
      </c>
      <c r="K4475">
        <v>1</v>
      </c>
      <c r="L4475">
        <v>120000</v>
      </c>
      <c r="M4475">
        <v>2.75</v>
      </c>
      <c r="N4475" t="str">
        <f t="shared" si="515"/>
        <v>0000</v>
      </c>
      <c r="O4475">
        <v>6381</v>
      </c>
      <c r="P4475" t="s">
        <v>58</v>
      </c>
      <c r="Q4475" t="s">
        <v>265</v>
      </c>
      <c r="R4475" t="s">
        <v>266</v>
      </c>
      <c r="T4475" t="s">
        <v>61</v>
      </c>
      <c r="V4475" t="s">
        <v>21427</v>
      </c>
      <c r="W4475">
        <v>334944</v>
      </c>
      <c r="X4475">
        <v>28100</v>
      </c>
      <c r="Y4475">
        <v>306844</v>
      </c>
      <c r="Z4475">
        <v>319592</v>
      </c>
      <c r="AA4475">
        <v>293592</v>
      </c>
      <c r="AB4475" t="s">
        <v>63</v>
      </c>
      <c r="AC4475" s="1">
        <v>42790</v>
      </c>
      <c r="AD4475">
        <v>365000</v>
      </c>
      <c r="AE4475">
        <v>2813</v>
      </c>
      <c r="AF4475">
        <v>1789</v>
      </c>
      <c r="AG4475" t="s">
        <v>64</v>
      </c>
      <c r="AH4475" t="s">
        <v>76</v>
      </c>
      <c r="AI4475">
        <v>1</v>
      </c>
      <c r="AJ4475">
        <v>2004</v>
      </c>
      <c r="AK4475">
        <v>4</v>
      </c>
      <c r="AL4475">
        <v>3</v>
      </c>
      <c r="AN4475">
        <v>3467</v>
      </c>
      <c r="AO4475">
        <v>32</v>
      </c>
      <c r="AP4475" t="s">
        <v>63</v>
      </c>
      <c r="AQ4475" t="s">
        <v>66</v>
      </c>
      <c r="AR4475">
        <v>4689</v>
      </c>
      <c r="AW4475" t="s">
        <v>21428</v>
      </c>
      <c r="AX4475" t="s">
        <v>21429</v>
      </c>
      <c r="AY4475" t="s">
        <v>21430</v>
      </c>
      <c r="AZ4475" t="s">
        <v>70</v>
      </c>
    </row>
    <row r="4476" spans="1:52" x14ac:dyDescent="0.3">
      <c r="A4476">
        <v>2108711</v>
      </c>
      <c r="B4476" t="s">
        <v>21431</v>
      </c>
      <c r="C4476" t="str">
        <f t="shared" si="516"/>
        <v>7492</v>
      </c>
      <c r="D4476" t="s">
        <v>20169</v>
      </c>
      <c r="E4476" t="str">
        <f>"0100"</f>
        <v>0100</v>
      </c>
      <c r="F4476" t="s">
        <v>54</v>
      </c>
      <c r="G4476" t="str">
        <f t="shared" si="522"/>
        <v>19</v>
      </c>
      <c r="H4476" t="s">
        <v>55</v>
      </c>
      <c r="I4476" t="s">
        <v>56</v>
      </c>
      <c r="J4476" t="s">
        <v>20170</v>
      </c>
      <c r="K4476">
        <v>1</v>
      </c>
      <c r="L4476">
        <v>120000</v>
      </c>
      <c r="M4476">
        <v>2.75</v>
      </c>
      <c r="N4476" t="str">
        <f t="shared" ref="N4476:N4539" si="523">"0000"</f>
        <v>0000</v>
      </c>
      <c r="O4476">
        <v>5633</v>
      </c>
      <c r="P4476" t="s">
        <v>58</v>
      </c>
      <c r="Q4476" t="s">
        <v>21388</v>
      </c>
      <c r="R4476" t="s">
        <v>82</v>
      </c>
      <c r="T4476" t="s">
        <v>61</v>
      </c>
      <c r="V4476" t="s">
        <v>21432</v>
      </c>
      <c r="W4476">
        <v>239393</v>
      </c>
      <c r="X4476">
        <v>28100</v>
      </c>
      <c r="Y4476">
        <v>211293</v>
      </c>
      <c r="Z4476">
        <v>191142</v>
      </c>
      <c r="AA4476">
        <v>166142</v>
      </c>
      <c r="AB4476" t="s">
        <v>63</v>
      </c>
      <c r="AC4476" s="1">
        <v>36982</v>
      </c>
      <c r="AD4476">
        <v>16000</v>
      </c>
      <c r="AE4476">
        <v>1421</v>
      </c>
      <c r="AF4476">
        <v>1083</v>
      </c>
      <c r="AG4476" t="s">
        <v>103</v>
      </c>
      <c r="AH4476" t="s">
        <v>76</v>
      </c>
      <c r="AI4476">
        <v>1</v>
      </c>
      <c r="AJ4476">
        <v>2001</v>
      </c>
      <c r="AK4476">
        <v>3</v>
      </c>
      <c r="AL4476">
        <v>2</v>
      </c>
      <c r="AN4476">
        <v>2101</v>
      </c>
      <c r="AO4476">
        <v>32</v>
      </c>
      <c r="AP4476" t="s">
        <v>63</v>
      </c>
      <c r="AQ4476" t="s">
        <v>66</v>
      </c>
      <c r="AR4476">
        <v>3264</v>
      </c>
      <c r="AW4476" t="s">
        <v>21433</v>
      </c>
      <c r="AX4476" t="s">
        <v>21434</v>
      </c>
      <c r="AY4476" t="s">
        <v>21435</v>
      </c>
      <c r="AZ4476" t="s">
        <v>70</v>
      </c>
    </row>
    <row r="4477" spans="1:52" x14ac:dyDescent="0.3">
      <c r="A4477">
        <v>2108801</v>
      </c>
      <c r="B4477" t="s">
        <v>21436</v>
      </c>
      <c r="C4477" t="str">
        <f t="shared" si="516"/>
        <v>7492</v>
      </c>
      <c r="D4477" t="s">
        <v>20169</v>
      </c>
      <c r="E4477" t="str">
        <f>"0000"</f>
        <v>0000</v>
      </c>
      <c r="F4477" t="s">
        <v>108</v>
      </c>
      <c r="G4477" t="str">
        <f t="shared" si="522"/>
        <v>19</v>
      </c>
      <c r="H4477" t="s">
        <v>55</v>
      </c>
      <c r="I4477" t="s">
        <v>56</v>
      </c>
      <c r="J4477" t="s">
        <v>20170</v>
      </c>
      <c r="K4477">
        <v>0</v>
      </c>
      <c r="L4477">
        <v>120000</v>
      </c>
      <c r="M4477">
        <v>2.75</v>
      </c>
      <c r="N4477" t="str">
        <f t="shared" si="523"/>
        <v>0000</v>
      </c>
      <c r="O4477">
        <v>6429</v>
      </c>
      <c r="P4477" t="s">
        <v>58</v>
      </c>
      <c r="Q4477" t="s">
        <v>265</v>
      </c>
      <c r="R4477" t="s">
        <v>266</v>
      </c>
      <c r="T4477" t="s">
        <v>61</v>
      </c>
      <c r="V4477" t="s">
        <v>21437</v>
      </c>
      <c r="W4477">
        <v>28100</v>
      </c>
      <c r="X4477">
        <v>28100</v>
      </c>
      <c r="Y4477">
        <v>0</v>
      </c>
      <c r="Z4477">
        <v>28100</v>
      </c>
      <c r="AA4477">
        <v>28100</v>
      </c>
      <c r="AB4477" t="s">
        <v>72</v>
      </c>
      <c r="AC4477" s="1">
        <v>35735</v>
      </c>
      <c r="AD4477">
        <v>24000</v>
      </c>
      <c r="AE4477">
        <v>1217</v>
      </c>
      <c r="AF4477">
        <v>77</v>
      </c>
      <c r="AG4477" t="s">
        <v>103</v>
      </c>
      <c r="AH4477" t="s">
        <v>873</v>
      </c>
      <c r="AR4477">
        <v>0</v>
      </c>
      <c r="AW4477" t="s">
        <v>21438</v>
      </c>
      <c r="AY4477" t="s">
        <v>21439</v>
      </c>
      <c r="AZ4477" t="s">
        <v>21440</v>
      </c>
    </row>
    <row r="4478" spans="1:52" x14ac:dyDescent="0.3">
      <c r="A4478">
        <v>2108851</v>
      </c>
      <c r="B4478" t="s">
        <v>21441</v>
      </c>
      <c r="C4478" t="str">
        <f t="shared" si="516"/>
        <v>7492</v>
      </c>
      <c r="D4478" t="s">
        <v>20169</v>
      </c>
      <c r="E4478" t="str">
        <f>"0100"</f>
        <v>0100</v>
      </c>
      <c r="F4478" t="s">
        <v>54</v>
      </c>
      <c r="G4478" t="str">
        <f t="shared" si="522"/>
        <v>19</v>
      </c>
      <c r="H4478" t="s">
        <v>55</v>
      </c>
      <c r="I4478" t="s">
        <v>56</v>
      </c>
      <c r="J4478" t="s">
        <v>20170</v>
      </c>
      <c r="K4478">
        <v>1</v>
      </c>
      <c r="L4478">
        <v>119999</v>
      </c>
      <c r="M4478">
        <v>2.75</v>
      </c>
      <c r="N4478" t="str">
        <f t="shared" si="523"/>
        <v>0000</v>
      </c>
      <c r="O4478">
        <v>6435</v>
      </c>
      <c r="P4478" t="s">
        <v>58</v>
      </c>
      <c r="Q4478" t="s">
        <v>265</v>
      </c>
      <c r="R4478" t="s">
        <v>266</v>
      </c>
      <c r="T4478" t="s">
        <v>61</v>
      </c>
      <c r="V4478" t="s">
        <v>21442</v>
      </c>
      <c r="W4478">
        <v>303131</v>
      </c>
      <c r="X4478">
        <v>28100</v>
      </c>
      <c r="Y4478">
        <v>275031</v>
      </c>
      <c r="Z4478">
        <v>240438</v>
      </c>
      <c r="AA4478">
        <v>215438</v>
      </c>
      <c r="AB4478" t="s">
        <v>63</v>
      </c>
      <c r="AC4478" s="1">
        <v>35977</v>
      </c>
      <c r="AD4478">
        <v>28000</v>
      </c>
      <c r="AE4478">
        <v>1256</v>
      </c>
      <c r="AF4478">
        <v>473</v>
      </c>
      <c r="AG4478" t="s">
        <v>103</v>
      </c>
      <c r="AH4478" t="s">
        <v>873</v>
      </c>
      <c r="AI4478">
        <v>1</v>
      </c>
      <c r="AJ4478">
        <v>2000</v>
      </c>
      <c r="AK4478">
        <v>4</v>
      </c>
      <c r="AL4478">
        <v>2</v>
      </c>
      <c r="AN4478">
        <v>3029</v>
      </c>
      <c r="AO4478">
        <v>32</v>
      </c>
      <c r="AP4478" t="s">
        <v>63</v>
      </c>
      <c r="AQ4478" t="s">
        <v>66</v>
      </c>
      <c r="AR4478">
        <v>3633</v>
      </c>
      <c r="AW4478" t="s">
        <v>21443</v>
      </c>
      <c r="AX4478" t="s">
        <v>21444</v>
      </c>
      <c r="AY4478" t="s">
        <v>21445</v>
      </c>
      <c r="AZ4478" t="s">
        <v>70</v>
      </c>
    </row>
    <row r="4479" spans="1:52" x14ac:dyDescent="0.3">
      <c r="A4479">
        <v>2109408</v>
      </c>
      <c r="B4479" t="s">
        <v>21446</v>
      </c>
      <c r="C4479" t="str">
        <f t="shared" si="516"/>
        <v>7492</v>
      </c>
      <c r="D4479" t="s">
        <v>20169</v>
      </c>
      <c r="E4479" t="str">
        <f>"0100"</f>
        <v>0100</v>
      </c>
      <c r="F4479" t="s">
        <v>54</v>
      </c>
      <c r="G4479" t="str">
        <f t="shared" si="522"/>
        <v>19</v>
      </c>
      <c r="H4479" t="s">
        <v>55</v>
      </c>
      <c r="I4479" t="s">
        <v>56</v>
      </c>
      <c r="J4479" t="s">
        <v>20170</v>
      </c>
      <c r="K4479">
        <v>1</v>
      </c>
      <c r="L4479">
        <v>120000</v>
      </c>
      <c r="M4479">
        <v>2.75</v>
      </c>
      <c r="N4479" t="str">
        <f t="shared" si="523"/>
        <v>0000</v>
      </c>
      <c r="O4479">
        <v>2807</v>
      </c>
      <c r="P4479" t="s">
        <v>72</v>
      </c>
      <c r="Q4479" t="s">
        <v>21235</v>
      </c>
      <c r="R4479" t="s">
        <v>140</v>
      </c>
      <c r="T4479" t="s">
        <v>61</v>
      </c>
      <c r="V4479" t="s">
        <v>21447</v>
      </c>
      <c r="W4479">
        <v>303909</v>
      </c>
      <c r="X4479">
        <v>28100</v>
      </c>
      <c r="Y4479">
        <v>275809</v>
      </c>
      <c r="Z4479">
        <v>300536</v>
      </c>
      <c r="AA4479">
        <v>270536</v>
      </c>
      <c r="AB4479" t="s">
        <v>63</v>
      </c>
      <c r="AC4479" s="1">
        <v>42989</v>
      </c>
      <c r="AD4479">
        <v>25000</v>
      </c>
      <c r="AE4479">
        <v>2853</v>
      </c>
      <c r="AF4479">
        <v>2357</v>
      </c>
      <c r="AG4479" t="s">
        <v>103</v>
      </c>
      <c r="AH4479" t="s">
        <v>76</v>
      </c>
      <c r="AI4479">
        <v>1</v>
      </c>
      <c r="AJ4479">
        <v>2018</v>
      </c>
      <c r="AK4479">
        <v>3</v>
      </c>
      <c r="AL4479">
        <v>2</v>
      </c>
      <c r="AN4479">
        <v>3085</v>
      </c>
      <c r="AO4479">
        <v>32</v>
      </c>
      <c r="AP4479" t="s">
        <v>63</v>
      </c>
      <c r="AQ4479" t="s">
        <v>66</v>
      </c>
      <c r="AR4479">
        <v>4419</v>
      </c>
      <c r="AW4479" t="s">
        <v>21448</v>
      </c>
      <c r="AX4479" t="s">
        <v>21449</v>
      </c>
      <c r="AY4479" t="s">
        <v>21450</v>
      </c>
      <c r="AZ4479" t="s">
        <v>70</v>
      </c>
    </row>
    <row r="4480" spans="1:52" x14ac:dyDescent="0.3">
      <c r="A4480">
        <v>2109505</v>
      </c>
      <c r="B4480" t="s">
        <v>21451</v>
      </c>
      <c r="C4480" t="str">
        <f t="shared" si="516"/>
        <v>7492</v>
      </c>
      <c r="D4480" t="s">
        <v>20169</v>
      </c>
      <c r="E4480" t="str">
        <f>"0100"</f>
        <v>0100</v>
      </c>
      <c r="F4480" t="s">
        <v>54</v>
      </c>
      <c r="G4480" t="str">
        <f t="shared" si="522"/>
        <v>19</v>
      </c>
      <c r="H4480" t="s">
        <v>55</v>
      </c>
      <c r="I4480" t="s">
        <v>56</v>
      </c>
      <c r="J4480" t="s">
        <v>20170</v>
      </c>
      <c r="K4480">
        <v>1</v>
      </c>
      <c r="L4480">
        <v>120000</v>
      </c>
      <c r="M4480">
        <v>2.75</v>
      </c>
      <c r="N4480" t="str">
        <f t="shared" si="523"/>
        <v>0000</v>
      </c>
      <c r="O4480">
        <v>2693</v>
      </c>
      <c r="P4480" t="s">
        <v>72</v>
      </c>
      <c r="Q4480" t="s">
        <v>21235</v>
      </c>
      <c r="R4480" t="s">
        <v>140</v>
      </c>
      <c r="T4480" t="s">
        <v>61</v>
      </c>
      <c r="V4480" t="s">
        <v>21452</v>
      </c>
      <c r="W4480">
        <v>359500</v>
      </c>
      <c r="X4480">
        <v>28100</v>
      </c>
      <c r="Y4480">
        <v>331400</v>
      </c>
      <c r="Z4480">
        <v>287159</v>
      </c>
      <c r="AA4480">
        <v>262159</v>
      </c>
      <c r="AB4480" t="s">
        <v>63</v>
      </c>
      <c r="AC4480" s="1">
        <v>37377</v>
      </c>
      <c r="AD4480">
        <v>18000</v>
      </c>
      <c r="AE4480">
        <v>1506</v>
      </c>
      <c r="AF4480">
        <v>1995</v>
      </c>
      <c r="AG4480" t="s">
        <v>103</v>
      </c>
      <c r="AH4480" t="s">
        <v>76</v>
      </c>
      <c r="AI4480">
        <v>1</v>
      </c>
      <c r="AJ4480">
        <v>2004</v>
      </c>
      <c r="AK4480">
        <v>3</v>
      </c>
      <c r="AL4480">
        <v>4</v>
      </c>
      <c r="AN4480">
        <v>3229</v>
      </c>
      <c r="AO4480">
        <v>32</v>
      </c>
      <c r="AP4480" t="s">
        <v>63</v>
      </c>
      <c r="AQ4480" t="s">
        <v>66</v>
      </c>
      <c r="AR4480">
        <v>4931</v>
      </c>
      <c r="AW4480" t="s">
        <v>21453</v>
      </c>
      <c r="AX4480" t="s">
        <v>21454</v>
      </c>
      <c r="AY4480" t="s">
        <v>21455</v>
      </c>
      <c r="AZ4480" t="s">
        <v>70</v>
      </c>
    </row>
    <row r="4481" spans="1:52" x14ac:dyDescent="0.3">
      <c r="A4481">
        <v>2109645</v>
      </c>
      <c r="B4481" t="s">
        <v>21456</v>
      </c>
      <c r="C4481" t="str">
        <f t="shared" si="516"/>
        <v>7492</v>
      </c>
      <c r="D4481" t="s">
        <v>20169</v>
      </c>
      <c r="E4481" t="str">
        <f>"0000"</f>
        <v>0000</v>
      </c>
      <c r="F4481" t="s">
        <v>108</v>
      </c>
      <c r="G4481" t="str">
        <f t="shared" si="522"/>
        <v>19</v>
      </c>
      <c r="H4481" t="s">
        <v>55</v>
      </c>
      <c r="I4481" t="s">
        <v>56</v>
      </c>
      <c r="J4481" t="s">
        <v>20170</v>
      </c>
      <c r="K4481">
        <v>0</v>
      </c>
      <c r="L4481">
        <v>120000</v>
      </c>
      <c r="M4481">
        <v>2.75</v>
      </c>
      <c r="N4481" t="str">
        <f t="shared" si="523"/>
        <v>0000</v>
      </c>
      <c r="O4481">
        <v>2806</v>
      </c>
      <c r="P4481" t="s">
        <v>72</v>
      </c>
      <c r="Q4481" t="s">
        <v>20212</v>
      </c>
      <c r="R4481" t="s">
        <v>140</v>
      </c>
      <c r="T4481" t="s">
        <v>61</v>
      </c>
      <c r="V4481" t="s">
        <v>21457</v>
      </c>
      <c r="W4481">
        <v>28100</v>
      </c>
      <c r="X4481">
        <v>28100</v>
      </c>
      <c r="Y4481">
        <v>0</v>
      </c>
      <c r="Z4481">
        <v>28100</v>
      </c>
      <c r="AA4481">
        <v>28100</v>
      </c>
      <c r="AB4481" t="s">
        <v>72</v>
      </c>
      <c r="AC4481" s="1">
        <v>43627</v>
      </c>
      <c r="AD4481">
        <v>40000</v>
      </c>
      <c r="AE4481">
        <v>2984</v>
      </c>
      <c r="AF4481">
        <v>2264</v>
      </c>
      <c r="AG4481" t="s">
        <v>103</v>
      </c>
      <c r="AH4481" t="s">
        <v>76</v>
      </c>
      <c r="AR4481">
        <v>0</v>
      </c>
      <c r="AW4481" t="s">
        <v>21458</v>
      </c>
      <c r="AX4481" t="s">
        <v>21459</v>
      </c>
      <c r="AY4481" t="s">
        <v>21460</v>
      </c>
      <c r="AZ4481" t="s">
        <v>21461</v>
      </c>
    </row>
    <row r="4482" spans="1:52" x14ac:dyDescent="0.3">
      <c r="A4482">
        <v>2109696</v>
      </c>
      <c r="B4482" t="s">
        <v>21462</v>
      </c>
      <c r="C4482" t="str">
        <f t="shared" ref="C4482:C4545" si="524">"7492"</f>
        <v>7492</v>
      </c>
      <c r="D4482" t="s">
        <v>20169</v>
      </c>
      <c r="E4482" t="str">
        <f>"0000"</f>
        <v>0000</v>
      </c>
      <c r="F4482" t="s">
        <v>108</v>
      </c>
      <c r="G4482" t="str">
        <f t="shared" si="522"/>
        <v>19</v>
      </c>
      <c r="H4482" t="s">
        <v>55</v>
      </c>
      <c r="I4482" t="s">
        <v>56</v>
      </c>
      <c r="J4482" t="s">
        <v>20170</v>
      </c>
      <c r="K4482">
        <v>0</v>
      </c>
      <c r="L4482">
        <v>135169</v>
      </c>
      <c r="M4482">
        <v>3.1</v>
      </c>
      <c r="N4482" t="str">
        <f t="shared" si="523"/>
        <v>0000</v>
      </c>
      <c r="O4482">
        <v>2942</v>
      </c>
      <c r="P4482" t="s">
        <v>72</v>
      </c>
      <c r="Q4482" t="s">
        <v>20212</v>
      </c>
      <c r="R4482" t="s">
        <v>140</v>
      </c>
      <c r="T4482" t="s">
        <v>61</v>
      </c>
      <c r="V4482" t="s">
        <v>21463</v>
      </c>
      <c r="W4482">
        <v>31650</v>
      </c>
      <c r="X4482">
        <v>31650</v>
      </c>
      <c r="Y4482">
        <v>0</v>
      </c>
      <c r="Z4482">
        <v>31650</v>
      </c>
      <c r="AA4482">
        <v>31650</v>
      </c>
      <c r="AB4482" t="s">
        <v>72</v>
      </c>
      <c r="AC4482" s="1">
        <v>36100</v>
      </c>
      <c r="AD4482">
        <v>34200</v>
      </c>
      <c r="AE4482">
        <v>1273</v>
      </c>
      <c r="AF4482">
        <v>1766</v>
      </c>
      <c r="AG4482" t="s">
        <v>103</v>
      </c>
      <c r="AH4482" t="s">
        <v>873</v>
      </c>
      <c r="AR4482">
        <v>0</v>
      </c>
      <c r="AW4482" t="s">
        <v>21464</v>
      </c>
      <c r="AY4482" t="s">
        <v>21465</v>
      </c>
      <c r="AZ4482" t="s">
        <v>21466</v>
      </c>
    </row>
    <row r="4483" spans="1:52" x14ac:dyDescent="0.3">
      <c r="A4483">
        <v>2109891</v>
      </c>
      <c r="B4483" t="s">
        <v>21467</v>
      </c>
      <c r="C4483" t="str">
        <f t="shared" si="524"/>
        <v>7492</v>
      </c>
      <c r="D4483" t="s">
        <v>20169</v>
      </c>
      <c r="E4483" t="str">
        <f>"0000"</f>
        <v>0000</v>
      </c>
      <c r="F4483" t="s">
        <v>108</v>
      </c>
      <c r="G4483" t="str">
        <f t="shared" si="522"/>
        <v>19</v>
      </c>
      <c r="H4483" t="s">
        <v>55</v>
      </c>
      <c r="I4483" t="s">
        <v>56</v>
      </c>
      <c r="J4483" t="s">
        <v>20170</v>
      </c>
      <c r="K4483">
        <v>0</v>
      </c>
      <c r="L4483">
        <v>125597</v>
      </c>
      <c r="M4483">
        <v>2.88</v>
      </c>
      <c r="N4483" t="str">
        <f t="shared" si="523"/>
        <v>0000</v>
      </c>
      <c r="O4483">
        <v>2862</v>
      </c>
      <c r="P4483" t="s">
        <v>72</v>
      </c>
      <c r="Q4483" t="s">
        <v>21235</v>
      </c>
      <c r="R4483" t="s">
        <v>140</v>
      </c>
      <c r="T4483" t="s">
        <v>61</v>
      </c>
      <c r="V4483" t="s">
        <v>21468</v>
      </c>
      <c r="W4483">
        <v>29410</v>
      </c>
      <c r="X4483">
        <v>29410</v>
      </c>
      <c r="Y4483">
        <v>0</v>
      </c>
      <c r="Z4483">
        <v>29410</v>
      </c>
      <c r="AA4483">
        <v>29410</v>
      </c>
      <c r="AB4483" t="s">
        <v>72</v>
      </c>
      <c r="AC4483" s="1">
        <v>33178</v>
      </c>
      <c r="AD4483">
        <v>23900</v>
      </c>
      <c r="AE4483">
        <v>878</v>
      </c>
      <c r="AF4483">
        <v>705</v>
      </c>
      <c r="AG4483" t="s">
        <v>103</v>
      </c>
      <c r="AH4483" t="s">
        <v>873</v>
      </c>
      <c r="AR4483">
        <v>0</v>
      </c>
      <c r="AW4483" t="s">
        <v>21469</v>
      </c>
      <c r="AY4483" t="s">
        <v>21470</v>
      </c>
      <c r="AZ4483" t="s">
        <v>21471</v>
      </c>
    </row>
    <row r="4484" spans="1:52" x14ac:dyDescent="0.3">
      <c r="A4484">
        <v>2110261</v>
      </c>
      <c r="B4484" t="s">
        <v>21472</v>
      </c>
      <c r="C4484" t="str">
        <f t="shared" si="524"/>
        <v>7492</v>
      </c>
      <c r="D4484" t="s">
        <v>20169</v>
      </c>
      <c r="E4484" t="str">
        <f>"0100"</f>
        <v>0100</v>
      </c>
      <c r="F4484" t="s">
        <v>54</v>
      </c>
      <c r="G4484" t="str">
        <f t="shared" si="522"/>
        <v>19</v>
      </c>
      <c r="H4484" t="s">
        <v>55</v>
      </c>
      <c r="I4484" t="s">
        <v>56</v>
      </c>
      <c r="J4484" t="s">
        <v>20170</v>
      </c>
      <c r="K4484">
        <v>1</v>
      </c>
      <c r="L4484">
        <v>120000</v>
      </c>
      <c r="M4484">
        <v>2.75</v>
      </c>
      <c r="N4484" t="str">
        <f t="shared" si="523"/>
        <v>0000</v>
      </c>
      <c r="O4484">
        <v>2440</v>
      </c>
      <c r="P4484" t="s">
        <v>72</v>
      </c>
      <c r="Q4484" t="s">
        <v>20212</v>
      </c>
      <c r="R4484" t="s">
        <v>140</v>
      </c>
      <c r="T4484" t="s">
        <v>61</v>
      </c>
      <c r="V4484" t="s">
        <v>21473</v>
      </c>
      <c r="W4484">
        <v>264901</v>
      </c>
      <c r="X4484">
        <v>28100</v>
      </c>
      <c r="Y4484">
        <v>236801</v>
      </c>
      <c r="Z4484">
        <v>199644</v>
      </c>
      <c r="AA4484">
        <v>174644</v>
      </c>
      <c r="AB4484" t="s">
        <v>63</v>
      </c>
      <c r="AC4484" s="1">
        <v>43290</v>
      </c>
      <c r="AD4484">
        <v>359000</v>
      </c>
      <c r="AE4484">
        <v>2912</v>
      </c>
      <c r="AF4484">
        <v>1121</v>
      </c>
      <c r="AG4484" t="s">
        <v>64</v>
      </c>
      <c r="AH4484" t="s">
        <v>76</v>
      </c>
      <c r="AI4484">
        <v>1</v>
      </c>
      <c r="AJ4484">
        <v>1994</v>
      </c>
      <c r="AK4484">
        <v>3</v>
      </c>
      <c r="AL4484">
        <v>2</v>
      </c>
      <c r="AN4484">
        <v>2222</v>
      </c>
      <c r="AO4484">
        <v>32</v>
      </c>
      <c r="AP4484" t="s">
        <v>63</v>
      </c>
      <c r="AQ4484" t="s">
        <v>66</v>
      </c>
      <c r="AR4484">
        <v>3496</v>
      </c>
      <c r="AW4484" t="s">
        <v>21474</v>
      </c>
      <c r="AX4484" t="s">
        <v>21475</v>
      </c>
      <c r="AY4484" t="s">
        <v>21476</v>
      </c>
      <c r="AZ4484" t="s">
        <v>70</v>
      </c>
    </row>
    <row r="4485" spans="1:52" x14ac:dyDescent="0.3">
      <c r="A4485">
        <v>2106875</v>
      </c>
      <c r="B4485" t="s">
        <v>21477</v>
      </c>
      <c r="C4485" t="str">
        <f t="shared" si="524"/>
        <v>7492</v>
      </c>
      <c r="D4485" t="s">
        <v>20169</v>
      </c>
      <c r="E4485" t="str">
        <f>"0100"</f>
        <v>0100</v>
      </c>
      <c r="F4485" t="s">
        <v>54</v>
      </c>
      <c r="G4485" t="str">
        <f>"13"</f>
        <v>13</v>
      </c>
      <c r="H4485" t="s">
        <v>55</v>
      </c>
      <c r="I4485" t="s">
        <v>3086</v>
      </c>
      <c r="J4485" t="s">
        <v>20170</v>
      </c>
      <c r="K4485">
        <v>1</v>
      </c>
      <c r="L4485">
        <v>120000</v>
      </c>
      <c r="M4485">
        <v>2.75</v>
      </c>
      <c r="N4485" t="str">
        <f t="shared" si="523"/>
        <v>0000</v>
      </c>
      <c r="O4485">
        <v>3275</v>
      </c>
      <c r="P4485" t="s">
        <v>72</v>
      </c>
      <c r="Q4485" t="s">
        <v>20212</v>
      </c>
      <c r="R4485" t="s">
        <v>140</v>
      </c>
      <c r="T4485" t="s">
        <v>61</v>
      </c>
      <c r="V4485" t="s">
        <v>21478</v>
      </c>
      <c r="W4485">
        <v>228233</v>
      </c>
      <c r="X4485">
        <v>28100</v>
      </c>
      <c r="Y4485">
        <v>200133</v>
      </c>
      <c r="Z4485">
        <v>185112</v>
      </c>
      <c r="AA4485">
        <v>160112</v>
      </c>
      <c r="AB4485" t="s">
        <v>63</v>
      </c>
      <c r="AC4485" s="1">
        <v>37681</v>
      </c>
      <c r="AD4485">
        <v>200500</v>
      </c>
      <c r="AE4485">
        <v>1580</v>
      </c>
      <c r="AF4485">
        <v>1845</v>
      </c>
      <c r="AG4485" t="s">
        <v>64</v>
      </c>
      <c r="AH4485" t="s">
        <v>76</v>
      </c>
      <c r="AI4485">
        <v>1</v>
      </c>
      <c r="AJ4485">
        <v>1995</v>
      </c>
      <c r="AK4485">
        <v>3</v>
      </c>
      <c r="AL4485">
        <v>2</v>
      </c>
      <c r="AN4485">
        <v>1922</v>
      </c>
      <c r="AO4485">
        <v>32</v>
      </c>
      <c r="AP4485" t="s">
        <v>63</v>
      </c>
      <c r="AQ4485" t="s">
        <v>66</v>
      </c>
      <c r="AR4485">
        <v>2802</v>
      </c>
      <c r="AW4485" t="s">
        <v>21479</v>
      </c>
      <c r="AX4485" t="s">
        <v>21480</v>
      </c>
      <c r="AY4485" t="s">
        <v>21481</v>
      </c>
      <c r="AZ4485" t="s">
        <v>70</v>
      </c>
    </row>
    <row r="4486" spans="1:52" x14ac:dyDescent="0.3">
      <c r="A4486">
        <v>2107626</v>
      </c>
      <c r="B4486" t="s">
        <v>21482</v>
      </c>
      <c r="C4486" t="str">
        <f t="shared" si="524"/>
        <v>7492</v>
      </c>
      <c r="D4486" t="s">
        <v>20169</v>
      </c>
      <c r="E4486" t="str">
        <f>"0100"</f>
        <v>0100</v>
      </c>
      <c r="F4486" t="s">
        <v>54</v>
      </c>
      <c r="G4486" t="str">
        <f>"18"</f>
        <v>18</v>
      </c>
      <c r="H4486" t="s">
        <v>55</v>
      </c>
      <c r="I4486" t="s">
        <v>56</v>
      </c>
      <c r="J4486" t="s">
        <v>20170</v>
      </c>
      <c r="K4486">
        <v>1</v>
      </c>
      <c r="L4486">
        <v>120000</v>
      </c>
      <c r="M4486">
        <v>2.75</v>
      </c>
      <c r="N4486" t="str">
        <f t="shared" si="523"/>
        <v>0000</v>
      </c>
      <c r="O4486">
        <v>3340</v>
      </c>
      <c r="P4486" t="s">
        <v>72</v>
      </c>
      <c r="Q4486" t="s">
        <v>20262</v>
      </c>
      <c r="R4486" t="s">
        <v>140</v>
      </c>
      <c r="T4486" t="s">
        <v>61</v>
      </c>
      <c r="V4486" t="s">
        <v>21483</v>
      </c>
      <c r="W4486">
        <v>241486</v>
      </c>
      <c r="X4486">
        <v>28100</v>
      </c>
      <c r="Y4486">
        <v>213386</v>
      </c>
      <c r="Z4486">
        <v>174612</v>
      </c>
      <c r="AA4486">
        <v>144612</v>
      </c>
      <c r="AB4486" t="s">
        <v>63</v>
      </c>
      <c r="AC4486" s="1">
        <v>37926</v>
      </c>
      <c r="AD4486">
        <v>187900</v>
      </c>
      <c r="AE4486">
        <v>1662</v>
      </c>
      <c r="AF4486">
        <v>2436</v>
      </c>
      <c r="AG4486" t="s">
        <v>64</v>
      </c>
      <c r="AH4486" t="s">
        <v>76</v>
      </c>
      <c r="AI4486">
        <v>1</v>
      </c>
      <c r="AJ4486">
        <v>1992</v>
      </c>
      <c r="AK4486">
        <v>3</v>
      </c>
      <c r="AL4486">
        <v>2</v>
      </c>
      <c r="AN4486">
        <v>2685</v>
      </c>
      <c r="AO4486">
        <v>32</v>
      </c>
      <c r="AP4486" t="s">
        <v>63</v>
      </c>
      <c r="AQ4486" t="s">
        <v>66</v>
      </c>
      <c r="AR4486">
        <v>3662</v>
      </c>
      <c r="AW4486" t="s">
        <v>21484</v>
      </c>
      <c r="AX4486" t="s">
        <v>21485</v>
      </c>
      <c r="AY4486" t="s">
        <v>21486</v>
      </c>
      <c r="AZ4486" t="s">
        <v>20342</v>
      </c>
    </row>
    <row r="4487" spans="1:52" x14ac:dyDescent="0.3">
      <c r="A4487">
        <v>2108070</v>
      </c>
      <c r="B4487" t="s">
        <v>21487</v>
      </c>
      <c r="C4487" t="str">
        <f t="shared" si="524"/>
        <v>7492</v>
      </c>
      <c r="D4487" t="s">
        <v>20169</v>
      </c>
      <c r="E4487" t="str">
        <f>"0100"</f>
        <v>0100</v>
      </c>
      <c r="F4487" t="s">
        <v>54</v>
      </c>
      <c r="G4487" t="str">
        <f>"18"</f>
        <v>18</v>
      </c>
      <c r="H4487" t="s">
        <v>55</v>
      </c>
      <c r="I4487" t="s">
        <v>56</v>
      </c>
      <c r="J4487" t="s">
        <v>20170</v>
      </c>
      <c r="K4487">
        <v>1</v>
      </c>
      <c r="L4487">
        <v>126761</v>
      </c>
      <c r="M4487">
        <v>2.91</v>
      </c>
      <c r="N4487" t="str">
        <f t="shared" si="523"/>
        <v>0000</v>
      </c>
      <c r="O4487">
        <v>3111</v>
      </c>
      <c r="P4487" t="s">
        <v>72</v>
      </c>
      <c r="Q4487" t="s">
        <v>20262</v>
      </c>
      <c r="R4487" t="s">
        <v>140</v>
      </c>
      <c r="T4487" t="s">
        <v>61</v>
      </c>
      <c r="V4487" t="s">
        <v>21488</v>
      </c>
      <c r="W4487">
        <v>327516</v>
      </c>
      <c r="X4487">
        <v>29680</v>
      </c>
      <c r="Y4487">
        <v>297836</v>
      </c>
      <c r="Z4487">
        <v>184855</v>
      </c>
      <c r="AA4487">
        <v>159855</v>
      </c>
      <c r="AB4487" t="s">
        <v>63</v>
      </c>
      <c r="AC4487" s="1">
        <v>43735</v>
      </c>
      <c r="AD4487">
        <v>400000</v>
      </c>
      <c r="AE4487">
        <v>3009</v>
      </c>
      <c r="AF4487">
        <v>248</v>
      </c>
      <c r="AG4487" t="s">
        <v>64</v>
      </c>
      <c r="AH4487" t="s">
        <v>76</v>
      </c>
      <c r="AI4487">
        <v>1</v>
      </c>
      <c r="AJ4487">
        <v>2019</v>
      </c>
      <c r="AK4487">
        <v>4</v>
      </c>
      <c r="AL4487">
        <v>3</v>
      </c>
      <c r="AN4487">
        <v>2786</v>
      </c>
      <c r="AO4487">
        <v>32</v>
      </c>
      <c r="AP4487" t="s">
        <v>72</v>
      </c>
      <c r="AQ4487" t="s">
        <v>66</v>
      </c>
      <c r="AR4487">
        <v>4135</v>
      </c>
      <c r="AW4487" t="s">
        <v>21489</v>
      </c>
      <c r="AX4487" t="s">
        <v>21490</v>
      </c>
      <c r="AY4487" t="s">
        <v>21491</v>
      </c>
      <c r="AZ4487" t="s">
        <v>70</v>
      </c>
    </row>
    <row r="4488" spans="1:52" x14ac:dyDescent="0.3">
      <c r="A4488">
        <v>2108568</v>
      </c>
      <c r="B4488" t="s">
        <v>21492</v>
      </c>
      <c r="C4488" t="str">
        <f t="shared" si="524"/>
        <v>7492</v>
      </c>
      <c r="D4488" t="s">
        <v>20169</v>
      </c>
      <c r="E4488" t="str">
        <f>"0100"</f>
        <v>0100</v>
      </c>
      <c r="F4488" t="s">
        <v>54</v>
      </c>
      <c r="G4488" t="str">
        <f t="shared" ref="G4488:G4494" si="525">"19"</f>
        <v>19</v>
      </c>
      <c r="H4488" t="s">
        <v>55</v>
      </c>
      <c r="I4488" t="s">
        <v>56</v>
      </c>
      <c r="J4488" t="s">
        <v>20170</v>
      </c>
      <c r="K4488">
        <v>1</v>
      </c>
      <c r="L4488">
        <v>146925</v>
      </c>
      <c r="M4488">
        <v>3.37</v>
      </c>
      <c r="N4488" t="str">
        <f t="shared" si="523"/>
        <v>0000</v>
      </c>
      <c r="O4488">
        <v>2768</v>
      </c>
      <c r="P4488" t="s">
        <v>72</v>
      </c>
      <c r="Q4488" t="s">
        <v>20262</v>
      </c>
      <c r="R4488" t="s">
        <v>140</v>
      </c>
      <c r="T4488" t="s">
        <v>61</v>
      </c>
      <c r="V4488" t="s">
        <v>21493</v>
      </c>
      <c r="W4488">
        <v>187461</v>
      </c>
      <c r="X4488">
        <v>34400</v>
      </c>
      <c r="Y4488">
        <v>153061</v>
      </c>
      <c r="Z4488">
        <v>155905</v>
      </c>
      <c r="AA4488">
        <v>130905</v>
      </c>
      <c r="AB4488" t="s">
        <v>63</v>
      </c>
      <c r="AC4488" s="1">
        <v>42689</v>
      </c>
      <c r="AD4488">
        <v>228000</v>
      </c>
      <c r="AE4488">
        <v>2794</v>
      </c>
      <c r="AF4488">
        <v>99</v>
      </c>
      <c r="AG4488" t="s">
        <v>64</v>
      </c>
      <c r="AH4488" t="s">
        <v>76</v>
      </c>
      <c r="AI4488">
        <v>1</v>
      </c>
      <c r="AJ4488">
        <v>1994</v>
      </c>
      <c r="AK4488">
        <v>3</v>
      </c>
      <c r="AL4488">
        <v>2</v>
      </c>
      <c r="AN4488">
        <v>2012</v>
      </c>
      <c r="AO4488">
        <v>16</v>
      </c>
      <c r="AP4488" t="s">
        <v>72</v>
      </c>
      <c r="AQ4488" t="s">
        <v>66</v>
      </c>
      <c r="AR4488">
        <v>3344</v>
      </c>
      <c r="AW4488" t="s">
        <v>21494</v>
      </c>
      <c r="AX4488" t="s">
        <v>21495</v>
      </c>
      <c r="AY4488" t="s">
        <v>21496</v>
      </c>
      <c r="AZ4488" t="s">
        <v>20342</v>
      </c>
    </row>
    <row r="4489" spans="1:52" x14ac:dyDescent="0.3">
      <c r="A4489">
        <v>2108932</v>
      </c>
      <c r="B4489" t="s">
        <v>21497</v>
      </c>
      <c r="C4489" t="str">
        <f t="shared" si="524"/>
        <v>7492</v>
      </c>
      <c r="D4489" t="s">
        <v>20169</v>
      </c>
      <c r="E4489" t="str">
        <f>"0000"</f>
        <v>0000</v>
      </c>
      <c r="F4489" t="s">
        <v>108</v>
      </c>
      <c r="G4489" t="str">
        <f t="shared" si="525"/>
        <v>19</v>
      </c>
      <c r="H4489" t="s">
        <v>55</v>
      </c>
      <c r="I4489" t="s">
        <v>56</v>
      </c>
      <c r="J4489" t="s">
        <v>20170</v>
      </c>
      <c r="K4489">
        <v>0</v>
      </c>
      <c r="L4489">
        <v>159866</v>
      </c>
      <c r="M4489">
        <v>3.67</v>
      </c>
      <c r="N4489" t="str">
        <f t="shared" si="523"/>
        <v>0000</v>
      </c>
      <c r="O4489">
        <v>2307</v>
      </c>
      <c r="P4489" t="s">
        <v>72</v>
      </c>
      <c r="Q4489" t="s">
        <v>21197</v>
      </c>
      <c r="R4489" t="s">
        <v>88</v>
      </c>
      <c r="T4489" t="s">
        <v>61</v>
      </c>
      <c r="V4489" t="s">
        <v>21498</v>
      </c>
      <c r="W4489">
        <v>37430</v>
      </c>
      <c r="X4489">
        <v>37430</v>
      </c>
      <c r="Y4489">
        <v>0</v>
      </c>
      <c r="Z4489">
        <v>37430</v>
      </c>
      <c r="AA4489">
        <v>37430</v>
      </c>
      <c r="AB4489" t="s">
        <v>72</v>
      </c>
      <c r="AC4489" s="1">
        <v>42636</v>
      </c>
      <c r="AD4489">
        <v>20000</v>
      </c>
      <c r="AE4489">
        <v>2787</v>
      </c>
      <c r="AF4489">
        <v>576</v>
      </c>
      <c r="AG4489" t="s">
        <v>103</v>
      </c>
      <c r="AH4489" t="s">
        <v>76</v>
      </c>
      <c r="AR4489">
        <v>0</v>
      </c>
      <c r="AW4489" t="s">
        <v>21499</v>
      </c>
      <c r="AX4489" t="s">
        <v>21500</v>
      </c>
      <c r="AY4489" t="s">
        <v>21501</v>
      </c>
      <c r="AZ4489" t="s">
        <v>958</v>
      </c>
    </row>
    <row r="4490" spans="1:52" x14ac:dyDescent="0.3">
      <c r="A4490">
        <v>2109041</v>
      </c>
      <c r="B4490" t="s">
        <v>21502</v>
      </c>
      <c r="C4490" t="str">
        <f t="shared" si="524"/>
        <v>7492</v>
      </c>
      <c r="D4490" t="s">
        <v>20169</v>
      </c>
      <c r="E4490" t="str">
        <f>"0100"</f>
        <v>0100</v>
      </c>
      <c r="F4490" t="s">
        <v>54</v>
      </c>
      <c r="G4490" t="str">
        <f t="shared" si="525"/>
        <v>19</v>
      </c>
      <c r="H4490" t="s">
        <v>55</v>
      </c>
      <c r="I4490" t="s">
        <v>56</v>
      </c>
      <c r="J4490" t="s">
        <v>20170</v>
      </c>
      <c r="K4490">
        <v>1</v>
      </c>
      <c r="L4490">
        <v>147866</v>
      </c>
      <c r="M4490">
        <v>3.39</v>
      </c>
      <c r="N4490" t="str">
        <f t="shared" si="523"/>
        <v>0000</v>
      </c>
      <c r="O4490">
        <v>2554</v>
      </c>
      <c r="P4490" t="s">
        <v>72</v>
      </c>
      <c r="Q4490" t="s">
        <v>21197</v>
      </c>
      <c r="R4490" t="s">
        <v>88</v>
      </c>
      <c r="T4490" t="s">
        <v>61</v>
      </c>
      <c r="V4490" t="s">
        <v>21503</v>
      </c>
      <c r="W4490">
        <v>407835</v>
      </c>
      <c r="X4490">
        <v>34620</v>
      </c>
      <c r="Y4490">
        <v>373215</v>
      </c>
      <c r="Z4490">
        <v>324846</v>
      </c>
      <c r="AA4490">
        <v>299846</v>
      </c>
      <c r="AB4490" t="s">
        <v>63</v>
      </c>
      <c r="AC4490" s="1">
        <v>42899</v>
      </c>
      <c r="AD4490">
        <v>39900</v>
      </c>
      <c r="AE4490">
        <v>2838</v>
      </c>
      <c r="AF4490">
        <v>1606</v>
      </c>
      <c r="AG4490" t="s">
        <v>103</v>
      </c>
      <c r="AH4490" t="s">
        <v>76</v>
      </c>
      <c r="AI4490">
        <v>1</v>
      </c>
      <c r="AJ4490">
        <v>2019</v>
      </c>
      <c r="AK4490">
        <v>4</v>
      </c>
      <c r="AL4490">
        <v>3</v>
      </c>
      <c r="AN4490">
        <v>3087</v>
      </c>
      <c r="AO4490">
        <v>32</v>
      </c>
      <c r="AP4490" t="s">
        <v>63</v>
      </c>
      <c r="AQ4490" t="s">
        <v>66</v>
      </c>
      <c r="AR4490">
        <v>4123</v>
      </c>
      <c r="AW4490" t="s">
        <v>21504</v>
      </c>
      <c r="AX4490" t="s">
        <v>21505</v>
      </c>
      <c r="AY4490" t="s">
        <v>21506</v>
      </c>
      <c r="AZ4490" t="s">
        <v>2938</v>
      </c>
    </row>
    <row r="4491" spans="1:52" x14ac:dyDescent="0.3">
      <c r="A4491">
        <v>2109220</v>
      </c>
      <c r="B4491" t="s">
        <v>21507</v>
      </c>
      <c r="C4491" t="str">
        <f t="shared" si="524"/>
        <v>7492</v>
      </c>
      <c r="D4491" t="s">
        <v>20169</v>
      </c>
      <c r="E4491" t="str">
        <f>"0000"</f>
        <v>0000</v>
      </c>
      <c r="F4491" t="s">
        <v>108</v>
      </c>
      <c r="G4491" t="str">
        <f t="shared" si="525"/>
        <v>19</v>
      </c>
      <c r="H4491" t="s">
        <v>55</v>
      </c>
      <c r="I4491" t="s">
        <v>56</v>
      </c>
      <c r="J4491" t="s">
        <v>20170</v>
      </c>
      <c r="K4491">
        <v>0</v>
      </c>
      <c r="L4491">
        <v>120000</v>
      </c>
      <c r="M4491">
        <v>2.75</v>
      </c>
      <c r="N4491" t="str">
        <f t="shared" si="523"/>
        <v>0000</v>
      </c>
      <c r="O4491">
        <v>2441</v>
      </c>
      <c r="P4491" t="s">
        <v>72</v>
      </c>
      <c r="Q4491" t="s">
        <v>20212</v>
      </c>
      <c r="R4491" t="s">
        <v>140</v>
      </c>
      <c r="T4491" t="s">
        <v>61</v>
      </c>
      <c r="V4491" t="s">
        <v>21508</v>
      </c>
      <c r="W4491">
        <v>28100</v>
      </c>
      <c r="X4491">
        <v>28100</v>
      </c>
      <c r="Y4491">
        <v>0</v>
      </c>
      <c r="Z4491">
        <v>28100</v>
      </c>
      <c r="AA4491">
        <v>28100</v>
      </c>
      <c r="AB4491" t="s">
        <v>72</v>
      </c>
      <c r="AR4491">
        <v>0</v>
      </c>
      <c r="AW4491" t="s">
        <v>21509</v>
      </c>
      <c r="AY4491" t="s">
        <v>21510</v>
      </c>
      <c r="AZ4491" t="s">
        <v>21511</v>
      </c>
    </row>
    <row r="4492" spans="1:52" x14ac:dyDescent="0.3">
      <c r="A4492">
        <v>2109327</v>
      </c>
      <c r="B4492" t="s">
        <v>21512</v>
      </c>
      <c r="C4492" t="str">
        <f t="shared" si="524"/>
        <v>7492</v>
      </c>
      <c r="D4492" t="s">
        <v>20169</v>
      </c>
      <c r="E4492" t="str">
        <f>"0000"</f>
        <v>0000</v>
      </c>
      <c r="F4492" t="s">
        <v>108</v>
      </c>
      <c r="G4492" t="str">
        <f t="shared" si="525"/>
        <v>19</v>
      </c>
      <c r="H4492" t="s">
        <v>55</v>
      </c>
      <c r="I4492" t="s">
        <v>56</v>
      </c>
      <c r="J4492" t="s">
        <v>20170</v>
      </c>
      <c r="K4492">
        <v>0</v>
      </c>
      <c r="L4492">
        <v>153305</v>
      </c>
      <c r="M4492">
        <v>3.52</v>
      </c>
      <c r="N4492" t="str">
        <f t="shared" si="523"/>
        <v>0000</v>
      </c>
      <c r="O4492">
        <v>2995</v>
      </c>
      <c r="P4492" t="s">
        <v>72</v>
      </c>
      <c r="Q4492" t="s">
        <v>21235</v>
      </c>
      <c r="R4492" t="s">
        <v>140</v>
      </c>
      <c r="T4492" t="s">
        <v>61</v>
      </c>
      <c r="V4492" t="s">
        <v>21513</v>
      </c>
      <c r="W4492">
        <v>35900</v>
      </c>
      <c r="X4492">
        <v>35900</v>
      </c>
      <c r="Y4492">
        <v>0</v>
      </c>
      <c r="Z4492">
        <v>35900</v>
      </c>
      <c r="AA4492">
        <v>35900</v>
      </c>
      <c r="AB4492" t="s">
        <v>72</v>
      </c>
      <c r="AC4492" s="1">
        <v>38018</v>
      </c>
      <c r="AD4492">
        <v>45000</v>
      </c>
      <c r="AE4492">
        <v>1694</v>
      </c>
      <c r="AF4492">
        <v>2376</v>
      </c>
      <c r="AG4492" t="s">
        <v>103</v>
      </c>
      <c r="AH4492" t="s">
        <v>76</v>
      </c>
      <c r="AR4492">
        <v>0</v>
      </c>
      <c r="AW4492" t="s">
        <v>21514</v>
      </c>
      <c r="AY4492" t="s">
        <v>21515</v>
      </c>
      <c r="AZ4492" t="s">
        <v>21516</v>
      </c>
    </row>
    <row r="4493" spans="1:52" x14ac:dyDescent="0.3">
      <c r="A4493">
        <v>2109351</v>
      </c>
      <c r="B4493" t="s">
        <v>21517</v>
      </c>
      <c r="C4493" t="str">
        <f t="shared" si="524"/>
        <v>7492</v>
      </c>
      <c r="D4493" t="s">
        <v>20169</v>
      </c>
      <c r="E4493" t="str">
        <f>"0000"</f>
        <v>0000</v>
      </c>
      <c r="F4493" t="s">
        <v>108</v>
      </c>
      <c r="G4493" t="str">
        <f t="shared" si="525"/>
        <v>19</v>
      </c>
      <c r="H4493" t="s">
        <v>55</v>
      </c>
      <c r="I4493" t="s">
        <v>56</v>
      </c>
      <c r="J4493" t="s">
        <v>20170</v>
      </c>
      <c r="K4493">
        <v>0</v>
      </c>
      <c r="L4493">
        <v>120000</v>
      </c>
      <c r="M4493">
        <v>2.75</v>
      </c>
      <c r="N4493" t="str">
        <f t="shared" si="523"/>
        <v>0000</v>
      </c>
      <c r="O4493">
        <v>2923</v>
      </c>
      <c r="P4493" t="s">
        <v>72</v>
      </c>
      <c r="Q4493" t="s">
        <v>21235</v>
      </c>
      <c r="R4493" t="s">
        <v>140</v>
      </c>
      <c r="T4493" t="s">
        <v>61</v>
      </c>
      <c r="V4493" t="s">
        <v>21518</v>
      </c>
      <c r="W4493">
        <v>28100</v>
      </c>
      <c r="X4493">
        <v>28100</v>
      </c>
      <c r="Y4493">
        <v>0</v>
      </c>
      <c r="Z4493">
        <v>28100</v>
      </c>
      <c r="AA4493">
        <v>28100</v>
      </c>
      <c r="AB4493" t="s">
        <v>72</v>
      </c>
      <c r="AC4493" s="1">
        <v>44095</v>
      </c>
      <c r="AD4493">
        <v>47900</v>
      </c>
      <c r="AE4493">
        <v>3097</v>
      </c>
      <c r="AF4493">
        <v>1952</v>
      </c>
      <c r="AG4493" t="s">
        <v>103</v>
      </c>
      <c r="AH4493" t="s">
        <v>76</v>
      </c>
      <c r="AR4493">
        <v>0</v>
      </c>
      <c r="AW4493" t="s">
        <v>21519</v>
      </c>
      <c r="AX4493" t="s">
        <v>21520</v>
      </c>
      <c r="AY4493" t="s">
        <v>14486</v>
      </c>
      <c r="AZ4493" t="s">
        <v>70</v>
      </c>
    </row>
    <row r="4494" spans="1:52" x14ac:dyDescent="0.3">
      <c r="A4494">
        <v>2109530</v>
      </c>
      <c r="B4494" t="s">
        <v>21521</v>
      </c>
      <c r="C4494" t="str">
        <f t="shared" si="524"/>
        <v>7492</v>
      </c>
      <c r="D4494" t="s">
        <v>20169</v>
      </c>
      <c r="E4494" t="str">
        <f>"0000"</f>
        <v>0000</v>
      </c>
      <c r="F4494" t="s">
        <v>108</v>
      </c>
      <c r="G4494" t="str">
        <f t="shared" si="525"/>
        <v>19</v>
      </c>
      <c r="H4494" t="s">
        <v>55</v>
      </c>
      <c r="I4494" t="s">
        <v>56</v>
      </c>
      <c r="J4494" t="s">
        <v>20170</v>
      </c>
      <c r="K4494">
        <v>0</v>
      </c>
      <c r="L4494">
        <v>119866</v>
      </c>
      <c r="M4494">
        <v>2.75</v>
      </c>
      <c r="N4494" t="str">
        <f t="shared" si="523"/>
        <v>0000</v>
      </c>
      <c r="O4494">
        <v>2639</v>
      </c>
      <c r="P4494" t="s">
        <v>72</v>
      </c>
      <c r="Q4494" t="s">
        <v>21235</v>
      </c>
      <c r="R4494" t="s">
        <v>140</v>
      </c>
      <c r="T4494" t="s">
        <v>61</v>
      </c>
      <c r="V4494" t="s">
        <v>21522</v>
      </c>
      <c r="W4494">
        <v>28070</v>
      </c>
      <c r="X4494">
        <v>28070</v>
      </c>
      <c r="Y4494">
        <v>0</v>
      </c>
      <c r="Z4494">
        <v>28070</v>
      </c>
      <c r="AA4494">
        <v>28070</v>
      </c>
      <c r="AB4494" t="s">
        <v>72</v>
      </c>
      <c r="AC4494" s="1">
        <v>35096</v>
      </c>
      <c r="AD4494">
        <v>40200</v>
      </c>
      <c r="AE4494">
        <v>1120</v>
      </c>
      <c r="AF4494">
        <v>34</v>
      </c>
      <c r="AG4494" t="s">
        <v>103</v>
      </c>
      <c r="AH4494" t="s">
        <v>873</v>
      </c>
      <c r="AR4494">
        <v>0</v>
      </c>
      <c r="AW4494" t="s">
        <v>21523</v>
      </c>
      <c r="AY4494" t="s">
        <v>21524</v>
      </c>
      <c r="AZ4494" t="s">
        <v>21525</v>
      </c>
    </row>
    <row r="4495" spans="1:52" x14ac:dyDescent="0.3">
      <c r="A4495">
        <v>2109807</v>
      </c>
      <c r="B4495" t="s">
        <v>21526</v>
      </c>
      <c r="C4495" t="str">
        <f t="shared" si="524"/>
        <v>7492</v>
      </c>
      <c r="D4495" t="s">
        <v>20169</v>
      </c>
      <c r="E4495" t="str">
        <f>"0100"</f>
        <v>0100</v>
      </c>
      <c r="F4495" t="s">
        <v>54</v>
      </c>
      <c r="G4495" t="str">
        <f>"18"</f>
        <v>18</v>
      </c>
      <c r="H4495" t="s">
        <v>55</v>
      </c>
      <c r="I4495" t="s">
        <v>56</v>
      </c>
      <c r="J4495" t="s">
        <v>20170</v>
      </c>
      <c r="K4495">
        <v>1</v>
      </c>
      <c r="L4495">
        <v>143246</v>
      </c>
      <c r="M4495">
        <v>3.29</v>
      </c>
      <c r="N4495" t="str">
        <f t="shared" si="523"/>
        <v>0000</v>
      </c>
      <c r="O4495">
        <v>3064</v>
      </c>
      <c r="P4495" t="s">
        <v>72</v>
      </c>
      <c r="Q4495" t="s">
        <v>20212</v>
      </c>
      <c r="R4495" t="s">
        <v>140</v>
      </c>
      <c r="T4495" t="s">
        <v>61</v>
      </c>
      <c r="V4495" t="s">
        <v>21527</v>
      </c>
      <c r="W4495">
        <v>257251</v>
      </c>
      <c r="X4495">
        <v>33540</v>
      </c>
      <c r="Y4495">
        <v>223711</v>
      </c>
      <c r="Z4495">
        <v>211350</v>
      </c>
      <c r="AA4495">
        <v>186350</v>
      </c>
      <c r="AB4495" t="s">
        <v>63</v>
      </c>
      <c r="AC4495" s="1">
        <v>42655</v>
      </c>
      <c r="AD4495">
        <v>285000</v>
      </c>
      <c r="AE4495">
        <v>2788</v>
      </c>
      <c r="AF4495">
        <v>1939</v>
      </c>
      <c r="AG4495" t="s">
        <v>64</v>
      </c>
      <c r="AH4495" t="s">
        <v>76</v>
      </c>
      <c r="AI4495">
        <v>1</v>
      </c>
      <c r="AJ4495">
        <v>2001</v>
      </c>
      <c r="AK4495">
        <v>3</v>
      </c>
      <c r="AL4495">
        <v>2</v>
      </c>
      <c r="AN4495">
        <v>2302</v>
      </c>
      <c r="AO4495">
        <v>32</v>
      </c>
      <c r="AP4495" t="s">
        <v>72</v>
      </c>
      <c r="AQ4495" t="s">
        <v>66</v>
      </c>
      <c r="AR4495">
        <v>3839</v>
      </c>
      <c r="AW4495" t="s">
        <v>21528</v>
      </c>
      <c r="AX4495" t="s">
        <v>21529</v>
      </c>
      <c r="AY4495" t="s">
        <v>21530</v>
      </c>
      <c r="AZ4495" t="s">
        <v>70</v>
      </c>
    </row>
    <row r="4496" spans="1:52" x14ac:dyDescent="0.3">
      <c r="A4496">
        <v>2109947</v>
      </c>
      <c r="B4496" t="s">
        <v>21531</v>
      </c>
      <c r="C4496" t="str">
        <f t="shared" si="524"/>
        <v>7492</v>
      </c>
      <c r="D4496" t="s">
        <v>20169</v>
      </c>
      <c r="E4496" t="str">
        <f>"0100"</f>
        <v>0100</v>
      </c>
      <c r="F4496" t="s">
        <v>54</v>
      </c>
      <c r="G4496" t="str">
        <f>"19"</f>
        <v>19</v>
      </c>
      <c r="H4496" t="s">
        <v>55</v>
      </c>
      <c r="I4496" t="s">
        <v>56</v>
      </c>
      <c r="J4496" t="s">
        <v>20170</v>
      </c>
      <c r="K4496">
        <v>1</v>
      </c>
      <c r="L4496">
        <v>123082</v>
      </c>
      <c r="M4496">
        <v>2.83</v>
      </c>
      <c r="N4496" t="str">
        <f t="shared" si="523"/>
        <v>0000</v>
      </c>
      <c r="O4496">
        <v>2756</v>
      </c>
      <c r="P4496" t="s">
        <v>72</v>
      </c>
      <c r="Q4496" t="s">
        <v>21235</v>
      </c>
      <c r="R4496" t="s">
        <v>140</v>
      </c>
      <c r="T4496" t="s">
        <v>61</v>
      </c>
      <c r="V4496" t="s">
        <v>21532</v>
      </c>
      <c r="W4496">
        <v>298237</v>
      </c>
      <c r="X4496">
        <v>28820</v>
      </c>
      <c r="Y4496">
        <v>269417</v>
      </c>
      <c r="Z4496">
        <v>243216</v>
      </c>
      <c r="AA4496">
        <v>217716</v>
      </c>
      <c r="AB4496" t="s">
        <v>72</v>
      </c>
      <c r="AC4496" s="1">
        <v>33725</v>
      </c>
      <c r="AD4496">
        <v>34500</v>
      </c>
      <c r="AE4496">
        <v>939</v>
      </c>
      <c r="AF4496">
        <v>1677</v>
      </c>
      <c r="AG4496" t="s">
        <v>103</v>
      </c>
      <c r="AH4496" t="s">
        <v>873</v>
      </c>
      <c r="AI4496">
        <v>1</v>
      </c>
      <c r="AJ4496">
        <v>2002</v>
      </c>
      <c r="AK4496">
        <v>3</v>
      </c>
      <c r="AL4496">
        <v>2</v>
      </c>
      <c r="AN4496">
        <v>2405</v>
      </c>
      <c r="AO4496">
        <v>32</v>
      </c>
      <c r="AP4496" t="s">
        <v>63</v>
      </c>
      <c r="AQ4496" t="s">
        <v>66</v>
      </c>
      <c r="AR4496">
        <v>3570</v>
      </c>
      <c r="AW4496" t="s">
        <v>21533</v>
      </c>
      <c r="AY4496" t="s">
        <v>21534</v>
      </c>
      <c r="AZ4496" t="s">
        <v>21535</v>
      </c>
    </row>
    <row r="4497" spans="1:52" x14ac:dyDescent="0.3">
      <c r="A4497">
        <v>2107928</v>
      </c>
      <c r="B4497" t="s">
        <v>21536</v>
      </c>
      <c r="C4497" t="str">
        <f t="shared" si="524"/>
        <v>7492</v>
      </c>
      <c r="D4497" t="s">
        <v>20169</v>
      </c>
      <c r="E4497" t="str">
        <f>"0000"</f>
        <v>0000</v>
      </c>
      <c r="F4497" t="s">
        <v>108</v>
      </c>
      <c r="G4497" t="str">
        <f>"18"</f>
        <v>18</v>
      </c>
      <c r="H4497" t="s">
        <v>55</v>
      </c>
      <c r="I4497" t="s">
        <v>56</v>
      </c>
      <c r="J4497" t="s">
        <v>20170</v>
      </c>
      <c r="K4497">
        <v>0</v>
      </c>
      <c r="L4497">
        <v>124000</v>
      </c>
      <c r="M4497">
        <v>2.85</v>
      </c>
      <c r="N4497" t="str">
        <f t="shared" si="523"/>
        <v>0000</v>
      </c>
      <c r="O4497">
        <v>6291</v>
      </c>
      <c r="P4497" t="s">
        <v>58</v>
      </c>
      <c r="Q4497" t="s">
        <v>265</v>
      </c>
      <c r="R4497" t="s">
        <v>266</v>
      </c>
      <c r="T4497" t="s">
        <v>61</v>
      </c>
      <c r="V4497" t="s">
        <v>21537</v>
      </c>
      <c r="W4497">
        <v>29040</v>
      </c>
      <c r="X4497">
        <v>29040</v>
      </c>
      <c r="Y4497">
        <v>0</v>
      </c>
      <c r="Z4497">
        <v>29040</v>
      </c>
      <c r="AA4497">
        <v>29040</v>
      </c>
      <c r="AB4497" t="s">
        <v>72</v>
      </c>
      <c r="AC4497" s="1">
        <v>38657</v>
      </c>
      <c r="AD4497">
        <v>180000</v>
      </c>
      <c r="AE4497">
        <v>1948</v>
      </c>
      <c r="AF4497">
        <v>1</v>
      </c>
      <c r="AG4497" t="s">
        <v>103</v>
      </c>
      <c r="AH4497" t="s">
        <v>76</v>
      </c>
      <c r="AR4497">
        <v>0</v>
      </c>
      <c r="AW4497" t="s">
        <v>21538</v>
      </c>
      <c r="AY4497" t="s">
        <v>18485</v>
      </c>
      <c r="AZ4497" t="s">
        <v>70</v>
      </c>
    </row>
    <row r="4498" spans="1:52" x14ac:dyDescent="0.3">
      <c r="A4498">
        <v>2108045</v>
      </c>
      <c r="B4498" t="s">
        <v>21539</v>
      </c>
      <c r="C4498" t="str">
        <f t="shared" si="524"/>
        <v>7492</v>
      </c>
      <c r="D4498" t="s">
        <v>20169</v>
      </c>
      <c r="E4498" t="str">
        <f>"0100"</f>
        <v>0100</v>
      </c>
      <c r="F4498" t="s">
        <v>54</v>
      </c>
      <c r="G4498" t="str">
        <f>"18"</f>
        <v>18</v>
      </c>
      <c r="H4498" t="s">
        <v>55</v>
      </c>
      <c r="I4498" t="s">
        <v>56</v>
      </c>
      <c r="J4498" t="s">
        <v>20170</v>
      </c>
      <c r="K4498">
        <v>1</v>
      </c>
      <c r="L4498">
        <v>135108</v>
      </c>
      <c r="M4498">
        <v>3.1</v>
      </c>
      <c r="N4498" t="str">
        <f t="shared" si="523"/>
        <v>0000</v>
      </c>
      <c r="O4498">
        <v>6315</v>
      </c>
      <c r="P4498" t="s">
        <v>58</v>
      </c>
      <c r="Q4498" t="s">
        <v>265</v>
      </c>
      <c r="R4498" t="s">
        <v>266</v>
      </c>
      <c r="T4498" t="s">
        <v>61</v>
      </c>
      <c r="V4498" t="s">
        <v>21540</v>
      </c>
      <c r="W4498">
        <v>221172</v>
      </c>
      <c r="X4498">
        <v>31640</v>
      </c>
      <c r="Y4498">
        <v>189532</v>
      </c>
      <c r="Z4498">
        <v>221172</v>
      </c>
      <c r="AA4498">
        <v>221172</v>
      </c>
      <c r="AB4498" t="s">
        <v>72</v>
      </c>
      <c r="AC4498" s="1">
        <v>42061</v>
      </c>
      <c r="AD4498">
        <v>250000</v>
      </c>
      <c r="AE4498">
        <v>2674</v>
      </c>
      <c r="AF4498">
        <v>175</v>
      </c>
      <c r="AG4498" t="s">
        <v>64</v>
      </c>
      <c r="AH4498" t="s">
        <v>76</v>
      </c>
      <c r="AI4498">
        <v>1</v>
      </c>
      <c r="AJ4498">
        <v>2002</v>
      </c>
      <c r="AK4498">
        <v>2</v>
      </c>
      <c r="AL4498">
        <v>2</v>
      </c>
      <c r="AN4498">
        <v>1740</v>
      </c>
      <c r="AO4498">
        <v>32</v>
      </c>
      <c r="AP4498" t="s">
        <v>63</v>
      </c>
      <c r="AQ4498" t="s">
        <v>66</v>
      </c>
      <c r="AR4498">
        <v>2591</v>
      </c>
      <c r="AW4498" t="s">
        <v>21541</v>
      </c>
      <c r="AX4498" t="s">
        <v>21542</v>
      </c>
      <c r="AY4498" t="s">
        <v>21543</v>
      </c>
      <c r="AZ4498" t="s">
        <v>70</v>
      </c>
    </row>
    <row r="4499" spans="1:52" x14ac:dyDescent="0.3">
      <c r="A4499">
        <v>2108118</v>
      </c>
      <c r="B4499" t="s">
        <v>21544</v>
      </c>
      <c r="C4499" t="str">
        <f t="shared" si="524"/>
        <v>7492</v>
      </c>
      <c r="D4499" t="s">
        <v>20169</v>
      </c>
      <c r="E4499" t="str">
        <f>"0100"</f>
        <v>0100</v>
      </c>
      <c r="F4499" t="s">
        <v>54</v>
      </c>
      <c r="G4499" t="str">
        <f>"18"</f>
        <v>18</v>
      </c>
      <c r="H4499" t="s">
        <v>55</v>
      </c>
      <c r="I4499" t="s">
        <v>56</v>
      </c>
      <c r="J4499" t="s">
        <v>20170</v>
      </c>
      <c r="K4499">
        <v>1</v>
      </c>
      <c r="L4499">
        <v>119866</v>
      </c>
      <c r="M4499">
        <v>2.75</v>
      </c>
      <c r="N4499" t="str">
        <f t="shared" si="523"/>
        <v>0000</v>
      </c>
      <c r="O4499">
        <v>3205</v>
      </c>
      <c r="P4499" t="s">
        <v>72</v>
      </c>
      <c r="Q4499" t="s">
        <v>21413</v>
      </c>
      <c r="R4499" t="s">
        <v>364</v>
      </c>
      <c r="T4499" t="s">
        <v>61</v>
      </c>
      <c r="V4499" t="s">
        <v>21545</v>
      </c>
      <c r="W4499">
        <v>260888</v>
      </c>
      <c r="X4499">
        <v>28070</v>
      </c>
      <c r="Y4499">
        <v>232818</v>
      </c>
      <c r="Z4499">
        <v>196573</v>
      </c>
      <c r="AA4499">
        <v>171573</v>
      </c>
      <c r="AB4499" t="s">
        <v>63</v>
      </c>
      <c r="AC4499" s="1">
        <v>35947</v>
      </c>
      <c r="AD4499">
        <v>21000</v>
      </c>
      <c r="AE4499">
        <v>1253</v>
      </c>
      <c r="AF4499">
        <v>831</v>
      </c>
      <c r="AG4499" t="s">
        <v>103</v>
      </c>
      <c r="AH4499" t="s">
        <v>76</v>
      </c>
      <c r="AI4499">
        <v>1</v>
      </c>
      <c r="AJ4499">
        <v>1999</v>
      </c>
      <c r="AK4499">
        <v>4</v>
      </c>
      <c r="AL4499">
        <v>3</v>
      </c>
      <c r="AN4499">
        <v>2671</v>
      </c>
      <c r="AO4499">
        <v>32</v>
      </c>
      <c r="AP4499" t="s">
        <v>63</v>
      </c>
      <c r="AQ4499" t="s">
        <v>66</v>
      </c>
      <c r="AR4499">
        <v>3560</v>
      </c>
      <c r="AW4499" t="s">
        <v>21546</v>
      </c>
      <c r="AY4499" t="s">
        <v>21547</v>
      </c>
      <c r="AZ4499" t="s">
        <v>21548</v>
      </c>
    </row>
    <row r="4500" spans="1:52" x14ac:dyDescent="0.3">
      <c r="A4500">
        <v>2108631</v>
      </c>
      <c r="B4500" t="s">
        <v>21549</v>
      </c>
      <c r="C4500" t="str">
        <f t="shared" si="524"/>
        <v>7492</v>
      </c>
      <c r="D4500" t="s">
        <v>20169</v>
      </c>
      <c r="E4500" t="str">
        <f>"0000"</f>
        <v>0000</v>
      </c>
      <c r="F4500" t="s">
        <v>108</v>
      </c>
      <c r="G4500" t="str">
        <f>"19"</f>
        <v>19</v>
      </c>
      <c r="H4500" t="s">
        <v>55</v>
      </c>
      <c r="I4500" t="s">
        <v>56</v>
      </c>
      <c r="J4500" t="s">
        <v>20170</v>
      </c>
      <c r="K4500">
        <v>0</v>
      </c>
      <c r="L4500">
        <v>129900</v>
      </c>
      <c r="M4500">
        <v>2.98</v>
      </c>
      <c r="N4500" t="str">
        <f t="shared" si="523"/>
        <v>0000</v>
      </c>
      <c r="O4500">
        <v>2855</v>
      </c>
      <c r="P4500" t="s">
        <v>72</v>
      </c>
      <c r="Q4500" t="s">
        <v>20262</v>
      </c>
      <c r="R4500" t="s">
        <v>140</v>
      </c>
      <c r="T4500" t="s">
        <v>61</v>
      </c>
      <c r="V4500" t="s">
        <v>21550</v>
      </c>
      <c r="W4500">
        <v>30420</v>
      </c>
      <c r="X4500">
        <v>30420</v>
      </c>
      <c r="Y4500">
        <v>0</v>
      </c>
      <c r="Z4500">
        <v>30420</v>
      </c>
      <c r="AA4500">
        <v>30420</v>
      </c>
      <c r="AB4500" t="s">
        <v>72</v>
      </c>
      <c r="AC4500" s="1">
        <v>37012</v>
      </c>
      <c r="AD4500">
        <v>30000</v>
      </c>
      <c r="AE4500">
        <v>1434</v>
      </c>
      <c r="AF4500">
        <v>2236</v>
      </c>
      <c r="AG4500" t="s">
        <v>103</v>
      </c>
      <c r="AH4500" t="s">
        <v>873</v>
      </c>
      <c r="AR4500">
        <v>0</v>
      </c>
      <c r="AW4500" t="s">
        <v>21551</v>
      </c>
      <c r="AX4500" t="s">
        <v>21552</v>
      </c>
      <c r="AY4500" t="s">
        <v>21553</v>
      </c>
      <c r="AZ4500" t="s">
        <v>21554</v>
      </c>
    </row>
    <row r="4501" spans="1:52" x14ac:dyDescent="0.3">
      <c r="A4501">
        <v>2108908</v>
      </c>
      <c r="B4501" t="s">
        <v>21555</v>
      </c>
      <c r="C4501" t="str">
        <f t="shared" si="524"/>
        <v>7492</v>
      </c>
      <c r="D4501" t="s">
        <v>20169</v>
      </c>
      <c r="E4501" t="str">
        <f>"0100"</f>
        <v>0100</v>
      </c>
      <c r="F4501" t="s">
        <v>54</v>
      </c>
      <c r="G4501" t="str">
        <f>"19"</f>
        <v>19</v>
      </c>
      <c r="H4501" t="s">
        <v>55</v>
      </c>
      <c r="I4501" t="s">
        <v>56</v>
      </c>
      <c r="J4501" t="s">
        <v>20170</v>
      </c>
      <c r="K4501">
        <v>1</v>
      </c>
      <c r="L4501">
        <v>119866</v>
      </c>
      <c r="M4501">
        <v>2.75</v>
      </c>
      <c r="N4501" t="str">
        <f t="shared" si="523"/>
        <v>0000</v>
      </c>
      <c r="O4501">
        <v>2205</v>
      </c>
      <c r="P4501" t="s">
        <v>72</v>
      </c>
      <c r="Q4501" t="s">
        <v>20212</v>
      </c>
      <c r="R4501" t="s">
        <v>140</v>
      </c>
      <c r="T4501" t="s">
        <v>61</v>
      </c>
      <c r="V4501" t="s">
        <v>21556</v>
      </c>
      <c r="W4501">
        <v>220483</v>
      </c>
      <c r="X4501">
        <v>28070</v>
      </c>
      <c r="Y4501">
        <v>192413</v>
      </c>
      <c r="Z4501">
        <v>220483</v>
      </c>
      <c r="AA4501">
        <v>220483</v>
      </c>
      <c r="AB4501" t="s">
        <v>72</v>
      </c>
      <c r="AC4501" s="1">
        <v>43658</v>
      </c>
      <c r="AD4501">
        <v>145900</v>
      </c>
      <c r="AE4501">
        <v>2990</v>
      </c>
      <c r="AF4501">
        <v>1370</v>
      </c>
      <c r="AG4501" t="s">
        <v>103</v>
      </c>
      <c r="AH4501" t="s">
        <v>515</v>
      </c>
      <c r="AI4501">
        <v>1</v>
      </c>
      <c r="AJ4501">
        <v>2019</v>
      </c>
      <c r="AK4501">
        <v>3</v>
      </c>
      <c r="AL4501">
        <v>2</v>
      </c>
      <c r="AM4501">
        <v>1</v>
      </c>
      <c r="AN4501">
        <v>1713</v>
      </c>
      <c r="AO4501">
        <v>32</v>
      </c>
      <c r="AP4501" t="s">
        <v>72</v>
      </c>
      <c r="AQ4501" t="s">
        <v>66</v>
      </c>
      <c r="AR4501">
        <v>2524</v>
      </c>
      <c r="AW4501" t="s">
        <v>21557</v>
      </c>
      <c r="AX4501" t="s">
        <v>21558</v>
      </c>
      <c r="AY4501" t="s">
        <v>21559</v>
      </c>
      <c r="AZ4501" t="s">
        <v>70</v>
      </c>
    </row>
    <row r="4502" spans="1:52" x14ac:dyDescent="0.3">
      <c r="A4502">
        <v>2109271</v>
      </c>
      <c r="B4502" t="s">
        <v>21560</v>
      </c>
      <c r="C4502" t="str">
        <f t="shared" si="524"/>
        <v>7492</v>
      </c>
      <c r="D4502" t="s">
        <v>20169</v>
      </c>
      <c r="E4502" t="str">
        <f>"0100"</f>
        <v>0100</v>
      </c>
      <c r="F4502" t="s">
        <v>54</v>
      </c>
      <c r="G4502" t="str">
        <f>"19"</f>
        <v>19</v>
      </c>
      <c r="H4502" t="s">
        <v>55</v>
      </c>
      <c r="I4502" t="s">
        <v>56</v>
      </c>
      <c r="J4502" t="s">
        <v>20170</v>
      </c>
      <c r="K4502">
        <v>1</v>
      </c>
      <c r="L4502">
        <v>120000</v>
      </c>
      <c r="M4502">
        <v>2.75</v>
      </c>
      <c r="N4502" t="str">
        <f t="shared" si="523"/>
        <v>0000</v>
      </c>
      <c r="O4502">
        <v>2335</v>
      </c>
      <c r="P4502" t="s">
        <v>72</v>
      </c>
      <c r="Q4502" t="s">
        <v>20212</v>
      </c>
      <c r="R4502" t="s">
        <v>140</v>
      </c>
      <c r="T4502" t="s">
        <v>61</v>
      </c>
      <c r="V4502" t="s">
        <v>21561</v>
      </c>
      <c r="W4502">
        <v>238282</v>
      </c>
      <c r="X4502">
        <v>28100</v>
      </c>
      <c r="Y4502">
        <v>210182</v>
      </c>
      <c r="Z4502">
        <v>190551</v>
      </c>
      <c r="AA4502">
        <v>165551</v>
      </c>
      <c r="AB4502" t="s">
        <v>63</v>
      </c>
      <c r="AC4502" s="1">
        <v>41760</v>
      </c>
      <c r="AD4502">
        <v>28000</v>
      </c>
      <c r="AE4502">
        <v>2624</v>
      </c>
      <c r="AF4502">
        <v>22</v>
      </c>
      <c r="AG4502" t="s">
        <v>103</v>
      </c>
      <c r="AH4502" t="s">
        <v>76</v>
      </c>
      <c r="AI4502">
        <v>1</v>
      </c>
      <c r="AJ4502">
        <v>2015</v>
      </c>
      <c r="AK4502">
        <v>3</v>
      </c>
      <c r="AL4502">
        <v>2</v>
      </c>
      <c r="AN4502">
        <v>2034</v>
      </c>
      <c r="AO4502">
        <v>32</v>
      </c>
      <c r="AP4502" t="s">
        <v>63</v>
      </c>
      <c r="AQ4502" t="s">
        <v>66</v>
      </c>
      <c r="AR4502">
        <v>2641</v>
      </c>
      <c r="AW4502" t="s">
        <v>21562</v>
      </c>
      <c r="AX4502" t="s">
        <v>21563</v>
      </c>
      <c r="AY4502" t="s">
        <v>21564</v>
      </c>
      <c r="AZ4502" t="s">
        <v>70</v>
      </c>
    </row>
    <row r="4503" spans="1:52" x14ac:dyDescent="0.3">
      <c r="A4503">
        <v>2109581</v>
      </c>
      <c r="B4503" t="s">
        <v>21565</v>
      </c>
      <c r="C4503" t="str">
        <f t="shared" si="524"/>
        <v>7492</v>
      </c>
      <c r="D4503" t="s">
        <v>20169</v>
      </c>
      <c r="E4503" t="str">
        <f>"0100"</f>
        <v>0100</v>
      </c>
      <c r="F4503" t="s">
        <v>54</v>
      </c>
      <c r="G4503" t="str">
        <f>"19"</f>
        <v>19</v>
      </c>
      <c r="H4503" t="s">
        <v>55</v>
      </c>
      <c r="I4503" t="s">
        <v>56</v>
      </c>
      <c r="J4503" t="s">
        <v>20170</v>
      </c>
      <c r="K4503">
        <v>1</v>
      </c>
      <c r="L4503">
        <v>120000</v>
      </c>
      <c r="M4503">
        <v>2.75</v>
      </c>
      <c r="N4503" t="str">
        <f t="shared" si="523"/>
        <v>0000</v>
      </c>
      <c r="O4503">
        <v>2692</v>
      </c>
      <c r="P4503" t="s">
        <v>72</v>
      </c>
      <c r="Q4503" t="s">
        <v>20212</v>
      </c>
      <c r="R4503" t="s">
        <v>140</v>
      </c>
      <c r="T4503" t="s">
        <v>61</v>
      </c>
      <c r="V4503" t="s">
        <v>21566</v>
      </c>
      <c r="W4503">
        <v>311178</v>
      </c>
      <c r="X4503">
        <v>28100</v>
      </c>
      <c r="Y4503">
        <v>283078</v>
      </c>
      <c r="Z4503">
        <v>311178</v>
      </c>
      <c r="AA4503">
        <v>286178</v>
      </c>
      <c r="AB4503" t="s">
        <v>63</v>
      </c>
      <c r="AC4503" s="1">
        <v>43577</v>
      </c>
      <c r="AD4503">
        <v>380000</v>
      </c>
      <c r="AE4503">
        <v>2971</v>
      </c>
      <c r="AF4503">
        <v>976</v>
      </c>
      <c r="AG4503" t="s">
        <v>64</v>
      </c>
      <c r="AH4503" t="s">
        <v>76</v>
      </c>
      <c r="AI4503">
        <v>1</v>
      </c>
      <c r="AJ4503">
        <v>2017</v>
      </c>
      <c r="AK4503">
        <v>3</v>
      </c>
      <c r="AL4503">
        <v>3</v>
      </c>
      <c r="AN4503">
        <v>2479</v>
      </c>
      <c r="AO4503">
        <v>32</v>
      </c>
      <c r="AP4503" t="s">
        <v>72</v>
      </c>
      <c r="AQ4503" t="s">
        <v>66</v>
      </c>
      <c r="AR4503">
        <v>3661</v>
      </c>
      <c r="AW4503" t="s">
        <v>21567</v>
      </c>
      <c r="AX4503" t="s">
        <v>21568</v>
      </c>
      <c r="AY4503" t="s">
        <v>21569</v>
      </c>
      <c r="AZ4503" t="s">
        <v>21570</v>
      </c>
    </row>
    <row r="4504" spans="1:52" x14ac:dyDescent="0.3">
      <c r="A4504">
        <v>2110473</v>
      </c>
      <c r="B4504" t="s">
        <v>21571</v>
      </c>
      <c r="C4504" t="str">
        <f t="shared" si="524"/>
        <v>7492</v>
      </c>
      <c r="D4504" t="s">
        <v>20169</v>
      </c>
      <c r="E4504" t="str">
        <f>"0000"</f>
        <v>0000</v>
      </c>
      <c r="F4504" t="s">
        <v>108</v>
      </c>
      <c r="G4504" t="str">
        <f>"19"</f>
        <v>19</v>
      </c>
      <c r="H4504" t="s">
        <v>55</v>
      </c>
      <c r="I4504" t="s">
        <v>56</v>
      </c>
      <c r="J4504" t="s">
        <v>20170</v>
      </c>
      <c r="K4504">
        <v>0</v>
      </c>
      <c r="L4504">
        <v>120000</v>
      </c>
      <c r="M4504">
        <v>2.75</v>
      </c>
      <c r="N4504" t="str">
        <f t="shared" si="523"/>
        <v>0000</v>
      </c>
      <c r="O4504">
        <v>2199</v>
      </c>
      <c r="P4504" t="s">
        <v>72</v>
      </c>
      <c r="Q4504" t="s">
        <v>21235</v>
      </c>
      <c r="R4504" t="s">
        <v>140</v>
      </c>
      <c r="T4504" t="s">
        <v>61</v>
      </c>
      <c r="V4504" t="s">
        <v>21572</v>
      </c>
      <c r="W4504">
        <v>28100</v>
      </c>
      <c r="X4504">
        <v>28100</v>
      </c>
      <c r="Y4504">
        <v>0</v>
      </c>
      <c r="Z4504">
        <v>28100</v>
      </c>
      <c r="AA4504">
        <v>28100</v>
      </c>
      <c r="AB4504" t="s">
        <v>72</v>
      </c>
      <c r="AC4504" s="1">
        <v>35855</v>
      </c>
      <c r="AD4504">
        <v>34500</v>
      </c>
      <c r="AE4504">
        <v>1241</v>
      </c>
      <c r="AF4504">
        <v>93</v>
      </c>
      <c r="AG4504" t="s">
        <v>103</v>
      </c>
      <c r="AH4504" t="s">
        <v>873</v>
      </c>
      <c r="AR4504">
        <v>0</v>
      </c>
      <c r="AW4504" t="s">
        <v>21573</v>
      </c>
      <c r="AY4504" t="s">
        <v>21574</v>
      </c>
      <c r="AZ4504" t="s">
        <v>21575</v>
      </c>
    </row>
    <row r="4505" spans="1:52" x14ac:dyDescent="0.3">
      <c r="A4505">
        <v>2106956</v>
      </c>
      <c r="B4505" t="s">
        <v>21576</v>
      </c>
      <c r="C4505" t="str">
        <f t="shared" si="524"/>
        <v>7492</v>
      </c>
      <c r="D4505" t="s">
        <v>20169</v>
      </c>
      <c r="E4505" t="str">
        <f>"0100"</f>
        <v>0100</v>
      </c>
      <c r="F4505" t="s">
        <v>54</v>
      </c>
      <c r="G4505" t="str">
        <f>"13"</f>
        <v>13</v>
      </c>
      <c r="H4505" t="s">
        <v>55</v>
      </c>
      <c r="I4505" t="s">
        <v>3086</v>
      </c>
      <c r="J4505" t="s">
        <v>20170</v>
      </c>
      <c r="K4505">
        <v>1</v>
      </c>
      <c r="L4505">
        <v>120000</v>
      </c>
      <c r="M4505">
        <v>2.75</v>
      </c>
      <c r="N4505" t="str">
        <f t="shared" si="523"/>
        <v>0000</v>
      </c>
      <c r="O4505">
        <v>3197</v>
      </c>
      <c r="P4505" t="s">
        <v>72</v>
      </c>
      <c r="Q4505" t="s">
        <v>20212</v>
      </c>
      <c r="R4505" t="s">
        <v>140</v>
      </c>
      <c r="T4505" t="s">
        <v>61</v>
      </c>
      <c r="V4505" t="s">
        <v>21577</v>
      </c>
      <c r="W4505">
        <v>245549</v>
      </c>
      <c r="X4505">
        <v>28100</v>
      </c>
      <c r="Y4505">
        <v>217449</v>
      </c>
      <c r="Z4505">
        <v>202570</v>
      </c>
      <c r="AA4505">
        <v>177570</v>
      </c>
      <c r="AB4505" t="s">
        <v>63</v>
      </c>
      <c r="AC4505" s="1">
        <v>41821</v>
      </c>
      <c r="AD4505">
        <v>237500</v>
      </c>
      <c r="AE4505">
        <v>2635</v>
      </c>
      <c r="AF4505">
        <v>1218</v>
      </c>
      <c r="AG4505" t="s">
        <v>64</v>
      </c>
      <c r="AH4505" t="s">
        <v>76</v>
      </c>
      <c r="AI4505">
        <v>1</v>
      </c>
      <c r="AJ4505">
        <v>1999</v>
      </c>
      <c r="AK4505">
        <v>3</v>
      </c>
      <c r="AL4505">
        <v>2</v>
      </c>
      <c r="AN4505">
        <v>2384</v>
      </c>
      <c r="AO4505">
        <v>32</v>
      </c>
      <c r="AP4505" t="s">
        <v>63</v>
      </c>
      <c r="AQ4505" t="s">
        <v>66</v>
      </c>
      <c r="AR4505">
        <v>3424</v>
      </c>
      <c r="AW4505" t="s">
        <v>21578</v>
      </c>
      <c r="AX4505" t="s">
        <v>21579</v>
      </c>
      <c r="AY4505" t="s">
        <v>20915</v>
      </c>
      <c r="AZ4505" t="s">
        <v>70</v>
      </c>
    </row>
    <row r="4506" spans="1:52" x14ac:dyDescent="0.3">
      <c r="A4506">
        <v>2106964</v>
      </c>
      <c r="B4506" t="s">
        <v>21580</v>
      </c>
      <c r="C4506" t="str">
        <f t="shared" si="524"/>
        <v>7492</v>
      </c>
      <c r="D4506" t="s">
        <v>20169</v>
      </c>
      <c r="E4506" t="str">
        <f>"0000"</f>
        <v>0000</v>
      </c>
      <c r="F4506" t="s">
        <v>108</v>
      </c>
      <c r="G4506" t="str">
        <f>"13"</f>
        <v>13</v>
      </c>
      <c r="H4506" t="s">
        <v>55</v>
      </c>
      <c r="I4506" t="s">
        <v>3086</v>
      </c>
      <c r="J4506" t="s">
        <v>20170</v>
      </c>
      <c r="K4506">
        <v>0</v>
      </c>
      <c r="L4506">
        <v>120000</v>
      </c>
      <c r="M4506">
        <v>2.75</v>
      </c>
      <c r="N4506" t="str">
        <f t="shared" si="523"/>
        <v>0000</v>
      </c>
      <c r="O4506">
        <v>3185</v>
      </c>
      <c r="P4506" t="s">
        <v>72</v>
      </c>
      <c r="Q4506" t="s">
        <v>20212</v>
      </c>
      <c r="R4506" t="s">
        <v>140</v>
      </c>
      <c r="T4506" t="s">
        <v>61</v>
      </c>
      <c r="V4506" t="s">
        <v>21581</v>
      </c>
      <c r="W4506">
        <v>28100</v>
      </c>
      <c r="X4506">
        <v>28100</v>
      </c>
      <c r="Y4506">
        <v>0</v>
      </c>
      <c r="Z4506">
        <v>28100</v>
      </c>
      <c r="AA4506">
        <v>28100</v>
      </c>
      <c r="AB4506" t="s">
        <v>72</v>
      </c>
      <c r="AC4506" s="1">
        <v>42725</v>
      </c>
      <c r="AD4506">
        <v>22000</v>
      </c>
      <c r="AE4506">
        <v>2801</v>
      </c>
      <c r="AF4506">
        <v>1344</v>
      </c>
      <c r="AG4506" t="s">
        <v>103</v>
      </c>
      <c r="AH4506" t="s">
        <v>76</v>
      </c>
      <c r="AR4506">
        <v>0</v>
      </c>
      <c r="AW4506" t="s">
        <v>21582</v>
      </c>
      <c r="AY4506" t="s">
        <v>21583</v>
      </c>
      <c r="AZ4506" t="s">
        <v>11634</v>
      </c>
    </row>
    <row r="4507" spans="1:52" x14ac:dyDescent="0.3">
      <c r="A4507">
        <v>2107600</v>
      </c>
      <c r="B4507" t="s">
        <v>21584</v>
      </c>
      <c r="C4507" t="str">
        <f t="shared" si="524"/>
        <v>7492</v>
      </c>
      <c r="D4507" t="s">
        <v>20169</v>
      </c>
      <c r="E4507" t="str">
        <f>"0000"</f>
        <v>0000</v>
      </c>
      <c r="F4507" t="s">
        <v>108</v>
      </c>
      <c r="G4507" t="str">
        <f>"13"</f>
        <v>13</v>
      </c>
      <c r="H4507" t="s">
        <v>55</v>
      </c>
      <c r="I4507" t="s">
        <v>3086</v>
      </c>
      <c r="J4507" t="s">
        <v>20170</v>
      </c>
      <c r="K4507">
        <v>0</v>
      </c>
      <c r="L4507">
        <v>119998</v>
      </c>
      <c r="M4507">
        <v>2.75</v>
      </c>
      <c r="N4507" t="str">
        <f t="shared" si="523"/>
        <v>0000</v>
      </c>
      <c r="O4507">
        <v>3370</v>
      </c>
      <c r="P4507" t="s">
        <v>72</v>
      </c>
      <c r="Q4507" t="s">
        <v>20262</v>
      </c>
      <c r="R4507" t="s">
        <v>140</v>
      </c>
      <c r="T4507" t="s">
        <v>61</v>
      </c>
      <c r="V4507" t="s">
        <v>21585</v>
      </c>
      <c r="W4507">
        <v>28100</v>
      </c>
      <c r="X4507">
        <v>28100</v>
      </c>
      <c r="Y4507">
        <v>0</v>
      </c>
      <c r="Z4507">
        <v>28100</v>
      </c>
      <c r="AA4507">
        <v>28100</v>
      </c>
      <c r="AB4507" t="s">
        <v>72</v>
      </c>
      <c r="AC4507" s="1">
        <v>44223</v>
      </c>
      <c r="AD4507">
        <v>68000</v>
      </c>
      <c r="AE4507">
        <v>3131</v>
      </c>
      <c r="AF4507">
        <v>339</v>
      </c>
      <c r="AG4507" t="s">
        <v>103</v>
      </c>
      <c r="AH4507" t="s">
        <v>76</v>
      </c>
      <c r="AR4507">
        <v>0</v>
      </c>
      <c r="AW4507" t="s">
        <v>21586</v>
      </c>
      <c r="AX4507" t="s">
        <v>21587</v>
      </c>
      <c r="AY4507" t="s">
        <v>21588</v>
      </c>
      <c r="AZ4507" t="s">
        <v>21589</v>
      </c>
    </row>
    <row r="4508" spans="1:52" x14ac:dyDescent="0.3">
      <c r="A4508">
        <v>2107782</v>
      </c>
      <c r="B4508" t="s">
        <v>21590</v>
      </c>
      <c r="C4508" t="str">
        <f t="shared" si="524"/>
        <v>7492</v>
      </c>
      <c r="D4508" t="s">
        <v>20169</v>
      </c>
      <c r="E4508" t="str">
        <f>"0100"</f>
        <v>0100</v>
      </c>
      <c r="F4508" t="s">
        <v>54</v>
      </c>
      <c r="G4508" t="str">
        <f>"13"</f>
        <v>13</v>
      </c>
      <c r="H4508" t="s">
        <v>55</v>
      </c>
      <c r="I4508" t="s">
        <v>3086</v>
      </c>
      <c r="J4508" t="s">
        <v>20170</v>
      </c>
      <c r="K4508">
        <v>1</v>
      </c>
      <c r="L4508">
        <v>136700</v>
      </c>
      <c r="M4508">
        <v>3.14</v>
      </c>
      <c r="N4508" t="str">
        <f t="shared" si="523"/>
        <v>0000</v>
      </c>
      <c r="O4508">
        <v>6259</v>
      </c>
      <c r="P4508" t="s">
        <v>58</v>
      </c>
      <c r="Q4508" t="s">
        <v>265</v>
      </c>
      <c r="R4508" t="s">
        <v>266</v>
      </c>
      <c r="T4508" t="s">
        <v>61</v>
      </c>
      <c r="V4508" t="s">
        <v>21591</v>
      </c>
      <c r="W4508">
        <v>268267</v>
      </c>
      <c r="X4508">
        <v>32010</v>
      </c>
      <c r="Y4508">
        <v>236257</v>
      </c>
      <c r="Z4508">
        <v>216626</v>
      </c>
      <c r="AA4508">
        <v>191626</v>
      </c>
      <c r="AB4508" t="s">
        <v>63</v>
      </c>
      <c r="AC4508" s="1">
        <v>43907</v>
      </c>
      <c r="AD4508">
        <v>299500</v>
      </c>
      <c r="AE4508">
        <v>3050</v>
      </c>
      <c r="AF4508">
        <v>45</v>
      </c>
      <c r="AG4508" t="s">
        <v>64</v>
      </c>
      <c r="AH4508" t="s">
        <v>76</v>
      </c>
      <c r="AI4508">
        <v>1</v>
      </c>
      <c r="AJ4508">
        <v>1995</v>
      </c>
      <c r="AK4508">
        <v>3</v>
      </c>
      <c r="AL4508">
        <v>2</v>
      </c>
      <c r="AN4508">
        <v>2582</v>
      </c>
      <c r="AO4508">
        <v>32</v>
      </c>
      <c r="AP4508" t="s">
        <v>63</v>
      </c>
      <c r="AQ4508" t="s">
        <v>66</v>
      </c>
      <c r="AR4508">
        <v>4301</v>
      </c>
      <c r="AW4508" t="s">
        <v>21592</v>
      </c>
      <c r="AY4508" t="s">
        <v>21593</v>
      </c>
      <c r="AZ4508" t="s">
        <v>70</v>
      </c>
    </row>
    <row r="4509" spans="1:52" x14ac:dyDescent="0.3">
      <c r="A4509">
        <v>2107839</v>
      </c>
      <c r="B4509" t="s">
        <v>21594</v>
      </c>
      <c r="C4509" t="str">
        <f t="shared" si="524"/>
        <v>7492</v>
      </c>
      <c r="D4509" t="s">
        <v>20169</v>
      </c>
      <c r="E4509" t="str">
        <f>"0100"</f>
        <v>0100</v>
      </c>
      <c r="F4509" t="s">
        <v>54</v>
      </c>
      <c r="G4509" t="str">
        <f>"18"</f>
        <v>18</v>
      </c>
      <c r="H4509" t="s">
        <v>55</v>
      </c>
      <c r="I4509" t="s">
        <v>56</v>
      </c>
      <c r="J4509" t="s">
        <v>20170</v>
      </c>
      <c r="K4509">
        <v>1</v>
      </c>
      <c r="L4509">
        <v>124000</v>
      </c>
      <c r="M4509">
        <v>2.85</v>
      </c>
      <c r="N4509" t="str">
        <f t="shared" si="523"/>
        <v>0000</v>
      </c>
      <c r="O4509">
        <v>6277</v>
      </c>
      <c r="P4509" t="s">
        <v>58</v>
      </c>
      <c r="Q4509" t="s">
        <v>265</v>
      </c>
      <c r="R4509" t="s">
        <v>266</v>
      </c>
      <c r="T4509" t="s">
        <v>61</v>
      </c>
      <c r="V4509" t="s">
        <v>21595</v>
      </c>
      <c r="W4509">
        <v>265244</v>
      </c>
      <c r="X4509">
        <v>29040</v>
      </c>
      <c r="Y4509">
        <v>236204</v>
      </c>
      <c r="Z4509">
        <v>265244</v>
      </c>
      <c r="AA4509">
        <v>265244</v>
      </c>
      <c r="AB4509" t="s">
        <v>72</v>
      </c>
      <c r="AC4509" s="1">
        <v>39630</v>
      </c>
      <c r="AD4509">
        <v>225000</v>
      </c>
      <c r="AE4509">
        <v>2228</v>
      </c>
      <c r="AF4509">
        <v>1380</v>
      </c>
      <c r="AG4509" t="s">
        <v>64</v>
      </c>
      <c r="AH4509" t="s">
        <v>76</v>
      </c>
      <c r="AI4509">
        <v>1</v>
      </c>
      <c r="AJ4509">
        <v>1997</v>
      </c>
      <c r="AK4509">
        <v>4</v>
      </c>
      <c r="AL4509">
        <v>3</v>
      </c>
      <c r="AN4509">
        <v>2669</v>
      </c>
      <c r="AO4509">
        <v>32</v>
      </c>
      <c r="AP4509" t="s">
        <v>63</v>
      </c>
      <c r="AQ4509" t="s">
        <v>66</v>
      </c>
      <c r="AR4509">
        <v>3587</v>
      </c>
      <c r="AW4509" t="s">
        <v>21596</v>
      </c>
      <c r="AX4509" t="s">
        <v>21597</v>
      </c>
      <c r="AY4509" t="s">
        <v>1908</v>
      </c>
      <c r="AZ4509" t="s">
        <v>70</v>
      </c>
    </row>
    <row r="4510" spans="1:52" x14ac:dyDescent="0.3">
      <c r="A4510">
        <v>2107995</v>
      </c>
      <c r="B4510" t="s">
        <v>21598</v>
      </c>
      <c r="C4510" t="str">
        <f t="shared" si="524"/>
        <v>7492</v>
      </c>
      <c r="D4510" t="s">
        <v>20169</v>
      </c>
      <c r="E4510" t="str">
        <f t="shared" ref="E4510:E4516" si="526">"0000"</f>
        <v>0000</v>
      </c>
      <c r="F4510" t="s">
        <v>108</v>
      </c>
      <c r="G4510" t="str">
        <f>"18"</f>
        <v>18</v>
      </c>
      <c r="H4510" t="s">
        <v>55</v>
      </c>
      <c r="I4510" t="s">
        <v>56</v>
      </c>
      <c r="J4510" t="s">
        <v>20170</v>
      </c>
      <c r="K4510">
        <v>0</v>
      </c>
      <c r="L4510">
        <v>119866</v>
      </c>
      <c r="M4510">
        <v>2.75</v>
      </c>
      <c r="N4510" t="str">
        <f t="shared" si="523"/>
        <v>0000</v>
      </c>
      <c r="O4510">
        <v>3299</v>
      </c>
      <c r="P4510" t="s">
        <v>72</v>
      </c>
      <c r="Q4510" t="s">
        <v>21413</v>
      </c>
      <c r="R4510" t="s">
        <v>364</v>
      </c>
      <c r="T4510" t="s">
        <v>61</v>
      </c>
      <c r="V4510" t="s">
        <v>21599</v>
      </c>
      <c r="W4510">
        <v>28070</v>
      </c>
      <c r="X4510">
        <v>28070</v>
      </c>
      <c r="Y4510">
        <v>0</v>
      </c>
      <c r="Z4510">
        <v>28070</v>
      </c>
      <c r="AA4510">
        <v>28070</v>
      </c>
      <c r="AB4510" t="s">
        <v>72</v>
      </c>
      <c r="AR4510">
        <v>0</v>
      </c>
      <c r="AW4510" t="s">
        <v>21600</v>
      </c>
      <c r="AY4510" t="s">
        <v>21601</v>
      </c>
      <c r="AZ4510" t="s">
        <v>21602</v>
      </c>
    </row>
    <row r="4511" spans="1:52" x14ac:dyDescent="0.3">
      <c r="A4511">
        <v>2108193</v>
      </c>
      <c r="B4511" t="s">
        <v>21603</v>
      </c>
      <c r="C4511" t="str">
        <f t="shared" si="524"/>
        <v>7492</v>
      </c>
      <c r="D4511" t="s">
        <v>20169</v>
      </c>
      <c r="E4511" t="str">
        <f t="shared" si="526"/>
        <v>0000</v>
      </c>
      <c r="F4511" t="s">
        <v>108</v>
      </c>
      <c r="G4511" t="str">
        <f>"18"</f>
        <v>18</v>
      </c>
      <c r="H4511" t="s">
        <v>55</v>
      </c>
      <c r="I4511" t="s">
        <v>56</v>
      </c>
      <c r="J4511" t="s">
        <v>20170</v>
      </c>
      <c r="K4511">
        <v>0</v>
      </c>
      <c r="L4511">
        <v>129461</v>
      </c>
      <c r="M4511">
        <v>2.97</v>
      </c>
      <c r="N4511" t="str">
        <f t="shared" si="523"/>
        <v>0000</v>
      </c>
      <c r="O4511">
        <v>6343</v>
      </c>
      <c r="P4511" t="s">
        <v>58</v>
      </c>
      <c r="Q4511" t="s">
        <v>265</v>
      </c>
      <c r="R4511" t="s">
        <v>266</v>
      </c>
      <c r="T4511" t="s">
        <v>61</v>
      </c>
      <c r="V4511" t="s">
        <v>21604</v>
      </c>
      <c r="W4511">
        <v>30310</v>
      </c>
      <c r="X4511">
        <v>30310</v>
      </c>
      <c r="Y4511">
        <v>0</v>
      </c>
      <c r="Z4511">
        <v>30310</v>
      </c>
      <c r="AA4511">
        <v>30310</v>
      </c>
      <c r="AB4511" t="s">
        <v>72</v>
      </c>
      <c r="AC4511" s="1">
        <v>36647</v>
      </c>
      <c r="AD4511">
        <v>36000</v>
      </c>
      <c r="AE4511">
        <v>1363</v>
      </c>
      <c r="AF4511">
        <v>1377</v>
      </c>
      <c r="AG4511" t="s">
        <v>103</v>
      </c>
      <c r="AH4511" t="s">
        <v>873</v>
      </c>
      <c r="AR4511">
        <v>0</v>
      </c>
      <c r="AW4511" t="s">
        <v>21605</v>
      </c>
      <c r="AY4511" t="s">
        <v>21606</v>
      </c>
      <c r="AZ4511" t="s">
        <v>21607</v>
      </c>
    </row>
    <row r="4512" spans="1:52" x14ac:dyDescent="0.3">
      <c r="A4512">
        <v>2108444</v>
      </c>
      <c r="B4512" t="s">
        <v>21608</v>
      </c>
      <c r="C4512" t="str">
        <f t="shared" si="524"/>
        <v>7492</v>
      </c>
      <c r="D4512" t="s">
        <v>20169</v>
      </c>
      <c r="E4512" t="str">
        <f t="shared" si="526"/>
        <v>0000</v>
      </c>
      <c r="F4512" t="s">
        <v>108</v>
      </c>
      <c r="G4512" t="str">
        <f>"18"</f>
        <v>18</v>
      </c>
      <c r="H4512" t="s">
        <v>55</v>
      </c>
      <c r="I4512" t="s">
        <v>56</v>
      </c>
      <c r="J4512" t="s">
        <v>20170</v>
      </c>
      <c r="K4512">
        <v>0</v>
      </c>
      <c r="L4512">
        <v>131023</v>
      </c>
      <c r="M4512">
        <v>3.01</v>
      </c>
      <c r="N4512" t="str">
        <f t="shared" si="523"/>
        <v>0000</v>
      </c>
      <c r="O4512">
        <v>3076</v>
      </c>
      <c r="P4512" t="s">
        <v>72</v>
      </c>
      <c r="Q4512" t="s">
        <v>20262</v>
      </c>
      <c r="R4512" t="s">
        <v>140</v>
      </c>
      <c r="T4512" t="s">
        <v>61</v>
      </c>
      <c r="V4512" t="s">
        <v>21609</v>
      </c>
      <c r="W4512">
        <v>30680</v>
      </c>
      <c r="X4512">
        <v>30680</v>
      </c>
      <c r="Y4512">
        <v>0</v>
      </c>
      <c r="Z4512">
        <v>30680</v>
      </c>
      <c r="AA4512">
        <v>30680</v>
      </c>
      <c r="AB4512" t="s">
        <v>72</v>
      </c>
      <c r="AC4512" s="1">
        <v>35217</v>
      </c>
      <c r="AD4512">
        <v>18000</v>
      </c>
      <c r="AE4512">
        <v>1141</v>
      </c>
      <c r="AF4512">
        <v>344</v>
      </c>
      <c r="AG4512" t="s">
        <v>103</v>
      </c>
      <c r="AH4512" t="s">
        <v>76</v>
      </c>
      <c r="AR4512">
        <v>0</v>
      </c>
      <c r="AW4512" t="s">
        <v>21610</v>
      </c>
      <c r="AX4512" t="s">
        <v>21611</v>
      </c>
      <c r="AY4512" t="s">
        <v>21612</v>
      </c>
      <c r="AZ4512" t="s">
        <v>21613</v>
      </c>
    </row>
    <row r="4513" spans="1:52" x14ac:dyDescent="0.3">
      <c r="A4513">
        <v>2108789</v>
      </c>
      <c r="B4513" t="s">
        <v>21614</v>
      </c>
      <c r="C4513" t="str">
        <f t="shared" si="524"/>
        <v>7492</v>
      </c>
      <c r="D4513" t="s">
        <v>20169</v>
      </c>
      <c r="E4513" t="str">
        <f t="shared" si="526"/>
        <v>0000</v>
      </c>
      <c r="F4513" t="s">
        <v>108</v>
      </c>
      <c r="G4513" t="str">
        <f t="shared" ref="G4513:G4521" si="527">"19"</f>
        <v>19</v>
      </c>
      <c r="H4513" t="s">
        <v>55</v>
      </c>
      <c r="I4513" t="s">
        <v>56</v>
      </c>
      <c r="J4513" t="s">
        <v>20170</v>
      </c>
      <c r="K4513">
        <v>0</v>
      </c>
      <c r="L4513">
        <v>119866</v>
      </c>
      <c r="M4513">
        <v>2.75</v>
      </c>
      <c r="N4513" t="str">
        <f t="shared" si="523"/>
        <v>0000</v>
      </c>
      <c r="O4513">
        <v>5506</v>
      </c>
      <c r="P4513" t="s">
        <v>58</v>
      </c>
      <c r="Q4513" t="s">
        <v>21388</v>
      </c>
      <c r="R4513" t="s">
        <v>82</v>
      </c>
      <c r="T4513" t="s">
        <v>61</v>
      </c>
      <c r="V4513" t="s">
        <v>21615</v>
      </c>
      <c r="W4513">
        <v>28070</v>
      </c>
      <c r="X4513">
        <v>28070</v>
      </c>
      <c r="Y4513">
        <v>0</v>
      </c>
      <c r="Z4513">
        <v>28070</v>
      </c>
      <c r="AA4513">
        <v>28070</v>
      </c>
      <c r="AB4513" t="s">
        <v>72</v>
      </c>
      <c r="AC4513" s="1">
        <v>36373</v>
      </c>
      <c r="AD4513">
        <v>20000</v>
      </c>
      <c r="AE4513">
        <v>1324</v>
      </c>
      <c r="AF4513">
        <v>1041</v>
      </c>
      <c r="AG4513" t="s">
        <v>103</v>
      </c>
      <c r="AH4513" t="s">
        <v>76</v>
      </c>
      <c r="AR4513">
        <v>0</v>
      </c>
      <c r="AW4513" t="s">
        <v>21616</v>
      </c>
      <c r="AY4513" t="s">
        <v>21617</v>
      </c>
      <c r="AZ4513" t="s">
        <v>21618</v>
      </c>
    </row>
    <row r="4514" spans="1:52" x14ac:dyDescent="0.3">
      <c r="A4514">
        <v>2108886</v>
      </c>
      <c r="B4514" t="s">
        <v>21619</v>
      </c>
      <c r="C4514" t="str">
        <f t="shared" si="524"/>
        <v>7492</v>
      </c>
      <c r="D4514" t="s">
        <v>20169</v>
      </c>
      <c r="E4514" t="str">
        <f t="shared" si="526"/>
        <v>0000</v>
      </c>
      <c r="F4514" t="s">
        <v>108</v>
      </c>
      <c r="G4514" t="str">
        <f t="shared" si="527"/>
        <v>19</v>
      </c>
      <c r="H4514" t="s">
        <v>55</v>
      </c>
      <c r="I4514" t="s">
        <v>56</v>
      </c>
      <c r="J4514" t="s">
        <v>20170</v>
      </c>
      <c r="K4514">
        <v>0</v>
      </c>
      <c r="L4514">
        <v>120000</v>
      </c>
      <c r="M4514">
        <v>2.75</v>
      </c>
      <c r="N4514" t="str">
        <f t="shared" si="523"/>
        <v>0000</v>
      </c>
      <c r="O4514">
        <v>6449</v>
      </c>
      <c r="P4514" t="s">
        <v>58</v>
      </c>
      <c r="Q4514" t="s">
        <v>265</v>
      </c>
      <c r="R4514" t="s">
        <v>266</v>
      </c>
      <c r="T4514" t="s">
        <v>61</v>
      </c>
      <c r="V4514" t="s">
        <v>21620</v>
      </c>
      <c r="W4514">
        <v>28100</v>
      </c>
      <c r="X4514">
        <v>28100</v>
      </c>
      <c r="Y4514">
        <v>0</v>
      </c>
      <c r="Z4514">
        <v>28100</v>
      </c>
      <c r="AA4514">
        <v>28100</v>
      </c>
      <c r="AB4514" t="s">
        <v>72</v>
      </c>
      <c r="AC4514" s="1">
        <v>38443</v>
      </c>
      <c r="AD4514">
        <v>30000</v>
      </c>
      <c r="AE4514">
        <v>1846</v>
      </c>
      <c r="AF4514">
        <v>1034</v>
      </c>
      <c r="AG4514" t="s">
        <v>103</v>
      </c>
      <c r="AH4514" t="s">
        <v>873</v>
      </c>
      <c r="AR4514">
        <v>0</v>
      </c>
      <c r="AW4514" t="s">
        <v>21557</v>
      </c>
      <c r="AY4514" t="s">
        <v>21621</v>
      </c>
      <c r="AZ4514" t="s">
        <v>21622</v>
      </c>
    </row>
    <row r="4515" spans="1:52" x14ac:dyDescent="0.3">
      <c r="A4515">
        <v>2109165</v>
      </c>
      <c r="B4515" t="s">
        <v>21623</v>
      </c>
      <c r="C4515" t="str">
        <f t="shared" si="524"/>
        <v>7492</v>
      </c>
      <c r="D4515" t="s">
        <v>20169</v>
      </c>
      <c r="E4515" t="str">
        <f t="shared" si="526"/>
        <v>0000</v>
      </c>
      <c r="F4515" t="s">
        <v>108</v>
      </c>
      <c r="G4515" t="str">
        <f t="shared" si="527"/>
        <v>19</v>
      </c>
      <c r="H4515" t="s">
        <v>55</v>
      </c>
      <c r="I4515" t="s">
        <v>56</v>
      </c>
      <c r="J4515" t="s">
        <v>20170</v>
      </c>
      <c r="K4515">
        <v>0</v>
      </c>
      <c r="L4515">
        <v>119866</v>
      </c>
      <c r="M4515">
        <v>2.75</v>
      </c>
      <c r="N4515" t="str">
        <f t="shared" si="523"/>
        <v>0000</v>
      </c>
      <c r="O4515">
        <v>2565</v>
      </c>
      <c r="P4515" t="s">
        <v>72</v>
      </c>
      <c r="Q4515" t="s">
        <v>20212</v>
      </c>
      <c r="R4515" t="s">
        <v>140</v>
      </c>
      <c r="T4515" t="s">
        <v>61</v>
      </c>
      <c r="V4515" t="s">
        <v>21624</v>
      </c>
      <c r="W4515">
        <v>28070</v>
      </c>
      <c r="X4515">
        <v>28070</v>
      </c>
      <c r="Y4515">
        <v>0</v>
      </c>
      <c r="Z4515">
        <v>28070</v>
      </c>
      <c r="AA4515">
        <v>28070</v>
      </c>
      <c r="AB4515" t="s">
        <v>72</v>
      </c>
      <c r="AC4515" s="1">
        <v>43906</v>
      </c>
      <c r="AD4515">
        <v>42000</v>
      </c>
      <c r="AE4515">
        <v>3047</v>
      </c>
      <c r="AF4515">
        <v>1986</v>
      </c>
      <c r="AG4515" t="s">
        <v>103</v>
      </c>
      <c r="AH4515" t="s">
        <v>76</v>
      </c>
      <c r="AR4515">
        <v>0</v>
      </c>
      <c r="AW4515" t="s">
        <v>4662</v>
      </c>
      <c r="AX4515" t="s">
        <v>4663</v>
      </c>
      <c r="AY4515" t="s">
        <v>4664</v>
      </c>
      <c r="AZ4515" t="s">
        <v>70</v>
      </c>
    </row>
    <row r="4516" spans="1:52" x14ac:dyDescent="0.3">
      <c r="A4516">
        <v>2109301</v>
      </c>
      <c r="B4516" t="s">
        <v>21625</v>
      </c>
      <c r="C4516" t="str">
        <f t="shared" si="524"/>
        <v>7492</v>
      </c>
      <c r="D4516" t="s">
        <v>20169</v>
      </c>
      <c r="E4516" t="str">
        <f t="shared" si="526"/>
        <v>0000</v>
      </c>
      <c r="F4516" t="s">
        <v>108</v>
      </c>
      <c r="G4516" t="str">
        <f t="shared" si="527"/>
        <v>19</v>
      </c>
      <c r="H4516" t="s">
        <v>55</v>
      </c>
      <c r="I4516" t="s">
        <v>56</v>
      </c>
      <c r="J4516" t="s">
        <v>20170</v>
      </c>
      <c r="K4516">
        <v>0</v>
      </c>
      <c r="L4516">
        <v>119865</v>
      </c>
      <c r="M4516">
        <v>2.75</v>
      </c>
      <c r="N4516" t="str">
        <f t="shared" si="523"/>
        <v>0000</v>
      </c>
      <c r="O4516">
        <v>2637</v>
      </c>
      <c r="P4516" t="s">
        <v>72</v>
      </c>
      <c r="Q4516" t="s">
        <v>20212</v>
      </c>
      <c r="R4516" t="s">
        <v>140</v>
      </c>
      <c r="T4516" t="s">
        <v>61</v>
      </c>
      <c r="V4516" t="s">
        <v>21626</v>
      </c>
      <c r="W4516">
        <v>28070</v>
      </c>
      <c r="X4516">
        <v>28070</v>
      </c>
      <c r="Y4516">
        <v>0</v>
      </c>
      <c r="Z4516">
        <v>28070</v>
      </c>
      <c r="AA4516">
        <v>28070</v>
      </c>
      <c r="AB4516" t="s">
        <v>72</v>
      </c>
      <c r="AC4516" s="1">
        <v>38384</v>
      </c>
      <c r="AD4516">
        <v>123500</v>
      </c>
      <c r="AE4516">
        <v>1834</v>
      </c>
      <c r="AF4516">
        <v>110</v>
      </c>
      <c r="AG4516" t="s">
        <v>103</v>
      </c>
      <c r="AH4516" t="s">
        <v>76</v>
      </c>
      <c r="AR4516">
        <v>0</v>
      </c>
      <c r="AW4516" t="s">
        <v>21627</v>
      </c>
      <c r="AX4516" t="s">
        <v>21628</v>
      </c>
      <c r="AY4516" t="s">
        <v>21629</v>
      </c>
      <c r="AZ4516" t="s">
        <v>21630</v>
      </c>
    </row>
    <row r="4517" spans="1:52" x14ac:dyDescent="0.3">
      <c r="A4517">
        <v>2109378</v>
      </c>
      <c r="B4517" t="s">
        <v>21631</v>
      </c>
      <c r="C4517" t="str">
        <f t="shared" si="524"/>
        <v>7492</v>
      </c>
      <c r="D4517" t="s">
        <v>20169</v>
      </c>
      <c r="E4517" t="str">
        <f>"0100"</f>
        <v>0100</v>
      </c>
      <c r="F4517" t="s">
        <v>54</v>
      </c>
      <c r="G4517" t="str">
        <f t="shared" si="527"/>
        <v>19</v>
      </c>
      <c r="H4517" t="s">
        <v>55</v>
      </c>
      <c r="I4517" t="s">
        <v>56</v>
      </c>
      <c r="J4517" t="s">
        <v>20170</v>
      </c>
      <c r="K4517">
        <v>1</v>
      </c>
      <c r="L4517">
        <v>120000</v>
      </c>
      <c r="M4517">
        <v>2.75</v>
      </c>
      <c r="N4517" t="str">
        <f t="shared" si="523"/>
        <v>0000</v>
      </c>
      <c r="O4517">
        <v>2861</v>
      </c>
      <c r="P4517" t="s">
        <v>72</v>
      </c>
      <c r="Q4517" t="s">
        <v>21235</v>
      </c>
      <c r="R4517" t="s">
        <v>140</v>
      </c>
      <c r="T4517" t="s">
        <v>61</v>
      </c>
      <c r="V4517" t="s">
        <v>21632</v>
      </c>
      <c r="W4517">
        <v>273711</v>
      </c>
      <c r="X4517">
        <v>28100</v>
      </c>
      <c r="Y4517">
        <v>245611</v>
      </c>
      <c r="Z4517">
        <v>210900</v>
      </c>
      <c r="AA4517">
        <v>185900</v>
      </c>
      <c r="AB4517" t="s">
        <v>63</v>
      </c>
      <c r="AI4517">
        <v>1</v>
      </c>
      <c r="AJ4517">
        <v>2001</v>
      </c>
      <c r="AK4517">
        <v>3</v>
      </c>
      <c r="AL4517">
        <v>2</v>
      </c>
      <c r="AN4517">
        <v>2604</v>
      </c>
      <c r="AO4517">
        <v>32</v>
      </c>
      <c r="AP4517" t="s">
        <v>63</v>
      </c>
      <c r="AQ4517" t="s">
        <v>66</v>
      </c>
      <c r="AR4517">
        <v>3969</v>
      </c>
      <c r="AW4517" t="s">
        <v>21633</v>
      </c>
      <c r="AX4517" t="s">
        <v>21634</v>
      </c>
      <c r="AY4517" t="s">
        <v>21635</v>
      </c>
      <c r="AZ4517" t="s">
        <v>70</v>
      </c>
    </row>
    <row r="4518" spans="1:52" x14ac:dyDescent="0.3">
      <c r="A4518">
        <v>2109432</v>
      </c>
      <c r="B4518" t="s">
        <v>21636</v>
      </c>
      <c r="C4518" t="str">
        <f t="shared" si="524"/>
        <v>7492</v>
      </c>
      <c r="D4518" t="s">
        <v>20169</v>
      </c>
      <c r="E4518" t="str">
        <f>"0100"</f>
        <v>0100</v>
      </c>
      <c r="F4518" t="s">
        <v>54</v>
      </c>
      <c r="G4518" t="str">
        <f t="shared" si="527"/>
        <v>19</v>
      </c>
      <c r="H4518" t="s">
        <v>55</v>
      </c>
      <c r="I4518" t="s">
        <v>56</v>
      </c>
      <c r="J4518" t="s">
        <v>20170</v>
      </c>
      <c r="K4518">
        <v>1</v>
      </c>
      <c r="L4518">
        <v>120001</v>
      </c>
      <c r="M4518">
        <v>2.75</v>
      </c>
      <c r="N4518" t="str">
        <f t="shared" si="523"/>
        <v>0000</v>
      </c>
      <c r="O4518">
        <v>2755</v>
      </c>
      <c r="P4518" t="s">
        <v>72</v>
      </c>
      <c r="Q4518" t="s">
        <v>21235</v>
      </c>
      <c r="R4518" t="s">
        <v>140</v>
      </c>
      <c r="T4518" t="s">
        <v>61</v>
      </c>
      <c r="V4518" t="s">
        <v>21637</v>
      </c>
      <c r="W4518">
        <v>28100</v>
      </c>
      <c r="X4518">
        <v>28100</v>
      </c>
      <c r="Y4518">
        <v>0</v>
      </c>
      <c r="Z4518">
        <v>28100</v>
      </c>
      <c r="AA4518">
        <v>28100</v>
      </c>
      <c r="AB4518" t="s">
        <v>72</v>
      </c>
      <c r="AC4518" s="1">
        <v>42500</v>
      </c>
      <c r="AD4518">
        <v>30000</v>
      </c>
      <c r="AE4518">
        <v>2758</v>
      </c>
      <c r="AF4518">
        <v>1845</v>
      </c>
      <c r="AG4518" t="s">
        <v>103</v>
      </c>
      <c r="AH4518" t="s">
        <v>76</v>
      </c>
      <c r="AI4518">
        <v>1</v>
      </c>
      <c r="AJ4518">
        <v>2020</v>
      </c>
      <c r="AK4518">
        <v>4</v>
      </c>
      <c r="AL4518">
        <v>3</v>
      </c>
      <c r="AN4518">
        <v>3322</v>
      </c>
      <c r="AO4518">
        <v>32</v>
      </c>
      <c r="AP4518" t="s">
        <v>63</v>
      </c>
      <c r="AQ4518" t="s">
        <v>66</v>
      </c>
      <c r="AR4518">
        <v>4645</v>
      </c>
      <c r="AW4518" t="s">
        <v>21638</v>
      </c>
      <c r="AX4518" t="s">
        <v>21639</v>
      </c>
      <c r="AY4518" t="s">
        <v>21640</v>
      </c>
      <c r="AZ4518" t="s">
        <v>21641</v>
      </c>
    </row>
    <row r="4519" spans="1:52" x14ac:dyDescent="0.3">
      <c r="A4519">
        <v>2110368</v>
      </c>
      <c r="B4519" t="s">
        <v>21642</v>
      </c>
      <c r="C4519" t="str">
        <f t="shared" si="524"/>
        <v>7492</v>
      </c>
      <c r="D4519" t="s">
        <v>20169</v>
      </c>
      <c r="E4519" t="str">
        <f>"0000"</f>
        <v>0000</v>
      </c>
      <c r="F4519" t="s">
        <v>108</v>
      </c>
      <c r="G4519" t="str">
        <f t="shared" si="527"/>
        <v>19</v>
      </c>
      <c r="H4519" t="s">
        <v>55</v>
      </c>
      <c r="I4519" t="s">
        <v>56</v>
      </c>
      <c r="J4519" t="s">
        <v>20170</v>
      </c>
      <c r="K4519">
        <v>0</v>
      </c>
      <c r="L4519">
        <v>171294</v>
      </c>
      <c r="M4519">
        <v>3.93</v>
      </c>
      <c r="N4519" t="str">
        <f t="shared" si="523"/>
        <v>0000</v>
      </c>
      <c r="O4519">
        <v>2260</v>
      </c>
      <c r="P4519" t="s">
        <v>72</v>
      </c>
      <c r="Q4519" t="s">
        <v>20212</v>
      </c>
      <c r="R4519" t="s">
        <v>140</v>
      </c>
      <c r="T4519" t="s">
        <v>61</v>
      </c>
      <c r="V4519" t="s">
        <v>21643</v>
      </c>
      <c r="W4519">
        <v>40110</v>
      </c>
      <c r="X4519">
        <v>40110</v>
      </c>
      <c r="Y4519">
        <v>0</v>
      </c>
      <c r="Z4519">
        <v>40110</v>
      </c>
      <c r="AA4519">
        <v>40110</v>
      </c>
      <c r="AB4519" t="s">
        <v>72</v>
      </c>
      <c r="AC4519" s="1">
        <v>38047</v>
      </c>
      <c r="AD4519">
        <v>57000</v>
      </c>
      <c r="AE4519">
        <v>1706</v>
      </c>
      <c r="AF4519">
        <v>590</v>
      </c>
      <c r="AG4519" t="s">
        <v>103</v>
      </c>
      <c r="AH4519" t="s">
        <v>76</v>
      </c>
      <c r="AR4519">
        <v>0</v>
      </c>
      <c r="AW4519" t="s">
        <v>21644</v>
      </c>
      <c r="AY4519" t="s">
        <v>21645</v>
      </c>
      <c r="AZ4519" t="s">
        <v>21646</v>
      </c>
    </row>
    <row r="4520" spans="1:52" x14ac:dyDescent="0.3">
      <c r="A4520">
        <v>2110911</v>
      </c>
      <c r="B4520" t="s">
        <v>21647</v>
      </c>
      <c r="C4520" t="str">
        <f t="shared" si="524"/>
        <v>7492</v>
      </c>
      <c r="D4520" t="s">
        <v>20169</v>
      </c>
      <c r="E4520" t="str">
        <f>"0000"</f>
        <v>0000</v>
      </c>
      <c r="F4520" t="s">
        <v>108</v>
      </c>
      <c r="G4520" t="str">
        <f t="shared" si="527"/>
        <v>19</v>
      </c>
      <c r="H4520" t="s">
        <v>55</v>
      </c>
      <c r="I4520" t="s">
        <v>56</v>
      </c>
      <c r="J4520" t="s">
        <v>20170</v>
      </c>
      <c r="K4520">
        <v>0</v>
      </c>
      <c r="L4520">
        <v>119867</v>
      </c>
      <c r="M4520">
        <v>2.75</v>
      </c>
      <c r="N4520" t="str">
        <f t="shared" si="523"/>
        <v>0000</v>
      </c>
      <c r="O4520">
        <v>2235</v>
      </c>
      <c r="P4520" t="s">
        <v>72</v>
      </c>
      <c r="Q4520" t="s">
        <v>21197</v>
      </c>
      <c r="R4520" t="s">
        <v>88</v>
      </c>
      <c r="T4520" t="s">
        <v>61</v>
      </c>
      <c r="V4520" t="s">
        <v>21648</v>
      </c>
      <c r="W4520">
        <v>28070</v>
      </c>
      <c r="X4520">
        <v>28070</v>
      </c>
      <c r="Y4520">
        <v>0</v>
      </c>
      <c r="Z4520">
        <v>28070</v>
      </c>
      <c r="AA4520">
        <v>28070</v>
      </c>
      <c r="AB4520" t="s">
        <v>72</v>
      </c>
      <c r="AC4520" s="1">
        <v>35765</v>
      </c>
      <c r="AD4520">
        <v>25000</v>
      </c>
      <c r="AE4520">
        <v>1219</v>
      </c>
      <c r="AF4520">
        <v>2079</v>
      </c>
      <c r="AG4520" t="s">
        <v>103</v>
      </c>
      <c r="AH4520" t="s">
        <v>873</v>
      </c>
      <c r="AR4520">
        <v>0</v>
      </c>
      <c r="AW4520" t="s">
        <v>21649</v>
      </c>
      <c r="AY4520" t="s">
        <v>21650</v>
      </c>
      <c r="AZ4520" t="s">
        <v>21651</v>
      </c>
    </row>
    <row r="4521" spans="1:52" x14ac:dyDescent="0.3">
      <c r="A4521">
        <v>2111852</v>
      </c>
      <c r="B4521" t="s">
        <v>21652</v>
      </c>
      <c r="C4521" t="str">
        <f t="shared" si="524"/>
        <v>7492</v>
      </c>
      <c r="D4521" t="s">
        <v>20169</v>
      </c>
      <c r="E4521" t="str">
        <f>"0000"</f>
        <v>0000</v>
      </c>
      <c r="F4521" t="s">
        <v>108</v>
      </c>
      <c r="G4521" t="str">
        <f t="shared" si="527"/>
        <v>19</v>
      </c>
      <c r="H4521" t="s">
        <v>55</v>
      </c>
      <c r="I4521" t="s">
        <v>56</v>
      </c>
      <c r="J4521" t="s">
        <v>20170</v>
      </c>
      <c r="K4521">
        <v>0</v>
      </c>
      <c r="L4521">
        <v>128655</v>
      </c>
      <c r="M4521">
        <v>2.95</v>
      </c>
      <c r="N4521" t="str">
        <f t="shared" si="523"/>
        <v>0000</v>
      </c>
      <c r="O4521">
        <v>5054</v>
      </c>
      <c r="P4521" t="s">
        <v>58</v>
      </c>
      <c r="Q4521" t="s">
        <v>21653</v>
      </c>
      <c r="R4521" t="s">
        <v>140</v>
      </c>
      <c r="T4521" t="s">
        <v>61</v>
      </c>
      <c r="V4521" t="s">
        <v>21654</v>
      </c>
      <c r="W4521">
        <v>30130</v>
      </c>
      <c r="X4521">
        <v>30130</v>
      </c>
      <c r="Y4521">
        <v>0</v>
      </c>
      <c r="Z4521">
        <v>30130</v>
      </c>
      <c r="AA4521">
        <v>30130</v>
      </c>
      <c r="AB4521" t="s">
        <v>72</v>
      </c>
      <c r="AC4521" s="1">
        <v>33298</v>
      </c>
      <c r="AD4521">
        <v>34200</v>
      </c>
      <c r="AE4521">
        <v>890</v>
      </c>
      <c r="AF4521">
        <v>801</v>
      </c>
      <c r="AG4521" t="s">
        <v>103</v>
      </c>
      <c r="AH4521" t="s">
        <v>221</v>
      </c>
      <c r="AR4521">
        <v>0</v>
      </c>
      <c r="AW4521" t="s">
        <v>21655</v>
      </c>
      <c r="AY4521" t="s">
        <v>21656</v>
      </c>
      <c r="AZ4521" t="s">
        <v>21657</v>
      </c>
    </row>
    <row r="4522" spans="1:52" x14ac:dyDescent="0.3">
      <c r="A4522">
        <v>2115718</v>
      </c>
      <c r="B4522" t="s">
        <v>21658</v>
      </c>
      <c r="C4522" t="str">
        <f t="shared" si="524"/>
        <v>7492</v>
      </c>
      <c r="D4522" t="s">
        <v>20169</v>
      </c>
      <c r="E4522" t="str">
        <f>"0100"</f>
        <v>0100</v>
      </c>
      <c r="F4522" t="s">
        <v>54</v>
      </c>
      <c r="G4522" t="str">
        <f>"20"</f>
        <v>20</v>
      </c>
      <c r="H4522" t="s">
        <v>55</v>
      </c>
      <c r="I4522" t="s">
        <v>56</v>
      </c>
      <c r="J4522" t="s">
        <v>20170</v>
      </c>
      <c r="K4522">
        <v>1</v>
      </c>
      <c r="L4522">
        <v>119999</v>
      </c>
      <c r="M4522">
        <v>2.75</v>
      </c>
      <c r="N4522" t="str">
        <f t="shared" si="523"/>
        <v>0000</v>
      </c>
      <c r="O4522">
        <v>4190</v>
      </c>
      <c r="P4522" t="s">
        <v>58</v>
      </c>
      <c r="Q4522" t="s">
        <v>21659</v>
      </c>
      <c r="R4522" t="s">
        <v>118</v>
      </c>
      <c r="T4522" t="s">
        <v>61</v>
      </c>
      <c r="V4522" t="s">
        <v>21660</v>
      </c>
      <c r="W4522">
        <v>299154</v>
      </c>
      <c r="X4522">
        <v>28100</v>
      </c>
      <c r="Y4522">
        <v>271054</v>
      </c>
      <c r="Z4522">
        <v>245441</v>
      </c>
      <c r="AA4522">
        <v>220441</v>
      </c>
      <c r="AB4522" t="s">
        <v>63</v>
      </c>
      <c r="AC4522" s="1">
        <v>37895</v>
      </c>
      <c r="AD4522">
        <v>250500</v>
      </c>
      <c r="AE4522">
        <v>1659</v>
      </c>
      <c r="AF4522">
        <v>2065</v>
      </c>
      <c r="AG4522" t="s">
        <v>64</v>
      </c>
      <c r="AH4522" t="s">
        <v>873</v>
      </c>
      <c r="AI4522">
        <v>1</v>
      </c>
      <c r="AJ4522">
        <v>2003</v>
      </c>
      <c r="AK4522">
        <v>4</v>
      </c>
      <c r="AL4522">
        <v>3</v>
      </c>
      <c r="AN4522">
        <v>2589</v>
      </c>
      <c r="AO4522">
        <v>32</v>
      </c>
      <c r="AP4522" t="s">
        <v>63</v>
      </c>
      <c r="AQ4522" t="s">
        <v>66</v>
      </c>
      <c r="AR4522">
        <v>3732</v>
      </c>
      <c r="AW4522" t="s">
        <v>21661</v>
      </c>
      <c r="AX4522" t="s">
        <v>21662</v>
      </c>
      <c r="AY4522" t="s">
        <v>21663</v>
      </c>
      <c r="AZ4522" t="s">
        <v>70</v>
      </c>
    </row>
    <row r="4523" spans="1:52" x14ac:dyDescent="0.3">
      <c r="A4523">
        <v>2117036</v>
      </c>
      <c r="B4523" t="s">
        <v>21664</v>
      </c>
      <c r="C4523" t="str">
        <f t="shared" si="524"/>
        <v>7492</v>
      </c>
      <c r="D4523" t="s">
        <v>20169</v>
      </c>
      <c r="E4523" t="str">
        <f>"0100"</f>
        <v>0100</v>
      </c>
      <c r="F4523" t="s">
        <v>54</v>
      </c>
      <c r="G4523" t="str">
        <f>"19"</f>
        <v>19</v>
      </c>
      <c r="H4523" t="s">
        <v>55</v>
      </c>
      <c r="I4523" t="s">
        <v>56</v>
      </c>
      <c r="J4523" t="s">
        <v>20170</v>
      </c>
      <c r="K4523">
        <v>1</v>
      </c>
      <c r="L4523">
        <v>138945</v>
      </c>
      <c r="M4523">
        <v>3.19</v>
      </c>
      <c r="N4523" t="str">
        <f t="shared" si="523"/>
        <v>0000</v>
      </c>
      <c r="O4523">
        <v>5368</v>
      </c>
      <c r="P4523" t="s">
        <v>58</v>
      </c>
      <c r="Q4523" t="s">
        <v>21659</v>
      </c>
      <c r="R4523" t="s">
        <v>118</v>
      </c>
      <c r="T4523" t="s">
        <v>61</v>
      </c>
      <c r="V4523" t="s">
        <v>21665</v>
      </c>
      <c r="W4523">
        <v>262872</v>
      </c>
      <c r="X4523">
        <v>32530</v>
      </c>
      <c r="Y4523">
        <v>230342</v>
      </c>
      <c r="Z4523">
        <v>196614</v>
      </c>
      <c r="AA4523">
        <v>171614</v>
      </c>
      <c r="AB4523" t="s">
        <v>63</v>
      </c>
      <c r="AC4523" s="1">
        <v>41535</v>
      </c>
      <c r="AD4523">
        <v>272500</v>
      </c>
      <c r="AE4523">
        <v>2586</v>
      </c>
      <c r="AF4523">
        <v>1242</v>
      </c>
      <c r="AG4523" t="s">
        <v>64</v>
      </c>
      <c r="AH4523" t="s">
        <v>76</v>
      </c>
      <c r="AI4523">
        <v>1</v>
      </c>
      <c r="AJ4523">
        <v>2002</v>
      </c>
      <c r="AK4523">
        <v>3</v>
      </c>
      <c r="AL4523">
        <v>2</v>
      </c>
      <c r="AN4523">
        <v>2005</v>
      </c>
      <c r="AO4523">
        <v>32</v>
      </c>
      <c r="AP4523" t="s">
        <v>63</v>
      </c>
      <c r="AQ4523" t="s">
        <v>66</v>
      </c>
      <c r="AR4523">
        <v>3268</v>
      </c>
      <c r="AW4523" t="s">
        <v>21666</v>
      </c>
      <c r="AX4523" t="s">
        <v>21667</v>
      </c>
      <c r="AY4523" t="s">
        <v>21668</v>
      </c>
      <c r="AZ4523" t="s">
        <v>70</v>
      </c>
    </row>
    <row r="4524" spans="1:52" x14ac:dyDescent="0.3">
      <c r="A4524">
        <v>2117320</v>
      </c>
      <c r="B4524" t="s">
        <v>21669</v>
      </c>
      <c r="C4524" t="str">
        <f t="shared" si="524"/>
        <v>7492</v>
      </c>
      <c r="D4524" t="s">
        <v>20169</v>
      </c>
      <c r="E4524" t="str">
        <f>"0000"</f>
        <v>0000</v>
      </c>
      <c r="F4524" t="s">
        <v>108</v>
      </c>
      <c r="G4524" t="str">
        <f>"20"</f>
        <v>20</v>
      </c>
      <c r="H4524" t="s">
        <v>55</v>
      </c>
      <c r="I4524" t="s">
        <v>56</v>
      </c>
      <c r="J4524" t="s">
        <v>20170</v>
      </c>
      <c r="K4524">
        <v>0</v>
      </c>
      <c r="L4524">
        <v>119865</v>
      </c>
      <c r="M4524">
        <v>2.75</v>
      </c>
      <c r="N4524" t="str">
        <f t="shared" si="523"/>
        <v>0000</v>
      </c>
      <c r="O4524">
        <v>4950</v>
      </c>
      <c r="P4524" t="s">
        <v>58</v>
      </c>
      <c r="Q4524" t="s">
        <v>21670</v>
      </c>
      <c r="R4524" t="s">
        <v>118</v>
      </c>
      <c r="T4524" t="s">
        <v>61</v>
      </c>
      <c r="V4524" t="s">
        <v>21671</v>
      </c>
      <c r="W4524">
        <v>28070</v>
      </c>
      <c r="X4524">
        <v>28070</v>
      </c>
      <c r="Y4524">
        <v>0</v>
      </c>
      <c r="Z4524">
        <v>28070</v>
      </c>
      <c r="AA4524">
        <v>28070</v>
      </c>
      <c r="AB4524" t="s">
        <v>72</v>
      </c>
      <c r="AC4524" s="1">
        <v>43747</v>
      </c>
      <c r="AD4524">
        <v>37000</v>
      </c>
      <c r="AE4524">
        <v>3011</v>
      </c>
      <c r="AF4524">
        <v>2345</v>
      </c>
      <c r="AG4524" t="s">
        <v>103</v>
      </c>
      <c r="AH4524" t="s">
        <v>76</v>
      </c>
      <c r="AR4524">
        <v>0</v>
      </c>
      <c r="AW4524" t="s">
        <v>11453</v>
      </c>
      <c r="AX4524" t="s">
        <v>11454</v>
      </c>
      <c r="AY4524" t="s">
        <v>11455</v>
      </c>
      <c r="AZ4524" t="s">
        <v>70</v>
      </c>
    </row>
    <row r="4525" spans="1:52" x14ac:dyDescent="0.3">
      <c r="A4525">
        <v>2117427</v>
      </c>
      <c r="B4525" t="s">
        <v>21672</v>
      </c>
      <c r="C4525" t="str">
        <f t="shared" si="524"/>
        <v>7492</v>
      </c>
      <c r="D4525" t="s">
        <v>20169</v>
      </c>
      <c r="E4525" t="str">
        <f>"0100"</f>
        <v>0100</v>
      </c>
      <c r="F4525" t="s">
        <v>54</v>
      </c>
      <c r="G4525" t="str">
        <f>"19"</f>
        <v>19</v>
      </c>
      <c r="H4525" t="s">
        <v>55</v>
      </c>
      <c r="I4525" t="s">
        <v>56</v>
      </c>
      <c r="J4525" t="s">
        <v>20170</v>
      </c>
      <c r="K4525">
        <v>1</v>
      </c>
      <c r="L4525">
        <v>137055</v>
      </c>
      <c r="M4525">
        <v>3.15</v>
      </c>
      <c r="N4525" t="str">
        <f t="shared" si="523"/>
        <v>0000</v>
      </c>
      <c r="O4525">
        <v>5353</v>
      </c>
      <c r="P4525" t="s">
        <v>58</v>
      </c>
      <c r="Q4525" t="s">
        <v>21653</v>
      </c>
      <c r="R4525" t="s">
        <v>140</v>
      </c>
      <c r="T4525" t="s">
        <v>61</v>
      </c>
      <c r="V4525" t="s">
        <v>21673</v>
      </c>
      <c r="W4525">
        <v>403863</v>
      </c>
      <c r="X4525">
        <v>32090</v>
      </c>
      <c r="Y4525">
        <v>371773</v>
      </c>
      <c r="Z4525">
        <v>403863</v>
      </c>
      <c r="AA4525">
        <v>378863</v>
      </c>
      <c r="AB4525" t="s">
        <v>63</v>
      </c>
      <c r="AC4525" s="1">
        <v>42327</v>
      </c>
      <c r="AD4525">
        <v>38000</v>
      </c>
      <c r="AE4525">
        <v>2726</v>
      </c>
      <c r="AF4525">
        <v>128</v>
      </c>
      <c r="AG4525" t="s">
        <v>103</v>
      </c>
      <c r="AH4525" t="s">
        <v>76</v>
      </c>
      <c r="AI4525">
        <v>1</v>
      </c>
      <c r="AJ4525">
        <v>2018</v>
      </c>
      <c r="AK4525">
        <v>4</v>
      </c>
      <c r="AL4525">
        <v>3</v>
      </c>
      <c r="AM4525">
        <v>2</v>
      </c>
      <c r="AN4525">
        <v>3436</v>
      </c>
      <c r="AO4525">
        <v>32</v>
      </c>
      <c r="AP4525" t="s">
        <v>63</v>
      </c>
      <c r="AQ4525" t="s">
        <v>66</v>
      </c>
      <c r="AR4525">
        <v>4594</v>
      </c>
      <c r="AW4525" t="s">
        <v>21674</v>
      </c>
      <c r="AX4525" t="s">
        <v>21675</v>
      </c>
      <c r="AY4525" t="s">
        <v>21676</v>
      </c>
      <c r="AZ4525" t="s">
        <v>70</v>
      </c>
    </row>
    <row r="4526" spans="1:52" x14ac:dyDescent="0.3">
      <c r="A4526">
        <v>2117842</v>
      </c>
      <c r="B4526" t="s">
        <v>21677</v>
      </c>
      <c r="C4526" t="str">
        <f t="shared" si="524"/>
        <v>7492</v>
      </c>
      <c r="D4526" t="s">
        <v>20169</v>
      </c>
      <c r="E4526" t="str">
        <f>"0100"</f>
        <v>0100</v>
      </c>
      <c r="F4526" t="s">
        <v>54</v>
      </c>
      <c r="G4526" t="str">
        <f>"19"</f>
        <v>19</v>
      </c>
      <c r="H4526" t="s">
        <v>55</v>
      </c>
      <c r="I4526" t="s">
        <v>56</v>
      </c>
      <c r="J4526" t="s">
        <v>20170</v>
      </c>
      <c r="K4526">
        <v>1</v>
      </c>
      <c r="L4526">
        <v>120900</v>
      </c>
      <c r="M4526">
        <v>2.78</v>
      </c>
      <c r="N4526" t="str">
        <f t="shared" si="523"/>
        <v>0000</v>
      </c>
      <c r="O4526">
        <v>5015</v>
      </c>
      <c r="P4526" t="s">
        <v>58</v>
      </c>
      <c r="Q4526" t="s">
        <v>21659</v>
      </c>
      <c r="R4526" t="s">
        <v>118</v>
      </c>
      <c r="T4526" t="s">
        <v>61</v>
      </c>
      <c r="V4526" t="s">
        <v>21678</v>
      </c>
      <c r="W4526">
        <v>228627</v>
      </c>
      <c r="X4526">
        <v>28310</v>
      </c>
      <c r="Y4526">
        <v>200317</v>
      </c>
      <c r="Z4526">
        <v>178650</v>
      </c>
      <c r="AA4526">
        <v>153150</v>
      </c>
      <c r="AB4526" t="s">
        <v>63</v>
      </c>
      <c r="AC4526" s="1">
        <v>44074</v>
      </c>
      <c r="AD4526">
        <v>300000</v>
      </c>
      <c r="AE4526">
        <v>3091</v>
      </c>
      <c r="AF4526">
        <v>260</v>
      </c>
      <c r="AG4526" t="s">
        <v>64</v>
      </c>
      <c r="AH4526" t="s">
        <v>76</v>
      </c>
      <c r="AI4526">
        <v>1</v>
      </c>
      <c r="AJ4526">
        <v>2001</v>
      </c>
      <c r="AK4526">
        <v>3</v>
      </c>
      <c r="AL4526">
        <v>2</v>
      </c>
      <c r="AN4526">
        <v>2061</v>
      </c>
      <c r="AO4526">
        <v>32</v>
      </c>
      <c r="AP4526" t="s">
        <v>63</v>
      </c>
      <c r="AQ4526" t="s">
        <v>66</v>
      </c>
      <c r="AR4526">
        <v>2874</v>
      </c>
      <c r="AW4526" t="s">
        <v>21679</v>
      </c>
      <c r="AX4526" t="s">
        <v>21680</v>
      </c>
      <c r="AY4526" t="s">
        <v>21681</v>
      </c>
      <c r="AZ4526" t="s">
        <v>70</v>
      </c>
    </row>
    <row r="4527" spans="1:52" x14ac:dyDescent="0.3">
      <c r="A4527">
        <v>2118342</v>
      </c>
      <c r="B4527" t="s">
        <v>21682</v>
      </c>
      <c r="C4527" t="str">
        <f t="shared" si="524"/>
        <v>7492</v>
      </c>
      <c r="D4527" t="s">
        <v>20169</v>
      </c>
      <c r="E4527" t="str">
        <f>"0100"</f>
        <v>0100</v>
      </c>
      <c r="F4527" t="s">
        <v>54</v>
      </c>
      <c r="G4527" t="str">
        <f>"19"</f>
        <v>19</v>
      </c>
      <c r="H4527" t="s">
        <v>55</v>
      </c>
      <c r="I4527" t="s">
        <v>56</v>
      </c>
      <c r="J4527" t="s">
        <v>20170</v>
      </c>
      <c r="K4527">
        <v>1</v>
      </c>
      <c r="L4527">
        <v>268000</v>
      </c>
      <c r="M4527">
        <v>6.15</v>
      </c>
      <c r="N4527" t="str">
        <f t="shared" si="523"/>
        <v>0000</v>
      </c>
      <c r="O4527">
        <v>5260</v>
      </c>
      <c r="P4527" t="s">
        <v>58</v>
      </c>
      <c r="Q4527" t="s">
        <v>21683</v>
      </c>
      <c r="R4527" t="s">
        <v>140</v>
      </c>
      <c r="T4527" t="s">
        <v>61</v>
      </c>
      <c r="V4527" t="s">
        <v>21684</v>
      </c>
      <c r="W4527">
        <v>231258</v>
      </c>
      <c r="X4527">
        <v>79370</v>
      </c>
      <c r="Y4527">
        <v>151888</v>
      </c>
      <c r="Z4527">
        <v>148983</v>
      </c>
      <c r="AA4527">
        <v>123983</v>
      </c>
      <c r="AB4527" t="s">
        <v>63</v>
      </c>
      <c r="AC4527" s="1">
        <v>35462</v>
      </c>
      <c r="AD4527">
        <v>135000</v>
      </c>
      <c r="AE4527">
        <v>1169</v>
      </c>
      <c r="AF4527">
        <v>1847</v>
      </c>
      <c r="AG4527" t="s">
        <v>64</v>
      </c>
      <c r="AH4527" t="s">
        <v>76</v>
      </c>
      <c r="AI4527">
        <v>1</v>
      </c>
      <c r="AJ4527">
        <v>1987</v>
      </c>
      <c r="AK4527">
        <v>3</v>
      </c>
      <c r="AL4527">
        <v>2</v>
      </c>
      <c r="AN4527">
        <v>2064</v>
      </c>
      <c r="AO4527">
        <v>34</v>
      </c>
      <c r="AP4527" t="s">
        <v>72</v>
      </c>
      <c r="AQ4527" t="s">
        <v>66</v>
      </c>
      <c r="AR4527">
        <v>2920</v>
      </c>
      <c r="AW4527" t="s">
        <v>21685</v>
      </c>
      <c r="AX4527" t="s">
        <v>21686</v>
      </c>
      <c r="AY4527" t="s">
        <v>21687</v>
      </c>
      <c r="AZ4527" t="s">
        <v>70</v>
      </c>
    </row>
    <row r="4528" spans="1:52" x14ac:dyDescent="0.3">
      <c r="A4528">
        <v>2110791</v>
      </c>
      <c r="B4528" t="s">
        <v>21688</v>
      </c>
      <c r="C4528" t="str">
        <f t="shared" si="524"/>
        <v>7492</v>
      </c>
      <c r="D4528" t="s">
        <v>20169</v>
      </c>
      <c r="E4528" t="str">
        <f>"0100"</f>
        <v>0100</v>
      </c>
      <c r="F4528" t="s">
        <v>54</v>
      </c>
      <c r="G4528" t="str">
        <f>"19"</f>
        <v>19</v>
      </c>
      <c r="H4528" t="s">
        <v>55</v>
      </c>
      <c r="I4528" t="s">
        <v>56</v>
      </c>
      <c r="J4528" t="s">
        <v>20170</v>
      </c>
      <c r="K4528">
        <v>1</v>
      </c>
      <c r="L4528">
        <v>134462</v>
      </c>
      <c r="M4528">
        <v>3.09</v>
      </c>
      <c r="N4528" t="str">
        <f t="shared" si="523"/>
        <v>0000</v>
      </c>
      <c r="O4528">
        <v>5756</v>
      </c>
      <c r="P4528" t="s">
        <v>58</v>
      </c>
      <c r="Q4528" t="s">
        <v>21270</v>
      </c>
      <c r="R4528" t="s">
        <v>82</v>
      </c>
      <c r="T4528" t="s">
        <v>61</v>
      </c>
      <c r="V4528" t="s">
        <v>21689</v>
      </c>
      <c r="W4528">
        <v>363496</v>
      </c>
      <c r="X4528">
        <v>31490</v>
      </c>
      <c r="Y4528">
        <v>332006</v>
      </c>
      <c r="Z4528">
        <v>351413</v>
      </c>
      <c r="AA4528">
        <v>321413</v>
      </c>
      <c r="AB4528" t="s">
        <v>63</v>
      </c>
      <c r="AC4528" s="1">
        <v>42901</v>
      </c>
      <c r="AD4528">
        <v>365000</v>
      </c>
      <c r="AE4528">
        <v>2836</v>
      </c>
      <c r="AF4528">
        <v>2179</v>
      </c>
      <c r="AG4528" t="s">
        <v>64</v>
      </c>
      <c r="AH4528" t="s">
        <v>76</v>
      </c>
      <c r="AI4528">
        <v>1</v>
      </c>
      <c r="AJ4528">
        <v>2007</v>
      </c>
      <c r="AK4528">
        <v>4</v>
      </c>
      <c r="AL4528">
        <v>3</v>
      </c>
      <c r="AN4528">
        <v>2818</v>
      </c>
      <c r="AO4528">
        <v>32</v>
      </c>
      <c r="AP4528" t="s">
        <v>63</v>
      </c>
      <c r="AQ4528" t="s">
        <v>66</v>
      </c>
      <c r="AR4528">
        <v>4091</v>
      </c>
      <c r="AW4528" t="s">
        <v>21690</v>
      </c>
      <c r="AX4528" t="s">
        <v>21691</v>
      </c>
      <c r="AY4528" t="s">
        <v>21692</v>
      </c>
      <c r="AZ4528" t="s">
        <v>70</v>
      </c>
    </row>
    <row r="4529" spans="1:52" x14ac:dyDescent="0.3">
      <c r="A4529">
        <v>2110848</v>
      </c>
      <c r="B4529" t="s">
        <v>21693</v>
      </c>
      <c r="C4529" t="str">
        <f t="shared" si="524"/>
        <v>7492</v>
      </c>
      <c r="D4529" t="s">
        <v>20169</v>
      </c>
      <c r="E4529" t="str">
        <f>"0100"</f>
        <v>0100</v>
      </c>
      <c r="F4529" t="s">
        <v>54</v>
      </c>
      <c r="G4529" t="str">
        <f>"19"</f>
        <v>19</v>
      </c>
      <c r="H4529" t="s">
        <v>55</v>
      </c>
      <c r="I4529" t="s">
        <v>56</v>
      </c>
      <c r="J4529" t="s">
        <v>20170</v>
      </c>
      <c r="K4529">
        <v>1</v>
      </c>
      <c r="L4529">
        <v>133362</v>
      </c>
      <c r="M4529">
        <v>3.06</v>
      </c>
      <c r="N4529" t="str">
        <f t="shared" si="523"/>
        <v>0000</v>
      </c>
      <c r="O4529">
        <v>5642</v>
      </c>
      <c r="P4529" t="s">
        <v>58</v>
      </c>
      <c r="Q4529" t="s">
        <v>21270</v>
      </c>
      <c r="R4529" t="s">
        <v>82</v>
      </c>
      <c r="T4529" t="s">
        <v>61</v>
      </c>
      <c r="V4529" t="s">
        <v>21694</v>
      </c>
      <c r="W4529">
        <v>310297</v>
      </c>
      <c r="X4529">
        <v>31230</v>
      </c>
      <c r="Y4529">
        <v>279067</v>
      </c>
      <c r="Z4529">
        <v>283842</v>
      </c>
      <c r="AA4529">
        <v>258842</v>
      </c>
      <c r="AB4529" t="s">
        <v>72</v>
      </c>
      <c r="AC4529" s="1">
        <v>44074</v>
      </c>
      <c r="AD4529">
        <v>360000</v>
      </c>
      <c r="AE4529">
        <v>3087</v>
      </c>
      <c r="AF4529">
        <v>1607</v>
      </c>
      <c r="AG4529" t="s">
        <v>64</v>
      </c>
      <c r="AH4529" t="s">
        <v>76</v>
      </c>
      <c r="AI4529">
        <v>1</v>
      </c>
      <c r="AJ4529">
        <v>2005</v>
      </c>
      <c r="AK4529">
        <v>3</v>
      </c>
      <c r="AL4529">
        <v>2</v>
      </c>
      <c r="AN4529">
        <v>2807</v>
      </c>
      <c r="AO4529">
        <v>32</v>
      </c>
      <c r="AP4529" t="s">
        <v>63</v>
      </c>
      <c r="AQ4529" t="s">
        <v>66</v>
      </c>
      <c r="AR4529">
        <v>4010</v>
      </c>
      <c r="AW4529" t="s">
        <v>21695</v>
      </c>
      <c r="AX4529" t="s">
        <v>21696</v>
      </c>
      <c r="AY4529" t="s">
        <v>21697</v>
      </c>
      <c r="AZ4529" t="s">
        <v>70</v>
      </c>
    </row>
    <row r="4530" spans="1:52" x14ac:dyDescent="0.3">
      <c r="A4530">
        <v>2111909</v>
      </c>
      <c r="B4530" t="s">
        <v>21698</v>
      </c>
      <c r="C4530" t="str">
        <f t="shared" si="524"/>
        <v>7492</v>
      </c>
      <c r="D4530" t="s">
        <v>20169</v>
      </c>
      <c r="E4530" t="str">
        <f>"0000"</f>
        <v>0000</v>
      </c>
      <c r="F4530" t="s">
        <v>108</v>
      </c>
      <c r="G4530" t="str">
        <f t="shared" ref="G4530:G4535" si="528">"20"</f>
        <v>20</v>
      </c>
      <c r="H4530" t="s">
        <v>55</v>
      </c>
      <c r="I4530" t="s">
        <v>56</v>
      </c>
      <c r="J4530" t="s">
        <v>20170</v>
      </c>
      <c r="K4530">
        <v>0</v>
      </c>
      <c r="L4530">
        <v>125061</v>
      </c>
      <c r="M4530">
        <v>2.87</v>
      </c>
      <c r="N4530" t="str">
        <f t="shared" si="523"/>
        <v>0000</v>
      </c>
      <c r="O4530">
        <v>4940</v>
      </c>
      <c r="P4530" t="s">
        <v>58</v>
      </c>
      <c r="Q4530" t="s">
        <v>21653</v>
      </c>
      <c r="R4530" t="s">
        <v>140</v>
      </c>
      <c r="T4530" t="s">
        <v>61</v>
      </c>
      <c r="V4530" t="s">
        <v>21699</v>
      </c>
      <c r="W4530">
        <v>29280</v>
      </c>
      <c r="X4530">
        <v>29280</v>
      </c>
      <c r="Y4530">
        <v>0</v>
      </c>
      <c r="Z4530">
        <v>29280</v>
      </c>
      <c r="AA4530">
        <v>29280</v>
      </c>
      <c r="AB4530" t="s">
        <v>72</v>
      </c>
      <c r="AC4530" s="1">
        <v>36008</v>
      </c>
      <c r="AD4530">
        <v>40000</v>
      </c>
      <c r="AE4530">
        <v>1259</v>
      </c>
      <c r="AF4530">
        <v>1241</v>
      </c>
      <c r="AG4530" t="s">
        <v>103</v>
      </c>
      <c r="AH4530" t="s">
        <v>873</v>
      </c>
      <c r="AR4530">
        <v>0</v>
      </c>
      <c r="AW4530" t="s">
        <v>21700</v>
      </c>
      <c r="AX4530" t="s">
        <v>21701</v>
      </c>
      <c r="AY4530" t="s">
        <v>21702</v>
      </c>
      <c r="AZ4530" t="s">
        <v>21703</v>
      </c>
    </row>
    <row r="4531" spans="1:52" x14ac:dyDescent="0.3">
      <c r="A4531">
        <v>2115564</v>
      </c>
      <c r="B4531" t="s">
        <v>21704</v>
      </c>
      <c r="C4531" t="str">
        <f t="shared" si="524"/>
        <v>7492</v>
      </c>
      <c r="D4531" t="s">
        <v>20169</v>
      </c>
      <c r="E4531" t="str">
        <f>"0100"</f>
        <v>0100</v>
      </c>
      <c r="F4531" t="s">
        <v>54</v>
      </c>
      <c r="G4531" t="str">
        <f t="shared" si="528"/>
        <v>20</v>
      </c>
      <c r="H4531" t="s">
        <v>55</v>
      </c>
      <c r="I4531" t="s">
        <v>56</v>
      </c>
      <c r="J4531" t="s">
        <v>20170</v>
      </c>
      <c r="K4531">
        <v>1</v>
      </c>
      <c r="L4531">
        <v>144526</v>
      </c>
      <c r="M4531">
        <v>3.32</v>
      </c>
      <c r="N4531" t="str">
        <f t="shared" si="523"/>
        <v>0000</v>
      </c>
      <c r="O4531">
        <v>4095</v>
      </c>
      <c r="P4531" t="s">
        <v>58</v>
      </c>
      <c r="Q4531" t="s">
        <v>21659</v>
      </c>
      <c r="R4531" t="s">
        <v>118</v>
      </c>
      <c r="T4531" t="s">
        <v>61</v>
      </c>
      <c r="V4531" t="s">
        <v>21705</v>
      </c>
      <c r="W4531">
        <v>285993</v>
      </c>
      <c r="X4531">
        <v>33840</v>
      </c>
      <c r="Y4531">
        <v>252153</v>
      </c>
      <c r="Z4531">
        <v>238004</v>
      </c>
      <c r="AA4531">
        <v>202504</v>
      </c>
      <c r="AB4531" t="s">
        <v>63</v>
      </c>
      <c r="AC4531" s="1">
        <v>41981</v>
      </c>
      <c r="AD4531">
        <v>244500</v>
      </c>
      <c r="AE4531">
        <v>2659</v>
      </c>
      <c r="AF4531">
        <v>1777</v>
      </c>
      <c r="AG4531" t="s">
        <v>64</v>
      </c>
      <c r="AH4531" t="s">
        <v>76</v>
      </c>
      <c r="AI4531">
        <v>1</v>
      </c>
      <c r="AJ4531">
        <v>2001</v>
      </c>
      <c r="AK4531">
        <v>3</v>
      </c>
      <c r="AL4531">
        <v>2</v>
      </c>
      <c r="AN4531">
        <v>2566</v>
      </c>
      <c r="AO4531">
        <v>32</v>
      </c>
      <c r="AP4531" t="s">
        <v>63</v>
      </c>
      <c r="AQ4531" t="s">
        <v>66</v>
      </c>
      <c r="AR4531">
        <v>3665</v>
      </c>
      <c r="AW4531" t="s">
        <v>21706</v>
      </c>
      <c r="AX4531" t="s">
        <v>21707</v>
      </c>
      <c r="AY4531" t="s">
        <v>21708</v>
      </c>
      <c r="AZ4531" t="s">
        <v>70</v>
      </c>
    </row>
    <row r="4532" spans="1:52" x14ac:dyDescent="0.3">
      <c r="A4532">
        <v>2115637</v>
      </c>
      <c r="B4532" t="s">
        <v>21709</v>
      </c>
      <c r="C4532" t="str">
        <f t="shared" si="524"/>
        <v>7492</v>
      </c>
      <c r="D4532" t="s">
        <v>20169</v>
      </c>
      <c r="E4532" t="str">
        <f>"0100"</f>
        <v>0100</v>
      </c>
      <c r="F4532" t="s">
        <v>54</v>
      </c>
      <c r="G4532" t="str">
        <f t="shared" si="528"/>
        <v>20</v>
      </c>
      <c r="H4532" t="s">
        <v>55</v>
      </c>
      <c r="I4532" t="s">
        <v>56</v>
      </c>
      <c r="J4532" t="s">
        <v>20170</v>
      </c>
      <c r="K4532">
        <v>1</v>
      </c>
      <c r="L4532">
        <v>119865</v>
      </c>
      <c r="M4532">
        <v>2.75</v>
      </c>
      <c r="N4532" t="str">
        <f t="shared" si="523"/>
        <v>0000</v>
      </c>
      <c r="O4532">
        <v>4352</v>
      </c>
      <c r="P4532" t="s">
        <v>58</v>
      </c>
      <c r="Q4532" t="s">
        <v>21659</v>
      </c>
      <c r="R4532" t="s">
        <v>118</v>
      </c>
      <c r="T4532" t="s">
        <v>61</v>
      </c>
      <c r="V4532" t="s">
        <v>21710</v>
      </c>
      <c r="W4532">
        <v>260961</v>
      </c>
      <c r="X4532">
        <v>28070</v>
      </c>
      <c r="Y4532">
        <v>232891</v>
      </c>
      <c r="Z4532">
        <v>260961</v>
      </c>
      <c r="AA4532">
        <v>260961</v>
      </c>
      <c r="AB4532" t="s">
        <v>72</v>
      </c>
      <c r="AC4532" s="1">
        <v>43972</v>
      </c>
      <c r="AD4532">
        <v>327500</v>
      </c>
      <c r="AE4532">
        <v>3100</v>
      </c>
      <c r="AF4532">
        <v>849</v>
      </c>
      <c r="AG4532" t="s">
        <v>64</v>
      </c>
      <c r="AH4532" t="s">
        <v>76</v>
      </c>
      <c r="AI4532">
        <v>1</v>
      </c>
      <c r="AJ4532">
        <v>2016</v>
      </c>
      <c r="AK4532">
        <v>3</v>
      </c>
      <c r="AL4532">
        <v>2</v>
      </c>
      <c r="AM4532">
        <v>1</v>
      </c>
      <c r="AN4532">
        <v>1909</v>
      </c>
      <c r="AO4532">
        <v>32</v>
      </c>
      <c r="AP4532" t="s">
        <v>72</v>
      </c>
      <c r="AQ4532" t="s">
        <v>66</v>
      </c>
      <c r="AR4532">
        <v>3112</v>
      </c>
      <c r="AW4532" t="s">
        <v>21711</v>
      </c>
      <c r="AX4532" t="s">
        <v>21712</v>
      </c>
      <c r="AY4532" t="s">
        <v>21713</v>
      </c>
      <c r="AZ4532" t="s">
        <v>70</v>
      </c>
    </row>
    <row r="4533" spans="1:52" x14ac:dyDescent="0.3">
      <c r="A4533">
        <v>2115734</v>
      </c>
      <c r="B4533" t="s">
        <v>21714</v>
      </c>
      <c r="C4533" t="str">
        <f t="shared" si="524"/>
        <v>7492</v>
      </c>
      <c r="D4533" t="s">
        <v>20169</v>
      </c>
      <c r="E4533" t="str">
        <f>"0000"</f>
        <v>0000</v>
      </c>
      <c r="F4533" t="s">
        <v>108</v>
      </c>
      <c r="G4533" t="str">
        <f t="shared" si="528"/>
        <v>20</v>
      </c>
      <c r="H4533" t="s">
        <v>55</v>
      </c>
      <c r="I4533" t="s">
        <v>56</v>
      </c>
      <c r="J4533" t="s">
        <v>20170</v>
      </c>
      <c r="K4533">
        <v>0</v>
      </c>
      <c r="L4533">
        <v>119865</v>
      </c>
      <c r="M4533">
        <v>2.75</v>
      </c>
      <c r="N4533" t="str">
        <f t="shared" si="523"/>
        <v>0000</v>
      </c>
      <c r="O4533">
        <v>4118</v>
      </c>
      <c r="P4533" t="s">
        <v>58</v>
      </c>
      <c r="Q4533" t="s">
        <v>21659</v>
      </c>
      <c r="R4533" t="s">
        <v>118</v>
      </c>
      <c r="T4533" t="s">
        <v>61</v>
      </c>
      <c r="V4533" t="s">
        <v>21715</v>
      </c>
      <c r="W4533">
        <v>28070</v>
      </c>
      <c r="X4533">
        <v>28070</v>
      </c>
      <c r="Y4533">
        <v>0</v>
      </c>
      <c r="Z4533">
        <v>28070</v>
      </c>
      <c r="AA4533">
        <v>28070</v>
      </c>
      <c r="AB4533" t="s">
        <v>72</v>
      </c>
      <c r="AC4533" s="1">
        <v>36951</v>
      </c>
      <c r="AD4533">
        <v>35500</v>
      </c>
      <c r="AE4533">
        <v>1414</v>
      </c>
      <c r="AF4533">
        <v>1385</v>
      </c>
      <c r="AG4533" t="s">
        <v>103</v>
      </c>
      <c r="AH4533" t="s">
        <v>873</v>
      </c>
      <c r="AR4533">
        <v>0</v>
      </c>
      <c r="AW4533" t="s">
        <v>21716</v>
      </c>
      <c r="AY4533" t="s">
        <v>21717</v>
      </c>
      <c r="AZ4533" t="s">
        <v>21718</v>
      </c>
    </row>
    <row r="4534" spans="1:52" x14ac:dyDescent="0.3">
      <c r="A4534">
        <v>2116714</v>
      </c>
      <c r="B4534" t="s">
        <v>21719</v>
      </c>
      <c r="C4534" t="str">
        <f t="shared" si="524"/>
        <v>7492</v>
      </c>
      <c r="D4534" t="s">
        <v>20169</v>
      </c>
      <c r="E4534" t="str">
        <f>"0000"</f>
        <v>0000</v>
      </c>
      <c r="F4534" t="s">
        <v>108</v>
      </c>
      <c r="G4534" t="str">
        <f t="shared" si="528"/>
        <v>20</v>
      </c>
      <c r="H4534" t="s">
        <v>55</v>
      </c>
      <c r="I4534" t="s">
        <v>56</v>
      </c>
      <c r="J4534" t="s">
        <v>20170</v>
      </c>
      <c r="K4534">
        <v>0</v>
      </c>
      <c r="L4534">
        <v>120000</v>
      </c>
      <c r="M4534">
        <v>2.75</v>
      </c>
      <c r="N4534" t="str">
        <f t="shared" si="523"/>
        <v>0000</v>
      </c>
      <c r="O4534">
        <v>4534</v>
      </c>
      <c r="P4534" t="s">
        <v>58</v>
      </c>
      <c r="Q4534" t="s">
        <v>21659</v>
      </c>
      <c r="R4534" t="s">
        <v>118</v>
      </c>
      <c r="T4534" t="s">
        <v>61</v>
      </c>
      <c r="V4534" t="s">
        <v>21720</v>
      </c>
      <c r="W4534">
        <v>28100</v>
      </c>
      <c r="X4534">
        <v>28100</v>
      </c>
      <c r="Y4534">
        <v>0</v>
      </c>
      <c r="Z4534">
        <v>28100</v>
      </c>
      <c r="AA4534">
        <v>28100</v>
      </c>
      <c r="AB4534" t="s">
        <v>72</v>
      </c>
      <c r="AC4534" s="1">
        <v>38565</v>
      </c>
      <c r="AD4534">
        <v>82300</v>
      </c>
      <c r="AE4534">
        <v>1904</v>
      </c>
      <c r="AF4534">
        <v>1729</v>
      </c>
      <c r="AG4534" t="s">
        <v>103</v>
      </c>
      <c r="AH4534" t="s">
        <v>76</v>
      </c>
      <c r="AR4534">
        <v>0</v>
      </c>
      <c r="AW4534" t="s">
        <v>21721</v>
      </c>
      <c r="AX4534" t="s">
        <v>21722</v>
      </c>
      <c r="AY4534" t="s">
        <v>21723</v>
      </c>
      <c r="AZ4534" t="s">
        <v>21724</v>
      </c>
    </row>
    <row r="4535" spans="1:52" x14ac:dyDescent="0.3">
      <c r="A4535">
        <v>2117257</v>
      </c>
      <c r="B4535" t="s">
        <v>21725</v>
      </c>
      <c r="C4535" t="str">
        <f t="shared" si="524"/>
        <v>7492</v>
      </c>
      <c r="D4535" t="s">
        <v>20169</v>
      </c>
      <c r="E4535" t="str">
        <f>"0100"</f>
        <v>0100</v>
      </c>
      <c r="F4535" t="s">
        <v>54</v>
      </c>
      <c r="G4535" t="str">
        <f t="shared" si="528"/>
        <v>20</v>
      </c>
      <c r="H4535" t="s">
        <v>55</v>
      </c>
      <c r="I4535" t="s">
        <v>56</v>
      </c>
      <c r="J4535" t="s">
        <v>20170</v>
      </c>
      <c r="K4535">
        <v>1</v>
      </c>
      <c r="L4535">
        <v>120000</v>
      </c>
      <c r="M4535">
        <v>2.75</v>
      </c>
      <c r="N4535" t="str">
        <f t="shared" si="523"/>
        <v>0000</v>
      </c>
      <c r="O4535">
        <v>5003</v>
      </c>
      <c r="P4535" t="s">
        <v>58</v>
      </c>
      <c r="Q4535" t="s">
        <v>21670</v>
      </c>
      <c r="R4535" t="s">
        <v>118</v>
      </c>
      <c r="T4535" t="s">
        <v>61</v>
      </c>
      <c r="V4535" t="s">
        <v>21726</v>
      </c>
      <c r="W4535">
        <v>288280</v>
      </c>
      <c r="X4535">
        <v>28100</v>
      </c>
      <c r="Y4535">
        <v>260180</v>
      </c>
      <c r="Z4535">
        <v>238194</v>
      </c>
      <c r="AA4535">
        <v>212694</v>
      </c>
      <c r="AB4535" t="s">
        <v>63</v>
      </c>
      <c r="AC4535" s="1">
        <v>35765</v>
      </c>
      <c r="AD4535">
        <v>35000</v>
      </c>
      <c r="AE4535">
        <v>1220</v>
      </c>
      <c r="AF4535">
        <v>1224</v>
      </c>
      <c r="AG4535" t="s">
        <v>103</v>
      </c>
      <c r="AH4535" t="s">
        <v>873</v>
      </c>
      <c r="AI4535">
        <v>1</v>
      </c>
      <c r="AJ4535">
        <v>2005</v>
      </c>
      <c r="AK4535">
        <v>3</v>
      </c>
      <c r="AL4535">
        <v>2</v>
      </c>
      <c r="AM4535">
        <v>1</v>
      </c>
      <c r="AN4535">
        <v>2539</v>
      </c>
      <c r="AO4535">
        <v>32</v>
      </c>
      <c r="AP4535" t="s">
        <v>72</v>
      </c>
      <c r="AQ4535" t="s">
        <v>66</v>
      </c>
      <c r="AR4535">
        <v>3643</v>
      </c>
      <c r="AW4535" t="s">
        <v>21727</v>
      </c>
      <c r="AX4535" t="s">
        <v>21728</v>
      </c>
      <c r="AY4535" t="s">
        <v>21729</v>
      </c>
      <c r="AZ4535" t="s">
        <v>70</v>
      </c>
    </row>
    <row r="4536" spans="1:52" x14ac:dyDescent="0.3">
      <c r="A4536">
        <v>2117443</v>
      </c>
      <c r="B4536" t="s">
        <v>21730</v>
      </c>
      <c r="C4536" t="str">
        <f t="shared" si="524"/>
        <v>7492</v>
      </c>
      <c r="D4536" t="s">
        <v>20169</v>
      </c>
      <c r="E4536" t="str">
        <f>"0000"</f>
        <v>0000</v>
      </c>
      <c r="F4536" t="s">
        <v>108</v>
      </c>
      <c r="G4536" t="str">
        <f>"19"</f>
        <v>19</v>
      </c>
      <c r="H4536" t="s">
        <v>55</v>
      </c>
      <c r="I4536" t="s">
        <v>56</v>
      </c>
      <c r="J4536" t="s">
        <v>20170</v>
      </c>
      <c r="K4536">
        <v>0</v>
      </c>
      <c r="L4536">
        <v>136921</v>
      </c>
      <c r="M4536">
        <v>3.14</v>
      </c>
      <c r="N4536" t="str">
        <f t="shared" si="523"/>
        <v>0000</v>
      </c>
      <c r="O4536">
        <v>5401</v>
      </c>
      <c r="P4536" t="s">
        <v>58</v>
      </c>
      <c r="Q4536" t="s">
        <v>21653</v>
      </c>
      <c r="R4536" t="s">
        <v>140</v>
      </c>
      <c r="T4536" t="s">
        <v>61</v>
      </c>
      <c r="V4536" t="s">
        <v>21731</v>
      </c>
      <c r="W4536">
        <v>32060</v>
      </c>
      <c r="X4536">
        <v>32060</v>
      </c>
      <c r="Y4536">
        <v>0</v>
      </c>
      <c r="Z4536">
        <v>32060</v>
      </c>
      <c r="AA4536">
        <v>32060</v>
      </c>
      <c r="AB4536" t="s">
        <v>72</v>
      </c>
      <c r="AC4536" s="1">
        <v>38169</v>
      </c>
      <c r="AD4536">
        <v>60000</v>
      </c>
      <c r="AE4536">
        <v>1747</v>
      </c>
      <c r="AF4536">
        <v>2355</v>
      </c>
      <c r="AG4536" t="s">
        <v>103</v>
      </c>
      <c r="AH4536" t="s">
        <v>76</v>
      </c>
      <c r="AR4536">
        <v>0</v>
      </c>
      <c r="AW4536" t="s">
        <v>21732</v>
      </c>
      <c r="AX4536" t="s">
        <v>21733</v>
      </c>
      <c r="AY4536" t="s">
        <v>21734</v>
      </c>
      <c r="AZ4536" t="s">
        <v>883</v>
      </c>
    </row>
    <row r="4537" spans="1:52" x14ac:dyDescent="0.3">
      <c r="A4537">
        <v>2117923</v>
      </c>
      <c r="B4537" t="s">
        <v>21735</v>
      </c>
      <c r="C4537" t="str">
        <f t="shared" si="524"/>
        <v>7492</v>
      </c>
      <c r="D4537" t="s">
        <v>20169</v>
      </c>
      <c r="E4537" t="str">
        <f>"0100"</f>
        <v>0100</v>
      </c>
      <c r="F4537" t="s">
        <v>54</v>
      </c>
      <c r="G4537" t="str">
        <f>"20"</f>
        <v>20</v>
      </c>
      <c r="H4537" t="s">
        <v>55</v>
      </c>
      <c r="I4537" t="s">
        <v>56</v>
      </c>
      <c r="J4537" t="s">
        <v>20170</v>
      </c>
      <c r="K4537">
        <v>1</v>
      </c>
      <c r="L4537">
        <v>120900</v>
      </c>
      <c r="M4537">
        <v>2.78</v>
      </c>
      <c r="N4537" t="str">
        <f t="shared" si="523"/>
        <v>0000</v>
      </c>
      <c r="O4537">
        <v>4819</v>
      </c>
      <c r="P4537" t="s">
        <v>58</v>
      </c>
      <c r="Q4537" t="s">
        <v>21659</v>
      </c>
      <c r="R4537" t="s">
        <v>118</v>
      </c>
      <c r="T4537" t="s">
        <v>61</v>
      </c>
      <c r="V4537" t="s">
        <v>21736</v>
      </c>
      <c r="W4537">
        <v>308396</v>
      </c>
      <c r="X4537">
        <v>28310</v>
      </c>
      <c r="Y4537">
        <v>280086</v>
      </c>
      <c r="Z4537">
        <v>201162</v>
      </c>
      <c r="AA4537">
        <v>176162</v>
      </c>
      <c r="AB4537" t="s">
        <v>63</v>
      </c>
      <c r="AC4537" s="1">
        <v>37681</v>
      </c>
      <c r="AD4537">
        <v>312500</v>
      </c>
      <c r="AE4537">
        <v>1589</v>
      </c>
      <c r="AF4537">
        <v>197</v>
      </c>
      <c r="AG4537" t="s">
        <v>64</v>
      </c>
      <c r="AH4537" t="s">
        <v>76</v>
      </c>
      <c r="AI4537">
        <v>2</v>
      </c>
      <c r="AJ4537">
        <v>2000</v>
      </c>
      <c r="AK4537">
        <v>4</v>
      </c>
      <c r="AL4537">
        <v>3</v>
      </c>
      <c r="AM4537">
        <v>1</v>
      </c>
      <c r="AN4537">
        <v>3201</v>
      </c>
      <c r="AO4537">
        <v>5</v>
      </c>
      <c r="AP4537" t="s">
        <v>72</v>
      </c>
      <c r="AQ4537" t="s">
        <v>66</v>
      </c>
      <c r="AR4537">
        <v>4611</v>
      </c>
      <c r="AW4537" t="s">
        <v>21737</v>
      </c>
      <c r="AY4537" t="s">
        <v>21738</v>
      </c>
      <c r="AZ4537" t="s">
        <v>70</v>
      </c>
    </row>
    <row r="4538" spans="1:52" x14ac:dyDescent="0.3">
      <c r="A4538">
        <v>2117940</v>
      </c>
      <c r="B4538" t="s">
        <v>21739</v>
      </c>
      <c r="C4538" t="str">
        <f t="shared" si="524"/>
        <v>7492</v>
      </c>
      <c r="D4538" t="s">
        <v>20169</v>
      </c>
      <c r="E4538" t="str">
        <f t="shared" ref="E4538:E4543" si="529">"0000"</f>
        <v>0000</v>
      </c>
      <c r="F4538" t="s">
        <v>108</v>
      </c>
      <c r="G4538" t="str">
        <f>"20"</f>
        <v>20</v>
      </c>
      <c r="H4538" t="s">
        <v>55</v>
      </c>
      <c r="I4538" t="s">
        <v>56</v>
      </c>
      <c r="J4538" t="s">
        <v>20170</v>
      </c>
      <c r="K4538">
        <v>0</v>
      </c>
      <c r="L4538">
        <v>120900</v>
      </c>
      <c r="M4538">
        <v>2.78</v>
      </c>
      <c r="N4538" t="str">
        <f t="shared" si="523"/>
        <v>0000</v>
      </c>
      <c r="O4538">
        <v>4753</v>
      </c>
      <c r="P4538" t="s">
        <v>58</v>
      </c>
      <c r="Q4538" t="s">
        <v>21659</v>
      </c>
      <c r="R4538" t="s">
        <v>118</v>
      </c>
      <c r="T4538" t="s">
        <v>61</v>
      </c>
      <c r="V4538" t="s">
        <v>21740</v>
      </c>
      <c r="W4538">
        <v>28310</v>
      </c>
      <c r="X4538">
        <v>28310</v>
      </c>
      <c r="Y4538">
        <v>0</v>
      </c>
      <c r="Z4538">
        <v>28310</v>
      </c>
      <c r="AA4538">
        <v>28310</v>
      </c>
      <c r="AB4538" t="s">
        <v>72</v>
      </c>
      <c r="AC4538" s="1">
        <v>37956</v>
      </c>
      <c r="AD4538">
        <v>42500</v>
      </c>
      <c r="AE4538">
        <v>1672</v>
      </c>
      <c r="AF4538">
        <v>2429</v>
      </c>
      <c r="AG4538" t="s">
        <v>103</v>
      </c>
      <c r="AH4538" t="s">
        <v>76</v>
      </c>
      <c r="AR4538">
        <v>0</v>
      </c>
      <c r="AW4538" t="s">
        <v>21741</v>
      </c>
      <c r="AY4538" t="s">
        <v>3762</v>
      </c>
      <c r="AZ4538" t="s">
        <v>3763</v>
      </c>
    </row>
    <row r="4539" spans="1:52" x14ac:dyDescent="0.3">
      <c r="A4539">
        <v>2117991</v>
      </c>
      <c r="B4539" t="s">
        <v>21742</v>
      </c>
      <c r="C4539" t="str">
        <f t="shared" si="524"/>
        <v>7492</v>
      </c>
      <c r="D4539" t="s">
        <v>20169</v>
      </c>
      <c r="E4539" t="str">
        <f t="shared" si="529"/>
        <v>0000</v>
      </c>
      <c r="F4539" t="s">
        <v>108</v>
      </c>
      <c r="G4539" t="str">
        <f>"20"</f>
        <v>20</v>
      </c>
      <c r="H4539" t="s">
        <v>55</v>
      </c>
      <c r="I4539" t="s">
        <v>56</v>
      </c>
      <c r="J4539" t="s">
        <v>20170</v>
      </c>
      <c r="K4539">
        <v>0</v>
      </c>
      <c r="L4539">
        <v>120900</v>
      </c>
      <c r="M4539">
        <v>2.78</v>
      </c>
      <c r="N4539" t="str">
        <f t="shared" si="523"/>
        <v>0000</v>
      </c>
      <c r="O4539">
        <v>4671</v>
      </c>
      <c r="P4539" t="s">
        <v>58</v>
      </c>
      <c r="Q4539" t="s">
        <v>21659</v>
      </c>
      <c r="R4539" t="s">
        <v>118</v>
      </c>
      <c r="T4539" t="s">
        <v>61</v>
      </c>
      <c r="V4539" t="s">
        <v>21743</v>
      </c>
      <c r="W4539">
        <v>28310</v>
      </c>
      <c r="X4539">
        <v>28310</v>
      </c>
      <c r="Y4539">
        <v>0</v>
      </c>
      <c r="Z4539">
        <v>28310</v>
      </c>
      <c r="AA4539">
        <v>28310</v>
      </c>
      <c r="AB4539" t="s">
        <v>72</v>
      </c>
      <c r="AC4539" s="1">
        <v>41975</v>
      </c>
      <c r="AD4539">
        <v>31000</v>
      </c>
      <c r="AE4539">
        <v>2659</v>
      </c>
      <c r="AF4539">
        <v>2220</v>
      </c>
      <c r="AG4539" t="s">
        <v>103</v>
      </c>
      <c r="AH4539" t="s">
        <v>76</v>
      </c>
      <c r="AR4539">
        <v>0</v>
      </c>
      <c r="AW4539" t="s">
        <v>21744</v>
      </c>
      <c r="AX4539" t="s">
        <v>21745</v>
      </c>
      <c r="AY4539" t="s">
        <v>21746</v>
      </c>
      <c r="AZ4539" t="s">
        <v>21747</v>
      </c>
    </row>
    <row r="4540" spans="1:52" x14ac:dyDescent="0.3">
      <c r="A4540">
        <v>2110708</v>
      </c>
      <c r="B4540" t="s">
        <v>21748</v>
      </c>
      <c r="C4540" t="str">
        <f t="shared" si="524"/>
        <v>7492</v>
      </c>
      <c r="D4540" t="s">
        <v>20169</v>
      </c>
      <c r="E4540" t="str">
        <f t="shared" si="529"/>
        <v>0000</v>
      </c>
      <c r="F4540" t="s">
        <v>108</v>
      </c>
      <c r="G4540" t="str">
        <f>"19"</f>
        <v>19</v>
      </c>
      <c r="H4540" t="s">
        <v>55</v>
      </c>
      <c r="I4540" t="s">
        <v>56</v>
      </c>
      <c r="J4540" t="s">
        <v>20170</v>
      </c>
      <c r="K4540">
        <v>0</v>
      </c>
      <c r="L4540">
        <v>113798</v>
      </c>
      <c r="M4540">
        <v>2.61</v>
      </c>
      <c r="N4540" t="str">
        <f t="shared" ref="N4540:N4603" si="530">"0000"</f>
        <v>0000</v>
      </c>
      <c r="O4540">
        <v>2102</v>
      </c>
      <c r="P4540" t="s">
        <v>72</v>
      </c>
      <c r="Q4540" t="s">
        <v>21197</v>
      </c>
      <c r="R4540" t="s">
        <v>88</v>
      </c>
      <c r="T4540" t="s">
        <v>61</v>
      </c>
      <c r="V4540" t="s">
        <v>21749</v>
      </c>
      <c r="W4540">
        <v>26650</v>
      </c>
      <c r="X4540">
        <v>26650</v>
      </c>
      <c r="Y4540">
        <v>0</v>
      </c>
      <c r="Z4540">
        <v>26650</v>
      </c>
      <c r="AA4540">
        <v>26650</v>
      </c>
      <c r="AB4540" t="s">
        <v>72</v>
      </c>
      <c r="AC4540" s="1">
        <v>35796</v>
      </c>
      <c r="AD4540">
        <v>24000</v>
      </c>
      <c r="AE4540">
        <v>1223</v>
      </c>
      <c r="AF4540">
        <v>936</v>
      </c>
      <c r="AG4540" t="s">
        <v>103</v>
      </c>
      <c r="AH4540" t="s">
        <v>873</v>
      </c>
      <c r="AR4540">
        <v>0</v>
      </c>
      <c r="AW4540" t="s">
        <v>21750</v>
      </c>
      <c r="AX4540" t="s">
        <v>21751</v>
      </c>
      <c r="AY4540" t="s">
        <v>21752</v>
      </c>
      <c r="AZ4540" t="s">
        <v>21753</v>
      </c>
    </row>
    <row r="4541" spans="1:52" x14ac:dyDescent="0.3">
      <c r="A4541">
        <v>2110775</v>
      </c>
      <c r="B4541" t="s">
        <v>21754</v>
      </c>
      <c r="C4541" t="str">
        <f t="shared" si="524"/>
        <v>7492</v>
      </c>
      <c r="D4541" t="s">
        <v>20169</v>
      </c>
      <c r="E4541" t="str">
        <f t="shared" si="529"/>
        <v>0000</v>
      </c>
      <c r="F4541" t="s">
        <v>108</v>
      </c>
      <c r="G4541" t="str">
        <f>"19"</f>
        <v>19</v>
      </c>
      <c r="H4541" t="s">
        <v>55</v>
      </c>
      <c r="I4541" t="s">
        <v>56</v>
      </c>
      <c r="J4541" t="s">
        <v>20170</v>
      </c>
      <c r="K4541">
        <v>0</v>
      </c>
      <c r="L4541">
        <v>137830</v>
      </c>
      <c r="M4541">
        <v>3.16</v>
      </c>
      <c r="N4541" t="str">
        <f t="shared" si="530"/>
        <v>0000</v>
      </c>
      <c r="O4541">
        <v>5808</v>
      </c>
      <c r="P4541" t="s">
        <v>58</v>
      </c>
      <c r="Q4541" t="s">
        <v>21270</v>
      </c>
      <c r="R4541" t="s">
        <v>82</v>
      </c>
      <c r="T4541" t="s">
        <v>61</v>
      </c>
      <c r="V4541" t="s">
        <v>21755</v>
      </c>
      <c r="W4541">
        <v>32270</v>
      </c>
      <c r="X4541">
        <v>32270</v>
      </c>
      <c r="Y4541">
        <v>0</v>
      </c>
      <c r="Z4541">
        <v>32270</v>
      </c>
      <c r="AA4541">
        <v>32270</v>
      </c>
      <c r="AB4541" t="s">
        <v>72</v>
      </c>
      <c r="AC4541" s="1">
        <v>37316</v>
      </c>
      <c r="AD4541">
        <v>30000</v>
      </c>
      <c r="AE4541">
        <v>1493</v>
      </c>
      <c r="AF4541">
        <v>471</v>
      </c>
      <c r="AG4541" t="s">
        <v>103</v>
      </c>
      <c r="AH4541" t="s">
        <v>873</v>
      </c>
      <c r="AR4541">
        <v>0</v>
      </c>
      <c r="AW4541" t="s">
        <v>21756</v>
      </c>
      <c r="AX4541" t="s">
        <v>21757</v>
      </c>
      <c r="AY4541" t="s">
        <v>21758</v>
      </c>
      <c r="AZ4541" t="s">
        <v>21759</v>
      </c>
    </row>
    <row r="4542" spans="1:52" x14ac:dyDescent="0.3">
      <c r="A4542">
        <v>2111879</v>
      </c>
      <c r="B4542" t="s">
        <v>21760</v>
      </c>
      <c r="C4542" t="str">
        <f t="shared" si="524"/>
        <v>7492</v>
      </c>
      <c r="D4542" t="s">
        <v>20169</v>
      </c>
      <c r="E4542" t="str">
        <f t="shared" si="529"/>
        <v>0000</v>
      </c>
      <c r="F4542" t="s">
        <v>108</v>
      </c>
      <c r="G4542" t="str">
        <f>"19"</f>
        <v>19</v>
      </c>
      <c r="H4542" t="s">
        <v>55</v>
      </c>
      <c r="I4542" t="s">
        <v>56</v>
      </c>
      <c r="J4542" t="s">
        <v>20170</v>
      </c>
      <c r="K4542">
        <v>0</v>
      </c>
      <c r="L4542">
        <v>126428</v>
      </c>
      <c r="M4542">
        <v>2.9</v>
      </c>
      <c r="N4542" t="str">
        <f t="shared" si="530"/>
        <v>0000</v>
      </c>
      <c r="O4542">
        <v>5008</v>
      </c>
      <c r="P4542" t="s">
        <v>58</v>
      </c>
      <c r="Q4542" t="s">
        <v>21653</v>
      </c>
      <c r="R4542" t="s">
        <v>140</v>
      </c>
      <c r="T4542" t="s">
        <v>61</v>
      </c>
      <c r="V4542" t="s">
        <v>21761</v>
      </c>
      <c r="W4542">
        <v>29600</v>
      </c>
      <c r="X4542">
        <v>29600</v>
      </c>
      <c r="Y4542">
        <v>0</v>
      </c>
      <c r="Z4542">
        <v>29600</v>
      </c>
      <c r="AA4542">
        <v>29600</v>
      </c>
      <c r="AB4542" t="s">
        <v>72</v>
      </c>
      <c r="AC4542" s="1">
        <v>32994</v>
      </c>
      <c r="AD4542">
        <v>35500</v>
      </c>
      <c r="AE4542">
        <v>858</v>
      </c>
      <c r="AF4542">
        <v>1987</v>
      </c>
      <c r="AG4542" t="s">
        <v>103</v>
      </c>
      <c r="AH4542" t="s">
        <v>221</v>
      </c>
      <c r="AR4542">
        <v>0</v>
      </c>
      <c r="AW4542" t="s">
        <v>21762</v>
      </c>
      <c r="AY4542" t="s">
        <v>21763</v>
      </c>
      <c r="AZ4542" t="s">
        <v>21764</v>
      </c>
    </row>
    <row r="4543" spans="1:52" x14ac:dyDescent="0.3">
      <c r="A4543">
        <v>2115599</v>
      </c>
      <c r="B4543" t="s">
        <v>21765</v>
      </c>
      <c r="C4543" t="str">
        <f t="shared" si="524"/>
        <v>7492</v>
      </c>
      <c r="D4543" t="s">
        <v>20169</v>
      </c>
      <c r="E4543" t="str">
        <f t="shared" si="529"/>
        <v>0000</v>
      </c>
      <c r="F4543" t="s">
        <v>108</v>
      </c>
      <c r="G4543" t="str">
        <f>"20"</f>
        <v>20</v>
      </c>
      <c r="H4543" t="s">
        <v>55</v>
      </c>
      <c r="I4543" t="s">
        <v>56</v>
      </c>
      <c r="J4543" t="s">
        <v>20170</v>
      </c>
      <c r="K4543">
        <v>0</v>
      </c>
      <c r="L4543">
        <v>132352</v>
      </c>
      <c r="M4543">
        <v>3.04</v>
      </c>
      <c r="N4543" t="str">
        <f t="shared" si="530"/>
        <v>0000</v>
      </c>
      <c r="O4543">
        <v>4043</v>
      </c>
      <c r="P4543" t="s">
        <v>58</v>
      </c>
      <c r="Q4543" t="s">
        <v>21659</v>
      </c>
      <c r="R4543" t="s">
        <v>118</v>
      </c>
      <c r="T4543" t="s">
        <v>61</v>
      </c>
      <c r="V4543" t="s">
        <v>21766</v>
      </c>
      <c r="W4543">
        <v>30990</v>
      </c>
      <c r="X4543">
        <v>30990</v>
      </c>
      <c r="Y4543">
        <v>0</v>
      </c>
      <c r="Z4543">
        <v>30990</v>
      </c>
      <c r="AA4543">
        <v>30990</v>
      </c>
      <c r="AB4543" t="s">
        <v>72</v>
      </c>
      <c r="AC4543" s="1">
        <v>43956</v>
      </c>
      <c r="AD4543">
        <v>40000</v>
      </c>
      <c r="AE4543">
        <v>3059</v>
      </c>
      <c r="AF4543">
        <v>1410</v>
      </c>
      <c r="AG4543" t="s">
        <v>103</v>
      </c>
      <c r="AH4543" t="s">
        <v>76</v>
      </c>
      <c r="AR4543">
        <v>0</v>
      </c>
      <c r="AW4543" t="s">
        <v>18554</v>
      </c>
      <c r="AX4543" t="s">
        <v>18555</v>
      </c>
      <c r="AY4543" t="s">
        <v>21767</v>
      </c>
      <c r="AZ4543" t="s">
        <v>2129</v>
      </c>
    </row>
    <row r="4544" spans="1:52" x14ac:dyDescent="0.3">
      <c r="A4544">
        <v>2116692</v>
      </c>
      <c r="B4544" t="s">
        <v>21768</v>
      </c>
      <c r="C4544" t="str">
        <f t="shared" si="524"/>
        <v>7492</v>
      </c>
      <c r="D4544" t="s">
        <v>20169</v>
      </c>
      <c r="E4544" t="str">
        <f>"0100"</f>
        <v>0100</v>
      </c>
      <c r="F4544" t="s">
        <v>54</v>
      </c>
      <c r="G4544" t="str">
        <f>"20"</f>
        <v>20</v>
      </c>
      <c r="H4544" t="s">
        <v>55</v>
      </c>
      <c r="I4544" t="s">
        <v>56</v>
      </c>
      <c r="J4544" t="s">
        <v>20170</v>
      </c>
      <c r="K4544">
        <v>1</v>
      </c>
      <c r="L4544">
        <v>120000</v>
      </c>
      <c r="M4544">
        <v>2.75</v>
      </c>
      <c r="N4544" t="str">
        <f t="shared" si="530"/>
        <v>0000</v>
      </c>
      <c r="O4544">
        <v>4586</v>
      </c>
      <c r="P4544" t="s">
        <v>58</v>
      </c>
      <c r="Q4544" t="s">
        <v>21659</v>
      </c>
      <c r="R4544" t="s">
        <v>118</v>
      </c>
      <c r="T4544" t="s">
        <v>61</v>
      </c>
      <c r="V4544" t="s">
        <v>21769</v>
      </c>
      <c r="W4544">
        <v>190623</v>
      </c>
      <c r="X4544">
        <v>28100</v>
      </c>
      <c r="Y4544">
        <v>162523</v>
      </c>
      <c r="Z4544">
        <v>134361</v>
      </c>
      <c r="AA4544">
        <v>109361</v>
      </c>
      <c r="AB4544" t="s">
        <v>63</v>
      </c>
      <c r="AC4544" s="1">
        <v>34516</v>
      </c>
      <c r="AD4544">
        <v>34996</v>
      </c>
      <c r="AE4544">
        <v>1042</v>
      </c>
      <c r="AF4544">
        <v>1506</v>
      </c>
      <c r="AG4544" t="s">
        <v>103</v>
      </c>
      <c r="AH4544" t="s">
        <v>873</v>
      </c>
      <c r="AI4544">
        <v>1</v>
      </c>
      <c r="AJ4544">
        <v>1995</v>
      </c>
      <c r="AK4544">
        <v>3</v>
      </c>
      <c r="AL4544">
        <v>2</v>
      </c>
      <c r="AN4544">
        <v>1730</v>
      </c>
      <c r="AO4544">
        <v>32</v>
      </c>
      <c r="AP4544" t="s">
        <v>72</v>
      </c>
      <c r="AQ4544" t="s">
        <v>66</v>
      </c>
      <c r="AR4544">
        <v>2611</v>
      </c>
      <c r="AW4544" t="s">
        <v>21770</v>
      </c>
      <c r="AY4544" t="s">
        <v>21771</v>
      </c>
      <c r="AZ4544" t="s">
        <v>70</v>
      </c>
    </row>
    <row r="4545" spans="1:52" x14ac:dyDescent="0.3">
      <c r="A4545">
        <v>2117001</v>
      </c>
      <c r="B4545" t="s">
        <v>21772</v>
      </c>
      <c r="C4545" t="str">
        <f t="shared" si="524"/>
        <v>7492</v>
      </c>
      <c r="D4545" t="s">
        <v>20169</v>
      </c>
      <c r="E4545" t="str">
        <f>"0000"</f>
        <v>0000</v>
      </c>
      <c r="F4545" t="s">
        <v>108</v>
      </c>
      <c r="G4545" t="str">
        <f>"19"</f>
        <v>19</v>
      </c>
      <c r="H4545" t="s">
        <v>55</v>
      </c>
      <c r="I4545" t="s">
        <v>56</v>
      </c>
      <c r="J4545" t="s">
        <v>20170</v>
      </c>
      <c r="K4545">
        <v>0</v>
      </c>
      <c r="L4545">
        <v>138811</v>
      </c>
      <c r="M4545">
        <v>3.19</v>
      </c>
      <c r="N4545" t="str">
        <f t="shared" si="530"/>
        <v>0000</v>
      </c>
      <c r="O4545">
        <v>5404</v>
      </c>
      <c r="P4545" t="s">
        <v>58</v>
      </c>
      <c r="Q4545" t="s">
        <v>21659</v>
      </c>
      <c r="R4545" t="s">
        <v>118</v>
      </c>
      <c r="T4545" t="s">
        <v>61</v>
      </c>
      <c r="V4545" t="s">
        <v>21773</v>
      </c>
      <c r="W4545">
        <v>32500</v>
      </c>
      <c r="X4545">
        <v>32500</v>
      </c>
      <c r="Y4545">
        <v>0</v>
      </c>
      <c r="Z4545">
        <v>32500</v>
      </c>
      <c r="AA4545">
        <v>32500</v>
      </c>
      <c r="AB4545" t="s">
        <v>72</v>
      </c>
      <c r="AC4545" s="1">
        <v>35247</v>
      </c>
      <c r="AD4545">
        <v>29500</v>
      </c>
      <c r="AE4545">
        <v>1143</v>
      </c>
      <c r="AF4545">
        <v>359</v>
      </c>
      <c r="AG4545" t="s">
        <v>103</v>
      </c>
      <c r="AH4545" t="s">
        <v>873</v>
      </c>
      <c r="AR4545">
        <v>0</v>
      </c>
      <c r="AW4545" t="s">
        <v>21774</v>
      </c>
      <c r="AX4545" t="s">
        <v>21775</v>
      </c>
      <c r="AY4545" t="s">
        <v>21776</v>
      </c>
      <c r="AZ4545" t="s">
        <v>21777</v>
      </c>
    </row>
    <row r="4546" spans="1:52" x14ac:dyDescent="0.3">
      <c r="A4546">
        <v>2117184</v>
      </c>
      <c r="B4546" t="s">
        <v>21778</v>
      </c>
      <c r="C4546" t="str">
        <f t="shared" ref="C4546:C4609" si="531">"7492"</f>
        <v>7492</v>
      </c>
      <c r="D4546" t="s">
        <v>20169</v>
      </c>
      <c r="E4546" t="str">
        <f>"0100"</f>
        <v>0100</v>
      </c>
      <c r="F4546" t="s">
        <v>54</v>
      </c>
      <c r="G4546" t="str">
        <f>"19"</f>
        <v>19</v>
      </c>
      <c r="H4546" t="s">
        <v>55</v>
      </c>
      <c r="I4546" t="s">
        <v>56</v>
      </c>
      <c r="J4546" t="s">
        <v>20170</v>
      </c>
      <c r="K4546">
        <v>1</v>
      </c>
      <c r="L4546">
        <v>136000</v>
      </c>
      <c r="M4546">
        <v>3.12</v>
      </c>
      <c r="N4546" t="str">
        <f t="shared" si="530"/>
        <v>0000</v>
      </c>
      <c r="O4546">
        <v>5014</v>
      </c>
      <c r="P4546" t="s">
        <v>58</v>
      </c>
      <c r="Q4546" t="s">
        <v>21659</v>
      </c>
      <c r="R4546" t="s">
        <v>118</v>
      </c>
      <c r="T4546" t="s">
        <v>61</v>
      </c>
      <c r="V4546" t="s">
        <v>21779</v>
      </c>
      <c r="W4546">
        <v>244537</v>
      </c>
      <c r="X4546">
        <v>31850</v>
      </c>
      <c r="Y4546">
        <v>212687</v>
      </c>
      <c r="Z4546">
        <v>205708</v>
      </c>
      <c r="AA4546">
        <v>180708</v>
      </c>
      <c r="AB4546" t="s">
        <v>63</v>
      </c>
      <c r="AC4546" s="1">
        <v>42191</v>
      </c>
      <c r="AD4546">
        <v>204000</v>
      </c>
      <c r="AE4546">
        <v>2703</v>
      </c>
      <c r="AF4546">
        <v>450</v>
      </c>
      <c r="AG4546" t="s">
        <v>64</v>
      </c>
      <c r="AH4546" t="s">
        <v>76</v>
      </c>
      <c r="AI4546">
        <v>1</v>
      </c>
      <c r="AJ4546">
        <v>1994</v>
      </c>
      <c r="AK4546">
        <v>3</v>
      </c>
      <c r="AL4546">
        <v>2</v>
      </c>
      <c r="AN4546">
        <v>1999</v>
      </c>
      <c r="AO4546">
        <v>32</v>
      </c>
      <c r="AP4546" t="s">
        <v>63</v>
      </c>
      <c r="AQ4546" t="s">
        <v>66</v>
      </c>
      <c r="AR4546">
        <v>2811</v>
      </c>
      <c r="AW4546" t="s">
        <v>21780</v>
      </c>
      <c r="AX4546" t="s">
        <v>21781</v>
      </c>
      <c r="AY4546" t="s">
        <v>21782</v>
      </c>
      <c r="AZ4546" t="s">
        <v>70</v>
      </c>
    </row>
    <row r="4547" spans="1:52" x14ac:dyDescent="0.3">
      <c r="A4547">
        <v>2117214</v>
      </c>
      <c r="B4547" t="s">
        <v>21783</v>
      </c>
      <c r="C4547" t="str">
        <f t="shared" si="531"/>
        <v>7492</v>
      </c>
      <c r="D4547" t="s">
        <v>20169</v>
      </c>
      <c r="E4547" t="str">
        <f>"0000"</f>
        <v>0000</v>
      </c>
      <c r="F4547" t="s">
        <v>108</v>
      </c>
      <c r="G4547" t="str">
        <f>"20"</f>
        <v>20</v>
      </c>
      <c r="H4547" t="s">
        <v>55</v>
      </c>
      <c r="I4547" t="s">
        <v>56</v>
      </c>
      <c r="J4547" t="s">
        <v>20170</v>
      </c>
      <c r="K4547">
        <v>0</v>
      </c>
      <c r="L4547">
        <v>139866</v>
      </c>
      <c r="M4547">
        <v>3.21</v>
      </c>
      <c r="N4547" t="str">
        <f t="shared" si="530"/>
        <v>0000</v>
      </c>
      <c r="O4547">
        <v>4952</v>
      </c>
      <c r="P4547" t="s">
        <v>58</v>
      </c>
      <c r="Q4547" t="s">
        <v>21659</v>
      </c>
      <c r="R4547" t="s">
        <v>118</v>
      </c>
      <c r="T4547" t="s">
        <v>61</v>
      </c>
      <c r="V4547" t="s">
        <v>21784</v>
      </c>
      <c r="W4547">
        <v>32750</v>
      </c>
      <c r="X4547">
        <v>32750</v>
      </c>
      <c r="Y4547">
        <v>0</v>
      </c>
      <c r="Z4547">
        <v>32750</v>
      </c>
      <c r="AA4547">
        <v>32750</v>
      </c>
      <c r="AB4547" t="s">
        <v>72</v>
      </c>
      <c r="AC4547" s="1">
        <v>36617</v>
      </c>
      <c r="AD4547">
        <v>35000</v>
      </c>
      <c r="AE4547">
        <v>1360</v>
      </c>
      <c r="AF4547">
        <v>2021</v>
      </c>
      <c r="AG4547" t="s">
        <v>103</v>
      </c>
      <c r="AH4547" t="s">
        <v>873</v>
      </c>
      <c r="AR4547">
        <v>0</v>
      </c>
      <c r="AW4547" t="s">
        <v>21785</v>
      </c>
      <c r="AX4547" t="s">
        <v>21786</v>
      </c>
      <c r="AY4547" t="s">
        <v>4829</v>
      </c>
      <c r="AZ4547" t="s">
        <v>4830</v>
      </c>
    </row>
    <row r="4548" spans="1:52" x14ac:dyDescent="0.3">
      <c r="A4548">
        <v>2117303</v>
      </c>
      <c r="B4548" t="s">
        <v>21787</v>
      </c>
      <c r="C4548" t="str">
        <f t="shared" si="531"/>
        <v>7492</v>
      </c>
      <c r="D4548" t="s">
        <v>20169</v>
      </c>
      <c r="E4548" t="str">
        <f>"0000"</f>
        <v>0000</v>
      </c>
      <c r="F4548" t="s">
        <v>108</v>
      </c>
      <c r="G4548" t="str">
        <f>"19"</f>
        <v>19</v>
      </c>
      <c r="H4548" t="s">
        <v>55</v>
      </c>
      <c r="I4548" t="s">
        <v>56</v>
      </c>
      <c r="J4548" t="s">
        <v>20170</v>
      </c>
      <c r="K4548">
        <v>0</v>
      </c>
      <c r="L4548">
        <v>124818</v>
      </c>
      <c r="M4548">
        <v>2.87</v>
      </c>
      <c r="N4548" t="str">
        <f t="shared" si="530"/>
        <v>0000</v>
      </c>
      <c r="O4548">
        <v>5056</v>
      </c>
      <c r="P4548" t="s">
        <v>58</v>
      </c>
      <c r="Q4548" t="s">
        <v>21670</v>
      </c>
      <c r="R4548" t="s">
        <v>118</v>
      </c>
      <c r="T4548" t="s">
        <v>61</v>
      </c>
      <c r="V4548" t="s">
        <v>21788</v>
      </c>
      <c r="W4548">
        <v>29230</v>
      </c>
      <c r="X4548">
        <v>29230</v>
      </c>
      <c r="Y4548">
        <v>0</v>
      </c>
      <c r="Z4548">
        <v>29230</v>
      </c>
      <c r="AA4548">
        <v>29230</v>
      </c>
      <c r="AB4548" t="s">
        <v>72</v>
      </c>
      <c r="AC4548" s="1">
        <v>36342</v>
      </c>
      <c r="AD4548">
        <v>20400</v>
      </c>
      <c r="AE4548">
        <v>1318</v>
      </c>
      <c r="AF4548">
        <v>2245</v>
      </c>
      <c r="AG4548" t="s">
        <v>103</v>
      </c>
      <c r="AH4548" t="s">
        <v>76</v>
      </c>
      <c r="AR4548">
        <v>0</v>
      </c>
      <c r="AW4548" t="s">
        <v>21789</v>
      </c>
      <c r="AY4548" t="s">
        <v>21790</v>
      </c>
      <c r="AZ4548" t="s">
        <v>21791</v>
      </c>
    </row>
    <row r="4549" spans="1:52" x14ac:dyDescent="0.3">
      <c r="A4549">
        <v>2117311</v>
      </c>
      <c r="B4549" t="s">
        <v>21792</v>
      </c>
      <c r="C4549" t="str">
        <f t="shared" si="531"/>
        <v>7492</v>
      </c>
      <c r="D4549" t="s">
        <v>20169</v>
      </c>
      <c r="E4549" t="str">
        <f>"0100"</f>
        <v>0100</v>
      </c>
      <c r="F4549" t="s">
        <v>54</v>
      </c>
      <c r="G4549" t="str">
        <f>"20"</f>
        <v>20</v>
      </c>
      <c r="H4549" t="s">
        <v>55</v>
      </c>
      <c r="I4549" t="s">
        <v>56</v>
      </c>
      <c r="J4549" t="s">
        <v>20170</v>
      </c>
      <c r="K4549">
        <v>1</v>
      </c>
      <c r="L4549">
        <v>119999</v>
      </c>
      <c r="M4549">
        <v>2.75</v>
      </c>
      <c r="N4549" t="str">
        <f t="shared" si="530"/>
        <v>0000</v>
      </c>
      <c r="O4549">
        <v>5002</v>
      </c>
      <c r="P4549" t="s">
        <v>58</v>
      </c>
      <c r="Q4549" t="s">
        <v>21670</v>
      </c>
      <c r="R4549" t="s">
        <v>118</v>
      </c>
      <c r="T4549" t="s">
        <v>61</v>
      </c>
      <c r="V4549" t="s">
        <v>21793</v>
      </c>
      <c r="W4549">
        <v>358594</v>
      </c>
      <c r="X4549">
        <v>28100</v>
      </c>
      <c r="Y4549">
        <v>330494</v>
      </c>
      <c r="Z4549">
        <v>333657</v>
      </c>
      <c r="AA4549">
        <v>308657</v>
      </c>
      <c r="AB4549" t="s">
        <v>63</v>
      </c>
      <c r="AC4549" s="1">
        <v>43318</v>
      </c>
      <c r="AD4549">
        <v>333000</v>
      </c>
      <c r="AE4549">
        <v>2919</v>
      </c>
      <c r="AF4549">
        <v>441</v>
      </c>
      <c r="AG4549" t="s">
        <v>64</v>
      </c>
      <c r="AH4549" t="s">
        <v>76</v>
      </c>
      <c r="AI4549">
        <v>2</v>
      </c>
      <c r="AJ4549">
        <v>2004</v>
      </c>
      <c r="AK4549">
        <v>4</v>
      </c>
      <c r="AL4549">
        <v>3</v>
      </c>
      <c r="AM4549">
        <v>1</v>
      </c>
      <c r="AN4549">
        <v>3479</v>
      </c>
      <c r="AO4549">
        <v>32</v>
      </c>
      <c r="AP4549" t="s">
        <v>63</v>
      </c>
      <c r="AQ4549" t="s">
        <v>66</v>
      </c>
      <c r="AR4549">
        <v>4647</v>
      </c>
      <c r="AW4549" t="s">
        <v>21794</v>
      </c>
      <c r="AX4549" t="s">
        <v>21795</v>
      </c>
      <c r="AY4549" t="s">
        <v>21796</v>
      </c>
      <c r="AZ4549" t="s">
        <v>70</v>
      </c>
    </row>
    <row r="4550" spans="1:52" x14ac:dyDescent="0.3">
      <c r="A4550">
        <v>2117338</v>
      </c>
      <c r="B4550" t="s">
        <v>21797</v>
      </c>
      <c r="C4550" t="str">
        <f t="shared" si="531"/>
        <v>7492</v>
      </c>
      <c r="D4550" t="s">
        <v>20169</v>
      </c>
      <c r="E4550" t="str">
        <f>"0000"</f>
        <v>0000</v>
      </c>
      <c r="F4550" t="s">
        <v>108</v>
      </c>
      <c r="G4550" t="str">
        <f>"20"</f>
        <v>20</v>
      </c>
      <c r="H4550" t="s">
        <v>55</v>
      </c>
      <c r="I4550" t="s">
        <v>56</v>
      </c>
      <c r="J4550" t="s">
        <v>20170</v>
      </c>
      <c r="K4550">
        <v>0</v>
      </c>
      <c r="L4550">
        <v>119867</v>
      </c>
      <c r="M4550">
        <v>2.75</v>
      </c>
      <c r="N4550" t="str">
        <f t="shared" si="530"/>
        <v>0000</v>
      </c>
      <c r="O4550">
        <v>4939</v>
      </c>
      <c r="P4550" t="s">
        <v>58</v>
      </c>
      <c r="Q4550" t="s">
        <v>21653</v>
      </c>
      <c r="R4550" t="s">
        <v>140</v>
      </c>
      <c r="T4550" t="s">
        <v>61</v>
      </c>
      <c r="V4550" t="s">
        <v>21798</v>
      </c>
      <c r="W4550">
        <v>28070</v>
      </c>
      <c r="X4550">
        <v>28070</v>
      </c>
      <c r="Y4550">
        <v>0</v>
      </c>
      <c r="Z4550">
        <v>28070</v>
      </c>
      <c r="AA4550">
        <v>28070</v>
      </c>
      <c r="AB4550" t="s">
        <v>72</v>
      </c>
      <c r="AC4550" s="1">
        <v>34394</v>
      </c>
      <c r="AD4550">
        <v>33000</v>
      </c>
      <c r="AE4550">
        <v>1025</v>
      </c>
      <c r="AF4550">
        <v>935</v>
      </c>
      <c r="AG4550" t="s">
        <v>103</v>
      </c>
      <c r="AH4550" t="s">
        <v>873</v>
      </c>
      <c r="AR4550">
        <v>0</v>
      </c>
      <c r="AW4550" t="s">
        <v>21799</v>
      </c>
      <c r="AX4550" t="s">
        <v>21800</v>
      </c>
      <c r="AY4550" t="s">
        <v>21801</v>
      </c>
      <c r="AZ4550" t="s">
        <v>21802</v>
      </c>
    </row>
    <row r="4551" spans="1:52" x14ac:dyDescent="0.3">
      <c r="A4551">
        <v>2117401</v>
      </c>
      <c r="B4551" t="s">
        <v>21803</v>
      </c>
      <c r="C4551" t="str">
        <f t="shared" si="531"/>
        <v>7492</v>
      </c>
      <c r="D4551" t="s">
        <v>20169</v>
      </c>
      <c r="E4551" t="str">
        <f>"0000"</f>
        <v>0000</v>
      </c>
      <c r="F4551" t="s">
        <v>108</v>
      </c>
      <c r="G4551" t="str">
        <f>"19"</f>
        <v>19</v>
      </c>
      <c r="H4551" t="s">
        <v>55</v>
      </c>
      <c r="I4551" t="s">
        <v>56</v>
      </c>
      <c r="J4551" t="s">
        <v>20170</v>
      </c>
      <c r="K4551">
        <v>1</v>
      </c>
      <c r="L4551">
        <v>161521</v>
      </c>
      <c r="M4551">
        <v>3.71</v>
      </c>
      <c r="N4551" t="str">
        <f t="shared" si="530"/>
        <v>0000</v>
      </c>
      <c r="O4551">
        <v>5279</v>
      </c>
      <c r="P4551" t="s">
        <v>58</v>
      </c>
      <c r="Q4551" t="s">
        <v>21653</v>
      </c>
      <c r="R4551" t="s">
        <v>140</v>
      </c>
      <c r="T4551" t="s">
        <v>61</v>
      </c>
      <c r="V4551" t="s">
        <v>21804</v>
      </c>
      <c r="W4551">
        <v>38590</v>
      </c>
      <c r="X4551">
        <v>37820</v>
      </c>
      <c r="Y4551">
        <v>770</v>
      </c>
      <c r="Z4551">
        <v>38590</v>
      </c>
      <c r="AA4551">
        <v>38590</v>
      </c>
      <c r="AB4551" t="s">
        <v>72</v>
      </c>
      <c r="AC4551" s="1">
        <v>43144</v>
      </c>
      <c r="AD4551">
        <v>55000</v>
      </c>
      <c r="AE4551">
        <v>2883</v>
      </c>
      <c r="AF4551">
        <v>324</v>
      </c>
      <c r="AG4551" t="s">
        <v>103</v>
      </c>
      <c r="AH4551" t="s">
        <v>76</v>
      </c>
      <c r="AR4551">
        <v>0</v>
      </c>
      <c r="AW4551" t="s">
        <v>21805</v>
      </c>
      <c r="AX4551" t="s">
        <v>21806</v>
      </c>
      <c r="AY4551" t="s">
        <v>21807</v>
      </c>
      <c r="AZ4551" t="s">
        <v>70</v>
      </c>
    </row>
    <row r="4552" spans="1:52" x14ac:dyDescent="0.3">
      <c r="A4552">
        <v>2117966</v>
      </c>
      <c r="B4552" t="s">
        <v>21808</v>
      </c>
      <c r="C4552" t="str">
        <f t="shared" si="531"/>
        <v>7492</v>
      </c>
      <c r="D4552" t="s">
        <v>20169</v>
      </c>
      <c r="E4552" t="str">
        <f>"0100"</f>
        <v>0100</v>
      </c>
      <c r="F4552" t="s">
        <v>54</v>
      </c>
      <c r="G4552" t="str">
        <f>"20"</f>
        <v>20</v>
      </c>
      <c r="H4552" t="s">
        <v>55</v>
      </c>
      <c r="I4552" t="s">
        <v>56</v>
      </c>
      <c r="J4552" t="s">
        <v>20170</v>
      </c>
      <c r="K4552">
        <v>1</v>
      </c>
      <c r="L4552">
        <v>120900</v>
      </c>
      <c r="M4552">
        <v>2.78</v>
      </c>
      <c r="N4552" t="str">
        <f t="shared" si="530"/>
        <v>0000</v>
      </c>
      <c r="O4552">
        <v>4705</v>
      </c>
      <c r="P4552" t="s">
        <v>58</v>
      </c>
      <c r="Q4552" t="s">
        <v>21659</v>
      </c>
      <c r="R4552" t="s">
        <v>118</v>
      </c>
      <c r="T4552" t="s">
        <v>61</v>
      </c>
      <c r="V4552" t="s">
        <v>21809</v>
      </c>
      <c r="W4552">
        <v>401705</v>
      </c>
      <c r="X4552">
        <v>28310</v>
      </c>
      <c r="Y4552">
        <v>373395</v>
      </c>
      <c r="Z4552">
        <v>401705</v>
      </c>
      <c r="AA4552">
        <v>376705</v>
      </c>
      <c r="AB4552" t="s">
        <v>63</v>
      </c>
      <c r="AC4552" s="1">
        <v>42870</v>
      </c>
      <c r="AD4552">
        <v>540000</v>
      </c>
      <c r="AE4552">
        <v>2829</v>
      </c>
      <c r="AF4552">
        <v>2286</v>
      </c>
      <c r="AG4552" t="s">
        <v>64</v>
      </c>
      <c r="AH4552" t="s">
        <v>76</v>
      </c>
      <c r="AI4552">
        <v>1</v>
      </c>
      <c r="AJ4552">
        <v>2014</v>
      </c>
      <c r="AK4552">
        <v>4</v>
      </c>
      <c r="AL4552">
        <v>3</v>
      </c>
      <c r="AN4552">
        <v>2582</v>
      </c>
      <c r="AO4552">
        <v>6</v>
      </c>
      <c r="AP4552" t="s">
        <v>63</v>
      </c>
      <c r="AQ4552" t="s">
        <v>66</v>
      </c>
      <c r="AR4552">
        <v>4468</v>
      </c>
      <c r="AW4552" t="s">
        <v>21810</v>
      </c>
      <c r="AX4552" t="s">
        <v>21811</v>
      </c>
      <c r="AY4552" t="s">
        <v>21300</v>
      </c>
      <c r="AZ4552" t="s">
        <v>70</v>
      </c>
    </row>
    <row r="4553" spans="1:52" x14ac:dyDescent="0.3">
      <c r="A4553">
        <v>2110767</v>
      </c>
      <c r="B4553" t="s">
        <v>21812</v>
      </c>
      <c r="C4553" t="str">
        <f t="shared" si="531"/>
        <v>7492</v>
      </c>
      <c r="D4553" t="s">
        <v>20169</v>
      </c>
      <c r="E4553" t="str">
        <f>"0000"</f>
        <v>0000</v>
      </c>
      <c r="F4553" t="s">
        <v>108</v>
      </c>
      <c r="G4553" t="str">
        <f>"19"</f>
        <v>19</v>
      </c>
      <c r="H4553" t="s">
        <v>55</v>
      </c>
      <c r="I4553" t="s">
        <v>56</v>
      </c>
      <c r="J4553" t="s">
        <v>20170</v>
      </c>
      <c r="K4553">
        <v>0</v>
      </c>
      <c r="L4553">
        <v>141720</v>
      </c>
      <c r="M4553">
        <v>3.25</v>
      </c>
      <c r="N4553" t="str">
        <f t="shared" si="530"/>
        <v>0000</v>
      </c>
      <c r="O4553">
        <v>5862</v>
      </c>
      <c r="P4553" t="s">
        <v>58</v>
      </c>
      <c r="Q4553" t="s">
        <v>21270</v>
      </c>
      <c r="R4553" t="s">
        <v>82</v>
      </c>
      <c r="T4553" t="s">
        <v>61</v>
      </c>
      <c r="V4553" t="s">
        <v>21813</v>
      </c>
      <c r="W4553">
        <v>33180</v>
      </c>
      <c r="X4553">
        <v>33180</v>
      </c>
      <c r="Y4553">
        <v>0</v>
      </c>
      <c r="Z4553">
        <v>33180</v>
      </c>
      <c r="AA4553">
        <v>33180</v>
      </c>
      <c r="AB4553" t="s">
        <v>72</v>
      </c>
      <c r="AC4553" s="1">
        <v>32994</v>
      </c>
      <c r="AD4553">
        <v>37100</v>
      </c>
      <c r="AE4553">
        <v>858</v>
      </c>
      <c r="AF4553">
        <v>1982</v>
      </c>
      <c r="AG4553" t="s">
        <v>103</v>
      </c>
      <c r="AH4553" t="s">
        <v>221</v>
      </c>
      <c r="AR4553">
        <v>0</v>
      </c>
      <c r="AW4553" t="s">
        <v>21762</v>
      </c>
      <c r="AY4553" t="s">
        <v>21763</v>
      </c>
      <c r="AZ4553" t="s">
        <v>21814</v>
      </c>
    </row>
    <row r="4554" spans="1:52" x14ac:dyDescent="0.3">
      <c r="A4554">
        <v>2115548</v>
      </c>
      <c r="B4554" t="s">
        <v>21815</v>
      </c>
      <c r="C4554" t="str">
        <f t="shared" si="531"/>
        <v>7492</v>
      </c>
      <c r="D4554" t="s">
        <v>20169</v>
      </c>
      <c r="E4554" t="str">
        <f>"0100"</f>
        <v>0100</v>
      </c>
      <c r="F4554" t="s">
        <v>54</v>
      </c>
      <c r="G4554" t="str">
        <f>"20"</f>
        <v>20</v>
      </c>
      <c r="H4554" t="s">
        <v>55</v>
      </c>
      <c r="I4554" t="s">
        <v>56</v>
      </c>
      <c r="J4554" t="s">
        <v>20170</v>
      </c>
      <c r="K4554">
        <v>1</v>
      </c>
      <c r="L4554">
        <v>141437</v>
      </c>
      <c r="M4554">
        <v>3.25</v>
      </c>
      <c r="N4554" t="str">
        <f t="shared" si="530"/>
        <v>0000</v>
      </c>
      <c r="O4554">
        <v>4167</v>
      </c>
      <c r="P4554" t="s">
        <v>58</v>
      </c>
      <c r="Q4554" t="s">
        <v>21659</v>
      </c>
      <c r="R4554" t="s">
        <v>118</v>
      </c>
      <c r="T4554" t="s">
        <v>61</v>
      </c>
      <c r="V4554" t="s">
        <v>21816</v>
      </c>
      <c r="W4554">
        <v>293147</v>
      </c>
      <c r="X4554">
        <v>33120</v>
      </c>
      <c r="Y4554">
        <v>260027</v>
      </c>
      <c r="Z4554">
        <v>293147</v>
      </c>
      <c r="AA4554">
        <v>268147</v>
      </c>
      <c r="AB4554" t="s">
        <v>63</v>
      </c>
      <c r="AC4554" s="1">
        <v>42478</v>
      </c>
      <c r="AD4554">
        <v>33000</v>
      </c>
      <c r="AE4554">
        <v>2752</v>
      </c>
      <c r="AF4554">
        <v>956</v>
      </c>
      <c r="AG4554" t="s">
        <v>103</v>
      </c>
      <c r="AH4554" t="s">
        <v>76</v>
      </c>
      <c r="AI4554">
        <v>1</v>
      </c>
      <c r="AJ4554">
        <v>2017</v>
      </c>
      <c r="AK4554">
        <v>3</v>
      </c>
      <c r="AL4554">
        <v>2</v>
      </c>
      <c r="AN4554">
        <v>2750</v>
      </c>
      <c r="AO4554">
        <v>35</v>
      </c>
      <c r="AP4554" t="s">
        <v>72</v>
      </c>
      <c r="AQ4554" t="s">
        <v>66</v>
      </c>
      <c r="AR4554">
        <v>4183</v>
      </c>
      <c r="AW4554" t="s">
        <v>21817</v>
      </c>
      <c r="AX4554" t="s">
        <v>21818</v>
      </c>
      <c r="AY4554" t="s">
        <v>21819</v>
      </c>
      <c r="AZ4554" t="s">
        <v>21820</v>
      </c>
    </row>
    <row r="4555" spans="1:52" x14ac:dyDescent="0.3">
      <c r="A4555">
        <v>2116579</v>
      </c>
      <c r="B4555" t="s">
        <v>21821</v>
      </c>
      <c r="C4555" t="str">
        <f t="shared" si="531"/>
        <v>7492</v>
      </c>
      <c r="D4555" t="s">
        <v>20169</v>
      </c>
      <c r="E4555" t="str">
        <f>"0100"</f>
        <v>0100</v>
      </c>
      <c r="F4555" t="s">
        <v>54</v>
      </c>
      <c r="G4555" t="str">
        <f>"20"</f>
        <v>20</v>
      </c>
      <c r="H4555" t="s">
        <v>55</v>
      </c>
      <c r="I4555" t="s">
        <v>56</v>
      </c>
      <c r="J4555" t="s">
        <v>20170</v>
      </c>
      <c r="K4555">
        <v>1</v>
      </c>
      <c r="L4555">
        <v>119866</v>
      </c>
      <c r="M4555">
        <v>2.75</v>
      </c>
      <c r="N4555" t="str">
        <f t="shared" si="530"/>
        <v>0000</v>
      </c>
      <c r="O4555">
        <v>4880</v>
      </c>
      <c r="P4555" t="s">
        <v>58</v>
      </c>
      <c r="Q4555" t="s">
        <v>21659</v>
      </c>
      <c r="R4555" t="s">
        <v>118</v>
      </c>
      <c r="T4555" t="s">
        <v>61</v>
      </c>
      <c r="V4555" t="s">
        <v>21822</v>
      </c>
      <c r="W4555">
        <v>243718</v>
      </c>
      <c r="X4555">
        <v>28070</v>
      </c>
      <c r="Y4555">
        <v>215648</v>
      </c>
      <c r="Z4555">
        <v>227966</v>
      </c>
      <c r="AA4555">
        <v>202466</v>
      </c>
      <c r="AB4555" t="s">
        <v>63</v>
      </c>
      <c r="AC4555" s="1">
        <v>42741</v>
      </c>
      <c r="AD4555">
        <v>251500</v>
      </c>
      <c r="AE4555">
        <v>2804</v>
      </c>
      <c r="AF4555">
        <v>1683</v>
      </c>
      <c r="AG4555" t="s">
        <v>64</v>
      </c>
      <c r="AH4555" t="s">
        <v>76</v>
      </c>
      <c r="AI4555">
        <v>1</v>
      </c>
      <c r="AJ4555">
        <v>1990</v>
      </c>
      <c r="AK4555">
        <v>3</v>
      </c>
      <c r="AL4555">
        <v>2</v>
      </c>
      <c r="AN4555">
        <v>2308</v>
      </c>
      <c r="AO4555">
        <v>34</v>
      </c>
      <c r="AP4555" t="s">
        <v>63</v>
      </c>
      <c r="AQ4555" t="s">
        <v>66</v>
      </c>
      <c r="AR4555">
        <v>3128</v>
      </c>
      <c r="AW4555" t="s">
        <v>21823</v>
      </c>
      <c r="AX4555" t="s">
        <v>21824</v>
      </c>
      <c r="AY4555" t="s">
        <v>21825</v>
      </c>
      <c r="AZ4555" t="s">
        <v>70</v>
      </c>
    </row>
    <row r="4556" spans="1:52" x14ac:dyDescent="0.3">
      <c r="A4556">
        <v>2117109</v>
      </c>
      <c r="B4556" t="s">
        <v>21826</v>
      </c>
      <c r="C4556" t="str">
        <f t="shared" si="531"/>
        <v>7492</v>
      </c>
      <c r="D4556" t="s">
        <v>20169</v>
      </c>
      <c r="E4556" t="str">
        <f>"0100"</f>
        <v>0100</v>
      </c>
      <c r="F4556" t="s">
        <v>54</v>
      </c>
      <c r="G4556" t="str">
        <f>"19"</f>
        <v>19</v>
      </c>
      <c r="H4556" t="s">
        <v>55</v>
      </c>
      <c r="I4556" t="s">
        <v>56</v>
      </c>
      <c r="J4556" t="s">
        <v>20170</v>
      </c>
      <c r="K4556">
        <v>1</v>
      </c>
      <c r="L4556">
        <v>145943</v>
      </c>
      <c r="M4556">
        <v>3.35</v>
      </c>
      <c r="N4556" t="str">
        <f t="shared" si="530"/>
        <v>0000</v>
      </c>
      <c r="O4556">
        <v>5188</v>
      </c>
      <c r="P4556" t="s">
        <v>58</v>
      </c>
      <c r="Q4556" t="s">
        <v>21659</v>
      </c>
      <c r="R4556" t="s">
        <v>118</v>
      </c>
      <c r="T4556" t="s">
        <v>61</v>
      </c>
      <c r="V4556" t="s">
        <v>21827</v>
      </c>
      <c r="W4556">
        <v>309355</v>
      </c>
      <c r="X4556">
        <v>34170</v>
      </c>
      <c r="Y4556">
        <v>275185</v>
      </c>
      <c r="Z4556">
        <v>297088</v>
      </c>
      <c r="AA4556">
        <v>272088</v>
      </c>
      <c r="AB4556" t="s">
        <v>63</v>
      </c>
      <c r="AC4556" s="1">
        <v>42643</v>
      </c>
      <c r="AD4556">
        <v>265000</v>
      </c>
      <c r="AE4556">
        <v>2786</v>
      </c>
      <c r="AF4556">
        <v>1449</v>
      </c>
      <c r="AG4556" t="s">
        <v>64</v>
      </c>
      <c r="AH4556" t="s">
        <v>76</v>
      </c>
      <c r="AI4556">
        <v>1</v>
      </c>
      <c r="AJ4556">
        <v>2016</v>
      </c>
      <c r="AK4556">
        <v>3</v>
      </c>
      <c r="AL4556">
        <v>2</v>
      </c>
      <c r="AN4556">
        <v>2178</v>
      </c>
      <c r="AO4556">
        <v>32</v>
      </c>
      <c r="AP4556" t="s">
        <v>63</v>
      </c>
      <c r="AQ4556" t="s">
        <v>66</v>
      </c>
      <c r="AR4556">
        <v>3452</v>
      </c>
      <c r="AW4556" t="s">
        <v>21828</v>
      </c>
      <c r="AX4556" t="s">
        <v>21829</v>
      </c>
      <c r="AY4556" t="s">
        <v>21830</v>
      </c>
      <c r="AZ4556" t="s">
        <v>70</v>
      </c>
    </row>
    <row r="4557" spans="1:52" x14ac:dyDescent="0.3">
      <c r="A4557">
        <v>2117273</v>
      </c>
      <c r="B4557" t="s">
        <v>21831</v>
      </c>
      <c r="C4557" t="str">
        <f t="shared" si="531"/>
        <v>7492</v>
      </c>
      <c r="D4557" t="s">
        <v>20169</v>
      </c>
      <c r="E4557" t="str">
        <f>"0000"</f>
        <v>0000</v>
      </c>
      <c r="F4557" t="s">
        <v>108</v>
      </c>
      <c r="G4557" t="str">
        <f>"19"</f>
        <v>19</v>
      </c>
      <c r="H4557" t="s">
        <v>55</v>
      </c>
      <c r="I4557" t="s">
        <v>56</v>
      </c>
      <c r="J4557" t="s">
        <v>20170</v>
      </c>
      <c r="K4557">
        <v>0</v>
      </c>
      <c r="L4557">
        <v>124818</v>
      </c>
      <c r="M4557">
        <v>2.87</v>
      </c>
      <c r="N4557" t="str">
        <f t="shared" si="530"/>
        <v>0000</v>
      </c>
      <c r="O4557">
        <v>5055</v>
      </c>
      <c r="P4557" t="s">
        <v>58</v>
      </c>
      <c r="Q4557" t="s">
        <v>21670</v>
      </c>
      <c r="R4557" t="s">
        <v>118</v>
      </c>
      <c r="T4557" t="s">
        <v>61</v>
      </c>
      <c r="V4557" t="s">
        <v>21832</v>
      </c>
      <c r="W4557">
        <v>29230</v>
      </c>
      <c r="X4557">
        <v>29230</v>
      </c>
      <c r="Y4557">
        <v>0</v>
      </c>
      <c r="Z4557">
        <v>29230</v>
      </c>
      <c r="AA4557">
        <v>29230</v>
      </c>
      <c r="AB4557" t="s">
        <v>72</v>
      </c>
      <c r="AC4557" s="1">
        <v>37196</v>
      </c>
      <c r="AD4557">
        <v>29500</v>
      </c>
      <c r="AE4557">
        <v>1465</v>
      </c>
      <c r="AF4557">
        <v>1617</v>
      </c>
      <c r="AG4557" t="s">
        <v>103</v>
      </c>
      <c r="AH4557" t="s">
        <v>873</v>
      </c>
      <c r="AR4557">
        <v>0</v>
      </c>
      <c r="AW4557" t="s">
        <v>21833</v>
      </c>
      <c r="AY4557" t="s">
        <v>21834</v>
      </c>
      <c r="AZ4557" t="s">
        <v>21835</v>
      </c>
    </row>
    <row r="4558" spans="1:52" x14ac:dyDescent="0.3">
      <c r="A4558">
        <v>2117460</v>
      </c>
      <c r="B4558" t="s">
        <v>21836</v>
      </c>
      <c r="C4558" t="str">
        <f t="shared" si="531"/>
        <v>7492</v>
      </c>
      <c r="D4558" t="s">
        <v>20169</v>
      </c>
      <c r="E4558" t="str">
        <f>"0000"</f>
        <v>0000</v>
      </c>
      <c r="F4558" t="s">
        <v>108</v>
      </c>
      <c r="G4558" t="str">
        <f>"19"</f>
        <v>19</v>
      </c>
      <c r="H4558" t="s">
        <v>55</v>
      </c>
      <c r="I4558" t="s">
        <v>56</v>
      </c>
      <c r="J4558" t="s">
        <v>20170</v>
      </c>
      <c r="K4558">
        <v>0</v>
      </c>
      <c r="L4558">
        <v>126001</v>
      </c>
      <c r="M4558">
        <v>2.89</v>
      </c>
      <c r="N4558" t="str">
        <f t="shared" si="530"/>
        <v>0000</v>
      </c>
      <c r="O4558">
        <v>6388</v>
      </c>
      <c r="P4558" t="s">
        <v>58</v>
      </c>
      <c r="Q4558" t="s">
        <v>265</v>
      </c>
      <c r="R4558" t="s">
        <v>266</v>
      </c>
      <c r="T4558" t="s">
        <v>61</v>
      </c>
      <c r="V4558" t="s">
        <v>21837</v>
      </c>
      <c r="W4558">
        <v>29500</v>
      </c>
      <c r="X4558">
        <v>29500</v>
      </c>
      <c r="Y4558">
        <v>0</v>
      </c>
      <c r="Z4558">
        <v>29500</v>
      </c>
      <c r="AA4558">
        <v>29500</v>
      </c>
      <c r="AB4558" t="s">
        <v>72</v>
      </c>
      <c r="AC4558" s="1">
        <v>38322</v>
      </c>
      <c r="AD4558">
        <v>89900</v>
      </c>
      <c r="AE4558">
        <v>1790</v>
      </c>
      <c r="AF4558">
        <v>1968</v>
      </c>
      <c r="AG4558" t="s">
        <v>103</v>
      </c>
      <c r="AH4558" t="s">
        <v>76</v>
      </c>
      <c r="AR4558">
        <v>0</v>
      </c>
      <c r="AW4558" t="s">
        <v>21838</v>
      </c>
      <c r="AY4558" t="s">
        <v>21839</v>
      </c>
      <c r="AZ4558" t="s">
        <v>21840</v>
      </c>
    </row>
    <row r="4559" spans="1:52" x14ac:dyDescent="0.3">
      <c r="A4559">
        <v>2117494</v>
      </c>
      <c r="B4559" t="s">
        <v>21841</v>
      </c>
      <c r="C4559" t="str">
        <f t="shared" si="531"/>
        <v>7492</v>
      </c>
      <c r="D4559" t="s">
        <v>20169</v>
      </c>
      <c r="E4559" t="str">
        <f>"0100"</f>
        <v>0100</v>
      </c>
      <c r="F4559" t="s">
        <v>54</v>
      </c>
      <c r="G4559" t="str">
        <f>"19"</f>
        <v>19</v>
      </c>
      <c r="H4559" t="s">
        <v>55</v>
      </c>
      <c r="I4559" t="s">
        <v>56</v>
      </c>
      <c r="J4559" t="s">
        <v>20170</v>
      </c>
      <c r="K4559">
        <v>1</v>
      </c>
      <c r="L4559">
        <v>126001</v>
      </c>
      <c r="M4559">
        <v>2.89</v>
      </c>
      <c r="N4559" t="str">
        <f t="shared" si="530"/>
        <v>0000</v>
      </c>
      <c r="O4559">
        <v>6398</v>
      </c>
      <c r="P4559" t="s">
        <v>58</v>
      </c>
      <c r="Q4559" t="s">
        <v>265</v>
      </c>
      <c r="R4559" t="s">
        <v>266</v>
      </c>
      <c r="T4559" t="s">
        <v>61</v>
      </c>
      <c r="V4559" t="s">
        <v>21842</v>
      </c>
      <c r="W4559">
        <v>295988</v>
      </c>
      <c r="X4559">
        <v>29500</v>
      </c>
      <c r="Y4559">
        <v>266488</v>
      </c>
      <c r="Z4559">
        <v>295988</v>
      </c>
      <c r="AA4559">
        <v>295988</v>
      </c>
      <c r="AB4559" t="s">
        <v>72</v>
      </c>
      <c r="AC4559" s="1">
        <v>37500</v>
      </c>
      <c r="AD4559">
        <v>18500</v>
      </c>
      <c r="AE4559">
        <v>1537</v>
      </c>
      <c r="AF4559">
        <v>282</v>
      </c>
      <c r="AG4559" t="s">
        <v>103</v>
      </c>
      <c r="AH4559" t="s">
        <v>76</v>
      </c>
      <c r="AI4559">
        <v>1</v>
      </c>
      <c r="AJ4559">
        <v>2004</v>
      </c>
      <c r="AK4559">
        <v>3</v>
      </c>
      <c r="AL4559">
        <v>2</v>
      </c>
      <c r="AN4559">
        <v>2840</v>
      </c>
      <c r="AO4559">
        <v>32</v>
      </c>
      <c r="AP4559" t="s">
        <v>63</v>
      </c>
      <c r="AQ4559" t="s">
        <v>66</v>
      </c>
      <c r="AR4559">
        <v>4022</v>
      </c>
      <c r="AW4559" t="s">
        <v>21843</v>
      </c>
      <c r="AX4559" t="s">
        <v>21844</v>
      </c>
      <c r="AY4559" t="s">
        <v>21845</v>
      </c>
      <c r="AZ4559" t="s">
        <v>1189</v>
      </c>
    </row>
    <row r="4560" spans="1:52" x14ac:dyDescent="0.3">
      <c r="A4560">
        <v>2117877</v>
      </c>
      <c r="B4560" t="s">
        <v>21846</v>
      </c>
      <c r="C4560" t="str">
        <f t="shared" si="531"/>
        <v>7492</v>
      </c>
      <c r="D4560" t="s">
        <v>20169</v>
      </c>
      <c r="E4560" t="str">
        <f>"0100"</f>
        <v>0100</v>
      </c>
      <c r="F4560" t="s">
        <v>54</v>
      </c>
      <c r="G4560" t="str">
        <f>"20"</f>
        <v>20</v>
      </c>
      <c r="H4560" t="s">
        <v>55</v>
      </c>
      <c r="I4560" t="s">
        <v>56</v>
      </c>
      <c r="J4560" t="s">
        <v>20170</v>
      </c>
      <c r="K4560">
        <v>1</v>
      </c>
      <c r="L4560">
        <v>120900</v>
      </c>
      <c r="M4560">
        <v>2.78</v>
      </c>
      <c r="N4560" t="str">
        <f t="shared" si="530"/>
        <v>0000</v>
      </c>
      <c r="O4560">
        <v>4953</v>
      </c>
      <c r="P4560" t="s">
        <v>58</v>
      </c>
      <c r="Q4560" t="s">
        <v>21659</v>
      </c>
      <c r="R4560" t="s">
        <v>118</v>
      </c>
      <c r="T4560" t="s">
        <v>61</v>
      </c>
      <c r="V4560" t="s">
        <v>21847</v>
      </c>
      <c r="W4560">
        <v>321003</v>
      </c>
      <c r="X4560">
        <v>28310</v>
      </c>
      <c r="Y4560">
        <v>292693</v>
      </c>
      <c r="Z4560">
        <v>239847</v>
      </c>
      <c r="AA4560">
        <v>214847</v>
      </c>
      <c r="AB4560" t="s">
        <v>63</v>
      </c>
      <c r="AC4560" s="1">
        <v>36831</v>
      </c>
      <c r="AD4560">
        <v>9400</v>
      </c>
      <c r="AE4560">
        <v>1396</v>
      </c>
      <c r="AF4560">
        <v>424</v>
      </c>
      <c r="AG4560" t="s">
        <v>103</v>
      </c>
      <c r="AH4560" t="s">
        <v>76</v>
      </c>
      <c r="AI4560">
        <v>2</v>
      </c>
      <c r="AJ4560">
        <v>2002</v>
      </c>
      <c r="AK4560">
        <v>4</v>
      </c>
      <c r="AL4560">
        <v>3</v>
      </c>
      <c r="AM4560">
        <v>1</v>
      </c>
      <c r="AN4560">
        <v>3294</v>
      </c>
      <c r="AO4560">
        <v>32</v>
      </c>
      <c r="AP4560" t="s">
        <v>72</v>
      </c>
      <c r="AQ4560" t="s">
        <v>66</v>
      </c>
      <c r="AR4560">
        <v>4558</v>
      </c>
      <c r="AW4560" t="s">
        <v>21848</v>
      </c>
      <c r="AX4560" t="s">
        <v>21849</v>
      </c>
      <c r="AY4560" t="s">
        <v>2578</v>
      </c>
      <c r="AZ4560" t="s">
        <v>70</v>
      </c>
    </row>
    <row r="4561" spans="1:52" x14ac:dyDescent="0.3">
      <c r="A4561">
        <v>2118075</v>
      </c>
      <c r="B4561" t="s">
        <v>21850</v>
      </c>
      <c r="C4561" t="str">
        <f t="shared" si="531"/>
        <v>7492</v>
      </c>
      <c r="D4561" t="s">
        <v>20169</v>
      </c>
      <c r="E4561" t="str">
        <f>"0100"</f>
        <v>0100</v>
      </c>
      <c r="F4561" t="s">
        <v>54</v>
      </c>
      <c r="G4561" t="str">
        <f>"20"</f>
        <v>20</v>
      </c>
      <c r="H4561" t="s">
        <v>55</v>
      </c>
      <c r="I4561" t="s">
        <v>56</v>
      </c>
      <c r="J4561" t="s">
        <v>20170</v>
      </c>
      <c r="K4561">
        <v>1</v>
      </c>
      <c r="L4561">
        <v>120900</v>
      </c>
      <c r="M4561">
        <v>2.78</v>
      </c>
      <c r="N4561" t="str">
        <f t="shared" si="530"/>
        <v>0000</v>
      </c>
      <c r="O4561">
        <v>4483</v>
      </c>
      <c r="P4561" t="s">
        <v>58</v>
      </c>
      <c r="Q4561" t="s">
        <v>21659</v>
      </c>
      <c r="R4561" t="s">
        <v>118</v>
      </c>
      <c r="T4561" t="s">
        <v>61</v>
      </c>
      <c r="V4561" t="s">
        <v>21851</v>
      </c>
      <c r="W4561">
        <v>393919</v>
      </c>
      <c r="X4561">
        <v>28310</v>
      </c>
      <c r="Y4561">
        <v>365609</v>
      </c>
      <c r="Z4561">
        <v>342546</v>
      </c>
      <c r="AA4561">
        <v>317546</v>
      </c>
      <c r="AB4561" t="s">
        <v>63</v>
      </c>
      <c r="AC4561" s="1">
        <v>40695</v>
      </c>
      <c r="AD4561">
        <v>460000</v>
      </c>
      <c r="AE4561">
        <v>2428</v>
      </c>
      <c r="AF4561">
        <v>218</v>
      </c>
      <c r="AG4561" t="s">
        <v>64</v>
      </c>
      <c r="AH4561" t="s">
        <v>570</v>
      </c>
      <c r="AI4561">
        <v>1</v>
      </c>
      <c r="AJ4561">
        <v>2001</v>
      </c>
      <c r="AK4561">
        <v>4</v>
      </c>
      <c r="AL4561">
        <v>3</v>
      </c>
      <c r="AN4561">
        <v>3925</v>
      </c>
      <c r="AO4561">
        <v>32</v>
      </c>
      <c r="AP4561" t="s">
        <v>63</v>
      </c>
      <c r="AQ4561" t="s">
        <v>66</v>
      </c>
      <c r="AR4561">
        <v>5965</v>
      </c>
      <c r="AW4561" t="s">
        <v>21852</v>
      </c>
      <c r="AX4561" t="s">
        <v>21853</v>
      </c>
      <c r="AY4561" t="s">
        <v>21854</v>
      </c>
      <c r="AZ4561" t="s">
        <v>70</v>
      </c>
    </row>
    <row r="4562" spans="1:52" x14ac:dyDescent="0.3">
      <c r="A4562">
        <v>2118091</v>
      </c>
      <c r="B4562" t="s">
        <v>21855</v>
      </c>
      <c r="C4562" t="str">
        <f t="shared" si="531"/>
        <v>7492</v>
      </c>
      <c r="D4562" t="s">
        <v>20169</v>
      </c>
      <c r="E4562" t="str">
        <f>"0000"</f>
        <v>0000</v>
      </c>
      <c r="F4562" t="s">
        <v>108</v>
      </c>
      <c r="G4562" t="str">
        <f>"20"</f>
        <v>20</v>
      </c>
      <c r="H4562" t="s">
        <v>55</v>
      </c>
      <c r="I4562" t="s">
        <v>56</v>
      </c>
      <c r="J4562" t="s">
        <v>20170</v>
      </c>
      <c r="K4562">
        <v>1</v>
      </c>
      <c r="L4562">
        <v>130516</v>
      </c>
      <c r="M4562">
        <v>3</v>
      </c>
      <c r="N4562" t="str">
        <f t="shared" si="530"/>
        <v>0000</v>
      </c>
      <c r="O4562">
        <v>4425</v>
      </c>
      <c r="P4562" t="s">
        <v>58</v>
      </c>
      <c r="Q4562" t="s">
        <v>21659</v>
      </c>
      <c r="R4562" t="s">
        <v>118</v>
      </c>
      <c r="T4562" t="s">
        <v>61</v>
      </c>
      <c r="V4562" t="s">
        <v>21856</v>
      </c>
      <c r="W4562">
        <v>32440</v>
      </c>
      <c r="X4562">
        <v>30560</v>
      </c>
      <c r="Y4562">
        <v>1880</v>
      </c>
      <c r="Z4562">
        <v>32440</v>
      </c>
      <c r="AA4562">
        <v>32440</v>
      </c>
      <c r="AB4562" t="s">
        <v>72</v>
      </c>
      <c r="AC4562" s="1">
        <v>40695</v>
      </c>
      <c r="AD4562">
        <v>460000</v>
      </c>
      <c r="AE4562">
        <v>2428</v>
      </c>
      <c r="AF4562">
        <v>218</v>
      </c>
      <c r="AG4562" t="s">
        <v>64</v>
      </c>
      <c r="AH4562" t="s">
        <v>570</v>
      </c>
      <c r="AR4562">
        <v>0</v>
      </c>
      <c r="AW4562" t="s">
        <v>21857</v>
      </c>
      <c r="AY4562" t="s">
        <v>21854</v>
      </c>
      <c r="AZ4562" t="s">
        <v>70</v>
      </c>
    </row>
    <row r="4563" spans="1:52" x14ac:dyDescent="0.3">
      <c r="A4563">
        <v>2118199</v>
      </c>
      <c r="B4563" t="s">
        <v>21858</v>
      </c>
      <c r="C4563" t="str">
        <f t="shared" si="531"/>
        <v>7492</v>
      </c>
      <c r="D4563" t="s">
        <v>20169</v>
      </c>
      <c r="E4563" t="str">
        <f>"0000"</f>
        <v>0000</v>
      </c>
      <c r="F4563" t="s">
        <v>108</v>
      </c>
      <c r="G4563" t="str">
        <f>"19"</f>
        <v>19</v>
      </c>
      <c r="H4563" t="s">
        <v>55</v>
      </c>
      <c r="I4563" t="s">
        <v>56</v>
      </c>
      <c r="J4563" t="s">
        <v>20170</v>
      </c>
      <c r="K4563">
        <v>0</v>
      </c>
      <c r="L4563">
        <v>129952</v>
      </c>
      <c r="M4563">
        <v>2.98</v>
      </c>
      <c r="N4563" t="str">
        <f t="shared" si="530"/>
        <v>0000</v>
      </c>
      <c r="O4563">
        <v>6360</v>
      </c>
      <c r="P4563" t="s">
        <v>58</v>
      </c>
      <c r="Q4563" t="s">
        <v>265</v>
      </c>
      <c r="R4563" t="s">
        <v>266</v>
      </c>
      <c r="T4563" t="s">
        <v>61</v>
      </c>
      <c r="V4563" t="s">
        <v>21859</v>
      </c>
      <c r="W4563">
        <v>30430</v>
      </c>
      <c r="X4563">
        <v>30430</v>
      </c>
      <c r="Y4563">
        <v>0</v>
      </c>
      <c r="Z4563">
        <v>30430</v>
      </c>
      <c r="AA4563">
        <v>30430</v>
      </c>
      <c r="AB4563" t="s">
        <v>72</v>
      </c>
      <c r="AC4563" s="1">
        <v>33939</v>
      </c>
      <c r="AD4563">
        <v>48200</v>
      </c>
      <c r="AE4563">
        <v>967</v>
      </c>
      <c r="AF4563">
        <v>1468</v>
      </c>
      <c r="AG4563" t="s">
        <v>103</v>
      </c>
      <c r="AH4563" t="s">
        <v>873</v>
      </c>
      <c r="AR4563">
        <v>0</v>
      </c>
      <c r="AW4563" t="s">
        <v>21860</v>
      </c>
      <c r="AY4563" t="s">
        <v>21861</v>
      </c>
      <c r="AZ4563" t="s">
        <v>21862</v>
      </c>
    </row>
    <row r="4564" spans="1:52" x14ac:dyDescent="0.3">
      <c r="A4564">
        <v>2118237</v>
      </c>
      <c r="B4564" t="s">
        <v>21863</v>
      </c>
      <c r="C4564" t="str">
        <f t="shared" si="531"/>
        <v>7492</v>
      </c>
      <c r="D4564" t="s">
        <v>20169</v>
      </c>
      <c r="E4564" t="str">
        <f>"0100"</f>
        <v>0100</v>
      </c>
      <c r="F4564" t="s">
        <v>54</v>
      </c>
      <c r="G4564" t="str">
        <f>"18"</f>
        <v>18</v>
      </c>
      <c r="H4564" t="s">
        <v>55</v>
      </c>
      <c r="I4564" t="s">
        <v>56</v>
      </c>
      <c r="J4564" t="s">
        <v>20170</v>
      </c>
      <c r="K4564">
        <v>1</v>
      </c>
      <c r="L4564">
        <v>122929</v>
      </c>
      <c r="M4564">
        <v>2.82</v>
      </c>
      <c r="N4564" t="str">
        <f t="shared" si="530"/>
        <v>0000</v>
      </c>
      <c r="O4564">
        <v>5370</v>
      </c>
      <c r="P4564" t="s">
        <v>58</v>
      </c>
      <c r="Q4564" t="s">
        <v>4583</v>
      </c>
      <c r="R4564" t="s">
        <v>266</v>
      </c>
      <c r="T4564" t="s">
        <v>61</v>
      </c>
      <c r="V4564" t="s">
        <v>21864</v>
      </c>
      <c r="W4564">
        <v>295868</v>
      </c>
      <c r="X4564">
        <v>28790</v>
      </c>
      <c r="Y4564">
        <v>267078</v>
      </c>
      <c r="Z4564">
        <v>250608</v>
      </c>
      <c r="AA4564">
        <v>220608</v>
      </c>
      <c r="AB4564" t="s">
        <v>63</v>
      </c>
      <c r="AC4564" s="1">
        <v>36465</v>
      </c>
      <c r="AD4564">
        <v>33000</v>
      </c>
      <c r="AE4564">
        <v>1337</v>
      </c>
      <c r="AF4564">
        <v>149</v>
      </c>
      <c r="AG4564" t="s">
        <v>103</v>
      </c>
      <c r="AH4564" t="s">
        <v>873</v>
      </c>
      <c r="AI4564">
        <v>1</v>
      </c>
      <c r="AJ4564">
        <v>2001</v>
      </c>
      <c r="AK4564">
        <v>4</v>
      </c>
      <c r="AL4564">
        <v>2</v>
      </c>
      <c r="AM4564">
        <v>1</v>
      </c>
      <c r="AN4564">
        <v>2717</v>
      </c>
      <c r="AO4564">
        <v>32</v>
      </c>
      <c r="AP4564" t="s">
        <v>63</v>
      </c>
      <c r="AQ4564" t="s">
        <v>66</v>
      </c>
      <c r="AR4564">
        <v>3621</v>
      </c>
      <c r="AW4564" t="s">
        <v>21865</v>
      </c>
      <c r="AY4564" t="s">
        <v>21866</v>
      </c>
      <c r="AZ4564" t="s">
        <v>70</v>
      </c>
    </row>
    <row r="4565" spans="1:52" x14ac:dyDescent="0.3">
      <c r="A4565">
        <v>2118407</v>
      </c>
      <c r="B4565" t="s">
        <v>21867</v>
      </c>
      <c r="C4565" t="str">
        <f t="shared" si="531"/>
        <v>7492</v>
      </c>
      <c r="D4565" t="s">
        <v>20169</v>
      </c>
      <c r="E4565" t="str">
        <f>"0100"</f>
        <v>0100</v>
      </c>
      <c r="F4565" t="s">
        <v>54</v>
      </c>
      <c r="G4565" t="str">
        <f>"19"</f>
        <v>19</v>
      </c>
      <c r="H4565" t="s">
        <v>55</v>
      </c>
      <c r="I4565" t="s">
        <v>56</v>
      </c>
      <c r="J4565" t="s">
        <v>20170</v>
      </c>
      <c r="K4565">
        <v>1</v>
      </c>
      <c r="L4565">
        <v>268002</v>
      </c>
      <c r="M4565">
        <v>6.15</v>
      </c>
      <c r="N4565" t="str">
        <f t="shared" si="530"/>
        <v>0000</v>
      </c>
      <c r="O4565">
        <v>5186</v>
      </c>
      <c r="P4565" t="s">
        <v>58</v>
      </c>
      <c r="Q4565" t="s">
        <v>21683</v>
      </c>
      <c r="R4565" t="s">
        <v>140</v>
      </c>
      <c r="T4565" t="s">
        <v>61</v>
      </c>
      <c r="V4565" t="s">
        <v>21868</v>
      </c>
      <c r="W4565">
        <v>79370</v>
      </c>
      <c r="X4565">
        <v>79370</v>
      </c>
      <c r="Y4565">
        <v>0</v>
      </c>
      <c r="Z4565">
        <v>79370</v>
      </c>
      <c r="AA4565">
        <v>79370</v>
      </c>
      <c r="AB4565" t="s">
        <v>63</v>
      </c>
      <c r="AC4565" s="1">
        <v>43755</v>
      </c>
      <c r="AD4565">
        <v>110000</v>
      </c>
      <c r="AE4565">
        <v>3013</v>
      </c>
      <c r="AF4565">
        <v>2421</v>
      </c>
      <c r="AG4565" t="s">
        <v>103</v>
      </c>
      <c r="AH4565" t="s">
        <v>76</v>
      </c>
      <c r="AI4565">
        <v>1</v>
      </c>
      <c r="AJ4565">
        <v>2020</v>
      </c>
      <c r="AK4565">
        <v>3</v>
      </c>
      <c r="AL4565">
        <v>2</v>
      </c>
      <c r="AN4565">
        <v>2386</v>
      </c>
      <c r="AO4565">
        <v>32</v>
      </c>
      <c r="AP4565" t="s">
        <v>72</v>
      </c>
      <c r="AQ4565" t="s">
        <v>66</v>
      </c>
      <c r="AR4565">
        <v>3519</v>
      </c>
      <c r="AW4565" t="s">
        <v>21869</v>
      </c>
      <c r="AX4565" t="s">
        <v>21870</v>
      </c>
      <c r="AY4565" t="s">
        <v>21871</v>
      </c>
      <c r="AZ4565" t="s">
        <v>70</v>
      </c>
    </row>
    <row r="4566" spans="1:52" x14ac:dyDescent="0.3">
      <c r="A4566">
        <v>2118474</v>
      </c>
      <c r="B4566" t="s">
        <v>21872</v>
      </c>
      <c r="C4566" t="str">
        <f t="shared" si="531"/>
        <v>7492</v>
      </c>
      <c r="D4566" t="s">
        <v>20169</v>
      </c>
      <c r="E4566" t="str">
        <f>"0100"</f>
        <v>0100</v>
      </c>
      <c r="F4566" t="s">
        <v>54</v>
      </c>
      <c r="G4566" t="str">
        <f>"19"</f>
        <v>19</v>
      </c>
      <c r="H4566" t="s">
        <v>55</v>
      </c>
      <c r="I4566" t="s">
        <v>56</v>
      </c>
      <c r="J4566" t="s">
        <v>20170</v>
      </c>
      <c r="K4566">
        <v>1</v>
      </c>
      <c r="L4566">
        <v>240003</v>
      </c>
      <c r="M4566">
        <v>5.51</v>
      </c>
      <c r="N4566" t="str">
        <f t="shared" si="530"/>
        <v>0000</v>
      </c>
      <c r="O4566">
        <v>5074</v>
      </c>
      <c r="P4566" t="s">
        <v>58</v>
      </c>
      <c r="Q4566" t="s">
        <v>21683</v>
      </c>
      <c r="R4566" t="s">
        <v>140</v>
      </c>
      <c r="T4566" t="s">
        <v>61</v>
      </c>
      <c r="V4566" t="s">
        <v>21873</v>
      </c>
      <c r="W4566">
        <v>404685</v>
      </c>
      <c r="X4566">
        <v>71080</v>
      </c>
      <c r="Y4566">
        <v>333605</v>
      </c>
      <c r="Z4566">
        <v>404685</v>
      </c>
      <c r="AA4566">
        <v>379685</v>
      </c>
      <c r="AB4566" t="s">
        <v>63</v>
      </c>
      <c r="AC4566" s="1">
        <v>43419</v>
      </c>
      <c r="AD4566">
        <v>315000</v>
      </c>
      <c r="AE4566">
        <v>2941</v>
      </c>
      <c r="AF4566">
        <v>353</v>
      </c>
      <c r="AG4566" t="s">
        <v>64</v>
      </c>
      <c r="AH4566" t="s">
        <v>76</v>
      </c>
      <c r="AI4566">
        <v>1</v>
      </c>
      <c r="AJ4566">
        <v>2006</v>
      </c>
      <c r="AK4566">
        <v>5</v>
      </c>
      <c r="AL4566">
        <v>4</v>
      </c>
      <c r="AN4566">
        <v>3159</v>
      </c>
      <c r="AO4566">
        <v>32</v>
      </c>
      <c r="AP4566" t="s">
        <v>63</v>
      </c>
      <c r="AQ4566" t="s">
        <v>66</v>
      </c>
      <c r="AR4566">
        <v>4248</v>
      </c>
      <c r="AW4566" t="s">
        <v>21874</v>
      </c>
      <c r="AX4566" t="s">
        <v>21875</v>
      </c>
      <c r="AY4566" t="s">
        <v>21876</v>
      </c>
      <c r="AZ4566" t="s">
        <v>70</v>
      </c>
    </row>
    <row r="4567" spans="1:52" x14ac:dyDescent="0.3">
      <c r="A4567">
        <v>2118504</v>
      </c>
      <c r="B4567" t="s">
        <v>21877</v>
      </c>
      <c r="C4567" t="str">
        <f t="shared" si="531"/>
        <v>7492</v>
      </c>
      <c r="D4567" t="s">
        <v>20169</v>
      </c>
      <c r="E4567" t="str">
        <f>"0000"</f>
        <v>0000</v>
      </c>
      <c r="F4567" t="s">
        <v>108</v>
      </c>
      <c r="G4567" t="str">
        <f>"19"</f>
        <v>19</v>
      </c>
      <c r="H4567" t="s">
        <v>55</v>
      </c>
      <c r="I4567" t="s">
        <v>56</v>
      </c>
      <c r="J4567" t="s">
        <v>20170</v>
      </c>
      <c r="K4567">
        <v>0</v>
      </c>
      <c r="L4567">
        <v>240004</v>
      </c>
      <c r="M4567">
        <v>5.51</v>
      </c>
      <c r="N4567" t="str">
        <f t="shared" si="530"/>
        <v>0000</v>
      </c>
      <c r="O4567">
        <v>5038</v>
      </c>
      <c r="P4567" t="s">
        <v>58</v>
      </c>
      <c r="Q4567" t="s">
        <v>21683</v>
      </c>
      <c r="R4567" t="s">
        <v>140</v>
      </c>
      <c r="T4567" t="s">
        <v>61</v>
      </c>
      <c r="V4567" t="s">
        <v>21878</v>
      </c>
      <c r="W4567">
        <v>71080</v>
      </c>
      <c r="X4567">
        <v>71080</v>
      </c>
      <c r="Y4567">
        <v>0</v>
      </c>
      <c r="Z4567">
        <v>71080</v>
      </c>
      <c r="AA4567">
        <v>71080</v>
      </c>
      <c r="AB4567" t="s">
        <v>72</v>
      </c>
      <c r="AC4567" s="1">
        <v>44054</v>
      </c>
      <c r="AD4567">
        <v>100500</v>
      </c>
      <c r="AE4567">
        <v>3083</v>
      </c>
      <c r="AF4567">
        <v>143</v>
      </c>
      <c r="AG4567" t="s">
        <v>103</v>
      </c>
      <c r="AH4567" t="s">
        <v>76</v>
      </c>
      <c r="AR4567">
        <v>0</v>
      </c>
      <c r="AW4567" t="s">
        <v>21879</v>
      </c>
      <c r="AX4567" t="s">
        <v>21880</v>
      </c>
      <c r="AY4567" t="s">
        <v>21881</v>
      </c>
      <c r="AZ4567" t="s">
        <v>21882</v>
      </c>
    </row>
    <row r="4568" spans="1:52" x14ac:dyDescent="0.3">
      <c r="A4568">
        <v>2110643</v>
      </c>
      <c r="B4568" t="s">
        <v>21883</v>
      </c>
      <c r="C4568" t="str">
        <f t="shared" si="531"/>
        <v>7492</v>
      </c>
      <c r="D4568" t="s">
        <v>20169</v>
      </c>
      <c r="E4568" t="str">
        <f>"0000"</f>
        <v>0000</v>
      </c>
      <c r="F4568" t="s">
        <v>108</v>
      </c>
      <c r="G4568" t="str">
        <f>"19"</f>
        <v>19</v>
      </c>
      <c r="H4568" t="s">
        <v>55</v>
      </c>
      <c r="I4568" t="s">
        <v>56</v>
      </c>
      <c r="J4568" t="s">
        <v>20170</v>
      </c>
      <c r="K4568">
        <v>0</v>
      </c>
      <c r="L4568">
        <v>120000</v>
      </c>
      <c r="M4568">
        <v>2.75</v>
      </c>
      <c r="N4568" t="str">
        <f t="shared" si="530"/>
        <v>0000</v>
      </c>
      <c r="O4568">
        <v>2309</v>
      </c>
      <c r="P4568" t="s">
        <v>72</v>
      </c>
      <c r="Q4568" t="s">
        <v>21235</v>
      </c>
      <c r="R4568" t="s">
        <v>140</v>
      </c>
      <c r="T4568" t="s">
        <v>61</v>
      </c>
      <c r="V4568" t="s">
        <v>21884</v>
      </c>
      <c r="W4568">
        <v>28100</v>
      </c>
      <c r="X4568">
        <v>28100</v>
      </c>
      <c r="Y4568">
        <v>0</v>
      </c>
      <c r="Z4568">
        <v>28100</v>
      </c>
      <c r="AA4568">
        <v>28100</v>
      </c>
      <c r="AB4568" t="s">
        <v>72</v>
      </c>
      <c r="AC4568" s="1">
        <v>38687</v>
      </c>
      <c r="AD4568">
        <v>150000</v>
      </c>
      <c r="AE4568">
        <v>1952</v>
      </c>
      <c r="AF4568">
        <v>821</v>
      </c>
      <c r="AG4568" t="s">
        <v>103</v>
      </c>
      <c r="AH4568" t="s">
        <v>76</v>
      </c>
      <c r="AR4568">
        <v>0</v>
      </c>
      <c r="AW4568" t="s">
        <v>21885</v>
      </c>
      <c r="AY4568" t="s">
        <v>12939</v>
      </c>
      <c r="AZ4568" t="s">
        <v>12940</v>
      </c>
    </row>
    <row r="4569" spans="1:52" x14ac:dyDescent="0.3">
      <c r="A4569">
        <v>2115513</v>
      </c>
      <c r="B4569" t="s">
        <v>21886</v>
      </c>
      <c r="C4569" t="str">
        <f t="shared" si="531"/>
        <v>7492</v>
      </c>
      <c r="D4569" t="s">
        <v>20169</v>
      </c>
      <c r="E4569" t="str">
        <f>"0100"</f>
        <v>0100</v>
      </c>
      <c r="F4569" t="s">
        <v>54</v>
      </c>
      <c r="G4569" t="str">
        <f>"20"</f>
        <v>20</v>
      </c>
      <c r="H4569" t="s">
        <v>55</v>
      </c>
      <c r="I4569" t="s">
        <v>56</v>
      </c>
      <c r="J4569" t="s">
        <v>20170</v>
      </c>
      <c r="K4569">
        <v>1</v>
      </c>
      <c r="L4569">
        <v>138634</v>
      </c>
      <c r="M4569">
        <v>3.18</v>
      </c>
      <c r="N4569" t="str">
        <f t="shared" si="530"/>
        <v>0000</v>
      </c>
      <c r="O4569">
        <v>4249</v>
      </c>
      <c r="P4569" t="s">
        <v>58</v>
      </c>
      <c r="Q4569" t="s">
        <v>21659</v>
      </c>
      <c r="R4569" t="s">
        <v>118</v>
      </c>
      <c r="T4569" t="s">
        <v>61</v>
      </c>
      <c r="V4569" t="s">
        <v>21887</v>
      </c>
      <c r="W4569">
        <v>250367</v>
      </c>
      <c r="X4569">
        <v>32460</v>
      </c>
      <c r="Y4569">
        <v>217907</v>
      </c>
      <c r="Z4569">
        <v>193773</v>
      </c>
      <c r="AA4569">
        <v>168773</v>
      </c>
      <c r="AB4569" t="s">
        <v>63</v>
      </c>
      <c r="AC4569" s="1">
        <v>36770</v>
      </c>
      <c r="AD4569">
        <v>27500</v>
      </c>
      <c r="AE4569">
        <v>1382</v>
      </c>
      <c r="AF4569">
        <v>570</v>
      </c>
      <c r="AG4569" t="s">
        <v>103</v>
      </c>
      <c r="AH4569" t="s">
        <v>76</v>
      </c>
      <c r="AI4569">
        <v>1</v>
      </c>
      <c r="AJ4569">
        <v>2002</v>
      </c>
      <c r="AK4569">
        <v>3</v>
      </c>
      <c r="AL4569">
        <v>2</v>
      </c>
      <c r="AN4569">
        <v>2160</v>
      </c>
      <c r="AO4569">
        <v>32</v>
      </c>
      <c r="AP4569" t="s">
        <v>72</v>
      </c>
      <c r="AQ4569" t="s">
        <v>66</v>
      </c>
      <c r="AR4569">
        <v>3309</v>
      </c>
      <c r="AW4569" t="s">
        <v>21888</v>
      </c>
      <c r="AX4569" t="s">
        <v>21889</v>
      </c>
      <c r="AY4569" t="s">
        <v>21890</v>
      </c>
      <c r="AZ4569" t="s">
        <v>21820</v>
      </c>
    </row>
    <row r="4570" spans="1:52" x14ac:dyDescent="0.3">
      <c r="A4570">
        <v>2115696</v>
      </c>
      <c r="B4570" t="s">
        <v>21891</v>
      </c>
      <c r="C4570" t="str">
        <f t="shared" si="531"/>
        <v>7492</v>
      </c>
      <c r="D4570" t="s">
        <v>20169</v>
      </c>
      <c r="E4570" t="str">
        <f>"0000"</f>
        <v>0000</v>
      </c>
      <c r="F4570" t="s">
        <v>108</v>
      </c>
      <c r="G4570" t="str">
        <f>"20"</f>
        <v>20</v>
      </c>
      <c r="H4570" t="s">
        <v>55</v>
      </c>
      <c r="I4570" t="s">
        <v>56</v>
      </c>
      <c r="J4570" t="s">
        <v>20170</v>
      </c>
      <c r="K4570">
        <v>0</v>
      </c>
      <c r="L4570">
        <v>119999</v>
      </c>
      <c r="M4570">
        <v>2.75</v>
      </c>
      <c r="N4570" t="str">
        <f t="shared" si="530"/>
        <v>0000</v>
      </c>
      <c r="O4570">
        <v>4252</v>
      </c>
      <c r="P4570" t="s">
        <v>58</v>
      </c>
      <c r="Q4570" t="s">
        <v>21659</v>
      </c>
      <c r="R4570" t="s">
        <v>118</v>
      </c>
      <c r="T4570" t="s">
        <v>61</v>
      </c>
      <c r="V4570" t="s">
        <v>21892</v>
      </c>
      <c r="W4570">
        <v>28100</v>
      </c>
      <c r="X4570">
        <v>28100</v>
      </c>
      <c r="Y4570">
        <v>0</v>
      </c>
      <c r="Z4570">
        <v>28100</v>
      </c>
      <c r="AA4570">
        <v>28100</v>
      </c>
      <c r="AB4570" t="s">
        <v>72</v>
      </c>
      <c r="AC4570" s="1">
        <v>43630</v>
      </c>
      <c r="AD4570">
        <v>37000</v>
      </c>
      <c r="AE4570">
        <v>2985</v>
      </c>
      <c r="AF4570">
        <v>786</v>
      </c>
      <c r="AG4570" t="s">
        <v>103</v>
      </c>
      <c r="AH4570" t="s">
        <v>1821</v>
      </c>
      <c r="AR4570">
        <v>0</v>
      </c>
      <c r="AW4570" t="s">
        <v>21893</v>
      </c>
      <c r="AX4570" t="s">
        <v>21894</v>
      </c>
      <c r="AY4570" t="s">
        <v>21895</v>
      </c>
      <c r="AZ4570" t="s">
        <v>70</v>
      </c>
    </row>
    <row r="4571" spans="1:52" x14ac:dyDescent="0.3">
      <c r="A4571">
        <v>2116609</v>
      </c>
      <c r="B4571" t="s">
        <v>21896</v>
      </c>
      <c r="C4571" t="str">
        <f t="shared" si="531"/>
        <v>7492</v>
      </c>
      <c r="D4571" t="s">
        <v>20169</v>
      </c>
      <c r="E4571" t="str">
        <f t="shared" ref="E4571:E4576" si="532">"0100"</f>
        <v>0100</v>
      </c>
      <c r="F4571" t="s">
        <v>54</v>
      </c>
      <c r="G4571" t="str">
        <f>"20"</f>
        <v>20</v>
      </c>
      <c r="H4571" t="s">
        <v>55</v>
      </c>
      <c r="I4571" t="s">
        <v>56</v>
      </c>
      <c r="J4571" t="s">
        <v>20170</v>
      </c>
      <c r="K4571">
        <v>1</v>
      </c>
      <c r="L4571">
        <v>120000</v>
      </c>
      <c r="M4571">
        <v>2.75</v>
      </c>
      <c r="N4571" t="str">
        <f t="shared" si="530"/>
        <v>0000</v>
      </c>
      <c r="O4571">
        <v>4818</v>
      </c>
      <c r="P4571" t="s">
        <v>58</v>
      </c>
      <c r="Q4571" t="s">
        <v>21659</v>
      </c>
      <c r="R4571" t="s">
        <v>118</v>
      </c>
      <c r="T4571" t="s">
        <v>61</v>
      </c>
      <c r="V4571" t="s">
        <v>21897</v>
      </c>
      <c r="W4571">
        <v>323278</v>
      </c>
      <c r="X4571">
        <v>28100</v>
      </c>
      <c r="Y4571">
        <v>295178</v>
      </c>
      <c r="Z4571">
        <v>284150</v>
      </c>
      <c r="AA4571">
        <v>259150</v>
      </c>
      <c r="AB4571" t="s">
        <v>63</v>
      </c>
      <c r="AC4571" s="1">
        <v>42378</v>
      </c>
      <c r="AD4571">
        <v>415000</v>
      </c>
      <c r="AE4571">
        <v>2735</v>
      </c>
      <c r="AF4571">
        <v>83</v>
      </c>
      <c r="AG4571" t="s">
        <v>64</v>
      </c>
      <c r="AH4571" t="s">
        <v>76</v>
      </c>
      <c r="AI4571">
        <v>1</v>
      </c>
      <c r="AJ4571">
        <v>2004</v>
      </c>
      <c r="AK4571">
        <v>3</v>
      </c>
      <c r="AL4571">
        <v>3</v>
      </c>
      <c r="AN4571">
        <v>2719</v>
      </c>
      <c r="AO4571">
        <v>32</v>
      </c>
      <c r="AP4571" t="s">
        <v>63</v>
      </c>
      <c r="AQ4571" t="s">
        <v>66</v>
      </c>
      <c r="AR4571">
        <v>3840</v>
      </c>
      <c r="AW4571" t="s">
        <v>21898</v>
      </c>
      <c r="AY4571" t="s">
        <v>21899</v>
      </c>
      <c r="AZ4571" t="s">
        <v>70</v>
      </c>
    </row>
    <row r="4572" spans="1:52" x14ac:dyDescent="0.3">
      <c r="A4572">
        <v>2117061</v>
      </c>
      <c r="B4572" t="s">
        <v>21900</v>
      </c>
      <c r="C4572" t="str">
        <f t="shared" si="531"/>
        <v>7492</v>
      </c>
      <c r="D4572" t="s">
        <v>20169</v>
      </c>
      <c r="E4572" t="str">
        <f t="shared" si="532"/>
        <v>0100</v>
      </c>
      <c r="F4572" t="s">
        <v>54</v>
      </c>
      <c r="G4572" t="str">
        <f>"19"</f>
        <v>19</v>
      </c>
      <c r="H4572" t="s">
        <v>55</v>
      </c>
      <c r="I4572" t="s">
        <v>56</v>
      </c>
      <c r="J4572" t="s">
        <v>20170</v>
      </c>
      <c r="K4572">
        <v>1</v>
      </c>
      <c r="L4572">
        <v>138945</v>
      </c>
      <c r="M4572">
        <v>3.19</v>
      </c>
      <c r="N4572" t="str">
        <f t="shared" si="530"/>
        <v>0000</v>
      </c>
      <c r="O4572">
        <v>5294</v>
      </c>
      <c r="P4572" t="s">
        <v>58</v>
      </c>
      <c r="Q4572" t="s">
        <v>21659</v>
      </c>
      <c r="R4572" t="s">
        <v>118</v>
      </c>
      <c r="T4572" t="s">
        <v>61</v>
      </c>
      <c r="V4572" t="s">
        <v>21901</v>
      </c>
      <c r="W4572">
        <v>295451</v>
      </c>
      <c r="X4572">
        <v>32530</v>
      </c>
      <c r="Y4572">
        <v>262921</v>
      </c>
      <c r="Z4572">
        <v>236402</v>
      </c>
      <c r="AA4572">
        <v>211402</v>
      </c>
      <c r="AB4572" t="s">
        <v>72</v>
      </c>
      <c r="AC4572" s="1">
        <v>44260</v>
      </c>
      <c r="AD4572">
        <v>415000</v>
      </c>
      <c r="AE4572">
        <v>3141</v>
      </c>
      <c r="AF4572">
        <v>1180</v>
      </c>
      <c r="AG4572" t="s">
        <v>64</v>
      </c>
      <c r="AH4572" t="s">
        <v>76</v>
      </c>
      <c r="AI4572">
        <v>1</v>
      </c>
      <c r="AJ4572">
        <v>1995</v>
      </c>
      <c r="AK4572">
        <v>3</v>
      </c>
      <c r="AL4572">
        <v>2</v>
      </c>
      <c r="AN4572">
        <v>2359</v>
      </c>
      <c r="AO4572">
        <v>32</v>
      </c>
      <c r="AP4572" t="s">
        <v>63</v>
      </c>
      <c r="AQ4572" t="s">
        <v>66</v>
      </c>
      <c r="AR4572">
        <v>3527</v>
      </c>
      <c r="AW4572" t="s">
        <v>21902</v>
      </c>
      <c r="AX4572" t="s">
        <v>21903</v>
      </c>
      <c r="AY4572" t="s">
        <v>21904</v>
      </c>
      <c r="AZ4572" t="s">
        <v>70</v>
      </c>
    </row>
    <row r="4573" spans="1:52" x14ac:dyDescent="0.3">
      <c r="A4573">
        <v>2117613</v>
      </c>
      <c r="B4573" t="s">
        <v>21905</v>
      </c>
      <c r="C4573" t="str">
        <f t="shared" si="531"/>
        <v>7492</v>
      </c>
      <c r="D4573" t="s">
        <v>20169</v>
      </c>
      <c r="E4573" t="str">
        <f t="shared" si="532"/>
        <v>0100</v>
      </c>
      <c r="F4573" t="s">
        <v>54</v>
      </c>
      <c r="G4573" t="str">
        <f>"19"</f>
        <v>19</v>
      </c>
      <c r="H4573" t="s">
        <v>55</v>
      </c>
      <c r="I4573" t="s">
        <v>56</v>
      </c>
      <c r="J4573" t="s">
        <v>20170</v>
      </c>
      <c r="K4573">
        <v>1</v>
      </c>
      <c r="L4573">
        <v>126001</v>
      </c>
      <c r="M4573">
        <v>2.89</v>
      </c>
      <c r="N4573" t="str">
        <f t="shared" si="530"/>
        <v>0000</v>
      </c>
      <c r="O4573">
        <v>6410</v>
      </c>
      <c r="P4573" t="s">
        <v>58</v>
      </c>
      <c r="Q4573" t="s">
        <v>265</v>
      </c>
      <c r="R4573" t="s">
        <v>266</v>
      </c>
      <c r="T4573" t="s">
        <v>61</v>
      </c>
      <c r="V4573" t="s">
        <v>21906</v>
      </c>
      <c r="W4573">
        <v>303069</v>
      </c>
      <c r="X4573">
        <v>29500</v>
      </c>
      <c r="Y4573">
        <v>273569</v>
      </c>
      <c r="Z4573">
        <v>247061</v>
      </c>
      <c r="AA4573">
        <v>0</v>
      </c>
      <c r="AB4573" t="s">
        <v>63</v>
      </c>
      <c r="AC4573" s="1">
        <v>37500</v>
      </c>
      <c r="AD4573">
        <v>19000</v>
      </c>
      <c r="AE4573">
        <v>1535</v>
      </c>
      <c r="AF4573">
        <v>1587</v>
      </c>
      <c r="AG4573" t="s">
        <v>103</v>
      </c>
      <c r="AH4573" t="s">
        <v>76</v>
      </c>
      <c r="AI4573">
        <v>1</v>
      </c>
      <c r="AJ4573">
        <v>2005</v>
      </c>
      <c r="AK4573">
        <v>4</v>
      </c>
      <c r="AL4573">
        <v>2</v>
      </c>
      <c r="AM4573">
        <v>1</v>
      </c>
      <c r="AN4573">
        <v>2818</v>
      </c>
      <c r="AO4573">
        <v>32</v>
      </c>
      <c r="AP4573" t="s">
        <v>63</v>
      </c>
      <c r="AQ4573" t="s">
        <v>66</v>
      </c>
      <c r="AR4573">
        <v>3845</v>
      </c>
      <c r="AW4573" t="s">
        <v>21907</v>
      </c>
      <c r="AX4573" t="s">
        <v>21908</v>
      </c>
      <c r="AY4573" t="s">
        <v>21909</v>
      </c>
      <c r="AZ4573" t="s">
        <v>70</v>
      </c>
    </row>
    <row r="4574" spans="1:52" x14ac:dyDescent="0.3">
      <c r="A4574">
        <v>2117711</v>
      </c>
      <c r="B4574" t="s">
        <v>21910</v>
      </c>
      <c r="C4574" t="str">
        <f t="shared" si="531"/>
        <v>7492</v>
      </c>
      <c r="D4574" t="s">
        <v>20169</v>
      </c>
      <c r="E4574" t="str">
        <f t="shared" si="532"/>
        <v>0100</v>
      </c>
      <c r="F4574" t="s">
        <v>54</v>
      </c>
      <c r="G4574" t="str">
        <f>"19"</f>
        <v>19</v>
      </c>
      <c r="H4574" t="s">
        <v>55</v>
      </c>
      <c r="I4574" t="s">
        <v>56</v>
      </c>
      <c r="J4574" t="s">
        <v>20170</v>
      </c>
      <c r="K4574">
        <v>1</v>
      </c>
      <c r="L4574">
        <v>120900</v>
      </c>
      <c r="M4574">
        <v>2.78</v>
      </c>
      <c r="N4574" t="str">
        <f t="shared" si="530"/>
        <v>0000</v>
      </c>
      <c r="O4574">
        <v>5291</v>
      </c>
      <c r="P4574" t="s">
        <v>58</v>
      </c>
      <c r="Q4574" t="s">
        <v>21659</v>
      </c>
      <c r="R4574" t="s">
        <v>118</v>
      </c>
      <c r="T4574" t="s">
        <v>61</v>
      </c>
      <c r="V4574" t="s">
        <v>21911</v>
      </c>
      <c r="W4574">
        <v>243081</v>
      </c>
      <c r="X4574">
        <v>28310</v>
      </c>
      <c r="Y4574">
        <v>214771</v>
      </c>
      <c r="Z4574">
        <v>200534</v>
      </c>
      <c r="AA4574">
        <v>170534</v>
      </c>
      <c r="AB4574" t="s">
        <v>63</v>
      </c>
      <c r="AC4574" s="1">
        <v>41911</v>
      </c>
      <c r="AD4574">
        <v>198000</v>
      </c>
      <c r="AE4574">
        <v>2647</v>
      </c>
      <c r="AF4574">
        <v>2182</v>
      </c>
      <c r="AG4574" t="s">
        <v>64</v>
      </c>
      <c r="AH4574" t="s">
        <v>76</v>
      </c>
      <c r="AI4574">
        <v>1</v>
      </c>
      <c r="AJ4574">
        <v>1999</v>
      </c>
      <c r="AK4574">
        <v>3</v>
      </c>
      <c r="AL4574">
        <v>2</v>
      </c>
      <c r="AN4574">
        <v>2258</v>
      </c>
      <c r="AO4574">
        <v>32</v>
      </c>
      <c r="AP4574" t="s">
        <v>63</v>
      </c>
      <c r="AQ4574" t="s">
        <v>66</v>
      </c>
      <c r="AR4574">
        <v>3220</v>
      </c>
      <c r="AW4574" t="s">
        <v>21912</v>
      </c>
      <c r="AY4574" t="s">
        <v>21913</v>
      </c>
      <c r="AZ4574" t="s">
        <v>70</v>
      </c>
    </row>
    <row r="4575" spans="1:52" x14ac:dyDescent="0.3">
      <c r="A4575">
        <v>2118024</v>
      </c>
      <c r="B4575" t="s">
        <v>21914</v>
      </c>
      <c r="C4575" t="str">
        <f t="shared" si="531"/>
        <v>7492</v>
      </c>
      <c r="D4575" t="s">
        <v>20169</v>
      </c>
      <c r="E4575" t="str">
        <f t="shared" si="532"/>
        <v>0100</v>
      </c>
      <c r="F4575" t="s">
        <v>54</v>
      </c>
      <c r="G4575" t="str">
        <f>"20"</f>
        <v>20</v>
      </c>
      <c r="H4575" t="s">
        <v>55</v>
      </c>
      <c r="I4575" t="s">
        <v>56</v>
      </c>
      <c r="J4575" t="s">
        <v>20170</v>
      </c>
      <c r="K4575">
        <v>1</v>
      </c>
      <c r="L4575">
        <v>120900</v>
      </c>
      <c r="M4575">
        <v>2.78</v>
      </c>
      <c r="N4575" t="str">
        <f t="shared" si="530"/>
        <v>0000</v>
      </c>
      <c r="O4575">
        <v>4591</v>
      </c>
      <c r="P4575" t="s">
        <v>58</v>
      </c>
      <c r="Q4575" t="s">
        <v>21659</v>
      </c>
      <c r="R4575" t="s">
        <v>118</v>
      </c>
      <c r="T4575" t="s">
        <v>61</v>
      </c>
      <c r="V4575" t="s">
        <v>21915</v>
      </c>
      <c r="W4575">
        <v>219018</v>
      </c>
      <c r="X4575">
        <v>28310</v>
      </c>
      <c r="Y4575">
        <v>190708</v>
      </c>
      <c r="Z4575">
        <v>168038</v>
      </c>
      <c r="AA4575">
        <v>143038</v>
      </c>
      <c r="AB4575" t="s">
        <v>63</v>
      </c>
      <c r="AC4575" s="1">
        <v>34820</v>
      </c>
      <c r="AD4575">
        <v>34500</v>
      </c>
      <c r="AE4575">
        <v>1082</v>
      </c>
      <c r="AF4575">
        <v>1876</v>
      </c>
      <c r="AG4575" t="s">
        <v>103</v>
      </c>
      <c r="AH4575" t="s">
        <v>873</v>
      </c>
      <c r="AI4575">
        <v>1</v>
      </c>
      <c r="AJ4575">
        <v>1996</v>
      </c>
      <c r="AK4575">
        <v>3</v>
      </c>
      <c r="AL4575">
        <v>2</v>
      </c>
      <c r="AN4575">
        <v>2138</v>
      </c>
      <c r="AO4575">
        <v>32</v>
      </c>
      <c r="AP4575" t="s">
        <v>63</v>
      </c>
      <c r="AQ4575" t="s">
        <v>66</v>
      </c>
      <c r="AR4575">
        <v>3090</v>
      </c>
      <c r="AW4575" t="s">
        <v>21916</v>
      </c>
      <c r="AX4575" t="s">
        <v>21917</v>
      </c>
      <c r="AY4575" t="s">
        <v>21918</v>
      </c>
      <c r="AZ4575" t="s">
        <v>70</v>
      </c>
    </row>
    <row r="4576" spans="1:52" x14ac:dyDescent="0.3">
      <c r="A4576">
        <v>2118164</v>
      </c>
      <c r="B4576" t="s">
        <v>21919</v>
      </c>
      <c r="C4576" t="str">
        <f t="shared" si="531"/>
        <v>7492</v>
      </c>
      <c r="D4576" t="s">
        <v>20169</v>
      </c>
      <c r="E4576" t="str">
        <f t="shared" si="532"/>
        <v>0100</v>
      </c>
      <c r="F4576" t="s">
        <v>54</v>
      </c>
      <c r="G4576" t="str">
        <f>"19"</f>
        <v>19</v>
      </c>
      <c r="H4576" t="s">
        <v>55</v>
      </c>
      <c r="I4576" t="s">
        <v>56</v>
      </c>
      <c r="J4576" t="s">
        <v>20170</v>
      </c>
      <c r="K4576">
        <v>1</v>
      </c>
      <c r="L4576">
        <v>128866</v>
      </c>
      <c r="M4576">
        <v>2.96</v>
      </c>
      <c r="N4576" t="str">
        <f t="shared" si="530"/>
        <v>0000</v>
      </c>
      <c r="O4576">
        <v>6368</v>
      </c>
      <c r="P4576" t="s">
        <v>58</v>
      </c>
      <c r="Q4576" t="s">
        <v>265</v>
      </c>
      <c r="R4576" t="s">
        <v>266</v>
      </c>
      <c r="T4576" t="s">
        <v>61</v>
      </c>
      <c r="V4576" t="s">
        <v>21920</v>
      </c>
      <c r="W4576">
        <v>191527</v>
      </c>
      <c r="X4576">
        <v>30180</v>
      </c>
      <c r="Y4576">
        <v>161347</v>
      </c>
      <c r="Z4576">
        <v>145602</v>
      </c>
      <c r="AA4576">
        <v>120602</v>
      </c>
      <c r="AB4576" t="s">
        <v>63</v>
      </c>
      <c r="AC4576" s="1">
        <v>41183</v>
      </c>
      <c r="AD4576">
        <v>109500</v>
      </c>
      <c r="AE4576">
        <v>2514</v>
      </c>
      <c r="AF4576">
        <v>1713</v>
      </c>
      <c r="AG4576" t="s">
        <v>64</v>
      </c>
      <c r="AH4576" t="s">
        <v>65</v>
      </c>
      <c r="AI4576">
        <v>2</v>
      </c>
      <c r="AJ4576">
        <v>1994</v>
      </c>
      <c r="AK4576">
        <v>3</v>
      </c>
      <c r="AL4576">
        <v>2</v>
      </c>
      <c r="AM4576">
        <v>1</v>
      </c>
      <c r="AN4576">
        <v>2228</v>
      </c>
      <c r="AO4576">
        <v>32</v>
      </c>
      <c r="AP4576" t="s">
        <v>72</v>
      </c>
      <c r="AQ4576" t="s">
        <v>66</v>
      </c>
      <c r="AR4576">
        <v>2897</v>
      </c>
      <c r="AW4576" t="s">
        <v>21921</v>
      </c>
      <c r="AY4576" t="s">
        <v>21922</v>
      </c>
      <c r="AZ4576" t="s">
        <v>70</v>
      </c>
    </row>
    <row r="4577" spans="1:52" x14ac:dyDescent="0.3">
      <c r="A4577">
        <v>2118377</v>
      </c>
      <c r="B4577" t="s">
        <v>21923</v>
      </c>
      <c r="C4577" t="str">
        <f t="shared" si="531"/>
        <v>7492</v>
      </c>
      <c r="D4577" t="s">
        <v>20169</v>
      </c>
      <c r="E4577" t="str">
        <f>"0000"</f>
        <v>0000</v>
      </c>
      <c r="F4577" t="s">
        <v>108</v>
      </c>
      <c r="G4577" t="str">
        <f>"19"</f>
        <v>19</v>
      </c>
      <c r="H4577" t="s">
        <v>55</v>
      </c>
      <c r="I4577" t="s">
        <v>56</v>
      </c>
      <c r="J4577" t="s">
        <v>20170</v>
      </c>
      <c r="K4577">
        <v>0</v>
      </c>
      <c r="L4577">
        <v>256650</v>
      </c>
      <c r="M4577">
        <v>5.89</v>
      </c>
      <c r="N4577" t="str">
        <f t="shared" si="530"/>
        <v>0000</v>
      </c>
      <c r="O4577">
        <v>5270</v>
      </c>
      <c r="P4577" t="s">
        <v>58</v>
      </c>
      <c r="Q4577" t="s">
        <v>21683</v>
      </c>
      <c r="R4577" t="s">
        <v>140</v>
      </c>
      <c r="T4577" t="s">
        <v>61</v>
      </c>
      <c r="V4577" t="s">
        <v>21924</v>
      </c>
      <c r="W4577">
        <v>76010</v>
      </c>
      <c r="X4577">
        <v>76010</v>
      </c>
      <c r="Y4577">
        <v>0</v>
      </c>
      <c r="Z4577">
        <v>76010</v>
      </c>
      <c r="AA4577">
        <v>76010</v>
      </c>
      <c r="AB4577" t="s">
        <v>72</v>
      </c>
      <c r="AC4577" s="1">
        <v>40725</v>
      </c>
      <c r="AD4577">
        <v>79000</v>
      </c>
      <c r="AE4577">
        <v>2431</v>
      </c>
      <c r="AF4577">
        <v>2292</v>
      </c>
      <c r="AG4577" t="s">
        <v>103</v>
      </c>
      <c r="AH4577" t="s">
        <v>76</v>
      </c>
      <c r="AR4577">
        <v>0</v>
      </c>
      <c r="AW4577" t="s">
        <v>21925</v>
      </c>
      <c r="AY4577" t="s">
        <v>21926</v>
      </c>
      <c r="AZ4577" t="s">
        <v>70</v>
      </c>
    </row>
    <row r="4578" spans="1:52" x14ac:dyDescent="0.3">
      <c r="A4578">
        <v>2118521</v>
      </c>
      <c r="B4578" t="s">
        <v>21927</v>
      </c>
      <c r="C4578" t="str">
        <f t="shared" si="531"/>
        <v>7492</v>
      </c>
      <c r="D4578" t="s">
        <v>20169</v>
      </c>
      <c r="E4578" t="str">
        <f>"0100"</f>
        <v>0100</v>
      </c>
      <c r="F4578" t="s">
        <v>54</v>
      </c>
      <c r="G4578" t="str">
        <f>"19"</f>
        <v>19</v>
      </c>
      <c r="H4578" t="s">
        <v>55</v>
      </c>
      <c r="I4578" t="s">
        <v>56</v>
      </c>
      <c r="J4578" t="s">
        <v>20170</v>
      </c>
      <c r="K4578">
        <v>1</v>
      </c>
      <c r="L4578">
        <v>240005</v>
      </c>
      <c r="M4578">
        <v>5.51</v>
      </c>
      <c r="N4578" t="str">
        <f t="shared" si="530"/>
        <v>0000</v>
      </c>
      <c r="O4578">
        <v>5000</v>
      </c>
      <c r="P4578" t="s">
        <v>58</v>
      </c>
      <c r="Q4578" t="s">
        <v>21683</v>
      </c>
      <c r="R4578" t="s">
        <v>140</v>
      </c>
      <c r="T4578" t="s">
        <v>61</v>
      </c>
      <c r="V4578" t="s">
        <v>21928</v>
      </c>
      <c r="W4578">
        <v>603024</v>
      </c>
      <c r="X4578">
        <v>71080</v>
      </c>
      <c r="Y4578">
        <v>531944</v>
      </c>
      <c r="Z4578">
        <v>562550</v>
      </c>
      <c r="AA4578">
        <v>537550</v>
      </c>
      <c r="AB4578" t="s">
        <v>63</v>
      </c>
      <c r="AC4578" s="1">
        <v>37135</v>
      </c>
      <c r="AD4578">
        <v>43000</v>
      </c>
      <c r="AE4578">
        <v>1453</v>
      </c>
      <c r="AF4578">
        <v>2057</v>
      </c>
      <c r="AG4578" t="s">
        <v>103</v>
      </c>
      <c r="AH4578" t="s">
        <v>76</v>
      </c>
      <c r="AI4578">
        <v>2</v>
      </c>
      <c r="AJ4578">
        <v>2002</v>
      </c>
      <c r="AK4578">
        <v>5</v>
      </c>
      <c r="AL4578">
        <v>3</v>
      </c>
      <c r="AM4578">
        <v>1</v>
      </c>
      <c r="AN4578">
        <v>3688</v>
      </c>
      <c r="AO4578">
        <v>32</v>
      </c>
      <c r="AP4578" t="s">
        <v>63</v>
      </c>
      <c r="AQ4578" t="s">
        <v>66</v>
      </c>
      <c r="AR4578">
        <v>5789</v>
      </c>
      <c r="AW4578" t="s">
        <v>21929</v>
      </c>
      <c r="AX4578" t="s">
        <v>21930</v>
      </c>
      <c r="AY4578" t="s">
        <v>21931</v>
      </c>
      <c r="AZ4578" t="s">
        <v>8704</v>
      </c>
    </row>
    <row r="4579" spans="1:52" x14ac:dyDescent="0.3">
      <c r="A4579">
        <v>2118717</v>
      </c>
      <c r="B4579" t="s">
        <v>21932</v>
      </c>
      <c r="C4579" t="str">
        <f t="shared" si="531"/>
        <v>7492</v>
      </c>
      <c r="D4579" t="s">
        <v>20169</v>
      </c>
      <c r="E4579" t="str">
        <f>"0100"</f>
        <v>0100</v>
      </c>
      <c r="F4579" t="s">
        <v>54</v>
      </c>
      <c r="G4579" t="str">
        <f>"20"</f>
        <v>20</v>
      </c>
      <c r="H4579" t="s">
        <v>55</v>
      </c>
      <c r="I4579" t="s">
        <v>56</v>
      </c>
      <c r="J4579" t="s">
        <v>20170</v>
      </c>
      <c r="K4579">
        <v>1</v>
      </c>
      <c r="L4579">
        <v>252007</v>
      </c>
      <c r="M4579">
        <v>5.79</v>
      </c>
      <c r="N4579" t="str">
        <f t="shared" si="530"/>
        <v>0000</v>
      </c>
      <c r="O4579">
        <v>4860</v>
      </c>
      <c r="P4579" t="s">
        <v>58</v>
      </c>
      <c r="Q4579" t="s">
        <v>21683</v>
      </c>
      <c r="R4579" t="s">
        <v>140</v>
      </c>
      <c r="T4579" t="s">
        <v>61</v>
      </c>
      <c r="V4579" t="s">
        <v>21933</v>
      </c>
      <c r="W4579">
        <v>363208</v>
      </c>
      <c r="X4579">
        <v>74630</v>
      </c>
      <c r="Y4579">
        <v>288578</v>
      </c>
      <c r="Z4579">
        <v>283371</v>
      </c>
      <c r="AA4579">
        <v>258371</v>
      </c>
      <c r="AB4579" t="s">
        <v>63</v>
      </c>
      <c r="AC4579" s="1">
        <v>41030</v>
      </c>
      <c r="AD4579">
        <v>330000</v>
      </c>
      <c r="AE4579">
        <v>2482</v>
      </c>
      <c r="AF4579">
        <v>196</v>
      </c>
      <c r="AG4579" t="s">
        <v>64</v>
      </c>
      <c r="AH4579" t="s">
        <v>76</v>
      </c>
      <c r="AI4579">
        <v>1</v>
      </c>
      <c r="AJ4579">
        <v>1996</v>
      </c>
      <c r="AK4579">
        <v>3</v>
      </c>
      <c r="AL4579">
        <v>2</v>
      </c>
      <c r="AN4579">
        <v>3619</v>
      </c>
      <c r="AO4579">
        <v>32</v>
      </c>
      <c r="AP4579" t="s">
        <v>63</v>
      </c>
      <c r="AQ4579" t="s">
        <v>66</v>
      </c>
      <c r="AR4579">
        <v>4567</v>
      </c>
      <c r="AW4579" t="s">
        <v>21934</v>
      </c>
      <c r="AX4579" t="s">
        <v>21935</v>
      </c>
      <c r="AY4579" t="s">
        <v>21936</v>
      </c>
      <c r="AZ4579" t="s">
        <v>70</v>
      </c>
    </row>
    <row r="4580" spans="1:52" x14ac:dyDescent="0.3">
      <c r="A4580">
        <v>2110678</v>
      </c>
      <c r="B4580" t="s">
        <v>21937</v>
      </c>
      <c r="C4580" t="str">
        <f t="shared" si="531"/>
        <v>7492</v>
      </c>
      <c r="D4580" t="s">
        <v>20169</v>
      </c>
      <c r="E4580" t="str">
        <f>"0100"</f>
        <v>0100</v>
      </c>
      <c r="F4580" t="s">
        <v>54</v>
      </c>
      <c r="G4580" t="str">
        <f>"19"</f>
        <v>19</v>
      </c>
      <c r="H4580" t="s">
        <v>55</v>
      </c>
      <c r="I4580" t="s">
        <v>56</v>
      </c>
      <c r="J4580" t="s">
        <v>20170</v>
      </c>
      <c r="K4580">
        <v>1</v>
      </c>
      <c r="L4580">
        <v>120000</v>
      </c>
      <c r="M4580">
        <v>2.75</v>
      </c>
      <c r="N4580" t="str">
        <f t="shared" si="530"/>
        <v>0000</v>
      </c>
      <c r="O4580">
        <v>2505</v>
      </c>
      <c r="P4580" t="s">
        <v>72</v>
      </c>
      <c r="Q4580" t="s">
        <v>21235</v>
      </c>
      <c r="R4580" t="s">
        <v>140</v>
      </c>
      <c r="T4580" t="s">
        <v>61</v>
      </c>
      <c r="V4580" t="s">
        <v>21938</v>
      </c>
      <c r="W4580">
        <v>281002</v>
      </c>
      <c r="X4580">
        <v>28100</v>
      </c>
      <c r="Y4580">
        <v>252902</v>
      </c>
      <c r="Z4580">
        <v>233936</v>
      </c>
      <c r="AA4580">
        <v>208936</v>
      </c>
      <c r="AB4580" t="s">
        <v>63</v>
      </c>
      <c r="AC4580" s="1">
        <v>39600</v>
      </c>
      <c r="AD4580">
        <v>355000</v>
      </c>
      <c r="AE4580">
        <v>2229</v>
      </c>
      <c r="AF4580">
        <v>1530</v>
      </c>
      <c r="AG4580" t="s">
        <v>64</v>
      </c>
      <c r="AH4580" t="s">
        <v>76</v>
      </c>
      <c r="AI4580">
        <v>1</v>
      </c>
      <c r="AJ4580">
        <v>2005</v>
      </c>
      <c r="AK4580">
        <v>4</v>
      </c>
      <c r="AL4580">
        <v>3</v>
      </c>
      <c r="AM4580">
        <v>1</v>
      </c>
      <c r="AN4580">
        <v>2548</v>
      </c>
      <c r="AO4580">
        <v>32</v>
      </c>
      <c r="AP4580" t="s">
        <v>63</v>
      </c>
      <c r="AQ4580" t="s">
        <v>66</v>
      </c>
      <c r="AR4580">
        <v>3250</v>
      </c>
      <c r="AW4580" t="s">
        <v>21939</v>
      </c>
      <c r="AX4580" t="s">
        <v>21940</v>
      </c>
      <c r="AY4580" t="s">
        <v>21941</v>
      </c>
      <c r="AZ4580" t="s">
        <v>70</v>
      </c>
    </row>
    <row r="4581" spans="1:52" x14ac:dyDescent="0.3">
      <c r="A4581">
        <v>2110694</v>
      </c>
      <c r="B4581" t="s">
        <v>21942</v>
      </c>
      <c r="C4581" t="str">
        <f t="shared" si="531"/>
        <v>7492</v>
      </c>
      <c r="D4581" t="s">
        <v>20169</v>
      </c>
      <c r="E4581" t="str">
        <f>"0100"</f>
        <v>0100</v>
      </c>
      <c r="F4581" t="s">
        <v>54</v>
      </c>
      <c r="G4581" t="str">
        <f>"19"</f>
        <v>19</v>
      </c>
      <c r="H4581" t="s">
        <v>55</v>
      </c>
      <c r="I4581" t="s">
        <v>56</v>
      </c>
      <c r="J4581" t="s">
        <v>20170</v>
      </c>
      <c r="K4581">
        <v>1</v>
      </c>
      <c r="L4581">
        <v>119866</v>
      </c>
      <c r="M4581">
        <v>2.75</v>
      </c>
      <c r="N4581" t="str">
        <f t="shared" si="530"/>
        <v>0000</v>
      </c>
      <c r="O4581">
        <v>2220</v>
      </c>
      <c r="P4581" t="s">
        <v>72</v>
      </c>
      <c r="Q4581" t="s">
        <v>20212</v>
      </c>
      <c r="R4581" t="s">
        <v>140</v>
      </c>
      <c r="T4581" t="s">
        <v>61</v>
      </c>
      <c r="V4581" t="s">
        <v>21943</v>
      </c>
      <c r="W4581">
        <v>289668</v>
      </c>
      <c r="X4581">
        <v>28070</v>
      </c>
      <c r="Y4581">
        <v>261598</v>
      </c>
      <c r="Z4581">
        <v>234106</v>
      </c>
      <c r="AA4581">
        <v>209106</v>
      </c>
      <c r="AB4581" t="s">
        <v>63</v>
      </c>
      <c r="AC4581" s="1">
        <v>37196</v>
      </c>
      <c r="AD4581">
        <v>44500</v>
      </c>
      <c r="AE4581">
        <v>1464</v>
      </c>
      <c r="AF4581">
        <v>2161</v>
      </c>
      <c r="AG4581" t="s">
        <v>103</v>
      </c>
      <c r="AH4581" t="s">
        <v>873</v>
      </c>
      <c r="AI4581">
        <v>1</v>
      </c>
      <c r="AJ4581">
        <v>2003</v>
      </c>
      <c r="AK4581">
        <v>4</v>
      </c>
      <c r="AL4581">
        <v>3</v>
      </c>
      <c r="AN4581">
        <v>2641</v>
      </c>
      <c r="AO4581">
        <v>32</v>
      </c>
      <c r="AP4581" t="s">
        <v>72</v>
      </c>
      <c r="AQ4581" t="s">
        <v>66</v>
      </c>
      <c r="AR4581">
        <v>3645</v>
      </c>
      <c r="AW4581" t="s">
        <v>21944</v>
      </c>
      <c r="AX4581" t="s">
        <v>21945</v>
      </c>
      <c r="AY4581" t="s">
        <v>21946</v>
      </c>
      <c r="AZ4581" t="s">
        <v>70</v>
      </c>
    </row>
    <row r="4582" spans="1:52" x14ac:dyDescent="0.3">
      <c r="A4582">
        <v>2110716</v>
      </c>
      <c r="B4582" t="s">
        <v>21947</v>
      </c>
      <c r="C4582" t="str">
        <f t="shared" si="531"/>
        <v>7492</v>
      </c>
      <c r="D4582" t="s">
        <v>20169</v>
      </c>
      <c r="E4582" t="str">
        <f>"0000"</f>
        <v>0000</v>
      </c>
      <c r="F4582" t="s">
        <v>108</v>
      </c>
      <c r="G4582" t="str">
        <f>"19"</f>
        <v>19</v>
      </c>
      <c r="H4582" t="s">
        <v>55</v>
      </c>
      <c r="I4582" t="s">
        <v>56</v>
      </c>
      <c r="J4582" t="s">
        <v>20170</v>
      </c>
      <c r="K4582">
        <v>0</v>
      </c>
      <c r="L4582">
        <v>120000</v>
      </c>
      <c r="M4582">
        <v>2.75</v>
      </c>
      <c r="N4582" t="str">
        <f t="shared" si="530"/>
        <v>0000</v>
      </c>
      <c r="O4582">
        <v>5889</v>
      </c>
      <c r="P4582" t="s">
        <v>58</v>
      </c>
      <c r="Q4582" t="s">
        <v>21270</v>
      </c>
      <c r="R4582" t="s">
        <v>82</v>
      </c>
      <c r="T4582" t="s">
        <v>61</v>
      </c>
      <c r="V4582" t="s">
        <v>21948</v>
      </c>
      <c r="W4582">
        <v>28100</v>
      </c>
      <c r="X4582">
        <v>28100</v>
      </c>
      <c r="Y4582">
        <v>0</v>
      </c>
      <c r="Z4582">
        <v>28100</v>
      </c>
      <c r="AA4582">
        <v>28100</v>
      </c>
      <c r="AB4582" t="s">
        <v>72</v>
      </c>
      <c r="AC4582" s="1">
        <v>44238</v>
      </c>
      <c r="AD4582">
        <v>48000</v>
      </c>
      <c r="AE4582">
        <v>3137</v>
      </c>
      <c r="AF4582">
        <v>1589</v>
      </c>
      <c r="AG4582" t="s">
        <v>103</v>
      </c>
      <c r="AH4582" t="s">
        <v>76</v>
      </c>
      <c r="AR4582">
        <v>0</v>
      </c>
      <c r="AW4582" t="s">
        <v>3152</v>
      </c>
      <c r="AX4582" t="s">
        <v>21949</v>
      </c>
      <c r="AY4582" t="s">
        <v>21950</v>
      </c>
      <c r="AZ4582" t="s">
        <v>3154</v>
      </c>
    </row>
    <row r="4583" spans="1:52" x14ac:dyDescent="0.3">
      <c r="A4583">
        <v>2110821</v>
      </c>
      <c r="B4583" t="s">
        <v>21951</v>
      </c>
      <c r="C4583" t="str">
        <f t="shared" si="531"/>
        <v>7492</v>
      </c>
      <c r="D4583" t="s">
        <v>20169</v>
      </c>
      <c r="E4583" t="str">
        <f>"0000"</f>
        <v>0000</v>
      </c>
      <c r="F4583" t="s">
        <v>108</v>
      </c>
      <c r="G4583" t="str">
        <f>"19"</f>
        <v>19</v>
      </c>
      <c r="H4583" t="s">
        <v>55</v>
      </c>
      <c r="I4583" t="s">
        <v>56</v>
      </c>
      <c r="J4583" t="s">
        <v>20170</v>
      </c>
      <c r="K4583">
        <v>0</v>
      </c>
      <c r="L4583">
        <v>130681</v>
      </c>
      <c r="M4583">
        <v>3</v>
      </c>
      <c r="N4583" t="str">
        <f t="shared" si="530"/>
        <v>0000</v>
      </c>
      <c r="O4583">
        <v>5694</v>
      </c>
      <c r="P4583" t="s">
        <v>58</v>
      </c>
      <c r="Q4583" t="s">
        <v>21270</v>
      </c>
      <c r="R4583" t="s">
        <v>82</v>
      </c>
      <c r="T4583" t="s">
        <v>61</v>
      </c>
      <c r="V4583" t="s">
        <v>21952</v>
      </c>
      <c r="W4583">
        <v>30600</v>
      </c>
      <c r="X4583">
        <v>30600</v>
      </c>
      <c r="Y4583">
        <v>0</v>
      </c>
      <c r="Z4583">
        <v>30600</v>
      </c>
      <c r="AA4583">
        <v>30600</v>
      </c>
      <c r="AB4583" t="s">
        <v>72</v>
      </c>
      <c r="AC4583" s="1">
        <v>33359</v>
      </c>
      <c r="AD4583">
        <v>27200</v>
      </c>
      <c r="AE4583">
        <v>896</v>
      </c>
      <c r="AF4583">
        <v>2009</v>
      </c>
      <c r="AG4583" t="s">
        <v>103</v>
      </c>
      <c r="AH4583" t="s">
        <v>873</v>
      </c>
      <c r="AR4583">
        <v>0</v>
      </c>
      <c r="AW4583" t="s">
        <v>14479</v>
      </c>
      <c r="AY4583" t="s">
        <v>14480</v>
      </c>
      <c r="AZ4583" t="s">
        <v>14481</v>
      </c>
    </row>
    <row r="4584" spans="1:52" x14ac:dyDescent="0.3">
      <c r="A4584">
        <v>2116625</v>
      </c>
      <c r="B4584" t="s">
        <v>21953</v>
      </c>
      <c r="C4584" t="str">
        <f t="shared" si="531"/>
        <v>7492</v>
      </c>
      <c r="D4584" t="s">
        <v>20169</v>
      </c>
      <c r="E4584" t="str">
        <f>"0100"</f>
        <v>0100</v>
      </c>
      <c r="F4584" t="s">
        <v>54</v>
      </c>
      <c r="G4584" t="str">
        <f>"20"</f>
        <v>20</v>
      </c>
      <c r="H4584" t="s">
        <v>55</v>
      </c>
      <c r="I4584" t="s">
        <v>56</v>
      </c>
      <c r="J4584" t="s">
        <v>20170</v>
      </c>
      <c r="K4584">
        <v>1</v>
      </c>
      <c r="L4584">
        <v>120000</v>
      </c>
      <c r="M4584">
        <v>2.75</v>
      </c>
      <c r="N4584" t="str">
        <f t="shared" si="530"/>
        <v>0000</v>
      </c>
      <c r="O4584">
        <v>4752</v>
      </c>
      <c r="P4584" t="s">
        <v>58</v>
      </c>
      <c r="Q4584" t="s">
        <v>21659</v>
      </c>
      <c r="R4584" t="s">
        <v>118</v>
      </c>
      <c r="T4584" t="s">
        <v>61</v>
      </c>
      <c r="V4584" t="s">
        <v>21954</v>
      </c>
      <c r="W4584">
        <v>224411</v>
      </c>
      <c r="X4584">
        <v>28100</v>
      </c>
      <c r="Y4584">
        <v>196311</v>
      </c>
      <c r="Z4584">
        <v>163224</v>
      </c>
      <c r="AA4584">
        <v>138224</v>
      </c>
      <c r="AB4584" t="s">
        <v>63</v>
      </c>
      <c r="AC4584" s="1">
        <v>44047</v>
      </c>
      <c r="AD4584">
        <v>286000</v>
      </c>
      <c r="AE4584">
        <v>3080</v>
      </c>
      <c r="AF4584">
        <v>2353</v>
      </c>
      <c r="AG4584" t="s">
        <v>64</v>
      </c>
      <c r="AH4584" t="s">
        <v>76</v>
      </c>
      <c r="AI4584">
        <v>1</v>
      </c>
      <c r="AJ4584">
        <v>1993</v>
      </c>
      <c r="AK4584">
        <v>3</v>
      </c>
      <c r="AL4584">
        <v>2</v>
      </c>
      <c r="AN4584">
        <v>2437</v>
      </c>
      <c r="AO4584">
        <v>32</v>
      </c>
      <c r="AP4584" t="s">
        <v>72</v>
      </c>
      <c r="AQ4584" t="s">
        <v>66</v>
      </c>
      <c r="AR4584">
        <v>3412</v>
      </c>
      <c r="AW4584" t="s">
        <v>21955</v>
      </c>
      <c r="AX4584" t="s">
        <v>21956</v>
      </c>
      <c r="AY4584" t="s">
        <v>21957</v>
      </c>
      <c r="AZ4584" t="s">
        <v>21958</v>
      </c>
    </row>
    <row r="4585" spans="1:52" x14ac:dyDescent="0.3">
      <c r="A4585">
        <v>2116668</v>
      </c>
      <c r="B4585" t="s">
        <v>21959</v>
      </c>
      <c r="C4585" t="str">
        <f t="shared" si="531"/>
        <v>7492</v>
      </c>
      <c r="D4585" t="s">
        <v>20169</v>
      </c>
      <c r="E4585" t="str">
        <f>"0100"</f>
        <v>0100</v>
      </c>
      <c r="F4585" t="s">
        <v>54</v>
      </c>
      <c r="G4585" t="str">
        <f>"20"</f>
        <v>20</v>
      </c>
      <c r="H4585" t="s">
        <v>55</v>
      </c>
      <c r="I4585" t="s">
        <v>56</v>
      </c>
      <c r="J4585" t="s">
        <v>20170</v>
      </c>
      <c r="K4585">
        <v>1</v>
      </c>
      <c r="L4585">
        <v>120000</v>
      </c>
      <c r="M4585">
        <v>2.75</v>
      </c>
      <c r="N4585" t="str">
        <f t="shared" si="530"/>
        <v>0000</v>
      </c>
      <c r="O4585">
        <v>4670</v>
      </c>
      <c r="P4585" t="s">
        <v>58</v>
      </c>
      <c r="Q4585" t="s">
        <v>21659</v>
      </c>
      <c r="R4585" t="s">
        <v>118</v>
      </c>
      <c r="T4585" t="s">
        <v>61</v>
      </c>
      <c r="V4585" t="s">
        <v>21960</v>
      </c>
      <c r="W4585">
        <v>260005</v>
      </c>
      <c r="X4585">
        <v>28100</v>
      </c>
      <c r="Y4585">
        <v>231905</v>
      </c>
      <c r="Z4585">
        <v>238512</v>
      </c>
      <c r="AA4585">
        <v>213512</v>
      </c>
      <c r="AB4585" t="s">
        <v>63</v>
      </c>
      <c r="AC4585" s="1">
        <v>43462</v>
      </c>
      <c r="AD4585">
        <v>310000</v>
      </c>
      <c r="AE4585">
        <v>2949</v>
      </c>
      <c r="AF4585">
        <v>1852</v>
      </c>
      <c r="AG4585" t="s">
        <v>64</v>
      </c>
      <c r="AH4585" t="s">
        <v>76</v>
      </c>
      <c r="AI4585">
        <v>1</v>
      </c>
      <c r="AJ4585">
        <v>2014</v>
      </c>
      <c r="AK4585">
        <v>3</v>
      </c>
      <c r="AL4585">
        <v>2</v>
      </c>
      <c r="AN4585">
        <v>2304</v>
      </c>
      <c r="AO4585">
        <v>32</v>
      </c>
      <c r="AP4585" t="s">
        <v>72</v>
      </c>
      <c r="AQ4585" t="s">
        <v>66</v>
      </c>
      <c r="AR4585">
        <v>3384</v>
      </c>
      <c r="AW4585" t="s">
        <v>21961</v>
      </c>
      <c r="AX4585" t="s">
        <v>21962</v>
      </c>
      <c r="AY4585" t="s">
        <v>21963</v>
      </c>
      <c r="AZ4585" t="s">
        <v>70</v>
      </c>
    </row>
    <row r="4586" spans="1:52" x14ac:dyDescent="0.3">
      <c r="A4586">
        <v>2116749</v>
      </c>
      <c r="B4586" t="s">
        <v>21964</v>
      </c>
      <c r="C4586" t="str">
        <f t="shared" si="531"/>
        <v>7492</v>
      </c>
      <c r="D4586" t="s">
        <v>20169</v>
      </c>
      <c r="E4586" t="str">
        <f>"0000"</f>
        <v>0000</v>
      </c>
      <c r="F4586" t="s">
        <v>108</v>
      </c>
      <c r="G4586" t="str">
        <f>"20"</f>
        <v>20</v>
      </c>
      <c r="H4586" t="s">
        <v>55</v>
      </c>
      <c r="I4586" t="s">
        <v>56</v>
      </c>
      <c r="J4586" t="s">
        <v>20170</v>
      </c>
      <c r="K4586">
        <v>0</v>
      </c>
      <c r="L4586">
        <v>120000</v>
      </c>
      <c r="M4586">
        <v>2.75</v>
      </c>
      <c r="N4586" t="str">
        <f t="shared" si="530"/>
        <v>0000</v>
      </c>
      <c r="O4586">
        <v>4482</v>
      </c>
      <c r="P4586" t="s">
        <v>58</v>
      </c>
      <c r="Q4586" t="s">
        <v>21659</v>
      </c>
      <c r="R4586" t="s">
        <v>118</v>
      </c>
      <c r="T4586" t="s">
        <v>61</v>
      </c>
      <c r="V4586" t="s">
        <v>21965</v>
      </c>
      <c r="W4586">
        <v>28100</v>
      </c>
      <c r="X4586">
        <v>28100</v>
      </c>
      <c r="Y4586">
        <v>0</v>
      </c>
      <c r="Z4586">
        <v>28100</v>
      </c>
      <c r="AA4586">
        <v>28100</v>
      </c>
      <c r="AB4586" t="s">
        <v>72</v>
      </c>
      <c r="AC4586" s="1">
        <v>44077</v>
      </c>
      <c r="AD4586">
        <v>55000</v>
      </c>
      <c r="AE4586">
        <v>3089</v>
      </c>
      <c r="AF4586">
        <v>2184</v>
      </c>
      <c r="AG4586" t="s">
        <v>103</v>
      </c>
      <c r="AH4586" t="s">
        <v>76</v>
      </c>
      <c r="AR4586">
        <v>0</v>
      </c>
      <c r="AW4586" t="s">
        <v>21966</v>
      </c>
      <c r="AX4586" t="s">
        <v>21967</v>
      </c>
      <c r="AY4586" t="s">
        <v>21968</v>
      </c>
      <c r="AZ4586" t="s">
        <v>70</v>
      </c>
    </row>
    <row r="4587" spans="1:52" x14ac:dyDescent="0.3">
      <c r="A4587">
        <v>2117125</v>
      </c>
      <c r="B4587" t="s">
        <v>21969</v>
      </c>
      <c r="C4587" t="str">
        <f t="shared" si="531"/>
        <v>7492</v>
      </c>
      <c r="D4587" t="s">
        <v>20169</v>
      </c>
      <c r="E4587" t="str">
        <f>"0100"</f>
        <v>0100</v>
      </c>
      <c r="F4587" t="s">
        <v>54</v>
      </c>
      <c r="G4587" t="str">
        <f>"19"</f>
        <v>19</v>
      </c>
      <c r="H4587" t="s">
        <v>55</v>
      </c>
      <c r="I4587" t="s">
        <v>56</v>
      </c>
      <c r="J4587" t="s">
        <v>20170</v>
      </c>
      <c r="K4587">
        <v>1</v>
      </c>
      <c r="L4587">
        <v>140215</v>
      </c>
      <c r="M4587">
        <v>3.22</v>
      </c>
      <c r="N4587" t="str">
        <f t="shared" si="530"/>
        <v>0000</v>
      </c>
      <c r="O4587">
        <v>5126</v>
      </c>
      <c r="P4587" t="s">
        <v>58</v>
      </c>
      <c r="Q4587" t="s">
        <v>21659</v>
      </c>
      <c r="R4587" t="s">
        <v>118</v>
      </c>
      <c r="T4587" t="s">
        <v>61</v>
      </c>
      <c r="V4587" t="s">
        <v>21970</v>
      </c>
      <c r="W4587">
        <v>317856</v>
      </c>
      <c r="X4587">
        <v>32830</v>
      </c>
      <c r="Y4587">
        <v>285026</v>
      </c>
      <c r="Z4587">
        <v>266846</v>
      </c>
      <c r="AA4587">
        <v>236846</v>
      </c>
      <c r="AB4587" t="s">
        <v>63</v>
      </c>
      <c r="AC4587" s="1">
        <v>38353</v>
      </c>
      <c r="AD4587">
        <v>344000</v>
      </c>
      <c r="AE4587">
        <v>1810</v>
      </c>
      <c r="AF4587">
        <v>1701</v>
      </c>
      <c r="AG4587" t="s">
        <v>64</v>
      </c>
      <c r="AH4587" t="s">
        <v>76</v>
      </c>
      <c r="AI4587">
        <v>1</v>
      </c>
      <c r="AJ4587">
        <v>1994</v>
      </c>
      <c r="AK4587">
        <v>3</v>
      </c>
      <c r="AL4587">
        <v>2</v>
      </c>
      <c r="AN4587">
        <v>2970</v>
      </c>
      <c r="AO4587">
        <v>32</v>
      </c>
      <c r="AP4587" t="s">
        <v>63</v>
      </c>
      <c r="AQ4587" t="s">
        <v>66</v>
      </c>
      <c r="AR4587">
        <v>3955</v>
      </c>
      <c r="AW4587" t="s">
        <v>21971</v>
      </c>
      <c r="AX4587" t="s">
        <v>21972</v>
      </c>
      <c r="AY4587" t="s">
        <v>21973</v>
      </c>
      <c r="AZ4587" t="s">
        <v>70</v>
      </c>
    </row>
    <row r="4588" spans="1:52" x14ac:dyDescent="0.3">
      <c r="A4588">
        <v>2117281</v>
      </c>
      <c r="B4588" t="s">
        <v>21974</v>
      </c>
      <c r="C4588" t="str">
        <f t="shared" si="531"/>
        <v>7492</v>
      </c>
      <c r="D4588" t="s">
        <v>20169</v>
      </c>
      <c r="E4588" t="str">
        <f>"0000"</f>
        <v>0000</v>
      </c>
      <c r="F4588" t="s">
        <v>108</v>
      </c>
      <c r="G4588" t="str">
        <f>"19"</f>
        <v>19</v>
      </c>
      <c r="H4588" t="s">
        <v>55</v>
      </c>
      <c r="I4588" t="s">
        <v>56</v>
      </c>
      <c r="J4588" t="s">
        <v>20170</v>
      </c>
      <c r="K4588">
        <v>0</v>
      </c>
      <c r="L4588">
        <v>168431</v>
      </c>
      <c r="M4588">
        <v>3.87</v>
      </c>
      <c r="N4588" t="str">
        <f t="shared" si="530"/>
        <v>0000</v>
      </c>
      <c r="O4588">
        <v>5087</v>
      </c>
      <c r="P4588" t="s">
        <v>58</v>
      </c>
      <c r="Q4588" t="s">
        <v>21670</v>
      </c>
      <c r="R4588" t="s">
        <v>118</v>
      </c>
      <c r="T4588" t="s">
        <v>61</v>
      </c>
      <c r="V4588" t="s">
        <v>21975</v>
      </c>
      <c r="W4588">
        <v>39440</v>
      </c>
      <c r="X4588">
        <v>39440</v>
      </c>
      <c r="Y4588">
        <v>0</v>
      </c>
      <c r="Z4588">
        <v>39440</v>
      </c>
      <c r="AA4588">
        <v>39440</v>
      </c>
      <c r="AB4588" t="s">
        <v>72</v>
      </c>
      <c r="AC4588" s="1">
        <v>34700</v>
      </c>
      <c r="AD4588">
        <v>39500</v>
      </c>
      <c r="AE4588">
        <v>1067</v>
      </c>
      <c r="AF4588">
        <v>726</v>
      </c>
      <c r="AG4588" t="s">
        <v>103</v>
      </c>
      <c r="AH4588" t="s">
        <v>873</v>
      </c>
      <c r="AR4588">
        <v>0</v>
      </c>
      <c r="AW4588" t="s">
        <v>21976</v>
      </c>
      <c r="AX4588" t="s">
        <v>21977</v>
      </c>
      <c r="AY4588" t="s">
        <v>21978</v>
      </c>
      <c r="AZ4588" t="s">
        <v>21979</v>
      </c>
    </row>
    <row r="4589" spans="1:52" x14ac:dyDescent="0.3">
      <c r="A4589">
        <v>2117290</v>
      </c>
      <c r="B4589" t="s">
        <v>21980</v>
      </c>
      <c r="C4589" t="str">
        <f t="shared" si="531"/>
        <v>7492</v>
      </c>
      <c r="D4589" t="s">
        <v>20169</v>
      </c>
      <c r="E4589" t="str">
        <f>"0000"</f>
        <v>0000</v>
      </c>
      <c r="F4589" t="s">
        <v>108</v>
      </c>
      <c r="G4589" t="str">
        <f>"19"</f>
        <v>19</v>
      </c>
      <c r="H4589" t="s">
        <v>55</v>
      </c>
      <c r="I4589" t="s">
        <v>56</v>
      </c>
      <c r="J4589" t="s">
        <v>20170</v>
      </c>
      <c r="K4589">
        <v>0</v>
      </c>
      <c r="L4589">
        <v>143136</v>
      </c>
      <c r="M4589">
        <v>3.29</v>
      </c>
      <c r="N4589" t="str">
        <f t="shared" si="530"/>
        <v>0000</v>
      </c>
      <c r="O4589">
        <v>5088</v>
      </c>
      <c r="P4589" t="s">
        <v>58</v>
      </c>
      <c r="Q4589" t="s">
        <v>21670</v>
      </c>
      <c r="R4589" t="s">
        <v>118</v>
      </c>
      <c r="T4589" t="s">
        <v>61</v>
      </c>
      <c r="V4589" t="s">
        <v>21981</v>
      </c>
      <c r="W4589">
        <v>33520</v>
      </c>
      <c r="X4589">
        <v>33520</v>
      </c>
      <c r="Y4589">
        <v>0</v>
      </c>
      <c r="Z4589">
        <v>33520</v>
      </c>
      <c r="AA4589">
        <v>33520</v>
      </c>
      <c r="AB4589" t="s">
        <v>72</v>
      </c>
      <c r="AC4589" s="1">
        <v>34700</v>
      </c>
      <c r="AD4589">
        <v>36200</v>
      </c>
      <c r="AE4589">
        <v>1080</v>
      </c>
      <c r="AF4589">
        <v>1622</v>
      </c>
      <c r="AG4589" t="s">
        <v>103</v>
      </c>
      <c r="AH4589" t="s">
        <v>873</v>
      </c>
      <c r="AR4589">
        <v>0</v>
      </c>
      <c r="AW4589" t="s">
        <v>21982</v>
      </c>
      <c r="AX4589" t="s">
        <v>21983</v>
      </c>
      <c r="AY4589" t="s">
        <v>21984</v>
      </c>
      <c r="AZ4589" t="s">
        <v>21985</v>
      </c>
    </row>
    <row r="4590" spans="1:52" x14ac:dyDescent="0.3">
      <c r="A4590">
        <v>2117630</v>
      </c>
      <c r="B4590" t="s">
        <v>21986</v>
      </c>
      <c r="C4590" t="str">
        <f t="shared" si="531"/>
        <v>7492</v>
      </c>
      <c r="D4590" t="s">
        <v>20169</v>
      </c>
      <c r="E4590" t="str">
        <f>"0100"</f>
        <v>0100</v>
      </c>
      <c r="F4590" t="s">
        <v>54</v>
      </c>
      <c r="G4590" t="str">
        <f>"19"</f>
        <v>19</v>
      </c>
      <c r="H4590" t="s">
        <v>55</v>
      </c>
      <c r="I4590" t="s">
        <v>56</v>
      </c>
      <c r="J4590" t="s">
        <v>20170</v>
      </c>
      <c r="K4590">
        <v>1</v>
      </c>
      <c r="L4590">
        <v>126000</v>
      </c>
      <c r="M4590">
        <v>2.89</v>
      </c>
      <c r="N4590" t="str">
        <f t="shared" si="530"/>
        <v>0000</v>
      </c>
      <c r="O4590">
        <v>6418</v>
      </c>
      <c r="P4590" t="s">
        <v>58</v>
      </c>
      <c r="Q4590" t="s">
        <v>265</v>
      </c>
      <c r="R4590" t="s">
        <v>266</v>
      </c>
      <c r="T4590" t="s">
        <v>61</v>
      </c>
      <c r="V4590" t="s">
        <v>21987</v>
      </c>
      <c r="W4590">
        <v>320546</v>
      </c>
      <c r="X4590">
        <v>29500</v>
      </c>
      <c r="Y4590">
        <v>291046</v>
      </c>
      <c r="Z4590">
        <v>274967</v>
      </c>
      <c r="AA4590">
        <v>244967</v>
      </c>
      <c r="AB4590" t="s">
        <v>63</v>
      </c>
      <c r="AC4590" s="1">
        <v>41061</v>
      </c>
      <c r="AD4590">
        <v>334000</v>
      </c>
      <c r="AE4590">
        <v>2488</v>
      </c>
      <c r="AF4590">
        <v>129</v>
      </c>
      <c r="AG4590" t="s">
        <v>64</v>
      </c>
      <c r="AH4590" t="s">
        <v>76</v>
      </c>
      <c r="AI4590">
        <v>1</v>
      </c>
      <c r="AJ4590">
        <v>2005</v>
      </c>
      <c r="AK4590">
        <v>3</v>
      </c>
      <c r="AL4590">
        <v>3</v>
      </c>
      <c r="AN4590">
        <v>2698</v>
      </c>
      <c r="AO4590">
        <v>32</v>
      </c>
      <c r="AP4590" t="s">
        <v>63</v>
      </c>
      <c r="AQ4590" t="s">
        <v>66</v>
      </c>
      <c r="AR4590">
        <v>3952</v>
      </c>
      <c r="AW4590" t="s">
        <v>21908</v>
      </c>
      <c r="AX4590" t="s">
        <v>21988</v>
      </c>
      <c r="AY4590" t="s">
        <v>21909</v>
      </c>
      <c r="AZ4590" t="s">
        <v>70</v>
      </c>
    </row>
    <row r="4591" spans="1:52" x14ac:dyDescent="0.3">
      <c r="A4591">
        <v>2117745</v>
      </c>
      <c r="B4591" t="s">
        <v>21989</v>
      </c>
      <c r="C4591" t="str">
        <f t="shared" si="531"/>
        <v>7492</v>
      </c>
      <c r="D4591" t="s">
        <v>20169</v>
      </c>
      <c r="E4591" t="str">
        <f>"0100"</f>
        <v>0100</v>
      </c>
      <c r="F4591" t="s">
        <v>54</v>
      </c>
      <c r="G4591" t="str">
        <f>"19"</f>
        <v>19</v>
      </c>
      <c r="H4591" t="s">
        <v>55</v>
      </c>
      <c r="I4591" t="s">
        <v>56</v>
      </c>
      <c r="J4591" t="s">
        <v>20170</v>
      </c>
      <c r="K4591">
        <v>1</v>
      </c>
      <c r="L4591">
        <v>120899</v>
      </c>
      <c r="M4591">
        <v>2.78</v>
      </c>
      <c r="N4591" t="str">
        <f t="shared" si="530"/>
        <v>0000</v>
      </c>
      <c r="O4591">
        <v>5255</v>
      </c>
      <c r="P4591" t="s">
        <v>58</v>
      </c>
      <c r="Q4591" t="s">
        <v>21659</v>
      </c>
      <c r="R4591" t="s">
        <v>118</v>
      </c>
      <c r="T4591" t="s">
        <v>61</v>
      </c>
      <c r="V4591" t="s">
        <v>21990</v>
      </c>
      <c r="W4591">
        <v>279142</v>
      </c>
      <c r="X4591">
        <v>28310</v>
      </c>
      <c r="Y4591">
        <v>250832</v>
      </c>
      <c r="Z4591">
        <v>210369</v>
      </c>
      <c r="AA4591">
        <v>185369</v>
      </c>
      <c r="AB4591" t="s">
        <v>63</v>
      </c>
      <c r="AC4591" s="1">
        <v>37712</v>
      </c>
      <c r="AD4591">
        <v>27000</v>
      </c>
      <c r="AE4591">
        <v>1590</v>
      </c>
      <c r="AF4591">
        <v>1017</v>
      </c>
      <c r="AG4591" t="s">
        <v>103</v>
      </c>
      <c r="AH4591" t="s">
        <v>76</v>
      </c>
      <c r="AI4591">
        <v>2</v>
      </c>
      <c r="AJ4591">
        <v>2004</v>
      </c>
      <c r="AK4591">
        <v>4</v>
      </c>
      <c r="AL4591">
        <v>4</v>
      </c>
      <c r="AN4591">
        <v>2480</v>
      </c>
      <c r="AO4591">
        <v>32</v>
      </c>
      <c r="AP4591" t="s">
        <v>63</v>
      </c>
      <c r="AQ4591" t="s">
        <v>66</v>
      </c>
      <c r="AR4591">
        <v>3779</v>
      </c>
      <c r="AW4591" t="s">
        <v>21991</v>
      </c>
      <c r="AX4591" t="s">
        <v>21992</v>
      </c>
      <c r="AY4591" t="s">
        <v>21993</v>
      </c>
      <c r="AZ4591" t="s">
        <v>70</v>
      </c>
    </row>
    <row r="4592" spans="1:52" x14ac:dyDescent="0.3">
      <c r="A4592">
        <v>2118296</v>
      </c>
      <c r="B4592" t="s">
        <v>21994</v>
      </c>
      <c r="C4592" t="str">
        <f t="shared" si="531"/>
        <v>7492</v>
      </c>
      <c r="D4592" t="s">
        <v>20169</v>
      </c>
      <c r="E4592" t="str">
        <f>"0000"</f>
        <v>0000</v>
      </c>
      <c r="F4592" t="s">
        <v>108</v>
      </c>
      <c r="G4592" t="str">
        <f>"18"</f>
        <v>18</v>
      </c>
      <c r="H4592" t="s">
        <v>55</v>
      </c>
      <c r="I4592" t="s">
        <v>56</v>
      </c>
      <c r="J4592" t="s">
        <v>20170</v>
      </c>
      <c r="K4592">
        <v>0</v>
      </c>
      <c r="L4592">
        <v>129120</v>
      </c>
      <c r="M4592">
        <v>2.96</v>
      </c>
      <c r="N4592" t="str">
        <f t="shared" si="530"/>
        <v>0000</v>
      </c>
      <c r="O4592">
        <v>5296</v>
      </c>
      <c r="P4592" t="s">
        <v>58</v>
      </c>
      <c r="Q4592" t="s">
        <v>21683</v>
      </c>
      <c r="R4592" t="s">
        <v>140</v>
      </c>
      <c r="T4592" t="s">
        <v>61</v>
      </c>
      <c r="V4592" t="s">
        <v>21995</v>
      </c>
      <c r="W4592">
        <v>30230</v>
      </c>
      <c r="X4592">
        <v>30230</v>
      </c>
      <c r="Y4592">
        <v>0</v>
      </c>
      <c r="Z4592">
        <v>30230</v>
      </c>
      <c r="AA4592">
        <v>30230</v>
      </c>
      <c r="AB4592" t="s">
        <v>72</v>
      </c>
      <c r="AC4592" s="1">
        <v>35125</v>
      </c>
      <c r="AD4592">
        <v>28000</v>
      </c>
      <c r="AE4592">
        <v>1131</v>
      </c>
      <c r="AF4592">
        <v>951</v>
      </c>
      <c r="AG4592" t="s">
        <v>103</v>
      </c>
      <c r="AH4592" t="s">
        <v>873</v>
      </c>
      <c r="AR4592">
        <v>0</v>
      </c>
      <c r="AW4592" t="s">
        <v>21996</v>
      </c>
      <c r="AX4592" t="s">
        <v>21997</v>
      </c>
      <c r="AY4592" t="s">
        <v>21998</v>
      </c>
      <c r="AZ4592" t="s">
        <v>21999</v>
      </c>
    </row>
    <row r="4593" spans="1:52" x14ac:dyDescent="0.3">
      <c r="A4593">
        <v>2118326</v>
      </c>
      <c r="B4593" t="s">
        <v>22000</v>
      </c>
      <c r="C4593" t="str">
        <f t="shared" si="531"/>
        <v>7492</v>
      </c>
      <c r="D4593" t="s">
        <v>20169</v>
      </c>
      <c r="E4593" t="str">
        <f>"0100"</f>
        <v>0100</v>
      </c>
      <c r="F4593" t="s">
        <v>54</v>
      </c>
      <c r="G4593" t="str">
        <f>"19"</f>
        <v>19</v>
      </c>
      <c r="H4593" t="s">
        <v>55</v>
      </c>
      <c r="I4593" t="s">
        <v>56</v>
      </c>
      <c r="J4593" t="s">
        <v>20170</v>
      </c>
      <c r="K4593">
        <v>1</v>
      </c>
      <c r="L4593">
        <v>267999</v>
      </c>
      <c r="M4593">
        <v>6.15</v>
      </c>
      <c r="N4593" t="str">
        <f t="shared" si="530"/>
        <v>0000</v>
      </c>
      <c r="O4593">
        <v>5222</v>
      </c>
      <c r="P4593" t="s">
        <v>58</v>
      </c>
      <c r="Q4593" t="s">
        <v>21683</v>
      </c>
      <c r="R4593" t="s">
        <v>140</v>
      </c>
      <c r="T4593" t="s">
        <v>61</v>
      </c>
      <c r="V4593" t="s">
        <v>22001</v>
      </c>
      <c r="W4593">
        <v>283864</v>
      </c>
      <c r="X4593">
        <v>79370</v>
      </c>
      <c r="Y4593">
        <v>204494</v>
      </c>
      <c r="Z4593">
        <v>197759</v>
      </c>
      <c r="AA4593">
        <v>172759</v>
      </c>
      <c r="AB4593" t="s">
        <v>63</v>
      </c>
      <c r="AC4593" s="1">
        <v>36495</v>
      </c>
      <c r="AD4593">
        <v>43000</v>
      </c>
      <c r="AE4593">
        <v>1339</v>
      </c>
      <c r="AF4593">
        <v>929</v>
      </c>
      <c r="AG4593" t="s">
        <v>103</v>
      </c>
      <c r="AH4593" t="s">
        <v>76</v>
      </c>
      <c r="AI4593">
        <v>1</v>
      </c>
      <c r="AJ4593">
        <v>2000</v>
      </c>
      <c r="AK4593">
        <v>3</v>
      </c>
      <c r="AL4593">
        <v>2</v>
      </c>
      <c r="AN4593">
        <v>2221</v>
      </c>
      <c r="AO4593">
        <v>32</v>
      </c>
      <c r="AP4593" t="s">
        <v>63</v>
      </c>
      <c r="AQ4593" t="s">
        <v>66</v>
      </c>
      <c r="AR4593">
        <v>3091</v>
      </c>
      <c r="AW4593" t="s">
        <v>22002</v>
      </c>
      <c r="AX4593" t="s">
        <v>22003</v>
      </c>
      <c r="AY4593" t="s">
        <v>22004</v>
      </c>
      <c r="AZ4593" t="s">
        <v>70</v>
      </c>
    </row>
    <row r="4594" spans="1:52" x14ac:dyDescent="0.3">
      <c r="A4594">
        <v>2110724</v>
      </c>
      <c r="B4594" t="s">
        <v>22005</v>
      </c>
      <c r="C4594" t="str">
        <f t="shared" si="531"/>
        <v>7492</v>
      </c>
      <c r="D4594" t="s">
        <v>20169</v>
      </c>
      <c r="E4594" t="str">
        <f>"0100"</f>
        <v>0100</v>
      </c>
      <c r="F4594" t="s">
        <v>54</v>
      </c>
      <c r="G4594" t="str">
        <f>"19"</f>
        <v>19</v>
      </c>
      <c r="H4594" t="s">
        <v>55</v>
      </c>
      <c r="I4594" t="s">
        <v>56</v>
      </c>
      <c r="J4594" t="s">
        <v>20170</v>
      </c>
      <c r="K4594">
        <v>1</v>
      </c>
      <c r="L4594">
        <v>120000</v>
      </c>
      <c r="M4594">
        <v>2.75</v>
      </c>
      <c r="N4594" t="str">
        <f t="shared" si="530"/>
        <v>0000</v>
      </c>
      <c r="O4594">
        <v>2238</v>
      </c>
      <c r="P4594" t="s">
        <v>72</v>
      </c>
      <c r="Q4594" t="s">
        <v>20212</v>
      </c>
      <c r="R4594" t="s">
        <v>140</v>
      </c>
      <c r="T4594" t="s">
        <v>61</v>
      </c>
      <c r="V4594" t="s">
        <v>22006</v>
      </c>
      <c r="W4594">
        <v>394553</v>
      </c>
      <c r="X4594">
        <v>28100</v>
      </c>
      <c r="Y4594">
        <v>366453</v>
      </c>
      <c r="Z4594">
        <v>394553</v>
      </c>
      <c r="AA4594">
        <v>369553</v>
      </c>
      <c r="AB4594" t="s">
        <v>63</v>
      </c>
      <c r="AC4594" s="1">
        <v>40817</v>
      </c>
      <c r="AD4594">
        <v>25000</v>
      </c>
      <c r="AE4594">
        <v>2442</v>
      </c>
      <c r="AF4594">
        <v>2306</v>
      </c>
      <c r="AG4594" t="s">
        <v>103</v>
      </c>
      <c r="AH4594" t="s">
        <v>76</v>
      </c>
      <c r="AI4594">
        <v>1</v>
      </c>
      <c r="AJ4594">
        <v>2014</v>
      </c>
      <c r="AK4594">
        <v>4</v>
      </c>
      <c r="AL4594">
        <v>3</v>
      </c>
      <c r="AM4594">
        <v>1</v>
      </c>
      <c r="AN4594">
        <v>3514</v>
      </c>
      <c r="AO4594">
        <v>32</v>
      </c>
      <c r="AP4594" t="s">
        <v>63</v>
      </c>
      <c r="AQ4594" t="s">
        <v>66</v>
      </c>
      <c r="AR4594">
        <v>4862</v>
      </c>
      <c r="AW4594" t="s">
        <v>22007</v>
      </c>
      <c r="AX4594" t="s">
        <v>22008</v>
      </c>
      <c r="AY4594" t="s">
        <v>22009</v>
      </c>
      <c r="AZ4594" t="s">
        <v>70</v>
      </c>
    </row>
    <row r="4595" spans="1:52" x14ac:dyDescent="0.3">
      <c r="A4595">
        <v>2115661</v>
      </c>
      <c r="B4595" t="s">
        <v>22010</v>
      </c>
      <c r="C4595" t="str">
        <f t="shared" si="531"/>
        <v>7492</v>
      </c>
      <c r="D4595" t="s">
        <v>20169</v>
      </c>
      <c r="E4595" t="str">
        <f>"0100"</f>
        <v>0100</v>
      </c>
      <c r="F4595" t="s">
        <v>54</v>
      </c>
      <c r="G4595" t="str">
        <f>"20"</f>
        <v>20</v>
      </c>
      <c r="H4595" t="s">
        <v>55</v>
      </c>
      <c r="I4595" t="s">
        <v>56</v>
      </c>
      <c r="J4595" t="s">
        <v>20170</v>
      </c>
      <c r="K4595">
        <v>1</v>
      </c>
      <c r="L4595">
        <v>120000</v>
      </c>
      <c r="M4595">
        <v>2.75</v>
      </c>
      <c r="N4595" t="str">
        <f t="shared" si="530"/>
        <v>0000</v>
      </c>
      <c r="O4595">
        <v>4280</v>
      </c>
      <c r="P4595" t="s">
        <v>58</v>
      </c>
      <c r="Q4595" t="s">
        <v>21659</v>
      </c>
      <c r="R4595" t="s">
        <v>118</v>
      </c>
      <c r="T4595" t="s">
        <v>61</v>
      </c>
      <c r="V4595" t="s">
        <v>22011</v>
      </c>
      <c r="W4595">
        <v>220115</v>
      </c>
      <c r="X4595">
        <v>28100</v>
      </c>
      <c r="Y4595">
        <v>192015</v>
      </c>
      <c r="Z4595">
        <v>175765</v>
      </c>
      <c r="AA4595">
        <v>150765</v>
      </c>
      <c r="AB4595" t="s">
        <v>63</v>
      </c>
      <c r="AC4595" s="1">
        <v>40026</v>
      </c>
      <c r="AD4595">
        <v>79900</v>
      </c>
      <c r="AE4595">
        <v>2309</v>
      </c>
      <c r="AF4595">
        <v>1558</v>
      </c>
      <c r="AG4595" t="s">
        <v>103</v>
      </c>
      <c r="AH4595" t="s">
        <v>76</v>
      </c>
      <c r="AI4595">
        <v>1</v>
      </c>
      <c r="AJ4595">
        <v>2010</v>
      </c>
      <c r="AK4595">
        <v>3</v>
      </c>
      <c r="AL4595">
        <v>2</v>
      </c>
      <c r="AN4595">
        <v>1848</v>
      </c>
      <c r="AO4595">
        <v>32</v>
      </c>
      <c r="AP4595" t="s">
        <v>63</v>
      </c>
      <c r="AQ4595" t="s">
        <v>66</v>
      </c>
      <c r="AR4595">
        <v>2600</v>
      </c>
      <c r="AW4595" t="s">
        <v>22012</v>
      </c>
      <c r="AX4595" t="s">
        <v>22013</v>
      </c>
      <c r="AY4595" t="s">
        <v>22014</v>
      </c>
      <c r="AZ4595" t="s">
        <v>70</v>
      </c>
    </row>
    <row r="4596" spans="1:52" x14ac:dyDescent="0.3">
      <c r="A4596">
        <v>2116650</v>
      </c>
      <c r="B4596" t="s">
        <v>22015</v>
      </c>
      <c r="C4596" t="str">
        <f t="shared" si="531"/>
        <v>7492</v>
      </c>
      <c r="D4596" t="s">
        <v>20169</v>
      </c>
      <c r="E4596" t="str">
        <f>"0100"</f>
        <v>0100</v>
      </c>
      <c r="F4596" t="s">
        <v>54</v>
      </c>
      <c r="G4596" t="str">
        <f>"20"</f>
        <v>20</v>
      </c>
      <c r="H4596" t="s">
        <v>55</v>
      </c>
      <c r="I4596" t="s">
        <v>56</v>
      </c>
      <c r="J4596" t="s">
        <v>20170</v>
      </c>
      <c r="K4596">
        <v>1</v>
      </c>
      <c r="L4596">
        <v>120000</v>
      </c>
      <c r="M4596">
        <v>2.75</v>
      </c>
      <c r="N4596" t="str">
        <f t="shared" si="530"/>
        <v>0000</v>
      </c>
      <c r="O4596">
        <v>4704</v>
      </c>
      <c r="P4596" t="s">
        <v>58</v>
      </c>
      <c r="Q4596" t="s">
        <v>21659</v>
      </c>
      <c r="R4596" t="s">
        <v>118</v>
      </c>
      <c r="T4596" t="s">
        <v>61</v>
      </c>
      <c r="V4596" t="s">
        <v>22016</v>
      </c>
      <c r="W4596">
        <v>243825</v>
      </c>
      <c r="X4596">
        <v>28100</v>
      </c>
      <c r="Y4596">
        <v>215725</v>
      </c>
      <c r="Z4596">
        <v>243825</v>
      </c>
      <c r="AA4596">
        <v>243825</v>
      </c>
      <c r="AB4596" t="s">
        <v>72</v>
      </c>
      <c r="AC4596" s="1">
        <v>43636</v>
      </c>
      <c r="AD4596">
        <v>300000</v>
      </c>
      <c r="AE4596">
        <v>2986</v>
      </c>
      <c r="AF4596">
        <v>123</v>
      </c>
      <c r="AG4596" t="s">
        <v>64</v>
      </c>
      <c r="AH4596" t="s">
        <v>76</v>
      </c>
      <c r="AI4596">
        <v>1</v>
      </c>
      <c r="AJ4596">
        <v>1994</v>
      </c>
      <c r="AK4596">
        <v>3</v>
      </c>
      <c r="AL4596">
        <v>2</v>
      </c>
      <c r="AN4596">
        <v>2568</v>
      </c>
      <c r="AO4596">
        <v>32</v>
      </c>
      <c r="AP4596" t="s">
        <v>63</v>
      </c>
      <c r="AQ4596" t="s">
        <v>66</v>
      </c>
      <c r="AR4596">
        <v>3546</v>
      </c>
      <c r="AW4596" t="s">
        <v>22017</v>
      </c>
      <c r="AX4596" t="s">
        <v>22018</v>
      </c>
      <c r="AY4596" t="s">
        <v>22019</v>
      </c>
      <c r="AZ4596" t="s">
        <v>70</v>
      </c>
    </row>
    <row r="4597" spans="1:52" x14ac:dyDescent="0.3">
      <c r="A4597">
        <v>2117087</v>
      </c>
      <c r="B4597" t="s">
        <v>22020</v>
      </c>
      <c r="C4597" t="str">
        <f t="shared" si="531"/>
        <v>7492</v>
      </c>
      <c r="D4597" t="s">
        <v>20169</v>
      </c>
      <c r="E4597" t="str">
        <f>"0000"</f>
        <v>0000</v>
      </c>
      <c r="F4597" t="s">
        <v>108</v>
      </c>
      <c r="G4597" t="str">
        <f>"19"</f>
        <v>19</v>
      </c>
      <c r="H4597" t="s">
        <v>55</v>
      </c>
      <c r="I4597" t="s">
        <v>56</v>
      </c>
      <c r="J4597" t="s">
        <v>20170</v>
      </c>
      <c r="K4597">
        <v>0</v>
      </c>
      <c r="L4597">
        <v>138945</v>
      </c>
      <c r="M4597">
        <v>3.19</v>
      </c>
      <c r="N4597" t="str">
        <f t="shared" si="530"/>
        <v>0000</v>
      </c>
      <c r="O4597">
        <v>5260</v>
      </c>
      <c r="P4597" t="s">
        <v>58</v>
      </c>
      <c r="Q4597" t="s">
        <v>21659</v>
      </c>
      <c r="R4597" t="s">
        <v>118</v>
      </c>
      <c r="T4597" t="s">
        <v>61</v>
      </c>
      <c r="V4597" t="s">
        <v>22021</v>
      </c>
      <c r="W4597">
        <v>32530</v>
      </c>
      <c r="X4597">
        <v>32530</v>
      </c>
      <c r="Y4597">
        <v>0</v>
      </c>
      <c r="Z4597">
        <v>32530</v>
      </c>
      <c r="AA4597">
        <v>32530</v>
      </c>
      <c r="AB4597" t="s">
        <v>72</v>
      </c>
      <c r="AC4597" s="1">
        <v>34486</v>
      </c>
      <c r="AD4597">
        <v>37996</v>
      </c>
      <c r="AE4597">
        <v>1040</v>
      </c>
      <c r="AF4597">
        <v>1933</v>
      </c>
      <c r="AG4597" t="s">
        <v>103</v>
      </c>
      <c r="AH4597" t="s">
        <v>873</v>
      </c>
      <c r="AR4597">
        <v>0</v>
      </c>
      <c r="AW4597" t="s">
        <v>22022</v>
      </c>
      <c r="AY4597" t="s">
        <v>22023</v>
      </c>
      <c r="AZ4597" t="s">
        <v>22024</v>
      </c>
    </row>
    <row r="4598" spans="1:52" x14ac:dyDescent="0.3">
      <c r="A4598">
        <v>2117231</v>
      </c>
      <c r="B4598" t="s">
        <v>22025</v>
      </c>
      <c r="C4598" t="str">
        <f t="shared" si="531"/>
        <v>7492</v>
      </c>
      <c r="D4598" t="s">
        <v>20169</v>
      </c>
      <c r="E4598" t="str">
        <f>"0000"</f>
        <v>0000</v>
      </c>
      <c r="F4598" t="s">
        <v>108</v>
      </c>
      <c r="G4598" t="str">
        <f>"20"</f>
        <v>20</v>
      </c>
      <c r="H4598" t="s">
        <v>55</v>
      </c>
      <c r="I4598" t="s">
        <v>56</v>
      </c>
      <c r="J4598" t="s">
        <v>20170</v>
      </c>
      <c r="K4598">
        <v>0</v>
      </c>
      <c r="L4598">
        <v>119866</v>
      </c>
      <c r="M4598">
        <v>2.75</v>
      </c>
      <c r="N4598" t="str">
        <f t="shared" si="530"/>
        <v>0000</v>
      </c>
      <c r="O4598">
        <v>4951</v>
      </c>
      <c r="P4598" t="s">
        <v>58</v>
      </c>
      <c r="Q4598" t="s">
        <v>21670</v>
      </c>
      <c r="R4598" t="s">
        <v>118</v>
      </c>
      <c r="T4598" t="s">
        <v>61</v>
      </c>
      <c r="V4598" t="s">
        <v>22026</v>
      </c>
      <c r="W4598">
        <v>28070</v>
      </c>
      <c r="X4598">
        <v>28070</v>
      </c>
      <c r="Y4598">
        <v>0</v>
      </c>
      <c r="Z4598">
        <v>28070</v>
      </c>
      <c r="AA4598">
        <v>28070</v>
      </c>
      <c r="AB4598" t="s">
        <v>72</v>
      </c>
      <c r="AC4598" s="1">
        <v>38169</v>
      </c>
      <c r="AD4598">
        <v>62500</v>
      </c>
      <c r="AE4598">
        <v>1756</v>
      </c>
      <c r="AF4598">
        <v>574</v>
      </c>
      <c r="AG4598" t="s">
        <v>103</v>
      </c>
      <c r="AH4598" t="s">
        <v>76</v>
      </c>
      <c r="AR4598">
        <v>0</v>
      </c>
      <c r="AW4598" t="s">
        <v>22027</v>
      </c>
      <c r="AY4598" t="s">
        <v>22028</v>
      </c>
      <c r="AZ4598" t="s">
        <v>883</v>
      </c>
    </row>
    <row r="4599" spans="1:52" x14ac:dyDescent="0.3">
      <c r="A4599">
        <v>2117354</v>
      </c>
      <c r="B4599" t="s">
        <v>22029</v>
      </c>
      <c r="C4599" t="str">
        <f t="shared" si="531"/>
        <v>7492</v>
      </c>
      <c r="D4599" t="s">
        <v>20169</v>
      </c>
      <c r="E4599" t="str">
        <f>"0100"</f>
        <v>0100</v>
      </c>
      <c r="F4599" t="s">
        <v>54</v>
      </c>
      <c r="G4599" t="str">
        <f>"19"</f>
        <v>19</v>
      </c>
      <c r="H4599" t="s">
        <v>55</v>
      </c>
      <c r="I4599" t="s">
        <v>56</v>
      </c>
      <c r="J4599" t="s">
        <v>20170</v>
      </c>
      <c r="K4599">
        <v>1</v>
      </c>
      <c r="L4599">
        <v>120001</v>
      </c>
      <c r="M4599">
        <v>2.75</v>
      </c>
      <c r="N4599" t="str">
        <f t="shared" si="530"/>
        <v>0000</v>
      </c>
      <c r="O4599">
        <v>5051</v>
      </c>
      <c r="P4599" t="s">
        <v>58</v>
      </c>
      <c r="Q4599" t="s">
        <v>21653</v>
      </c>
      <c r="R4599" t="s">
        <v>140</v>
      </c>
      <c r="T4599" t="s">
        <v>61</v>
      </c>
      <c r="V4599" t="s">
        <v>22030</v>
      </c>
      <c r="W4599">
        <v>230442</v>
      </c>
      <c r="X4599">
        <v>28100</v>
      </c>
      <c r="Y4599">
        <v>202342</v>
      </c>
      <c r="Z4599">
        <v>213411</v>
      </c>
      <c r="AA4599">
        <v>188411</v>
      </c>
      <c r="AB4599" t="s">
        <v>63</v>
      </c>
      <c r="AC4599" s="1">
        <v>42297</v>
      </c>
      <c r="AD4599">
        <v>35000</v>
      </c>
      <c r="AE4599">
        <v>2720</v>
      </c>
      <c r="AF4599">
        <v>1404</v>
      </c>
      <c r="AG4599" t="s">
        <v>103</v>
      </c>
      <c r="AH4599" t="s">
        <v>76</v>
      </c>
      <c r="AI4599">
        <v>1</v>
      </c>
      <c r="AJ4599">
        <v>2016</v>
      </c>
      <c r="AK4599">
        <v>3</v>
      </c>
      <c r="AL4599">
        <v>2</v>
      </c>
      <c r="AN4599">
        <v>1808</v>
      </c>
      <c r="AO4599">
        <v>32</v>
      </c>
      <c r="AP4599" t="s">
        <v>72</v>
      </c>
      <c r="AQ4599" t="s">
        <v>66</v>
      </c>
      <c r="AR4599">
        <v>2422</v>
      </c>
      <c r="AW4599" t="s">
        <v>22031</v>
      </c>
      <c r="AX4599" t="s">
        <v>22032</v>
      </c>
      <c r="AY4599" t="s">
        <v>22033</v>
      </c>
      <c r="AZ4599" t="s">
        <v>70</v>
      </c>
    </row>
    <row r="4600" spans="1:52" x14ac:dyDescent="0.3">
      <c r="A4600">
        <v>2117397</v>
      </c>
      <c r="B4600" t="s">
        <v>22034</v>
      </c>
      <c r="C4600" t="str">
        <f t="shared" si="531"/>
        <v>7492</v>
      </c>
      <c r="D4600" t="s">
        <v>20169</v>
      </c>
      <c r="E4600" t="str">
        <f>"0100"</f>
        <v>0100</v>
      </c>
      <c r="F4600" t="s">
        <v>54</v>
      </c>
      <c r="G4600" t="str">
        <f>"19"</f>
        <v>19</v>
      </c>
      <c r="H4600" t="s">
        <v>55</v>
      </c>
      <c r="I4600" t="s">
        <v>56</v>
      </c>
      <c r="J4600" t="s">
        <v>20170</v>
      </c>
      <c r="K4600">
        <v>1</v>
      </c>
      <c r="L4600">
        <v>185622</v>
      </c>
      <c r="M4600">
        <v>4.26</v>
      </c>
      <c r="N4600" t="str">
        <f t="shared" si="530"/>
        <v>0000</v>
      </c>
      <c r="O4600">
        <v>5253</v>
      </c>
      <c r="P4600" t="s">
        <v>58</v>
      </c>
      <c r="Q4600" t="s">
        <v>21653</v>
      </c>
      <c r="R4600" t="s">
        <v>140</v>
      </c>
      <c r="T4600" t="s">
        <v>61</v>
      </c>
      <c r="V4600" t="s">
        <v>22035</v>
      </c>
      <c r="W4600">
        <v>351841</v>
      </c>
      <c r="X4600">
        <v>43470</v>
      </c>
      <c r="Y4600">
        <v>308371</v>
      </c>
      <c r="Z4600">
        <v>267610</v>
      </c>
      <c r="AA4600">
        <v>242610</v>
      </c>
      <c r="AB4600" t="s">
        <v>63</v>
      </c>
      <c r="AC4600" s="1">
        <v>35765</v>
      </c>
      <c r="AD4600">
        <v>36900</v>
      </c>
      <c r="AE4600">
        <v>1219</v>
      </c>
      <c r="AF4600">
        <v>1190</v>
      </c>
      <c r="AG4600" t="s">
        <v>103</v>
      </c>
      <c r="AH4600" t="s">
        <v>873</v>
      </c>
      <c r="AI4600">
        <v>1</v>
      </c>
      <c r="AJ4600">
        <v>2005</v>
      </c>
      <c r="AK4600">
        <v>3</v>
      </c>
      <c r="AL4600">
        <v>2</v>
      </c>
      <c r="AN4600">
        <v>3239</v>
      </c>
      <c r="AO4600">
        <v>32</v>
      </c>
      <c r="AP4600" t="s">
        <v>72</v>
      </c>
      <c r="AQ4600" t="s">
        <v>66</v>
      </c>
      <c r="AR4600">
        <v>4758</v>
      </c>
      <c r="AW4600" t="s">
        <v>22036</v>
      </c>
      <c r="AX4600" t="s">
        <v>22037</v>
      </c>
      <c r="AY4600" t="s">
        <v>22038</v>
      </c>
      <c r="AZ4600" t="s">
        <v>70</v>
      </c>
    </row>
    <row r="4601" spans="1:52" x14ac:dyDescent="0.3">
      <c r="A4601">
        <v>2117681</v>
      </c>
      <c r="B4601" t="s">
        <v>22039</v>
      </c>
      <c r="C4601" t="str">
        <f t="shared" si="531"/>
        <v>7492</v>
      </c>
      <c r="D4601" t="s">
        <v>20169</v>
      </c>
      <c r="E4601" t="str">
        <f>"0100"</f>
        <v>0100</v>
      </c>
      <c r="F4601" t="s">
        <v>54</v>
      </c>
      <c r="G4601" t="str">
        <f>"19"</f>
        <v>19</v>
      </c>
      <c r="H4601" t="s">
        <v>55</v>
      </c>
      <c r="I4601" t="s">
        <v>56</v>
      </c>
      <c r="J4601" t="s">
        <v>20170</v>
      </c>
      <c r="K4601">
        <v>1</v>
      </c>
      <c r="L4601">
        <v>120900</v>
      </c>
      <c r="M4601">
        <v>2.78</v>
      </c>
      <c r="N4601" t="str">
        <f t="shared" si="530"/>
        <v>0000</v>
      </c>
      <c r="O4601">
        <v>5365</v>
      </c>
      <c r="P4601" t="s">
        <v>58</v>
      </c>
      <c r="Q4601" t="s">
        <v>21659</v>
      </c>
      <c r="R4601" t="s">
        <v>118</v>
      </c>
      <c r="T4601" t="s">
        <v>61</v>
      </c>
      <c r="V4601" t="s">
        <v>22040</v>
      </c>
      <c r="W4601">
        <v>305138</v>
      </c>
      <c r="X4601">
        <v>28310</v>
      </c>
      <c r="Y4601">
        <v>276828</v>
      </c>
      <c r="Z4601">
        <v>270491</v>
      </c>
      <c r="AA4601">
        <v>245491</v>
      </c>
      <c r="AB4601" t="s">
        <v>63</v>
      </c>
      <c r="AC4601" s="1">
        <v>41487</v>
      </c>
      <c r="AD4601">
        <v>280000</v>
      </c>
      <c r="AE4601">
        <v>2576</v>
      </c>
      <c r="AF4601">
        <v>929</v>
      </c>
      <c r="AG4601" t="s">
        <v>64</v>
      </c>
      <c r="AH4601" t="s">
        <v>76</v>
      </c>
      <c r="AI4601">
        <v>1</v>
      </c>
      <c r="AJ4601">
        <v>1992</v>
      </c>
      <c r="AK4601">
        <v>3</v>
      </c>
      <c r="AL4601">
        <v>2</v>
      </c>
      <c r="AM4601">
        <v>1</v>
      </c>
      <c r="AN4601">
        <v>3299</v>
      </c>
      <c r="AO4601">
        <v>32</v>
      </c>
      <c r="AP4601" t="s">
        <v>63</v>
      </c>
      <c r="AQ4601" t="s">
        <v>66</v>
      </c>
      <c r="AR4601">
        <v>4961</v>
      </c>
      <c r="AW4601" t="s">
        <v>22041</v>
      </c>
      <c r="AX4601" t="s">
        <v>22042</v>
      </c>
      <c r="AY4601" t="s">
        <v>22043</v>
      </c>
      <c r="AZ4601" t="s">
        <v>70</v>
      </c>
    </row>
    <row r="4602" spans="1:52" x14ac:dyDescent="0.3">
      <c r="A4602">
        <v>2117818</v>
      </c>
      <c r="B4602" t="s">
        <v>22044</v>
      </c>
      <c r="C4602" t="str">
        <f t="shared" si="531"/>
        <v>7492</v>
      </c>
      <c r="D4602" t="s">
        <v>20169</v>
      </c>
      <c r="E4602" t="str">
        <f>"0100"</f>
        <v>0100</v>
      </c>
      <c r="F4602" t="s">
        <v>54</v>
      </c>
      <c r="G4602" t="str">
        <f>"19"</f>
        <v>19</v>
      </c>
      <c r="H4602" t="s">
        <v>55</v>
      </c>
      <c r="I4602" t="s">
        <v>56</v>
      </c>
      <c r="J4602" t="s">
        <v>20170</v>
      </c>
      <c r="K4602">
        <v>1</v>
      </c>
      <c r="L4602">
        <v>120900</v>
      </c>
      <c r="M4602">
        <v>2.78</v>
      </c>
      <c r="N4602" t="str">
        <f t="shared" si="530"/>
        <v>0000</v>
      </c>
      <c r="O4602">
        <v>5065</v>
      </c>
      <c r="P4602" t="s">
        <v>58</v>
      </c>
      <c r="Q4602" t="s">
        <v>21659</v>
      </c>
      <c r="R4602" t="s">
        <v>118</v>
      </c>
      <c r="T4602" t="s">
        <v>61</v>
      </c>
      <c r="V4602" t="s">
        <v>22045</v>
      </c>
      <c r="W4602">
        <v>297517</v>
      </c>
      <c r="X4602">
        <v>28310</v>
      </c>
      <c r="Y4602">
        <v>269207</v>
      </c>
      <c r="Z4602">
        <v>235300</v>
      </c>
      <c r="AA4602">
        <v>210300</v>
      </c>
      <c r="AB4602" t="s">
        <v>63</v>
      </c>
      <c r="AC4602" s="1">
        <v>37926</v>
      </c>
      <c r="AD4602">
        <v>38000</v>
      </c>
      <c r="AE4602">
        <v>1665</v>
      </c>
      <c r="AF4602">
        <v>1082</v>
      </c>
      <c r="AG4602" t="s">
        <v>103</v>
      </c>
      <c r="AH4602" t="s">
        <v>76</v>
      </c>
      <c r="AI4602">
        <v>1</v>
      </c>
      <c r="AJ4602">
        <v>2005</v>
      </c>
      <c r="AK4602">
        <v>5</v>
      </c>
      <c r="AL4602">
        <v>3</v>
      </c>
      <c r="AN4602">
        <v>2714</v>
      </c>
      <c r="AO4602">
        <v>32</v>
      </c>
      <c r="AP4602" t="s">
        <v>63</v>
      </c>
      <c r="AQ4602" t="s">
        <v>66</v>
      </c>
      <c r="AR4602">
        <v>3898</v>
      </c>
      <c r="AW4602" t="s">
        <v>22046</v>
      </c>
      <c r="AX4602" t="s">
        <v>22047</v>
      </c>
      <c r="AY4602" t="s">
        <v>22048</v>
      </c>
      <c r="AZ4602" t="s">
        <v>70</v>
      </c>
    </row>
    <row r="4603" spans="1:52" x14ac:dyDescent="0.3">
      <c r="A4603">
        <v>2118148</v>
      </c>
      <c r="B4603" t="s">
        <v>22049</v>
      </c>
      <c r="C4603" t="str">
        <f t="shared" si="531"/>
        <v>7492</v>
      </c>
      <c r="D4603" t="s">
        <v>20169</v>
      </c>
      <c r="E4603" t="str">
        <f>"0100"</f>
        <v>0100</v>
      </c>
      <c r="F4603" t="s">
        <v>54</v>
      </c>
      <c r="G4603" t="str">
        <f>"19"</f>
        <v>19</v>
      </c>
      <c r="H4603" t="s">
        <v>55</v>
      </c>
      <c r="I4603" t="s">
        <v>56</v>
      </c>
      <c r="J4603" t="s">
        <v>20170</v>
      </c>
      <c r="K4603">
        <v>1</v>
      </c>
      <c r="L4603">
        <v>120002</v>
      </c>
      <c r="M4603">
        <v>2.75</v>
      </c>
      <c r="N4603" t="str">
        <f t="shared" si="530"/>
        <v>0000</v>
      </c>
      <c r="O4603">
        <v>6378</v>
      </c>
      <c r="P4603" t="s">
        <v>58</v>
      </c>
      <c r="Q4603" t="s">
        <v>265</v>
      </c>
      <c r="R4603" t="s">
        <v>266</v>
      </c>
      <c r="T4603" t="s">
        <v>61</v>
      </c>
      <c r="V4603" t="s">
        <v>22050</v>
      </c>
      <c r="W4603">
        <v>403812</v>
      </c>
      <c r="X4603">
        <v>28100</v>
      </c>
      <c r="Y4603">
        <v>375712</v>
      </c>
      <c r="Z4603">
        <v>355366</v>
      </c>
      <c r="AA4603">
        <v>330366</v>
      </c>
      <c r="AB4603" t="s">
        <v>63</v>
      </c>
      <c r="AC4603" s="1">
        <v>42220</v>
      </c>
      <c r="AD4603">
        <v>415000</v>
      </c>
      <c r="AE4603">
        <v>2705</v>
      </c>
      <c r="AF4603">
        <v>2447</v>
      </c>
      <c r="AG4603" t="s">
        <v>64</v>
      </c>
      <c r="AH4603" t="s">
        <v>76</v>
      </c>
      <c r="AI4603">
        <v>1</v>
      </c>
      <c r="AJ4603">
        <v>2010</v>
      </c>
      <c r="AK4603">
        <v>4</v>
      </c>
      <c r="AL4603">
        <v>3</v>
      </c>
      <c r="AN4603">
        <v>4072</v>
      </c>
      <c r="AO4603">
        <v>32</v>
      </c>
      <c r="AP4603" t="s">
        <v>63</v>
      </c>
      <c r="AQ4603" t="s">
        <v>66</v>
      </c>
      <c r="AR4603">
        <v>5386</v>
      </c>
      <c r="AW4603" t="s">
        <v>22051</v>
      </c>
      <c r="AX4603" t="s">
        <v>22052</v>
      </c>
      <c r="AY4603" t="s">
        <v>22053</v>
      </c>
      <c r="AZ4603" t="s">
        <v>70</v>
      </c>
    </row>
    <row r="4604" spans="1:52" x14ac:dyDescent="0.3">
      <c r="A4604">
        <v>2118202</v>
      </c>
      <c r="B4604" t="s">
        <v>22054</v>
      </c>
      <c r="C4604" t="str">
        <f t="shared" si="531"/>
        <v>7492</v>
      </c>
      <c r="D4604" t="s">
        <v>20169</v>
      </c>
      <c r="E4604" t="str">
        <f>"0000"</f>
        <v>0000</v>
      </c>
      <c r="F4604" t="s">
        <v>108</v>
      </c>
      <c r="G4604" t="str">
        <f>"18"</f>
        <v>18</v>
      </c>
      <c r="H4604" t="s">
        <v>55</v>
      </c>
      <c r="I4604" t="s">
        <v>56</v>
      </c>
      <c r="J4604" t="s">
        <v>20170</v>
      </c>
      <c r="K4604">
        <v>0</v>
      </c>
      <c r="L4604">
        <v>142537</v>
      </c>
      <c r="M4604">
        <v>3.27</v>
      </c>
      <c r="N4604" t="str">
        <f t="shared" ref="N4604:N4667" si="533">"0000"</f>
        <v>0000</v>
      </c>
      <c r="O4604">
        <v>5430</v>
      </c>
      <c r="P4604" t="s">
        <v>58</v>
      </c>
      <c r="Q4604" t="s">
        <v>4583</v>
      </c>
      <c r="R4604" t="s">
        <v>266</v>
      </c>
      <c r="T4604" t="s">
        <v>61</v>
      </c>
      <c r="V4604" t="s">
        <v>22055</v>
      </c>
      <c r="W4604">
        <v>33380</v>
      </c>
      <c r="X4604">
        <v>33380</v>
      </c>
      <c r="Y4604">
        <v>0</v>
      </c>
      <c r="Z4604">
        <v>33380</v>
      </c>
      <c r="AA4604">
        <v>33380</v>
      </c>
      <c r="AB4604" t="s">
        <v>72</v>
      </c>
      <c r="AC4604" s="1">
        <v>35551</v>
      </c>
      <c r="AD4604">
        <v>30300</v>
      </c>
      <c r="AE4604">
        <v>1185</v>
      </c>
      <c r="AF4604">
        <v>218</v>
      </c>
      <c r="AG4604" t="s">
        <v>103</v>
      </c>
      <c r="AH4604" t="s">
        <v>873</v>
      </c>
      <c r="AR4604">
        <v>0</v>
      </c>
      <c r="AW4604" t="s">
        <v>16647</v>
      </c>
      <c r="AY4604" t="s">
        <v>16648</v>
      </c>
      <c r="AZ4604" t="s">
        <v>16649</v>
      </c>
    </row>
    <row r="4605" spans="1:52" x14ac:dyDescent="0.3">
      <c r="A4605">
        <v>2118440</v>
      </c>
      <c r="B4605" t="s">
        <v>22056</v>
      </c>
      <c r="C4605" t="str">
        <f t="shared" si="531"/>
        <v>7492</v>
      </c>
      <c r="D4605" t="s">
        <v>20169</v>
      </c>
      <c r="E4605" t="str">
        <f>"0100"</f>
        <v>0100</v>
      </c>
      <c r="F4605" t="s">
        <v>54</v>
      </c>
      <c r="G4605" t="str">
        <f>"19"</f>
        <v>19</v>
      </c>
      <c r="H4605" t="s">
        <v>55</v>
      </c>
      <c r="I4605" t="s">
        <v>56</v>
      </c>
      <c r="J4605" t="s">
        <v>20170</v>
      </c>
      <c r="K4605">
        <v>1</v>
      </c>
      <c r="L4605">
        <v>341254</v>
      </c>
      <c r="M4605">
        <v>7.83</v>
      </c>
      <c r="N4605" t="str">
        <f t="shared" si="533"/>
        <v>0000</v>
      </c>
      <c r="O4605">
        <v>5110</v>
      </c>
      <c r="P4605" t="s">
        <v>58</v>
      </c>
      <c r="Q4605" t="s">
        <v>21683</v>
      </c>
      <c r="R4605" t="s">
        <v>140</v>
      </c>
      <c r="T4605" t="s">
        <v>61</v>
      </c>
      <c r="V4605" t="s">
        <v>22057</v>
      </c>
      <c r="W4605">
        <v>306584</v>
      </c>
      <c r="X4605">
        <v>101060</v>
      </c>
      <c r="Y4605">
        <v>205524</v>
      </c>
      <c r="Z4605">
        <v>187256</v>
      </c>
      <c r="AA4605">
        <v>162256</v>
      </c>
      <c r="AB4605" t="s">
        <v>63</v>
      </c>
      <c r="AC4605" s="1">
        <v>35551</v>
      </c>
      <c r="AD4605">
        <v>43100</v>
      </c>
      <c r="AE4605">
        <v>1187</v>
      </c>
      <c r="AF4605">
        <v>582</v>
      </c>
      <c r="AG4605" t="s">
        <v>64</v>
      </c>
      <c r="AH4605" t="s">
        <v>391</v>
      </c>
      <c r="AI4605">
        <v>2</v>
      </c>
      <c r="AJ4605">
        <v>1996</v>
      </c>
      <c r="AK4605">
        <v>3</v>
      </c>
      <c r="AL4605">
        <v>2</v>
      </c>
      <c r="AN4605">
        <v>2055</v>
      </c>
      <c r="AO4605">
        <v>32</v>
      </c>
      <c r="AP4605" t="s">
        <v>63</v>
      </c>
      <c r="AQ4605" t="s">
        <v>66</v>
      </c>
      <c r="AR4605">
        <v>2620</v>
      </c>
      <c r="AW4605" t="s">
        <v>22058</v>
      </c>
      <c r="AY4605" t="s">
        <v>22059</v>
      </c>
      <c r="AZ4605" t="s">
        <v>70</v>
      </c>
    </row>
    <row r="4606" spans="1:52" x14ac:dyDescent="0.3">
      <c r="A4606">
        <v>2118555</v>
      </c>
      <c r="B4606" t="s">
        <v>22060</v>
      </c>
      <c r="C4606" t="str">
        <f t="shared" si="531"/>
        <v>7492</v>
      </c>
      <c r="D4606" t="s">
        <v>20169</v>
      </c>
      <c r="E4606" t="str">
        <f>"0100"</f>
        <v>0100</v>
      </c>
      <c r="F4606" t="s">
        <v>54</v>
      </c>
      <c r="G4606" t="str">
        <f>"20"</f>
        <v>20</v>
      </c>
      <c r="H4606" t="s">
        <v>55</v>
      </c>
      <c r="I4606" t="s">
        <v>56</v>
      </c>
      <c r="J4606" t="s">
        <v>20170</v>
      </c>
      <c r="K4606">
        <v>1</v>
      </c>
      <c r="L4606">
        <v>240005</v>
      </c>
      <c r="M4606">
        <v>5.51</v>
      </c>
      <c r="N4606" t="str">
        <f t="shared" si="533"/>
        <v>0000</v>
      </c>
      <c r="O4606">
        <v>4932</v>
      </c>
      <c r="P4606" t="s">
        <v>58</v>
      </c>
      <c r="Q4606" t="s">
        <v>21683</v>
      </c>
      <c r="R4606" t="s">
        <v>140</v>
      </c>
      <c r="T4606" t="s">
        <v>61</v>
      </c>
      <c r="V4606" t="s">
        <v>22061</v>
      </c>
      <c r="W4606">
        <v>479163</v>
      </c>
      <c r="X4606">
        <v>71080</v>
      </c>
      <c r="Y4606">
        <v>408083</v>
      </c>
      <c r="Z4606">
        <v>404084</v>
      </c>
      <c r="AA4606">
        <v>379084</v>
      </c>
      <c r="AB4606" t="s">
        <v>63</v>
      </c>
      <c r="AC4606" s="1">
        <v>42228</v>
      </c>
      <c r="AD4606">
        <v>167000</v>
      </c>
      <c r="AE4606">
        <v>2706</v>
      </c>
      <c r="AF4606">
        <v>2403</v>
      </c>
      <c r="AG4606" t="s">
        <v>103</v>
      </c>
      <c r="AH4606" t="s">
        <v>76</v>
      </c>
      <c r="AI4606">
        <v>1</v>
      </c>
      <c r="AJ4606">
        <v>2016</v>
      </c>
      <c r="AK4606">
        <v>4</v>
      </c>
      <c r="AL4606">
        <v>3</v>
      </c>
      <c r="AN4606">
        <v>3999</v>
      </c>
      <c r="AO4606">
        <v>32</v>
      </c>
      <c r="AP4606" t="s">
        <v>72</v>
      </c>
      <c r="AQ4606" t="s">
        <v>66</v>
      </c>
      <c r="AR4606">
        <v>5876</v>
      </c>
      <c r="AW4606" t="s">
        <v>22062</v>
      </c>
      <c r="AX4606" t="s">
        <v>22063</v>
      </c>
      <c r="AY4606" t="s">
        <v>22064</v>
      </c>
      <c r="AZ4606" t="s">
        <v>70</v>
      </c>
    </row>
    <row r="4607" spans="1:52" x14ac:dyDescent="0.3">
      <c r="A4607">
        <v>2110490</v>
      </c>
      <c r="B4607" t="s">
        <v>22065</v>
      </c>
      <c r="C4607" t="str">
        <f t="shared" si="531"/>
        <v>7492</v>
      </c>
      <c r="D4607" t="s">
        <v>20169</v>
      </c>
      <c r="E4607" t="str">
        <f>"0000"</f>
        <v>0000</v>
      </c>
      <c r="F4607" t="s">
        <v>108</v>
      </c>
      <c r="G4607" t="str">
        <f>"19"</f>
        <v>19</v>
      </c>
      <c r="H4607" t="s">
        <v>55</v>
      </c>
      <c r="I4607" t="s">
        <v>56</v>
      </c>
      <c r="J4607" t="s">
        <v>20170</v>
      </c>
      <c r="K4607">
        <v>0</v>
      </c>
      <c r="L4607">
        <v>120000</v>
      </c>
      <c r="M4607">
        <v>2.75</v>
      </c>
      <c r="N4607" t="str">
        <f t="shared" si="533"/>
        <v>0000</v>
      </c>
      <c r="O4607">
        <v>2257</v>
      </c>
      <c r="P4607" t="s">
        <v>72</v>
      </c>
      <c r="Q4607" t="s">
        <v>21235</v>
      </c>
      <c r="R4607" t="s">
        <v>140</v>
      </c>
      <c r="T4607" t="s">
        <v>61</v>
      </c>
      <c r="V4607" t="s">
        <v>22066</v>
      </c>
      <c r="W4607">
        <v>28100</v>
      </c>
      <c r="X4607">
        <v>28100</v>
      </c>
      <c r="Y4607">
        <v>0</v>
      </c>
      <c r="Z4607">
        <v>28100</v>
      </c>
      <c r="AA4607">
        <v>28100</v>
      </c>
      <c r="AB4607" t="s">
        <v>72</v>
      </c>
      <c r="AC4607" s="1">
        <v>38869</v>
      </c>
      <c r="AD4607">
        <v>115000</v>
      </c>
      <c r="AE4607">
        <v>2023</v>
      </c>
      <c r="AF4607">
        <v>1032</v>
      </c>
      <c r="AG4607" t="s">
        <v>103</v>
      </c>
      <c r="AH4607" t="s">
        <v>76</v>
      </c>
      <c r="AR4607">
        <v>0</v>
      </c>
      <c r="AW4607" t="s">
        <v>22067</v>
      </c>
      <c r="AY4607" t="s">
        <v>22068</v>
      </c>
      <c r="AZ4607" t="s">
        <v>22069</v>
      </c>
    </row>
    <row r="4608" spans="1:52" x14ac:dyDescent="0.3">
      <c r="A4608">
        <v>2110651</v>
      </c>
      <c r="B4608" t="s">
        <v>22070</v>
      </c>
      <c r="C4608" t="str">
        <f t="shared" si="531"/>
        <v>7492</v>
      </c>
      <c r="D4608" t="s">
        <v>20169</v>
      </c>
      <c r="E4608" t="str">
        <f>"0100"</f>
        <v>0100</v>
      </c>
      <c r="F4608" t="s">
        <v>54</v>
      </c>
      <c r="G4608" t="str">
        <f>"19"</f>
        <v>19</v>
      </c>
      <c r="H4608" t="s">
        <v>55</v>
      </c>
      <c r="I4608" t="s">
        <v>56</v>
      </c>
      <c r="J4608" t="s">
        <v>20170</v>
      </c>
      <c r="K4608">
        <v>1</v>
      </c>
      <c r="L4608">
        <v>120000</v>
      </c>
      <c r="M4608">
        <v>2.75</v>
      </c>
      <c r="N4608" t="str">
        <f t="shared" si="533"/>
        <v>0000</v>
      </c>
      <c r="O4608">
        <v>2371</v>
      </c>
      <c r="P4608" t="s">
        <v>72</v>
      </c>
      <c r="Q4608" t="s">
        <v>21235</v>
      </c>
      <c r="R4608" t="s">
        <v>140</v>
      </c>
      <c r="T4608" t="s">
        <v>61</v>
      </c>
      <c r="V4608" t="s">
        <v>22071</v>
      </c>
      <c r="W4608">
        <v>216815</v>
      </c>
      <c r="X4608">
        <v>28100</v>
      </c>
      <c r="Y4608">
        <v>188715</v>
      </c>
      <c r="Z4608">
        <v>172183</v>
      </c>
      <c r="AA4608">
        <v>147183</v>
      </c>
      <c r="AB4608" t="s">
        <v>63</v>
      </c>
      <c r="AC4608" s="1">
        <v>38139</v>
      </c>
      <c r="AD4608">
        <v>50000</v>
      </c>
      <c r="AE4608">
        <v>1737</v>
      </c>
      <c r="AF4608">
        <v>265</v>
      </c>
      <c r="AG4608" t="s">
        <v>103</v>
      </c>
      <c r="AH4608" t="s">
        <v>76</v>
      </c>
      <c r="AI4608">
        <v>1</v>
      </c>
      <c r="AJ4608">
        <v>2005</v>
      </c>
      <c r="AK4608">
        <v>3</v>
      </c>
      <c r="AL4608">
        <v>2</v>
      </c>
      <c r="AN4608">
        <v>1940</v>
      </c>
      <c r="AO4608">
        <v>32</v>
      </c>
      <c r="AP4608" t="s">
        <v>72</v>
      </c>
      <c r="AQ4608" t="s">
        <v>66</v>
      </c>
      <c r="AR4608">
        <v>2980</v>
      </c>
      <c r="AW4608" t="s">
        <v>22072</v>
      </c>
      <c r="AX4608" t="s">
        <v>22073</v>
      </c>
      <c r="AY4608" t="s">
        <v>22074</v>
      </c>
      <c r="AZ4608" t="s">
        <v>22075</v>
      </c>
    </row>
    <row r="4609" spans="1:52" x14ac:dyDescent="0.3">
      <c r="A4609">
        <v>2110660</v>
      </c>
      <c r="B4609" t="s">
        <v>22076</v>
      </c>
      <c r="C4609" t="str">
        <f t="shared" si="531"/>
        <v>7492</v>
      </c>
      <c r="D4609" t="s">
        <v>20169</v>
      </c>
      <c r="E4609" t="str">
        <f>"0000"</f>
        <v>0000</v>
      </c>
      <c r="F4609" t="s">
        <v>108</v>
      </c>
      <c r="G4609" t="str">
        <f>"19"</f>
        <v>19</v>
      </c>
      <c r="H4609" t="s">
        <v>55</v>
      </c>
      <c r="I4609" t="s">
        <v>56</v>
      </c>
      <c r="J4609" t="s">
        <v>20170</v>
      </c>
      <c r="K4609">
        <v>0</v>
      </c>
      <c r="L4609">
        <v>121600</v>
      </c>
      <c r="M4609">
        <v>2.79</v>
      </c>
      <c r="N4609" t="str">
        <f t="shared" si="533"/>
        <v>0000</v>
      </c>
      <c r="O4609">
        <v>2451</v>
      </c>
      <c r="P4609" t="s">
        <v>72</v>
      </c>
      <c r="Q4609" t="s">
        <v>21235</v>
      </c>
      <c r="R4609" t="s">
        <v>140</v>
      </c>
      <c r="T4609" t="s">
        <v>61</v>
      </c>
      <c r="V4609" t="s">
        <v>22077</v>
      </c>
      <c r="W4609">
        <v>28470</v>
      </c>
      <c r="X4609">
        <v>28470</v>
      </c>
      <c r="Y4609">
        <v>0</v>
      </c>
      <c r="Z4609">
        <v>28470</v>
      </c>
      <c r="AA4609">
        <v>28470</v>
      </c>
      <c r="AB4609" t="s">
        <v>72</v>
      </c>
      <c r="AC4609" s="1">
        <v>37012</v>
      </c>
      <c r="AD4609">
        <v>25000</v>
      </c>
      <c r="AE4609">
        <v>1433</v>
      </c>
      <c r="AF4609">
        <v>2477</v>
      </c>
      <c r="AG4609" t="s">
        <v>103</v>
      </c>
      <c r="AH4609" t="s">
        <v>873</v>
      </c>
      <c r="AR4609">
        <v>0</v>
      </c>
      <c r="AW4609" t="s">
        <v>22078</v>
      </c>
      <c r="AY4609" t="s">
        <v>22079</v>
      </c>
      <c r="AZ4609" t="s">
        <v>22080</v>
      </c>
    </row>
    <row r="4610" spans="1:52" x14ac:dyDescent="0.3">
      <c r="A4610">
        <v>2110686</v>
      </c>
      <c r="B4610" t="s">
        <v>22081</v>
      </c>
      <c r="C4610" t="str">
        <f t="shared" ref="C4610:C4673" si="534">"7492"</f>
        <v>7492</v>
      </c>
      <c r="D4610" t="s">
        <v>20169</v>
      </c>
      <c r="E4610" t="str">
        <f>"0100"</f>
        <v>0100</v>
      </c>
      <c r="F4610" t="s">
        <v>54</v>
      </c>
      <c r="G4610" t="str">
        <f>"19"</f>
        <v>19</v>
      </c>
      <c r="H4610" t="s">
        <v>55</v>
      </c>
      <c r="I4610" t="s">
        <v>56</v>
      </c>
      <c r="J4610" t="s">
        <v>20170</v>
      </c>
      <c r="K4610">
        <v>1</v>
      </c>
      <c r="L4610">
        <v>119866</v>
      </c>
      <c r="M4610">
        <v>2.75</v>
      </c>
      <c r="N4610" t="str">
        <f t="shared" si="533"/>
        <v>0000</v>
      </c>
      <c r="O4610">
        <v>2567</v>
      </c>
      <c r="P4610" t="s">
        <v>72</v>
      </c>
      <c r="Q4610" t="s">
        <v>21235</v>
      </c>
      <c r="R4610" t="s">
        <v>140</v>
      </c>
      <c r="T4610" t="s">
        <v>61</v>
      </c>
      <c r="V4610" t="s">
        <v>22082</v>
      </c>
      <c r="W4610">
        <v>341877</v>
      </c>
      <c r="X4610">
        <v>28070</v>
      </c>
      <c r="Y4610">
        <v>313807</v>
      </c>
      <c r="Z4610">
        <v>290573</v>
      </c>
      <c r="AA4610">
        <v>265573</v>
      </c>
      <c r="AB4610" t="s">
        <v>63</v>
      </c>
      <c r="AC4610" s="1">
        <v>38534</v>
      </c>
      <c r="AD4610">
        <v>150000</v>
      </c>
      <c r="AE4610">
        <v>1884</v>
      </c>
      <c r="AF4610">
        <v>1774</v>
      </c>
      <c r="AG4610" t="s">
        <v>103</v>
      </c>
      <c r="AH4610" t="s">
        <v>76</v>
      </c>
      <c r="AI4610">
        <v>1</v>
      </c>
      <c r="AJ4610">
        <v>2010</v>
      </c>
      <c r="AK4610">
        <v>3</v>
      </c>
      <c r="AL4610">
        <v>3</v>
      </c>
      <c r="AN4610">
        <v>3356</v>
      </c>
      <c r="AO4610">
        <v>32</v>
      </c>
      <c r="AP4610" t="s">
        <v>63</v>
      </c>
      <c r="AQ4610" t="s">
        <v>66</v>
      </c>
      <c r="AR4610">
        <v>4507</v>
      </c>
      <c r="AW4610" t="s">
        <v>22083</v>
      </c>
      <c r="AX4610" t="s">
        <v>22084</v>
      </c>
      <c r="AY4610" t="s">
        <v>22085</v>
      </c>
      <c r="AZ4610" t="s">
        <v>70</v>
      </c>
    </row>
    <row r="4611" spans="1:52" x14ac:dyDescent="0.3">
      <c r="A4611">
        <v>2117168</v>
      </c>
      <c r="B4611" t="s">
        <v>22086</v>
      </c>
      <c r="C4611" t="str">
        <f t="shared" si="534"/>
        <v>7492</v>
      </c>
      <c r="D4611" t="s">
        <v>20169</v>
      </c>
      <c r="E4611" t="str">
        <f>"0100"</f>
        <v>0100</v>
      </c>
      <c r="F4611" t="s">
        <v>54</v>
      </c>
      <c r="G4611" t="str">
        <f>"19"</f>
        <v>19</v>
      </c>
      <c r="H4611" t="s">
        <v>55</v>
      </c>
      <c r="I4611" t="s">
        <v>56</v>
      </c>
      <c r="J4611" t="s">
        <v>20170</v>
      </c>
      <c r="K4611">
        <v>1</v>
      </c>
      <c r="L4611">
        <v>136000</v>
      </c>
      <c r="M4611">
        <v>3.12</v>
      </c>
      <c r="N4611" t="str">
        <f t="shared" si="533"/>
        <v>0000</v>
      </c>
      <c r="O4611">
        <v>5068</v>
      </c>
      <c r="P4611" t="s">
        <v>58</v>
      </c>
      <c r="Q4611" t="s">
        <v>21659</v>
      </c>
      <c r="R4611" t="s">
        <v>118</v>
      </c>
      <c r="T4611" t="s">
        <v>61</v>
      </c>
      <c r="V4611" t="s">
        <v>22087</v>
      </c>
      <c r="W4611">
        <v>167400</v>
      </c>
      <c r="X4611">
        <v>22290</v>
      </c>
      <c r="Y4611">
        <v>145110</v>
      </c>
      <c r="Z4611">
        <v>167400</v>
      </c>
      <c r="AA4611">
        <v>167400</v>
      </c>
      <c r="AB4611" t="s">
        <v>72</v>
      </c>
      <c r="AC4611" s="1">
        <v>35278</v>
      </c>
      <c r="AD4611">
        <v>134000</v>
      </c>
      <c r="AE4611">
        <v>1145</v>
      </c>
      <c r="AF4611">
        <v>419</v>
      </c>
      <c r="AG4611" t="s">
        <v>64</v>
      </c>
      <c r="AH4611" t="s">
        <v>76</v>
      </c>
      <c r="AI4611">
        <v>1</v>
      </c>
      <c r="AJ4611">
        <v>1993</v>
      </c>
      <c r="AK4611">
        <v>3</v>
      </c>
      <c r="AL4611">
        <v>3</v>
      </c>
      <c r="AN4611">
        <v>2168</v>
      </c>
      <c r="AO4611">
        <v>32</v>
      </c>
      <c r="AP4611" t="s">
        <v>63</v>
      </c>
      <c r="AQ4611" t="s">
        <v>66</v>
      </c>
      <c r="AR4611">
        <v>3141</v>
      </c>
      <c r="AW4611" t="s">
        <v>22088</v>
      </c>
      <c r="AY4611" t="s">
        <v>22089</v>
      </c>
      <c r="AZ4611" t="s">
        <v>701</v>
      </c>
    </row>
    <row r="4612" spans="1:52" x14ac:dyDescent="0.3">
      <c r="A4612">
        <v>2117346</v>
      </c>
      <c r="B4612" t="s">
        <v>22090</v>
      </c>
      <c r="C4612" t="str">
        <f t="shared" si="534"/>
        <v>7492</v>
      </c>
      <c r="D4612" t="s">
        <v>20169</v>
      </c>
      <c r="E4612" t="str">
        <f>"0100"</f>
        <v>0100</v>
      </c>
      <c r="F4612" t="s">
        <v>54</v>
      </c>
      <c r="G4612" t="str">
        <f>"20"</f>
        <v>20</v>
      </c>
      <c r="H4612" t="s">
        <v>55</v>
      </c>
      <c r="I4612" t="s">
        <v>56</v>
      </c>
      <c r="J4612" t="s">
        <v>20170</v>
      </c>
      <c r="K4612">
        <v>1</v>
      </c>
      <c r="L4612">
        <v>120001</v>
      </c>
      <c r="M4612">
        <v>2.75</v>
      </c>
      <c r="N4612" t="str">
        <f t="shared" si="533"/>
        <v>0000</v>
      </c>
      <c r="O4612">
        <v>5005</v>
      </c>
      <c r="P4612" t="s">
        <v>58</v>
      </c>
      <c r="Q4612" t="s">
        <v>21653</v>
      </c>
      <c r="R4612" t="s">
        <v>140</v>
      </c>
      <c r="T4612" t="s">
        <v>61</v>
      </c>
      <c r="V4612" t="s">
        <v>22091</v>
      </c>
      <c r="W4612">
        <v>305190</v>
      </c>
      <c r="X4612">
        <v>28100</v>
      </c>
      <c r="Y4612">
        <v>277090</v>
      </c>
      <c r="Z4612">
        <v>305190</v>
      </c>
      <c r="AA4612">
        <v>305190</v>
      </c>
      <c r="AB4612" t="s">
        <v>63</v>
      </c>
      <c r="AC4612" s="1">
        <v>42733</v>
      </c>
      <c r="AD4612">
        <v>299900</v>
      </c>
      <c r="AE4612">
        <v>2805</v>
      </c>
      <c r="AF4612">
        <v>1934</v>
      </c>
      <c r="AG4612" t="s">
        <v>64</v>
      </c>
      <c r="AH4612" t="s">
        <v>76</v>
      </c>
      <c r="AI4612">
        <v>1</v>
      </c>
      <c r="AJ4612">
        <v>2007</v>
      </c>
      <c r="AK4612">
        <v>3</v>
      </c>
      <c r="AL4612">
        <v>3</v>
      </c>
      <c r="AN4612">
        <v>2621</v>
      </c>
      <c r="AO4612">
        <v>32</v>
      </c>
      <c r="AP4612" t="s">
        <v>63</v>
      </c>
      <c r="AQ4612" t="s">
        <v>66</v>
      </c>
      <c r="AR4612">
        <v>3754</v>
      </c>
      <c r="AW4612" t="s">
        <v>22092</v>
      </c>
      <c r="AX4612" t="s">
        <v>22093</v>
      </c>
      <c r="AY4612" t="s">
        <v>22094</v>
      </c>
      <c r="AZ4612" t="s">
        <v>70</v>
      </c>
    </row>
    <row r="4613" spans="1:52" x14ac:dyDescent="0.3">
      <c r="A4613">
        <v>2117362</v>
      </c>
      <c r="B4613" t="s">
        <v>22095</v>
      </c>
      <c r="C4613" t="str">
        <f t="shared" si="534"/>
        <v>7492</v>
      </c>
      <c r="D4613" t="s">
        <v>20169</v>
      </c>
      <c r="E4613" t="str">
        <f>"0000"</f>
        <v>0000</v>
      </c>
      <c r="F4613" t="s">
        <v>108</v>
      </c>
      <c r="G4613" t="str">
        <f>"19"</f>
        <v>19</v>
      </c>
      <c r="H4613" t="s">
        <v>55</v>
      </c>
      <c r="I4613" t="s">
        <v>56</v>
      </c>
      <c r="J4613" t="s">
        <v>20170</v>
      </c>
      <c r="K4613">
        <v>0</v>
      </c>
      <c r="L4613">
        <v>120001</v>
      </c>
      <c r="M4613">
        <v>2.75</v>
      </c>
      <c r="N4613" t="str">
        <f t="shared" si="533"/>
        <v>0000</v>
      </c>
      <c r="O4613">
        <v>5103</v>
      </c>
      <c r="P4613" t="s">
        <v>58</v>
      </c>
      <c r="Q4613" t="s">
        <v>21653</v>
      </c>
      <c r="R4613" t="s">
        <v>140</v>
      </c>
      <c r="T4613" t="s">
        <v>61</v>
      </c>
      <c r="V4613" t="s">
        <v>22096</v>
      </c>
      <c r="W4613">
        <v>28100</v>
      </c>
      <c r="X4613">
        <v>28100</v>
      </c>
      <c r="Y4613">
        <v>0</v>
      </c>
      <c r="Z4613">
        <v>28100</v>
      </c>
      <c r="AA4613">
        <v>28100</v>
      </c>
      <c r="AB4613" t="s">
        <v>72</v>
      </c>
      <c r="AC4613" s="1">
        <v>38443</v>
      </c>
      <c r="AD4613">
        <v>137000</v>
      </c>
      <c r="AE4613">
        <v>1845</v>
      </c>
      <c r="AF4613">
        <v>2212</v>
      </c>
      <c r="AG4613" t="s">
        <v>103</v>
      </c>
      <c r="AH4613" t="s">
        <v>76</v>
      </c>
      <c r="AR4613">
        <v>0</v>
      </c>
      <c r="AW4613" t="s">
        <v>22097</v>
      </c>
      <c r="AY4613" t="s">
        <v>22098</v>
      </c>
      <c r="AZ4613" t="s">
        <v>22099</v>
      </c>
    </row>
    <row r="4614" spans="1:52" x14ac:dyDescent="0.3">
      <c r="A4614">
        <v>2117419</v>
      </c>
      <c r="B4614" t="s">
        <v>22100</v>
      </c>
      <c r="C4614" t="str">
        <f t="shared" si="534"/>
        <v>7492</v>
      </c>
      <c r="D4614" t="s">
        <v>20169</v>
      </c>
      <c r="E4614" t="str">
        <f>"0100"</f>
        <v>0100</v>
      </c>
      <c r="F4614" t="s">
        <v>54</v>
      </c>
      <c r="G4614" t="str">
        <f>"19"</f>
        <v>19</v>
      </c>
      <c r="H4614" t="s">
        <v>55</v>
      </c>
      <c r="I4614" t="s">
        <v>56</v>
      </c>
      <c r="J4614" t="s">
        <v>20170</v>
      </c>
      <c r="K4614">
        <v>1</v>
      </c>
      <c r="L4614">
        <v>137055</v>
      </c>
      <c r="M4614">
        <v>3.15</v>
      </c>
      <c r="N4614" t="str">
        <f t="shared" si="533"/>
        <v>0000</v>
      </c>
      <c r="O4614">
        <v>5291</v>
      </c>
      <c r="P4614" t="s">
        <v>58</v>
      </c>
      <c r="Q4614" t="s">
        <v>21653</v>
      </c>
      <c r="R4614" t="s">
        <v>140</v>
      </c>
      <c r="T4614" t="s">
        <v>61</v>
      </c>
      <c r="V4614" t="s">
        <v>22101</v>
      </c>
      <c r="W4614">
        <v>391921</v>
      </c>
      <c r="X4614">
        <v>32090</v>
      </c>
      <c r="Y4614">
        <v>359831</v>
      </c>
      <c r="Z4614">
        <v>391921</v>
      </c>
      <c r="AA4614">
        <v>366921</v>
      </c>
      <c r="AB4614" t="s">
        <v>63</v>
      </c>
      <c r="AC4614" s="1">
        <v>42291</v>
      </c>
      <c r="AD4614">
        <v>30000</v>
      </c>
      <c r="AE4614">
        <v>2719</v>
      </c>
      <c r="AF4614">
        <v>510</v>
      </c>
      <c r="AG4614" t="s">
        <v>103</v>
      </c>
      <c r="AH4614" t="s">
        <v>76</v>
      </c>
      <c r="AI4614">
        <v>1</v>
      </c>
      <c r="AJ4614">
        <v>2016</v>
      </c>
      <c r="AK4614">
        <v>4</v>
      </c>
      <c r="AL4614">
        <v>2</v>
      </c>
      <c r="AN4614">
        <v>3257</v>
      </c>
      <c r="AO4614">
        <v>32</v>
      </c>
      <c r="AP4614" t="s">
        <v>63</v>
      </c>
      <c r="AQ4614" t="s">
        <v>66</v>
      </c>
      <c r="AR4614">
        <v>4432</v>
      </c>
      <c r="AW4614" t="s">
        <v>21805</v>
      </c>
      <c r="AX4614" t="s">
        <v>21806</v>
      </c>
      <c r="AY4614" t="s">
        <v>21807</v>
      </c>
      <c r="AZ4614" t="s">
        <v>70</v>
      </c>
    </row>
    <row r="4615" spans="1:52" x14ac:dyDescent="0.3">
      <c r="A4615">
        <v>2117664</v>
      </c>
      <c r="B4615" t="s">
        <v>22102</v>
      </c>
      <c r="C4615" t="str">
        <f t="shared" si="534"/>
        <v>7492</v>
      </c>
      <c r="D4615" t="s">
        <v>20169</v>
      </c>
      <c r="E4615" t="str">
        <f>"0100"</f>
        <v>0100</v>
      </c>
      <c r="F4615" t="s">
        <v>54</v>
      </c>
      <c r="G4615" t="str">
        <f>"19"</f>
        <v>19</v>
      </c>
      <c r="H4615" t="s">
        <v>55</v>
      </c>
      <c r="I4615" t="s">
        <v>56</v>
      </c>
      <c r="J4615" t="s">
        <v>20170</v>
      </c>
      <c r="K4615">
        <v>1</v>
      </c>
      <c r="L4615">
        <v>130516</v>
      </c>
      <c r="M4615">
        <v>3</v>
      </c>
      <c r="N4615" t="str">
        <f t="shared" si="533"/>
        <v>0000</v>
      </c>
      <c r="O4615">
        <v>5401</v>
      </c>
      <c r="P4615" t="s">
        <v>58</v>
      </c>
      <c r="Q4615" t="s">
        <v>21659</v>
      </c>
      <c r="R4615" t="s">
        <v>118</v>
      </c>
      <c r="T4615" t="s">
        <v>61</v>
      </c>
      <c r="V4615" t="s">
        <v>22103</v>
      </c>
      <c r="W4615">
        <v>345724</v>
      </c>
      <c r="X4615">
        <v>30560</v>
      </c>
      <c r="Y4615">
        <v>315164</v>
      </c>
      <c r="Z4615">
        <v>285878</v>
      </c>
      <c r="AA4615">
        <v>260878</v>
      </c>
      <c r="AB4615" t="s">
        <v>63</v>
      </c>
      <c r="AC4615" s="1">
        <v>36404</v>
      </c>
      <c r="AD4615">
        <v>19500</v>
      </c>
      <c r="AE4615">
        <v>1328</v>
      </c>
      <c r="AF4615">
        <v>1159</v>
      </c>
      <c r="AG4615" t="s">
        <v>103</v>
      </c>
      <c r="AH4615" t="s">
        <v>76</v>
      </c>
      <c r="AI4615">
        <v>1</v>
      </c>
      <c r="AJ4615">
        <v>2001</v>
      </c>
      <c r="AK4615">
        <v>3</v>
      </c>
      <c r="AL4615">
        <v>3</v>
      </c>
      <c r="AN4615">
        <v>3318</v>
      </c>
      <c r="AO4615">
        <v>32</v>
      </c>
      <c r="AP4615" t="s">
        <v>63</v>
      </c>
      <c r="AQ4615" t="s">
        <v>66</v>
      </c>
      <c r="AR4615">
        <v>4635</v>
      </c>
      <c r="AW4615" t="s">
        <v>22104</v>
      </c>
      <c r="AY4615" t="s">
        <v>22105</v>
      </c>
      <c r="AZ4615" t="s">
        <v>70</v>
      </c>
    </row>
    <row r="4616" spans="1:52" x14ac:dyDescent="0.3">
      <c r="A4616">
        <v>2117796</v>
      </c>
      <c r="B4616" t="s">
        <v>22106</v>
      </c>
      <c r="C4616" t="str">
        <f t="shared" si="534"/>
        <v>7492</v>
      </c>
      <c r="D4616" t="s">
        <v>20169</v>
      </c>
      <c r="E4616" t="str">
        <f>"0100"</f>
        <v>0100</v>
      </c>
      <c r="F4616" t="s">
        <v>54</v>
      </c>
      <c r="G4616" t="str">
        <f>"19"</f>
        <v>19</v>
      </c>
      <c r="H4616" t="s">
        <v>55</v>
      </c>
      <c r="I4616" t="s">
        <v>56</v>
      </c>
      <c r="J4616" t="s">
        <v>20170</v>
      </c>
      <c r="K4616">
        <v>1</v>
      </c>
      <c r="L4616">
        <v>120900</v>
      </c>
      <c r="M4616">
        <v>2.78</v>
      </c>
      <c r="N4616" t="str">
        <f t="shared" si="533"/>
        <v>0000</v>
      </c>
      <c r="O4616">
        <v>5125</v>
      </c>
      <c r="P4616" t="s">
        <v>58</v>
      </c>
      <c r="Q4616" t="s">
        <v>21659</v>
      </c>
      <c r="R4616" t="s">
        <v>118</v>
      </c>
      <c r="T4616" t="s">
        <v>61</v>
      </c>
      <c r="V4616" t="s">
        <v>22107</v>
      </c>
      <c r="W4616">
        <v>193946</v>
      </c>
      <c r="X4616">
        <v>28310</v>
      </c>
      <c r="Y4616">
        <v>165636</v>
      </c>
      <c r="Z4616">
        <v>193946</v>
      </c>
      <c r="AA4616">
        <v>193946</v>
      </c>
      <c r="AB4616" t="s">
        <v>72</v>
      </c>
      <c r="AC4616" s="1">
        <v>43816</v>
      </c>
      <c r="AD4616">
        <v>58100</v>
      </c>
      <c r="AE4616">
        <v>3025</v>
      </c>
      <c r="AF4616">
        <v>1730</v>
      </c>
      <c r="AG4616" t="s">
        <v>64</v>
      </c>
      <c r="AH4616" t="s">
        <v>1386</v>
      </c>
      <c r="AI4616">
        <v>1</v>
      </c>
      <c r="AJ4616">
        <v>2000</v>
      </c>
      <c r="AK4616">
        <v>3</v>
      </c>
      <c r="AL4616">
        <v>2</v>
      </c>
      <c r="AN4616">
        <v>1650</v>
      </c>
      <c r="AO4616">
        <v>32</v>
      </c>
      <c r="AP4616" t="s">
        <v>63</v>
      </c>
      <c r="AQ4616" t="s">
        <v>66</v>
      </c>
      <c r="AR4616">
        <v>2185</v>
      </c>
      <c r="AW4616" t="s">
        <v>22108</v>
      </c>
      <c r="AY4616" t="s">
        <v>22109</v>
      </c>
      <c r="AZ4616" t="s">
        <v>22110</v>
      </c>
    </row>
    <row r="4617" spans="1:52" x14ac:dyDescent="0.3">
      <c r="A4617">
        <v>2117893</v>
      </c>
      <c r="B4617" t="s">
        <v>22111</v>
      </c>
      <c r="C4617" t="str">
        <f t="shared" si="534"/>
        <v>7492</v>
      </c>
      <c r="D4617" t="s">
        <v>20169</v>
      </c>
      <c r="E4617" t="str">
        <f>"0100"</f>
        <v>0100</v>
      </c>
      <c r="F4617" t="s">
        <v>54</v>
      </c>
      <c r="G4617" t="str">
        <f>"20"</f>
        <v>20</v>
      </c>
      <c r="H4617" t="s">
        <v>55</v>
      </c>
      <c r="I4617" t="s">
        <v>56</v>
      </c>
      <c r="J4617" t="s">
        <v>20170</v>
      </c>
      <c r="K4617">
        <v>1</v>
      </c>
      <c r="L4617">
        <v>120900</v>
      </c>
      <c r="M4617">
        <v>2.78</v>
      </c>
      <c r="N4617" t="str">
        <f t="shared" si="533"/>
        <v>0000</v>
      </c>
      <c r="O4617">
        <v>4881</v>
      </c>
      <c r="P4617" t="s">
        <v>58</v>
      </c>
      <c r="Q4617" t="s">
        <v>21659</v>
      </c>
      <c r="R4617" t="s">
        <v>118</v>
      </c>
      <c r="T4617" t="s">
        <v>61</v>
      </c>
      <c r="V4617" t="s">
        <v>22112</v>
      </c>
      <c r="W4617">
        <v>270839</v>
      </c>
      <c r="X4617">
        <v>28310</v>
      </c>
      <c r="Y4617">
        <v>242529</v>
      </c>
      <c r="Z4617">
        <v>213127</v>
      </c>
      <c r="AA4617">
        <v>188127</v>
      </c>
      <c r="AB4617" t="s">
        <v>63</v>
      </c>
      <c r="AC4617" s="1">
        <v>37347</v>
      </c>
      <c r="AD4617">
        <v>25500</v>
      </c>
      <c r="AE4617">
        <v>1496</v>
      </c>
      <c r="AF4617">
        <v>2114</v>
      </c>
      <c r="AG4617" t="s">
        <v>103</v>
      </c>
      <c r="AH4617" t="s">
        <v>76</v>
      </c>
      <c r="AI4617">
        <v>1</v>
      </c>
      <c r="AJ4617">
        <v>2003</v>
      </c>
      <c r="AK4617">
        <v>4</v>
      </c>
      <c r="AL4617">
        <v>2</v>
      </c>
      <c r="AN4617">
        <v>2572</v>
      </c>
      <c r="AO4617">
        <v>32</v>
      </c>
      <c r="AP4617" t="s">
        <v>72</v>
      </c>
      <c r="AQ4617" t="s">
        <v>66</v>
      </c>
      <c r="AR4617">
        <v>3804</v>
      </c>
      <c r="AW4617" t="s">
        <v>22113</v>
      </c>
      <c r="AX4617" t="s">
        <v>22114</v>
      </c>
      <c r="AY4617" t="s">
        <v>22115</v>
      </c>
      <c r="AZ4617" t="s">
        <v>70</v>
      </c>
    </row>
    <row r="4618" spans="1:52" x14ac:dyDescent="0.3">
      <c r="A4618">
        <v>2118041</v>
      </c>
      <c r="B4618" t="s">
        <v>22116</v>
      </c>
      <c r="C4618" t="str">
        <f t="shared" si="534"/>
        <v>7492</v>
      </c>
      <c r="D4618" t="s">
        <v>20169</v>
      </c>
      <c r="E4618" t="str">
        <f>"0000"</f>
        <v>0000</v>
      </c>
      <c r="F4618" t="s">
        <v>108</v>
      </c>
      <c r="G4618" t="str">
        <f>"20"</f>
        <v>20</v>
      </c>
      <c r="H4618" t="s">
        <v>55</v>
      </c>
      <c r="I4618" t="s">
        <v>56</v>
      </c>
      <c r="J4618" t="s">
        <v>20170</v>
      </c>
      <c r="K4618">
        <v>1</v>
      </c>
      <c r="L4618">
        <v>120900</v>
      </c>
      <c r="M4618">
        <v>2.78</v>
      </c>
      <c r="N4618" t="str">
        <f t="shared" si="533"/>
        <v>0000</v>
      </c>
      <c r="O4618">
        <v>4535</v>
      </c>
      <c r="P4618" t="s">
        <v>58</v>
      </c>
      <c r="Q4618" t="s">
        <v>21659</v>
      </c>
      <c r="R4618" t="s">
        <v>118</v>
      </c>
      <c r="T4618" t="s">
        <v>61</v>
      </c>
      <c r="V4618" t="s">
        <v>22117</v>
      </c>
      <c r="W4618">
        <v>28770</v>
      </c>
      <c r="X4618">
        <v>28310</v>
      </c>
      <c r="Y4618">
        <v>460</v>
      </c>
      <c r="Z4618">
        <v>28770</v>
      </c>
      <c r="AA4618">
        <v>28770</v>
      </c>
      <c r="AB4618" t="s">
        <v>72</v>
      </c>
      <c r="AC4618" s="1">
        <v>40695</v>
      </c>
      <c r="AD4618">
        <v>460000</v>
      </c>
      <c r="AE4618">
        <v>2428</v>
      </c>
      <c r="AF4618">
        <v>218</v>
      </c>
      <c r="AG4618" t="s">
        <v>64</v>
      </c>
      <c r="AH4618" t="s">
        <v>570</v>
      </c>
      <c r="AR4618">
        <v>0</v>
      </c>
      <c r="AW4618" t="s">
        <v>21857</v>
      </c>
      <c r="AY4618" t="s">
        <v>21854</v>
      </c>
      <c r="AZ4618" t="s">
        <v>70</v>
      </c>
    </row>
    <row r="4619" spans="1:52" x14ac:dyDescent="0.3">
      <c r="A4619">
        <v>2118415</v>
      </c>
      <c r="B4619" t="s">
        <v>22118</v>
      </c>
      <c r="C4619" t="str">
        <f t="shared" si="534"/>
        <v>7492</v>
      </c>
      <c r="D4619" t="s">
        <v>20169</v>
      </c>
      <c r="E4619" t="str">
        <f>"0100"</f>
        <v>0100</v>
      </c>
      <c r="F4619" t="s">
        <v>54</v>
      </c>
      <c r="G4619" t="str">
        <f>"19"</f>
        <v>19</v>
      </c>
      <c r="H4619" t="s">
        <v>55</v>
      </c>
      <c r="I4619" t="s">
        <v>56</v>
      </c>
      <c r="J4619" t="s">
        <v>20170</v>
      </c>
      <c r="K4619">
        <v>1</v>
      </c>
      <c r="L4619">
        <v>388431</v>
      </c>
      <c r="M4619">
        <v>8.92</v>
      </c>
      <c r="N4619" t="str">
        <f t="shared" si="533"/>
        <v>0000</v>
      </c>
      <c r="O4619">
        <v>5148</v>
      </c>
      <c r="P4619" t="s">
        <v>58</v>
      </c>
      <c r="Q4619" t="s">
        <v>21683</v>
      </c>
      <c r="R4619" t="s">
        <v>140</v>
      </c>
      <c r="T4619" t="s">
        <v>61</v>
      </c>
      <c r="V4619" t="s">
        <v>22119</v>
      </c>
      <c r="W4619">
        <v>438583</v>
      </c>
      <c r="X4619">
        <v>115030</v>
      </c>
      <c r="Y4619">
        <v>323553</v>
      </c>
      <c r="Z4619">
        <v>375146</v>
      </c>
      <c r="AA4619">
        <v>350146</v>
      </c>
      <c r="AB4619" t="s">
        <v>63</v>
      </c>
      <c r="AC4619" s="1">
        <v>38139</v>
      </c>
      <c r="AD4619">
        <v>110000</v>
      </c>
      <c r="AE4619">
        <v>1753</v>
      </c>
      <c r="AF4619">
        <v>653</v>
      </c>
      <c r="AG4619" t="s">
        <v>103</v>
      </c>
      <c r="AH4619" t="s">
        <v>76</v>
      </c>
      <c r="AI4619">
        <v>2</v>
      </c>
      <c r="AJ4619">
        <v>2008</v>
      </c>
      <c r="AK4619">
        <v>3</v>
      </c>
      <c r="AL4619">
        <v>3</v>
      </c>
      <c r="AM4619">
        <v>1</v>
      </c>
      <c r="AN4619">
        <v>3322</v>
      </c>
      <c r="AO4619">
        <v>32</v>
      </c>
      <c r="AP4619" t="s">
        <v>72</v>
      </c>
      <c r="AQ4619" t="s">
        <v>66</v>
      </c>
      <c r="AR4619">
        <v>4511</v>
      </c>
      <c r="AW4619" t="s">
        <v>13945</v>
      </c>
      <c r="AY4619" t="s">
        <v>13946</v>
      </c>
      <c r="AZ4619" t="s">
        <v>70</v>
      </c>
    </row>
    <row r="4620" spans="1:52" x14ac:dyDescent="0.3">
      <c r="A4620">
        <v>2118822</v>
      </c>
      <c r="B4620" t="s">
        <v>22120</v>
      </c>
      <c r="C4620" t="str">
        <f t="shared" si="534"/>
        <v>7492</v>
      </c>
      <c r="D4620" t="s">
        <v>20169</v>
      </c>
      <c r="E4620" t="str">
        <f>"0100"</f>
        <v>0100</v>
      </c>
      <c r="F4620" t="s">
        <v>54</v>
      </c>
      <c r="G4620" t="str">
        <f>"19"</f>
        <v>19</v>
      </c>
      <c r="H4620" t="s">
        <v>55</v>
      </c>
      <c r="I4620" t="s">
        <v>56</v>
      </c>
      <c r="J4620" t="s">
        <v>20170</v>
      </c>
      <c r="K4620">
        <v>1</v>
      </c>
      <c r="L4620">
        <v>240001</v>
      </c>
      <c r="M4620">
        <v>5.51</v>
      </c>
      <c r="N4620" t="str">
        <f t="shared" si="533"/>
        <v>0000</v>
      </c>
      <c r="O4620">
        <v>5027</v>
      </c>
      <c r="P4620" t="s">
        <v>58</v>
      </c>
      <c r="Q4620" t="s">
        <v>21683</v>
      </c>
      <c r="R4620" t="s">
        <v>140</v>
      </c>
      <c r="T4620" t="s">
        <v>61</v>
      </c>
      <c r="V4620" t="s">
        <v>22121</v>
      </c>
      <c r="W4620">
        <v>340727</v>
      </c>
      <c r="X4620">
        <v>71080</v>
      </c>
      <c r="Y4620">
        <v>269647</v>
      </c>
      <c r="Z4620">
        <v>255280</v>
      </c>
      <c r="AA4620">
        <v>229780</v>
      </c>
      <c r="AB4620" t="s">
        <v>63</v>
      </c>
      <c r="AC4620" s="1">
        <v>37165</v>
      </c>
      <c r="AD4620">
        <v>44000</v>
      </c>
      <c r="AE4620">
        <v>1459</v>
      </c>
      <c r="AF4620">
        <v>454</v>
      </c>
      <c r="AG4620" t="s">
        <v>103</v>
      </c>
      <c r="AH4620" t="s">
        <v>76</v>
      </c>
      <c r="AI4620">
        <v>1</v>
      </c>
      <c r="AJ4620">
        <v>2003</v>
      </c>
      <c r="AK4620">
        <v>4</v>
      </c>
      <c r="AL4620">
        <v>2</v>
      </c>
      <c r="AM4620">
        <v>1</v>
      </c>
      <c r="AN4620">
        <v>2745</v>
      </c>
      <c r="AO4620">
        <v>32</v>
      </c>
      <c r="AP4620" t="s">
        <v>63</v>
      </c>
      <c r="AQ4620" t="s">
        <v>66</v>
      </c>
      <c r="AR4620">
        <v>4372</v>
      </c>
      <c r="AW4620" t="s">
        <v>22122</v>
      </c>
      <c r="AX4620" t="s">
        <v>22123</v>
      </c>
      <c r="AY4620" t="s">
        <v>22124</v>
      </c>
      <c r="AZ4620" t="s">
        <v>70</v>
      </c>
    </row>
    <row r="4621" spans="1:52" x14ac:dyDescent="0.3">
      <c r="A4621">
        <v>2118873</v>
      </c>
      <c r="B4621" t="s">
        <v>22125</v>
      </c>
      <c r="C4621" t="str">
        <f t="shared" si="534"/>
        <v>7492</v>
      </c>
      <c r="D4621" t="s">
        <v>20169</v>
      </c>
      <c r="E4621" t="str">
        <f>"0100"</f>
        <v>0100</v>
      </c>
      <c r="F4621" t="s">
        <v>54</v>
      </c>
      <c r="G4621" t="str">
        <f>"19"</f>
        <v>19</v>
      </c>
      <c r="H4621" t="s">
        <v>55</v>
      </c>
      <c r="I4621" t="s">
        <v>56</v>
      </c>
      <c r="J4621" t="s">
        <v>20170</v>
      </c>
      <c r="K4621">
        <v>1</v>
      </c>
      <c r="L4621">
        <v>269866</v>
      </c>
      <c r="M4621">
        <v>6.2</v>
      </c>
      <c r="N4621" t="str">
        <f t="shared" si="533"/>
        <v>0000</v>
      </c>
      <c r="O4621">
        <v>5198</v>
      </c>
      <c r="P4621" t="s">
        <v>58</v>
      </c>
      <c r="Q4621" t="s">
        <v>22126</v>
      </c>
      <c r="R4621" t="s">
        <v>140</v>
      </c>
      <c r="T4621" t="s">
        <v>61</v>
      </c>
      <c r="V4621" t="s">
        <v>22127</v>
      </c>
      <c r="W4621">
        <v>307923</v>
      </c>
      <c r="X4621">
        <v>79920</v>
      </c>
      <c r="Y4621">
        <v>228003</v>
      </c>
      <c r="Z4621">
        <v>274917</v>
      </c>
      <c r="AA4621">
        <v>249917</v>
      </c>
      <c r="AB4621" t="s">
        <v>63</v>
      </c>
      <c r="AC4621" s="1">
        <v>43117</v>
      </c>
      <c r="AD4621">
        <v>350000</v>
      </c>
      <c r="AE4621">
        <v>2876</v>
      </c>
      <c r="AF4621">
        <v>322</v>
      </c>
      <c r="AG4621" t="s">
        <v>64</v>
      </c>
      <c r="AH4621" t="s">
        <v>76</v>
      </c>
      <c r="AI4621">
        <v>1</v>
      </c>
      <c r="AJ4621">
        <v>1995</v>
      </c>
      <c r="AK4621">
        <v>3</v>
      </c>
      <c r="AL4621">
        <v>2</v>
      </c>
      <c r="AM4621">
        <v>1</v>
      </c>
      <c r="AN4621">
        <v>2181</v>
      </c>
      <c r="AO4621">
        <v>32</v>
      </c>
      <c r="AP4621" t="s">
        <v>63</v>
      </c>
      <c r="AQ4621" t="s">
        <v>66</v>
      </c>
      <c r="AR4621">
        <v>3295</v>
      </c>
      <c r="AW4621" t="s">
        <v>22128</v>
      </c>
      <c r="AX4621" t="s">
        <v>22129</v>
      </c>
      <c r="AY4621" t="s">
        <v>22130</v>
      </c>
      <c r="AZ4621" t="s">
        <v>22131</v>
      </c>
    </row>
    <row r="4622" spans="1:52" x14ac:dyDescent="0.3">
      <c r="A4622">
        <v>2119055</v>
      </c>
      <c r="B4622" t="s">
        <v>22132</v>
      </c>
      <c r="C4622" t="str">
        <f t="shared" si="534"/>
        <v>7492</v>
      </c>
      <c r="D4622" t="s">
        <v>20169</v>
      </c>
      <c r="E4622" t="str">
        <f>"0000"</f>
        <v>0000</v>
      </c>
      <c r="F4622" t="s">
        <v>108</v>
      </c>
      <c r="G4622" t="str">
        <f t="shared" ref="G4622:G4628" si="535">"18"</f>
        <v>18</v>
      </c>
      <c r="H4622" t="s">
        <v>55</v>
      </c>
      <c r="I4622" t="s">
        <v>56</v>
      </c>
      <c r="J4622" t="s">
        <v>20170</v>
      </c>
      <c r="K4622">
        <v>0</v>
      </c>
      <c r="L4622">
        <v>119999</v>
      </c>
      <c r="M4622">
        <v>2.75</v>
      </c>
      <c r="N4622" t="str">
        <f t="shared" si="533"/>
        <v>0000</v>
      </c>
      <c r="O4622">
        <v>5164</v>
      </c>
      <c r="P4622" t="s">
        <v>58</v>
      </c>
      <c r="Q4622" t="s">
        <v>4583</v>
      </c>
      <c r="R4622" t="s">
        <v>266</v>
      </c>
      <c r="T4622" t="s">
        <v>61</v>
      </c>
      <c r="V4622" t="s">
        <v>22133</v>
      </c>
      <c r="W4622">
        <v>28100</v>
      </c>
      <c r="X4622">
        <v>28100</v>
      </c>
      <c r="Y4622">
        <v>0</v>
      </c>
      <c r="Z4622">
        <v>28100</v>
      </c>
      <c r="AA4622">
        <v>28100</v>
      </c>
      <c r="AB4622" t="s">
        <v>72</v>
      </c>
      <c r="AC4622" s="1">
        <v>35827</v>
      </c>
      <c r="AD4622">
        <v>27000</v>
      </c>
      <c r="AE4622">
        <v>1231</v>
      </c>
      <c r="AF4622">
        <v>722</v>
      </c>
      <c r="AG4622" t="s">
        <v>103</v>
      </c>
      <c r="AH4622" t="s">
        <v>873</v>
      </c>
      <c r="AR4622">
        <v>0</v>
      </c>
      <c r="AW4622" t="s">
        <v>22134</v>
      </c>
      <c r="AX4622" t="s">
        <v>22135</v>
      </c>
      <c r="AY4622" t="s">
        <v>22136</v>
      </c>
      <c r="AZ4622" t="s">
        <v>22137</v>
      </c>
    </row>
    <row r="4623" spans="1:52" x14ac:dyDescent="0.3">
      <c r="A4623">
        <v>2119233</v>
      </c>
      <c r="B4623" t="s">
        <v>22138</v>
      </c>
      <c r="C4623" t="str">
        <f t="shared" si="534"/>
        <v>7492</v>
      </c>
      <c r="D4623" t="s">
        <v>20169</v>
      </c>
      <c r="E4623" t="str">
        <f>"0000"</f>
        <v>0000</v>
      </c>
      <c r="F4623" t="s">
        <v>108</v>
      </c>
      <c r="G4623" t="str">
        <f t="shared" si="535"/>
        <v>18</v>
      </c>
      <c r="H4623" t="s">
        <v>55</v>
      </c>
      <c r="I4623" t="s">
        <v>56</v>
      </c>
      <c r="J4623" t="s">
        <v>20170</v>
      </c>
      <c r="K4623">
        <v>0</v>
      </c>
      <c r="L4623">
        <v>121196</v>
      </c>
      <c r="M4623">
        <v>2.78</v>
      </c>
      <c r="N4623" t="str">
        <f t="shared" si="533"/>
        <v>0000</v>
      </c>
      <c r="O4623">
        <v>5283</v>
      </c>
      <c r="P4623" t="s">
        <v>58</v>
      </c>
      <c r="Q4623" t="s">
        <v>4583</v>
      </c>
      <c r="R4623" t="s">
        <v>266</v>
      </c>
      <c r="T4623" t="s">
        <v>61</v>
      </c>
      <c r="V4623" t="s">
        <v>22139</v>
      </c>
      <c r="W4623">
        <v>28380</v>
      </c>
      <c r="X4623">
        <v>28380</v>
      </c>
      <c r="Y4623">
        <v>0</v>
      </c>
      <c r="Z4623">
        <v>28380</v>
      </c>
      <c r="AA4623">
        <v>28380</v>
      </c>
      <c r="AB4623" t="s">
        <v>72</v>
      </c>
      <c r="AC4623" s="1">
        <v>37956</v>
      </c>
      <c r="AD4623">
        <v>35000</v>
      </c>
      <c r="AE4623">
        <v>1684</v>
      </c>
      <c r="AF4623">
        <v>1377</v>
      </c>
      <c r="AG4623" t="s">
        <v>103</v>
      </c>
      <c r="AH4623" t="s">
        <v>76</v>
      </c>
      <c r="AR4623">
        <v>0</v>
      </c>
      <c r="AW4623" t="s">
        <v>22140</v>
      </c>
      <c r="AX4623" t="s">
        <v>22141</v>
      </c>
      <c r="AY4623" t="s">
        <v>22142</v>
      </c>
      <c r="AZ4623" t="s">
        <v>22143</v>
      </c>
    </row>
    <row r="4624" spans="1:52" x14ac:dyDescent="0.3">
      <c r="A4624">
        <v>2119411</v>
      </c>
      <c r="B4624" t="s">
        <v>22144</v>
      </c>
      <c r="C4624" t="str">
        <f t="shared" si="534"/>
        <v>7492</v>
      </c>
      <c r="D4624" t="s">
        <v>20169</v>
      </c>
      <c r="E4624" t="str">
        <f>"0000"</f>
        <v>0000</v>
      </c>
      <c r="F4624" t="s">
        <v>108</v>
      </c>
      <c r="G4624" t="str">
        <f t="shared" si="535"/>
        <v>18</v>
      </c>
      <c r="H4624" t="s">
        <v>55</v>
      </c>
      <c r="I4624" t="s">
        <v>56</v>
      </c>
      <c r="J4624" t="s">
        <v>20170</v>
      </c>
      <c r="K4624">
        <v>0</v>
      </c>
      <c r="L4624">
        <v>142460</v>
      </c>
      <c r="M4624">
        <v>3.27</v>
      </c>
      <c r="N4624" t="str">
        <f t="shared" si="533"/>
        <v>0000</v>
      </c>
      <c r="O4624">
        <v>6328</v>
      </c>
      <c r="P4624" t="s">
        <v>58</v>
      </c>
      <c r="Q4624" t="s">
        <v>265</v>
      </c>
      <c r="R4624" t="s">
        <v>266</v>
      </c>
      <c r="T4624" t="s">
        <v>61</v>
      </c>
      <c r="V4624" t="s">
        <v>22145</v>
      </c>
      <c r="W4624">
        <v>33360</v>
      </c>
      <c r="X4624">
        <v>33360</v>
      </c>
      <c r="Y4624">
        <v>0</v>
      </c>
      <c r="Z4624">
        <v>33360</v>
      </c>
      <c r="AA4624">
        <v>33360</v>
      </c>
      <c r="AB4624" t="s">
        <v>72</v>
      </c>
      <c r="AR4624">
        <v>0</v>
      </c>
      <c r="AW4624" t="s">
        <v>22146</v>
      </c>
      <c r="AY4624" t="s">
        <v>22147</v>
      </c>
      <c r="AZ4624" t="s">
        <v>22148</v>
      </c>
    </row>
    <row r="4625" spans="1:52" x14ac:dyDescent="0.3">
      <c r="A4625">
        <v>2119772</v>
      </c>
      <c r="B4625" t="s">
        <v>22149</v>
      </c>
      <c r="C4625" t="str">
        <f t="shared" si="534"/>
        <v>7492</v>
      </c>
      <c r="D4625" t="s">
        <v>20169</v>
      </c>
      <c r="E4625" t="str">
        <f>"0100"</f>
        <v>0100</v>
      </c>
      <c r="F4625" t="s">
        <v>54</v>
      </c>
      <c r="G4625" t="str">
        <f t="shared" si="535"/>
        <v>18</v>
      </c>
      <c r="H4625" t="s">
        <v>55</v>
      </c>
      <c r="I4625" t="s">
        <v>56</v>
      </c>
      <c r="J4625" t="s">
        <v>20170</v>
      </c>
      <c r="K4625">
        <v>1</v>
      </c>
      <c r="L4625">
        <v>240000</v>
      </c>
      <c r="M4625">
        <v>5.51</v>
      </c>
      <c r="N4625" t="str">
        <f t="shared" si="533"/>
        <v>0000</v>
      </c>
      <c r="O4625">
        <v>5362</v>
      </c>
      <c r="P4625" t="s">
        <v>58</v>
      </c>
      <c r="Q4625" t="s">
        <v>20182</v>
      </c>
      <c r="R4625" t="s">
        <v>140</v>
      </c>
      <c r="T4625" t="s">
        <v>61</v>
      </c>
      <c r="V4625" t="s">
        <v>22150</v>
      </c>
      <c r="W4625">
        <v>350816</v>
      </c>
      <c r="X4625">
        <v>71070</v>
      </c>
      <c r="Y4625">
        <v>279746</v>
      </c>
      <c r="Z4625">
        <v>259522</v>
      </c>
      <c r="AA4625">
        <v>234522</v>
      </c>
      <c r="AB4625" t="s">
        <v>63</v>
      </c>
      <c r="AC4625" s="1">
        <v>35096</v>
      </c>
      <c r="AD4625">
        <v>25000</v>
      </c>
      <c r="AE4625">
        <v>1119</v>
      </c>
      <c r="AF4625">
        <v>801</v>
      </c>
      <c r="AG4625" t="s">
        <v>103</v>
      </c>
      <c r="AH4625" t="s">
        <v>76</v>
      </c>
      <c r="AI4625">
        <v>1</v>
      </c>
      <c r="AJ4625">
        <v>1996</v>
      </c>
      <c r="AK4625">
        <v>3</v>
      </c>
      <c r="AL4625">
        <v>2</v>
      </c>
      <c r="AN4625">
        <v>2706</v>
      </c>
      <c r="AO4625">
        <v>32</v>
      </c>
      <c r="AP4625" t="s">
        <v>63</v>
      </c>
      <c r="AQ4625" t="s">
        <v>66</v>
      </c>
      <c r="AR4625">
        <v>4464</v>
      </c>
      <c r="AW4625" t="s">
        <v>22151</v>
      </c>
      <c r="AX4625" t="s">
        <v>22152</v>
      </c>
      <c r="AY4625" t="s">
        <v>22153</v>
      </c>
      <c r="AZ4625" t="s">
        <v>70</v>
      </c>
    </row>
    <row r="4626" spans="1:52" x14ac:dyDescent="0.3">
      <c r="A4626">
        <v>2120029</v>
      </c>
      <c r="B4626" t="s">
        <v>22154</v>
      </c>
      <c r="C4626" t="str">
        <f t="shared" si="534"/>
        <v>7492</v>
      </c>
      <c r="D4626" t="s">
        <v>20169</v>
      </c>
      <c r="E4626" t="str">
        <f>"0100"</f>
        <v>0100</v>
      </c>
      <c r="F4626" t="s">
        <v>54</v>
      </c>
      <c r="G4626" t="str">
        <f t="shared" si="535"/>
        <v>18</v>
      </c>
      <c r="H4626" t="s">
        <v>55</v>
      </c>
      <c r="I4626" t="s">
        <v>56</v>
      </c>
      <c r="J4626" t="s">
        <v>20170</v>
      </c>
      <c r="K4626">
        <v>1</v>
      </c>
      <c r="L4626">
        <v>254356</v>
      </c>
      <c r="M4626">
        <v>5.84</v>
      </c>
      <c r="N4626" t="str">
        <f t="shared" si="533"/>
        <v>0000</v>
      </c>
      <c r="O4626">
        <v>3610</v>
      </c>
      <c r="P4626" t="s">
        <v>72</v>
      </c>
      <c r="Q4626" t="s">
        <v>20433</v>
      </c>
      <c r="R4626" t="s">
        <v>88</v>
      </c>
      <c r="T4626" t="s">
        <v>61</v>
      </c>
      <c r="V4626" t="s">
        <v>22155</v>
      </c>
      <c r="W4626">
        <v>422552</v>
      </c>
      <c r="X4626">
        <v>75330</v>
      </c>
      <c r="Y4626">
        <v>347222</v>
      </c>
      <c r="Z4626">
        <v>381719</v>
      </c>
      <c r="AA4626">
        <v>356719</v>
      </c>
      <c r="AB4626" t="s">
        <v>63</v>
      </c>
      <c r="AC4626" s="1">
        <v>40483</v>
      </c>
      <c r="AD4626">
        <v>97000</v>
      </c>
      <c r="AE4626">
        <v>2394</v>
      </c>
      <c r="AF4626">
        <v>736</v>
      </c>
      <c r="AG4626" t="s">
        <v>103</v>
      </c>
      <c r="AH4626" t="s">
        <v>1821</v>
      </c>
      <c r="AI4626">
        <v>1</v>
      </c>
      <c r="AJ4626">
        <v>2013</v>
      </c>
      <c r="AK4626">
        <v>3</v>
      </c>
      <c r="AL4626">
        <v>2</v>
      </c>
      <c r="AN4626">
        <v>2733</v>
      </c>
      <c r="AO4626">
        <v>32</v>
      </c>
      <c r="AP4626" t="s">
        <v>63</v>
      </c>
      <c r="AQ4626" t="s">
        <v>66</v>
      </c>
      <c r="AR4626">
        <v>4400</v>
      </c>
      <c r="AW4626" t="s">
        <v>22156</v>
      </c>
      <c r="AY4626" t="s">
        <v>22157</v>
      </c>
      <c r="AZ4626" t="s">
        <v>70</v>
      </c>
    </row>
    <row r="4627" spans="1:52" x14ac:dyDescent="0.3">
      <c r="A4627">
        <v>2120151</v>
      </c>
      <c r="B4627" t="s">
        <v>22158</v>
      </c>
      <c r="C4627" t="str">
        <f t="shared" si="534"/>
        <v>7492</v>
      </c>
      <c r="D4627" t="s">
        <v>20169</v>
      </c>
      <c r="E4627" t="str">
        <f>"0100"</f>
        <v>0100</v>
      </c>
      <c r="F4627" t="s">
        <v>54</v>
      </c>
      <c r="G4627" t="str">
        <f t="shared" si="535"/>
        <v>18</v>
      </c>
      <c r="H4627" t="s">
        <v>55</v>
      </c>
      <c r="I4627" t="s">
        <v>56</v>
      </c>
      <c r="J4627" t="s">
        <v>20170</v>
      </c>
      <c r="K4627">
        <v>1</v>
      </c>
      <c r="L4627">
        <v>239999</v>
      </c>
      <c r="M4627">
        <v>5.51</v>
      </c>
      <c r="N4627" t="str">
        <f t="shared" si="533"/>
        <v>0000</v>
      </c>
      <c r="O4627">
        <v>3685</v>
      </c>
      <c r="P4627" t="s">
        <v>72</v>
      </c>
      <c r="Q4627" t="s">
        <v>20433</v>
      </c>
      <c r="R4627" t="s">
        <v>88</v>
      </c>
      <c r="T4627" t="s">
        <v>61</v>
      </c>
      <c r="V4627" t="s">
        <v>22159</v>
      </c>
      <c r="W4627">
        <v>320936</v>
      </c>
      <c r="X4627">
        <v>71070</v>
      </c>
      <c r="Y4627">
        <v>249866</v>
      </c>
      <c r="Z4627">
        <v>320936</v>
      </c>
      <c r="AA4627">
        <v>320936</v>
      </c>
      <c r="AB4627" t="s">
        <v>72</v>
      </c>
      <c r="AC4627" s="1">
        <v>43578</v>
      </c>
      <c r="AD4627">
        <v>350000</v>
      </c>
      <c r="AE4627">
        <v>2975</v>
      </c>
      <c r="AF4627">
        <v>938</v>
      </c>
      <c r="AG4627" t="s">
        <v>64</v>
      </c>
      <c r="AH4627" t="s">
        <v>76</v>
      </c>
      <c r="AI4627">
        <v>1</v>
      </c>
      <c r="AJ4627">
        <v>1990</v>
      </c>
      <c r="AK4627">
        <v>3</v>
      </c>
      <c r="AL4627">
        <v>2</v>
      </c>
      <c r="AN4627">
        <v>2872</v>
      </c>
      <c r="AO4627">
        <v>32</v>
      </c>
      <c r="AP4627" t="s">
        <v>63</v>
      </c>
      <c r="AQ4627" t="s">
        <v>66</v>
      </c>
      <c r="AR4627">
        <v>3794</v>
      </c>
      <c r="AW4627" t="s">
        <v>22160</v>
      </c>
      <c r="AY4627" t="s">
        <v>22161</v>
      </c>
      <c r="AZ4627" t="s">
        <v>70</v>
      </c>
    </row>
    <row r="4628" spans="1:52" x14ac:dyDescent="0.3">
      <c r="A4628">
        <v>2126493</v>
      </c>
      <c r="B4628" t="s">
        <v>22162</v>
      </c>
      <c r="C4628" t="str">
        <f t="shared" si="534"/>
        <v>7492</v>
      </c>
      <c r="D4628" t="s">
        <v>20169</v>
      </c>
      <c r="E4628" t="str">
        <f>"0100"</f>
        <v>0100</v>
      </c>
      <c r="F4628" t="s">
        <v>54</v>
      </c>
      <c r="G4628" t="str">
        <f t="shared" si="535"/>
        <v>18</v>
      </c>
      <c r="H4628" t="s">
        <v>55</v>
      </c>
      <c r="I4628" t="s">
        <v>56</v>
      </c>
      <c r="J4628" t="s">
        <v>20170</v>
      </c>
      <c r="K4628">
        <v>1</v>
      </c>
      <c r="L4628">
        <v>243912</v>
      </c>
      <c r="M4628">
        <v>5.6</v>
      </c>
      <c r="N4628" t="str">
        <f t="shared" si="533"/>
        <v>0000</v>
      </c>
      <c r="O4628">
        <v>3746</v>
      </c>
      <c r="P4628" t="s">
        <v>72</v>
      </c>
      <c r="Q4628" t="s">
        <v>20615</v>
      </c>
      <c r="R4628" t="s">
        <v>88</v>
      </c>
      <c r="T4628" t="s">
        <v>61</v>
      </c>
      <c r="V4628" t="s">
        <v>22163</v>
      </c>
      <c r="W4628">
        <v>391732</v>
      </c>
      <c r="X4628">
        <v>72230</v>
      </c>
      <c r="Y4628">
        <v>319502</v>
      </c>
      <c r="Z4628">
        <v>328376</v>
      </c>
      <c r="AA4628">
        <v>303376</v>
      </c>
      <c r="AB4628" t="s">
        <v>63</v>
      </c>
      <c r="AC4628" s="1">
        <v>41548</v>
      </c>
      <c r="AD4628">
        <v>410000</v>
      </c>
      <c r="AE4628">
        <v>2582</v>
      </c>
      <c r="AF4628">
        <v>1592</v>
      </c>
      <c r="AG4628" t="s">
        <v>64</v>
      </c>
      <c r="AH4628" t="s">
        <v>76</v>
      </c>
      <c r="AI4628">
        <v>1</v>
      </c>
      <c r="AJ4628">
        <v>2004</v>
      </c>
      <c r="AK4628">
        <v>4</v>
      </c>
      <c r="AL4628">
        <v>3</v>
      </c>
      <c r="AN4628">
        <v>3286</v>
      </c>
      <c r="AO4628">
        <v>32</v>
      </c>
      <c r="AP4628" t="s">
        <v>63</v>
      </c>
      <c r="AQ4628" t="s">
        <v>66</v>
      </c>
      <c r="AR4628">
        <v>4721</v>
      </c>
      <c r="AW4628" t="s">
        <v>22164</v>
      </c>
      <c r="AX4628" t="s">
        <v>22165</v>
      </c>
      <c r="AY4628" t="s">
        <v>22166</v>
      </c>
      <c r="AZ4628" t="s">
        <v>70</v>
      </c>
    </row>
    <row r="4629" spans="1:52" x14ac:dyDescent="0.3">
      <c r="A4629">
        <v>2126868</v>
      </c>
      <c r="B4629" t="s">
        <v>22167</v>
      </c>
      <c r="C4629" t="str">
        <f t="shared" si="534"/>
        <v>7492</v>
      </c>
      <c r="D4629" t="s">
        <v>20169</v>
      </c>
      <c r="E4629" t="str">
        <f>"0000"</f>
        <v>0000</v>
      </c>
      <c r="F4629" t="s">
        <v>108</v>
      </c>
      <c r="G4629" t="str">
        <f>"17"</f>
        <v>17</v>
      </c>
      <c r="H4629" t="s">
        <v>55</v>
      </c>
      <c r="I4629" t="s">
        <v>56</v>
      </c>
      <c r="J4629" t="s">
        <v>20170</v>
      </c>
      <c r="K4629">
        <v>0</v>
      </c>
      <c r="L4629">
        <v>240000</v>
      </c>
      <c r="M4629">
        <v>5.51</v>
      </c>
      <c r="N4629" t="str">
        <f t="shared" si="533"/>
        <v>0000</v>
      </c>
      <c r="O4629">
        <v>3747</v>
      </c>
      <c r="P4629" t="s">
        <v>72</v>
      </c>
      <c r="Q4629" t="s">
        <v>20615</v>
      </c>
      <c r="R4629" t="s">
        <v>88</v>
      </c>
      <c r="T4629" t="s">
        <v>61</v>
      </c>
      <c r="V4629" t="s">
        <v>22168</v>
      </c>
      <c r="W4629">
        <v>71070</v>
      </c>
      <c r="X4629">
        <v>71070</v>
      </c>
      <c r="Y4629">
        <v>0</v>
      </c>
      <c r="Z4629">
        <v>71070</v>
      </c>
      <c r="AA4629">
        <v>71070</v>
      </c>
      <c r="AB4629" t="s">
        <v>72</v>
      </c>
      <c r="AC4629" s="1">
        <v>36251</v>
      </c>
      <c r="AD4629">
        <v>84000</v>
      </c>
      <c r="AE4629">
        <v>1302</v>
      </c>
      <c r="AF4629">
        <v>188</v>
      </c>
      <c r="AG4629" t="s">
        <v>103</v>
      </c>
      <c r="AH4629" t="s">
        <v>570</v>
      </c>
      <c r="AR4629">
        <v>0</v>
      </c>
      <c r="AW4629" t="s">
        <v>20623</v>
      </c>
      <c r="AX4629" t="s">
        <v>20624</v>
      </c>
      <c r="AY4629" t="s">
        <v>20625</v>
      </c>
      <c r="AZ4629" t="s">
        <v>22169</v>
      </c>
    </row>
    <row r="4630" spans="1:52" x14ac:dyDescent="0.3">
      <c r="A4630">
        <v>2127112</v>
      </c>
      <c r="B4630" t="s">
        <v>22170</v>
      </c>
      <c r="C4630" t="str">
        <f t="shared" si="534"/>
        <v>7492</v>
      </c>
      <c r="D4630" t="s">
        <v>20169</v>
      </c>
      <c r="E4630" t="str">
        <f>"0100"</f>
        <v>0100</v>
      </c>
      <c r="F4630" t="s">
        <v>54</v>
      </c>
      <c r="G4630" t="str">
        <f>"17"</f>
        <v>17</v>
      </c>
      <c r="H4630" t="s">
        <v>55</v>
      </c>
      <c r="I4630" t="s">
        <v>56</v>
      </c>
      <c r="J4630" t="s">
        <v>20170</v>
      </c>
      <c r="K4630">
        <v>1</v>
      </c>
      <c r="L4630">
        <v>240001</v>
      </c>
      <c r="M4630">
        <v>5.51</v>
      </c>
      <c r="N4630" t="str">
        <f t="shared" si="533"/>
        <v>0000</v>
      </c>
      <c r="O4630">
        <v>3674</v>
      </c>
      <c r="P4630" t="s">
        <v>72</v>
      </c>
      <c r="Q4630" t="s">
        <v>22171</v>
      </c>
      <c r="R4630" t="s">
        <v>140</v>
      </c>
      <c r="T4630" t="s">
        <v>61</v>
      </c>
      <c r="V4630" t="s">
        <v>22172</v>
      </c>
      <c r="W4630">
        <v>429309</v>
      </c>
      <c r="X4630">
        <v>71080</v>
      </c>
      <c r="Y4630">
        <v>358229</v>
      </c>
      <c r="Z4630">
        <v>345821</v>
      </c>
      <c r="AA4630">
        <v>315821</v>
      </c>
      <c r="AB4630" t="s">
        <v>63</v>
      </c>
      <c r="AC4630" s="1">
        <v>36281</v>
      </c>
      <c r="AD4630">
        <v>38000</v>
      </c>
      <c r="AE4630">
        <v>1312</v>
      </c>
      <c r="AF4630">
        <v>234</v>
      </c>
      <c r="AG4630" t="s">
        <v>103</v>
      </c>
      <c r="AH4630" t="s">
        <v>76</v>
      </c>
      <c r="AI4630">
        <v>2</v>
      </c>
      <c r="AJ4630">
        <v>2007</v>
      </c>
      <c r="AK4630">
        <v>4</v>
      </c>
      <c r="AL4630">
        <v>2</v>
      </c>
      <c r="AM4630">
        <v>1</v>
      </c>
      <c r="AN4630">
        <v>3634</v>
      </c>
      <c r="AO4630">
        <v>32</v>
      </c>
      <c r="AP4630" t="s">
        <v>63</v>
      </c>
      <c r="AQ4630" t="s">
        <v>66</v>
      </c>
      <c r="AR4630">
        <v>4621</v>
      </c>
      <c r="AW4630" t="s">
        <v>22173</v>
      </c>
      <c r="AX4630" t="s">
        <v>22174</v>
      </c>
      <c r="AY4630" t="s">
        <v>22175</v>
      </c>
      <c r="AZ4630" t="s">
        <v>1571</v>
      </c>
    </row>
    <row r="4631" spans="1:52" x14ac:dyDescent="0.3">
      <c r="A4631">
        <v>2118792</v>
      </c>
      <c r="B4631" t="s">
        <v>22176</v>
      </c>
      <c r="C4631" t="str">
        <f t="shared" si="534"/>
        <v>7492</v>
      </c>
      <c r="D4631" t="s">
        <v>20169</v>
      </c>
      <c r="E4631" t="str">
        <f>"0000"</f>
        <v>0000</v>
      </c>
      <c r="F4631" t="s">
        <v>108</v>
      </c>
      <c r="G4631" t="str">
        <f>"19"</f>
        <v>19</v>
      </c>
      <c r="H4631" t="s">
        <v>55</v>
      </c>
      <c r="I4631" t="s">
        <v>56</v>
      </c>
      <c r="J4631" t="s">
        <v>20170</v>
      </c>
      <c r="K4631">
        <v>0</v>
      </c>
      <c r="L4631">
        <v>266911</v>
      </c>
      <c r="M4631">
        <v>6.13</v>
      </c>
      <c r="N4631" t="str">
        <f t="shared" si="533"/>
        <v>0000</v>
      </c>
      <c r="O4631">
        <v>5149</v>
      </c>
      <c r="P4631" t="s">
        <v>58</v>
      </c>
      <c r="Q4631" t="s">
        <v>21683</v>
      </c>
      <c r="R4631" t="s">
        <v>140</v>
      </c>
      <c r="T4631" t="s">
        <v>61</v>
      </c>
      <c r="V4631" t="s">
        <v>22177</v>
      </c>
      <c r="W4631">
        <v>79040</v>
      </c>
      <c r="X4631">
        <v>79040</v>
      </c>
      <c r="Y4631">
        <v>0</v>
      </c>
      <c r="Z4631">
        <v>79040</v>
      </c>
      <c r="AA4631">
        <v>79040</v>
      </c>
      <c r="AB4631" t="s">
        <v>72</v>
      </c>
      <c r="AC4631" s="1">
        <v>36923</v>
      </c>
      <c r="AD4631">
        <v>40000</v>
      </c>
      <c r="AE4631">
        <v>1415</v>
      </c>
      <c r="AF4631">
        <v>1754</v>
      </c>
      <c r="AG4631" t="s">
        <v>103</v>
      </c>
      <c r="AH4631" t="s">
        <v>65</v>
      </c>
      <c r="AR4631">
        <v>0</v>
      </c>
      <c r="AW4631" t="s">
        <v>5864</v>
      </c>
      <c r="AX4631" t="s">
        <v>5865</v>
      </c>
      <c r="AY4631" t="s">
        <v>5866</v>
      </c>
      <c r="AZ4631" t="s">
        <v>70</v>
      </c>
    </row>
    <row r="4632" spans="1:52" x14ac:dyDescent="0.3">
      <c r="A4632">
        <v>2119080</v>
      </c>
      <c r="B4632" t="s">
        <v>22178</v>
      </c>
      <c r="C4632" t="str">
        <f t="shared" si="534"/>
        <v>7492</v>
      </c>
      <c r="D4632" t="s">
        <v>20169</v>
      </c>
      <c r="E4632" t="str">
        <f>"0000"</f>
        <v>0000</v>
      </c>
      <c r="F4632" t="s">
        <v>108</v>
      </c>
      <c r="G4632" t="str">
        <f>"18"</f>
        <v>18</v>
      </c>
      <c r="H4632" t="s">
        <v>55</v>
      </c>
      <c r="I4632" t="s">
        <v>56</v>
      </c>
      <c r="J4632" t="s">
        <v>20170</v>
      </c>
      <c r="K4632">
        <v>0</v>
      </c>
      <c r="L4632">
        <v>120000</v>
      </c>
      <c r="M4632">
        <v>2.75</v>
      </c>
      <c r="N4632" t="str">
        <f t="shared" si="533"/>
        <v>0000</v>
      </c>
      <c r="O4632">
        <v>5050</v>
      </c>
      <c r="P4632" t="s">
        <v>58</v>
      </c>
      <c r="Q4632" t="s">
        <v>4583</v>
      </c>
      <c r="R4632" t="s">
        <v>266</v>
      </c>
      <c r="T4632" t="s">
        <v>61</v>
      </c>
      <c r="V4632" t="s">
        <v>22179</v>
      </c>
      <c r="W4632">
        <v>28100</v>
      </c>
      <c r="X4632">
        <v>28100</v>
      </c>
      <c r="Y4632">
        <v>0</v>
      </c>
      <c r="Z4632">
        <v>28100</v>
      </c>
      <c r="AA4632">
        <v>28100</v>
      </c>
      <c r="AB4632" t="s">
        <v>72</v>
      </c>
      <c r="AC4632" s="1">
        <v>33239</v>
      </c>
      <c r="AD4632">
        <v>27200</v>
      </c>
      <c r="AE4632">
        <v>886</v>
      </c>
      <c r="AF4632">
        <v>1386</v>
      </c>
      <c r="AG4632" t="s">
        <v>103</v>
      </c>
      <c r="AH4632" t="s">
        <v>873</v>
      </c>
      <c r="AR4632">
        <v>0</v>
      </c>
      <c r="AW4632" t="s">
        <v>22180</v>
      </c>
      <c r="AY4632" t="s">
        <v>22181</v>
      </c>
      <c r="AZ4632" t="s">
        <v>20210</v>
      </c>
    </row>
    <row r="4633" spans="1:52" x14ac:dyDescent="0.3">
      <c r="A4633">
        <v>2119136</v>
      </c>
      <c r="B4633" t="s">
        <v>22182</v>
      </c>
      <c r="C4633" t="str">
        <f t="shared" si="534"/>
        <v>7492</v>
      </c>
      <c r="D4633" t="s">
        <v>20169</v>
      </c>
      <c r="E4633" t="str">
        <f>"0100"</f>
        <v>0100</v>
      </c>
      <c r="F4633" t="s">
        <v>54</v>
      </c>
      <c r="G4633" t="str">
        <f>"17"</f>
        <v>17</v>
      </c>
      <c r="H4633" t="s">
        <v>55</v>
      </c>
      <c r="I4633" t="s">
        <v>56</v>
      </c>
      <c r="J4633" t="s">
        <v>20170</v>
      </c>
      <c r="K4633">
        <v>1</v>
      </c>
      <c r="L4633">
        <v>130690</v>
      </c>
      <c r="M4633">
        <v>3</v>
      </c>
      <c r="N4633" t="str">
        <f t="shared" si="533"/>
        <v>0000</v>
      </c>
      <c r="O4633">
        <v>4882</v>
      </c>
      <c r="P4633" t="s">
        <v>58</v>
      </c>
      <c r="Q4633" t="s">
        <v>4583</v>
      </c>
      <c r="R4633" t="s">
        <v>266</v>
      </c>
      <c r="T4633" t="s">
        <v>61</v>
      </c>
      <c r="V4633" t="s">
        <v>22183</v>
      </c>
      <c r="W4633">
        <v>246264</v>
      </c>
      <c r="X4633">
        <v>30600</v>
      </c>
      <c r="Y4633">
        <v>215664</v>
      </c>
      <c r="Z4633">
        <v>198582</v>
      </c>
      <c r="AA4633">
        <v>173582</v>
      </c>
      <c r="AB4633" t="s">
        <v>63</v>
      </c>
      <c r="AC4633" s="1">
        <v>39661</v>
      </c>
      <c r="AD4633">
        <v>252000</v>
      </c>
      <c r="AE4633">
        <v>2248</v>
      </c>
      <c r="AF4633">
        <v>613</v>
      </c>
      <c r="AG4633" t="s">
        <v>64</v>
      </c>
      <c r="AH4633" t="s">
        <v>65</v>
      </c>
      <c r="AI4633">
        <v>1</v>
      </c>
      <c r="AJ4633">
        <v>1997</v>
      </c>
      <c r="AK4633">
        <v>3</v>
      </c>
      <c r="AL4633">
        <v>2</v>
      </c>
      <c r="AN4633">
        <v>2140</v>
      </c>
      <c r="AO4633">
        <v>32</v>
      </c>
      <c r="AP4633" t="s">
        <v>63</v>
      </c>
      <c r="AQ4633" t="s">
        <v>66</v>
      </c>
      <c r="AR4633">
        <v>3160</v>
      </c>
      <c r="AW4633" t="s">
        <v>22184</v>
      </c>
      <c r="AY4633" t="s">
        <v>22185</v>
      </c>
      <c r="AZ4633" t="s">
        <v>22186</v>
      </c>
    </row>
    <row r="4634" spans="1:52" x14ac:dyDescent="0.3">
      <c r="A4634">
        <v>2119586</v>
      </c>
      <c r="B4634" t="s">
        <v>22187</v>
      </c>
      <c r="C4634" t="str">
        <f t="shared" si="534"/>
        <v>7492</v>
      </c>
      <c r="D4634" t="s">
        <v>20169</v>
      </c>
      <c r="E4634" t="str">
        <f>"0000"</f>
        <v>0000</v>
      </c>
      <c r="F4634" t="s">
        <v>108</v>
      </c>
      <c r="G4634" t="str">
        <f>"18"</f>
        <v>18</v>
      </c>
      <c r="H4634" t="s">
        <v>55</v>
      </c>
      <c r="I4634" t="s">
        <v>56</v>
      </c>
      <c r="J4634" t="s">
        <v>20170</v>
      </c>
      <c r="K4634">
        <v>0</v>
      </c>
      <c r="L4634">
        <v>120000</v>
      </c>
      <c r="M4634">
        <v>2.75</v>
      </c>
      <c r="N4634" t="str">
        <f t="shared" si="533"/>
        <v>0000</v>
      </c>
      <c r="O4634">
        <v>6308</v>
      </c>
      <c r="P4634" t="s">
        <v>58</v>
      </c>
      <c r="Q4634" t="s">
        <v>265</v>
      </c>
      <c r="R4634" t="s">
        <v>266</v>
      </c>
      <c r="T4634" t="s">
        <v>61</v>
      </c>
      <c r="V4634" t="s">
        <v>22188</v>
      </c>
      <c r="W4634">
        <v>28100</v>
      </c>
      <c r="X4634">
        <v>28100</v>
      </c>
      <c r="Y4634">
        <v>0</v>
      </c>
      <c r="Z4634">
        <v>28100</v>
      </c>
      <c r="AA4634">
        <v>28100</v>
      </c>
      <c r="AB4634" t="s">
        <v>72</v>
      </c>
      <c r="AC4634" s="1">
        <v>33270</v>
      </c>
      <c r="AD4634">
        <v>33300</v>
      </c>
      <c r="AE4634">
        <v>888</v>
      </c>
      <c r="AF4634">
        <v>210</v>
      </c>
      <c r="AG4634" t="s">
        <v>103</v>
      </c>
      <c r="AH4634" t="s">
        <v>221</v>
      </c>
      <c r="AR4634">
        <v>0</v>
      </c>
      <c r="AW4634" t="s">
        <v>22189</v>
      </c>
      <c r="AY4634" t="s">
        <v>22190</v>
      </c>
      <c r="AZ4634" t="s">
        <v>22191</v>
      </c>
    </row>
    <row r="4635" spans="1:52" x14ac:dyDescent="0.3">
      <c r="A4635">
        <v>2119608</v>
      </c>
      <c r="B4635" t="s">
        <v>22192</v>
      </c>
      <c r="C4635" t="str">
        <f t="shared" si="534"/>
        <v>7492</v>
      </c>
      <c r="D4635" t="s">
        <v>20169</v>
      </c>
      <c r="E4635" t="str">
        <f>"0100"</f>
        <v>0100</v>
      </c>
      <c r="F4635" t="s">
        <v>54</v>
      </c>
      <c r="G4635" t="str">
        <f>"18"</f>
        <v>18</v>
      </c>
      <c r="H4635" t="s">
        <v>55</v>
      </c>
      <c r="I4635" t="s">
        <v>56</v>
      </c>
      <c r="J4635" t="s">
        <v>20170</v>
      </c>
      <c r="K4635">
        <v>1</v>
      </c>
      <c r="L4635">
        <v>120023</v>
      </c>
      <c r="M4635">
        <v>2.76</v>
      </c>
      <c r="N4635" t="str">
        <f t="shared" si="533"/>
        <v>0000</v>
      </c>
      <c r="O4635">
        <v>6316</v>
      </c>
      <c r="P4635" t="s">
        <v>58</v>
      </c>
      <c r="Q4635" t="s">
        <v>265</v>
      </c>
      <c r="R4635" t="s">
        <v>266</v>
      </c>
      <c r="T4635" t="s">
        <v>61</v>
      </c>
      <c r="V4635" t="s">
        <v>22193</v>
      </c>
      <c r="W4635">
        <v>390066</v>
      </c>
      <c r="X4635">
        <v>28100</v>
      </c>
      <c r="Y4635">
        <v>361966</v>
      </c>
      <c r="Z4635">
        <v>390066</v>
      </c>
      <c r="AA4635">
        <v>390066</v>
      </c>
      <c r="AB4635" t="s">
        <v>63</v>
      </c>
      <c r="AC4635" s="1">
        <v>43595</v>
      </c>
      <c r="AD4635">
        <v>475000</v>
      </c>
      <c r="AE4635">
        <v>2976</v>
      </c>
      <c r="AF4635">
        <v>321</v>
      </c>
      <c r="AG4635" t="s">
        <v>64</v>
      </c>
      <c r="AH4635" t="s">
        <v>76</v>
      </c>
      <c r="AI4635">
        <v>1</v>
      </c>
      <c r="AJ4635">
        <v>2016</v>
      </c>
      <c r="AK4635">
        <v>4</v>
      </c>
      <c r="AL4635">
        <v>3</v>
      </c>
      <c r="AN4635">
        <v>3403</v>
      </c>
      <c r="AO4635">
        <v>32</v>
      </c>
      <c r="AP4635" t="s">
        <v>63</v>
      </c>
      <c r="AQ4635" t="s">
        <v>66</v>
      </c>
      <c r="AR4635">
        <v>4516</v>
      </c>
      <c r="AW4635" t="s">
        <v>22194</v>
      </c>
      <c r="AX4635" t="s">
        <v>22195</v>
      </c>
      <c r="AY4635" t="s">
        <v>21251</v>
      </c>
      <c r="AZ4635" t="s">
        <v>70</v>
      </c>
    </row>
    <row r="4636" spans="1:52" x14ac:dyDescent="0.3">
      <c r="A4636">
        <v>2119675</v>
      </c>
      <c r="B4636" t="s">
        <v>22196</v>
      </c>
      <c r="C4636" t="str">
        <f t="shared" si="534"/>
        <v>7492</v>
      </c>
      <c r="D4636" t="s">
        <v>20169</v>
      </c>
      <c r="E4636" t="str">
        <f>"0000"</f>
        <v>0000</v>
      </c>
      <c r="F4636" t="s">
        <v>108</v>
      </c>
      <c r="G4636" t="str">
        <f>"18"</f>
        <v>18</v>
      </c>
      <c r="H4636" t="s">
        <v>55</v>
      </c>
      <c r="I4636" t="s">
        <v>56</v>
      </c>
      <c r="J4636" t="s">
        <v>20170</v>
      </c>
      <c r="K4636">
        <v>0</v>
      </c>
      <c r="L4636">
        <v>240000</v>
      </c>
      <c r="M4636">
        <v>5.51</v>
      </c>
      <c r="N4636" t="str">
        <f t="shared" si="533"/>
        <v>0000</v>
      </c>
      <c r="O4636">
        <v>5512</v>
      </c>
      <c r="P4636" t="s">
        <v>58</v>
      </c>
      <c r="Q4636" t="s">
        <v>20182</v>
      </c>
      <c r="R4636" t="s">
        <v>140</v>
      </c>
      <c r="T4636" t="s">
        <v>61</v>
      </c>
      <c r="V4636" t="s">
        <v>22197</v>
      </c>
      <c r="W4636">
        <v>71070</v>
      </c>
      <c r="X4636">
        <v>71070</v>
      </c>
      <c r="Y4636">
        <v>0</v>
      </c>
      <c r="Z4636">
        <v>71070</v>
      </c>
      <c r="AA4636">
        <v>71070</v>
      </c>
      <c r="AB4636" t="s">
        <v>72</v>
      </c>
      <c r="AC4636" s="1">
        <v>36495</v>
      </c>
      <c r="AD4636">
        <v>45000</v>
      </c>
      <c r="AE4636">
        <v>1339</v>
      </c>
      <c r="AF4636">
        <v>1908</v>
      </c>
      <c r="AG4636" t="s">
        <v>103</v>
      </c>
      <c r="AH4636" t="s">
        <v>76</v>
      </c>
      <c r="AR4636">
        <v>0</v>
      </c>
      <c r="AW4636" t="s">
        <v>22198</v>
      </c>
      <c r="AX4636" t="s">
        <v>897</v>
      </c>
      <c r="AY4636" t="s">
        <v>20295</v>
      </c>
      <c r="AZ4636" t="s">
        <v>70</v>
      </c>
    </row>
    <row r="4637" spans="1:52" x14ac:dyDescent="0.3">
      <c r="A4637">
        <v>2119896</v>
      </c>
      <c r="B4637" t="s">
        <v>22199</v>
      </c>
      <c r="C4637" t="str">
        <f t="shared" si="534"/>
        <v>7492</v>
      </c>
      <c r="D4637" t="s">
        <v>20169</v>
      </c>
      <c r="E4637" t="str">
        <f>"0100"</f>
        <v>0100</v>
      </c>
      <c r="F4637" t="s">
        <v>54</v>
      </c>
      <c r="G4637" t="str">
        <f>"18"</f>
        <v>18</v>
      </c>
      <c r="H4637" t="s">
        <v>55</v>
      </c>
      <c r="I4637" t="s">
        <v>56</v>
      </c>
      <c r="J4637" t="s">
        <v>20170</v>
      </c>
      <c r="K4637">
        <v>1</v>
      </c>
      <c r="L4637">
        <v>248981</v>
      </c>
      <c r="M4637">
        <v>5.72</v>
      </c>
      <c r="N4637" t="str">
        <f t="shared" si="533"/>
        <v>0000</v>
      </c>
      <c r="O4637">
        <v>5335</v>
      </c>
      <c r="P4637" t="s">
        <v>58</v>
      </c>
      <c r="Q4637" t="s">
        <v>20187</v>
      </c>
      <c r="R4637" t="s">
        <v>140</v>
      </c>
      <c r="T4637" t="s">
        <v>61</v>
      </c>
      <c r="V4637" t="s">
        <v>22200</v>
      </c>
      <c r="W4637">
        <v>401567</v>
      </c>
      <c r="X4637">
        <v>73730</v>
      </c>
      <c r="Y4637">
        <v>327837</v>
      </c>
      <c r="Z4637">
        <v>401567</v>
      </c>
      <c r="AA4637">
        <v>376567</v>
      </c>
      <c r="AB4637" t="s">
        <v>63</v>
      </c>
      <c r="AC4637" s="1">
        <v>43606</v>
      </c>
      <c r="AD4637">
        <v>550000</v>
      </c>
      <c r="AE4637">
        <v>2977</v>
      </c>
      <c r="AF4637">
        <v>2436</v>
      </c>
      <c r="AG4637" t="s">
        <v>64</v>
      </c>
      <c r="AH4637" t="s">
        <v>76</v>
      </c>
      <c r="AI4637">
        <v>1</v>
      </c>
      <c r="AJ4637">
        <v>1999</v>
      </c>
      <c r="AK4637">
        <v>4</v>
      </c>
      <c r="AL4637">
        <v>3</v>
      </c>
      <c r="AN4637">
        <v>3013</v>
      </c>
      <c r="AO4637">
        <v>32</v>
      </c>
      <c r="AP4637" t="s">
        <v>63</v>
      </c>
      <c r="AQ4637" t="s">
        <v>66</v>
      </c>
      <c r="AR4637">
        <v>4537</v>
      </c>
      <c r="AW4637" t="s">
        <v>22201</v>
      </c>
      <c r="AX4637" t="s">
        <v>22202</v>
      </c>
      <c r="AY4637" t="s">
        <v>22203</v>
      </c>
      <c r="AZ4637" t="s">
        <v>70</v>
      </c>
    </row>
    <row r="4638" spans="1:52" x14ac:dyDescent="0.3">
      <c r="A4638">
        <v>2126787</v>
      </c>
      <c r="B4638" t="s">
        <v>22204</v>
      </c>
      <c r="C4638" t="str">
        <f t="shared" si="534"/>
        <v>7492</v>
      </c>
      <c r="D4638" t="s">
        <v>20169</v>
      </c>
      <c r="E4638" t="str">
        <f>"0100"</f>
        <v>0100</v>
      </c>
      <c r="F4638" t="s">
        <v>54</v>
      </c>
      <c r="G4638" t="str">
        <f>"18"</f>
        <v>18</v>
      </c>
      <c r="H4638" t="s">
        <v>55</v>
      </c>
      <c r="I4638" t="s">
        <v>56</v>
      </c>
      <c r="J4638" t="s">
        <v>20170</v>
      </c>
      <c r="K4638">
        <v>1</v>
      </c>
      <c r="L4638">
        <v>240000</v>
      </c>
      <c r="M4638">
        <v>5.51</v>
      </c>
      <c r="N4638" t="str">
        <f t="shared" si="533"/>
        <v>0000</v>
      </c>
      <c r="O4638">
        <v>5042</v>
      </c>
      <c r="P4638" t="s">
        <v>58</v>
      </c>
      <c r="Q4638" t="s">
        <v>20182</v>
      </c>
      <c r="R4638" t="s">
        <v>140</v>
      </c>
      <c r="T4638" t="s">
        <v>61</v>
      </c>
      <c r="V4638" t="s">
        <v>22205</v>
      </c>
      <c r="W4638">
        <v>343195</v>
      </c>
      <c r="X4638">
        <v>71070</v>
      </c>
      <c r="Y4638">
        <v>272125</v>
      </c>
      <c r="Z4638">
        <v>262665</v>
      </c>
      <c r="AA4638">
        <v>237665</v>
      </c>
      <c r="AB4638" t="s">
        <v>63</v>
      </c>
      <c r="AC4638" s="1">
        <v>35612</v>
      </c>
      <c r="AD4638">
        <v>30000</v>
      </c>
      <c r="AE4638">
        <v>1199</v>
      </c>
      <c r="AF4638">
        <v>1879</v>
      </c>
      <c r="AG4638" t="s">
        <v>103</v>
      </c>
      <c r="AH4638" t="s">
        <v>76</v>
      </c>
      <c r="AI4638">
        <v>1</v>
      </c>
      <c r="AJ4638">
        <v>1999</v>
      </c>
      <c r="AK4638">
        <v>3</v>
      </c>
      <c r="AL4638">
        <v>3</v>
      </c>
      <c r="AN4638">
        <v>3031</v>
      </c>
      <c r="AO4638">
        <v>32</v>
      </c>
      <c r="AP4638" t="s">
        <v>63</v>
      </c>
      <c r="AQ4638" t="s">
        <v>66</v>
      </c>
      <c r="AR4638">
        <v>4389</v>
      </c>
      <c r="AW4638" t="s">
        <v>22206</v>
      </c>
      <c r="AX4638" t="s">
        <v>22207</v>
      </c>
      <c r="AY4638" t="s">
        <v>22208</v>
      </c>
      <c r="AZ4638" t="s">
        <v>70</v>
      </c>
    </row>
    <row r="4639" spans="1:52" x14ac:dyDescent="0.3">
      <c r="A4639">
        <v>2127007</v>
      </c>
      <c r="B4639" t="s">
        <v>22209</v>
      </c>
      <c r="C4639" t="str">
        <f t="shared" si="534"/>
        <v>7492</v>
      </c>
      <c r="D4639" t="s">
        <v>20169</v>
      </c>
      <c r="E4639" t="str">
        <f>"0100"</f>
        <v>0100</v>
      </c>
      <c r="F4639" t="s">
        <v>54</v>
      </c>
      <c r="G4639" t="str">
        <f>"17"</f>
        <v>17</v>
      </c>
      <c r="H4639" t="s">
        <v>55</v>
      </c>
      <c r="I4639" t="s">
        <v>56</v>
      </c>
      <c r="J4639" t="s">
        <v>20170</v>
      </c>
      <c r="K4639">
        <v>1</v>
      </c>
      <c r="L4639">
        <v>290913</v>
      </c>
      <c r="M4639">
        <v>6.68</v>
      </c>
      <c r="N4639" t="str">
        <f t="shared" si="533"/>
        <v>0000</v>
      </c>
      <c r="O4639">
        <v>3455</v>
      </c>
      <c r="P4639" t="s">
        <v>72</v>
      </c>
      <c r="Q4639" t="s">
        <v>20615</v>
      </c>
      <c r="R4639" t="s">
        <v>88</v>
      </c>
      <c r="T4639" t="s">
        <v>61</v>
      </c>
      <c r="V4639" t="s">
        <v>22210</v>
      </c>
      <c r="W4639">
        <v>267363</v>
      </c>
      <c r="X4639">
        <v>86150</v>
      </c>
      <c r="Y4639">
        <v>181213</v>
      </c>
      <c r="Z4639">
        <v>262911</v>
      </c>
      <c r="AA4639">
        <v>237911</v>
      </c>
      <c r="AB4639" t="s">
        <v>63</v>
      </c>
      <c r="AC4639" s="1">
        <v>43313</v>
      </c>
      <c r="AD4639">
        <v>370000</v>
      </c>
      <c r="AE4639">
        <v>2925</v>
      </c>
      <c r="AF4639">
        <v>535</v>
      </c>
      <c r="AG4639" t="s">
        <v>64</v>
      </c>
      <c r="AH4639" t="s">
        <v>76</v>
      </c>
      <c r="AI4639">
        <v>1</v>
      </c>
      <c r="AJ4639">
        <v>1991</v>
      </c>
      <c r="AK4639">
        <v>3</v>
      </c>
      <c r="AL4639">
        <v>2</v>
      </c>
      <c r="AN4639">
        <v>1630</v>
      </c>
      <c r="AO4639">
        <v>32</v>
      </c>
      <c r="AP4639" t="s">
        <v>63</v>
      </c>
      <c r="AQ4639" t="s">
        <v>66</v>
      </c>
      <c r="AR4639">
        <v>2493</v>
      </c>
      <c r="AW4639" t="s">
        <v>22211</v>
      </c>
      <c r="AX4639" t="s">
        <v>22212</v>
      </c>
      <c r="AY4639" t="s">
        <v>22213</v>
      </c>
      <c r="AZ4639" t="s">
        <v>22214</v>
      </c>
    </row>
    <row r="4640" spans="1:52" x14ac:dyDescent="0.3">
      <c r="A4640">
        <v>2127082</v>
      </c>
      <c r="B4640" t="s">
        <v>22215</v>
      </c>
      <c r="C4640" t="str">
        <f t="shared" si="534"/>
        <v>7492</v>
      </c>
      <c r="D4640" t="s">
        <v>20169</v>
      </c>
      <c r="E4640" t="str">
        <f>"0100"</f>
        <v>0100</v>
      </c>
      <c r="F4640" t="s">
        <v>54</v>
      </c>
      <c r="G4640" t="str">
        <f>"17"</f>
        <v>17</v>
      </c>
      <c r="H4640" t="s">
        <v>55</v>
      </c>
      <c r="I4640" t="s">
        <v>56</v>
      </c>
      <c r="J4640" t="s">
        <v>20170</v>
      </c>
      <c r="K4640">
        <v>1</v>
      </c>
      <c r="L4640">
        <v>240001</v>
      </c>
      <c r="M4640">
        <v>5.51</v>
      </c>
      <c r="N4640" t="str">
        <f t="shared" si="533"/>
        <v>0000</v>
      </c>
      <c r="O4640">
        <v>3738</v>
      </c>
      <c r="P4640" t="s">
        <v>72</v>
      </c>
      <c r="Q4640" t="s">
        <v>22171</v>
      </c>
      <c r="R4640" t="s">
        <v>140</v>
      </c>
      <c r="T4640" t="s">
        <v>61</v>
      </c>
      <c r="V4640" t="s">
        <v>22216</v>
      </c>
      <c r="W4640">
        <v>355829</v>
      </c>
      <c r="X4640">
        <v>71080</v>
      </c>
      <c r="Y4640">
        <v>284749</v>
      </c>
      <c r="Z4640">
        <v>216040</v>
      </c>
      <c r="AA4640">
        <v>191040</v>
      </c>
      <c r="AB4640" t="s">
        <v>63</v>
      </c>
      <c r="AC4640" s="1">
        <v>32721</v>
      </c>
      <c r="AD4640">
        <v>44000</v>
      </c>
      <c r="AE4640">
        <v>826</v>
      </c>
      <c r="AF4640">
        <v>1454</v>
      </c>
      <c r="AG4640" t="s">
        <v>103</v>
      </c>
      <c r="AH4640" t="s">
        <v>221</v>
      </c>
      <c r="AI4640">
        <v>1</v>
      </c>
      <c r="AJ4640">
        <v>1987</v>
      </c>
      <c r="AK4640">
        <v>6</v>
      </c>
      <c r="AL4640">
        <v>2</v>
      </c>
      <c r="AM4640">
        <v>1</v>
      </c>
      <c r="AN4640">
        <v>3753</v>
      </c>
      <c r="AO4640">
        <v>32</v>
      </c>
      <c r="AP4640" t="s">
        <v>63</v>
      </c>
      <c r="AQ4640" t="s">
        <v>66</v>
      </c>
      <c r="AR4640">
        <v>5232</v>
      </c>
      <c r="AW4640" t="s">
        <v>22217</v>
      </c>
      <c r="AX4640" t="s">
        <v>22218</v>
      </c>
      <c r="AY4640" t="s">
        <v>22219</v>
      </c>
      <c r="AZ4640" t="s">
        <v>22220</v>
      </c>
    </row>
    <row r="4641" spans="1:52" x14ac:dyDescent="0.3">
      <c r="A4641">
        <v>2127139</v>
      </c>
      <c r="B4641" t="s">
        <v>22221</v>
      </c>
      <c r="C4641" t="str">
        <f t="shared" si="534"/>
        <v>7492</v>
      </c>
      <c r="D4641" t="s">
        <v>20169</v>
      </c>
      <c r="E4641" t="str">
        <f>"0100"</f>
        <v>0100</v>
      </c>
      <c r="F4641" t="s">
        <v>54</v>
      </c>
      <c r="G4641" t="str">
        <f>"17"</f>
        <v>17</v>
      </c>
      <c r="H4641" t="s">
        <v>55</v>
      </c>
      <c r="I4641" t="s">
        <v>56</v>
      </c>
      <c r="J4641" t="s">
        <v>20170</v>
      </c>
      <c r="K4641">
        <v>1</v>
      </c>
      <c r="L4641">
        <v>240000</v>
      </c>
      <c r="M4641">
        <v>5.51</v>
      </c>
      <c r="N4641" t="str">
        <f t="shared" si="533"/>
        <v>0000</v>
      </c>
      <c r="O4641">
        <v>3610</v>
      </c>
      <c r="P4641" t="s">
        <v>72</v>
      </c>
      <c r="Q4641" t="s">
        <v>22171</v>
      </c>
      <c r="R4641" t="s">
        <v>140</v>
      </c>
      <c r="T4641" t="s">
        <v>61</v>
      </c>
      <c r="V4641" t="s">
        <v>22222</v>
      </c>
      <c r="W4641">
        <v>244688</v>
      </c>
      <c r="X4641">
        <v>71070</v>
      </c>
      <c r="Y4641">
        <v>173618</v>
      </c>
      <c r="Z4641">
        <v>189474</v>
      </c>
      <c r="AA4641">
        <v>164474</v>
      </c>
      <c r="AB4641" t="s">
        <v>63</v>
      </c>
      <c r="AC4641" s="1">
        <v>40422</v>
      </c>
      <c r="AD4641">
        <v>198000</v>
      </c>
      <c r="AE4641">
        <v>2377</v>
      </c>
      <c r="AF4641">
        <v>220</v>
      </c>
      <c r="AG4641" t="s">
        <v>64</v>
      </c>
      <c r="AH4641" t="s">
        <v>65</v>
      </c>
      <c r="AI4641">
        <v>1</v>
      </c>
      <c r="AJ4641">
        <v>1996</v>
      </c>
      <c r="AK4641">
        <v>3</v>
      </c>
      <c r="AL4641">
        <v>2</v>
      </c>
      <c r="AN4641">
        <v>1716</v>
      </c>
      <c r="AO4641">
        <v>32</v>
      </c>
      <c r="AP4641" t="s">
        <v>72</v>
      </c>
      <c r="AQ4641" t="s">
        <v>66</v>
      </c>
      <c r="AR4641">
        <v>2432</v>
      </c>
      <c r="AW4641" t="s">
        <v>22223</v>
      </c>
      <c r="AX4641" t="s">
        <v>22224</v>
      </c>
      <c r="AY4641" t="s">
        <v>22225</v>
      </c>
      <c r="AZ4641" t="s">
        <v>70</v>
      </c>
    </row>
    <row r="4642" spans="1:52" x14ac:dyDescent="0.3">
      <c r="A4642">
        <v>2118814</v>
      </c>
      <c r="B4642" t="s">
        <v>22226</v>
      </c>
      <c r="C4642" t="str">
        <f t="shared" si="534"/>
        <v>7492</v>
      </c>
      <c r="D4642" t="s">
        <v>20169</v>
      </c>
      <c r="E4642" t="str">
        <f>"0000"</f>
        <v>0000</v>
      </c>
      <c r="F4642" t="s">
        <v>108</v>
      </c>
      <c r="G4642" t="str">
        <f>"19"</f>
        <v>19</v>
      </c>
      <c r="H4642" t="s">
        <v>55</v>
      </c>
      <c r="I4642" t="s">
        <v>56</v>
      </c>
      <c r="J4642" t="s">
        <v>20170</v>
      </c>
      <c r="K4642">
        <v>0</v>
      </c>
      <c r="L4642">
        <v>240001</v>
      </c>
      <c r="M4642">
        <v>5.51</v>
      </c>
      <c r="N4642" t="str">
        <f t="shared" si="533"/>
        <v>0000</v>
      </c>
      <c r="O4642">
        <v>5053</v>
      </c>
      <c r="P4642" t="s">
        <v>58</v>
      </c>
      <c r="Q4642" t="s">
        <v>21683</v>
      </c>
      <c r="R4642" t="s">
        <v>140</v>
      </c>
      <c r="T4642" t="s">
        <v>61</v>
      </c>
      <c r="V4642" t="s">
        <v>22227</v>
      </c>
      <c r="W4642">
        <v>71080</v>
      </c>
      <c r="X4642">
        <v>71080</v>
      </c>
      <c r="Y4642">
        <v>0</v>
      </c>
      <c r="Z4642">
        <v>71080</v>
      </c>
      <c r="AA4642">
        <v>71080</v>
      </c>
      <c r="AB4642" t="s">
        <v>72</v>
      </c>
      <c r="AC4642" s="1">
        <v>42340</v>
      </c>
      <c r="AD4642">
        <v>90000</v>
      </c>
      <c r="AE4642">
        <v>2727</v>
      </c>
      <c r="AF4642">
        <v>756</v>
      </c>
      <c r="AG4642" t="s">
        <v>103</v>
      </c>
      <c r="AH4642" t="s">
        <v>76</v>
      </c>
      <c r="AR4642">
        <v>0</v>
      </c>
      <c r="AW4642" t="s">
        <v>22228</v>
      </c>
      <c r="AY4642" t="s">
        <v>22229</v>
      </c>
      <c r="AZ4642" t="s">
        <v>70</v>
      </c>
    </row>
    <row r="4643" spans="1:52" x14ac:dyDescent="0.3">
      <c r="A4643">
        <v>2118857</v>
      </c>
      <c r="B4643" t="s">
        <v>22230</v>
      </c>
      <c r="C4643" t="str">
        <f t="shared" si="534"/>
        <v>7492</v>
      </c>
      <c r="D4643" t="s">
        <v>20169</v>
      </c>
      <c r="E4643" t="str">
        <f>"0100"</f>
        <v>0100</v>
      </c>
      <c r="F4643" t="s">
        <v>54</v>
      </c>
      <c r="G4643" t="str">
        <f>"20"</f>
        <v>20</v>
      </c>
      <c r="H4643" t="s">
        <v>55</v>
      </c>
      <c r="I4643" t="s">
        <v>56</v>
      </c>
      <c r="J4643" t="s">
        <v>20170</v>
      </c>
      <c r="K4643">
        <v>1</v>
      </c>
      <c r="L4643">
        <v>240000</v>
      </c>
      <c r="M4643">
        <v>5.51</v>
      </c>
      <c r="N4643" t="str">
        <f t="shared" si="533"/>
        <v>0000</v>
      </c>
      <c r="O4643">
        <v>4893</v>
      </c>
      <c r="P4643" t="s">
        <v>58</v>
      </c>
      <c r="Q4643" t="s">
        <v>21683</v>
      </c>
      <c r="R4643" t="s">
        <v>140</v>
      </c>
      <c r="T4643" t="s">
        <v>61</v>
      </c>
      <c r="V4643" t="s">
        <v>22231</v>
      </c>
      <c r="W4643">
        <v>342838</v>
      </c>
      <c r="X4643">
        <v>71070</v>
      </c>
      <c r="Y4643">
        <v>271768</v>
      </c>
      <c r="Z4643">
        <v>312775</v>
      </c>
      <c r="AA4643">
        <v>287775</v>
      </c>
      <c r="AB4643" t="s">
        <v>63</v>
      </c>
      <c r="AC4643" s="1">
        <v>41548</v>
      </c>
      <c r="AD4643">
        <v>310000</v>
      </c>
      <c r="AE4643">
        <v>2583</v>
      </c>
      <c r="AF4643">
        <v>1982</v>
      </c>
      <c r="AG4643" t="s">
        <v>64</v>
      </c>
      <c r="AH4643" t="s">
        <v>76</v>
      </c>
      <c r="AI4643">
        <v>1</v>
      </c>
      <c r="AJ4643">
        <v>2001</v>
      </c>
      <c r="AK4643">
        <v>3</v>
      </c>
      <c r="AL4643">
        <v>2</v>
      </c>
      <c r="AN4643">
        <v>2452</v>
      </c>
      <c r="AO4643">
        <v>32</v>
      </c>
      <c r="AP4643" t="s">
        <v>63</v>
      </c>
      <c r="AQ4643" t="s">
        <v>66</v>
      </c>
      <c r="AR4643">
        <v>3659</v>
      </c>
      <c r="AW4643" t="s">
        <v>22232</v>
      </c>
      <c r="AX4643" t="s">
        <v>22233</v>
      </c>
      <c r="AY4643" t="s">
        <v>22234</v>
      </c>
      <c r="AZ4643" t="s">
        <v>22235</v>
      </c>
    </row>
    <row r="4644" spans="1:52" x14ac:dyDescent="0.3">
      <c r="A4644">
        <v>2119021</v>
      </c>
      <c r="B4644" t="s">
        <v>22236</v>
      </c>
      <c r="C4644" t="str">
        <f t="shared" si="534"/>
        <v>7492</v>
      </c>
      <c r="D4644" t="s">
        <v>20169</v>
      </c>
      <c r="E4644" t="str">
        <f>"0000"</f>
        <v>0000</v>
      </c>
      <c r="F4644" t="s">
        <v>108</v>
      </c>
      <c r="G4644" t="str">
        <f>"20"</f>
        <v>20</v>
      </c>
      <c r="H4644" t="s">
        <v>55</v>
      </c>
      <c r="I4644" t="s">
        <v>56</v>
      </c>
      <c r="J4644" t="s">
        <v>20170</v>
      </c>
      <c r="K4644">
        <v>0</v>
      </c>
      <c r="L4644">
        <v>242721</v>
      </c>
      <c r="M4644">
        <v>5.57</v>
      </c>
      <c r="N4644" t="str">
        <f t="shared" si="533"/>
        <v>0000</v>
      </c>
      <c r="O4644">
        <v>4895</v>
      </c>
      <c r="P4644" t="s">
        <v>58</v>
      </c>
      <c r="Q4644" t="s">
        <v>22126</v>
      </c>
      <c r="R4644" t="s">
        <v>140</v>
      </c>
      <c r="T4644" t="s">
        <v>61</v>
      </c>
      <c r="V4644" t="s">
        <v>22237</v>
      </c>
      <c r="W4644">
        <v>71880</v>
      </c>
      <c r="X4644">
        <v>71880</v>
      </c>
      <c r="Y4644">
        <v>0</v>
      </c>
      <c r="Z4644">
        <v>71880</v>
      </c>
      <c r="AA4644">
        <v>71880</v>
      </c>
      <c r="AB4644" t="s">
        <v>72</v>
      </c>
      <c r="AC4644" s="1">
        <v>43460</v>
      </c>
      <c r="AD4644">
        <v>92500</v>
      </c>
      <c r="AE4644">
        <v>2948</v>
      </c>
      <c r="AF4644">
        <v>287</v>
      </c>
      <c r="AG4644" t="s">
        <v>103</v>
      </c>
      <c r="AH4644" t="s">
        <v>76</v>
      </c>
      <c r="AR4644">
        <v>0</v>
      </c>
      <c r="AW4644" t="s">
        <v>19424</v>
      </c>
      <c r="AX4644" t="s">
        <v>19425</v>
      </c>
      <c r="AY4644" t="s">
        <v>19426</v>
      </c>
      <c r="AZ4644" t="s">
        <v>70</v>
      </c>
    </row>
    <row r="4645" spans="1:52" x14ac:dyDescent="0.3">
      <c r="A4645">
        <v>2119403</v>
      </c>
      <c r="B4645" t="s">
        <v>22238</v>
      </c>
      <c r="C4645" t="str">
        <f t="shared" si="534"/>
        <v>7492</v>
      </c>
      <c r="D4645" t="s">
        <v>20169</v>
      </c>
      <c r="E4645" t="str">
        <f>"0100"</f>
        <v>0100</v>
      </c>
      <c r="F4645" t="s">
        <v>54</v>
      </c>
      <c r="G4645" t="str">
        <f>"18"</f>
        <v>18</v>
      </c>
      <c r="H4645" t="s">
        <v>55</v>
      </c>
      <c r="I4645" t="s">
        <v>56</v>
      </c>
      <c r="J4645" t="s">
        <v>20170</v>
      </c>
      <c r="K4645">
        <v>1</v>
      </c>
      <c r="L4645">
        <v>130486</v>
      </c>
      <c r="M4645">
        <v>3</v>
      </c>
      <c r="N4645" t="str">
        <f t="shared" si="533"/>
        <v>0000</v>
      </c>
      <c r="O4645">
        <v>6320</v>
      </c>
      <c r="P4645" t="s">
        <v>58</v>
      </c>
      <c r="Q4645" t="s">
        <v>265</v>
      </c>
      <c r="R4645" t="s">
        <v>266</v>
      </c>
      <c r="T4645" t="s">
        <v>61</v>
      </c>
      <c r="V4645" t="s">
        <v>22239</v>
      </c>
      <c r="W4645">
        <v>327719</v>
      </c>
      <c r="X4645">
        <v>30550</v>
      </c>
      <c r="Y4645">
        <v>297169</v>
      </c>
      <c r="Z4645">
        <v>327719</v>
      </c>
      <c r="AA4645">
        <v>302719</v>
      </c>
      <c r="AB4645" t="s">
        <v>63</v>
      </c>
      <c r="AC4645" s="1">
        <v>43546</v>
      </c>
      <c r="AD4645">
        <v>387000</v>
      </c>
      <c r="AE4645">
        <v>2964</v>
      </c>
      <c r="AF4645">
        <v>1895</v>
      </c>
      <c r="AG4645" t="s">
        <v>64</v>
      </c>
      <c r="AH4645" t="s">
        <v>76</v>
      </c>
      <c r="AI4645">
        <v>1</v>
      </c>
      <c r="AJ4645">
        <v>2001</v>
      </c>
      <c r="AK4645">
        <v>3</v>
      </c>
      <c r="AL4645">
        <v>2</v>
      </c>
      <c r="AN4645">
        <v>3137</v>
      </c>
      <c r="AO4645">
        <v>32</v>
      </c>
      <c r="AP4645" t="s">
        <v>63</v>
      </c>
      <c r="AQ4645" t="s">
        <v>66</v>
      </c>
      <c r="AR4645">
        <v>4573</v>
      </c>
      <c r="AW4645" t="s">
        <v>22240</v>
      </c>
      <c r="AX4645" t="s">
        <v>22241</v>
      </c>
      <c r="AY4645" t="s">
        <v>22242</v>
      </c>
      <c r="AZ4645" t="s">
        <v>22243</v>
      </c>
    </row>
    <row r="4646" spans="1:52" x14ac:dyDescent="0.3">
      <c r="A4646">
        <v>2119659</v>
      </c>
      <c r="B4646" t="s">
        <v>22244</v>
      </c>
      <c r="C4646" t="str">
        <f t="shared" si="534"/>
        <v>7492</v>
      </c>
      <c r="D4646" t="s">
        <v>20169</v>
      </c>
      <c r="E4646" t="str">
        <f>"0100"</f>
        <v>0100</v>
      </c>
      <c r="F4646" t="s">
        <v>54</v>
      </c>
      <c r="G4646" t="str">
        <f>"18"</f>
        <v>18</v>
      </c>
      <c r="H4646" t="s">
        <v>55</v>
      </c>
      <c r="I4646" t="s">
        <v>56</v>
      </c>
      <c r="J4646" t="s">
        <v>20170</v>
      </c>
      <c r="K4646">
        <v>1</v>
      </c>
      <c r="L4646">
        <v>306562</v>
      </c>
      <c r="M4646">
        <v>7.04</v>
      </c>
      <c r="N4646" t="str">
        <f t="shared" si="533"/>
        <v>0000</v>
      </c>
      <c r="O4646">
        <v>5580</v>
      </c>
      <c r="P4646" t="s">
        <v>58</v>
      </c>
      <c r="Q4646" t="s">
        <v>20182</v>
      </c>
      <c r="R4646" t="s">
        <v>140</v>
      </c>
      <c r="T4646" t="s">
        <v>61</v>
      </c>
      <c r="V4646" t="s">
        <v>22245</v>
      </c>
      <c r="W4646">
        <v>477707</v>
      </c>
      <c r="X4646">
        <v>90790</v>
      </c>
      <c r="Y4646">
        <v>386917</v>
      </c>
      <c r="Z4646">
        <v>373228</v>
      </c>
      <c r="AA4646">
        <v>348228</v>
      </c>
      <c r="AB4646" t="s">
        <v>63</v>
      </c>
      <c r="AC4646" s="1">
        <v>36951</v>
      </c>
      <c r="AD4646">
        <v>355000</v>
      </c>
      <c r="AE4646">
        <v>1419</v>
      </c>
      <c r="AF4646">
        <v>771</v>
      </c>
      <c r="AG4646" t="s">
        <v>64</v>
      </c>
      <c r="AH4646" t="s">
        <v>76</v>
      </c>
      <c r="AI4646">
        <v>1</v>
      </c>
      <c r="AJ4646">
        <v>1994</v>
      </c>
      <c r="AK4646">
        <v>5</v>
      </c>
      <c r="AL4646">
        <v>4</v>
      </c>
      <c r="AN4646">
        <v>4048</v>
      </c>
      <c r="AO4646">
        <v>32</v>
      </c>
      <c r="AP4646" t="s">
        <v>63</v>
      </c>
      <c r="AQ4646" t="s">
        <v>66</v>
      </c>
      <c r="AR4646">
        <v>5483</v>
      </c>
      <c r="AW4646" t="s">
        <v>22246</v>
      </c>
      <c r="AX4646" t="s">
        <v>22247</v>
      </c>
      <c r="AY4646" t="s">
        <v>22248</v>
      </c>
      <c r="AZ4646" t="s">
        <v>22249</v>
      </c>
    </row>
    <row r="4647" spans="1:52" x14ac:dyDescent="0.3">
      <c r="A4647">
        <v>2119926</v>
      </c>
      <c r="B4647" t="s">
        <v>22250</v>
      </c>
      <c r="C4647" t="str">
        <f t="shared" si="534"/>
        <v>7492</v>
      </c>
      <c r="D4647" t="s">
        <v>20169</v>
      </c>
      <c r="E4647" t="str">
        <f>"0000"</f>
        <v>0000</v>
      </c>
      <c r="F4647" t="s">
        <v>108</v>
      </c>
      <c r="G4647" t="str">
        <f>"18"</f>
        <v>18</v>
      </c>
      <c r="H4647" t="s">
        <v>55</v>
      </c>
      <c r="I4647" t="s">
        <v>56</v>
      </c>
      <c r="J4647" t="s">
        <v>20170</v>
      </c>
      <c r="K4647">
        <v>0</v>
      </c>
      <c r="L4647">
        <v>248982</v>
      </c>
      <c r="M4647">
        <v>5.72</v>
      </c>
      <c r="N4647" t="str">
        <f t="shared" si="533"/>
        <v>0000</v>
      </c>
      <c r="O4647">
        <v>5257</v>
      </c>
      <c r="P4647" t="s">
        <v>58</v>
      </c>
      <c r="Q4647" t="s">
        <v>20187</v>
      </c>
      <c r="R4647" t="s">
        <v>140</v>
      </c>
      <c r="T4647" t="s">
        <v>61</v>
      </c>
      <c r="V4647" t="s">
        <v>22251</v>
      </c>
      <c r="W4647">
        <v>73730</v>
      </c>
      <c r="X4647">
        <v>73730</v>
      </c>
      <c r="Y4647">
        <v>0</v>
      </c>
      <c r="Z4647">
        <v>73730</v>
      </c>
      <c r="AA4647">
        <v>73730</v>
      </c>
      <c r="AB4647" t="s">
        <v>72</v>
      </c>
      <c r="AC4647" s="1">
        <v>44237</v>
      </c>
      <c r="AD4647">
        <v>160000</v>
      </c>
      <c r="AE4647">
        <v>3136</v>
      </c>
      <c r="AF4647">
        <v>1862</v>
      </c>
      <c r="AG4647" t="s">
        <v>103</v>
      </c>
      <c r="AH4647" t="s">
        <v>76</v>
      </c>
      <c r="AR4647">
        <v>0</v>
      </c>
      <c r="AW4647" t="s">
        <v>22252</v>
      </c>
      <c r="AX4647" t="s">
        <v>15247</v>
      </c>
      <c r="AY4647" t="s">
        <v>22253</v>
      </c>
      <c r="AZ4647" t="s">
        <v>1078</v>
      </c>
    </row>
    <row r="4648" spans="1:52" x14ac:dyDescent="0.3">
      <c r="A4648">
        <v>2126621</v>
      </c>
      <c r="B4648" t="s">
        <v>22254</v>
      </c>
      <c r="C4648" t="str">
        <f t="shared" si="534"/>
        <v>7492</v>
      </c>
      <c r="D4648" t="s">
        <v>20169</v>
      </c>
      <c r="E4648" t="str">
        <f>"0100"</f>
        <v>0100</v>
      </c>
      <c r="F4648" t="s">
        <v>54</v>
      </c>
      <c r="G4648" t="str">
        <f>"18"</f>
        <v>18</v>
      </c>
      <c r="H4648" t="s">
        <v>55</v>
      </c>
      <c r="I4648" t="s">
        <v>56</v>
      </c>
      <c r="J4648" t="s">
        <v>20170</v>
      </c>
      <c r="K4648">
        <v>1</v>
      </c>
      <c r="L4648">
        <v>236909</v>
      </c>
      <c r="M4648">
        <v>5.44</v>
      </c>
      <c r="N4648" t="str">
        <f t="shared" si="533"/>
        <v>0000</v>
      </c>
      <c r="O4648">
        <v>3360</v>
      </c>
      <c r="P4648" t="s">
        <v>72</v>
      </c>
      <c r="Q4648" t="s">
        <v>20615</v>
      </c>
      <c r="R4648" t="s">
        <v>88</v>
      </c>
      <c r="T4648" t="s">
        <v>61</v>
      </c>
      <c r="V4648" t="s">
        <v>22255</v>
      </c>
      <c r="W4648">
        <v>343204</v>
      </c>
      <c r="X4648">
        <v>70160</v>
      </c>
      <c r="Y4648">
        <v>273044</v>
      </c>
      <c r="Z4648">
        <v>253388</v>
      </c>
      <c r="AA4648">
        <v>228388</v>
      </c>
      <c r="AB4648" t="s">
        <v>63</v>
      </c>
      <c r="AC4648" s="1">
        <v>37438</v>
      </c>
      <c r="AD4648">
        <v>260000</v>
      </c>
      <c r="AE4648">
        <v>1523</v>
      </c>
      <c r="AF4648">
        <v>1609</v>
      </c>
      <c r="AG4648" t="s">
        <v>64</v>
      </c>
      <c r="AH4648" t="s">
        <v>76</v>
      </c>
      <c r="AI4648">
        <v>1</v>
      </c>
      <c r="AJ4648">
        <v>1989</v>
      </c>
      <c r="AK4648">
        <v>3</v>
      </c>
      <c r="AL4648">
        <v>3</v>
      </c>
      <c r="AN4648">
        <v>2842</v>
      </c>
      <c r="AO4648">
        <v>32</v>
      </c>
      <c r="AP4648" t="s">
        <v>63</v>
      </c>
      <c r="AQ4648" t="s">
        <v>66</v>
      </c>
      <c r="AR4648">
        <v>4115</v>
      </c>
      <c r="AW4648" t="s">
        <v>22256</v>
      </c>
      <c r="AX4648" t="s">
        <v>22257</v>
      </c>
      <c r="AY4648" t="s">
        <v>22258</v>
      </c>
      <c r="AZ4648" t="s">
        <v>70</v>
      </c>
    </row>
    <row r="4649" spans="1:52" x14ac:dyDescent="0.3">
      <c r="A4649">
        <v>2126680</v>
      </c>
      <c r="B4649" t="s">
        <v>22259</v>
      </c>
      <c r="C4649" t="str">
        <f t="shared" si="534"/>
        <v>7492</v>
      </c>
      <c r="D4649" t="s">
        <v>20169</v>
      </c>
      <c r="E4649" t="str">
        <f>"0100"</f>
        <v>0100</v>
      </c>
      <c r="F4649" t="s">
        <v>54</v>
      </c>
      <c r="G4649" t="str">
        <f>"18"</f>
        <v>18</v>
      </c>
      <c r="H4649" t="s">
        <v>55</v>
      </c>
      <c r="I4649" t="s">
        <v>56</v>
      </c>
      <c r="J4649" t="s">
        <v>20170</v>
      </c>
      <c r="K4649">
        <v>1</v>
      </c>
      <c r="L4649">
        <v>241038</v>
      </c>
      <c r="M4649">
        <v>5.53</v>
      </c>
      <c r="N4649" t="str">
        <f t="shared" si="533"/>
        <v>0000</v>
      </c>
      <c r="O4649">
        <v>5248</v>
      </c>
      <c r="P4649" t="s">
        <v>58</v>
      </c>
      <c r="Q4649" t="s">
        <v>20182</v>
      </c>
      <c r="R4649" t="s">
        <v>140</v>
      </c>
      <c r="T4649" t="s">
        <v>61</v>
      </c>
      <c r="V4649" t="s">
        <v>22260</v>
      </c>
      <c r="W4649">
        <v>330247</v>
      </c>
      <c r="X4649">
        <v>71380</v>
      </c>
      <c r="Y4649">
        <v>258867</v>
      </c>
      <c r="Z4649">
        <v>254893</v>
      </c>
      <c r="AA4649">
        <v>229893</v>
      </c>
      <c r="AB4649" t="s">
        <v>63</v>
      </c>
      <c r="AC4649" s="1">
        <v>41487</v>
      </c>
      <c r="AD4649">
        <v>275000</v>
      </c>
      <c r="AE4649">
        <v>2579</v>
      </c>
      <c r="AF4649">
        <v>236</v>
      </c>
      <c r="AG4649" t="s">
        <v>64</v>
      </c>
      <c r="AH4649" t="s">
        <v>76</v>
      </c>
      <c r="AI4649">
        <v>1</v>
      </c>
      <c r="AJ4649">
        <v>1996</v>
      </c>
      <c r="AK4649">
        <v>4</v>
      </c>
      <c r="AL4649">
        <v>2</v>
      </c>
      <c r="AN4649">
        <v>2974</v>
      </c>
      <c r="AO4649">
        <v>32</v>
      </c>
      <c r="AP4649" t="s">
        <v>63</v>
      </c>
      <c r="AQ4649" t="s">
        <v>66</v>
      </c>
      <c r="AR4649">
        <v>4486</v>
      </c>
      <c r="AW4649" t="s">
        <v>22261</v>
      </c>
      <c r="AY4649" t="s">
        <v>22262</v>
      </c>
      <c r="AZ4649" t="s">
        <v>70</v>
      </c>
    </row>
    <row r="4650" spans="1:52" x14ac:dyDescent="0.3">
      <c r="A4650">
        <v>2127198</v>
      </c>
      <c r="B4650" t="s">
        <v>22263</v>
      </c>
      <c r="C4650" t="str">
        <f t="shared" si="534"/>
        <v>7492</v>
      </c>
      <c r="D4650" t="s">
        <v>20169</v>
      </c>
      <c r="E4650" t="str">
        <f>"0100"</f>
        <v>0100</v>
      </c>
      <c r="F4650" t="s">
        <v>54</v>
      </c>
      <c r="G4650" t="str">
        <f>"17"</f>
        <v>17</v>
      </c>
      <c r="H4650" t="s">
        <v>55</v>
      </c>
      <c r="I4650" t="s">
        <v>56</v>
      </c>
      <c r="J4650" t="s">
        <v>20170</v>
      </c>
      <c r="K4650">
        <v>1</v>
      </c>
      <c r="L4650">
        <v>241500</v>
      </c>
      <c r="M4650">
        <v>5.54</v>
      </c>
      <c r="N4650" t="str">
        <f t="shared" si="533"/>
        <v>0000</v>
      </c>
      <c r="O4650">
        <v>3428</v>
      </c>
      <c r="P4650" t="s">
        <v>72</v>
      </c>
      <c r="Q4650" t="s">
        <v>22171</v>
      </c>
      <c r="R4650" t="s">
        <v>140</v>
      </c>
      <c r="T4650" t="s">
        <v>61</v>
      </c>
      <c r="V4650" t="s">
        <v>22264</v>
      </c>
      <c r="W4650">
        <v>307098</v>
      </c>
      <c r="X4650">
        <v>71520</v>
      </c>
      <c r="Y4650">
        <v>235578</v>
      </c>
      <c r="Z4650">
        <v>266355</v>
      </c>
      <c r="AA4650">
        <v>241355</v>
      </c>
      <c r="AB4650" t="s">
        <v>63</v>
      </c>
      <c r="AC4650" s="1">
        <v>41518</v>
      </c>
      <c r="AD4650">
        <v>329000</v>
      </c>
      <c r="AE4650">
        <v>2582</v>
      </c>
      <c r="AF4650">
        <v>244</v>
      </c>
      <c r="AG4650" t="s">
        <v>64</v>
      </c>
      <c r="AH4650" t="s">
        <v>76</v>
      </c>
      <c r="AI4650">
        <v>1</v>
      </c>
      <c r="AJ4650">
        <v>2001</v>
      </c>
      <c r="AK4650">
        <v>3</v>
      </c>
      <c r="AL4650">
        <v>2</v>
      </c>
      <c r="AN4650">
        <v>2453</v>
      </c>
      <c r="AO4650">
        <v>32</v>
      </c>
      <c r="AP4650" t="s">
        <v>72</v>
      </c>
      <c r="AQ4650" t="s">
        <v>66</v>
      </c>
      <c r="AR4650">
        <v>3306</v>
      </c>
      <c r="AW4650" t="s">
        <v>22265</v>
      </c>
      <c r="AX4650" t="s">
        <v>22266</v>
      </c>
      <c r="AY4650" t="s">
        <v>22267</v>
      </c>
      <c r="AZ4650" t="s">
        <v>70</v>
      </c>
    </row>
    <row r="4651" spans="1:52" x14ac:dyDescent="0.3">
      <c r="A4651">
        <v>2118725</v>
      </c>
      <c r="B4651" t="s">
        <v>22268</v>
      </c>
      <c r="C4651" t="str">
        <f t="shared" si="534"/>
        <v>7492</v>
      </c>
      <c r="D4651" t="s">
        <v>20169</v>
      </c>
      <c r="E4651" t="str">
        <f>"0100"</f>
        <v>0100</v>
      </c>
      <c r="F4651" t="s">
        <v>54</v>
      </c>
      <c r="G4651" t="str">
        <f>"20"</f>
        <v>20</v>
      </c>
      <c r="H4651" t="s">
        <v>55</v>
      </c>
      <c r="I4651" t="s">
        <v>56</v>
      </c>
      <c r="J4651" t="s">
        <v>20170</v>
      </c>
      <c r="K4651">
        <v>1</v>
      </c>
      <c r="L4651">
        <v>240007</v>
      </c>
      <c r="M4651">
        <v>5.51</v>
      </c>
      <c r="N4651" t="str">
        <f t="shared" si="533"/>
        <v>0000</v>
      </c>
      <c r="O4651">
        <v>4750</v>
      </c>
      <c r="P4651" t="s">
        <v>58</v>
      </c>
      <c r="Q4651" t="s">
        <v>21683</v>
      </c>
      <c r="R4651" t="s">
        <v>140</v>
      </c>
      <c r="T4651" t="s">
        <v>61</v>
      </c>
      <c r="V4651" t="s">
        <v>22269</v>
      </c>
      <c r="W4651">
        <v>467825</v>
      </c>
      <c r="X4651">
        <v>71080</v>
      </c>
      <c r="Y4651">
        <v>396745</v>
      </c>
      <c r="Z4651">
        <v>467825</v>
      </c>
      <c r="AA4651">
        <v>467825</v>
      </c>
      <c r="AB4651" t="s">
        <v>72</v>
      </c>
      <c r="AC4651" s="1">
        <v>44216</v>
      </c>
      <c r="AD4651">
        <v>480100</v>
      </c>
      <c r="AE4651">
        <v>3127</v>
      </c>
      <c r="AF4651">
        <v>1427</v>
      </c>
      <c r="AG4651" t="s">
        <v>64</v>
      </c>
      <c r="AH4651" t="s">
        <v>1386</v>
      </c>
      <c r="AI4651">
        <v>2</v>
      </c>
      <c r="AJ4651">
        <v>2000</v>
      </c>
      <c r="AK4651">
        <v>4</v>
      </c>
      <c r="AL4651">
        <v>5</v>
      </c>
      <c r="AN4651">
        <v>3689</v>
      </c>
      <c r="AO4651">
        <v>32</v>
      </c>
      <c r="AP4651" t="s">
        <v>63</v>
      </c>
      <c r="AQ4651" t="s">
        <v>66</v>
      </c>
      <c r="AR4651">
        <v>4775</v>
      </c>
      <c r="AW4651" t="s">
        <v>921</v>
      </c>
      <c r="AY4651" t="s">
        <v>2566</v>
      </c>
      <c r="AZ4651" t="s">
        <v>70</v>
      </c>
    </row>
    <row r="4652" spans="1:52" x14ac:dyDescent="0.3">
      <c r="A4652">
        <v>2118741</v>
      </c>
      <c r="B4652" t="s">
        <v>22270</v>
      </c>
      <c r="C4652" t="str">
        <f t="shared" si="534"/>
        <v>7492</v>
      </c>
      <c r="D4652" t="s">
        <v>20169</v>
      </c>
      <c r="E4652" t="str">
        <f>"0000"</f>
        <v>0000</v>
      </c>
      <c r="F4652" t="s">
        <v>108</v>
      </c>
      <c r="G4652" t="str">
        <f>"20"</f>
        <v>20</v>
      </c>
      <c r="H4652" t="s">
        <v>55</v>
      </c>
      <c r="I4652" t="s">
        <v>56</v>
      </c>
      <c r="J4652" t="s">
        <v>20170</v>
      </c>
      <c r="K4652">
        <v>0</v>
      </c>
      <c r="L4652">
        <v>259209</v>
      </c>
      <c r="M4652">
        <v>5.95</v>
      </c>
      <c r="N4652" t="str">
        <f t="shared" si="533"/>
        <v>0000</v>
      </c>
      <c r="O4652">
        <v>4676</v>
      </c>
      <c r="P4652" t="s">
        <v>58</v>
      </c>
      <c r="Q4652" t="s">
        <v>21683</v>
      </c>
      <c r="R4652" t="s">
        <v>140</v>
      </c>
      <c r="T4652" t="s">
        <v>61</v>
      </c>
      <c r="V4652" t="s">
        <v>22271</v>
      </c>
      <c r="W4652">
        <v>76760</v>
      </c>
      <c r="X4652">
        <v>76760</v>
      </c>
      <c r="Y4652">
        <v>0</v>
      </c>
      <c r="Z4652">
        <v>76760</v>
      </c>
      <c r="AA4652">
        <v>76760</v>
      </c>
      <c r="AB4652" t="s">
        <v>72</v>
      </c>
      <c r="AC4652" s="1">
        <v>38443</v>
      </c>
      <c r="AD4652">
        <v>190000</v>
      </c>
      <c r="AE4652">
        <v>1837</v>
      </c>
      <c r="AF4652">
        <v>643</v>
      </c>
      <c r="AG4652" t="s">
        <v>103</v>
      </c>
      <c r="AH4652" t="s">
        <v>76</v>
      </c>
      <c r="AR4652">
        <v>0</v>
      </c>
      <c r="AW4652" t="s">
        <v>6493</v>
      </c>
      <c r="AY4652" t="s">
        <v>6494</v>
      </c>
      <c r="AZ4652" t="s">
        <v>70</v>
      </c>
    </row>
    <row r="4653" spans="1:52" x14ac:dyDescent="0.3">
      <c r="A4653">
        <v>2118750</v>
      </c>
      <c r="B4653" t="s">
        <v>22272</v>
      </c>
      <c r="C4653" t="str">
        <f t="shared" si="534"/>
        <v>7492</v>
      </c>
      <c r="D4653" t="s">
        <v>20169</v>
      </c>
      <c r="E4653" t="str">
        <f>"0000"</f>
        <v>0000</v>
      </c>
      <c r="F4653" t="s">
        <v>108</v>
      </c>
      <c r="G4653" t="str">
        <f>"20"</f>
        <v>20</v>
      </c>
      <c r="H4653" t="s">
        <v>55</v>
      </c>
      <c r="I4653" t="s">
        <v>56</v>
      </c>
      <c r="J4653" t="s">
        <v>20170</v>
      </c>
      <c r="K4653">
        <v>0</v>
      </c>
      <c r="L4653">
        <v>240009</v>
      </c>
      <c r="M4653">
        <v>5.51</v>
      </c>
      <c r="N4653" t="str">
        <f t="shared" si="533"/>
        <v>0000</v>
      </c>
      <c r="O4653">
        <v>4584</v>
      </c>
      <c r="P4653" t="s">
        <v>58</v>
      </c>
      <c r="Q4653" t="s">
        <v>21683</v>
      </c>
      <c r="R4653" t="s">
        <v>140</v>
      </c>
      <c r="T4653" t="s">
        <v>61</v>
      </c>
      <c r="V4653" t="s">
        <v>22273</v>
      </c>
      <c r="W4653">
        <v>71080</v>
      </c>
      <c r="X4653">
        <v>71080</v>
      </c>
      <c r="Y4653">
        <v>0</v>
      </c>
      <c r="Z4653">
        <v>71080</v>
      </c>
      <c r="AA4653">
        <v>71080</v>
      </c>
      <c r="AB4653" t="s">
        <v>72</v>
      </c>
      <c r="AC4653" s="1">
        <v>37987</v>
      </c>
      <c r="AD4653">
        <v>65000</v>
      </c>
      <c r="AE4653">
        <v>1686</v>
      </c>
      <c r="AF4653">
        <v>1232</v>
      </c>
      <c r="AG4653" t="s">
        <v>103</v>
      </c>
      <c r="AH4653" t="s">
        <v>76</v>
      </c>
      <c r="AR4653">
        <v>0</v>
      </c>
      <c r="AW4653" t="s">
        <v>22274</v>
      </c>
      <c r="AX4653" t="s">
        <v>22275</v>
      </c>
      <c r="AY4653" t="s">
        <v>22276</v>
      </c>
      <c r="AZ4653" t="s">
        <v>22277</v>
      </c>
    </row>
    <row r="4654" spans="1:52" x14ac:dyDescent="0.3">
      <c r="A4654">
        <v>2119357</v>
      </c>
      <c r="B4654" t="s">
        <v>22278</v>
      </c>
      <c r="C4654" t="str">
        <f t="shared" si="534"/>
        <v>7492</v>
      </c>
      <c r="D4654" t="s">
        <v>20169</v>
      </c>
      <c r="E4654" t="str">
        <f>"0000"</f>
        <v>0000</v>
      </c>
      <c r="F4654" t="s">
        <v>108</v>
      </c>
      <c r="G4654" t="str">
        <f>"17"</f>
        <v>17</v>
      </c>
      <c r="H4654" t="s">
        <v>55</v>
      </c>
      <c r="I4654" t="s">
        <v>56</v>
      </c>
      <c r="J4654" t="s">
        <v>20170</v>
      </c>
      <c r="K4654">
        <v>0</v>
      </c>
      <c r="L4654">
        <v>122871</v>
      </c>
      <c r="M4654">
        <v>2.82</v>
      </c>
      <c r="N4654" t="str">
        <f t="shared" si="533"/>
        <v>0000</v>
      </c>
      <c r="O4654">
        <v>4839</v>
      </c>
      <c r="P4654" t="s">
        <v>58</v>
      </c>
      <c r="Q4654" t="s">
        <v>4583</v>
      </c>
      <c r="R4654" t="s">
        <v>266</v>
      </c>
      <c r="T4654" t="s">
        <v>61</v>
      </c>
      <c r="V4654" t="s">
        <v>22279</v>
      </c>
      <c r="W4654">
        <v>28770</v>
      </c>
      <c r="X4654">
        <v>28770</v>
      </c>
      <c r="Y4654">
        <v>0</v>
      </c>
      <c r="Z4654">
        <v>28770</v>
      </c>
      <c r="AA4654">
        <v>28770</v>
      </c>
      <c r="AB4654" t="s">
        <v>72</v>
      </c>
      <c r="AC4654" s="1">
        <v>37622</v>
      </c>
      <c r="AD4654">
        <v>30000</v>
      </c>
      <c r="AE4654">
        <v>1571</v>
      </c>
      <c r="AF4654">
        <v>1546</v>
      </c>
      <c r="AG4654" t="s">
        <v>103</v>
      </c>
      <c r="AH4654" t="s">
        <v>76</v>
      </c>
      <c r="AR4654">
        <v>0</v>
      </c>
      <c r="AW4654" t="s">
        <v>22280</v>
      </c>
      <c r="AY4654" t="s">
        <v>22281</v>
      </c>
      <c r="AZ4654" t="s">
        <v>22282</v>
      </c>
    </row>
    <row r="4655" spans="1:52" x14ac:dyDescent="0.3">
      <c r="A4655">
        <v>2119365</v>
      </c>
      <c r="B4655" t="s">
        <v>22283</v>
      </c>
      <c r="C4655" t="str">
        <f t="shared" si="534"/>
        <v>7492</v>
      </c>
      <c r="D4655" t="s">
        <v>20169</v>
      </c>
      <c r="E4655" t="str">
        <f>"0100"</f>
        <v>0100</v>
      </c>
      <c r="F4655" t="s">
        <v>54</v>
      </c>
      <c r="G4655" t="str">
        <f>"17"</f>
        <v>17</v>
      </c>
      <c r="H4655" t="s">
        <v>55</v>
      </c>
      <c r="I4655" t="s">
        <v>56</v>
      </c>
      <c r="J4655" t="s">
        <v>20170</v>
      </c>
      <c r="K4655">
        <v>1</v>
      </c>
      <c r="L4655">
        <v>122872</v>
      </c>
      <c r="M4655">
        <v>2.82</v>
      </c>
      <c r="N4655" t="str">
        <f t="shared" si="533"/>
        <v>0000</v>
      </c>
      <c r="O4655">
        <v>4771</v>
      </c>
      <c r="P4655" t="s">
        <v>58</v>
      </c>
      <c r="Q4655" t="s">
        <v>4583</v>
      </c>
      <c r="R4655" t="s">
        <v>266</v>
      </c>
      <c r="T4655" t="s">
        <v>61</v>
      </c>
      <c r="V4655" t="s">
        <v>22284</v>
      </c>
      <c r="W4655">
        <v>357355</v>
      </c>
      <c r="X4655">
        <v>28770</v>
      </c>
      <c r="Y4655">
        <v>328585</v>
      </c>
      <c r="Z4655">
        <v>357355</v>
      </c>
      <c r="AA4655">
        <v>357355</v>
      </c>
      <c r="AB4655" t="s">
        <v>72</v>
      </c>
      <c r="AC4655" s="1">
        <v>42800</v>
      </c>
      <c r="AD4655">
        <v>385000</v>
      </c>
      <c r="AE4655">
        <v>2818</v>
      </c>
      <c r="AF4655">
        <v>1892</v>
      </c>
      <c r="AG4655" t="s">
        <v>64</v>
      </c>
      <c r="AH4655" t="s">
        <v>76</v>
      </c>
      <c r="AI4655">
        <v>1</v>
      </c>
      <c r="AJ4655">
        <v>2003</v>
      </c>
      <c r="AK4655">
        <v>3</v>
      </c>
      <c r="AL4655">
        <v>3</v>
      </c>
      <c r="AN4655">
        <v>2676</v>
      </c>
      <c r="AO4655">
        <v>32</v>
      </c>
      <c r="AP4655" t="s">
        <v>63</v>
      </c>
      <c r="AQ4655" t="s">
        <v>66</v>
      </c>
      <c r="AR4655">
        <v>3850</v>
      </c>
      <c r="AW4655" t="s">
        <v>22285</v>
      </c>
      <c r="AX4655" t="s">
        <v>22286</v>
      </c>
      <c r="AY4655" t="s">
        <v>22287</v>
      </c>
      <c r="AZ4655" t="s">
        <v>70</v>
      </c>
    </row>
    <row r="4656" spans="1:52" x14ac:dyDescent="0.3">
      <c r="A4656">
        <v>2119501</v>
      </c>
      <c r="B4656" t="s">
        <v>22288</v>
      </c>
      <c r="C4656" t="str">
        <f t="shared" si="534"/>
        <v>7492</v>
      </c>
      <c r="D4656" t="s">
        <v>20169</v>
      </c>
      <c r="E4656" t="str">
        <f>"0100"</f>
        <v>0100</v>
      </c>
      <c r="F4656" t="s">
        <v>54</v>
      </c>
      <c r="G4656" t="str">
        <f t="shared" ref="G4656:G4661" si="536">"18"</f>
        <v>18</v>
      </c>
      <c r="H4656" t="s">
        <v>55</v>
      </c>
      <c r="I4656" t="s">
        <v>56</v>
      </c>
      <c r="J4656" t="s">
        <v>20170</v>
      </c>
      <c r="K4656">
        <v>1</v>
      </c>
      <c r="L4656">
        <v>120000</v>
      </c>
      <c r="M4656">
        <v>2.75</v>
      </c>
      <c r="N4656" t="str">
        <f t="shared" si="533"/>
        <v>0000</v>
      </c>
      <c r="O4656">
        <v>6290</v>
      </c>
      <c r="P4656" t="s">
        <v>58</v>
      </c>
      <c r="Q4656" t="s">
        <v>265</v>
      </c>
      <c r="R4656" t="s">
        <v>266</v>
      </c>
      <c r="T4656" t="s">
        <v>61</v>
      </c>
      <c r="V4656" t="s">
        <v>22289</v>
      </c>
      <c r="W4656">
        <v>276325</v>
      </c>
      <c r="X4656">
        <v>28100</v>
      </c>
      <c r="Y4656">
        <v>248225</v>
      </c>
      <c r="Z4656">
        <v>216744</v>
      </c>
      <c r="AA4656">
        <v>191744</v>
      </c>
      <c r="AB4656" t="s">
        <v>63</v>
      </c>
      <c r="AC4656" s="1">
        <v>37469</v>
      </c>
      <c r="AD4656">
        <v>20000</v>
      </c>
      <c r="AE4656">
        <v>1531</v>
      </c>
      <c r="AF4656">
        <v>1717</v>
      </c>
      <c r="AG4656" t="s">
        <v>103</v>
      </c>
      <c r="AH4656" t="s">
        <v>76</v>
      </c>
      <c r="AI4656">
        <v>1</v>
      </c>
      <c r="AJ4656">
        <v>2007</v>
      </c>
      <c r="AK4656">
        <v>3</v>
      </c>
      <c r="AL4656">
        <v>3</v>
      </c>
      <c r="AN4656">
        <v>2429</v>
      </c>
      <c r="AO4656">
        <v>32</v>
      </c>
      <c r="AP4656" t="s">
        <v>63</v>
      </c>
      <c r="AQ4656" t="s">
        <v>66</v>
      </c>
      <c r="AR4656">
        <v>3436</v>
      </c>
      <c r="AW4656" t="s">
        <v>22290</v>
      </c>
      <c r="AX4656" t="s">
        <v>22291</v>
      </c>
      <c r="AY4656" t="s">
        <v>22292</v>
      </c>
      <c r="AZ4656" t="s">
        <v>70</v>
      </c>
    </row>
    <row r="4657" spans="1:52" x14ac:dyDescent="0.3">
      <c r="A4657">
        <v>2119748</v>
      </c>
      <c r="B4657" t="s">
        <v>22293</v>
      </c>
      <c r="C4657" t="str">
        <f t="shared" si="534"/>
        <v>7492</v>
      </c>
      <c r="D4657" t="s">
        <v>20169</v>
      </c>
      <c r="E4657" t="str">
        <f>"0100"</f>
        <v>0100</v>
      </c>
      <c r="F4657" t="s">
        <v>54</v>
      </c>
      <c r="G4657" t="str">
        <f t="shared" si="536"/>
        <v>18</v>
      </c>
      <c r="H4657" t="s">
        <v>55</v>
      </c>
      <c r="I4657" t="s">
        <v>56</v>
      </c>
      <c r="J4657" t="s">
        <v>20170</v>
      </c>
      <c r="K4657">
        <v>1</v>
      </c>
      <c r="L4657">
        <v>240000</v>
      </c>
      <c r="M4657">
        <v>5.51</v>
      </c>
      <c r="N4657" t="str">
        <f t="shared" si="533"/>
        <v>0000</v>
      </c>
      <c r="O4657">
        <v>5400</v>
      </c>
      <c r="P4657" t="s">
        <v>58</v>
      </c>
      <c r="Q4657" t="s">
        <v>20182</v>
      </c>
      <c r="R4657" t="s">
        <v>140</v>
      </c>
      <c r="T4657" t="s">
        <v>61</v>
      </c>
      <c r="V4657" t="s">
        <v>22294</v>
      </c>
      <c r="W4657">
        <v>373190</v>
      </c>
      <c r="X4657">
        <v>71070</v>
      </c>
      <c r="Y4657">
        <v>302120</v>
      </c>
      <c r="Z4657">
        <v>355799</v>
      </c>
      <c r="AA4657">
        <v>330799</v>
      </c>
      <c r="AB4657" t="s">
        <v>63</v>
      </c>
      <c r="AC4657" s="1">
        <v>41883</v>
      </c>
      <c r="AD4657">
        <v>85000</v>
      </c>
      <c r="AE4657">
        <v>2648</v>
      </c>
      <c r="AF4657">
        <v>2405</v>
      </c>
      <c r="AG4657" t="s">
        <v>103</v>
      </c>
      <c r="AH4657" t="s">
        <v>76</v>
      </c>
      <c r="AI4657">
        <v>1</v>
      </c>
      <c r="AJ4657">
        <v>2016</v>
      </c>
      <c r="AK4657">
        <v>3</v>
      </c>
      <c r="AL4657">
        <v>2</v>
      </c>
      <c r="AN4657">
        <v>2545</v>
      </c>
      <c r="AO4657">
        <v>32</v>
      </c>
      <c r="AP4657" t="s">
        <v>63</v>
      </c>
      <c r="AQ4657" t="s">
        <v>66</v>
      </c>
      <c r="AR4657">
        <v>3326</v>
      </c>
      <c r="AW4657" t="s">
        <v>12519</v>
      </c>
      <c r="AY4657" t="s">
        <v>3593</v>
      </c>
      <c r="AZ4657" t="s">
        <v>70</v>
      </c>
    </row>
    <row r="4658" spans="1:52" x14ac:dyDescent="0.3">
      <c r="A4658">
        <v>2120126</v>
      </c>
      <c r="B4658" t="s">
        <v>22295</v>
      </c>
      <c r="C4658" t="str">
        <f t="shared" si="534"/>
        <v>7492</v>
      </c>
      <c r="D4658" t="s">
        <v>20169</v>
      </c>
      <c r="E4658" t="str">
        <f>"0100"</f>
        <v>0100</v>
      </c>
      <c r="F4658" t="s">
        <v>54</v>
      </c>
      <c r="G4658" t="str">
        <f t="shared" si="536"/>
        <v>18</v>
      </c>
      <c r="H4658" t="s">
        <v>55</v>
      </c>
      <c r="I4658" t="s">
        <v>56</v>
      </c>
      <c r="J4658" t="s">
        <v>20170</v>
      </c>
      <c r="K4658">
        <v>1</v>
      </c>
      <c r="L4658">
        <v>241699</v>
      </c>
      <c r="M4658">
        <v>5.55</v>
      </c>
      <c r="N4658" t="str">
        <f t="shared" si="533"/>
        <v>0000</v>
      </c>
      <c r="O4658">
        <v>3759</v>
      </c>
      <c r="P4658" t="s">
        <v>72</v>
      </c>
      <c r="Q4658" t="s">
        <v>20433</v>
      </c>
      <c r="R4658" t="s">
        <v>88</v>
      </c>
      <c r="T4658" t="s">
        <v>61</v>
      </c>
      <c r="V4658" t="s">
        <v>22296</v>
      </c>
      <c r="W4658">
        <v>297864</v>
      </c>
      <c r="X4658">
        <v>71580</v>
      </c>
      <c r="Y4658">
        <v>226284</v>
      </c>
      <c r="Z4658">
        <v>255445</v>
      </c>
      <c r="AA4658">
        <v>230445</v>
      </c>
      <c r="AB4658" t="s">
        <v>63</v>
      </c>
      <c r="AC4658" s="1">
        <v>41426</v>
      </c>
      <c r="AD4658">
        <v>240000</v>
      </c>
      <c r="AE4658">
        <v>2567</v>
      </c>
      <c r="AF4658">
        <v>24</v>
      </c>
      <c r="AG4658" t="s">
        <v>64</v>
      </c>
      <c r="AH4658" t="s">
        <v>76</v>
      </c>
      <c r="AI4658">
        <v>1</v>
      </c>
      <c r="AJ4658">
        <v>2001</v>
      </c>
      <c r="AK4658">
        <v>4</v>
      </c>
      <c r="AL4658">
        <v>2</v>
      </c>
      <c r="AN4658">
        <v>2216</v>
      </c>
      <c r="AO4658">
        <v>32</v>
      </c>
      <c r="AP4658" t="s">
        <v>63</v>
      </c>
      <c r="AQ4658" t="s">
        <v>66</v>
      </c>
      <c r="AR4658">
        <v>3566</v>
      </c>
      <c r="AW4658" t="s">
        <v>22297</v>
      </c>
      <c r="AX4658" t="s">
        <v>22298</v>
      </c>
      <c r="AY4658" t="s">
        <v>22299</v>
      </c>
      <c r="AZ4658" t="s">
        <v>70</v>
      </c>
    </row>
    <row r="4659" spans="1:52" x14ac:dyDescent="0.3">
      <c r="A4659">
        <v>2126523</v>
      </c>
      <c r="B4659" t="s">
        <v>22300</v>
      </c>
      <c r="C4659" t="str">
        <f t="shared" si="534"/>
        <v>7492</v>
      </c>
      <c r="D4659" t="s">
        <v>20169</v>
      </c>
      <c r="E4659" t="str">
        <f>"0100"</f>
        <v>0100</v>
      </c>
      <c r="F4659" t="s">
        <v>54</v>
      </c>
      <c r="G4659" t="str">
        <f t="shared" si="536"/>
        <v>18</v>
      </c>
      <c r="H4659" t="s">
        <v>55</v>
      </c>
      <c r="I4659" t="s">
        <v>56</v>
      </c>
      <c r="J4659" t="s">
        <v>20170</v>
      </c>
      <c r="K4659">
        <v>1</v>
      </c>
      <c r="L4659">
        <v>240000</v>
      </c>
      <c r="M4659">
        <v>5.51</v>
      </c>
      <c r="N4659" t="str">
        <f t="shared" si="533"/>
        <v>0000</v>
      </c>
      <c r="O4659">
        <v>3662</v>
      </c>
      <c r="P4659" t="s">
        <v>72</v>
      </c>
      <c r="Q4659" t="s">
        <v>20615</v>
      </c>
      <c r="R4659" t="s">
        <v>88</v>
      </c>
      <c r="T4659" t="s">
        <v>61</v>
      </c>
      <c r="V4659" t="s">
        <v>22301</v>
      </c>
      <c r="W4659">
        <v>71070</v>
      </c>
      <c r="X4659">
        <v>71070</v>
      </c>
      <c r="Y4659">
        <v>0</v>
      </c>
      <c r="Z4659">
        <v>71070</v>
      </c>
      <c r="AA4659">
        <v>71070</v>
      </c>
      <c r="AB4659" t="s">
        <v>63</v>
      </c>
      <c r="AC4659" s="1">
        <v>43318</v>
      </c>
      <c r="AD4659">
        <v>95000</v>
      </c>
      <c r="AE4659">
        <v>2920</v>
      </c>
      <c r="AF4659">
        <v>468</v>
      </c>
      <c r="AG4659" t="s">
        <v>103</v>
      </c>
      <c r="AH4659" t="s">
        <v>76</v>
      </c>
      <c r="AI4659">
        <v>1</v>
      </c>
      <c r="AJ4659">
        <v>2020</v>
      </c>
      <c r="AK4659">
        <v>3</v>
      </c>
      <c r="AL4659">
        <v>2</v>
      </c>
      <c r="AN4659">
        <v>2415</v>
      </c>
      <c r="AO4659">
        <v>32</v>
      </c>
      <c r="AP4659" t="s">
        <v>63</v>
      </c>
      <c r="AQ4659" t="s">
        <v>66</v>
      </c>
      <c r="AR4659">
        <v>3804</v>
      </c>
      <c r="AW4659" t="s">
        <v>22302</v>
      </c>
      <c r="AX4659" t="s">
        <v>22303</v>
      </c>
      <c r="AY4659" t="s">
        <v>22304</v>
      </c>
      <c r="AZ4659" t="s">
        <v>70</v>
      </c>
    </row>
    <row r="4660" spans="1:52" x14ac:dyDescent="0.3">
      <c r="A4660">
        <v>2126540</v>
      </c>
      <c r="B4660" t="s">
        <v>22305</v>
      </c>
      <c r="C4660" t="str">
        <f t="shared" si="534"/>
        <v>7492</v>
      </c>
      <c r="D4660" t="s">
        <v>20169</v>
      </c>
      <c r="E4660" t="str">
        <f>"0000"</f>
        <v>0000</v>
      </c>
      <c r="F4660" t="s">
        <v>108</v>
      </c>
      <c r="G4660" t="str">
        <f t="shared" si="536"/>
        <v>18</v>
      </c>
      <c r="H4660" t="s">
        <v>55</v>
      </c>
      <c r="I4660" t="s">
        <v>56</v>
      </c>
      <c r="J4660" t="s">
        <v>20170</v>
      </c>
      <c r="K4660">
        <v>0</v>
      </c>
      <c r="L4660">
        <v>239999</v>
      </c>
      <c r="M4660">
        <v>5.51</v>
      </c>
      <c r="N4660" t="str">
        <f t="shared" si="533"/>
        <v>0000</v>
      </c>
      <c r="O4660">
        <v>3598</v>
      </c>
      <c r="P4660" t="s">
        <v>72</v>
      </c>
      <c r="Q4660" t="s">
        <v>20615</v>
      </c>
      <c r="R4660" t="s">
        <v>88</v>
      </c>
      <c r="T4660" t="s">
        <v>61</v>
      </c>
      <c r="V4660" t="s">
        <v>22306</v>
      </c>
      <c r="W4660">
        <v>71070</v>
      </c>
      <c r="X4660">
        <v>71070</v>
      </c>
      <c r="Y4660">
        <v>0</v>
      </c>
      <c r="Z4660">
        <v>71070</v>
      </c>
      <c r="AA4660">
        <v>71070</v>
      </c>
      <c r="AB4660" t="s">
        <v>72</v>
      </c>
      <c r="AC4660" s="1">
        <v>44245</v>
      </c>
      <c r="AD4660">
        <v>159000</v>
      </c>
      <c r="AE4660">
        <v>3145</v>
      </c>
      <c r="AF4660">
        <v>1456</v>
      </c>
      <c r="AG4660" t="s">
        <v>103</v>
      </c>
      <c r="AH4660" t="s">
        <v>76</v>
      </c>
      <c r="AR4660">
        <v>0</v>
      </c>
      <c r="AW4660" t="s">
        <v>22307</v>
      </c>
      <c r="AX4660" t="s">
        <v>956</v>
      </c>
      <c r="AY4660" t="s">
        <v>22308</v>
      </c>
      <c r="AZ4660" t="s">
        <v>22309</v>
      </c>
    </row>
    <row r="4661" spans="1:52" x14ac:dyDescent="0.3">
      <c r="A4661">
        <v>2126752</v>
      </c>
      <c r="B4661" t="s">
        <v>22310</v>
      </c>
      <c r="C4661" t="str">
        <f t="shared" si="534"/>
        <v>7492</v>
      </c>
      <c r="D4661" t="s">
        <v>20169</v>
      </c>
      <c r="E4661" t="str">
        <f>"0100"</f>
        <v>0100</v>
      </c>
      <c r="F4661" t="s">
        <v>54</v>
      </c>
      <c r="G4661" t="str">
        <f t="shared" si="536"/>
        <v>18</v>
      </c>
      <c r="H4661" t="s">
        <v>55</v>
      </c>
      <c r="I4661" t="s">
        <v>56</v>
      </c>
      <c r="J4661" t="s">
        <v>20170</v>
      </c>
      <c r="K4661">
        <v>1</v>
      </c>
      <c r="L4661">
        <v>240001</v>
      </c>
      <c r="M4661">
        <v>5.51</v>
      </c>
      <c r="N4661" t="str">
        <f t="shared" si="533"/>
        <v>0000</v>
      </c>
      <c r="O4661">
        <v>5106</v>
      </c>
      <c r="P4661" t="s">
        <v>58</v>
      </c>
      <c r="Q4661" t="s">
        <v>20182</v>
      </c>
      <c r="R4661" t="s">
        <v>140</v>
      </c>
      <c r="T4661" t="s">
        <v>61</v>
      </c>
      <c r="V4661" t="s">
        <v>22311</v>
      </c>
      <c r="W4661">
        <v>269340</v>
      </c>
      <c r="X4661">
        <v>71080</v>
      </c>
      <c r="Y4661">
        <v>198260</v>
      </c>
      <c r="Z4661">
        <v>264659</v>
      </c>
      <c r="AA4661">
        <v>239659</v>
      </c>
      <c r="AB4661" t="s">
        <v>63</v>
      </c>
      <c r="AC4661" s="1">
        <v>43368</v>
      </c>
      <c r="AD4661">
        <v>335000</v>
      </c>
      <c r="AE4661">
        <v>2929</v>
      </c>
      <c r="AF4661">
        <v>534</v>
      </c>
      <c r="AG4661" t="s">
        <v>64</v>
      </c>
      <c r="AH4661" t="s">
        <v>76</v>
      </c>
      <c r="AI4661">
        <v>1</v>
      </c>
      <c r="AJ4661">
        <v>2005</v>
      </c>
      <c r="AK4661">
        <v>3</v>
      </c>
      <c r="AL4661">
        <v>2</v>
      </c>
      <c r="AN4661">
        <v>1845</v>
      </c>
      <c r="AO4661">
        <v>32</v>
      </c>
      <c r="AP4661" t="s">
        <v>63</v>
      </c>
      <c r="AQ4661" t="s">
        <v>66</v>
      </c>
      <c r="AR4661">
        <v>3027</v>
      </c>
      <c r="AW4661" t="s">
        <v>22312</v>
      </c>
      <c r="AX4661" t="s">
        <v>22313</v>
      </c>
      <c r="AY4661" t="s">
        <v>22314</v>
      </c>
      <c r="AZ4661" t="s">
        <v>70</v>
      </c>
    </row>
    <row r="4662" spans="1:52" x14ac:dyDescent="0.3">
      <c r="A4662">
        <v>2126949</v>
      </c>
      <c r="B4662" t="s">
        <v>22315</v>
      </c>
      <c r="C4662" t="str">
        <f t="shared" si="534"/>
        <v>7492</v>
      </c>
      <c r="D4662" t="s">
        <v>20169</v>
      </c>
      <c r="E4662" t="str">
        <f>"0100"</f>
        <v>0100</v>
      </c>
      <c r="F4662" t="s">
        <v>54</v>
      </c>
      <c r="G4662" t="str">
        <f>"17"</f>
        <v>17</v>
      </c>
      <c r="H4662" t="s">
        <v>55</v>
      </c>
      <c r="I4662" t="s">
        <v>56</v>
      </c>
      <c r="J4662" t="s">
        <v>20170</v>
      </c>
      <c r="K4662">
        <v>1</v>
      </c>
      <c r="L4662">
        <v>239999</v>
      </c>
      <c r="M4662">
        <v>5.51</v>
      </c>
      <c r="N4662" t="str">
        <f t="shared" si="533"/>
        <v>0000</v>
      </c>
      <c r="O4662">
        <v>3599</v>
      </c>
      <c r="P4662" t="s">
        <v>72</v>
      </c>
      <c r="Q4662" t="s">
        <v>20615</v>
      </c>
      <c r="R4662" t="s">
        <v>88</v>
      </c>
      <c r="T4662" t="s">
        <v>61</v>
      </c>
      <c r="V4662" t="s">
        <v>22316</v>
      </c>
      <c r="W4662">
        <v>570120</v>
      </c>
      <c r="X4662">
        <v>71070</v>
      </c>
      <c r="Y4662">
        <v>499050</v>
      </c>
      <c r="Z4662">
        <v>536051</v>
      </c>
      <c r="AA4662">
        <v>511051</v>
      </c>
      <c r="AB4662" t="s">
        <v>63</v>
      </c>
      <c r="AC4662" s="1">
        <v>41977</v>
      </c>
      <c r="AD4662">
        <v>645000</v>
      </c>
      <c r="AE4662">
        <v>2660</v>
      </c>
      <c r="AF4662">
        <v>2382</v>
      </c>
      <c r="AG4662" t="s">
        <v>64</v>
      </c>
      <c r="AH4662" t="s">
        <v>76</v>
      </c>
      <c r="AI4662">
        <v>1</v>
      </c>
      <c r="AJ4662">
        <v>2005</v>
      </c>
      <c r="AK4662">
        <v>4</v>
      </c>
      <c r="AL4662">
        <v>4</v>
      </c>
      <c r="AM4662">
        <v>1</v>
      </c>
      <c r="AN4662">
        <v>4789</v>
      </c>
      <c r="AO4662">
        <v>32</v>
      </c>
      <c r="AP4662" t="s">
        <v>63</v>
      </c>
      <c r="AQ4662" t="s">
        <v>66</v>
      </c>
      <c r="AR4662">
        <v>6623</v>
      </c>
      <c r="AW4662" t="s">
        <v>22317</v>
      </c>
      <c r="AX4662" t="s">
        <v>22318</v>
      </c>
      <c r="AY4662" t="s">
        <v>22319</v>
      </c>
      <c r="AZ4662" t="s">
        <v>70</v>
      </c>
    </row>
    <row r="4663" spans="1:52" x14ac:dyDescent="0.3">
      <c r="A4663">
        <v>2127155</v>
      </c>
      <c r="B4663" t="s">
        <v>22320</v>
      </c>
      <c r="C4663" t="str">
        <f t="shared" si="534"/>
        <v>7492</v>
      </c>
      <c r="D4663" t="s">
        <v>20169</v>
      </c>
      <c r="E4663" t="str">
        <f>"0100"</f>
        <v>0100</v>
      </c>
      <c r="F4663" t="s">
        <v>54</v>
      </c>
      <c r="G4663" t="str">
        <f>"17"</f>
        <v>17</v>
      </c>
      <c r="H4663" t="s">
        <v>55</v>
      </c>
      <c r="I4663" t="s">
        <v>56</v>
      </c>
      <c r="J4663" t="s">
        <v>20170</v>
      </c>
      <c r="K4663">
        <v>1</v>
      </c>
      <c r="L4663">
        <v>240001</v>
      </c>
      <c r="M4663">
        <v>5.51</v>
      </c>
      <c r="N4663" t="str">
        <f t="shared" si="533"/>
        <v>0000</v>
      </c>
      <c r="O4663">
        <v>3504</v>
      </c>
      <c r="P4663" t="s">
        <v>72</v>
      </c>
      <c r="Q4663" t="s">
        <v>22171</v>
      </c>
      <c r="R4663" t="s">
        <v>140</v>
      </c>
      <c r="T4663" t="s">
        <v>61</v>
      </c>
      <c r="V4663" t="s">
        <v>22321</v>
      </c>
      <c r="W4663">
        <v>452286</v>
      </c>
      <c r="X4663">
        <v>71080</v>
      </c>
      <c r="Y4663">
        <v>381206</v>
      </c>
      <c r="Z4663">
        <v>452286</v>
      </c>
      <c r="AA4663">
        <v>427286</v>
      </c>
      <c r="AB4663" t="s">
        <v>63</v>
      </c>
      <c r="AC4663" s="1">
        <v>43375</v>
      </c>
      <c r="AD4663">
        <v>500000</v>
      </c>
      <c r="AE4663">
        <v>2932</v>
      </c>
      <c r="AF4663">
        <v>282</v>
      </c>
      <c r="AG4663" t="s">
        <v>64</v>
      </c>
      <c r="AH4663" t="s">
        <v>76</v>
      </c>
      <c r="AI4663">
        <v>2</v>
      </c>
      <c r="AJ4663">
        <v>2008</v>
      </c>
      <c r="AK4663">
        <v>4</v>
      </c>
      <c r="AL4663">
        <v>4</v>
      </c>
      <c r="AN4663">
        <v>3378</v>
      </c>
      <c r="AO4663">
        <v>32</v>
      </c>
      <c r="AP4663" t="s">
        <v>63</v>
      </c>
      <c r="AQ4663" t="s">
        <v>66</v>
      </c>
      <c r="AR4663">
        <v>5208</v>
      </c>
      <c r="AW4663" t="s">
        <v>22322</v>
      </c>
      <c r="AX4663" t="s">
        <v>22323</v>
      </c>
      <c r="AY4663" t="s">
        <v>22324</v>
      </c>
      <c r="AZ4663" t="s">
        <v>70</v>
      </c>
    </row>
    <row r="4664" spans="1:52" x14ac:dyDescent="0.3">
      <c r="A4664">
        <v>2118890</v>
      </c>
      <c r="B4664" t="s">
        <v>22325</v>
      </c>
      <c r="C4664" t="str">
        <f t="shared" si="534"/>
        <v>7492</v>
      </c>
      <c r="D4664" t="s">
        <v>20169</v>
      </c>
      <c r="E4664" t="str">
        <f>"0000"</f>
        <v>0000</v>
      </c>
      <c r="F4664" t="s">
        <v>108</v>
      </c>
      <c r="G4664" t="str">
        <f>"19"</f>
        <v>19</v>
      </c>
      <c r="H4664" t="s">
        <v>55</v>
      </c>
      <c r="I4664" t="s">
        <v>56</v>
      </c>
      <c r="J4664" t="s">
        <v>20170</v>
      </c>
      <c r="K4664">
        <v>0</v>
      </c>
      <c r="L4664">
        <v>240000</v>
      </c>
      <c r="M4664">
        <v>5.51</v>
      </c>
      <c r="N4664" t="str">
        <f t="shared" si="533"/>
        <v>0000</v>
      </c>
      <c r="O4664">
        <v>5126</v>
      </c>
      <c r="P4664" t="s">
        <v>58</v>
      </c>
      <c r="Q4664" t="s">
        <v>22126</v>
      </c>
      <c r="R4664" t="s">
        <v>140</v>
      </c>
      <c r="T4664" t="s">
        <v>61</v>
      </c>
      <c r="V4664" t="s">
        <v>22326</v>
      </c>
      <c r="W4664">
        <v>71070</v>
      </c>
      <c r="X4664">
        <v>71070</v>
      </c>
      <c r="Y4664">
        <v>0</v>
      </c>
      <c r="Z4664">
        <v>71070</v>
      </c>
      <c r="AA4664">
        <v>71070</v>
      </c>
      <c r="AB4664" t="s">
        <v>72</v>
      </c>
      <c r="AC4664" s="1">
        <v>39965</v>
      </c>
      <c r="AD4664">
        <v>118000</v>
      </c>
      <c r="AE4664">
        <v>2301</v>
      </c>
      <c r="AF4664">
        <v>1680</v>
      </c>
      <c r="AG4664" t="s">
        <v>103</v>
      </c>
      <c r="AH4664" t="s">
        <v>76</v>
      </c>
      <c r="AR4664">
        <v>0</v>
      </c>
      <c r="AW4664" t="s">
        <v>244</v>
      </c>
      <c r="AX4664" t="s">
        <v>22327</v>
      </c>
      <c r="AY4664" t="s">
        <v>246</v>
      </c>
      <c r="AZ4664" t="s">
        <v>70</v>
      </c>
    </row>
    <row r="4665" spans="1:52" x14ac:dyDescent="0.3">
      <c r="A4665">
        <v>2118903</v>
      </c>
      <c r="B4665" t="s">
        <v>22328</v>
      </c>
      <c r="C4665" t="str">
        <f t="shared" si="534"/>
        <v>7492</v>
      </c>
      <c r="D4665" t="s">
        <v>20169</v>
      </c>
      <c r="E4665" t="str">
        <f>"0000"</f>
        <v>0000</v>
      </c>
      <c r="F4665" t="s">
        <v>108</v>
      </c>
      <c r="G4665" t="str">
        <f>"19"</f>
        <v>19</v>
      </c>
      <c r="H4665" t="s">
        <v>55</v>
      </c>
      <c r="I4665" t="s">
        <v>56</v>
      </c>
      <c r="J4665" t="s">
        <v>20170</v>
      </c>
      <c r="K4665">
        <v>0</v>
      </c>
      <c r="L4665">
        <v>240000</v>
      </c>
      <c r="M4665">
        <v>5.51</v>
      </c>
      <c r="N4665" t="str">
        <f t="shared" si="533"/>
        <v>0000</v>
      </c>
      <c r="O4665">
        <v>5044</v>
      </c>
      <c r="P4665" t="s">
        <v>58</v>
      </c>
      <c r="Q4665" t="s">
        <v>22126</v>
      </c>
      <c r="R4665" t="s">
        <v>140</v>
      </c>
      <c r="T4665" t="s">
        <v>61</v>
      </c>
      <c r="V4665" t="s">
        <v>22329</v>
      </c>
      <c r="W4665">
        <v>71070</v>
      </c>
      <c r="X4665">
        <v>71070</v>
      </c>
      <c r="Y4665">
        <v>0</v>
      </c>
      <c r="Z4665">
        <v>71070</v>
      </c>
      <c r="AA4665">
        <v>71070</v>
      </c>
      <c r="AB4665" t="s">
        <v>72</v>
      </c>
      <c r="AC4665" s="1">
        <v>37043</v>
      </c>
      <c r="AD4665">
        <v>42000</v>
      </c>
      <c r="AE4665">
        <v>1436</v>
      </c>
      <c r="AF4665">
        <v>60</v>
      </c>
      <c r="AG4665" t="s">
        <v>103</v>
      </c>
      <c r="AH4665" t="s">
        <v>76</v>
      </c>
      <c r="AR4665">
        <v>0</v>
      </c>
      <c r="AW4665" t="s">
        <v>22330</v>
      </c>
      <c r="AY4665" t="s">
        <v>22331</v>
      </c>
      <c r="AZ4665" t="s">
        <v>2938</v>
      </c>
    </row>
    <row r="4666" spans="1:52" x14ac:dyDescent="0.3">
      <c r="A4666">
        <v>2118920</v>
      </c>
      <c r="B4666" t="s">
        <v>22332</v>
      </c>
      <c r="C4666" t="str">
        <f t="shared" si="534"/>
        <v>7492</v>
      </c>
      <c r="D4666" t="s">
        <v>20169</v>
      </c>
      <c r="E4666" t="str">
        <f>"0100"</f>
        <v>0100</v>
      </c>
      <c r="F4666" t="s">
        <v>54</v>
      </c>
      <c r="G4666" t="str">
        <f>"20"</f>
        <v>20</v>
      </c>
      <c r="H4666" t="s">
        <v>55</v>
      </c>
      <c r="I4666" t="s">
        <v>56</v>
      </c>
      <c r="J4666" t="s">
        <v>20170</v>
      </c>
      <c r="K4666">
        <v>1</v>
      </c>
      <c r="L4666">
        <v>240000</v>
      </c>
      <c r="M4666">
        <v>5.51</v>
      </c>
      <c r="N4666" t="str">
        <f t="shared" si="533"/>
        <v>0000</v>
      </c>
      <c r="O4666">
        <v>4966</v>
      </c>
      <c r="P4666" t="s">
        <v>58</v>
      </c>
      <c r="Q4666" t="s">
        <v>22126</v>
      </c>
      <c r="R4666" t="s">
        <v>140</v>
      </c>
      <c r="T4666" t="s">
        <v>61</v>
      </c>
      <c r="V4666" t="s">
        <v>22333</v>
      </c>
      <c r="W4666">
        <v>506614</v>
      </c>
      <c r="X4666">
        <v>71070</v>
      </c>
      <c r="Y4666">
        <v>435544</v>
      </c>
      <c r="Z4666">
        <v>485621</v>
      </c>
      <c r="AA4666">
        <v>455621</v>
      </c>
      <c r="AB4666" t="s">
        <v>63</v>
      </c>
      <c r="AC4666" s="1">
        <v>42493</v>
      </c>
      <c r="AD4666">
        <v>580000</v>
      </c>
      <c r="AE4666">
        <v>2758</v>
      </c>
      <c r="AF4666">
        <v>1148</v>
      </c>
      <c r="AG4666" t="s">
        <v>64</v>
      </c>
      <c r="AH4666" t="s">
        <v>76</v>
      </c>
      <c r="AI4666">
        <v>1</v>
      </c>
      <c r="AJ4666">
        <v>2006</v>
      </c>
      <c r="AK4666">
        <v>4</v>
      </c>
      <c r="AL4666">
        <v>4</v>
      </c>
      <c r="AN4666">
        <v>3544</v>
      </c>
      <c r="AO4666">
        <v>32</v>
      </c>
      <c r="AP4666" t="s">
        <v>63</v>
      </c>
      <c r="AQ4666" t="s">
        <v>66</v>
      </c>
      <c r="AR4666">
        <v>5182</v>
      </c>
      <c r="AW4666" t="s">
        <v>22334</v>
      </c>
      <c r="AY4666" t="s">
        <v>22335</v>
      </c>
      <c r="AZ4666" t="s">
        <v>70</v>
      </c>
    </row>
    <row r="4667" spans="1:52" x14ac:dyDescent="0.3">
      <c r="A4667">
        <v>2118989</v>
      </c>
      <c r="B4667" t="s">
        <v>22336</v>
      </c>
      <c r="C4667" t="str">
        <f t="shared" si="534"/>
        <v>7492</v>
      </c>
      <c r="D4667" t="s">
        <v>20169</v>
      </c>
      <c r="E4667" t="str">
        <f>"0000"</f>
        <v>0000</v>
      </c>
      <c r="F4667" t="s">
        <v>108</v>
      </c>
      <c r="G4667" t="str">
        <f>"19"</f>
        <v>19</v>
      </c>
      <c r="H4667" t="s">
        <v>55</v>
      </c>
      <c r="I4667" t="s">
        <v>56</v>
      </c>
      <c r="J4667" t="s">
        <v>20170</v>
      </c>
      <c r="K4667">
        <v>0</v>
      </c>
      <c r="L4667">
        <v>239999</v>
      </c>
      <c r="M4667">
        <v>5.51</v>
      </c>
      <c r="N4667" t="str">
        <f t="shared" si="533"/>
        <v>0000</v>
      </c>
      <c r="O4667">
        <v>5043</v>
      </c>
      <c r="P4667" t="s">
        <v>58</v>
      </c>
      <c r="Q4667" t="s">
        <v>22126</v>
      </c>
      <c r="R4667" t="s">
        <v>140</v>
      </c>
      <c r="T4667" t="s">
        <v>61</v>
      </c>
      <c r="V4667" t="s">
        <v>22337</v>
      </c>
      <c r="W4667">
        <v>71070</v>
      </c>
      <c r="X4667">
        <v>71070</v>
      </c>
      <c r="Y4667">
        <v>0</v>
      </c>
      <c r="Z4667">
        <v>71070</v>
      </c>
      <c r="AA4667">
        <v>71070</v>
      </c>
      <c r="AB4667" t="s">
        <v>72</v>
      </c>
      <c r="AC4667" s="1">
        <v>38534</v>
      </c>
      <c r="AD4667">
        <v>245000</v>
      </c>
      <c r="AE4667">
        <v>1890</v>
      </c>
      <c r="AF4667">
        <v>1316</v>
      </c>
      <c r="AG4667" t="s">
        <v>103</v>
      </c>
      <c r="AH4667" t="s">
        <v>76</v>
      </c>
      <c r="AR4667">
        <v>0</v>
      </c>
      <c r="AW4667" t="s">
        <v>22338</v>
      </c>
      <c r="AX4667" t="s">
        <v>22339</v>
      </c>
      <c r="AY4667" t="s">
        <v>13541</v>
      </c>
      <c r="AZ4667" t="s">
        <v>70</v>
      </c>
    </row>
    <row r="4668" spans="1:52" x14ac:dyDescent="0.3">
      <c r="A4668">
        <v>2119004</v>
      </c>
      <c r="B4668" t="s">
        <v>22340</v>
      </c>
      <c r="C4668" t="str">
        <f t="shared" si="534"/>
        <v>7492</v>
      </c>
      <c r="D4668" t="s">
        <v>20169</v>
      </c>
      <c r="E4668" t="str">
        <f>"0100"</f>
        <v>0100</v>
      </c>
      <c r="F4668" t="s">
        <v>54</v>
      </c>
      <c r="G4668" t="str">
        <f>"20"</f>
        <v>20</v>
      </c>
      <c r="H4668" t="s">
        <v>55</v>
      </c>
      <c r="I4668" t="s">
        <v>56</v>
      </c>
      <c r="J4668" t="s">
        <v>20170</v>
      </c>
      <c r="K4668">
        <v>1</v>
      </c>
      <c r="L4668">
        <v>239999</v>
      </c>
      <c r="M4668">
        <v>5.51</v>
      </c>
      <c r="N4668" t="str">
        <f t="shared" ref="N4668:N4731" si="537">"0000"</f>
        <v>0000</v>
      </c>
      <c r="O4668">
        <v>4967</v>
      </c>
      <c r="P4668" t="s">
        <v>58</v>
      </c>
      <c r="Q4668" t="s">
        <v>22126</v>
      </c>
      <c r="R4668" t="s">
        <v>140</v>
      </c>
      <c r="T4668" t="s">
        <v>61</v>
      </c>
      <c r="V4668" t="s">
        <v>22341</v>
      </c>
      <c r="W4668">
        <v>298383</v>
      </c>
      <c r="X4668">
        <v>71070</v>
      </c>
      <c r="Y4668">
        <v>227313</v>
      </c>
      <c r="Z4668">
        <v>258582</v>
      </c>
      <c r="AA4668">
        <v>233582</v>
      </c>
      <c r="AB4668" t="s">
        <v>63</v>
      </c>
      <c r="AC4668" s="1">
        <v>40391</v>
      </c>
      <c r="AD4668">
        <v>78000</v>
      </c>
      <c r="AE4668">
        <v>2375</v>
      </c>
      <c r="AF4668">
        <v>2097</v>
      </c>
      <c r="AG4668" t="s">
        <v>103</v>
      </c>
      <c r="AH4668" t="s">
        <v>76</v>
      </c>
      <c r="AI4668">
        <v>1</v>
      </c>
      <c r="AJ4668">
        <v>2012</v>
      </c>
      <c r="AK4668">
        <v>3</v>
      </c>
      <c r="AL4668">
        <v>2</v>
      </c>
      <c r="AN4668">
        <v>2160</v>
      </c>
      <c r="AO4668">
        <v>35</v>
      </c>
      <c r="AP4668" t="s">
        <v>72</v>
      </c>
      <c r="AQ4668" t="s">
        <v>66</v>
      </c>
      <c r="AR4668">
        <v>3266</v>
      </c>
      <c r="AW4668" t="s">
        <v>22342</v>
      </c>
      <c r="AX4668" t="s">
        <v>22343</v>
      </c>
      <c r="AY4668" t="s">
        <v>22344</v>
      </c>
      <c r="AZ4668" t="s">
        <v>70</v>
      </c>
    </row>
    <row r="4669" spans="1:52" x14ac:dyDescent="0.3">
      <c r="A4669">
        <v>2119039</v>
      </c>
      <c r="B4669" t="s">
        <v>22345</v>
      </c>
      <c r="C4669" t="str">
        <f t="shared" si="534"/>
        <v>7492</v>
      </c>
      <c r="D4669" t="s">
        <v>20169</v>
      </c>
      <c r="E4669" t="str">
        <f>"0000"</f>
        <v>0000</v>
      </c>
      <c r="F4669" t="s">
        <v>108</v>
      </c>
      <c r="G4669" t="str">
        <f>"18"</f>
        <v>18</v>
      </c>
      <c r="H4669" t="s">
        <v>55</v>
      </c>
      <c r="I4669" t="s">
        <v>56</v>
      </c>
      <c r="J4669" t="s">
        <v>20170</v>
      </c>
      <c r="K4669">
        <v>0</v>
      </c>
      <c r="L4669">
        <v>177993</v>
      </c>
      <c r="M4669">
        <v>4.09</v>
      </c>
      <c r="N4669" t="str">
        <f t="shared" si="537"/>
        <v>0000</v>
      </c>
      <c r="O4669">
        <v>5295</v>
      </c>
      <c r="P4669" t="s">
        <v>58</v>
      </c>
      <c r="Q4669" t="s">
        <v>21683</v>
      </c>
      <c r="R4669" t="s">
        <v>140</v>
      </c>
      <c r="T4669" t="s">
        <v>61</v>
      </c>
      <c r="V4669" t="s">
        <v>22346</v>
      </c>
      <c r="W4669">
        <v>41680</v>
      </c>
      <c r="X4669">
        <v>41680</v>
      </c>
      <c r="Y4669">
        <v>0</v>
      </c>
      <c r="Z4669">
        <v>41680</v>
      </c>
      <c r="AA4669">
        <v>41680</v>
      </c>
      <c r="AB4669" t="s">
        <v>72</v>
      </c>
      <c r="AC4669" s="1">
        <v>34001</v>
      </c>
      <c r="AD4669">
        <v>39800</v>
      </c>
      <c r="AE4669">
        <v>971</v>
      </c>
      <c r="AF4669">
        <v>1945</v>
      </c>
      <c r="AG4669" t="s">
        <v>103</v>
      </c>
      <c r="AH4669" t="s">
        <v>873</v>
      </c>
      <c r="AR4669">
        <v>0</v>
      </c>
      <c r="AW4669" t="s">
        <v>22347</v>
      </c>
      <c r="AY4669" t="s">
        <v>22348</v>
      </c>
      <c r="AZ4669" t="s">
        <v>22349</v>
      </c>
    </row>
    <row r="4670" spans="1:52" x14ac:dyDescent="0.3">
      <c r="A4670">
        <v>2119268</v>
      </c>
      <c r="B4670" t="s">
        <v>22350</v>
      </c>
      <c r="C4670" t="str">
        <f t="shared" si="534"/>
        <v>7492</v>
      </c>
      <c r="D4670" t="s">
        <v>20169</v>
      </c>
      <c r="E4670" t="str">
        <f>"0100"</f>
        <v>0100</v>
      </c>
      <c r="F4670" t="s">
        <v>54</v>
      </c>
      <c r="G4670" t="str">
        <f>"18"</f>
        <v>18</v>
      </c>
      <c r="H4670" t="s">
        <v>55</v>
      </c>
      <c r="I4670" t="s">
        <v>56</v>
      </c>
      <c r="J4670" t="s">
        <v>20170</v>
      </c>
      <c r="K4670">
        <v>1</v>
      </c>
      <c r="L4670">
        <v>120000</v>
      </c>
      <c r="M4670">
        <v>2.75</v>
      </c>
      <c r="N4670" t="str">
        <f t="shared" si="537"/>
        <v>0000</v>
      </c>
      <c r="O4670">
        <v>5189</v>
      </c>
      <c r="P4670" t="s">
        <v>58</v>
      </c>
      <c r="Q4670" t="s">
        <v>4583</v>
      </c>
      <c r="R4670" t="s">
        <v>266</v>
      </c>
      <c r="T4670" t="s">
        <v>61</v>
      </c>
      <c r="V4670" t="s">
        <v>22351</v>
      </c>
      <c r="W4670">
        <v>295847</v>
      </c>
      <c r="X4670">
        <v>28100</v>
      </c>
      <c r="Y4670">
        <v>267747</v>
      </c>
      <c r="Z4670">
        <v>251842</v>
      </c>
      <c r="AA4670">
        <v>226342</v>
      </c>
      <c r="AB4670" t="s">
        <v>63</v>
      </c>
      <c r="AC4670" s="1">
        <v>42164</v>
      </c>
      <c r="AD4670">
        <v>375000</v>
      </c>
      <c r="AE4670">
        <v>2694</v>
      </c>
      <c r="AF4670">
        <v>573</v>
      </c>
      <c r="AG4670" t="s">
        <v>64</v>
      </c>
      <c r="AH4670" t="s">
        <v>76</v>
      </c>
      <c r="AI4670">
        <v>1</v>
      </c>
      <c r="AJ4670">
        <v>2004</v>
      </c>
      <c r="AK4670">
        <v>3</v>
      </c>
      <c r="AL4670">
        <v>1</v>
      </c>
      <c r="AM4670">
        <v>1</v>
      </c>
      <c r="AN4670">
        <v>3200</v>
      </c>
      <c r="AO4670">
        <v>29</v>
      </c>
      <c r="AP4670" t="s">
        <v>63</v>
      </c>
      <c r="AQ4670" t="s">
        <v>66</v>
      </c>
      <c r="AR4670">
        <v>3846</v>
      </c>
      <c r="AW4670" t="s">
        <v>22352</v>
      </c>
      <c r="AY4670" t="s">
        <v>22353</v>
      </c>
      <c r="AZ4670" t="s">
        <v>70</v>
      </c>
    </row>
    <row r="4671" spans="1:52" x14ac:dyDescent="0.3">
      <c r="A4671">
        <v>2119292</v>
      </c>
      <c r="B4671" t="s">
        <v>22354</v>
      </c>
      <c r="C4671" t="str">
        <f t="shared" si="534"/>
        <v>7492</v>
      </c>
      <c r="D4671" t="s">
        <v>20169</v>
      </c>
      <c r="E4671" t="str">
        <f>"0000"</f>
        <v>0000</v>
      </c>
      <c r="F4671" t="s">
        <v>108</v>
      </c>
      <c r="G4671" t="str">
        <f>"18"</f>
        <v>18</v>
      </c>
      <c r="H4671" t="s">
        <v>55</v>
      </c>
      <c r="I4671" t="s">
        <v>56</v>
      </c>
      <c r="J4671" t="s">
        <v>20170</v>
      </c>
      <c r="K4671">
        <v>0</v>
      </c>
      <c r="L4671">
        <v>120000</v>
      </c>
      <c r="M4671">
        <v>2.75</v>
      </c>
      <c r="N4671" t="str">
        <f t="shared" si="537"/>
        <v>0000</v>
      </c>
      <c r="O4671">
        <v>5075</v>
      </c>
      <c r="P4671" t="s">
        <v>58</v>
      </c>
      <c r="Q4671" t="s">
        <v>4583</v>
      </c>
      <c r="R4671" t="s">
        <v>266</v>
      </c>
      <c r="T4671" t="s">
        <v>61</v>
      </c>
      <c r="V4671" t="s">
        <v>22355</v>
      </c>
      <c r="W4671">
        <v>28100</v>
      </c>
      <c r="X4671">
        <v>28100</v>
      </c>
      <c r="Y4671">
        <v>0</v>
      </c>
      <c r="Z4671">
        <v>28100</v>
      </c>
      <c r="AA4671">
        <v>28100</v>
      </c>
      <c r="AB4671" t="s">
        <v>72</v>
      </c>
      <c r="AC4671" s="1">
        <v>36739</v>
      </c>
      <c r="AD4671">
        <v>19000</v>
      </c>
      <c r="AE4671">
        <v>1381</v>
      </c>
      <c r="AF4671">
        <v>1957</v>
      </c>
      <c r="AG4671" t="s">
        <v>103</v>
      </c>
      <c r="AH4671" t="s">
        <v>76</v>
      </c>
      <c r="AR4671">
        <v>0</v>
      </c>
      <c r="AW4671" t="s">
        <v>22356</v>
      </c>
      <c r="AY4671" t="s">
        <v>22357</v>
      </c>
      <c r="AZ4671" t="s">
        <v>22358</v>
      </c>
    </row>
    <row r="4672" spans="1:52" x14ac:dyDescent="0.3">
      <c r="A4672">
        <v>2119314</v>
      </c>
      <c r="B4672" t="s">
        <v>22359</v>
      </c>
      <c r="C4672" t="str">
        <f t="shared" si="534"/>
        <v>7492</v>
      </c>
      <c r="D4672" t="s">
        <v>20169</v>
      </c>
      <c r="E4672" t="str">
        <f>"0100"</f>
        <v>0100</v>
      </c>
      <c r="F4672" t="s">
        <v>54</v>
      </c>
      <c r="G4672" t="str">
        <f>"18"</f>
        <v>18</v>
      </c>
      <c r="H4672" t="s">
        <v>55</v>
      </c>
      <c r="I4672" t="s">
        <v>56</v>
      </c>
      <c r="J4672" t="s">
        <v>20170</v>
      </c>
      <c r="K4672">
        <v>1</v>
      </c>
      <c r="L4672">
        <v>120000</v>
      </c>
      <c r="M4672">
        <v>2.75</v>
      </c>
      <c r="N4672" t="str">
        <f t="shared" si="537"/>
        <v>0000</v>
      </c>
      <c r="O4672">
        <v>5013</v>
      </c>
      <c r="P4672" t="s">
        <v>58</v>
      </c>
      <c r="Q4672" t="s">
        <v>4583</v>
      </c>
      <c r="R4672" t="s">
        <v>266</v>
      </c>
      <c r="T4672" t="s">
        <v>61</v>
      </c>
      <c r="V4672" t="s">
        <v>22360</v>
      </c>
      <c r="W4672">
        <v>196052</v>
      </c>
      <c r="X4672">
        <v>28100</v>
      </c>
      <c r="Y4672">
        <v>167952</v>
      </c>
      <c r="Z4672">
        <v>143041</v>
      </c>
      <c r="AA4672">
        <v>118041</v>
      </c>
      <c r="AB4672" t="s">
        <v>63</v>
      </c>
      <c r="AC4672" s="1">
        <v>36281</v>
      </c>
      <c r="AD4672">
        <v>15900</v>
      </c>
      <c r="AE4672">
        <v>1305</v>
      </c>
      <c r="AF4672">
        <v>2214</v>
      </c>
      <c r="AG4672" t="s">
        <v>103</v>
      </c>
      <c r="AH4672" t="s">
        <v>76</v>
      </c>
      <c r="AI4672">
        <v>1</v>
      </c>
      <c r="AJ4672">
        <v>2001</v>
      </c>
      <c r="AK4672">
        <v>3</v>
      </c>
      <c r="AL4672">
        <v>2</v>
      </c>
      <c r="AN4672">
        <v>1870</v>
      </c>
      <c r="AO4672">
        <v>32</v>
      </c>
      <c r="AP4672" t="s">
        <v>72</v>
      </c>
      <c r="AQ4672" t="s">
        <v>66</v>
      </c>
      <c r="AR4672">
        <v>3087</v>
      </c>
      <c r="AW4672" t="s">
        <v>22361</v>
      </c>
      <c r="AX4672" t="s">
        <v>22362</v>
      </c>
      <c r="AY4672" t="s">
        <v>22363</v>
      </c>
      <c r="AZ4672" t="s">
        <v>70</v>
      </c>
    </row>
    <row r="4673" spans="1:52" x14ac:dyDescent="0.3">
      <c r="A4673">
        <v>2119373</v>
      </c>
      <c r="B4673" t="s">
        <v>22364</v>
      </c>
      <c r="C4673" t="str">
        <f t="shared" si="534"/>
        <v>7492</v>
      </c>
      <c r="D4673" t="s">
        <v>20169</v>
      </c>
      <c r="E4673" t="str">
        <f>"0100"</f>
        <v>0100</v>
      </c>
      <c r="F4673" t="s">
        <v>54</v>
      </c>
      <c r="G4673" t="str">
        <f>"17"</f>
        <v>17</v>
      </c>
      <c r="H4673" t="s">
        <v>55</v>
      </c>
      <c r="I4673" t="s">
        <v>56</v>
      </c>
      <c r="J4673" t="s">
        <v>20170</v>
      </c>
      <c r="K4673">
        <v>1</v>
      </c>
      <c r="L4673">
        <v>122872</v>
      </c>
      <c r="M4673">
        <v>2.82</v>
      </c>
      <c r="N4673" t="str">
        <f t="shared" si="537"/>
        <v>0000</v>
      </c>
      <c r="O4673">
        <v>4711</v>
      </c>
      <c r="P4673" t="s">
        <v>58</v>
      </c>
      <c r="Q4673" t="s">
        <v>4583</v>
      </c>
      <c r="R4673" t="s">
        <v>266</v>
      </c>
      <c r="T4673" t="s">
        <v>61</v>
      </c>
      <c r="V4673" t="s">
        <v>22365</v>
      </c>
      <c r="W4673">
        <v>363153</v>
      </c>
      <c r="X4673">
        <v>28770</v>
      </c>
      <c r="Y4673">
        <v>334383</v>
      </c>
      <c r="Z4673">
        <v>268091</v>
      </c>
      <c r="AA4673">
        <v>242591</v>
      </c>
      <c r="AB4673" t="s">
        <v>63</v>
      </c>
      <c r="AC4673" s="1">
        <v>36647</v>
      </c>
      <c r="AD4673">
        <v>22000</v>
      </c>
      <c r="AE4673">
        <v>1367</v>
      </c>
      <c r="AF4673">
        <v>1010</v>
      </c>
      <c r="AG4673" t="s">
        <v>103</v>
      </c>
      <c r="AH4673" t="s">
        <v>76</v>
      </c>
      <c r="AI4673">
        <v>1</v>
      </c>
      <c r="AJ4673">
        <v>2001</v>
      </c>
      <c r="AK4673">
        <v>5</v>
      </c>
      <c r="AL4673">
        <v>4</v>
      </c>
      <c r="AN4673">
        <v>4163</v>
      </c>
      <c r="AO4673">
        <v>32</v>
      </c>
      <c r="AP4673" t="s">
        <v>63</v>
      </c>
      <c r="AQ4673" t="s">
        <v>66</v>
      </c>
      <c r="AR4673">
        <v>5385</v>
      </c>
      <c r="AW4673" t="s">
        <v>22366</v>
      </c>
      <c r="AY4673" t="s">
        <v>22367</v>
      </c>
      <c r="AZ4673" t="s">
        <v>70</v>
      </c>
    </row>
    <row r="4674" spans="1:52" x14ac:dyDescent="0.3">
      <c r="A4674">
        <v>2119390</v>
      </c>
      <c r="B4674" t="s">
        <v>22368</v>
      </c>
      <c r="C4674" t="str">
        <f t="shared" ref="C4674:C4737" si="538">"7492"</f>
        <v>7492</v>
      </c>
      <c r="D4674" t="s">
        <v>20169</v>
      </c>
      <c r="E4674" t="str">
        <f>"0000"</f>
        <v>0000</v>
      </c>
      <c r="F4674" t="s">
        <v>108</v>
      </c>
      <c r="G4674" t="str">
        <f>"17"</f>
        <v>17</v>
      </c>
      <c r="H4674" t="s">
        <v>55</v>
      </c>
      <c r="I4674" t="s">
        <v>56</v>
      </c>
      <c r="J4674" t="s">
        <v>20170</v>
      </c>
      <c r="K4674">
        <v>0</v>
      </c>
      <c r="L4674">
        <v>126092</v>
      </c>
      <c r="M4674">
        <v>2.89</v>
      </c>
      <c r="N4674" t="str">
        <f t="shared" si="537"/>
        <v>0000</v>
      </c>
      <c r="O4674">
        <v>3236</v>
      </c>
      <c r="P4674" t="s">
        <v>72</v>
      </c>
      <c r="Q4674" t="s">
        <v>22171</v>
      </c>
      <c r="R4674" t="s">
        <v>140</v>
      </c>
      <c r="T4674" t="s">
        <v>61</v>
      </c>
      <c r="V4674" t="s">
        <v>22369</v>
      </c>
      <c r="W4674">
        <v>29530</v>
      </c>
      <c r="X4674">
        <v>29530</v>
      </c>
      <c r="Y4674">
        <v>0</v>
      </c>
      <c r="Z4674">
        <v>29530</v>
      </c>
      <c r="AA4674">
        <v>29530</v>
      </c>
      <c r="AB4674" t="s">
        <v>72</v>
      </c>
      <c r="AC4674" s="1">
        <v>18629</v>
      </c>
      <c r="AD4674">
        <v>20640</v>
      </c>
      <c r="AE4674">
        <v>100</v>
      </c>
      <c r="AF4674">
        <v>299</v>
      </c>
      <c r="AG4674" t="s">
        <v>103</v>
      </c>
      <c r="AH4674" t="s">
        <v>76</v>
      </c>
      <c r="AR4674">
        <v>0</v>
      </c>
      <c r="AW4674" t="s">
        <v>16240</v>
      </c>
      <c r="AY4674" t="s">
        <v>22370</v>
      </c>
      <c r="AZ4674" t="s">
        <v>22371</v>
      </c>
    </row>
    <row r="4675" spans="1:52" x14ac:dyDescent="0.3">
      <c r="A4675">
        <v>2119624</v>
      </c>
      <c r="B4675" t="s">
        <v>22372</v>
      </c>
      <c r="C4675" t="str">
        <f t="shared" si="538"/>
        <v>7492</v>
      </c>
      <c r="D4675" t="s">
        <v>20169</v>
      </c>
      <c r="E4675" t="str">
        <f>"0100"</f>
        <v>0100</v>
      </c>
      <c r="F4675" t="s">
        <v>54</v>
      </c>
      <c r="G4675" t="str">
        <f t="shared" ref="G4675:G4680" si="539">"18"</f>
        <v>18</v>
      </c>
      <c r="H4675" t="s">
        <v>55</v>
      </c>
      <c r="I4675" t="s">
        <v>56</v>
      </c>
      <c r="J4675" t="s">
        <v>20170</v>
      </c>
      <c r="K4675">
        <v>1</v>
      </c>
      <c r="L4675">
        <v>254784</v>
      </c>
      <c r="M4675">
        <v>5.85</v>
      </c>
      <c r="N4675" t="str">
        <f t="shared" si="537"/>
        <v>0000</v>
      </c>
      <c r="O4675">
        <v>5700</v>
      </c>
      <c r="P4675" t="s">
        <v>58</v>
      </c>
      <c r="Q4675" t="s">
        <v>20187</v>
      </c>
      <c r="R4675" t="s">
        <v>140</v>
      </c>
      <c r="T4675" t="s">
        <v>61</v>
      </c>
      <c r="V4675" t="s">
        <v>22373</v>
      </c>
      <c r="W4675">
        <v>374214</v>
      </c>
      <c r="X4675">
        <v>75450</v>
      </c>
      <c r="Y4675">
        <v>298764</v>
      </c>
      <c r="Z4675">
        <v>308806</v>
      </c>
      <c r="AA4675">
        <v>283806</v>
      </c>
      <c r="AB4675" t="s">
        <v>63</v>
      </c>
      <c r="AC4675" s="1">
        <v>41760</v>
      </c>
      <c r="AD4675">
        <v>392000</v>
      </c>
      <c r="AE4675">
        <v>2625</v>
      </c>
      <c r="AF4675">
        <v>1301</v>
      </c>
      <c r="AG4675" t="s">
        <v>64</v>
      </c>
      <c r="AH4675" t="s">
        <v>76</v>
      </c>
      <c r="AI4675">
        <v>1</v>
      </c>
      <c r="AJ4675">
        <v>1993</v>
      </c>
      <c r="AK4675">
        <v>3</v>
      </c>
      <c r="AL4675">
        <v>2</v>
      </c>
      <c r="AM4675">
        <v>1</v>
      </c>
      <c r="AN4675">
        <v>3290</v>
      </c>
      <c r="AO4675">
        <v>32</v>
      </c>
      <c r="AP4675" t="s">
        <v>63</v>
      </c>
      <c r="AQ4675" t="s">
        <v>66</v>
      </c>
      <c r="AR4675">
        <v>5013</v>
      </c>
      <c r="AW4675" t="s">
        <v>22374</v>
      </c>
      <c r="AX4675" t="s">
        <v>22375</v>
      </c>
      <c r="AY4675" t="s">
        <v>22376</v>
      </c>
      <c r="AZ4675" t="s">
        <v>70</v>
      </c>
    </row>
    <row r="4676" spans="1:52" x14ac:dyDescent="0.3">
      <c r="A4676">
        <v>2119705</v>
      </c>
      <c r="B4676" t="s">
        <v>22377</v>
      </c>
      <c r="C4676" t="str">
        <f t="shared" si="538"/>
        <v>7492</v>
      </c>
      <c r="D4676" t="s">
        <v>20169</v>
      </c>
      <c r="E4676" t="str">
        <f>"0000"</f>
        <v>0000</v>
      </c>
      <c r="F4676" t="s">
        <v>108</v>
      </c>
      <c r="G4676" t="str">
        <f t="shared" si="539"/>
        <v>18</v>
      </c>
      <c r="H4676" t="s">
        <v>55</v>
      </c>
      <c r="I4676" t="s">
        <v>56</v>
      </c>
      <c r="J4676" t="s">
        <v>20170</v>
      </c>
      <c r="K4676">
        <v>0</v>
      </c>
      <c r="L4676">
        <v>240000</v>
      </c>
      <c r="M4676">
        <v>5.51</v>
      </c>
      <c r="N4676" t="str">
        <f t="shared" si="537"/>
        <v>0000</v>
      </c>
      <c r="O4676">
        <v>5474</v>
      </c>
      <c r="P4676" t="s">
        <v>58</v>
      </c>
      <c r="Q4676" t="s">
        <v>20182</v>
      </c>
      <c r="R4676" t="s">
        <v>140</v>
      </c>
      <c r="T4676" t="s">
        <v>61</v>
      </c>
      <c r="V4676" t="s">
        <v>22378</v>
      </c>
      <c r="W4676">
        <v>71070</v>
      </c>
      <c r="X4676">
        <v>71070</v>
      </c>
      <c r="Y4676">
        <v>0</v>
      </c>
      <c r="Z4676">
        <v>71070</v>
      </c>
      <c r="AA4676">
        <v>71070</v>
      </c>
      <c r="AB4676" t="s">
        <v>72</v>
      </c>
      <c r="AC4676" s="1">
        <v>38018</v>
      </c>
      <c r="AD4676">
        <v>85000</v>
      </c>
      <c r="AE4676">
        <v>1695</v>
      </c>
      <c r="AF4676">
        <v>1684</v>
      </c>
      <c r="AG4676" t="s">
        <v>103</v>
      </c>
      <c r="AH4676" t="s">
        <v>76</v>
      </c>
      <c r="AR4676">
        <v>0</v>
      </c>
      <c r="AW4676" t="s">
        <v>22274</v>
      </c>
      <c r="AX4676" t="s">
        <v>22379</v>
      </c>
      <c r="AY4676" t="s">
        <v>22380</v>
      </c>
      <c r="AZ4676" t="s">
        <v>22277</v>
      </c>
    </row>
    <row r="4677" spans="1:52" x14ac:dyDescent="0.3">
      <c r="A4677">
        <v>2119721</v>
      </c>
      <c r="B4677" t="s">
        <v>22381</v>
      </c>
      <c r="C4677" t="str">
        <f t="shared" si="538"/>
        <v>7492</v>
      </c>
      <c r="D4677" t="s">
        <v>20169</v>
      </c>
      <c r="E4677" t="str">
        <f>"0100"</f>
        <v>0100</v>
      </c>
      <c r="F4677" t="s">
        <v>54</v>
      </c>
      <c r="G4677" t="str">
        <f t="shared" si="539"/>
        <v>18</v>
      </c>
      <c r="H4677" t="s">
        <v>55</v>
      </c>
      <c r="I4677" t="s">
        <v>56</v>
      </c>
      <c r="J4677" t="s">
        <v>20170</v>
      </c>
      <c r="K4677">
        <v>1</v>
      </c>
      <c r="L4677">
        <v>240000</v>
      </c>
      <c r="M4677">
        <v>5.51</v>
      </c>
      <c r="N4677" t="str">
        <f t="shared" si="537"/>
        <v>0000</v>
      </c>
      <c r="O4677">
        <v>5436</v>
      </c>
      <c r="P4677" t="s">
        <v>58</v>
      </c>
      <c r="Q4677" t="s">
        <v>20182</v>
      </c>
      <c r="R4677" t="s">
        <v>140</v>
      </c>
      <c r="T4677" t="s">
        <v>61</v>
      </c>
      <c r="V4677" t="s">
        <v>22382</v>
      </c>
      <c r="W4677">
        <v>322800</v>
      </c>
      <c r="X4677">
        <v>71070</v>
      </c>
      <c r="Y4677">
        <v>251730</v>
      </c>
      <c r="Z4677">
        <v>322800</v>
      </c>
      <c r="AA4677">
        <v>297800</v>
      </c>
      <c r="AB4677" t="s">
        <v>63</v>
      </c>
      <c r="AC4677" s="1">
        <v>42937</v>
      </c>
      <c r="AD4677">
        <v>85000</v>
      </c>
      <c r="AE4677">
        <v>2845</v>
      </c>
      <c r="AF4677">
        <v>666</v>
      </c>
      <c r="AG4677" t="s">
        <v>103</v>
      </c>
      <c r="AH4677" t="s">
        <v>76</v>
      </c>
      <c r="AI4677">
        <v>1</v>
      </c>
      <c r="AJ4677">
        <v>2018</v>
      </c>
      <c r="AK4677">
        <v>3</v>
      </c>
      <c r="AL4677">
        <v>2</v>
      </c>
      <c r="AN4677">
        <v>2268</v>
      </c>
      <c r="AO4677">
        <v>32</v>
      </c>
      <c r="AP4677" t="s">
        <v>63</v>
      </c>
      <c r="AQ4677" t="s">
        <v>66</v>
      </c>
      <c r="AR4677">
        <v>3384</v>
      </c>
      <c r="AW4677" t="s">
        <v>22383</v>
      </c>
      <c r="AX4677" t="s">
        <v>22384</v>
      </c>
      <c r="AY4677" t="s">
        <v>22385</v>
      </c>
      <c r="AZ4677" t="s">
        <v>70</v>
      </c>
    </row>
    <row r="4678" spans="1:52" x14ac:dyDescent="0.3">
      <c r="A4678">
        <v>2119977</v>
      </c>
      <c r="B4678" t="s">
        <v>22386</v>
      </c>
      <c r="C4678" t="str">
        <f t="shared" si="538"/>
        <v>7492</v>
      </c>
      <c r="D4678" t="s">
        <v>20169</v>
      </c>
      <c r="E4678" t="str">
        <f>"0100"</f>
        <v>0100</v>
      </c>
      <c r="F4678" t="s">
        <v>54</v>
      </c>
      <c r="G4678" t="str">
        <f t="shared" si="539"/>
        <v>18</v>
      </c>
      <c r="H4678" t="s">
        <v>55</v>
      </c>
      <c r="I4678" t="s">
        <v>56</v>
      </c>
      <c r="J4678" t="s">
        <v>20170</v>
      </c>
      <c r="K4678">
        <v>1</v>
      </c>
      <c r="L4678">
        <v>240003</v>
      </c>
      <c r="M4678">
        <v>5.51</v>
      </c>
      <c r="N4678" t="str">
        <f t="shared" si="537"/>
        <v>0000</v>
      </c>
      <c r="O4678">
        <v>3760</v>
      </c>
      <c r="P4678" t="s">
        <v>72</v>
      </c>
      <c r="Q4678" t="s">
        <v>20433</v>
      </c>
      <c r="R4678" t="s">
        <v>88</v>
      </c>
      <c r="T4678" t="s">
        <v>61</v>
      </c>
      <c r="V4678" t="s">
        <v>22387</v>
      </c>
      <c r="W4678">
        <v>368657</v>
      </c>
      <c r="X4678">
        <v>71080</v>
      </c>
      <c r="Y4678">
        <v>297577</v>
      </c>
      <c r="Z4678">
        <v>286009</v>
      </c>
      <c r="AA4678">
        <v>261009</v>
      </c>
      <c r="AB4678" t="s">
        <v>63</v>
      </c>
      <c r="AC4678" s="1">
        <v>35034</v>
      </c>
      <c r="AD4678">
        <v>27000</v>
      </c>
      <c r="AE4678">
        <v>1114</v>
      </c>
      <c r="AF4678">
        <v>90</v>
      </c>
      <c r="AG4678" t="s">
        <v>103</v>
      </c>
      <c r="AH4678" t="s">
        <v>873</v>
      </c>
      <c r="AI4678">
        <v>2</v>
      </c>
      <c r="AJ4678">
        <v>1998</v>
      </c>
      <c r="AK4678">
        <v>5</v>
      </c>
      <c r="AL4678">
        <v>3</v>
      </c>
      <c r="AM4678">
        <v>2</v>
      </c>
      <c r="AN4678">
        <v>3729</v>
      </c>
      <c r="AO4678">
        <v>32</v>
      </c>
      <c r="AP4678" t="s">
        <v>72</v>
      </c>
      <c r="AQ4678" t="s">
        <v>66</v>
      </c>
      <c r="AR4678">
        <v>4961</v>
      </c>
      <c r="AW4678" t="s">
        <v>22388</v>
      </c>
      <c r="AX4678" t="s">
        <v>22389</v>
      </c>
      <c r="AY4678" t="s">
        <v>7771</v>
      </c>
      <c r="AZ4678" t="s">
        <v>70</v>
      </c>
    </row>
    <row r="4679" spans="1:52" x14ac:dyDescent="0.3">
      <c r="A4679">
        <v>2120185</v>
      </c>
      <c r="B4679" t="s">
        <v>22390</v>
      </c>
      <c r="C4679" t="str">
        <f t="shared" si="538"/>
        <v>7492</v>
      </c>
      <c r="D4679" t="s">
        <v>20169</v>
      </c>
      <c r="E4679" t="str">
        <f>"0100"</f>
        <v>0100</v>
      </c>
      <c r="F4679" t="s">
        <v>54</v>
      </c>
      <c r="G4679" t="str">
        <f t="shared" si="539"/>
        <v>18</v>
      </c>
      <c r="H4679" t="s">
        <v>55</v>
      </c>
      <c r="I4679" t="s">
        <v>56</v>
      </c>
      <c r="J4679" t="s">
        <v>20170</v>
      </c>
      <c r="K4679">
        <v>1</v>
      </c>
      <c r="L4679">
        <v>240001</v>
      </c>
      <c r="M4679">
        <v>5.51</v>
      </c>
      <c r="N4679" t="str">
        <f t="shared" si="537"/>
        <v>0000</v>
      </c>
      <c r="O4679">
        <v>3609</v>
      </c>
      <c r="P4679" t="s">
        <v>72</v>
      </c>
      <c r="Q4679" t="s">
        <v>20433</v>
      </c>
      <c r="R4679" t="s">
        <v>88</v>
      </c>
      <c r="T4679" t="s">
        <v>61</v>
      </c>
      <c r="V4679" t="s">
        <v>22391</v>
      </c>
      <c r="W4679">
        <v>345607</v>
      </c>
      <c r="X4679">
        <v>71080</v>
      </c>
      <c r="Y4679">
        <v>274527</v>
      </c>
      <c r="Z4679">
        <v>281370</v>
      </c>
      <c r="AA4679">
        <v>251370</v>
      </c>
      <c r="AB4679" t="s">
        <v>63</v>
      </c>
      <c r="AC4679" s="1">
        <v>36617</v>
      </c>
      <c r="AD4679">
        <v>36500</v>
      </c>
      <c r="AE4679">
        <v>1361</v>
      </c>
      <c r="AF4679">
        <v>435</v>
      </c>
      <c r="AG4679" t="s">
        <v>103</v>
      </c>
      <c r="AH4679" t="s">
        <v>76</v>
      </c>
      <c r="AI4679">
        <v>1</v>
      </c>
      <c r="AJ4679">
        <v>2001</v>
      </c>
      <c r="AK4679">
        <v>3</v>
      </c>
      <c r="AL4679">
        <v>3</v>
      </c>
      <c r="AN4679">
        <v>2746</v>
      </c>
      <c r="AO4679">
        <v>32</v>
      </c>
      <c r="AP4679" t="s">
        <v>63</v>
      </c>
      <c r="AQ4679" t="s">
        <v>66</v>
      </c>
      <c r="AR4679">
        <v>4016</v>
      </c>
      <c r="AW4679" t="s">
        <v>22392</v>
      </c>
      <c r="AX4679" t="s">
        <v>22393</v>
      </c>
      <c r="AY4679" t="s">
        <v>22394</v>
      </c>
      <c r="AZ4679" t="s">
        <v>70</v>
      </c>
    </row>
    <row r="4680" spans="1:52" x14ac:dyDescent="0.3">
      <c r="A4680">
        <v>2126647</v>
      </c>
      <c r="B4680" t="s">
        <v>22395</v>
      </c>
      <c r="C4680" t="str">
        <f t="shared" si="538"/>
        <v>7492</v>
      </c>
      <c r="D4680" t="s">
        <v>20169</v>
      </c>
      <c r="E4680" t="str">
        <f>"0000"</f>
        <v>0000</v>
      </c>
      <c r="F4680" t="s">
        <v>108</v>
      </c>
      <c r="G4680" t="str">
        <f t="shared" si="539"/>
        <v>18</v>
      </c>
      <c r="H4680" t="s">
        <v>55</v>
      </c>
      <c r="I4680" t="s">
        <v>56</v>
      </c>
      <c r="J4680" t="s">
        <v>20170</v>
      </c>
      <c r="K4680">
        <v>0</v>
      </c>
      <c r="L4680">
        <v>329493</v>
      </c>
      <c r="M4680">
        <v>7.56</v>
      </c>
      <c r="N4680" t="str">
        <f t="shared" si="537"/>
        <v>0000</v>
      </c>
      <c r="O4680">
        <v>5324</v>
      </c>
      <c r="P4680" t="s">
        <v>58</v>
      </c>
      <c r="Q4680" t="s">
        <v>20182</v>
      </c>
      <c r="R4680" t="s">
        <v>140</v>
      </c>
      <c r="T4680" t="s">
        <v>61</v>
      </c>
      <c r="V4680" t="s">
        <v>22396</v>
      </c>
      <c r="W4680">
        <v>97580</v>
      </c>
      <c r="X4680">
        <v>97580</v>
      </c>
      <c r="Y4680">
        <v>0</v>
      </c>
      <c r="Z4680">
        <v>97580</v>
      </c>
      <c r="AA4680">
        <v>97580</v>
      </c>
      <c r="AB4680" t="s">
        <v>72</v>
      </c>
      <c r="AC4680" s="1">
        <v>43180</v>
      </c>
      <c r="AD4680">
        <v>64600</v>
      </c>
      <c r="AE4680">
        <v>2888</v>
      </c>
      <c r="AF4680">
        <v>878</v>
      </c>
      <c r="AG4680" t="s">
        <v>103</v>
      </c>
      <c r="AH4680" t="s">
        <v>391</v>
      </c>
      <c r="AR4680">
        <v>0</v>
      </c>
      <c r="AW4680" t="s">
        <v>7770</v>
      </c>
      <c r="AY4680" t="s">
        <v>7771</v>
      </c>
      <c r="AZ4680" t="s">
        <v>70</v>
      </c>
    </row>
    <row r="4681" spans="1:52" x14ac:dyDescent="0.3">
      <c r="A4681">
        <v>2126965</v>
      </c>
      <c r="B4681" t="s">
        <v>22397</v>
      </c>
      <c r="C4681" t="str">
        <f t="shared" si="538"/>
        <v>7492</v>
      </c>
      <c r="D4681" t="s">
        <v>20169</v>
      </c>
      <c r="E4681" t="str">
        <f>"0100"</f>
        <v>0100</v>
      </c>
      <c r="F4681" t="s">
        <v>54</v>
      </c>
      <c r="G4681" t="str">
        <f>"17"</f>
        <v>17</v>
      </c>
      <c r="H4681" t="s">
        <v>55</v>
      </c>
      <c r="I4681" t="s">
        <v>56</v>
      </c>
      <c r="J4681" t="s">
        <v>20170</v>
      </c>
      <c r="K4681">
        <v>1</v>
      </c>
      <c r="L4681">
        <v>240000</v>
      </c>
      <c r="M4681">
        <v>5.51</v>
      </c>
      <c r="N4681" t="str">
        <f t="shared" si="537"/>
        <v>0000</v>
      </c>
      <c r="O4681">
        <v>3505</v>
      </c>
      <c r="P4681" t="s">
        <v>72</v>
      </c>
      <c r="Q4681" t="s">
        <v>20615</v>
      </c>
      <c r="R4681" t="s">
        <v>88</v>
      </c>
      <c r="T4681" t="s">
        <v>61</v>
      </c>
      <c r="V4681" t="s">
        <v>22398</v>
      </c>
      <c r="W4681">
        <v>253016</v>
      </c>
      <c r="X4681">
        <v>71070</v>
      </c>
      <c r="Y4681">
        <v>181946</v>
      </c>
      <c r="Z4681">
        <v>215560</v>
      </c>
      <c r="AA4681">
        <v>190560</v>
      </c>
      <c r="AB4681" t="s">
        <v>63</v>
      </c>
      <c r="AC4681" s="1">
        <v>36739</v>
      </c>
      <c r="AD4681">
        <v>37500</v>
      </c>
      <c r="AE4681">
        <v>1383</v>
      </c>
      <c r="AF4681">
        <v>2446</v>
      </c>
      <c r="AG4681" t="s">
        <v>103</v>
      </c>
      <c r="AH4681" t="s">
        <v>76</v>
      </c>
      <c r="AI4681">
        <v>1</v>
      </c>
      <c r="AJ4681">
        <v>2004</v>
      </c>
      <c r="AK4681">
        <v>3</v>
      </c>
      <c r="AL4681">
        <v>2</v>
      </c>
      <c r="AN4681">
        <v>1732</v>
      </c>
      <c r="AO4681">
        <v>32</v>
      </c>
      <c r="AP4681" t="s">
        <v>72</v>
      </c>
      <c r="AQ4681" t="s">
        <v>66</v>
      </c>
      <c r="AR4681">
        <v>2692</v>
      </c>
      <c r="AW4681" t="s">
        <v>22399</v>
      </c>
      <c r="AX4681" t="s">
        <v>22400</v>
      </c>
      <c r="AY4681" t="s">
        <v>22401</v>
      </c>
      <c r="AZ4681" t="s">
        <v>22214</v>
      </c>
    </row>
    <row r="4682" spans="1:52" x14ac:dyDescent="0.3">
      <c r="A4682">
        <v>2127244</v>
      </c>
      <c r="B4682" t="s">
        <v>22402</v>
      </c>
      <c r="C4682" t="str">
        <f t="shared" si="538"/>
        <v>7492</v>
      </c>
      <c r="D4682" t="s">
        <v>20169</v>
      </c>
      <c r="E4682" t="str">
        <f>"0100"</f>
        <v>0100</v>
      </c>
      <c r="F4682" t="s">
        <v>54</v>
      </c>
      <c r="G4682" t="str">
        <f>"17"</f>
        <v>17</v>
      </c>
      <c r="H4682" t="s">
        <v>55</v>
      </c>
      <c r="I4682" t="s">
        <v>56</v>
      </c>
      <c r="J4682" t="s">
        <v>20170</v>
      </c>
      <c r="K4682">
        <v>1</v>
      </c>
      <c r="L4682">
        <v>243743</v>
      </c>
      <c r="M4682">
        <v>5.6</v>
      </c>
      <c r="N4682" t="str">
        <f t="shared" si="537"/>
        <v>0000</v>
      </c>
      <c r="O4682">
        <v>3332</v>
      </c>
      <c r="P4682" t="s">
        <v>72</v>
      </c>
      <c r="Q4682" t="s">
        <v>22171</v>
      </c>
      <c r="R4682" t="s">
        <v>140</v>
      </c>
      <c r="T4682" t="s">
        <v>61</v>
      </c>
      <c r="V4682" t="s">
        <v>22403</v>
      </c>
      <c r="W4682">
        <v>349584</v>
      </c>
      <c r="X4682">
        <v>72180</v>
      </c>
      <c r="Y4682">
        <v>277404</v>
      </c>
      <c r="Z4682">
        <v>349584</v>
      </c>
      <c r="AA4682">
        <v>324584</v>
      </c>
      <c r="AB4682" t="s">
        <v>63</v>
      </c>
      <c r="AC4682" s="1">
        <v>44286</v>
      </c>
      <c r="AD4682">
        <v>581000</v>
      </c>
      <c r="AE4682">
        <v>3152</v>
      </c>
      <c r="AF4682">
        <v>1458</v>
      </c>
      <c r="AG4682" t="s">
        <v>64</v>
      </c>
      <c r="AH4682" t="s">
        <v>76</v>
      </c>
      <c r="AI4682">
        <v>1</v>
      </c>
      <c r="AJ4682">
        <v>2005</v>
      </c>
      <c r="AK4682">
        <v>3</v>
      </c>
      <c r="AL4682">
        <v>2</v>
      </c>
      <c r="AM4682">
        <v>1</v>
      </c>
      <c r="AN4682">
        <v>2359</v>
      </c>
      <c r="AO4682">
        <v>32</v>
      </c>
      <c r="AP4682" t="s">
        <v>63</v>
      </c>
      <c r="AQ4682" t="s">
        <v>66</v>
      </c>
      <c r="AR4682">
        <v>3613</v>
      </c>
      <c r="AW4682" t="s">
        <v>22404</v>
      </c>
      <c r="AX4682" t="s">
        <v>22405</v>
      </c>
      <c r="AY4682" t="s">
        <v>22406</v>
      </c>
      <c r="AZ4682" t="s">
        <v>70</v>
      </c>
    </row>
    <row r="4683" spans="1:52" x14ac:dyDescent="0.3">
      <c r="A4683">
        <v>2118768</v>
      </c>
      <c r="B4683" t="s">
        <v>22407</v>
      </c>
      <c r="C4683" t="str">
        <f t="shared" si="538"/>
        <v>7492</v>
      </c>
      <c r="D4683" t="s">
        <v>20169</v>
      </c>
      <c r="E4683" t="str">
        <f>"0100"</f>
        <v>0100</v>
      </c>
      <c r="F4683" t="s">
        <v>54</v>
      </c>
      <c r="G4683" t="str">
        <f>"20"</f>
        <v>20</v>
      </c>
      <c r="H4683" t="s">
        <v>55</v>
      </c>
      <c r="I4683" t="s">
        <v>56</v>
      </c>
      <c r="J4683" t="s">
        <v>20170</v>
      </c>
      <c r="K4683">
        <v>1</v>
      </c>
      <c r="L4683">
        <v>240010</v>
      </c>
      <c r="M4683">
        <v>5.51</v>
      </c>
      <c r="N4683" t="str">
        <f t="shared" si="537"/>
        <v>0000</v>
      </c>
      <c r="O4683">
        <v>4502</v>
      </c>
      <c r="P4683" t="s">
        <v>58</v>
      </c>
      <c r="Q4683" t="s">
        <v>21683</v>
      </c>
      <c r="R4683" t="s">
        <v>140</v>
      </c>
      <c r="T4683" t="s">
        <v>61</v>
      </c>
      <c r="V4683" t="s">
        <v>22408</v>
      </c>
      <c r="W4683">
        <v>397928</v>
      </c>
      <c r="X4683">
        <v>71080</v>
      </c>
      <c r="Y4683">
        <v>326848</v>
      </c>
      <c r="Z4683">
        <v>303768</v>
      </c>
      <c r="AA4683">
        <v>273768</v>
      </c>
      <c r="AB4683" t="s">
        <v>63</v>
      </c>
      <c r="AC4683" s="1">
        <v>35431</v>
      </c>
      <c r="AD4683">
        <v>20000</v>
      </c>
      <c r="AE4683">
        <v>1166</v>
      </c>
      <c r="AF4683">
        <v>841</v>
      </c>
      <c r="AG4683" t="s">
        <v>103</v>
      </c>
      <c r="AH4683" t="s">
        <v>76</v>
      </c>
      <c r="AI4683">
        <v>1</v>
      </c>
      <c r="AJ4683">
        <v>2005</v>
      </c>
      <c r="AK4683">
        <v>5</v>
      </c>
      <c r="AL4683">
        <v>2</v>
      </c>
      <c r="AM4683">
        <v>2</v>
      </c>
      <c r="AN4683">
        <v>3432</v>
      </c>
      <c r="AO4683">
        <v>32</v>
      </c>
      <c r="AP4683" t="s">
        <v>63</v>
      </c>
      <c r="AQ4683" t="s">
        <v>66</v>
      </c>
      <c r="AR4683">
        <v>4868</v>
      </c>
      <c r="AW4683" t="s">
        <v>22409</v>
      </c>
      <c r="AX4683" t="s">
        <v>22410</v>
      </c>
      <c r="AY4683" t="s">
        <v>22411</v>
      </c>
      <c r="AZ4683" t="s">
        <v>70</v>
      </c>
    </row>
    <row r="4684" spans="1:52" x14ac:dyDescent="0.3">
      <c r="A4684">
        <v>2118849</v>
      </c>
      <c r="B4684" t="s">
        <v>22412</v>
      </c>
      <c r="C4684" t="str">
        <f t="shared" si="538"/>
        <v>7492</v>
      </c>
      <c r="D4684" t="s">
        <v>20169</v>
      </c>
      <c r="E4684" t="str">
        <f>"0100"</f>
        <v>0100</v>
      </c>
      <c r="F4684" t="s">
        <v>54</v>
      </c>
      <c r="G4684" t="str">
        <f>"20"</f>
        <v>20</v>
      </c>
      <c r="H4684" t="s">
        <v>55</v>
      </c>
      <c r="I4684" t="s">
        <v>56</v>
      </c>
      <c r="J4684" t="s">
        <v>20170</v>
      </c>
      <c r="K4684">
        <v>1</v>
      </c>
      <c r="L4684">
        <v>240000</v>
      </c>
      <c r="M4684">
        <v>5.51</v>
      </c>
      <c r="N4684" t="str">
        <f t="shared" si="537"/>
        <v>0000</v>
      </c>
      <c r="O4684">
        <v>4965</v>
      </c>
      <c r="P4684" t="s">
        <v>58</v>
      </c>
      <c r="Q4684" t="s">
        <v>21683</v>
      </c>
      <c r="R4684" t="s">
        <v>140</v>
      </c>
      <c r="T4684" t="s">
        <v>61</v>
      </c>
      <c r="V4684" t="s">
        <v>22413</v>
      </c>
      <c r="W4684">
        <v>365961</v>
      </c>
      <c r="X4684">
        <v>71070</v>
      </c>
      <c r="Y4684">
        <v>294891</v>
      </c>
      <c r="Z4684">
        <v>280292</v>
      </c>
      <c r="AA4684">
        <v>255292</v>
      </c>
      <c r="AB4684" t="s">
        <v>63</v>
      </c>
      <c r="AC4684" s="1">
        <v>36586</v>
      </c>
      <c r="AD4684">
        <v>28500</v>
      </c>
      <c r="AE4684">
        <v>1355</v>
      </c>
      <c r="AF4684">
        <v>1196</v>
      </c>
      <c r="AG4684" t="s">
        <v>103</v>
      </c>
      <c r="AH4684" t="s">
        <v>76</v>
      </c>
      <c r="AI4684">
        <v>1</v>
      </c>
      <c r="AJ4684">
        <v>2002</v>
      </c>
      <c r="AK4684">
        <v>3</v>
      </c>
      <c r="AL4684">
        <v>2</v>
      </c>
      <c r="AM4684">
        <v>1</v>
      </c>
      <c r="AN4684">
        <v>2974</v>
      </c>
      <c r="AO4684">
        <v>32</v>
      </c>
      <c r="AP4684" t="s">
        <v>63</v>
      </c>
      <c r="AQ4684" t="s">
        <v>66</v>
      </c>
      <c r="AR4684">
        <v>4209</v>
      </c>
      <c r="AW4684" t="s">
        <v>22414</v>
      </c>
      <c r="AY4684" t="s">
        <v>22415</v>
      </c>
      <c r="AZ4684" t="s">
        <v>70</v>
      </c>
    </row>
    <row r="4685" spans="1:52" x14ac:dyDescent="0.3">
      <c r="A4685">
        <v>2119071</v>
      </c>
      <c r="B4685" t="s">
        <v>22416</v>
      </c>
      <c r="C4685" t="str">
        <f t="shared" si="538"/>
        <v>7492</v>
      </c>
      <c r="D4685" t="s">
        <v>20169</v>
      </c>
      <c r="E4685" t="str">
        <f>"0000"</f>
        <v>0000</v>
      </c>
      <c r="F4685" t="s">
        <v>108</v>
      </c>
      <c r="G4685" t="str">
        <f>"18"</f>
        <v>18</v>
      </c>
      <c r="H4685" t="s">
        <v>55</v>
      </c>
      <c r="I4685" t="s">
        <v>56</v>
      </c>
      <c r="J4685" t="s">
        <v>20170</v>
      </c>
      <c r="K4685">
        <v>0</v>
      </c>
      <c r="L4685">
        <v>119999</v>
      </c>
      <c r="M4685">
        <v>2.75</v>
      </c>
      <c r="N4685" t="str">
        <f t="shared" si="537"/>
        <v>0000</v>
      </c>
      <c r="O4685">
        <v>5110</v>
      </c>
      <c r="P4685" t="s">
        <v>58</v>
      </c>
      <c r="Q4685" t="s">
        <v>4583</v>
      </c>
      <c r="R4685" t="s">
        <v>266</v>
      </c>
      <c r="T4685" t="s">
        <v>61</v>
      </c>
      <c r="V4685" t="s">
        <v>22417</v>
      </c>
      <c r="W4685">
        <v>28100</v>
      </c>
      <c r="X4685">
        <v>28100</v>
      </c>
      <c r="Y4685">
        <v>0</v>
      </c>
      <c r="Z4685">
        <v>28100</v>
      </c>
      <c r="AA4685">
        <v>28100</v>
      </c>
      <c r="AB4685" t="s">
        <v>72</v>
      </c>
      <c r="AC4685" s="1">
        <v>33147</v>
      </c>
      <c r="AD4685">
        <v>27200</v>
      </c>
      <c r="AE4685">
        <v>873</v>
      </c>
      <c r="AF4685">
        <v>700</v>
      </c>
      <c r="AG4685" t="s">
        <v>103</v>
      </c>
      <c r="AH4685" t="s">
        <v>873</v>
      </c>
      <c r="AR4685">
        <v>0</v>
      </c>
      <c r="AW4685" t="s">
        <v>22180</v>
      </c>
      <c r="AY4685" t="s">
        <v>22181</v>
      </c>
      <c r="AZ4685" t="s">
        <v>20210</v>
      </c>
    </row>
    <row r="4686" spans="1:52" x14ac:dyDescent="0.3">
      <c r="A4686">
        <v>2119101</v>
      </c>
      <c r="B4686" t="s">
        <v>22418</v>
      </c>
      <c r="C4686" t="str">
        <f t="shared" si="538"/>
        <v>7492</v>
      </c>
      <c r="D4686" t="s">
        <v>20169</v>
      </c>
      <c r="E4686" t="str">
        <f>"0100"</f>
        <v>0100</v>
      </c>
      <c r="F4686" t="s">
        <v>54</v>
      </c>
      <c r="G4686" t="str">
        <f>"17"</f>
        <v>17</v>
      </c>
      <c r="H4686" t="s">
        <v>55</v>
      </c>
      <c r="I4686" t="s">
        <v>56</v>
      </c>
      <c r="J4686" t="s">
        <v>20170</v>
      </c>
      <c r="K4686">
        <v>1</v>
      </c>
      <c r="L4686">
        <v>120000</v>
      </c>
      <c r="M4686">
        <v>2.75</v>
      </c>
      <c r="N4686" t="str">
        <f t="shared" si="537"/>
        <v>0000</v>
      </c>
      <c r="O4686">
        <v>5008</v>
      </c>
      <c r="P4686" t="s">
        <v>58</v>
      </c>
      <c r="Q4686" t="s">
        <v>4583</v>
      </c>
      <c r="R4686" t="s">
        <v>266</v>
      </c>
      <c r="T4686" t="s">
        <v>61</v>
      </c>
      <c r="V4686" t="s">
        <v>22419</v>
      </c>
      <c r="W4686">
        <v>471091</v>
      </c>
      <c r="X4686">
        <v>28100</v>
      </c>
      <c r="Y4686">
        <v>442991</v>
      </c>
      <c r="Z4686">
        <v>449601</v>
      </c>
      <c r="AA4686">
        <v>424601</v>
      </c>
      <c r="AB4686" t="s">
        <v>63</v>
      </c>
      <c r="AC4686" s="1">
        <v>41974</v>
      </c>
      <c r="AD4686">
        <v>337500</v>
      </c>
      <c r="AE4686">
        <v>2659</v>
      </c>
      <c r="AF4686">
        <v>2229</v>
      </c>
      <c r="AG4686" t="s">
        <v>64</v>
      </c>
      <c r="AH4686" t="s">
        <v>76</v>
      </c>
      <c r="AI4686">
        <v>1</v>
      </c>
      <c r="AJ4686">
        <v>2009</v>
      </c>
      <c r="AK4686">
        <v>4</v>
      </c>
      <c r="AL4686">
        <v>3</v>
      </c>
      <c r="AM4686">
        <v>1</v>
      </c>
      <c r="AN4686">
        <v>3641</v>
      </c>
      <c r="AO4686">
        <v>32</v>
      </c>
      <c r="AP4686" t="s">
        <v>63</v>
      </c>
      <c r="AQ4686" t="s">
        <v>66</v>
      </c>
      <c r="AR4686">
        <v>5579</v>
      </c>
      <c r="AW4686" t="s">
        <v>22420</v>
      </c>
      <c r="AX4686" t="s">
        <v>22421</v>
      </c>
      <c r="AY4686" t="s">
        <v>22422</v>
      </c>
      <c r="AZ4686" t="s">
        <v>70</v>
      </c>
    </row>
    <row r="4687" spans="1:52" x14ac:dyDescent="0.3">
      <c r="A4687">
        <v>2119187</v>
      </c>
      <c r="B4687" t="s">
        <v>22423</v>
      </c>
      <c r="C4687" t="str">
        <f t="shared" si="538"/>
        <v>7492</v>
      </c>
      <c r="D4687" t="s">
        <v>20169</v>
      </c>
      <c r="E4687" t="str">
        <f>"0100"</f>
        <v>0100</v>
      </c>
      <c r="F4687" t="s">
        <v>54</v>
      </c>
      <c r="G4687" t="str">
        <f>"17"</f>
        <v>17</v>
      </c>
      <c r="H4687" t="s">
        <v>55</v>
      </c>
      <c r="I4687" t="s">
        <v>56</v>
      </c>
      <c r="J4687" t="s">
        <v>20170</v>
      </c>
      <c r="K4687">
        <v>1</v>
      </c>
      <c r="L4687">
        <v>130691</v>
      </c>
      <c r="M4687">
        <v>3</v>
      </c>
      <c r="N4687" t="str">
        <f t="shared" si="537"/>
        <v>0000</v>
      </c>
      <c r="O4687">
        <v>4710</v>
      </c>
      <c r="P4687" t="s">
        <v>58</v>
      </c>
      <c r="Q4687" t="s">
        <v>4583</v>
      </c>
      <c r="R4687" t="s">
        <v>266</v>
      </c>
      <c r="T4687" t="s">
        <v>61</v>
      </c>
      <c r="V4687" t="s">
        <v>22424</v>
      </c>
      <c r="W4687">
        <v>230130</v>
      </c>
      <c r="X4687">
        <v>30600</v>
      </c>
      <c r="Y4687">
        <v>199530</v>
      </c>
      <c r="Z4687">
        <v>230130</v>
      </c>
      <c r="AA4687">
        <v>230130</v>
      </c>
      <c r="AB4687" t="s">
        <v>72</v>
      </c>
      <c r="AC4687" s="1">
        <v>41518</v>
      </c>
      <c r="AD4687">
        <v>216500</v>
      </c>
      <c r="AE4687">
        <v>2582</v>
      </c>
      <c r="AF4687">
        <v>2285</v>
      </c>
      <c r="AG4687" t="s">
        <v>64</v>
      </c>
      <c r="AH4687" t="s">
        <v>76</v>
      </c>
      <c r="AI4687">
        <v>1</v>
      </c>
      <c r="AJ4687">
        <v>1998</v>
      </c>
      <c r="AK4687">
        <v>3</v>
      </c>
      <c r="AL4687">
        <v>2</v>
      </c>
      <c r="AN4687">
        <v>1927</v>
      </c>
      <c r="AO4687">
        <v>32</v>
      </c>
      <c r="AP4687" t="s">
        <v>63</v>
      </c>
      <c r="AQ4687" t="s">
        <v>66</v>
      </c>
      <c r="AR4687">
        <v>2992</v>
      </c>
      <c r="AW4687" t="s">
        <v>22425</v>
      </c>
      <c r="AX4687" t="s">
        <v>22426</v>
      </c>
      <c r="AY4687" t="s">
        <v>22427</v>
      </c>
      <c r="AZ4687" t="s">
        <v>22428</v>
      </c>
    </row>
    <row r="4688" spans="1:52" x14ac:dyDescent="0.3">
      <c r="A4688">
        <v>2119535</v>
      </c>
      <c r="B4688" t="s">
        <v>22429</v>
      </c>
      <c r="C4688" t="str">
        <f t="shared" si="538"/>
        <v>7492</v>
      </c>
      <c r="D4688" t="s">
        <v>20169</v>
      </c>
      <c r="E4688" t="str">
        <f>"0000"</f>
        <v>0000</v>
      </c>
      <c r="F4688" t="s">
        <v>108</v>
      </c>
      <c r="G4688" t="str">
        <f>"18"</f>
        <v>18</v>
      </c>
      <c r="H4688" t="s">
        <v>55</v>
      </c>
      <c r="I4688" t="s">
        <v>56</v>
      </c>
      <c r="J4688" t="s">
        <v>20170</v>
      </c>
      <c r="K4688">
        <v>0</v>
      </c>
      <c r="L4688">
        <v>120000</v>
      </c>
      <c r="M4688">
        <v>2.75</v>
      </c>
      <c r="N4688" t="str">
        <f t="shared" si="537"/>
        <v>0000</v>
      </c>
      <c r="O4688">
        <v>6296</v>
      </c>
      <c r="P4688" t="s">
        <v>58</v>
      </c>
      <c r="Q4688" t="s">
        <v>265</v>
      </c>
      <c r="R4688" t="s">
        <v>266</v>
      </c>
      <c r="T4688" t="s">
        <v>61</v>
      </c>
      <c r="V4688" t="s">
        <v>22430</v>
      </c>
      <c r="W4688">
        <v>28100</v>
      </c>
      <c r="X4688">
        <v>28100</v>
      </c>
      <c r="Y4688">
        <v>0</v>
      </c>
      <c r="Z4688">
        <v>28100</v>
      </c>
      <c r="AA4688">
        <v>28100</v>
      </c>
      <c r="AB4688" t="s">
        <v>72</v>
      </c>
      <c r="AC4688" s="1">
        <v>34820</v>
      </c>
      <c r="AD4688">
        <v>29300</v>
      </c>
      <c r="AE4688">
        <v>1084</v>
      </c>
      <c r="AF4688">
        <v>1404</v>
      </c>
      <c r="AG4688" t="s">
        <v>103</v>
      </c>
      <c r="AH4688" t="s">
        <v>221</v>
      </c>
      <c r="AR4688">
        <v>0</v>
      </c>
      <c r="AW4688" t="s">
        <v>22431</v>
      </c>
      <c r="AY4688" t="s">
        <v>22432</v>
      </c>
      <c r="AZ4688" t="s">
        <v>22433</v>
      </c>
    </row>
    <row r="4689" spans="1:52" x14ac:dyDescent="0.3">
      <c r="A4689">
        <v>2120096</v>
      </c>
      <c r="B4689" t="s">
        <v>22434</v>
      </c>
      <c r="C4689" t="str">
        <f t="shared" si="538"/>
        <v>7492</v>
      </c>
      <c r="D4689" t="s">
        <v>20169</v>
      </c>
      <c r="E4689" t="str">
        <f>"0100"</f>
        <v>0100</v>
      </c>
      <c r="F4689" t="s">
        <v>54</v>
      </c>
      <c r="G4689" t="str">
        <f>"18"</f>
        <v>18</v>
      </c>
      <c r="H4689" t="s">
        <v>55</v>
      </c>
      <c r="I4689" t="s">
        <v>56</v>
      </c>
      <c r="J4689" t="s">
        <v>20170</v>
      </c>
      <c r="K4689">
        <v>1</v>
      </c>
      <c r="L4689">
        <v>248471</v>
      </c>
      <c r="M4689">
        <v>5.7</v>
      </c>
      <c r="N4689" t="str">
        <f t="shared" si="537"/>
        <v>0000</v>
      </c>
      <c r="O4689">
        <v>3394</v>
      </c>
      <c r="P4689" t="s">
        <v>72</v>
      </c>
      <c r="Q4689" t="s">
        <v>20433</v>
      </c>
      <c r="R4689" t="s">
        <v>88</v>
      </c>
      <c r="T4689" t="s">
        <v>61</v>
      </c>
      <c r="V4689" t="s">
        <v>22435</v>
      </c>
      <c r="W4689">
        <v>345863</v>
      </c>
      <c r="X4689">
        <v>73580</v>
      </c>
      <c r="Y4689">
        <v>272283</v>
      </c>
      <c r="Z4689">
        <v>345863</v>
      </c>
      <c r="AA4689">
        <v>320363</v>
      </c>
      <c r="AB4689" t="s">
        <v>63</v>
      </c>
      <c r="AC4689" s="1">
        <v>42480</v>
      </c>
      <c r="AD4689">
        <v>305000</v>
      </c>
      <c r="AE4689">
        <v>2753</v>
      </c>
      <c r="AF4689">
        <v>2051</v>
      </c>
      <c r="AG4689" t="s">
        <v>64</v>
      </c>
      <c r="AH4689" t="s">
        <v>76</v>
      </c>
      <c r="AI4689">
        <v>1</v>
      </c>
      <c r="AJ4689">
        <v>2003</v>
      </c>
      <c r="AK4689">
        <v>4</v>
      </c>
      <c r="AL4689">
        <v>2</v>
      </c>
      <c r="AN4689">
        <v>2581</v>
      </c>
      <c r="AO4689">
        <v>32</v>
      </c>
      <c r="AP4689" t="s">
        <v>72</v>
      </c>
      <c r="AQ4689" t="s">
        <v>66</v>
      </c>
      <c r="AR4689">
        <v>3723</v>
      </c>
      <c r="AW4689" t="s">
        <v>3701</v>
      </c>
      <c r="AX4689" t="s">
        <v>22436</v>
      </c>
      <c r="AY4689" t="s">
        <v>22437</v>
      </c>
      <c r="AZ4689" t="s">
        <v>70</v>
      </c>
    </row>
    <row r="4690" spans="1:52" x14ac:dyDescent="0.3">
      <c r="A4690">
        <v>2120193</v>
      </c>
      <c r="B4690" t="s">
        <v>22438</v>
      </c>
      <c r="C4690" t="str">
        <f t="shared" si="538"/>
        <v>7492</v>
      </c>
      <c r="D4690" t="s">
        <v>20169</v>
      </c>
      <c r="E4690" t="str">
        <f>"0100"</f>
        <v>0100</v>
      </c>
      <c r="F4690" t="s">
        <v>54</v>
      </c>
      <c r="G4690" t="str">
        <f>"18"</f>
        <v>18</v>
      </c>
      <c r="H4690" t="s">
        <v>55</v>
      </c>
      <c r="I4690" t="s">
        <v>56</v>
      </c>
      <c r="J4690" t="s">
        <v>20170</v>
      </c>
      <c r="K4690">
        <v>1</v>
      </c>
      <c r="L4690">
        <v>240000</v>
      </c>
      <c r="M4690">
        <v>5.51</v>
      </c>
      <c r="N4690" t="str">
        <f t="shared" si="537"/>
        <v>0000</v>
      </c>
      <c r="O4690">
        <v>3541</v>
      </c>
      <c r="P4690" t="s">
        <v>72</v>
      </c>
      <c r="Q4690" t="s">
        <v>20433</v>
      </c>
      <c r="R4690" t="s">
        <v>88</v>
      </c>
      <c r="T4690" t="s">
        <v>61</v>
      </c>
      <c r="V4690" t="s">
        <v>22439</v>
      </c>
      <c r="W4690">
        <v>348140</v>
      </c>
      <c r="X4690">
        <v>71070</v>
      </c>
      <c r="Y4690">
        <v>277070</v>
      </c>
      <c r="Z4690">
        <v>348140</v>
      </c>
      <c r="AA4690">
        <v>348140</v>
      </c>
      <c r="AB4690" t="s">
        <v>72</v>
      </c>
      <c r="AC4690" s="1">
        <v>41883</v>
      </c>
      <c r="AD4690">
        <v>405000</v>
      </c>
      <c r="AE4690">
        <v>2647</v>
      </c>
      <c r="AF4690">
        <v>761</v>
      </c>
      <c r="AG4690" t="s">
        <v>64</v>
      </c>
      <c r="AH4690" t="s">
        <v>76</v>
      </c>
      <c r="AI4690">
        <v>1</v>
      </c>
      <c r="AJ4690">
        <v>1995</v>
      </c>
      <c r="AK4690">
        <v>3</v>
      </c>
      <c r="AL4690">
        <v>2</v>
      </c>
      <c r="AN4690">
        <v>2678</v>
      </c>
      <c r="AO4690">
        <v>32</v>
      </c>
      <c r="AP4690" t="s">
        <v>63</v>
      </c>
      <c r="AQ4690" t="s">
        <v>66</v>
      </c>
      <c r="AR4690">
        <v>4663</v>
      </c>
      <c r="AW4690" t="s">
        <v>22440</v>
      </c>
      <c r="AX4690" t="s">
        <v>22441</v>
      </c>
      <c r="AY4690" t="s">
        <v>22442</v>
      </c>
      <c r="AZ4690" t="s">
        <v>70</v>
      </c>
    </row>
    <row r="4691" spans="1:52" x14ac:dyDescent="0.3">
      <c r="A4691">
        <v>2126566</v>
      </c>
      <c r="B4691" t="s">
        <v>22443</v>
      </c>
      <c r="C4691" t="str">
        <f t="shared" si="538"/>
        <v>7492</v>
      </c>
      <c r="D4691" t="s">
        <v>20169</v>
      </c>
      <c r="E4691" t="str">
        <f>"0100"</f>
        <v>0100</v>
      </c>
      <c r="F4691" t="s">
        <v>54</v>
      </c>
      <c r="G4691" t="str">
        <f>"18"</f>
        <v>18</v>
      </c>
      <c r="H4691" t="s">
        <v>55</v>
      </c>
      <c r="I4691" t="s">
        <v>56</v>
      </c>
      <c r="J4691" t="s">
        <v>20170</v>
      </c>
      <c r="K4691">
        <v>1</v>
      </c>
      <c r="L4691">
        <v>240000</v>
      </c>
      <c r="M4691">
        <v>5.51</v>
      </c>
      <c r="N4691" t="str">
        <f t="shared" si="537"/>
        <v>0000</v>
      </c>
      <c r="O4691">
        <v>3506</v>
      </c>
      <c r="P4691" t="s">
        <v>72</v>
      </c>
      <c r="Q4691" t="s">
        <v>20615</v>
      </c>
      <c r="R4691" t="s">
        <v>88</v>
      </c>
      <c r="T4691" t="s">
        <v>61</v>
      </c>
      <c r="V4691" t="s">
        <v>22444</v>
      </c>
      <c r="W4691">
        <v>324241</v>
      </c>
      <c r="X4691">
        <v>71070</v>
      </c>
      <c r="Y4691">
        <v>253171</v>
      </c>
      <c r="Z4691">
        <v>324241</v>
      </c>
      <c r="AA4691">
        <v>299241</v>
      </c>
      <c r="AB4691" t="s">
        <v>63</v>
      </c>
      <c r="AC4691" s="1">
        <v>40940</v>
      </c>
      <c r="AD4691">
        <v>298000</v>
      </c>
      <c r="AE4691">
        <v>2464</v>
      </c>
      <c r="AF4691">
        <v>1635</v>
      </c>
      <c r="AG4691" t="s">
        <v>64</v>
      </c>
      <c r="AH4691" t="s">
        <v>76</v>
      </c>
      <c r="AI4691">
        <v>1</v>
      </c>
      <c r="AJ4691">
        <v>2002</v>
      </c>
      <c r="AK4691">
        <v>3</v>
      </c>
      <c r="AL4691">
        <v>3</v>
      </c>
      <c r="AN4691">
        <v>2682</v>
      </c>
      <c r="AO4691">
        <v>32</v>
      </c>
      <c r="AP4691" t="s">
        <v>63</v>
      </c>
      <c r="AQ4691" t="s">
        <v>66</v>
      </c>
      <c r="AR4691">
        <v>3889</v>
      </c>
      <c r="AW4691" t="s">
        <v>22445</v>
      </c>
      <c r="AX4691" t="s">
        <v>22446</v>
      </c>
      <c r="AY4691" t="s">
        <v>22447</v>
      </c>
      <c r="AZ4691" t="s">
        <v>70</v>
      </c>
    </row>
    <row r="4692" spans="1:52" x14ac:dyDescent="0.3">
      <c r="A4692">
        <v>2118784</v>
      </c>
      <c r="B4692" t="s">
        <v>22448</v>
      </c>
      <c r="C4692" t="str">
        <f t="shared" si="538"/>
        <v>7492</v>
      </c>
      <c r="D4692" t="s">
        <v>20169</v>
      </c>
      <c r="E4692" t="str">
        <f>"0000"</f>
        <v>0000</v>
      </c>
      <c r="F4692" t="s">
        <v>108</v>
      </c>
      <c r="G4692" t="str">
        <f>"20"</f>
        <v>20</v>
      </c>
      <c r="H4692" t="s">
        <v>55</v>
      </c>
      <c r="I4692" t="s">
        <v>56</v>
      </c>
      <c r="J4692" t="s">
        <v>20170</v>
      </c>
      <c r="K4692">
        <v>0</v>
      </c>
      <c r="L4692">
        <v>239877</v>
      </c>
      <c r="M4692">
        <v>5.51</v>
      </c>
      <c r="N4692" t="str">
        <f t="shared" si="537"/>
        <v>0000</v>
      </c>
      <c r="O4692">
        <v>4438</v>
      </c>
      <c r="P4692" t="s">
        <v>58</v>
      </c>
      <c r="Q4692" t="s">
        <v>21683</v>
      </c>
      <c r="R4692" t="s">
        <v>140</v>
      </c>
      <c r="T4692" t="s">
        <v>61</v>
      </c>
      <c r="V4692" t="s">
        <v>22449</v>
      </c>
      <c r="W4692">
        <v>71040</v>
      </c>
      <c r="X4692">
        <v>71040</v>
      </c>
      <c r="Y4692">
        <v>0</v>
      </c>
      <c r="Z4692">
        <v>71040</v>
      </c>
      <c r="AA4692">
        <v>71040</v>
      </c>
      <c r="AB4692" t="s">
        <v>72</v>
      </c>
      <c r="AC4692" s="1">
        <v>34029</v>
      </c>
      <c r="AD4692">
        <v>45000</v>
      </c>
      <c r="AE4692">
        <v>976</v>
      </c>
      <c r="AF4692">
        <v>553</v>
      </c>
      <c r="AG4692" t="s">
        <v>103</v>
      </c>
      <c r="AH4692" t="s">
        <v>873</v>
      </c>
      <c r="AR4692">
        <v>0</v>
      </c>
      <c r="AW4692" t="s">
        <v>22450</v>
      </c>
      <c r="AY4692" t="s">
        <v>22451</v>
      </c>
      <c r="AZ4692" t="s">
        <v>22452</v>
      </c>
    </row>
    <row r="4693" spans="1:52" x14ac:dyDescent="0.3">
      <c r="A4693">
        <v>2118938</v>
      </c>
      <c r="B4693" t="s">
        <v>22453</v>
      </c>
      <c r="C4693" t="str">
        <f t="shared" si="538"/>
        <v>7492</v>
      </c>
      <c r="D4693" t="s">
        <v>20169</v>
      </c>
      <c r="E4693" t="str">
        <f>"0100"</f>
        <v>0100</v>
      </c>
      <c r="F4693" t="s">
        <v>54</v>
      </c>
      <c r="G4693" t="str">
        <f>"20"</f>
        <v>20</v>
      </c>
      <c r="H4693" t="s">
        <v>55</v>
      </c>
      <c r="I4693" t="s">
        <v>56</v>
      </c>
      <c r="J4693" t="s">
        <v>20170</v>
      </c>
      <c r="K4693">
        <v>1</v>
      </c>
      <c r="L4693">
        <v>239999</v>
      </c>
      <c r="M4693">
        <v>5.51</v>
      </c>
      <c r="N4693" t="str">
        <f t="shared" si="537"/>
        <v>0000</v>
      </c>
      <c r="O4693">
        <v>4894</v>
      </c>
      <c r="P4693" t="s">
        <v>58</v>
      </c>
      <c r="Q4693" t="s">
        <v>22126</v>
      </c>
      <c r="R4693" t="s">
        <v>140</v>
      </c>
      <c r="T4693" t="s">
        <v>61</v>
      </c>
      <c r="V4693" t="s">
        <v>22454</v>
      </c>
      <c r="W4693">
        <v>464480</v>
      </c>
      <c r="X4693">
        <v>71070</v>
      </c>
      <c r="Y4693">
        <v>393410</v>
      </c>
      <c r="Z4693">
        <v>430455</v>
      </c>
      <c r="AA4693">
        <v>405455</v>
      </c>
      <c r="AB4693" t="s">
        <v>63</v>
      </c>
      <c r="AC4693" s="1">
        <v>41946</v>
      </c>
      <c r="AD4693">
        <v>370000</v>
      </c>
      <c r="AE4693">
        <v>2655</v>
      </c>
      <c r="AF4693">
        <v>132</v>
      </c>
      <c r="AG4693" t="s">
        <v>64</v>
      </c>
      <c r="AH4693" t="s">
        <v>76</v>
      </c>
      <c r="AI4693">
        <v>1</v>
      </c>
      <c r="AJ4693">
        <v>2002</v>
      </c>
      <c r="AK4693">
        <v>4</v>
      </c>
      <c r="AL4693">
        <v>3</v>
      </c>
      <c r="AM4693">
        <v>1</v>
      </c>
      <c r="AN4693">
        <v>4193</v>
      </c>
      <c r="AO4693">
        <v>32</v>
      </c>
      <c r="AP4693" t="s">
        <v>63</v>
      </c>
      <c r="AQ4693" t="s">
        <v>66</v>
      </c>
      <c r="AR4693">
        <v>6339</v>
      </c>
      <c r="AW4693" t="s">
        <v>22455</v>
      </c>
      <c r="AX4693" t="s">
        <v>22456</v>
      </c>
      <c r="AY4693" t="s">
        <v>22457</v>
      </c>
      <c r="AZ4693" t="s">
        <v>70</v>
      </c>
    </row>
    <row r="4694" spans="1:52" x14ac:dyDescent="0.3">
      <c r="A4694">
        <v>2118954</v>
      </c>
      <c r="B4694" t="s">
        <v>22458</v>
      </c>
      <c r="C4694" t="str">
        <f t="shared" si="538"/>
        <v>7492</v>
      </c>
      <c r="D4694" t="s">
        <v>20169</v>
      </c>
      <c r="E4694" t="str">
        <f>"0000"</f>
        <v>0000</v>
      </c>
      <c r="F4694" t="s">
        <v>108</v>
      </c>
      <c r="G4694" t="str">
        <f>"19"</f>
        <v>19</v>
      </c>
      <c r="H4694" t="s">
        <v>55</v>
      </c>
      <c r="I4694" t="s">
        <v>56</v>
      </c>
      <c r="J4694" t="s">
        <v>20170</v>
      </c>
      <c r="K4694">
        <v>0</v>
      </c>
      <c r="L4694">
        <v>246464</v>
      </c>
      <c r="M4694">
        <v>5.66</v>
      </c>
      <c r="N4694" t="str">
        <f t="shared" si="537"/>
        <v>0000</v>
      </c>
      <c r="O4694">
        <v>5199</v>
      </c>
      <c r="P4694" t="s">
        <v>58</v>
      </c>
      <c r="Q4694" t="s">
        <v>22126</v>
      </c>
      <c r="R4694" t="s">
        <v>140</v>
      </c>
      <c r="T4694" t="s">
        <v>61</v>
      </c>
      <c r="V4694" t="s">
        <v>22459</v>
      </c>
      <c r="W4694">
        <v>72990</v>
      </c>
      <c r="X4694">
        <v>72990</v>
      </c>
      <c r="Y4694">
        <v>0</v>
      </c>
      <c r="Z4694">
        <v>72990</v>
      </c>
      <c r="AA4694">
        <v>72990</v>
      </c>
      <c r="AB4694" t="s">
        <v>72</v>
      </c>
      <c r="AR4694">
        <v>0</v>
      </c>
      <c r="AW4694" t="s">
        <v>22460</v>
      </c>
      <c r="AY4694" t="s">
        <v>22461</v>
      </c>
      <c r="AZ4694" t="s">
        <v>22462</v>
      </c>
    </row>
    <row r="4695" spans="1:52" x14ac:dyDescent="0.3">
      <c r="A4695">
        <v>2118971</v>
      </c>
      <c r="B4695" t="s">
        <v>22463</v>
      </c>
      <c r="C4695" t="str">
        <f t="shared" si="538"/>
        <v>7492</v>
      </c>
      <c r="D4695" t="s">
        <v>20169</v>
      </c>
      <c r="E4695" t="str">
        <f>"0100"</f>
        <v>0100</v>
      </c>
      <c r="F4695" t="s">
        <v>54</v>
      </c>
      <c r="G4695" t="str">
        <f>"19"</f>
        <v>19</v>
      </c>
      <c r="H4695" t="s">
        <v>55</v>
      </c>
      <c r="I4695" t="s">
        <v>56</v>
      </c>
      <c r="J4695" t="s">
        <v>20170</v>
      </c>
      <c r="K4695">
        <v>1</v>
      </c>
      <c r="L4695">
        <v>239999</v>
      </c>
      <c r="M4695">
        <v>5.51</v>
      </c>
      <c r="N4695" t="str">
        <f t="shared" si="537"/>
        <v>0000</v>
      </c>
      <c r="O4695">
        <v>5135</v>
      </c>
      <c r="P4695" t="s">
        <v>58</v>
      </c>
      <c r="Q4695" t="s">
        <v>22126</v>
      </c>
      <c r="R4695" t="s">
        <v>140</v>
      </c>
      <c r="T4695" t="s">
        <v>61</v>
      </c>
      <c r="V4695" t="s">
        <v>22464</v>
      </c>
      <c r="W4695">
        <v>311222</v>
      </c>
      <c r="X4695">
        <v>71070</v>
      </c>
      <c r="Y4695">
        <v>240152</v>
      </c>
      <c r="Z4695">
        <v>263237</v>
      </c>
      <c r="AA4695">
        <v>238237</v>
      </c>
      <c r="AB4695" t="s">
        <v>63</v>
      </c>
      <c r="AC4695" s="1">
        <v>41821</v>
      </c>
      <c r="AD4695">
        <v>144000</v>
      </c>
      <c r="AE4695">
        <v>2637</v>
      </c>
      <c r="AF4695">
        <v>141</v>
      </c>
      <c r="AG4695" t="s">
        <v>64</v>
      </c>
      <c r="AH4695" t="s">
        <v>65</v>
      </c>
      <c r="AI4695">
        <v>1</v>
      </c>
      <c r="AJ4695">
        <v>1992</v>
      </c>
      <c r="AK4695">
        <v>4</v>
      </c>
      <c r="AL4695">
        <v>2</v>
      </c>
      <c r="AN4695">
        <v>2431</v>
      </c>
      <c r="AO4695">
        <v>32</v>
      </c>
      <c r="AP4695" t="s">
        <v>63</v>
      </c>
      <c r="AQ4695" t="s">
        <v>66</v>
      </c>
      <c r="AR4695">
        <v>3183</v>
      </c>
      <c r="AW4695" t="s">
        <v>22465</v>
      </c>
      <c r="AY4695" t="s">
        <v>22466</v>
      </c>
      <c r="AZ4695" t="s">
        <v>70</v>
      </c>
    </row>
    <row r="4696" spans="1:52" x14ac:dyDescent="0.3">
      <c r="A4696">
        <v>2119128</v>
      </c>
      <c r="B4696" t="s">
        <v>22467</v>
      </c>
      <c r="C4696" t="str">
        <f t="shared" si="538"/>
        <v>7492</v>
      </c>
      <c r="D4696" t="s">
        <v>20169</v>
      </c>
      <c r="E4696" t="str">
        <f>"0000"</f>
        <v>0000</v>
      </c>
      <c r="F4696" t="s">
        <v>108</v>
      </c>
      <c r="G4696" t="str">
        <f>"17"</f>
        <v>17</v>
      </c>
      <c r="H4696" t="s">
        <v>55</v>
      </c>
      <c r="I4696" t="s">
        <v>56</v>
      </c>
      <c r="J4696" t="s">
        <v>20170</v>
      </c>
      <c r="K4696">
        <v>0</v>
      </c>
      <c r="L4696">
        <v>120000</v>
      </c>
      <c r="M4696">
        <v>2.75</v>
      </c>
      <c r="N4696" t="str">
        <f t="shared" si="537"/>
        <v>0000</v>
      </c>
      <c r="O4696">
        <v>4944</v>
      </c>
      <c r="P4696" t="s">
        <v>58</v>
      </c>
      <c r="Q4696" t="s">
        <v>4583</v>
      </c>
      <c r="R4696" t="s">
        <v>266</v>
      </c>
      <c r="T4696" t="s">
        <v>61</v>
      </c>
      <c r="V4696" t="s">
        <v>22468</v>
      </c>
      <c r="W4696">
        <v>28100</v>
      </c>
      <c r="X4696">
        <v>28100</v>
      </c>
      <c r="Y4696">
        <v>0</v>
      </c>
      <c r="Z4696">
        <v>28100</v>
      </c>
      <c r="AA4696">
        <v>28100</v>
      </c>
      <c r="AB4696" t="s">
        <v>72</v>
      </c>
      <c r="AC4696" s="1">
        <v>35247</v>
      </c>
      <c r="AD4696">
        <v>29300</v>
      </c>
      <c r="AE4696">
        <v>1145</v>
      </c>
      <c r="AF4696">
        <v>836</v>
      </c>
      <c r="AG4696" t="s">
        <v>103</v>
      </c>
      <c r="AH4696" t="s">
        <v>221</v>
      </c>
      <c r="AR4696">
        <v>0</v>
      </c>
      <c r="AW4696" t="s">
        <v>22469</v>
      </c>
      <c r="AY4696" t="s">
        <v>22470</v>
      </c>
      <c r="AZ4696" t="s">
        <v>22471</v>
      </c>
    </row>
    <row r="4697" spans="1:52" x14ac:dyDescent="0.3">
      <c r="A4697">
        <v>2119152</v>
      </c>
      <c r="B4697" t="s">
        <v>22472</v>
      </c>
      <c r="C4697" t="str">
        <f t="shared" si="538"/>
        <v>7492</v>
      </c>
      <c r="D4697" t="s">
        <v>20169</v>
      </c>
      <c r="E4697" t="str">
        <f>"0100"</f>
        <v>0100</v>
      </c>
      <c r="F4697" t="s">
        <v>54</v>
      </c>
      <c r="G4697" t="str">
        <f>"17"</f>
        <v>17</v>
      </c>
      <c r="H4697" t="s">
        <v>55</v>
      </c>
      <c r="I4697" t="s">
        <v>56</v>
      </c>
      <c r="J4697" t="s">
        <v>20170</v>
      </c>
      <c r="K4697">
        <v>1</v>
      </c>
      <c r="L4697">
        <v>130690</v>
      </c>
      <c r="M4697">
        <v>3</v>
      </c>
      <c r="N4697" t="str">
        <f t="shared" si="537"/>
        <v>0000</v>
      </c>
      <c r="O4697">
        <v>4824</v>
      </c>
      <c r="P4697" t="s">
        <v>58</v>
      </c>
      <c r="Q4697" t="s">
        <v>4583</v>
      </c>
      <c r="R4697" t="s">
        <v>266</v>
      </c>
      <c r="T4697" t="s">
        <v>61</v>
      </c>
      <c r="V4697" t="s">
        <v>22473</v>
      </c>
      <c r="W4697">
        <v>329458</v>
      </c>
      <c r="X4697">
        <v>30600</v>
      </c>
      <c r="Y4697">
        <v>298858</v>
      </c>
      <c r="Z4697">
        <v>285562</v>
      </c>
      <c r="AA4697">
        <v>260562</v>
      </c>
      <c r="AB4697" t="s">
        <v>63</v>
      </c>
      <c r="AC4697" s="1">
        <v>40087</v>
      </c>
      <c r="AD4697">
        <v>405000</v>
      </c>
      <c r="AE4697">
        <v>2323</v>
      </c>
      <c r="AF4697">
        <v>856</v>
      </c>
      <c r="AG4697" t="s">
        <v>64</v>
      </c>
      <c r="AH4697" t="s">
        <v>76</v>
      </c>
      <c r="AI4697">
        <v>1</v>
      </c>
      <c r="AJ4697">
        <v>2005</v>
      </c>
      <c r="AK4697">
        <v>4</v>
      </c>
      <c r="AL4697">
        <v>3</v>
      </c>
      <c r="AN4697">
        <v>2631</v>
      </c>
      <c r="AO4697">
        <v>32</v>
      </c>
      <c r="AP4697" t="s">
        <v>63</v>
      </c>
      <c r="AQ4697" t="s">
        <v>66</v>
      </c>
      <c r="AR4697">
        <v>3521</v>
      </c>
      <c r="AW4697" t="s">
        <v>22474</v>
      </c>
      <c r="AY4697" t="s">
        <v>22475</v>
      </c>
      <c r="AZ4697" t="s">
        <v>70</v>
      </c>
    </row>
    <row r="4698" spans="1:52" x14ac:dyDescent="0.3">
      <c r="A4698">
        <v>2119250</v>
      </c>
      <c r="B4698" t="s">
        <v>22476</v>
      </c>
      <c r="C4698" t="str">
        <f t="shared" si="538"/>
        <v>7492</v>
      </c>
      <c r="D4698" t="s">
        <v>20169</v>
      </c>
      <c r="E4698" t="str">
        <f>"0000"</f>
        <v>0000</v>
      </c>
      <c r="F4698" t="s">
        <v>108</v>
      </c>
      <c r="G4698" t="str">
        <f>"18"</f>
        <v>18</v>
      </c>
      <c r="H4698" t="s">
        <v>55</v>
      </c>
      <c r="I4698" t="s">
        <v>56</v>
      </c>
      <c r="J4698" t="s">
        <v>20170</v>
      </c>
      <c r="K4698">
        <v>0</v>
      </c>
      <c r="L4698">
        <v>120822</v>
      </c>
      <c r="M4698">
        <v>2.77</v>
      </c>
      <c r="N4698" t="str">
        <f t="shared" si="537"/>
        <v>0000</v>
      </c>
      <c r="O4698">
        <v>5231</v>
      </c>
      <c r="P4698" t="s">
        <v>58</v>
      </c>
      <c r="Q4698" t="s">
        <v>4583</v>
      </c>
      <c r="R4698" t="s">
        <v>266</v>
      </c>
      <c r="T4698" t="s">
        <v>61</v>
      </c>
      <c r="V4698" t="s">
        <v>22477</v>
      </c>
      <c r="W4698">
        <v>28290</v>
      </c>
      <c r="X4698">
        <v>28290</v>
      </c>
      <c r="Y4698">
        <v>0</v>
      </c>
      <c r="Z4698">
        <v>28290</v>
      </c>
      <c r="AA4698">
        <v>28290</v>
      </c>
      <c r="AB4698" t="s">
        <v>72</v>
      </c>
      <c r="AC4698" s="1">
        <v>37226</v>
      </c>
      <c r="AD4698">
        <v>20000</v>
      </c>
      <c r="AE4698">
        <v>1477</v>
      </c>
      <c r="AF4698">
        <v>115</v>
      </c>
      <c r="AG4698" t="s">
        <v>103</v>
      </c>
      <c r="AH4698" t="s">
        <v>76</v>
      </c>
      <c r="AR4698">
        <v>0</v>
      </c>
      <c r="AW4698" t="s">
        <v>22478</v>
      </c>
      <c r="AX4698" t="s">
        <v>22479</v>
      </c>
      <c r="AY4698" t="s">
        <v>22480</v>
      </c>
      <c r="AZ4698" t="s">
        <v>22481</v>
      </c>
    </row>
    <row r="4699" spans="1:52" x14ac:dyDescent="0.3">
      <c r="A4699">
        <v>2119322</v>
      </c>
      <c r="B4699" t="s">
        <v>22482</v>
      </c>
      <c r="C4699" t="str">
        <f t="shared" si="538"/>
        <v>7492</v>
      </c>
      <c r="D4699" t="s">
        <v>20169</v>
      </c>
      <c r="E4699" t="str">
        <f>"0000"</f>
        <v>0000</v>
      </c>
      <c r="F4699" t="s">
        <v>108</v>
      </c>
      <c r="G4699" t="str">
        <f>"17"</f>
        <v>17</v>
      </c>
      <c r="H4699" t="s">
        <v>55</v>
      </c>
      <c r="I4699" t="s">
        <v>56</v>
      </c>
      <c r="J4699" t="s">
        <v>20170</v>
      </c>
      <c r="K4699">
        <v>0</v>
      </c>
      <c r="L4699">
        <v>120000</v>
      </c>
      <c r="M4699">
        <v>2.75</v>
      </c>
      <c r="N4699" t="str">
        <f t="shared" si="537"/>
        <v>0000</v>
      </c>
      <c r="O4699">
        <v>5007</v>
      </c>
      <c r="P4699" t="s">
        <v>58</v>
      </c>
      <c r="Q4699" t="s">
        <v>4583</v>
      </c>
      <c r="R4699" t="s">
        <v>266</v>
      </c>
      <c r="T4699" t="s">
        <v>61</v>
      </c>
      <c r="V4699" t="s">
        <v>22483</v>
      </c>
      <c r="W4699">
        <v>28100</v>
      </c>
      <c r="X4699">
        <v>28100</v>
      </c>
      <c r="Y4699">
        <v>0</v>
      </c>
      <c r="Z4699">
        <v>28100</v>
      </c>
      <c r="AA4699">
        <v>28100</v>
      </c>
      <c r="AB4699" t="s">
        <v>72</v>
      </c>
      <c r="AC4699" s="1">
        <v>40513</v>
      </c>
      <c r="AD4699">
        <v>40000</v>
      </c>
      <c r="AE4699">
        <v>2392</v>
      </c>
      <c r="AF4699">
        <v>738</v>
      </c>
      <c r="AG4699" t="s">
        <v>103</v>
      </c>
      <c r="AH4699" t="s">
        <v>76</v>
      </c>
      <c r="AR4699">
        <v>0</v>
      </c>
      <c r="AW4699" t="s">
        <v>22484</v>
      </c>
      <c r="AX4699" t="s">
        <v>148</v>
      </c>
      <c r="AY4699" t="s">
        <v>22485</v>
      </c>
      <c r="AZ4699" t="s">
        <v>22486</v>
      </c>
    </row>
    <row r="4700" spans="1:52" x14ac:dyDescent="0.3">
      <c r="A4700">
        <v>2120045</v>
      </c>
      <c r="B4700" t="s">
        <v>22487</v>
      </c>
      <c r="C4700" t="str">
        <f t="shared" si="538"/>
        <v>7492</v>
      </c>
      <c r="D4700" t="s">
        <v>20169</v>
      </c>
      <c r="E4700" t="str">
        <f>"0100"</f>
        <v>0100</v>
      </c>
      <c r="F4700" t="s">
        <v>54</v>
      </c>
      <c r="G4700" t="str">
        <f>"18"</f>
        <v>18</v>
      </c>
      <c r="H4700" t="s">
        <v>55</v>
      </c>
      <c r="I4700" t="s">
        <v>56</v>
      </c>
      <c r="J4700" t="s">
        <v>20170</v>
      </c>
      <c r="K4700">
        <v>1</v>
      </c>
      <c r="L4700">
        <v>259897</v>
      </c>
      <c r="M4700">
        <v>5.97</v>
      </c>
      <c r="N4700" t="str">
        <f t="shared" si="537"/>
        <v>0000</v>
      </c>
      <c r="O4700">
        <v>3542</v>
      </c>
      <c r="P4700" t="s">
        <v>72</v>
      </c>
      <c r="Q4700" t="s">
        <v>20433</v>
      </c>
      <c r="R4700" t="s">
        <v>88</v>
      </c>
      <c r="T4700" t="s">
        <v>61</v>
      </c>
      <c r="V4700" t="s">
        <v>22488</v>
      </c>
      <c r="W4700">
        <v>445803</v>
      </c>
      <c r="X4700">
        <v>76970</v>
      </c>
      <c r="Y4700">
        <v>368833</v>
      </c>
      <c r="Z4700">
        <v>404940</v>
      </c>
      <c r="AA4700">
        <v>379940</v>
      </c>
      <c r="AB4700" t="s">
        <v>63</v>
      </c>
      <c r="AC4700" s="1">
        <v>42816</v>
      </c>
      <c r="AD4700">
        <v>450000</v>
      </c>
      <c r="AE4700">
        <v>2819</v>
      </c>
      <c r="AF4700">
        <v>701</v>
      </c>
      <c r="AG4700" t="s">
        <v>64</v>
      </c>
      <c r="AH4700" t="s">
        <v>76</v>
      </c>
      <c r="AI4700">
        <v>1</v>
      </c>
      <c r="AJ4700">
        <v>2000</v>
      </c>
      <c r="AK4700">
        <v>4</v>
      </c>
      <c r="AL4700">
        <v>4</v>
      </c>
      <c r="AN4700">
        <v>3863</v>
      </c>
      <c r="AO4700">
        <v>32</v>
      </c>
      <c r="AP4700" t="s">
        <v>63</v>
      </c>
      <c r="AQ4700" t="s">
        <v>66</v>
      </c>
      <c r="AR4700">
        <v>5715</v>
      </c>
      <c r="AW4700" t="s">
        <v>22489</v>
      </c>
      <c r="AX4700" t="s">
        <v>22490</v>
      </c>
      <c r="AY4700" t="s">
        <v>22491</v>
      </c>
      <c r="AZ4700" t="s">
        <v>70</v>
      </c>
    </row>
    <row r="4701" spans="1:52" x14ac:dyDescent="0.3">
      <c r="A4701">
        <v>2120231</v>
      </c>
      <c r="B4701" t="s">
        <v>22492</v>
      </c>
      <c r="C4701" t="str">
        <f t="shared" si="538"/>
        <v>7492</v>
      </c>
      <c r="D4701" t="s">
        <v>20169</v>
      </c>
      <c r="E4701" t="str">
        <f>"0000"</f>
        <v>0000</v>
      </c>
      <c r="F4701" t="s">
        <v>108</v>
      </c>
      <c r="G4701" t="str">
        <f>"18"</f>
        <v>18</v>
      </c>
      <c r="H4701" t="s">
        <v>55</v>
      </c>
      <c r="I4701" t="s">
        <v>56</v>
      </c>
      <c r="J4701" t="s">
        <v>20170</v>
      </c>
      <c r="K4701">
        <v>0</v>
      </c>
      <c r="L4701">
        <v>239865</v>
      </c>
      <c r="M4701">
        <v>5.51</v>
      </c>
      <c r="N4701" t="str">
        <f t="shared" si="537"/>
        <v>0000</v>
      </c>
      <c r="O4701">
        <v>3393</v>
      </c>
      <c r="P4701" t="s">
        <v>72</v>
      </c>
      <c r="Q4701" t="s">
        <v>20433</v>
      </c>
      <c r="R4701" t="s">
        <v>88</v>
      </c>
      <c r="T4701" t="s">
        <v>61</v>
      </c>
      <c r="V4701" t="s">
        <v>22493</v>
      </c>
      <c r="W4701">
        <v>71030</v>
      </c>
      <c r="X4701">
        <v>71030</v>
      </c>
      <c r="Y4701">
        <v>0</v>
      </c>
      <c r="Z4701">
        <v>71030</v>
      </c>
      <c r="AA4701">
        <v>71030</v>
      </c>
      <c r="AB4701" t="s">
        <v>72</v>
      </c>
      <c r="AR4701">
        <v>0</v>
      </c>
      <c r="AW4701" t="s">
        <v>22494</v>
      </c>
      <c r="AY4701" t="s">
        <v>6129</v>
      </c>
      <c r="AZ4701" t="s">
        <v>6130</v>
      </c>
    </row>
    <row r="4702" spans="1:52" x14ac:dyDescent="0.3">
      <c r="A4702">
        <v>2126710</v>
      </c>
      <c r="B4702" t="s">
        <v>22495</v>
      </c>
      <c r="C4702" t="str">
        <f t="shared" si="538"/>
        <v>7492</v>
      </c>
      <c r="D4702" t="s">
        <v>20169</v>
      </c>
      <c r="E4702" t="str">
        <f>"0100"</f>
        <v>0100</v>
      </c>
      <c r="F4702" t="s">
        <v>54</v>
      </c>
      <c r="G4702" t="str">
        <f>"18"</f>
        <v>18</v>
      </c>
      <c r="H4702" t="s">
        <v>55</v>
      </c>
      <c r="I4702" t="s">
        <v>56</v>
      </c>
      <c r="J4702" t="s">
        <v>20170</v>
      </c>
      <c r="K4702">
        <v>1</v>
      </c>
      <c r="L4702">
        <v>240001</v>
      </c>
      <c r="M4702">
        <v>5.51</v>
      </c>
      <c r="N4702" t="str">
        <f t="shared" si="537"/>
        <v>0000</v>
      </c>
      <c r="O4702">
        <v>5160</v>
      </c>
      <c r="P4702" t="s">
        <v>58</v>
      </c>
      <c r="Q4702" t="s">
        <v>20182</v>
      </c>
      <c r="R4702" t="s">
        <v>140</v>
      </c>
      <c r="T4702" t="s">
        <v>61</v>
      </c>
      <c r="V4702" t="s">
        <v>22496</v>
      </c>
      <c r="W4702">
        <v>333065</v>
      </c>
      <c r="X4702">
        <v>71080</v>
      </c>
      <c r="Y4702">
        <v>261985</v>
      </c>
      <c r="Z4702">
        <v>282863</v>
      </c>
      <c r="AA4702">
        <v>257863</v>
      </c>
      <c r="AB4702" t="s">
        <v>63</v>
      </c>
      <c r="AC4702" s="1">
        <v>42376</v>
      </c>
      <c r="AD4702">
        <v>250000</v>
      </c>
      <c r="AE4702">
        <v>2740</v>
      </c>
      <c r="AF4702">
        <v>1266</v>
      </c>
      <c r="AG4702" t="s">
        <v>64</v>
      </c>
      <c r="AH4702" t="s">
        <v>76</v>
      </c>
      <c r="AI4702">
        <v>1</v>
      </c>
      <c r="AJ4702">
        <v>1997</v>
      </c>
      <c r="AK4702">
        <v>3</v>
      </c>
      <c r="AL4702">
        <v>2</v>
      </c>
      <c r="AN4702">
        <v>2669</v>
      </c>
      <c r="AO4702">
        <v>60</v>
      </c>
      <c r="AP4702" t="s">
        <v>72</v>
      </c>
      <c r="AQ4702" t="s">
        <v>66</v>
      </c>
      <c r="AR4702">
        <v>4208</v>
      </c>
      <c r="AW4702" t="s">
        <v>22497</v>
      </c>
      <c r="AY4702" t="s">
        <v>22498</v>
      </c>
      <c r="AZ4702" t="s">
        <v>70</v>
      </c>
    </row>
    <row r="4703" spans="1:52" x14ac:dyDescent="0.3">
      <c r="A4703">
        <v>2119161</v>
      </c>
      <c r="B4703" t="s">
        <v>22499</v>
      </c>
      <c r="C4703" t="str">
        <f t="shared" si="538"/>
        <v>7492</v>
      </c>
      <c r="D4703" t="s">
        <v>20169</v>
      </c>
      <c r="E4703" t="str">
        <f>"0100"</f>
        <v>0100</v>
      </c>
      <c r="F4703" t="s">
        <v>54</v>
      </c>
      <c r="G4703" t="str">
        <f>"17"</f>
        <v>17</v>
      </c>
      <c r="H4703" t="s">
        <v>55</v>
      </c>
      <c r="I4703" t="s">
        <v>56</v>
      </c>
      <c r="J4703" t="s">
        <v>20170</v>
      </c>
      <c r="K4703">
        <v>1</v>
      </c>
      <c r="L4703">
        <v>130690</v>
      </c>
      <c r="M4703">
        <v>3</v>
      </c>
      <c r="N4703" t="str">
        <f t="shared" si="537"/>
        <v>0000</v>
      </c>
      <c r="O4703">
        <v>4770</v>
      </c>
      <c r="P4703" t="s">
        <v>58</v>
      </c>
      <c r="Q4703" t="s">
        <v>4583</v>
      </c>
      <c r="R4703" t="s">
        <v>266</v>
      </c>
      <c r="T4703" t="s">
        <v>61</v>
      </c>
      <c r="V4703" t="s">
        <v>22500</v>
      </c>
      <c r="W4703">
        <v>260392</v>
      </c>
      <c r="X4703">
        <v>30600</v>
      </c>
      <c r="Y4703">
        <v>229792</v>
      </c>
      <c r="Z4703">
        <v>218514</v>
      </c>
      <c r="AA4703">
        <v>193514</v>
      </c>
      <c r="AB4703" t="s">
        <v>63</v>
      </c>
      <c r="AC4703" s="1">
        <v>44092</v>
      </c>
      <c r="AD4703">
        <v>320000</v>
      </c>
      <c r="AE4703">
        <v>3094</v>
      </c>
      <c r="AF4703">
        <v>855</v>
      </c>
      <c r="AG4703" t="s">
        <v>64</v>
      </c>
      <c r="AH4703" t="s">
        <v>76</v>
      </c>
      <c r="AI4703">
        <v>1</v>
      </c>
      <c r="AJ4703">
        <v>1995</v>
      </c>
      <c r="AK4703">
        <v>3</v>
      </c>
      <c r="AL4703">
        <v>2</v>
      </c>
      <c r="AN4703">
        <v>2112</v>
      </c>
      <c r="AO4703">
        <v>32</v>
      </c>
      <c r="AP4703" t="s">
        <v>63</v>
      </c>
      <c r="AQ4703" t="s">
        <v>66</v>
      </c>
      <c r="AR4703">
        <v>3069</v>
      </c>
      <c r="AW4703" t="s">
        <v>22501</v>
      </c>
      <c r="AX4703" t="s">
        <v>22502</v>
      </c>
      <c r="AY4703" t="s">
        <v>22503</v>
      </c>
      <c r="AZ4703" t="s">
        <v>70</v>
      </c>
    </row>
    <row r="4704" spans="1:52" x14ac:dyDescent="0.3">
      <c r="A4704">
        <v>2119209</v>
      </c>
      <c r="B4704" t="s">
        <v>22504</v>
      </c>
      <c r="C4704" t="str">
        <f t="shared" si="538"/>
        <v>7492</v>
      </c>
      <c r="D4704" t="s">
        <v>20169</v>
      </c>
      <c r="E4704" t="str">
        <f>"0100"</f>
        <v>0100</v>
      </c>
      <c r="F4704" t="s">
        <v>54</v>
      </c>
      <c r="G4704" t="str">
        <f>"17"</f>
        <v>17</v>
      </c>
      <c r="H4704" t="s">
        <v>55</v>
      </c>
      <c r="I4704" t="s">
        <v>56</v>
      </c>
      <c r="J4704" t="s">
        <v>20170</v>
      </c>
      <c r="K4704">
        <v>1</v>
      </c>
      <c r="L4704">
        <v>162126</v>
      </c>
      <c r="M4704">
        <v>3.72</v>
      </c>
      <c r="N4704" t="str">
        <f t="shared" si="537"/>
        <v>0000</v>
      </c>
      <c r="O4704">
        <v>3148</v>
      </c>
      <c r="P4704" t="s">
        <v>72</v>
      </c>
      <c r="Q4704" t="s">
        <v>22171</v>
      </c>
      <c r="R4704" t="s">
        <v>140</v>
      </c>
      <c r="T4704" t="s">
        <v>61</v>
      </c>
      <c r="V4704" t="s">
        <v>22505</v>
      </c>
      <c r="W4704">
        <v>263585</v>
      </c>
      <c r="X4704">
        <v>37960</v>
      </c>
      <c r="Y4704">
        <v>225625</v>
      </c>
      <c r="Z4704">
        <v>234339</v>
      </c>
      <c r="AA4704">
        <v>209339</v>
      </c>
      <c r="AB4704" t="s">
        <v>63</v>
      </c>
      <c r="AC4704" s="1">
        <v>41487</v>
      </c>
      <c r="AD4704">
        <v>32000</v>
      </c>
      <c r="AE4704">
        <v>2579</v>
      </c>
      <c r="AF4704">
        <v>1225</v>
      </c>
      <c r="AG4704" t="s">
        <v>103</v>
      </c>
      <c r="AH4704" t="s">
        <v>65</v>
      </c>
      <c r="AI4704">
        <v>1</v>
      </c>
      <c r="AJ4704">
        <v>2015</v>
      </c>
      <c r="AK4704">
        <v>3</v>
      </c>
      <c r="AL4704">
        <v>2</v>
      </c>
      <c r="AN4704">
        <v>2040</v>
      </c>
      <c r="AO4704">
        <v>32</v>
      </c>
      <c r="AP4704" t="s">
        <v>72</v>
      </c>
      <c r="AQ4704" t="s">
        <v>66</v>
      </c>
      <c r="AR4704">
        <v>3257</v>
      </c>
      <c r="AW4704" t="s">
        <v>22506</v>
      </c>
      <c r="AX4704" t="s">
        <v>22507</v>
      </c>
      <c r="AY4704" t="s">
        <v>22508</v>
      </c>
      <c r="AZ4704" t="s">
        <v>70</v>
      </c>
    </row>
    <row r="4705" spans="1:52" x14ac:dyDescent="0.3">
      <c r="A4705">
        <v>2119217</v>
      </c>
      <c r="B4705" t="s">
        <v>22509</v>
      </c>
      <c r="C4705" t="str">
        <f t="shared" si="538"/>
        <v>7492</v>
      </c>
      <c r="D4705" t="s">
        <v>20169</v>
      </c>
      <c r="E4705" t="str">
        <f>"0100"</f>
        <v>0100</v>
      </c>
      <c r="F4705" t="s">
        <v>54</v>
      </c>
      <c r="G4705" t="str">
        <f>"18"</f>
        <v>18</v>
      </c>
      <c r="H4705" t="s">
        <v>55</v>
      </c>
      <c r="I4705" t="s">
        <v>56</v>
      </c>
      <c r="J4705" t="s">
        <v>20170</v>
      </c>
      <c r="K4705">
        <v>1</v>
      </c>
      <c r="L4705">
        <v>121466</v>
      </c>
      <c r="M4705">
        <v>2.79</v>
      </c>
      <c r="N4705" t="str">
        <f t="shared" si="537"/>
        <v>0000</v>
      </c>
      <c r="O4705">
        <v>5325</v>
      </c>
      <c r="P4705" t="s">
        <v>58</v>
      </c>
      <c r="Q4705" t="s">
        <v>4583</v>
      </c>
      <c r="R4705" t="s">
        <v>266</v>
      </c>
      <c r="T4705" t="s">
        <v>61</v>
      </c>
      <c r="V4705" t="s">
        <v>22510</v>
      </c>
      <c r="W4705">
        <v>504106</v>
      </c>
      <c r="X4705">
        <v>28440</v>
      </c>
      <c r="Y4705">
        <v>475666</v>
      </c>
      <c r="Z4705">
        <v>504106</v>
      </c>
      <c r="AA4705">
        <v>504106</v>
      </c>
      <c r="AB4705" t="s">
        <v>72</v>
      </c>
      <c r="AC4705" s="1">
        <v>40238</v>
      </c>
      <c r="AD4705">
        <v>20000</v>
      </c>
      <c r="AE4705">
        <v>2346</v>
      </c>
      <c r="AF4705">
        <v>1297</v>
      </c>
      <c r="AG4705" t="s">
        <v>103</v>
      </c>
      <c r="AH4705" t="s">
        <v>76</v>
      </c>
      <c r="AI4705">
        <v>1</v>
      </c>
      <c r="AJ4705">
        <v>2017</v>
      </c>
      <c r="AK4705">
        <v>3</v>
      </c>
      <c r="AL4705">
        <v>4</v>
      </c>
      <c r="AM4705">
        <v>1</v>
      </c>
      <c r="AN4705">
        <v>4190</v>
      </c>
      <c r="AO4705">
        <v>32</v>
      </c>
      <c r="AP4705" t="s">
        <v>63</v>
      </c>
      <c r="AQ4705" t="s">
        <v>66</v>
      </c>
      <c r="AR4705">
        <v>5469</v>
      </c>
      <c r="AW4705" t="s">
        <v>22511</v>
      </c>
      <c r="AX4705" t="s">
        <v>22512</v>
      </c>
      <c r="AY4705" t="s">
        <v>22513</v>
      </c>
      <c r="AZ4705" t="s">
        <v>70</v>
      </c>
    </row>
    <row r="4706" spans="1:52" x14ac:dyDescent="0.3">
      <c r="A4706">
        <v>2119284</v>
      </c>
      <c r="B4706" t="s">
        <v>22514</v>
      </c>
      <c r="C4706" t="str">
        <f t="shared" si="538"/>
        <v>7492</v>
      </c>
      <c r="D4706" t="s">
        <v>20169</v>
      </c>
      <c r="E4706" t="str">
        <f>"0100"</f>
        <v>0100</v>
      </c>
      <c r="F4706" t="s">
        <v>54</v>
      </c>
      <c r="G4706" t="str">
        <f>"18"</f>
        <v>18</v>
      </c>
      <c r="H4706" t="s">
        <v>55</v>
      </c>
      <c r="I4706" t="s">
        <v>56</v>
      </c>
      <c r="J4706" t="s">
        <v>20170</v>
      </c>
      <c r="K4706">
        <v>1</v>
      </c>
      <c r="L4706">
        <v>120000</v>
      </c>
      <c r="M4706">
        <v>2.75</v>
      </c>
      <c r="N4706" t="str">
        <f t="shared" si="537"/>
        <v>0000</v>
      </c>
      <c r="O4706">
        <v>5127</v>
      </c>
      <c r="P4706" t="s">
        <v>58</v>
      </c>
      <c r="Q4706" t="s">
        <v>4583</v>
      </c>
      <c r="R4706" t="s">
        <v>266</v>
      </c>
      <c r="T4706" t="s">
        <v>61</v>
      </c>
      <c r="V4706" t="s">
        <v>22515</v>
      </c>
      <c r="W4706">
        <v>357230</v>
      </c>
      <c r="X4706">
        <v>28100</v>
      </c>
      <c r="Y4706">
        <v>329130</v>
      </c>
      <c r="Z4706">
        <v>353809</v>
      </c>
      <c r="AA4706">
        <v>328809</v>
      </c>
      <c r="AB4706" t="s">
        <v>63</v>
      </c>
      <c r="AC4706" s="1">
        <v>43308</v>
      </c>
      <c r="AD4706">
        <v>485000</v>
      </c>
      <c r="AE4706">
        <v>2916</v>
      </c>
      <c r="AF4706">
        <v>1800</v>
      </c>
      <c r="AG4706" t="s">
        <v>64</v>
      </c>
      <c r="AH4706" t="s">
        <v>76</v>
      </c>
      <c r="AI4706">
        <v>1</v>
      </c>
      <c r="AJ4706">
        <v>2005</v>
      </c>
      <c r="AK4706">
        <v>2</v>
      </c>
      <c r="AL4706">
        <v>2</v>
      </c>
      <c r="AM4706">
        <v>1</v>
      </c>
      <c r="AN4706">
        <v>3338</v>
      </c>
      <c r="AO4706">
        <v>6</v>
      </c>
      <c r="AP4706" t="s">
        <v>63</v>
      </c>
      <c r="AQ4706" t="s">
        <v>66</v>
      </c>
      <c r="AR4706">
        <v>5256</v>
      </c>
      <c r="AW4706" t="s">
        <v>22516</v>
      </c>
      <c r="AX4706" t="s">
        <v>22517</v>
      </c>
      <c r="AY4706" t="s">
        <v>22518</v>
      </c>
      <c r="AZ4706" t="s">
        <v>70</v>
      </c>
    </row>
    <row r="4707" spans="1:52" x14ac:dyDescent="0.3">
      <c r="A4707">
        <v>2119349</v>
      </c>
      <c r="B4707" t="s">
        <v>22519</v>
      </c>
      <c r="C4707" t="str">
        <f t="shared" si="538"/>
        <v>7492</v>
      </c>
      <c r="D4707" t="s">
        <v>20169</v>
      </c>
      <c r="E4707" t="str">
        <f>"0000"</f>
        <v>0000</v>
      </c>
      <c r="F4707" t="s">
        <v>108</v>
      </c>
      <c r="G4707" t="str">
        <f>"17"</f>
        <v>17</v>
      </c>
      <c r="H4707" t="s">
        <v>55</v>
      </c>
      <c r="I4707" t="s">
        <v>56</v>
      </c>
      <c r="J4707" t="s">
        <v>20170</v>
      </c>
      <c r="K4707">
        <v>0</v>
      </c>
      <c r="L4707">
        <v>120938</v>
      </c>
      <c r="M4707">
        <v>2.78</v>
      </c>
      <c r="N4707" t="str">
        <f t="shared" si="537"/>
        <v>0000</v>
      </c>
      <c r="O4707">
        <v>4903</v>
      </c>
      <c r="P4707" t="s">
        <v>58</v>
      </c>
      <c r="Q4707" t="s">
        <v>4583</v>
      </c>
      <c r="R4707" t="s">
        <v>266</v>
      </c>
      <c r="T4707" t="s">
        <v>61</v>
      </c>
      <c r="V4707" t="s">
        <v>22520</v>
      </c>
      <c r="W4707">
        <v>28320</v>
      </c>
      <c r="X4707">
        <v>28320</v>
      </c>
      <c r="Y4707">
        <v>0</v>
      </c>
      <c r="Z4707">
        <v>28320</v>
      </c>
      <c r="AA4707">
        <v>28320</v>
      </c>
      <c r="AB4707" t="s">
        <v>72</v>
      </c>
      <c r="AC4707" s="1">
        <v>44027</v>
      </c>
      <c r="AD4707">
        <v>55000</v>
      </c>
      <c r="AE4707">
        <v>3076</v>
      </c>
      <c r="AF4707">
        <v>1194</v>
      </c>
      <c r="AG4707" t="s">
        <v>103</v>
      </c>
      <c r="AH4707" t="s">
        <v>76</v>
      </c>
      <c r="AR4707">
        <v>0</v>
      </c>
      <c r="AW4707" t="s">
        <v>22521</v>
      </c>
      <c r="AY4707" t="s">
        <v>22522</v>
      </c>
      <c r="AZ4707" t="s">
        <v>22523</v>
      </c>
    </row>
    <row r="4708" spans="1:52" x14ac:dyDescent="0.3">
      <c r="A4708">
        <v>2119438</v>
      </c>
      <c r="B4708" t="s">
        <v>22524</v>
      </c>
      <c r="C4708" t="str">
        <f t="shared" si="538"/>
        <v>7492</v>
      </c>
      <c r="D4708" t="s">
        <v>20169</v>
      </c>
      <c r="E4708" t="str">
        <f>"0100"</f>
        <v>0100</v>
      </c>
      <c r="F4708" t="s">
        <v>54</v>
      </c>
      <c r="G4708" t="str">
        <f t="shared" ref="G4708:G4717" si="540">"18"</f>
        <v>18</v>
      </c>
      <c r="H4708" t="s">
        <v>55</v>
      </c>
      <c r="I4708" t="s">
        <v>56</v>
      </c>
      <c r="J4708" t="s">
        <v>20170</v>
      </c>
      <c r="K4708">
        <v>1</v>
      </c>
      <c r="L4708">
        <v>120000</v>
      </c>
      <c r="M4708">
        <v>2.75</v>
      </c>
      <c r="N4708" t="str">
        <f t="shared" si="537"/>
        <v>0000</v>
      </c>
      <c r="O4708">
        <v>6276</v>
      </c>
      <c r="P4708" t="s">
        <v>58</v>
      </c>
      <c r="Q4708" t="s">
        <v>265</v>
      </c>
      <c r="R4708" t="s">
        <v>266</v>
      </c>
      <c r="T4708" t="s">
        <v>61</v>
      </c>
      <c r="V4708" t="s">
        <v>22525</v>
      </c>
      <c r="W4708">
        <v>165762</v>
      </c>
      <c r="X4708">
        <v>28100</v>
      </c>
      <c r="Y4708">
        <v>137662</v>
      </c>
      <c r="Z4708">
        <v>165762</v>
      </c>
      <c r="AA4708">
        <v>165762</v>
      </c>
      <c r="AB4708" t="s">
        <v>72</v>
      </c>
      <c r="AC4708" s="1">
        <v>37895</v>
      </c>
      <c r="AD4708">
        <v>143900</v>
      </c>
      <c r="AE4708">
        <v>1653</v>
      </c>
      <c r="AF4708">
        <v>1091</v>
      </c>
      <c r="AG4708" t="s">
        <v>64</v>
      </c>
      <c r="AH4708" t="s">
        <v>76</v>
      </c>
      <c r="AI4708">
        <v>1</v>
      </c>
      <c r="AJ4708">
        <v>1995</v>
      </c>
      <c r="AK4708">
        <v>3</v>
      </c>
      <c r="AL4708">
        <v>2</v>
      </c>
      <c r="AN4708">
        <v>1488</v>
      </c>
      <c r="AO4708">
        <v>32</v>
      </c>
      <c r="AP4708" t="s">
        <v>72</v>
      </c>
      <c r="AQ4708" t="s">
        <v>66</v>
      </c>
      <c r="AR4708">
        <v>2365</v>
      </c>
      <c r="AW4708" t="s">
        <v>22526</v>
      </c>
      <c r="AY4708" t="s">
        <v>22527</v>
      </c>
      <c r="AZ4708" t="s">
        <v>13985</v>
      </c>
    </row>
    <row r="4709" spans="1:52" x14ac:dyDescent="0.3">
      <c r="A4709">
        <v>2119551</v>
      </c>
      <c r="B4709" t="s">
        <v>22528</v>
      </c>
      <c r="C4709" t="str">
        <f t="shared" si="538"/>
        <v>7492</v>
      </c>
      <c r="D4709" t="s">
        <v>20169</v>
      </c>
      <c r="E4709" t="str">
        <f>"0100"</f>
        <v>0100</v>
      </c>
      <c r="F4709" t="s">
        <v>54</v>
      </c>
      <c r="G4709" t="str">
        <f t="shared" si="540"/>
        <v>18</v>
      </c>
      <c r="H4709" t="s">
        <v>55</v>
      </c>
      <c r="I4709" t="s">
        <v>56</v>
      </c>
      <c r="J4709" t="s">
        <v>20170</v>
      </c>
      <c r="K4709">
        <v>1</v>
      </c>
      <c r="L4709">
        <v>120000</v>
      </c>
      <c r="M4709">
        <v>2.75</v>
      </c>
      <c r="N4709" t="str">
        <f t="shared" si="537"/>
        <v>0000</v>
      </c>
      <c r="O4709">
        <v>6300</v>
      </c>
      <c r="P4709" t="s">
        <v>58</v>
      </c>
      <c r="Q4709" t="s">
        <v>265</v>
      </c>
      <c r="R4709" t="s">
        <v>266</v>
      </c>
      <c r="T4709" t="s">
        <v>61</v>
      </c>
      <c r="V4709" t="s">
        <v>22529</v>
      </c>
      <c r="W4709">
        <v>198508</v>
      </c>
      <c r="X4709">
        <v>28100</v>
      </c>
      <c r="Y4709">
        <v>170408</v>
      </c>
      <c r="Z4709">
        <v>147763</v>
      </c>
      <c r="AA4709">
        <v>122763</v>
      </c>
      <c r="AB4709" t="s">
        <v>63</v>
      </c>
      <c r="AC4709" s="1">
        <v>41214</v>
      </c>
      <c r="AD4709">
        <v>160000</v>
      </c>
      <c r="AE4709">
        <v>2516</v>
      </c>
      <c r="AF4709">
        <v>328</v>
      </c>
      <c r="AG4709" t="s">
        <v>64</v>
      </c>
      <c r="AH4709" t="s">
        <v>76</v>
      </c>
      <c r="AI4709">
        <v>1</v>
      </c>
      <c r="AJ4709">
        <v>2005</v>
      </c>
      <c r="AK4709">
        <v>3</v>
      </c>
      <c r="AL4709">
        <v>2</v>
      </c>
      <c r="AN4709">
        <v>1955</v>
      </c>
      <c r="AO4709">
        <v>32</v>
      </c>
      <c r="AP4709" t="s">
        <v>72</v>
      </c>
      <c r="AQ4709" t="s">
        <v>66</v>
      </c>
      <c r="AR4709">
        <v>2785</v>
      </c>
      <c r="AW4709" t="s">
        <v>22530</v>
      </c>
      <c r="AY4709" t="s">
        <v>22531</v>
      </c>
      <c r="AZ4709" t="s">
        <v>70</v>
      </c>
    </row>
    <row r="4710" spans="1:52" x14ac:dyDescent="0.3">
      <c r="A4710">
        <v>2119799</v>
      </c>
      <c r="B4710" t="s">
        <v>22532</v>
      </c>
      <c r="C4710" t="str">
        <f t="shared" si="538"/>
        <v>7492</v>
      </c>
      <c r="D4710" t="s">
        <v>20169</v>
      </c>
      <c r="E4710" t="str">
        <f>"0100"</f>
        <v>0100</v>
      </c>
      <c r="F4710" t="s">
        <v>54</v>
      </c>
      <c r="G4710" t="str">
        <f t="shared" si="540"/>
        <v>18</v>
      </c>
      <c r="H4710" t="s">
        <v>55</v>
      </c>
      <c r="I4710" t="s">
        <v>56</v>
      </c>
      <c r="J4710" t="s">
        <v>20170</v>
      </c>
      <c r="K4710">
        <v>1</v>
      </c>
      <c r="L4710">
        <v>248981</v>
      </c>
      <c r="M4710">
        <v>5.72</v>
      </c>
      <c r="N4710" t="str">
        <f t="shared" si="537"/>
        <v>0000</v>
      </c>
      <c r="O4710">
        <v>5115</v>
      </c>
      <c r="P4710" t="s">
        <v>58</v>
      </c>
      <c r="Q4710" t="s">
        <v>20187</v>
      </c>
      <c r="R4710" t="s">
        <v>140</v>
      </c>
      <c r="T4710" t="s">
        <v>61</v>
      </c>
      <c r="V4710" t="s">
        <v>22533</v>
      </c>
      <c r="W4710">
        <v>328668</v>
      </c>
      <c r="X4710">
        <v>73730</v>
      </c>
      <c r="Y4710">
        <v>254938</v>
      </c>
      <c r="Z4710">
        <v>281260</v>
      </c>
      <c r="AA4710">
        <v>256260</v>
      </c>
      <c r="AB4710" t="s">
        <v>63</v>
      </c>
      <c r="AC4710" s="1">
        <v>42034</v>
      </c>
      <c r="AD4710">
        <v>275000</v>
      </c>
      <c r="AE4710">
        <v>2668</v>
      </c>
      <c r="AF4710">
        <v>2053</v>
      </c>
      <c r="AG4710" t="s">
        <v>64</v>
      </c>
      <c r="AH4710" t="s">
        <v>76</v>
      </c>
      <c r="AI4710">
        <v>1</v>
      </c>
      <c r="AJ4710">
        <v>1995</v>
      </c>
      <c r="AK4710">
        <v>3</v>
      </c>
      <c r="AL4710">
        <v>2</v>
      </c>
      <c r="AM4710">
        <v>1</v>
      </c>
      <c r="AN4710">
        <v>2351</v>
      </c>
      <c r="AO4710">
        <v>32</v>
      </c>
      <c r="AP4710" t="s">
        <v>63</v>
      </c>
      <c r="AQ4710" t="s">
        <v>66</v>
      </c>
      <c r="AR4710">
        <v>3387</v>
      </c>
      <c r="AW4710" t="s">
        <v>22534</v>
      </c>
      <c r="AX4710" t="s">
        <v>22535</v>
      </c>
      <c r="AY4710" t="s">
        <v>22536</v>
      </c>
      <c r="AZ4710" t="s">
        <v>70</v>
      </c>
    </row>
    <row r="4711" spans="1:52" x14ac:dyDescent="0.3">
      <c r="A4711">
        <v>2119829</v>
      </c>
      <c r="B4711" t="s">
        <v>22537</v>
      </c>
      <c r="C4711" t="str">
        <f t="shared" si="538"/>
        <v>7492</v>
      </c>
      <c r="D4711" t="s">
        <v>20169</v>
      </c>
      <c r="E4711" t="str">
        <f>"0100"</f>
        <v>0100</v>
      </c>
      <c r="F4711" t="s">
        <v>54</v>
      </c>
      <c r="G4711" t="str">
        <f t="shared" si="540"/>
        <v>18</v>
      </c>
      <c r="H4711" t="s">
        <v>55</v>
      </c>
      <c r="I4711" t="s">
        <v>56</v>
      </c>
      <c r="J4711" t="s">
        <v>20170</v>
      </c>
      <c r="K4711">
        <v>1</v>
      </c>
      <c r="L4711">
        <v>301477</v>
      </c>
      <c r="M4711">
        <v>6.92</v>
      </c>
      <c r="N4711" t="str">
        <f t="shared" si="537"/>
        <v>0000</v>
      </c>
      <c r="O4711">
        <v>5723</v>
      </c>
      <c r="P4711" t="s">
        <v>58</v>
      </c>
      <c r="Q4711" t="s">
        <v>20187</v>
      </c>
      <c r="R4711" t="s">
        <v>140</v>
      </c>
      <c r="T4711" t="s">
        <v>61</v>
      </c>
      <c r="V4711" t="s">
        <v>22538</v>
      </c>
      <c r="W4711">
        <v>530321</v>
      </c>
      <c r="X4711">
        <v>89280</v>
      </c>
      <c r="Y4711">
        <v>441041</v>
      </c>
      <c r="Z4711">
        <v>433322</v>
      </c>
      <c r="AA4711">
        <v>408322</v>
      </c>
      <c r="AB4711" t="s">
        <v>63</v>
      </c>
      <c r="AC4711" s="1">
        <v>40483</v>
      </c>
      <c r="AD4711">
        <v>175000</v>
      </c>
      <c r="AE4711">
        <v>2388</v>
      </c>
      <c r="AF4711">
        <v>1951</v>
      </c>
      <c r="AG4711" t="s">
        <v>64</v>
      </c>
      <c r="AH4711" t="s">
        <v>65</v>
      </c>
      <c r="AI4711">
        <v>1</v>
      </c>
      <c r="AJ4711">
        <v>1994</v>
      </c>
      <c r="AK4711">
        <v>3</v>
      </c>
      <c r="AL4711">
        <v>2</v>
      </c>
      <c r="AM4711">
        <v>1</v>
      </c>
      <c r="AN4711">
        <v>3563</v>
      </c>
      <c r="AO4711">
        <v>32</v>
      </c>
      <c r="AP4711" t="s">
        <v>63</v>
      </c>
      <c r="AQ4711" t="s">
        <v>66</v>
      </c>
      <c r="AR4711">
        <v>4932</v>
      </c>
      <c r="AW4711" t="s">
        <v>22539</v>
      </c>
      <c r="AY4711" t="s">
        <v>22540</v>
      </c>
      <c r="AZ4711" t="s">
        <v>70</v>
      </c>
    </row>
    <row r="4712" spans="1:52" x14ac:dyDescent="0.3">
      <c r="A4712">
        <v>2119861</v>
      </c>
      <c r="B4712" t="s">
        <v>22541</v>
      </c>
      <c r="C4712" t="str">
        <f t="shared" si="538"/>
        <v>7492</v>
      </c>
      <c r="D4712" t="s">
        <v>20169</v>
      </c>
      <c r="E4712" t="str">
        <f>"0100"</f>
        <v>0100</v>
      </c>
      <c r="F4712" t="s">
        <v>54</v>
      </c>
      <c r="G4712" t="str">
        <f t="shared" si="540"/>
        <v>18</v>
      </c>
      <c r="H4712" t="s">
        <v>55</v>
      </c>
      <c r="I4712" t="s">
        <v>56</v>
      </c>
      <c r="J4712" t="s">
        <v>20170</v>
      </c>
      <c r="K4712">
        <v>1</v>
      </c>
      <c r="L4712">
        <v>249021</v>
      </c>
      <c r="M4712">
        <v>5.72</v>
      </c>
      <c r="N4712" t="str">
        <f t="shared" si="537"/>
        <v>0000</v>
      </c>
      <c r="O4712">
        <v>5485</v>
      </c>
      <c r="P4712" t="s">
        <v>58</v>
      </c>
      <c r="Q4712" t="s">
        <v>20187</v>
      </c>
      <c r="R4712" t="s">
        <v>140</v>
      </c>
      <c r="T4712" t="s">
        <v>61</v>
      </c>
      <c r="V4712" t="s">
        <v>22542</v>
      </c>
      <c r="W4712">
        <v>346510</v>
      </c>
      <c r="X4712">
        <v>73750</v>
      </c>
      <c r="Y4712">
        <v>272760</v>
      </c>
      <c r="Z4712">
        <v>296824</v>
      </c>
      <c r="AA4712">
        <v>271824</v>
      </c>
      <c r="AB4712" t="s">
        <v>63</v>
      </c>
      <c r="AC4712" s="1">
        <v>41913</v>
      </c>
      <c r="AD4712">
        <v>245000</v>
      </c>
      <c r="AE4712">
        <v>2652</v>
      </c>
      <c r="AF4712">
        <v>965</v>
      </c>
      <c r="AG4712" t="s">
        <v>64</v>
      </c>
      <c r="AH4712" t="s">
        <v>76</v>
      </c>
      <c r="AI4712">
        <v>1</v>
      </c>
      <c r="AJ4712">
        <v>1988</v>
      </c>
      <c r="AK4712">
        <v>3</v>
      </c>
      <c r="AL4712">
        <v>2</v>
      </c>
      <c r="AM4712">
        <v>1</v>
      </c>
      <c r="AN4712">
        <v>2763</v>
      </c>
      <c r="AO4712">
        <v>32</v>
      </c>
      <c r="AP4712" t="s">
        <v>63</v>
      </c>
      <c r="AQ4712" t="s">
        <v>66</v>
      </c>
      <c r="AR4712">
        <v>3753</v>
      </c>
      <c r="AW4712" t="s">
        <v>6754</v>
      </c>
      <c r="AX4712" t="s">
        <v>22543</v>
      </c>
      <c r="AY4712" t="s">
        <v>6756</v>
      </c>
      <c r="AZ4712" t="s">
        <v>70</v>
      </c>
    </row>
    <row r="4713" spans="1:52" x14ac:dyDescent="0.3">
      <c r="A4713">
        <v>2119942</v>
      </c>
      <c r="B4713" t="s">
        <v>22544</v>
      </c>
      <c r="C4713" t="str">
        <f t="shared" si="538"/>
        <v>7492</v>
      </c>
      <c r="D4713" t="s">
        <v>20169</v>
      </c>
      <c r="E4713" t="str">
        <f>"0000"</f>
        <v>0000</v>
      </c>
      <c r="F4713" t="s">
        <v>108</v>
      </c>
      <c r="G4713" t="str">
        <f t="shared" si="540"/>
        <v>18</v>
      </c>
      <c r="H4713" t="s">
        <v>55</v>
      </c>
      <c r="I4713" t="s">
        <v>56</v>
      </c>
      <c r="J4713" t="s">
        <v>20170</v>
      </c>
      <c r="K4713">
        <v>0</v>
      </c>
      <c r="L4713">
        <v>245584</v>
      </c>
      <c r="M4713">
        <v>5.64</v>
      </c>
      <c r="N4713" t="str">
        <f t="shared" si="537"/>
        <v>0000</v>
      </c>
      <c r="O4713">
        <v>3840</v>
      </c>
      <c r="P4713" t="s">
        <v>72</v>
      </c>
      <c r="Q4713" t="s">
        <v>20433</v>
      </c>
      <c r="R4713" t="s">
        <v>88</v>
      </c>
      <c r="T4713" t="s">
        <v>61</v>
      </c>
      <c r="V4713" t="s">
        <v>22545</v>
      </c>
      <c r="W4713">
        <v>72730</v>
      </c>
      <c r="X4713">
        <v>72730</v>
      </c>
      <c r="Y4713">
        <v>0</v>
      </c>
      <c r="Z4713">
        <v>72730</v>
      </c>
      <c r="AA4713">
        <v>72730</v>
      </c>
      <c r="AB4713" t="s">
        <v>72</v>
      </c>
      <c r="AC4713" s="1">
        <v>34274</v>
      </c>
      <c r="AD4713">
        <v>46000</v>
      </c>
      <c r="AE4713">
        <v>1017</v>
      </c>
      <c r="AF4713">
        <v>943</v>
      </c>
      <c r="AG4713" t="s">
        <v>103</v>
      </c>
      <c r="AH4713" t="s">
        <v>873</v>
      </c>
      <c r="AR4713">
        <v>0</v>
      </c>
      <c r="AW4713" t="s">
        <v>22546</v>
      </c>
      <c r="AX4713" t="s">
        <v>22547</v>
      </c>
      <c r="AY4713" t="s">
        <v>22548</v>
      </c>
      <c r="AZ4713" t="s">
        <v>22549</v>
      </c>
    </row>
    <row r="4714" spans="1:52" x14ac:dyDescent="0.3">
      <c r="A4714">
        <v>2119993</v>
      </c>
      <c r="B4714" t="s">
        <v>22550</v>
      </c>
      <c r="C4714" t="str">
        <f t="shared" si="538"/>
        <v>7492</v>
      </c>
      <c r="D4714" t="s">
        <v>20169</v>
      </c>
      <c r="E4714" t="str">
        <f>"0100"</f>
        <v>0100</v>
      </c>
      <c r="F4714" t="s">
        <v>54</v>
      </c>
      <c r="G4714" t="str">
        <f t="shared" si="540"/>
        <v>18</v>
      </c>
      <c r="H4714" t="s">
        <v>55</v>
      </c>
      <c r="I4714" t="s">
        <v>56</v>
      </c>
      <c r="J4714" t="s">
        <v>20170</v>
      </c>
      <c r="K4714">
        <v>1</v>
      </c>
      <c r="L4714">
        <v>240003</v>
      </c>
      <c r="M4714">
        <v>5.51</v>
      </c>
      <c r="N4714" t="str">
        <f t="shared" si="537"/>
        <v>0000</v>
      </c>
      <c r="O4714">
        <v>3686</v>
      </c>
      <c r="P4714" t="s">
        <v>72</v>
      </c>
      <c r="Q4714" t="s">
        <v>20433</v>
      </c>
      <c r="R4714" t="s">
        <v>88</v>
      </c>
      <c r="T4714" t="s">
        <v>61</v>
      </c>
      <c r="V4714" t="s">
        <v>22551</v>
      </c>
      <c r="W4714">
        <v>444723</v>
      </c>
      <c r="X4714">
        <v>71080</v>
      </c>
      <c r="Y4714">
        <v>373643</v>
      </c>
      <c r="Z4714">
        <v>444723</v>
      </c>
      <c r="AA4714">
        <v>419723</v>
      </c>
      <c r="AB4714" t="s">
        <v>63</v>
      </c>
      <c r="AC4714" s="1">
        <v>42417</v>
      </c>
      <c r="AD4714">
        <v>95000</v>
      </c>
      <c r="AE4714">
        <v>2741</v>
      </c>
      <c r="AF4714">
        <v>357</v>
      </c>
      <c r="AG4714" t="s">
        <v>103</v>
      </c>
      <c r="AH4714" t="s">
        <v>76</v>
      </c>
      <c r="AI4714">
        <v>1</v>
      </c>
      <c r="AJ4714">
        <v>2017</v>
      </c>
      <c r="AK4714">
        <v>3</v>
      </c>
      <c r="AL4714">
        <v>2</v>
      </c>
      <c r="AN4714">
        <v>3448</v>
      </c>
      <c r="AO4714">
        <v>32</v>
      </c>
      <c r="AP4714" t="s">
        <v>63</v>
      </c>
      <c r="AQ4714" t="s">
        <v>66</v>
      </c>
      <c r="AR4714">
        <v>4698</v>
      </c>
      <c r="AW4714" t="s">
        <v>22552</v>
      </c>
      <c r="AX4714" t="s">
        <v>22553</v>
      </c>
      <c r="AY4714" t="s">
        <v>22554</v>
      </c>
      <c r="AZ4714" t="s">
        <v>20870</v>
      </c>
    </row>
    <row r="4715" spans="1:52" x14ac:dyDescent="0.3">
      <c r="A4715">
        <v>2120070</v>
      </c>
      <c r="B4715" t="s">
        <v>22555</v>
      </c>
      <c r="C4715" t="str">
        <f t="shared" si="538"/>
        <v>7492</v>
      </c>
      <c r="D4715" t="s">
        <v>20169</v>
      </c>
      <c r="E4715" t="str">
        <f>"0100"</f>
        <v>0100</v>
      </c>
      <c r="F4715" t="s">
        <v>54</v>
      </c>
      <c r="G4715" t="str">
        <f t="shared" si="540"/>
        <v>18</v>
      </c>
      <c r="H4715" t="s">
        <v>55</v>
      </c>
      <c r="I4715" t="s">
        <v>56</v>
      </c>
      <c r="J4715" t="s">
        <v>20170</v>
      </c>
      <c r="K4715">
        <v>1</v>
      </c>
      <c r="L4715">
        <v>261692</v>
      </c>
      <c r="M4715">
        <v>6.01</v>
      </c>
      <c r="N4715" t="str">
        <f t="shared" si="537"/>
        <v>0000</v>
      </c>
      <c r="O4715">
        <v>3460</v>
      </c>
      <c r="P4715" t="s">
        <v>72</v>
      </c>
      <c r="Q4715" t="s">
        <v>20433</v>
      </c>
      <c r="R4715" t="s">
        <v>88</v>
      </c>
      <c r="T4715" t="s">
        <v>61</v>
      </c>
      <c r="V4715" t="s">
        <v>22556</v>
      </c>
      <c r="W4715">
        <v>253378</v>
      </c>
      <c r="X4715">
        <v>77500</v>
      </c>
      <c r="Y4715">
        <v>175878</v>
      </c>
      <c r="Z4715">
        <v>253378</v>
      </c>
      <c r="AA4715">
        <v>253378</v>
      </c>
      <c r="AB4715" t="s">
        <v>72</v>
      </c>
      <c r="AC4715" s="1">
        <v>41579</v>
      </c>
      <c r="AD4715">
        <v>265000</v>
      </c>
      <c r="AE4715">
        <v>2592</v>
      </c>
      <c r="AF4715">
        <v>1737</v>
      </c>
      <c r="AG4715" t="s">
        <v>64</v>
      </c>
      <c r="AH4715" t="s">
        <v>76</v>
      </c>
      <c r="AI4715">
        <v>1</v>
      </c>
      <c r="AJ4715">
        <v>1997</v>
      </c>
      <c r="AK4715">
        <v>3</v>
      </c>
      <c r="AL4715">
        <v>2</v>
      </c>
      <c r="AN4715">
        <v>1639</v>
      </c>
      <c r="AO4715">
        <v>32</v>
      </c>
      <c r="AP4715" t="s">
        <v>63</v>
      </c>
      <c r="AQ4715" t="s">
        <v>66</v>
      </c>
      <c r="AR4715">
        <v>2351</v>
      </c>
      <c r="AW4715" t="s">
        <v>22557</v>
      </c>
      <c r="AY4715" t="s">
        <v>22558</v>
      </c>
      <c r="AZ4715" t="s">
        <v>70</v>
      </c>
    </row>
    <row r="4716" spans="1:52" x14ac:dyDescent="0.3">
      <c r="A4716">
        <v>2120215</v>
      </c>
      <c r="B4716" t="s">
        <v>22559</v>
      </c>
      <c r="C4716" t="str">
        <f t="shared" si="538"/>
        <v>7492</v>
      </c>
      <c r="D4716" t="s">
        <v>20169</v>
      </c>
      <c r="E4716" t="str">
        <f>"0000"</f>
        <v>0000</v>
      </c>
      <c r="F4716" t="s">
        <v>108</v>
      </c>
      <c r="G4716" t="str">
        <f t="shared" si="540"/>
        <v>18</v>
      </c>
      <c r="H4716" t="s">
        <v>55</v>
      </c>
      <c r="I4716" t="s">
        <v>56</v>
      </c>
      <c r="J4716" t="s">
        <v>20170</v>
      </c>
      <c r="K4716">
        <v>0</v>
      </c>
      <c r="L4716">
        <v>240000</v>
      </c>
      <c r="M4716">
        <v>5.51</v>
      </c>
      <c r="N4716" t="str">
        <f t="shared" si="537"/>
        <v>0000</v>
      </c>
      <c r="O4716">
        <v>3459</v>
      </c>
      <c r="P4716" t="s">
        <v>72</v>
      </c>
      <c r="Q4716" t="s">
        <v>20433</v>
      </c>
      <c r="R4716" t="s">
        <v>88</v>
      </c>
      <c r="T4716" t="s">
        <v>61</v>
      </c>
      <c r="V4716" t="s">
        <v>22560</v>
      </c>
      <c r="W4716">
        <v>71070</v>
      </c>
      <c r="X4716">
        <v>71070</v>
      </c>
      <c r="Y4716">
        <v>0</v>
      </c>
      <c r="Z4716">
        <v>71070</v>
      </c>
      <c r="AA4716">
        <v>71070</v>
      </c>
      <c r="AB4716" t="s">
        <v>72</v>
      </c>
      <c r="AC4716" s="1">
        <v>42877</v>
      </c>
      <c r="AD4716">
        <v>79500</v>
      </c>
      <c r="AE4716">
        <v>2830</v>
      </c>
      <c r="AF4716">
        <v>2245</v>
      </c>
      <c r="AG4716" t="s">
        <v>103</v>
      </c>
      <c r="AH4716" t="s">
        <v>1821</v>
      </c>
      <c r="AR4716">
        <v>0</v>
      </c>
      <c r="AW4716" t="s">
        <v>3701</v>
      </c>
      <c r="AY4716" t="s">
        <v>3702</v>
      </c>
      <c r="AZ4716" t="s">
        <v>3703</v>
      </c>
    </row>
    <row r="4717" spans="1:52" x14ac:dyDescent="0.3">
      <c r="A4717">
        <v>2126591</v>
      </c>
      <c r="B4717" t="s">
        <v>22561</v>
      </c>
      <c r="C4717" t="str">
        <f t="shared" si="538"/>
        <v>7492</v>
      </c>
      <c r="D4717" t="s">
        <v>20169</v>
      </c>
      <c r="E4717" t="str">
        <f>"0000"</f>
        <v>0000</v>
      </c>
      <c r="F4717" t="s">
        <v>108</v>
      </c>
      <c r="G4717" t="str">
        <f t="shared" si="540"/>
        <v>18</v>
      </c>
      <c r="H4717" t="s">
        <v>55</v>
      </c>
      <c r="I4717" t="s">
        <v>56</v>
      </c>
      <c r="J4717" t="s">
        <v>20170</v>
      </c>
      <c r="K4717">
        <v>0</v>
      </c>
      <c r="L4717">
        <v>240000</v>
      </c>
      <c r="M4717">
        <v>5.51</v>
      </c>
      <c r="N4717" t="str">
        <f t="shared" si="537"/>
        <v>0000</v>
      </c>
      <c r="O4717">
        <v>3450</v>
      </c>
      <c r="P4717" t="s">
        <v>72</v>
      </c>
      <c r="Q4717" t="s">
        <v>20615</v>
      </c>
      <c r="R4717" t="s">
        <v>88</v>
      </c>
      <c r="T4717" t="s">
        <v>61</v>
      </c>
      <c r="V4717" t="s">
        <v>22562</v>
      </c>
      <c r="W4717">
        <v>71070</v>
      </c>
      <c r="X4717">
        <v>71070</v>
      </c>
      <c r="Y4717">
        <v>0</v>
      </c>
      <c r="Z4717">
        <v>71070</v>
      </c>
      <c r="AA4717">
        <v>71070</v>
      </c>
      <c r="AB4717" t="s">
        <v>72</v>
      </c>
      <c r="AC4717" s="1">
        <v>38961</v>
      </c>
      <c r="AD4717">
        <v>200000</v>
      </c>
      <c r="AE4717">
        <v>2052</v>
      </c>
      <c r="AF4717">
        <v>1432</v>
      </c>
      <c r="AG4717" t="s">
        <v>103</v>
      </c>
      <c r="AH4717" t="s">
        <v>76</v>
      </c>
      <c r="AR4717">
        <v>0</v>
      </c>
      <c r="AW4717" t="s">
        <v>6493</v>
      </c>
      <c r="AY4717" t="s">
        <v>6494</v>
      </c>
      <c r="AZ4717" t="s">
        <v>70</v>
      </c>
    </row>
    <row r="4718" spans="1:52" x14ac:dyDescent="0.3">
      <c r="A4718">
        <v>2126914</v>
      </c>
      <c r="B4718" t="s">
        <v>22563</v>
      </c>
      <c r="C4718" t="str">
        <f t="shared" si="538"/>
        <v>7492</v>
      </c>
      <c r="D4718" t="s">
        <v>20169</v>
      </c>
      <c r="E4718" t="str">
        <f>"0000"</f>
        <v>0000</v>
      </c>
      <c r="F4718" t="s">
        <v>108</v>
      </c>
      <c r="G4718" t="str">
        <f>"17"</f>
        <v>17</v>
      </c>
      <c r="H4718" t="s">
        <v>55</v>
      </c>
      <c r="I4718" t="s">
        <v>56</v>
      </c>
      <c r="J4718" t="s">
        <v>20170</v>
      </c>
      <c r="K4718">
        <v>0</v>
      </c>
      <c r="L4718">
        <v>240000</v>
      </c>
      <c r="M4718">
        <v>5.51</v>
      </c>
      <c r="N4718" t="str">
        <f t="shared" si="537"/>
        <v>0000</v>
      </c>
      <c r="O4718">
        <v>3663</v>
      </c>
      <c r="P4718" t="s">
        <v>72</v>
      </c>
      <c r="Q4718" t="s">
        <v>20615</v>
      </c>
      <c r="R4718" t="s">
        <v>88</v>
      </c>
      <c r="T4718" t="s">
        <v>61</v>
      </c>
      <c r="V4718" t="s">
        <v>22564</v>
      </c>
      <c r="W4718">
        <v>74170</v>
      </c>
      <c r="X4718">
        <v>71070</v>
      </c>
      <c r="Y4718">
        <v>3100</v>
      </c>
      <c r="Z4718">
        <v>74170</v>
      </c>
      <c r="AA4718">
        <v>74170</v>
      </c>
      <c r="AB4718" t="s">
        <v>72</v>
      </c>
      <c r="AC4718" s="1">
        <v>44201</v>
      </c>
      <c r="AD4718">
        <v>149000</v>
      </c>
      <c r="AE4718">
        <v>3127</v>
      </c>
      <c r="AF4718">
        <v>1064</v>
      </c>
      <c r="AG4718" t="s">
        <v>103</v>
      </c>
      <c r="AH4718" t="s">
        <v>76</v>
      </c>
      <c r="AR4718">
        <v>0</v>
      </c>
      <c r="AW4718" t="s">
        <v>3701</v>
      </c>
      <c r="AY4718" t="s">
        <v>6670</v>
      </c>
      <c r="AZ4718" t="s">
        <v>70</v>
      </c>
    </row>
    <row r="4719" spans="1:52" x14ac:dyDescent="0.3">
      <c r="A4719">
        <v>2127040</v>
      </c>
      <c r="B4719" t="s">
        <v>22565</v>
      </c>
      <c r="C4719" t="str">
        <f t="shared" si="538"/>
        <v>7492</v>
      </c>
      <c r="D4719" t="s">
        <v>20169</v>
      </c>
      <c r="E4719" t="str">
        <f t="shared" ref="E4719:E4724" si="541">"0100"</f>
        <v>0100</v>
      </c>
      <c r="F4719" t="s">
        <v>54</v>
      </c>
      <c r="G4719" t="str">
        <f>"17"</f>
        <v>17</v>
      </c>
      <c r="H4719" t="s">
        <v>55</v>
      </c>
      <c r="I4719" t="s">
        <v>56</v>
      </c>
      <c r="J4719" t="s">
        <v>20170</v>
      </c>
      <c r="K4719">
        <v>1</v>
      </c>
      <c r="L4719">
        <v>276813</v>
      </c>
      <c r="M4719">
        <v>6.35</v>
      </c>
      <c r="N4719" t="str">
        <f t="shared" si="537"/>
        <v>0000</v>
      </c>
      <c r="O4719">
        <v>4742</v>
      </c>
      <c r="P4719" t="s">
        <v>58</v>
      </c>
      <c r="Q4719" t="s">
        <v>20187</v>
      </c>
      <c r="R4719" t="s">
        <v>140</v>
      </c>
      <c r="T4719" t="s">
        <v>61</v>
      </c>
      <c r="V4719" t="s">
        <v>22566</v>
      </c>
      <c r="W4719">
        <v>724699</v>
      </c>
      <c r="X4719">
        <v>81980</v>
      </c>
      <c r="Y4719">
        <v>642719</v>
      </c>
      <c r="Z4719">
        <v>724699</v>
      </c>
      <c r="AA4719">
        <v>699699</v>
      </c>
      <c r="AB4719" t="s">
        <v>63</v>
      </c>
      <c r="AC4719" s="1">
        <v>38108</v>
      </c>
      <c r="AD4719">
        <v>150000</v>
      </c>
      <c r="AE4719">
        <v>1729</v>
      </c>
      <c r="AF4719">
        <v>76</v>
      </c>
      <c r="AG4719" t="s">
        <v>103</v>
      </c>
      <c r="AH4719" t="s">
        <v>76</v>
      </c>
      <c r="AI4719">
        <v>1</v>
      </c>
      <c r="AJ4719">
        <v>2016</v>
      </c>
      <c r="AK4719">
        <v>3</v>
      </c>
      <c r="AL4719">
        <v>3</v>
      </c>
      <c r="AN4719">
        <v>2725</v>
      </c>
      <c r="AO4719">
        <v>32</v>
      </c>
      <c r="AP4719" t="s">
        <v>63</v>
      </c>
      <c r="AQ4719" t="s">
        <v>66</v>
      </c>
      <c r="AR4719">
        <v>5299</v>
      </c>
      <c r="AW4719" t="s">
        <v>22567</v>
      </c>
      <c r="AX4719" t="s">
        <v>22568</v>
      </c>
      <c r="AY4719" t="s">
        <v>22569</v>
      </c>
      <c r="AZ4719" t="s">
        <v>70</v>
      </c>
    </row>
    <row r="4720" spans="1:52" x14ac:dyDescent="0.3">
      <c r="A4720">
        <v>2127309</v>
      </c>
      <c r="B4720" t="s">
        <v>22570</v>
      </c>
      <c r="C4720" t="str">
        <f t="shared" si="538"/>
        <v>7492</v>
      </c>
      <c r="D4720" t="s">
        <v>20169</v>
      </c>
      <c r="E4720" t="str">
        <f t="shared" si="541"/>
        <v>0100</v>
      </c>
      <c r="F4720" t="s">
        <v>54</v>
      </c>
      <c r="G4720" t="str">
        <f>"18"</f>
        <v>18</v>
      </c>
      <c r="H4720" t="s">
        <v>55</v>
      </c>
      <c r="I4720" t="s">
        <v>56</v>
      </c>
      <c r="J4720" t="s">
        <v>20170</v>
      </c>
      <c r="K4720">
        <v>1</v>
      </c>
      <c r="L4720">
        <v>240015</v>
      </c>
      <c r="M4720">
        <v>5.51</v>
      </c>
      <c r="N4720" t="str">
        <f t="shared" si="537"/>
        <v>0000</v>
      </c>
      <c r="O4720">
        <v>5037</v>
      </c>
      <c r="P4720" t="s">
        <v>58</v>
      </c>
      <c r="Q4720" t="s">
        <v>20187</v>
      </c>
      <c r="R4720" t="s">
        <v>140</v>
      </c>
      <c r="T4720" t="s">
        <v>61</v>
      </c>
      <c r="V4720" t="s">
        <v>22571</v>
      </c>
      <c r="W4720">
        <v>302954</v>
      </c>
      <c r="X4720">
        <v>71080</v>
      </c>
      <c r="Y4720">
        <v>231874</v>
      </c>
      <c r="Z4720">
        <v>257614</v>
      </c>
      <c r="AA4720">
        <v>232614</v>
      </c>
      <c r="AB4720" t="s">
        <v>63</v>
      </c>
      <c r="AC4720" s="1">
        <v>37288</v>
      </c>
      <c r="AD4720">
        <v>44000</v>
      </c>
      <c r="AE4720">
        <v>1487</v>
      </c>
      <c r="AF4720">
        <v>2294</v>
      </c>
      <c r="AG4720" t="s">
        <v>103</v>
      </c>
      <c r="AH4720" t="s">
        <v>76</v>
      </c>
      <c r="AI4720">
        <v>1</v>
      </c>
      <c r="AJ4720">
        <v>2003</v>
      </c>
      <c r="AK4720">
        <v>4</v>
      </c>
      <c r="AL4720">
        <v>2</v>
      </c>
      <c r="AN4720">
        <v>2220</v>
      </c>
      <c r="AO4720">
        <v>32</v>
      </c>
      <c r="AP4720" t="s">
        <v>63</v>
      </c>
      <c r="AQ4720" t="s">
        <v>66</v>
      </c>
      <c r="AR4720">
        <v>3187</v>
      </c>
      <c r="AW4720" t="s">
        <v>22572</v>
      </c>
      <c r="AX4720" t="s">
        <v>22573</v>
      </c>
      <c r="AY4720" t="s">
        <v>22574</v>
      </c>
      <c r="AZ4720" t="s">
        <v>70</v>
      </c>
    </row>
    <row r="4721" spans="1:52" x14ac:dyDescent="0.3">
      <c r="A4721">
        <v>2127520</v>
      </c>
      <c r="B4721" t="s">
        <v>22575</v>
      </c>
      <c r="C4721" t="str">
        <f t="shared" si="538"/>
        <v>7492</v>
      </c>
      <c r="D4721" t="s">
        <v>20169</v>
      </c>
      <c r="E4721" t="str">
        <f t="shared" si="541"/>
        <v>0100</v>
      </c>
      <c r="F4721" t="s">
        <v>54</v>
      </c>
      <c r="G4721" t="str">
        <f>"17"</f>
        <v>17</v>
      </c>
      <c r="H4721" t="s">
        <v>55</v>
      </c>
      <c r="I4721" t="s">
        <v>56</v>
      </c>
      <c r="J4721" t="s">
        <v>20170</v>
      </c>
      <c r="K4721">
        <v>1</v>
      </c>
      <c r="L4721">
        <v>244118</v>
      </c>
      <c r="M4721">
        <v>5.6</v>
      </c>
      <c r="N4721" t="str">
        <f t="shared" si="537"/>
        <v>0000</v>
      </c>
      <c r="O4721">
        <v>4515</v>
      </c>
      <c r="P4721" t="s">
        <v>58</v>
      </c>
      <c r="Q4721" t="s">
        <v>20187</v>
      </c>
      <c r="R4721" t="s">
        <v>140</v>
      </c>
      <c r="T4721" t="s">
        <v>61</v>
      </c>
      <c r="V4721" t="s">
        <v>22576</v>
      </c>
      <c r="W4721">
        <v>411783</v>
      </c>
      <c r="X4721">
        <v>72290</v>
      </c>
      <c r="Y4721">
        <v>339493</v>
      </c>
      <c r="Z4721">
        <v>327556</v>
      </c>
      <c r="AA4721">
        <v>302556</v>
      </c>
      <c r="AB4721" t="s">
        <v>63</v>
      </c>
      <c r="AC4721" s="1">
        <v>42107</v>
      </c>
      <c r="AD4721">
        <v>325000</v>
      </c>
      <c r="AE4721">
        <v>2682</v>
      </c>
      <c r="AF4721">
        <v>1681</v>
      </c>
      <c r="AG4721" t="s">
        <v>64</v>
      </c>
      <c r="AH4721" t="s">
        <v>76</v>
      </c>
      <c r="AI4721">
        <v>1</v>
      </c>
      <c r="AJ4721">
        <v>1989</v>
      </c>
      <c r="AK4721">
        <v>4</v>
      </c>
      <c r="AL4721">
        <v>3</v>
      </c>
      <c r="AN4721">
        <v>3579</v>
      </c>
      <c r="AO4721">
        <v>32</v>
      </c>
      <c r="AP4721" t="s">
        <v>63</v>
      </c>
      <c r="AQ4721" t="s">
        <v>66</v>
      </c>
      <c r="AR4721">
        <v>4757</v>
      </c>
      <c r="AW4721" t="s">
        <v>22577</v>
      </c>
      <c r="AX4721" t="s">
        <v>22578</v>
      </c>
      <c r="AY4721" t="s">
        <v>22579</v>
      </c>
      <c r="AZ4721" t="s">
        <v>22580</v>
      </c>
    </row>
    <row r="4722" spans="1:52" x14ac:dyDescent="0.3">
      <c r="A4722">
        <v>2127813</v>
      </c>
      <c r="B4722" t="s">
        <v>22581</v>
      </c>
      <c r="C4722" t="str">
        <f t="shared" si="538"/>
        <v>7492</v>
      </c>
      <c r="D4722" t="s">
        <v>20169</v>
      </c>
      <c r="E4722" t="str">
        <f t="shared" si="541"/>
        <v>0100</v>
      </c>
      <c r="F4722" t="s">
        <v>54</v>
      </c>
      <c r="G4722" t="str">
        <f>"17"</f>
        <v>17</v>
      </c>
      <c r="H4722" t="s">
        <v>55</v>
      </c>
      <c r="I4722" t="s">
        <v>56</v>
      </c>
      <c r="J4722" t="s">
        <v>20170</v>
      </c>
      <c r="K4722">
        <v>1</v>
      </c>
      <c r="L4722">
        <v>239999</v>
      </c>
      <c r="M4722">
        <v>5.51</v>
      </c>
      <c r="N4722" t="str">
        <f t="shared" si="537"/>
        <v>0000</v>
      </c>
      <c r="O4722">
        <v>4520</v>
      </c>
      <c r="P4722" t="s">
        <v>58</v>
      </c>
      <c r="Q4722" t="s">
        <v>20187</v>
      </c>
      <c r="R4722" t="s">
        <v>140</v>
      </c>
      <c r="T4722" t="s">
        <v>61</v>
      </c>
      <c r="V4722" t="s">
        <v>22582</v>
      </c>
      <c r="W4722">
        <v>315042</v>
      </c>
      <c r="X4722">
        <v>71070</v>
      </c>
      <c r="Y4722">
        <v>243972</v>
      </c>
      <c r="Z4722">
        <v>315042</v>
      </c>
      <c r="AA4722">
        <v>315042</v>
      </c>
      <c r="AB4722" t="s">
        <v>72</v>
      </c>
      <c r="AC4722" s="1">
        <v>38718</v>
      </c>
      <c r="AD4722">
        <v>595000</v>
      </c>
      <c r="AE4722">
        <v>1965</v>
      </c>
      <c r="AF4722">
        <v>1274</v>
      </c>
      <c r="AG4722" t="s">
        <v>64</v>
      </c>
      <c r="AH4722" t="s">
        <v>76</v>
      </c>
      <c r="AI4722">
        <v>1</v>
      </c>
      <c r="AJ4722">
        <v>1994</v>
      </c>
      <c r="AK4722">
        <v>3</v>
      </c>
      <c r="AL4722">
        <v>2</v>
      </c>
      <c r="AN4722">
        <v>2637</v>
      </c>
      <c r="AO4722">
        <v>32</v>
      </c>
      <c r="AP4722" t="s">
        <v>63</v>
      </c>
      <c r="AQ4722" t="s">
        <v>66</v>
      </c>
      <c r="AR4722">
        <v>3612</v>
      </c>
      <c r="AW4722" t="s">
        <v>22583</v>
      </c>
      <c r="AY4722" t="s">
        <v>22584</v>
      </c>
      <c r="AZ4722" t="s">
        <v>22585</v>
      </c>
    </row>
    <row r="4723" spans="1:52" x14ac:dyDescent="0.3">
      <c r="A4723">
        <v>2128151</v>
      </c>
      <c r="B4723" t="s">
        <v>22586</v>
      </c>
      <c r="C4723" t="str">
        <f t="shared" si="538"/>
        <v>7492</v>
      </c>
      <c r="D4723" t="s">
        <v>20169</v>
      </c>
      <c r="E4723" t="str">
        <f t="shared" si="541"/>
        <v>0100</v>
      </c>
      <c r="F4723" t="s">
        <v>54</v>
      </c>
      <c r="G4723" t="str">
        <f>"17"</f>
        <v>17</v>
      </c>
      <c r="H4723" t="s">
        <v>55</v>
      </c>
      <c r="I4723" t="s">
        <v>56</v>
      </c>
      <c r="J4723" t="s">
        <v>20170</v>
      </c>
      <c r="K4723">
        <v>1</v>
      </c>
      <c r="L4723">
        <v>126090</v>
      </c>
      <c r="M4723">
        <v>2.89</v>
      </c>
      <c r="N4723" t="str">
        <f t="shared" si="537"/>
        <v>0000</v>
      </c>
      <c r="O4723">
        <v>3237</v>
      </c>
      <c r="P4723" t="s">
        <v>72</v>
      </c>
      <c r="Q4723" t="s">
        <v>22171</v>
      </c>
      <c r="R4723" t="s">
        <v>140</v>
      </c>
      <c r="T4723" t="s">
        <v>61</v>
      </c>
      <c r="V4723" t="s">
        <v>22587</v>
      </c>
      <c r="W4723">
        <v>29520</v>
      </c>
      <c r="X4723">
        <v>29520</v>
      </c>
      <c r="Y4723">
        <v>0</v>
      </c>
      <c r="Z4723">
        <v>29520</v>
      </c>
      <c r="AA4723">
        <v>29520</v>
      </c>
      <c r="AB4723" t="s">
        <v>72</v>
      </c>
      <c r="AC4723" s="1">
        <v>43448</v>
      </c>
      <c r="AD4723">
        <v>55000</v>
      </c>
      <c r="AE4723">
        <v>2947</v>
      </c>
      <c r="AF4723">
        <v>31</v>
      </c>
      <c r="AG4723" t="s">
        <v>103</v>
      </c>
      <c r="AH4723" t="s">
        <v>76</v>
      </c>
      <c r="AI4723">
        <v>1</v>
      </c>
      <c r="AJ4723">
        <v>2020</v>
      </c>
      <c r="AK4723">
        <v>3</v>
      </c>
      <c r="AL4723">
        <v>3</v>
      </c>
      <c r="AN4723">
        <v>2514</v>
      </c>
      <c r="AO4723">
        <v>32</v>
      </c>
      <c r="AP4723" t="s">
        <v>72</v>
      </c>
      <c r="AQ4723" t="s">
        <v>66</v>
      </c>
      <c r="AR4723">
        <v>3677</v>
      </c>
      <c r="AW4723" t="s">
        <v>22217</v>
      </c>
      <c r="AX4723" t="s">
        <v>22218</v>
      </c>
      <c r="AY4723" t="s">
        <v>22588</v>
      </c>
      <c r="AZ4723" t="s">
        <v>70</v>
      </c>
    </row>
    <row r="4724" spans="1:52" x14ac:dyDescent="0.3">
      <c r="A4724">
        <v>2128305</v>
      </c>
      <c r="B4724" t="s">
        <v>22589</v>
      </c>
      <c r="C4724" t="str">
        <f t="shared" si="538"/>
        <v>7492</v>
      </c>
      <c r="D4724" t="s">
        <v>20169</v>
      </c>
      <c r="E4724" t="str">
        <f t="shared" si="541"/>
        <v>0100</v>
      </c>
      <c r="F4724" t="s">
        <v>54</v>
      </c>
      <c r="G4724" t="str">
        <f>"17"</f>
        <v>17</v>
      </c>
      <c r="H4724" t="s">
        <v>55</v>
      </c>
      <c r="I4724" t="s">
        <v>56</v>
      </c>
      <c r="J4724" t="s">
        <v>20170</v>
      </c>
      <c r="K4724">
        <v>1</v>
      </c>
      <c r="L4724">
        <v>254795</v>
      </c>
      <c r="M4724">
        <v>5.85</v>
      </c>
      <c r="N4724" t="str">
        <f t="shared" si="537"/>
        <v>0000</v>
      </c>
      <c r="O4724">
        <v>4160</v>
      </c>
      <c r="P4724" t="s">
        <v>58</v>
      </c>
      <c r="Q4724" t="s">
        <v>20187</v>
      </c>
      <c r="R4724" t="s">
        <v>140</v>
      </c>
      <c r="T4724" t="s">
        <v>61</v>
      </c>
      <c r="V4724" t="s">
        <v>22590</v>
      </c>
      <c r="W4724">
        <v>1084483</v>
      </c>
      <c r="X4724">
        <v>75460</v>
      </c>
      <c r="Y4724">
        <v>1009023</v>
      </c>
      <c r="Z4724">
        <v>634456</v>
      </c>
      <c r="AA4724">
        <v>609456</v>
      </c>
      <c r="AB4724" t="s">
        <v>63</v>
      </c>
      <c r="AC4724" s="1">
        <v>35156</v>
      </c>
      <c r="AD4724">
        <v>33000</v>
      </c>
      <c r="AE4724">
        <v>1128</v>
      </c>
      <c r="AF4724">
        <v>279</v>
      </c>
      <c r="AG4724" t="s">
        <v>103</v>
      </c>
      <c r="AH4724" t="s">
        <v>76</v>
      </c>
      <c r="AI4724">
        <v>2</v>
      </c>
      <c r="AJ4724">
        <v>1999</v>
      </c>
      <c r="AK4724">
        <v>5</v>
      </c>
      <c r="AL4724">
        <v>5</v>
      </c>
      <c r="AM4724">
        <v>1</v>
      </c>
      <c r="AN4724">
        <v>6384</v>
      </c>
      <c r="AO4724">
        <v>32</v>
      </c>
      <c r="AP4724" t="s">
        <v>63</v>
      </c>
      <c r="AQ4724" t="s">
        <v>66</v>
      </c>
      <c r="AR4724">
        <v>8092</v>
      </c>
      <c r="AW4724" t="s">
        <v>22591</v>
      </c>
      <c r="AX4724" t="s">
        <v>22592</v>
      </c>
      <c r="AY4724" t="s">
        <v>22593</v>
      </c>
      <c r="AZ4724" t="s">
        <v>70</v>
      </c>
    </row>
    <row r="4725" spans="1:52" x14ac:dyDescent="0.3">
      <c r="A4725">
        <v>2128372</v>
      </c>
      <c r="B4725" t="s">
        <v>22594</v>
      </c>
      <c r="C4725" t="str">
        <f t="shared" si="538"/>
        <v>7492</v>
      </c>
      <c r="D4725" t="s">
        <v>20169</v>
      </c>
      <c r="E4725" t="str">
        <f>"0000"</f>
        <v>0000</v>
      </c>
      <c r="F4725" t="s">
        <v>108</v>
      </c>
      <c r="G4725" t="str">
        <f>"17"</f>
        <v>17</v>
      </c>
      <c r="H4725" t="s">
        <v>55</v>
      </c>
      <c r="I4725" t="s">
        <v>56</v>
      </c>
      <c r="J4725" t="s">
        <v>20170</v>
      </c>
      <c r="K4725">
        <v>0</v>
      </c>
      <c r="L4725">
        <v>243600</v>
      </c>
      <c r="M4725">
        <v>5.59</v>
      </c>
      <c r="N4725" t="str">
        <f t="shared" si="537"/>
        <v>0000</v>
      </c>
      <c r="O4725">
        <v>4024</v>
      </c>
      <c r="P4725" t="s">
        <v>58</v>
      </c>
      <c r="Q4725" t="s">
        <v>20187</v>
      </c>
      <c r="R4725" t="s">
        <v>140</v>
      </c>
      <c r="T4725" t="s">
        <v>61</v>
      </c>
      <c r="V4725" t="s">
        <v>22595</v>
      </c>
      <c r="W4725">
        <v>72140</v>
      </c>
      <c r="X4725">
        <v>72140</v>
      </c>
      <c r="Y4725">
        <v>0</v>
      </c>
      <c r="Z4725">
        <v>72140</v>
      </c>
      <c r="AA4725">
        <v>72140</v>
      </c>
      <c r="AB4725" t="s">
        <v>72</v>
      </c>
      <c r="AC4725" s="1">
        <v>44078</v>
      </c>
      <c r="AD4725">
        <v>105000</v>
      </c>
      <c r="AE4725">
        <v>3091</v>
      </c>
      <c r="AF4725">
        <v>877</v>
      </c>
      <c r="AG4725" t="s">
        <v>103</v>
      </c>
      <c r="AH4725" t="s">
        <v>76</v>
      </c>
      <c r="AR4725">
        <v>0</v>
      </c>
      <c r="AW4725" t="s">
        <v>781</v>
      </c>
      <c r="AX4725" t="s">
        <v>22596</v>
      </c>
      <c r="AY4725" t="s">
        <v>22597</v>
      </c>
      <c r="AZ4725" t="s">
        <v>70</v>
      </c>
    </row>
    <row r="4726" spans="1:52" x14ac:dyDescent="0.3">
      <c r="A4726">
        <v>2129239</v>
      </c>
      <c r="B4726" t="s">
        <v>22598</v>
      </c>
      <c r="C4726" t="str">
        <f t="shared" si="538"/>
        <v>7492</v>
      </c>
      <c r="D4726" t="s">
        <v>20169</v>
      </c>
      <c r="E4726" t="str">
        <f>"0100"</f>
        <v>0100</v>
      </c>
      <c r="F4726" t="s">
        <v>54</v>
      </c>
      <c r="G4726" t="str">
        <f>"20"</f>
        <v>20</v>
      </c>
      <c r="H4726" t="s">
        <v>55</v>
      </c>
      <c r="I4726" t="s">
        <v>56</v>
      </c>
      <c r="J4726" t="s">
        <v>20170</v>
      </c>
      <c r="K4726">
        <v>1</v>
      </c>
      <c r="L4726">
        <v>219064</v>
      </c>
      <c r="M4726">
        <v>5.03</v>
      </c>
      <c r="N4726" t="str">
        <f t="shared" si="537"/>
        <v>0000</v>
      </c>
      <c r="O4726">
        <v>4658</v>
      </c>
      <c r="P4726" t="s">
        <v>58</v>
      </c>
      <c r="Q4726" t="s">
        <v>22126</v>
      </c>
      <c r="R4726" t="s">
        <v>140</v>
      </c>
      <c r="T4726" t="s">
        <v>61</v>
      </c>
      <c r="V4726" t="s">
        <v>22599</v>
      </c>
      <c r="W4726">
        <v>308783</v>
      </c>
      <c r="X4726">
        <v>64870</v>
      </c>
      <c r="Y4726">
        <v>243913</v>
      </c>
      <c r="Z4726">
        <v>308783</v>
      </c>
      <c r="AA4726">
        <v>308783</v>
      </c>
      <c r="AB4726" t="s">
        <v>72</v>
      </c>
      <c r="AC4726" s="1">
        <v>41244</v>
      </c>
      <c r="AD4726">
        <v>234900</v>
      </c>
      <c r="AE4726">
        <v>2520</v>
      </c>
      <c r="AF4726">
        <v>1190</v>
      </c>
      <c r="AG4726" t="s">
        <v>64</v>
      </c>
      <c r="AH4726" t="s">
        <v>76</v>
      </c>
      <c r="AI4726">
        <v>1</v>
      </c>
      <c r="AJ4726">
        <v>2000</v>
      </c>
      <c r="AK4726">
        <v>3</v>
      </c>
      <c r="AL4726">
        <v>2</v>
      </c>
      <c r="AN4726">
        <v>2132</v>
      </c>
      <c r="AO4726">
        <v>32</v>
      </c>
      <c r="AP4726" t="s">
        <v>63</v>
      </c>
      <c r="AQ4726" t="s">
        <v>66</v>
      </c>
      <c r="AR4726">
        <v>2837</v>
      </c>
      <c r="AW4726" t="s">
        <v>22600</v>
      </c>
      <c r="AX4726" t="s">
        <v>22601</v>
      </c>
      <c r="AY4726" t="s">
        <v>22602</v>
      </c>
      <c r="AZ4726" t="s">
        <v>22603</v>
      </c>
    </row>
    <row r="4727" spans="1:52" x14ac:dyDescent="0.3">
      <c r="A4727">
        <v>2129590</v>
      </c>
      <c r="B4727" t="s">
        <v>22604</v>
      </c>
      <c r="C4727" t="str">
        <f t="shared" si="538"/>
        <v>7492</v>
      </c>
      <c r="D4727" t="s">
        <v>20169</v>
      </c>
      <c r="E4727" t="str">
        <f>"0000"</f>
        <v>0000</v>
      </c>
      <c r="F4727" t="s">
        <v>108</v>
      </c>
      <c r="G4727" t="str">
        <f>"20"</f>
        <v>20</v>
      </c>
      <c r="H4727" t="s">
        <v>55</v>
      </c>
      <c r="I4727" t="s">
        <v>56</v>
      </c>
      <c r="J4727" t="s">
        <v>20170</v>
      </c>
      <c r="K4727">
        <v>0</v>
      </c>
      <c r="L4727">
        <v>239999</v>
      </c>
      <c r="M4727">
        <v>5.51</v>
      </c>
      <c r="N4727" t="str">
        <f t="shared" si="537"/>
        <v>0000</v>
      </c>
      <c r="O4727">
        <v>4585</v>
      </c>
      <c r="P4727" t="s">
        <v>58</v>
      </c>
      <c r="Q4727" t="s">
        <v>21683</v>
      </c>
      <c r="R4727" t="s">
        <v>140</v>
      </c>
      <c r="T4727" t="s">
        <v>61</v>
      </c>
      <c r="V4727" t="s">
        <v>22605</v>
      </c>
      <c r="W4727">
        <v>71070</v>
      </c>
      <c r="X4727">
        <v>71070</v>
      </c>
      <c r="Y4727">
        <v>0</v>
      </c>
      <c r="Z4727">
        <v>71070</v>
      </c>
      <c r="AA4727">
        <v>71070</v>
      </c>
      <c r="AB4727" t="s">
        <v>72</v>
      </c>
      <c r="AC4727" s="1">
        <v>38777</v>
      </c>
      <c r="AD4727">
        <v>270000</v>
      </c>
      <c r="AE4727">
        <v>1988</v>
      </c>
      <c r="AF4727">
        <v>1134</v>
      </c>
      <c r="AG4727" t="s">
        <v>103</v>
      </c>
      <c r="AH4727" t="s">
        <v>76</v>
      </c>
      <c r="AR4727">
        <v>0</v>
      </c>
      <c r="AW4727" t="s">
        <v>6493</v>
      </c>
      <c r="AY4727" t="s">
        <v>6494</v>
      </c>
      <c r="AZ4727" t="s">
        <v>70</v>
      </c>
    </row>
    <row r="4728" spans="1:52" x14ac:dyDescent="0.3">
      <c r="A4728">
        <v>2129760</v>
      </c>
      <c r="B4728" t="s">
        <v>22606</v>
      </c>
      <c r="C4728" t="str">
        <f t="shared" si="538"/>
        <v>7492</v>
      </c>
      <c r="D4728" t="s">
        <v>20169</v>
      </c>
      <c r="E4728" t="str">
        <f>"0100"</f>
        <v>0100</v>
      </c>
      <c r="F4728" t="s">
        <v>54</v>
      </c>
      <c r="G4728" t="str">
        <f>"20"</f>
        <v>20</v>
      </c>
      <c r="H4728" t="s">
        <v>55</v>
      </c>
      <c r="I4728" t="s">
        <v>56</v>
      </c>
      <c r="J4728" t="s">
        <v>20170</v>
      </c>
      <c r="K4728">
        <v>1</v>
      </c>
      <c r="L4728">
        <v>242618</v>
      </c>
      <c r="M4728">
        <v>5.57</v>
      </c>
      <c r="N4728" t="str">
        <f t="shared" si="537"/>
        <v>0000</v>
      </c>
      <c r="O4728">
        <v>2623</v>
      </c>
      <c r="P4728" t="s">
        <v>72</v>
      </c>
      <c r="Q4728" t="s">
        <v>22607</v>
      </c>
      <c r="R4728" t="s">
        <v>74</v>
      </c>
      <c r="T4728" t="s">
        <v>61</v>
      </c>
      <c r="V4728" t="s">
        <v>22608</v>
      </c>
      <c r="W4728">
        <v>340642</v>
      </c>
      <c r="X4728">
        <v>71850</v>
      </c>
      <c r="Y4728">
        <v>268792</v>
      </c>
      <c r="Z4728">
        <v>155776</v>
      </c>
      <c r="AA4728">
        <v>130776</v>
      </c>
      <c r="AB4728" t="s">
        <v>63</v>
      </c>
      <c r="AC4728" s="1">
        <v>41214</v>
      </c>
      <c r="AD4728">
        <v>365000</v>
      </c>
      <c r="AE4728">
        <v>2516</v>
      </c>
      <c r="AF4728">
        <v>1763</v>
      </c>
      <c r="AG4728" t="s">
        <v>64</v>
      </c>
      <c r="AH4728" t="s">
        <v>76</v>
      </c>
      <c r="AI4728">
        <v>1</v>
      </c>
      <c r="AJ4728">
        <v>1998</v>
      </c>
      <c r="AK4728">
        <v>3</v>
      </c>
      <c r="AL4728">
        <v>2</v>
      </c>
      <c r="AM4728">
        <v>1</v>
      </c>
      <c r="AN4728">
        <v>2809</v>
      </c>
      <c r="AO4728">
        <v>32</v>
      </c>
      <c r="AP4728" t="s">
        <v>63</v>
      </c>
      <c r="AQ4728" t="s">
        <v>66</v>
      </c>
      <c r="AR4728">
        <v>3701</v>
      </c>
      <c r="AW4728" t="s">
        <v>22609</v>
      </c>
      <c r="AX4728" t="s">
        <v>22610</v>
      </c>
      <c r="AY4728" t="s">
        <v>22611</v>
      </c>
      <c r="AZ4728" t="s">
        <v>70</v>
      </c>
    </row>
    <row r="4729" spans="1:52" x14ac:dyDescent="0.3">
      <c r="A4729">
        <v>2129867</v>
      </c>
      <c r="B4729" t="s">
        <v>22612</v>
      </c>
      <c r="C4729" t="str">
        <f t="shared" si="538"/>
        <v>7492</v>
      </c>
      <c r="D4729" t="s">
        <v>20169</v>
      </c>
      <c r="E4729" t="str">
        <f>"0100"</f>
        <v>0100</v>
      </c>
      <c r="F4729" t="s">
        <v>54</v>
      </c>
      <c r="G4729" t="str">
        <f t="shared" ref="G4729:G4740" si="542">"17"</f>
        <v>17</v>
      </c>
      <c r="H4729" t="s">
        <v>55</v>
      </c>
      <c r="I4729" t="s">
        <v>56</v>
      </c>
      <c r="J4729" t="s">
        <v>20170</v>
      </c>
      <c r="K4729">
        <v>1</v>
      </c>
      <c r="L4729">
        <v>242531</v>
      </c>
      <c r="M4729">
        <v>5.57</v>
      </c>
      <c r="N4729" t="str">
        <f t="shared" si="537"/>
        <v>0000</v>
      </c>
      <c r="O4729">
        <v>4084</v>
      </c>
      <c r="P4729" t="s">
        <v>58</v>
      </c>
      <c r="Q4729" t="s">
        <v>22613</v>
      </c>
      <c r="R4729" t="s">
        <v>82</v>
      </c>
      <c r="T4729" t="s">
        <v>61</v>
      </c>
      <c r="V4729" t="s">
        <v>22614</v>
      </c>
      <c r="W4729">
        <v>369275</v>
      </c>
      <c r="X4729">
        <v>71820</v>
      </c>
      <c r="Y4729">
        <v>297455</v>
      </c>
      <c r="Z4729">
        <v>275630</v>
      </c>
      <c r="AA4729">
        <v>250630</v>
      </c>
      <c r="AB4729" t="s">
        <v>63</v>
      </c>
      <c r="AC4729" s="1">
        <v>43493</v>
      </c>
      <c r="AD4729">
        <v>260000</v>
      </c>
      <c r="AE4729">
        <v>2953</v>
      </c>
      <c r="AF4729">
        <v>2339</v>
      </c>
      <c r="AG4729" t="s">
        <v>64</v>
      </c>
      <c r="AH4729" t="s">
        <v>76</v>
      </c>
      <c r="AI4729">
        <v>1</v>
      </c>
      <c r="AJ4729">
        <v>1993</v>
      </c>
      <c r="AK4729">
        <v>3</v>
      </c>
      <c r="AL4729">
        <v>3</v>
      </c>
      <c r="AN4729">
        <v>2983</v>
      </c>
      <c r="AO4729">
        <v>32</v>
      </c>
      <c r="AP4729" t="s">
        <v>63</v>
      </c>
      <c r="AQ4729" t="s">
        <v>66</v>
      </c>
      <c r="AR4729">
        <v>4937</v>
      </c>
      <c r="AW4729" t="s">
        <v>22615</v>
      </c>
      <c r="AX4729" t="s">
        <v>22616</v>
      </c>
      <c r="AY4729" t="s">
        <v>22617</v>
      </c>
      <c r="AZ4729" t="s">
        <v>70</v>
      </c>
    </row>
    <row r="4730" spans="1:52" x14ac:dyDescent="0.3">
      <c r="A4730">
        <v>2127481</v>
      </c>
      <c r="B4730" t="s">
        <v>22618</v>
      </c>
      <c r="C4730" t="str">
        <f t="shared" si="538"/>
        <v>7492</v>
      </c>
      <c r="D4730" t="s">
        <v>20169</v>
      </c>
      <c r="E4730" t="str">
        <f>"0100"</f>
        <v>0100</v>
      </c>
      <c r="F4730" t="s">
        <v>54</v>
      </c>
      <c r="G4730" t="str">
        <f t="shared" si="542"/>
        <v>17</v>
      </c>
      <c r="H4730" t="s">
        <v>55</v>
      </c>
      <c r="I4730" t="s">
        <v>56</v>
      </c>
      <c r="J4730" t="s">
        <v>20170</v>
      </c>
      <c r="K4730">
        <v>1</v>
      </c>
      <c r="L4730">
        <v>243280</v>
      </c>
      <c r="M4730">
        <v>5.58</v>
      </c>
      <c r="N4730" t="str">
        <f t="shared" si="537"/>
        <v>0000</v>
      </c>
      <c r="O4730">
        <v>4563</v>
      </c>
      <c r="P4730" t="s">
        <v>58</v>
      </c>
      <c r="Q4730" t="s">
        <v>20187</v>
      </c>
      <c r="R4730" t="s">
        <v>140</v>
      </c>
      <c r="T4730" t="s">
        <v>61</v>
      </c>
      <c r="V4730" t="s">
        <v>22619</v>
      </c>
      <c r="W4730">
        <v>412750</v>
      </c>
      <c r="X4730">
        <v>72050</v>
      </c>
      <c r="Y4730">
        <v>340700</v>
      </c>
      <c r="Z4730">
        <v>303654</v>
      </c>
      <c r="AA4730">
        <v>278654</v>
      </c>
      <c r="AB4730" t="s">
        <v>63</v>
      </c>
      <c r="AC4730" s="1">
        <v>35551</v>
      </c>
      <c r="AD4730">
        <v>35000</v>
      </c>
      <c r="AE4730">
        <v>1186</v>
      </c>
      <c r="AF4730">
        <v>1409</v>
      </c>
      <c r="AG4730" t="s">
        <v>103</v>
      </c>
      <c r="AH4730" t="s">
        <v>76</v>
      </c>
      <c r="AI4730">
        <v>2</v>
      </c>
      <c r="AJ4730">
        <v>1998</v>
      </c>
      <c r="AK4730">
        <v>5</v>
      </c>
      <c r="AL4730">
        <v>3</v>
      </c>
      <c r="AN4730">
        <v>4134</v>
      </c>
      <c r="AO4730">
        <v>32</v>
      </c>
      <c r="AP4730" t="s">
        <v>63</v>
      </c>
      <c r="AQ4730" t="s">
        <v>66</v>
      </c>
      <c r="AR4730">
        <v>5634</v>
      </c>
      <c r="AW4730" t="s">
        <v>22620</v>
      </c>
      <c r="AX4730" t="s">
        <v>22621</v>
      </c>
      <c r="AY4730" t="s">
        <v>22622</v>
      </c>
      <c r="AZ4730" t="s">
        <v>70</v>
      </c>
    </row>
    <row r="4731" spans="1:52" x14ac:dyDescent="0.3">
      <c r="A4731">
        <v>2127694</v>
      </c>
      <c r="B4731" t="s">
        <v>22623</v>
      </c>
      <c r="C4731" t="str">
        <f t="shared" si="538"/>
        <v>7492</v>
      </c>
      <c r="D4731" t="s">
        <v>20169</v>
      </c>
      <c r="E4731" t="str">
        <f>"0100"</f>
        <v>0100</v>
      </c>
      <c r="F4731" t="s">
        <v>54</v>
      </c>
      <c r="G4731" t="str">
        <f t="shared" si="542"/>
        <v>17</v>
      </c>
      <c r="H4731" t="s">
        <v>55</v>
      </c>
      <c r="I4731" t="s">
        <v>56</v>
      </c>
      <c r="J4731" t="s">
        <v>20170</v>
      </c>
      <c r="K4731">
        <v>1</v>
      </c>
      <c r="L4731">
        <v>121500</v>
      </c>
      <c r="M4731">
        <v>2.79</v>
      </c>
      <c r="N4731" t="str">
        <f t="shared" si="537"/>
        <v>0000</v>
      </c>
      <c r="O4731">
        <v>4373</v>
      </c>
      <c r="P4731" t="s">
        <v>58</v>
      </c>
      <c r="Q4731" t="s">
        <v>4583</v>
      </c>
      <c r="R4731" t="s">
        <v>266</v>
      </c>
      <c r="T4731" t="s">
        <v>61</v>
      </c>
      <c r="V4731" t="s">
        <v>22624</v>
      </c>
      <c r="W4731">
        <v>185721</v>
      </c>
      <c r="X4731">
        <v>28450</v>
      </c>
      <c r="Y4731">
        <v>157271</v>
      </c>
      <c r="Z4731">
        <v>143924</v>
      </c>
      <c r="AA4731">
        <v>118924</v>
      </c>
      <c r="AB4731" t="s">
        <v>63</v>
      </c>
      <c r="AC4731" s="1">
        <v>41548</v>
      </c>
      <c r="AD4731">
        <v>140000</v>
      </c>
      <c r="AE4731">
        <v>2588</v>
      </c>
      <c r="AF4731">
        <v>801</v>
      </c>
      <c r="AG4731" t="s">
        <v>64</v>
      </c>
      <c r="AH4731" t="s">
        <v>76</v>
      </c>
      <c r="AI4731">
        <v>1</v>
      </c>
      <c r="AJ4731">
        <v>1992</v>
      </c>
      <c r="AK4731">
        <v>3</v>
      </c>
      <c r="AL4731">
        <v>2</v>
      </c>
      <c r="AN4731">
        <v>1812</v>
      </c>
      <c r="AO4731">
        <v>32</v>
      </c>
      <c r="AP4731" t="s">
        <v>72</v>
      </c>
      <c r="AQ4731" t="s">
        <v>66</v>
      </c>
      <c r="AR4731">
        <v>2520</v>
      </c>
      <c r="AW4731" t="s">
        <v>22625</v>
      </c>
      <c r="AX4731" t="s">
        <v>22626</v>
      </c>
      <c r="AY4731" t="s">
        <v>22627</v>
      </c>
      <c r="AZ4731" t="s">
        <v>70</v>
      </c>
    </row>
    <row r="4732" spans="1:52" x14ac:dyDescent="0.3">
      <c r="A4732">
        <v>2127732</v>
      </c>
      <c r="B4732" t="s">
        <v>22628</v>
      </c>
      <c r="C4732" t="str">
        <f t="shared" si="538"/>
        <v>7492</v>
      </c>
      <c r="D4732" t="s">
        <v>20169</v>
      </c>
      <c r="E4732" t="str">
        <f>"0100"</f>
        <v>0100</v>
      </c>
      <c r="F4732" t="s">
        <v>54</v>
      </c>
      <c r="G4732" t="str">
        <f t="shared" si="542"/>
        <v>17</v>
      </c>
      <c r="H4732" t="s">
        <v>55</v>
      </c>
      <c r="I4732" t="s">
        <v>56</v>
      </c>
      <c r="J4732" t="s">
        <v>20170</v>
      </c>
      <c r="K4732">
        <v>1</v>
      </c>
      <c r="L4732">
        <v>121365</v>
      </c>
      <c r="M4732">
        <v>2.79</v>
      </c>
      <c r="N4732" t="str">
        <f t="shared" ref="N4732:N4795" si="543">"0000"</f>
        <v>0000</v>
      </c>
      <c r="O4732">
        <v>4409</v>
      </c>
      <c r="P4732" t="s">
        <v>58</v>
      </c>
      <c r="Q4732" t="s">
        <v>22629</v>
      </c>
      <c r="R4732" t="s">
        <v>82</v>
      </c>
      <c r="T4732" t="s">
        <v>61</v>
      </c>
      <c r="V4732" t="s">
        <v>22630</v>
      </c>
      <c r="W4732">
        <v>291987</v>
      </c>
      <c r="X4732">
        <v>28420</v>
      </c>
      <c r="Y4732">
        <v>263567</v>
      </c>
      <c r="Z4732">
        <v>270980</v>
      </c>
      <c r="AA4732">
        <v>245980</v>
      </c>
      <c r="AB4732" t="s">
        <v>63</v>
      </c>
      <c r="AC4732" s="1">
        <v>40848</v>
      </c>
      <c r="AD4732">
        <v>26000</v>
      </c>
      <c r="AE4732">
        <v>2450</v>
      </c>
      <c r="AF4732">
        <v>609</v>
      </c>
      <c r="AG4732" t="s">
        <v>103</v>
      </c>
      <c r="AH4732" t="s">
        <v>76</v>
      </c>
      <c r="AI4732">
        <v>1</v>
      </c>
      <c r="AJ4732">
        <v>2015</v>
      </c>
      <c r="AK4732">
        <v>3</v>
      </c>
      <c r="AL4732">
        <v>2</v>
      </c>
      <c r="AN4732">
        <v>2285</v>
      </c>
      <c r="AO4732">
        <v>32</v>
      </c>
      <c r="AP4732" t="s">
        <v>63</v>
      </c>
      <c r="AQ4732" t="s">
        <v>66</v>
      </c>
      <c r="AR4732">
        <v>3745</v>
      </c>
      <c r="AW4732" t="s">
        <v>22631</v>
      </c>
      <c r="AX4732" t="s">
        <v>22632</v>
      </c>
      <c r="AY4732" t="s">
        <v>22633</v>
      </c>
      <c r="AZ4732" t="s">
        <v>22634</v>
      </c>
    </row>
    <row r="4733" spans="1:52" x14ac:dyDescent="0.3">
      <c r="A4733">
        <v>2127783</v>
      </c>
      <c r="B4733" t="s">
        <v>22635</v>
      </c>
      <c r="C4733" t="str">
        <f t="shared" si="538"/>
        <v>7492</v>
      </c>
      <c r="D4733" t="s">
        <v>20169</v>
      </c>
      <c r="E4733" t="str">
        <f>"0000"</f>
        <v>0000</v>
      </c>
      <c r="F4733" t="s">
        <v>108</v>
      </c>
      <c r="G4733" t="str">
        <f t="shared" si="542"/>
        <v>17</v>
      </c>
      <c r="H4733" t="s">
        <v>55</v>
      </c>
      <c r="I4733" t="s">
        <v>56</v>
      </c>
      <c r="J4733" t="s">
        <v>20170</v>
      </c>
      <c r="K4733">
        <v>0</v>
      </c>
      <c r="L4733">
        <v>239999</v>
      </c>
      <c r="M4733">
        <v>5.51</v>
      </c>
      <c r="N4733" t="str">
        <f t="shared" si="543"/>
        <v>0000</v>
      </c>
      <c r="O4733">
        <v>4564</v>
      </c>
      <c r="P4733" t="s">
        <v>58</v>
      </c>
      <c r="Q4733" t="s">
        <v>20187</v>
      </c>
      <c r="R4733" t="s">
        <v>140</v>
      </c>
      <c r="T4733" t="s">
        <v>61</v>
      </c>
      <c r="V4733" t="s">
        <v>22636</v>
      </c>
      <c r="W4733">
        <v>71070</v>
      </c>
      <c r="X4733">
        <v>71070</v>
      </c>
      <c r="Y4733">
        <v>0</v>
      </c>
      <c r="Z4733">
        <v>71070</v>
      </c>
      <c r="AA4733">
        <v>71070</v>
      </c>
      <c r="AB4733" t="s">
        <v>72</v>
      </c>
      <c r="AC4733" s="1">
        <v>38108</v>
      </c>
      <c r="AD4733">
        <v>129900</v>
      </c>
      <c r="AE4733">
        <v>1746</v>
      </c>
      <c r="AF4733">
        <v>200</v>
      </c>
      <c r="AG4733" t="s">
        <v>103</v>
      </c>
      <c r="AH4733" t="s">
        <v>76</v>
      </c>
      <c r="AR4733">
        <v>0</v>
      </c>
      <c r="AW4733" t="s">
        <v>22637</v>
      </c>
      <c r="AY4733" t="s">
        <v>22638</v>
      </c>
      <c r="AZ4733" t="s">
        <v>22639</v>
      </c>
    </row>
    <row r="4734" spans="1:52" x14ac:dyDescent="0.3">
      <c r="A4734">
        <v>2127996</v>
      </c>
      <c r="B4734" t="s">
        <v>22640</v>
      </c>
      <c r="C4734" t="str">
        <f t="shared" si="538"/>
        <v>7492</v>
      </c>
      <c r="D4734" t="s">
        <v>20169</v>
      </c>
      <c r="E4734" t="str">
        <f>"0100"</f>
        <v>0100</v>
      </c>
      <c r="F4734" t="s">
        <v>54</v>
      </c>
      <c r="G4734" t="str">
        <f t="shared" si="542"/>
        <v>17</v>
      </c>
      <c r="H4734" t="s">
        <v>55</v>
      </c>
      <c r="I4734" t="s">
        <v>56</v>
      </c>
      <c r="J4734" t="s">
        <v>20170</v>
      </c>
      <c r="K4734">
        <v>1</v>
      </c>
      <c r="L4734">
        <v>308196</v>
      </c>
      <c r="M4734">
        <v>7.08</v>
      </c>
      <c r="N4734" t="str">
        <f t="shared" si="543"/>
        <v>0000</v>
      </c>
      <c r="O4734">
        <v>3329</v>
      </c>
      <c r="P4734" t="s">
        <v>72</v>
      </c>
      <c r="Q4734" t="s">
        <v>22171</v>
      </c>
      <c r="R4734" t="s">
        <v>140</v>
      </c>
      <c r="T4734" t="s">
        <v>61</v>
      </c>
      <c r="V4734" t="s">
        <v>22641</v>
      </c>
      <c r="W4734">
        <v>396992</v>
      </c>
      <c r="X4734">
        <v>91270</v>
      </c>
      <c r="Y4734">
        <v>305722</v>
      </c>
      <c r="Z4734">
        <v>396992</v>
      </c>
      <c r="AA4734">
        <v>371992</v>
      </c>
      <c r="AB4734" t="s">
        <v>63</v>
      </c>
      <c r="AC4734" s="1">
        <v>43553</v>
      </c>
      <c r="AD4734">
        <v>505000</v>
      </c>
      <c r="AE4734">
        <v>2965</v>
      </c>
      <c r="AF4734">
        <v>1984</v>
      </c>
      <c r="AG4734" t="s">
        <v>64</v>
      </c>
      <c r="AH4734" t="s">
        <v>76</v>
      </c>
      <c r="AI4734">
        <v>1</v>
      </c>
      <c r="AJ4734">
        <v>2001</v>
      </c>
      <c r="AK4734">
        <v>3</v>
      </c>
      <c r="AL4734">
        <v>3</v>
      </c>
      <c r="AN4734">
        <v>2871</v>
      </c>
      <c r="AO4734">
        <v>32</v>
      </c>
      <c r="AP4734" t="s">
        <v>63</v>
      </c>
      <c r="AQ4734" t="s">
        <v>66</v>
      </c>
      <c r="AR4734">
        <v>4230</v>
      </c>
      <c r="AW4734" t="s">
        <v>22642</v>
      </c>
      <c r="AX4734" t="s">
        <v>22643</v>
      </c>
      <c r="AY4734" t="s">
        <v>22644</v>
      </c>
      <c r="AZ4734" t="s">
        <v>6542</v>
      </c>
    </row>
    <row r="4735" spans="1:52" x14ac:dyDescent="0.3">
      <c r="A4735">
        <v>2128160</v>
      </c>
      <c r="B4735" t="s">
        <v>22645</v>
      </c>
      <c r="C4735" t="str">
        <f t="shared" si="538"/>
        <v>7492</v>
      </c>
      <c r="D4735" t="s">
        <v>20169</v>
      </c>
      <c r="E4735" t="str">
        <f>"0100"</f>
        <v>0100</v>
      </c>
      <c r="F4735" t="s">
        <v>54</v>
      </c>
      <c r="G4735" t="str">
        <f t="shared" si="542"/>
        <v>17</v>
      </c>
      <c r="H4735" t="s">
        <v>55</v>
      </c>
      <c r="I4735" t="s">
        <v>56</v>
      </c>
      <c r="J4735" t="s">
        <v>20170</v>
      </c>
      <c r="K4735">
        <v>1</v>
      </c>
      <c r="L4735">
        <v>138883</v>
      </c>
      <c r="M4735">
        <v>3.19</v>
      </c>
      <c r="N4735" t="str">
        <f t="shared" si="543"/>
        <v>0000</v>
      </c>
      <c r="O4735">
        <v>4348</v>
      </c>
      <c r="P4735" t="s">
        <v>58</v>
      </c>
      <c r="Q4735" t="s">
        <v>20187</v>
      </c>
      <c r="R4735" t="s">
        <v>140</v>
      </c>
      <c r="T4735" t="s">
        <v>61</v>
      </c>
      <c r="V4735" t="s">
        <v>22646</v>
      </c>
      <c r="W4735">
        <v>405986</v>
      </c>
      <c r="X4735">
        <v>32520</v>
      </c>
      <c r="Y4735">
        <v>373466</v>
      </c>
      <c r="Z4735">
        <v>378945</v>
      </c>
      <c r="AA4735">
        <v>353945</v>
      </c>
      <c r="AB4735" t="s">
        <v>63</v>
      </c>
      <c r="AC4735" s="1">
        <v>38169</v>
      </c>
      <c r="AD4735">
        <v>95000</v>
      </c>
      <c r="AE4735">
        <v>1745</v>
      </c>
      <c r="AF4735">
        <v>2235</v>
      </c>
      <c r="AG4735" t="s">
        <v>103</v>
      </c>
      <c r="AH4735" t="s">
        <v>76</v>
      </c>
      <c r="AI4735">
        <v>1</v>
      </c>
      <c r="AJ4735">
        <v>2006</v>
      </c>
      <c r="AK4735">
        <v>4</v>
      </c>
      <c r="AL4735">
        <v>3</v>
      </c>
      <c r="AM4735">
        <v>1</v>
      </c>
      <c r="AN4735">
        <v>3230</v>
      </c>
      <c r="AO4735">
        <v>32</v>
      </c>
      <c r="AP4735" t="s">
        <v>63</v>
      </c>
      <c r="AQ4735" t="s">
        <v>66</v>
      </c>
      <c r="AR4735">
        <v>4297</v>
      </c>
      <c r="AW4735" t="s">
        <v>22647</v>
      </c>
      <c r="AX4735" t="s">
        <v>22648</v>
      </c>
      <c r="AY4735" t="s">
        <v>22649</v>
      </c>
      <c r="AZ4735" t="s">
        <v>22650</v>
      </c>
    </row>
    <row r="4736" spans="1:52" x14ac:dyDescent="0.3">
      <c r="A4736">
        <v>2128208</v>
      </c>
      <c r="B4736" t="s">
        <v>22651</v>
      </c>
      <c r="C4736" t="str">
        <f t="shared" si="538"/>
        <v>7492</v>
      </c>
      <c r="D4736" t="s">
        <v>20169</v>
      </c>
      <c r="E4736" t="str">
        <f>"0100"</f>
        <v>0100</v>
      </c>
      <c r="F4736" t="s">
        <v>54</v>
      </c>
      <c r="G4736" t="str">
        <f t="shared" si="542"/>
        <v>17</v>
      </c>
      <c r="H4736" t="s">
        <v>55</v>
      </c>
      <c r="I4736" t="s">
        <v>56</v>
      </c>
      <c r="J4736" t="s">
        <v>20170</v>
      </c>
      <c r="K4736">
        <v>1</v>
      </c>
      <c r="L4736">
        <v>137433</v>
      </c>
      <c r="M4736">
        <v>3.16</v>
      </c>
      <c r="N4736" t="str">
        <f t="shared" si="543"/>
        <v>0000</v>
      </c>
      <c r="O4736">
        <v>4392</v>
      </c>
      <c r="P4736" t="s">
        <v>58</v>
      </c>
      <c r="Q4736" t="s">
        <v>4583</v>
      </c>
      <c r="R4736" t="s">
        <v>266</v>
      </c>
      <c r="T4736" t="s">
        <v>61</v>
      </c>
      <c r="V4736" t="s">
        <v>22652</v>
      </c>
      <c r="W4736">
        <v>299536</v>
      </c>
      <c r="X4736">
        <v>32180</v>
      </c>
      <c r="Y4736">
        <v>267356</v>
      </c>
      <c r="Z4736">
        <v>232036</v>
      </c>
      <c r="AA4736">
        <v>206536</v>
      </c>
      <c r="AB4736" t="s">
        <v>63</v>
      </c>
      <c r="AC4736" s="1">
        <v>35521</v>
      </c>
      <c r="AD4736">
        <v>28800</v>
      </c>
      <c r="AE4736">
        <v>1183</v>
      </c>
      <c r="AF4736">
        <v>1157</v>
      </c>
      <c r="AG4736" t="s">
        <v>103</v>
      </c>
      <c r="AH4736" t="s">
        <v>873</v>
      </c>
      <c r="AI4736">
        <v>1</v>
      </c>
      <c r="AJ4736">
        <v>1998</v>
      </c>
      <c r="AK4736">
        <v>3</v>
      </c>
      <c r="AL4736">
        <v>2</v>
      </c>
      <c r="AN4736">
        <v>3146</v>
      </c>
      <c r="AO4736">
        <v>32</v>
      </c>
      <c r="AP4736" t="s">
        <v>63</v>
      </c>
      <c r="AQ4736" t="s">
        <v>66</v>
      </c>
      <c r="AR4736">
        <v>3964</v>
      </c>
      <c r="AW4736" t="s">
        <v>22653</v>
      </c>
      <c r="AX4736" t="s">
        <v>22654</v>
      </c>
      <c r="AY4736" t="s">
        <v>22655</v>
      </c>
      <c r="AZ4736" t="s">
        <v>70</v>
      </c>
    </row>
    <row r="4737" spans="1:52" x14ac:dyDescent="0.3">
      <c r="A4737">
        <v>2128216</v>
      </c>
      <c r="B4737" t="s">
        <v>22656</v>
      </c>
      <c r="C4737" t="str">
        <f t="shared" si="538"/>
        <v>7492</v>
      </c>
      <c r="D4737" t="s">
        <v>20169</v>
      </c>
      <c r="E4737" t="str">
        <f>"0000"</f>
        <v>0000</v>
      </c>
      <c r="F4737" t="s">
        <v>108</v>
      </c>
      <c r="G4737" t="str">
        <f t="shared" si="542"/>
        <v>17</v>
      </c>
      <c r="H4737" t="s">
        <v>55</v>
      </c>
      <c r="I4737" t="s">
        <v>56</v>
      </c>
      <c r="J4737" t="s">
        <v>20170</v>
      </c>
      <c r="K4737">
        <v>0</v>
      </c>
      <c r="L4737">
        <v>124638</v>
      </c>
      <c r="M4737">
        <v>2.86</v>
      </c>
      <c r="N4737" t="str">
        <f t="shared" si="543"/>
        <v>0000</v>
      </c>
      <c r="O4737">
        <v>4402</v>
      </c>
      <c r="P4737" t="s">
        <v>58</v>
      </c>
      <c r="Q4737" t="s">
        <v>4583</v>
      </c>
      <c r="R4737" t="s">
        <v>266</v>
      </c>
      <c r="T4737" t="s">
        <v>61</v>
      </c>
      <c r="V4737" t="s">
        <v>22657</v>
      </c>
      <c r="W4737">
        <v>29190</v>
      </c>
      <c r="X4737">
        <v>29190</v>
      </c>
      <c r="Y4737">
        <v>0</v>
      </c>
      <c r="Z4737">
        <v>29190</v>
      </c>
      <c r="AA4737">
        <v>29190</v>
      </c>
      <c r="AB4737" t="s">
        <v>72</v>
      </c>
      <c r="AC4737" s="1">
        <v>43655</v>
      </c>
      <c r="AD4737">
        <v>45000</v>
      </c>
      <c r="AE4737">
        <v>2990</v>
      </c>
      <c r="AF4737">
        <v>666</v>
      </c>
      <c r="AG4737" t="s">
        <v>103</v>
      </c>
      <c r="AH4737" t="s">
        <v>76</v>
      </c>
      <c r="AR4737">
        <v>0</v>
      </c>
      <c r="AW4737" t="s">
        <v>22658</v>
      </c>
      <c r="AX4737" t="s">
        <v>22659</v>
      </c>
      <c r="AY4737" t="s">
        <v>22660</v>
      </c>
      <c r="AZ4737" t="s">
        <v>70</v>
      </c>
    </row>
    <row r="4738" spans="1:52" x14ac:dyDescent="0.3">
      <c r="A4738">
        <v>2128232</v>
      </c>
      <c r="B4738" t="s">
        <v>22661</v>
      </c>
      <c r="C4738" t="str">
        <f t="shared" ref="C4738:C4801" si="544">"7492"</f>
        <v>7492</v>
      </c>
      <c r="D4738" t="s">
        <v>20169</v>
      </c>
      <c r="E4738" t="str">
        <f>"0000"</f>
        <v>0000</v>
      </c>
      <c r="F4738" t="s">
        <v>108</v>
      </c>
      <c r="G4738" t="str">
        <f t="shared" si="542"/>
        <v>17</v>
      </c>
      <c r="H4738" t="s">
        <v>55</v>
      </c>
      <c r="I4738" t="s">
        <v>56</v>
      </c>
      <c r="J4738" t="s">
        <v>20170</v>
      </c>
      <c r="K4738">
        <v>0</v>
      </c>
      <c r="L4738">
        <v>121642</v>
      </c>
      <c r="M4738">
        <v>2.79</v>
      </c>
      <c r="N4738" t="str">
        <f t="shared" si="543"/>
        <v>0000</v>
      </c>
      <c r="O4738">
        <v>4426</v>
      </c>
      <c r="P4738" t="s">
        <v>58</v>
      </c>
      <c r="Q4738" t="s">
        <v>4583</v>
      </c>
      <c r="R4738" t="s">
        <v>266</v>
      </c>
      <c r="T4738" t="s">
        <v>61</v>
      </c>
      <c r="V4738" t="s">
        <v>22662</v>
      </c>
      <c r="W4738">
        <v>28480</v>
      </c>
      <c r="X4738">
        <v>28480</v>
      </c>
      <c r="Y4738">
        <v>0</v>
      </c>
      <c r="Z4738">
        <v>28480</v>
      </c>
      <c r="AA4738">
        <v>28480</v>
      </c>
      <c r="AB4738" t="s">
        <v>72</v>
      </c>
      <c r="AC4738" s="1">
        <v>38261</v>
      </c>
      <c r="AD4738">
        <v>80000</v>
      </c>
      <c r="AE4738">
        <v>1780</v>
      </c>
      <c r="AF4738">
        <v>420</v>
      </c>
      <c r="AG4738" t="s">
        <v>103</v>
      </c>
      <c r="AH4738" t="s">
        <v>76</v>
      </c>
      <c r="AR4738">
        <v>0</v>
      </c>
      <c r="AW4738" t="s">
        <v>22663</v>
      </c>
      <c r="AY4738" t="s">
        <v>5520</v>
      </c>
      <c r="AZ4738" t="s">
        <v>8608</v>
      </c>
    </row>
    <row r="4739" spans="1:52" x14ac:dyDescent="0.3">
      <c r="A4739">
        <v>2128364</v>
      </c>
      <c r="B4739" t="s">
        <v>22664</v>
      </c>
      <c r="C4739" t="str">
        <f t="shared" si="544"/>
        <v>7492</v>
      </c>
      <c r="D4739" t="s">
        <v>20169</v>
      </c>
      <c r="E4739" t="str">
        <f>"0100"</f>
        <v>0100</v>
      </c>
      <c r="F4739" t="s">
        <v>54</v>
      </c>
      <c r="G4739" t="str">
        <f t="shared" si="542"/>
        <v>17</v>
      </c>
      <c r="H4739" t="s">
        <v>55</v>
      </c>
      <c r="I4739" t="s">
        <v>56</v>
      </c>
      <c r="J4739" t="s">
        <v>20170</v>
      </c>
      <c r="K4739">
        <v>1</v>
      </c>
      <c r="L4739">
        <v>243487</v>
      </c>
      <c r="M4739">
        <v>5.59</v>
      </c>
      <c r="N4739" t="str">
        <f t="shared" si="543"/>
        <v>0000</v>
      </c>
      <c r="O4739">
        <v>4042</v>
      </c>
      <c r="P4739" t="s">
        <v>58</v>
      </c>
      <c r="Q4739" t="s">
        <v>20187</v>
      </c>
      <c r="R4739" t="s">
        <v>140</v>
      </c>
      <c r="T4739" t="s">
        <v>61</v>
      </c>
      <c r="V4739" t="s">
        <v>22665</v>
      </c>
      <c r="W4739">
        <v>291830</v>
      </c>
      <c r="X4739">
        <v>72110</v>
      </c>
      <c r="Y4739">
        <v>219720</v>
      </c>
      <c r="Z4739">
        <v>246733</v>
      </c>
      <c r="AA4739">
        <v>221733</v>
      </c>
      <c r="AB4739" t="s">
        <v>63</v>
      </c>
      <c r="AC4739" s="1">
        <v>42376</v>
      </c>
      <c r="AD4739">
        <v>235000</v>
      </c>
      <c r="AE4739">
        <v>2736</v>
      </c>
      <c r="AF4739">
        <v>789</v>
      </c>
      <c r="AG4739" t="s">
        <v>64</v>
      </c>
      <c r="AH4739" t="s">
        <v>76</v>
      </c>
      <c r="AI4739">
        <v>1</v>
      </c>
      <c r="AJ4739">
        <v>1999</v>
      </c>
      <c r="AK4739">
        <v>3</v>
      </c>
      <c r="AL4739">
        <v>2</v>
      </c>
      <c r="AN4739">
        <v>2331</v>
      </c>
      <c r="AO4739">
        <v>32</v>
      </c>
      <c r="AP4739" t="s">
        <v>63</v>
      </c>
      <c r="AQ4739" t="s">
        <v>66</v>
      </c>
      <c r="AR4739">
        <v>3611</v>
      </c>
      <c r="AW4739" t="s">
        <v>22666</v>
      </c>
      <c r="AX4739" t="s">
        <v>21967</v>
      </c>
      <c r="AY4739" t="s">
        <v>2566</v>
      </c>
      <c r="AZ4739" t="s">
        <v>70</v>
      </c>
    </row>
    <row r="4740" spans="1:52" x14ac:dyDescent="0.3">
      <c r="A4740">
        <v>2128682</v>
      </c>
      <c r="B4740" t="s">
        <v>22667</v>
      </c>
      <c r="C4740" t="str">
        <f t="shared" si="544"/>
        <v>7492</v>
      </c>
      <c r="D4740" t="s">
        <v>20169</v>
      </c>
      <c r="E4740" t="str">
        <f>"0000"</f>
        <v>0000</v>
      </c>
      <c r="F4740" t="s">
        <v>108</v>
      </c>
      <c r="G4740" t="str">
        <f t="shared" si="542"/>
        <v>17</v>
      </c>
      <c r="H4740" t="s">
        <v>55</v>
      </c>
      <c r="I4740" t="s">
        <v>56</v>
      </c>
      <c r="J4740" t="s">
        <v>20170</v>
      </c>
      <c r="K4740">
        <v>0</v>
      </c>
      <c r="L4740">
        <v>250919</v>
      </c>
      <c r="M4740">
        <v>5.76</v>
      </c>
      <c r="N4740" t="str">
        <f t="shared" si="543"/>
        <v>0000</v>
      </c>
      <c r="O4740">
        <v>4087</v>
      </c>
      <c r="P4740" t="s">
        <v>58</v>
      </c>
      <c r="Q4740" t="s">
        <v>22126</v>
      </c>
      <c r="R4740" t="s">
        <v>140</v>
      </c>
      <c r="T4740" t="s">
        <v>61</v>
      </c>
      <c r="V4740" t="s">
        <v>22668</v>
      </c>
      <c r="W4740">
        <v>74310</v>
      </c>
      <c r="X4740">
        <v>74310</v>
      </c>
      <c r="Y4740">
        <v>0</v>
      </c>
      <c r="Z4740">
        <v>74310</v>
      </c>
      <c r="AA4740">
        <v>74310</v>
      </c>
      <c r="AB4740" t="s">
        <v>72</v>
      </c>
      <c r="AC4740" s="1">
        <v>44083</v>
      </c>
      <c r="AD4740">
        <v>20000</v>
      </c>
      <c r="AE4740">
        <v>3091</v>
      </c>
      <c r="AF4740">
        <v>840</v>
      </c>
      <c r="AG4740" t="s">
        <v>103</v>
      </c>
      <c r="AH4740" t="s">
        <v>76</v>
      </c>
      <c r="AR4740">
        <v>0</v>
      </c>
      <c r="AW4740" t="s">
        <v>22669</v>
      </c>
      <c r="AY4740" t="s">
        <v>22670</v>
      </c>
      <c r="AZ4740" t="s">
        <v>70</v>
      </c>
    </row>
    <row r="4741" spans="1:52" x14ac:dyDescent="0.3">
      <c r="A4741">
        <v>2128755</v>
      </c>
      <c r="B4741" t="s">
        <v>22671</v>
      </c>
      <c r="C4741" t="str">
        <f t="shared" si="544"/>
        <v>7492</v>
      </c>
      <c r="D4741" t="s">
        <v>20169</v>
      </c>
      <c r="E4741" t="str">
        <f>"0100"</f>
        <v>0100</v>
      </c>
      <c r="F4741" t="s">
        <v>54</v>
      </c>
      <c r="G4741" t="str">
        <f>"20"</f>
        <v>20</v>
      </c>
      <c r="H4741" t="s">
        <v>55</v>
      </c>
      <c r="I4741" t="s">
        <v>56</v>
      </c>
      <c r="J4741" t="s">
        <v>20170</v>
      </c>
      <c r="K4741">
        <v>1</v>
      </c>
      <c r="L4741">
        <v>254491</v>
      </c>
      <c r="M4741">
        <v>5.84</v>
      </c>
      <c r="N4741" t="str">
        <f t="shared" si="543"/>
        <v>0000</v>
      </c>
      <c r="O4741">
        <v>4331</v>
      </c>
      <c r="P4741" t="s">
        <v>58</v>
      </c>
      <c r="Q4741" t="s">
        <v>22126</v>
      </c>
      <c r="R4741" t="s">
        <v>140</v>
      </c>
      <c r="T4741" t="s">
        <v>61</v>
      </c>
      <c r="V4741" t="s">
        <v>22672</v>
      </c>
      <c r="W4741">
        <v>253184</v>
      </c>
      <c r="X4741">
        <v>75370</v>
      </c>
      <c r="Y4741">
        <v>177814</v>
      </c>
      <c r="Z4741">
        <v>213505</v>
      </c>
      <c r="AA4741">
        <v>188505</v>
      </c>
      <c r="AB4741" t="s">
        <v>63</v>
      </c>
      <c r="AC4741" s="1">
        <v>41456</v>
      </c>
      <c r="AD4741">
        <v>210000</v>
      </c>
      <c r="AE4741">
        <v>2570</v>
      </c>
      <c r="AF4741">
        <v>1959</v>
      </c>
      <c r="AG4741" t="s">
        <v>64</v>
      </c>
      <c r="AH4741" t="s">
        <v>76</v>
      </c>
      <c r="AI4741">
        <v>1</v>
      </c>
      <c r="AJ4741">
        <v>1997</v>
      </c>
      <c r="AK4741">
        <v>3</v>
      </c>
      <c r="AL4741">
        <v>2</v>
      </c>
      <c r="AN4741">
        <v>1755</v>
      </c>
      <c r="AO4741">
        <v>32</v>
      </c>
      <c r="AP4741" t="s">
        <v>63</v>
      </c>
      <c r="AQ4741" t="s">
        <v>66</v>
      </c>
      <c r="AR4741">
        <v>2482</v>
      </c>
      <c r="AW4741" t="s">
        <v>22673</v>
      </c>
      <c r="AX4741" t="s">
        <v>22674</v>
      </c>
      <c r="AY4741" t="s">
        <v>22675</v>
      </c>
      <c r="AZ4741" t="s">
        <v>22676</v>
      </c>
    </row>
    <row r="4742" spans="1:52" x14ac:dyDescent="0.3">
      <c r="A4742">
        <v>2129158</v>
      </c>
      <c r="B4742" t="s">
        <v>22677</v>
      </c>
      <c r="C4742" t="str">
        <f t="shared" si="544"/>
        <v>7492</v>
      </c>
      <c r="D4742" t="s">
        <v>20169</v>
      </c>
      <c r="E4742" t="str">
        <f>"0000"</f>
        <v>0000</v>
      </c>
      <c r="F4742" t="s">
        <v>108</v>
      </c>
      <c r="G4742" t="str">
        <f>"20"</f>
        <v>20</v>
      </c>
      <c r="H4742" t="s">
        <v>55</v>
      </c>
      <c r="I4742" t="s">
        <v>56</v>
      </c>
      <c r="J4742" t="s">
        <v>20170</v>
      </c>
      <c r="K4742">
        <v>0</v>
      </c>
      <c r="L4742">
        <v>246428</v>
      </c>
      <c r="M4742">
        <v>5.66</v>
      </c>
      <c r="N4742" t="str">
        <f t="shared" si="543"/>
        <v>0000</v>
      </c>
      <c r="O4742">
        <v>4802</v>
      </c>
      <c r="P4742" t="s">
        <v>58</v>
      </c>
      <c r="Q4742" t="s">
        <v>22126</v>
      </c>
      <c r="R4742" t="s">
        <v>140</v>
      </c>
      <c r="T4742" t="s">
        <v>61</v>
      </c>
      <c r="V4742" t="s">
        <v>22678</v>
      </c>
      <c r="W4742">
        <v>72980</v>
      </c>
      <c r="X4742">
        <v>72980</v>
      </c>
      <c r="Y4742">
        <v>0</v>
      </c>
      <c r="Z4742">
        <v>72980</v>
      </c>
      <c r="AA4742">
        <v>72980</v>
      </c>
      <c r="AB4742" t="s">
        <v>72</v>
      </c>
      <c r="AC4742" s="1">
        <v>39539</v>
      </c>
      <c r="AD4742">
        <v>150000</v>
      </c>
      <c r="AE4742">
        <v>2213</v>
      </c>
      <c r="AF4742">
        <v>819</v>
      </c>
      <c r="AG4742" t="s">
        <v>103</v>
      </c>
      <c r="AH4742" t="s">
        <v>76</v>
      </c>
      <c r="AR4742">
        <v>0</v>
      </c>
      <c r="AW4742" t="s">
        <v>21955</v>
      </c>
      <c r="AX4742" t="s">
        <v>22679</v>
      </c>
      <c r="AY4742" t="s">
        <v>22680</v>
      </c>
      <c r="AZ4742" t="s">
        <v>21958</v>
      </c>
    </row>
    <row r="4743" spans="1:52" x14ac:dyDescent="0.3">
      <c r="A4743">
        <v>2129379</v>
      </c>
      <c r="B4743" t="s">
        <v>22681</v>
      </c>
      <c r="C4743" t="str">
        <f t="shared" si="544"/>
        <v>7492</v>
      </c>
      <c r="D4743" t="s">
        <v>20169</v>
      </c>
      <c r="E4743" t="str">
        <f>"0100"</f>
        <v>0100</v>
      </c>
      <c r="F4743" t="s">
        <v>54</v>
      </c>
      <c r="G4743" t="str">
        <f>"20"</f>
        <v>20</v>
      </c>
      <c r="H4743" t="s">
        <v>55</v>
      </c>
      <c r="I4743" t="s">
        <v>56</v>
      </c>
      <c r="J4743" t="s">
        <v>20170</v>
      </c>
      <c r="K4743">
        <v>1</v>
      </c>
      <c r="L4743">
        <v>276529</v>
      </c>
      <c r="M4743">
        <v>6.35</v>
      </c>
      <c r="N4743" t="str">
        <f t="shared" si="543"/>
        <v>0000</v>
      </c>
      <c r="O4743">
        <v>4440</v>
      </c>
      <c r="P4743" t="s">
        <v>58</v>
      </c>
      <c r="Q4743" t="s">
        <v>22126</v>
      </c>
      <c r="R4743" t="s">
        <v>140</v>
      </c>
      <c r="T4743" t="s">
        <v>61</v>
      </c>
      <c r="V4743" t="s">
        <v>22682</v>
      </c>
      <c r="W4743">
        <v>321764</v>
      </c>
      <c r="X4743">
        <v>81890</v>
      </c>
      <c r="Y4743">
        <v>239874</v>
      </c>
      <c r="Z4743">
        <v>239155</v>
      </c>
      <c r="AA4743">
        <v>214155</v>
      </c>
      <c r="AB4743" t="s">
        <v>63</v>
      </c>
      <c r="AC4743" s="1">
        <v>35947</v>
      </c>
      <c r="AD4743">
        <v>29000</v>
      </c>
      <c r="AE4743">
        <v>1254</v>
      </c>
      <c r="AF4743">
        <v>1147</v>
      </c>
      <c r="AG4743" t="s">
        <v>103</v>
      </c>
      <c r="AH4743" t="s">
        <v>76</v>
      </c>
      <c r="AI4743">
        <v>1</v>
      </c>
      <c r="AJ4743">
        <v>2000</v>
      </c>
      <c r="AK4743">
        <v>4</v>
      </c>
      <c r="AL4743">
        <v>3</v>
      </c>
      <c r="AN4743">
        <v>2771</v>
      </c>
      <c r="AO4743">
        <v>32</v>
      </c>
      <c r="AP4743" t="s">
        <v>63</v>
      </c>
      <c r="AQ4743" t="s">
        <v>66</v>
      </c>
      <c r="AR4743">
        <v>3610</v>
      </c>
      <c r="AW4743" t="s">
        <v>22683</v>
      </c>
      <c r="AX4743" t="s">
        <v>22684</v>
      </c>
      <c r="AY4743" t="s">
        <v>22685</v>
      </c>
      <c r="AZ4743" t="s">
        <v>70</v>
      </c>
    </row>
    <row r="4744" spans="1:52" x14ac:dyDescent="0.3">
      <c r="A4744">
        <v>2129883</v>
      </c>
      <c r="B4744" t="s">
        <v>22686</v>
      </c>
      <c r="C4744" t="str">
        <f t="shared" si="544"/>
        <v>7492</v>
      </c>
      <c r="D4744" t="s">
        <v>20169</v>
      </c>
      <c r="E4744" t="str">
        <f>"0000"</f>
        <v>0000</v>
      </c>
      <c r="F4744" t="s">
        <v>108</v>
      </c>
      <c r="G4744" t="str">
        <f>"20"</f>
        <v>20</v>
      </c>
      <c r="H4744" t="s">
        <v>55</v>
      </c>
      <c r="I4744" t="s">
        <v>56</v>
      </c>
      <c r="J4744" t="s">
        <v>20170</v>
      </c>
      <c r="K4744">
        <v>0</v>
      </c>
      <c r="L4744">
        <v>240249</v>
      </c>
      <c r="M4744">
        <v>5.52</v>
      </c>
      <c r="N4744" t="str">
        <f t="shared" si="543"/>
        <v>0000</v>
      </c>
      <c r="O4744">
        <v>4136</v>
      </c>
      <c r="P4744" t="s">
        <v>58</v>
      </c>
      <c r="Q4744" t="s">
        <v>22126</v>
      </c>
      <c r="R4744" t="s">
        <v>140</v>
      </c>
      <c r="T4744" t="s">
        <v>61</v>
      </c>
      <c r="V4744" t="s">
        <v>22687</v>
      </c>
      <c r="W4744">
        <v>71150</v>
      </c>
      <c r="X4744">
        <v>71150</v>
      </c>
      <c r="Y4744">
        <v>0</v>
      </c>
      <c r="Z4744">
        <v>71150</v>
      </c>
      <c r="AA4744">
        <v>71150</v>
      </c>
      <c r="AB4744" t="s">
        <v>72</v>
      </c>
      <c r="AC4744" s="1">
        <v>36861</v>
      </c>
      <c r="AD4744">
        <v>44000</v>
      </c>
      <c r="AE4744">
        <v>1401</v>
      </c>
      <c r="AF4744">
        <v>754</v>
      </c>
      <c r="AG4744" t="s">
        <v>103</v>
      </c>
      <c r="AH4744" t="s">
        <v>76</v>
      </c>
      <c r="AR4744">
        <v>0</v>
      </c>
      <c r="AW4744" t="s">
        <v>22688</v>
      </c>
      <c r="AY4744" t="s">
        <v>22689</v>
      </c>
      <c r="AZ4744" t="s">
        <v>1487</v>
      </c>
    </row>
    <row r="4745" spans="1:52" x14ac:dyDescent="0.3">
      <c r="A4745">
        <v>2130211</v>
      </c>
      <c r="B4745" t="s">
        <v>22690</v>
      </c>
      <c r="C4745" t="str">
        <f t="shared" si="544"/>
        <v>7492</v>
      </c>
      <c r="D4745" t="s">
        <v>20169</v>
      </c>
      <c r="E4745" t="str">
        <f>"0100"</f>
        <v>0100</v>
      </c>
      <c r="F4745" t="s">
        <v>54</v>
      </c>
      <c r="G4745" t="str">
        <f t="shared" ref="G4745:G4757" si="545">"17"</f>
        <v>17</v>
      </c>
      <c r="H4745" t="s">
        <v>55</v>
      </c>
      <c r="I4745" t="s">
        <v>56</v>
      </c>
      <c r="J4745" t="s">
        <v>20170</v>
      </c>
      <c r="K4745">
        <v>1</v>
      </c>
      <c r="L4745">
        <v>261792</v>
      </c>
      <c r="M4745">
        <v>6.01</v>
      </c>
      <c r="N4745" t="str">
        <f t="shared" si="543"/>
        <v>0000</v>
      </c>
      <c r="O4745">
        <v>4059</v>
      </c>
      <c r="P4745" t="s">
        <v>58</v>
      </c>
      <c r="Q4745" t="s">
        <v>20187</v>
      </c>
      <c r="R4745" t="s">
        <v>140</v>
      </c>
      <c r="T4745" t="s">
        <v>61</v>
      </c>
      <c r="V4745" t="s">
        <v>22691</v>
      </c>
      <c r="W4745">
        <v>427647</v>
      </c>
      <c r="X4745">
        <v>77530</v>
      </c>
      <c r="Y4745">
        <v>350117</v>
      </c>
      <c r="Z4745">
        <v>319705</v>
      </c>
      <c r="AA4745">
        <v>294705</v>
      </c>
      <c r="AB4745" t="s">
        <v>63</v>
      </c>
      <c r="AC4745" s="1">
        <v>34973</v>
      </c>
      <c r="AD4745">
        <v>35300</v>
      </c>
      <c r="AE4745">
        <v>1103</v>
      </c>
      <c r="AF4745">
        <v>1344</v>
      </c>
      <c r="AG4745" t="s">
        <v>103</v>
      </c>
      <c r="AH4745" t="s">
        <v>76</v>
      </c>
      <c r="AI4745">
        <v>1</v>
      </c>
      <c r="AJ4745">
        <v>2001</v>
      </c>
      <c r="AK4745">
        <v>4</v>
      </c>
      <c r="AL4745">
        <v>4</v>
      </c>
      <c r="AM4745">
        <v>1</v>
      </c>
      <c r="AN4745">
        <v>3571</v>
      </c>
      <c r="AO4745">
        <v>32</v>
      </c>
      <c r="AP4745" t="s">
        <v>63</v>
      </c>
      <c r="AQ4745" t="s">
        <v>66</v>
      </c>
      <c r="AR4745">
        <v>5123</v>
      </c>
      <c r="AW4745" t="s">
        <v>22692</v>
      </c>
      <c r="AX4745" t="s">
        <v>22693</v>
      </c>
      <c r="AY4745" t="s">
        <v>22694</v>
      </c>
      <c r="AZ4745" t="s">
        <v>70</v>
      </c>
    </row>
    <row r="4746" spans="1:52" x14ac:dyDescent="0.3">
      <c r="A4746">
        <v>2130351</v>
      </c>
      <c r="B4746" t="s">
        <v>22695</v>
      </c>
      <c r="C4746" t="str">
        <f t="shared" si="544"/>
        <v>7492</v>
      </c>
      <c r="D4746" t="s">
        <v>20169</v>
      </c>
      <c r="E4746" t="str">
        <f>"0000"</f>
        <v>0000</v>
      </c>
      <c r="F4746" t="s">
        <v>108</v>
      </c>
      <c r="G4746" t="str">
        <f t="shared" si="545"/>
        <v>17</v>
      </c>
      <c r="H4746" t="s">
        <v>55</v>
      </c>
      <c r="I4746" t="s">
        <v>56</v>
      </c>
      <c r="J4746" t="s">
        <v>20170</v>
      </c>
      <c r="K4746">
        <v>0</v>
      </c>
      <c r="L4746">
        <v>269928</v>
      </c>
      <c r="M4746">
        <v>6.2</v>
      </c>
      <c r="N4746" t="str">
        <f t="shared" si="543"/>
        <v>0000</v>
      </c>
      <c r="O4746">
        <v>4147</v>
      </c>
      <c r="P4746" t="s">
        <v>58</v>
      </c>
      <c r="Q4746" t="s">
        <v>22613</v>
      </c>
      <c r="R4746" t="s">
        <v>82</v>
      </c>
      <c r="T4746" t="s">
        <v>61</v>
      </c>
      <c r="V4746" t="s">
        <v>22696</v>
      </c>
      <c r="W4746">
        <v>79940</v>
      </c>
      <c r="X4746">
        <v>79940</v>
      </c>
      <c r="Y4746">
        <v>0</v>
      </c>
      <c r="Z4746">
        <v>79940</v>
      </c>
      <c r="AA4746">
        <v>79940</v>
      </c>
      <c r="AB4746" t="s">
        <v>72</v>
      </c>
      <c r="AR4746">
        <v>0</v>
      </c>
      <c r="AW4746" t="s">
        <v>22697</v>
      </c>
      <c r="AY4746" t="s">
        <v>22698</v>
      </c>
      <c r="AZ4746" t="s">
        <v>22699</v>
      </c>
    </row>
    <row r="4747" spans="1:52" x14ac:dyDescent="0.3">
      <c r="A4747">
        <v>2130709</v>
      </c>
      <c r="B4747" t="s">
        <v>22700</v>
      </c>
      <c r="C4747" t="str">
        <f t="shared" si="544"/>
        <v>7492</v>
      </c>
      <c r="D4747" t="s">
        <v>20169</v>
      </c>
      <c r="E4747" t="str">
        <f>"0000"</f>
        <v>0000</v>
      </c>
      <c r="F4747" t="s">
        <v>108</v>
      </c>
      <c r="G4747" t="str">
        <f t="shared" si="545"/>
        <v>17</v>
      </c>
      <c r="H4747" t="s">
        <v>55</v>
      </c>
      <c r="I4747" t="s">
        <v>56</v>
      </c>
      <c r="J4747" t="s">
        <v>20170</v>
      </c>
      <c r="K4747">
        <v>0</v>
      </c>
      <c r="L4747">
        <v>247322</v>
      </c>
      <c r="M4747">
        <v>5.68</v>
      </c>
      <c r="N4747" t="str">
        <f t="shared" si="543"/>
        <v>0000</v>
      </c>
      <c r="O4747">
        <v>4157</v>
      </c>
      <c r="P4747" t="s">
        <v>58</v>
      </c>
      <c r="Q4747" t="s">
        <v>20187</v>
      </c>
      <c r="R4747" t="s">
        <v>140</v>
      </c>
      <c r="T4747" t="s">
        <v>61</v>
      </c>
      <c r="V4747" t="s">
        <v>22701</v>
      </c>
      <c r="W4747">
        <v>73240</v>
      </c>
      <c r="X4747">
        <v>73240</v>
      </c>
      <c r="Y4747">
        <v>0</v>
      </c>
      <c r="Z4747">
        <v>73240</v>
      </c>
      <c r="AA4747">
        <v>73240</v>
      </c>
      <c r="AB4747" t="s">
        <v>72</v>
      </c>
      <c r="AC4747" s="1">
        <v>35827</v>
      </c>
      <c r="AD4747">
        <v>35000</v>
      </c>
      <c r="AE4747">
        <v>1227</v>
      </c>
      <c r="AF4747">
        <v>2216</v>
      </c>
      <c r="AG4747" t="s">
        <v>103</v>
      </c>
      <c r="AH4747" t="s">
        <v>76</v>
      </c>
      <c r="AR4747">
        <v>0</v>
      </c>
      <c r="AW4747" t="s">
        <v>22702</v>
      </c>
      <c r="AY4747" t="s">
        <v>22703</v>
      </c>
      <c r="AZ4747" t="s">
        <v>22704</v>
      </c>
    </row>
    <row r="4748" spans="1:52" x14ac:dyDescent="0.3">
      <c r="A4748">
        <v>2127261</v>
      </c>
      <c r="B4748" t="s">
        <v>22705</v>
      </c>
      <c r="C4748" t="str">
        <f t="shared" si="544"/>
        <v>7492</v>
      </c>
      <c r="D4748" t="s">
        <v>20169</v>
      </c>
      <c r="E4748" t="str">
        <f t="shared" ref="E4748:E4755" si="546">"0100"</f>
        <v>0100</v>
      </c>
      <c r="F4748" t="s">
        <v>54</v>
      </c>
      <c r="G4748" t="str">
        <f t="shared" si="545"/>
        <v>17</v>
      </c>
      <c r="H4748" t="s">
        <v>55</v>
      </c>
      <c r="I4748" t="s">
        <v>56</v>
      </c>
      <c r="J4748" t="s">
        <v>20170</v>
      </c>
      <c r="K4748">
        <v>1</v>
      </c>
      <c r="L4748">
        <v>309686</v>
      </c>
      <c r="M4748">
        <v>7.11</v>
      </c>
      <c r="N4748" t="str">
        <f t="shared" si="543"/>
        <v>0000</v>
      </c>
      <c r="O4748">
        <v>3274</v>
      </c>
      <c r="P4748" t="s">
        <v>72</v>
      </c>
      <c r="Q4748" t="s">
        <v>22171</v>
      </c>
      <c r="R4748" t="s">
        <v>140</v>
      </c>
      <c r="T4748" t="s">
        <v>61</v>
      </c>
      <c r="V4748" t="s">
        <v>22706</v>
      </c>
      <c r="W4748">
        <v>369227</v>
      </c>
      <c r="X4748">
        <v>91710</v>
      </c>
      <c r="Y4748">
        <v>277517</v>
      </c>
      <c r="Z4748">
        <v>345455</v>
      </c>
      <c r="AA4748">
        <v>320455</v>
      </c>
      <c r="AB4748" t="s">
        <v>63</v>
      </c>
      <c r="AC4748" s="1">
        <v>41955</v>
      </c>
      <c r="AD4748">
        <v>85000</v>
      </c>
      <c r="AE4748">
        <v>2657</v>
      </c>
      <c r="AF4748">
        <v>146</v>
      </c>
      <c r="AG4748" t="s">
        <v>103</v>
      </c>
      <c r="AH4748" t="s">
        <v>76</v>
      </c>
      <c r="AI4748">
        <v>1</v>
      </c>
      <c r="AJ4748">
        <v>2016</v>
      </c>
      <c r="AK4748">
        <v>3</v>
      </c>
      <c r="AL4748">
        <v>2</v>
      </c>
      <c r="AN4748">
        <v>2490</v>
      </c>
      <c r="AO4748">
        <v>32</v>
      </c>
      <c r="AP4748" t="s">
        <v>72</v>
      </c>
      <c r="AQ4748" t="s">
        <v>66</v>
      </c>
      <c r="AR4748">
        <v>3586</v>
      </c>
      <c r="AW4748" t="s">
        <v>22707</v>
      </c>
      <c r="AX4748" t="s">
        <v>22708</v>
      </c>
      <c r="AY4748" t="s">
        <v>22709</v>
      </c>
      <c r="AZ4748" t="s">
        <v>70</v>
      </c>
    </row>
    <row r="4749" spans="1:52" x14ac:dyDescent="0.3">
      <c r="A4749">
        <v>2127384</v>
      </c>
      <c r="B4749" t="s">
        <v>22710</v>
      </c>
      <c r="C4749" t="str">
        <f t="shared" si="544"/>
        <v>7492</v>
      </c>
      <c r="D4749" t="s">
        <v>20169</v>
      </c>
      <c r="E4749" t="str">
        <f t="shared" si="546"/>
        <v>0100</v>
      </c>
      <c r="F4749" t="s">
        <v>54</v>
      </c>
      <c r="G4749" t="str">
        <f t="shared" si="545"/>
        <v>17</v>
      </c>
      <c r="H4749" t="s">
        <v>55</v>
      </c>
      <c r="I4749" t="s">
        <v>56</v>
      </c>
      <c r="J4749" t="s">
        <v>20170</v>
      </c>
      <c r="K4749">
        <v>1</v>
      </c>
      <c r="L4749">
        <v>247069</v>
      </c>
      <c r="M4749">
        <v>5.67</v>
      </c>
      <c r="N4749" t="str">
        <f t="shared" si="543"/>
        <v>0000</v>
      </c>
      <c r="O4749">
        <v>4833</v>
      </c>
      <c r="P4749" t="s">
        <v>58</v>
      </c>
      <c r="Q4749" t="s">
        <v>20187</v>
      </c>
      <c r="R4749" t="s">
        <v>140</v>
      </c>
      <c r="T4749" t="s">
        <v>61</v>
      </c>
      <c r="V4749" t="s">
        <v>22711</v>
      </c>
      <c r="W4749">
        <v>363430</v>
      </c>
      <c r="X4749">
        <v>73170</v>
      </c>
      <c r="Y4749">
        <v>290260</v>
      </c>
      <c r="Z4749">
        <v>292895</v>
      </c>
      <c r="AA4749">
        <v>267895</v>
      </c>
      <c r="AB4749" t="s">
        <v>63</v>
      </c>
      <c r="AC4749" s="1">
        <v>36100</v>
      </c>
      <c r="AD4749">
        <v>36000</v>
      </c>
      <c r="AE4749">
        <v>1275</v>
      </c>
      <c r="AF4749">
        <v>1408</v>
      </c>
      <c r="AG4749" t="s">
        <v>103</v>
      </c>
      <c r="AH4749" t="s">
        <v>76</v>
      </c>
      <c r="AI4749">
        <v>1</v>
      </c>
      <c r="AJ4749">
        <v>2000</v>
      </c>
      <c r="AK4749">
        <v>3</v>
      </c>
      <c r="AL4749">
        <v>3</v>
      </c>
      <c r="AN4749">
        <v>2927</v>
      </c>
      <c r="AO4749">
        <v>32</v>
      </c>
      <c r="AP4749" t="s">
        <v>63</v>
      </c>
      <c r="AQ4749" t="s">
        <v>66</v>
      </c>
      <c r="AR4749">
        <v>4318</v>
      </c>
      <c r="AW4749" t="s">
        <v>22712</v>
      </c>
      <c r="AX4749" t="s">
        <v>22713</v>
      </c>
      <c r="AY4749" t="s">
        <v>22714</v>
      </c>
      <c r="AZ4749" t="s">
        <v>70</v>
      </c>
    </row>
    <row r="4750" spans="1:52" x14ac:dyDescent="0.3">
      <c r="A4750">
        <v>2127856</v>
      </c>
      <c r="B4750" t="s">
        <v>22715</v>
      </c>
      <c r="C4750" t="str">
        <f t="shared" si="544"/>
        <v>7492</v>
      </c>
      <c r="D4750" t="s">
        <v>20169</v>
      </c>
      <c r="E4750" t="str">
        <f t="shared" si="546"/>
        <v>0100</v>
      </c>
      <c r="F4750" t="s">
        <v>54</v>
      </c>
      <c r="G4750" t="str">
        <f t="shared" si="545"/>
        <v>17</v>
      </c>
      <c r="H4750" t="s">
        <v>55</v>
      </c>
      <c r="I4750" t="s">
        <v>56</v>
      </c>
      <c r="J4750" t="s">
        <v>20170</v>
      </c>
      <c r="K4750">
        <v>1</v>
      </c>
      <c r="L4750">
        <v>239999</v>
      </c>
      <c r="M4750">
        <v>5.51</v>
      </c>
      <c r="N4750" t="str">
        <f t="shared" si="543"/>
        <v>0000</v>
      </c>
      <c r="O4750">
        <v>4521</v>
      </c>
      <c r="P4750" t="s">
        <v>58</v>
      </c>
      <c r="Q4750" t="s">
        <v>22629</v>
      </c>
      <c r="R4750" t="s">
        <v>82</v>
      </c>
      <c r="T4750" t="s">
        <v>61</v>
      </c>
      <c r="V4750" t="s">
        <v>22716</v>
      </c>
      <c r="W4750">
        <v>497750</v>
      </c>
      <c r="X4750">
        <v>71070</v>
      </c>
      <c r="Y4750">
        <v>426680</v>
      </c>
      <c r="Z4750">
        <v>387074</v>
      </c>
      <c r="AA4750">
        <v>362074</v>
      </c>
      <c r="AB4750" t="s">
        <v>63</v>
      </c>
      <c r="AC4750" s="1">
        <v>37288</v>
      </c>
      <c r="AD4750">
        <v>50000</v>
      </c>
      <c r="AE4750">
        <v>1488</v>
      </c>
      <c r="AF4750">
        <v>2463</v>
      </c>
      <c r="AG4750" t="s">
        <v>103</v>
      </c>
      <c r="AH4750" t="s">
        <v>76</v>
      </c>
      <c r="AI4750">
        <v>1</v>
      </c>
      <c r="AJ4750">
        <v>2004</v>
      </c>
      <c r="AK4750">
        <v>6</v>
      </c>
      <c r="AL4750">
        <v>4</v>
      </c>
      <c r="AN4750">
        <v>4313</v>
      </c>
      <c r="AO4750">
        <v>32</v>
      </c>
      <c r="AP4750" t="s">
        <v>63</v>
      </c>
      <c r="AQ4750" t="s">
        <v>66</v>
      </c>
      <c r="AR4750">
        <v>6633</v>
      </c>
      <c r="AW4750" t="s">
        <v>22717</v>
      </c>
      <c r="AX4750" t="s">
        <v>22718</v>
      </c>
      <c r="AY4750" t="s">
        <v>22719</v>
      </c>
      <c r="AZ4750" t="s">
        <v>70</v>
      </c>
    </row>
    <row r="4751" spans="1:52" x14ac:dyDescent="0.3">
      <c r="A4751">
        <v>2127970</v>
      </c>
      <c r="B4751" t="s">
        <v>22720</v>
      </c>
      <c r="C4751" t="str">
        <f t="shared" si="544"/>
        <v>7492</v>
      </c>
      <c r="D4751" t="s">
        <v>20169</v>
      </c>
      <c r="E4751" t="str">
        <f t="shared" si="546"/>
        <v>0100</v>
      </c>
      <c r="F4751" t="s">
        <v>54</v>
      </c>
      <c r="G4751" t="str">
        <f t="shared" si="545"/>
        <v>17</v>
      </c>
      <c r="H4751" t="s">
        <v>55</v>
      </c>
      <c r="I4751" t="s">
        <v>56</v>
      </c>
      <c r="J4751" t="s">
        <v>20170</v>
      </c>
      <c r="K4751">
        <v>1</v>
      </c>
      <c r="L4751">
        <v>257865</v>
      </c>
      <c r="M4751">
        <v>5.92</v>
      </c>
      <c r="N4751" t="str">
        <f t="shared" si="543"/>
        <v>0000</v>
      </c>
      <c r="O4751">
        <v>3673</v>
      </c>
      <c r="P4751" t="s">
        <v>72</v>
      </c>
      <c r="Q4751" t="s">
        <v>22171</v>
      </c>
      <c r="R4751" t="s">
        <v>140</v>
      </c>
      <c r="T4751" t="s">
        <v>61</v>
      </c>
      <c r="V4751" t="s">
        <v>22721</v>
      </c>
      <c r="W4751">
        <v>370947</v>
      </c>
      <c r="X4751">
        <v>76370</v>
      </c>
      <c r="Y4751">
        <v>294577</v>
      </c>
      <c r="Z4751">
        <v>255232</v>
      </c>
      <c r="AA4751">
        <v>230232</v>
      </c>
      <c r="AB4751" t="s">
        <v>63</v>
      </c>
      <c r="AC4751" s="1">
        <v>36557</v>
      </c>
      <c r="AD4751">
        <v>37000</v>
      </c>
      <c r="AE4751">
        <v>1349</v>
      </c>
      <c r="AF4751">
        <v>412</v>
      </c>
      <c r="AG4751" t="s">
        <v>103</v>
      </c>
      <c r="AH4751" t="s">
        <v>76</v>
      </c>
      <c r="AI4751">
        <v>1</v>
      </c>
      <c r="AJ4751">
        <v>2000</v>
      </c>
      <c r="AK4751">
        <v>3</v>
      </c>
      <c r="AL4751">
        <v>3</v>
      </c>
      <c r="AN4751">
        <v>3313</v>
      </c>
      <c r="AO4751">
        <v>46</v>
      </c>
      <c r="AP4751" t="s">
        <v>63</v>
      </c>
      <c r="AQ4751" t="s">
        <v>66</v>
      </c>
      <c r="AR4751">
        <v>4595</v>
      </c>
      <c r="AW4751" t="s">
        <v>22722</v>
      </c>
      <c r="AX4751" t="s">
        <v>22723</v>
      </c>
      <c r="AY4751" t="s">
        <v>22724</v>
      </c>
      <c r="AZ4751" t="s">
        <v>70</v>
      </c>
    </row>
    <row r="4752" spans="1:52" x14ac:dyDescent="0.3">
      <c r="A4752">
        <v>2128089</v>
      </c>
      <c r="B4752" t="s">
        <v>22725</v>
      </c>
      <c r="C4752" t="str">
        <f t="shared" si="544"/>
        <v>7492</v>
      </c>
      <c r="D4752" t="s">
        <v>20169</v>
      </c>
      <c r="E4752" t="str">
        <f t="shared" si="546"/>
        <v>0100</v>
      </c>
      <c r="F4752" t="s">
        <v>54</v>
      </c>
      <c r="G4752" t="str">
        <f t="shared" si="545"/>
        <v>17</v>
      </c>
      <c r="H4752" t="s">
        <v>55</v>
      </c>
      <c r="I4752" t="s">
        <v>56</v>
      </c>
      <c r="J4752" t="s">
        <v>20170</v>
      </c>
      <c r="K4752">
        <v>1</v>
      </c>
      <c r="L4752">
        <v>132649</v>
      </c>
      <c r="M4752">
        <v>3.05</v>
      </c>
      <c r="N4752" t="str">
        <f t="shared" si="543"/>
        <v>0000</v>
      </c>
      <c r="O4752">
        <v>4453</v>
      </c>
      <c r="P4752" t="s">
        <v>58</v>
      </c>
      <c r="Q4752" t="s">
        <v>22726</v>
      </c>
      <c r="R4752" t="s">
        <v>719</v>
      </c>
      <c r="T4752" t="s">
        <v>61</v>
      </c>
      <c r="V4752" t="s">
        <v>22727</v>
      </c>
      <c r="W4752">
        <v>31060</v>
      </c>
      <c r="X4752">
        <v>31060</v>
      </c>
      <c r="Y4752">
        <v>0</v>
      </c>
      <c r="Z4752">
        <v>31060</v>
      </c>
      <c r="AA4752">
        <v>31060</v>
      </c>
      <c r="AB4752" t="s">
        <v>63</v>
      </c>
      <c r="AC4752" s="1">
        <v>42452</v>
      </c>
      <c r="AD4752">
        <v>43000</v>
      </c>
      <c r="AE4752">
        <v>2748</v>
      </c>
      <c r="AF4752">
        <v>791</v>
      </c>
      <c r="AG4752" t="s">
        <v>103</v>
      </c>
      <c r="AH4752" t="s">
        <v>76</v>
      </c>
      <c r="AI4752">
        <v>1</v>
      </c>
      <c r="AJ4752">
        <v>2020</v>
      </c>
      <c r="AK4752">
        <v>3</v>
      </c>
      <c r="AL4752">
        <v>2</v>
      </c>
      <c r="AN4752">
        <v>2328</v>
      </c>
      <c r="AO4752">
        <v>32</v>
      </c>
      <c r="AP4752" t="s">
        <v>63</v>
      </c>
      <c r="AQ4752" t="s">
        <v>66</v>
      </c>
      <c r="AR4752">
        <v>3440</v>
      </c>
      <c r="AW4752" t="s">
        <v>22728</v>
      </c>
      <c r="AX4752" t="s">
        <v>22729</v>
      </c>
      <c r="AY4752" t="s">
        <v>22730</v>
      </c>
      <c r="AZ4752" t="s">
        <v>70</v>
      </c>
    </row>
    <row r="4753" spans="1:52" x14ac:dyDescent="0.3">
      <c r="A4753">
        <v>2128101</v>
      </c>
      <c r="B4753" t="s">
        <v>22731</v>
      </c>
      <c r="C4753" t="str">
        <f t="shared" si="544"/>
        <v>7492</v>
      </c>
      <c r="D4753" t="s">
        <v>20169</v>
      </c>
      <c r="E4753" t="str">
        <f t="shared" si="546"/>
        <v>0100</v>
      </c>
      <c r="F4753" t="s">
        <v>54</v>
      </c>
      <c r="G4753" t="str">
        <f t="shared" si="545"/>
        <v>17</v>
      </c>
      <c r="H4753" t="s">
        <v>55</v>
      </c>
      <c r="I4753" t="s">
        <v>56</v>
      </c>
      <c r="J4753" t="s">
        <v>20170</v>
      </c>
      <c r="K4753">
        <v>1</v>
      </c>
      <c r="L4753">
        <v>144841</v>
      </c>
      <c r="M4753">
        <v>3.33</v>
      </c>
      <c r="N4753" t="str">
        <f t="shared" si="543"/>
        <v>0000</v>
      </c>
      <c r="O4753">
        <v>4490</v>
      </c>
      <c r="P4753" t="s">
        <v>58</v>
      </c>
      <c r="Q4753" t="s">
        <v>22726</v>
      </c>
      <c r="R4753" t="s">
        <v>719</v>
      </c>
      <c r="T4753" t="s">
        <v>61</v>
      </c>
      <c r="V4753" t="s">
        <v>22732</v>
      </c>
      <c r="W4753">
        <v>297450</v>
      </c>
      <c r="X4753">
        <v>33920</v>
      </c>
      <c r="Y4753">
        <v>263530</v>
      </c>
      <c r="Z4753">
        <v>205041</v>
      </c>
      <c r="AA4753">
        <v>180041</v>
      </c>
      <c r="AB4753" t="s">
        <v>63</v>
      </c>
      <c r="AC4753" s="1">
        <v>42331</v>
      </c>
      <c r="AD4753">
        <v>305000</v>
      </c>
      <c r="AE4753">
        <v>2726</v>
      </c>
      <c r="AF4753">
        <v>358</v>
      </c>
      <c r="AG4753" t="s">
        <v>64</v>
      </c>
      <c r="AH4753" t="s">
        <v>76</v>
      </c>
      <c r="AI4753">
        <v>1</v>
      </c>
      <c r="AJ4753">
        <v>1993</v>
      </c>
      <c r="AK4753">
        <v>4</v>
      </c>
      <c r="AL4753">
        <v>2</v>
      </c>
      <c r="AM4753">
        <v>1</v>
      </c>
      <c r="AN4753">
        <v>2786</v>
      </c>
      <c r="AO4753">
        <v>32</v>
      </c>
      <c r="AP4753" t="s">
        <v>63</v>
      </c>
      <c r="AQ4753" t="s">
        <v>66</v>
      </c>
      <c r="AR4753">
        <v>4591</v>
      </c>
      <c r="AW4753" t="s">
        <v>22733</v>
      </c>
      <c r="AX4753" t="s">
        <v>22734</v>
      </c>
      <c r="AY4753" t="s">
        <v>22735</v>
      </c>
      <c r="AZ4753" t="s">
        <v>70</v>
      </c>
    </row>
    <row r="4754" spans="1:52" x14ac:dyDescent="0.3">
      <c r="A4754">
        <v>2128127</v>
      </c>
      <c r="B4754" t="s">
        <v>22736</v>
      </c>
      <c r="C4754" t="str">
        <f t="shared" si="544"/>
        <v>7492</v>
      </c>
      <c r="D4754" t="s">
        <v>20169</v>
      </c>
      <c r="E4754" t="str">
        <f t="shared" si="546"/>
        <v>0100</v>
      </c>
      <c r="F4754" t="s">
        <v>54</v>
      </c>
      <c r="G4754" t="str">
        <f t="shared" si="545"/>
        <v>17</v>
      </c>
      <c r="H4754" t="s">
        <v>55</v>
      </c>
      <c r="I4754" t="s">
        <v>56</v>
      </c>
      <c r="J4754" t="s">
        <v>20170</v>
      </c>
      <c r="K4754">
        <v>1</v>
      </c>
      <c r="L4754">
        <v>161421</v>
      </c>
      <c r="M4754">
        <v>3.71</v>
      </c>
      <c r="N4754" t="str">
        <f t="shared" si="543"/>
        <v>0000</v>
      </c>
      <c r="O4754">
        <v>4467</v>
      </c>
      <c r="P4754" t="s">
        <v>58</v>
      </c>
      <c r="Q4754" t="s">
        <v>4583</v>
      </c>
      <c r="R4754" t="s">
        <v>266</v>
      </c>
      <c r="T4754" t="s">
        <v>61</v>
      </c>
      <c r="V4754" t="s">
        <v>22737</v>
      </c>
      <c r="W4754">
        <v>265943</v>
      </c>
      <c r="X4754">
        <v>37800</v>
      </c>
      <c r="Y4754">
        <v>228143</v>
      </c>
      <c r="Z4754">
        <v>210140</v>
      </c>
      <c r="AA4754">
        <v>185140</v>
      </c>
      <c r="AB4754" t="s">
        <v>63</v>
      </c>
      <c r="AC4754" s="1">
        <v>35247</v>
      </c>
      <c r="AD4754">
        <v>21000</v>
      </c>
      <c r="AE4754">
        <v>1144</v>
      </c>
      <c r="AF4754">
        <v>1035</v>
      </c>
      <c r="AG4754" t="s">
        <v>103</v>
      </c>
      <c r="AH4754" t="s">
        <v>76</v>
      </c>
      <c r="AI4754">
        <v>1</v>
      </c>
      <c r="AJ4754">
        <v>1997</v>
      </c>
      <c r="AK4754">
        <v>3</v>
      </c>
      <c r="AL4754">
        <v>2</v>
      </c>
      <c r="AN4754">
        <v>2166</v>
      </c>
      <c r="AO4754">
        <v>32</v>
      </c>
      <c r="AP4754" t="s">
        <v>63</v>
      </c>
      <c r="AQ4754" t="s">
        <v>66</v>
      </c>
      <c r="AR4754">
        <v>3272</v>
      </c>
      <c r="AW4754" t="s">
        <v>22738</v>
      </c>
      <c r="AX4754" t="s">
        <v>22739</v>
      </c>
      <c r="AY4754" t="s">
        <v>22740</v>
      </c>
      <c r="AZ4754" t="s">
        <v>70</v>
      </c>
    </row>
    <row r="4755" spans="1:52" x14ac:dyDescent="0.3">
      <c r="A4755">
        <v>2128135</v>
      </c>
      <c r="B4755" t="s">
        <v>22741</v>
      </c>
      <c r="C4755" t="str">
        <f t="shared" si="544"/>
        <v>7492</v>
      </c>
      <c r="D4755" t="s">
        <v>20169</v>
      </c>
      <c r="E4755" t="str">
        <f t="shared" si="546"/>
        <v>0100</v>
      </c>
      <c r="F4755" t="s">
        <v>54</v>
      </c>
      <c r="G4755" t="str">
        <f t="shared" si="545"/>
        <v>17</v>
      </c>
      <c r="H4755" t="s">
        <v>55</v>
      </c>
      <c r="I4755" t="s">
        <v>56</v>
      </c>
      <c r="J4755" t="s">
        <v>20170</v>
      </c>
      <c r="K4755">
        <v>1</v>
      </c>
      <c r="L4755">
        <v>142280</v>
      </c>
      <c r="M4755">
        <v>3.27</v>
      </c>
      <c r="N4755" t="str">
        <f t="shared" si="543"/>
        <v>0000</v>
      </c>
      <c r="O4755">
        <v>4521</v>
      </c>
      <c r="P4755" t="s">
        <v>58</v>
      </c>
      <c r="Q4755" t="s">
        <v>4583</v>
      </c>
      <c r="R4755" t="s">
        <v>266</v>
      </c>
      <c r="T4755" t="s">
        <v>61</v>
      </c>
      <c r="V4755" t="s">
        <v>22742</v>
      </c>
      <c r="W4755">
        <v>386728</v>
      </c>
      <c r="X4755">
        <v>33320</v>
      </c>
      <c r="Y4755">
        <v>353408</v>
      </c>
      <c r="Z4755">
        <v>352958</v>
      </c>
      <c r="AA4755">
        <v>327958</v>
      </c>
      <c r="AB4755" t="s">
        <v>63</v>
      </c>
      <c r="AC4755" s="1">
        <v>37987</v>
      </c>
      <c r="AD4755">
        <v>35000</v>
      </c>
      <c r="AE4755">
        <v>1682</v>
      </c>
      <c r="AF4755">
        <v>1457</v>
      </c>
      <c r="AG4755" t="s">
        <v>103</v>
      </c>
      <c r="AH4755" t="s">
        <v>221</v>
      </c>
      <c r="AI4755">
        <v>1</v>
      </c>
      <c r="AJ4755">
        <v>2007</v>
      </c>
      <c r="AK4755">
        <v>3</v>
      </c>
      <c r="AL4755">
        <v>2</v>
      </c>
      <c r="AM4755">
        <v>1</v>
      </c>
      <c r="AN4755">
        <v>3072</v>
      </c>
      <c r="AO4755">
        <v>32</v>
      </c>
      <c r="AP4755" t="s">
        <v>63</v>
      </c>
      <c r="AQ4755" t="s">
        <v>66</v>
      </c>
      <c r="AR4755">
        <v>4305</v>
      </c>
      <c r="AW4755" t="s">
        <v>22743</v>
      </c>
      <c r="AX4755" t="s">
        <v>22744</v>
      </c>
      <c r="AY4755" t="s">
        <v>22745</v>
      </c>
      <c r="AZ4755" t="s">
        <v>22746</v>
      </c>
    </row>
    <row r="4756" spans="1:52" x14ac:dyDescent="0.3">
      <c r="A4756">
        <v>2128143</v>
      </c>
      <c r="B4756" t="s">
        <v>22747</v>
      </c>
      <c r="C4756" t="str">
        <f t="shared" si="544"/>
        <v>7492</v>
      </c>
      <c r="D4756" t="s">
        <v>20169</v>
      </c>
      <c r="E4756" t="str">
        <f>"0000"</f>
        <v>0000</v>
      </c>
      <c r="F4756" t="s">
        <v>108</v>
      </c>
      <c r="G4756" t="str">
        <f t="shared" si="545"/>
        <v>17</v>
      </c>
      <c r="H4756" t="s">
        <v>55</v>
      </c>
      <c r="I4756" t="s">
        <v>56</v>
      </c>
      <c r="J4756" t="s">
        <v>20170</v>
      </c>
      <c r="K4756">
        <v>0</v>
      </c>
      <c r="L4756">
        <v>122870</v>
      </c>
      <c r="M4756">
        <v>2.82</v>
      </c>
      <c r="N4756" t="str">
        <f t="shared" si="543"/>
        <v>0000</v>
      </c>
      <c r="O4756">
        <v>4555</v>
      </c>
      <c r="P4756" t="s">
        <v>58</v>
      </c>
      <c r="Q4756" t="s">
        <v>4583</v>
      </c>
      <c r="R4756" t="s">
        <v>266</v>
      </c>
      <c r="T4756" t="s">
        <v>61</v>
      </c>
      <c r="V4756" t="s">
        <v>22748</v>
      </c>
      <c r="W4756">
        <v>28770</v>
      </c>
      <c r="X4756">
        <v>28770</v>
      </c>
      <c r="Y4756">
        <v>0</v>
      </c>
      <c r="Z4756">
        <v>28770</v>
      </c>
      <c r="AA4756">
        <v>28770</v>
      </c>
      <c r="AB4756" t="s">
        <v>72</v>
      </c>
      <c r="AC4756" s="1">
        <v>39448</v>
      </c>
      <c r="AD4756">
        <v>78000</v>
      </c>
      <c r="AE4756">
        <v>2190</v>
      </c>
      <c r="AF4756">
        <v>256</v>
      </c>
      <c r="AG4756" t="s">
        <v>103</v>
      </c>
      <c r="AH4756" t="s">
        <v>76</v>
      </c>
      <c r="AR4756">
        <v>0</v>
      </c>
      <c r="AW4756" t="s">
        <v>22749</v>
      </c>
      <c r="AX4756" t="s">
        <v>22750</v>
      </c>
      <c r="AY4756" t="s">
        <v>22751</v>
      </c>
      <c r="AZ4756" t="s">
        <v>22752</v>
      </c>
    </row>
    <row r="4757" spans="1:52" x14ac:dyDescent="0.3">
      <c r="A4757">
        <v>2128810</v>
      </c>
      <c r="B4757" t="s">
        <v>22753</v>
      </c>
      <c r="C4757" t="str">
        <f t="shared" si="544"/>
        <v>7492</v>
      </c>
      <c r="D4757" t="s">
        <v>20169</v>
      </c>
      <c r="E4757" t="str">
        <f t="shared" ref="E4757:E4764" si="547">"0100"</f>
        <v>0100</v>
      </c>
      <c r="F4757" t="s">
        <v>54</v>
      </c>
      <c r="G4757" t="str">
        <f t="shared" si="545"/>
        <v>17</v>
      </c>
      <c r="H4757" t="s">
        <v>55</v>
      </c>
      <c r="I4757" t="s">
        <v>56</v>
      </c>
      <c r="J4757" t="s">
        <v>20170</v>
      </c>
      <c r="K4757">
        <v>1</v>
      </c>
      <c r="L4757">
        <v>240011</v>
      </c>
      <c r="M4757">
        <v>5.51</v>
      </c>
      <c r="N4757" t="str">
        <f t="shared" si="543"/>
        <v>0000</v>
      </c>
      <c r="O4757">
        <v>2995</v>
      </c>
      <c r="P4757" t="s">
        <v>72</v>
      </c>
      <c r="Q4757" t="s">
        <v>22171</v>
      </c>
      <c r="R4757" t="s">
        <v>140</v>
      </c>
      <c r="T4757" t="s">
        <v>61</v>
      </c>
      <c r="V4757" t="s">
        <v>22754</v>
      </c>
      <c r="W4757">
        <v>250464</v>
      </c>
      <c r="X4757">
        <v>71080</v>
      </c>
      <c r="Y4757">
        <v>179384</v>
      </c>
      <c r="Z4757">
        <v>168492</v>
      </c>
      <c r="AA4757">
        <v>143492</v>
      </c>
      <c r="AB4757" t="s">
        <v>63</v>
      </c>
      <c r="AC4757" s="1">
        <v>38565</v>
      </c>
      <c r="AD4757">
        <v>98700</v>
      </c>
      <c r="AE4757">
        <v>1947</v>
      </c>
      <c r="AF4757">
        <v>2397</v>
      </c>
      <c r="AG4757" t="s">
        <v>64</v>
      </c>
      <c r="AH4757" t="s">
        <v>515</v>
      </c>
      <c r="AI4757">
        <v>1</v>
      </c>
      <c r="AJ4757">
        <v>1991</v>
      </c>
      <c r="AK4757">
        <v>3</v>
      </c>
      <c r="AL4757">
        <v>2</v>
      </c>
      <c r="AN4757">
        <v>2113</v>
      </c>
      <c r="AO4757">
        <v>32</v>
      </c>
      <c r="AP4757" t="s">
        <v>63</v>
      </c>
      <c r="AQ4757" t="s">
        <v>66</v>
      </c>
      <c r="AR4757">
        <v>2463</v>
      </c>
      <c r="AW4757" t="s">
        <v>22755</v>
      </c>
      <c r="AY4757" t="s">
        <v>22756</v>
      </c>
      <c r="AZ4757" t="s">
        <v>22757</v>
      </c>
    </row>
    <row r="4758" spans="1:52" x14ac:dyDescent="0.3">
      <c r="A4758">
        <v>2129336</v>
      </c>
      <c r="B4758" t="s">
        <v>22758</v>
      </c>
      <c r="C4758" t="str">
        <f t="shared" si="544"/>
        <v>7492</v>
      </c>
      <c r="D4758" t="s">
        <v>20169</v>
      </c>
      <c r="E4758" t="str">
        <f t="shared" si="547"/>
        <v>0100</v>
      </c>
      <c r="F4758" t="s">
        <v>54</v>
      </c>
      <c r="G4758" t="str">
        <f>"20"</f>
        <v>20</v>
      </c>
      <c r="H4758" t="s">
        <v>55</v>
      </c>
      <c r="I4758" t="s">
        <v>56</v>
      </c>
      <c r="J4758" t="s">
        <v>20170</v>
      </c>
      <c r="K4758">
        <v>1</v>
      </c>
      <c r="L4758">
        <v>276664</v>
      </c>
      <c r="M4758">
        <v>6.35</v>
      </c>
      <c r="N4758" t="str">
        <f t="shared" si="543"/>
        <v>0000</v>
      </c>
      <c r="O4758">
        <v>4504</v>
      </c>
      <c r="P4758" t="s">
        <v>58</v>
      </c>
      <c r="Q4758" t="s">
        <v>22126</v>
      </c>
      <c r="R4758" t="s">
        <v>140</v>
      </c>
      <c r="T4758" t="s">
        <v>61</v>
      </c>
      <c r="V4758" t="s">
        <v>22759</v>
      </c>
      <c r="W4758">
        <v>329374</v>
      </c>
      <c r="X4758">
        <v>81930</v>
      </c>
      <c r="Y4758">
        <v>247444</v>
      </c>
      <c r="Z4758">
        <v>266333</v>
      </c>
      <c r="AA4758">
        <v>241333</v>
      </c>
      <c r="AB4758" t="s">
        <v>63</v>
      </c>
      <c r="AC4758" s="1">
        <v>41122</v>
      </c>
      <c r="AD4758">
        <v>265000</v>
      </c>
      <c r="AE4758">
        <v>2496</v>
      </c>
      <c r="AF4758">
        <v>1194</v>
      </c>
      <c r="AG4758" t="s">
        <v>64</v>
      </c>
      <c r="AH4758" t="s">
        <v>76</v>
      </c>
      <c r="AI4758">
        <v>1</v>
      </c>
      <c r="AJ4758">
        <v>1995</v>
      </c>
      <c r="AK4758">
        <v>3</v>
      </c>
      <c r="AL4758">
        <v>3</v>
      </c>
      <c r="AN4758">
        <v>2526</v>
      </c>
      <c r="AO4758">
        <v>32</v>
      </c>
      <c r="AP4758" t="s">
        <v>63</v>
      </c>
      <c r="AQ4758" t="s">
        <v>66</v>
      </c>
      <c r="AR4758">
        <v>3566</v>
      </c>
      <c r="AW4758" t="s">
        <v>22760</v>
      </c>
      <c r="AX4758" t="s">
        <v>22761</v>
      </c>
      <c r="AY4758" t="s">
        <v>22762</v>
      </c>
      <c r="AZ4758" t="s">
        <v>70</v>
      </c>
    </row>
    <row r="4759" spans="1:52" x14ac:dyDescent="0.3">
      <c r="A4759">
        <v>2129425</v>
      </c>
      <c r="B4759" t="s">
        <v>22763</v>
      </c>
      <c r="C4759" t="str">
        <f t="shared" si="544"/>
        <v>7492</v>
      </c>
      <c r="D4759" t="s">
        <v>20169</v>
      </c>
      <c r="E4759" t="str">
        <f t="shared" si="547"/>
        <v>0100</v>
      </c>
      <c r="F4759" t="s">
        <v>54</v>
      </c>
      <c r="G4759" t="str">
        <f>"20"</f>
        <v>20</v>
      </c>
      <c r="H4759" t="s">
        <v>55</v>
      </c>
      <c r="I4759" t="s">
        <v>56</v>
      </c>
      <c r="J4759" t="s">
        <v>20170</v>
      </c>
      <c r="K4759">
        <v>1</v>
      </c>
      <c r="L4759">
        <v>240000</v>
      </c>
      <c r="M4759">
        <v>5.51</v>
      </c>
      <c r="N4759" t="str">
        <f t="shared" si="543"/>
        <v>0000</v>
      </c>
      <c r="O4759">
        <v>4801</v>
      </c>
      <c r="P4759" t="s">
        <v>58</v>
      </c>
      <c r="Q4759" t="s">
        <v>21683</v>
      </c>
      <c r="R4759" t="s">
        <v>140</v>
      </c>
      <c r="T4759" t="s">
        <v>61</v>
      </c>
      <c r="V4759" t="s">
        <v>22764</v>
      </c>
      <c r="W4759">
        <v>471690</v>
      </c>
      <c r="X4759">
        <v>71070</v>
      </c>
      <c r="Y4759">
        <v>400620</v>
      </c>
      <c r="Z4759">
        <v>471690</v>
      </c>
      <c r="AA4759">
        <v>471690</v>
      </c>
      <c r="AB4759" t="s">
        <v>72</v>
      </c>
      <c r="AC4759" s="1">
        <v>44203</v>
      </c>
      <c r="AD4759">
        <v>650000</v>
      </c>
      <c r="AE4759">
        <v>3124</v>
      </c>
      <c r="AF4759">
        <v>935</v>
      </c>
      <c r="AG4759" t="s">
        <v>64</v>
      </c>
      <c r="AH4759" t="s">
        <v>76</v>
      </c>
      <c r="AI4759">
        <v>2</v>
      </c>
      <c r="AJ4759">
        <v>2004</v>
      </c>
      <c r="AK4759">
        <v>5</v>
      </c>
      <c r="AL4759">
        <v>3</v>
      </c>
      <c r="AM4759">
        <v>1</v>
      </c>
      <c r="AN4759">
        <v>3240</v>
      </c>
      <c r="AO4759">
        <v>32</v>
      </c>
      <c r="AP4759" t="s">
        <v>63</v>
      </c>
      <c r="AQ4759" t="s">
        <v>66</v>
      </c>
      <c r="AR4759">
        <v>4694</v>
      </c>
      <c r="AW4759" t="s">
        <v>22765</v>
      </c>
      <c r="AX4759" t="s">
        <v>22766</v>
      </c>
      <c r="AY4759" t="s">
        <v>22767</v>
      </c>
      <c r="AZ4759" t="s">
        <v>70</v>
      </c>
    </row>
    <row r="4760" spans="1:52" x14ac:dyDescent="0.3">
      <c r="A4760">
        <v>2129930</v>
      </c>
      <c r="B4760" t="s">
        <v>22768</v>
      </c>
      <c r="C4760" t="str">
        <f t="shared" si="544"/>
        <v>7492</v>
      </c>
      <c r="D4760" t="s">
        <v>20169</v>
      </c>
      <c r="E4760" t="str">
        <f t="shared" si="547"/>
        <v>0100</v>
      </c>
      <c r="F4760" t="s">
        <v>54</v>
      </c>
      <c r="G4760" t="str">
        <f>"20"</f>
        <v>20</v>
      </c>
      <c r="H4760" t="s">
        <v>55</v>
      </c>
      <c r="I4760" t="s">
        <v>56</v>
      </c>
      <c r="J4760" t="s">
        <v>20170</v>
      </c>
      <c r="K4760">
        <v>1</v>
      </c>
      <c r="L4760">
        <v>240961</v>
      </c>
      <c r="M4760">
        <v>5.53</v>
      </c>
      <c r="N4760" t="str">
        <f t="shared" si="543"/>
        <v>0000</v>
      </c>
      <c r="O4760">
        <v>4154</v>
      </c>
      <c r="P4760" t="s">
        <v>58</v>
      </c>
      <c r="Q4760" t="s">
        <v>22126</v>
      </c>
      <c r="R4760" t="s">
        <v>140</v>
      </c>
      <c r="T4760" t="s">
        <v>61</v>
      </c>
      <c r="V4760" t="s">
        <v>22769</v>
      </c>
      <c r="W4760">
        <v>280965</v>
      </c>
      <c r="X4760">
        <v>71360</v>
      </c>
      <c r="Y4760">
        <v>209605</v>
      </c>
      <c r="Z4760">
        <v>190810</v>
      </c>
      <c r="AA4760">
        <v>165810</v>
      </c>
      <c r="AB4760" t="s">
        <v>63</v>
      </c>
      <c r="AC4760" s="1">
        <v>34243</v>
      </c>
      <c r="AD4760">
        <v>35000</v>
      </c>
      <c r="AE4760">
        <v>1006</v>
      </c>
      <c r="AF4760">
        <v>677</v>
      </c>
      <c r="AG4760" t="s">
        <v>103</v>
      </c>
      <c r="AH4760" t="s">
        <v>76</v>
      </c>
      <c r="AI4760">
        <v>2</v>
      </c>
      <c r="AJ4760">
        <v>1994</v>
      </c>
      <c r="AK4760">
        <v>3</v>
      </c>
      <c r="AL4760">
        <v>2</v>
      </c>
      <c r="AN4760">
        <v>1972</v>
      </c>
      <c r="AO4760">
        <v>32</v>
      </c>
      <c r="AP4760" t="s">
        <v>63</v>
      </c>
      <c r="AQ4760" t="s">
        <v>66</v>
      </c>
      <c r="AR4760">
        <v>4543</v>
      </c>
      <c r="AW4760" t="s">
        <v>22770</v>
      </c>
      <c r="AX4760" t="s">
        <v>22771</v>
      </c>
      <c r="AY4760" t="s">
        <v>22772</v>
      </c>
      <c r="AZ4760" t="s">
        <v>70</v>
      </c>
    </row>
    <row r="4761" spans="1:52" x14ac:dyDescent="0.3">
      <c r="A4761">
        <v>2130113</v>
      </c>
      <c r="B4761" t="s">
        <v>22773</v>
      </c>
      <c r="C4761" t="str">
        <f t="shared" si="544"/>
        <v>7492</v>
      </c>
      <c r="D4761" t="s">
        <v>20169</v>
      </c>
      <c r="E4761" t="str">
        <f t="shared" si="547"/>
        <v>0100</v>
      </c>
      <c r="F4761" t="s">
        <v>54</v>
      </c>
      <c r="G4761" t="str">
        <f t="shared" ref="G4761:G4768" si="548">"17"</f>
        <v>17</v>
      </c>
      <c r="H4761" t="s">
        <v>55</v>
      </c>
      <c r="I4761" t="s">
        <v>56</v>
      </c>
      <c r="J4761" t="s">
        <v>20170</v>
      </c>
      <c r="K4761">
        <v>1</v>
      </c>
      <c r="L4761">
        <v>266866</v>
      </c>
      <c r="M4761">
        <v>6.13</v>
      </c>
      <c r="N4761" t="str">
        <f t="shared" si="543"/>
        <v>0000</v>
      </c>
      <c r="O4761">
        <v>4042</v>
      </c>
      <c r="P4761" t="s">
        <v>58</v>
      </c>
      <c r="Q4761" t="s">
        <v>22774</v>
      </c>
      <c r="R4761" t="s">
        <v>719</v>
      </c>
      <c r="T4761" t="s">
        <v>61</v>
      </c>
      <c r="V4761" t="s">
        <v>22775</v>
      </c>
      <c r="W4761">
        <v>346128</v>
      </c>
      <c r="X4761">
        <v>79030</v>
      </c>
      <c r="Y4761">
        <v>267098</v>
      </c>
      <c r="Z4761">
        <v>266599</v>
      </c>
      <c r="AA4761">
        <v>241599</v>
      </c>
      <c r="AB4761" t="s">
        <v>63</v>
      </c>
      <c r="AC4761" s="1">
        <v>34121</v>
      </c>
      <c r="AD4761">
        <v>33176</v>
      </c>
      <c r="AE4761">
        <v>988</v>
      </c>
      <c r="AF4761">
        <v>1581</v>
      </c>
      <c r="AG4761" t="s">
        <v>103</v>
      </c>
      <c r="AH4761" t="s">
        <v>76</v>
      </c>
      <c r="AI4761">
        <v>1</v>
      </c>
      <c r="AJ4761">
        <v>2006</v>
      </c>
      <c r="AK4761">
        <v>3</v>
      </c>
      <c r="AL4761">
        <v>2</v>
      </c>
      <c r="AN4761">
        <v>2811</v>
      </c>
      <c r="AO4761">
        <v>32</v>
      </c>
      <c r="AP4761" t="s">
        <v>63</v>
      </c>
      <c r="AQ4761" t="s">
        <v>66</v>
      </c>
      <c r="AR4761">
        <v>4205</v>
      </c>
      <c r="AW4761" t="s">
        <v>22776</v>
      </c>
      <c r="AX4761" t="s">
        <v>22777</v>
      </c>
      <c r="AY4761" t="s">
        <v>22778</v>
      </c>
      <c r="AZ4761" t="s">
        <v>70</v>
      </c>
    </row>
    <row r="4762" spans="1:52" x14ac:dyDescent="0.3">
      <c r="A4762">
        <v>2130296</v>
      </c>
      <c r="B4762" t="s">
        <v>22779</v>
      </c>
      <c r="C4762" t="str">
        <f t="shared" si="544"/>
        <v>7492</v>
      </c>
      <c r="D4762" t="s">
        <v>20169</v>
      </c>
      <c r="E4762" t="str">
        <f t="shared" si="547"/>
        <v>0100</v>
      </c>
      <c r="F4762" t="s">
        <v>54</v>
      </c>
      <c r="G4762" t="str">
        <f t="shared" si="548"/>
        <v>17</v>
      </c>
      <c r="H4762" t="s">
        <v>55</v>
      </c>
      <c r="I4762" t="s">
        <v>56</v>
      </c>
      <c r="J4762" t="s">
        <v>20170</v>
      </c>
      <c r="K4762">
        <v>1</v>
      </c>
      <c r="L4762">
        <v>301022</v>
      </c>
      <c r="M4762">
        <v>6.91</v>
      </c>
      <c r="N4762" t="str">
        <f t="shared" si="543"/>
        <v>0000</v>
      </c>
      <c r="O4762">
        <v>4033</v>
      </c>
      <c r="P4762" t="s">
        <v>58</v>
      </c>
      <c r="Q4762" t="s">
        <v>20187</v>
      </c>
      <c r="R4762" t="s">
        <v>140</v>
      </c>
      <c r="T4762" t="s">
        <v>61</v>
      </c>
      <c r="V4762" t="s">
        <v>22780</v>
      </c>
      <c r="W4762">
        <v>406520</v>
      </c>
      <c r="X4762">
        <v>89150</v>
      </c>
      <c r="Y4762">
        <v>317370</v>
      </c>
      <c r="Z4762">
        <v>406520</v>
      </c>
      <c r="AA4762">
        <v>406520</v>
      </c>
      <c r="AB4762" t="s">
        <v>72</v>
      </c>
      <c r="AC4762" s="1">
        <v>40148</v>
      </c>
      <c r="AD4762">
        <v>280000</v>
      </c>
      <c r="AE4762">
        <v>2330</v>
      </c>
      <c r="AF4762">
        <v>1953</v>
      </c>
      <c r="AG4762" t="s">
        <v>64</v>
      </c>
      <c r="AH4762" t="s">
        <v>65</v>
      </c>
      <c r="AI4762">
        <v>1</v>
      </c>
      <c r="AJ4762">
        <v>1996</v>
      </c>
      <c r="AK4762">
        <v>3</v>
      </c>
      <c r="AL4762">
        <v>3</v>
      </c>
      <c r="AN4762">
        <v>3223</v>
      </c>
      <c r="AO4762">
        <v>32</v>
      </c>
      <c r="AP4762" t="s">
        <v>63</v>
      </c>
      <c r="AQ4762" t="s">
        <v>66</v>
      </c>
      <c r="AR4762">
        <v>4445</v>
      </c>
      <c r="AW4762" t="s">
        <v>22781</v>
      </c>
      <c r="AY4762" t="s">
        <v>22782</v>
      </c>
      <c r="AZ4762" t="s">
        <v>70</v>
      </c>
    </row>
    <row r="4763" spans="1:52" x14ac:dyDescent="0.3">
      <c r="A4763">
        <v>2127457</v>
      </c>
      <c r="B4763" t="s">
        <v>22783</v>
      </c>
      <c r="C4763" t="str">
        <f t="shared" si="544"/>
        <v>7492</v>
      </c>
      <c r="D4763" t="s">
        <v>20169</v>
      </c>
      <c r="E4763" t="str">
        <f t="shared" si="547"/>
        <v>0100</v>
      </c>
      <c r="F4763" t="s">
        <v>54</v>
      </c>
      <c r="G4763" t="str">
        <f t="shared" si="548"/>
        <v>17</v>
      </c>
      <c r="H4763" t="s">
        <v>55</v>
      </c>
      <c r="I4763" t="s">
        <v>56</v>
      </c>
      <c r="J4763" t="s">
        <v>20170</v>
      </c>
      <c r="K4763">
        <v>1</v>
      </c>
      <c r="L4763">
        <v>242442</v>
      </c>
      <c r="M4763">
        <v>5.57</v>
      </c>
      <c r="N4763" t="str">
        <f t="shared" si="543"/>
        <v>0000</v>
      </c>
      <c r="O4763">
        <v>4647</v>
      </c>
      <c r="P4763" t="s">
        <v>58</v>
      </c>
      <c r="Q4763" t="s">
        <v>20187</v>
      </c>
      <c r="R4763" t="s">
        <v>140</v>
      </c>
      <c r="T4763" t="s">
        <v>61</v>
      </c>
      <c r="V4763" t="s">
        <v>22784</v>
      </c>
      <c r="W4763">
        <v>400205</v>
      </c>
      <c r="X4763">
        <v>71800</v>
      </c>
      <c r="Y4763">
        <v>328405</v>
      </c>
      <c r="Z4763">
        <v>328452</v>
      </c>
      <c r="AA4763">
        <v>303452</v>
      </c>
      <c r="AB4763" t="s">
        <v>63</v>
      </c>
      <c r="AC4763" s="1">
        <v>41760</v>
      </c>
      <c r="AD4763">
        <v>300000</v>
      </c>
      <c r="AE4763">
        <v>2627</v>
      </c>
      <c r="AF4763">
        <v>1120</v>
      </c>
      <c r="AG4763" t="s">
        <v>64</v>
      </c>
      <c r="AH4763" t="s">
        <v>65</v>
      </c>
      <c r="AI4763">
        <v>1</v>
      </c>
      <c r="AJ4763">
        <v>1999</v>
      </c>
      <c r="AK4763">
        <v>5</v>
      </c>
      <c r="AL4763">
        <v>4</v>
      </c>
      <c r="AN4763">
        <v>3895</v>
      </c>
      <c r="AO4763">
        <v>32</v>
      </c>
      <c r="AP4763" t="s">
        <v>63</v>
      </c>
      <c r="AQ4763" t="s">
        <v>66</v>
      </c>
      <c r="AR4763">
        <v>5391</v>
      </c>
      <c r="AW4763" t="s">
        <v>22785</v>
      </c>
      <c r="AY4763" t="s">
        <v>22786</v>
      </c>
      <c r="AZ4763" t="s">
        <v>70</v>
      </c>
    </row>
    <row r="4764" spans="1:52" x14ac:dyDescent="0.3">
      <c r="A4764">
        <v>2128011</v>
      </c>
      <c r="B4764" t="s">
        <v>22787</v>
      </c>
      <c r="C4764" t="str">
        <f t="shared" si="544"/>
        <v>7492</v>
      </c>
      <c r="D4764" t="s">
        <v>20169</v>
      </c>
      <c r="E4764" t="str">
        <f t="shared" si="547"/>
        <v>0100</v>
      </c>
      <c r="F4764" t="s">
        <v>54</v>
      </c>
      <c r="G4764" t="str">
        <f t="shared" si="548"/>
        <v>17</v>
      </c>
      <c r="H4764" t="s">
        <v>55</v>
      </c>
      <c r="I4764" t="s">
        <v>56</v>
      </c>
      <c r="J4764" t="s">
        <v>20170</v>
      </c>
      <c r="K4764">
        <v>1</v>
      </c>
      <c r="L4764">
        <v>239999</v>
      </c>
      <c r="M4764">
        <v>5.51</v>
      </c>
      <c r="N4764" t="str">
        <f t="shared" si="543"/>
        <v>0000</v>
      </c>
      <c r="O4764">
        <v>3429</v>
      </c>
      <c r="P4764" t="s">
        <v>72</v>
      </c>
      <c r="Q4764" t="s">
        <v>22171</v>
      </c>
      <c r="R4764" t="s">
        <v>140</v>
      </c>
      <c r="T4764" t="s">
        <v>61</v>
      </c>
      <c r="V4764" t="s">
        <v>22788</v>
      </c>
      <c r="W4764">
        <v>412051</v>
      </c>
      <c r="X4764">
        <v>71070</v>
      </c>
      <c r="Y4764">
        <v>340981</v>
      </c>
      <c r="Z4764">
        <v>412051</v>
      </c>
      <c r="AA4764">
        <v>412051</v>
      </c>
      <c r="AB4764" t="s">
        <v>63</v>
      </c>
      <c r="AC4764" s="1">
        <v>42738</v>
      </c>
      <c r="AD4764">
        <v>88000</v>
      </c>
      <c r="AE4764">
        <v>2803</v>
      </c>
      <c r="AF4764">
        <v>1145</v>
      </c>
      <c r="AG4764" t="s">
        <v>103</v>
      </c>
      <c r="AH4764" t="s">
        <v>76</v>
      </c>
      <c r="AI4764">
        <v>1</v>
      </c>
      <c r="AJ4764">
        <v>2019</v>
      </c>
      <c r="AK4764">
        <v>3</v>
      </c>
      <c r="AL4764">
        <v>2</v>
      </c>
      <c r="AN4764">
        <v>2689</v>
      </c>
      <c r="AO4764">
        <v>32</v>
      </c>
      <c r="AP4764" t="s">
        <v>72</v>
      </c>
      <c r="AQ4764" t="s">
        <v>66</v>
      </c>
      <c r="AR4764">
        <v>5154</v>
      </c>
      <c r="AW4764" t="s">
        <v>22789</v>
      </c>
      <c r="AX4764" t="s">
        <v>22790</v>
      </c>
      <c r="AY4764" t="s">
        <v>22791</v>
      </c>
      <c r="AZ4764" t="s">
        <v>2129</v>
      </c>
    </row>
    <row r="4765" spans="1:52" x14ac:dyDescent="0.3">
      <c r="A4765">
        <v>2128275</v>
      </c>
      <c r="B4765" t="s">
        <v>22792</v>
      </c>
      <c r="C4765" t="str">
        <f t="shared" si="544"/>
        <v>7492</v>
      </c>
      <c r="D4765" t="s">
        <v>20169</v>
      </c>
      <c r="E4765" t="str">
        <f>"0000"</f>
        <v>0000</v>
      </c>
      <c r="F4765" t="s">
        <v>108</v>
      </c>
      <c r="G4765" t="str">
        <f t="shared" si="548"/>
        <v>17</v>
      </c>
      <c r="H4765" t="s">
        <v>55</v>
      </c>
      <c r="I4765" t="s">
        <v>56</v>
      </c>
      <c r="J4765" t="s">
        <v>20170</v>
      </c>
      <c r="K4765">
        <v>0</v>
      </c>
      <c r="L4765">
        <v>121642</v>
      </c>
      <c r="M4765">
        <v>2.79</v>
      </c>
      <c r="N4765" t="str">
        <f t="shared" si="543"/>
        <v>0000</v>
      </c>
      <c r="O4765">
        <v>4554</v>
      </c>
      <c r="P4765" t="s">
        <v>58</v>
      </c>
      <c r="Q4765" t="s">
        <v>4583</v>
      </c>
      <c r="R4765" t="s">
        <v>266</v>
      </c>
      <c r="T4765" t="s">
        <v>61</v>
      </c>
      <c r="V4765" t="s">
        <v>22793</v>
      </c>
      <c r="W4765">
        <v>28480</v>
      </c>
      <c r="X4765">
        <v>28480</v>
      </c>
      <c r="Y4765">
        <v>0</v>
      </c>
      <c r="Z4765">
        <v>28480</v>
      </c>
      <c r="AA4765">
        <v>28480</v>
      </c>
      <c r="AB4765" t="s">
        <v>72</v>
      </c>
      <c r="AC4765" s="1">
        <v>43809</v>
      </c>
      <c r="AD4765">
        <v>50000</v>
      </c>
      <c r="AE4765">
        <v>3025</v>
      </c>
      <c r="AF4765">
        <v>145</v>
      </c>
      <c r="AG4765" t="s">
        <v>103</v>
      </c>
      <c r="AH4765" t="s">
        <v>76</v>
      </c>
      <c r="AR4765">
        <v>0</v>
      </c>
      <c r="AW4765" t="s">
        <v>22794</v>
      </c>
      <c r="AY4765" t="s">
        <v>22795</v>
      </c>
      <c r="AZ4765" t="s">
        <v>22796</v>
      </c>
    </row>
    <row r="4766" spans="1:52" x14ac:dyDescent="0.3">
      <c r="A4766">
        <v>2128313</v>
      </c>
      <c r="B4766" t="s">
        <v>22797</v>
      </c>
      <c r="C4766" t="str">
        <f t="shared" si="544"/>
        <v>7492</v>
      </c>
      <c r="D4766" t="s">
        <v>20169</v>
      </c>
      <c r="E4766" t="str">
        <f>"0000"</f>
        <v>0000</v>
      </c>
      <c r="F4766" t="s">
        <v>108</v>
      </c>
      <c r="G4766" t="str">
        <f t="shared" si="548"/>
        <v>17</v>
      </c>
      <c r="H4766" t="s">
        <v>55</v>
      </c>
      <c r="I4766" t="s">
        <v>56</v>
      </c>
      <c r="J4766" t="s">
        <v>20170</v>
      </c>
      <c r="K4766">
        <v>0</v>
      </c>
      <c r="L4766">
        <v>254794</v>
      </c>
      <c r="M4766">
        <v>5.85</v>
      </c>
      <c r="N4766" t="str">
        <f t="shared" si="543"/>
        <v>0000</v>
      </c>
      <c r="O4766">
        <v>4142</v>
      </c>
      <c r="P4766" t="s">
        <v>58</v>
      </c>
      <c r="Q4766" t="s">
        <v>20187</v>
      </c>
      <c r="R4766" t="s">
        <v>140</v>
      </c>
      <c r="T4766" t="s">
        <v>61</v>
      </c>
      <c r="V4766" t="s">
        <v>22798</v>
      </c>
      <c r="W4766">
        <v>75460</v>
      </c>
      <c r="X4766">
        <v>75460</v>
      </c>
      <c r="Y4766">
        <v>0</v>
      </c>
      <c r="Z4766">
        <v>75460</v>
      </c>
      <c r="AA4766">
        <v>75460</v>
      </c>
      <c r="AB4766" t="s">
        <v>72</v>
      </c>
      <c r="AR4766">
        <v>0</v>
      </c>
      <c r="AW4766" t="s">
        <v>22799</v>
      </c>
      <c r="AX4766" t="s">
        <v>22800</v>
      </c>
      <c r="AY4766" t="s">
        <v>22801</v>
      </c>
      <c r="AZ4766" t="s">
        <v>22802</v>
      </c>
    </row>
    <row r="4767" spans="1:52" x14ac:dyDescent="0.3">
      <c r="A4767">
        <v>2128348</v>
      </c>
      <c r="B4767" t="s">
        <v>22803</v>
      </c>
      <c r="C4767" t="str">
        <f t="shared" si="544"/>
        <v>7492</v>
      </c>
      <c r="D4767" t="s">
        <v>20169</v>
      </c>
      <c r="E4767" t="str">
        <f t="shared" ref="E4767:E4774" si="549">"0100"</f>
        <v>0100</v>
      </c>
      <c r="F4767" t="s">
        <v>54</v>
      </c>
      <c r="G4767" t="str">
        <f t="shared" si="548"/>
        <v>17</v>
      </c>
      <c r="H4767" t="s">
        <v>55</v>
      </c>
      <c r="I4767" t="s">
        <v>56</v>
      </c>
      <c r="J4767" t="s">
        <v>20170</v>
      </c>
      <c r="K4767">
        <v>1</v>
      </c>
      <c r="L4767">
        <v>241757</v>
      </c>
      <c r="M4767">
        <v>5.55</v>
      </c>
      <c r="N4767" t="str">
        <f t="shared" si="543"/>
        <v>0000</v>
      </c>
      <c r="O4767">
        <v>4084</v>
      </c>
      <c r="P4767" t="s">
        <v>58</v>
      </c>
      <c r="Q4767" t="s">
        <v>20187</v>
      </c>
      <c r="R4767" t="s">
        <v>140</v>
      </c>
      <c r="T4767" t="s">
        <v>61</v>
      </c>
      <c r="V4767" t="s">
        <v>22804</v>
      </c>
      <c r="W4767">
        <v>442957</v>
      </c>
      <c r="X4767">
        <v>71600</v>
      </c>
      <c r="Y4767">
        <v>371357</v>
      </c>
      <c r="Z4767">
        <v>340854</v>
      </c>
      <c r="AA4767">
        <v>315354</v>
      </c>
      <c r="AB4767" t="s">
        <v>63</v>
      </c>
      <c r="AC4767" s="1">
        <v>36678</v>
      </c>
      <c r="AD4767">
        <v>46000</v>
      </c>
      <c r="AE4767">
        <v>1371</v>
      </c>
      <c r="AF4767">
        <v>1615</v>
      </c>
      <c r="AG4767" t="s">
        <v>103</v>
      </c>
      <c r="AH4767" t="s">
        <v>76</v>
      </c>
      <c r="AI4767">
        <v>1</v>
      </c>
      <c r="AJ4767">
        <v>2002</v>
      </c>
      <c r="AK4767">
        <v>3</v>
      </c>
      <c r="AL4767">
        <v>3</v>
      </c>
      <c r="AN4767">
        <v>3787</v>
      </c>
      <c r="AO4767">
        <v>32</v>
      </c>
      <c r="AP4767" t="s">
        <v>63</v>
      </c>
      <c r="AQ4767" t="s">
        <v>66</v>
      </c>
      <c r="AR4767">
        <v>6004</v>
      </c>
      <c r="AW4767" t="s">
        <v>22805</v>
      </c>
      <c r="AY4767" t="s">
        <v>22806</v>
      </c>
      <c r="AZ4767" t="s">
        <v>22807</v>
      </c>
    </row>
    <row r="4768" spans="1:52" x14ac:dyDescent="0.3">
      <c r="A4768">
        <v>2128356</v>
      </c>
      <c r="B4768" t="s">
        <v>22808</v>
      </c>
      <c r="C4768" t="str">
        <f t="shared" si="544"/>
        <v>7492</v>
      </c>
      <c r="D4768" t="s">
        <v>20169</v>
      </c>
      <c r="E4768" t="str">
        <f t="shared" si="549"/>
        <v>0100</v>
      </c>
      <c r="F4768" t="s">
        <v>54</v>
      </c>
      <c r="G4768" t="str">
        <f t="shared" si="548"/>
        <v>17</v>
      </c>
      <c r="H4768" t="s">
        <v>55</v>
      </c>
      <c r="I4768" t="s">
        <v>56</v>
      </c>
      <c r="J4768" t="s">
        <v>20170</v>
      </c>
      <c r="K4768">
        <v>1</v>
      </c>
      <c r="L4768">
        <v>243488</v>
      </c>
      <c r="M4768">
        <v>5.59</v>
      </c>
      <c r="N4768" t="str">
        <f t="shared" si="543"/>
        <v>0000</v>
      </c>
      <c r="O4768">
        <v>4066</v>
      </c>
      <c r="P4768" t="s">
        <v>58</v>
      </c>
      <c r="Q4768" t="s">
        <v>20187</v>
      </c>
      <c r="R4768" t="s">
        <v>140</v>
      </c>
      <c r="T4768" t="s">
        <v>61</v>
      </c>
      <c r="V4768" t="s">
        <v>22809</v>
      </c>
      <c r="W4768">
        <v>470678</v>
      </c>
      <c r="X4768">
        <v>72110</v>
      </c>
      <c r="Y4768">
        <v>398568</v>
      </c>
      <c r="Z4768">
        <v>470678</v>
      </c>
      <c r="AA4768">
        <v>470678</v>
      </c>
      <c r="AB4768" t="s">
        <v>72</v>
      </c>
      <c r="AC4768" s="1">
        <v>42614</v>
      </c>
      <c r="AD4768">
        <v>85000</v>
      </c>
      <c r="AE4768">
        <v>2781</v>
      </c>
      <c r="AF4768">
        <v>1875</v>
      </c>
      <c r="AG4768" t="s">
        <v>103</v>
      </c>
      <c r="AH4768" t="s">
        <v>76</v>
      </c>
      <c r="AI4768">
        <v>1</v>
      </c>
      <c r="AJ4768">
        <v>2019</v>
      </c>
      <c r="AK4768">
        <v>3</v>
      </c>
      <c r="AL4768">
        <v>4</v>
      </c>
      <c r="AN4768">
        <v>3524</v>
      </c>
      <c r="AO4768">
        <v>32</v>
      </c>
      <c r="AP4768" t="s">
        <v>72</v>
      </c>
      <c r="AQ4768" t="s">
        <v>66</v>
      </c>
      <c r="AR4768">
        <v>5337</v>
      </c>
      <c r="AW4768" t="s">
        <v>22810</v>
      </c>
      <c r="AY4768" t="s">
        <v>22811</v>
      </c>
      <c r="AZ4768" t="s">
        <v>22650</v>
      </c>
    </row>
    <row r="4769" spans="1:52" x14ac:dyDescent="0.3">
      <c r="A4769">
        <v>2128895</v>
      </c>
      <c r="B4769" t="s">
        <v>22812</v>
      </c>
      <c r="C4769" t="str">
        <f t="shared" si="544"/>
        <v>7492</v>
      </c>
      <c r="D4769" t="s">
        <v>20169</v>
      </c>
      <c r="E4769" t="str">
        <f t="shared" si="549"/>
        <v>0100</v>
      </c>
      <c r="F4769" t="s">
        <v>54</v>
      </c>
      <c r="G4769" t="str">
        <f>"20"</f>
        <v>20</v>
      </c>
      <c r="H4769" t="s">
        <v>55</v>
      </c>
      <c r="I4769" t="s">
        <v>56</v>
      </c>
      <c r="J4769" t="s">
        <v>20170</v>
      </c>
      <c r="K4769">
        <v>2</v>
      </c>
      <c r="L4769">
        <v>253623</v>
      </c>
      <c r="M4769">
        <v>5.82</v>
      </c>
      <c r="N4769" t="str">
        <f t="shared" si="543"/>
        <v>0000</v>
      </c>
      <c r="O4769">
        <v>4803</v>
      </c>
      <c r="P4769" t="s">
        <v>58</v>
      </c>
      <c r="Q4769" t="s">
        <v>22126</v>
      </c>
      <c r="R4769" t="s">
        <v>140</v>
      </c>
      <c r="T4769" t="s">
        <v>61</v>
      </c>
      <c r="V4769" t="s">
        <v>22813</v>
      </c>
      <c r="W4769">
        <v>481209</v>
      </c>
      <c r="X4769">
        <v>75110</v>
      </c>
      <c r="Y4769">
        <v>406099</v>
      </c>
      <c r="Z4769">
        <v>437895</v>
      </c>
      <c r="AA4769">
        <v>412895</v>
      </c>
      <c r="AB4769" t="s">
        <v>63</v>
      </c>
      <c r="AC4769" s="1">
        <v>42293</v>
      </c>
      <c r="AD4769">
        <v>500000</v>
      </c>
      <c r="AE4769">
        <v>2719</v>
      </c>
      <c r="AF4769">
        <v>1366</v>
      </c>
      <c r="AG4769" t="s">
        <v>64</v>
      </c>
      <c r="AH4769" t="s">
        <v>76</v>
      </c>
      <c r="AI4769">
        <v>1</v>
      </c>
      <c r="AJ4769">
        <v>2002</v>
      </c>
      <c r="AK4769">
        <v>4</v>
      </c>
      <c r="AL4769">
        <v>3</v>
      </c>
      <c r="AN4769">
        <v>3319</v>
      </c>
      <c r="AO4769">
        <v>32</v>
      </c>
      <c r="AP4769" t="s">
        <v>72</v>
      </c>
      <c r="AQ4769" t="s">
        <v>66</v>
      </c>
      <c r="AR4769">
        <v>6111</v>
      </c>
      <c r="AW4769" t="s">
        <v>22814</v>
      </c>
      <c r="AX4769" t="s">
        <v>22815</v>
      </c>
      <c r="AY4769" t="s">
        <v>22816</v>
      </c>
      <c r="AZ4769" t="s">
        <v>70</v>
      </c>
    </row>
    <row r="4770" spans="1:52" x14ac:dyDescent="0.3">
      <c r="A4770">
        <v>2129557</v>
      </c>
      <c r="B4770" t="s">
        <v>22817</v>
      </c>
      <c r="C4770" t="str">
        <f t="shared" si="544"/>
        <v>7492</v>
      </c>
      <c r="D4770" t="s">
        <v>20169</v>
      </c>
      <c r="E4770" t="str">
        <f t="shared" si="549"/>
        <v>0100</v>
      </c>
      <c r="F4770" t="s">
        <v>54</v>
      </c>
      <c r="G4770" t="str">
        <f>"20"</f>
        <v>20</v>
      </c>
      <c r="H4770" t="s">
        <v>55</v>
      </c>
      <c r="I4770" t="s">
        <v>56</v>
      </c>
      <c r="J4770" t="s">
        <v>20170</v>
      </c>
      <c r="K4770">
        <v>1</v>
      </c>
      <c r="L4770">
        <v>240000</v>
      </c>
      <c r="M4770">
        <v>5.51</v>
      </c>
      <c r="N4770" t="str">
        <f t="shared" si="543"/>
        <v>0000</v>
      </c>
      <c r="O4770">
        <v>4657</v>
      </c>
      <c r="P4770" t="s">
        <v>58</v>
      </c>
      <c r="Q4770" t="s">
        <v>21683</v>
      </c>
      <c r="R4770" t="s">
        <v>140</v>
      </c>
      <c r="T4770" t="s">
        <v>61</v>
      </c>
      <c r="V4770" t="s">
        <v>22818</v>
      </c>
      <c r="W4770">
        <v>339000</v>
      </c>
      <c r="X4770">
        <v>71070</v>
      </c>
      <c r="Y4770">
        <v>267930</v>
      </c>
      <c r="Z4770">
        <v>339000</v>
      </c>
      <c r="AA4770">
        <v>314000</v>
      </c>
      <c r="AB4770" t="s">
        <v>63</v>
      </c>
      <c r="AC4770" s="1">
        <v>43588</v>
      </c>
      <c r="AD4770">
        <v>425000</v>
      </c>
      <c r="AE4770">
        <v>2976</v>
      </c>
      <c r="AF4770">
        <v>637</v>
      </c>
      <c r="AG4770" t="s">
        <v>64</v>
      </c>
      <c r="AH4770" t="s">
        <v>76</v>
      </c>
      <c r="AI4770">
        <v>1</v>
      </c>
      <c r="AJ4770">
        <v>2001</v>
      </c>
      <c r="AK4770">
        <v>4</v>
      </c>
      <c r="AL4770">
        <v>2</v>
      </c>
      <c r="AN4770">
        <v>2929</v>
      </c>
      <c r="AO4770">
        <v>32</v>
      </c>
      <c r="AP4770" t="s">
        <v>63</v>
      </c>
      <c r="AQ4770" t="s">
        <v>66</v>
      </c>
      <c r="AR4770">
        <v>4171</v>
      </c>
      <c r="AW4770" t="s">
        <v>22819</v>
      </c>
      <c r="AX4770" t="s">
        <v>22820</v>
      </c>
      <c r="AY4770" t="s">
        <v>22821</v>
      </c>
      <c r="AZ4770" t="s">
        <v>70</v>
      </c>
    </row>
    <row r="4771" spans="1:52" x14ac:dyDescent="0.3">
      <c r="A4771">
        <v>2127341</v>
      </c>
      <c r="B4771" t="s">
        <v>22822</v>
      </c>
      <c r="C4771" t="str">
        <f t="shared" si="544"/>
        <v>7492</v>
      </c>
      <c r="D4771" t="s">
        <v>20169</v>
      </c>
      <c r="E4771" t="str">
        <f t="shared" si="549"/>
        <v>0100</v>
      </c>
      <c r="F4771" t="s">
        <v>54</v>
      </c>
      <c r="G4771" t="str">
        <f t="shared" ref="G4771:G4776" si="550">"17"</f>
        <v>17</v>
      </c>
      <c r="H4771" t="s">
        <v>55</v>
      </c>
      <c r="I4771" t="s">
        <v>56</v>
      </c>
      <c r="J4771" t="s">
        <v>20170</v>
      </c>
      <c r="K4771">
        <v>1</v>
      </c>
      <c r="L4771">
        <v>242554</v>
      </c>
      <c r="M4771">
        <v>5.57</v>
      </c>
      <c r="N4771" t="str">
        <f t="shared" si="543"/>
        <v>0000</v>
      </c>
      <c r="O4771">
        <v>4895</v>
      </c>
      <c r="P4771" t="s">
        <v>58</v>
      </c>
      <c r="Q4771" t="s">
        <v>20187</v>
      </c>
      <c r="R4771" t="s">
        <v>140</v>
      </c>
      <c r="T4771" t="s">
        <v>61</v>
      </c>
      <c r="V4771" t="s">
        <v>22823</v>
      </c>
      <c r="W4771">
        <v>347165</v>
      </c>
      <c r="X4771">
        <v>71830</v>
      </c>
      <c r="Y4771">
        <v>275335</v>
      </c>
      <c r="Z4771">
        <v>347165</v>
      </c>
      <c r="AA4771">
        <v>347165</v>
      </c>
      <c r="AB4771" t="s">
        <v>63</v>
      </c>
      <c r="AC4771" s="1">
        <v>44040</v>
      </c>
      <c r="AD4771">
        <v>405000</v>
      </c>
      <c r="AE4771">
        <v>3080</v>
      </c>
      <c r="AF4771">
        <v>892</v>
      </c>
      <c r="AG4771" t="s">
        <v>64</v>
      </c>
      <c r="AH4771" t="s">
        <v>76</v>
      </c>
      <c r="AI4771">
        <v>1</v>
      </c>
      <c r="AJ4771">
        <v>2004</v>
      </c>
      <c r="AK4771">
        <v>3</v>
      </c>
      <c r="AL4771">
        <v>2</v>
      </c>
      <c r="AN4771">
        <v>2848</v>
      </c>
      <c r="AO4771">
        <v>32</v>
      </c>
      <c r="AP4771" t="s">
        <v>72</v>
      </c>
      <c r="AQ4771" t="s">
        <v>66</v>
      </c>
      <c r="AR4771">
        <v>4159</v>
      </c>
      <c r="AW4771" t="s">
        <v>22824</v>
      </c>
      <c r="AY4771" t="s">
        <v>22825</v>
      </c>
      <c r="AZ4771" t="s">
        <v>70</v>
      </c>
    </row>
    <row r="4772" spans="1:52" x14ac:dyDescent="0.3">
      <c r="A4772">
        <v>2127759</v>
      </c>
      <c r="B4772" t="s">
        <v>22826</v>
      </c>
      <c r="C4772" t="str">
        <f t="shared" si="544"/>
        <v>7492</v>
      </c>
      <c r="D4772" t="s">
        <v>20169</v>
      </c>
      <c r="E4772" t="str">
        <f t="shared" si="549"/>
        <v>0100</v>
      </c>
      <c r="F4772" t="s">
        <v>54</v>
      </c>
      <c r="G4772" t="str">
        <f t="shared" si="550"/>
        <v>17</v>
      </c>
      <c r="H4772" t="s">
        <v>55</v>
      </c>
      <c r="I4772" t="s">
        <v>56</v>
      </c>
      <c r="J4772" t="s">
        <v>20170</v>
      </c>
      <c r="K4772">
        <v>1</v>
      </c>
      <c r="L4772">
        <v>257865</v>
      </c>
      <c r="M4772">
        <v>5.92</v>
      </c>
      <c r="N4772" t="str">
        <f t="shared" si="543"/>
        <v>0000</v>
      </c>
      <c r="O4772">
        <v>4648</v>
      </c>
      <c r="P4772" t="s">
        <v>58</v>
      </c>
      <c r="Q4772" t="s">
        <v>20187</v>
      </c>
      <c r="R4772" t="s">
        <v>140</v>
      </c>
      <c r="T4772" t="s">
        <v>61</v>
      </c>
      <c r="V4772" t="s">
        <v>22827</v>
      </c>
      <c r="W4772">
        <v>76370</v>
      </c>
      <c r="X4772">
        <v>76370</v>
      </c>
      <c r="Y4772">
        <v>0</v>
      </c>
      <c r="Z4772">
        <v>76370</v>
      </c>
      <c r="AA4772">
        <v>76370</v>
      </c>
      <c r="AB4772" t="s">
        <v>63</v>
      </c>
      <c r="AC4772" s="1">
        <v>43356</v>
      </c>
      <c r="AD4772">
        <v>85000</v>
      </c>
      <c r="AE4772">
        <v>2933</v>
      </c>
      <c r="AF4772">
        <v>68</v>
      </c>
      <c r="AG4772" t="s">
        <v>103</v>
      </c>
      <c r="AH4772" t="s">
        <v>76</v>
      </c>
      <c r="AI4772">
        <v>1</v>
      </c>
      <c r="AJ4772">
        <v>2020</v>
      </c>
      <c r="AK4772">
        <v>5</v>
      </c>
      <c r="AL4772">
        <v>4</v>
      </c>
      <c r="AM4772">
        <v>1</v>
      </c>
      <c r="AN4772">
        <v>5348</v>
      </c>
      <c r="AO4772">
        <v>32</v>
      </c>
      <c r="AP4772" t="s">
        <v>63</v>
      </c>
      <c r="AQ4772" t="s">
        <v>66</v>
      </c>
      <c r="AR4772">
        <v>6852</v>
      </c>
      <c r="AW4772" t="s">
        <v>22828</v>
      </c>
      <c r="AX4772" t="s">
        <v>22829</v>
      </c>
      <c r="AY4772" t="s">
        <v>22830</v>
      </c>
      <c r="AZ4772" t="s">
        <v>6383</v>
      </c>
    </row>
    <row r="4773" spans="1:52" x14ac:dyDescent="0.3">
      <c r="A4773">
        <v>2128038</v>
      </c>
      <c r="B4773" t="s">
        <v>22831</v>
      </c>
      <c r="C4773" t="str">
        <f t="shared" si="544"/>
        <v>7492</v>
      </c>
      <c r="D4773" t="s">
        <v>20169</v>
      </c>
      <c r="E4773" t="str">
        <f t="shared" si="549"/>
        <v>0100</v>
      </c>
      <c r="F4773" t="s">
        <v>54</v>
      </c>
      <c r="G4773" t="str">
        <f t="shared" si="550"/>
        <v>17</v>
      </c>
      <c r="H4773" t="s">
        <v>55</v>
      </c>
      <c r="I4773" t="s">
        <v>56</v>
      </c>
      <c r="J4773" t="s">
        <v>20170</v>
      </c>
      <c r="K4773">
        <v>1</v>
      </c>
      <c r="L4773">
        <v>245378</v>
      </c>
      <c r="M4773">
        <v>5.63</v>
      </c>
      <c r="N4773" t="str">
        <f t="shared" si="543"/>
        <v>0000</v>
      </c>
      <c r="O4773">
        <v>3503</v>
      </c>
      <c r="P4773" t="s">
        <v>72</v>
      </c>
      <c r="Q4773" t="s">
        <v>22171</v>
      </c>
      <c r="R4773" t="s">
        <v>140</v>
      </c>
      <c r="T4773" t="s">
        <v>61</v>
      </c>
      <c r="V4773" t="s">
        <v>22832</v>
      </c>
      <c r="W4773">
        <v>362220</v>
      </c>
      <c r="X4773">
        <v>72670</v>
      </c>
      <c r="Y4773">
        <v>289550</v>
      </c>
      <c r="Z4773">
        <v>283764</v>
      </c>
      <c r="AA4773">
        <v>258764</v>
      </c>
      <c r="AB4773" t="s">
        <v>63</v>
      </c>
      <c r="AC4773" s="1">
        <v>41456</v>
      </c>
      <c r="AD4773">
        <v>319000</v>
      </c>
      <c r="AE4773">
        <v>2566</v>
      </c>
      <c r="AF4773">
        <v>233</v>
      </c>
      <c r="AG4773" t="s">
        <v>64</v>
      </c>
      <c r="AH4773" t="s">
        <v>76</v>
      </c>
      <c r="AI4773">
        <v>1</v>
      </c>
      <c r="AJ4773">
        <v>1999</v>
      </c>
      <c r="AK4773">
        <v>4</v>
      </c>
      <c r="AL4773">
        <v>4</v>
      </c>
      <c r="AN4773">
        <v>3276</v>
      </c>
      <c r="AO4773">
        <v>32</v>
      </c>
      <c r="AP4773" t="s">
        <v>63</v>
      </c>
      <c r="AQ4773" t="s">
        <v>66</v>
      </c>
      <c r="AR4773">
        <v>4478</v>
      </c>
      <c r="AW4773" t="s">
        <v>22833</v>
      </c>
      <c r="AX4773" t="s">
        <v>22834</v>
      </c>
      <c r="AY4773" t="s">
        <v>22835</v>
      </c>
      <c r="AZ4773" t="s">
        <v>70</v>
      </c>
    </row>
    <row r="4774" spans="1:52" x14ac:dyDescent="0.3">
      <c r="A4774">
        <v>2128119</v>
      </c>
      <c r="B4774" t="s">
        <v>22836</v>
      </c>
      <c r="C4774" t="str">
        <f t="shared" si="544"/>
        <v>7492</v>
      </c>
      <c r="D4774" t="s">
        <v>20169</v>
      </c>
      <c r="E4774" t="str">
        <f t="shared" si="549"/>
        <v>0100</v>
      </c>
      <c r="F4774" t="s">
        <v>54</v>
      </c>
      <c r="G4774" t="str">
        <f t="shared" si="550"/>
        <v>17</v>
      </c>
      <c r="H4774" t="s">
        <v>55</v>
      </c>
      <c r="I4774" t="s">
        <v>56</v>
      </c>
      <c r="J4774" t="s">
        <v>20170</v>
      </c>
      <c r="K4774">
        <v>1</v>
      </c>
      <c r="L4774">
        <v>132648</v>
      </c>
      <c r="M4774">
        <v>3.05</v>
      </c>
      <c r="N4774" t="str">
        <f t="shared" si="543"/>
        <v>0000</v>
      </c>
      <c r="O4774">
        <v>4452</v>
      </c>
      <c r="P4774" t="s">
        <v>58</v>
      </c>
      <c r="Q4774" t="s">
        <v>22726</v>
      </c>
      <c r="R4774" t="s">
        <v>719</v>
      </c>
      <c r="T4774" t="s">
        <v>61</v>
      </c>
      <c r="V4774" t="s">
        <v>22837</v>
      </c>
      <c r="W4774">
        <v>267391</v>
      </c>
      <c r="X4774">
        <v>31060</v>
      </c>
      <c r="Y4774">
        <v>236331</v>
      </c>
      <c r="Z4774">
        <v>210843</v>
      </c>
      <c r="AA4774">
        <v>185843</v>
      </c>
      <c r="AB4774" t="s">
        <v>63</v>
      </c>
      <c r="AC4774" s="1">
        <v>38139</v>
      </c>
      <c r="AD4774">
        <v>241000</v>
      </c>
      <c r="AE4774">
        <v>1733</v>
      </c>
      <c r="AF4774">
        <v>1635</v>
      </c>
      <c r="AG4774" t="s">
        <v>64</v>
      </c>
      <c r="AH4774" t="s">
        <v>76</v>
      </c>
      <c r="AI4774">
        <v>1</v>
      </c>
      <c r="AJ4774">
        <v>1989</v>
      </c>
      <c r="AK4774">
        <v>4</v>
      </c>
      <c r="AL4774">
        <v>3</v>
      </c>
      <c r="AN4774">
        <v>2582</v>
      </c>
      <c r="AO4774">
        <v>34</v>
      </c>
      <c r="AP4774" t="s">
        <v>63</v>
      </c>
      <c r="AQ4774" t="s">
        <v>66</v>
      </c>
      <c r="AR4774">
        <v>3927</v>
      </c>
      <c r="AW4774" t="s">
        <v>22838</v>
      </c>
      <c r="AY4774" t="s">
        <v>22839</v>
      </c>
      <c r="AZ4774" t="s">
        <v>22840</v>
      </c>
    </row>
    <row r="4775" spans="1:52" x14ac:dyDescent="0.3">
      <c r="A4775">
        <v>2128259</v>
      </c>
      <c r="B4775" t="s">
        <v>22841</v>
      </c>
      <c r="C4775" t="str">
        <f t="shared" si="544"/>
        <v>7492</v>
      </c>
      <c r="D4775" t="s">
        <v>20169</v>
      </c>
      <c r="E4775" t="str">
        <f>"0000"</f>
        <v>0000</v>
      </c>
      <c r="F4775" t="s">
        <v>108</v>
      </c>
      <c r="G4775" t="str">
        <f t="shared" si="550"/>
        <v>17</v>
      </c>
      <c r="H4775" t="s">
        <v>55</v>
      </c>
      <c r="I4775" t="s">
        <v>56</v>
      </c>
      <c r="J4775" t="s">
        <v>20170</v>
      </c>
      <c r="K4775">
        <v>0</v>
      </c>
      <c r="L4775">
        <v>121642</v>
      </c>
      <c r="M4775">
        <v>2.79</v>
      </c>
      <c r="N4775" t="str">
        <f t="shared" si="543"/>
        <v>0000</v>
      </c>
      <c r="O4775">
        <v>4482</v>
      </c>
      <c r="P4775" t="s">
        <v>58</v>
      </c>
      <c r="Q4775" t="s">
        <v>4583</v>
      </c>
      <c r="R4775" t="s">
        <v>266</v>
      </c>
      <c r="T4775" t="s">
        <v>61</v>
      </c>
      <c r="V4775" t="s">
        <v>22842</v>
      </c>
      <c r="W4775">
        <v>28480</v>
      </c>
      <c r="X4775">
        <v>28480</v>
      </c>
      <c r="Y4775">
        <v>0</v>
      </c>
      <c r="Z4775">
        <v>28480</v>
      </c>
      <c r="AA4775">
        <v>28480</v>
      </c>
      <c r="AB4775" t="s">
        <v>72</v>
      </c>
      <c r="AC4775" s="1">
        <v>38169</v>
      </c>
      <c r="AD4775">
        <v>60000</v>
      </c>
      <c r="AE4775">
        <v>1752</v>
      </c>
      <c r="AF4775">
        <v>838</v>
      </c>
      <c r="AG4775" t="s">
        <v>103</v>
      </c>
      <c r="AH4775" t="s">
        <v>76</v>
      </c>
      <c r="AR4775">
        <v>0</v>
      </c>
      <c r="AW4775" t="s">
        <v>22843</v>
      </c>
      <c r="AX4775" t="s">
        <v>22844</v>
      </c>
      <c r="AY4775" t="s">
        <v>22845</v>
      </c>
      <c r="AZ4775" t="s">
        <v>22846</v>
      </c>
    </row>
    <row r="4776" spans="1:52" x14ac:dyDescent="0.3">
      <c r="A4776">
        <v>2128330</v>
      </c>
      <c r="B4776" t="s">
        <v>22847</v>
      </c>
      <c r="C4776" t="str">
        <f t="shared" si="544"/>
        <v>7492</v>
      </c>
      <c r="D4776" t="s">
        <v>20169</v>
      </c>
      <c r="E4776" t="str">
        <f>"0100"</f>
        <v>0100</v>
      </c>
      <c r="F4776" t="s">
        <v>54</v>
      </c>
      <c r="G4776" t="str">
        <f t="shared" si="550"/>
        <v>17</v>
      </c>
      <c r="H4776" t="s">
        <v>55</v>
      </c>
      <c r="I4776" t="s">
        <v>56</v>
      </c>
      <c r="J4776" t="s">
        <v>20170</v>
      </c>
      <c r="K4776">
        <v>1</v>
      </c>
      <c r="L4776">
        <v>239697</v>
      </c>
      <c r="M4776">
        <v>5.5</v>
      </c>
      <c r="N4776" t="str">
        <f t="shared" si="543"/>
        <v>0000</v>
      </c>
      <c r="O4776">
        <v>4100</v>
      </c>
      <c r="P4776" t="s">
        <v>58</v>
      </c>
      <c r="Q4776" t="s">
        <v>20187</v>
      </c>
      <c r="R4776" t="s">
        <v>140</v>
      </c>
      <c r="T4776" t="s">
        <v>61</v>
      </c>
      <c r="V4776" t="s">
        <v>22848</v>
      </c>
      <c r="W4776">
        <v>70980</v>
      </c>
      <c r="X4776">
        <v>70980</v>
      </c>
      <c r="Y4776">
        <v>0</v>
      </c>
      <c r="Z4776">
        <v>70980</v>
      </c>
      <c r="AA4776">
        <v>70980</v>
      </c>
      <c r="AB4776" t="s">
        <v>63</v>
      </c>
      <c r="AC4776" s="1">
        <v>42493</v>
      </c>
      <c r="AD4776">
        <v>85000</v>
      </c>
      <c r="AE4776">
        <v>2756</v>
      </c>
      <c r="AF4776">
        <v>2302</v>
      </c>
      <c r="AG4776" t="s">
        <v>103</v>
      </c>
      <c r="AH4776" t="s">
        <v>76</v>
      </c>
      <c r="AI4776">
        <v>1</v>
      </c>
      <c r="AJ4776">
        <v>2020</v>
      </c>
      <c r="AK4776">
        <v>4</v>
      </c>
      <c r="AL4776">
        <v>3</v>
      </c>
      <c r="AN4776">
        <v>3469</v>
      </c>
      <c r="AO4776">
        <v>32</v>
      </c>
      <c r="AP4776" t="s">
        <v>63</v>
      </c>
      <c r="AQ4776" t="s">
        <v>66</v>
      </c>
      <c r="AR4776">
        <v>4922</v>
      </c>
      <c r="AW4776" t="s">
        <v>22849</v>
      </c>
      <c r="AY4776" t="s">
        <v>22850</v>
      </c>
      <c r="AZ4776" t="s">
        <v>70</v>
      </c>
    </row>
    <row r="4777" spans="1:52" x14ac:dyDescent="0.3">
      <c r="A4777">
        <v>2128721</v>
      </c>
      <c r="B4777" t="s">
        <v>22851</v>
      </c>
      <c r="C4777" t="str">
        <f t="shared" si="544"/>
        <v>7492</v>
      </c>
      <c r="D4777" t="s">
        <v>20169</v>
      </c>
      <c r="E4777" t="str">
        <f>"0100"</f>
        <v>0100</v>
      </c>
      <c r="F4777" t="s">
        <v>54</v>
      </c>
      <c r="G4777" t="str">
        <f>"20"</f>
        <v>20</v>
      </c>
      <c r="H4777" t="s">
        <v>55</v>
      </c>
      <c r="I4777" t="s">
        <v>56</v>
      </c>
      <c r="J4777" t="s">
        <v>20170</v>
      </c>
      <c r="K4777">
        <v>1</v>
      </c>
      <c r="L4777">
        <v>240001</v>
      </c>
      <c r="M4777">
        <v>5.51</v>
      </c>
      <c r="N4777" t="str">
        <f t="shared" si="543"/>
        <v>0000</v>
      </c>
      <c r="O4777">
        <v>4287</v>
      </c>
      <c r="P4777" t="s">
        <v>58</v>
      </c>
      <c r="Q4777" t="s">
        <v>22126</v>
      </c>
      <c r="R4777" t="s">
        <v>140</v>
      </c>
      <c r="T4777" t="s">
        <v>61</v>
      </c>
      <c r="V4777" t="s">
        <v>22852</v>
      </c>
      <c r="W4777">
        <v>335248</v>
      </c>
      <c r="X4777">
        <v>71080</v>
      </c>
      <c r="Y4777">
        <v>264168</v>
      </c>
      <c r="Z4777">
        <v>301497</v>
      </c>
      <c r="AA4777">
        <v>276497</v>
      </c>
      <c r="AB4777" t="s">
        <v>63</v>
      </c>
      <c r="AC4777" s="1">
        <v>42805</v>
      </c>
      <c r="AD4777">
        <v>309000</v>
      </c>
      <c r="AE4777">
        <v>2817</v>
      </c>
      <c r="AF4777">
        <v>159</v>
      </c>
      <c r="AG4777" t="s">
        <v>64</v>
      </c>
      <c r="AH4777" t="s">
        <v>65</v>
      </c>
      <c r="AI4777">
        <v>1</v>
      </c>
      <c r="AJ4777">
        <v>1998</v>
      </c>
      <c r="AK4777">
        <v>4</v>
      </c>
      <c r="AL4777">
        <v>3</v>
      </c>
      <c r="AM4777">
        <v>1</v>
      </c>
      <c r="AN4777">
        <v>2762</v>
      </c>
      <c r="AO4777">
        <v>32</v>
      </c>
      <c r="AP4777" t="s">
        <v>63</v>
      </c>
      <c r="AQ4777" t="s">
        <v>66</v>
      </c>
      <c r="AR4777">
        <v>4586</v>
      </c>
      <c r="AW4777" t="s">
        <v>22228</v>
      </c>
      <c r="AY4777" t="s">
        <v>22229</v>
      </c>
      <c r="AZ4777" t="s">
        <v>70</v>
      </c>
    </row>
    <row r="4778" spans="1:52" x14ac:dyDescent="0.3">
      <c r="A4778">
        <v>2129034</v>
      </c>
      <c r="B4778" t="s">
        <v>22853</v>
      </c>
      <c r="C4778" t="str">
        <f t="shared" si="544"/>
        <v>7492</v>
      </c>
      <c r="D4778" t="s">
        <v>20169</v>
      </c>
      <c r="E4778" t="str">
        <f>"0000"</f>
        <v>0000</v>
      </c>
      <c r="F4778" t="s">
        <v>108</v>
      </c>
      <c r="G4778" t="str">
        <f>"17"</f>
        <v>17</v>
      </c>
      <c r="H4778" t="s">
        <v>55</v>
      </c>
      <c r="I4778" t="s">
        <v>56</v>
      </c>
      <c r="J4778" t="s">
        <v>20170</v>
      </c>
      <c r="K4778">
        <v>0</v>
      </c>
      <c r="L4778">
        <v>249718</v>
      </c>
      <c r="M4778">
        <v>5.73</v>
      </c>
      <c r="N4778" t="str">
        <f t="shared" si="543"/>
        <v>0000</v>
      </c>
      <c r="O4778">
        <v>3066</v>
      </c>
      <c r="P4778" t="s">
        <v>72</v>
      </c>
      <c r="Q4778" t="s">
        <v>22171</v>
      </c>
      <c r="R4778" t="s">
        <v>140</v>
      </c>
      <c r="T4778" t="s">
        <v>61</v>
      </c>
      <c r="V4778" t="s">
        <v>22854</v>
      </c>
      <c r="W4778">
        <v>73950</v>
      </c>
      <c r="X4778">
        <v>73950</v>
      </c>
      <c r="Y4778">
        <v>0</v>
      </c>
      <c r="Z4778">
        <v>73950</v>
      </c>
      <c r="AA4778">
        <v>73950</v>
      </c>
      <c r="AB4778" t="s">
        <v>72</v>
      </c>
      <c r="AC4778" s="1">
        <v>35065</v>
      </c>
      <c r="AD4778">
        <v>39000</v>
      </c>
      <c r="AE4778">
        <v>1116</v>
      </c>
      <c r="AF4778">
        <v>64</v>
      </c>
      <c r="AG4778" t="s">
        <v>103</v>
      </c>
      <c r="AH4778" t="s">
        <v>221</v>
      </c>
      <c r="AR4778">
        <v>0</v>
      </c>
      <c r="AW4778" t="s">
        <v>22855</v>
      </c>
      <c r="AX4778" t="s">
        <v>22856</v>
      </c>
      <c r="AY4778" t="s">
        <v>22857</v>
      </c>
      <c r="AZ4778" t="s">
        <v>22858</v>
      </c>
    </row>
    <row r="4779" spans="1:52" x14ac:dyDescent="0.3">
      <c r="A4779">
        <v>2129646</v>
      </c>
      <c r="B4779" t="s">
        <v>22859</v>
      </c>
      <c r="C4779" t="str">
        <f t="shared" si="544"/>
        <v>7492</v>
      </c>
      <c r="D4779" t="s">
        <v>20169</v>
      </c>
      <c r="E4779" t="str">
        <f>"0000"</f>
        <v>0000</v>
      </c>
      <c r="F4779" t="s">
        <v>108</v>
      </c>
      <c r="G4779" t="str">
        <f>"20"</f>
        <v>20</v>
      </c>
      <c r="H4779" t="s">
        <v>55</v>
      </c>
      <c r="I4779" t="s">
        <v>56</v>
      </c>
      <c r="J4779" t="s">
        <v>20170</v>
      </c>
      <c r="K4779">
        <v>0</v>
      </c>
      <c r="L4779">
        <v>240000</v>
      </c>
      <c r="M4779">
        <v>5.51</v>
      </c>
      <c r="N4779" t="str">
        <f t="shared" si="543"/>
        <v>0000</v>
      </c>
      <c r="O4779">
        <v>4503</v>
      </c>
      <c r="P4779" t="s">
        <v>58</v>
      </c>
      <c r="Q4779" t="s">
        <v>21683</v>
      </c>
      <c r="R4779" t="s">
        <v>140</v>
      </c>
      <c r="T4779" t="s">
        <v>61</v>
      </c>
      <c r="V4779" t="s">
        <v>22860</v>
      </c>
      <c r="W4779">
        <v>71070</v>
      </c>
      <c r="X4779">
        <v>71070</v>
      </c>
      <c r="Y4779">
        <v>0</v>
      </c>
      <c r="Z4779">
        <v>71070</v>
      </c>
      <c r="AA4779">
        <v>71070</v>
      </c>
      <c r="AB4779" t="s">
        <v>72</v>
      </c>
      <c r="AC4779" s="1">
        <v>44076</v>
      </c>
      <c r="AD4779">
        <v>110000</v>
      </c>
      <c r="AE4779">
        <v>3089</v>
      </c>
      <c r="AF4779">
        <v>2424</v>
      </c>
      <c r="AG4779" t="s">
        <v>103</v>
      </c>
      <c r="AH4779" t="s">
        <v>76</v>
      </c>
      <c r="AR4779">
        <v>0</v>
      </c>
      <c r="AW4779" t="s">
        <v>22861</v>
      </c>
      <c r="AX4779" t="s">
        <v>22862</v>
      </c>
      <c r="AY4779" t="s">
        <v>22863</v>
      </c>
      <c r="AZ4779" t="s">
        <v>22864</v>
      </c>
    </row>
    <row r="4780" spans="1:52" x14ac:dyDescent="0.3">
      <c r="A4780">
        <v>2129981</v>
      </c>
      <c r="B4780" t="s">
        <v>22865</v>
      </c>
      <c r="C4780" t="str">
        <f t="shared" si="544"/>
        <v>7492</v>
      </c>
      <c r="D4780" t="s">
        <v>20169</v>
      </c>
      <c r="E4780" t="str">
        <f>"0000"</f>
        <v>0000</v>
      </c>
      <c r="F4780" t="s">
        <v>108</v>
      </c>
      <c r="G4780" t="str">
        <f>"20"</f>
        <v>20</v>
      </c>
      <c r="H4780" t="s">
        <v>55</v>
      </c>
      <c r="I4780" t="s">
        <v>56</v>
      </c>
      <c r="J4780" t="s">
        <v>20170</v>
      </c>
      <c r="K4780">
        <v>0</v>
      </c>
      <c r="L4780">
        <v>349877</v>
      </c>
      <c r="M4780">
        <v>8.0299999999999994</v>
      </c>
      <c r="N4780" t="str">
        <f t="shared" si="543"/>
        <v>0000</v>
      </c>
      <c r="O4780">
        <v>4198</v>
      </c>
      <c r="P4780" t="s">
        <v>58</v>
      </c>
      <c r="Q4780" t="s">
        <v>22126</v>
      </c>
      <c r="R4780" t="s">
        <v>140</v>
      </c>
      <c r="T4780" t="s">
        <v>61</v>
      </c>
      <c r="V4780" t="s">
        <v>22866</v>
      </c>
      <c r="W4780">
        <v>103610</v>
      </c>
      <c r="X4780">
        <v>103610</v>
      </c>
      <c r="Y4780">
        <v>0</v>
      </c>
      <c r="Z4780">
        <v>103610</v>
      </c>
      <c r="AA4780">
        <v>103610</v>
      </c>
      <c r="AB4780" t="s">
        <v>72</v>
      </c>
      <c r="AC4780" s="1">
        <v>34274</v>
      </c>
      <c r="AD4780">
        <v>60000</v>
      </c>
      <c r="AE4780">
        <v>1008</v>
      </c>
      <c r="AF4780">
        <v>864</v>
      </c>
      <c r="AG4780" t="s">
        <v>103</v>
      </c>
      <c r="AH4780" t="s">
        <v>873</v>
      </c>
      <c r="AR4780">
        <v>0</v>
      </c>
      <c r="AW4780" t="s">
        <v>22867</v>
      </c>
      <c r="AY4780" t="s">
        <v>22868</v>
      </c>
      <c r="AZ4780" t="s">
        <v>22869</v>
      </c>
    </row>
    <row r="4781" spans="1:52" x14ac:dyDescent="0.3">
      <c r="A4781">
        <v>2130440</v>
      </c>
      <c r="B4781" t="s">
        <v>22870</v>
      </c>
      <c r="C4781" t="str">
        <f t="shared" si="544"/>
        <v>7492</v>
      </c>
      <c r="D4781" t="s">
        <v>20169</v>
      </c>
      <c r="E4781" t="str">
        <f t="shared" ref="E4781:E4786" si="551">"0100"</f>
        <v>0100</v>
      </c>
      <c r="F4781" t="s">
        <v>54</v>
      </c>
      <c r="G4781" t="str">
        <f t="shared" ref="G4781:G4791" si="552">"17"</f>
        <v>17</v>
      </c>
      <c r="H4781" t="s">
        <v>55</v>
      </c>
      <c r="I4781" t="s">
        <v>56</v>
      </c>
      <c r="J4781" t="s">
        <v>20170</v>
      </c>
      <c r="K4781">
        <v>1</v>
      </c>
      <c r="L4781">
        <v>268870</v>
      </c>
      <c r="M4781">
        <v>6.17</v>
      </c>
      <c r="N4781" t="str">
        <f t="shared" si="543"/>
        <v>0000</v>
      </c>
      <c r="O4781">
        <v>4055</v>
      </c>
      <c r="P4781" t="s">
        <v>58</v>
      </c>
      <c r="Q4781" t="s">
        <v>22613</v>
      </c>
      <c r="R4781" t="s">
        <v>82</v>
      </c>
      <c r="T4781" t="s">
        <v>61</v>
      </c>
      <c r="V4781" t="s">
        <v>22871</v>
      </c>
      <c r="W4781">
        <v>332433</v>
      </c>
      <c r="X4781">
        <v>79620</v>
      </c>
      <c r="Y4781">
        <v>252813</v>
      </c>
      <c r="Z4781">
        <v>243651</v>
      </c>
      <c r="AA4781">
        <v>213651</v>
      </c>
      <c r="AB4781" t="s">
        <v>63</v>
      </c>
      <c r="AC4781" s="1">
        <v>35462</v>
      </c>
      <c r="AD4781">
        <v>33000</v>
      </c>
      <c r="AE4781">
        <v>1184</v>
      </c>
      <c r="AF4781">
        <v>429</v>
      </c>
      <c r="AG4781" t="s">
        <v>103</v>
      </c>
      <c r="AH4781" t="s">
        <v>76</v>
      </c>
      <c r="AI4781">
        <v>1</v>
      </c>
      <c r="AJ4781">
        <v>2000</v>
      </c>
      <c r="AK4781">
        <v>3</v>
      </c>
      <c r="AL4781">
        <v>3</v>
      </c>
      <c r="AN4781">
        <v>2528</v>
      </c>
      <c r="AO4781">
        <v>32</v>
      </c>
      <c r="AP4781" t="s">
        <v>63</v>
      </c>
      <c r="AQ4781" t="s">
        <v>66</v>
      </c>
      <c r="AR4781">
        <v>3473</v>
      </c>
      <c r="AW4781" t="s">
        <v>22872</v>
      </c>
      <c r="AX4781" t="s">
        <v>22873</v>
      </c>
      <c r="AY4781" t="s">
        <v>22874</v>
      </c>
      <c r="AZ4781" t="s">
        <v>70</v>
      </c>
    </row>
    <row r="4782" spans="1:52" x14ac:dyDescent="0.3">
      <c r="A4782">
        <v>2130547</v>
      </c>
      <c r="B4782" t="s">
        <v>22875</v>
      </c>
      <c r="C4782" t="str">
        <f t="shared" si="544"/>
        <v>7492</v>
      </c>
      <c r="D4782" t="s">
        <v>20169</v>
      </c>
      <c r="E4782" t="str">
        <f t="shared" si="551"/>
        <v>0100</v>
      </c>
      <c r="F4782" t="s">
        <v>54</v>
      </c>
      <c r="G4782" t="str">
        <f t="shared" si="552"/>
        <v>17</v>
      </c>
      <c r="H4782" t="s">
        <v>55</v>
      </c>
      <c r="I4782" t="s">
        <v>56</v>
      </c>
      <c r="J4782" t="s">
        <v>20170</v>
      </c>
      <c r="K4782">
        <v>1</v>
      </c>
      <c r="L4782">
        <v>286608</v>
      </c>
      <c r="M4782">
        <v>6.58</v>
      </c>
      <c r="N4782" t="str">
        <f t="shared" si="543"/>
        <v>0000</v>
      </c>
      <c r="O4782">
        <v>4191</v>
      </c>
      <c r="P4782" t="s">
        <v>58</v>
      </c>
      <c r="Q4782" t="s">
        <v>20187</v>
      </c>
      <c r="R4782" t="s">
        <v>140</v>
      </c>
      <c r="T4782" t="s">
        <v>61</v>
      </c>
      <c r="V4782" t="s">
        <v>22876</v>
      </c>
      <c r="W4782">
        <v>712618</v>
      </c>
      <c r="X4782">
        <v>84880</v>
      </c>
      <c r="Y4782">
        <v>627738</v>
      </c>
      <c r="Z4782">
        <v>712618</v>
      </c>
      <c r="AA4782">
        <v>712618</v>
      </c>
      <c r="AB4782" t="s">
        <v>72</v>
      </c>
      <c r="AC4782" s="1">
        <v>43619</v>
      </c>
      <c r="AD4782">
        <v>556600</v>
      </c>
      <c r="AE4782">
        <v>2982</v>
      </c>
      <c r="AF4782">
        <v>970</v>
      </c>
      <c r="AG4782" t="s">
        <v>64</v>
      </c>
      <c r="AH4782" t="s">
        <v>65</v>
      </c>
      <c r="AI4782">
        <v>1</v>
      </c>
      <c r="AJ4782">
        <v>2001</v>
      </c>
      <c r="AK4782">
        <v>6</v>
      </c>
      <c r="AL4782">
        <v>4</v>
      </c>
      <c r="AM4782">
        <v>1</v>
      </c>
      <c r="AN4782">
        <v>5455</v>
      </c>
      <c r="AO4782">
        <v>32</v>
      </c>
      <c r="AP4782" t="s">
        <v>63</v>
      </c>
      <c r="AQ4782" t="s">
        <v>66</v>
      </c>
      <c r="AR4782">
        <v>8249</v>
      </c>
      <c r="AW4782" t="s">
        <v>22877</v>
      </c>
      <c r="AY4782" t="s">
        <v>22878</v>
      </c>
      <c r="AZ4782" t="s">
        <v>70</v>
      </c>
    </row>
    <row r="4783" spans="1:52" x14ac:dyDescent="0.3">
      <c r="A4783">
        <v>2130661</v>
      </c>
      <c r="B4783" t="s">
        <v>22879</v>
      </c>
      <c r="C4783" t="str">
        <f t="shared" si="544"/>
        <v>7492</v>
      </c>
      <c r="D4783" t="s">
        <v>20169</v>
      </c>
      <c r="E4783" t="str">
        <f t="shared" si="551"/>
        <v>0100</v>
      </c>
      <c r="F4783" t="s">
        <v>54</v>
      </c>
      <c r="G4783" t="str">
        <f t="shared" si="552"/>
        <v>17</v>
      </c>
      <c r="H4783" t="s">
        <v>55</v>
      </c>
      <c r="I4783" t="s">
        <v>56</v>
      </c>
      <c r="J4783" t="s">
        <v>20170</v>
      </c>
      <c r="K4783">
        <v>1</v>
      </c>
      <c r="L4783">
        <v>251141</v>
      </c>
      <c r="M4783">
        <v>5.77</v>
      </c>
      <c r="N4783" t="str">
        <f t="shared" si="543"/>
        <v>0000</v>
      </c>
      <c r="O4783">
        <v>4175</v>
      </c>
      <c r="P4783" t="s">
        <v>58</v>
      </c>
      <c r="Q4783" t="s">
        <v>20187</v>
      </c>
      <c r="R4783" t="s">
        <v>140</v>
      </c>
      <c r="T4783" t="s">
        <v>61</v>
      </c>
      <c r="V4783" t="s">
        <v>22880</v>
      </c>
      <c r="W4783">
        <v>733349</v>
      </c>
      <c r="X4783">
        <v>74370</v>
      </c>
      <c r="Y4783">
        <v>658979</v>
      </c>
      <c r="Z4783">
        <v>610425</v>
      </c>
      <c r="AA4783">
        <v>585425</v>
      </c>
      <c r="AB4783" t="s">
        <v>63</v>
      </c>
      <c r="AC4783" s="1">
        <v>41456</v>
      </c>
      <c r="AD4783">
        <v>465000</v>
      </c>
      <c r="AE4783">
        <v>2570</v>
      </c>
      <c r="AF4783">
        <v>1039</v>
      </c>
      <c r="AG4783" t="s">
        <v>64</v>
      </c>
      <c r="AH4783" t="s">
        <v>76</v>
      </c>
      <c r="AI4783">
        <v>1</v>
      </c>
      <c r="AJ4783">
        <v>2008</v>
      </c>
      <c r="AK4783">
        <v>3</v>
      </c>
      <c r="AL4783">
        <v>2</v>
      </c>
      <c r="AM4783">
        <v>1</v>
      </c>
      <c r="AN4783">
        <v>3273</v>
      </c>
      <c r="AO4783">
        <v>32</v>
      </c>
      <c r="AP4783" t="s">
        <v>63</v>
      </c>
      <c r="AQ4783" t="s">
        <v>66</v>
      </c>
      <c r="AR4783">
        <v>4695</v>
      </c>
      <c r="AW4783" t="s">
        <v>22881</v>
      </c>
      <c r="AX4783" t="s">
        <v>22882</v>
      </c>
      <c r="AY4783" t="s">
        <v>22883</v>
      </c>
      <c r="AZ4783" t="s">
        <v>70</v>
      </c>
    </row>
    <row r="4784" spans="1:52" x14ac:dyDescent="0.3">
      <c r="A4784">
        <v>2127422</v>
      </c>
      <c r="B4784" t="s">
        <v>22884</v>
      </c>
      <c r="C4784" t="str">
        <f t="shared" si="544"/>
        <v>7492</v>
      </c>
      <c r="D4784" t="s">
        <v>20169</v>
      </c>
      <c r="E4784" t="str">
        <f t="shared" si="551"/>
        <v>0100</v>
      </c>
      <c r="F4784" t="s">
        <v>54</v>
      </c>
      <c r="G4784" t="str">
        <f t="shared" si="552"/>
        <v>17</v>
      </c>
      <c r="H4784" t="s">
        <v>55</v>
      </c>
      <c r="I4784" t="s">
        <v>56</v>
      </c>
      <c r="J4784" t="s">
        <v>20170</v>
      </c>
      <c r="K4784">
        <v>1</v>
      </c>
      <c r="L4784">
        <v>242914</v>
      </c>
      <c r="M4784">
        <v>5.58</v>
      </c>
      <c r="N4784" t="str">
        <f t="shared" si="543"/>
        <v>0000</v>
      </c>
      <c r="O4784">
        <v>4709</v>
      </c>
      <c r="P4784" t="s">
        <v>58</v>
      </c>
      <c r="Q4784" t="s">
        <v>20187</v>
      </c>
      <c r="R4784" t="s">
        <v>140</v>
      </c>
      <c r="T4784" t="s">
        <v>61</v>
      </c>
      <c r="V4784" t="s">
        <v>22885</v>
      </c>
      <c r="W4784">
        <v>316718</v>
      </c>
      <c r="X4784">
        <v>71940</v>
      </c>
      <c r="Y4784">
        <v>244778</v>
      </c>
      <c r="Z4784">
        <v>316718</v>
      </c>
      <c r="AA4784">
        <v>291218</v>
      </c>
      <c r="AB4784" t="s">
        <v>63</v>
      </c>
      <c r="AC4784" s="1">
        <v>43724</v>
      </c>
      <c r="AD4784">
        <v>375000</v>
      </c>
      <c r="AE4784">
        <v>3007</v>
      </c>
      <c r="AF4784">
        <v>1303</v>
      </c>
      <c r="AG4784" t="s">
        <v>64</v>
      </c>
      <c r="AH4784" t="s">
        <v>76</v>
      </c>
      <c r="AI4784">
        <v>1</v>
      </c>
      <c r="AJ4784">
        <v>1994</v>
      </c>
      <c r="AK4784">
        <v>3</v>
      </c>
      <c r="AL4784">
        <v>2</v>
      </c>
      <c r="AN4784">
        <v>2486</v>
      </c>
      <c r="AO4784">
        <v>32</v>
      </c>
      <c r="AP4784" t="s">
        <v>63</v>
      </c>
      <c r="AQ4784" t="s">
        <v>66</v>
      </c>
      <c r="AR4784">
        <v>3489</v>
      </c>
      <c r="AW4784" t="s">
        <v>22886</v>
      </c>
      <c r="AX4784" t="s">
        <v>22887</v>
      </c>
      <c r="AY4784" t="s">
        <v>22888</v>
      </c>
      <c r="AZ4784" t="s">
        <v>70</v>
      </c>
    </row>
    <row r="4785" spans="1:52" x14ac:dyDescent="0.3">
      <c r="A4785">
        <v>2127929</v>
      </c>
      <c r="B4785" t="s">
        <v>22889</v>
      </c>
      <c r="C4785" t="str">
        <f t="shared" si="544"/>
        <v>7492</v>
      </c>
      <c r="D4785" t="s">
        <v>20169</v>
      </c>
      <c r="E4785" t="str">
        <f t="shared" si="551"/>
        <v>0100</v>
      </c>
      <c r="F4785" t="s">
        <v>54</v>
      </c>
      <c r="G4785" t="str">
        <f t="shared" si="552"/>
        <v>17</v>
      </c>
      <c r="H4785" t="s">
        <v>55</v>
      </c>
      <c r="I4785" t="s">
        <v>56</v>
      </c>
      <c r="J4785" t="s">
        <v>20170</v>
      </c>
      <c r="K4785">
        <v>1</v>
      </c>
      <c r="L4785">
        <v>239999</v>
      </c>
      <c r="M4785">
        <v>5.51</v>
      </c>
      <c r="N4785" t="str">
        <f t="shared" si="543"/>
        <v>0000</v>
      </c>
      <c r="O4785">
        <v>4573</v>
      </c>
      <c r="P4785" t="s">
        <v>58</v>
      </c>
      <c r="Q4785" t="s">
        <v>22629</v>
      </c>
      <c r="R4785" t="s">
        <v>82</v>
      </c>
      <c r="T4785" t="s">
        <v>61</v>
      </c>
      <c r="V4785" t="s">
        <v>22890</v>
      </c>
      <c r="W4785">
        <v>390801</v>
      </c>
      <c r="X4785">
        <v>71070</v>
      </c>
      <c r="Y4785">
        <v>319731</v>
      </c>
      <c r="Z4785">
        <v>385523</v>
      </c>
      <c r="AA4785">
        <v>360523</v>
      </c>
      <c r="AB4785" t="s">
        <v>63</v>
      </c>
      <c r="AC4785" s="1">
        <v>43202</v>
      </c>
      <c r="AD4785">
        <v>520000</v>
      </c>
      <c r="AE4785">
        <v>2894</v>
      </c>
      <c r="AF4785">
        <v>458</v>
      </c>
      <c r="AG4785" t="s">
        <v>64</v>
      </c>
      <c r="AH4785" t="s">
        <v>76</v>
      </c>
      <c r="AI4785">
        <v>1</v>
      </c>
      <c r="AJ4785">
        <v>2006</v>
      </c>
      <c r="AK4785">
        <v>4</v>
      </c>
      <c r="AL4785">
        <v>3</v>
      </c>
      <c r="AN4785">
        <v>3082</v>
      </c>
      <c r="AO4785">
        <v>32</v>
      </c>
      <c r="AP4785" t="s">
        <v>63</v>
      </c>
      <c r="AQ4785" t="s">
        <v>66</v>
      </c>
      <c r="AR4785">
        <v>4710</v>
      </c>
      <c r="AW4785" t="s">
        <v>22891</v>
      </c>
      <c r="AX4785" t="s">
        <v>22892</v>
      </c>
      <c r="AY4785" t="s">
        <v>22893</v>
      </c>
      <c r="AZ4785" t="s">
        <v>70</v>
      </c>
    </row>
    <row r="4786" spans="1:52" x14ac:dyDescent="0.3">
      <c r="A4786">
        <v>2128054</v>
      </c>
      <c r="B4786" t="s">
        <v>22894</v>
      </c>
      <c r="C4786" t="str">
        <f t="shared" si="544"/>
        <v>7492</v>
      </c>
      <c r="D4786" t="s">
        <v>20169</v>
      </c>
      <c r="E4786" t="str">
        <f t="shared" si="551"/>
        <v>0100</v>
      </c>
      <c r="F4786" t="s">
        <v>54</v>
      </c>
      <c r="G4786" t="str">
        <f t="shared" si="552"/>
        <v>17</v>
      </c>
      <c r="H4786" t="s">
        <v>55</v>
      </c>
      <c r="I4786" t="s">
        <v>56</v>
      </c>
      <c r="J4786" t="s">
        <v>20170</v>
      </c>
      <c r="K4786">
        <v>1</v>
      </c>
      <c r="L4786">
        <v>249107</v>
      </c>
      <c r="M4786">
        <v>5.72</v>
      </c>
      <c r="N4786" t="str">
        <f t="shared" si="543"/>
        <v>0000</v>
      </c>
      <c r="O4786">
        <v>4500</v>
      </c>
      <c r="P4786" t="s">
        <v>58</v>
      </c>
      <c r="Q4786" t="s">
        <v>22629</v>
      </c>
      <c r="R4786" t="s">
        <v>82</v>
      </c>
      <c r="T4786" t="s">
        <v>61</v>
      </c>
      <c r="V4786" t="s">
        <v>22895</v>
      </c>
      <c r="W4786">
        <v>333025</v>
      </c>
      <c r="X4786">
        <v>73770</v>
      </c>
      <c r="Y4786">
        <v>259255</v>
      </c>
      <c r="Z4786">
        <v>253594</v>
      </c>
      <c r="AA4786">
        <v>228594</v>
      </c>
      <c r="AB4786" t="s">
        <v>63</v>
      </c>
      <c r="AC4786" s="1">
        <v>38657</v>
      </c>
      <c r="AD4786">
        <v>525000</v>
      </c>
      <c r="AE4786">
        <v>1944</v>
      </c>
      <c r="AF4786">
        <v>2375</v>
      </c>
      <c r="AG4786" t="s">
        <v>64</v>
      </c>
      <c r="AH4786" t="s">
        <v>76</v>
      </c>
      <c r="AI4786">
        <v>1</v>
      </c>
      <c r="AJ4786">
        <v>1991</v>
      </c>
      <c r="AK4786">
        <v>3</v>
      </c>
      <c r="AL4786">
        <v>3</v>
      </c>
      <c r="AN4786">
        <v>2967</v>
      </c>
      <c r="AO4786">
        <v>32</v>
      </c>
      <c r="AP4786" t="s">
        <v>63</v>
      </c>
      <c r="AQ4786" t="s">
        <v>66</v>
      </c>
      <c r="AR4786">
        <v>3703</v>
      </c>
      <c r="AW4786" t="s">
        <v>22896</v>
      </c>
      <c r="AX4786" t="s">
        <v>22897</v>
      </c>
      <c r="AY4786" t="s">
        <v>22898</v>
      </c>
      <c r="AZ4786" t="s">
        <v>70</v>
      </c>
    </row>
    <row r="4787" spans="1:52" x14ac:dyDescent="0.3">
      <c r="A4787">
        <v>2128062</v>
      </c>
      <c r="B4787" t="s">
        <v>22899</v>
      </c>
      <c r="C4787" t="str">
        <f t="shared" si="544"/>
        <v>7492</v>
      </c>
      <c r="D4787" t="s">
        <v>20169</v>
      </c>
      <c r="E4787" t="str">
        <f>"0000"</f>
        <v>0000</v>
      </c>
      <c r="F4787" t="s">
        <v>108</v>
      </c>
      <c r="G4787" t="str">
        <f t="shared" si="552"/>
        <v>17</v>
      </c>
      <c r="H4787" t="s">
        <v>55</v>
      </c>
      <c r="I4787" t="s">
        <v>56</v>
      </c>
      <c r="J4787" t="s">
        <v>20170</v>
      </c>
      <c r="K4787">
        <v>1</v>
      </c>
      <c r="L4787">
        <v>135966</v>
      </c>
      <c r="M4787">
        <v>3.12</v>
      </c>
      <c r="N4787" t="str">
        <f t="shared" si="543"/>
        <v>0000</v>
      </c>
      <c r="O4787">
        <v>4408</v>
      </c>
      <c r="P4787" t="s">
        <v>58</v>
      </c>
      <c r="Q4787" t="s">
        <v>22629</v>
      </c>
      <c r="R4787" t="s">
        <v>82</v>
      </c>
      <c r="T4787" t="s">
        <v>61</v>
      </c>
      <c r="V4787" t="s">
        <v>22900</v>
      </c>
      <c r="W4787">
        <v>33240</v>
      </c>
      <c r="X4787">
        <v>31840</v>
      </c>
      <c r="Y4787">
        <v>1400</v>
      </c>
      <c r="Z4787">
        <v>33240</v>
      </c>
      <c r="AA4787">
        <v>33240</v>
      </c>
      <c r="AB4787" t="s">
        <v>72</v>
      </c>
      <c r="AC4787" s="1">
        <v>41671</v>
      </c>
      <c r="AD4787">
        <v>42000</v>
      </c>
      <c r="AE4787">
        <v>2609</v>
      </c>
      <c r="AF4787">
        <v>11</v>
      </c>
      <c r="AG4787" t="s">
        <v>103</v>
      </c>
      <c r="AH4787" t="s">
        <v>76</v>
      </c>
      <c r="AR4787">
        <v>0</v>
      </c>
      <c r="AW4787" t="s">
        <v>22901</v>
      </c>
      <c r="AY4787" t="s">
        <v>22898</v>
      </c>
      <c r="AZ4787" t="s">
        <v>70</v>
      </c>
    </row>
    <row r="4788" spans="1:52" x14ac:dyDescent="0.3">
      <c r="A4788">
        <v>2128071</v>
      </c>
      <c r="B4788" t="s">
        <v>22902</v>
      </c>
      <c r="C4788" t="str">
        <f t="shared" si="544"/>
        <v>7492</v>
      </c>
      <c r="D4788" t="s">
        <v>20169</v>
      </c>
      <c r="E4788" t="str">
        <f>"0000"</f>
        <v>0000</v>
      </c>
      <c r="F4788" t="s">
        <v>108</v>
      </c>
      <c r="G4788" t="str">
        <f t="shared" si="552"/>
        <v>17</v>
      </c>
      <c r="H4788" t="s">
        <v>55</v>
      </c>
      <c r="I4788" t="s">
        <v>56</v>
      </c>
      <c r="J4788" t="s">
        <v>20170</v>
      </c>
      <c r="K4788">
        <v>0</v>
      </c>
      <c r="L4788">
        <v>134729</v>
      </c>
      <c r="M4788">
        <v>3.09</v>
      </c>
      <c r="N4788" t="str">
        <f t="shared" si="543"/>
        <v>0000</v>
      </c>
      <c r="O4788">
        <v>4397</v>
      </c>
      <c r="P4788" t="s">
        <v>58</v>
      </c>
      <c r="Q4788" t="s">
        <v>4583</v>
      </c>
      <c r="R4788" t="s">
        <v>266</v>
      </c>
      <c r="T4788" t="s">
        <v>61</v>
      </c>
      <c r="V4788" t="s">
        <v>22903</v>
      </c>
      <c r="W4788">
        <v>31550</v>
      </c>
      <c r="X4788">
        <v>31550</v>
      </c>
      <c r="Y4788">
        <v>0</v>
      </c>
      <c r="Z4788">
        <v>31550</v>
      </c>
      <c r="AA4788">
        <v>31550</v>
      </c>
      <c r="AB4788" t="s">
        <v>72</v>
      </c>
      <c r="AC4788" s="1">
        <v>42487</v>
      </c>
      <c r="AD4788">
        <v>44000</v>
      </c>
      <c r="AE4788">
        <v>2754</v>
      </c>
      <c r="AF4788">
        <v>1269</v>
      </c>
      <c r="AG4788" t="s">
        <v>103</v>
      </c>
      <c r="AH4788" t="s">
        <v>76</v>
      </c>
      <c r="AR4788">
        <v>0</v>
      </c>
      <c r="AW4788" t="s">
        <v>22896</v>
      </c>
      <c r="AX4788" t="s">
        <v>22897</v>
      </c>
      <c r="AY4788" t="s">
        <v>22898</v>
      </c>
      <c r="AZ4788" t="s">
        <v>958</v>
      </c>
    </row>
    <row r="4789" spans="1:52" x14ac:dyDescent="0.3">
      <c r="A4789">
        <v>2128267</v>
      </c>
      <c r="B4789" t="s">
        <v>22904</v>
      </c>
      <c r="C4789" t="str">
        <f t="shared" si="544"/>
        <v>7492</v>
      </c>
      <c r="D4789" t="s">
        <v>20169</v>
      </c>
      <c r="E4789" t="str">
        <f>"0100"</f>
        <v>0100</v>
      </c>
      <c r="F4789" t="s">
        <v>54</v>
      </c>
      <c r="G4789" t="str">
        <f t="shared" si="552"/>
        <v>17</v>
      </c>
      <c r="H4789" t="s">
        <v>55</v>
      </c>
      <c r="I4789" t="s">
        <v>56</v>
      </c>
      <c r="J4789" t="s">
        <v>20170</v>
      </c>
      <c r="K4789">
        <v>1</v>
      </c>
      <c r="L4789">
        <v>121642</v>
      </c>
      <c r="M4789">
        <v>2.79</v>
      </c>
      <c r="N4789" t="str">
        <f t="shared" si="543"/>
        <v>0000</v>
      </c>
      <c r="O4789">
        <v>4500</v>
      </c>
      <c r="P4789" t="s">
        <v>58</v>
      </c>
      <c r="Q4789" t="s">
        <v>4583</v>
      </c>
      <c r="R4789" t="s">
        <v>266</v>
      </c>
      <c r="T4789" t="s">
        <v>61</v>
      </c>
      <c r="V4789" t="s">
        <v>22905</v>
      </c>
      <c r="W4789">
        <v>201308</v>
      </c>
      <c r="X4789">
        <v>28480</v>
      </c>
      <c r="Y4789">
        <v>172828</v>
      </c>
      <c r="Z4789">
        <v>153393</v>
      </c>
      <c r="AA4789">
        <v>128393</v>
      </c>
      <c r="AB4789" t="s">
        <v>63</v>
      </c>
      <c r="AC4789" s="1">
        <v>35704</v>
      </c>
      <c r="AD4789">
        <v>138000</v>
      </c>
      <c r="AE4789">
        <v>1213</v>
      </c>
      <c r="AF4789">
        <v>50</v>
      </c>
      <c r="AG4789" t="s">
        <v>64</v>
      </c>
      <c r="AH4789" t="s">
        <v>76</v>
      </c>
      <c r="AI4789">
        <v>1</v>
      </c>
      <c r="AJ4789">
        <v>1992</v>
      </c>
      <c r="AK4789">
        <v>3</v>
      </c>
      <c r="AL4789">
        <v>2</v>
      </c>
      <c r="AN4789">
        <v>1817</v>
      </c>
      <c r="AO4789">
        <v>32</v>
      </c>
      <c r="AP4789" t="s">
        <v>63</v>
      </c>
      <c r="AQ4789" t="s">
        <v>66</v>
      </c>
      <c r="AR4789">
        <v>2942</v>
      </c>
      <c r="AW4789" t="s">
        <v>22906</v>
      </c>
      <c r="AX4789" t="s">
        <v>22907</v>
      </c>
      <c r="AY4789" t="s">
        <v>22908</v>
      </c>
      <c r="AZ4789" t="s">
        <v>70</v>
      </c>
    </row>
    <row r="4790" spans="1:52" x14ac:dyDescent="0.3">
      <c r="A4790">
        <v>2128291</v>
      </c>
      <c r="B4790" t="s">
        <v>22909</v>
      </c>
      <c r="C4790" t="str">
        <f t="shared" si="544"/>
        <v>7492</v>
      </c>
      <c r="D4790" t="s">
        <v>20169</v>
      </c>
      <c r="E4790" t="str">
        <f>"0100"</f>
        <v>0100</v>
      </c>
      <c r="F4790" t="s">
        <v>54</v>
      </c>
      <c r="G4790" t="str">
        <f t="shared" si="552"/>
        <v>17</v>
      </c>
      <c r="H4790" t="s">
        <v>55</v>
      </c>
      <c r="I4790" t="s">
        <v>56</v>
      </c>
      <c r="J4790" t="s">
        <v>20170</v>
      </c>
      <c r="K4790">
        <v>1</v>
      </c>
      <c r="L4790">
        <v>255735</v>
      </c>
      <c r="M4790">
        <v>5.87</v>
      </c>
      <c r="N4790" t="str">
        <f t="shared" si="543"/>
        <v>0000</v>
      </c>
      <c r="O4790">
        <v>4194</v>
      </c>
      <c r="P4790" t="s">
        <v>58</v>
      </c>
      <c r="Q4790" t="s">
        <v>20187</v>
      </c>
      <c r="R4790" t="s">
        <v>140</v>
      </c>
      <c r="T4790" t="s">
        <v>61</v>
      </c>
      <c r="V4790" t="s">
        <v>22910</v>
      </c>
      <c r="W4790">
        <v>370868</v>
      </c>
      <c r="X4790">
        <v>75730</v>
      </c>
      <c r="Y4790">
        <v>295138</v>
      </c>
      <c r="Z4790">
        <v>277518</v>
      </c>
      <c r="AA4790">
        <v>252518</v>
      </c>
      <c r="AB4790" t="s">
        <v>63</v>
      </c>
      <c r="AC4790" s="1">
        <v>36008</v>
      </c>
      <c r="AD4790">
        <v>39000</v>
      </c>
      <c r="AE4790">
        <v>1263</v>
      </c>
      <c r="AF4790">
        <v>2367</v>
      </c>
      <c r="AG4790" t="s">
        <v>103</v>
      </c>
      <c r="AH4790" t="s">
        <v>76</v>
      </c>
      <c r="AI4790">
        <v>1</v>
      </c>
      <c r="AJ4790">
        <v>2000</v>
      </c>
      <c r="AK4790">
        <v>5</v>
      </c>
      <c r="AL4790">
        <v>3</v>
      </c>
      <c r="AN4790">
        <v>3499</v>
      </c>
      <c r="AO4790">
        <v>32</v>
      </c>
      <c r="AP4790" t="s">
        <v>63</v>
      </c>
      <c r="AQ4790" t="s">
        <v>66</v>
      </c>
      <c r="AR4790">
        <v>4519</v>
      </c>
      <c r="AW4790" t="s">
        <v>22911</v>
      </c>
      <c r="AX4790" t="s">
        <v>22912</v>
      </c>
      <c r="AY4790" t="s">
        <v>22913</v>
      </c>
      <c r="AZ4790" t="s">
        <v>70</v>
      </c>
    </row>
    <row r="4791" spans="1:52" x14ac:dyDescent="0.3">
      <c r="A4791">
        <v>2128658</v>
      </c>
      <c r="B4791" t="s">
        <v>22914</v>
      </c>
      <c r="C4791" t="str">
        <f t="shared" si="544"/>
        <v>7492</v>
      </c>
      <c r="D4791" t="s">
        <v>20169</v>
      </c>
      <c r="E4791" t="str">
        <f>"0100"</f>
        <v>0100</v>
      </c>
      <c r="F4791" t="s">
        <v>54</v>
      </c>
      <c r="G4791" t="str">
        <f t="shared" si="552"/>
        <v>17</v>
      </c>
      <c r="H4791" t="s">
        <v>55</v>
      </c>
      <c r="I4791" t="s">
        <v>56</v>
      </c>
      <c r="J4791" t="s">
        <v>20170</v>
      </c>
      <c r="K4791">
        <v>1</v>
      </c>
      <c r="L4791">
        <v>334843</v>
      </c>
      <c r="M4791">
        <v>7.69</v>
      </c>
      <c r="N4791" t="str">
        <f t="shared" si="543"/>
        <v>0000</v>
      </c>
      <c r="O4791">
        <v>4017</v>
      </c>
      <c r="P4791" t="s">
        <v>58</v>
      </c>
      <c r="Q4791" t="s">
        <v>20187</v>
      </c>
      <c r="R4791" t="s">
        <v>140</v>
      </c>
      <c r="T4791" t="s">
        <v>61</v>
      </c>
      <c r="V4791" t="s">
        <v>22915</v>
      </c>
      <c r="W4791">
        <v>834644</v>
      </c>
      <c r="X4791">
        <v>99160</v>
      </c>
      <c r="Y4791">
        <v>735484</v>
      </c>
      <c r="Z4791">
        <v>523072</v>
      </c>
      <c r="AA4791">
        <v>498072</v>
      </c>
      <c r="AB4791" t="s">
        <v>63</v>
      </c>
      <c r="AC4791" s="1">
        <v>36312</v>
      </c>
      <c r="AD4791">
        <v>41000</v>
      </c>
      <c r="AE4791">
        <v>1316</v>
      </c>
      <c r="AF4791">
        <v>2180</v>
      </c>
      <c r="AG4791" t="s">
        <v>103</v>
      </c>
      <c r="AH4791" t="s">
        <v>76</v>
      </c>
      <c r="AI4791">
        <v>1</v>
      </c>
      <c r="AJ4791">
        <v>2001</v>
      </c>
      <c r="AK4791">
        <v>5</v>
      </c>
      <c r="AL4791">
        <v>4</v>
      </c>
      <c r="AN4791">
        <v>4682</v>
      </c>
      <c r="AO4791">
        <v>32</v>
      </c>
      <c r="AP4791" t="s">
        <v>63</v>
      </c>
      <c r="AQ4791" t="s">
        <v>66</v>
      </c>
      <c r="AR4791">
        <v>6625</v>
      </c>
      <c r="AW4791" t="s">
        <v>22916</v>
      </c>
      <c r="AX4791" t="s">
        <v>22917</v>
      </c>
      <c r="AY4791" t="s">
        <v>22918</v>
      </c>
      <c r="AZ4791" t="s">
        <v>70</v>
      </c>
    </row>
    <row r="4792" spans="1:52" x14ac:dyDescent="0.3">
      <c r="A4792">
        <v>2128704</v>
      </c>
      <c r="B4792" t="s">
        <v>22919</v>
      </c>
      <c r="C4792" t="str">
        <f t="shared" si="544"/>
        <v>7492</v>
      </c>
      <c r="D4792" t="s">
        <v>20169</v>
      </c>
      <c r="E4792" t="str">
        <f>"0100"</f>
        <v>0100</v>
      </c>
      <c r="F4792" t="s">
        <v>54</v>
      </c>
      <c r="G4792" t="str">
        <f>"20"</f>
        <v>20</v>
      </c>
      <c r="H4792" t="s">
        <v>55</v>
      </c>
      <c r="I4792" t="s">
        <v>56</v>
      </c>
      <c r="J4792" t="s">
        <v>20170</v>
      </c>
      <c r="K4792">
        <v>1</v>
      </c>
      <c r="L4792">
        <v>258259</v>
      </c>
      <c r="M4792">
        <v>5.93</v>
      </c>
      <c r="N4792" t="str">
        <f t="shared" si="543"/>
        <v>0000</v>
      </c>
      <c r="O4792">
        <v>4141</v>
      </c>
      <c r="P4792" t="s">
        <v>58</v>
      </c>
      <c r="Q4792" t="s">
        <v>22126</v>
      </c>
      <c r="R4792" t="s">
        <v>140</v>
      </c>
      <c r="T4792" t="s">
        <v>61</v>
      </c>
      <c r="V4792" t="s">
        <v>22920</v>
      </c>
      <c r="W4792">
        <v>399258</v>
      </c>
      <c r="X4792">
        <v>76480</v>
      </c>
      <c r="Y4792">
        <v>322778</v>
      </c>
      <c r="Z4792">
        <v>371528</v>
      </c>
      <c r="AA4792">
        <v>346528</v>
      </c>
      <c r="AB4792" t="s">
        <v>63</v>
      </c>
      <c r="AC4792" s="1">
        <v>41791</v>
      </c>
      <c r="AD4792">
        <v>299900</v>
      </c>
      <c r="AE4792">
        <v>2629</v>
      </c>
      <c r="AF4792">
        <v>1515</v>
      </c>
      <c r="AG4792" t="s">
        <v>64</v>
      </c>
      <c r="AH4792" t="s">
        <v>76</v>
      </c>
      <c r="AI4792">
        <v>1</v>
      </c>
      <c r="AJ4792">
        <v>2002</v>
      </c>
      <c r="AK4792">
        <v>3</v>
      </c>
      <c r="AL4792">
        <v>2</v>
      </c>
      <c r="AN4792">
        <v>2744</v>
      </c>
      <c r="AO4792">
        <v>32</v>
      </c>
      <c r="AP4792" t="s">
        <v>63</v>
      </c>
      <c r="AQ4792" t="s">
        <v>66</v>
      </c>
      <c r="AR4792">
        <v>3575</v>
      </c>
      <c r="AW4792" t="s">
        <v>22921</v>
      </c>
      <c r="AY4792" t="s">
        <v>21926</v>
      </c>
      <c r="AZ4792" t="s">
        <v>70</v>
      </c>
    </row>
    <row r="4793" spans="1:52" x14ac:dyDescent="0.3">
      <c r="A4793">
        <v>2128844</v>
      </c>
      <c r="B4793" t="s">
        <v>22922</v>
      </c>
      <c r="C4793" t="str">
        <f t="shared" si="544"/>
        <v>7492</v>
      </c>
      <c r="D4793" t="s">
        <v>20169</v>
      </c>
      <c r="E4793" t="str">
        <f>"0100"</f>
        <v>0100</v>
      </c>
      <c r="F4793" t="s">
        <v>54</v>
      </c>
      <c r="G4793" t="str">
        <f t="shared" ref="G4793:G4800" si="553">"17"</f>
        <v>17</v>
      </c>
      <c r="H4793" t="s">
        <v>55</v>
      </c>
      <c r="I4793" t="s">
        <v>56</v>
      </c>
      <c r="J4793" t="s">
        <v>20170</v>
      </c>
      <c r="K4793">
        <v>1</v>
      </c>
      <c r="L4793">
        <v>252459</v>
      </c>
      <c r="M4793">
        <v>5.8</v>
      </c>
      <c r="N4793" t="str">
        <f t="shared" si="543"/>
        <v>0000</v>
      </c>
      <c r="O4793">
        <v>3067</v>
      </c>
      <c r="P4793" t="s">
        <v>72</v>
      </c>
      <c r="Q4793" t="s">
        <v>22171</v>
      </c>
      <c r="R4793" t="s">
        <v>140</v>
      </c>
      <c r="T4793" t="s">
        <v>61</v>
      </c>
      <c r="V4793" t="s">
        <v>22923</v>
      </c>
      <c r="W4793">
        <v>363851</v>
      </c>
      <c r="X4793">
        <v>74760</v>
      </c>
      <c r="Y4793">
        <v>289091</v>
      </c>
      <c r="Z4793">
        <v>341263</v>
      </c>
      <c r="AA4793">
        <v>311263</v>
      </c>
      <c r="AB4793" t="s">
        <v>63</v>
      </c>
      <c r="AC4793" s="1">
        <v>42759</v>
      </c>
      <c r="AD4793">
        <v>375000</v>
      </c>
      <c r="AE4793">
        <v>2808</v>
      </c>
      <c r="AF4793">
        <v>856</v>
      </c>
      <c r="AG4793" t="s">
        <v>64</v>
      </c>
      <c r="AH4793" t="s">
        <v>76</v>
      </c>
      <c r="AI4793">
        <v>1</v>
      </c>
      <c r="AJ4793">
        <v>2004</v>
      </c>
      <c r="AK4793">
        <v>3</v>
      </c>
      <c r="AL4793">
        <v>4</v>
      </c>
      <c r="AN4793">
        <v>3150</v>
      </c>
      <c r="AO4793">
        <v>32</v>
      </c>
      <c r="AP4793" t="s">
        <v>63</v>
      </c>
      <c r="AQ4793" t="s">
        <v>66</v>
      </c>
      <c r="AR4793">
        <v>4577</v>
      </c>
      <c r="AW4793" t="s">
        <v>22924</v>
      </c>
      <c r="AY4793" t="s">
        <v>22925</v>
      </c>
      <c r="AZ4793" t="s">
        <v>70</v>
      </c>
    </row>
    <row r="4794" spans="1:52" x14ac:dyDescent="0.3">
      <c r="A4794">
        <v>2127589</v>
      </c>
      <c r="B4794" t="s">
        <v>22926</v>
      </c>
      <c r="C4794" t="str">
        <f t="shared" si="544"/>
        <v>7492</v>
      </c>
      <c r="D4794" t="s">
        <v>20169</v>
      </c>
      <c r="E4794" t="str">
        <f>"0000"</f>
        <v>0000</v>
      </c>
      <c r="F4794" t="s">
        <v>108</v>
      </c>
      <c r="G4794" t="str">
        <f t="shared" si="553"/>
        <v>17</v>
      </c>
      <c r="H4794" t="s">
        <v>55</v>
      </c>
      <c r="I4794" t="s">
        <v>56</v>
      </c>
      <c r="J4794" t="s">
        <v>20170</v>
      </c>
      <c r="K4794">
        <v>0</v>
      </c>
      <c r="L4794">
        <v>121365</v>
      </c>
      <c r="M4794">
        <v>2.79</v>
      </c>
      <c r="N4794" t="str">
        <f t="shared" si="543"/>
        <v>0000</v>
      </c>
      <c r="O4794">
        <v>4416</v>
      </c>
      <c r="P4794" t="s">
        <v>58</v>
      </c>
      <c r="Q4794" t="s">
        <v>20187</v>
      </c>
      <c r="R4794" t="s">
        <v>140</v>
      </c>
      <c r="T4794" t="s">
        <v>61</v>
      </c>
      <c r="V4794" t="s">
        <v>22927</v>
      </c>
      <c r="W4794">
        <v>28420</v>
      </c>
      <c r="X4794">
        <v>28420</v>
      </c>
      <c r="Y4794">
        <v>0</v>
      </c>
      <c r="Z4794">
        <v>28420</v>
      </c>
      <c r="AA4794">
        <v>28420</v>
      </c>
      <c r="AB4794" t="s">
        <v>72</v>
      </c>
      <c r="AR4794">
        <v>0</v>
      </c>
      <c r="AW4794" t="s">
        <v>22928</v>
      </c>
      <c r="AX4794" t="s">
        <v>22929</v>
      </c>
      <c r="AY4794" t="s">
        <v>22930</v>
      </c>
      <c r="AZ4794" t="s">
        <v>22931</v>
      </c>
    </row>
    <row r="4795" spans="1:52" x14ac:dyDescent="0.3">
      <c r="A4795">
        <v>2127643</v>
      </c>
      <c r="B4795" t="s">
        <v>22932</v>
      </c>
      <c r="C4795" t="str">
        <f t="shared" si="544"/>
        <v>7492</v>
      </c>
      <c r="D4795" t="s">
        <v>20169</v>
      </c>
      <c r="E4795" t="str">
        <f>"0100"</f>
        <v>0100</v>
      </c>
      <c r="F4795" t="s">
        <v>54</v>
      </c>
      <c r="G4795" t="str">
        <f t="shared" si="553"/>
        <v>17</v>
      </c>
      <c r="H4795" t="s">
        <v>55</v>
      </c>
      <c r="I4795" t="s">
        <v>56</v>
      </c>
      <c r="J4795" t="s">
        <v>20170</v>
      </c>
      <c r="K4795">
        <v>1</v>
      </c>
      <c r="L4795">
        <v>121500</v>
      </c>
      <c r="M4795">
        <v>2.79</v>
      </c>
      <c r="N4795" t="str">
        <f t="shared" si="543"/>
        <v>0000</v>
      </c>
      <c r="O4795">
        <v>4365</v>
      </c>
      <c r="P4795" t="s">
        <v>58</v>
      </c>
      <c r="Q4795" t="s">
        <v>4583</v>
      </c>
      <c r="R4795" t="s">
        <v>266</v>
      </c>
      <c r="T4795" t="s">
        <v>61</v>
      </c>
      <c r="V4795" t="s">
        <v>22933</v>
      </c>
      <c r="W4795">
        <v>322215</v>
      </c>
      <c r="X4795">
        <v>28450</v>
      </c>
      <c r="Y4795">
        <v>293765</v>
      </c>
      <c r="Z4795">
        <v>235349</v>
      </c>
      <c r="AA4795">
        <v>210349</v>
      </c>
      <c r="AB4795" t="s">
        <v>63</v>
      </c>
      <c r="AC4795" s="1">
        <v>38047</v>
      </c>
      <c r="AD4795">
        <v>45900</v>
      </c>
      <c r="AE4795">
        <v>1699</v>
      </c>
      <c r="AF4795">
        <v>1022</v>
      </c>
      <c r="AG4795" t="s">
        <v>103</v>
      </c>
      <c r="AH4795" t="s">
        <v>76</v>
      </c>
      <c r="AI4795">
        <v>1</v>
      </c>
      <c r="AJ4795">
        <v>2006</v>
      </c>
      <c r="AK4795">
        <v>4</v>
      </c>
      <c r="AL4795">
        <v>3</v>
      </c>
      <c r="AN4795">
        <v>3506</v>
      </c>
      <c r="AO4795">
        <v>32</v>
      </c>
      <c r="AP4795" t="s">
        <v>72</v>
      </c>
      <c r="AQ4795" t="s">
        <v>66</v>
      </c>
      <c r="AR4795">
        <v>4736</v>
      </c>
      <c r="AW4795" t="s">
        <v>22934</v>
      </c>
      <c r="AY4795" t="s">
        <v>22935</v>
      </c>
      <c r="AZ4795" t="s">
        <v>70</v>
      </c>
    </row>
    <row r="4796" spans="1:52" x14ac:dyDescent="0.3">
      <c r="A4796">
        <v>2128097</v>
      </c>
      <c r="B4796" t="s">
        <v>22936</v>
      </c>
      <c r="C4796" t="str">
        <f t="shared" si="544"/>
        <v>7492</v>
      </c>
      <c r="D4796" t="s">
        <v>20169</v>
      </c>
      <c r="E4796" t="str">
        <f>"0100"</f>
        <v>0100</v>
      </c>
      <c r="F4796" t="s">
        <v>54</v>
      </c>
      <c r="G4796" t="str">
        <f t="shared" si="553"/>
        <v>17</v>
      </c>
      <c r="H4796" t="s">
        <v>55</v>
      </c>
      <c r="I4796" t="s">
        <v>56</v>
      </c>
      <c r="J4796" t="s">
        <v>20170</v>
      </c>
      <c r="K4796">
        <v>1</v>
      </c>
      <c r="L4796">
        <v>144541</v>
      </c>
      <c r="M4796">
        <v>3.32</v>
      </c>
      <c r="N4796" t="str">
        <f t="shared" ref="N4796:N4855" si="554">"0000"</f>
        <v>0000</v>
      </c>
      <c r="O4796">
        <v>4491</v>
      </c>
      <c r="P4796" t="s">
        <v>58</v>
      </c>
      <c r="Q4796" t="s">
        <v>22726</v>
      </c>
      <c r="R4796" t="s">
        <v>719</v>
      </c>
      <c r="T4796" t="s">
        <v>61</v>
      </c>
      <c r="V4796" t="s">
        <v>22937</v>
      </c>
      <c r="W4796">
        <v>278880</v>
      </c>
      <c r="X4796">
        <v>33850</v>
      </c>
      <c r="Y4796">
        <v>245030</v>
      </c>
      <c r="Z4796">
        <v>230527</v>
      </c>
      <c r="AA4796">
        <v>205527</v>
      </c>
      <c r="AB4796" t="s">
        <v>63</v>
      </c>
      <c r="AC4796" s="1">
        <v>41730</v>
      </c>
      <c r="AD4796">
        <v>300000</v>
      </c>
      <c r="AE4796">
        <v>2618</v>
      </c>
      <c r="AF4796">
        <v>1346</v>
      </c>
      <c r="AG4796" t="s">
        <v>64</v>
      </c>
      <c r="AH4796" t="s">
        <v>76</v>
      </c>
      <c r="AI4796">
        <v>1</v>
      </c>
      <c r="AJ4796">
        <v>2006</v>
      </c>
      <c r="AK4796">
        <v>3</v>
      </c>
      <c r="AL4796">
        <v>3</v>
      </c>
      <c r="AN4796">
        <v>2485</v>
      </c>
      <c r="AO4796">
        <v>32</v>
      </c>
      <c r="AP4796" t="s">
        <v>63</v>
      </c>
      <c r="AQ4796" t="s">
        <v>66</v>
      </c>
      <c r="AR4796">
        <v>3457</v>
      </c>
      <c r="AW4796" t="s">
        <v>22938</v>
      </c>
      <c r="AX4796" t="s">
        <v>22939</v>
      </c>
      <c r="AY4796" t="s">
        <v>22940</v>
      </c>
      <c r="AZ4796" t="s">
        <v>70</v>
      </c>
    </row>
    <row r="4797" spans="1:52" x14ac:dyDescent="0.3">
      <c r="A4797">
        <v>2128224</v>
      </c>
      <c r="B4797" t="s">
        <v>22941</v>
      </c>
      <c r="C4797" t="str">
        <f t="shared" si="544"/>
        <v>7492</v>
      </c>
      <c r="D4797" t="s">
        <v>20169</v>
      </c>
      <c r="E4797" t="str">
        <f>"0100"</f>
        <v>0100</v>
      </c>
      <c r="F4797" t="s">
        <v>54</v>
      </c>
      <c r="G4797" t="str">
        <f t="shared" si="553"/>
        <v>17</v>
      </c>
      <c r="H4797" t="s">
        <v>55</v>
      </c>
      <c r="I4797" t="s">
        <v>56</v>
      </c>
      <c r="J4797" t="s">
        <v>20170</v>
      </c>
      <c r="K4797">
        <v>1</v>
      </c>
      <c r="L4797">
        <v>121654</v>
      </c>
      <c r="M4797">
        <v>2.79</v>
      </c>
      <c r="N4797" t="str">
        <f t="shared" si="554"/>
        <v>0000</v>
      </c>
      <c r="O4797">
        <v>4418</v>
      </c>
      <c r="P4797" t="s">
        <v>58</v>
      </c>
      <c r="Q4797" t="s">
        <v>4583</v>
      </c>
      <c r="R4797" t="s">
        <v>266</v>
      </c>
      <c r="T4797" t="s">
        <v>61</v>
      </c>
      <c r="V4797" t="s">
        <v>22942</v>
      </c>
      <c r="W4797">
        <v>288134</v>
      </c>
      <c r="X4797">
        <v>28490</v>
      </c>
      <c r="Y4797">
        <v>259644</v>
      </c>
      <c r="Z4797">
        <v>239306</v>
      </c>
      <c r="AA4797">
        <v>214306</v>
      </c>
      <c r="AB4797" t="s">
        <v>63</v>
      </c>
      <c r="AC4797" s="1">
        <v>40940</v>
      </c>
      <c r="AD4797">
        <v>275000</v>
      </c>
      <c r="AE4797">
        <v>2464</v>
      </c>
      <c r="AF4797">
        <v>1586</v>
      </c>
      <c r="AG4797" t="s">
        <v>64</v>
      </c>
      <c r="AH4797" t="s">
        <v>76</v>
      </c>
      <c r="AI4797">
        <v>1</v>
      </c>
      <c r="AJ4797">
        <v>2004</v>
      </c>
      <c r="AK4797">
        <v>3</v>
      </c>
      <c r="AL4797">
        <v>2</v>
      </c>
      <c r="AN4797">
        <v>2526</v>
      </c>
      <c r="AO4797">
        <v>32</v>
      </c>
      <c r="AP4797" t="s">
        <v>63</v>
      </c>
      <c r="AQ4797" t="s">
        <v>66</v>
      </c>
      <c r="AR4797">
        <v>3556</v>
      </c>
      <c r="AW4797" t="s">
        <v>22943</v>
      </c>
      <c r="AX4797" t="s">
        <v>22944</v>
      </c>
      <c r="AY4797" t="s">
        <v>22945</v>
      </c>
      <c r="AZ4797" t="s">
        <v>70</v>
      </c>
    </row>
    <row r="4798" spans="1:52" x14ac:dyDescent="0.3">
      <c r="A4798">
        <v>2128241</v>
      </c>
      <c r="B4798" t="s">
        <v>22946</v>
      </c>
      <c r="C4798" t="str">
        <f t="shared" si="544"/>
        <v>7492</v>
      </c>
      <c r="D4798" t="s">
        <v>20169</v>
      </c>
      <c r="E4798" t="str">
        <f>"0100"</f>
        <v>0100</v>
      </c>
      <c r="F4798" t="s">
        <v>54</v>
      </c>
      <c r="G4798" t="str">
        <f t="shared" si="553"/>
        <v>17</v>
      </c>
      <c r="H4798" t="s">
        <v>55</v>
      </c>
      <c r="I4798" t="s">
        <v>56</v>
      </c>
      <c r="J4798" t="s">
        <v>20170</v>
      </c>
      <c r="K4798">
        <v>1</v>
      </c>
      <c r="L4798">
        <v>121643</v>
      </c>
      <c r="M4798">
        <v>2.79</v>
      </c>
      <c r="N4798" t="str">
        <f t="shared" si="554"/>
        <v>0000</v>
      </c>
      <c r="O4798">
        <v>4454</v>
      </c>
      <c r="P4798" t="s">
        <v>58</v>
      </c>
      <c r="Q4798" t="s">
        <v>4583</v>
      </c>
      <c r="R4798" t="s">
        <v>266</v>
      </c>
      <c r="T4798" t="s">
        <v>61</v>
      </c>
      <c r="V4798" t="s">
        <v>22947</v>
      </c>
      <c r="W4798">
        <v>291575</v>
      </c>
      <c r="X4798">
        <v>28480</v>
      </c>
      <c r="Y4798">
        <v>263095</v>
      </c>
      <c r="Z4798">
        <v>291575</v>
      </c>
      <c r="AA4798">
        <v>266575</v>
      </c>
      <c r="AB4798" t="s">
        <v>63</v>
      </c>
      <c r="AC4798" s="1">
        <v>40634</v>
      </c>
      <c r="AD4798">
        <v>31000</v>
      </c>
      <c r="AE4798">
        <v>2416</v>
      </c>
      <c r="AF4798">
        <v>2037</v>
      </c>
      <c r="AG4798" t="s">
        <v>103</v>
      </c>
      <c r="AH4798" t="s">
        <v>76</v>
      </c>
      <c r="AI4798">
        <v>1</v>
      </c>
      <c r="AJ4798">
        <v>2014</v>
      </c>
      <c r="AK4798">
        <v>3</v>
      </c>
      <c r="AL4798">
        <v>2</v>
      </c>
      <c r="AN4798">
        <v>3094</v>
      </c>
      <c r="AO4798">
        <v>32</v>
      </c>
      <c r="AP4798" t="s">
        <v>72</v>
      </c>
      <c r="AQ4798" t="s">
        <v>66</v>
      </c>
      <c r="AR4798">
        <v>4233</v>
      </c>
      <c r="AW4798" t="s">
        <v>22948</v>
      </c>
      <c r="AX4798" t="s">
        <v>22949</v>
      </c>
      <c r="AY4798" t="s">
        <v>22950</v>
      </c>
      <c r="AZ4798" t="s">
        <v>70</v>
      </c>
    </row>
    <row r="4799" spans="1:52" x14ac:dyDescent="0.3">
      <c r="A4799">
        <v>2128321</v>
      </c>
      <c r="B4799" t="s">
        <v>22951</v>
      </c>
      <c r="C4799" t="str">
        <f t="shared" si="544"/>
        <v>7492</v>
      </c>
      <c r="D4799" t="s">
        <v>20169</v>
      </c>
      <c r="E4799" t="str">
        <f>"0000"</f>
        <v>0000</v>
      </c>
      <c r="F4799" t="s">
        <v>108</v>
      </c>
      <c r="G4799" t="str">
        <f t="shared" si="553"/>
        <v>17</v>
      </c>
      <c r="H4799" t="s">
        <v>55</v>
      </c>
      <c r="I4799" t="s">
        <v>56</v>
      </c>
      <c r="J4799" t="s">
        <v>20170</v>
      </c>
      <c r="K4799">
        <v>0</v>
      </c>
      <c r="L4799">
        <v>249863</v>
      </c>
      <c r="M4799">
        <v>5.74</v>
      </c>
      <c r="N4799" t="str">
        <f t="shared" si="554"/>
        <v>0000</v>
      </c>
      <c r="O4799">
        <v>4116</v>
      </c>
      <c r="P4799" t="s">
        <v>58</v>
      </c>
      <c r="Q4799" t="s">
        <v>20187</v>
      </c>
      <c r="R4799" t="s">
        <v>140</v>
      </c>
      <c r="T4799" t="s">
        <v>61</v>
      </c>
      <c r="V4799" t="s">
        <v>22952</v>
      </c>
      <c r="W4799">
        <v>74000</v>
      </c>
      <c r="X4799">
        <v>74000</v>
      </c>
      <c r="Y4799">
        <v>0</v>
      </c>
      <c r="Z4799">
        <v>74000</v>
      </c>
      <c r="AA4799">
        <v>74000</v>
      </c>
      <c r="AB4799" t="s">
        <v>72</v>
      </c>
      <c r="AC4799" s="1">
        <v>42489</v>
      </c>
      <c r="AD4799">
        <v>82500</v>
      </c>
      <c r="AE4799">
        <v>2757</v>
      </c>
      <c r="AF4799">
        <v>1074</v>
      </c>
      <c r="AG4799" t="s">
        <v>103</v>
      </c>
      <c r="AH4799" t="s">
        <v>76</v>
      </c>
      <c r="AR4799">
        <v>0</v>
      </c>
      <c r="AW4799" t="s">
        <v>22953</v>
      </c>
      <c r="AY4799" t="s">
        <v>22954</v>
      </c>
      <c r="AZ4799" t="s">
        <v>70</v>
      </c>
    </row>
    <row r="4800" spans="1:52" x14ac:dyDescent="0.3">
      <c r="A4800">
        <v>2128623</v>
      </c>
      <c r="B4800" t="s">
        <v>22955</v>
      </c>
      <c r="C4800" t="str">
        <f t="shared" si="544"/>
        <v>7492</v>
      </c>
      <c r="D4800" t="s">
        <v>20169</v>
      </c>
      <c r="E4800" t="str">
        <f>"0000"</f>
        <v>0000</v>
      </c>
      <c r="F4800" t="s">
        <v>108</v>
      </c>
      <c r="G4800" t="str">
        <f t="shared" si="553"/>
        <v>17</v>
      </c>
      <c r="H4800" t="s">
        <v>55</v>
      </c>
      <c r="I4800" t="s">
        <v>56</v>
      </c>
      <c r="J4800" t="s">
        <v>20170</v>
      </c>
      <c r="K4800">
        <v>0</v>
      </c>
      <c r="L4800">
        <v>333623</v>
      </c>
      <c r="M4800">
        <v>7.66</v>
      </c>
      <c r="N4800" t="str">
        <f t="shared" si="554"/>
        <v>0000</v>
      </c>
      <c r="O4800">
        <v>4000</v>
      </c>
      <c r="P4800" t="s">
        <v>58</v>
      </c>
      <c r="Q4800" t="s">
        <v>20187</v>
      </c>
      <c r="R4800" t="s">
        <v>140</v>
      </c>
      <c r="T4800" t="s">
        <v>61</v>
      </c>
      <c r="V4800" t="s">
        <v>22956</v>
      </c>
      <c r="W4800">
        <v>98800</v>
      </c>
      <c r="X4800">
        <v>98800</v>
      </c>
      <c r="Y4800">
        <v>0</v>
      </c>
      <c r="Z4800">
        <v>98800</v>
      </c>
      <c r="AA4800">
        <v>98800</v>
      </c>
      <c r="AB4800" t="s">
        <v>72</v>
      </c>
      <c r="AC4800" s="1">
        <v>43847</v>
      </c>
      <c r="AD4800">
        <v>130000</v>
      </c>
      <c r="AE4800">
        <v>3034</v>
      </c>
      <c r="AF4800">
        <v>92</v>
      </c>
      <c r="AG4800" t="s">
        <v>103</v>
      </c>
      <c r="AH4800" t="s">
        <v>76</v>
      </c>
      <c r="AR4800">
        <v>0</v>
      </c>
      <c r="AW4800" t="s">
        <v>22957</v>
      </c>
      <c r="AY4800" t="s">
        <v>22958</v>
      </c>
      <c r="AZ4800" t="s">
        <v>958</v>
      </c>
    </row>
    <row r="4801" spans="1:52" x14ac:dyDescent="0.3">
      <c r="A4801">
        <v>2128968</v>
      </c>
      <c r="B4801" t="s">
        <v>22959</v>
      </c>
      <c r="C4801" t="str">
        <f t="shared" si="544"/>
        <v>7492</v>
      </c>
      <c r="D4801" t="s">
        <v>20169</v>
      </c>
      <c r="E4801" t="str">
        <f t="shared" ref="E4801:E4809" si="555">"0100"</f>
        <v>0100</v>
      </c>
      <c r="F4801" t="s">
        <v>54</v>
      </c>
      <c r="G4801" t="str">
        <f>"20"</f>
        <v>20</v>
      </c>
      <c r="H4801" t="s">
        <v>55</v>
      </c>
      <c r="I4801" t="s">
        <v>56</v>
      </c>
      <c r="J4801" t="s">
        <v>20170</v>
      </c>
      <c r="K4801">
        <v>1</v>
      </c>
      <c r="L4801">
        <v>274516</v>
      </c>
      <c r="M4801">
        <v>6.3</v>
      </c>
      <c r="N4801" t="str">
        <f t="shared" si="554"/>
        <v>0000</v>
      </c>
      <c r="O4801">
        <v>4657</v>
      </c>
      <c r="P4801" t="s">
        <v>58</v>
      </c>
      <c r="Q4801" t="s">
        <v>22126</v>
      </c>
      <c r="R4801" t="s">
        <v>140</v>
      </c>
      <c r="T4801" t="s">
        <v>61</v>
      </c>
      <c r="V4801" t="s">
        <v>22960</v>
      </c>
      <c r="W4801">
        <v>399072</v>
      </c>
      <c r="X4801">
        <v>81300</v>
      </c>
      <c r="Y4801">
        <v>317772</v>
      </c>
      <c r="Z4801">
        <v>306456</v>
      </c>
      <c r="AA4801">
        <v>281456</v>
      </c>
      <c r="AB4801" t="s">
        <v>63</v>
      </c>
      <c r="AC4801" s="1">
        <v>35186</v>
      </c>
      <c r="AD4801">
        <v>42000</v>
      </c>
      <c r="AE4801">
        <v>1134</v>
      </c>
      <c r="AF4801">
        <v>1410</v>
      </c>
      <c r="AG4801" t="s">
        <v>103</v>
      </c>
      <c r="AH4801" t="s">
        <v>873</v>
      </c>
      <c r="AI4801">
        <v>1</v>
      </c>
      <c r="AJ4801">
        <v>2004</v>
      </c>
      <c r="AK4801">
        <v>3</v>
      </c>
      <c r="AL4801">
        <v>3</v>
      </c>
      <c r="AN4801">
        <v>3487</v>
      </c>
      <c r="AO4801">
        <v>32</v>
      </c>
      <c r="AP4801" t="s">
        <v>63</v>
      </c>
      <c r="AQ4801" t="s">
        <v>66</v>
      </c>
      <c r="AR4801">
        <v>4774</v>
      </c>
      <c r="AW4801" t="s">
        <v>22961</v>
      </c>
      <c r="AX4801" t="s">
        <v>22962</v>
      </c>
      <c r="AY4801" t="s">
        <v>22963</v>
      </c>
      <c r="AZ4801" t="s">
        <v>22964</v>
      </c>
    </row>
    <row r="4802" spans="1:52" x14ac:dyDescent="0.3">
      <c r="A4802">
        <v>2129085</v>
      </c>
      <c r="B4802" t="s">
        <v>22965</v>
      </c>
      <c r="C4802" t="str">
        <f t="shared" ref="C4802:C4865" si="556">"7492"</f>
        <v>7492</v>
      </c>
      <c r="D4802" t="s">
        <v>20169</v>
      </c>
      <c r="E4802" t="str">
        <f t="shared" si="555"/>
        <v>0100</v>
      </c>
      <c r="F4802" t="s">
        <v>54</v>
      </c>
      <c r="G4802" t="str">
        <f>"20"</f>
        <v>20</v>
      </c>
      <c r="H4802" t="s">
        <v>55</v>
      </c>
      <c r="I4802" t="s">
        <v>56</v>
      </c>
      <c r="J4802" t="s">
        <v>20170</v>
      </c>
      <c r="K4802">
        <v>1</v>
      </c>
      <c r="L4802">
        <v>275413</v>
      </c>
      <c r="M4802">
        <v>6.32</v>
      </c>
      <c r="N4802" t="str">
        <f t="shared" si="554"/>
        <v>0000</v>
      </c>
      <c r="O4802">
        <v>2958</v>
      </c>
      <c r="P4802" t="s">
        <v>72</v>
      </c>
      <c r="Q4802" t="s">
        <v>22171</v>
      </c>
      <c r="R4802" t="s">
        <v>140</v>
      </c>
      <c r="T4802" t="s">
        <v>61</v>
      </c>
      <c r="V4802" t="s">
        <v>22966</v>
      </c>
      <c r="W4802">
        <v>312701</v>
      </c>
      <c r="X4802">
        <v>81560</v>
      </c>
      <c r="Y4802">
        <v>231141</v>
      </c>
      <c r="Z4802">
        <v>264017</v>
      </c>
      <c r="AA4802">
        <v>239017</v>
      </c>
      <c r="AB4802" t="s">
        <v>63</v>
      </c>
      <c r="AC4802" s="1">
        <v>36800</v>
      </c>
      <c r="AD4802">
        <v>48500</v>
      </c>
      <c r="AE4802">
        <v>1387</v>
      </c>
      <c r="AF4802">
        <v>1647</v>
      </c>
      <c r="AG4802" t="s">
        <v>103</v>
      </c>
      <c r="AH4802" t="s">
        <v>76</v>
      </c>
      <c r="AI4802">
        <v>1</v>
      </c>
      <c r="AJ4802">
        <v>2001</v>
      </c>
      <c r="AK4802">
        <v>3</v>
      </c>
      <c r="AL4802">
        <v>2</v>
      </c>
      <c r="AN4802">
        <v>2317</v>
      </c>
      <c r="AO4802">
        <v>32</v>
      </c>
      <c r="AP4802" t="s">
        <v>63</v>
      </c>
      <c r="AQ4802" t="s">
        <v>66</v>
      </c>
      <c r="AR4802">
        <v>3188</v>
      </c>
      <c r="AW4802" t="s">
        <v>22967</v>
      </c>
      <c r="AX4802" t="s">
        <v>22968</v>
      </c>
      <c r="AY4802" t="s">
        <v>22969</v>
      </c>
      <c r="AZ4802" t="s">
        <v>70</v>
      </c>
    </row>
    <row r="4803" spans="1:52" x14ac:dyDescent="0.3">
      <c r="A4803">
        <v>2129191</v>
      </c>
      <c r="B4803" t="s">
        <v>22970</v>
      </c>
      <c r="C4803" t="str">
        <f t="shared" si="556"/>
        <v>7492</v>
      </c>
      <c r="D4803" t="s">
        <v>20169</v>
      </c>
      <c r="E4803" t="str">
        <f t="shared" si="555"/>
        <v>0100</v>
      </c>
      <c r="F4803" t="s">
        <v>54</v>
      </c>
      <c r="G4803" t="str">
        <f>"20"</f>
        <v>20</v>
      </c>
      <c r="H4803" t="s">
        <v>55</v>
      </c>
      <c r="I4803" t="s">
        <v>56</v>
      </c>
      <c r="J4803" t="s">
        <v>20170</v>
      </c>
      <c r="K4803">
        <v>1</v>
      </c>
      <c r="L4803">
        <v>270038</v>
      </c>
      <c r="M4803">
        <v>6.2</v>
      </c>
      <c r="N4803" t="str">
        <f t="shared" si="554"/>
        <v>0000</v>
      </c>
      <c r="O4803">
        <v>4740</v>
      </c>
      <c r="P4803" t="s">
        <v>58</v>
      </c>
      <c r="Q4803" t="s">
        <v>22126</v>
      </c>
      <c r="R4803" t="s">
        <v>140</v>
      </c>
      <c r="T4803" t="s">
        <v>61</v>
      </c>
      <c r="V4803" t="s">
        <v>22971</v>
      </c>
      <c r="W4803">
        <v>393593</v>
      </c>
      <c r="X4803">
        <v>79970</v>
      </c>
      <c r="Y4803">
        <v>313623</v>
      </c>
      <c r="Z4803">
        <v>279708</v>
      </c>
      <c r="AA4803">
        <v>254708</v>
      </c>
      <c r="AB4803" t="s">
        <v>63</v>
      </c>
      <c r="AC4803" s="1">
        <v>42835</v>
      </c>
      <c r="AD4803">
        <v>535000</v>
      </c>
      <c r="AE4803">
        <v>2824</v>
      </c>
      <c r="AF4803">
        <v>93</v>
      </c>
      <c r="AG4803" t="s">
        <v>64</v>
      </c>
      <c r="AH4803" t="s">
        <v>76</v>
      </c>
      <c r="AI4803">
        <v>1</v>
      </c>
      <c r="AJ4803">
        <v>2006</v>
      </c>
      <c r="AK4803">
        <v>3</v>
      </c>
      <c r="AL4803">
        <v>2</v>
      </c>
      <c r="AN4803">
        <v>2806</v>
      </c>
      <c r="AO4803">
        <v>32</v>
      </c>
      <c r="AP4803" t="s">
        <v>63</v>
      </c>
      <c r="AQ4803" t="s">
        <v>66</v>
      </c>
      <c r="AR4803">
        <v>4034</v>
      </c>
      <c r="AW4803" t="s">
        <v>22972</v>
      </c>
      <c r="AX4803" t="s">
        <v>22973</v>
      </c>
      <c r="AY4803" t="s">
        <v>1398</v>
      </c>
      <c r="AZ4803" t="s">
        <v>70</v>
      </c>
    </row>
    <row r="4804" spans="1:52" x14ac:dyDescent="0.3">
      <c r="A4804">
        <v>2129280</v>
      </c>
      <c r="B4804" t="s">
        <v>22974</v>
      </c>
      <c r="C4804" t="str">
        <f t="shared" si="556"/>
        <v>7492</v>
      </c>
      <c r="D4804" t="s">
        <v>20169</v>
      </c>
      <c r="E4804" t="str">
        <f t="shared" si="555"/>
        <v>0100</v>
      </c>
      <c r="F4804" t="s">
        <v>54</v>
      </c>
      <c r="G4804" t="str">
        <f>"20"</f>
        <v>20</v>
      </c>
      <c r="H4804" t="s">
        <v>55</v>
      </c>
      <c r="I4804" t="s">
        <v>56</v>
      </c>
      <c r="J4804" t="s">
        <v>20170</v>
      </c>
      <c r="K4804">
        <v>1</v>
      </c>
      <c r="L4804">
        <v>276663</v>
      </c>
      <c r="M4804">
        <v>6.35</v>
      </c>
      <c r="N4804" t="str">
        <f t="shared" si="554"/>
        <v>0000</v>
      </c>
      <c r="O4804">
        <v>4578</v>
      </c>
      <c r="P4804" t="s">
        <v>58</v>
      </c>
      <c r="Q4804" t="s">
        <v>22126</v>
      </c>
      <c r="R4804" t="s">
        <v>140</v>
      </c>
      <c r="T4804" t="s">
        <v>61</v>
      </c>
      <c r="V4804" t="s">
        <v>22975</v>
      </c>
      <c r="W4804">
        <v>329288</v>
      </c>
      <c r="X4804">
        <v>81930</v>
      </c>
      <c r="Y4804">
        <v>247358</v>
      </c>
      <c r="Z4804">
        <v>329288</v>
      </c>
      <c r="AA4804">
        <v>329288</v>
      </c>
      <c r="AB4804" t="s">
        <v>72</v>
      </c>
      <c r="AC4804" s="1">
        <v>35186</v>
      </c>
      <c r="AD4804">
        <v>37700</v>
      </c>
      <c r="AE4804">
        <v>1134</v>
      </c>
      <c r="AF4804">
        <v>1399</v>
      </c>
      <c r="AG4804" t="s">
        <v>103</v>
      </c>
      <c r="AH4804" t="s">
        <v>873</v>
      </c>
      <c r="AI4804">
        <v>1</v>
      </c>
      <c r="AJ4804">
        <v>1999</v>
      </c>
      <c r="AK4804">
        <v>3</v>
      </c>
      <c r="AL4804">
        <v>2</v>
      </c>
      <c r="AN4804">
        <v>2297</v>
      </c>
      <c r="AO4804">
        <v>32</v>
      </c>
      <c r="AP4804" t="s">
        <v>63</v>
      </c>
      <c r="AQ4804" t="s">
        <v>66</v>
      </c>
      <c r="AR4804">
        <v>3514</v>
      </c>
      <c r="AW4804" t="s">
        <v>22976</v>
      </c>
      <c r="AX4804" t="s">
        <v>22977</v>
      </c>
      <c r="AY4804" t="s">
        <v>22978</v>
      </c>
      <c r="AZ4804" t="s">
        <v>22979</v>
      </c>
    </row>
    <row r="4805" spans="1:52" x14ac:dyDescent="0.3">
      <c r="A4805">
        <v>2129735</v>
      </c>
      <c r="B4805" t="s">
        <v>22980</v>
      </c>
      <c r="C4805" t="str">
        <f t="shared" si="556"/>
        <v>7492</v>
      </c>
      <c r="D4805" t="s">
        <v>20169</v>
      </c>
      <c r="E4805" t="str">
        <f t="shared" si="555"/>
        <v>0100</v>
      </c>
      <c r="F4805" t="s">
        <v>54</v>
      </c>
      <c r="G4805" t="str">
        <f>"20"</f>
        <v>20</v>
      </c>
      <c r="H4805" t="s">
        <v>55</v>
      </c>
      <c r="I4805" t="s">
        <v>56</v>
      </c>
      <c r="J4805" t="s">
        <v>20170</v>
      </c>
      <c r="K4805">
        <v>1</v>
      </c>
      <c r="L4805">
        <v>242082</v>
      </c>
      <c r="M4805">
        <v>5.56</v>
      </c>
      <c r="N4805" t="str">
        <f t="shared" si="554"/>
        <v>0000</v>
      </c>
      <c r="O4805">
        <v>2685</v>
      </c>
      <c r="P4805" t="s">
        <v>72</v>
      </c>
      <c r="Q4805" t="s">
        <v>22607</v>
      </c>
      <c r="R4805" t="s">
        <v>74</v>
      </c>
      <c r="T4805" t="s">
        <v>61</v>
      </c>
      <c r="V4805" t="s">
        <v>22981</v>
      </c>
      <c r="W4805">
        <v>339356</v>
      </c>
      <c r="X4805">
        <v>71690</v>
      </c>
      <c r="Y4805">
        <v>267666</v>
      </c>
      <c r="Z4805">
        <v>259490</v>
      </c>
      <c r="AA4805">
        <v>234490</v>
      </c>
      <c r="AB4805" t="s">
        <v>63</v>
      </c>
      <c r="AC4805" s="1">
        <v>36404</v>
      </c>
      <c r="AD4805">
        <v>31000</v>
      </c>
      <c r="AE4805">
        <v>1325</v>
      </c>
      <c r="AF4805">
        <v>1810</v>
      </c>
      <c r="AG4805" t="s">
        <v>103</v>
      </c>
      <c r="AH4805" t="s">
        <v>76</v>
      </c>
      <c r="AI4805">
        <v>1</v>
      </c>
      <c r="AJ4805">
        <v>2001</v>
      </c>
      <c r="AK4805">
        <v>3</v>
      </c>
      <c r="AL4805">
        <v>2</v>
      </c>
      <c r="AM4805">
        <v>1</v>
      </c>
      <c r="AN4805">
        <v>2601</v>
      </c>
      <c r="AO4805">
        <v>32</v>
      </c>
      <c r="AP4805" t="s">
        <v>63</v>
      </c>
      <c r="AQ4805" t="s">
        <v>66</v>
      </c>
      <c r="AR4805">
        <v>4519</v>
      </c>
      <c r="AW4805" t="s">
        <v>22982</v>
      </c>
      <c r="AX4805" t="s">
        <v>22983</v>
      </c>
      <c r="AY4805" t="s">
        <v>22984</v>
      </c>
      <c r="AZ4805" t="s">
        <v>70</v>
      </c>
    </row>
    <row r="4806" spans="1:52" x14ac:dyDescent="0.3">
      <c r="A4806">
        <v>2130156</v>
      </c>
      <c r="B4806" t="s">
        <v>22985</v>
      </c>
      <c r="C4806" t="str">
        <f t="shared" si="556"/>
        <v>7492</v>
      </c>
      <c r="D4806" t="s">
        <v>20169</v>
      </c>
      <c r="E4806" t="str">
        <f t="shared" si="555"/>
        <v>0100</v>
      </c>
      <c r="F4806" t="s">
        <v>54</v>
      </c>
      <c r="G4806" t="str">
        <f>"17"</f>
        <v>17</v>
      </c>
      <c r="H4806" t="s">
        <v>55</v>
      </c>
      <c r="I4806" t="s">
        <v>56</v>
      </c>
      <c r="J4806" t="s">
        <v>20170</v>
      </c>
      <c r="K4806">
        <v>1</v>
      </c>
      <c r="L4806">
        <v>285770</v>
      </c>
      <c r="M4806">
        <v>6.56</v>
      </c>
      <c r="N4806" t="str">
        <f t="shared" si="554"/>
        <v>0000</v>
      </c>
      <c r="O4806">
        <v>4075</v>
      </c>
      <c r="P4806" t="s">
        <v>58</v>
      </c>
      <c r="Q4806" t="s">
        <v>20187</v>
      </c>
      <c r="R4806" t="s">
        <v>140</v>
      </c>
      <c r="T4806" t="s">
        <v>61</v>
      </c>
      <c r="V4806" t="s">
        <v>22986</v>
      </c>
      <c r="W4806">
        <v>686419</v>
      </c>
      <c r="X4806">
        <v>84630</v>
      </c>
      <c r="Y4806">
        <v>601789</v>
      </c>
      <c r="Z4806">
        <v>524948</v>
      </c>
      <c r="AA4806">
        <v>499948</v>
      </c>
      <c r="AB4806" t="s">
        <v>63</v>
      </c>
      <c r="AC4806" s="1">
        <v>38657</v>
      </c>
      <c r="AD4806">
        <v>660000</v>
      </c>
      <c r="AE4806">
        <v>1945</v>
      </c>
      <c r="AF4806">
        <v>26</v>
      </c>
      <c r="AG4806" t="s">
        <v>64</v>
      </c>
      <c r="AH4806" t="s">
        <v>76</v>
      </c>
      <c r="AI4806">
        <v>1</v>
      </c>
      <c r="AJ4806">
        <v>1995</v>
      </c>
      <c r="AK4806">
        <v>3</v>
      </c>
      <c r="AL4806">
        <v>23</v>
      </c>
      <c r="AM4806">
        <v>1</v>
      </c>
      <c r="AN4806">
        <v>4537</v>
      </c>
      <c r="AO4806">
        <v>32</v>
      </c>
      <c r="AP4806" t="s">
        <v>72</v>
      </c>
      <c r="AQ4806" t="s">
        <v>66</v>
      </c>
      <c r="AR4806">
        <v>7454</v>
      </c>
      <c r="AW4806" t="s">
        <v>22987</v>
      </c>
      <c r="AX4806" t="s">
        <v>22988</v>
      </c>
      <c r="AY4806" t="s">
        <v>22989</v>
      </c>
      <c r="AZ4806" t="s">
        <v>70</v>
      </c>
    </row>
    <row r="4807" spans="1:52" x14ac:dyDescent="0.3">
      <c r="A4807">
        <v>2128046</v>
      </c>
      <c r="B4807" t="s">
        <v>22990</v>
      </c>
      <c r="C4807" t="str">
        <f t="shared" si="556"/>
        <v>7492</v>
      </c>
      <c r="D4807" t="s">
        <v>20169</v>
      </c>
      <c r="E4807" t="str">
        <f t="shared" si="555"/>
        <v>0100</v>
      </c>
      <c r="F4807" t="s">
        <v>54</v>
      </c>
      <c r="G4807" t="str">
        <f>"17"</f>
        <v>17</v>
      </c>
      <c r="H4807" t="s">
        <v>55</v>
      </c>
      <c r="I4807" t="s">
        <v>56</v>
      </c>
      <c r="J4807" t="s">
        <v>20170</v>
      </c>
      <c r="K4807">
        <v>1</v>
      </c>
      <c r="L4807">
        <v>257245</v>
      </c>
      <c r="M4807">
        <v>5.91</v>
      </c>
      <c r="N4807" t="str">
        <f t="shared" si="554"/>
        <v>0000</v>
      </c>
      <c r="O4807">
        <v>4646</v>
      </c>
      <c r="P4807" t="s">
        <v>58</v>
      </c>
      <c r="Q4807" t="s">
        <v>22629</v>
      </c>
      <c r="R4807" t="s">
        <v>82</v>
      </c>
      <c r="T4807" t="s">
        <v>61</v>
      </c>
      <c r="V4807" t="s">
        <v>22991</v>
      </c>
      <c r="W4807">
        <v>494378</v>
      </c>
      <c r="X4807">
        <v>76180</v>
      </c>
      <c r="Y4807">
        <v>418198</v>
      </c>
      <c r="Z4807">
        <v>421740</v>
      </c>
      <c r="AA4807">
        <v>396740</v>
      </c>
      <c r="AB4807" t="s">
        <v>63</v>
      </c>
      <c r="AC4807" s="1">
        <v>36373</v>
      </c>
      <c r="AD4807">
        <v>35000</v>
      </c>
      <c r="AE4807">
        <v>1320</v>
      </c>
      <c r="AF4807">
        <v>1286</v>
      </c>
      <c r="AG4807" t="s">
        <v>103</v>
      </c>
      <c r="AH4807" t="s">
        <v>76</v>
      </c>
      <c r="AI4807">
        <v>1</v>
      </c>
      <c r="AJ4807">
        <v>2008</v>
      </c>
      <c r="AK4807">
        <v>3</v>
      </c>
      <c r="AL4807">
        <v>2</v>
      </c>
      <c r="AM4807">
        <v>1</v>
      </c>
      <c r="AN4807">
        <v>4290</v>
      </c>
      <c r="AO4807">
        <v>46</v>
      </c>
      <c r="AP4807" t="s">
        <v>63</v>
      </c>
      <c r="AQ4807" t="s">
        <v>66</v>
      </c>
      <c r="AR4807">
        <v>6119</v>
      </c>
      <c r="AW4807" t="s">
        <v>22992</v>
      </c>
      <c r="AX4807" t="s">
        <v>22993</v>
      </c>
      <c r="AY4807" t="s">
        <v>22994</v>
      </c>
      <c r="AZ4807" t="s">
        <v>70</v>
      </c>
    </row>
    <row r="4808" spans="1:52" x14ac:dyDescent="0.3">
      <c r="A4808">
        <v>2128194</v>
      </c>
      <c r="B4808" t="s">
        <v>22995</v>
      </c>
      <c r="C4808" t="str">
        <f t="shared" si="556"/>
        <v>7492</v>
      </c>
      <c r="D4808" t="s">
        <v>20169</v>
      </c>
      <c r="E4808" t="str">
        <f t="shared" si="555"/>
        <v>0100</v>
      </c>
      <c r="F4808" t="s">
        <v>54</v>
      </c>
      <c r="G4808" t="str">
        <f>"17"</f>
        <v>17</v>
      </c>
      <c r="H4808" t="s">
        <v>55</v>
      </c>
      <c r="I4808" t="s">
        <v>56</v>
      </c>
      <c r="J4808" t="s">
        <v>20170</v>
      </c>
      <c r="K4808">
        <v>1</v>
      </c>
      <c r="L4808">
        <v>144091</v>
      </c>
      <c r="M4808">
        <v>3.31</v>
      </c>
      <c r="N4808" t="str">
        <f t="shared" si="554"/>
        <v>0000</v>
      </c>
      <c r="O4808">
        <v>4386</v>
      </c>
      <c r="P4808" t="s">
        <v>58</v>
      </c>
      <c r="Q4808" t="s">
        <v>4583</v>
      </c>
      <c r="R4808" t="s">
        <v>266</v>
      </c>
      <c r="T4808" t="s">
        <v>61</v>
      </c>
      <c r="V4808" t="s">
        <v>22996</v>
      </c>
      <c r="W4808">
        <v>370825</v>
      </c>
      <c r="X4808">
        <v>33740</v>
      </c>
      <c r="Y4808">
        <v>337085</v>
      </c>
      <c r="Z4808">
        <v>370825</v>
      </c>
      <c r="AA4808">
        <v>345825</v>
      </c>
      <c r="AB4808" t="s">
        <v>63</v>
      </c>
      <c r="AC4808" s="1">
        <v>43588</v>
      </c>
      <c r="AD4808">
        <v>475000</v>
      </c>
      <c r="AE4808">
        <v>2975</v>
      </c>
      <c r="AF4808">
        <v>287</v>
      </c>
      <c r="AG4808" t="s">
        <v>64</v>
      </c>
      <c r="AH4808" t="s">
        <v>76</v>
      </c>
      <c r="AI4808">
        <v>1</v>
      </c>
      <c r="AJ4808">
        <v>2007</v>
      </c>
      <c r="AK4808">
        <v>3</v>
      </c>
      <c r="AL4808">
        <v>3</v>
      </c>
      <c r="AM4808">
        <v>1</v>
      </c>
      <c r="AN4808">
        <v>3191</v>
      </c>
      <c r="AO4808">
        <v>32</v>
      </c>
      <c r="AP4808" t="s">
        <v>63</v>
      </c>
      <c r="AQ4808" t="s">
        <v>66</v>
      </c>
      <c r="AR4808">
        <v>4397</v>
      </c>
      <c r="AW4808" t="s">
        <v>22997</v>
      </c>
      <c r="AY4808" t="s">
        <v>22998</v>
      </c>
      <c r="AZ4808" t="s">
        <v>70</v>
      </c>
    </row>
    <row r="4809" spans="1:52" x14ac:dyDescent="0.3">
      <c r="A4809">
        <v>2128283</v>
      </c>
      <c r="B4809" t="s">
        <v>22999</v>
      </c>
      <c r="C4809" t="str">
        <f t="shared" si="556"/>
        <v>7492</v>
      </c>
      <c r="D4809" t="s">
        <v>20169</v>
      </c>
      <c r="E4809" t="str">
        <f t="shared" si="555"/>
        <v>0100</v>
      </c>
      <c r="F4809" t="s">
        <v>54</v>
      </c>
      <c r="G4809" t="str">
        <f>"17"</f>
        <v>17</v>
      </c>
      <c r="H4809" t="s">
        <v>55</v>
      </c>
      <c r="I4809" t="s">
        <v>56</v>
      </c>
      <c r="J4809" t="s">
        <v>20170</v>
      </c>
      <c r="K4809">
        <v>1</v>
      </c>
      <c r="L4809">
        <v>156714</v>
      </c>
      <c r="M4809">
        <v>3.6</v>
      </c>
      <c r="N4809" t="str">
        <f t="shared" si="554"/>
        <v>0000</v>
      </c>
      <c r="O4809">
        <v>4600</v>
      </c>
      <c r="P4809" t="s">
        <v>58</v>
      </c>
      <c r="Q4809" t="s">
        <v>4583</v>
      </c>
      <c r="R4809" t="s">
        <v>266</v>
      </c>
      <c r="T4809" t="s">
        <v>61</v>
      </c>
      <c r="V4809" t="s">
        <v>23000</v>
      </c>
      <c r="W4809">
        <v>650340</v>
      </c>
      <c r="X4809">
        <v>36700</v>
      </c>
      <c r="Y4809">
        <v>613640</v>
      </c>
      <c r="Z4809">
        <v>606977</v>
      </c>
      <c r="AA4809">
        <v>581977</v>
      </c>
      <c r="AB4809" t="s">
        <v>63</v>
      </c>
      <c r="AC4809" s="1">
        <v>42500</v>
      </c>
      <c r="AD4809">
        <v>450000</v>
      </c>
      <c r="AE4809">
        <v>2757</v>
      </c>
      <c r="AF4809">
        <v>1930</v>
      </c>
      <c r="AG4809" t="s">
        <v>64</v>
      </c>
      <c r="AH4809" t="s">
        <v>76</v>
      </c>
      <c r="AI4809">
        <v>1</v>
      </c>
      <c r="AJ4809">
        <v>2002</v>
      </c>
      <c r="AK4809">
        <v>5</v>
      </c>
      <c r="AL4809">
        <v>3</v>
      </c>
      <c r="AN4809">
        <v>6647</v>
      </c>
      <c r="AO4809">
        <v>32</v>
      </c>
      <c r="AP4809" t="s">
        <v>63</v>
      </c>
      <c r="AQ4809" t="s">
        <v>66</v>
      </c>
      <c r="AR4809">
        <v>8666</v>
      </c>
      <c r="AW4809" t="s">
        <v>23001</v>
      </c>
      <c r="AY4809" t="s">
        <v>23002</v>
      </c>
      <c r="AZ4809" t="s">
        <v>70</v>
      </c>
    </row>
    <row r="4810" spans="1:52" x14ac:dyDescent="0.3">
      <c r="A4810">
        <v>2128607</v>
      </c>
      <c r="B4810" t="s">
        <v>23003</v>
      </c>
      <c r="C4810" t="str">
        <f t="shared" si="556"/>
        <v>7492</v>
      </c>
      <c r="D4810" t="s">
        <v>20169</v>
      </c>
      <c r="E4810" t="str">
        <f>"0000"</f>
        <v>0000</v>
      </c>
      <c r="F4810" t="s">
        <v>108</v>
      </c>
      <c r="G4810" t="str">
        <f>"17"</f>
        <v>17</v>
      </c>
      <c r="H4810" t="s">
        <v>55</v>
      </c>
      <c r="I4810" t="s">
        <v>56</v>
      </c>
      <c r="J4810" t="s">
        <v>20170</v>
      </c>
      <c r="K4810">
        <v>0</v>
      </c>
      <c r="L4810">
        <v>282646</v>
      </c>
      <c r="M4810">
        <v>6.49</v>
      </c>
      <c r="N4810" t="str">
        <f t="shared" si="554"/>
        <v>0000</v>
      </c>
      <c r="O4810">
        <v>4016</v>
      </c>
      <c r="P4810" t="s">
        <v>58</v>
      </c>
      <c r="Q4810" t="s">
        <v>20187</v>
      </c>
      <c r="R4810" t="s">
        <v>140</v>
      </c>
      <c r="T4810" t="s">
        <v>61</v>
      </c>
      <c r="V4810" t="s">
        <v>23004</v>
      </c>
      <c r="W4810">
        <v>83700</v>
      </c>
      <c r="X4810">
        <v>83700</v>
      </c>
      <c r="Y4810">
        <v>0</v>
      </c>
      <c r="Z4810">
        <v>83700</v>
      </c>
      <c r="AA4810">
        <v>83700</v>
      </c>
      <c r="AB4810" t="s">
        <v>72</v>
      </c>
      <c r="AC4810" s="1">
        <v>34335</v>
      </c>
      <c r="AD4810">
        <v>54500</v>
      </c>
      <c r="AE4810">
        <v>1035</v>
      </c>
      <c r="AF4810">
        <v>619</v>
      </c>
      <c r="AG4810" t="s">
        <v>103</v>
      </c>
      <c r="AH4810" t="s">
        <v>873</v>
      </c>
      <c r="AR4810">
        <v>0</v>
      </c>
      <c r="AW4810" t="s">
        <v>5430</v>
      </c>
      <c r="AY4810" t="s">
        <v>23005</v>
      </c>
      <c r="AZ4810" t="s">
        <v>5432</v>
      </c>
    </row>
    <row r="4811" spans="1:52" x14ac:dyDescent="0.3">
      <c r="A4811">
        <v>2128780</v>
      </c>
      <c r="B4811" t="s">
        <v>23006</v>
      </c>
      <c r="C4811" t="str">
        <f t="shared" si="556"/>
        <v>7492</v>
      </c>
      <c r="D4811" t="s">
        <v>20169</v>
      </c>
      <c r="E4811" t="str">
        <f>"0000"</f>
        <v>0000</v>
      </c>
      <c r="F4811" t="s">
        <v>108</v>
      </c>
      <c r="G4811" t="str">
        <f t="shared" ref="G4811:G4817" si="557">"20"</f>
        <v>20</v>
      </c>
      <c r="H4811" t="s">
        <v>55</v>
      </c>
      <c r="I4811" t="s">
        <v>56</v>
      </c>
      <c r="J4811" t="s">
        <v>20170</v>
      </c>
      <c r="K4811">
        <v>0</v>
      </c>
      <c r="L4811">
        <v>281018</v>
      </c>
      <c r="M4811">
        <v>6.45</v>
      </c>
      <c r="N4811" t="str">
        <f t="shared" si="554"/>
        <v>0000</v>
      </c>
      <c r="O4811">
        <v>4443</v>
      </c>
      <c r="P4811" t="s">
        <v>58</v>
      </c>
      <c r="Q4811" t="s">
        <v>22126</v>
      </c>
      <c r="R4811" t="s">
        <v>140</v>
      </c>
      <c r="T4811" t="s">
        <v>61</v>
      </c>
      <c r="V4811" t="s">
        <v>23007</v>
      </c>
      <c r="W4811">
        <v>83220</v>
      </c>
      <c r="X4811">
        <v>83220</v>
      </c>
      <c r="Y4811">
        <v>0</v>
      </c>
      <c r="Z4811">
        <v>83220</v>
      </c>
      <c r="AA4811">
        <v>83220</v>
      </c>
      <c r="AB4811" t="s">
        <v>72</v>
      </c>
      <c r="AC4811" s="1">
        <v>34731</v>
      </c>
      <c r="AD4811">
        <v>54857</v>
      </c>
      <c r="AE4811">
        <v>1069</v>
      </c>
      <c r="AF4811">
        <v>1970</v>
      </c>
      <c r="AG4811" t="s">
        <v>103</v>
      </c>
      <c r="AH4811" t="s">
        <v>873</v>
      </c>
      <c r="AR4811">
        <v>0</v>
      </c>
      <c r="AW4811" t="s">
        <v>23008</v>
      </c>
      <c r="AX4811" t="s">
        <v>23009</v>
      </c>
      <c r="AY4811" t="s">
        <v>23010</v>
      </c>
      <c r="AZ4811" t="s">
        <v>23011</v>
      </c>
    </row>
    <row r="4812" spans="1:52" x14ac:dyDescent="0.3">
      <c r="A4812">
        <v>2128933</v>
      </c>
      <c r="B4812" t="s">
        <v>23012</v>
      </c>
      <c r="C4812" t="str">
        <f t="shared" si="556"/>
        <v>7492</v>
      </c>
      <c r="D4812" t="s">
        <v>20169</v>
      </c>
      <c r="E4812" t="str">
        <f>"0000"</f>
        <v>0000</v>
      </c>
      <c r="F4812" t="s">
        <v>108</v>
      </c>
      <c r="G4812" t="str">
        <f t="shared" si="557"/>
        <v>20</v>
      </c>
      <c r="H4812" t="s">
        <v>55</v>
      </c>
      <c r="I4812" t="s">
        <v>56</v>
      </c>
      <c r="J4812" t="s">
        <v>20170</v>
      </c>
      <c r="K4812">
        <v>0</v>
      </c>
      <c r="L4812">
        <v>267711</v>
      </c>
      <c r="M4812">
        <v>6.15</v>
      </c>
      <c r="N4812" t="str">
        <f t="shared" si="554"/>
        <v>0000</v>
      </c>
      <c r="O4812">
        <v>4739</v>
      </c>
      <c r="P4812" t="s">
        <v>58</v>
      </c>
      <c r="Q4812" t="s">
        <v>22126</v>
      </c>
      <c r="R4812" t="s">
        <v>140</v>
      </c>
      <c r="T4812" t="s">
        <v>61</v>
      </c>
      <c r="V4812" t="s">
        <v>23013</v>
      </c>
      <c r="W4812">
        <v>79280</v>
      </c>
      <c r="X4812">
        <v>79280</v>
      </c>
      <c r="Y4812">
        <v>0</v>
      </c>
      <c r="Z4812">
        <v>79280</v>
      </c>
      <c r="AA4812">
        <v>79280</v>
      </c>
      <c r="AB4812" t="s">
        <v>72</v>
      </c>
      <c r="AC4812" s="1">
        <v>43902</v>
      </c>
      <c r="AD4812">
        <v>130000</v>
      </c>
      <c r="AE4812">
        <v>3048</v>
      </c>
      <c r="AF4812">
        <v>170</v>
      </c>
      <c r="AG4812" t="s">
        <v>103</v>
      </c>
      <c r="AH4812" t="s">
        <v>76</v>
      </c>
      <c r="AR4812">
        <v>0</v>
      </c>
      <c r="AW4812" t="s">
        <v>21849</v>
      </c>
      <c r="AX4812" t="s">
        <v>23014</v>
      </c>
      <c r="AY4812" t="s">
        <v>2578</v>
      </c>
      <c r="AZ4812" t="s">
        <v>70</v>
      </c>
    </row>
    <row r="4813" spans="1:52" x14ac:dyDescent="0.3">
      <c r="A4813">
        <v>2129492</v>
      </c>
      <c r="B4813" t="s">
        <v>23015</v>
      </c>
      <c r="C4813" t="str">
        <f t="shared" si="556"/>
        <v>7492</v>
      </c>
      <c r="D4813" t="s">
        <v>20169</v>
      </c>
      <c r="E4813" t="str">
        <f>"0100"</f>
        <v>0100</v>
      </c>
      <c r="F4813" t="s">
        <v>54</v>
      </c>
      <c r="G4813" t="str">
        <f t="shared" si="557"/>
        <v>20</v>
      </c>
      <c r="H4813" t="s">
        <v>55</v>
      </c>
      <c r="I4813" t="s">
        <v>56</v>
      </c>
      <c r="J4813" t="s">
        <v>20170</v>
      </c>
      <c r="K4813">
        <v>1</v>
      </c>
      <c r="L4813">
        <v>240000</v>
      </c>
      <c r="M4813">
        <v>5.51</v>
      </c>
      <c r="N4813" t="str">
        <f t="shared" si="554"/>
        <v>0000</v>
      </c>
      <c r="O4813">
        <v>4739</v>
      </c>
      <c r="P4813" t="s">
        <v>58</v>
      </c>
      <c r="Q4813" t="s">
        <v>21683</v>
      </c>
      <c r="R4813" t="s">
        <v>140</v>
      </c>
      <c r="T4813" t="s">
        <v>61</v>
      </c>
      <c r="V4813" t="s">
        <v>23016</v>
      </c>
      <c r="W4813">
        <v>426394</v>
      </c>
      <c r="X4813">
        <v>71070</v>
      </c>
      <c r="Y4813">
        <v>355324</v>
      </c>
      <c r="Z4813">
        <v>384846</v>
      </c>
      <c r="AA4813">
        <v>359846</v>
      </c>
      <c r="AB4813" t="s">
        <v>63</v>
      </c>
      <c r="AC4813" s="1">
        <v>36831</v>
      </c>
      <c r="AD4813">
        <v>35000</v>
      </c>
      <c r="AE4813">
        <v>1394</v>
      </c>
      <c r="AF4813">
        <v>1517</v>
      </c>
      <c r="AG4813" t="s">
        <v>103</v>
      </c>
      <c r="AH4813" t="s">
        <v>76</v>
      </c>
      <c r="AI4813">
        <v>1</v>
      </c>
      <c r="AJ4813">
        <v>2003</v>
      </c>
      <c r="AK4813">
        <v>3</v>
      </c>
      <c r="AL4813">
        <v>4</v>
      </c>
      <c r="AM4813">
        <v>1</v>
      </c>
      <c r="AN4813">
        <v>3186</v>
      </c>
      <c r="AO4813">
        <v>32</v>
      </c>
      <c r="AP4813" t="s">
        <v>63</v>
      </c>
      <c r="AQ4813" t="s">
        <v>66</v>
      </c>
      <c r="AR4813">
        <v>4352</v>
      </c>
      <c r="AW4813" t="s">
        <v>23017</v>
      </c>
      <c r="AX4813" t="s">
        <v>23018</v>
      </c>
      <c r="AY4813" t="s">
        <v>23019</v>
      </c>
      <c r="AZ4813" t="s">
        <v>70</v>
      </c>
    </row>
    <row r="4814" spans="1:52" x14ac:dyDescent="0.3">
      <c r="A4814">
        <v>2129662</v>
      </c>
      <c r="B4814" t="s">
        <v>23020</v>
      </c>
      <c r="C4814" t="str">
        <f t="shared" si="556"/>
        <v>7492</v>
      </c>
      <c r="D4814" t="s">
        <v>20169</v>
      </c>
      <c r="E4814" t="str">
        <f>"0100"</f>
        <v>0100</v>
      </c>
      <c r="F4814" t="s">
        <v>54</v>
      </c>
      <c r="G4814" t="str">
        <f t="shared" si="557"/>
        <v>20</v>
      </c>
      <c r="H4814" t="s">
        <v>55</v>
      </c>
      <c r="I4814" t="s">
        <v>56</v>
      </c>
      <c r="J4814" t="s">
        <v>20170</v>
      </c>
      <c r="K4814">
        <v>1</v>
      </c>
      <c r="L4814">
        <v>239865</v>
      </c>
      <c r="M4814">
        <v>5.51</v>
      </c>
      <c r="N4814" t="str">
        <f t="shared" si="554"/>
        <v>0000</v>
      </c>
      <c r="O4814">
        <v>4439</v>
      </c>
      <c r="P4814" t="s">
        <v>58</v>
      </c>
      <c r="Q4814" t="s">
        <v>21683</v>
      </c>
      <c r="R4814" t="s">
        <v>140</v>
      </c>
      <c r="T4814" t="s">
        <v>61</v>
      </c>
      <c r="V4814" t="s">
        <v>23021</v>
      </c>
      <c r="W4814">
        <v>582015</v>
      </c>
      <c r="X4814">
        <v>71030</v>
      </c>
      <c r="Y4814">
        <v>510985</v>
      </c>
      <c r="Z4814">
        <v>405951</v>
      </c>
      <c r="AA4814">
        <v>380451</v>
      </c>
      <c r="AB4814" t="s">
        <v>63</v>
      </c>
      <c r="AC4814" s="1">
        <v>43909</v>
      </c>
      <c r="AD4814">
        <v>775000</v>
      </c>
      <c r="AE4814">
        <v>3048</v>
      </c>
      <c r="AF4814">
        <v>929</v>
      </c>
      <c r="AG4814" t="s">
        <v>64</v>
      </c>
      <c r="AH4814" t="s">
        <v>76</v>
      </c>
      <c r="AI4814">
        <v>1</v>
      </c>
      <c r="AJ4814">
        <v>2004</v>
      </c>
      <c r="AK4814">
        <v>4</v>
      </c>
      <c r="AL4814">
        <v>4</v>
      </c>
      <c r="AN4814">
        <v>5101</v>
      </c>
      <c r="AO4814">
        <v>32</v>
      </c>
      <c r="AP4814" t="s">
        <v>63</v>
      </c>
      <c r="AQ4814" t="s">
        <v>66</v>
      </c>
      <c r="AR4814">
        <v>6963</v>
      </c>
      <c r="AW4814" t="s">
        <v>23022</v>
      </c>
      <c r="AY4814" t="s">
        <v>23023</v>
      </c>
      <c r="AZ4814" t="s">
        <v>70</v>
      </c>
    </row>
    <row r="4815" spans="1:52" x14ac:dyDescent="0.3">
      <c r="A4815">
        <v>2129816</v>
      </c>
      <c r="B4815" t="s">
        <v>23024</v>
      </c>
      <c r="C4815" t="str">
        <f t="shared" si="556"/>
        <v>7492</v>
      </c>
      <c r="D4815" t="s">
        <v>20169</v>
      </c>
      <c r="E4815" t="str">
        <f>"0100"</f>
        <v>0100</v>
      </c>
      <c r="F4815" t="s">
        <v>54</v>
      </c>
      <c r="G4815" t="str">
        <f t="shared" si="557"/>
        <v>20</v>
      </c>
      <c r="H4815" t="s">
        <v>55</v>
      </c>
      <c r="I4815" t="s">
        <v>56</v>
      </c>
      <c r="J4815" t="s">
        <v>20170</v>
      </c>
      <c r="K4815">
        <v>1</v>
      </c>
      <c r="L4815">
        <v>243153</v>
      </c>
      <c r="M4815">
        <v>5.58</v>
      </c>
      <c r="N4815" t="str">
        <f t="shared" si="554"/>
        <v>0000</v>
      </c>
      <c r="O4815">
        <v>2541</v>
      </c>
      <c r="P4815" t="s">
        <v>72</v>
      </c>
      <c r="Q4815" t="s">
        <v>22607</v>
      </c>
      <c r="R4815" t="s">
        <v>74</v>
      </c>
      <c r="T4815" t="s">
        <v>61</v>
      </c>
      <c r="V4815" t="s">
        <v>23025</v>
      </c>
      <c r="W4815">
        <v>323634</v>
      </c>
      <c r="X4815">
        <v>72010</v>
      </c>
      <c r="Y4815">
        <v>251624</v>
      </c>
      <c r="Z4815">
        <v>245162</v>
      </c>
      <c r="AA4815">
        <v>220162</v>
      </c>
      <c r="AB4815" t="s">
        <v>63</v>
      </c>
      <c r="AC4815" s="1">
        <v>38473</v>
      </c>
      <c r="AD4815">
        <v>565000</v>
      </c>
      <c r="AE4815">
        <v>1862</v>
      </c>
      <c r="AF4815">
        <v>1253</v>
      </c>
      <c r="AG4815" t="s">
        <v>64</v>
      </c>
      <c r="AH4815" t="s">
        <v>76</v>
      </c>
      <c r="AI4815">
        <v>1</v>
      </c>
      <c r="AJ4815">
        <v>2002</v>
      </c>
      <c r="AK4815">
        <v>3</v>
      </c>
      <c r="AL4815">
        <v>3</v>
      </c>
      <c r="AN4815">
        <v>2610</v>
      </c>
      <c r="AO4815">
        <v>32</v>
      </c>
      <c r="AP4815" t="s">
        <v>63</v>
      </c>
      <c r="AQ4815" t="s">
        <v>66</v>
      </c>
      <c r="AR4815">
        <v>3784</v>
      </c>
      <c r="AW4815" t="s">
        <v>23026</v>
      </c>
      <c r="AX4815" t="s">
        <v>23027</v>
      </c>
      <c r="AY4815" t="s">
        <v>23028</v>
      </c>
      <c r="AZ4815" t="s">
        <v>70</v>
      </c>
    </row>
    <row r="4816" spans="1:52" x14ac:dyDescent="0.3">
      <c r="A4816">
        <v>2130032</v>
      </c>
      <c r="B4816" t="s">
        <v>23029</v>
      </c>
      <c r="C4816" t="str">
        <f t="shared" si="556"/>
        <v>7492</v>
      </c>
      <c r="D4816" t="s">
        <v>20169</v>
      </c>
      <c r="E4816" t="str">
        <f>"0100"</f>
        <v>0100</v>
      </c>
      <c r="F4816" t="s">
        <v>54</v>
      </c>
      <c r="G4816" t="str">
        <f t="shared" si="557"/>
        <v>20</v>
      </c>
      <c r="H4816" t="s">
        <v>55</v>
      </c>
      <c r="I4816" t="s">
        <v>56</v>
      </c>
      <c r="J4816" t="s">
        <v>20170</v>
      </c>
      <c r="K4816">
        <v>1</v>
      </c>
      <c r="L4816">
        <v>256525</v>
      </c>
      <c r="M4816">
        <v>5.89</v>
      </c>
      <c r="N4816" t="str">
        <f t="shared" si="554"/>
        <v>0000</v>
      </c>
      <c r="O4816">
        <v>4242</v>
      </c>
      <c r="P4816" t="s">
        <v>58</v>
      </c>
      <c r="Q4816" t="s">
        <v>22126</v>
      </c>
      <c r="R4816" t="s">
        <v>140</v>
      </c>
      <c r="T4816" t="s">
        <v>61</v>
      </c>
      <c r="V4816" t="s">
        <v>23030</v>
      </c>
      <c r="W4816">
        <v>292757</v>
      </c>
      <c r="X4816">
        <v>75970</v>
      </c>
      <c r="Y4816">
        <v>216787</v>
      </c>
      <c r="Z4816">
        <v>272402</v>
      </c>
      <c r="AA4816">
        <v>247402</v>
      </c>
      <c r="AB4816" t="s">
        <v>63</v>
      </c>
      <c r="AC4816" s="1">
        <v>42825</v>
      </c>
      <c r="AD4816">
        <v>325000</v>
      </c>
      <c r="AE4816">
        <v>2821</v>
      </c>
      <c r="AF4816">
        <v>398</v>
      </c>
      <c r="AG4816" t="s">
        <v>64</v>
      </c>
      <c r="AH4816" t="s">
        <v>76</v>
      </c>
      <c r="AI4816">
        <v>1</v>
      </c>
      <c r="AJ4816">
        <v>1999</v>
      </c>
      <c r="AK4816">
        <v>3</v>
      </c>
      <c r="AL4816">
        <v>2</v>
      </c>
      <c r="AN4816">
        <v>2094</v>
      </c>
      <c r="AO4816">
        <v>32</v>
      </c>
      <c r="AP4816" t="s">
        <v>63</v>
      </c>
      <c r="AQ4816" t="s">
        <v>66</v>
      </c>
      <c r="AR4816">
        <v>2948</v>
      </c>
      <c r="AW4816" t="s">
        <v>23031</v>
      </c>
      <c r="AY4816" t="s">
        <v>23032</v>
      </c>
      <c r="AZ4816" t="s">
        <v>70</v>
      </c>
    </row>
    <row r="4817" spans="1:52" x14ac:dyDescent="0.3">
      <c r="A4817">
        <v>2130083</v>
      </c>
      <c r="B4817" t="s">
        <v>23033</v>
      </c>
      <c r="C4817" t="str">
        <f t="shared" si="556"/>
        <v>7492</v>
      </c>
      <c r="D4817" t="s">
        <v>20169</v>
      </c>
      <c r="E4817" t="str">
        <f>"0100"</f>
        <v>0100</v>
      </c>
      <c r="F4817" t="s">
        <v>54</v>
      </c>
      <c r="G4817" t="str">
        <f t="shared" si="557"/>
        <v>20</v>
      </c>
      <c r="H4817" t="s">
        <v>55</v>
      </c>
      <c r="I4817" t="s">
        <v>56</v>
      </c>
      <c r="J4817" t="s">
        <v>20170</v>
      </c>
      <c r="K4817">
        <v>1</v>
      </c>
      <c r="L4817">
        <v>247609</v>
      </c>
      <c r="M4817">
        <v>5.68</v>
      </c>
      <c r="N4817" t="str">
        <f t="shared" si="554"/>
        <v>0000</v>
      </c>
      <c r="O4817">
        <v>4286</v>
      </c>
      <c r="P4817" t="s">
        <v>58</v>
      </c>
      <c r="Q4817" t="s">
        <v>22126</v>
      </c>
      <c r="R4817" t="s">
        <v>140</v>
      </c>
      <c r="T4817" t="s">
        <v>61</v>
      </c>
      <c r="V4817" t="s">
        <v>23034</v>
      </c>
      <c r="W4817">
        <v>385452</v>
      </c>
      <c r="X4817">
        <v>73330</v>
      </c>
      <c r="Y4817">
        <v>312122</v>
      </c>
      <c r="Z4817">
        <v>274774</v>
      </c>
      <c r="AA4817">
        <v>249774</v>
      </c>
      <c r="AB4817" t="s">
        <v>63</v>
      </c>
      <c r="AC4817" s="1">
        <v>43263</v>
      </c>
      <c r="AD4817">
        <v>500000</v>
      </c>
      <c r="AE4817">
        <v>2906</v>
      </c>
      <c r="AF4817">
        <v>2160</v>
      </c>
      <c r="AG4817" t="s">
        <v>64</v>
      </c>
      <c r="AH4817" t="s">
        <v>76</v>
      </c>
      <c r="AI4817">
        <v>1</v>
      </c>
      <c r="AJ4817">
        <v>2000</v>
      </c>
      <c r="AK4817">
        <v>3</v>
      </c>
      <c r="AL4817">
        <v>2</v>
      </c>
      <c r="AM4817">
        <v>1</v>
      </c>
      <c r="AN4817">
        <v>3637</v>
      </c>
      <c r="AO4817">
        <v>32</v>
      </c>
      <c r="AP4817" t="s">
        <v>63</v>
      </c>
      <c r="AQ4817" t="s">
        <v>66</v>
      </c>
      <c r="AR4817">
        <v>5332</v>
      </c>
      <c r="AW4817" t="s">
        <v>23035</v>
      </c>
      <c r="AX4817" t="s">
        <v>23036</v>
      </c>
      <c r="AY4817" t="s">
        <v>23037</v>
      </c>
      <c r="AZ4817" t="s">
        <v>70</v>
      </c>
    </row>
    <row r="4818" spans="1:52" x14ac:dyDescent="0.3">
      <c r="A4818">
        <v>2130491</v>
      </c>
      <c r="B4818" t="s">
        <v>23038</v>
      </c>
      <c r="C4818" t="str">
        <f t="shared" si="556"/>
        <v>7492</v>
      </c>
      <c r="D4818" t="s">
        <v>20169</v>
      </c>
      <c r="E4818" t="str">
        <f>"0000"</f>
        <v>0000</v>
      </c>
      <c r="F4818" t="s">
        <v>108</v>
      </c>
      <c r="G4818" t="str">
        <f>"17"</f>
        <v>17</v>
      </c>
      <c r="H4818" t="s">
        <v>55</v>
      </c>
      <c r="I4818" t="s">
        <v>56</v>
      </c>
      <c r="J4818" t="s">
        <v>20170</v>
      </c>
      <c r="K4818">
        <v>0</v>
      </c>
      <c r="L4818">
        <v>248370</v>
      </c>
      <c r="M4818">
        <v>5.7</v>
      </c>
      <c r="N4818" t="str">
        <f t="shared" si="554"/>
        <v>0000</v>
      </c>
      <c r="O4818">
        <v>4231</v>
      </c>
      <c r="P4818" t="s">
        <v>58</v>
      </c>
      <c r="Q4818" t="s">
        <v>20187</v>
      </c>
      <c r="R4818" t="s">
        <v>140</v>
      </c>
      <c r="T4818" t="s">
        <v>61</v>
      </c>
      <c r="V4818" t="s">
        <v>23039</v>
      </c>
      <c r="W4818">
        <v>73550</v>
      </c>
      <c r="X4818">
        <v>73550</v>
      </c>
      <c r="Y4818">
        <v>0</v>
      </c>
      <c r="Z4818">
        <v>73550</v>
      </c>
      <c r="AA4818">
        <v>73550</v>
      </c>
      <c r="AB4818" t="s">
        <v>72</v>
      </c>
      <c r="AC4818" s="1">
        <v>33451</v>
      </c>
      <c r="AD4818">
        <v>46800</v>
      </c>
      <c r="AE4818">
        <v>906</v>
      </c>
      <c r="AF4818">
        <v>1715</v>
      </c>
      <c r="AG4818" t="s">
        <v>103</v>
      </c>
      <c r="AH4818" t="s">
        <v>221</v>
      </c>
      <c r="AR4818">
        <v>0</v>
      </c>
      <c r="AW4818" t="s">
        <v>10480</v>
      </c>
      <c r="AX4818" t="s">
        <v>10481</v>
      </c>
      <c r="AY4818" t="s">
        <v>10482</v>
      </c>
      <c r="AZ4818" t="s">
        <v>10483</v>
      </c>
    </row>
    <row r="4819" spans="1:52" x14ac:dyDescent="0.3">
      <c r="A4819">
        <v>2130601</v>
      </c>
      <c r="B4819" t="s">
        <v>23040</v>
      </c>
      <c r="C4819" t="str">
        <f t="shared" si="556"/>
        <v>7492</v>
      </c>
      <c r="D4819" t="s">
        <v>20169</v>
      </c>
      <c r="E4819" t="str">
        <f>"0100"</f>
        <v>0100</v>
      </c>
      <c r="F4819" t="s">
        <v>54</v>
      </c>
      <c r="G4819" t="str">
        <f>"17"</f>
        <v>17</v>
      </c>
      <c r="H4819" t="s">
        <v>55</v>
      </c>
      <c r="I4819" t="s">
        <v>56</v>
      </c>
      <c r="J4819" t="s">
        <v>20170</v>
      </c>
      <c r="K4819">
        <v>1</v>
      </c>
      <c r="L4819">
        <v>347798</v>
      </c>
      <c r="M4819">
        <v>7.98</v>
      </c>
      <c r="N4819" t="str">
        <f t="shared" si="554"/>
        <v>0000</v>
      </c>
      <c r="O4819">
        <v>4183</v>
      </c>
      <c r="P4819" t="s">
        <v>58</v>
      </c>
      <c r="Q4819" t="s">
        <v>20187</v>
      </c>
      <c r="R4819" t="s">
        <v>140</v>
      </c>
      <c r="T4819" t="s">
        <v>61</v>
      </c>
      <c r="V4819" t="s">
        <v>23041</v>
      </c>
      <c r="W4819">
        <v>563682</v>
      </c>
      <c r="X4819">
        <v>103000</v>
      </c>
      <c r="Y4819">
        <v>460682</v>
      </c>
      <c r="Z4819">
        <v>563682</v>
      </c>
      <c r="AA4819">
        <v>538682</v>
      </c>
      <c r="AB4819" t="s">
        <v>63</v>
      </c>
      <c r="AC4819" s="1">
        <v>40909</v>
      </c>
      <c r="AD4819">
        <v>110000</v>
      </c>
      <c r="AE4819">
        <v>2461</v>
      </c>
      <c r="AF4819">
        <v>1342</v>
      </c>
      <c r="AG4819" t="s">
        <v>103</v>
      </c>
      <c r="AH4819" t="s">
        <v>76</v>
      </c>
      <c r="AI4819">
        <v>1</v>
      </c>
      <c r="AJ4819">
        <v>2014</v>
      </c>
      <c r="AK4819">
        <v>3</v>
      </c>
      <c r="AL4819">
        <v>2</v>
      </c>
      <c r="AN4819">
        <v>3987</v>
      </c>
      <c r="AO4819">
        <v>32</v>
      </c>
      <c r="AP4819" t="s">
        <v>63</v>
      </c>
      <c r="AQ4819" t="s">
        <v>66</v>
      </c>
      <c r="AR4819">
        <v>5625</v>
      </c>
      <c r="AW4819" t="s">
        <v>23042</v>
      </c>
      <c r="AY4819" t="s">
        <v>23043</v>
      </c>
      <c r="AZ4819" t="s">
        <v>23044</v>
      </c>
    </row>
    <row r="4820" spans="1:52" x14ac:dyDescent="0.3">
      <c r="A4820">
        <v>2131284</v>
      </c>
      <c r="B4820" t="s">
        <v>23045</v>
      </c>
      <c r="C4820" t="str">
        <f t="shared" si="556"/>
        <v>7492</v>
      </c>
      <c r="D4820" t="s">
        <v>20169</v>
      </c>
      <c r="E4820" t="str">
        <f>"9400"</f>
        <v>9400</v>
      </c>
      <c r="F4820" t="s">
        <v>6520</v>
      </c>
      <c r="G4820" t="str">
        <f>"12"</f>
        <v>12</v>
      </c>
      <c r="H4820" t="s">
        <v>55</v>
      </c>
      <c r="I4820" t="s">
        <v>3086</v>
      </c>
      <c r="J4820" t="s">
        <v>6521</v>
      </c>
      <c r="K4820">
        <v>0</v>
      </c>
      <c r="L4820">
        <v>32589</v>
      </c>
      <c r="M4820">
        <v>0.75</v>
      </c>
      <c r="N4820" t="str">
        <f t="shared" si="554"/>
        <v>0000</v>
      </c>
      <c r="P4820" t="s">
        <v>58</v>
      </c>
      <c r="Q4820" t="s">
        <v>265</v>
      </c>
      <c r="R4820" t="s">
        <v>266</v>
      </c>
      <c r="T4820" t="s">
        <v>61</v>
      </c>
      <c r="V4820" t="s">
        <v>23046</v>
      </c>
      <c r="W4820">
        <v>50</v>
      </c>
      <c r="X4820">
        <v>50</v>
      </c>
      <c r="Y4820">
        <v>0</v>
      </c>
      <c r="Z4820">
        <v>50</v>
      </c>
      <c r="AA4820">
        <v>50</v>
      </c>
      <c r="AB4820" t="s">
        <v>72</v>
      </c>
      <c r="AC4820" s="1">
        <v>31898</v>
      </c>
      <c r="AD4820">
        <v>7304100</v>
      </c>
      <c r="AE4820">
        <v>739</v>
      </c>
      <c r="AF4820">
        <v>16</v>
      </c>
      <c r="AG4820" t="s">
        <v>103</v>
      </c>
      <c r="AH4820" t="s">
        <v>570</v>
      </c>
      <c r="AR4820">
        <v>0</v>
      </c>
      <c r="AW4820" t="s">
        <v>6523</v>
      </c>
      <c r="AX4820" t="s">
        <v>6524</v>
      </c>
      <c r="AY4820" t="s">
        <v>6525</v>
      </c>
      <c r="AZ4820" t="s">
        <v>6526</v>
      </c>
    </row>
    <row r="4821" spans="1:52" x14ac:dyDescent="0.3">
      <c r="A4821">
        <v>2131331</v>
      </c>
      <c r="B4821" t="s">
        <v>23047</v>
      </c>
      <c r="C4821" t="str">
        <f t="shared" si="556"/>
        <v>7492</v>
      </c>
      <c r="D4821" t="s">
        <v>20169</v>
      </c>
      <c r="E4821" t="str">
        <f>"9400"</f>
        <v>9400</v>
      </c>
      <c r="F4821" t="s">
        <v>6520</v>
      </c>
      <c r="G4821" t="str">
        <f>"12"</f>
        <v>12</v>
      </c>
      <c r="H4821" t="s">
        <v>55</v>
      </c>
      <c r="I4821" t="s">
        <v>3086</v>
      </c>
      <c r="J4821" t="s">
        <v>6521</v>
      </c>
      <c r="K4821">
        <v>0</v>
      </c>
      <c r="L4821">
        <v>22023</v>
      </c>
      <c r="M4821">
        <v>0.51</v>
      </c>
      <c r="N4821" t="str">
        <f t="shared" si="554"/>
        <v>0000</v>
      </c>
      <c r="P4821" t="s">
        <v>72</v>
      </c>
      <c r="Q4821" t="s">
        <v>20229</v>
      </c>
      <c r="R4821" t="s">
        <v>74</v>
      </c>
      <c r="T4821" t="s">
        <v>61</v>
      </c>
      <c r="V4821" t="s">
        <v>23048</v>
      </c>
      <c r="W4821">
        <v>50</v>
      </c>
      <c r="X4821">
        <v>50</v>
      </c>
      <c r="Y4821">
        <v>0</v>
      </c>
      <c r="Z4821">
        <v>50</v>
      </c>
      <c r="AA4821">
        <v>50</v>
      </c>
      <c r="AB4821" t="s">
        <v>72</v>
      </c>
      <c r="AC4821" s="1">
        <v>31898</v>
      </c>
      <c r="AD4821">
        <v>7304100</v>
      </c>
      <c r="AE4821">
        <v>739</v>
      </c>
      <c r="AF4821">
        <v>16</v>
      </c>
      <c r="AG4821" t="s">
        <v>103</v>
      </c>
      <c r="AH4821" t="s">
        <v>570</v>
      </c>
      <c r="AR4821">
        <v>0</v>
      </c>
      <c r="AW4821" t="s">
        <v>6523</v>
      </c>
      <c r="AX4821" t="s">
        <v>6524</v>
      </c>
      <c r="AY4821" t="s">
        <v>6525</v>
      </c>
      <c r="AZ4821" t="s">
        <v>6526</v>
      </c>
    </row>
    <row r="4822" spans="1:52" x14ac:dyDescent="0.3">
      <c r="A4822">
        <v>2132426</v>
      </c>
      <c r="B4822" t="s">
        <v>23049</v>
      </c>
      <c r="C4822" t="str">
        <f t="shared" si="556"/>
        <v>7492</v>
      </c>
      <c r="D4822" t="s">
        <v>20169</v>
      </c>
      <c r="E4822" t="str">
        <f>"9400"</f>
        <v>9400</v>
      </c>
      <c r="F4822" t="s">
        <v>6520</v>
      </c>
      <c r="G4822" t="str">
        <f>"17"</f>
        <v>17</v>
      </c>
      <c r="H4822" t="s">
        <v>55</v>
      </c>
      <c r="I4822" t="s">
        <v>56</v>
      </c>
      <c r="J4822" t="s">
        <v>6521</v>
      </c>
      <c r="K4822">
        <v>0</v>
      </c>
      <c r="L4822">
        <v>31391</v>
      </c>
      <c r="M4822">
        <v>0.72</v>
      </c>
      <c r="N4822" t="str">
        <f t="shared" si="554"/>
        <v>0000</v>
      </c>
      <c r="O4822">
        <v>0</v>
      </c>
      <c r="P4822" t="s">
        <v>72</v>
      </c>
      <c r="Q4822" t="s">
        <v>23050</v>
      </c>
      <c r="R4822" t="s">
        <v>60</v>
      </c>
      <c r="T4822" t="s">
        <v>9268</v>
      </c>
      <c r="V4822" t="s">
        <v>23051</v>
      </c>
      <c r="W4822">
        <v>50</v>
      </c>
      <c r="X4822">
        <v>50</v>
      </c>
      <c r="Y4822">
        <v>0</v>
      </c>
      <c r="Z4822">
        <v>50</v>
      </c>
      <c r="AA4822">
        <v>50</v>
      </c>
      <c r="AB4822" t="s">
        <v>72</v>
      </c>
      <c r="AC4822" s="1">
        <v>31898</v>
      </c>
      <c r="AD4822">
        <v>7304100</v>
      </c>
      <c r="AE4822">
        <v>739</v>
      </c>
      <c r="AF4822">
        <v>16</v>
      </c>
      <c r="AG4822" t="s">
        <v>103</v>
      </c>
      <c r="AH4822" t="s">
        <v>570</v>
      </c>
      <c r="AR4822">
        <v>0</v>
      </c>
      <c r="AW4822" t="s">
        <v>6523</v>
      </c>
      <c r="AX4822" t="s">
        <v>6524</v>
      </c>
      <c r="AY4822" t="s">
        <v>6525</v>
      </c>
      <c r="AZ4822" t="s">
        <v>6526</v>
      </c>
    </row>
    <row r="4823" spans="1:52" x14ac:dyDescent="0.3">
      <c r="A4823">
        <v>2249382</v>
      </c>
      <c r="B4823" t="s">
        <v>23052</v>
      </c>
      <c r="C4823" t="str">
        <f t="shared" si="556"/>
        <v>7492</v>
      </c>
      <c r="D4823" t="s">
        <v>20169</v>
      </c>
      <c r="E4823" t="str">
        <f>"0100"</f>
        <v>0100</v>
      </c>
      <c r="F4823" t="s">
        <v>54</v>
      </c>
      <c r="G4823" t="str">
        <f>"18"</f>
        <v>18</v>
      </c>
      <c r="H4823" t="s">
        <v>55</v>
      </c>
      <c r="I4823" t="s">
        <v>56</v>
      </c>
      <c r="J4823" t="s">
        <v>20170</v>
      </c>
      <c r="K4823">
        <v>1</v>
      </c>
      <c r="L4823">
        <v>262617</v>
      </c>
      <c r="M4823">
        <v>6.03</v>
      </c>
      <c r="N4823" t="str">
        <f t="shared" si="554"/>
        <v>0000</v>
      </c>
      <c r="O4823">
        <v>5595</v>
      </c>
      <c r="P4823" t="s">
        <v>58</v>
      </c>
      <c r="Q4823" t="s">
        <v>20182</v>
      </c>
      <c r="R4823" t="s">
        <v>140</v>
      </c>
      <c r="T4823" t="s">
        <v>61</v>
      </c>
      <c r="V4823" t="s">
        <v>23053</v>
      </c>
      <c r="W4823">
        <v>310407</v>
      </c>
      <c r="X4823">
        <v>77770</v>
      </c>
      <c r="Y4823">
        <v>232637</v>
      </c>
      <c r="Z4823">
        <v>232171</v>
      </c>
      <c r="AA4823">
        <v>207171</v>
      </c>
      <c r="AB4823" t="s">
        <v>63</v>
      </c>
      <c r="AC4823" s="1">
        <v>36312</v>
      </c>
      <c r="AD4823">
        <v>45000</v>
      </c>
      <c r="AE4823">
        <v>1313</v>
      </c>
      <c r="AF4823">
        <v>1842</v>
      </c>
      <c r="AG4823" t="s">
        <v>103</v>
      </c>
      <c r="AH4823" t="s">
        <v>76</v>
      </c>
      <c r="AI4823">
        <v>1</v>
      </c>
      <c r="AJ4823">
        <v>2000</v>
      </c>
      <c r="AK4823">
        <v>3</v>
      </c>
      <c r="AL4823">
        <v>2</v>
      </c>
      <c r="AN4823">
        <v>2361</v>
      </c>
      <c r="AO4823">
        <v>32</v>
      </c>
      <c r="AP4823" t="s">
        <v>63</v>
      </c>
      <c r="AQ4823" t="s">
        <v>66</v>
      </c>
      <c r="AR4823">
        <v>3795</v>
      </c>
      <c r="AW4823" t="s">
        <v>23054</v>
      </c>
      <c r="AX4823" t="s">
        <v>23055</v>
      </c>
      <c r="AY4823" t="s">
        <v>23056</v>
      </c>
      <c r="AZ4823" t="s">
        <v>70</v>
      </c>
    </row>
    <row r="4824" spans="1:52" x14ac:dyDescent="0.3">
      <c r="A4824">
        <v>2634731</v>
      </c>
      <c r="B4824" t="s">
        <v>23057</v>
      </c>
      <c r="C4824" t="str">
        <f t="shared" si="556"/>
        <v>7492</v>
      </c>
      <c r="D4824" t="s">
        <v>20169</v>
      </c>
      <c r="E4824" t="str">
        <f>"0100"</f>
        <v>0100</v>
      </c>
      <c r="F4824" t="s">
        <v>54</v>
      </c>
      <c r="G4824" t="str">
        <f>"20"</f>
        <v>20</v>
      </c>
      <c r="H4824" t="s">
        <v>55</v>
      </c>
      <c r="I4824" t="s">
        <v>56</v>
      </c>
      <c r="J4824" t="s">
        <v>20170</v>
      </c>
      <c r="K4824">
        <v>1</v>
      </c>
      <c r="L4824">
        <v>110207</v>
      </c>
      <c r="M4824">
        <v>2.5299999999999998</v>
      </c>
      <c r="N4824" t="str">
        <f t="shared" si="554"/>
        <v>0000</v>
      </c>
      <c r="O4824">
        <v>2540</v>
      </c>
      <c r="P4824" t="s">
        <v>72</v>
      </c>
      <c r="Q4824" t="s">
        <v>23058</v>
      </c>
      <c r="R4824" t="s">
        <v>74</v>
      </c>
      <c r="T4824" t="s">
        <v>61</v>
      </c>
      <c r="V4824" t="s">
        <v>23059</v>
      </c>
      <c r="W4824">
        <v>193995</v>
      </c>
      <c r="X4824">
        <v>25810</v>
      </c>
      <c r="Y4824">
        <v>168185</v>
      </c>
      <c r="Z4824">
        <v>193995</v>
      </c>
      <c r="AA4824">
        <v>193995</v>
      </c>
      <c r="AB4824" t="s">
        <v>72</v>
      </c>
      <c r="AC4824" s="1">
        <v>41988</v>
      </c>
      <c r="AD4824">
        <v>215000</v>
      </c>
      <c r="AE4824">
        <v>2661</v>
      </c>
      <c r="AF4824">
        <v>317</v>
      </c>
      <c r="AG4824" t="s">
        <v>64</v>
      </c>
      <c r="AH4824" t="s">
        <v>76</v>
      </c>
      <c r="AI4824">
        <v>1</v>
      </c>
      <c r="AJ4824">
        <v>1991</v>
      </c>
      <c r="AK4824">
        <v>4</v>
      </c>
      <c r="AL4824">
        <v>2</v>
      </c>
      <c r="AN4824">
        <v>2565</v>
      </c>
      <c r="AO4824">
        <v>29</v>
      </c>
      <c r="AP4824" t="s">
        <v>72</v>
      </c>
      <c r="AQ4824" t="s">
        <v>66</v>
      </c>
      <c r="AR4824">
        <v>2817</v>
      </c>
      <c r="AW4824" t="s">
        <v>23060</v>
      </c>
      <c r="AX4824" t="s">
        <v>23061</v>
      </c>
      <c r="AY4824" t="s">
        <v>23062</v>
      </c>
      <c r="AZ4824" t="s">
        <v>70</v>
      </c>
    </row>
    <row r="4825" spans="1:52" x14ac:dyDescent="0.3">
      <c r="A4825">
        <v>2646489</v>
      </c>
      <c r="B4825" t="s">
        <v>23063</v>
      </c>
      <c r="C4825" t="str">
        <f t="shared" si="556"/>
        <v>7492</v>
      </c>
      <c r="D4825" t="s">
        <v>20169</v>
      </c>
      <c r="E4825" t="str">
        <f>"8000"</f>
        <v>8000</v>
      </c>
      <c r="F4825" t="s">
        <v>2610</v>
      </c>
      <c r="G4825" t="str">
        <f>"19"</f>
        <v>19</v>
      </c>
      <c r="H4825" t="s">
        <v>55</v>
      </c>
      <c r="I4825" t="s">
        <v>56</v>
      </c>
      <c r="J4825" t="s">
        <v>20170</v>
      </c>
      <c r="K4825">
        <v>0</v>
      </c>
      <c r="L4825">
        <v>19495</v>
      </c>
      <c r="M4825">
        <v>0.45</v>
      </c>
      <c r="N4825" t="str">
        <f t="shared" si="554"/>
        <v>0000</v>
      </c>
      <c r="O4825">
        <v>0</v>
      </c>
      <c r="P4825" t="s">
        <v>72</v>
      </c>
      <c r="Q4825" t="s">
        <v>21235</v>
      </c>
      <c r="R4825" t="s">
        <v>140</v>
      </c>
      <c r="T4825" t="s">
        <v>61</v>
      </c>
      <c r="V4825" t="s">
        <v>23064</v>
      </c>
      <c r="W4825">
        <v>4560</v>
      </c>
      <c r="X4825">
        <v>4560</v>
      </c>
      <c r="Y4825">
        <v>0</v>
      </c>
      <c r="Z4825">
        <v>4560</v>
      </c>
      <c r="AA4825">
        <v>4560</v>
      </c>
      <c r="AB4825" t="s">
        <v>63</v>
      </c>
      <c r="AC4825" s="1">
        <v>33270</v>
      </c>
      <c r="AD4825">
        <v>68700</v>
      </c>
      <c r="AE4825">
        <v>886</v>
      </c>
      <c r="AF4825">
        <v>2079</v>
      </c>
      <c r="AG4825" t="s">
        <v>103</v>
      </c>
      <c r="AH4825" t="s">
        <v>570</v>
      </c>
      <c r="AR4825">
        <v>0</v>
      </c>
      <c r="AW4825" t="s">
        <v>2613</v>
      </c>
      <c r="AX4825" t="s">
        <v>2614</v>
      </c>
      <c r="AY4825" t="s">
        <v>2615</v>
      </c>
      <c r="AZ4825" t="s">
        <v>2616</v>
      </c>
    </row>
    <row r="4826" spans="1:52" x14ac:dyDescent="0.3">
      <c r="A4826">
        <v>2646497</v>
      </c>
      <c r="B4826" t="s">
        <v>23065</v>
      </c>
      <c r="C4826" t="str">
        <f t="shared" si="556"/>
        <v>7492</v>
      </c>
      <c r="D4826" t="s">
        <v>20169</v>
      </c>
      <c r="E4826" t="str">
        <f>"8000"</f>
        <v>8000</v>
      </c>
      <c r="F4826" t="s">
        <v>2610</v>
      </c>
      <c r="G4826" t="str">
        <f>"19"</f>
        <v>19</v>
      </c>
      <c r="H4826" t="s">
        <v>55</v>
      </c>
      <c r="I4826" t="s">
        <v>56</v>
      </c>
      <c r="J4826" t="s">
        <v>20170</v>
      </c>
      <c r="K4826">
        <v>0</v>
      </c>
      <c r="L4826">
        <v>59852</v>
      </c>
      <c r="M4826">
        <v>1.37</v>
      </c>
      <c r="N4826" t="str">
        <f t="shared" si="554"/>
        <v>0000</v>
      </c>
      <c r="O4826">
        <v>2640</v>
      </c>
      <c r="P4826" t="s">
        <v>72</v>
      </c>
      <c r="Q4826" t="s">
        <v>21235</v>
      </c>
      <c r="R4826" t="s">
        <v>140</v>
      </c>
      <c r="T4826" t="s">
        <v>61</v>
      </c>
      <c r="V4826" t="s">
        <v>23066</v>
      </c>
      <c r="W4826">
        <v>14010</v>
      </c>
      <c r="X4826">
        <v>14010</v>
      </c>
      <c r="Y4826">
        <v>0</v>
      </c>
      <c r="Z4826">
        <v>14010</v>
      </c>
      <c r="AA4826">
        <v>14010</v>
      </c>
      <c r="AB4826" t="s">
        <v>63</v>
      </c>
      <c r="AC4826" s="1">
        <v>33270</v>
      </c>
      <c r="AD4826">
        <v>68700</v>
      </c>
      <c r="AE4826">
        <v>886</v>
      </c>
      <c r="AF4826">
        <v>2079</v>
      </c>
      <c r="AG4826" t="s">
        <v>103</v>
      </c>
      <c r="AH4826" t="s">
        <v>570</v>
      </c>
      <c r="AR4826">
        <v>0</v>
      </c>
      <c r="AW4826" t="s">
        <v>2613</v>
      </c>
      <c r="AX4826" t="s">
        <v>2614</v>
      </c>
      <c r="AY4826" t="s">
        <v>2615</v>
      </c>
      <c r="AZ4826" t="s">
        <v>2616</v>
      </c>
    </row>
    <row r="4827" spans="1:52" x14ac:dyDescent="0.3">
      <c r="A4827">
        <v>2851660</v>
      </c>
      <c r="B4827" t="s">
        <v>23067</v>
      </c>
      <c r="C4827" t="str">
        <f t="shared" si="556"/>
        <v>7492</v>
      </c>
      <c r="D4827" t="s">
        <v>20169</v>
      </c>
      <c r="E4827" t="str">
        <f>"0000"</f>
        <v>0000</v>
      </c>
      <c r="F4827" t="s">
        <v>108</v>
      </c>
      <c r="G4827" t="str">
        <f>"19"</f>
        <v>19</v>
      </c>
      <c r="H4827" t="s">
        <v>55</v>
      </c>
      <c r="I4827" t="s">
        <v>56</v>
      </c>
      <c r="J4827" t="s">
        <v>20170</v>
      </c>
      <c r="K4827">
        <v>0</v>
      </c>
      <c r="L4827">
        <v>120000</v>
      </c>
      <c r="M4827">
        <v>2.75</v>
      </c>
      <c r="N4827" t="str">
        <f t="shared" si="554"/>
        <v>0000</v>
      </c>
      <c r="O4827">
        <v>5809</v>
      </c>
      <c r="P4827" t="s">
        <v>58</v>
      </c>
      <c r="Q4827" t="s">
        <v>21270</v>
      </c>
      <c r="R4827" t="s">
        <v>82</v>
      </c>
      <c r="T4827" t="s">
        <v>61</v>
      </c>
      <c r="V4827" t="s">
        <v>23068</v>
      </c>
      <c r="W4827">
        <v>28100</v>
      </c>
      <c r="X4827">
        <v>28100</v>
      </c>
      <c r="Y4827">
        <v>0</v>
      </c>
      <c r="Z4827">
        <v>28100</v>
      </c>
      <c r="AA4827">
        <v>28100</v>
      </c>
      <c r="AB4827" t="s">
        <v>72</v>
      </c>
      <c r="AC4827" s="1">
        <v>35735</v>
      </c>
      <c r="AD4827">
        <v>26000</v>
      </c>
      <c r="AE4827">
        <v>1217</v>
      </c>
      <c r="AF4827">
        <v>1869</v>
      </c>
      <c r="AG4827" t="s">
        <v>103</v>
      </c>
      <c r="AH4827" t="s">
        <v>873</v>
      </c>
      <c r="AR4827">
        <v>0</v>
      </c>
      <c r="AW4827" t="s">
        <v>23069</v>
      </c>
      <c r="AX4827" t="s">
        <v>23070</v>
      </c>
      <c r="AY4827" t="s">
        <v>23071</v>
      </c>
      <c r="AZ4827" t="s">
        <v>23072</v>
      </c>
    </row>
    <row r="4828" spans="1:52" x14ac:dyDescent="0.3">
      <c r="A4828">
        <v>2852101</v>
      </c>
      <c r="B4828" t="s">
        <v>23073</v>
      </c>
      <c r="C4828" t="str">
        <f t="shared" si="556"/>
        <v>7492</v>
      </c>
      <c r="D4828" t="s">
        <v>20169</v>
      </c>
      <c r="E4828" t="str">
        <f>"0100"</f>
        <v>0100</v>
      </c>
      <c r="F4828" t="s">
        <v>54</v>
      </c>
      <c r="G4828" t="str">
        <f>"19"</f>
        <v>19</v>
      </c>
      <c r="H4828" t="s">
        <v>55</v>
      </c>
      <c r="I4828" t="s">
        <v>56</v>
      </c>
      <c r="J4828" t="s">
        <v>20170</v>
      </c>
      <c r="K4828">
        <v>1</v>
      </c>
      <c r="L4828">
        <v>124784</v>
      </c>
      <c r="M4828">
        <v>2.86</v>
      </c>
      <c r="N4828" t="str">
        <f t="shared" si="554"/>
        <v>0000</v>
      </c>
      <c r="O4828">
        <v>2924</v>
      </c>
      <c r="P4828" t="s">
        <v>72</v>
      </c>
      <c r="Q4828" t="s">
        <v>21235</v>
      </c>
      <c r="R4828" t="s">
        <v>140</v>
      </c>
      <c r="T4828" t="s">
        <v>61</v>
      </c>
      <c r="V4828" t="s">
        <v>23074</v>
      </c>
      <c r="W4828">
        <v>29220</v>
      </c>
      <c r="X4828">
        <v>29220</v>
      </c>
      <c r="Y4828">
        <v>0</v>
      </c>
      <c r="Z4828">
        <v>29220</v>
      </c>
      <c r="AA4828">
        <v>29220</v>
      </c>
      <c r="AB4828" t="s">
        <v>72</v>
      </c>
      <c r="AC4828" s="1">
        <v>43199</v>
      </c>
      <c r="AD4828">
        <v>50000</v>
      </c>
      <c r="AE4828">
        <v>2895</v>
      </c>
      <c r="AF4828">
        <v>552</v>
      </c>
      <c r="AG4828" t="s">
        <v>103</v>
      </c>
      <c r="AH4828" t="s">
        <v>76</v>
      </c>
      <c r="AI4828">
        <v>1</v>
      </c>
      <c r="AJ4828">
        <v>2020</v>
      </c>
      <c r="AK4828">
        <v>3</v>
      </c>
      <c r="AL4828">
        <v>2</v>
      </c>
      <c r="AN4828">
        <v>2008</v>
      </c>
      <c r="AO4828">
        <v>32</v>
      </c>
      <c r="AP4828" t="s">
        <v>72</v>
      </c>
      <c r="AQ4828" t="s">
        <v>66</v>
      </c>
      <c r="AR4828">
        <v>2861</v>
      </c>
      <c r="AW4828" t="s">
        <v>23075</v>
      </c>
      <c r="AX4828" t="s">
        <v>23076</v>
      </c>
      <c r="AY4828" t="s">
        <v>23077</v>
      </c>
      <c r="AZ4828" t="s">
        <v>23078</v>
      </c>
    </row>
    <row r="4829" spans="1:52" x14ac:dyDescent="0.3">
      <c r="A4829">
        <v>2861568</v>
      </c>
      <c r="B4829" t="s">
        <v>23079</v>
      </c>
      <c r="C4829" t="str">
        <f t="shared" si="556"/>
        <v>7492</v>
      </c>
      <c r="D4829" t="s">
        <v>20169</v>
      </c>
      <c r="E4829" t="str">
        <f>"0100"</f>
        <v>0100</v>
      </c>
      <c r="F4829" t="s">
        <v>54</v>
      </c>
      <c r="G4829" t="str">
        <f>"01"</f>
        <v>01</v>
      </c>
      <c r="H4829" t="s">
        <v>55</v>
      </c>
      <c r="I4829" t="s">
        <v>3086</v>
      </c>
      <c r="J4829" t="s">
        <v>20170</v>
      </c>
      <c r="K4829">
        <v>1</v>
      </c>
      <c r="L4829">
        <v>130331</v>
      </c>
      <c r="M4829">
        <v>2.99</v>
      </c>
      <c r="N4829" t="str">
        <f t="shared" si="554"/>
        <v>0000</v>
      </c>
      <c r="O4829">
        <v>6003</v>
      </c>
      <c r="P4829" t="s">
        <v>58</v>
      </c>
      <c r="Q4829" t="s">
        <v>4555</v>
      </c>
      <c r="R4829" t="s">
        <v>118</v>
      </c>
      <c r="T4829" t="s">
        <v>61</v>
      </c>
      <c r="V4829" t="s">
        <v>23080</v>
      </c>
      <c r="W4829">
        <v>273186</v>
      </c>
      <c r="X4829">
        <v>30520</v>
      </c>
      <c r="Y4829">
        <v>242666</v>
      </c>
      <c r="Z4829">
        <v>203417</v>
      </c>
      <c r="AA4829">
        <v>178417</v>
      </c>
      <c r="AB4829" t="s">
        <v>63</v>
      </c>
      <c r="AC4829" s="1">
        <v>44120</v>
      </c>
      <c r="AD4829">
        <v>380000</v>
      </c>
      <c r="AE4829">
        <v>3102</v>
      </c>
      <c r="AF4829">
        <v>820</v>
      </c>
      <c r="AG4829" t="s">
        <v>64</v>
      </c>
      <c r="AH4829" t="s">
        <v>76</v>
      </c>
      <c r="AI4829">
        <v>1</v>
      </c>
      <c r="AJ4829">
        <v>1999</v>
      </c>
      <c r="AK4829">
        <v>4</v>
      </c>
      <c r="AL4829">
        <v>3</v>
      </c>
      <c r="AN4829">
        <v>2745</v>
      </c>
      <c r="AO4829">
        <v>32</v>
      </c>
      <c r="AP4829" t="s">
        <v>63</v>
      </c>
      <c r="AQ4829" t="s">
        <v>66</v>
      </c>
      <c r="AR4829">
        <v>3582</v>
      </c>
      <c r="AW4829" t="s">
        <v>23081</v>
      </c>
      <c r="AX4829" t="s">
        <v>23082</v>
      </c>
      <c r="AY4829" t="s">
        <v>23083</v>
      </c>
      <c r="AZ4829" t="s">
        <v>70</v>
      </c>
    </row>
    <row r="4830" spans="1:52" x14ac:dyDescent="0.3">
      <c r="A4830">
        <v>2861592</v>
      </c>
      <c r="B4830" t="s">
        <v>23084</v>
      </c>
      <c r="C4830" t="str">
        <f t="shared" si="556"/>
        <v>7492</v>
      </c>
      <c r="D4830" t="s">
        <v>20169</v>
      </c>
      <c r="E4830" t="str">
        <f>"0100"</f>
        <v>0100</v>
      </c>
      <c r="F4830" t="s">
        <v>54</v>
      </c>
      <c r="G4830" t="str">
        <f>"01"</f>
        <v>01</v>
      </c>
      <c r="H4830" t="s">
        <v>55</v>
      </c>
      <c r="I4830" t="s">
        <v>3086</v>
      </c>
      <c r="J4830" t="s">
        <v>20170</v>
      </c>
      <c r="K4830">
        <v>1</v>
      </c>
      <c r="L4830">
        <v>89069</v>
      </c>
      <c r="M4830">
        <v>2.04</v>
      </c>
      <c r="N4830" t="str">
        <f t="shared" si="554"/>
        <v>0000</v>
      </c>
      <c r="O4830">
        <v>5313</v>
      </c>
      <c r="P4830" t="s">
        <v>72</v>
      </c>
      <c r="Q4830" t="s">
        <v>23085</v>
      </c>
      <c r="R4830" t="s">
        <v>110</v>
      </c>
      <c r="T4830" t="s">
        <v>61</v>
      </c>
      <c r="V4830" t="s">
        <v>23086</v>
      </c>
      <c r="W4830">
        <v>253751</v>
      </c>
      <c r="X4830">
        <v>20860</v>
      </c>
      <c r="Y4830">
        <v>232891</v>
      </c>
      <c r="Z4830">
        <v>196320</v>
      </c>
      <c r="AA4830">
        <v>171320</v>
      </c>
      <c r="AB4830" t="s">
        <v>63</v>
      </c>
      <c r="AC4830" s="1">
        <v>37834</v>
      </c>
      <c r="AD4830">
        <v>24000</v>
      </c>
      <c r="AE4830">
        <v>1634</v>
      </c>
      <c r="AF4830">
        <v>1835</v>
      </c>
      <c r="AG4830" t="s">
        <v>103</v>
      </c>
      <c r="AH4830" t="s">
        <v>76</v>
      </c>
      <c r="AI4830">
        <v>1</v>
      </c>
      <c r="AJ4830">
        <v>2009</v>
      </c>
      <c r="AK4830">
        <v>3</v>
      </c>
      <c r="AL4830">
        <v>2</v>
      </c>
      <c r="AN4830">
        <v>2454</v>
      </c>
      <c r="AO4830">
        <v>32</v>
      </c>
      <c r="AP4830" t="s">
        <v>63</v>
      </c>
      <c r="AQ4830" t="s">
        <v>66</v>
      </c>
      <c r="AR4830">
        <v>3472</v>
      </c>
      <c r="AW4830" t="s">
        <v>23087</v>
      </c>
      <c r="AX4830" t="s">
        <v>23088</v>
      </c>
      <c r="AY4830" t="s">
        <v>23089</v>
      </c>
      <c r="AZ4830" t="s">
        <v>70</v>
      </c>
    </row>
    <row r="4831" spans="1:52" x14ac:dyDescent="0.3">
      <c r="A4831">
        <v>2861690</v>
      </c>
      <c r="B4831" t="s">
        <v>23090</v>
      </c>
      <c r="C4831" t="str">
        <f t="shared" si="556"/>
        <v>7492</v>
      </c>
      <c r="D4831" t="s">
        <v>20169</v>
      </c>
      <c r="E4831" t="str">
        <f>"0100"</f>
        <v>0100</v>
      </c>
      <c r="F4831" t="s">
        <v>54</v>
      </c>
      <c r="G4831" t="str">
        <f>"01"</f>
        <v>01</v>
      </c>
      <c r="H4831" t="s">
        <v>55</v>
      </c>
      <c r="I4831" t="s">
        <v>3086</v>
      </c>
      <c r="J4831" t="s">
        <v>20170</v>
      </c>
      <c r="K4831">
        <v>1</v>
      </c>
      <c r="L4831">
        <v>87156</v>
      </c>
      <c r="M4831">
        <v>2</v>
      </c>
      <c r="N4831" t="str">
        <f t="shared" si="554"/>
        <v>0000</v>
      </c>
      <c r="O4831">
        <v>6186</v>
      </c>
      <c r="P4831" t="s">
        <v>58</v>
      </c>
      <c r="Q4831" t="s">
        <v>4555</v>
      </c>
      <c r="R4831" t="s">
        <v>118</v>
      </c>
      <c r="T4831" t="s">
        <v>61</v>
      </c>
      <c r="V4831" t="s">
        <v>23091</v>
      </c>
      <c r="W4831">
        <v>271998</v>
      </c>
      <c r="X4831">
        <v>20410</v>
      </c>
      <c r="Y4831">
        <v>251588</v>
      </c>
      <c r="Z4831">
        <v>213602</v>
      </c>
      <c r="AA4831">
        <v>188602</v>
      </c>
      <c r="AB4831" t="s">
        <v>63</v>
      </c>
      <c r="AC4831" s="1">
        <v>36039</v>
      </c>
      <c r="AD4831">
        <v>17900</v>
      </c>
      <c r="AE4831">
        <v>1285</v>
      </c>
      <c r="AF4831">
        <v>548</v>
      </c>
      <c r="AG4831" t="s">
        <v>103</v>
      </c>
      <c r="AH4831" t="s">
        <v>76</v>
      </c>
      <c r="AI4831">
        <v>1</v>
      </c>
      <c r="AJ4831">
        <v>2006</v>
      </c>
      <c r="AK4831">
        <v>4</v>
      </c>
      <c r="AL4831">
        <v>3</v>
      </c>
      <c r="AN4831">
        <v>2535</v>
      </c>
      <c r="AO4831">
        <v>32</v>
      </c>
      <c r="AP4831" t="s">
        <v>63</v>
      </c>
      <c r="AQ4831" t="s">
        <v>66</v>
      </c>
      <c r="AR4831">
        <v>3645</v>
      </c>
      <c r="AW4831" t="s">
        <v>23092</v>
      </c>
      <c r="AX4831" t="s">
        <v>23093</v>
      </c>
      <c r="AY4831" t="s">
        <v>23094</v>
      </c>
      <c r="AZ4831" t="s">
        <v>70</v>
      </c>
    </row>
    <row r="4832" spans="1:52" x14ac:dyDescent="0.3">
      <c r="A4832">
        <v>2861771</v>
      </c>
      <c r="B4832" t="s">
        <v>23095</v>
      </c>
      <c r="C4832" t="str">
        <f t="shared" si="556"/>
        <v>7492</v>
      </c>
      <c r="D4832" t="s">
        <v>20169</v>
      </c>
      <c r="E4832" t="str">
        <f>"0000"</f>
        <v>0000</v>
      </c>
      <c r="F4832" t="s">
        <v>108</v>
      </c>
      <c r="G4832" t="str">
        <f>"01"</f>
        <v>01</v>
      </c>
      <c r="H4832" t="s">
        <v>55</v>
      </c>
      <c r="I4832" t="s">
        <v>3086</v>
      </c>
      <c r="J4832" t="s">
        <v>20170</v>
      </c>
      <c r="K4832">
        <v>0</v>
      </c>
      <c r="L4832">
        <v>178245</v>
      </c>
      <c r="M4832">
        <v>4.09</v>
      </c>
      <c r="N4832" t="str">
        <f t="shared" si="554"/>
        <v>0000</v>
      </c>
      <c r="O4832">
        <v>5032</v>
      </c>
      <c r="P4832" t="s">
        <v>72</v>
      </c>
      <c r="Q4832" t="s">
        <v>23085</v>
      </c>
      <c r="R4832" t="s">
        <v>110</v>
      </c>
      <c r="T4832" t="s">
        <v>61</v>
      </c>
      <c r="V4832" t="s">
        <v>23096</v>
      </c>
      <c r="W4832">
        <v>41740</v>
      </c>
      <c r="X4832">
        <v>41740</v>
      </c>
      <c r="Y4832">
        <v>0</v>
      </c>
      <c r="Z4832">
        <v>41740</v>
      </c>
      <c r="AA4832">
        <v>41740</v>
      </c>
      <c r="AB4832" t="s">
        <v>72</v>
      </c>
      <c r="AC4832" s="1">
        <v>44099</v>
      </c>
      <c r="AD4832">
        <v>60000</v>
      </c>
      <c r="AE4832">
        <v>3097</v>
      </c>
      <c r="AF4832">
        <v>1098</v>
      </c>
      <c r="AG4832" t="s">
        <v>103</v>
      </c>
      <c r="AH4832" t="s">
        <v>76</v>
      </c>
      <c r="AR4832">
        <v>0</v>
      </c>
      <c r="AW4832" t="s">
        <v>23097</v>
      </c>
      <c r="AY4832" t="s">
        <v>23098</v>
      </c>
      <c r="AZ4832" t="s">
        <v>10208</v>
      </c>
    </row>
    <row r="4833" spans="1:52" x14ac:dyDescent="0.3">
      <c r="A4833">
        <v>2131080</v>
      </c>
      <c r="B4833" t="s">
        <v>23099</v>
      </c>
      <c r="C4833" t="str">
        <f t="shared" si="556"/>
        <v>7492</v>
      </c>
      <c r="D4833" t="s">
        <v>20169</v>
      </c>
      <c r="E4833" t="str">
        <f>"9400"</f>
        <v>9400</v>
      </c>
      <c r="F4833" t="s">
        <v>6520</v>
      </c>
      <c r="G4833" t="str">
        <f>"12"</f>
        <v>12</v>
      </c>
      <c r="H4833" t="s">
        <v>55</v>
      </c>
      <c r="I4833" t="s">
        <v>3086</v>
      </c>
      <c r="J4833" t="s">
        <v>6521</v>
      </c>
      <c r="K4833">
        <v>0</v>
      </c>
      <c r="L4833">
        <v>21150</v>
      </c>
      <c r="M4833">
        <v>0.49</v>
      </c>
      <c r="N4833" t="str">
        <f t="shared" si="554"/>
        <v>0000</v>
      </c>
      <c r="P4833" t="s">
        <v>72</v>
      </c>
      <c r="Q4833" t="s">
        <v>20229</v>
      </c>
      <c r="R4833" t="s">
        <v>74</v>
      </c>
      <c r="T4833" t="s">
        <v>61</v>
      </c>
      <c r="V4833" t="s">
        <v>23100</v>
      </c>
      <c r="W4833">
        <v>50</v>
      </c>
      <c r="X4833">
        <v>50</v>
      </c>
      <c r="Y4833">
        <v>0</v>
      </c>
      <c r="Z4833">
        <v>50</v>
      </c>
      <c r="AA4833">
        <v>50</v>
      </c>
      <c r="AB4833" t="s">
        <v>72</v>
      </c>
      <c r="AC4833" s="1">
        <v>31898</v>
      </c>
      <c r="AD4833">
        <v>7304100</v>
      </c>
      <c r="AE4833">
        <v>739</v>
      </c>
      <c r="AF4833">
        <v>16</v>
      </c>
      <c r="AG4833" t="s">
        <v>103</v>
      </c>
      <c r="AH4833" t="s">
        <v>570</v>
      </c>
      <c r="AR4833">
        <v>0</v>
      </c>
      <c r="AW4833" t="s">
        <v>6523</v>
      </c>
      <c r="AX4833" t="s">
        <v>6524</v>
      </c>
      <c r="AY4833" t="s">
        <v>6525</v>
      </c>
      <c r="AZ4833" t="s">
        <v>6526</v>
      </c>
    </row>
    <row r="4834" spans="1:52" x14ac:dyDescent="0.3">
      <c r="A4834">
        <v>2131241</v>
      </c>
      <c r="B4834" t="s">
        <v>23101</v>
      </c>
      <c r="C4834" t="str">
        <f t="shared" si="556"/>
        <v>7492</v>
      </c>
      <c r="D4834" t="s">
        <v>20169</v>
      </c>
      <c r="E4834" t="str">
        <f>"9400"</f>
        <v>9400</v>
      </c>
      <c r="F4834" t="s">
        <v>6520</v>
      </c>
      <c r="G4834" t="str">
        <f>"12"</f>
        <v>12</v>
      </c>
      <c r="H4834" t="s">
        <v>55</v>
      </c>
      <c r="I4834" t="s">
        <v>3086</v>
      </c>
      <c r="J4834" t="s">
        <v>6521</v>
      </c>
      <c r="K4834">
        <v>0</v>
      </c>
      <c r="L4834">
        <v>4175</v>
      </c>
      <c r="M4834">
        <v>0.1</v>
      </c>
      <c r="N4834" t="str">
        <f t="shared" si="554"/>
        <v>0000</v>
      </c>
      <c r="P4834" t="s">
        <v>58</v>
      </c>
      <c r="Q4834" t="s">
        <v>330</v>
      </c>
      <c r="R4834" t="s">
        <v>331</v>
      </c>
      <c r="T4834" t="s">
        <v>61</v>
      </c>
      <c r="V4834" t="s">
        <v>23102</v>
      </c>
      <c r="W4834">
        <v>50</v>
      </c>
      <c r="X4834">
        <v>50</v>
      </c>
      <c r="Y4834">
        <v>0</v>
      </c>
      <c r="Z4834">
        <v>50</v>
      </c>
      <c r="AA4834">
        <v>50</v>
      </c>
      <c r="AB4834" t="s">
        <v>72</v>
      </c>
      <c r="AC4834" s="1">
        <v>31898</v>
      </c>
      <c r="AD4834">
        <v>7304100</v>
      </c>
      <c r="AE4834">
        <v>739</v>
      </c>
      <c r="AF4834">
        <v>16</v>
      </c>
      <c r="AG4834" t="s">
        <v>103</v>
      </c>
      <c r="AH4834" t="s">
        <v>570</v>
      </c>
      <c r="AR4834">
        <v>0</v>
      </c>
      <c r="AW4834" t="s">
        <v>6523</v>
      </c>
      <c r="AX4834" t="s">
        <v>6524</v>
      </c>
      <c r="AY4834" t="s">
        <v>6525</v>
      </c>
      <c r="AZ4834" t="s">
        <v>6526</v>
      </c>
    </row>
    <row r="4835" spans="1:52" x14ac:dyDescent="0.3">
      <c r="A4835">
        <v>2131586</v>
      </c>
      <c r="B4835" t="s">
        <v>23103</v>
      </c>
      <c r="C4835" t="str">
        <f t="shared" si="556"/>
        <v>7492</v>
      </c>
      <c r="D4835" t="s">
        <v>20169</v>
      </c>
      <c r="E4835" t="str">
        <f>"9400"</f>
        <v>9400</v>
      </c>
      <c r="F4835" t="s">
        <v>6520</v>
      </c>
      <c r="G4835" t="str">
        <f>"13"</f>
        <v>13</v>
      </c>
      <c r="H4835" t="s">
        <v>55</v>
      </c>
      <c r="I4835" t="s">
        <v>3086</v>
      </c>
      <c r="J4835" t="s">
        <v>6521</v>
      </c>
      <c r="K4835">
        <v>0</v>
      </c>
      <c r="L4835">
        <v>34272</v>
      </c>
      <c r="M4835">
        <v>0.79</v>
      </c>
      <c r="N4835" t="str">
        <f t="shared" si="554"/>
        <v>0000</v>
      </c>
      <c r="P4835" t="s">
        <v>58</v>
      </c>
      <c r="Q4835" t="s">
        <v>20716</v>
      </c>
      <c r="R4835" t="s">
        <v>82</v>
      </c>
      <c r="T4835" t="s">
        <v>23104</v>
      </c>
      <c r="V4835" t="s">
        <v>23105</v>
      </c>
      <c r="W4835">
        <v>50</v>
      </c>
      <c r="X4835">
        <v>50</v>
      </c>
      <c r="Y4835">
        <v>0</v>
      </c>
      <c r="Z4835">
        <v>50</v>
      </c>
      <c r="AA4835">
        <v>50</v>
      </c>
      <c r="AB4835" t="s">
        <v>72</v>
      </c>
      <c r="AC4835" s="1">
        <v>31898</v>
      </c>
      <c r="AD4835">
        <v>7304100</v>
      </c>
      <c r="AE4835">
        <v>739</v>
      </c>
      <c r="AF4835">
        <v>16</v>
      </c>
      <c r="AG4835" t="s">
        <v>103</v>
      </c>
      <c r="AH4835" t="s">
        <v>570</v>
      </c>
      <c r="AR4835">
        <v>0</v>
      </c>
      <c r="AW4835" t="s">
        <v>6523</v>
      </c>
      <c r="AX4835" t="s">
        <v>6524</v>
      </c>
      <c r="AY4835" t="s">
        <v>6525</v>
      </c>
      <c r="AZ4835" t="s">
        <v>6526</v>
      </c>
    </row>
    <row r="4836" spans="1:52" x14ac:dyDescent="0.3">
      <c r="A4836">
        <v>2132248</v>
      </c>
      <c r="B4836" t="s">
        <v>23106</v>
      </c>
      <c r="C4836" t="str">
        <f t="shared" si="556"/>
        <v>7492</v>
      </c>
      <c r="D4836" t="s">
        <v>20169</v>
      </c>
      <c r="E4836" t="str">
        <f>"9400"</f>
        <v>9400</v>
      </c>
      <c r="F4836" t="s">
        <v>6520</v>
      </c>
      <c r="G4836" t="str">
        <f>"19"</f>
        <v>19</v>
      </c>
      <c r="H4836" t="s">
        <v>55</v>
      </c>
      <c r="I4836" t="s">
        <v>56</v>
      </c>
      <c r="J4836" t="s">
        <v>6521</v>
      </c>
      <c r="K4836">
        <v>0</v>
      </c>
      <c r="L4836">
        <v>18316</v>
      </c>
      <c r="M4836">
        <v>0.42</v>
      </c>
      <c r="N4836" t="str">
        <f t="shared" si="554"/>
        <v>0000</v>
      </c>
      <c r="P4836" t="s">
        <v>58</v>
      </c>
      <c r="Q4836" t="s">
        <v>21388</v>
      </c>
      <c r="R4836" t="s">
        <v>82</v>
      </c>
      <c r="T4836" t="s">
        <v>61</v>
      </c>
      <c r="V4836" t="s">
        <v>23107</v>
      </c>
      <c r="W4836">
        <v>50</v>
      </c>
      <c r="X4836">
        <v>50</v>
      </c>
      <c r="Y4836">
        <v>0</v>
      </c>
      <c r="Z4836">
        <v>50</v>
      </c>
      <c r="AA4836">
        <v>50</v>
      </c>
      <c r="AB4836" t="s">
        <v>72</v>
      </c>
      <c r="AC4836" s="1">
        <v>31898</v>
      </c>
      <c r="AD4836">
        <v>7304100</v>
      </c>
      <c r="AE4836">
        <v>739</v>
      </c>
      <c r="AF4836">
        <v>16</v>
      </c>
      <c r="AG4836" t="s">
        <v>103</v>
      </c>
      <c r="AH4836" t="s">
        <v>570</v>
      </c>
      <c r="AR4836">
        <v>0</v>
      </c>
      <c r="AW4836" t="s">
        <v>6523</v>
      </c>
      <c r="AX4836" t="s">
        <v>6524</v>
      </c>
      <c r="AY4836" t="s">
        <v>6525</v>
      </c>
      <c r="AZ4836" t="s">
        <v>6526</v>
      </c>
    </row>
    <row r="4837" spans="1:52" x14ac:dyDescent="0.3">
      <c r="A4837">
        <v>2132353</v>
      </c>
      <c r="B4837" t="s">
        <v>23108</v>
      </c>
      <c r="C4837" t="str">
        <f t="shared" si="556"/>
        <v>7492</v>
      </c>
      <c r="D4837" t="s">
        <v>20169</v>
      </c>
      <c r="E4837" t="str">
        <f>"9700"</f>
        <v>9700</v>
      </c>
      <c r="F4837" t="s">
        <v>6528</v>
      </c>
      <c r="G4837" t="str">
        <f>"20"</f>
        <v>20</v>
      </c>
      <c r="H4837" t="s">
        <v>55</v>
      </c>
      <c r="I4837" t="s">
        <v>56</v>
      </c>
      <c r="J4837" t="s">
        <v>6521</v>
      </c>
      <c r="K4837">
        <v>0</v>
      </c>
      <c r="L4837">
        <v>201381</v>
      </c>
      <c r="M4837">
        <v>4.62</v>
      </c>
      <c r="N4837" t="str">
        <f t="shared" si="554"/>
        <v>0000</v>
      </c>
      <c r="O4837">
        <v>2777</v>
      </c>
      <c r="P4837" t="s">
        <v>72</v>
      </c>
      <c r="Q4837" t="s">
        <v>22607</v>
      </c>
      <c r="R4837" t="s">
        <v>74</v>
      </c>
      <c r="T4837" t="s">
        <v>61</v>
      </c>
      <c r="V4837" t="s">
        <v>23109</v>
      </c>
      <c r="W4837">
        <v>50</v>
      </c>
      <c r="X4837">
        <v>50</v>
      </c>
      <c r="Y4837">
        <v>0</v>
      </c>
      <c r="Z4837">
        <v>50</v>
      </c>
      <c r="AA4837">
        <v>50</v>
      </c>
      <c r="AB4837" t="s">
        <v>72</v>
      </c>
      <c r="AC4837" s="1">
        <v>31898</v>
      </c>
      <c r="AD4837">
        <v>7304100</v>
      </c>
      <c r="AE4837">
        <v>739</v>
      </c>
      <c r="AF4837">
        <v>16</v>
      </c>
      <c r="AG4837" t="s">
        <v>103</v>
      </c>
      <c r="AH4837" t="s">
        <v>570</v>
      </c>
      <c r="AR4837">
        <v>0</v>
      </c>
      <c r="AW4837" t="s">
        <v>6523</v>
      </c>
      <c r="AX4837" t="s">
        <v>6524</v>
      </c>
      <c r="AY4837" t="s">
        <v>6525</v>
      </c>
      <c r="AZ4837" t="s">
        <v>6526</v>
      </c>
    </row>
    <row r="4838" spans="1:52" x14ac:dyDescent="0.3">
      <c r="A4838">
        <v>2249331</v>
      </c>
      <c r="B4838" t="s">
        <v>23110</v>
      </c>
      <c r="C4838" t="str">
        <f t="shared" si="556"/>
        <v>7492</v>
      </c>
      <c r="D4838" t="s">
        <v>20169</v>
      </c>
      <c r="E4838" t="str">
        <f>"0000"</f>
        <v>0000</v>
      </c>
      <c r="F4838" t="s">
        <v>108</v>
      </c>
      <c r="G4838" t="str">
        <f>"18"</f>
        <v>18</v>
      </c>
      <c r="H4838" t="s">
        <v>55</v>
      </c>
      <c r="I4838" t="s">
        <v>56</v>
      </c>
      <c r="J4838" t="s">
        <v>20170</v>
      </c>
      <c r="K4838">
        <v>0</v>
      </c>
      <c r="L4838">
        <v>354284</v>
      </c>
      <c r="M4838">
        <v>8.1300000000000008</v>
      </c>
      <c r="N4838" t="str">
        <f t="shared" si="554"/>
        <v>0000</v>
      </c>
      <c r="O4838">
        <v>5355</v>
      </c>
      <c r="P4838" t="s">
        <v>58</v>
      </c>
      <c r="Q4838" t="s">
        <v>20182</v>
      </c>
      <c r="R4838" t="s">
        <v>140</v>
      </c>
      <c r="T4838" t="s">
        <v>61</v>
      </c>
      <c r="V4838" t="s">
        <v>23111</v>
      </c>
      <c r="W4838">
        <v>104920</v>
      </c>
      <c r="X4838">
        <v>104920</v>
      </c>
      <c r="Y4838">
        <v>0</v>
      </c>
      <c r="Z4838">
        <v>104920</v>
      </c>
      <c r="AA4838">
        <v>104920</v>
      </c>
      <c r="AB4838" t="s">
        <v>72</v>
      </c>
      <c r="AC4838" s="1">
        <v>35977</v>
      </c>
      <c r="AD4838">
        <v>40000</v>
      </c>
      <c r="AE4838">
        <v>1253</v>
      </c>
      <c r="AF4838">
        <v>1861</v>
      </c>
      <c r="AG4838" t="s">
        <v>103</v>
      </c>
      <c r="AH4838" t="s">
        <v>76</v>
      </c>
      <c r="AR4838">
        <v>0</v>
      </c>
      <c r="AW4838" t="s">
        <v>23112</v>
      </c>
      <c r="AX4838" t="s">
        <v>23113</v>
      </c>
      <c r="AY4838" t="s">
        <v>22276</v>
      </c>
      <c r="AZ4838" t="s">
        <v>22277</v>
      </c>
    </row>
    <row r="4839" spans="1:52" x14ac:dyDescent="0.3">
      <c r="A4839">
        <v>2249340</v>
      </c>
      <c r="B4839" t="s">
        <v>23114</v>
      </c>
      <c r="C4839" t="str">
        <f t="shared" si="556"/>
        <v>7492</v>
      </c>
      <c r="D4839" t="s">
        <v>20169</v>
      </c>
      <c r="E4839" t="str">
        <f>"0100"</f>
        <v>0100</v>
      </c>
      <c r="F4839" t="s">
        <v>54</v>
      </c>
      <c r="G4839" t="str">
        <f>"18"</f>
        <v>18</v>
      </c>
      <c r="H4839" t="s">
        <v>55</v>
      </c>
      <c r="I4839" t="s">
        <v>56</v>
      </c>
      <c r="J4839" t="s">
        <v>20170</v>
      </c>
      <c r="K4839">
        <v>1</v>
      </c>
      <c r="L4839">
        <v>279866</v>
      </c>
      <c r="M4839">
        <v>6.42</v>
      </c>
      <c r="N4839" t="str">
        <f t="shared" si="554"/>
        <v>0000</v>
      </c>
      <c r="O4839">
        <v>3501</v>
      </c>
      <c r="P4839" t="s">
        <v>72</v>
      </c>
      <c r="Q4839" t="s">
        <v>20354</v>
      </c>
      <c r="R4839" t="s">
        <v>110</v>
      </c>
      <c r="T4839" t="s">
        <v>61</v>
      </c>
      <c r="V4839" t="s">
        <v>23115</v>
      </c>
      <c r="W4839">
        <v>82880</v>
      </c>
      <c r="X4839">
        <v>82880</v>
      </c>
      <c r="Y4839">
        <v>0</v>
      </c>
      <c r="Z4839">
        <v>82880</v>
      </c>
      <c r="AA4839">
        <v>82880</v>
      </c>
      <c r="AB4839" t="s">
        <v>72</v>
      </c>
      <c r="AC4839" s="1">
        <v>43130</v>
      </c>
      <c r="AD4839">
        <v>90000</v>
      </c>
      <c r="AE4839">
        <v>2877</v>
      </c>
      <c r="AF4839">
        <v>2262</v>
      </c>
      <c r="AG4839" t="s">
        <v>103</v>
      </c>
      <c r="AH4839" t="s">
        <v>76</v>
      </c>
      <c r="AI4839">
        <v>1</v>
      </c>
      <c r="AJ4839">
        <v>2020</v>
      </c>
      <c r="AK4839">
        <v>3</v>
      </c>
      <c r="AL4839">
        <v>2</v>
      </c>
      <c r="AN4839">
        <v>2611</v>
      </c>
      <c r="AO4839">
        <v>32</v>
      </c>
      <c r="AP4839" t="s">
        <v>63</v>
      </c>
      <c r="AQ4839" t="s">
        <v>66</v>
      </c>
      <c r="AR4839">
        <v>4144</v>
      </c>
      <c r="AW4839" t="s">
        <v>23116</v>
      </c>
      <c r="AX4839" t="s">
        <v>23117</v>
      </c>
      <c r="AY4839" t="s">
        <v>23118</v>
      </c>
      <c r="AZ4839" t="s">
        <v>23119</v>
      </c>
    </row>
    <row r="4840" spans="1:52" x14ac:dyDescent="0.3">
      <c r="A4840">
        <v>2646501</v>
      </c>
      <c r="B4840" t="s">
        <v>23120</v>
      </c>
      <c r="C4840" t="str">
        <f t="shared" si="556"/>
        <v>7492</v>
      </c>
      <c r="D4840" t="s">
        <v>20169</v>
      </c>
      <c r="E4840" t="str">
        <f>"8000"</f>
        <v>8000</v>
      </c>
      <c r="F4840" t="s">
        <v>2610</v>
      </c>
      <c r="G4840" t="str">
        <f>"20"</f>
        <v>20</v>
      </c>
      <c r="H4840" t="s">
        <v>55</v>
      </c>
      <c r="I4840" t="s">
        <v>56</v>
      </c>
      <c r="J4840" t="s">
        <v>20170</v>
      </c>
      <c r="K4840">
        <v>0</v>
      </c>
      <c r="L4840">
        <v>57600</v>
      </c>
      <c r="M4840">
        <v>1.32</v>
      </c>
      <c r="N4840" t="str">
        <f t="shared" si="554"/>
        <v>0000</v>
      </c>
      <c r="O4840">
        <v>4630</v>
      </c>
      <c r="P4840" t="s">
        <v>58</v>
      </c>
      <c r="Q4840" t="s">
        <v>22126</v>
      </c>
      <c r="R4840" t="s">
        <v>140</v>
      </c>
      <c r="T4840" t="s">
        <v>61</v>
      </c>
      <c r="V4840" t="s">
        <v>23121</v>
      </c>
      <c r="W4840">
        <v>13490</v>
      </c>
      <c r="X4840">
        <v>13490</v>
      </c>
      <c r="Y4840">
        <v>0</v>
      </c>
      <c r="Z4840">
        <v>13490</v>
      </c>
      <c r="AA4840">
        <v>13490</v>
      </c>
      <c r="AB4840" t="s">
        <v>63</v>
      </c>
      <c r="AC4840" s="1">
        <v>33270</v>
      </c>
      <c r="AD4840">
        <v>68700</v>
      </c>
      <c r="AE4840">
        <v>886</v>
      </c>
      <c r="AF4840">
        <v>2079</v>
      </c>
      <c r="AG4840" t="s">
        <v>103</v>
      </c>
      <c r="AH4840" t="s">
        <v>570</v>
      </c>
      <c r="AR4840">
        <v>0</v>
      </c>
      <c r="AW4840" t="s">
        <v>2613</v>
      </c>
      <c r="AX4840" t="s">
        <v>2614</v>
      </c>
      <c r="AY4840" t="s">
        <v>2615</v>
      </c>
      <c r="AZ4840" t="s">
        <v>2616</v>
      </c>
    </row>
    <row r="4841" spans="1:52" x14ac:dyDescent="0.3">
      <c r="A4841">
        <v>2840285</v>
      </c>
      <c r="B4841" t="s">
        <v>23122</v>
      </c>
      <c r="C4841" t="str">
        <f t="shared" si="556"/>
        <v>7492</v>
      </c>
      <c r="D4841" t="s">
        <v>20169</v>
      </c>
      <c r="E4841" t="str">
        <f>"0000"</f>
        <v>0000</v>
      </c>
      <c r="F4841" t="s">
        <v>108</v>
      </c>
      <c r="G4841" t="str">
        <f>"19"</f>
        <v>19</v>
      </c>
      <c r="H4841" t="s">
        <v>55</v>
      </c>
      <c r="I4841" t="s">
        <v>56</v>
      </c>
      <c r="J4841" t="s">
        <v>20170</v>
      </c>
      <c r="K4841">
        <v>0</v>
      </c>
      <c r="L4841">
        <v>132604</v>
      </c>
      <c r="M4841">
        <v>3.04</v>
      </c>
      <c r="N4841" t="str">
        <f t="shared" si="554"/>
        <v>0000</v>
      </c>
      <c r="O4841">
        <v>5148</v>
      </c>
      <c r="P4841" t="s">
        <v>58</v>
      </c>
      <c r="Q4841" t="s">
        <v>21653</v>
      </c>
      <c r="R4841" t="s">
        <v>140</v>
      </c>
      <c r="T4841" t="s">
        <v>61</v>
      </c>
      <c r="V4841" t="s">
        <v>23123</v>
      </c>
      <c r="W4841">
        <v>31050</v>
      </c>
      <c r="X4841">
        <v>31050</v>
      </c>
      <c r="Y4841">
        <v>0</v>
      </c>
      <c r="Z4841">
        <v>31050</v>
      </c>
      <c r="AA4841">
        <v>31050</v>
      </c>
      <c r="AB4841" t="s">
        <v>72</v>
      </c>
      <c r="AC4841" s="1">
        <v>38018</v>
      </c>
      <c r="AD4841">
        <v>34000</v>
      </c>
      <c r="AE4841">
        <v>1688</v>
      </c>
      <c r="AF4841">
        <v>875</v>
      </c>
      <c r="AG4841" t="s">
        <v>103</v>
      </c>
      <c r="AH4841" t="s">
        <v>76</v>
      </c>
      <c r="AR4841">
        <v>0</v>
      </c>
      <c r="AW4841" t="s">
        <v>23124</v>
      </c>
      <c r="AX4841" t="s">
        <v>23125</v>
      </c>
      <c r="AY4841" t="s">
        <v>23126</v>
      </c>
      <c r="AZ4841" t="s">
        <v>23127</v>
      </c>
    </row>
    <row r="4842" spans="1:52" x14ac:dyDescent="0.3">
      <c r="A4842">
        <v>2852097</v>
      </c>
      <c r="B4842" t="s">
        <v>23128</v>
      </c>
      <c r="C4842" t="str">
        <f t="shared" si="556"/>
        <v>7492</v>
      </c>
      <c r="D4842" t="s">
        <v>20169</v>
      </c>
      <c r="E4842" t="str">
        <f>"0100"</f>
        <v>0100</v>
      </c>
      <c r="F4842" t="s">
        <v>54</v>
      </c>
      <c r="G4842" t="str">
        <f>"13"</f>
        <v>13</v>
      </c>
      <c r="H4842" t="s">
        <v>55</v>
      </c>
      <c r="I4842" t="s">
        <v>3086</v>
      </c>
      <c r="J4842" t="s">
        <v>20170</v>
      </c>
      <c r="K4842">
        <v>1</v>
      </c>
      <c r="L4842">
        <v>145039</v>
      </c>
      <c r="M4842">
        <v>3.33</v>
      </c>
      <c r="N4842" t="str">
        <f t="shared" si="554"/>
        <v>0000</v>
      </c>
      <c r="O4842">
        <v>3043</v>
      </c>
      <c r="P4842" t="s">
        <v>72</v>
      </c>
      <c r="Q4842" t="s">
        <v>23129</v>
      </c>
      <c r="R4842" t="s">
        <v>88</v>
      </c>
      <c r="T4842" t="s">
        <v>61</v>
      </c>
      <c r="V4842" t="s">
        <v>23130</v>
      </c>
      <c r="W4842">
        <v>33960</v>
      </c>
      <c r="X4842">
        <v>33960</v>
      </c>
      <c r="Y4842">
        <v>0</v>
      </c>
      <c r="Z4842">
        <v>33960</v>
      </c>
      <c r="AA4842">
        <v>33960</v>
      </c>
      <c r="AB4842" t="s">
        <v>63</v>
      </c>
      <c r="AC4842" s="1">
        <v>42993</v>
      </c>
      <c r="AD4842">
        <v>33000</v>
      </c>
      <c r="AE4842">
        <v>2853</v>
      </c>
      <c r="AF4842">
        <v>748</v>
      </c>
      <c r="AG4842" t="s">
        <v>103</v>
      </c>
      <c r="AH4842" t="s">
        <v>76</v>
      </c>
      <c r="AI4842">
        <v>1</v>
      </c>
      <c r="AJ4842">
        <v>2020</v>
      </c>
      <c r="AK4842">
        <v>3</v>
      </c>
      <c r="AL4842">
        <v>3</v>
      </c>
      <c r="AN4842">
        <v>2971</v>
      </c>
      <c r="AO4842">
        <v>32</v>
      </c>
      <c r="AP4842" t="s">
        <v>63</v>
      </c>
      <c r="AQ4842" t="s">
        <v>66</v>
      </c>
      <c r="AR4842">
        <v>4286</v>
      </c>
      <c r="AW4842" t="s">
        <v>23131</v>
      </c>
      <c r="AY4842" t="s">
        <v>23132</v>
      </c>
      <c r="AZ4842" t="s">
        <v>23133</v>
      </c>
    </row>
    <row r="4843" spans="1:52" x14ac:dyDescent="0.3">
      <c r="A4843">
        <v>2861843</v>
      </c>
      <c r="B4843" t="s">
        <v>23134</v>
      </c>
      <c r="C4843" t="str">
        <f t="shared" si="556"/>
        <v>7492</v>
      </c>
      <c r="D4843" t="s">
        <v>20169</v>
      </c>
      <c r="E4843" t="str">
        <f>"0100"</f>
        <v>0100</v>
      </c>
      <c r="F4843" t="s">
        <v>54</v>
      </c>
      <c r="G4843" t="str">
        <f>"01"</f>
        <v>01</v>
      </c>
      <c r="H4843" t="s">
        <v>55</v>
      </c>
      <c r="I4843" t="s">
        <v>3086</v>
      </c>
      <c r="J4843" t="s">
        <v>20170</v>
      </c>
      <c r="K4843">
        <v>1</v>
      </c>
      <c r="L4843">
        <v>86863</v>
      </c>
      <c r="M4843">
        <v>1.99</v>
      </c>
      <c r="N4843" t="str">
        <f t="shared" si="554"/>
        <v>0000</v>
      </c>
      <c r="O4843">
        <v>6393</v>
      </c>
      <c r="P4843" t="s">
        <v>58</v>
      </c>
      <c r="Q4843" t="s">
        <v>4555</v>
      </c>
      <c r="R4843" t="s">
        <v>118</v>
      </c>
      <c r="T4843" t="s">
        <v>61</v>
      </c>
      <c r="V4843" t="s">
        <v>23135</v>
      </c>
      <c r="W4843">
        <v>326222</v>
      </c>
      <c r="X4843">
        <v>20340</v>
      </c>
      <c r="Y4843">
        <v>305882</v>
      </c>
      <c r="Z4843">
        <v>296752</v>
      </c>
      <c r="AA4843">
        <v>271752</v>
      </c>
      <c r="AB4843" t="s">
        <v>63</v>
      </c>
      <c r="AC4843" s="1">
        <v>40756</v>
      </c>
      <c r="AD4843">
        <v>315000</v>
      </c>
      <c r="AE4843">
        <v>2434</v>
      </c>
      <c r="AF4843">
        <v>537</v>
      </c>
      <c r="AG4843" t="s">
        <v>64</v>
      </c>
      <c r="AH4843" t="s">
        <v>76</v>
      </c>
      <c r="AI4843">
        <v>1</v>
      </c>
      <c r="AJ4843">
        <v>2004</v>
      </c>
      <c r="AK4843">
        <v>4</v>
      </c>
      <c r="AL4843">
        <v>2</v>
      </c>
      <c r="AN4843">
        <v>2515</v>
      </c>
      <c r="AO4843">
        <v>32</v>
      </c>
      <c r="AP4843" t="s">
        <v>63</v>
      </c>
      <c r="AQ4843" t="s">
        <v>66</v>
      </c>
      <c r="AR4843">
        <v>4059</v>
      </c>
      <c r="AW4843" t="s">
        <v>23136</v>
      </c>
      <c r="AX4843" t="s">
        <v>23137</v>
      </c>
      <c r="AY4843" t="s">
        <v>23138</v>
      </c>
      <c r="AZ4843" t="s">
        <v>70</v>
      </c>
    </row>
    <row r="4844" spans="1:52" x14ac:dyDescent="0.3">
      <c r="A4844">
        <v>2130792</v>
      </c>
      <c r="B4844" t="s">
        <v>23139</v>
      </c>
      <c r="C4844" t="str">
        <f t="shared" si="556"/>
        <v>7492</v>
      </c>
      <c r="D4844" t="s">
        <v>20169</v>
      </c>
      <c r="E4844" t="str">
        <f>"0100"</f>
        <v>0100</v>
      </c>
      <c r="F4844" t="s">
        <v>54</v>
      </c>
      <c r="G4844" t="str">
        <f>"17"</f>
        <v>17</v>
      </c>
      <c r="H4844" t="s">
        <v>55</v>
      </c>
      <c r="I4844" t="s">
        <v>56</v>
      </c>
      <c r="J4844" t="s">
        <v>20170</v>
      </c>
      <c r="K4844">
        <v>1</v>
      </c>
      <c r="L4844">
        <v>258962</v>
      </c>
      <c r="M4844">
        <v>5.94</v>
      </c>
      <c r="N4844" t="str">
        <f t="shared" si="554"/>
        <v>0000</v>
      </c>
      <c r="O4844">
        <v>4125</v>
      </c>
      <c r="P4844" t="s">
        <v>58</v>
      </c>
      <c r="Q4844" t="s">
        <v>20187</v>
      </c>
      <c r="R4844" t="s">
        <v>140</v>
      </c>
      <c r="T4844" t="s">
        <v>61</v>
      </c>
      <c r="V4844" t="s">
        <v>23140</v>
      </c>
      <c r="W4844">
        <v>651080</v>
      </c>
      <c r="X4844">
        <v>76690</v>
      </c>
      <c r="Y4844">
        <v>574390</v>
      </c>
      <c r="Z4844">
        <v>631848</v>
      </c>
      <c r="AA4844">
        <v>606848</v>
      </c>
      <c r="AB4844" t="s">
        <v>63</v>
      </c>
      <c r="AC4844" s="1">
        <v>42306</v>
      </c>
      <c r="AD4844">
        <v>590000</v>
      </c>
      <c r="AE4844">
        <v>2723</v>
      </c>
      <c r="AF4844">
        <v>1413</v>
      </c>
      <c r="AG4844" t="s">
        <v>64</v>
      </c>
      <c r="AH4844" t="s">
        <v>76</v>
      </c>
      <c r="AI4844">
        <v>1</v>
      </c>
      <c r="AJ4844">
        <v>2008</v>
      </c>
      <c r="AK4844">
        <v>4</v>
      </c>
      <c r="AL4844">
        <v>4</v>
      </c>
      <c r="AM4844">
        <v>1</v>
      </c>
      <c r="AN4844">
        <v>4913</v>
      </c>
      <c r="AO4844">
        <v>32</v>
      </c>
      <c r="AP4844" t="s">
        <v>63</v>
      </c>
      <c r="AQ4844" t="s">
        <v>66</v>
      </c>
      <c r="AR4844">
        <v>7468</v>
      </c>
      <c r="AW4844" t="s">
        <v>22953</v>
      </c>
      <c r="AY4844" t="s">
        <v>23141</v>
      </c>
      <c r="AZ4844" t="s">
        <v>6383</v>
      </c>
    </row>
    <row r="4845" spans="1:52" x14ac:dyDescent="0.3">
      <c r="A4845">
        <v>2131705</v>
      </c>
      <c r="B4845" t="s">
        <v>23142</v>
      </c>
      <c r="C4845" t="str">
        <f t="shared" si="556"/>
        <v>7492</v>
      </c>
      <c r="D4845" t="s">
        <v>20169</v>
      </c>
      <c r="E4845" t="str">
        <f>"9400"</f>
        <v>9400</v>
      </c>
      <c r="F4845" t="s">
        <v>6520</v>
      </c>
      <c r="G4845" t="str">
        <f>"13"</f>
        <v>13</v>
      </c>
      <c r="H4845" t="s">
        <v>55</v>
      </c>
      <c r="I4845" t="s">
        <v>3086</v>
      </c>
      <c r="J4845" t="s">
        <v>6521</v>
      </c>
      <c r="K4845">
        <v>0</v>
      </c>
      <c r="L4845">
        <v>17948</v>
      </c>
      <c r="M4845">
        <v>0.41</v>
      </c>
      <c r="N4845" t="str">
        <f t="shared" si="554"/>
        <v>0000</v>
      </c>
      <c r="O4845">
        <v>3490</v>
      </c>
      <c r="P4845" t="s">
        <v>72</v>
      </c>
      <c r="Q4845" t="s">
        <v>23143</v>
      </c>
      <c r="R4845" t="s">
        <v>110</v>
      </c>
      <c r="T4845" t="s">
        <v>23104</v>
      </c>
      <c r="V4845" t="s">
        <v>23144</v>
      </c>
      <c r="W4845">
        <v>50</v>
      </c>
      <c r="X4845">
        <v>50</v>
      </c>
      <c r="Y4845">
        <v>0</v>
      </c>
      <c r="Z4845">
        <v>50</v>
      </c>
      <c r="AA4845">
        <v>50</v>
      </c>
      <c r="AB4845" t="s">
        <v>72</v>
      </c>
      <c r="AC4845" s="1">
        <v>31898</v>
      </c>
      <c r="AD4845">
        <v>7304100</v>
      </c>
      <c r="AE4845">
        <v>739</v>
      </c>
      <c r="AF4845">
        <v>16</v>
      </c>
      <c r="AG4845" t="s">
        <v>103</v>
      </c>
      <c r="AH4845" t="s">
        <v>570</v>
      </c>
      <c r="AR4845">
        <v>0</v>
      </c>
      <c r="AW4845" t="s">
        <v>6523</v>
      </c>
      <c r="AX4845" t="s">
        <v>6524</v>
      </c>
      <c r="AY4845" t="s">
        <v>6525</v>
      </c>
      <c r="AZ4845" t="s">
        <v>6526</v>
      </c>
    </row>
    <row r="4846" spans="1:52" x14ac:dyDescent="0.3">
      <c r="A4846">
        <v>2132221</v>
      </c>
      <c r="B4846" t="s">
        <v>23145</v>
      </c>
      <c r="C4846" t="str">
        <f t="shared" si="556"/>
        <v>7492</v>
      </c>
      <c r="D4846" t="s">
        <v>20169</v>
      </c>
      <c r="E4846" t="str">
        <f>"9700"</f>
        <v>9700</v>
      </c>
      <c r="F4846" t="s">
        <v>6528</v>
      </c>
      <c r="G4846" t="str">
        <f>"19"</f>
        <v>19</v>
      </c>
      <c r="H4846" t="s">
        <v>55</v>
      </c>
      <c r="I4846" t="s">
        <v>56</v>
      </c>
      <c r="J4846" t="s">
        <v>6521</v>
      </c>
      <c r="K4846">
        <v>0</v>
      </c>
      <c r="L4846">
        <v>180800</v>
      </c>
      <c r="M4846">
        <v>4.1500000000000004</v>
      </c>
      <c r="N4846" t="str">
        <f t="shared" si="554"/>
        <v>0000</v>
      </c>
      <c r="O4846">
        <v>2725</v>
      </c>
      <c r="P4846" t="s">
        <v>72</v>
      </c>
      <c r="Q4846" t="s">
        <v>20212</v>
      </c>
      <c r="R4846" t="s">
        <v>140</v>
      </c>
      <c r="T4846" t="s">
        <v>61</v>
      </c>
      <c r="V4846" t="s">
        <v>23146</v>
      </c>
      <c r="W4846">
        <v>50</v>
      </c>
      <c r="X4846">
        <v>50</v>
      </c>
      <c r="Y4846">
        <v>0</v>
      </c>
      <c r="Z4846">
        <v>50</v>
      </c>
      <c r="AA4846">
        <v>50</v>
      </c>
      <c r="AB4846" t="s">
        <v>72</v>
      </c>
      <c r="AC4846" s="1">
        <v>31898</v>
      </c>
      <c r="AD4846">
        <v>7304100</v>
      </c>
      <c r="AE4846">
        <v>739</v>
      </c>
      <c r="AF4846">
        <v>16</v>
      </c>
      <c r="AG4846" t="s">
        <v>103</v>
      </c>
      <c r="AH4846" t="s">
        <v>570</v>
      </c>
      <c r="AR4846">
        <v>0</v>
      </c>
      <c r="AW4846" t="s">
        <v>6523</v>
      </c>
      <c r="AX4846" t="s">
        <v>6524</v>
      </c>
      <c r="AY4846" t="s">
        <v>6525</v>
      </c>
      <c r="AZ4846" t="s">
        <v>6526</v>
      </c>
    </row>
    <row r="4847" spans="1:52" x14ac:dyDescent="0.3">
      <c r="A4847">
        <v>2256052</v>
      </c>
      <c r="B4847" t="s">
        <v>23147</v>
      </c>
      <c r="C4847" t="str">
        <f t="shared" si="556"/>
        <v>7492</v>
      </c>
      <c r="D4847" t="s">
        <v>20169</v>
      </c>
      <c r="E4847" t="str">
        <f>"9400"</f>
        <v>9400</v>
      </c>
      <c r="F4847" t="s">
        <v>6520</v>
      </c>
      <c r="G4847" t="str">
        <f>"01"</f>
        <v>01</v>
      </c>
      <c r="H4847" t="s">
        <v>55</v>
      </c>
      <c r="I4847" t="s">
        <v>3086</v>
      </c>
      <c r="J4847" t="s">
        <v>6521</v>
      </c>
      <c r="K4847">
        <v>0</v>
      </c>
      <c r="L4847">
        <v>22337</v>
      </c>
      <c r="M4847">
        <v>0.51</v>
      </c>
      <c r="N4847" t="str">
        <f t="shared" si="554"/>
        <v>0000</v>
      </c>
      <c r="O4847">
        <v>6100</v>
      </c>
      <c r="P4847" t="s">
        <v>58</v>
      </c>
      <c r="Q4847" t="s">
        <v>3570</v>
      </c>
      <c r="R4847" t="s">
        <v>140</v>
      </c>
      <c r="T4847" t="s">
        <v>61</v>
      </c>
      <c r="V4847" t="s">
        <v>23148</v>
      </c>
      <c r="W4847">
        <v>50</v>
      </c>
      <c r="X4847">
        <v>50</v>
      </c>
      <c r="Y4847">
        <v>0</v>
      </c>
      <c r="Z4847">
        <v>50</v>
      </c>
      <c r="AA4847">
        <v>50</v>
      </c>
      <c r="AB4847" t="s">
        <v>72</v>
      </c>
      <c r="AC4847" s="1">
        <v>31898</v>
      </c>
      <c r="AD4847">
        <v>7304100</v>
      </c>
      <c r="AE4847">
        <v>739</v>
      </c>
      <c r="AF4847">
        <v>16</v>
      </c>
      <c r="AG4847" t="s">
        <v>103</v>
      </c>
      <c r="AH4847" t="s">
        <v>570</v>
      </c>
      <c r="AR4847">
        <v>0</v>
      </c>
      <c r="AW4847" t="s">
        <v>6523</v>
      </c>
      <c r="AX4847" t="s">
        <v>6524</v>
      </c>
      <c r="AY4847" t="s">
        <v>6525</v>
      </c>
      <c r="AZ4847" t="s">
        <v>6526</v>
      </c>
    </row>
    <row r="4848" spans="1:52" x14ac:dyDescent="0.3">
      <c r="A4848">
        <v>2646462</v>
      </c>
      <c r="B4848" t="s">
        <v>23149</v>
      </c>
      <c r="C4848" t="str">
        <f t="shared" si="556"/>
        <v>7492</v>
      </c>
      <c r="D4848" t="s">
        <v>20169</v>
      </c>
      <c r="E4848" t="str">
        <f>"8000"</f>
        <v>8000</v>
      </c>
      <c r="F4848" t="s">
        <v>2610</v>
      </c>
      <c r="G4848" t="str">
        <f>"17"</f>
        <v>17</v>
      </c>
      <c r="H4848" t="s">
        <v>55</v>
      </c>
      <c r="I4848" t="s">
        <v>56</v>
      </c>
      <c r="J4848" t="s">
        <v>20170</v>
      </c>
      <c r="K4848">
        <v>0</v>
      </c>
      <c r="L4848">
        <v>66956</v>
      </c>
      <c r="M4848">
        <v>1.54</v>
      </c>
      <c r="N4848" t="str">
        <f t="shared" si="554"/>
        <v>0000</v>
      </c>
      <c r="O4848">
        <v>0</v>
      </c>
      <c r="P4848" t="s">
        <v>58</v>
      </c>
      <c r="Q4848" t="s">
        <v>20187</v>
      </c>
      <c r="R4848" t="s">
        <v>140</v>
      </c>
      <c r="T4848" t="s">
        <v>61</v>
      </c>
      <c r="V4848" t="s">
        <v>23150</v>
      </c>
      <c r="W4848">
        <v>15680</v>
      </c>
      <c r="X4848">
        <v>15680</v>
      </c>
      <c r="Y4848">
        <v>0</v>
      </c>
      <c r="Z4848">
        <v>15680</v>
      </c>
      <c r="AA4848">
        <v>15680</v>
      </c>
      <c r="AB4848" t="s">
        <v>63</v>
      </c>
      <c r="AC4848" s="1">
        <v>33270</v>
      </c>
      <c r="AD4848">
        <v>68700</v>
      </c>
      <c r="AE4848">
        <v>886</v>
      </c>
      <c r="AF4848">
        <v>2079</v>
      </c>
      <c r="AG4848" t="s">
        <v>103</v>
      </c>
      <c r="AH4848" t="s">
        <v>570</v>
      </c>
      <c r="AR4848">
        <v>0</v>
      </c>
      <c r="AW4848" t="s">
        <v>2613</v>
      </c>
      <c r="AX4848" t="s">
        <v>2614</v>
      </c>
      <c r="AY4848" t="s">
        <v>2615</v>
      </c>
      <c r="AZ4848" t="s">
        <v>2616</v>
      </c>
    </row>
    <row r="4849" spans="1:52" x14ac:dyDescent="0.3">
      <c r="A4849">
        <v>2646471</v>
      </c>
      <c r="B4849" t="s">
        <v>23151</v>
      </c>
      <c r="C4849" t="str">
        <f t="shared" si="556"/>
        <v>7492</v>
      </c>
      <c r="D4849" t="s">
        <v>20169</v>
      </c>
      <c r="E4849" t="str">
        <f>"8000"</f>
        <v>8000</v>
      </c>
      <c r="F4849" t="s">
        <v>2610</v>
      </c>
      <c r="G4849" t="str">
        <f>"19"</f>
        <v>19</v>
      </c>
      <c r="H4849" t="s">
        <v>55</v>
      </c>
      <c r="I4849" t="s">
        <v>56</v>
      </c>
      <c r="J4849" t="s">
        <v>20170</v>
      </c>
      <c r="K4849">
        <v>0</v>
      </c>
      <c r="L4849">
        <v>35992</v>
      </c>
      <c r="M4849">
        <v>0.83</v>
      </c>
      <c r="N4849" t="str">
        <f t="shared" si="554"/>
        <v>0000</v>
      </c>
      <c r="O4849">
        <v>5998</v>
      </c>
      <c r="P4849" t="s">
        <v>58</v>
      </c>
      <c r="Q4849" t="s">
        <v>23152</v>
      </c>
      <c r="R4849" t="s">
        <v>719</v>
      </c>
      <c r="T4849" t="s">
        <v>61</v>
      </c>
      <c r="V4849" t="s">
        <v>23153</v>
      </c>
      <c r="W4849">
        <v>8430</v>
      </c>
      <c r="X4849">
        <v>8430</v>
      </c>
      <c r="Y4849">
        <v>0</v>
      </c>
      <c r="Z4849">
        <v>8430</v>
      </c>
      <c r="AA4849">
        <v>8430</v>
      </c>
      <c r="AB4849" t="s">
        <v>63</v>
      </c>
      <c r="AC4849" s="1">
        <v>33270</v>
      </c>
      <c r="AD4849">
        <v>68700</v>
      </c>
      <c r="AE4849">
        <v>886</v>
      </c>
      <c r="AF4849">
        <v>2079</v>
      </c>
      <c r="AG4849" t="s">
        <v>103</v>
      </c>
      <c r="AH4849" t="s">
        <v>570</v>
      </c>
      <c r="AR4849">
        <v>0</v>
      </c>
      <c r="AW4849" t="s">
        <v>2613</v>
      </c>
      <c r="AX4849" t="s">
        <v>2614</v>
      </c>
      <c r="AY4849" t="s">
        <v>2615</v>
      </c>
      <c r="AZ4849" t="s">
        <v>2616</v>
      </c>
    </row>
    <row r="4850" spans="1:52" x14ac:dyDescent="0.3">
      <c r="A4850">
        <v>2831928</v>
      </c>
      <c r="B4850" t="s">
        <v>23154</v>
      </c>
      <c r="C4850" t="str">
        <f t="shared" si="556"/>
        <v>7492</v>
      </c>
      <c r="D4850" t="s">
        <v>20169</v>
      </c>
      <c r="E4850" t="str">
        <f>"0000"</f>
        <v>0000</v>
      </c>
      <c r="F4850" t="s">
        <v>108</v>
      </c>
      <c r="G4850" t="str">
        <f>"13"</f>
        <v>13</v>
      </c>
      <c r="H4850" t="s">
        <v>55</v>
      </c>
      <c r="I4850" t="s">
        <v>3086</v>
      </c>
      <c r="J4850" t="s">
        <v>20170</v>
      </c>
      <c r="K4850">
        <v>0</v>
      </c>
      <c r="L4850">
        <v>129097</v>
      </c>
      <c r="M4850">
        <v>2.96</v>
      </c>
      <c r="N4850" t="str">
        <f t="shared" si="554"/>
        <v>0000</v>
      </c>
      <c r="O4850">
        <v>3159</v>
      </c>
      <c r="P4850" t="s">
        <v>72</v>
      </c>
      <c r="Q4850" t="s">
        <v>23129</v>
      </c>
      <c r="R4850" t="s">
        <v>88</v>
      </c>
      <c r="T4850" t="s">
        <v>61</v>
      </c>
      <c r="V4850" t="s">
        <v>23155</v>
      </c>
      <c r="W4850">
        <v>30230</v>
      </c>
      <c r="X4850">
        <v>30230</v>
      </c>
      <c r="Y4850">
        <v>0</v>
      </c>
      <c r="Z4850">
        <v>30230</v>
      </c>
      <c r="AA4850">
        <v>30230</v>
      </c>
      <c r="AB4850" t="s">
        <v>72</v>
      </c>
      <c r="AC4850" s="1">
        <v>43411</v>
      </c>
      <c r="AD4850">
        <v>44000</v>
      </c>
      <c r="AE4850">
        <v>2938</v>
      </c>
      <c r="AF4850">
        <v>2265</v>
      </c>
      <c r="AG4850" t="s">
        <v>103</v>
      </c>
      <c r="AH4850" t="s">
        <v>76</v>
      </c>
      <c r="AR4850">
        <v>0</v>
      </c>
      <c r="AW4850" t="s">
        <v>23156</v>
      </c>
      <c r="AX4850" t="s">
        <v>23157</v>
      </c>
      <c r="AY4850" t="s">
        <v>23158</v>
      </c>
      <c r="AZ4850" t="s">
        <v>23159</v>
      </c>
    </row>
    <row r="4851" spans="1:52" x14ac:dyDescent="0.3">
      <c r="A4851">
        <v>2861860</v>
      </c>
      <c r="B4851" t="s">
        <v>23160</v>
      </c>
      <c r="C4851" t="str">
        <f t="shared" si="556"/>
        <v>7492</v>
      </c>
      <c r="D4851" t="s">
        <v>20169</v>
      </c>
      <c r="E4851" t="str">
        <f>"0000"</f>
        <v>0000</v>
      </c>
      <c r="F4851" t="s">
        <v>108</v>
      </c>
      <c r="G4851" t="str">
        <f>"01"</f>
        <v>01</v>
      </c>
      <c r="H4851" t="s">
        <v>55</v>
      </c>
      <c r="I4851" t="s">
        <v>3086</v>
      </c>
      <c r="J4851" t="s">
        <v>20170</v>
      </c>
      <c r="K4851">
        <v>0</v>
      </c>
      <c r="L4851">
        <v>218079</v>
      </c>
      <c r="M4851">
        <v>5.01</v>
      </c>
      <c r="N4851" t="str">
        <f t="shared" si="554"/>
        <v>0000</v>
      </c>
      <c r="O4851">
        <v>5353</v>
      </c>
      <c r="P4851" t="s">
        <v>72</v>
      </c>
      <c r="Q4851" t="s">
        <v>20229</v>
      </c>
      <c r="R4851" t="s">
        <v>74</v>
      </c>
      <c r="T4851" t="s">
        <v>61</v>
      </c>
      <c r="V4851" t="s">
        <v>23161</v>
      </c>
      <c r="W4851">
        <v>64580</v>
      </c>
      <c r="X4851">
        <v>64580</v>
      </c>
      <c r="Y4851">
        <v>0</v>
      </c>
      <c r="Z4851">
        <v>64580</v>
      </c>
      <c r="AA4851">
        <v>64580</v>
      </c>
      <c r="AB4851" t="s">
        <v>72</v>
      </c>
      <c r="AC4851" s="1">
        <v>38018</v>
      </c>
      <c r="AD4851">
        <v>68000</v>
      </c>
      <c r="AE4851">
        <v>1688</v>
      </c>
      <c r="AF4851">
        <v>670</v>
      </c>
      <c r="AG4851" t="s">
        <v>103</v>
      </c>
      <c r="AH4851" t="s">
        <v>76</v>
      </c>
      <c r="AR4851">
        <v>0</v>
      </c>
      <c r="AW4851" t="s">
        <v>23162</v>
      </c>
      <c r="AY4851" t="s">
        <v>23163</v>
      </c>
      <c r="AZ4851" t="s">
        <v>23164</v>
      </c>
    </row>
    <row r="4852" spans="1:52" x14ac:dyDescent="0.3">
      <c r="A4852">
        <v>2861886</v>
      </c>
      <c r="B4852" t="s">
        <v>23165</v>
      </c>
      <c r="C4852" t="str">
        <f t="shared" si="556"/>
        <v>7492</v>
      </c>
      <c r="D4852" t="s">
        <v>20169</v>
      </c>
      <c r="E4852" t="str">
        <f>"0100"</f>
        <v>0100</v>
      </c>
      <c r="F4852" t="s">
        <v>54</v>
      </c>
      <c r="G4852" t="str">
        <f>"01"</f>
        <v>01</v>
      </c>
      <c r="H4852" t="s">
        <v>55</v>
      </c>
      <c r="I4852" t="s">
        <v>3086</v>
      </c>
      <c r="J4852" t="s">
        <v>20170</v>
      </c>
      <c r="K4852">
        <v>1</v>
      </c>
      <c r="L4852">
        <v>244861</v>
      </c>
      <c r="M4852">
        <v>5.62</v>
      </c>
      <c r="N4852" t="str">
        <f t="shared" si="554"/>
        <v>0000</v>
      </c>
      <c r="O4852">
        <v>5457</v>
      </c>
      <c r="P4852" t="s">
        <v>72</v>
      </c>
      <c r="Q4852" t="s">
        <v>20229</v>
      </c>
      <c r="R4852" t="s">
        <v>74</v>
      </c>
      <c r="T4852" t="s">
        <v>61</v>
      </c>
      <c r="V4852" t="s">
        <v>23166</v>
      </c>
      <c r="W4852">
        <v>374858</v>
      </c>
      <c r="X4852">
        <v>72510</v>
      </c>
      <c r="Y4852">
        <v>302348</v>
      </c>
      <c r="Z4852">
        <v>371150</v>
      </c>
      <c r="AA4852">
        <v>346150</v>
      </c>
      <c r="AB4852" t="s">
        <v>63</v>
      </c>
      <c r="AC4852" s="1">
        <v>42398</v>
      </c>
      <c r="AD4852">
        <v>70000</v>
      </c>
      <c r="AE4852">
        <v>2738</v>
      </c>
      <c r="AF4852">
        <v>2025</v>
      </c>
      <c r="AG4852" t="s">
        <v>103</v>
      </c>
      <c r="AH4852" t="s">
        <v>76</v>
      </c>
      <c r="AI4852">
        <v>1</v>
      </c>
      <c r="AJ4852">
        <v>2017</v>
      </c>
      <c r="AK4852">
        <v>3</v>
      </c>
      <c r="AL4852">
        <v>2</v>
      </c>
      <c r="AN4852">
        <v>3253</v>
      </c>
      <c r="AO4852">
        <v>32</v>
      </c>
      <c r="AP4852" t="s">
        <v>63</v>
      </c>
      <c r="AQ4852" t="s">
        <v>66</v>
      </c>
      <c r="AR4852">
        <v>4117</v>
      </c>
      <c r="AW4852" t="s">
        <v>23167</v>
      </c>
      <c r="AX4852" t="s">
        <v>23168</v>
      </c>
      <c r="AY4852" t="s">
        <v>23169</v>
      </c>
      <c r="AZ4852" t="s">
        <v>23170</v>
      </c>
    </row>
    <row r="4853" spans="1:52" x14ac:dyDescent="0.3">
      <c r="A4853">
        <v>2130750</v>
      </c>
      <c r="B4853" t="s">
        <v>23171</v>
      </c>
      <c r="C4853" t="str">
        <f t="shared" si="556"/>
        <v>7492</v>
      </c>
      <c r="D4853" t="s">
        <v>20169</v>
      </c>
      <c r="E4853" t="str">
        <f>"0100"</f>
        <v>0100</v>
      </c>
      <c r="F4853" t="s">
        <v>54</v>
      </c>
      <c r="G4853" t="str">
        <f>"17"</f>
        <v>17</v>
      </c>
      <c r="H4853" t="s">
        <v>55</v>
      </c>
      <c r="I4853" t="s">
        <v>56</v>
      </c>
      <c r="J4853" t="s">
        <v>20170</v>
      </c>
      <c r="K4853">
        <v>1</v>
      </c>
      <c r="L4853">
        <v>247178</v>
      </c>
      <c r="M4853">
        <v>5.67</v>
      </c>
      <c r="N4853" t="str">
        <f t="shared" si="554"/>
        <v>0000</v>
      </c>
      <c r="O4853">
        <v>4141</v>
      </c>
      <c r="P4853" t="s">
        <v>58</v>
      </c>
      <c r="Q4853" t="s">
        <v>20187</v>
      </c>
      <c r="R4853" t="s">
        <v>140</v>
      </c>
      <c r="T4853" t="s">
        <v>61</v>
      </c>
      <c r="V4853" t="s">
        <v>23172</v>
      </c>
      <c r="W4853">
        <v>446870</v>
      </c>
      <c r="X4853">
        <v>73200</v>
      </c>
      <c r="Y4853">
        <v>373670</v>
      </c>
      <c r="Z4853">
        <v>375423</v>
      </c>
      <c r="AA4853">
        <v>350423</v>
      </c>
      <c r="AB4853" t="s">
        <v>63</v>
      </c>
      <c r="AC4853" s="1">
        <v>37165</v>
      </c>
      <c r="AD4853">
        <v>100000</v>
      </c>
      <c r="AE4853">
        <v>1460</v>
      </c>
      <c r="AF4853">
        <v>163</v>
      </c>
      <c r="AG4853" t="s">
        <v>64</v>
      </c>
      <c r="AH4853" t="s">
        <v>391</v>
      </c>
      <c r="AI4853">
        <v>1</v>
      </c>
      <c r="AJ4853">
        <v>2000</v>
      </c>
      <c r="AK4853">
        <v>3</v>
      </c>
      <c r="AL4853">
        <v>4</v>
      </c>
      <c r="AN4853">
        <v>4013</v>
      </c>
      <c r="AO4853">
        <v>32</v>
      </c>
      <c r="AP4853" t="s">
        <v>63</v>
      </c>
      <c r="AQ4853" t="s">
        <v>66</v>
      </c>
      <c r="AR4853">
        <v>5050</v>
      </c>
      <c r="AW4853" t="s">
        <v>1705</v>
      </c>
      <c r="AX4853" t="s">
        <v>23173</v>
      </c>
      <c r="AY4853" t="s">
        <v>3353</v>
      </c>
      <c r="AZ4853" t="s">
        <v>70</v>
      </c>
    </row>
    <row r="4854" spans="1:52" x14ac:dyDescent="0.3">
      <c r="A4854">
        <v>2130989</v>
      </c>
      <c r="B4854" t="s">
        <v>23174</v>
      </c>
      <c r="C4854" t="str">
        <f t="shared" si="556"/>
        <v>7492</v>
      </c>
      <c r="D4854" t="s">
        <v>20169</v>
      </c>
      <c r="E4854" t="str">
        <f>"0000"</f>
        <v>0000</v>
      </c>
      <c r="F4854" t="s">
        <v>108</v>
      </c>
      <c r="G4854" t="str">
        <f>"17"</f>
        <v>17</v>
      </c>
      <c r="H4854" t="s">
        <v>55</v>
      </c>
      <c r="I4854" t="s">
        <v>56</v>
      </c>
      <c r="J4854" t="s">
        <v>20170</v>
      </c>
      <c r="K4854">
        <v>0</v>
      </c>
      <c r="L4854">
        <v>141206</v>
      </c>
      <c r="M4854">
        <v>3.24</v>
      </c>
      <c r="N4854" t="str">
        <f t="shared" si="554"/>
        <v>0000</v>
      </c>
      <c r="O4854">
        <v>4349</v>
      </c>
      <c r="P4854" t="s">
        <v>58</v>
      </c>
      <c r="Q4854" t="s">
        <v>20187</v>
      </c>
      <c r="R4854" t="s">
        <v>140</v>
      </c>
      <c r="T4854" t="s">
        <v>61</v>
      </c>
      <c r="V4854" t="s">
        <v>23175</v>
      </c>
      <c r="W4854">
        <v>33060</v>
      </c>
      <c r="X4854">
        <v>33060</v>
      </c>
      <c r="Y4854">
        <v>0</v>
      </c>
      <c r="Z4854">
        <v>33060</v>
      </c>
      <c r="AA4854">
        <v>33060</v>
      </c>
      <c r="AB4854" t="s">
        <v>72</v>
      </c>
      <c r="AC4854" s="1">
        <v>32302</v>
      </c>
      <c r="AD4854">
        <v>29100</v>
      </c>
      <c r="AE4854">
        <v>784</v>
      </c>
      <c r="AF4854">
        <v>1383</v>
      </c>
      <c r="AG4854" t="s">
        <v>103</v>
      </c>
      <c r="AH4854" t="s">
        <v>873</v>
      </c>
      <c r="AR4854">
        <v>0</v>
      </c>
      <c r="AW4854" t="s">
        <v>23176</v>
      </c>
      <c r="AX4854" t="s">
        <v>23177</v>
      </c>
      <c r="AY4854" t="s">
        <v>23178</v>
      </c>
      <c r="AZ4854" t="s">
        <v>23179</v>
      </c>
    </row>
    <row r="4855" spans="1:52" x14ac:dyDescent="0.3">
      <c r="A4855">
        <v>2249404</v>
      </c>
      <c r="B4855" t="s">
        <v>23180</v>
      </c>
      <c r="C4855" t="str">
        <f t="shared" si="556"/>
        <v>7492</v>
      </c>
      <c r="D4855" t="s">
        <v>20169</v>
      </c>
      <c r="E4855" t="str">
        <f>"0100"</f>
        <v>0100</v>
      </c>
      <c r="F4855" t="s">
        <v>54</v>
      </c>
      <c r="G4855" t="str">
        <f>"18"</f>
        <v>18</v>
      </c>
      <c r="H4855" t="s">
        <v>55</v>
      </c>
      <c r="I4855" t="s">
        <v>56</v>
      </c>
      <c r="J4855" t="s">
        <v>20170</v>
      </c>
      <c r="K4855">
        <v>1</v>
      </c>
      <c r="L4855">
        <v>292426</v>
      </c>
      <c r="M4855">
        <v>6.71</v>
      </c>
      <c r="N4855" t="str">
        <f t="shared" si="554"/>
        <v>0000</v>
      </c>
      <c r="O4855">
        <v>5625</v>
      </c>
      <c r="P4855" t="s">
        <v>58</v>
      </c>
      <c r="Q4855" t="s">
        <v>20182</v>
      </c>
      <c r="R4855" t="s">
        <v>140</v>
      </c>
      <c r="T4855" t="s">
        <v>61</v>
      </c>
      <c r="V4855" t="s">
        <v>23181</v>
      </c>
      <c r="W4855">
        <v>284671</v>
      </c>
      <c r="X4855">
        <v>86600</v>
      </c>
      <c r="Y4855">
        <v>198071</v>
      </c>
      <c r="Z4855">
        <v>284671</v>
      </c>
      <c r="AA4855">
        <v>284671</v>
      </c>
      <c r="AB4855" t="s">
        <v>72</v>
      </c>
      <c r="AC4855" s="1">
        <v>33298</v>
      </c>
      <c r="AD4855">
        <v>29000</v>
      </c>
      <c r="AE4855">
        <v>890</v>
      </c>
      <c r="AF4855">
        <v>21</v>
      </c>
      <c r="AG4855" t="s">
        <v>103</v>
      </c>
      <c r="AH4855" t="s">
        <v>76</v>
      </c>
      <c r="AI4855">
        <v>1</v>
      </c>
      <c r="AJ4855">
        <v>1991</v>
      </c>
      <c r="AK4855">
        <v>3</v>
      </c>
      <c r="AL4855">
        <v>2</v>
      </c>
      <c r="AN4855">
        <v>2359</v>
      </c>
      <c r="AO4855">
        <v>32</v>
      </c>
      <c r="AP4855" t="s">
        <v>63</v>
      </c>
      <c r="AQ4855" t="s">
        <v>66</v>
      </c>
      <c r="AR4855">
        <v>3475</v>
      </c>
      <c r="AW4855" t="s">
        <v>23182</v>
      </c>
      <c r="AY4855" t="s">
        <v>23183</v>
      </c>
      <c r="AZ4855" t="s">
        <v>23184</v>
      </c>
    </row>
    <row r="4856" spans="1:52" x14ac:dyDescent="0.3">
      <c r="A4856">
        <v>2256061</v>
      </c>
      <c r="B4856" t="s">
        <v>23185</v>
      </c>
      <c r="C4856" t="str">
        <f t="shared" si="556"/>
        <v>7492</v>
      </c>
      <c r="D4856" t="s">
        <v>20169</v>
      </c>
      <c r="E4856" t="str">
        <f>"9400"</f>
        <v>9400</v>
      </c>
      <c r="F4856" t="s">
        <v>6520</v>
      </c>
      <c r="G4856" t="str">
        <f>"01"</f>
        <v>01</v>
      </c>
      <c r="H4856" t="s">
        <v>55</v>
      </c>
      <c r="I4856" t="s">
        <v>3086</v>
      </c>
      <c r="J4856" t="s">
        <v>6521</v>
      </c>
      <c r="K4856">
        <v>0</v>
      </c>
      <c r="L4856">
        <v>23104</v>
      </c>
      <c r="M4856">
        <v>0.53</v>
      </c>
      <c r="N4856" t="str">
        <f>"000X"</f>
        <v>000X</v>
      </c>
      <c r="O4856">
        <v>1370</v>
      </c>
      <c r="P4856" t="s">
        <v>58</v>
      </c>
      <c r="Q4856" t="s">
        <v>265</v>
      </c>
      <c r="R4856" t="s">
        <v>266</v>
      </c>
      <c r="T4856" t="s">
        <v>61</v>
      </c>
      <c r="V4856" t="s">
        <v>23186</v>
      </c>
      <c r="W4856">
        <v>50</v>
      </c>
      <c r="X4856">
        <v>50</v>
      </c>
      <c r="Y4856">
        <v>0</v>
      </c>
      <c r="Z4856">
        <v>50</v>
      </c>
      <c r="AA4856">
        <v>50</v>
      </c>
      <c r="AB4856" t="s">
        <v>72</v>
      </c>
      <c r="AC4856" s="1">
        <v>31898</v>
      </c>
      <c r="AD4856">
        <v>7304100</v>
      </c>
      <c r="AE4856">
        <v>739</v>
      </c>
      <c r="AF4856">
        <v>16</v>
      </c>
      <c r="AG4856" t="s">
        <v>103</v>
      </c>
      <c r="AH4856" t="s">
        <v>570</v>
      </c>
      <c r="AR4856">
        <v>0</v>
      </c>
      <c r="AW4856" t="s">
        <v>6523</v>
      </c>
      <c r="AX4856" t="s">
        <v>6524</v>
      </c>
      <c r="AY4856" t="s">
        <v>6525</v>
      </c>
      <c r="AZ4856" t="s">
        <v>6526</v>
      </c>
    </row>
    <row r="4857" spans="1:52" x14ac:dyDescent="0.3">
      <c r="A4857">
        <v>2387785</v>
      </c>
      <c r="B4857" t="s">
        <v>23187</v>
      </c>
      <c r="C4857" t="str">
        <f t="shared" si="556"/>
        <v>7492</v>
      </c>
      <c r="D4857" t="s">
        <v>20169</v>
      </c>
      <c r="E4857" t="str">
        <f>"0100"</f>
        <v>0100</v>
      </c>
      <c r="F4857" t="s">
        <v>54</v>
      </c>
      <c r="G4857" t="str">
        <f>"20"</f>
        <v>20</v>
      </c>
      <c r="H4857" t="s">
        <v>55</v>
      </c>
      <c r="I4857" t="s">
        <v>56</v>
      </c>
      <c r="J4857" t="s">
        <v>20170</v>
      </c>
      <c r="K4857">
        <v>1</v>
      </c>
      <c r="L4857">
        <v>219353</v>
      </c>
      <c r="M4857">
        <v>5.04</v>
      </c>
      <c r="N4857" t="str">
        <f t="shared" ref="N4857:N4887" si="558">"0000"</f>
        <v>0000</v>
      </c>
      <c r="O4857">
        <v>4200</v>
      </c>
      <c r="P4857" t="s">
        <v>58</v>
      </c>
      <c r="Q4857" t="s">
        <v>23188</v>
      </c>
      <c r="R4857" t="s">
        <v>719</v>
      </c>
      <c r="T4857" t="s">
        <v>61</v>
      </c>
      <c r="V4857" t="s">
        <v>23189</v>
      </c>
      <c r="W4857">
        <v>214051</v>
      </c>
      <c r="X4857">
        <v>64960</v>
      </c>
      <c r="Y4857">
        <v>149091</v>
      </c>
      <c r="Z4857">
        <v>136901</v>
      </c>
      <c r="AA4857">
        <v>111901</v>
      </c>
      <c r="AB4857" t="s">
        <v>63</v>
      </c>
      <c r="AC4857" s="1">
        <v>34547</v>
      </c>
      <c r="AD4857">
        <v>144000</v>
      </c>
      <c r="AE4857">
        <v>1047</v>
      </c>
      <c r="AF4857">
        <v>1096</v>
      </c>
      <c r="AG4857" t="s">
        <v>64</v>
      </c>
      <c r="AH4857" t="s">
        <v>221</v>
      </c>
      <c r="AI4857">
        <v>1</v>
      </c>
      <c r="AJ4857">
        <v>1984</v>
      </c>
      <c r="AK4857">
        <v>3</v>
      </c>
      <c r="AL4857">
        <v>2</v>
      </c>
      <c r="AN4857">
        <v>2112</v>
      </c>
      <c r="AO4857">
        <v>29</v>
      </c>
      <c r="AP4857" t="s">
        <v>72</v>
      </c>
      <c r="AQ4857" t="s">
        <v>66</v>
      </c>
      <c r="AR4857">
        <v>3122</v>
      </c>
      <c r="AW4857" t="s">
        <v>23190</v>
      </c>
      <c r="AX4857" t="s">
        <v>23191</v>
      </c>
      <c r="AY4857" t="s">
        <v>23192</v>
      </c>
      <c r="AZ4857" t="s">
        <v>23193</v>
      </c>
    </row>
    <row r="4858" spans="1:52" x14ac:dyDescent="0.3">
      <c r="A4858">
        <v>2555408</v>
      </c>
      <c r="B4858" t="s">
        <v>23194</v>
      </c>
      <c r="C4858" t="str">
        <f t="shared" si="556"/>
        <v>7492</v>
      </c>
      <c r="D4858" t="s">
        <v>20169</v>
      </c>
      <c r="E4858" t="str">
        <f>"0100"</f>
        <v>0100</v>
      </c>
      <c r="F4858" t="s">
        <v>54</v>
      </c>
      <c r="G4858" t="str">
        <f>"20"</f>
        <v>20</v>
      </c>
      <c r="H4858" t="s">
        <v>55</v>
      </c>
      <c r="I4858" t="s">
        <v>56</v>
      </c>
      <c r="J4858" t="s">
        <v>20170</v>
      </c>
      <c r="K4858">
        <v>1</v>
      </c>
      <c r="L4858">
        <v>219705</v>
      </c>
      <c r="M4858">
        <v>5.04</v>
      </c>
      <c r="N4858" t="str">
        <f t="shared" si="558"/>
        <v>0000</v>
      </c>
      <c r="O4858">
        <v>4150</v>
      </c>
      <c r="P4858" t="s">
        <v>58</v>
      </c>
      <c r="Q4858" t="s">
        <v>23188</v>
      </c>
      <c r="R4858" t="s">
        <v>719</v>
      </c>
      <c r="T4858" t="s">
        <v>61</v>
      </c>
      <c r="V4858" t="s">
        <v>23195</v>
      </c>
      <c r="W4858">
        <v>232902</v>
      </c>
      <c r="X4858">
        <v>65060</v>
      </c>
      <c r="Y4858">
        <v>167842</v>
      </c>
      <c r="Z4858">
        <v>161118</v>
      </c>
      <c r="AA4858">
        <v>135618</v>
      </c>
      <c r="AB4858" t="s">
        <v>63</v>
      </c>
      <c r="AC4858" s="1">
        <v>34425</v>
      </c>
      <c r="AD4858">
        <v>39000</v>
      </c>
      <c r="AE4858">
        <v>1029</v>
      </c>
      <c r="AF4858">
        <v>1836</v>
      </c>
      <c r="AG4858" t="s">
        <v>103</v>
      </c>
      <c r="AH4858" t="s">
        <v>221</v>
      </c>
      <c r="AI4858">
        <v>1</v>
      </c>
      <c r="AJ4858">
        <v>1995</v>
      </c>
      <c r="AK4858">
        <v>2</v>
      </c>
      <c r="AL4858">
        <v>2</v>
      </c>
      <c r="AN4858">
        <v>1898</v>
      </c>
      <c r="AO4858">
        <v>32</v>
      </c>
      <c r="AP4858" t="s">
        <v>63</v>
      </c>
      <c r="AQ4858" t="s">
        <v>66</v>
      </c>
      <c r="AR4858">
        <v>2444</v>
      </c>
      <c r="AW4858" t="s">
        <v>23196</v>
      </c>
      <c r="AY4858" t="s">
        <v>23197</v>
      </c>
      <c r="AZ4858" t="s">
        <v>70</v>
      </c>
    </row>
    <row r="4859" spans="1:52" x14ac:dyDescent="0.3">
      <c r="A4859">
        <v>2846585</v>
      </c>
      <c r="B4859" t="s">
        <v>23198</v>
      </c>
      <c r="C4859" t="str">
        <f t="shared" si="556"/>
        <v>7492</v>
      </c>
      <c r="D4859" t="s">
        <v>20169</v>
      </c>
      <c r="E4859" t="str">
        <f>"0000"</f>
        <v>0000</v>
      </c>
      <c r="F4859" t="s">
        <v>108</v>
      </c>
      <c r="G4859" t="str">
        <f>"19"</f>
        <v>19</v>
      </c>
      <c r="H4859" t="s">
        <v>55</v>
      </c>
      <c r="I4859" t="s">
        <v>56</v>
      </c>
      <c r="J4859" t="s">
        <v>20170</v>
      </c>
      <c r="K4859">
        <v>0</v>
      </c>
      <c r="L4859">
        <v>120000</v>
      </c>
      <c r="M4859">
        <v>2.75</v>
      </c>
      <c r="N4859" t="str">
        <f t="shared" si="558"/>
        <v>0000</v>
      </c>
      <c r="O4859">
        <v>2173</v>
      </c>
      <c r="P4859" t="s">
        <v>72</v>
      </c>
      <c r="Q4859" t="s">
        <v>21197</v>
      </c>
      <c r="R4859" t="s">
        <v>88</v>
      </c>
      <c r="T4859" t="s">
        <v>61</v>
      </c>
      <c r="V4859" t="s">
        <v>23199</v>
      </c>
      <c r="W4859">
        <v>28100</v>
      </c>
      <c r="X4859">
        <v>28100</v>
      </c>
      <c r="Y4859">
        <v>0</v>
      </c>
      <c r="Z4859">
        <v>28100</v>
      </c>
      <c r="AA4859">
        <v>28100</v>
      </c>
      <c r="AB4859" t="s">
        <v>72</v>
      </c>
      <c r="AC4859" s="1">
        <v>35765</v>
      </c>
      <c r="AD4859">
        <v>25000</v>
      </c>
      <c r="AE4859">
        <v>1219</v>
      </c>
      <c r="AF4859">
        <v>2072</v>
      </c>
      <c r="AG4859" t="s">
        <v>103</v>
      </c>
      <c r="AH4859" t="s">
        <v>873</v>
      </c>
      <c r="AR4859">
        <v>0</v>
      </c>
      <c r="AW4859" t="s">
        <v>21649</v>
      </c>
      <c r="AY4859" t="s">
        <v>21650</v>
      </c>
      <c r="AZ4859" t="s">
        <v>23200</v>
      </c>
    </row>
    <row r="4860" spans="1:52" x14ac:dyDescent="0.3">
      <c r="A4860">
        <v>2850931</v>
      </c>
      <c r="B4860" t="s">
        <v>23201</v>
      </c>
      <c r="C4860" t="str">
        <f t="shared" si="556"/>
        <v>7492</v>
      </c>
      <c r="D4860" t="s">
        <v>20169</v>
      </c>
      <c r="E4860" t="str">
        <f t="shared" ref="E4860:E4866" si="559">"0100"</f>
        <v>0100</v>
      </c>
      <c r="F4860" t="s">
        <v>54</v>
      </c>
      <c r="G4860" t="str">
        <f>"18"</f>
        <v>18</v>
      </c>
      <c r="H4860" t="s">
        <v>55</v>
      </c>
      <c r="I4860" t="s">
        <v>56</v>
      </c>
      <c r="J4860" t="s">
        <v>20170</v>
      </c>
      <c r="K4860">
        <v>1</v>
      </c>
      <c r="L4860">
        <v>130477</v>
      </c>
      <c r="M4860">
        <v>3</v>
      </c>
      <c r="N4860" t="str">
        <f t="shared" si="558"/>
        <v>0000</v>
      </c>
      <c r="O4860">
        <v>3118</v>
      </c>
      <c r="P4860" t="s">
        <v>72</v>
      </c>
      <c r="Q4860" t="s">
        <v>20212</v>
      </c>
      <c r="R4860" t="s">
        <v>140</v>
      </c>
      <c r="T4860" t="s">
        <v>61</v>
      </c>
      <c r="V4860" t="s">
        <v>23202</v>
      </c>
      <c r="W4860">
        <v>306145</v>
      </c>
      <c r="X4860">
        <v>30550</v>
      </c>
      <c r="Y4860">
        <v>275595</v>
      </c>
      <c r="Z4860">
        <v>306145</v>
      </c>
      <c r="AA4860">
        <v>306145</v>
      </c>
      <c r="AB4860" t="s">
        <v>72</v>
      </c>
      <c r="AC4860" s="1">
        <v>40057</v>
      </c>
      <c r="AD4860">
        <v>386000</v>
      </c>
      <c r="AE4860">
        <v>2315</v>
      </c>
      <c r="AF4860">
        <v>971</v>
      </c>
      <c r="AG4860" t="s">
        <v>64</v>
      </c>
      <c r="AH4860" t="s">
        <v>76</v>
      </c>
      <c r="AI4860">
        <v>1</v>
      </c>
      <c r="AJ4860">
        <v>2007</v>
      </c>
      <c r="AK4860">
        <v>3</v>
      </c>
      <c r="AL4860">
        <v>3</v>
      </c>
      <c r="AN4860">
        <v>2713</v>
      </c>
      <c r="AO4860">
        <v>32</v>
      </c>
      <c r="AP4860" t="s">
        <v>63</v>
      </c>
      <c r="AQ4860" t="s">
        <v>66</v>
      </c>
      <c r="AR4860">
        <v>3872</v>
      </c>
      <c r="AW4860" t="s">
        <v>23203</v>
      </c>
      <c r="AX4860" t="s">
        <v>23204</v>
      </c>
      <c r="AY4860" t="s">
        <v>23205</v>
      </c>
      <c r="AZ4860" t="s">
        <v>4967</v>
      </c>
    </row>
    <row r="4861" spans="1:52" x14ac:dyDescent="0.3">
      <c r="A4861">
        <v>2851651</v>
      </c>
      <c r="B4861" t="s">
        <v>23206</v>
      </c>
      <c r="C4861" t="str">
        <f t="shared" si="556"/>
        <v>7492</v>
      </c>
      <c r="D4861" t="s">
        <v>20169</v>
      </c>
      <c r="E4861" t="str">
        <f t="shared" si="559"/>
        <v>0100</v>
      </c>
      <c r="F4861" t="s">
        <v>54</v>
      </c>
      <c r="G4861" t="str">
        <f>"19"</f>
        <v>19</v>
      </c>
      <c r="H4861" t="s">
        <v>55</v>
      </c>
      <c r="I4861" t="s">
        <v>56</v>
      </c>
      <c r="J4861" t="s">
        <v>20170</v>
      </c>
      <c r="K4861">
        <v>1</v>
      </c>
      <c r="L4861">
        <v>184028</v>
      </c>
      <c r="M4861">
        <v>4.22</v>
      </c>
      <c r="N4861" t="str">
        <f t="shared" si="558"/>
        <v>0000</v>
      </c>
      <c r="O4861">
        <v>2280</v>
      </c>
      <c r="P4861" t="s">
        <v>72</v>
      </c>
      <c r="Q4861" t="s">
        <v>20212</v>
      </c>
      <c r="R4861" t="s">
        <v>140</v>
      </c>
      <c r="T4861" t="s">
        <v>61</v>
      </c>
      <c r="V4861" t="s">
        <v>23207</v>
      </c>
      <c r="W4861">
        <v>268848</v>
      </c>
      <c r="X4861">
        <v>43090</v>
      </c>
      <c r="Y4861">
        <v>225758</v>
      </c>
      <c r="Z4861">
        <v>205013</v>
      </c>
      <c r="AA4861">
        <v>180013</v>
      </c>
      <c r="AB4861" t="s">
        <v>63</v>
      </c>
      <c r="AC4861" s="1">
        <v>42914</v>
      </c>
      <c r="AD4861">
        <v>290000</v>
      </c>
      <c r="AE4861">
        <v>2839</v>
      </c>
      <c r="AF4861">
        <v>446</v>
      </c>
      <c r="AG4861" t="s">
        <v>64</v>
      </c>
      <c r="AH4861" t="s">
        <v>76</v>
      </c>
      <c r="AI4861">
        <v>1</v>
      </c>
      <c r="AJ4861">
        <v>2003</v>
      </c>
      <c r="AK4861">
        <v>3</v>
      </c>
      <c r="AL4861">
        <v>2</v>
      </c>
      <c r="AN4861">
        <v>2680</v>
      </c>
      <c r="AO4861">
        <v>32</v>
      </c>
      <c r="AP4861" t="s">
        <v>72</v>
      </c>
      <c r="AQ4861" t="s">
        <v>66</v>
      </c>
      <c r="AR4861">
        <v>3564</v>
      </c>
      <c r="AW4861" t="s">
        <v>23208</v>
      </c>
      <c r="AY4861" t="s">
        <v>23209</v>
      </c>
      <c r="AZ4861" t="s">
        <v>23210</v>
      </c>
    </row>
    <row r="4862" spans="1:52" x14ac:dyDescent="0.3">
      <c r="A4862">
        <v>2861576</v>
      </c>
      <c r="B4862" t="s">
        <v>23211</v>
      </c>
      <c r="C4862" t="str">
        <f t="shared" si="556"/>
        <v>7492</v>
      </c>
      <c r="D4862" t="s">
        <v>20169</v>
      </c>
      <c r="E4862" t="str">
        <f t="shared" si="559"/>
        <v>0100</v>
      </c>
      <c r="F4862" t="s">
        <v>54</v>
      </c>
      <c r="G4862" t="str">
        <f>"01"</f>
        <v>01</v>
      </c>
      <c r="H4862" t="s">
        <v>55</v>
      </c>
      <c r="I4862" t="s">
        <v>3086</v>
      </c>
      <c r="J4862" t="s">
        <v>20170</v>
      </c>
      <c r="K4862">
        <v>1</v>
      </c>
      <c r="L4862">
        <v>130586</v>
      </c>
      <c r="M4862">
        <v>3</v>
      </c>
      <c r="N4862" t="str">
        <f t="shared" si="558"/>
        <v>0000</v>
      </c>
      <c r="O4862">
        <v>6015</v>
      </c>
      <c r="P4862" t="s">
        <v>58</v>
      </c>
      <c r="Q4862" t="s">
        <v>4555</v>
      </c>
      <c r="R4862" t="s">
        <v>118</v>
      </c>
      <c r="T4862" t="s">
        <v>61</v>
      </c>
      <c r="V4862" t="s">
        <v>23212</v>
      </c>
      <c r="W4862">
        <v>205606</v>
      </c>
      <c r="X4862">
        <v>30580</v>
      </c>
      <c r="Y4862">
        <v>175026</v>
      </c>
      <c r="Z4862">
        <v>205606</v>
      </c>
      <c r="AA4862">
        <v>205606</v>
      </c>
      <c r="AB4862" t="s">
        <v>72</v>
      </c>
      <c r="AC4862" s="1">
        <v>38292</v>
      </c>
      <c r="AD4862">
        <v>224900</v>
      </c>
      <c r="AE4862">
        <v>1790</v>
      </c>
      <c r="AF4862">
        <v>399</v>
      </c>
      <c r="AG4862" t="s">
        <v>64</v>
      </c>
      <c r="AH4862" t="s">
        <v>76</v>
      </c>
      <c r="AI4862">
        <v>1</v>
      </c>
      <c r="AJ4862">
        <v>1999</v>
      </c>
      <c r="AK4862">
        <v>3</v>
      </c>
      <c r="AL4862">
        <v>2</v>
      </c>
      <c r="AN4862">
        <v>1814</v>
      </c>
      <c r="AO4862">
        <v>32</v>
      </c>
      <c r="AP4862" t="s">
        <v>72</v>
      </c>
      <c r="AQ4862" t="s">
        <v>66</v>
      </c>
      <c r="AR4862">
        <v>2618</v>
      </c>
      <c r="AW4862" t="s">
        <v>13945</v>
      </c>
      <c r="AY4862" t="s">
        <v>13946</v>
      </c>
      <c r="AZ4862" t="s">
        <v>70</v>
      </c>
    </row>
    <row r="4863" spans="1:52" x14ac:dyDescent="0.3">
      <c r="A4863">
        <v>2861622</v>
      </c>
      <c r="B4863" t="s">
        <v>23213</v>
      </c>
      <c r="C4863" t="str">
        <f t="shared" si="556"/>
        <v>7492</v>
      </c>
      <c r="D4863" t="s">
        <v>20169</v>
      </c>
      <c r="E4863" t="str">
        <f t="shared" si="559"/>
        <v>0100</v>
      </c>
      <c r="F4863" t="s">
        <v>54</v>
      </c>
      <c r="G4863" t="str">
        <f>"01"</f>
        <v>01</v>
      </c>
      <c r="H4863" t="s">
        <v>55</v>
      </c>
      <c r="I4863" t="s">
        <v>3086</v>
      </c>
      <c r="J4863" t="s">
        <v>20170</v>
      </c>
      <c r="K4863">
        <v>1</v>
      </c>
      <c r="L4863">
        <v>257895</v>
      </c>
      <c r="M4863">
        <v>5.92</v>
      </c>
      <c r="N4863" t="str">
        <f t="shared" si="558"/>
        <v>0000</v>
      </c>
      <c r="O4863">
        <v>5453</v>
      </c>
      <c r="P4863" t="s">
        <v>72</v>
      </c>
      <c r="Q4863" t="s">
        <v>23085</v>
      </c>
      <c r="R4863" t="s">
        <v>110</v>
      </c>
      <c r="T4863" t="s">
        <v>61</v>
      </c>
      <c r="V4863" t="s">
        <v>23214</v>
      </c>
      <c r="W4863">
        <v>436050</v>
      </c>
      <c r="X4863">
        <v>76370</v>
      </c>
      <c r="Y4863">
        <v>359680</v>
      </c>
      <c r="Z4863">
        <v>436050</v>
      </c>
      <c r="AA4863">
        <v>436050</v>
      </c>
      <c r="AB4863" t="s">
        <v>72</v>
      </c>
      <c r="AC4863" s="1">
        <v>38384</v>
      </c>
      <c r="AD4863">
        <v>200000</v>
      </c>
      <c r="AE4863">
        <v>1823</v>
      </c>
      <c r="AF4863">
        <v>1281</v>
      </c>
      <c r="AG4863" t="s">
        <v>103</v>
      </c>
      <c r="AH4863" t="s">
        <v>76</v>
      </c>
      <c r="AI4863">
        <v>1</v>
      </c>
      <c r="AJ4863">
        <v>2006</v>
      </c>
      <c r="AK4863">
        <v>4</v>
      </c>
      <c r="AL4863">
        <v>4</v>
      </c>
      <c r="AN4863">
        <v>4036</v>
      </c>
      <c r="AO4863">
        <v>32</v>
      </c>
      <c r="AP4863" t="s">
        <v>72</v>
      </c>
      <c r="AQ4863" t="s">
        <v>66</v>
      </c>
      <c r="AR4863">
        <v>5490</v>
      </c>
      <c r="AW4863" t="s">
        <v>23215</v>
      </c>
      <c r="AY4863" t="s">
        <v>23216</v>
      </c>
      <c r="AZ4863" t="s">
        <v>23217</v>
      </c>
    </row>
    <row r="4864" spans="1:52" x14ac:dyDescent="0.3">
      <c r="A4864">
        <v>2861657</v>
      </c>
      <c r="B4864" t="s">
        <v>23218</v>
      </c>
      <c r="C4864" t="str">
        <f t="shared" si="556"/>
        <v>7492</v>
      </c>
      <c r="D4864" t="s">
        <v>20169</v>
      </c>
      <c r="E4864" t="str">
        <f t="shared" si="559"/>
        <v>0100</v>
      </c>
      <c r="F4864" t="s">
        <v>54</v>
      </c>
      <c r="G4864" t="str">
        <f>"01"</f>
        <v>01</v>
      </c>
      <c r="H4864" t="s">
        <v>55</v>
      </c>
      <c r="I4864" t="s">
        <v>3086</v>
      </c>
      <c r="J4864" t="s">
        <v>20170</v>
      </c>
      <c r="K4864">
        <v>1</v>
      </c>
      <c r="L4864">
        <v>87319</v>
      </c>
      <c r="M4864">
        <v>2</v>
      </c>
      <c r="N4864" t="str">
        <f t="shared" si="558"/>
        <v>0000</v>
      </c>
      <c r="O4864">
        <v>6118</v>
      </c>
      <c r="P4864" t="s">
        <v>58</v>
      </c>
      <c r="Q4864" t="s">
        <v>4555</v>
      </c>
      <c r="R4864" t="s">
        <v>118</v>
      </c>
      <c r="T4864" t="s">
        <v>61</v>
      </c>
      <c r="V4864" t="s">
        <v>23219</v>
      </c>
      <c r="W4864">
        <v>422925</v>
      </c>
      <c r="X4864">
        <v>20450</v>
      </c>
      <c r="Y4864">
        <v>402475</v>
      </c>
      <c r="Z4864">
        <v>422925</v>
      </c>
      <c r="AA4864">
        <v>397925</v>
      </c>
      <c r="AB4864" t="s">
        <v>63</v>
      </c>
      <c r="AC4864" s="1">
        <v>43580</v>
      </c>
      <c r="AD4864">
        <v>483900</v>
      </c>
      <c r="AE4864">
        <v>2974</v>
      </c>
      <c r="AF4864">
        <v>1515</v>
      </c>
      <c r="AG4864" t="s">
        <v>64</v>
      </c>
      <c r="AH4864" t="s">
        <v>76</v>
      </c>
      <c r="AI4864">
        <v>1</v>
      </c>
      <c r="AJ4864">
        <v>2005</v>
      </c>
      <c r="AK4864">
        <v>4</v>
      </c>
      <c r="AL4864">
        <v>4</v>
      </c>
      <c r="AM4864">
        <v>1</v>
      </c>
      <c r="AN4864">
        <v>3813</v>
      </c>
      <c r="AO4864">
        <v>32</v>
      </c>
      <c r="AP4864" t="s">
        <v>63</v>
      </c>
      <c r="AQ4864" t="s">
        <v>66</v>
      </c>
      <c r="AR4864">
        <v>5776</v>
      </c>
      <c r="AW4864" t="s">
        <v>23220</v>
      </c>
      <c r="AX4864" t="s">
        <v>23221</v>
      </c>
      <c r="AY4864" t="s">
        <v>23222</v>
      </c>
      <c r="AZ4864" t="s">
        <v>70</v>
      </c>
    </row>
    <row r="4865" spans="1:52" x14ac:dyDescent="0.3">
      <c r="A4865">
        <v>2861827</v>
      </c>
      <c r="B4865" t="s">
        <v>23223</v>
      </c>
      <c r="C4865" t="str">
        <f t="shared" si="556"/>
        <v>7492</v>
      </c>
      <c r="D4865" t="s">
        <v>20169</v>
      </c>
      <c r="E4865" t="str">
        <f t="shared" si="559"/>
        <v>0100</v>
      </c>
      <c r="F4865" t="s">
        <v>54</v>
      </c>
      <c r="G4865" t="str">
        <f>"01"</f>
        <v>01</v>
      </c>
      <c r="H4865" t="s">
        <v>55</v>
      </c>
      <c r="I4865" t="s">
        <v>3086</v>
      </c>
      <c r="J4865" t="s">
        <v>20170</v>
      </c>
      <c r="K4865">
        <v>1</v>
      </c>
      <c r="L4865">
        <v>108866</v>
      </c>
      <c r="M4865">
        <v>2.5</v>
      </c>
      <c r="N4865" t="str">
        <f t="shared" si="558"/>
        <v>0000</v>
      </c>
      <c r="O4865">
        <v>6297</v>
      </c>
      <c r="P4865" t="s">
        <v>58</v>
      </c>
      <c r="Q4865" t="s">
        <v>4555</v>
      </c>
      <c r="R4865" t="s">
        <v>118</v>
      </c>
      <c r="T4865" t="s">
        <v>61</v>
      </c>
      <c r="V4865" t="s">
        <v>23224</v>
      </c>
      <c r="W4865">
        <v>327046</v>
      </c>
      <c r="X4865">
        <v>25490</v>
      </c>
      <c r="Y4865">
        <v>301556</v>
      </c>
      <c r="Z4865">
        <v>255905</v>
      </c>
      <c r="AA4865">
        <v>230405</v>
      </c>
      <c r="AB4865" t="s">
        <v>63</v>
      </c>
      <c r="AC4865" s="1">
        <v>41699</v>
      </c>
      <c r="AD4865">
        <v>189000</v>
      </c>
      <c r="AE4865">
        <v>2611</v>
      </c>
      <c r="AF4865">
        <v>1804</v>
      </c>
      <c r="AG4865" t="s">
        <v>64</v>
      </c>
      <c r="AH4865" t="s">
        <v>65</v>
      </c>
      <c r="AI4865">
        <v>1</v>
      </c>
      <c r="AJ4865">
        <v>2004</v>
      </c>
      <c r="AK4865">
        <v>4</v>
      </c>
      <c r="AL4865">
        <v>3</v>
      </c>
      <c r="AN4865">
        <v>3100</v>
      </c>
      <c r="AO4865">
        <v>32</v>
      </c>
      <c r="AP4865" t="s">
        <v>63</v>
      </c>
      <c r="AQ4865" t="s">
        <v>66</v>
      </c>
      <c r="AR4865">
        <v>4395</v>
      </c>
      <c r="AW4865" t="s">
        <v>23225</v>
      </c>
      <c r="AX4865" t="s">
        <v>23226</v>
      </c>
      <c r="AY4865" t="s">
        <v>23227</v>
      </c>
      <c r="AZ4865" t="s">
        <v>2151</v>
      </c>
    </row>
    <row r="4866" spans="1:52" x14ac:dyDescent="0.3">
      <c r="A4866">
        <v>2130938</v>
      </c>
      <c r="B4866" t="s">
        <v>23228</v>
      </c>
      <c r="C4866" t="str">
        <f t="shared" ref="C4866:C4929" si="560">"7492"</f>
        <v>7492</v>
      </c>
      <c r="D4866" t="s">
        <v>20169</v>
      </c>
      <c r="E4866" t="str">
        <f t="shared" si="559"/>
        <v>0100</v>
      </c>
      <c r="F4866" t="s">
        <v>54</v>
      </c>
      <c r="G4866" t="str">
        <f>"17"</f>
        <v>17</v>
      </c>
      <c r="H4866" t="s">
        <v>55</v>
      </c>
      <c r="I4866" t="s">
        <v>56</v>
      </c>
      <c r="J4866" t="s">
        <v>20170</v>
      </c>
      <c r="K4866">
        <v>1</v>
      </c>
      <c r="L4866">
        <v>143794</v>
      </c>
      <c r="M4866">
        <v>3.3</v>
      </c>
      <c r="N4866" t="str">
        <f t="shared" si="558"/>
        <v>0000</v>
      </c>
      <c r="O4866">
        <v>4340</v>
      </c>
      <c r="P4866" t="s">
        <v>58</v>
      </c>
      <c r="Q4866" t="s">
        <v>4583</v>
      </c>
      <c r="R4866" t="s">
        <v>266</v>
      </c>
      <c r="T4866" t="s">
        <v>61</v>
      </c>
      <c r="V4866" t="s">
        <v>23229</v>
      </c>
      <c r="W4866">
        <v>324303</v>
      </c>
      <c r="X4866">
        <v>33670</v>
      </c>
      <c r="Y4866">
        <v>290633</v>
      </c>
      <c r="Z4866">
        <v>324303</v>
      </c>
      <c r="AA4866">
        <v>324303</v>
      </c>
      <c r="AB4866" t="s">
        <v>72</v>
      </c>
      <c r="AC4866" s="1">
        <v>42499</v>
      </c>
      <c r="AD4866">
        <v>278500</v>
      </c>
      <c r="AE4866">
        <v>2756</v>
      </c>
      <c r="AF4866">
        <v>2091</v>
      </c>
      <c r="AG4866" t="s">
        <v>64</v>
      </c>
      <c r="AH4866" t="s">
        <v>65</v>
      </c>
      <c r="AI4866">
        <v>1</v>
      </c>
      <c r="AJ4866">
        <v>2003</v>
      </c>
      <c r="AK4866">
        <v>3</v>
      </c>
      <c r="AL4866">
        <v>3</v>
      </c>
      <c r="AN4866">
        <v>3493</v>
      </c>
      <c r="AO4866">
        <v>32</v>
      </c>
      <c r="AP4866" t="s">
        <v>63</v>
      </c>
      <c r="AQ4866" t="s">
        <v>66</v>
      </c>
      <c r="AR4866">
        <v>4356</v>
      </c>
      <c r="AW4866" t="s">
        <v>23230</v>
      </c>
      <c r="AX4866" t="s">
        <v>23231</v>
      </c>
      <c r="AY4866" t="s">
        <v>23232</v>
      </c>
      <c r="AZ4866" t="s">
        <v>23233</v>
      </c>
    </row>
    <row r="4867" spans="1:52" x14ac:dyDescent="0.3">
      <c r="A4867">
        <v>2131781</v>
      </c>
      <c r="B4867" t="s">
        <v>23234</v>
      </c>
      <c r="C4867" t="str">
        <f t="shared" si="560"/>
        <v>7492</v>
      </c>
      <c r="D4867" t="s">
        <v>20169</v>
      </c>
      <c r="E4867" t="str">
        <f>"9400"</f>
        <v>9400</v>
      </c>
      <c r="F4867" t="s">
        <v>6520</v>
      </c>
      <c r="G4867" t="str">
        <f>"13"</f>
        <v>13</v>
      </c>
      <c r="H4867" t="s">
        <v>55</v>
      </c>
      <c r="I4867" t="s">
        <v>3086</v>
      </c>
      <c r="J4867" t="s">
        <v>6521</v>
      </c>
      <c r="K4867">
        <v>0</v>
      </c>
      <c r="L4867">
        <v>9009</v>
      </c>
      <c r="M4867">
        <v>0.21</v>
      </c>
      <c r="N4867" t="str">
        <f t="shared" si="558"/>
        <v>0000</v>
      </c>
      <c r="O4867">
        <v>6500</v>
      </c>
      <c r="P4867" t="s">
        <v>58</v>
      </c>
      <c r="Q4867" t="s">
        <v>23235</v>
      </c>
      <c r="R4867" t="s">
        <v>719</v>
      </c>
      <c r="T4867" t="s">
        <v>61</v>
      </c>
      <c r="V4867" t="s">
        <v>23236</v>
      </c>
      <c r="W4867">
        <v>50</v>
      </c>
      <c r="X4867">
        <v>50</v>
      </c>
      <c r="Y4867">
        <v>0</v>
      </c>
      <c r="Z4867">
        <v>50</v>
      </c>
      <c r="AA4867">
        <v>50</v>
      </c>
      <c r="AB4867" t="s">
        <v>72</v>
      </c>
      <c r="AC4867" s="1">
        <v>31898</v>
      </c>
      <c r="AD4867">
        <v>7304100</v>
      </c>
      <c r="AE4867">
        <v>739</v>
      </c>
      <c r="AF4867">
        <v>16</v>
      </c>
      <c r="AG4867" t="s">
        <v>103</v>
      </c>
      <c r="AH4867" t="s">
        <v>570</v>
      </c>
      <c r="AR4867">
        <v>0</v>
      </c>
      <c r="AW4867" t="s">
        <v>6523</v>
      </c>
      <c r="AX4867" t="s">
        <v>6524</v>
      </c>
      <c r="AY4867" t="s">
        <v>6525</v>
      </c>
      <c r="AZ4867" t="s">
        <v>6526</v>
      </c>
    </row>
    <row r="4868" spans="1:52" x14ac:dyDescent="0.3">
      <c r="A4868">
        <v>2131918</v>
      </c>
      <c r="B4868" t="s">
        <v>23237</v>
      </c>
      <c r="C4868" t="str">
        <f t="shared" si="560"/>
        <v>7492</v>
      </c>
      <c r="D4868" t="s">
        <v>20169</v>
      </c>
      <c r="E4868" t="str">
        <f>"9400"</f>
        <v>9400</v>
      </c>
      <c r="F4868" t="s">
        <v>6520</v>
      </c>
      <c r="G4868" t="str">
        <f>"24"</f>
        <v>24</v>
      </c>
      <c r="H4868" t="s">
        <v>55</v>
      </c>
      <c r="I4868" t="s">
        <v>3086</v>
      </c>
      <c r="J4868" t="s">
        <v>6521</v>
      </c>
      <c r="K4868">
        <v>0</v>
      </c>
      <c r="L4868">
        <v>25436</v>
      </c>
      <c r="M4868">
        <v>0.57999999999999996</v>
      </c>
      <c r="N4868" t="str">
        <f t="shared" si="558"/>
        <v>0000</v>
      </c>
      <c r="P4868" t="s">
        <v>72</v>
      </c>
      <c r="Q4868" t="s">
        <v>23129</v>
      </c>
      <c r="R4868" t="s">
        <v>88</v>
      </c>
      <c r="T4868" t="s">
        <v>61</v>
      </c>
      <c r="V4868" t="s">
        <v>23238</v>
      </c>
      <c r="W4868">
        <v>50</v>
      </c>
      <c r="X4868">
        <v>50</v>
      </c>
      <c r="Y4868">
        <v>0</v>
      </c>
      <c r="Z4868">
        <v>50</v>
      </c>
      <c r="AA4868">
        <v>50</v>
      </c>
      <c r="AB4868" t="s">
        <v>72</v>
      </c>
      <c r="AC4868" s="1">
        <v>31898</v>
      </c>
      <c r="AD4868">
        <v>7304100</v>
      </c>
      <c r="AE4868">
        <v>739</v>
      </c>
      <c r="AF4868">
        <v>16</v>
      </c>
      <c r="AG4868" t="s">
        <v>103</v>
      </c>
      <c r="AH4868" t="s">
        <v>570</v>
      </c>
      <c r="AR4868">
        <v>0</v>
      </c>
      <c r="AW4868" t="s">
        <v>6523</v>
      </c>
      <c r="AX4868" t="s">
        <v>6524</v>
      </c>
      <c r="AY4868" t="s">
        <v>6525</v>
      </c>
      <c r="AZ4868" t="s">
        <v>6526</v>
      </c>
    </row>
    <row r="4869" spans="1:52" x14ac:dyDescent="0.3">
      <c r="A4869">
        <v>2132337</v>
      </c>
      <c r="B4869" t="s">
        <v>23239</v>
      </c>
      <c r="C4869" t="str">
        <f t="shared" si="560"/>
        <v>7492</v>
      </c>
      <c r="D4869" t="s">
        <v>20169</v>
      </c>
      <c r="E4869" t="str">
        <f>"9400"</f>
        <v>9400</v>
      </c>
      <c r="F4869" t="s">
        <v>6520</v>
      </c>
      <c r="G4869" t="str">
        <f>"20"</f>
        <v>20</v>
      </c>
      <c r="H4869" t="s">
        <v>55</v>
      </c>
      <c r="I4869" t="s">
        <v>56</v>
      </c>
      <c r="J4869" t="s">
        <v>6521</v>
      </c>
      <c r="K4869">
        <v>0</v>
      </c>
      <c r="L4869">
        <v>62932</v>
      </c>
      <c r="M4869">
        <v>1.44</v>
      </c>
      <c r="N4869" t="str">
        <f t="shared" si="558"/>
        <v>0000</v>
      </c>
      <c r="P4869" t="s">
        <v>72</v>
      </c>
      <c r="Q4869" t="s">
        <v>23058</v>
      </c>
      <c r="R4869" t="s">
        <v>74</v>
      </c>
      <c r="T4869" t="s">
        <v>61</v>
      </c>
      <c r="V4869" t="s">
        <v>23240</v>
      </c>
      <c r="W4869">
        <v>50</v>
      </c>
      <c r="X4869">
        <v>50</v>
      </c>
      <c r="Y4869">
        <v>0</v>
      </c>
      <c r="Z4869">
        <v>50</v>
      </c>
      <c r="AA4869">
        <v>50</v>
      </c>
      <c r="AB4869" t="s">
        <v>72</v>
      </c>
      <c r="AC4869" s="1">
        <v>31898</v>
      </c>
      <c r="AD4869">
        <v>7304100</v>
      </c>
      <c r="AE4869">
        <v>739</v>
      </c>
      <c r="AF4869">
        <v>16</v>
      </c>
      <c r="AG4869" t="s">
        <v>103</v>
      </c>
      <c r="AH4869" t="s">
        <v>570</v>
      </c>
      <c r="AR4869">
        <v>0</v>
      </c>
      <c r="AW4869" t="s">
        <v>6523</v>
      </c>
      <c r="AX4869" t="s">
        <v>6524</v>
      </c>
      <c r="AY4869" t="s">
        <v>6525</v>
      </c>
      <c r="AZ4869" t="s">
        <v>6526</v>
      </c>
    </row>
    <row r="4870" spans="1:52" x14ac:dyDescent="0.3">
      <c r="A4870">
        <v>2408898</v>
      </c>
      <c r="B4870" t="s">
        <v>23241</v>
      </c>
      <c r="C4870" t="str">
        <f t="shared" si="560"/>
        <v>7492</v>
      </c>
      <c r="D4870" t="s">
        <v>20169</v>
      </c>
      <c r="E4870" t="str">
        <f>"0100"</f>
        <v>0100</v>
      </c>
      <c r="F4870" t="s">
        <v>54</v>
      </c>
      <c r="G4870" t="str">
        <f>"20"</f>
        <v>20</v>
      </c>
      <c r="H4870" t="s">
        <v>55</v>
      </c>
      <c r="I4870" t="s">
        <v>56</v>
      </c>
      <c r="J4870" t="s">
        <v>20170</v>
      </c>
      <c r="K4870">
        <v>1</v>
      </c>
      <c r="L4870">
        <v>220039</v>
      </c>
      <c r="M4870">
        <v>5.05</v>
      </c>
      <c r="N4870" t="str">
        <f t="shared" si="558"/>
        <v>0000</v>
      </c>
      <c r="O4870">
        <v>4097</v>
      </c>
      <c r="P4870" t="s">
        <v>58</v>
      </c>
      <c r="Q4870" t="s">
        <v>23188</v>
      </c>
      <c r="R4870" t="s">
        <v>719</v>
      </c>
      <c r="T4870" t="s">
        <v>61</v>
      </c>
      <c r="V4870" t="s">
        <v>23242</v>
      </c>
      <c r="W4870">
        <v>240110</v>
      </c>
      <c r="X4870">
        <v>65160</v>
      </c>
      <c r="Y4870">
        <v>174950</v>
      </c>
      <c r="Z4870">
        <v>173202</v>
      </c>
      <c r="AA4870">
        <v>148202</v>
      </c>
      <c r="AB4870" t="s">
        <v>63</v>
      </c>
      <c r="AC4870" s="1">
        <v>41091</v>
      </c>
      <c r="AD4870">
        <v>45000</v>
      </c>
      <c r="AE4870">
        <v>2493</v>
      </c>
      <c r="AF4870">
        <v>112</v>
      </c>
      <c r="AG4870" t="s">
        <v>103</v>
      </c>
      <c r="AH4870" t="s">
        <v>76</v>
      </c>
      <c r="AI4870">
        <v>1</v>
      </c>
      <c r="AJ4870">
        <v>2013</v>
      </c>
      <c r="AK4870">
        <v>3</v>
      </c>
      <c r="AL4870">
        <v>2</v>
      </c>
      <c r="AN4870">
        <v>1976</v>
      </c>
      <c r="AO4870">
        <v>32</v>
      </c>
      <c r="AP4870" t="s">
        <v>72</v>
      </c>
      <c r="AQ4870" t="s">
        <v>66</v>
      </c>
      <c r="AR4870">
        <v>2608</v>
      </c>
      <c r="AW4870" t="s">
        <v>23243</v>
      </c>
      <c r="AX4870" t="s">
        <v>23244</v>
      </c>
      <c r="AY4870" t="s">
        <v>23245</v>
      </c>
      <c r="AZ4870" t="s">
        <v>23246</v>
      </c>
    </row>
    <row r="4871" spans="1:52" x14ac:dyDescent="0.3">
      <c r="A4871">
        <v>2449900</v>
      </c>
      <c r="B4871" t="s">
        <v>23247</v>
      </c>
      <c r="C4871" t="str">
        <f t="shared" si="560"/>
        <v>7492</v>
      </c>
      <c r="D4871" t="s">
        <v>20169</v>
      </c>
      <c r="E4871" t="str">
        <f>"0100"</f>
        <v>0100</v>
      </c>
      <c r="F4871" t="s">
        <v>54</v>
      </c>
      <c r="G4871" t="str">
        <f>"20"</f>
        <v>20</v>
      </c>
      <c r="H4871" t="s">
        <v>55</v>
      </c>
      <c r="I4871" t="s">
        <v>56</v>
      </c>
      <c r="J4871" t="s">
        <v>20170</v>
      </c>
      <c r="K4871">
        <v>1</v>
      </c>
      <c r="L4871">
        <v>219687</v>
      </c>
      <c r="M4871">
        <v>5.04</v>
      </c>
      <c r="N4871" t="str">
        <f t="shared" si="558"/>
        <v>0000</v>
      </c>
      <c r="O4871">
        <v>4135</v>
      </c>
      <c r="P4871" t="s">
        <v>58</v>
      </c>
      <c r="Q4871" t="s">
        <v>23188</v>
      </c>
      <c r="R4871" t="s">
        <v>719</v>
      </c>
      <c r="T4871" t="s">
        <v>61</v>
      </c>
      <c r="V4871" t="s">
        <v>23248</v>
      </c>
      <c r="W4871">
        <v>235945</v>
      </c>
      <c r="X4871">
        <v>65060</v>
      </c>
      <c r="Y4871">
        <v>170885</v>
      </c>
      <c r="Z4871">
        <v>235945</v>
      </c>
      <c r="AA4871">
        <v>235945</v>
      </c>
      <c r="AB4871" t="s">
        <v>72</v>
      </c>
      <c r="AC4871" s="1">
        <v>36251</v>
      </c>
      <c r="AD4871">
        <v>152000</v>
      </c>
      <c r="AE4871">
        <v>1299</v>
      </c>
      <c r="AF4871">
        <v>1829</v>
      </c>
      <c r="AG4871" t="s">
        <v>64</v>
      </c>
      <c r="AH4871" t="s">
        <v>76</v>
      </c>
      <c r="AI4871">
        <v>2</v>
      </c>
      <c r="AJ4871">
        <v>1986</v>
      </c>
      <c r="AK4871">
        <v>3</v>
      </c>
      <c r="AL4871">
        <v>2</v>
      </c>
      <c r="AN4871">
        <v>1784</v>
      </c>
      <c r="AO4871">
        <v>36</v>
      </c>
      <c r="AP4871" t="s">
        <v>72</v>
      </c>
      <c r="AQ4871" t="s">
        <v>66</v>
      </c>
      <c r="AR4871">
        <v>3632</v>
      </c>
      <c r="AW4871" t="s">
        <v>23249</v>
      </c>
      <c r="AY4871" t="s">
        <v>23250</v>
      </c>
      <c r="AZ4871" t="s">
        <v>23251</v>
      </c>
    </row>
    <row r="4872" spans="1:52" x14ac:dyDescent="0.3">
      <c r="A4872">
        <v>2861606</v>
      </c>
      <c r="B4872" t="s">
        <v>23252</v>
      </c>
      <c r="C4872" t="str">
        <f t="shared" si="560"/>
        <v>7492</v>
      </c>
      <c r="D4872" t="s">
        <v>20169</v>
      </c>
      <c r="E4872" t="str">
        <f>"0100"</f>
        <v>0100</v>
      </c>
      <c r="F4872" t="s">
        <v>54</v>
      </c>
      <c r="G4872" t="str">
        <f t="shared" ref="G4872:G4879" si="561">"01"</f>
        <v>01</v>
      </c>
      <c r="H4872" t="s">
        <v>55</v>
      </c>
      <c r="I4872" t="s">
        <v>3086</v>
      </c>
      <c r="J4872" t="s">
        <v>20170</v>
      </c>
      <c r="K4872">
        <v>1</v>
      </c>
      <c r="L4872">
        <v>217595</v>
      </c>
      <c r="M4872">
        <v>5</v>
      </c>
      <c r="N4872" t="str">
        <f t="shared" si="558"/>
        <v>0000</v>
      </c>
      <c r="O4872">
        <v>5361</v>
      </c>
      <c r="P4872" t="s">
        <v>72</v>
      </c>
      <c r="Q4872" t="s">
        <v>23085</v>
      </c>
      <c r="R4872" t="s">
        <v>110</v>
      </c>
      <c r="T4872" t="s">
        <v>61</v>
      </c>
      <c r="V4872" t="s">
        <v>23253</v>
      </c>
      <c r="W4872">
        <v>217911</v>
      </c>
      <c r="X4872">
        <v>64440</v>
      </c>
      <c r="Y4872">
        <v>153471</v>
      </c>
      <c r="Z4872">
        <v>131087</v>
      </c>
      <c r="AA4872">
        <v>106087</v>
      </c>
      <c r="AB4872" t="s">
        <v>63</v>
      </c>
      <c r="AC4872" s="1">
        <v>36069</v>
      </c>
      <c r="AD4872">
        <v>33400</v>
      </c>
      <c r="AE4872">
        <v>1297</v>
      </c>
      <c r="AF4872">
        <v>1726</v>
      </c>
      <c r="AG4872" t="s">
        <v>103</v>
      </c>
      <c r="AH4872" t="s">
        <v>76</v>
      </c>
      <c r="AI4872">
        <v>1</v>
      </c>
      <c r="AJ4872">
        <v>2003</v>
      </c>
      <c r="AK4872">
        <v>3</v>
      </c>
      <c r="AL4872">
        <v>2</v>
      </c>
      <c r="AN4872">
        <v>1803</v>
      </c>
      <c r="AO4872">
        <v>32</v>
      </c>
      <c r="AP4872" t="s">
        <v>72</v>
      </c>
      <c r="AQ4872" t="s">
        <v>66</v>
      </c>
      <c r="AR4872">
        <v>2250</v>
      </c>
      <c r="AW4872" t="s">
        <v>23254</v>
      </c>
      <c r="AY4872" t="s">
        <v>23255</v>
      </c>
      <c r="AZ4872" t="s">
        <v>137</v>
      </c>
    </row>
    <row r="4873" spans="1:52" x14ac:dyDescent="0.3">
      <c r="A4873">
        <v>2861614</v>
      </c>
      <c r="B4873" t="s">
        <v>23256</v>
      </c>
      <c r="C4873" t="str">
        <f t="shared" si="560"/>
        <v>7492</v>
      </c>
      <c r="D4873" t="s">
        <v>20169</v>
      </c>
      <c r="E4873" t="str">
        <f>"0000"</f>
        <v>0000</v>
      </c>
      <c r="F4873" t="s">
        <v>108</v>
      </c>
      <c r="G4873" t="str">
        <f t="shared" si="561"/>
        <v>01</v>
      </c>
      <c r="H4873" t="s">
        <v>55</v>
      </c>
      <c r="I4873" t="s">
        <v>3086</v>
      </c>
      <c r="J4873" t="s">
        <v>20170</v>
      </c>
      <c r="K4873">
        <v>0</v>
      </c>
      <c r="L4873">
        <v>217796</v>
      </c>
      <c r="M4873">
        <v>5</v>
      </c>
      <c r="N4873" t="str">
        <f t="shared" si="558"/>
        <v>0000</v>
      </c>
      <c r="O4873">
        <v>5417</v>
      </c>
      <c r="P4873" t="s">
        <v>72</v>
      </c>
      <c r="Q4873" t="s">
        <v>23085</v>
      </c>
      <c r="R4873" t="s">
        <v>110</v>
      </c>
      <c r="T4873" t="s">
        <v>61</v>
      </c>
      <c r="V4873" t="s">
        <v>23257</v>
      </c>
      <c r="W4873">
        <v>64500</v>
      </c>
      <c r="X4873">
        <v>64500</v>
      </c>
      <c r="Y4873">
        <v>0</v>
      </c>
      <c r="Z4873">
        <v>64500</v>
      </c>
      <c r="AA4873">
        <v>64500</v>
      </c>
      <c r="AB4873" t="s">
        <v>72</v>
      </c>
      <c r="AC4873" s="1">
        <v>44260</v>
      </c>
      <c r="AD4873">
        <v>105000</v>
      </c>
      <c r="AE4873">
        <v>3145</v>
      </c>
      <c r="AF4873">
        <v>1550</v>
      </c>
      <c r="AG4873" t="s">
        <v>103</v>
      </c>
      <c r="AH4873" t="s">
        <v>76</v>
      </c>
      <c r="AR4873">
        <v>0</v>
      </c>
      <c r="AW4873" t="s">
        <v>23258</v>
      </c>
      <c r="AX4873" t="s">
        <v>23259</v>
      </c>
      <c r="AY4873" t="s">
        <v>23260</v>
      </c>
      <c r="AZ4873" t="s">
        <v>10690</v>
      </c>
    </row>
    <row r="4874" spans="1:52" x14ac:dyDescent="0.3">
      <c r="A4874">
        <v>2861649</v>
      </c>
      <c r="B4874" t="s">
        <v>23261</v>
      </c>
      <c r="C4874" t="str">
        <f t="shared" si="560"/>
        <v>7492</v>
      </c>
      <c r="D4874" t="s">
        <v>20169</v>
      </c>
      <c r="E4874" t="str">
        <f>"0000"</f>
        <v>0000</v>
      </c>
      <c r="F4874" t="s">
        <v>108</v>
      </c>
      <c r="G4874" t="str">
        <f t="shared" si="561"/>
        <v>01</v>
      </c>
      <c r="H4874" t="s">
        <v>55</v>
      </c>
      <c r="I4874" t="s">
        <v>3086</v>
      </c>
      <c r="J4874" t="s">
        <v>20170</v>
      </c>
      <c r="K4874">
        <v>0</v>
      </c>
      <c r="L4874">
        <v>87138</v>
      </c>
      <c r="M4874">
        <v>2</v>
      </c>
      <c r="N4874" t="str">
        <f t="shared" si="558"/>
        <v>0000</v>
      </c>
      <c r="O4874">
        <v>6020</v>
      </c>
      <c r="P4874" t="s">
        <v>58</v>
      </c>
      <c r="Q4874" t="s">
        <v>4555</v>
      </c>
      <c r="R4874" t="s">
        <v>118</v>
      </c>
      <c r="T4874" t="s">
        <v>61</v>
      </c>
      <c r="V4874" t="s">
        <v>23262</v>
      </c>
      <c r="W4874">
        <v>20400</v>
      </c>
      <c r="X4874">
        <v>20400</v>
      </c>
      <c r="Y4874">
        <v>0</v>
      </c>
      <c r="Z4874">
        <v>20400</v>
      </c>
      <c r="AA4874">
        <v>20400</v>
      </c>
      <c r="AB4874" t="s">
        <v>72</v>
      </c>
      <c r="AC4874" s="1">
        <v>43291</v>
      </c>
      <c r="AD4874">
        <v>28000</v>
      </c>
      <c r="AE4874">
        <v>2914</v>
      </c>
      <c r="AF4874">
        <v>241</v>
      </c>
      <c r="AG4874" t="s">
        <v>103</v>
      </c>
      <c r="AH4874" t="s">
        <v>76</v>
      </c>
      <c r="AR4874">
        <v>0</v>
      </c>
      <c r="AW4874" t="s">
        <v>2846</v>
      </c>
      <c r="AY4874" t="s">
        <v>2847</v>
      </c>
      <c r="AZ4874" t="s">
        <v>2848</v>
      </c>
    </row>
    <row r="4875" spans="1:52" x14ac:dyDescent="0.3">
      <c r="A4875">
        <v>2861681</v>
      </c>
      <c r="B4875" t="s">
        <v>23263</v>
      </c>
      <c r="C4875" t="str">
        <f t="shared" si="560"/>
        <v>7492</v>
      </c>
      <c r="D4875" t="s">
        <v>20169</v>
      </c>
      <c r="E4875" t="str">
        <f>"0100"</f>
        <v>0100</v>
      </c>
      <c r="F4875" t="s">
        <v>54</v>
      </c>
      <c r="G4875" t="str">
        <f t="shared" si="561"/>
        <v>01</v>
      </c>
      <c r="H4875" t="s">
        <v>55</v>
      </c>
      <c r="I4875" t="s">
        <v>3086</v>
      </c>
      <c r="J4875" t="s">
        <v>20170</v>
      </c>
      <c r="K4875">
        <v>1</v>
      </c>
      <c r="L4875">
        <v>230167</v>
      </c>
      <c r="M4875">
        <v>5.28</v>
      </c>
      <c r="N4875" t="str">
        <f t="shared" si="558"/>
        <v>0000</v>
      </c>
      <c r="O4875">
        <v>5031</v>
      </c>
      <c r="P4875" t="s">
        <v>72</v>
      </c>
      <c r="Q4875" t="s">
        <v>23085</v>
      </c>
      <c r="R4875" t="s">
        <v>110</v>
      </c>
      <c r="T4875" t="s">
        <v>61</v>
      </c>
      <c r="V4875" t="s">
        <v>23264</v>
      </c>
      <c r="W4875">
        <v>394356</v>
      </c>
      <c r="X4875">
        <v>68160</v>
      </c>
      <c r="Y4875">
        <v>326196</v>
      </c>
      <c r="Z4875">
        <v>332634</v>
      </c>
      <c r="AA4875">
        <v>307634</v>
      </c>
      <c r="AB4875" t="s">
        <v>63</v>
      </c>
      <c r="AC4875" s="1">
        <v>36220</v>
      </c>
      <c r="AD4875">
        <v>33500</v>
      </c>
      <c r="AE4875">
        <v>1296</v>
      </c>
      <c r="AF4875">
        <v>237</v>
      </c>
      <c r="AG4875" t="s">
        <v>103</v>
      </c>
      <c r="AH4875" t="s">
        <v>76</v>
      </c>
      <c r="AI4875">
        <v>1</v>
      </c>
      <c r="AJ4875">
        <v>1999</v>
      </c>
      <c r="AK4875">
        <v>3</v>
      </c>
      <c r="AL4875">
        <v>2</v>
      </c>
      <c r="AN4875">
        <v>3101</v>
      </c>
      <c r="AO4875">
        <v>32</v>
      </c>
      <c r="AP4875" t="s">
        <v>63</v>
      </c>
      <c r="AQ4875" t="s">
        <v>66</v>
      </c>
      <c r="AR4875">
        <v>4367</v>
      </c>
      <c r="AW4875" t="s">
        <v>23265</v>
      </c>
      <c r="AX4875" t="s">
        <v>23266</v>
      </c>
      <c r="AY4875" t="s">
        <v>23267</v>
      </c>
      <c r="AZ4875" t="s">
        <v>70</v>
      </c>
    </row>
    <row r="4876" spans="1:52" x14ac:dyDescent="0.3">
      <c r="A4876">
        <v>2861746</v>
      </c>
      <c r="B4876" t="s">
        <v>23268</v>
      </c>
      <c r="C4876" t="str">
        <f t="shared" si="560"/>
        <v>7492</v>
      </c>
      <c r="D4876" t="s">
        <v>20169</v>
      </c>
      <c r="E4876" t="str">
        <f>"0000"</f>
        <v>0000</v>
      </c>
      <c r="F4876" t="s">
        <v>108</v>
      </c>
      <c r="G4876" t="str">
        <f t="shared" si="561"/>
        <v>01</v>
      </c>
      <c r="H4876" t="s">
        <v>55</v>
      </c>
      <c r="I4876" t="s">
        <v>3086</v>
      </c>
      <c r="J4876" t="s">
        <v>20170</v>
      </c>
      <c r="K4876">
        <v>1</v>
      </c>
      <c r="L4876">
        <v>177580</v>
      </c>
      <c r="M4876">
        <v>4.08</v>
      </c>
      <c r="N4876" t="str">
        <f t="shared" si="558"/>
        <v>0000</v>
      </c>
      <c r="O4876">
        <v>5127</v>
      </c>
      <c r="P4876" t="s">
        <v>72</v>
      </c>
      <c r="Q4876" t="s">
        <v>20229</v>
      </c>
      <c r="R4876" t="s">
        <v>74</v>
      </c>
      <c r="T4876" t="s">
        <v>61</v>
      </c>
      <c r="V4876" t="s">
        <v>23269</v>
      </c>
      <c r="W4876">
        <v>42200</v>
      </c>
      <c r="X4876">
        <v>41580</v>
      </c>
      <c r="Y4876">
        <v>620</v>
      </c>
      <c r="Z4876">
        <v>42200</v>
      </c>
      <c r="AA4876">
        <v>42200</v>
      </c>
      <c r="AB4876" t="s">
        <v>72</v>
      </c>
      <c r="AC4876" s="1">
        <v>43880</v>
      </c>
      <c r="AD4876">
        <v>69000</v>
      </c>
      <c r="AE4876">
        <v>3041</v>
      </c>
      <c r="AF4876">
        <v>1281</v>
      </c>
      <c r="AG4876" t="s">
        <v>103</v>
      </c>
      <c r="AH4876" t="s">
        <v>76</v>
      </c>
      <c r="AR4876">
        <v>0</v>
      </c>
      <c r="AW4876" t="s">
        <v>23270</v>
      </c>
      <c r="AX4876" t="s">
        <v>23271</v>
      </c>
      <c r="AY4876" t="s">
        <v>23272</v>
      </c>
      <c r="AZ4876" t="s">
        <v>23273</v>
      </c>
    </row>
    <row r="4877" spans="1:52" x14ac:dyDescent="0.3">
      <c r="A4877">
        <v>2861789</v>
      </c>
      <c r="B4877" t="s">
        <v>23274</v>
      </c>
      <c r="C4877" t="str">
        <f t="shared" si="560"/>
        <v>7492</v>
      </c>
      <c r="D4877" t="s">
        <v>20169</v>
      </c>
      <c r="E4877" t="str">
        <f>"0100"</f>
        <v>0100</v>
      </c>
      <c r="F4877" t="s">
        <v>54</v>
      </c>
      <c r="G4877" t="str">
        <f t="shared" si="561"/>
        <v>01</v>
      </c>
      <c r="H4877" t="s">
        <v>55</v>
      </c>
      <c r="I4877" t="s">
        <v>3086</v>
      </c>
      <c r="J4877" t="s">
        <v>20170</v>
      </c>
      <c r="K4877">
        <v>1</v>
      </c>
      <c r="L4877">
        <v>175407</v>
      </c>
      <c r="M4877">
        <v>4.03</v>
      </c>
      <c r="N4877" t="str">
        <f t="shared" si="558"/>
        <v>0000</v>
      </c>
      <c r="O4877">
        <v>5084</v>
      </c>
      <c r="P4877" t="s">
        <v>72</v>
      </c>
      <c r="Q4877" t="s">
        <v>23085</v>
      </c>
      <c r="R4877" t="s">
        <v>110</v>
      </c>
      <c r="T4877" t="s">
        <v>61</v>
      </c>
      <c r="V4877" t="s">
        <v>23275</v>
      </c>
      <c r="W4877">
        <v>230321</v>
      </c>
      <c r="X4877">
        <v>41070</v>
      </c>
      <c r="Y4877">
        <v>189251</v>
      </c>
      <c r="Z4877">
        <v>181973</v>
      </c>
      <c r="AA4877">
        <v>156973</v>
      </c>
      <c r="AB4877" t="s">
        <v>63</v>
      </c>
      <c r="AC4877" s="1">
        <v>36557</v>
      </c>
      <c r="AD4877">
        <v>27900</v>
      </c>
      <c r="AE4877">
        <v>1373</v>
      </c>
      <c r="AF4877">
        <v>1209</v>
      </c>
      <c r="AG4877" t="s">
        <v>103</v>
      </c>
      <c r="AH4877" t="s">
        <v>76</v>
      </c>
      <c r="AI4877">
        <v>1</v>
      </c>
      <c r="AJ4877">
        <v>2005</v>
      </c>
      <c r="AK4877">
        <v>3</v>
      </c>
      <c r="AL4877">
        <v>2</v>
      </c>
      <c r="AN4877">
        <v>1649</v>
      </c>
      <c r="AO4877">
        <v>32</v>
      </c>
      <c r="AP4877" t="s">
        <v>63</v>
      </c>
      <c r="AQ4877" t="s">
        <v>66</v>
      </c>
      <c r="AR4877">
        <v>2739</v>
      </c>
      <c r="AW4877" t="s">
        <v>23276</v>
      </c>
      <c r="AX4877" t="s">
        <v>23277</v>
      </c>
      <c r="AY4877" t="s">
        <v>23278</v>
      </c>
      <c r="AZ4877" t="s">
        <v>23279</v>
      </c>
    </row>
    <row r="4878" spans="1:52" x14ac:dyDescent="0.3">
      <c r="A4878">
        <v>2861801</v>
      </c>
      <c r="B4878" t="s">
        <v>23280</v>
      </c>
      <c r="C4878" t="str">
        <f t="shared" si="560"/>
        <v>7492</v>
      </c>
      <c r="D4878" t="s">
        <v>20169</v>
      </c>
      <c r="E4878" t="str">
        <f>"0000"</f>
        <v>0000</v>
      </c>
      <c r="F4878" t="s">
        <v>108</v>
      </c>
      <c r="G4878" t="str">
        <f t="shared" si="561"/>
        <v>01</v>
      </c>
      <c r="H4878" t="s">
        <v>55</v>
      </c>
      <c r="I4878" t="s">
        <v>3086</v>
      </c>
      <c r="J4878" t="s">
        <v>20170</v>
      </c>
      <c r="K4878">
        <v>0</v>
      </c>
      <c r="L4878">
        <v>87025</v>
      </c>
      <c r="M4878">
        <v>2</v>
      </c>
      <c r="N4878" t="str">
        <f t="shared" si="558"/>
        <v>0000</v>
      </c>
      <c r="O4878">
        <v>6193</v>
      </c>
      <c r="P4878" t="s">
        <v>58</v>
      </c>
      <c r="Q4878" t="s">
        <v>4555</v>
      </c>
      <c r="R4878" t="s">
        <v>118</v>
      </c>
      <c r="T4878" t="s">
        <v>61</v>
      </c>
      <c r="V4878" t="s">
        <v>23281</v>
      </c>
      <c r="W4878">
        <v>20380</v>
      </c>
      <c r="X4878">
        <v>20380</v>
      </c>
      <c r="Y4878">
        <v>0</v>
      </c>
      <c r="Z4878">
        <v>20380</v>
      </c>
      <c r="AA4878">
        <v>20380</v>
      </c>
      <c r="AB4878" t="s">
        <v>72</v>
      </c>
      <c r="AC4878" s="1">
        <v>36008</v>
      </c>
      <c r="AD4878">
        <v>17900</v>
      </c>
      <c r="AE4878">
        <v>1283</v>
      </c>
      <c r="AF4878">
        <v>770</v>
      </c>
      <c r="AG4878" t="s">
        <v>103</v>
      </c>
      <c r="AH4878" t="s">
        <v>76</v>
      </c>
      <c r="AR4878">
        <v>0</v>
      </c>
      <c r="AW4878" t="s">
        <v>23282</v>
      </c>
      <c r="AX4878" t="s">
        <v>23283</v>
      </c>
      <c r="AY4878" t="s">
        <v>23284</v>
      </c>
      <c r="AZ4878" t="s">
        <v>23285</v>
      </c>
    </row>
    <row r="4879" spans="1:52" x14ac:dyDescent="0.3">
      <c r="A4879">
        <v>2861851</v>
      </c>
      <c r="B4879" t="s">
        <v>23286</v>
      </c>
      <c r="C4879" t="str">
        <f t="shared" si="560"/>
        <v>7492</v>
      </c>
      <c r="D4879" t="s">
        <v>20169</v>
      </c>
      <c r="E4879" t="str">
        <f>"0100"</f>
        <v>0100</v>
      </c>
      <c r="F4879" t="s">
        <v>54</v>
      </c>
      <c r="G4879" t="str">
        <f t="shared" si="561"/>
        <v>01</v>
      </c>
      <c r="H4879" t="s">
        <v>55</v>
      </c>
      <c r="I4879" t="s">
        <v>3086</v>
      </c>
      <c r="J4879" t="s">
        <v>20170</v>
      </c>
      <c r="K4879">
        <v>1</v>
      </c>
      <c r="L4879">
        <v>87146</v>
      </c>
      <c r="M4879">
        <v>2</v>
      </c>
      <c r="N4879" t="str">
        <f t="shared" si="558"/>
        <v>0000</v>
      </c>
      <c r="O4879">
        <v>5301</v>
      </c>
      <c r="P4879" t="s">
        <v>72</v>
      </c>
      <c r="Q4879" t="s">
        <v>20229</v>
      </c>
      <c r="R4879" t="s">
        <v>74</v>
      </c>
      <c r="T4879" t="s">
        <v>61</v>
      </c>
      <c r="V4879" t="s">
        <v>23287</v>
      </c>
      <c r="W4879">
        <v>190512</v>
      </c>
      <c r="X4879">
        <v>20410</v>
      </c>
      <c r="Y4879">
        <v>170102</v>
      </c>
      <c r="Z4879">
        <v>147392</v>
      </c>
      <c r="AA4879">
        <v>122392</v>
      </c>
      <c r="AB4879" t="s">
        <v>63</v>
      </c>
      <c r="AC4879" s="1">
        <v>36130</v>
      </c>
      <c r="AD4879">
        <v>17900</v>
      </c>
      <c r="AE4879">
        <v>1283</v>
      </c>
      <c r="AF4879">
        <v>764</v>
      </c>
      <c r="AG4879" t="s">
        <v>103</v>
      </c>
      <c r="AH4879" t="s">
        <v>76</v>
      </c>
      <c r="AI4879">
        <v>1</v>
      </c>
      <c r="AJ4879">
        <v>2001</v>
      </c>
      <c r="AK4879">
        <v>3</v>
      </c>
      <c r="AL4879">
        <v>2</v>
      </c>
      <c r="AN4879">
        <v>1815</v>
      </c>
      <c r="AO4879">
        <v>32</v>
      </c>
      <c r="AP4879" t="s">
        <v>72</v>
      </c>
      <c r="AQ4879" t="s">
        <v>66</v>
      </c>
      <c r="AR4879">
        <v>2356</v>
      </c>
      <c r="AW4879" t="s">
        <v>23288</v>
      </c>
      <c r="AX4879" t="s">
        <v>23289</v>
      </c>
      <c r="AY4879" t="s">
        <v>23290</v>
      </c>
      <c r="AZ4879" t="s">
        <v>70</v>
      </c>
    </row>
    <row r="4880" spans="1:52" x14ac:dyDescent="0.3">
      <c r="A4880">
        <v>2131187</v>
      </c>
      <c r="B4880" t="s">
        <v>23291</v>
      </c>
      <c r="C4880" t="str">
        <f t="shared" si="560"/>
        <v>7492</v>
      </c>
      <c r="D4880" t="s">
        <v>20169</v>
      </c>
      <c r="E4880" t="str">
        <f>"9700"</f>
        <v>9700</v>
      </c>
      <c r="F4880" t="s">
        <v>6528</v>
      </c>
      <c r="G4880" t="str">
        <f>"12"</f>
        <v>12</v>
      </c>
      <c r="H4880" t="s">
        <v>55</v>
      </c>
      <c r="I4880" t="s">
        <v>3086</v>
      </c>
      <c r="J4880" t="s">
        <v>6645</v>
      </c>
      <c r="K4880">
        <v>0</v>
      </c>
      <c r="L4880">
        <v>248953</v>
      </c>
      <c r="M4880">
        <v>5.72</v>
      </c>
      <c r="N4880" t="str">
        <f t="shared" si="558"/>
        <v>0000</v>
      </c>
      <c r="O4880">
        <v>4899</v>
      </c>
      <c r="P4880" t="s">
        <v>72</v>
      </c>
      <c r="Q4880" t="s">
        <v>20200</v>
      </c>
      <c r="R4880" t="s">
        <v>88</v>
      </c>
      <c r="T4880" t="s">
        <v>61</v>
      </c>
      <c r="V4880" t="s">
        <v>23292</v>
      </c>
      <c r="W4880">
        <v>50</v>
      </c>
      <c r="X4880">
        <v>50</v>
      </c>
      <c r="Y4880">
        <v>0</v>
      </c>
      <c r="Z4880">
        <v>50</v>
      </c>
      <c r="AA4880">
        <v>50</v>
      </c>
      <c r="AB4880" t="s">
        <v>72</v>
      </c>
      <c r="AC4880" s="1">
        <v>31898</v>
      </c>
      <c r="AD4880">
        <v>7304100</v>
      </c>
      <c r="AE4880">
        <v>739</v>
      </c>
      <c r="AF4880">
        <v>16</v>
      </c>
      <c r="AG4880" t="s">
        <v>103</v>
      </c>
      <c r="AH4880" t="s">
        <v>570</v>
      </c>
      <c r="AR4880">
        <v>0</v>
      </c>
      <c r="AW4880" t="s">
        <v>6523</v>
      </c>
      <c r="AX4880" t="s">
        <v>6524</v>
      </c>
      <c r="AY4880" t="s">
        <v>6525</v>
      </c>
      <c r="AZ4880" t="s">
        <v>6526</v>
      </c>
    </row>
    <row r="4881" spans="1:52" x14ac:dyDescent="0.3">
      <c r="A4881">
        <v>2132361</v>
      </c>
      <c r="B4881" t="s">
        <v>23293</v>
      </c>
      <c r="C4881" t="str">
        <f t="shared" si="560"/>
        <v>7492</v>
      </c>
      <c r="D4881" t="s">
        <v>20169</v>
      </c>
      <c r="E4881" t="str">
        <f>"9400"</f>
        <v>9400</v>
      </c>
      <c r="F4881" t="s">
        <v>6520</v>
      </c>
      <c r="G4881" t="str">
        <f>"17"</f>
        <v>17</v>
      </c>
      <c r="H4881" t="s">
        <v>55</v>
      </c>
      <c r="I4881" t="s">
        <v>56</v>
      </c>
      <c r="J4881" t="s">
        <v>6645</v>
      </c>
      <c r="K4881">
        <v>0</v>
      </c>
      <c r="L4881">
        <v>13068</v>
      </c>
      <c r="M4881">
        <v>0.3</v>
      </c>
      <c r="N4881" t="str">
        <f t="shared" si="558"/>
        <v>0000</v>
      </c>
      <c r="P4881" t="s">
        <v>58</v>
      </c>
      <c r="Q4881" t="s">
        <v>22613</v>
      </c>
      <c r="R4881" t="s">
        <v>82</v>
      </c>
      <c r="T4881" t="s">
        <v>61</v>
      </c>
      <c r="V4881" t="s">
        <v>23294</v>
      </c>
      <c r="W4881">
        <v>50</v>
      </c>
      <c r="X4881">
        <v>50</v>
      </c>
      <c r="Y4881">
        <v>0</v>
      </c>
      <c r="Z4881">
        <v>50</v>
      </c>
      <c r="AA4881">
        <v>50</v>
      </c>
      <c r="AB4881" t="s">
        <v>72</v>
      </c>
      <c r="AC4881" s="1">
        <v>31898</v>
      </c>
      <c r="AD4881">
        <v>7304100</v>
      </c>
      <c r="AE4881">
        <v>739</v>
      </c>
      <c r="AF4881">
        <v>16</v>
      </c>
      <c r="AG4881" t="s">
        <v>103</v>
      </c>
      <c r="AH4881" t="s">
        <v>570</v>
      </c>
      <c r="AR4881">
        <v>0</v>
      </c>
      <c r="AW4881" t="s">
        <v>6523</v>
      </c>
      <c r="AX4881" t="s">
        <v>6524</v>
      </c>
      <c r="AY4881" t="s">
        <v>6525</v>
      </c>
      <c r="AZ4881" t="s">
        <v>6526</v>
      </c>
    </row>
    <row r="4882" spans="1:52" x14ac:dyDescent="0.3">
      <c r="A4882">
        <v>2249307</v>
      </c>
      <c r="B4882" t="s">
        <v>23295</v>
      </c>
      <c r="C4882" t="str">
        <f t="shared" si="560"/>
        <v>7492</v>
      </c>
      <c r="D4882" t="s">
        <v>20169</v>
      </c>
      <c r="E4882" t="str">
        <f>"0100"</f>
        <v>0100</v>
      </c>
      <c r="F4882" t="s">
        <v>54</v>
      </c>
      <c r="G4882" t="str">
        <f>"13"</f>
        <v>13</v>
      </c>
      <c r="H4882" t="s">
        <v>55</v>
      </c>
      <c r="I4882" t="s">
        <v>3086</v>
      </c>
      <c r="J4882" t="s">
        <v>20170</v>
      </c>
      <c r="K4882">
        <v>1</v>
      </c>
      <c r="L4882">
        <v>119996</v>
      </c>
      <c r="M4882">
        <v>2.75</v>
      </c>
      <c r="N4882" t="str">
        <f t="shared" si="558"/>
        <v>0000</v>
      </c>
      <c r="O4882">
        <v>3455</v>
      </c>
      <c r="P4882" t="s">
        <v>72</v>
      </c>
      <c r="Q4882" t="s">
        <v>20262</v>
      </c>
      <c r="R4882" t="s">
        <v>140</v>
      </c>
      <c r="T4882" t="s">
        <v>61</v>
      </c>
      <c r="V4882" t="s">
        <v>23296</v>
      </c>
      <c r="W4882">
        <v>282744</v>
      </c>
      <c r="X4882">
        <v>28100</v>
      </c>
      <c r="Y4882">
        <v>254644</v>
      </c>
      <c r="Z4882">
        <v>282744</v>
      </c>
      <c r="AA4882">
        <v>257744</v>
      </c>
      <c r="AB4882" t="s">
        <v>63</v>
      </c>
      <c r="AC4882" s="1">
        <v>43714</v>
      </c>
      <c r="AD4882">
        <v>335000</v>
      </c>
      <c r="AE4882">
        <v>3005</v>
      </c>
      <c r="AF4882">
        <v>2437</v>
      </c>
      <c r="AG4882" t="s">
        <v>64</v>
      </c>
      <c r="AH4882" t="s">
        <v>76</v>
      </c>
      <c r="AI4882">
        <v>1</v>
      </c>
      <c r="AJ4882">
        <v>2000</v>
      </c>
      <c r="AK4882">
        <v>3</v>
      </c>
      <c r="AL4882">
        <v>2</v>
      </c>
      <c r="AN4882">
        <v>2707</v>
      </c>
      <c r="AO4882">
        <v>32</v>
      </c>
      <c r="AP4882" t="s">
        <v>63</v>
      </c>
      <c r="AQ4882" t="s">
        <v>66</v>
      </c>
      <c r="AR4882">
        <v>3701</v>
      </c>
      <c r="AW4882" t="s">
        <v>23297</v>
      </c>
      <c r="AX4882" t="s">
        <v>23298</v>
      </c>
      <c r="AY4882" t="s">
        <v>23299</v>
      </c>
      <c r="AZ4882" t="s">
        <v>70</v>
      </c>
    </row>
    <row r="4883" spans="1:52" x14ac:dyDescent="0.3">
      <c r="A4883">
        <v>2249315</v>
      </c>
      <c r="B4883" t="s">
        <v>23300</v>
      </c>
      <c r="C4883" t="str">
        <f t="shared" si="560"/>
        <v>7492</v>
      </c>
      <c r="D4883" t="s">
        <v>20169</v>
      </c>
      <c r="E4883" t="str">
        <f>"0000"</f>
        <v>0000</v>
      </c>
      <c r="F4883" t="s">
        <v>108</v>
      </c>
      <c r="G4883" t="str">
        <f>"13"</f>
        <v>13</v>
      </c>
      <c r="H4883" t="s">
        <v>55</v>
      </c>
      <c r="I4883" t="s">
        <v>3086</v>
      </c>
      <c r="J4883" t="s">
        <v>20170</v>
      </c>
      <c r="K4883">
        <v>0</v>
      </c>
      <c r="L4883">
        <v>123467</v>
      </c>
      <c r="M4883">
        <v>2.83</v>
      </c>
      <c r="N4883" t="str">
        <f t="shared" si="558"/>
        <v>0000</v>
      </c>
      <c r="O4883">
        <v>3475</v>
      </c>
      <c r="P4883" t="s">
        <v>72</v>
      </c>
      <c r="Q4883" t="s">
        <v>20262</v>
      </c>
      <c r="R4883" t="s">
        <v>140</v>
      </c>
      <c r="T4883" t="s">
        <v>61</v>
      </c>
      <c r="V4883" t="s">
        <v>23301</v>
      </c>
      <c r="W4883">
        <v>28910</v>
      </c>
      <c r="X4883">
        <v>28910</v>
      </c>
      <c r="Y4883">
        <v>0</v>
      </c>
      <c r="Z4883">
        <v>28910</v>
      </c>
      <c r="AA4883">
        <v>28910</v>
      </c>
      <c r="AB4883" t="s">
        <v>72</v>
      </c>
      <c r="AC4883" s="1">
        <v>44012</v>
      </c>
      <c r="AD4883">
        <v>50000</v>
      </c>
      <c r="AE4883">
        <v>3073</v>
      </c>
      <c r="AF4883">
        <v>1246</v>
      </c>
      <c r="AG4883" t="s">
        <v>103</v>
      </c>
      <c r="AH4883" t="s">
        <v>76</v>
      </c>
      <c r="AR4883">
        <v>0</v>
      </c>
      <c r="AW4883" t="s">
        <v>14575</v>
      </c>
      <c r="AY4883" t="s">
        <v>14577</v>
      </c>
      <c r="AZ4883" t="s">
        <v>70</v>
      </c>
    </row>
    <row r="4884" spans="1:52" x14ac:dyDescent="0.3">
      <c r="A4884">
        <v>2249412</v>
      </c>
      <c r="B4884" t="s">
        <v>23302</v>
      </c>
      <c r="C4884" t="str">
        <f t="shared" si="560"/>
        <v>7492</v>
      </c>
      <c r="D4884" t="s">
        <v>20169</v>
      </c>
      <c r="E4884" t="str">
        <f>"0100"</f>
        <v>0100</v>
      </c>
      <c r="F4884" t="s">
        <v>54</v>
      </c>
      <c r="G4884" t="str">
        <f>"18"</f>
        <v>18</v>
      </c>
      <c r="H4884" t="s">
        <v>55</v>
      </c>
      <c r="I4884" t="s">
        <v>56</v>
      </c>
      <c r="J4884" t="s">
        <v>20170</v>
      </c>
      <c r="K4884">
        <v>1</v>
      </c>
      <c r="L4884">
        <v>267840</v>
      </c>
      <c r="M4884">
        <v>6.15</v>
      </c>
      <c r="N4884" t="str">
        <f t="shared" si="558"/>
        <v>0000</v>
      </c>
      <c r="O4884">
        <v>5530</v>
      </c>
      <c r="P4884" t="s">
        <v>58</v>
      </c>
      <c r="Q4884" t="s">
        <v>20187</v>
      </c>
      <c r="R4884" t="s">
        <v>140</v>
      </c>
      <c r="T4884" t="s">
        <v>61</v>
      </c>
      <c r="V4884" t="s">
        <v>23303</v>
      </c>
      <c r="W4884">
        <v>268708</v>
      </c>
      <c r="X4884">
        <v>79320</v>
      </c>
      <c r="Y4884">
        <v>189388</v>
      </c>
      <c r="Z4884">
        <v>214764</v>
      </c>
      <c r="AA4884">
        <v>189764</v>
      </c>
      <c r="AB4884" t="s">
        <v>63</v>
      </c>
      <c r="AC4884" s="1">
        <v>41821</v>
      </c>
      <c r="AD4884">
        <v>285000</v>
      </c>
      <c r="AE4884">
        <v>2637</v>
      </c>
      <c r="AF4884">
        <v>1858</v>
      </c>
      <c r="AG4884" t="s">
        <v>64</v>
      </c>
      <c r="AH4884" t="s">
        <v>76</v>
      </c>
      <c r="AI4884">
        <v>1</v>
      </c>
      <c r="AJ4884">
        <v>1991</v>
      </c>
      <c r="AK4884">
        <v>3</v>
      </c>
      <c r="AL4884">
        <v>3</v>
      </c>
      <c r="AN4884">
        <v>2046</v>
      </c>
      <c r="AO4884">
        <v>32</v>
      </c>
      <c r="AP4884" t="s">
        <v>63</v>
      </c>
      <c r="AQ4884" t="s">
        <v>66</v>
      </c>
      <c r="AR4884">
        <v>2965</v>
      </c>
      <c r="AW4884" t="s">
        <v>23304</v>
      </c>
      <c r="AX4884" t="s">
        <v>23305</v>
      </c>
      <c r="AY4884" t="s">
        <v>23306</v>
      </c>
      <c r="AZ4884" t="s">
        <v>70</v>
      </c>
    </row>
    <row r="4885" spans="1:52" x14ac:dyDescent="0.3">
      <c r="A4885">
        <v>2249439</v>
      </c>
      <c r="B4885" t="s">
        <v>23307</v>
      </c>
      <c r="C4885" t="str">
        <f t="shared" si="560"/>
        <v>7492</v>
      </c>
      <c r="D4885" t="s">
        <v>20169</v>
      </c>
      <c r="E4885" t="str">
        <f>"0100"</f>
        <v>0100</v>
      </c>
      <c r="F4885" t="s">
        <v>54</v>
      </c>
      <c r="G4885" t="str">
        <f>"18"</f>
        <v>18</v>
      </c>
      <c r="H4885" t="s">
        <v>55</v>
      </c>
      <c r="I4885" t="s">
        <v>56</v>
      </c>
      <c r="J4885" t="s">
        <v>20170</v>
      </c>
      <c r="K4885">
        <v>1</v>
      </c>
      <c r="L4885">
        <v>261751</v>
      </c>
      <c r="M4885">
        <v>6.01</v>
      </c>
      <c r="N4885" t="str">
        <f t="shared" si="558"/>
        <v>0000</v>
      </c>
      <c r="O4885">
        <v>5430</v>
      </c>
      <c r="P4885" t="s">
        <v>58</v>
      </c>
      <c r="Q4885" t="s">
        <v>20187</v>
      </c>
      <c r="R4885" t="s">
        <v>140</v>
      </c>
      <c r="T4885" t="s">
        <v>61</v>
      </c>
      <c r="V4885" t="s">
        <v>23308</v>
      </c>
      <c r="W4885">
        <v>274218</v>
      </c>
      <c r="X4885">
        <v>77520</v>
      </c>
      <c r="Y4885">
        <v>196698</v>
      </c>
      <c r="Z4885">
        <v>181374</v>
      </c>
      <c r="AA4885">
        <v>156374</v>
      </c>
      <c r="AB4885" t="s">
        <v>63</v>
      </c>
      <c r="AC4885" s="1">
        <v>33390</v>
      </c>
      <c r="AD4885">
        <v>29500</v>
      </c>
      <c r="AE4885">
        <v>898</v>
      </c>
      <c r="AF4885">
        <v>36</v>
      </c>
      <c r="AG4885" t="s">
        <v>103</v>
      </c>
      <c r="AH4885" t="s">
        <v>76</v>
      </c>
      <c r="AI4885">
        <v>1</v>
      </c>
      <c r="AJ4885">
        <v>1992</v>
      </c>
      <c r="AK4885">
        <v>3</v>
      </c>
      <c r="AL4885">
        <v>2</v>
      </c>
      <c r="AN4885">
        <v>1884</v>
      </c>
      <c r="AO4885">
        <v>32</v>
      </c>
      <c r="AP4885" t="s">
        <v>63</v>
      </c>
      <c r="AQ4885" t="s">
        <v>66</v>
      </c>
      <c r="AR4885">
        <v>2949</v>
      </c>
      <c r="AW4885" t="s">
        <v>23309</v>
      </c>
      <c r="AX4885" t="s">
        <v>23310</v>
      </c>
      <c r="AY4885" t="s">
        <v>23311</v>
      </c>
      <c r="AZ4885" t="s">
        <v>23312</v>
      </c>
    </row>
    <row r="4886" spans="1:52" x14ac:dyDescent="0.3">
      <c r="A4886">
        <v>2515988</v>
      </c>
      <c r="B4886" t="s">
        <v>23313</v>
      </c>
      <c r="C4886" t="str">
        <f t="shared" si="560"/>
        <v>7492</v>
      </c>
      <c r="D4886" t="s">
        <v>20169</v>
      </c>
      <c r="E4886" t="str">
        <f>"0100"</f>
        <v>0100</v>
      </c>
      <c r="F4886" t="s">
        <v>54</v>
      </c>
      <c r="G4886" t="str">
        <f>"20"</f>
        <v>20</v>
      </c>
      <c r="H4886" t="s">
        <v>55</v>
      </c>
      <c r="I4886" t="s">
        <v>56</v>
      </c>
      <c r="J4886" t="s">
        <v>20170</v>
      </c>
      <c r="K4886">
        <v>1</v>
      </c>
      <c r="L4886">
        <v>110202</v>
      </c>
      <c r="M4886">
        <v>2.5299999999999998</v>
      </c>
      <c r="N4886" t="str">
        <f t="shared" si="558"/>
        <v>0000</v>
      </c>
      <c r="O4886">
        <v>4030</v>
      </c>
      <c r="P4886" t="s">
        <v>58</v>
      </c>
      <c r="Q4886" t="s">
        <v>23188</v>
      </c>
      <c r="R4886" t="s">
        <v>719</v>
      </c>
      <c r="T4886" t="s">
        <v>61</v>
      </c>
      <c r="V4886" t="s">
        <v>23314</v>
      </c>
      <c r="W4886">
        <v>191712</v>
      </c>
      <c r="X4886">
        <v>25800</v>
      </c>
      <c r="Y4886">
        <v>165912</v>
      </c>
      <c r="Z4886">
        <v>163501</v>
      </c>
      <c r="AA4886">
        <v>138501</v>
      </c>
      <c r="AB4886" t="s">
        <v>63</v>
      </c>
      <c r="AC4886" s="1">
        <v>42703</v>
      </c>
      <c r="AD4886">
        <v>235400</v>
      </c>
      <c r="AE4886">
        <v>2796</v>
      </c>
      <c r="AF4886">
        <v>1363</v>
      </c>
      <c r="AG4886" t="s">
        <v>64</v>
      </c>
      <c r="AH4886" t="s">
        <v>76</v>
      </c>
      <c r="AI4886">
        <v>1</v>
      </c>
      <c r="AJ4886">
        <v>1985</v>
      </c>
      <c r="AK4886">
        <v>3</v>
      </c>
      <c r="AL4886">
        <v>2</v>
      </c>
      <c r="AN4886">
        <v>1860</v>
      </c>
      <c r="AO4886">
        <v>59</v>
      </c>
      <c r="AP4886" t="s">
        <v>72</v>
      </c>
      <c r="AQ4886" t="s">
        <v>66</v>
      </c>
      <c r="AR4886">
        <v>2640</v>
      </c>
      <c r="AW4886" t="s">
        <v>23315</v>
      </c>
      <c r="AX4886" t="s">
        <v>23316</v>
      </c>
      <c r="AY4886" t="s">
        <v>23317</v>
      </c>
      <c r="AZ4886" t="s">
        <v>70</v>
      </c>
    </row>
    <row r="4887" spans="1:52" x14ac:dyDescent="0.3">
      <c r="A4887">
        <v>2646519</v>
      </c>
      <c r="B4887" t="s">
        <v>23318</v>
      </c>
      <c r="C4887" t="str">
        <f t="shared" si="560"/>
        <v>7492</v>
      </c>
      <c r="D4887" t="s">
        <v>20169</v>
      </c>
      <c r="E4887" t="str">
        <f>"8000"</f>
        <v>8000</v>
      </c>
      <c r="F4887" t="s">
        <v>2610</v>
      </c>
      <c r="G4887" t="str">
        <f>"19"</f>
        <v>19</v>
      </c>
      <c r="H4887" t="s">
        <v>55</v>
      </c>
      <c r="I4887" t="s">
        <v>56</v>
      </c>
      <c r="J4887" t="s">
        <v>6960</v>
      </c>
      <c r="K4887">
        <v>0</v>
      </c>
      <c r="L4887">
        <v>21882</v>
      </c>
      <c r="M4887">
        <v>0.5</v>
      </c>
      <c r="N4887" t="str">
        <f t="shared" si="558"/>
        <v>0000</v>
      </c>
      <c r="O4887">
        <v>0</v>
      </c>
      <c r="P4887" t="s">
        <v>72</v>
      </c>
      <c r="Q4887" t="s">
        <v>21197</v>
      </c>
      <c r="R4887" t="s">
        <v>88</v>
      </c>
      <c r="T4887" t="s">
        <v>61</v>
      </c>
      <c r="V4887" t="s">
        <v>23319</v>
      </c>
      <c r="W4887">
        <v>50</v>
      </c>
      <c r="X4887">
        <v>50</v>
      </c>
      <c r="Y4887">
        <v>0</v>
      </c>
      <c r="Z4887">
        <v>50</v>
      </c>
      <c r="AA4887">
        <v>50</v>
      </c>
      <c r="AB4887" t="s">
        <v>63</v>
      </c>
      <c r="AC4887" s="1">
        <v>33270</v>
      </c>
      <c r="AD4887">
        <v>68700</v>
      </c>
      <c r="AE4887">
        <v>886</v>
      </c>
      <c r="AF4887">
        <v>2079</v>
      </c>
      <c r="AG4887" t="s">
        <v>103</v>
      </c>
      <c r="AH4887" t="s">
        <v>570</v>
      </c>
      <c r="AR4887">
        <v>0</v>
      </c>
      <c r="AW4887" t="s">
        <v>2613</v>
      </c>
      <c r="AX4887" t="s">
        <v>2614</v>
      </c>
      <c r="AY4887" t="s">
        <v>2615</v>
      </c>
      <c r="AZ4887" t="s">
        <v>2616</v>
      </c>
    </row>
    <row r="4888" spans="1:52" x14ac:dyDescent="0.3">
      <c r="A4888">
        <v>2775858</v>
      </c>
      <c r="B4888" t="s">
        <v>23320</v>
      </c>
      <c r="C4888" t="str">
        <f t="shared" si="560"/>
        <v>7492</v>
      </c>
      <c r="D4888" t="s">
        <v>20169</v>
      </c>
      <c r="E4888" t="str">
        <f>"9400"</f>
        <v>9400</v>
      </c>
      <c r="F4888" t="s">
        <v>6520</v>
      </c>
      <c r="G4888" t="str">
        <f>"24"</f>
        <v>24</v>
      </c>
      <c r="H4888" t="s">
        <v>55</v>
      </c>
      <c r="I4888" t="s">
        <v>3086</v>
      </c>
      <c r="J4888" t="s">
        <v>8117</v>
      </c>
      <c r="K4888">
        <v>0</v>
      </c>
      <c r="L4888">
        <v>319550</v>
      </c>
      <c r="M4888">
        <v>7.34</v>
      </c>
      <c r="N4888" t="str">
        <f>"000X"</f>
        <v>000X</v>
      </c>
      <c r="O4888">
        <v>6501</v>
      </c>
      <c r="P4888" t="s">
        <v>58</v>
      </c>
      <c r="Q4888" t="s">
        <v>23235</v>
      </c>
      <c r="R4888" t="s">
        <v>719</v>
      </c>
      <c r="T4888" t="s">
        <v>61</v>
      </c>
      <c r="V4888" t="s">
        <v>23321</v>
      </c>
      <c r="W4888">
        <v>50</v>
      </c>
      <c r="X4888">
        <v>50</v>
      </c>
      <c r="Y4888">
        <v>0</v>
      </c>
      <c r="Z4888">
        <v>50</v>
      </c>
      <c r="AA4888">
        <v>50</v>
      </c>
      <c r="AB4888" t="s">
        <v>72</v>
      </c>
      <c r="AR4888">
        <v>0</v>
      </c>
      <c r="AW4888" t="s">
        <v>15903</v>
      </c>
      <c r="AY4888" t="s">
        <v>15904</v>
      </c>
      <c r="AZ4888" t="s">
        <v>15905</v>
      </c>
    </row>
    <row r="4889" spans="1:52" x14ac:dyDescent="0.3">
      <c r="A4889">
        <v>2861665</v>
      </c>
      <c r="B4889" t="s">
        <v>23322</v>
      </c>
      <c r="C4889" t="str">
        <f t="shared" si="560"/>
        <v>7492</v>
      </c>
      <c r="D4889" t="s">
        <v>20169</v>
      </c>
      <c r="E4889" t="str">
        <f>"0100"</f>
        <v>0100</v>
      </c>
      <c r="F4889" t="s">
        <v>54</v>
      </c>
      <c r="G4889" t="str">
        <f>"01"</f>
        <v>01</v>
      </c>
      <c r="H4889" t="s">
        <v>55</v>
      </c>
      <c r="I4889" t="s">
        <v>3086</v>
      </c>
      <c r="J4889" t="s">
        <v>20170</v>
      </c>
      <c r="K4889">
        <v>1</v>
      </c>
      <c r="L4889">
        <v>217851</v>
      </c>
      <c r="M4889">
        <v>5</v>
      </c>
      <c r="N4889" t="str">
        <f t="shared" ref="N4889:N4909" si="562">"0000"</f>
        <v>0000</v>
      </c>
      <c r="O4889">
        <v>5129</v>
      </c>
      <c r="P4889" t="s">
        <v>72</v>
      </c>
      <c r="Q4889" t="s">
        <v>23085</v>
      </c>
      <c r="R4889" t="s">
        <v>110</v>
      </c>
      <c r="T4889" t="s">
        <v>61</v>
      </c>
      <c r="V4889" t="s">
        <v>23323</v>
      </c>
      <c r="W4889">
        <v>365650</v>
      </c>
      <c r="X4889">
        <v>64520</v>
      </c>
      <c r="Y4889">
        <v>301130</v>
      </c>
      <c r="Z4889">
        <v>217139</v>
      </c>
      <c r="AA4889">
        <v>192139</v>
      </c>
      <c r="AB4889" t="s">
        <v>63</v>
      </c>
      <c r="AC4889" s="1">
        <v>42408</v>
      </c>
      <c r="AD4889">
        <v>377000</v>
      </c>
      <c r="AE4889">
        <v>2740</v>
      </c>
      <c r="AF4889">
        <v>1000</v>
      </c>
      <c r="AG4889" t="s">
        <v>64</v>
      </c>
      <c r="AH4889" t="s">
        <v>76</v>
      </c>
      <c r="AI4889">
        <v>1</v>
      </c>
      <c r="AJ4889">
        <v>1999</v>
      </c>
      <c r="AK4889">
        <v>3</v>
      </c>
      <c r="AL4889">
        <v>3</v>
      </c>
      <c r="AN4889">
        <v>3386</v>
      </c>
      <c r="AO4889">
        <v>60</v>
      </c>
      <c r="AP4889" t="s">
        <v>72</v>
      </c>
      <c r="AQ4889" t="s">
        <v>66</v>
      </c>
      <c r="AR4889">
        <v>4842</v>
      </c>
      <c r="AW4889" t="s">
        <v>23324</v>
      </c>
      <c r="AY4889" t="s">
        <v>23325</v>
      </c>
      <c r="AZ4889" t="s">
        <v>70</v>
      </c>
    </row>
    <row r="4890" spans="1:52" x14ac:dyDescent="0.3">
      <c r="A4890">
        <v>2861673</v>
      </c>
      <c r="B4890" t="s">
        <v>23326</v>
      </c>
      <c r="C4890" t="str">
        <f t="shared" si="560"/>
        <v>7492</v>
      </c>
      <c r="D4890" t="s">
        <v>20169</v>
      </c>
      <c r="E4890" t="str">
        <f>"0000"</f>
        <v>0000</v>
      </c>
      <c r="F4890" t="s">
        <v>108</v>
      </c>
      <c r="G4890" t="str">
        <f>"01"</f>
        <v>01</v>
      </c>
      <c r="H4890" t="s">
        <v>55</v>
      </c>
      <c r="I4890" t="s">
        <v>3086</v>
      </c>
      <c r="J4890" t="s">
        <v>20170</v>
      </c>
      <c r="K4890">
        <v>0</v>
      </c>
      <c r="L4890">
        <v>222043</v>
      </c>
      <c r="M4890">
        <v>5.0999999999999996</v>
      </c>
      <c r="N4890" t="str">
        <f t="shared" si="562"/>
        <v>0000</v>
      </c>
      <c r="O4890">
        <v>5083</v>
      </c>
      <c r="P4890" t="s">
        <v>72</v>
      </c>
      <c r="Q4890" t="s">
        <v>23085</v>
      </c>
      <c r="R4890" t="s">
        <v>110</v>
      </c>
      <c r="T4890" t="s">
        <v>61</v>
      </c>
      <c r="V4890" t="s">
        <v>23327</v>
      </c>
      <c r="W4890">
        <v>65760</v>
      </c>
      <c r="X4890">
        <v>65760</v>
      </c>
      <c r="Y4890">
        <v>0</v>
      </c>
      <c r="Z4890">
        <v>65760</v>
      </c>
      <c r="AA4890">
        <v>65760</v>
      </c>
      <c r="AB4890" t="s">
        <v>72</v>
      </c>
      <c r="AC4890" s="1">
        <v>36100</v>
      </c>
      <c r="AD4890">
        <v>33000</v>
      </c>
      <c r="AE4890">
        <v>1278</v>
      </c>
      <c r="AF4890">
        <v>2480</v>
      </c>
      <c r="AG4890" t="s">
        <v>103</v>
      </c>
      <c r="AH4890" t="s">
        <v>76</v>
      </c>
      <c r="AR4890">
        <v>0</v>
      </c>
      <c r="AW4890" t="s">
        <v>23328</v>
      </c>
      <c r="AY4890" t="s">
        <v>23329</v>
      </c>
      <c r="AZ4890" t="s">
        <v>23330</v>
      </c>
    </row>
    <row r="4891" spans="1:52" x14ac:dyDescent="0.3">
      <c r="A4891">
        <v>2861819</v>
      </c>
      <c r="B4891" t="s">
        <v>23331</v>
      </c>
      <c r="C4891" t="str">
        <f t="shared" si="560"/>
        <v>7492</v>
      </c>
      <c r="D4891" t="s">
        <v>20169</v>
      </c>
      <c r="E4891" t="str">
        <f>"0100"</f>
        <v>0100</v>
      </c>
      <c r="F4891" t="s">
        <v>54</v>
      </c>
      <c r="G4891" t="str">
        <f>"01"</f>
        <v>01</v>
      </c>
      <c r="H4891" t="s">
        <v>55</v>
      </c>
      <c r="I4891" t="s">
        <v>3086</v>
      </c>
      <c r="J4891" t="s">
        <v>20170</v>
      </c>
      <c r="K4891">
        <v>1</v>
      </c>
      <c r="L4891">
        <v>126144</v>
      </c>
      <c r="M4891">
        <v>2.9</v>
      </c>
      <c r="N4891" t="str">
        <f t="shared" si="562"/>
        <v>0000</v>
      </c>
      <c r="O4891">
        <v>6251</v>
      </c>
      <c r="P4891" t="s">
        <v>58</v>
      </c>
      <c r="Q4891" t="s">
        <v>4555</v>
      </c>
      <c r="R4891" t="s">
        <v>118</v>
      </c>
      <c r="T4891" t="s">
        <v>61</v>
      </c>
      <c r="V4891" t="s">
        <v>23332</v>
      </c>
      <c r="W4891">
        <v>198609</v>
      </c>
      <c r="X4891">
        <v>29540</v>
      </c>
      <c r="Y4891">
        <v>169069</v>
      </c>
      <c r="Z4891">
        <v>157064</v>
      </c>
      <c r="AA4891">
        <v>131564</v>
      </c>
      <c r="AB4891" t="s">
        <v>63</v>
      </c>
      <c r="AC4891" s="1">
        <v>36951</v>
      </c>
      <c r="AD4891">
        <v>22900</v>
      </c>
      <c r="AE4891">
        <v>1419</v>
      </c>
      <c r="AF4891">
        <v>25</v>
      </c>
      <c r="AG4891" t="s">
        <v>103</v>
      </c>
      <c r="AH4891" t="s">
        <v>76</v>
      </c>
      <c r="AI4891">
        <v>1</v>
      </c>
      <c r="AJ4891">
        <v>2002</v>
      </c>
      <c r="AK4891">
        <v>3</v>
      </c>
      <c r="AL4891">
        <v>2</v>
      </c>
      <c r="AN4891">
        <v>1639</v>
      </c>
      <c r="AO4891">
        <v>32</v>
      </c>
      <c r="AP4891" t="s">
        <v>72</v>
      </c>
      <c r="AQ4891" t="s">
        <v>66</v>
      </c>
      <c r="AR4891">
        <v>2656</v>
      </c>
      <c r="AW4891" t="s">
        <v>23333</v>
      </c>
      <c r="AY4891" t="s">
        <v>23334</v>
      </c>
      <c r="AZ4891" t="s">
        <v>70</v>
      </c>
    </row>
    <row r="4892" spans="1:52" x14ac:dyDescent="0.3">
      <c r="A4892">
        <v>2130881</v>
      </c>
      <c r="B4892" t="s">
        <v>23335</v>
      </c>
      <c r="C4892" t="str">
        <f t="shared" si="560"/>
        <v>7492</v>
      </c>
      <c r="D4892" t="s">
        <v>20169</v>
      </c>
      <c r="E4892" t="str">
        <f>"0000"</f>
        <v>0000</v>
      </c>
      <c r="F4892" t="s">
        <v>108</v>
      </c>
      <c r="G4892" t="str">
        <f>"17"</f>
        <v>17</v>
      </c>
      <c r="H4892" t="s">
        <v>55</v>
      </c>
      <c r="I4892" t="s">
        <v>56</v>
      </c>
      <c r="J4892" t="s">
        <v>20170</v>
      </c>
      <c r="K4892">
        <v>0</v>
      </c>
      <c r="L4892">
        <v>191094</v>
      </c>
      <c r="M4892">
        <v>4.3899999999999997</v>
      </c>
      <c r="N4892" t="str">
        <f t="shared" si="562"/>
        <v>0000</v>
      </c>
      <c r="O4892">
        <v>4053</v>
      </c>
      <c r="P4892" t="s">
        <v>58</v>
      </c>
      <c r="Q4892" t="s">
        <v>22774</v>
      </c>
      <c r="R4892" t="s">
        <v>719</v>
      </c>
      <c r="T4892" t="s">
        <v>61</v>
      </c>
      <c r="V4892" t="s">
        <v>23336</v>
      </c>
      <c r="W4892">
        <v>44750</v>
      </c>
      <c r="X4892">
        <v>44750</v>
      </c>
      <c r="Y4892">
        <v>0</v>
      </c>
      <c r="Z4892">
        <v>44750</v>
      </c>
      <c r="AA4892">
        <v>44750</v>
      </c>
      <c r="AB4892" t="s">
        <v>72</v>
      </c>
      <c r="AC4892" s="1">
        <v>44056</v>
      </c>
      <c r="AD4892">
        <v>100000</v>
      </c>
      <c r="AE4892">
        <v>3085</v>
      </c>
      <c r="AF4892">
        <v>1259</v>
      </c>
      <c r="AG4892" t="s">
        <v>103</v>
      </c>
      <c r="AH4892" t="s">
        <v>76</v>
      </c>
      <c r="AR4892">
        <v>0</v>
      </c>
      <c r="AW4892" t="s">
        <v>2088</v>
      </c>
      <c r="AX4892" t="s">
        <v>23337</v>
      </c>
      <c r="AY4892" t="s">
        <v>2090</v>
      </c>
      <c r="AZ4892" t="s">
        <v>70</v>
      </c>
    </row>
    <row r="4893" spans="1:52" x14ac:dyDescent="0.3">
      <c r="A4893">
        <v>2132302</v>
      </c>
      <c r="B4893" t="s">
        <v>23338</v>
      </c>
      <c r="C4893" t="str">
        <f t="shared" si="560"/>
        <v>7492</v>
      </c>
      <c r="D4893" t="s">
        <v>20169</v>
      </c>
      <c r="E4893" t="str">
        <f>"8000"</f>
        <v>8000</v>
      </c>
      <c r="F4893" t="s">
        <v>2610</v>
      </c>
      <c r="G4893" t="str">
        <f>"19"</f>
        <v>19</v>
      </c>
      <c r="H4893" t="s">
        <v>55</v>
      </c>
      <c r="I4893" t="s">
        <v>56</v>
      </c>
      <c r="J4893" t="s">
        <v>20170</v>
      </c>
      <c r="K4893">
        <v>0</v>
      </c>
      <c r="L4893">
        <v>207373</v>
      </c>
      <c r="M4893">
        <v>4.76</v>
      </c>
      <c r="N4893" t="str">
        <f t="shared" si="562"/>
        <v>0000</v>
      </c>
      <c r="O4893">
        <v>5352</v>
      </c>
      <c r="P4893" t="s">
        <v>58</v>
      </c>
      <c r="Q4893" t="s">
        <v>21653</v>
      </c>
      <c r="R4893" t="s">
        <v>140</v>
      </c>
      <c r="T4893" t="s">
        <v>61</v>
      </c>
      <c r="V4893" t="s">
        <v>23339</v>
      </c>
      <c r="W4893">
        <v>48560</v>
      </c>
      <c r="X4893">
        <v>48560</v>
      </c>
      <c r="Y4893">
        <v>0</v>
      </c>
      <c r="Z4893">
        <v>48560</v>
      </c>
      <c r="AA4893">
        <v>48560</v>
      </c>
      <c r="AB4893" t="s">
        <v>63</v>
      </c>
      <c r="AC4893" s="1">
        <v>37956</v>
      </c>
      <c r="AD4893">
        <v>16058400</v>
      </c>
      <c r="AE4893">
        <v>1670</v>
      </c>
      <c r="AF4893">
        <v>740</v>
      </c>
      <c r="AG4893" t="s">
        <v>64</v>
      </c>
      <c r="AH4893" t="s">
        <v>570</v>
      </c>
      <c r="AR4893">
        <v>0</v>
      </c>
      <c r="AW4893" t="s">
        <v>2613</v>
      </c>
      <c r="AX4893" t="s">
        <v>19052</v>
      </c>
      <c r="AY4893" t="s">
        <v>2615</v>
      </c>
      <c r="AZ4893" t="s">
        <v>2616</v>
      </c>
    </row>
    <row r="4894" spans="1:52" x14ac:dyDescent="0.3">
      <c r="A4894">
        <v>2249285</v>
      </c>
      <c r="B4894" t="s">
        <v>23340</v>
      </c>
      <c r="C4894" t="str">
        <f t="shared" si="560"/>
        <v>7492</v>
      </c>
      <c r="D4894" t="s">
        <v>20169</v>
      </c>
      <c r="E4894" t="str">
        <f>"0000"</f>
        <v>0000</v>
      </c>
      <c r="F4894" t="s">
        <v>108</v>
      </c>
      <c r="G4894" t="str">
        <f>"12"</f>
        <v>12</v>
      </c>
      <c r="H4894" t="s">
        <v>55</v>
      </c>
      <c r="I4894" t="s">
        <v>3086</v>
      </c>
      <c r="J4894" t="s">
        <v>20170</v>
      </c>
      <c r="K4894">
        <v>0</v>
      </c>
      <c r="L4894">
        <v>187074</v>
      </c>
      <c r="M4894">
        <v>4.29</v>
      </c>
      <c r="N4894" t="str">
        <f t="shared" si="562"/>
        <v>0000</v>
      </c>
      <c r="O4894">
        <v>6301</v>
      </c>
      <c r="P4894" t="s">
        <v>58</v>
      </c>
      <c r="Q4894" t="s">
        <v>20609</v>
      </c>
      <c r="R4894" t="s">
        <v>82</v>
      </c>
      <c r="T4894" t="s">
        <v>61</v>
      </c>
      <c r="V4894" t="s">
        <v>23341</v>
      </c>
      <c r="W4894">
        <v>43800</v>
      </c>
      <c r="X4894">
        <v>43800</v>
      </c>
      <c r="Y4894">
        <v>0</v>
      </c>
      <c r="Z4894">
        <v>43800</v>
      </c>
      <c r="AA4894">
        <v>43800</v>
      </c>
      <c r="AB4894" t="s">
        <v>72</v>
      </c>
      <c r="AC4894" s="1">
        <v>43902</v>
      </c>
      <c r="AD4894">
        <v>62000</v>
      </c>
      <c r="AE4894">
        <v>3046</v>
      </c>
      <c r="AF4894">
        <v>2323</v>
      </c>
      <c r="AG4894" t="s">
        <v>103</v>
      </c>
      <c r="AH4894" t="s">
        <v>76</v>
      </c>
      <c r="AR4894">
        <v>0</v>
      </c>
      <c r="AW4894" t="s">
        <v>23342</v>
      </c>
      <c r="AX4894" t="s">
        <v>23343</v>
      </c>
      <c r="AY4894" t="s">
        <v>23344</v>
      </c>
      <c r="AZ4894" t="s">
        <v>23345</v>
      </c>
    </row>
    <row r="4895" spans="1:52" x14ac:dyDescent="0.3">
      <c r="A4895">
        <v>2249293</v>
      </c>
      <c r="B4895" t="s">
        <v>23346</v>
      </c>
      <c r="C4895" t="str">
        <f t="shared" si="560"/>
        <v>7492</v>
      </c>
      <c r="D4895" t="s">
        <v>20169</v>
      </c>
      <c r="E4895" t="str">
        <f>"0100"</f>
        <v>0100</v>
      </c>
      <c r="F4895" t="s">
        <v>54</v>
      </c>
      <c r="G4895" t="str">
        <f>"12"</f>
        <v>12</v>
      </c>
      <c r="H4895" t="s">
        <v>55</v>
      </c>
      <c r="I4895" t="s">
        <v>3086</v>
      </c>
      <c r="J4895" t="s">
        <v>20170</v>
      </c>
      <c r="K4895">
        <v>1</v>
      </c>
      <c r="L4895">
        <v>171744</v>
      </c>
      <c r="M4895">
        <v>3.94</v>
      </c>
      <c r="N4895" t="str">
        <f t="shared" si="562"/>
        <v>0000</v>
      </c>
      <c r="O4895">
        <v>6373</v>
      </c>
      <c r="P4895" t="s">
        <v>58</v>
      </c>
      <c r="Q4895" t="s">
        <v>20609</v>
      </c>
      <c r="R4895" t="s">
        <v>82</v>
      </c>
      <c r="T4895" t="s">
        <v>61</v>
      </c>
      <c r="V4895" t="s">
        <v>23347</v>
      </c>
      <c r="W4895">
        <v>324990</v>
      </c>
      <c r="X4895">
        <v>40220</v>
      </c>
      <c r="Y4895">
        <v>284770</v>
      </c>
      <c r="Z4895">
        <v>275320</v>
      </c>
      <c r="AA4895">
        <v>250320</v>
      </c>
      <c r="AB4895" t="s">
        <v>63</v>
      </c>
      <c r="AC4895" s="1">
        <v>44034</v>
      </c>
      <c r="AD4895">
        <v>440000</v>
      </c>
      <c r="AE4895">
        <v>3077</v>
      </c>
      <c r="AF4895">
        <v>1208</v>
      </c>
      <c r="AG4895" t="s">
        <v>64</v>
      </c>
      <c r="AH4895" t="s">
        <v>76</v>
      </c>
      <c r="AI4895">
        <v>1</v>
      </c>
      <c r="AJ4895">
        <v>2006</v>
      </c>
      <c r="AK4895">
        <v>3</v>
      </c>
      <c r="AL4895">
        <v>2</v>
      </c>
      <c r="AM4895">
        <v>1</v>
      </c>
      <c r="AN4895">
        <v>2583</v>
      </c>
      <c r="AO4895">
        <v>32</v>
      </c>
      <c r="AP4895" t="s">
        <v>63</v>
      </c>
      <c r="AQ4895" t="s">
        <v>66</v>
      </c>
      <c r="AR4895">
        <v>4031</v>
      </c>
      <c r="AW4895" t="s">
        <v>23348</v>
      </c>
      <c r="AY4895" t="s">
        <v>23349</v>
      </c>
      <c r="AZ4895" t="s">
        <v>70</v>
      </c>
    </row>
    <row r="4896" spans="1:52" x14ac:dyDescent="0.3">
      <c r="A4896">
        <v>2249323</v>
      </c>
      <c r="B4896" t="s">
        <v>23350</v>
      </c>
      <c r="C4896" t="str">
        <f t="shared" si="560"/>
        <v>7492</v>
      </c>
      <c r="D4896" t="s">
        <v>20169</v>
      </c>
      <c r="E4896" t="str">
        <f>"0000"</f>
        <v>0000</v>
      </c>
      <c r="F4896" t="s">
        <v>108</v>
      </c>
      <c r="G4896" t="str">
        <f>"18"</f>
        <v>18</v>
      </c>
      <c r="H4896" t="s">
        <v>55</v>
      </c>
      <c r="I4896" t="s">
        <v>56</v>
      </c>
      <c r="J4896" t="s">
        <v>20170</v>
      </c>
      <c r="K4896">
        <v>0</v>
      </c>
      <c r="L4896">
        <v>261372</v>
      </c>
      <c r="M4896">
        <v>6</v>
      </c>
      <c r="N4896" t="str">
        <f t="shared" si="562"/>
        <v>0000</v>
      </c>
      <c r="O4896">
        <v>5317</v>
      </c>
      <c r="P4896" t="s">
        <v>58</v>
      </c>
      <c r="Q4896" t="s">
        <v>20182</v>
      </c>
      <c r="R4896" t="s">
        <v>140</v>
      </c>
      <c r="T4896" t="s">
        <v>61</v>
      </c>
      <c r="V4896" t="s">
        <v>23351</v>
      </c>
      <c r="W4896">
        <v>77400</v>
      </c>
      <c r="X4896">
        <v>77400</v>
      </c>
      <c r="Y4896">
        <v>0</v>
      </c>
      <c r="Z4896">
        <v>77400</v>
      </c>
      <c r="AA4896">
        <v>77400</v>
      </c>
      <c r="AB4896" t="s">
        <v>72</v>
      </c>
      <c r="AC4896" s="1">
        <v>38412</v>
      </c>
      <c r="AD4896">
        <v>175000</v>
      </c>
      <c r="AE4896">
        <v>1827</v>
      </c>
      <c r="AF4896">
        <v>424</v>
      </c>
      <c r="AG4896" t="s">
        <v>103</v>
      </c>
      <c r="AH4896" t="s">
        <v>76</v>
      </c>
      <c r="AR4896">
        <v>0</v>
      </c>
      <c r="AW4896" t="s">
        <v>23352</v>
      </c>
      <c r="AX4896" t="s">
        <v>23113</v>
      </c>
      <c r="AY4896" t="s">
        <v>22276</v>
      </c>
      <c r="AZ4896" t="s">
        <v>22277</v>
      </c>
    </row>
    <row r="4897" spans="1:52" x14ac:dyDescent="0.3">
      <c r="A4897">
        <v>2249358</v>
      </c>
      <c r="B4897" t="s">
        <v>23353</v>
      </c>
      <c r="C4897" t="str">
        <f t="shared" si="560"/>
        <v>7492</v>
      </c>
      <c r="D4897" t="s">
        <v>20169</v>
      </c>
      <c r="E4897" t="str">
        <f>"0100"</f>
        <v>0100</v>
      </c>
      <c r="F4897" t="s">
        <v>54</v>
      </c>
      <c r="G4897" t="str">
        <f>"18"</f>
        <v>18</v>
      </c>
      <c r="H4897" t="s">
        <v>55</v>
      </c>
      <c r="I4897" t="s">
        <v>56</v>
      </c>
      <c r="J4897" t="s">
        <v>20170</v>
      </c>
      <c r="K4897">
        <v>1</v>
      </c>
      <c r="L4897">
        <v>260002</v>
      </c>
      <c r="M4897">
        <v>5.97</v>
      </c>
      <c r="N4897" t="str">
        <f t="shared" si="562"/>
        <v>0000</v>
      </c>
      <c r="O4897">
        <v>3591</v>
      </c>
      <c r="P4897" t="s">
        <v>72</v>
      </c>
      <c r="Q4897" t="s">
        <v>20354</v>
      </c>
      <c r="R4897" t="s">
        <v>110</v>
      </c>
      <c r="T4897" t="s">
        <v>61</v>
      </c>
      <c r="V4897" t="s">
        <v>23354</v>
      </c>
      <c r="W4897">
        <v>885750</v>
      </c>
      <c r="X4897">
        <v>77000</v>
      </c>
      <c r="Y4897">
        <v>808750</v>
      </c>
      <c r="Z4897">
        <v>726587</v>
      </c>
      <c r="AA4897">
        <v>701587</v>
      </c>
      <c r="AB4897" t="s">
        <v>63</v>
      </c>
      <c r="AC4897" s="1">
        <v>36923</v>
      </c>
      <c r="AD4897">
        <v>49000</v>
      </c>
      <c r="AE4897">
        <v>1409</v>
      </c>
      <c r="AF4897">
        <v>1802</v>
      </c>
      <c r="AG4897" t="s">
        <v>103</v>
      </c>
      <c r="AH4897" t="s">
        <v>76</v>
      </c>
      <c r="AI4897">
        <v>2</v>
      </c>
      <c r="AJ4897">
        <v>2007</v>
      </c>
      <c r="AK4897">
        <v>3</v>
      </c>
      <c r="AL4897">
        <v>3</v>
      </c>
      <c r="AM4897">
        <v>1</v>
      </c>
      <c r="AN4897">
        <v>3530</v>
      </c>
      <c r="AO4897">
        <v>32</v>
      </c>
      <c r="AP4897" t="s">
        <v>72</v>
      </c>
      <c r="AQ4897" t="s">
        <v>66</v>
      </c>
      <c r="AR4897">
        <v>4154</v>
      </c>
      <c r="AW4897" t="s">
        <v>23355</v>
      </c>
      <c r="AX4897" t="s">
        <v>23356</v>
      </c>
      <c r="AY4897" t="s">
        <v>23357</v>
      </c>
      <c r="AZ4897" t="s">
        <v>70</v>
      </c>
    </row>
    <row r="4898" spans="1:52" x14ac:dyDescent="0.3">
      <c r="A4898">
        <v>2330848</v>
      </c>
      <c r="B4898" t="s">
        <v>23358</v>
      </c>
      <c r="C4898" t="str">
        <f t="shared" si="560"/>
        <v>7492</v>
      </c>
      <c r="D4898" t="s">
        <v>20169</v>
      </c>
      <c r="E4898" t="str">
        <f>"0100"</f>
        <v>0100</v>
      </c>
      <c r="F4898" t="s">
        <v>54</v>
      </c>
      <c r="G4898" t="str">
        <f>"20"</f>
        <v>20</v>
      </c>
      <c r="H4898" t="s">
        <v>55</v>
      </c>
      <c r="I4898" t="s">
        <v>56</v>
      </c>
      <c r="J4898" t="s">
        <v>20170</v>
      </c>
      <c r="K4898">
        <v>1</v>
      </c>
      <c r="L4898">
        <v>220057</v>
      </c>
      <c r="M4898">
        <v>5.05</v>
      </c>
      <c r="N4898" t="str">
        <f t="shared" si="562"/>
        <v>0000</v>
      </c>
      <c r="O4898">
        <v>4096</v>
      </c>
      <c r="P4898" t="s">
        <v>58</v>
      </c>
      <c r="Q4898" t="s">
        <v>23188</v>
      </c>
      <c r="R4898" t="s">
        <v>719</v>
      </c>
      <c r="T4898" t="s">
        <v>61</v>
      </c>
      <c r="V4898" t="s">
        <v>23359</v>
      </c>
      <c r="W4898">
        <v>287486</v>
      </c>
      <c r="X4898">
        <v>65170</v>
      </c>
      <c r="Y4898">
        <v>222316</v>
      </c>
      <c r="Z4898">
        <v>287486</v>
      </c>
      <c r="AA4898">
        <v>287486</v>
      </c>
      <c r="AB4898" t="s">
        <v>72</v>
      </c>
      <c r="AC4898" s="1">
        <v>38596</v>
      </c>
      <c r="AD4898">
        <v>400000</v>
      </c>
      <c r="AE4898">
        <v>1919</v>
      </c>
      <c r="AF4898">
        <v>1603</v>
      </c>
      <c r="AG4898" t="s">
        <v>64</v>
      </c>
      <c r="AH4898" t="s">
        <v>76</v>
      </c>
      <c r="AI4898">
        <v>1</v>
      </c>
      <c r="AJ4898">
        <v>2005</v>
      </c>
      <c r="AK4898">
        <v>2</v>
      </c>
      <c r="AL4898">
        <v>2</v>
      </c>
      <c r="AM4898">
        <v>1</v>
      </c>
      <c r="AN4898">
        <v>1935</v>
      </c>
      <c r="AO4898">
        <v>32</v>
      </c>
      <c r="AP4898" t="s">
        <v>63</v>
      </c>
      <c r="AQ4898" t="s">
        <v>66</v>
      </c>
      <c r="AR4898">
        <v>3008</v>
      </c>
      <c r="AW4898" t="s">
        <v>23360</v>
      </c>
      <c r="AX4898" t="s">
        <v>23361</v>
      </c>
      <c r="AY4898" t="s">
        <v>23362</v>
      </c>
      <c r="AZ4898" t="s">
        <v>425</v>
      </c>
    </row>
    <row r="4899" spans="1:52" x14ac:dyDescent="0.3">
      <c r="A4899">
        <v>2846577</v>
      </c>
      <c r="B4899" t="s">
        <v>23363</v>
      </c>
      <c r="C4899" t="str">
        <f t="shared" si="560"/>
        <v>7492</v>
      </c>
      <c r="D4899" t="s">
        <v>20169</v>
      </c>
      <c r="E4899" t="str">
        <f>"8000"</f>
        <v>8000</v>
      </c>
      <c r="F4899" t="s">
        <v>2610</v>
      </c>
      <c r="G4899" t="str">
        <f>"19"</f>
        <v>19</v>
      </c>
      <c r="H4899" t="s">
        <v>55</v>
      </c>
      <c r="I4899" t="s">
        <v>56</v>
      </c>
      <c r="J4899" t="s">
        <v>6960</v>
      </c>
      <c r="K4899">
        <v>0</v>
      </c>
      <c r="L4899">
        <v>109805</v>
      </c>
      <c r="M4899">
        <v>2.52</v>
      </c>
      <c r="N4899" t="str">
        <f t="shared" si="562"/>
        <v>0000</v>
      </c>
      <c r="O4899">
        <v>2101</v>
      </c>
      <c r="P4899" t="s">
        <v>72</v>
      </c>
      <c r="Q4899" t="s">
        <v>21197</v>
      </c>
      <c r="R4899" t="s">
        <v>88</v>
      </c>
      <c r="T4899" t="s">
        <v>61</v>
      </c>
      <c r="V4899" t="s">
        <v>23364</v>
      </c>
      <c r="W4899">
        <v>50</v>
      </c>
      <c r="X4899">
        <v>50</v>
      </c>
      <c r="Y4899">
        <v>0</v>
      </c>
      <c r="Z4899">
        <v>50</v>
      </c>
      <c r="AA4899">
        <v>50</v>
      </c>
      <c r="AB4899" t="s">
        <v>63</v>
      </c>
      <c r="AC4899" s="1">
        <v>39022</v>
      </c>
      <c r="AD4899">
        <v>151400</v>
      </c>
      <c r="AE4899">
        <v>2078</v>
      </c>
      <c r="AF4899">
        <v>1064</v>
      </c>
      <c r="AG4899" t="s">
        <v>103</v>
      </c>
      <c r="AH4899" t="s">
        <v>221</v>
      </c>
      <c r="AR4899">
        <v>0</v>
      </c>
      <c r="AW4899" t="s">
        <v>2613</v>
      </c>
      <c r="AX4899" t="s">
        <v>2614</v>
      </c>
      <c r="AY4899" t="s">
        <v>2615</v>
      </c>
      <c r="AZ4899" t="s">
        <v>2616</v>
      </c>
    </row>
    <row r="4900" spans="1:52" x14ac:dyDescent="0.3">
      <c r="A4900">
        <v>2861711</v>
      </c>
      <c r="B4900" t="s">
        <v>23365</v>
      </c>
      <c r="C4900" t="str">
        <f t="shared" si="560"/>
        <v>7492</v>
      </c>
      <c r="D4900" t="s">
        <v>20169</v>
      </c>
      <c r="E4900" t="str">
        <f>"0100"</f>
        <v>0100</v>
      </c>
      <c r="F4900" t="s">
        <v>54</v>
      </c>
      <c r="G4900" t="str">
        <f>"01"</f>
        <v>01</v>
      </c>
      <c r="H4900" t="s">
        <v>55</v>
      </c>
      <c r="I4900" t="s">
        <v>3086</v>
      </c>
      <c r="J4900" t="s">
        <v>20170</v>
      </c>
      <c r="K4900">
        <v>1</v>
      </c>
      <c r="L4900">
        <v>87184</v>
      </c>
      <c r="M4900">
        <v>2</v>
      </c>
      <c r="N4900" t="str">
        <f t="shared" si="562"/>
        <v>0000</v>
      </c>
      <c r="O4900">
        <v>6262</v>
      </c>
      <c r="P4900" t="s">
        <v>58</v>
      </c>
      <c r="Q4900" t="s">
        <v>4555</v>
      </c>
      <c r="R4900" t="s">
        <v>118</v>
      </c>
      <c r="T4900" t="s">
        <v>61</v>
      </c>
      <c r="V4900" t="s">
        <v>23366</v>
      </c>
      <c r="W4900">
        <v>223692</v>
      </c>
      <c r="X4900">
        <v>20420</v>
      </c>
      <c r="Y4900">
        <v>203272</v>
      </c>
      <c r="Z4900">
        <v>181270</v>
      </c>
      <c r="AA4900">
        <v>156270</v>
      </c>
      <c r="AB4900" t="s">
        <v>63</v>
      </c>
      <c r="AC4900" s="1">
        <v>37316</v>
      </c>
      <c r="AD4900">
        <v>17900</v>
      </c>
      <c r="AE4900">
        <v>1493</v>
      </c>
      <c r="AF4900">
        <v>479</v>
      </c>
      <c r="AG4900" t="s">
        <v>103</v>
      </c>
      <c r="AH4900" t="s">
        <v>76</v>
      </c>
      <c r="AI4900">
        <v>1</v>
      </c>
      <c r="AJ4900">
        <v>2004</v>
      </c>
      <c r="AK4900">
        <v>3</v>
      </c>
      <c r="AL4900">
        <v>2</v>
      </c>
      <c r="AN4900">
        <v>1991</v>
      </c>
      <c r="AO4900">
        <v>32</v>
      </c>
      <c r="AP4900" t="s">
        <v>63</v>
      </c>
      <c r="AQ4900" t="s">
        <v>66</v>
      </c>
      <c r="AR4900">
        <v>2989</v>
      </c>
      <c r="AW4900" t="s">
        <v>23367</v>
      </c>
      <c r="AX4900" t="s">
        <v>23368</v>
      </c>
      <c r="AY4900" t="s">
        <v>23369</v>
      </c>
      <c r="AZ4900" t="s">
        <v>70</v>
      </c>
    </row>
    <row r="4901" spans="1:52" x14ac:dyDescent="0.3">
      <c r="A4901">
        <v>2861878</v>
      </c>
      <c r="B4901" t="s">
        <v>23370</v>
      </c>
      <c r="C4901" t="str">
        <f t="shared" si="560"/>
        <v>7492</v>
      </c>
      <c r="D4901" t="s">
        <v>20169</v>
      </c>
      <c r="E4901" t="str">
        <f>"0000"</f>
        <v>0000</v>
      </c>
      <c r="F4901" t="s">
        <v>108</v>
      </c>
      <c r="G4901" t="str">
        <f>"01"</f>
        <v>01</v>
      </c>
      <c r="H4901" t="s">
        <v>55</v>
      </c>
      <c r="I4901" t="s">
        <v>3086</v>
      </c>
      <c r="J4901" t="s">
        <v>20170</v>
      </c>
      <c r="K4901">
        <v>0</v>
      </c>
      <c r="L4901">
        <v>217748</v>
      </c>
      <c r="M4901">
        <v>5</v>
      </c>
      <c r="N4901" t="str">
        <f t="shared" si="562"/>
        <v>0000</v>
      </c>
      <c r="O4901">
        <v>5407</v>
      </c>
      <c r="P4901" t="s">
        <v>72</v>
      </c>
      <c r="Q4901" t="s">
        <v>20229</v>
      </c>
      <c r="R4901" t="s">
        <v>74</v>
      </c>
      <c r="T4901" t="s">
        <v>61</v>
      </c>
      <c r="V4901" t="s">
        <v>23371</v>
      </c>
      <c r="W4901">
        <v>64480</v>
      </c>
      <c r="X4901">
        <v>64480</v>
      </c>
      <c r="Y4901">
        <v>0</v>
      </c>
      <c r="Z4901">
        <v>64480</v>
      </c>
      <c r="AA4901">
        <v>64480</v>
      </c>
      <c r="AB4901" t="s">
        <v>72</v>
      </c>
      <c r="AC4901" s="1">
        <v>44042</v>
      </c>
      <c r="AD4901">
        <v>95000</v>
      </c>
      <c r="AE4901">
        <v>3082</v>
      </c>
      <c r="AF4901">
        <v>196</v>
      </c>
      <c r="AG4901" t="s">
        <v>103</v>
      </c>
      <c r="AH4901" t="s">
        <v>76</v>
      </c>
      <c r="AR4901">
        <v>0</v>
      </c>
      <c r="AW4901" t="s">
        <v>23372</v>
      </c>
      <c r="AX4901" t="s">
        <v>13358</v>
      </c>
      <c r="AY4901" t="s">
        <v>23373</v>
      </c>
      <c r="AZ4901" t="s">
        <v>3154</v>
      </c>
    </row>
    <row r="4902" spans="1:52" x14ac:dyDescent="0.3">
      <c r="A4902">
        <v>2130849</v>
      </c>
      <c r="B4902" t="s">
        <v>23374</v>
      </c>
      <c r="C4902" t="str">
        <f t="shared" si="560"/>
        <v>7492</v>
      </c>
      <c r="D4902" t="s">
        <v>20169</v>
      </c>
      <c r="E4902" t="str">
        <f>"0000"</f>
        <v>0000</v>
      </c>
      <c r="F4902" t="s">
        <v>108</v>
      </c>
      <c r="G4902" t="str">
        <f>"17"</f>
        <v>17</v>
      </c>
      <c r="H4902" t="s">
        <v>55</v>
      </c>
      <c r="I4902" t="s">
        <v>56</v>
      </c>
      <c r="J4902" t="s">
        <v>20170</v>
      </c>
      <c r="K4902">
        <v>0</v>
      </c>
      <c r="L4902">
        <v>244803</v>
      </c>
      <c r="M4902">
        <v>5.62</v>
      </c>
      <c r="N4902" t="str">
        <f t="shared" si="562"/>
        <v>0000</v>
      </c>
      <c r="O4902">
        <v>4109</v>
      </c>
      <c r="P4902" t="s">
        <v>58</v>
      </c>
      <c r="Q4902" t="s">
        <v>20187</v>
      </c>
      <c r="R4902" t="s">
        <v>140</v>
      </c>
      <c r="T4902" t="s">
        <v>61</v>
      </c>
      <c r="V4902" t="s">
        <v>23375</v>
      </c>
      <c r="W4902">
        <v>72500</v>
      </c>
      <c r="X4902">
        <v>72500</v>
      </c>
      <c r="Y4902">
        <v>0</v>
      </c>
      <c r="Z4902">
        <v>72500</v>
      </c>
      <c r="AA4902">
        <v>72500</v>
      </c>
      <c r="AB4902" t="s">
        <v>72</v>
      </c>
      <c r="AC4902" s="1">
        <v>43663</v>
      </c>
      <c r="AD4902">
        <v>112000</v>
      </c>
      <c r="AE4902">
        <v>2990</v>
      </c>
      <c r="AF4902">
        <v>2427</v>
      </c>
      <c r="AG4902" t="s">
        <v>103</v>
      </c>
      <c r="AH4902" t="s">
        <v>76</v>
      </c>
      <c r="AR4902">
        <v>0</v>
      </c>
      <c r="AW4902" t="s">
        <v>22953</v>
      </c>
      <c r="AY4902" t="s">
        <v>23141</v>
      </c>
      <c r="AZ4902" t="s">
        <v>6383</v>
      </c>
    </row>
    <row r="4903" spans="1:52" x14ac:dyDescent="0.3">
      <c r="A4903">
        <v>2131411</v>
      </c>
      <c r="B4903" t="s">
        <v>23376</v>
      </c>
      <c r="C4903" t="str">
        <f t="shared" si="560"/>
        <v>7492</v>
      </c>
      <c r="D4903" t="s">
        <v>20169</v>
      </c>
      <c r="E4903" t="str">
        <f>"9400"</f>
        <v>9400</v>
      </c>
      <c r="F4903" t="s">
        <v>6520</v>
      </c>
      <c r="G4903" t="str">
        <f>"12"</f>
        <v>12</v>
      </c>
      <c r="H4903" t="s">
        <v>55</v>
      </c>
      <c r="I4903" t="s">
        <v>3086</v>
      </c>
      <c r="J4903" t="s">
        <v>6521</v>
      </c>
      <c r="K4903">
        <v>0</v>
      </c>
      <c r="L4903">
        <v>30059</v>
      </c>
      <c r="M4903">
        <v>0.69</v>
      </c>
      <c r="N4903" t="str">
        <f t="shared" si="562"/>
        <v>0000</v>
      </c>
      <c r="P4903" t="s">
        <v>58</v>
      </c>
      <c r="Q4903" t="s">
        <v>23377</v>
      </c>
      <c r="T4903" t="s">
        <v>61</v>
      </c>
      <c r="V4903" t="s">
        <v>23378</v>
      </c>
      <c r="W4903">
        <v>50</v>
      </c>
      <c r="X4903">
        <v>50</v>
      </c>
      <c r="Y4903">
        <v>0</v>
      </c>
      <c r="Z4903">
        <v>50</v>
      </c>
      <c r="AA4903">
        <v>50</v>
      </c>
      <c r="AB4903" t="s">
        <v>72</v>
      </c>
      <c r="AC4903" s="1">
        <v>31898</v>
      </c>
      <c r="AD4903">
        <v>7304100</v>
      </c>
      <c r="AE4903">
        <v>739</v>
      </c>
      <c r="AF4903">
        <v>16</v>
      </c>
      <c r="AG4903" t="s">
        <v>103</v>
      </c>
      <c r="AH4903" t="s">
        <v>570</v>
      </c>
      <c r="AR4903">
        <v>0</v>
      </c>
      <c r="AW4903" t="s">
        <v>6523</v>
      </c>
      <c r="AX4903" t="s">
        <v>6524</v>
      </c>
      <c r="AY4903" t="s">
        <v>6525</v>
      </c>
      <c r="AZ4903" t="s">
        <v>6526</v>
      </c>
    </row>
    <row r="4904" spans="1:52" x14ac:dyDescent="0.3">
      <c r="A4904">
        <v>2131748</v>
      </c>
      <c r="B4904" t="s">
        <v>23379</v>
      </c>
      <c r="C4904" t="str">
        <f t="shared" si="560"/>
        <v>7492</v>
      </c>
      <c r="D4904" t="s">
        <v>20169</v>
      </c>
      <c r="E4904" t="str">
        <f>"9700"</f>
        <v>9700</v>
      </c>
      <c r="F4904" t="s">
        <v>6528</v>
      </c>
      <c r="G4904" t="str">
        <f>"13"</f>
        <v>13</v>
      </c>
      <c r="H4904" t="s">
        <v>55</v>
      </c>
      <c r="I4904" t="s">
        <v>3086</v>
      </c>
      <c r="J4904" t="s">
        <v>6645</v>
      </c>
      <c r="K4904">
        <v>0</v>
      </c>
      <c r="L4904">
        <v>458694</v>
      </c>
      <c r="M4904">
        <v>10.53</v>
      </c>
      <c r="N4904" t="str">
        <f t="shared" si="562"/>
        <v>0000</v>
      </c>
      <c r="O4904">
        <v>3550</v>
      </c>
      <c r="P4904" t="s">
        <v>72</v>
      </c>
      <c r="Q4904" t="s">
        <v>20206</v>
      </c>
      <c r="R4904" t="s">
        <v>140</v>
      </c>
      <c r="T4904" t="s">
        <v>61</v>
      </c>
      <c r="V4904" t="s">
        <v>23380</v>
      </c>
      <c r="W4904">
        <v>50</v>
      </c>
      <c r="X4904">
        <v>50</v>
      </c>
      <c r="Y4904">
        <v>0</v>
      </c>
      <c r="Z4904">
        <v>50</v>
      </c>
      <c r="AA4904">
        <v>50</v>
      </c>
      <c r="AB4904" t="s">
        <v>72</v>
      </c>
      <c r="AC4904" s="1">
        <v>31898</v>
      </c>
      <c r="AD4904">
        <v>7304100</v>
      </c>
      <c r="AE4904">
        <v>739</v>
      </c>
      <c r="AF4904">
        <v>16</v>
      </c>
      <c r="AG4904" t="s">
        <v>103</v>
      </c>
      <c r="AH4904" t="s">
        <v>570</v>
      </c>
      <c r="AR4904">
        <v>0</v>
      </c>
      <c r="AW4904" t="s">
        <v>6523</v>
      </c>
      <c r="AX4904" t="s">
        <v>6524</v>
      </c>
      <c r="AY4904" t="s">
        <v>6525</v>
      </c>
      <c r="AZ4904" t="s">
        <v>6526</v>
      </c>
    </row>
    <row r="4905" spans="1:52" x14ac:dyDescent="0.3">
      <c r="A4905">
        <v>2131811</v>
      </c>
      <c r="B4905" t="s">
        <v>23381</v>
      </c>
      <c r="C4905" t="str">
        <f t="shared" si="560"/>
        <v>7492</v>
      </c>
      <c r="D4905" t="s">
        <v>20169</v>
      </c>
      <c r="E4905" t="str">
        <f>"9400"</f>
        <v>9400</v>
      </c>
      <c r="F4905" t="s">
        <v>6520</v>
      </c>
      <c r="G4905" t="str">
        <f>"13"</f>
        <v>13</v>
      </c>
      <c r="H4905" t="s">
        <v>55</v>
      </c>
      <c r="I4905" t="s">
        <v>3086</v>
      </c>
      <c r="J4905" t="s">
        <v>6521</v>
      </c>
      <c r="K4905">
        <v>0</v>
      </c>
      <c r="L4905">
        <v>38529</v>
      </c>
      <c r="M4905">
        <v>0.88</v>
      </c>
      <c r="N4905" t="str">
        <f t="shared" si="562"/>
        <v>0000</v>
      </c>
      <c r="O4905">
        <v>6501</v>
      </c>
      <c r="P4905" t="s">
        <v>58</v>
      </c>
      <c r="Q4905" t="s">
        <v>23235</v>
      </c>
      <c r="R4905" t="s">
        <v>719</v>
      </c>
      <c r="T4905" t="s">
        <v>61</v>
      </c>
      <c r="V4905" t="s">
        <v>23382</v>
      </c>
      <c r="W4905">
        <v>50</v>
      </c>
      <c r="X4905">
        <v>50</v>
      </c>
      <c r="Y4905">
        <v>0</v>
      </c>
      <c r="Z4905">
        <v>50</v>
      </c>
      <c r="AA4905">
        <v>50</v>
      </c>
      <c r="AB4905" t="s">
        <v>72</v>
      </c>
      <c r="AC4905" s="1">
        <v>31898</v>
      </c>
      <c r="AD4905">
        <v>7304100</v>
      </c>
      <c r="AE4905">
        <v>739</v>
      </c>
      <c r="AF4905">
        <v>16</v>
      </c>
      <c r="AG4905" t="s">
        <v>103</v>
      </c>
      <c r="AH4905" t="s">
        <v>570</v>
      </c>
      <c r="AR4905">
        <v>0</v>
      </c>
      <c r="AW4905" t="s">
        <v>6523</v>
      </c>
      <c r="AX4905" t="s">
        <v>6524</v>
      </c>
      <c r="AY4905" t="s">
        <v>6525</v>
      </c>
      <c r="AZ4905" t="s">
        <v>6526</v>
      </c>
    </row>
    <row r="4906" spans="1:52" x14ac:dyDescent="0.3">
      <c r="A4906">
        <v>2132507</v>
      </c>
      <c r="B4906" t="s">
        <v>23383</v>
      </c>
      <c r="C4906" t="str">
        <f t="shared" si="560"/>
        <v>7492</v>
      </c>
      <c r="D4906" t="s">
        <v>20169</v>
      </c>
      <c r="E4906" t="str">
        <f>"7000"</f>
        <v>7000</v>
      </c>
      <c r="F4906" t="s">
        <v>9525</v>
      </c>
      <c r="G4906" t="str">
        <f>"18"</f>
        <v>18</v>
      </c>
      <c r="H4906" t="s">
        <v>55</v>
      </c>
      <c r="I4906" t="s">
        <v>56</v>
      </c>
      <c r="J4906" t="s">
        <v>20170</v>
      </c>
      <c r="K4906">
        <v>0</v>
      </c>
      <c r="L4906">
        <v>407235</v>
      </c>
      <c r="M4906">
        <v>9.35</v>
      </c>
      <c r="N4906" t="str">
        <f t="shared" si="562"/>
        <v>0000</v>
      </c>
      <c r="O4906">
        <v>6334</v>
      </c>
      <c r="P4906" t="s">
        <v>58</v>
      </c>
      <c r="Q4906" t="s">
        <v>265</v>
      </c>
      <c r="R4906" t="s">
        <v>266</v>
      </c>
      <c r="T4906" t="s">
        <v>61</v>
      </c>
      <c r="V4906" t="s">
        <v>23384</v>
      </c>
      <c r="W4906">
        <v>120600</v>
      </c>
      <c r="X4906">
        <v>120600</v>
      </c>
      <c r="Y4906">
        <v>0</v>
      </c>
      <c r="Z4906">
        <v>120600</v>
      </c>
      <c r="AA4906">
        <v>120600</v>
      </c>
      <c r="AB4906" t="s">
        <v>63</v>
      </c>
      <c r="AC4906" s="1">
        <v>39692</v>
      </c>
      <c r="AD4906">
        <v>720000</v>
      </c>
      <c r="AE4906">
        <v>2242</v>
      </c>
      <c r="AF4906">
        <v>550</v>
      </c>
      <c r="AG4906" t="s">
        <v>103</v>
      </c>
      <c r="AH4906" t="s">
        <v>221</v>
      </c>
      <c r="AR4906">
        <v>0</v>
      </c>
      <c r="AW4906" t="s">
        <v>23385</v>
      </c>
      <c r="AY4906" t="s">
        <v>23386</v>
      </c>
      <c r="AZ4906" t="s">
        <v>1189</v>
      </c>
    </row>
    <row r="4907" spans="1:52" x14ac:dyDescent="0.3">
      <c r="A4907">
        <v>2249366</v>
      </c>
      <c r="B4907" t="s">
        <v>23387</v>
      </c>
      <c r="C4907" t="str">
        <f t="shared" si="560"/>
        <v>7492</v>
      </c>
      <c r="D4907" t="s">
        <v>20169</v>
      </c>
      <c r="E4907" t="str">
        <f>"9900"</f>
        <v>9900</v>
      </c>
      <c r="F4907" t="s">
        <v>20273</v>
      </c>
      <c r="G4907" t="str">
        <f>"18"</f>
        <v>18</v>
      </c>
      <c r="H4907" t="s">
        <v>55</v>
      </c>
      <c r="I4907" t="s">
        <v>56</v>
      </c>
      <c r="J4907" t="s">
        <v>20170</v>
      </c>
      <c r="K4907">
        <v>0</v>
      </c>
      <c r="L4907">
        <v>309448</v>
      </c>
      <c r="M4907">
        <v>7.1</v>
      </c>
      <c r="N4907" t="str">
        <f t="shared" si="562"/>
        <v>0000</v>
      </c>
      <c r="O4907">
        <v>3633</v>
      </c>
      <c r="P4907" t="s">
        <v>72</v>
      </c>
      <c r="Q4907" t="s">
        <v>20354</v>
      </c>
      <c r="R4907" t="s">
        <v>110</v>
      </c>
      <c r="T4907" t="s">
        <v>61</v>
      </c>
      <c r="V4907" t="s">
        <v>23388</v>
      </c>
      <c r="W4907">
        <v>91640</v>
      </c>
      <c r="X4907">
        <v>91640</v>
      </c>
      <c r="Y4907">
        <v>0</v>
      </c>
      <c r="Z4907">
        <v>91640</v>
      </c>
      <c r="AA4907">
        <v>91640</v>
      </c>
      <c r="AB4907" t="s">
        <v>72</v>
      </c>
      <c r="AC4907" s="1">
        <v>43388</v>
      </c>
      <c r="AD4907">
        <v>140000</v>
      </c>
      <c r="AE4907">
        <v>2935</v>
      </c>
      <c r="AF4907">
        <v>1488</v>
      </c>
      <c r="AG4907" t="s">
        <v>103</v>
      </c>
      <c r="AH4907" t="s">
        <v>76</v>
      </c>
      <c r="AR4907">
        <v>0</v>
      </c>
      <c r="AW4907" t="s">
        <v>23389</v>
      </c>
      <c r="AX4907" t="s">
        <v>23390</v>
      </c>
      <c r="AY4907" t="s">
        <v>23391</v>
      </c>
      <c r="AZ4907" t="s">
        <v>23392</v>
      </c>
    </row>
    <row r="4908" spans="1:52" x14ac:dyDescent="0.3">
      <c r="A4908">
        <v>2249374</v>
      </c>
      <c r="B4908" t="s">
        <v>23393</v>
      </c>
      <c r="C4908" t="str">
        <f t="shared" si="560"/>
        <v>7492</v>
      </c>
      <c r="D4908" t="s">
        <v>20169</v>
      </c>
      <c r="E4908" t="str">
        <f>"0000"</f>
        <v>0000</v>
      </c>
      <c r="F4908" t="s">
        <v>108</v>
      </c>
      <c r="G4908" t="str">
        <f>"18"</f>
        <v>18</v>
      </c>
      <c r="H4908" t="s">
        <v>55</v>
      </c>
      <c r="I4908" t="s">
        <v>56</v>
      </c>
      <c r="J4908" t="s">
        <v>20170</v>
      </c>
      <c r="K4908">
        <v>0</v>
      </c>
      <c r="L4908">
        <v>280685</v>
      </c>
      <c r="M4908">
        <v>6.44</v>
      </c>
      <c r="N4908" t="str">
        <f t="shared" si="562"/>
        <v>0000</v>
      </c>
      <c r="O4908">
        <v>3528</v>
      </c>
      <c r="P4908" t="s">
        <v>72</v>
      </c>
      <c r="Q4908" t="s">
        <v>20354</v>
      </c>
      <c r="R4908" t="s">
        <v>110</v>
      </c>
      <c r="T4908" t="s">
        <v>61</v>
      </c>
      <c r="V4908" t="s">
        <v>23394</v>
      </c>
      <c r="W4908">
        <v>83120</v>
      </c>
      <c r="X4908">
        <v>83120</v>
      </c>
      <c r="Y4908">
        <v>0</v>
      </c>
      <c r="Z4908">
        <v>83120</v>
      </c>
      <c r="AA4908">
        <v>83120</v>
      </c>
      <c r="AB4908" t="s">
        <v>72</v>
      </c>
      <c r="AC4908" s="1">
        <v>40634</v>
      </c>
      <c r="AD4908">
        <v>81000</v>
      </c>
      <c r="AE4908">
        <v>2417</v>
      </c>
      <c r="AF4908">
        <v>292</v>
      </c>
      <c r="AG4908" t="s">
        <v>64</v>
      </c>
      <c r="AH4908" t="s">
        <v>391</v>
      </c>
      <c r="AR4908">
        <v>0</v>
      </c>
      <c r="AW4908" t="s">
        <v>23395</v>
      </c>
      <c r="AX4908" t="s">
        <v>23396</v>
      </c>
      <c r="AY4908" t="s">
        <v>23397</v>
      </c>
      <c r="AZ4908" t="s">
        <v>6017</v>
      </c>
    </row>
    <row r="4909" spans="1:52" x14ac:dyDescent="0.3">
      <c r="A4909">
        <v>2249391</v>
      </c>
      <c r="B4909" t="s">
        <v>23398</v>
      </c>
      <c r="C4909" t="str">
        <f t="shared" si="560"/>
        <v>7492</v>
      </c>
      <c r="D4909" t="s">
        <v>20169</v>
      </c>
      <c r="E4909" t="str">
        <f>"9900"</f>
        <v>9900</v>
      </c>
      <c r="F4909" t="s">
        <v>20273</v>
      </c>
      <c r="G4909" t="str">
        <f>"18"</f>
        <v>18</v>
      </c>
      <c r="H4909" t="s">
        <v>55</v>
      </c>
      <c r="I4909" t="s">
        <v>56</v>
      </c>
      <c r="J4909" t="s">
        <v>20170</v>
      </c>
      <c r="K4909">
        <v>0</v>
      </c>
      <c r="L4909">
        <v>320281</v>
      </c>
      <c r="M4909">
        <v>7.35</v>
      </c>
      <c r="N4909" t="str">
        <f t="shared" si="562"/>
        <v>0000</v>
      </c>
      <c r="O4909">
        <v>5619</v>
      </c>
      <c r="P4909" t="s">
        <v>58</v>
      </c>
      <c r="Q4909" t="s">
        <v>20182</v>
      </c>
      <c r="R4909" t="s">
        <v>140</v>
      </c>
      <c r="T4909" t="s">
        <v>61</v>
      </c>
      <c r="V4909" t="s">
        <v>23399</v>
      </c>
      <c r="W4909">
        <v>94850</v>
      </c>
      <c r="X4909">
        <v>94850</v>
      </c>
      <c r="Y4909">
        <v>0</v>
      </c>
      <c r="Z4909">
        <v>94850</v>
      </c>
      <c r="AA4909">
        <v>94850</v>
      </c>
      <c r="AB4909" t="s">
        <v>72</v>
      </c>
      <c r="AC4909" s="1">
        <v>43193</v>
      </c>
      <c r="AD4909">
        <v>142000</v>
      </c>
      <c r="AE4909">
        <v>2892</v>
      </c>
      <c r="AF4909">
        <v>467</v>
      </c>
      <c r="AG4909" t="s">
        <v>103</v>
      </c>
      <c r="AH4909" t="s">
        <v>76</v>
      </c>
      <c r="AR4909">
        <v>0</v>
      </c>
      <c r="AW4909" t="s">
        <v>23054</v>
      </c>
      <c r="AX4909" t="s">
        <v>23055</v>
      </c>
      <c r="AY4909" t="s">
        <v>23056</v>
      </c>
      <c r="AZ4909" t="s">
        <v>70</v>
      </c>
    </row>
    <row r="4910" spans="1:52" x14ac:dyDescent="0.3">
      <c r="A4910">
        <v>2256176</v>
      </c>
      <c r="B4910" t="s">
        <v>23400</v>
      </c>
      <c r="C4910" t="str">
        <f t="shared" si="560"/>
        <v>7492</v>
      </c>
      <c r="D4910" t="s">
        <v>20169</v>
      </c>
      <c r="E4910" t="str">
        <f>"9400"</f>
        <v>9400</v>
      </c>
      <c r="F4910" t="s">
        <v>6520</v>
      </c>
      <c r="G4910" t="str">
        <f>"06"</f>
        <v>06</v>
      </c>
      <c r="H4910" t="s">
        <v>55</v>
      </c>
      <c r="I4910" t="s">
        <v>56</v>
      </c>
      <c r="J4910" t="s">
        <v>6521</v>
      </c>
      <c r="K4910">
        <v>0</v>
      </c>
      <c r="L4910">
        <v>11628</v>
      </c>
      <c r="M4910">
        <v>0.27</v>
      </c>
      <c r="N4910" t="str">
        <f>"000X"</f>
        <v>000X</v>
      </c>
      <c r="P4910" t="s">
        <v>58</v>
      </c>
      <c r="Q4910" t="s">
        <v>4555</v>
      </c>
      <c r="R4910" t="s">
        <v>118</v>
      </c>
      <c r="T4910" t="s">
        <v>61</v>
      </c>
      <c r="V4910" t="s">
        <v>23401</v>
      </c>
      <c r="W4910">
        <v>50</v>
      </c>
      <c r="X4910">
        <v>50</v>
      </c>
      <c r="Y4910">
        <v>0</v>
      </c>
      <c r="Z4910">
        <v>50</v>
      </c>
      <c r="AA4910">
        <v>50</v>
      </c>
      <c r="AB4910" t="s">
        <v>72</v>
      </c>
      <c r="AC4910" s="1">
        <v>31898</v>
      </c>
      <c r="AD4910">
        <v>7304100</v>
      </c>
      <c r="AE4910">
        <v>739</v>
      </c>
      <c r="AF4910">
        <v>16</v>
      </c>
      <c r="AG4910" t="s">
        <v>103</v>
      </c>
      <c r="AH4910" t="s">
        <v>570</v>
      </c>
      <c r="AR4910">
        <v>0</v>
      </c>
      <c r="AW4910" t="s">
        <v>6523</v>
      </c>
      <c r="AX4910" t="s">
        <v>6524</v>
      </c>
      <c r="AY4910" t="s">
        <v>6525</v>
      </c>
      <c r="AZ4910" t="s">
        <v>6526</v>
      </c>
    </row>
    <row r="4911" spans="1:52" x14ac:dyDescent="0.3">
      <c r="A4911">
        <v>2404957</v>
      </c>
      <c r="B4911" t="s">
        <v>23402</v>
      </c>
      <c r="C4911" t="str">
        <f t="shared" si="560"/>
        <v>7492</v>
      </c>
      <c r="D4911" t="s">
        <v>20169</v>
      </c>
      <c r="E4911" t="str">
        <f>"0100"</f>
        <v>0100</v>
      </c>
      <c r="F4911" t="s">
        <v>54</v>
      </c>
      <c r="G4911" t="str">
        <f>"20"</f>
        <v>20</v>
      </c>
      <c r="H4911" t="s">
        <v>55</v>
      </c>
      <c r="I4911" t="s">
        <v>56</v>
      </c>
      <c r="J4911" t="s">
        <v>20170</v>
      </c>
      <c r="K4911">
        <v>2</v>
      </c>
      <c r="L4911">
        <v>220392</v>
      </c>
      <c r="M4911">
        <v>5.0599999999999996</v>
      </c>
      <c r="N4911" t="str">
        <f t="shared" ref="N4911:N4974" si="563">"0000"</f>
        <v>0000</v>
      </c>
      <c r="O4911">
        <v>4035</v>
      </c>
      <c r="P4911" t="s">
        <v>58</v>
      </c>
      <c r="Q4911" t="s">
        <v>23188</v>
      </c>
      <c r="R4911" t="s">
        <v>719</v>
      </c>
      <c r="T4911" t="s">
        <v>61</v>
      </c>
      <c r="V4911" t="s">
        <v>23403</v>
      </c>
      <c r="W4911">
        <v>321594</v>
      </c>
      <c r="X4911">
        <v>65270</v>
      </c>
      <c r="Y4911">
        <v>256324</v>
      </c>
      <c r="Z4911">
        <v>236540</v>
      </c>
      <c r="AA4911">
        <v>211540</v>
      </c>
      <c r="AB4911" t="s">
        <v>63</v>
      </c>
      <c r="AC4911" s="1">
        <v>42215</v>
      </c>
      <c r="AD4911">
        <v>280000</v>
      </c>
      <c r="AE4911">
        <v>2704</v>
      </c>
      <c r="AF4911">
        <v>2371</v>
      </c>
      <c r="AG4911" t="s">
        <v>64</v>
      </c>
      <c r="AH4911" t="s">
        <v>76</v>
      </c>
      <c r="AI4911">
        <v>1</v>
      </c>
      <c r="AJ4911">
        <v>1988</v>
      </c>
      <c r="AK4911">
        <v>3</v>
      </c>
      <c r="AL4911">
        <v>4</v>
      </c>
      <c r="AM4911">
        <v>1</v>
      </c>
      <c r="AN4911">
        <v>2441</v>
      </c>
      <c r="AO4911">
        <v>34</v>
      </c>
      <c r="AP4911" t="s">
        <v>72</v>
      </c>
      <c r="AQ4911" t="s">
        <v>66</v>
      </c>
      <c r="AR4911">
        <v>5254</v>
      </c>
      <c r="AW4911" t="s">
        <v>23404</v>
      </c>
      <c r="AX4911" t="s">
        <v>23405</v>
      </c>
      <c r="AY4911" t="s">
        <v>23406</v>
      </c>
      <c r="AZ4911" t="s">
        <v>70</v>
      </c>
    </row>
    <row r="4912" spans="1:52" x14ac:dyDescent="0.3">
      <c r="A4912">
        <v>2449918</v>
      </c>
      <c r="B4912" t="s">
        <v>23407</v>
      </c>
      <c r="C4912" t="str">
        <f t="shared" si="560"/>
        <v>7492</v>
      </c>
      <c r="D4912" t="s">
        <v>20169</v>
      </c>
      <c r="E4912" t="str">
        <f>"0100"</f>
        <v>0100</v>
      </c>
      <c r="F4912" t="s">
        <v>54</v>
      </c>
      <c r="G4912" t="str">
        <f>"20"</f>
        <v>20</v>
      </c>
      <c r="H4912" t="s">
        <v>55</v>
      </c>
      <c r="I4912" t="s">
        <v>56</v>
      </c>
      <c r="J4912" t="s">
        <v>20170</v>
      </c>
      <c r="K4912">
        <v>1</v>
      </c>
      <c r="L4912">
        <v>219336</v>
      </c>
      <c r="M4912">
        <v>5.04</v>
      </c>
      <c r="N4912" t="str">
        <f t="shared" si="563"/>
        <v>0000</v>
      </c>
      <c r="O4912">
        <v>4207</v>
      </c>
      <c r="P4912" t="s">
        <v>58</v>
      </c>
      <c r="Q4912" t="s">
        <v>23188</v>
      </c>
      <c r="R4912" t="s">
        <v>719</v>
      </c>
      <c r="T4912" t="s">
        <v>61</v>
      </c>
      <c r="V4912" t="s">
        <v>23408</v>
      </c>
      <c r="W4912">
        <v>217488</v>
      </c>
      <c r="X4912">
        <v>64960</v>
      </c>
      <c r="Y4912">
        <v>152528</v>
      </c>
      <c r="Z4912">
        <v>119667</v>
      </c>
      <c r="AA4912">
        <v>94667</v>
      </c>
      <c r="AB4912" t="s">
        <v>63</v>
      </c>
      <c r="AC4912" s="1">
        <v>34759</v>
      </c>
      <c r="AD4912">
        <v>98000</v>
      </c>
      <c r="AE4912">
        <v>1071</v>
      </c>
      <c r="AF4912">
        <v>14</v>
      </c>
      <c r="AG4912" t="s">
        <v>64</v>
      </c>
      <c r="AH4912" t="s">
        <v>76</v>
      </c>
      <c r="AI4912">
        <v>1</v>
      </c>
      <c r="AJ4912">
        <v>1986</v>
      </c>
      <c r="AK4912">
        <v>3</v>
      </c>
      <c r="AL4912">
        <v>2</v>
      </c>
      <c r="AN4912">
        <v>2404</v>
      </c>
      <c r="AO4912">
        <v>6</v>
      </c>
      <c r="AP4912" t="s">
        <v>72</v>
      </c>
      <c r="AQ4912" t="s">
        <v>66</v>
      </c>
      <c r="AR4912">
        <v>2536</v>
      </c>
      <c r="AW4912" t="s">
        <v>23409</v>
      </c>
      <c r="AY4912" t="s">
        <v>23410</v>
      </c>
      <c r="AZ4912" t="s">
        <v>70</v>
      </c>
    </row>
    <row r="4913" spans="1:52" x14ac:dyDescent="0.3">
      <c r="A4913">
        <v>2848235</v>
      </c>
      <c r="B4913" t="s">
        <v>23411</v>
      </c>
      <c r="C4913" t="str">
        <f t="shared" si="560"/>
        <v>7492</v>
      </c>
      <c r="D4913" t="s">
        <v>20169</v>
      </c>
      <c r="E4913" t="str">
        <f>"0100"</f>
        <v>0100</v>
      </c>
      <c r="F4913" t="s">
        <v>54</v>
      </c>
      <c r="G4913" t="str">
        <f>"19"</f>
        <v>19</v>
      </c>
      <c r="H4913" t="s">
        <v>55</v>
      </c>
      <c r="I4913" t="s">
        <v>56</v>
      </c>
      <c r="J4913" t="s">
        <v>20170</v>
      </c>
      <c r="K4913">
        <v>1</v>
      </c>
      <c r="L4913">
        <v>128323</v>
      </c>
      <c r="M4913">
        <v>2.95</v>
      </c>
      <c r="N4913" t="str">
        <f t="shared" si="563"/>
        <v>0000</v>
      </c>
      <c r="O4913">
        <v>2986</v>
      </c>
      <c r="P4913" t="s">
        <v>72</v>
      </c>
      <c r="Q4913" t="s">
        <v>21235</v>
      </c>
      <c r="R4913" t="s">
        <v>140</v>
      </c>
      <c r="T4913" t="s">
        <v>61</v>
      </c>
      <c r="V4913" t="s">
        <v>23412</v>
      </c>
      <c r="W4913">
        <v>430185</v>
      </c>
      <c r="X4913">
        <v>30050</v>
      </c>
      <c r="Y4913">
        <v>400135</v>
      </c>
      <c r="Z4913">
        <v>360599</v>
      </c>
      <c r="AA4913">
        <v>335099</v>
      </c>
      <c r="AB4913" t="s">
        <v>63</v>
      </c>
      <c r="AC4913" s="1">
        <v>35765</v>
      </c>
      <c r="AD4913">
        <v>24000</v>
      </c>
      <c r="AE4913">
        <v>1221</v>
      </c>
      <c r="AF4913">
        <v>1321</v>
      </c>
      <c r="AG4913" t="s">
        <v>103</v>
      </c>
      <c r="AH4913" t="s">
        <v>873</v>
      </c>
      <c r="AI4913">
        <v>1</v>
      </c>
      <c r="AJ4913">
        <v>2018</v>
      </c>
      <c r="AK4913">
        <v>4</v>
      </c>
      <c r="AL4913">
        <v>4</v>
      </c>
      <c r="AM4913">
        <v>2</v>
      </c>
      <c r="AN4913">
        <v>3801</v>
      </c>
      <c r="AO4913">
        <v>32</v>
      </c>
      <c r="AP4913" t="s">
        <v>63</v>
      </c>
      <c r="AQ4913" t="s">
        <v>66</v>
      </c>
      <c r="AR4913">
        <v>5296</v>
      </c>
      <c r="AW4913" t="s">
        <v>23413</v>
      </c>
      <c r="AX4913" t="s">
        <v>23414</v>
      </c>
      <c r="AY4913" t="s">
        <v>23415</v>
      </c>
      <c r="AZ4913" t="s">
        <v>70</v>
      </c>
    </row>
    <row r="4914" spans="1:52" x14ac:dyDescent="0.3">
      <c r="A4914">
        <v>2861584</v>
      </c>
      <c r="B4914" t="s">
        <v>23416</v>
      </c>
      <c r="C4914" t="str">
        <f t="shared" si="560"/>
        <v>7492</v>
      </c>
      <c r="D4914" t="s">
        <v>20169</v>
      </c>
      <c r="E4914" t="str">
        <f>"0000"</f>
        <v>0000</v>
      </c>
      <c r="F4914" t="s">
        <v>108</v>
      </c>
      <c r="G4914" t="str">
        <f t="shared" ref="G4914:G4922" si="564">"01"</f>
        <v>01</v>
      </c>
      <c r="H4914" t="s">
        <v>55</v>
      </c>
      <c r="I4914" t="s">
        <v>3086</v>
      </c>
      <c r="J4914" t="s">
        <v>20170</v>
      </c>
      <c r="K4914">
        <v>0</v>
      </c>
      <c r="L4914">
        <v>87502</v>
      </c>
      <c r="M4914">
        <v>2.0099999999999998</v>
      </c>
      <c r="N4914" t="str">
        <f t="shared" si="563"/>
        <v>0000</v>
      </c>
      <c r="O4914">
        <v>6119</v>
      </c>
      <c r="P4914" t="s">
        <v>58</v>
      </c>
      <c r="Q4914" t="s">
        <v>4555</v>
      </c>
      <c r="R4914" t="s">
        <v>118</v>
      </c>
      <c r="T4914" t="s">
        <v>61</v>
      </c>
      <c r="V4914" t="s">
        <v>23417</v>
      </c>
      <c r="W4914">
        <v>20490</v>
      </c>
      <c r="X4914">
        <v>20490</v>
      </c>
      <c r="Y4914">
        <v>0</v>
      </c>
      <c r="Z4914">
        <v>20490</v>
      </c>
      <c r="AA4914">
        <v>20490</v>
      </c>
      <c r="AB4914" t="s">
        <v>72</v>
      </c>
      <c r="AC4914" s="1">
        <v>40210</v>
      </c>
      <c r="AD4914">
        <v>26000</v>
      </c>
      <c r="AE4914">
        <v>2344</v>
      </c>
      <c r="AF4914">
        <v>642</v>
      </c>
      <c r="AG4914" t="s">
        <v>103</v>
      </c>
      <c r="AH4914" t="s">
        <v>65</v>
      </c>
      <c r="AR4914">
        <v>0</v>
      </c>
      <c r="AW4914" t="s">
        <v>23418</v>
      </c>
      <c r="AX4914" t="s">
        <v>23419</v>
      </c>
      <c r="AY4914" t="s">
        <v>23420</v>
      </c>
      <c r="AZ4914" t="s">
        <v>1078</v>
      </c>
    </row>
    <row r="4915" spans="1:52" x14ac:dyDescent="0.3">
      <c r="A4915">
        <v>2861631</v>
      </c>
      <c r="B4915" t="s">
        <v>23421</v>
      </c>
      <c r="C4915" t="str">
        <f t="shared" si="560"/>
        <v>7492</v>
      </c>
      <c r="D4915" t="s">
        <v>20169</v>
      </c>
      <c r="E4915" t="str">
        <f>"0000"</f>
        <v>0000</v>
      </c>
      <c r="F4915" t="s">
        <v>108</v>
      </c>
      <c r="G4915" t="str">
        <f t="shared" si="564"/>
        <v>01</v>
      </c>
      <c r="H4915" t="s">
        <v>55</v>
      </c>
      <c r="I4915" t="s">
        <v>3086</v>
      </c>
      <c r="J4915" t="s">
        <v>20170</v>
      </c>
      <c r="K4915">
        <v>0</v>
      </c>
      <c r="L4915">
        <v>87079</v>
      </c>
      <c r="M4915">
        <v>2</v>
      </c>
      <c r="N4915" t="str">
        <f t="shared" si="563"/>
        <v>0000</v>
      </c>
      <c r="O4915">
        <v>6004</v>
      </c>
      <c r="P4915" t="s">
        <v>58</v>
      </c>
      <c r="Q4915" t="s">
        <v>4555</v>
      </c>
      <c r="R4915" t="s">
        <v>118</v>
      </c>
      <c r="T4915" t="s">
        <v>61</v>
      </c>
      <c r="V4915" t="s">
        <v>23422</v>
      </c>
      <c r="W4915">
        <v>20390</v>
      </c>
      <c r="X4915">
        <v>20390</v>
      </c>
      <c r="Y4915">
        <v>0</v>
      </c>
      <c r="Z4915">
        <v>20390</v>
      </c>
      <c r="AA4915">
        <v>20390</v>
      </c>
      <c r="AB4915" t="s">
        <v>72</v>
      </c>
      <c r="AC4915" s="1">
        <v>36008</v>
      </c>
      <c r="AD4915">
        <v>17900</v>
      </c>
      <c r="AE4915">
        <v>1283</v>
      </c>
      <c r="AF4915">
        <v>774</v>
      </c>
      <c r="AG4915" t="s">
        <v>103</v>
      </c>
      <c r="AH4915" t="s">
        <v>76</v>
      </c>
      <c r="AR4915">
        <v>0</v>
      </c>
      <c r="AW4915" t="s">
        <v>23423</v>
      </c>
      <c r="AY4915" t="s">
        <v>23424</v>
      </c>
      <c r="AZ4915" t="s">
        <v>23425</v>
      </c>
    </row>
    <row r="4916" spans="1:52" x14ac:dyDescent="0.3">
      <c r="A4916">
        <v>2861703</v>
      </c>
      <c r="B4916" t="s">
        <v>23426</v>
      </c>
      <c r="C4916" t="str">
        <f t="shared" si="560"/>
        <v>7492</v>
      </c>
      <c r="D4916" t="s">
        <v>20169</v>
      </c>
      <c r="E4916" t="str">
        <f>"0000"</f>
        <v>0000</v>
      </c>
      <c r="F4916" t="s">
        <v>108</v>
      </c>
      <c r="G4916" t="str">
        <f t="shared" si="564"/>
        <v>01</v>
      </c>
      <c r="H4916" t="s">
        <v>55</v>
      </c>
      <c r="I4916" t="s">
        <v>3086</v>
      </c>
      <c r="J4916" t="s">
        <v>20170</v>
      </c>
      <c r="K4916">
        <v>0</v>
      </c>
      <c r="L4916">
        <v>87169</v>
      </c>
      <c r="M4916">
        <v>2</v>
      </c>
      <c r="N4916" t="str">
        <f t="shared" si="563"/>
        <v>0000</v>
      </c>
      <c r="O4916">
        <v>6224</v>
      </c>
      <c r="P4916" t="s">
        <v>58</v>
      </c>
      <c r="Q4916" t="s">
        <v>4555</v>
      </c>
      <c r="R4916" t="s">
        <v>118</v>
      </c>
      <c r="T4916" t="s">
        <v>61</v>
      </c>
      <c r="V4916" t="s">
        <v>23427</v>
      </c>
      <c r="W4916">
        <v>20410</v>
      </c>
      <c r="X4916">
        <v>20410</v>
      </c>
      <c r="Y4916">
        <v>0</v>
      </c>
      <c r="Z4916">
        <v>20410</v>
      </c>
      <c r="AA4916">
        <v>20410</v>
      </c>
      <c r="AB4916" t="s">
        <v>72</v>
      </c>
      <c r="AC4916" s="1">
        <v>38200</v>
      </c>
      <c r="AD4916">
        <v>65500</v>
      </c>
      <c r="AE4916">
        <v>1759</v>
      </c>
      <c r="AF4916">
        <v>2337</v>
      </c>
      <c r="AG4916" t="s">
        <v>103</v>
      </c>
      <c r="AH4916" t="s">
        <v>76</v>
      </c>
      <c r="AR4916">
        <v>0</v>
      </c>
      <c r="AW4916" t="s">
        <v>23428</v>
      </c>
      <c r="AX4916" t="s">
        <v>23429</v>
      </c>
      <c r="AY4916" t="s">
        <v>5262</v>
      </c>
      <c r="AZ4916" t="s">
        <v>5263</v>
      </c>
    </row>
    <row r="4917" spans="1:52" x14ac:dyDescent="0.3">
      <c r="A4917">
        <v>2861720</v>
      </c>
      <c r="B4917" t="s">
        <v>23430</v>
      </c>
      <c r="C4917" t="str">
        <f t="shared" si="560"/>
        <v>7492</v>
      </c>
      <c r="D4917" t="s">
        <v>20169</v>
      </c>
      <c r="E4917" t="str">
        <f t="shared" ref="E4917:E4922" si="565">"0100"</f>
        <v>0100</v>
      </c>
      <c r="F4917" t="s">
        <v>54</v>
      </c>
      <c r="G4917" t="str">
        <f t="shared" si="564"/>
        <v>01</v>
      </c>
      <c r="H4917" t="s">
        <v>55</v>
      </c>
      <c r="I4917" t="s">
        <v>3086</v>
      </c>
      <c r="J4917" t="s">
        <v>20170</v>
      </c>
      <c r="K4917">
        <v>1</v>
      </c>
      <c r="L4917">
        <v>142904</v>
      </c>
      <c r="M4917">
        <v>3.28</v>
      </c>
      <c r="N4917" t="str">
        <f t="shared" si="563"/>
        <v>0000</v>
      </c>
      <c r="O4917">
        <v>6328</v>
      </c>
      <c r="P4917" t="s">
        <v>58</v>
      </c>
      <c r="Q4917" t="s">
        <v>4555</v>
      </c>
      <c r="R4917" t="s">
        <v>118</v>
      </c>
      <c r="T4917" t="s">
        <v>61</v>
      </c>
      <c r="V4917" t="s">
        <v>23431</v>
      </c>
      <c r="W4917">
        <v>388494</v>
      </c>
      <c r="X4917">
        <v>33460</v>
      </c>
      <c r="Y4917">
        <v>355034</v>
      </c>
      <c r="Z4917">
        <v>339097</v>
      </c>
      <c r="AA4917">
        <v>313597</v>
      </c>
      <c r="AB4917" t="s">
        <v>63</v>
      </c>
      <c r="AC4917" s="1">
        <v>44278</v>
      </c>
      <c r="AD4917">
        <v>525100</v>
      </c>
      <c r="AE4917">
        <v>3147</v>
      </c>
      <c r="AF4917">
        <v>1433</v>
      </c>
      <c r="AG4917" t="s">
        <v>64</v>
      </c>
      <c r="AH4917" t="s">
        <v>76</v>
      </c>
      <c r="AI4917">
        <v>1</v>
      </c>
      <c r="AJ4917">
        <v>2007</v>
      </c>
      <c r="AK4917">
        <v>4</v>
      </c>
      <c r="AL4917">
        <v>3</v>
      </c>
      <c r="AN4917">
        <v>3590</v>
      </c>
      <c r="AO4917">
        <v>32</v>
      </c>
      <c r="AP4917" t="s">
        <v>63</v>
      </c>
      <c r="AQ4917" t="s">
        <v>66</v>
      </c>
      <c r="AR4917">
        <v>4862</v>
      </c>
      <c r="AW4917" t="s">
        <v>23432</v>
      </c>
      <c r="AX4917" t="s">
        <v>23433</v>
      </c>
      <c r="AY4917" t="s">
        <v>23434</v>
      </c>
      <c r="AZ4917" t="s">
        <v>70</v>
      </c>
    </row>
    <row r="4918" spans="1:52" x14ac:dyDescent="0.3">
      <c r="A4918">
        <v>2861738</v>
      </c>
      <c r="B4918" t="s">
        <v>23435</v>
      </c>
      <c r="C4918" t="str">
        <f t="shared" si="560"/>
        <v>7492</v>
      </c>
      <c r="D4918" t="s">
        <v>20169</v>
      </c>
      <c r="E4918" t="str">
        <f t="shared" si="565"/>
        <v>0100</v>
      </c>
      <c r="F4918" t="s">
        <v>54</v>
      </c>
      <c r="G4918" t="str">
        <f t="shared" si="564"/>
        <v>01</v>
      </c>
      <c r="H4918" t="s">
        <v>55</v>
      </c>
      <c r="I4918" t="s">
        <v>3086</v>
      </c>
      <c r="J4918" t="s">
        <v>20170</v>
      </c>
      <c r="K4918">
        <v>1</v>
      </c>
      <c r="L4918">
        <v>127817</v>
      </c>
      <c r="M4918">
        <v>2.93</v>
      </c>
      <c r="N4918" t="str">
        <f t="shared" si="563"/>
        <v>0000</v>
      </c>
      <c r="O4918">
        <v>5165</v>
      </c>
      <c r="P4918" t="s">
        <v>72</v>
      </c>
      <c r="Q4918" t="s">
        <v>20229</v>
      </c>
      <c r="R4918" t="s">
        <v>74</v>
      </c>
      <c r="T4918" t="s">
        <v>61</v>
      </c>
      <c r="V4918" t="s">
        <v>23436</v>
      </c>
      <c r="W4918">
        <v>204921</v>
      </c>
      <c r="X4918">
        <v>29930</v>
      </c>
      <c r="Y4918">
        <v>174991</v>
      </c>
      <c r="Z4918">
        <v>152500</v>
      </c>
      <c r="AA4918">
        <v>127500</v>
      </c>
      <c r="AB4918" t="s">
        <v>63</v>
      </c>
      <c r="AC4918" s="1">
        <v>38687</v>
      </c>
      <c r="AD4918">
        <v>365000</v>
      </c>
      <c r="AE4918">
        <v>1961</v>
      </c>
      <c r="AF4918">
        <v>1695</v>
      </c>
      <c r="AG4918" t="s">
        <v>64</v>
      </c>
      <c r="AH4918" t="s">
        <v>76</v>
      </c>
      <c r="AI4918">
        <v>1</v>
      </c>
      <c r="AJ4918">
        <v>1998</v>
      </c>
      <c r="AK4918">
        <v>3</v>
      </c>
      <c r="AL4918">
        <v>2</v>
      </c>
      <c r="AN4918">
        <v>1972</v>
      </c>
      <c r="AO4918">
        <v>32</v>
      </c>
      <c r="AP4918" t="s">
        <v>72</v>
      </c>
      <c r="AQ4918" t="s">
        <v>66</v>
      </c>
      <c r="AR4918">
        <v>2882</v>
      </c>
      <c r="AW4918" t="s">
        <v>23437</v>
      </c>
      <c r="AY4918" t="s">
        <v>23438</v>
      </c>
      <c r="AZ4918" t="s">
        <v>70</v>
      </c>
    </row>
    <row r="4919" spans="1:52" x14ac:dyDescent="0.3">
      <c r="A4919">
        <v>2861835</v>
      </c>
      <c r="B4919" t="s">
        <v>23439</v>
      </c>
      <c r="C4919" t="str">
        <f t="shared" si="560"/>
        <v>7492</v>
      </c>
      <c r="D4919" t="s">
        <v>20169</v>
      </c>
      <c r="E4919" t="str">
        <f t="shared" si="565"/>
        <v>0100</v>
      </c>
      <c r="F4919" t="s">
        <v>54</v>
      </c>
      <c r="G4919" t="str">
        <f t="shared" si="564"/>
        <v>01</v>
      </c>
      <c r="H4919" t="s">
        <v>55</v>
      </c>
      <c r="I4919" t="s">
        <v>3086</v>
      </c>
      <c r="J4919" t="s">
        <v>20170</v>
      </c>
      <c r="K4919">
        <v>1</v>
      </c>
      <c r="L4919">
        <v>108900</v>
      </c>
      <c r="M4919">
        <v>2.5</v>
      </c>
      <c r="N4919" t="str">
        <f t="shared" si="563"/>
        <v>0000</v>
      </c>
      <c r="O4919">
        <v>6335</v>
      </c>
      <c r="P4919" t="s">
        <v>58</v>
      </c>
      <c r="Q4919" t="s">
        <v>4555</v>
      </c>
      <c r="R4919" t="s">
        <v>118</v>
      </c>
      <c r="T4919" t="s">
        <v>61</v>
      </c>
      <c r="V4919" t="s">
        <v>23440</v>
      </c>
      <c r="W4919">
        <v>377598</v>
      </c>
      <c r="X4919">
        <v>25500</v>
      </c>
      <c r="Y4919">
        <v>352098</v>
      </c>
      <c r="Z4919">
        <v>363626</v>
      </c>
      <c r="AA4919">
        <v>0</v>
      </c>
      <c r="AB4919" t="s">
        <v>63</v>
      </c>
      <c r="AC4919" s="1">
        <v>42836</v>
      </c>
      <c r="AD4919">
        <v>479000</v>
      </c>
      <c r="AE4919">
        <v>2823</v>
      </c>
      <c r="AF4919">
        <v>1347</v>
      </c>
      <c r="AG4919" t="s">
        <v>64</v>
      </c>
      <c r="AH4919" t="s">
        <v>76</v>
      </c>
      <c r="AI4919">
        <v>1</v>
      </c>
      <c r="AJ4919">
        <v>2005</v>
      </c>
      <c r="AK4919">
        <v>3</v>
      </c>
      <c r="AL4919">
        <v>3</v>
      </c>
      <c r="AN4919">
        <v>3198</v>
      </c>
      <c r="AO4919">
        <v>32</v>
      </c>
      <c r="AP4919" t="s">
        <v>63</v>
      </c>
      <c r="AQ4919" t="s">
        <v>66</v>
      </c>
      <c r="AR4919">
        <v>4664</v>
      </c>
      <c r="AW4919" t="s">
        <v>23441</v>
      </c>
      <c r="AX4919" t="s">
        <v>23442</v>
      </c>
      <c r="AY4919" t="s">
        <v>23443</v>
      </c>
      <c r="AZ4919" t="s">
        <v>70</v>
      </c>
    </row>
    <row r="4920" spans="1:52" x14ac:dyDescent="0.3">
      <c r="A4920">
        <v>2861959</v>
      </c>
      <c r="B4920" t="s">
        <v>23444</v>
      </c>
      <c r="C4920" t="str">
        <f t="shared" si="560"/>
        <v>7492</v>
      </c>
      <c r="D4920" t="s">
        <v>20169</v>
      </c>
      <c r="E4920" t="str">
        <f t="shared" si="565"/>
        <v>0100</v>
      </c>
      <c r="F4920" t="s">
        <v>54</v>
      </c>
      <c r="G4920" t="str">
        <f t="shared" si="564"/>
        <v>01</v>
      </c>
      <c r="H4920" t="s">
        <v>55</v>
      </c>
      <c r="I4920" t="s">
        <v>3086</v>
      </c>
      <c r="J4920" t="s">
        <v>20170</v>
      </c>
      <c r="K4920">
        <v>1</v>
      </c>
      <c r="L4920">
        <v>177326</v>
      </c>
      <c r="M4920">
        <v>4.07</v>
      </c>
      <c r="N4920" t="str">
        <f t="shared" si="563"/>
        <v>0000</v>
      </c>
      <c r="O4920">
        <v>5344</v>
      </c>
      <c r="P4920" t="s">
        <v>72</v>
      </c>
      <c r="Q4920" t="s">
        <v>20229</v>
      </c>
      <c r="R4920" t="s">
        <v>74</v>
      </c>
      <c r="T4920" t="s">
        <v>61</v>
      </c>
      <c r="V4920" t="s">
        <v>23445</v>
      </c>
      <c r="W4920">
        <v>388907</v>
      </c>
      <c r="X4920">
        <v>41520</v>
      </c>
      <c r="Y4920">
        <v>347387</v>
      </c>
      <c r="Z4920">
        <v>388907</v>
      </c>
      <c r="AA4920">
        <v>363407</v>
      </c>
      <c r="AB4920" t="s">
        <v>63</v>
      </c>
      <c r="AC4920" s="1">
        <v>42828</v>
      </c>
      <c r="AD4920">
        <v>445000</v>
      </c>
      <c r="AE4920">
        <v>2829</v>
      </c>
      <c r="AF4920">
        <v>1656</v>
      </c>
      <c r="AG4920" t="s">
        <v>64</v>
      </c>
      <c r="AH4920" t="s">
        <v>76</v>
      </c>
      <c r="AI4920">
        <v>1</v>
      </c>
      <c r="AJ4920">
        <v>2015</v>
      </c>
      <c r="AK4920">
        <v>3</v>
      </c>
      <c r="AL4920">
        <v>3</v>
      </c>
      <c r="AN4920">
        <v>3535</v>
      </c>
      <c r="AO4920">
        <v>32</v>
      </c>
      <c r="AP4920" t="s">
        <v>63</v>
      </c>
      <c r="AQ4920" t="s">
        <v>66</v>
      </c>
      <c r="AR4920">
        <v>4784</v>
      </c>
      <c r="AW4920" t="s">
        <v>22891</v>
      </c>
      <c r="AX4920" t="s">
        <v>23446</v>
      </c>
      <c r="AY4920" t="s">
        <v>23447</v>
      </c>
      <c r="AZ4920" t="s">
        <v>23448</v>
      </c>
    </row>
    <row r="4921" spans="1:52" x14ac:dyDescent="0.3">
      <c r="A4921">
        <v>2862009</v>
      </c>
      <c r="B4921" t="s">
        <v>23449</v>
      </c>
      <c r="C4921" t="str">
        <f t="shared" si="560"/>
        <v>7492</v>
      </c>
      <c r="D4921" t="s">
        <v>20169</v>
      </c>
      <c r="E4921" t="str">
        <f t="shared" si="565"/>
        <v>0100</v>
      </c>
      <c r="F4921" t="s">
        <v>54</v>
      </c>
      <c r="G4921" t="str">
        <f t="shared" si="564"/>
        <v>01</v>
      </c>
      <c r="H4921" t="s">
        <v>55</v>
      </c>
      <c r="I4921" t="s">
        <v>3086</v>
      </c>
      <c r="J4921" t="s">
        <v>20170</v>
      </c>
      <c r="K4921">
        <v>1</v>
      </c>
      <c r="L4921">
        <v>171967</v>
      </c>
      <c r="M4921">
        <v>3.95</v>
      </c>
      <c r="N4921" t="str">
        <f t="shared" si="563"/>
        <v>0000</v>
      </c>
      <c r="O4921">
        <v>5146</v>
      </c>
      <c r="P4921" t="s">
        <v>72</v>
      </c>
      <c r="Q4921" t="s">
        <v>20229</v>
      </c>
      <c r="R4921" t="s">
        <v>74</v>
      </c>
      <c r="T4921" t="s">
        <v>61</v>
      </c>
      <c r="V4921" t="s">
        <v>23450</v>
      </c>
      <c r="W4921">
        <v>301647</v>
      </c>
      <c r="X4921">
        <v>40270</v>
      </c>
      <c r="Y4921">
        <v>261377</v>
      </c>
      <c r="Z4921">
        <v>234510</v>
      </c>
      <c r="AA4921">
        <v>209510</v>
      </c>
      <c r="AB4921" t="s">
        <v>63</v>
      </c>
      <c r="AC4921" s="1">
        <v>37681</v>
      </c>
      <c r="AD4921">
        <v>40500</v>
      </c>
      <c r="AE4921">
        <v>1588</v>
      </c>
      <c r="AF4921">
        <v>1691</v>
      </c>
      <c r="AG4921" t="s">
        <v>103</v>
      </c>
      <c r="AH4921" t="s">
        <v>76</v>
      </c>
      <c r="AI4921">
        <v>1</v>
      </c>
      <c r="AJ4921">
        <v>2004</v>
      </c>
      <c r="AK4921">
        <v>3</v>
      </c>
      <c r="AL4921">
        <v>3</v>
      </c>
      <c r="AN4921">
        <v>2702</v>
      </c>
      <c r="AO4921">
        <v>32</v>
      </c>
      <c r="AP4921" t="s">
        <v>63</v>
      </c>
      <c r="AQ4921" t="s">
        <v>66</v>
      </c>
      <c r="AR4921">
        <v>4042</v>
      </c>
      <c r="AW4921" t="s">
        <v>23451</v>
      </c>
      <c r="AX4921" t="s">
        <v>23452</v>
      </c>
      <c r="AY4921" t="s">
        <v>4649</v>
      </c>
      <c r="AZ4921" t="s">
        <v>70</v>
      </c>
    </row>
    <row r="4922" spans="1:52" x14ac:dyDescent="0.3">
      <c r="A4922">
        <v>2862106</v>
      </c>
      <c r="B4922" t="s">
        <v>23453</v>
      </c>
      <c r="C4922" t="str">
        <f t="shared" si="560"/>
        <v>7492</v>
      </c>
      <c r="D4922" t="s">
        <v>20169</v>
      </c>
      <c r="E4922" t="str">
        <f t="shared" si="565"/>
        <v>0100</v>
      </c>
      <c r="F4922" t="s">
        <v>54</v>
      </c>
      <c r="G4922" t="str">
        <f t="shared" si="564"/>
        <v>01</v>
      </c>
      <c r="H4922" t="s">
        <v>55</v>
      </c>
      <c r="I4922" t="s">
        <v>3086</v>
      </c>
      <c r="J4922" t="s">
        <v>6575</v>
      </c>
      <c r="K4922">
        <v>1</v>
      </c>
      <c r="L4922">
        <v>435864</v>
      </c>
      <c r="M4922">
        <v>10.01</v>
      </c>
      <c r="N4922" t="str">
        <f t="shared" si="563"/>
        <v>0000</v>
      </c>
      <c r="O4922">
        <v>6630</v>
      </c>
      <c r="P4922" t="s">
        <v>58</v>
      </c>
      <c r="Q4922" t="s">
        <v>23454</v>
      </c>
      <c r="R4922" t="s">
        <v>19464</v>
      </c>
      <c r="T4922" t="s">
        <v>61</v>
      </c>
      <c r="V4922" t="s">
        <v>23455</v>
      </c>
      <c r="W4922">
        <v>433933</v>
      </c>
      <c r="X4922">
        <v>85050</v>
      </c>
      <c r="Y4922">
        <v>348883</v>
      </c>
      <c r="Z4922">
        <v>289231</v>
      </c>
      <c r="AA4922">
        <v>0</v>
      </c>
      <c r="AB4922" t="s">
        <v>63</v>
      </c>
      <c r="AC4922" s="1">
        <v>43168</v>
      </c>
      <c r="AD4922">
        <v>445000</v>
      </c>
      <c r="AE4922">
        <v>2888</v>
      </c>
      <c r="AF4922">
        <v>276</v>
      </c>
      <c r="AG4922" t="s">
        <v>64</v>
      </c>
      <c r="AH4922" t="s">
        <v>76</v>
      </c>
      <c r="AI4922">
        <v>2</v>
      </c>
      <c r="AJ4922">
        <v>2009</v>
      </c>
      <c r="AK4922">
        <v>3</v>
      </c>
      <c r="AL4922">
        <v>3</v>
      </c>
      <c r="AN4922">
        <v>2702</v>
      </c>
      <c r="AO4922">
        <v>32</v>
      </c>
      <c r="AP4922" t="s">
        <v>63</v>
      </c>
      <c r="AQ4922" t="s">
        <v>66</v>
      </c>
      <c r="AR4922">
        <v>4497</v>
      </c>
      <c r="AW4922" t="s">
        <v>1852</v>
      </c>
      <c r="AX4922" t="s">
        <v>1853</v>
      </c>
      <c r="AY4922" t="s">
        <v>1854</v>
      </c>
      <c r="AZ4922" t="s">
        <v>70</v>
      </c>
    </row>
    <row r="4923" spans="1:52" x14ac:dyDescent="0.3">
      <c r="A4923">
        <v>2866233</v>
      </c>
      <c r="B4923" t="s">
        <v>23456</v>
      </c>
      <c r="C4923" t="str">
        <f t="shared" si="560"/>
        <v>7492</v>
      </c>
      <c r="D4923" t="s">
        <v>20169</v>
      </c>
      <c r="E4923" t="str">
        <f>"0000"</f>
        <v>0000</v>
      </c>
      <c r="F4923" t="s">
        <v>108</v>
      </c>
      <c r="G4923" t="str">
        <f>"13"</f>
        <v>13</v>
      </c>
      <c r="H4923" t="s">
        <v>55</v>
      </c>
      <c r="I4923" t="s">
        <v>3086</v>
      </c>
      <c r="J4923" t="s">
        <v>20170</v>
      </c>
      <c r="K4923">
        <v>0</v>
      </c>
      <c r="L4923">
        <v>120683</v>
      </c>
      <c r="M4923">
        <v>2.77</v>
      </c>
      <c r="N4923" t="str">
        <f t="shared" si="563"/>
        <v>0000</v>
      </c>
      <c r="O4923">
        <v>3963</v>
      </c>
      <c r="P4923" t="s">
        <v>72</v>
      </c>
      <c r="Q4923" t="s">
        <v>20206</v>
      </c>
      <c r="R4923" t="s">
        <v>140</v>
      </c>
      <c r="T4923" t="s">
        <v>61</v>
      </c>
      <c r="V4923" t="s">
        <v>23457</v>
      </c>
      <c r="W4923">
        <v>28260</v>
      </c>
      <c r="X4923">
        <v>28260</v>
      </c>
      <c r="Y4923">
        <v>0</v>
      </c>
      <c r="Z4923">
        <v>28260</v>
      </c>
      <c r="AA4923">
        <v>28260</v>
      </c>
      <c r="AB4923" t="s">
        <v>72</v>
      </c>
      <c r="AC4923" s="1">
        <v>36008</v>
      </c>
      <c r="AD4923">
        <v>29000</v>
      </c>
      <c r="AE4923">
        <v>1259</v>
      </c>
      <c r="AF4923">
        <v>577</v>
      </c>
      <c r="AG4923" t="s">
        <v>103</v>
      </c>
      <c r="AH4923" t="s">
        <v>873</v>
      </c>
      <c r="AR4923">
        <v>0</v>
      </c>
      <c r="AW4923" t="s">
        <v>23458</v>
      </c>
      <c r="AY4923" t="s">
        <v>23459</v>
      </c>
      <c r="AZ4923" t="s">
        <v>23460</v>
      </c>
    </row>
    <row r="4924" spans="1:52" x14ac:dyDescent="0.3">
      <c r="A4924">
        <v>2902175</v>
      </c>
      <c r="B4924" t="s">
        <v>23461</v>
      </c>
      <c r="C4924" t="str">
        <f t="shared" si="560"/>
        <v>7492</v>
      </c>
      <c r="D4924" t="s">
        <v>20169</v>
      </c>
      <c r="E4924" t="str">
        <f>"0100"</f>
        <v>0100</v>
      </c>
      <c r="F4924" t="s">
        <v>54</v>
      </c>
      <c r="G4924" t="str">
        <f>"19"</f>
        <v>19</v>
      </c>
      <c r="H4924" t="s">
        <v>55</v>
      </c>
      <c r="I4924" t="s">
        <v>56</v>
      </c>
      <c r="J4924" t="s">
        <v>20170</v>
      </c>
      <c r="K4924">
        <v>1</v>
      </c>
      <c r="L4924">
        <v>64620</v>
      </c>
      <c r="M4924">
        <v>1.48</v>
      </c>
      <c r="N4924" t="str">
        <f t="shared" si="563"/>
        <v>0000</v>
      </c>
      <c r="O4924">
        <v>5979</v>
      </c>
      <c r="P4924" t="s">
        <v>58</v>
      </c>
      <c r="Q4924" t="s">
        <v>21388</v>
      </c>
      <c r="R4924" t="s">
        <v>82</v>
      </c>
      <c r="T4924" t="s">
        <v>61</v>
      </c>
      <c r="V4924" t="s">
        <v>23462</v>
      </c>
      <c r="W4924">
        <v>413224</v>
      </c>
      <c r="X4924">
        <v>15130</v>
      </c>
      <c r="Y4924">
        <v>398094</v>
      </c>
      <c r="Z4924">
        <v>413224</v>
      </c>
      <c r="AA4924">
        <v>413224</v>
      </c>
      <c r="AB4924" t="s">
        <v>63</v>
      </c>
      <c r="AC4924" s="1">
        <v>42795</v>
      </c>
      <c r="AD4924">
        <v>390000</v>
      </c>
      <c r="AE4924">
        <v>2814</v>
      </c>
      <c r="AF4924">
        <v>997</v>
      </c>
      <c r="AG4924" t="s">
        <v>64</v>
      </c>
      <c r="AH4924" t="s">
        <v>76</v>
      </c>
      <c r="AI4924">
        <v>1</v>
      </c>
      <c r="AJ4924">
        <v>2007</v>
      </c>
      <c r="AK4924">
        <v>4</v>
      </c>
      <c r="AL4924">
        <v>3</v>
      </c>
      <c r="AM4924">
        <v>1</v>
      </c>
      <c r="AN4924">
        <v>3581</v>
      </c>
      <c r="AO4924">
        <v>32</v>
      </c>
      <c r="AP4924" t="s">
        <v>63</v>
      </c>
      <c r="AQ4924" t="s">
        <v>66</v>
      </c>
      <c r="AR4924">
        <v>6053</v>
      </c>
      <c r="AW4924" t="s">
        <v>23463</v>
      </c>
      <c r="AX4924" t="s">
        <v>23464</v>
      </c>
      <c r="AY4924" t="s">
        <v>23465</v>
      </c>
      <c r="AZ4924" t="s">
        <v>70</v>
      </c>
    </row>
    <row r="4925" spans="1:52" x14ac:dyDescent="0.3">
      <c r="A4925">
        <v>3267676</v>
      </c>
      <c r="B4925" t="s">
        <v>23466</v>
      </c>
      <c r="C4925" t="str">
        <f t="shared" si="560"/>
        <v>7492</v>
      </c>
      <c r="D4925" t="s">
        <v>20169</v>
      </c>
      <c r="E4925" t="str">
        <f>"0100"</f>
        <v>0100</v>
      </c>
      <c r="F4925" t="s">
        <v>54</v>
      </c>
      <c r="G4925" t="str">
        <f>"19"</f>
        <v>19</v>
      </c>
      <c r="H4925" t="s">
        <v>55</v>
      </c>
      <c r="I4925" t="s">
        <v>56</v>
      </c>
      <c r="J4925" t="s">
        <v>20170</v>
      </c>
      <c r="K4925">
        <v>1</v>
      </c>
      <c r="L4925">
        <v>94118</v>
      </c>
      <c r="M4925">
        <v>2.16</v>
      </c>
      <c r="N4925" t="str">
        <f t="shared" si="563"/>
        <v>0000</v>
      </c>
      <c r="O4925">
        <v>5950</v>
      </c>
      <c r="P4925" t="s">
        <v>58</v>
      </c>
      <c r="Q4925" t="s">
        <v>23152</v>
      </c>
      <c r="R4925" t="s">
        <v>719</v>
      </c>
      <c r="T4925" t="s">
        <v>61</v>
      </c>
      <c r="V4925" t="s">
        <v>23467</v>
      </c>
      <c r="W4925">
        <v>196115</v>
      </c>
      <c r="X4925">
        <v>22040</v>
      </c>
      <c r="Y4925">
        <v>174075</v>
      </c>
      <c r="Z4925">
        <v>196115</v>
      </c>
      <c r="AA4925">
        <v>171115</v>
      </c>
      <c r="AB4925" t="s">
        <v>63</v>
      </c>
      <c r="AC4925" s="1">
        <v>43553</v>
      </c>
      <c r="AD4925">
        <v>208000</v>
      </c>
      <c r="AE4925">
        <v>2967</v>
      </c>
      <c r="AF4925">
        <v>972</v>
      </c>
      <c r="AG4925" t="s">
        <v>64</v>
      </c>
      <c r="AH4925" t="s">
        <v>76</v>
      </c>
      <c r="AI4925">
        <v>1</v>
      </c>
      <c r="AJ4925">
        <v>2005</v>
      </c>
      <c r="AK4925">
        <v>3</v>
      </c>
      <c r="AL4925">
        <v>2</v>
      </c>
      <c r="AN4925">
        <v>1728</v>
      </c>
      <c r="AO4925">
        <v>32</v>
      </c>
      <c r="AP4925" t="s">
        <v>72</v>
      </c>
      <c r="AQ4925" t="s">
        <v>66</v>
      </c>
      <c r="AR4925">
        <v>2586</v>
      </c>
      <c r="AW4925" t="s">
        <v>23468</v>
      </c>
      <c r="AX4925" t="s">
        <v>23469</v>
      </c>
      <c r="AY4925" t="s">
        <v>23470</v>
      </c>
      <c r="AZ4925" t="s">
        <v>70</v>
      </c>
    </row>
    <row r="4926" spans="1:52" x14ac:dyDescent="0.3">
      <c r="A4926">
        <v>3429391</v>
      </c>
      <c r="B4926" t="s">
        <v>23471</v>
      </c>
      <c r="C4926" t="str">
        <f t="shared" si="560"/>
        <v>7492</v>
      </c>
      <c r="D4926" t="s">
        <v>20169</v>
      </c>
      <c r="E4926" t="str">
        <f>"9400"</f>
        <v>9400</v>
      </c>
      <c r="F4926" t="s">
        <v>6520</v>
      </c>
      <c r="G4926" t="str">
        <f>"19"</f>
        <v>19</v>
      </c>
      <c r="H4926" t="s">
        <v>55</v>
      </c>
      <c r="I4926" t="s">
        <v>56</v>
      </c>
      <c r="J4926" t="s">
        <v>6521</v>
      </c>
      <c r="K4926">
        <v>0</v>
      </c>
      <c r="L4926">
        <v>13703</v>
      </c>
      <c r="M4926">
        <v>0.31</v>
      </c>
      <c r="N4926" t="str">
        <f t="shared" si="563"/>
        <v>0000</v>
      </c>
      <c r="P4926" t="s">
        <v>58</v>
      </c>
      <c r="Q4926" t="s">
        <v>21388</v>
      </c>
      <c r="R4926" t="s">
        <v>82</v>
      </c>
      <c r="T4926" t="s">
        <v>61</v>
      </c>
      <c r="V4926" t="s">
        <v>23472</v>
      </c>
      <c r="W4926">
        <v>50</v>
      </c>
      <c r="X4926">
        <v>50</v>
      </c>
      <c r="Y4926">
        <v>0</v>
      </c>
      <c r="Z4926">
        <v>50</v>
      </c>
      <c r="AA4926">
        <v>50</v>
      </c>
      <c r="AB4926" t="s">
        <v>72</v>
      </c>
      <c r="AR4926">
        <v>0</v>
      </c>
      <c r="AW4926" t="s">
        <v>6523</v>
      </c>
      <c r="AX4926" t="s">
        <v>6524</v>
      </c>
      <c r="AY4926" t="s">
        <v>6525</v>
      </c>
      <c r="AZ4926" t="s">
        <v>6526</v>
      </c>
    </row>
    <row r="4927" spans="1:52" x14ac:dyDescent="0.3">
      <c r="A4927">
        <v>3433219</v>
      </c>
      <c r="B4927" t="s">
        <v>23473</v>
      </c>
      <c r="C4927" t="str">
        <f t="shared" si="560"/>
        <v>7492</v>
      </c>
      <c r="D4927" t="s">
        <v>20169</v>
      </c>
      <c r="E4927" t="str">
        <f>"0100"</f>
        <v>0100</v>
      </c>
      <c r="F4927" t="s">
        <v>54</v>
      </c>
      <c r="G4927" t="str">
        <f>"13"</f>
        <v>13</v>
      </c>
      <c r="H4927" t="s">
        <v>55</v>
      </c>
      <c r="I4927" t="s">
        <v>3086</v>
      </c>
      <c r="J4927" t="s">
        <v>20170</v>
      </c>
      <c r="K4927">
        <v>1</v>
      </c>
      <c r="L4927">
        <v>393303</v>
      </c>
      <c r="M4927">
        <v>9.0299999999999994</v>
      </c>
      <c r="N4927" t="str">
        <f t="shared" si="563"/>
        <v>0000</v>
      </c>
      <c r="O4927">
        <v>3824</v>
      </c>
      <c r="P4927" t="s">
        <v>72</v>
      </c>
      <c r="Q4927" t="s">
        <v>20262</v>
      </c>
      <c r="R4927" t="s">
        <v>140</v>
      </c>
      <c r="T4927" t="s">
        <v>61</v>
      </c>
      <c r="V4927" t="s">
        <v>23474</v>
      </c>
      <c r="W4927">
        <v>386473</v>
      </c>
      <c r="X4927">
        <v>106890</v>
      </c>
      <c r="Y4927">
        <v>279583</v>
      </c>
      <c r="Z4927">
        <v>386473</v>
      </c>
      <c r="AA4927">
        <v>361473</v>
      </c>
      <c r="AB4927" t="s">
        <v>63</v>
      </c>
      <c r="AC4927" s="1">
        <v>43221</v>
      </c>
      <c r="AD4927">
        <v>525000</v>
      </c>
      <c r="AE4927">
        <v>2898</v>
      </c>
      <c r="AF4927">
        <v>542</v>
      </c>
      <c r="AG4927" t="s">
        <v>64</v>
      </c>
      <c r="AH4927" t="s">
        <v>76</v>
      </c>
      <c r="AI4927">
        <v>1</v>
      </c>
      <c r="AJ4927">
        <v>2003</v>
      </c>
      <c r="AK4927">
        <v>4</v>
      </c>
      <c r="AL4927">
        <v>3</v>
      </c>
      <c r="AN4927">
        <v>2670</v>
      </c>
      <c r="AO4927">
        <v>32</v>
      </c>
      <c r="AP4927" t="s">
        <v>63</v>
      </c>
      <c r="AQ4927" t="s">
        <v>66</v>
      </c>
      <c r="AR4927">
        <v>3843</v>
      </c>
      <c r="AW4927" t="s">
        <v>23475</v>
      </c>
      <c r="AX4927" t="s">
        <v>23476</v>
      </c>
      <c r="AY4927" t="s">
        <v>23477</v>
      </c>
      <c r="AZ4927" t="s">
        <v>70</v>
      </c>
    </row>
    <row r="4928" spans="1:52" x14ac:dyDescent="0.3">
      <c r="A4928">
        <v>3445825</v>
      </c>
      <c r="B4928" t="s">
        <v>23478</v>
      </c>
      <c r="C4928" t="str">
        <f t="shared" si="560"/>
        <v>7492</v>
      </c>
      <c r="D4928" t="s">
        <v>20169</v>
      </c>
      <c r="E4928" t="str">
        <f>"0000"</f>
        <v>0000</v>
      </c>
      <c r="F4928" t="s">
        <v>108</v>
      </c>
      <c r="G4928" t="str">
        <f>"13"</f>
        <v>13</v>
      </c>
      <c r="H4928" t="s">
        <v>55</v>
      </c>
      <c r="I4928" t="s">
        <v>3086</v>
      </c>
      <c r="J4928" t="s">
        <v>20170</v>
      </c>
      <c r="K4928">
        <v>1</v>
      </c>
      <c r="L4928">
        <v>141347</v>
      </c>
      <c r="M4928">
        <v>3.24</v>
      </c>
      <c r="N4928" t="str">
        <f t="shared" si="563"/>
        <v>0000</v>
      </c>
      <c r="O4928">
        <v>3414</v>
      </c>
      <c r="P4928" t="s">
        <v>72</v>
      </c>
      <c r="Q4928" t="s">
        <v>7441</v>
      </c>
      <c r="R4928" t="s">
        <v>140</v>
      </c>
      <c r="T4928" t="s">
        <v>61</v>
      </c>
      <c r="V4928" t="s">
        <v>23479</v>
      </c>
      <c r="W4928">
        <v>33810</v>
      </c>
      <c r="X4928">
        <v>33100</v>
      </c>
      <c r="Y4928">
        <v>710</v>
      </c>
      <c r="Z4928">
        <v>33810</v>
      </c>
      <c r="AA4928">
        <v>33810</v>
      </c>
      <c r="AB4928" t="s">
        <v>72</v>
      </c>
      <c r="AC4928" s="1">
        <v>42208</v>
      </c>
      <c r="AD4928">
        <v>218000</v>
      </c>
      <c r="AE4928">
        <v>2704</v>
      </c>
      <c r="AF4928">
        <v>1157</v>
      </c>
      <c r="AG4928" t="s">
        <v>64</v>
      </c>
      <c r="AH4928" t="s">
        <v>570</v>
      </c>
      <c r="AR4928">
        <v>0</v>
      </c>
      <c r="AW4928" t="s">
        <v>23480</v>
      </c>
      <c r="AX4928" t="s">
        <v>23481</v>
      </c>
      <c r="AY4928" t="s">
        <v>23482</v>
      </c>
      <c r="AZ4928" t="s">
        <v>70</v>
      </c>
    </row>
    <row r="4929" spans="1:52" x14ac:dyDescent="0.3">
      <c r="A4929">
        <v>3520311</v>
      </c>
      <c r="B4929" t="s">
        <v>23483</v>
      </c>
      <c r="C4929" t="str">
        <f t="shared" si="560"/>
        <v>7492</v>
      </c>
      <c r="D4929" t="s">
        <v>20169</v>
      </c>
      <c r="E4929" t="str">
        <f>"5000"</f>
        <v>5000</v>
      </c>
      <c r="F4929" t="s">
        <v>7916</v>
      </c>
      <c r="G4929" t="str">
        <f>"01"</f>
        <v>01</v>
      </c>
      <c r="H4929" t="s">
        <v>55</v>
      </c>
      <c r="I4929" t="s">
        <v>3086</v>
      </c>
      <c r="J4929" t="s">
        <v>6575</v>
      </c>
      <c r="K4929">
        <v>1</v>
      </c>
      <c r="L4929">
        <v>435581</v>
      </c>
      <c r="M4929">
        <v>10</v>
      </c>
      <c r="N4929" t="str">
        <f t="shared" si="563"/>
        <v>0000</v>
      </c>
      <c r="O4929">
        <v>6850</v>
      </c>
      <c r="P4929" t="s">
        <v>58</v>
      </c>
      <c r="Q4929" t="s">
        <v>23454</v>
      </c>
      <c r="R4929" t="s">
        <v>19464</v>
      </c>
      <c r="T4929" t="s">
        <v>61</v>
      </c>
      <c r="V4929" t="s">
        <v>23484</v>
      </c>
      <c r="W4929">
        <v>422365</v>
      </c>
      <c r="X4929">
        <v>85000</v>
      </c>
      <c r="Y4929">
        <v>337365</v>
      </c>
      <c r="Z4929">
        <v>365386</v>
      </c>
      <c r="AA4929">
        <v>340386</v>
      </c>
      <c r="AB4929" t="s">
        <v>63</v>
      </c>
      <c r="AC4929" s="1">
        <v>41244</v>
      </c>
      <c r="AD4929">
        <v>363000</v>
      </c>
      <c r="AE4929">
        <v>2521</v>
      </c>
      <c r="AF4929">
        <v>343</v>
      </c>
      <c r="AG4929" t="s">
        <v>64</v>
      </c>
      <c r="AH4929" t="s">
        <v>570</v>
      </c>
      <c r="AI4929">
        <v>1</v>
      </c>
      <c r="AJ4929">
        <v>1999</v>
      </c>
      <c r="AK4929">
        <v>3</v>
      </c>
      <c r="AL4929">
        <v>2</v>
      </c>
      <c r="AN4929">
        <v>3299</v>
      </c>
      <c r="AO4929">
        <v>32</v>
      </c>
      <c r="AP4929" t="s">
        <v>63</v>
      </c>
      <c r="AQ4929" t="s">
        <v>66</v>
      </c>
      <c r="AR4929">
        <v>4431</v>
      </c>
      <c r="AW4929" t="s">
        <v>4249</v>
      </c>
      <c r="AX4929" t="s">
        <v>23485</v>
      </c>
      <c r="AY4929" t="s">
        <v>23486</v>
      </c>
      <c r="AZ4929" t="s">
        <v>70</v>
      </c>
    </row>
    <row r="4930" spans="1:52" x14ac:dyDescent="0.3">
      <c r="A4930">
        <v>3524694</v>
      </c>
      <c r="B4930" t="s">
        <v>23487</v>
      </c>
      <c r="C4930" t="str">
        <f t="shared" ref="C4930:C4995" si="566">"7492"</f>
        <v>7492</v>
      </c>
      <c r="D4930" t="s">
        <v>20169</v>
      </c>
      <c r="E4930" t="str">
        <f>"5500"</f>
        <v>5500</v>
      </c>
      <c r="F4930" t="s">
        <v>8318</v>
      </c>
      <c r="G4930" t="str">
        <f>"19"</f>
        <v>19</v>
      </c>
      <c r="H4930" t="s">
        <v>55</v>
      </c>
      <c r="I4930" t="s">
        <v>56</v>
      </c>
      <c r="J4930" t="s">
        <v>20170</v>
      </c>
      <c r="K4930">
        <v>0</v>
      </c>
      <c r="L4930">
        <v>146909</v>
      </c>
      <c r="M4930">
        <v>3.37</v>
      </c>
      <c r="N4930" t="str">
        <f t="shared" si="563"/>
        <v>0000</v>
      </c>
      <c r="O4930">
        <v>5515</v>
      </c>
      <c r="P4930" t="s">
        <v>58</v>
      </c>
      <c r="Q4930" t="s">
        <v>21388</v>
      </c>
      <c r="R4930" t="s">
        <v>82</v>
      </c>
      <c r="T4930" t="s">
        <v>61</v>
      </c>
      <c r="V4930" t="s">
        <v>23488</v>
      </c>
      <c r="AB4930" t="s">
        <v>72</v>
      </c>
      <c r="AC4930" s="1">
        <v>40210</v>
      </c>
      <c r="AD4930">
        <v>887800</v>
      </c>
      <c r="AE4930">
        <v>2340</v>
      </c>
      <c r="AF4930">
        <v>534</v>
      </c>
      <c r="AG4930" t="s">
        <v>103</v>
      </c>
      <c r="AH4930" t="s">
        <v>570</v>
      </c>
      <c r="AR4930">
        <v>0</v>
      </c>
      <c r="AW4930" t="s">
        <v>8320</v>
      </c>
      <c r="AY4930" t="s">
        <v>8321</v>
      </c>
      <c r="AZ4930" t="s">
        <v>3154</v>
      </c>
    </row>
    <row r="4931" spans="1:52" x14ac:dyDescent="0.3">
      <c r="A4931">
        <v>3524697</v>
      </c>
      <c r="B4931" t="s">
        <v>23489</v>
      </c>
      <c r="C4931" t="str">
        <f t="shared" si="566"/>
        <v>7492</v>
      </c>
      <c r="D4931" t="s">
        <v>20169</v>
      </c>
      <c r="E4931" t="str">
        <f>"5500"</f>
        <v>5500</v>
      </c>
      <c r="F4931" t="s">
        <v>8318</v>
      </c>
      <c r="G4931" t="str">
        <f>"19"</f>
        <v>19</v>
      </c>
      <c r="H4931" t="s">
        <v>55</v>
      </c>
      <c r="I4931" t="s">
        <v>56</v>
      </c>
      <c r="J4931" t="s">
        <v>20170</v>
      </c>
      <c r="K4931">
        <v>0</v>
      </c>
      <c r="L4931">
        <v>84538</v>
      </c>
      <c r="M4931">
        <v>1.94</v>
      </c>
      <c r="N4931" t="str">
        <f t="shared" si="563"/>
        <v>0000</v>
      </c>
      <c r="O4931">
        <v>0</v>
      </c>
      <c r="P4931" t="s">
        <v>72</v>
      </c>
      <c r="Q4931" t="s">
        <v>20212</v>
      </c>
      <c r="R4931" t="s">
        <v>140</v>
      </c>
      <c r="T4931" t="s">
        <v>61</v>
      </c>
      <c r="V4931" t="s">
        <v>23490</v>
      </c>
      <c r="AB4931" t="s">
        <v>72</v>
      </c>
      <c r="AC4931" s="1">
        <v>40210</v>
      </c>
      <c r="AD4931">
        <v>887800</v>
      </c>
      <c r="AE4931">
        <v>2340</v>
      </c>
      <c r="AF4931">
        <v>534</v>
      </c>
      <c r="AG4931" t="s">
        <v>103</v>
      </c>
      <c r="AH4931" t="s">
        <v>570</v>
      </c>
      <c r="AR4931">
        <v>0</v>
      </c>
      <c r="AW4931" t="s">
        <v>8320</v>
      </c>
      <c r="AY4931" t="s">
        <v>8321</v>
      </c>
      <c r="AZ4931" t="s">
        <v>3154</v>
      </c>
    </row>
    <row r="4932" spans="1:52" x14ac:dyDescent="0.3">
      <c r="A4932">
        <v>2861991</v>
      </c>
      <c r="B4932" t="s">
        <v>23491</v>
      </c>
      <c r="C4932" t="str">
        <f t="shared" si="566"/>
        <v>7492</v>
      </c>
      <c r="D4932" t="s">
        <v>20169</v>
      </c>
      <c r="E4932" t="str">
        <f t="shared" ref="E4932:E4937" si="567">"0100"</f>
        <v>0100</v>
      </c>
      <c r="F4932" t="s">
        <v>54</v>
      </c>
      <c r="G4932" t="str">
        <f>"01"</f>
        <v>01</v>
      </c>
      <c r="H4932" t="s">
        <v>55</v>
      </c>
      <c r="I4932" t="s">
        <v>3086</v>
      </c>
      <c r="J4932" t="s">
        <v>20170</v>
      </c>
      <c r="K4932">
        <v>1</v>
      </c>
      <c r="L4932">
        <v>164406</v>
      </c>
      <c r="M4932">
        <v>3.77</v>
      </c>
      <c r="N4932" t="str">
        <f t="shared" si="563"/>
        <v>0000</v>
      </c>
      <c r="O4932">
        <v>5074</v>
      </c>
      <c r="P4932" t="s">
        <v>72</v>
      </c>
      <c r="Q4932" t="s">
        <v>20229</v>
      </c>
      <c r="R4932" t="s">
        <v>74</v>
      </c>
      <c r="T4932" t="s">
        <v>61</v>
      </c>
      <c r="V4932" t="s">
        <v>23492</v>
      </c>
      <c r="W4932">
        <v>358174</v>
      </c>
      <c r="X4932">
        <v>38500</v>
      </c>
      <c r="Y4932">
        <v>319674</v>
      </c>
      <c r="Z4932">
        <v>358174</v>
      </c>
      <c r="AA4932">
        <v>333174</v>
      </c>
      <c r="AB4932" t="s">
        <v>63</v>
      </c>
      <c r="AC4932" s="1">
        <v>41518</v>
      </c>
      <c r="AD4932">
        <v>22000</v>
      </c>
      <c r="AE4932">
        <v>2581</v>
      </c>
      <c r="AF4932">
        <v>1883</v>
      </c>
      <c r="AG4932" t="s">
        <v>103</v>
      </c>
      <c r="AH4932" t="s">
        <v>76</v>
      </c>
      <c r="AI4932">
        <v>1</v>
      </c>
      <c r="AJ4932">
        <v>2018</v>
      </c>
      <c r="AK4932">
        <v>3</v>
      </c>
      <c r="AL4932">
        <v>2</v>
      </c>
      <c r="AN4932">
        <v>2490</v>
      </c>
      <c r="AO4932">
        <v>32</v>
      </c>
      <c r="AP4932" t="s">
        <v>72</v>
      </c>
      <c r="AQ4932" t="s">
        <v>66</v>
      </c>
      <c r="AR4932">
        <v>4058</v>
      </c>
      <c r="AW4932" t="s">
        <v>23493</v>
      </c>
      <c r="AX4932" t="s">
        <v>23494</v>
      </c>
      <c r="AY4932" t="s">
        <v>23495</v>
      </c>
      <c r="AZ4932" t="s">
        <v>70</v>
      </c>
    </row>
    <row r="4933" spans="1:52" x14ac:dyDescent="0.3">
      <c r="A4933">
        <v>2862092</v>
      </c>
      <c r="B4933" t="s">
        <v>23496</v>
      </c>
      <c r="C4933" t="str">
        <f t="shared" si="566"/>
        <v>7492</v>
      </c>
      <c r="D4933" t="s">
        <v>20169</v>
      </c>
      <c r="E4933" t="str">
        <f t="shared" si="567"/>
        <v>0100</v>
      </c>
      <c r="F4933" t="s">
        <v>54</v>
      </c>
      <c r="G4933" t="str">
        <f>"01"</f>
        <v>01</v>
      </c>
      <c r="H4933" t="s">
        <v>55</v>
      </c>
      <c r="I4933" t="s">
        <v>3086</v>
      </c>
      <c r="J4933" t="s">
        <v>6575</v>
      </c>
      <c r="K4933">
        <v>1</v>
      </c>
      <c r="L4933">
        <v>436363</v>
      </c>
      <c r="M4933">
        <v>10.02</v>
      </c>
      <c r="N4933" t="str">
        <f t="shared" si="563"/>
        <v>0000</v>
      </c>
      <c r="O4933">
        <v>6737</v>
      </c>
      <c r="P4933" t="s">
        <v>58</v>
      </c>
      <c r="Q4933" t="s">
        <v>23497</v>
      </c>
      <c r="R4933" t="s">
        <v>19464</v>
      </c>
      <c r="T4933" t="s">
        <v>61</v>
      </c>
      <c r="V4933" t="s">
        <v>23498</v>
      </c>
      <c r="W4933">
        <v>385011</v>
      </c>
      <c r="X4933">
        <v>85150</v>
      </c>
      <c r="Y4933">
        <v>299861</v>
      </c>
      <c r="Z4933">
        <v>293957</v>
      </c>
      <c r="AA4933">
        <v>268957</v>
      </c>
      <c r="AB4933" t="s">
        <v>63</v>
      </c>
      <c r="AC4933" s="1">
        <v>36312</v>
      </c>
      <c r="AD4933">
        <v>56000</v>
      </c>
      <c r="AE4933">
        <v>1313</v>
      </c>
      <c r="AF4933">
        <v>494</v>
      </c>
      <c r="AG4933" t="s">
        <v>103</v>
      </c>
      <c r="AH4933" t="s">
        <v>76</v>
      </c>
      <c r="AI4933">
        <v>2</v>
      </c>
      <c r="AJ4933">
        <v>2001</v>
      </c>
      <c r="AK4933">
        <v>4</v>
      </c>
      <c r="AL4933">
        <v>4</v>
      </c>
      <c r="AN4933">
        <v>3597</v>
      </c>
      <c r="AO4933">
        <v>29</v>
      </c>
      <c r="AP4933" t="s">
        <v>63</v>
      </c>
      <c r="AQ4933" t="s">
        <v>66</v>
      </c>
      <c r="AR4933">
        <v>5229</v>
      </c>
      <c r="AW4933" t="s">
        <v>23499</v>
      </c>
      <c r="AX4933" t="s">
        <v>23500</v>
      </c>
      <c r="AY4933" t="s">
        <v>23501</v>
      </c>
      <c r="AZ4933" t="s">
        <v>70</v>
      </c>
    </row>
    <row r="4934" spans="1:52" x14ac:dyDescent="0.3">
      <c r="A4934">
        <v>2862149</v>
      </c>
      <c r="B4934" t="s">
        <v>23502</v>
      </c>
      <c r="C4934" t="str">
        <f t="shared" si="566"/>
        <v>7492</v>
      </c>
      <c r="D4934" t="s">
        <v>20169</v>
      </c>
      <c r="E4934" t="str">
        <f t="shared" si="567"/>
        <v>0100</v>
      </c>
      <c r="F4934" t="s">
        <v>54</v>
      </c>
      <c r="G4934" t="str">
        <f>"01"</f>
        <v>01</v>
      </c>
      <c r="H4934" t="s">
        <v>55</v>
      </c>
      <c r="I4934" t="s">
        <v>3086</v>
      </c>
      <c r="J4934" t="s">
        <v>6575</v>
      </c>
      <c r="K4934">
        <v>1</v>
      </c>
      <c r="L4934">
        <v>435844</v>
      </c>
      <c r="M4934">
        <v>10.01</v>
      </c>
      <c r="N4934" t="str">
        <f t="shared" si="563"/>
        <v>0000</v>
      </c>
      <c r="O4934">
        <v>6853</v>
      </c>
      <c r="P4934" t="s">
        <v>58</v>
      </c>
      <c r="Q4934" t="s">
        <v>23497</v>
      </c>
      <c r="R4934" t="s">
        <v>19464</v>
      </c>
      <c r="T4934" t="s">
        <v>61</v>
      </c>
      <c r="V4934" t="s">
        <v>23503</v>
      </c>
      <c r="W4934">
        <v>326907</v>
      </c>
      <c r="X4934">
        <v>85050</v>
      </c>
      <c r="Y4934">
        <v>241857</v>
      </c>
      <c r="Z4934">
        <v>239750</v>
      </c>
      <c r="AA4934">
        <v>214250</v>
      </c>
      <c r="AB4934" t="s">
        <v>63</v>
      </c>
      <c r="AC4934" s="1">
        <v>40725</v>
      </c>
      <c r="AD4934">
        <v>310000</v>
      </c>
      <c r="AE4934">
        <v>2431</v>
      </c>
      <c r="AF4934">
        <v>658</v>
      </c>
      <c r="AG4934" t="s">
        <v>64</v>
      </c>
      <c r="AH4934" t="s">
        <v>76</v>
      </c>
      <c r="AI4934">
        <v>1</v>
      </c>
      <c r="AJ4934">
        <v>2003</v>
      </c>
      <c r="AK4934">
        <v>4</v>
      </c>
      <c r="AL4934">
        <v>2</v>
      </c>
      <c r="AN4934">
        <v>2146</v>
      </c>
      <c r="AO4934">
        <v>32</v>
      </c>
      <c r="AP4934" t="s">
        <v>63</v>
      </c>
      <c r="AQ4934" t="s">
        <v>66</v>
      </c>
      <c r="AR4934">
        <v>3668</v>
      </c>
      <c r="AW4934" t="s">
        <v>23504</v>
      </c>
      <c r="AX4934" t="s">
        <v>23505</v>
      </c>
      <c r="AY4934" t="s">
        <v>23506</v>
      </c>
      <c r="AZ4934" t="s">
        <v>70</v>
      </c>
    </row>
    <row r="4935" spans="1:52" x14ac:dyDescent="0.3">
      <c r="A4935">
        <v>2898208</v>
      </c>
      <c r="B4935" t="s">
        <v>23507</v>
      </c>
      <c r="C4935" t="str">
        <f t="shared" si="566"/>
        <v>7492</v>
      </c>
      <c r="D4935" t="s">
        <v>20169</v>
      </c>
      <c r="E4935" t="str">
        <f t="shared" si="567"/>
        <v>0100</v>
      </c>
      <c r="F4935" t="s">
        <v>54</v>
      </c>
      <c r="G4935" t="str">
        <f>"13"</f>
        <v>13</v>
      </c>
      <c r="H4935" t="s">
        <v>55</v>
      </c>
      <c r="I4935" t="s">
        <v>3086</v>
      </c>
      <c r="J4935" t="s">
        <v>20170</v>
      </c>
      <c r="K4935">
        <v>1</v>
      </c>
      <c r="L4935">
        <v>165886</v>
      </c>
      <c r="M4935">
        <v>3.81</v>
      </c>
      <c r="N4935" t="str">
        <f t="shared" si="563"/>
        <v>0000</v>
      </c>
      <c r="O4935">
        <v>3937</v>
      </c>
      <c r="P4935" t="s">
        <v>72</v>
      </c>
      <c r="Q4935" t="s">
        <v>20206</v>
      </c>
      <c r="R4935" t="s">
        <v>140</v>
      </c>
      <c r="T4935" t="s">
        <v>61</v>
      </c>
      <c r="V4935" t="s">
        <v>23508</v>
      </c>
      <c r="W4935">
        <v>222934</v>
      </c>
      <c r="X4935">
        <v>38840</v>
      </c>
      <c r="Y4935">
        <v>184094</v>
      </c>
      <c r="Z4935">
        <v>174209</v>
      </c>
      <c r="AA4935">
        <v>149209</v>
      </c>
      <c r="AB4935" t="s">
        <v>63</v>
      </c>
      <c r="AC4935" s="1">
        <v>36220</v>
      </c>
      <c r="AD4935">
        <v>51200</v>
      </c>
      <c r="AE4935">
        <v>1292</v>
      </c>
      <c r="AF4935">
        <v>2072</v>
      </c>
      <c r="AG4935" t="s">
        <v>103</v>
      </c>
      <c r="AH4935" t="s">
        <v>873</v>
      </c>
      <c r="AI4935">
        <v>1</v>
      </c>
      <c r="AJ4935">
        <v>2005</v>
      </c>
      <c r="AK4935">
        <v>3</v>
      </c>
      <c r="AL4935">
        <v>2</v>
      </c>
      <c r="AN4935">
        <v>1771</v>
      </c>
      <c r="AO4935">
        <v>32</v>
      </c>
      <c r="AP4935" t="s">
        <v>72</v>
      </c>
      <c r="AQ4935" t="s">
        <v>66</v>
      </c>
      <c r="AR4935">
        <v>2591</v>
      </c>
      <c r="AW4935" t="s">
        <v>23509</v>
      </c>
      <c r="AX4935" t="s">
        <v>23510</v>
      </c>
      <c r="AY4935" t="s">
        <v>23511</v>
      </c>
      <c r="AZ4935" t="s">
        <v>23512</v>
      </c>
    </row>
    <row r="4936" spans="1:52" x14ac:dyDescent="0.3">
      <c r="A4936">
        <v>2898216</v>
      </c>
      <c r="B4936" t="s">
        <v>23513</v>
      </c>
      <c r="C4936" t="str">
        <f t="shared" si="566"/>
        <v>7492</v>
      </c>
      <c r="D4936" t="s">
        <v>20169</v>
      </c>
      <c r="E4936" t="str">
        <f t="shared" si="567"/>
        <v>0100</v>
      </c>
      <c r="F4936" t="s">
        <v>54</v>
      </c>
      <c r="G4936" t="str">
        <f>"13"</f>
        <v>13</v>
      </c>
      <c r="H4936" t="s">
        <v>55</v>
      </c>
      <c r="I4936" t="s">
        <v>3086</v>
      </c>
      <c r="J4936" t="s">
        <v>20170</v>
      </c>
      <c r="K4936">
        <v>1</v>
      </c>
      <c r="L4936">
        <v>130024</v>
      </c>
      <c r="M4936">
        <v>2.98</v>
      </c>
      <c r="N4936" t="str">
        <f t="shared" si="563"/>
        <v>0000</v>
      </c>
      <c r="O4936">
        <v>3929</v>
      </c>
      <c r="P4936" t="s">
        <v>72</v>
      </c>
      <c r="Q4936" t="s">
        <v>20206</v>
      </c>
      <c r="R4936" t="s">
        <v>140</v>
      </c>
      <c r="T4936" t="s">
        <v>61</v>
      </c>
      <c r="V4936" t="s">
        <v>23514</v>
      </c>
      <c r="W4936">
        <v>314358</v>
      </c>
      <c r="X4936">
        <v>30450</v>
      </c>
      <c r="Y4936">
        <v>283908</v>
      </c>
      <c r="Z4936">
        <v>270173</v>
      </c>
      <c r="AA4936">
        <v>245173</v>
      </c>
      <c r="AB4936" t="s">
        <v>63</v>
      </c>
      <c r="AC4936" s="1">
        <v>42069</v>
      </c>
      <c r="AD4936">
        <v>282500</v>
      </c>
      <c r="AE4936">
        <v>2676</v>
      </c>
      <c r="AF4936">
        <v>938</v>
      </c>
      <c r="AG4936" t="s">
        <v>64</v>
      </c>
      <c r="AH4936" t="s">
        <v>65</v>
      </c>
      <c r="AI4936">
        <v>1</v>
      </c>
      <c r="AJ4936">
        <v>2004</v>
      </c>
      <c r="AK4936">
        <v>3</v>
      </c>
      <c r="AL4936">
        <v>2</v>
      </c>
      <c r="AN4936">
        <v>2837</v>
      </c>
      <c r="AO4936">
        <v>32</v>
      </c>
      <c r="AP4936" t="s">
        <v>63</v>
      </c>
      <c r="AQ4936" t="s">
        <v>66</v>
      </c>
      <c r="AR4936">
        <v>4370</v>
      </c>
      <c r="AW4936" t="s">
        <v>23515</v>
      </c>
      <c r="AX4936" t="s">
        <v>23516</v>
      </c>
      <c r="AY4936" t="s">
        <v>23517</v>
      </c>
      <c r="AZ4936" t="s">
        <v>70</v>
      </c>
    </row>
    <row r="4937" spans="1:52" x14ac:dyDescent="0.3">
      <c r="A4937">
        <v>2902167</v>
      </c>
      <c r="B4937" t="s">
        <v>23518</v>
      </c>
      <c r="C4937" t="str">
        <f t="shared" si="566"/>
        <v>7492</v>
      </c>
      <c r="D4937" t="s">
        <v>20169</v>
      </c>
      <c r="E4937" t="str">
        <f t="shared" si="567"/>
        <v>0100</v>
      </c>
      <c r="F4937" t="s">
        <v>54</v>
      </c>
      <c r="G4937" t="str">
        <f>"19"</f>
        <v>19</v>
      </c>
      <c r="H4937" t="s">
        <v>55</v>
      </c>
      <c r="I4937" t="s">
        <v>56</v>
      </c>
      <c r="J4937" t="s">
        <v>20170</v>
      </c>
      <c r="K4937">
        <v>1</v>
      </c>
      <c r="L4937">
        <v>123844</v>
      </c>
      <c r="M4937">
        <v>2.84</v>
      </c>
      <c r="N4937" t="str">
        <f t="shared" si="563"/>
        <v>0000</v>
      </c>
      <c r="O4937">
        <v>2694</v>
      </c>
      <c r="P4937" t="s">
        <v>72</v>
      </c>
      <c r="Q4937" t="s">
        <v>21235</v>
      </c>
      <c r="R4937" t="s">
        <v>140</v>
      </c>
      <c r="T4937" t="s">
        <v>61</v>
      </c>
      <c r="V4937" t="s">
        <v>23519</v>
      </c>
      <c r="W4937">
        <v>239618</v>
      </c>
      <c r="X4937">
        <v>29000</v>
      </c>
      <c r="Y4937">
        <v>210618</v>
      </c>
      <c r="Z4937">
        <v>239618</v>
      </c>
      <c r="AA4937">
        <v>214618</v>
      </c>
      <c r="AB4937" t="s">
        <v>63</v>
      </c>
      <c r="AC4937" s="1">
        <v>43584</v>
      </c>
      <c r="AD4937">
        <v>281000</v>
      </c>
      <c r="AE4937">
        <v>2972</v>
      </c>
      <c r="AF4937">
        <v>1752</v>
      </c>
      <c r="AG4937" t="s">
        <v>64</v>
      </c>
      <c r="AH4937" t="s">
        <v>76</v>
      </c>
      <c r="AI4937">
        <v>1</v>
      </c>
      <c r="AJ4937">
        <v>2016</v>
      </c>
      <c r="AK4937">
        <v>3</v>
      </c>
      <c r="AL4937">
        <v>2</v>
      </c>
      <c r="AN4937">
        <v>1780</v>
      </c>
      <c r="AO4937">
        <v>32</v>
      </c>
      <c r="AP4937" t="s">
        <v>72</v>
      </c>
      <c r="AQ4937" t="s">
        <v>66</v>
      </c>
      <c r="AR4937">
        <v>2588</v>
      </c>
      <c r="AW4937" t="s">
        <v>23520</v>
      </c>
      <c r="AY4937" t="s">
        <v>23521</v>
      </c>
      <c r="AZ4937" t="s">
        <v>70</v>
      </c>
    </row>
    <row r="4938" spans="1:52" x14ac:dyDescent="0.3">
      <c r="A4938">
        <v>3483047</v>
      </c>
      <c r="B4938" t="s">
        <v>23522</v>
      </c>
      <c r="C4938" t="str">
        <f t="shared" si="566"/>
        <v>7492</v>
      </c>
      <c r="D4938" t="s">
        <v>20169</v>
      </c>
      <c r="E4938" t="str">
        <f>"9400"</f>
        <v>9400</v>
      </c>
      <c r="F4938" t="s">
        <v>6520</v>
      </c>
      <c r="G4938" t="str">
        <f>"20"</f>
        <v>20</v>
      </c>
      <c r="H4938" t="s">
        <v>55</v>
      </c>
      <c r="I4938" t="s">
        <v>56</v>
      </c>
      <c r="J4938" t="s">
        <v>8117</v>
      </c>
      <c r="K4938">
        <v>0</v>
      </c>
      <c r="L4938">
        <v>3000</v>
      </c>
      <c r="M4938">
        <v>7.0000000000000007E-2</v>
      </c>
      <c r="N4938" t="str">
        <f t="shared" si="563"/>
        <v>0000</v>
      </c>
      <c r="P4938" t="s">
        <v>58</v>
      </c>
      <c r="Q4938" t="s">
        <v>23523</v>
      </c>
      <c r="R4938" t="s">
        <v>9269</v>
      </c>
      <c r="T4938" t="s">
        <v>23104</v>
      </c>
      <c r="V4938" t="s">
        <v>23524</v>
      </c>
      <c r="W4938">
        <v>50</v>
      </c>
      <c r="X4938">
        <v>50</v>
      </c>
      <c r="Y4938">
        <v>0</v>
      </c>
      <c r="Z4938">
        <v>50</v>
      </c>
      <c r="AA4938">
        <v>50</v>
      </c>
      <c r="AB4938" t="s">
        <v>72</v>
      </c>
      <c r="AR4938">
        <v>0</v>
      </c>
      <c r="AW4938" t="s">
        <v>19689</v>
      </c>
      <c r="AY4938" t="s">
        <v>19599</v>
      </c>
      <c r="AZ4938" t="s">
        <v>19600</v>
      </c>
    </row>
    <row r="4939" spans="1:52" x14ac:dyDescent="0.3">
      <c r="A4939">
        <v>3524698</v>
      </c>
      <c r="B4939" t="s">
        <v>23525</v>
      </c>
      <c r="C4939" t="str">
        <f t="shared" si="566"/>
        <v>7492</v>
      </c>
      <c r="D4939" t="s">
        <v>20169</v>
      </c>
      <c r="E4939" t="str">
        <f>"5500"</f>
        <v>5500</v>
      </c>
      <c r="F4939" t="s">
        <v>8318</v>
      </c>
      <c r="G4939" t="str">
        <f>"19"</f>
        <v>19</v>
      </c>
      <c r="H4939" t="s">
        <v>55</v>
      </c>
      <c r="I4939" t="s">
        <v>56</v>
      </c>
      <c r="J4939" t="s">
        <v>20170</v>
      </c>
      <c r="K4939">
        <v>0</v>
      </c>
      <c r="L4939">
        <v>84000</v>
      </c>
      <c r="M4939">
        <v>1.93</v>
      </c>
      <c r="N4939" t="str">
        <f t="shared" si="563"/>
        <v>0000</v>
      </c>
      <c r="O4939">
        <v>0</v>
      </c>
      <c r="P4939" t="s">
        <v>72</v>
      </c>
      <c r="Q4939" t="s">
        <v>20212</v>
      </c>
      <c r="R4939" t="s">
        <v>140</v>
      </c>
      <c r="T4939" t="s">
        <v>61</v>
      </c>
      <c r="V4939" t="s">
        <v>23526</v>
      </c>
      <c r="AB4939" t="s">
        <v>72</v>
      </c>
      <c r="AC4939" s="1">
        <v>40210</v>
      </c>
      <c r="AD4939">
        <v>887800</v>
      </c>
      <c r="AE4939">
        <v>2340</v>
      </c>
      <c r="AF4939">
        <v>534</v>
      </c>
      <c r="AG4939" t="s">
        <v>103</v>
      </c>
      <c r="AH4939" t="s">
        <v>570</v>
      </c>
      <c r="AR4939">
        <v>0</v>
      </c>
      <c r="AW4939" t="s">
        <v>8320</v>
      </c>
      <c r="AY4939" t="s">
        <v>8321</v>
      </c>
      <c r="AZ4939" t="s">
        <v>3154</v>
      </c>
    </row>
    <row r="4940" spans="1:52" x14ac:dyDescent="0.3">
      <c r="A4940">
        <v>2862084</v>
      </c>
      <c r="B4940" t="s">
        <v>23527</v>
      </c>
      <c r="C4940" t="str">
        <f t="shared" si="566"/>
        <v>7492</v>
      </c>
      <c r="D4940" t="s">
        <v>20169</v>
      </c>
      <c r="E4940" t="str">
        <f>"9900"</f>
        <v>9900</v>
      </c>
      <c r="F4940" t="s">
        <v>20273</v>
      </c>
      <c r="G4940" t="str">
        <f>"01"</f>
        <v>01</v>
      </c>
      <c r="H4940" t="s">
        <v>55</v>
      </c>
      <c r="I4940" t="s">
        <v>3086</v>
      </c>
      <c r="J4940" t="s">
        <v>6575</v>
      </c>
      <c r="K4940">
        <v>0</v>
      </c>
      <c r="L4940">
        <v>436500</v>
      </c>
      <c r="M4940">
        <v>10.02</v>
      </c>
      <c r="N4940" t="str">
        <f t="shared" si="563"/>
        <v>0000</v>
      </c>
      <c r="O4940">
        <v>6801</v>
      </c>
      <c r="P4940" t="s">
        <v>58</v>
      </c>
      <c r="Q4940" t="s">
        <v>23497</v>
      </c>
      <c r="R4940" t="s">
        <v>19464</v>
      </c>
      <c r="T4940" t="s">
        <v>61</v>
      </c>
      <c r="V4940" t="s">
        <v>23528</v>
      </c>
      <c r="W4940">
        <v>85180</v>
      </c>
      <c r="X4940">
        <v>85180</v>
      </c>
      <c r="Y4940">
        <v>0</v>
      </c>
      <c r="Z4940">
        <v>85180</v>
      </c>
      <c r="AA4940">
        <v>85180</v>
      </c>
      <c r="AB4940" t="s">
        <v>72</v>
      </c>
      <c r="AC4940" s="1">
        <v>38504</v>
      </c>
      <c r="AD4940">
        <v>350000</v>
      </c>
      <c r="AE4940">
        <v>1878</v>
      </c>
      <c r="AF4940">
        <v>659</v>
      </c>
      <c r="AG4940" t="s">
        <v>103</v>
      </c>
      <c r="AH4940" t="s">
        <v>76</v>
      </c>
      <c r="AR4940">
        <v>0</v>
      </c>
      <c r="AW4940" t="s">
        <v>23529</v>
      </c>
      <c r="AY4940" t="s">
        <v>23530</v>
      </c>
      <c r="AZ4940" t="s">
        <v>23531</v>
      </c>
    </row>
    <row r="4941" spans="1:52" x14ac:dyDescent="0.3">
      <c r="A4941">
        <v>2862114</v>
      </c>
      <c r="B4941" t="s">
        <v>23532</v>
      </c>
      <c r="C4941" t="str">
        <f t="shared" si="566"/>
        <v>7492</v>
      </c>
      <c r="D4941" t="s">
        <v>20169</v>
      </c>
      <c r="E4941" t="str">
        <f>"0100"</f>
        <v>0100</v>
      </c>
      <c r="F4941" t="s">
        <v>54</v>
      </c>
      <c r="G4941" t="str">
        <f>"01"</f>
        <v>01</v>
      </c>
      <c r="H4941" t="s">
        <v>55</v>
      </c>
      <c r="I4941" t="s">
        <v>3086</v>
      </c>
      <c r="J4941" t="s">
        <v>6575</v>
      </c>
      <c r="K4941">
        <v>1</v>
      </c>
      <c r="L4941">
        <v>436005</v>
      </c>
      <c r="M4941">
        <v>10.01</v>
      </c>
      <c r="N4941" t="str">
        <f t="shared" si="563"/>
        <v>0000</v>
      </c>
      <c r="O4941">
        <v>6618</v>
      </c>
      <c r="P4941" t="s">
        <v>58</v>
      </c>
      <c r="Q4941" t="s">
        <v>23497</v>
      </c>
      <c r="R4941" t="s">
        <v>19464</v>
      </c>
      <c r="T4941" t="s">
        <v>61</v>
      </c>
      <c r="V4941" t="s">
        <v>23533</v>
      </c>
      <c r="W4941">
        <v>420302</v>
      </c>
      <c r="X4941">
        <v>85080</v>
      </c>
      <c r="Y4941">
        <v>335222</v>
      </c>
      <c r="Z4941">
        <v>385860</v>
      </c>
      <c r="AA4941">
        <v>360860</v>
      </c>
      <c r="AB4941" t="s">
        <v>63</v>
      </c>
      <c r="AC4941" s="1">
        <v>43056</v>
      </c>
      <c r="AD4941">
        <v>475000</v>
      </c>
      <c r="AE4941">
        <v>2867</v>
      </c>
      <c r="AF4941">
        <v>238</v>
      </c>
      <c r="AG4941" t="s">
        <v>64</v>
      </c>
      <c r="AH4941" t="s">
        <v>76</v>
      </c>
      <c r="AI4941">
        <v>1</v>
      </c>
      <c r="AJ4941">
        <v>2007</v>
      </c>
      <c r="AK4941">
        <v>4</v>
      </c>
      <c r="AL4941">
        <v>3</v>
      </c>
      <c r="AN4941">
        <v>3080</v>
      </c>
      <c r="AO4941">
        <v>32</v>
      </c>
      <c r="AP4941" t="s">
        <v>63</v>
      </c>
      <c r="AQ4941" t="s">
        <v>66</v>
      </c>
      <c r="AR4941">
        <v>4070</v>
      </c>
      <c r="AW4941" t="s">
        <v>23534</v>
      </c>
      <c r="AX4941" t="s">
        <v>23535</v>
      </c>
      <c r="AY4941" t="s">
        <v>23536</v>
      </c>
      <c r="AZ4941" t="s">
        <v>70</v>
      </c>
    </row>
    <row r="4942" spans="1:52" x14ac:dyDescent="0.3">
      <c r="A4942">
        <v>2862131</v>
      </c>
      <c r="B4942" t="s">
        <v>23537</v>
      </c>
      <c r="C4942" t="str">
        <f t="shared" si="566"/>
        <v>7492</v>
      </c>
      <c r="D4942" t="s">
        <v>20169</v>
      </c>
      <c r="E4942" t="str">
        <f>"0100"</f>
        <v>0100</v>
      </c>
      <c r="F4942" t="s">
        <v>54</v>
      </c>
      <c r="G4942" t="str">
        <f>"01"</f>
        <v>01</v>
      </c>
      <c r="H4942" t="s">
        <v>55</v>
      </c>
      <c r="I4942" t="s">
        <v>3086</v>
      </c>
      <c r="J4942" t="s">
        <v>6575</v>
      </c>
      <c r="K4942">
        <v>1</v>
      </c>
      <c r="L4942">
        <v>436122</v>
      </c>
      <c r="M4942">
        <v>10.01</v>
      </c>
      <c r="N4942" t="str">
        <f t="shared" si="563"/>
        <v>0000</v>
      </c>
      <c r="O4942">
        <v>6854</v>
      </c>
      <c r="P4942" t="s">
        <v>58</v>
      </c>
      <c r="Q4942" t="s">
        <v>23497</v>
      </c>
      <c r="R4942" t="s">
        <v>19464</v>
      </c>
      <c r="T4942" t="s">
        <v>61</v>
      </c>
      <c r="V4942" t="s">
        <v>23538</v>
      </c>
      <c r="W4942">
        <v>406132</v>
      </c>
      <c r="X4942">
        <v>85100</v>
      </c>
      <c r="Y4942">
        <v>321032</v>
      </c>
      <c r="Z4942">
        <v>394953</v>
      </c>
      <c r="AA4942">
        <v>369953</v>
      </c>
      <c r="AB4942" t="s">
        <v>63</v>
      </c>
      <c r="AC4942" s="1">
        <v>41518</v>
      </c>
      <c r="AD4942">
        <v>350000</v>
      </c>
      <c r="AE4942">
        <v>2579</v>
      </c>
      <c r="AF4942">
        <v>1206</v>
      </c>
      <c r="AG4942" t="s">
        <v>64</v>
      </c>
      <c r="AH4942" t="s">
        <v>65</v>
      </c>
      <c r="AI4942">
        <v>1</v>
      </c>
      <c r="AJ4942">
        <v>2003</v>
      </c>
      <c r="AK4942">
        <v>3</v>
      </c>
      <c r="AL4942">
        <v>2</v>
      </c>
      <c r="AN4942">
        <v>2612</v>
      </c>
      <c r="AO4942">
        <v>32</v>
      </c>
      <c r="AP4942" t="s">
        <v>63</v>
      </c>
      <c r="AQ4942" t="s">
        <v>66</v>
      </c>
      <c r="AR4942">
        <v>3780</v>
      </c>
      <c r="AW4942" t="s">
        <v>23539</v>
      </c>
      <c r="AY4942" t="s">
        <v>9915</v>
      </c>
      <c r="AZ4942" t="s">
        <v>70</v>
      </c>
    </row>
    <row r="4943" spans="1:52" x14ac:dyDescent="0.3">
      <c r="A4943">
        <v>2864133</v>
      </c>
      <c r="B4943" t="s">
        <v>23540</v>
      </c>
      <c r="C4943" t="str">
        <f t="shared" si="566"/>
        <v>7492</v>
      </c>
      <c r="D4943" t="s">
        <v>20169</v>
      </c>
      <c r="E4943" t="str">
        <f>"0000"</f>
        <v>0000</v>
      </c>
      <c r="F4943" t="s">
        <v>108</v>
      </c>
      <c r="G4943" t="str">
        <f>"19"</f>
        <v>19</v>
      </c>
      <c r="H4943" t="s">
        <v>55</v>
      </c>
      <c r="I4943" t="s">
        <v>56</v>
      </c>
      <c r="J4943" t="s">
        <v>20170</v>
      </c>
      <c r="K4943">
        <v>0</v>
      </c>
      <c r="L4943">
        <v>126282</v>
      </c>
      <c r="M4943">
        <v>2.9</v>
      </c>
      <c r="N4943" t="str">
        <f t="shared" si="563"/>
        <v>0000</v>
      </c>
      <c r="O4943">
        <v>2506</v>
      </c>
      <c r="P4943" t="s">
        <v>72</v>
      </c>
      <c r="Q4943" t="s">
        <v>21235</v>
      </c>
      <c r="R4943" t="s">
        <v>140</v>
      </c>
      <c r="T4943" t="s">
        <v>61</v>
      </c>
      <c r="V4943" t="s">
        <v>23541</v>
      </c>
      <c r="W4943">
        <v>29570</v>
      </c>
      <c r="X4943">
        <v>29570</v>
      </c>
      <c r="Y4943">
        <v>0</v>
      </c>
      <c r="Z4943">
        <v>29570</v>
      </c>
      <c r="AA4943">
        <v>29570</v>
      </c>
      <c r="AB4943" t="s">
        <v>72</v>
      </c>
      <c r="AC4943" s="1">
        <v>35916</v>
      </c>
      <c r="AD4943">
        <v>24500</v>
      </c>
      <c r="AE4943">
        <v>1246</v>
      </c>
      <c r="AF4943">
        <v>1079</v>
      </c>
      <c r="AG4943" t="s">
        <v>103</v>
      </c>
      <c r="AH4943" t="s">
        <v>873</v>
      </c>
      <c r="AR4943">
        <v>0</v>
      </c>
      <c r="AW4943" t="s">
        <v>23542</v>
      </c>
      <c r="AY4943" t="s">
        <v>23543</v>
      </c>
      <c r="AZ4943" t="s">
        <v>23544</v>
      </c>
    </row>
    <row r="4944" spans="1:52" x14ac:dyDescent="0.3">
      <c r="A4944">
        <v>3520655</v>
      </c>
      <c r="B4944" t="s">
        <v>23545</v>
      </c>
      <c r="C4944" t="str">
        <f t="shared" si="566"/>
        <v>7492</v>
      </c>
      <c r="D4944" t="s">
        <v>20169</v>
      </c>
      <c r="E4944" t="str">
        <f>"8600"</f>
        <v>8600</v>
      </c>
      <c r="F4944" t="s">
        <v>19048</v>
      </c>
      <c r="G4944" t="str">
        <f>"20"</f>
        <v>20</v>
      </c>
      <c r="H4944" t="s">
        <v>55</v>
      </c>
      <c r="I4944" t="s">
        <v>56</v>
      </c>
      <c r="J4944" t="s">
        <v>19049</v>
      </c>
      <c r="K4944">
        <v>0</v>
      </c>
      <c r="L4944">
        <v>1600</v>
      </c>
      <c r="M4944">
        <v>0.04</v>
      </c>
      <c r="N4944" t="str">
        <f t="shared" si="563"/>
        <v>0000</v>
      </c>
      <c r="O4944">
        <v>4007</v>
      </c>
      <c r="P4944" t="s">
        <v>58</v>
      </c>
      <c r="Q4944" t="s">
        <v>23523</v>
      </c>
      <c r="R4944" t="s">
        <v>9269</v>
      </c>
      <c r="T4944" t="s">
        <v>9268</v>
      </c>
      <c r="V4944" t="s">
        <v>23546</v>
      </c>
      <c r="W4944">
        <v>50</v>
      </c>
      <c r="X4944">
        <v>50</v>
      </c>
      <c r="Y4944">
        <v>0</v>
      </c>
      <c r="Z4944">
        <v>50</v>
      </c>
      <c r="AA4944">
        <v>50</v>
      </c>
      <c r="AB4944" t="s">
        <v>72</v>
      </c>
      <c r="AR4944">
        <v>0</v>
      </c>
      <c r="AW4944" t="s">
        <v>23547</v>
      </c>
      <c r="AX4944" t="s">
        <v>23548</v>
      </c>
      <c r="AY4944" t="s">
        <v>23549</v>
      </c>
      <c r="AZ4944" t="s">
        <v>7200</v>
      </c>
    </row>
    <row r="4945" spans="1:52" x14ac:dyDescent="0.3">
      <c r="A4945">
        <v>3521052</v>
      </c>
      <c r="B4945" t="s">
        <v>23550</v>
      </c>
      <c r="C4945" t="str">
        <f t="shared" si="566"/>
        <v>7492</v>
      </c>
      <c r="D4945" t="s">
        <v>20169</v>
      </c>
      <c r="E4945" t="str">
        <f>"0100"</f>
        <v>0100</v>
      </c>
      <c r="F4945" t="s">
        <v>54</v>
      </c>
      <c r="G4945" t="str">
        <f>"01"</f>
        <v>01</v>
      </c>
      <c r="H4945" t="s">
        <v>55</v>
      </c>
      <c r="I4945" t="s">
        <v>3086</v>
      </c>
      <c r="J4945" t="s">
        <v>6575</v>
      </c>
      <c r="K4945">
        <v>1</v>
      </c>
      <c r="L4945">
        <v>434810</v>
      </c>
      <c r="M4945">
        <v>9.98</v>
      </c>
      <c r="N4945" t="str">
        <f t="shared" si="563"/>
        <v>0000</v>
      </c>
      <c r="O4945">
        <v>6849</v>
      </c>
      <c r="P4945" t="s">
        <v>58</v>
      </c>
      <c r="Q4945" t="s">
        <v>23454</v>
      </c>
      <c r="R4945" t="s">
        <v>19464</v>
      </c>
      <c r="T4945" t="s">
        <v>61</v>
      </c>
      <c r="V4945" t="s">
        <v>23551</v>
      </c>
      <c r="W4945">
        <v>468558</v>
      </c>
      <c r="X4945">
        <v>84850</v>
      </c>
      <c r="Y4945">
        <v>383708</v>
      </c>
      <c r="Z4945">
        <v>468558</v>
      </c>
      <c r="AA4945">
        <v>443558</v>
      </c>
      <c r="AB4945" t="s">
        <v>63</v>
      </c>
      <c r="AC4945" s="1">
        <v>43770</v>
      </c>
      <c r="AD4945">
        <v>530500</v>
      </c>
      <c r="AE4945">
        <v>3016</v>
      </c>
      <c r="AF4945">
        <v>1683</v>
      </c>
      <c r="AG4945" t="s">
        <v>64</v>
      </c>
      <c r="AH4945" t="s">
        <v>76</v>
      </c>
      <c r="AI4945">
        <v>1</v>
      </c>
      <c r="AJ4945">
        <v>2002</v>
      </c>
      <c r="AK4945">
        <v>3</v>
      </c>
      <c r="AL4945">
        <v>3</v>
      </c>
      <c r="AN4945">
        <v>3339</v>
      </c>
      <c r="AO4945">
        <v>32</v>
      </c>
      <c r="AP4945" t="s">
        <v>63</v>
      </c>
      <c r="AQ4945" t="s">
        <v>66</v>
      </c>
      <c r="AR4945">
        <v>4763</v>
      </c>
      <c r="AW4945" t="s">
        <v>23552</v>
      </c>
      <c r="AY4945" t="s">
        <v>23553</v>
      </c>
      <c r="AZ4945" t="s">
        <v>70</v>
      </c>
    </row>
    <row r="4946" spans="1:52" x14ac:dyDescent="0.3">
      <c r="A4946">
        <v>3522896</v>
      </c>
      <c r="B4946" t="s">
        <v>23554</v>
      </c>
      <c r="C4946" t="str">
        <f t="shared" si="566"/>
        <v>7492</v>
      </c>
      <c r="D4946" t="s">
        <v>20169</v>
      </c>
      <c r="E4946" t="str">
        <f>"0000"</f>
        <v>0000</v>
      </c>
      <c r="F4946" t="s">
        <v>108</v>
      </c>
      <c r="G4946" t="str">
        <f>"18"</f>
        <v>18</v>
      </c>
      <c r="H4946" t="s">
        <v>55</v>
      </c>
      <c r="I4946" t="s">
        <v>56</v>
      </c>
      <c r="J4946" t="s">
        <v>20170</v>
      </c>
      <c r="K4946">
        <v>0</v>
      </c>
      <c r="L4946">
        <v>120000</v>
      </c>
      <c r="M4946">
        <v>2.75</v>
      </c>
      <c r="N4946" t="str">
        <f t="shared" si="563"/>
        <v>0000</v>
      </c>
      <c r="O4946">
        <v>6286</v>
      </c>
      <c r="P4946" t="s">
        <v>58</v>
      </c>
      <c r="Q4946" t="s">
        <v>265</v>
      </c>
      <c r="R4946" t="s">
        <v>266</v>
      </c>
      <c r="T4946" t="s">
        <v>61</v>
      </c>
      <c r="V4946" t="s">
        <v>23555</v>
      </c>
      <c r="W4946">
        <v>28100</v>
      </c>
      <c r="X4946">
        <v>28100</v>
      </c>
      <c r="Y4946">
        <v>0</v>
      </c>
      <c r="Z4946">
        <v>28100</v>
      </c>
      <c r="AA4946">
        <v>28100</v>
      </c>
      <c r="AB4946" t="s">
        <v>72</v>
      </c>
      <c r="AC4946" s="1">
        <v>44102</v>
      </c>
      <c r="AD4946">
        <v>47000</v>
      </c>
      <c r="AE4946">
        <v>3099</v>
      </c>
      <c r="AF4946">
        <v>380</v>
      </c>
      <c r="AG4946" t="s">
        <v>103</v>
      </c>
      <c r="AH4946" t="s">
        <v>76</v>
      </c>
      <c r="AR4946">
        <v>0</v>
      </c>
      <c r="AW4946" t="s">
        <v>23556</v>
      </c>
      <c r="AX4946" t="s">
        <v>23557</v>
      </c>
      <c r="AY4946" t="s">
        <v>23558</v>
      </c>
      <c r="AZ4946" t="s">
        <v>20704</v>
      </c>
    </row>
    <row r="4947" spans="1:52" x14ac:dyDescent="0.3">
      <c r="A4947">
        <v>2861924</v>
      </c>
      <c r="B4947" t="s">
        <v>23559</v>
      </c>
      <c r="C4947" t="str">
        <f t="shared" si="566"/>
        <v>7492</v>
      </c>
      <c r="D4947" t="s">
        <v>20169</v>
      </c>
      <c r="E4947" t="str">
        <f>"0000"</f>
        <v>0000</v>
      </c>
      <c r="F4947" t="s">
        <v>108</v>
      </c>
      <c r="G4947" t="str">
        <f>"01"</f>
        <v>01</v>
      </c>
      <c r="H4947" t="s">
        <v>55</v>
      </c>
      <c r="I4947" t="s">
        <v>3086</v>
      </c>
      <c r="J4947" t="s">
        <v>20170</v>
      </c>
      <c r="K4947">
        <v>1</v>
      </c>
      <c r="L4947">
        <v>87165</v>
      </c>
      <c r="M4947">
        <v>2</v>
      </c>
      <c r="N4947" t="str">
        <f t="shared" si="563"/>
        <v>0000</v>
      </c>
      <c r="O4947">
        <v>5308</v>
      </c>
      <c r="P4947" t="s">
        <v>72</v>
      </c>
      <c r="Q4947" t="s">
        <v>23085</v>
      </c>
      <c r="R4947" t="s">
        <v>110</v>
      </c>
      <c r="T4947" t="s">
        <v>61</v>
      </c>
      <c r="V4947" t="s">
        <v>23560</v>
      </c>
      <c r="W4947">
        <v>23840</v>
      </c>
      <c r="X4947">
        <v>20410</v>
      </c>
      <c r="Y4947">
        <v>3430</v>
      </c>
      <c r="Z4947">
        <v>23840</v>
      </c>
      <c r="AA4947">
        <v>23840</v>
      </c>
      <c r="AB4947" t="s">
        <v>72</v>
      </c>
      <c r="AC4947" s="1">
        <v>40269</v>
      </c>
      <c r="AD4947">
        <v>15000</v>
      </c>
      <c r="AE4947">
        <v>2349</v>
      </c>
      <c r="AF4947">
        <v>830</v>
      </c>
      <c r="AG4947" t="s">
        <v>103</v>
      </c>
      <c r="AH4947" t="s">
        <v>76</v>
      </c>
      <c r="AR4947">
        <v>0</v>
      </c>
      <c r="AW4947" t="s">
        <v>23561</v>
      </c>
      <c r="AY4947" t="s">
        <v>23562</v>
      </c>
      <c r="AZ4947" t="s">
        <v>70</v>
      </c>
    </row>
    <row r="4948" spans="1:52" x14ac:dyDescent="0.3">
      <c r="A4948">
        <v>2861941</v>
      </c>
      <c r="B4948" t="s">
        <v>23563</v>
      </c>
      <c r="C4948" t="str">
        <f t="shared" si="566"/>
        <v>7492</v>
      </c>
      <c r="D4948" t="s">
        <v>20169</v>
      </c>
      <c r="E4948" t="str">
        <f>"0100"</f>
        <v>0100</v>
      </c>
      <c r="F4948" t="s">
        <v>54</v>
      </c>
      <c r="G4948" t="str">
        <f>"01"</f>
        <v>01</v>
      </c>
      <c r="H4948" t="s">
        <v>55</v>
      </c>
      <c r="I4948" t="s">
        <v>3086</v>
      </c>
      <c r="J4948" t="s">
        <v>20170</v>
      </c>
      <c r="K4948">
        <v>1</v>
      </c>
      <c r="L4948">
        <v>177428</v>
      </c>
      <c r="M4948">
        <v>4.07</v>
      </c>
      <c r="N4948" t="str">
        <f t="shared" si="563"/>
        <v>0000</v>
      </c>
      <c r="O4948">
        <v>5282</v>
      </c>
      <c r="P4948" t="s">
        <v>72</v>
      </c>
      <c r="Q4948" t="s">
        <v>20229</v>
      </c>
      <c r="R4948" t="s">
        <v>74</v>
      </c>
      <c r="T4948" t="s">
        <v>61</v>
      </c>
      <c r="V4948" t="s">
        <v>23564</v>
      </c>
      <c r="W4948">
        <v>328100</v>
      </c>
      <c r="X4948">
        <v>41550</v>
      </c>
      <c r="Y4948">
        <v>286550</v>
      </c>
      <c r="Z4948">
        <v>261594</v>
      </c>
      <c r="AA4948">
        <v>236594</v>
      </c>
      <c r="AB4948" t="s">
        <v>63</v>
      </c>
      <c r="AC4948" s="1">
        <v>44098</v>
      </c>
      <c r="AD4948">
        <v>420000</v>
      </c>
      <c r="AE4948">
        <v>3097</v>
      </c>
      <c r="AF4948">
        <v>1052</v>
      </c>
      <c r="AG4948" t="s">
        <v>64</v>
      </c>
      <c r="AH4948" t="s">
        <v>76</v>
      </c>
      <c r="AI4948">
        <v>1</v>
      </c>
      <c r="AJ4948">
        <v>2000</v>
      </c>
      <c r="AK4948">
        <v>4</v>
      </c>
      <c r="AL4948">
        <v>3</v>
      </c>
      <c r="AN4948">
        <v>2915</v>
      </c>
      <c r="AO4948">
        <v>32</v>
      </c>
      <c r="AP4948" t="s">
        <v>63</v>
      </c>
      <c r="AQ4948" t="s">
        <v>66</v>
      </c>
      <c r="AR4948">
        <v>4809</v>
      </c>
      <c r="AW4948" t="s">
        <v>23565</v>
      </c>
      <c r="AX4948" t="s">
        <v>23566</v>
      </c>
      <c r="AY4948" t="s">
        <v>23567</v>
      </c>
      <c r="AZ4948" t="s">
        <v>70</v>
      </c>
    </row>
    <row r="4949" spans="1:52" x14ac:dyDescent="0.3">
      <c r="A4949">
        <v>2861967</v>
      </c>
      <c r="B4949" t="s">
        <v>23568</v>
      </c>
      <c r="C4949" t="str">
        <f t="shared" si="566"/>
        <v>7492</v>
      </c>
      <c r="D4949" t="s">
        <v>20169</v>
      </c>
      <c r="E4949" t="str">
        <f>"0000"</f>
        <v>0000</v>
      </c>
      <c r="F4949" t="s">
        <v>108</v>
      </c>
      <c r="G4949" t="str">
        <f>"01"</f>
        <v>01</v>
      </c>
      <c r="H4949" t="s">
        <v>55</v>
      </c>
      <c r="I4949" t="s">
        <v>3086</v>
      </c>
      <c r="J4949" t="s">
        <v>20170</v>
      </c>
      <c r="K4949">
        <v>0</v>
      </c>
      <c r="L4949">
        <v>176943</v>
      </c>
      <c r="M4949">
        <v>4.0599999999999996</v>
      </c>
      <c r="N4949" t="str">
        <f t="shared" si="563"/>
        <v>0000</v>
      </c>
      <c r="O4949">
        <v>5406</v>
      </c>
      <c r="P4949" t="s">
        <v>72</v>
      </c>
      <c r="Q4949" t="s">
        <v>20229</v>
      </c>
      <c r="R4949" t="s">
        <v>74</v>
      </c>
      <c r="T4949" t="s">
        <v>61</v>
      </c>
      <c r="V4949" t="s">
        <v>23569</v>
      </c>
      <c r="W4949">
        <v>41430</v>
      </c>
      <c r="X4949">
        <v>41430</v>
      </c>
      <c r="Y4949">
        <v>0</v>
      </c>
      <c r="Z4949">
        <v>41430</v>
      </c>
      <c r="AA4949">
        <v>41430</v>
      </c>
      <c r="AB4949" t="s">
        <v>72</v>
      </c>
      <c r="AC4949" s="1">
        <v>42073</v>
      </c>
      <c r="AD4949">
        <v>40000</v>
      </c>
      <c r="AE4949">
        <v>2677</v>
      </c>
      <c r="AF4949">
        <v>108</v>
      </c>
      <c r="AG4949" t="s">
        <v>103</v>
      </c>
      <c r="AH4949" t="s">
        <v>76</v>
      </c>
      <c r="AR4949">
        <v>0</v>
      </c>
      <c r="AW4949" t="s">
        <v>4119</v>
      </c>
      <c r="AX4949" t="s">
        <v>23570</v>
      </c>
      <c r="AY4949" t="s">
        <v>23571</v>
      </c>
      <c r="AZ4949" t="s">
        <v>1189</v>
      </c>
    </row>
    <row r="4950" spans="1:52" x14ac:dyDescent="0.3">
      <c r="A4950">
        <v>2862025</v>
      </c>
      <c r="B4950" t="s">
        <v>23572</v>
      </c>
      <c r="C4950" t="str">
        <f t="shared" si="566"/>
        <v>7492</v>
      </c>
      <c r="D4950" t="s">
        <v>20169</v>
      </c>
      <c r="E4950" t="str">
        <f>"0100"</f>
        <v>0100</v>
      </c>
      <c r="F4950" t="s">
        <v>54</v>
      </c>
      <c r="G4950" t="str">
        <f>"01"</f>
        <v>01</v>
      </c>
      <c r="H4950" t="s">
        <v>55</v>
      </c>
      <c r="I4950" t="s">
        <v>3086</v>
      </c>
      <c r="J4950" t="s">
        <v>6575</v>
      </c>
      <c r="K4950">
        <v>1</v>
      </c>
      <c r="L4950">
        <v>436027</v>
      </c>
      <c r="M4950">
        <v>10.01</v>
      </c>
      <c r="N4950" t="str">
        <f t="shared" si="563"/>
        <v>0000</v>
      </c>
      <c r="O4950">
        <v>6683</v>
      </c>
      <c r="P4950" t="s">
        <v>58</v>
      </c>
      <c r="Q4950" t="s">
        <v>23454</v>
      </c>
      <c r="R4950" t="s">
        <v>19464</v>
      </c>
      <c r="T4950" t="s">
        <v>61</v>
      </c>
      <c r="V4950" t="s">
        <v>23573</v>
      </c>
      <c r="W4950">
        <v>363453</v>
      </c>
      <c r="X4950">
        <v>85080</v>
      </c>
      <c r="Y4950">
        <v>278373</v>
      </c>
      <c r="Z4950">
        <v>363453</v>
      </c>
      <c r="AA4950">
        <v>363453</v>
      </c>
      <c r="AB4950" t="s">
        <v>72</v>
      </c>
      <c r="AC4950" s="1">
        <v>36982</v>
      </c>
      <c r="AD4950">
        <v>59900</v>
      </c>
      <c r="AE4950">
        <v>1419</v>
      </c>
      <c r="AF4950">
        <v>23</v>
      </c>
      <c r="AG4950" t="s">
        <v>103</v>
      </c>
      <c r="AH4950" t="s">
        <v>76</v>
      </c>
      <c r="AI4950">
        <v>1</v>
      </c>
      <c r="AJ4950">
        <v>2003</v>
      </c>
      <c r="AK4950">
        <v>3</v>
      </c>
      <c r="AL4950">
        <v>2</v>
      </c>
      <c r="AN4950">
        <v>2898</v>
      </c>
      <c r="AO4950">
        <v>32</v>
      </c>
      <c r="AP4950" t="s">
        <v>63</v>
      </c>
      <c r="AQ4950" t="s">
        <v>66</v>
      </c>
      <c r="AR4950">
        <v>3757</v>
      </c>
      <c r="AW4950" t="s">
        <v>23574</v>
      </c>
      <c r="AY4950" t="s">
        <v>23575</v>
      </c>
      <c r="AZ4950" t="s">
        <v>21882</v>
      </c>
    </row>
    <row r="4951" spans="1:52" x14ac:dyDescent="0.3">
      <c r="A4951">
        <v>2867728</v>
      </c>
      <c r="B4951" t="s">
        <v>23576</v>
      </c>
      <c r="C4951" t="str">
        <f t="shared" si="566"/>
        <v>7492</v>
      </c>
      <c r="D4951" t="s">
        <v>20169</v>
      </c>
      <c r="E4951" t="str">
        <f>"0000"</f>
        <v>0000</v>
      </c>
      <c r="F4951" t="s">
        <v>108</v>
      </c>
      <c r="G4951" t="str">
        <f>"19"</f>
        <v>19</v>
      </c>
      <c r="H4951" t="s">
        <v>55</v>
      </c>
      <c r="I4951" t="s">
        <v>56</v>
      </c>
      <c r="J4951" t="s">
        <v>20170</v>
      </c>
      <c r="K4951">
        <v>0</v>
      </c>
      <c r="L4951">
        <v>128568</v>
      </c>
      <c r="M4951">
        <v>2.95</v>
      </c>
      <c r="N4951" t="str">
        <f t="shared" si="563"/>
        <v>0000</v>
      </c>
      <c r="O4951">
        <v>2348</v>
      </c>
      <c r="P4951" t="s">
        <v>72</v>
      </c>
      <c r="Q4951" t="s">
        <v>21235</v>
      </c>
      <c r="R4951" t="s">
        <v>140</v>
      </c>
      <c r="T4951" t="s">
        <v>61</v>
      </c>
      <c r="V4951" t="s">
        <v>23577</v>
      </c>
      <c r="W4951">
        <v>30110</v>
      </c>
      <c r="X4951">
        <v>30110</v>
      </c>
      <c r="Y4951">
        <v>0</v>
      </c>
      <c r="Z4951">
        <v>30110</v>
      </c>
      <c r="AA4951">
        <v>30110</v>
      </c>
      <c r="AB4951" t="s">
        <v>72</v>
      </c>
      <c r="AC4951" s="1">
        <v>37377</v>
      </c>
      <c r="AD4951">
        <v>27500</v>
      </c>
      <c r="AE4951">
        <v>1508</v>
      </c>
      <c r="AF4951">
        <v>2496</v>
      </c>
      <c r="AG4951" t="s">
        <v>103</v>
      </c>
      <c r="AH4951" t="s">
        <v>873</v>
      </c>
      <c r="AR4951">
        <v>0</v>
      </c>
      <c r="AW4951" t="s">
        <v>23578</v>
      </c>
      <c r="AX4951" t="s">
        <v>23579</v>
      </c>
      <c r="AY4951" t="s">
        <v>23580</v>
      </c>
      <c r="AZ4951" t="s">
        <v>14419</v>
      </c>
    </row>
    <row r="4952" spans="1:52" x14ac:dyDescent="0.3">
      <c r="A4952">
        <v>3323635</v>
      </c>
      <c r="B4952" t="s">
        <v>23581</v>
      </c>
      <c r="C4952" t="str">
        <f t="shared" si="566"/>
        <v>7492</v>
      </c>
      <c r="D4952" t="s">
        <v>20169</v>
      </c>
      <c r="E4952" t="str">
        <f>"0100"</f>
        <v>0100</v>
      </c>
      <c r="F4952" t="s">
        <v>54</v>
      </c>
      <c r="G4952" t="str">
        <f>"17"</f>
        <v>17</v>
      </c>
      <c r="H4952" t="s">
        <v>55</v>
      </c>
      <c r="I4952" t="s">
        <v>56</v>
      </c>
      <c r="J4952" t="s">
        <v>6575</v>
      </c>
      <c r="K4952">
        <v>1</v>
      </c>
      <c r="L4952">
        <v>687435</v>
      </c>
      <c r="M4952">
        <v>15.78</v>
      </c>
      <c r="N4952" t="str">
        <f t="shared" si="563"/>
        <v>0000</v>
      </c>
      <c r="O4952">
        <v>4976</v>
      </c>
      <c r="P4952" t="s">
        <v>58</v>
      </c>
      <c r="Q4952" t="s">
        <v>20182</v>
      </c>
      <c r="R4952" t="s">
        <v>140</v>
      </c>
      <c r="T4952" t="s">
        <v>61</v>
      </c>
      <c r="V4952" t="s">
        <v>23582</v>
      </c>
      <c r="W4952">
        <v>397139</v>
      </c>
      <c r="X4952">
        <v>134140</v>
      </c>
      <c r="Y4952">
        <v>262999</v>
      </c>
      <c r="Z4952">
        <v>380449</v>
      </c>
      <c r="AA4952">
        <v>355449</v>
      </c>
      <c r="AB4952" t="s">
        <v>63</v>
      </c>
      <c r="AI4952">
        <v>1</v>
      </c>
      <c r="AJ4952">
        <v>1999</v>
      </c>
      <c r="AK4952">
        <v>4</v>
      </c>
      <c r="AL4952">
        <v>2</v>
      </c>
      <c r="AM4952">
        <v>1</v>
      </c>
      <c r="AN4952">
        <v>2741</v>
      </c>
      <c r="AO4952">
        <v>32</v>
      </c>
      <c r="AP4952" t="s">
        <v>63</v>
      </c>
      <c r="AQ4952" t="s">
        <v>66</v>
      </c>
      <c r="AR4952">
        <v>3933</v>
      </c>
      <c r="AW4952" t="s">
        <v>23583</v>
      </c>
      <c r="AX4952" t="s">
        <v>23584</v>
      </c>
      <c r="AY4952" t="s">
        <v>23585</v>
      </c>
      <c r="AZ4952" t="s">
        <v>70</v>
      </c>
    </row>
    <row r="4953" spans="1:52" x14ac:dyDescent="0.3">
      <c r="A4953">
        <v>3438653</v>
      </c>
      <c r="B4953" t="s">
        <v>23586</v>
      </c>
      <c r="C4953" t="str">
        <f t="shared" si="566"/>
        <v>7492</v>
      </c>
      <c r="D4953" t="s">
        <v>20169</v>
      </c>
      <c r="E4953" t="str">
        <f>"0100"</f>
        <v>0100</v>
      </c>
      <c r="F4953" t="s">
        <v>54</v>
      </c>
      <c r="G4953" t="str">
        <f>"01"</f>
        <v>01</v>
      </c>
      <c r="H4953" t="s">
        <v>55</v>
      </c>
      <c r="I4953" t="s">
        <v>3086</v>
      </c>
      <c r="J4953" t="s">
        <v>20170</v>
      </c>
      <c r="K4953">
        <v>1</v>
      </c>
      <c r="L4953">
        <v>352237</v>
      </c>
      <c r="M4953">
        <v>8.09</v>
      </c>
      <c r="N4953" t="str">
        <f t="shared" si="563"/>
        <v>0000</v>
      </c>
      <c r="O4953">
        <v>5073</v>
      </c>
      <c r="P4953" t="s">
        <v>72</v>
      </c>
      <c r="Q4953" t="s">
        <v>20229</v>
      </c>
      <c r="R4953" t="s">
        <v>74</v>
      </c>
      <c r="T4953" t="s">
        <v>61</v>
      </c>
      <c r="V4953" t="s">
        <v>23587</v>
      </c>
      <c r="W4953">
        <v>311655</v>
      </c>
      <c r="X4953">
        <v>70090</v>
      </c>
      <c r="Y4953">
        <v>241565</v>
      </c>
      <c r="Z4953">
        <v>273580</v>
      </c>
      <c r="AA4953">
        <v>248580</v>
      </c>
      <c r="AB4953" t="s">
        <v>63</v>
      </c>
      <c r="AC4953" s="1">
        <v>37333</v>
      </c>
      <c r="AD4953">
        <v>55000</v>
      </c>
      <c r="AE4953">
        <v>1492</v>
      </c>
      <c r="AF4953">
        <v>2305</v>
      </c>
      <c r="AG4953" t="s">
        <v>64</v>
      </c>
      <c r="AH4953" t="s">
        <v>76</v>
      </c>
      <c r="AI4953">
        <v>1</v>
      </c>
      <c r="AJ4953">
        <v>2006</v>
      </c>
      <c r="AK4953">
        <v>3</v>
      </c>
      <c r="AL4953">
        <v>2</v>
      </c>
      <c r="AN4953">
        <v>2127</v>
      </c>
      <c r="AO4953">
        <v>32</v>
      </c>
      <c r="AP4953" t="s">
        <v>63</v>
      </c>
      <c r="AQ4953" t="s">
        <v>66</v>
      </c>
      <c r="AR4953">
        <v>3201</v>
      </c>
      <c r="AW4953" t="s">
        <v>23588</v>
      </c>
      <c r="AX4953" t="s">
        <v>23589</v>
      </c>
      <c r="AY4953" t="s">
        <v>23590</v>
      </c>
      <c r="AZ4953" t="s">
        <v>70</v>
      </c>
    </row>
    <row r="4954" spans="1:52" x14ac:dyDescent="0.3">
      <c r="A4954">
        <v>3460707</v>
      </c>
      <c r="B4954" t="s">
        <v>23591</v>
      </c>
      <c r="C4954" t="str">
        <f t="shared" si="566"/>
        <v>7492</v>
      </c>
      <c r="D4954" t="s">
        <v>20169</v>
      </c>
      <c r="E4954" t="str">
        <f>"0100"</f>
        <v>0100</v>
      </c>
      <c r="F4954" t="s">
        <v>54</v>
      </c>
      <c r="G4954" t="str">
        <f>"19"</f>
        <v>19</v>
      </c>
      <c r="H4954" t="s">
        <v>55</v>
      </c>
      <c r="I4954" t="s">
        <v>56</v>
      </c>
      <c r="J4954" t="s">
        <v>20170</v>
      </c>
      <c r="K4954">
        <v>1</v>
      </c>
      <c r="L4954">
        <v>258893</v>
      </c>
      <c r="M4954">
        <v>5.94</v>
      </c>
      <c r="N4954" t="str">
        <f t="shared" si="563"/>
        <v>0000</v>
      </c>
      <c r="O4954">
        <v>2769</v>
      </c>
      <c r="P4954" t="s">
        <v>72</v>
      </c>
      <c r="Q4954" t="s">
        <v>20262</v>
      </c>
      <c r="R4954" t="s">
        <v>140</v>
      </c>
      <c r="T4954" t="s">
        <v>61</v>
      </c>
      <c r="V4954" t="s">
        <v>23592</v>
      </c>
      <c r="W4954">
        <v>255400</v>
      </c>
      <c r="X4954">
        <v>60620</v>
      </c>
      <c r="Y4954">
        <v>194780</v>
      </c>
      <c r="Z4954">
        <v>255400</v>
      </c>
      <c r="AA4954">
        <v>230400</v>
      </c>
      <c r="AB4954" t="s">
        <v>63</v>
      </c>
      <c r="AC4954" s="1">
        <v>43661</v>
      </c>
      <c r="AD4954">
        <v>269286</v>
      </c>
      <c r="AE4954">
        <v>2990</v>
      </c>
      <c r="AF4954">
        <v>256</v>
      </c>
      <c r="AG4954" t="s">
        <v>64</v>
      </c>
      <c r="AH4954" t="s">
        <v>76</v>
      </c>
      <c r="AI4954">
        <v>1</v>
      </c>
      <c r="AJ4954">
        <v>2001</v>
      </c>
      <c r="AK4954">
        <v>3</v>
      </c>
      <c r="AL4954">
        <v>2</v>
      </c>
      <c r="AN4954">
        <v>1896</v>
      </c>
      <c r="AO4954">
        <v>29</v>
      </c>
      <c r="AP4954" t="s">
        <v>63</v>
      </c>
      <c r="AQ4954" t="s">
        <v>66</v>
      </c>
      <c r="AR4954">
        <v>3060</v>
      </c>
      <c r="AW4954" t="s">
        <v>23593</v>
      </c>
      <c r="AX4954" t="s">
        <v>23594</v>
      </c>
      <c r="AY4954" t="s">
        <v>23595</v>
      </c>
      <c r="AZ4954" t="s">
        <v>70</v>
      </c>
    </row>
    <row r="4955" spans="1:52" x14ac:dyDescent="0.3">
      <c r="A4955">
        <v>3488715</v>
      </c>
      <c r="B4955" t="s">
        <v>23596</v>
      </c>
      <c r="C4955" t="str">
        <f t="shared" si="566"/>
        <v>7492</v>
      </c>
      <c r="D4955" t="s">
        <v>20169</v>
      </c>
      <c r="E4955" t="str">
        <f>"8000"</f>
        <v>8000</v>
      </c>
      <c r="F4955" t="s">
        <v>2610</v>
      </c>
      <c r="G4955" t="str">
        <f>"20"</f>
        <v>20</v>
      </c>
      <c r="H4955" t="s">
        <v>55</v>
      </c>
      <c r="I4955" t="s">
        <v>56</v>
      </c>
      <c r="J4955" t="s">
        <v>6575</v>
      </c>
      <c r="K4955">
        <v>0</v>
      </c>
      <c r="L4955">
        <v>945413</v>
      </c>
      <c r="M4955">
        <v>21.7</v>
      </c>
      <c r="N4955" t="str">
        <f t="shared" si="563"/>
        <v>0000</v>
      </c>
      <c r="O4955">
        <v>4255</v>
      </c>
      <c r="P4955" t="s">
        <v>58</v>
      </c>
      <c r="Q4955" t="s">
        <v>23523</v>
      </c>
      <c r="R4955" t="s">
        <v>9269</v>
      </c>
      <c r="T4955" t="s">
        <v>9268</v>
      </c>
      <c r="V4955" t="s">
        <v>23597</v>
      </c>
      <c r="W4955">
        <v>184480</v>
      </c>
      <c r="X4955">
        <v>184480</v>
      </c>
      <c r="Y4955">
        <v>0</v>
      </c>
      <c r="Z4955">
        <v>184480</v>
      </c>
      <c r="AA4955">
        <v>184480</v>
      </c>
      <c r="AB4955" t="s">
        <v>63</v>
      </c>
      <c r="AR4955">
        <v>0</v>
      </c>
      <c r="AW4955" t="s">
        <v>23598</v>
      </c>
      <c r="AY4955" t="s">
        <v>23599</v>
      </c>
      <c r="AZ4955" t="s">
        <v>7200</v>
      </c>
    </row>
    <row r="4956" spans="1:52" x14ac:dyDescent="0.3">
      <c r="A4956">
        <v>3507477</v>
      </c>
      <c r="B4956" t="s">
        <v>23600</v>
      </c>
      <c r="C4956" t="str">
        <f t="shared" si="566"/>
        <v>7492</v>
      </c>
      <c r="D4956" t="s">
        <v>20169</v>
      </c>
      <c r="E4956" t="str">
        <f>"0100"</f>
        <v>0100</v>
      </c>
      <c r="F4956" t="s">
        <v>54</v>
      </c>
      <c r="G4956" t="str">
        <f>"19"</f>
        <v>19</v>
      </c>
      <c r="H4956" t="s">
        <v>55</v>
      </c>
      <c r="I4956" t="s">
        <v>56</v>
      </c>
      <c r="J4956" t="s">
        <v>20170</v>
      </c>
      <c r="K4956">
        <v>1</v>
      </c>
      <c r="L4956">
        <v>262097</v>
      </c>
      <c r="M4956">
        <v>6.02</v>
      </c>
      <c r="N4956" t="str">
        <f t="shared" si="563"/>
        <v>0000</v>
      </c>
      <c r="O4956">
        <v>5195</v>
      </c>
      <c r="P4956" t="s">
        <v>58</v>
      </c>
      <c r="Q4956" t="s">
        <v>21653</v>
      </c>
      <c r="R4956" t="s">
        <v>140</v>
      </c>
      <c r="T4956" t="s">
        <v>61</v>
      </c>
      <c r="V4956" t="s">
        <v>23601</v>
      </c>
      <c r="W4956">
        <v>495574</v>
      </c>
      <c r="X4956">
        <v>61380</v>
      </c>
      <c r="Y4956">
        <v>434194</v>
      </c>
      <c r="Z4956">
        <v>350767</v>
      </c>
      <c r="AA4956">
        <v>325767</v>
      </c>
      <c r="AB4956" t="s">
        <v>63</v>
      </c>
      <c r="AC4956" s="1">
        <v>41282</v>
      </c>
      <c r="AD4956">
        <v>27500</v>
      </c>
      <c r="AE4956">
        <v>2526</v>
      </c>
      <c r="AF4956">
        <v>245</v>
      </c>
      <c r="AG4956" t="s">
        <v>103</v>
      </c>
      <c r="AH4956" t="s">
        <v>76</v>
      </c>
      <c r="AI4956">
        <v>1</v>
      </c>
      <c r="AJ4956">
        <v>2012</v>
      </c>
      <c r="AK4956">
        <v>4</v>
      </c>
      <c r="AL4956">
        <v>3</v>
      </c>
      <c r="AN4956">
        <v>4736</v>
      </c>
      <c r="AO4956">
        <v>32</v>
      </c>
      <c r="AP4956" t="s">
        <v>63</v>
      </c>
      <c r="AQ4956" t="s">
        <v>66</v>
      </c>
      <c r="AR4956">
        <v>5637</v>
      </c>
      <c r="AW4956" t="s">
        <v>23602</v>
      </c>
      <c r="AX4956" t="s">
        <v>23603</v>
      </c>
      <c r="AY4956" t="s">
        <v>23604</v>
      </c>
      <c r="AZ4956" t="s">
        <v>70</v>
      </c>
    </row>
    <row r="4957" spans="1:52" x14ac:dyDescent="0.3">
      <c r="A4957">
        <v>2861916</v>
      </c>
      <c r="B4957" t="s">
        <v>23605</v>
      </c>
      <c r="C4957" t="str">
        <f t="shared" si="566"/>
        <v>7492</v>
      </c>
      <c r="D4957" t="s">
        <v>20169</v>
      </c>
      <c r="E4957" t="str">
        <f>"0100"</f>
        <v>0100</v>
      </c>
      <c r="F4957" t="s">
        <v>54</v>
      </c>
      <c r="G4957" t="str">
        <f>"01"</f>
        <v>01</v>
      </c>
      <c r="H4957" t="s">
        <v>55</v>
      </c>
      <c r="I4957" t="s">
        <v>3086</v>
      </c>
      <c r="J4957" t="s">
        <v>20170</v>
      </c>
      <c r="K4957">
        <v>1</v>
      </c>
      <c r="L4957">
        <v>208212</v>
      </c>
      <c r="M4957">
        <v>4.78</v>
      </c>
      <c r="N4957" t="str">
        <f t="shared" si="563"/>
        <v>0000</v>
      </c>
      <c r="O4957">
        <v>5352</v>
      </c>
      <c r="P4957" t="s">
        <v>72</v>
      </c>
      <c r="Q4957" t="s">
        <v>23085</v>
      </c>
      <c r="R4957" t="s">
        <v>110</v>
      </c>
      <c r="T4957" t="s">
        <v>61</v>
      </c>
      <c r="V4957" t="s">
        <v>23606</v>
      </c>
      <c r="W4957">
        <v>342874</v>
      </c>
      <c r="X4957">
        <v>48750</v>
      </c>
      <c r="Y4957">
        <v>294124</v>
      </c>
      <c r="Z4957">
        <v>326078</v>
      </c>
      <c r="AA4957">
        <v>301078</v>
      </c>
      <c r="AB4957" t="s">
        <v>63</v>
      </c>
      <c r="AC4957" s="1">
        <v>36800</v>
      </c>
      <c r="AD4957">
        <v>32500</v>
      </c>
      <c r="AE4957">
        <v>1388</v>
      </c>
      <c r="AF4957">
        <v>275</v>
      </c>
      <c r="AG4957" t="s">
        <v>103</v>
      </c>
      <c r="AH4957" t="s">
        <v>76</v>
      </c>
      <c r="AI4957">
        <v>1</v>
      </c>
      <c r="AJ4957">
        <v>2001</v>
      </c>
      <c r="AK4957">
        <v>3</v>
      </c>
      <c r="AL4957">
        <v>2</v>
      </c>
      <c r="AM4957">
        <v>1</v>
      </c>
      <c r="AN4957">
        <v>2388</v>
      </c>
      <c r="AO4957">
        <v>32</v>
      </c>
      <c r="AP4957" t="s">
        <v>63</v>
      </c>
      <c r="AQ4957" t="s">
        <v>66</v>
      </c>
      <c r="AR4957">
        <v>3476</v>
      </c>
      <c r="AW4957" t="s">
        <v>23607</v>
      </c>
      <c r="AX4957" t="s">
        <v>23608</v>
      </c>
      <c r="AY4957" t="s">
        <v>23562</v>
      </c>
      <c r="AZ4957" t="s">
        <v>70</v>
      </c>
    </row>
    <row r="4958" spans="1:52" x14ac:dyDescent="0.3">
      <c r="A4958">
        <v>2866241</v>
      </c>
      <c r="B4958" t="s">
        <v>23609</v>
      </c>
      <c r="C4958" t="str">
        <f t="shared" si="566"/>
        <v>7492</v>
      </c>
      <c r="D4958" t="s">
        <v>20169</v>
      </c>
      <c r="E4958" t="str">
        <f>"0100"</f>
        <v>0100</v>
      </c>
      <c r="F4958" t="s">
        <v>54</v>
      </c>
      <c r="G4958" t="str">
        <f>"13"</f>
        <v>13</v>
      </c>
      <c r="H4958" t="s">
        <v>55</v>
      </c>
      <c r="I4958" t="s">
        <v>3086</v>
      </c>
      <c r="J4958" t="s">
        <v>20170</v>
      </c>
      <c r="K4958">
        <v>1</v>
      </c>
      <c r="L4958">
        <v>120634</v>
      </c>
      <c r="M4958">
        <v>2.77</v>
      </c>
      <c r="N4958" t="str">
        <f t="shared" si="563"/>
        <v>0000</v>
      </c>
      <c r="O4958">
        <v>3953</v>
      </c>
      <c r="P4958" t="s">
        <v>72</v>
      </c>
      <c r="Q4958" t="s">
        <v>20206</v>
      </c>
      <c r="R4958" t="s">
        <v>140</v>
      </c>
      <c r="T4958" t="s">
        <v>61</v>
      </c>
      <c r="V4958" t="s">
        <v>23610</v>
      </c>
      <c r="W4958">
        <v>258788</v>
      </c>
      <c r="X4958">
        <v>28250</v>
      </c>
      <c r="Y4958">
        <v>230538</v>
      </c>
      <c r="Z4958">
        <v>258788</v>
      </c>
      <c r="AA4958">
        <v>233788</v>
      </c>
      <c r="AB4958" t="s">
        <v>63</v>
      </c>
      <c r="AC4958" s="1">
        <v>42782</v>
      </c>
      <c r="AD4958">
        <v>34000</v>
      </c>
      <c r="AE4958">
        <v>2811</v>
      </c>
      <c r="AF4958">
        <v>1510</v>
      </c>
      <c r="AG4958" t="s">
        <v>103</v>
      </c>
      <c r="AH4958" t="s">
        <v>76</v>
      </c>
      <c r="AI4958">
        <v>1</v>
      </c>
      <c r="AJ4958">
        <v>2018</v>
      </c>
      <c r="AK4958">
        <v>3</v>
      </c>
      <c r="AL4958">
        <v>2</v>
      </c>
      <c r="AN4958">
        <v>2032</v>
      </c>
      <c r="AO4958">
        <v>32</v>
      </c>
      <c r="AP4958" t="s">
        <v>72</v>
      </c>
      <c r="AQ4958" t="s">
        <v>66</v>
      </c>
      <c r="AR4958">
        <v>2972</v>
      </c>
      <c r="AW4958" t="s">
        <v>23611</v>
      </c>
      <c r="AX4958" t="s">
        <v>23612</v>
      </c>
      <c r="AY4958" t="s">
        <v>23613</v>
      </c>
      <c r="AZ4958" t="s">
        <v>70</v>
      </c>
    </row>
    <row r="4959" spans="1:52" x14ac:dyDescent="0.3">
      <c r="A4959">
        <v>3259497</v>
      </c>
      <c r="B4959" t="s">
        <v>23614</v>
      </c>
      <c r="C4959" t="str">
        <f t="shared" si="566"/>
        <v>7492</v>
      </c>
      <c r="D4959" t="s">
        <v>20169</v>
      </c>
      <c r="E4959" t="str">
        <f>"0000"</f>
        <v>0000</v>
      </c>
      <c r="F4959" t="s">
        <v>108</v>
      </c>
      <c r="G4959" t="str">
        <f>"19"</f>
        <v>19</v>
      </c>
      <c r="H4959" t="s">
        <v>55</v>
      </c>
      <c r="I4959" t="s">
        <v>56</v>
      </c>
      <c r="J4959" t="s">
        <v>20170</v>
      </c>
      <c r="K4959">
        <v>0</v>
      </c>
      <c r="L4959">
        <v>165270</v>
      </c>
      <c r="M4959">
        <v>3.79</v>
      </c>
      <c r="N4959" t="str">
        <f t="shared" si="563"/>
        <v>0000</v>
      </c>
      <c r="O4959">
        <v>5200</v>
      </c>
      <c r="P4959" t="s">
        <v>58</v>
      </c>
      <c r="Q4959" t="s">
        <v>21653</v>
      </c>
      <c r="R4959" t="s">
        <v>140</v>
      </c>
      <c r="T4959" t="s">
        <v>61</v>
      </c>
      <c r="V4959" t="s">
        <v>23615</v>
      </c>
      <c r="W4959">
        <v>38700</v>
      </c>
      <c r="X4959">
        <v>38700</v>
      </c>
      <c r="Y4959">
        <v>0</v>
      </c>
      <c r="Z4959">
        <v>38700</v>
      </c>
      <c r="AA4959">
        <v>38700</v>
      </c>
      <c r="AB4959" t="s">
        <v>72</v>
      </c>
      <c r="AC4959" s="1">
        <v>41334</v>
      </c>
      <c r="AD4959">
        <v>20000</v>
      </c>
      <c r="AE4959">
        <v>2543</v>
      </c>
      <c r="AF4959">
        <v>1000</v>
      </c>
      <c r="AG4959" t="s">
        <v>103</v>
      </c>
      <c r="AH4959" t="s">
        <v>65</v>
      </c>
      <c r="AR4959">
        <v>0</v>
      </c>
      <c r="AW4959" t="s">
        <v>23616</v>
      </c>
      <c r="AX4959" t="s">
        <v>23617</v>
      </c>
      <c r="AY4959" t="s">
        <v>23618</v>
      </c>
      <c r="AZ4959" t="s">
        <v>23619</v>
      </c>
    </row>
    <row r="4960" spans="1:52" x14ac:dyDescent="0.3">
      <c r="A4960">
        <v>3406516</v>
      </c>
      <c r="B4960" t="s">
        <v>23620</v>
      </c>
      <c r="C4960" t="str">
        <f t="shared" si="566"/>
        <v>7492</v>
      </c>
      <c r="D4960" t="s">
        <v>20169</v>
      </c>
      <c r="E4960" t="str">
        <f>"0100"</f>
        <v>0100</v>
      </c>
      <c r="F4960" t="s">
        <v>54</v>
      </c>
      <c r="G4960" t="str">
        <f>"18"</f>
        <v>18</v>
      </c>
      <c r="H4960" t="s">
        <v>55</v>
      </c>
      <c r="I4960" t="s">
        <v>56</v>
      </c>
      <c r="J4960" t="s">
        <v>20170</v>
      </c>
      <c r="K4960">
        <v>1</v>
      </c>
      <c r="L4960">
        <v>252001</v>
      </c>
      <c r="M4960">
        <v>5.79</v>
      </c>
      <c r="N4960" t="str">
        <f t="shared" si="563"/>
        <v>0000</v>
      </c>
      <c r="O4960">
        <v>3781</v>
      </c>
      <c r="P4960" t="s">
        <v>72</v>
      </c>
      <c r="Q4960" t="s">
        <v>7441</v>
      </c>
      <c r="R4960" t="s">
        <v>140</v>
      </c>
      <c r="T4960" t="s">
        <v>61</v>
      </c>
      <c r="V4960" t="s">
        <v>23621</v>
      </c>
      <c r="W4960">
        <v>439171</v>
      </c>
      <c r="X4960">
        <v>74630</v>
      </c>
      <c r="Y4960">
        <v>364541</v>
      </c>
      <c r="Z4960">
        <v>427832</v>
      </c>
      <c r="AA4960">
        <v>402832</v>
      </c>
      <c r="AB4960" t="s">
        <v>63</v>
      </c>
      <c r="AC4960" s="1">
        <v>42328</v>
      </c>
      <c r="AD4960">
        <v>70000</v>
      </c>
      <c r="AE4960">
        <v>2725</v>
      </c>
      <c r="AF4960">
        <v>441</v>
      </c>
      <c r="AG4960" t="s">
        <v>103</v>
      </c>
      <c r="AH4960" t="s">
        <v>76</v>
      </c>
      <c r="AI4960">
        <v>1</v>
      </c>
      <c r="AJ4960">
        <v>2017</v>
      </c>
      <c r="AK4960">
        <v>3</v>
      </c>
      <c r="AL4960">
        <v>2</v>
      </c>
      <c r="AN4960">
        <v>2989</v>
      </c>
      <c r="AO4960">
        <v>32</v>
      </c>
      <c r="AP4960" t="s">
        <v>63</v>
      </c>
      <c r="AQ4960" t="s">
        <v>66</v>
      </c>
      <c r="AR4960">
        <v>4634</v>
      </c>
      <c r="AW4960" t="s">
        <v>23622</v>
      </c>
      <c r="AX4960" t="s">
        <v>16551</v>
      </c>
      <c r="AY4960" t="s">
        <v>16552</v>
      </c>
      <c r="AZ4960" t="s">
        <v>2129</v>
      </c>
    </row>
    <row r="4961" spans="1:52" x14ac:dyDescent="0.3">
      <c r="A4961">
        <v>3497428</v>
      </c>
      <c r="B4961" t="s">
        <v>23623</v>
      </c>
      <c r="C4961" t="str">
        <f t="shared" si="566"/>
        <v>7492</v>
      </c>
      <c r="D4961" t="s">
        <v>20169</v>
      </c>
      <c r="E4961" t="str">
        <f>"8600"</f>
        <v>8600</v>
      </c>
      <c r="F4961" t="s">
        <v>19048</v>
      </c>
      <c r="G4961" t="str">
        <f>"12"</f>
        <v>12</v>
      </c>
      <c r="H4961" t="s">
        <v>55</v>
      </c>
      <c r="I4961" t="s">
        <v>3086</v>
      </c>
      <c r="J4961" t="s">
        <v>6960</v>
      </c>
      <c r="K4961">
        <v>0</v>
      </c>
      <c r="L4961">
        <v>2369838</v>
      </c>
      <c r="M4961">
        <v>54.4</v>
      </c>
      <c r="N4961" t="str">
        <f t="shared" si="563"/>
        <v>0000</v>
      </c>
      <c r="O4961">
        <v>4610</v>
      </c>
      <c r="P4961" t="s">
        <v>58</v>
      </c>
      <c r="Q4961" t="s">
        <v>21683</v>
      </c>
      <c r="R4961" t="s">
        <v>140</v>
      </c>
      <c r="T4961" t="s">
        <v>61</v>
      </c>
      <c r="V4961" t="s">
        <v>23624</v>
      </c>
      <c r="W4961">
        <v>2050</v>
      </c>
      <c r="X4961">
        <v>2050</v>
      </c>
      <c r="Y4961">
        <v>0</v>
      </c>
      <c r="Z4961">
        <v>2050</v>
      </c>
      <c r="AA4961">
        <v>2050</v>
      </c>
      <c r="AB4961" t="s">
        <v>63</v>
      </c>
      <c r="AR4961">
        <v>0</v>
      </c>
      <c r="AW4961" t="s">
        <v>2613</v>
      </c>
      <c r="AX4961" t="s">
        <v>2614</v>
      </c>
      <c r="AY4961" t="s">
        <v>2615</v>
      </c>
      <c r="AZ4961" t="s">
        <v>958</v>
      </c>
    </row>
    <row r="4962" spans="1:52" x14ac:dyDescent="0.3">
      <c r="A4962">
        <v>3497649</v>
      </c>
      <c r="B4962" t="s">
        <v>23625</v>
      </c>
      <c r="C4962" t="str">
        <f t="shared" si="566"/>
        <v>7492</v>
      </c>
      <c r="D4962" t="s">
        <v>20169</v>
      </c>
      <c r="E4962" t="str">
        <f>"8000"</f>
        <v>8000</v>
      </c>
      <c r="F4962" t="s">
        <v>2610</v>
      </c>
      <c r="G4962" t="str">
        <f>"01"</f>
        <v>01</v>
      </c>
      <c r="H4962" t="s">
        <v>55</v>
      </c>
      <c r="I4962" t="s">
        <v>3086</v>
      </c>
      <c r="J4962" t="s">
        <v>8117</v>
      </c>
      <c r="K4962">
        <v>0</v>
      </c>
      <c r="L4962">
        <v>42485</v>
      </c>
      <c r="M4962">
        <v>0.98</v>
      </c>
      <c r="N4962" t="str">
        <f t="shared" si="563"/>
        <v>0000</v>
      </c>
      <c r="P4962" t="s">
        <v>72</v>
      </c>
      <c r="Q4962" t="s">
        <v>23085</v>
      </c>
      <c r="R4962" t="s">
        <v>110</v>
      </c>
      <c r="T4962" t="s">
        <v>61</v>
      </c>
      <c r="V4962" t="s">
        <v>23626</v>
      </c>
      <c r="W4962">
        <v>50</v>
      </c>
      <c r="X4962">
        <v>50</v>
      </c>
      <c r="Y4962">
        <v>0</v>
      </c>
      <c r="Z4962">
        <v>50</v>
      </c>
      <c r="AA4962">
        <v>50</v>
      </c>
      <c r="AB4962" t="s">
        <v>63</v>
      </c>
      <c r="AR4962">
        <v>0</v>
      </c>
      <c r="AW4962" t="s">
        <v>2613</v>
      </c>
      <c r="AX4962" t="s">
        <v>2614</v>
      </c>
      <c r="AY4962" t="s">
        <v>6962</v>
      </c>
      <c r="AZ4962" t="s">
        <v>958</v>
      </c>
    </row>
    <row r="4963" spans="1:52" x14ac:dyDescent="0.3">
      <c r="A4963">
        <v>3520218</v>
      </c>
      <c r="B4963" t="s">
        <v>23627</v>
      </c>
      <c r="C4963" t="str">
        <f t="shared" si="566"/>
        <v>7492</v>
      </c>
      <c r="D4963" t="s">
        <v>20169</v>
      </c>
      <c r="E4963" t="str">
        <f>"5000"</f>
        <v>5000</v>
      </c>
      <c r="F4963" t="s">
        <v>7916</v>
      </c>
      <c r="G4963" t="str">
        <f>"18"</f>
        <v>18</v>
      </c>
      <c r="H4963" t="s">
        <v>55</v>
      </c>
      <c r="I4963" t="s">
        <v>56</v>
      </c>
      <c r="J4963" t="s">
        <v>20170</v>
      </c>
      <c r="K4963">
        <v>1</v>
      </c>
      <c r="L4963">
        <v>732747</v>
      </c>
      <c r="M4963">
        <v>16.82</v>
      </c>
      <c r="N4963" t="str">
        <f t="shared" si="563"/>
        <v>0000</v>
      </c>
      <c r="O4963">
        <v>3675</v>
      </c>
      <c r="P4963" t="s">
        <v>72</v>
      </c>
      <c r="Q4963" t="s">
        <v>20354</v>
      </c>
      <c r="R4963" t="s">
        <v>110</v>
      </c>
      <c r="T4963" t="s">
        <v>61</v>
      </c>
      <c r="V4963" t="s">
        <v>23628</v>
      </c>
      <c r="W4963">
        <v>571025</v>
      </c>
      <c r="X4963">
        <v>217000</v>
      </c>
      <c r="Y4963">
        <v>354025</v>
      </c>
      <c r="Z4963">
        <v>327925</v>
      </c>
      <c r="AA4963">
        <v>302925</v>
      </c>
      <c r="AB4963" t="s">
        <v>63</v>
      </c>
      <c r="AI4963">
        <v>2</v>
      </c>
      <c r="AJ4963">
        <v>1997</v>
      </c>
      <c r="AK4963">
        <v>4</v>
      </c>
      <c r="AL4963">
        <v>2</v>
      </c>
      <c r="AM4963">
        <v>1</v>
      </c>
      <c r="AN4963">
        <v>4049</v>
      </c>
      <c r="AO4963">
        <v>32</v>
      </c>
      <c r="AP4963" t="s">
        <v>63</v>
      </c>
      <c r="AQ4963" t="s">
        <v>66</v>
      </c>
      <c r="AR4963">
        <v>5076</v>
      </c>
      <c r="AW4963" t="s">
        <v>23629</v>
      </c>
      <c r="AX4963" t="s">
        <v>23630</v>
      </c>
      <c r="AY4963" t="s">
        <v>23631</v>
      </c>
      <c r="AZ4963" t="s">
        <v>70</v>
      </c>
    </row>
    <row r="4964" spans="1:52" x14ac:dyDescent="0.3">
      <c r="A4964">
        <v>3520220</v>
      </c>
      <c r="B4964" t="s">
        <v>23632</v>
      </c>
      <c r="C4964" t="str">
        <f t="shared" si="566"/>
        <v>7492</v>
      </c>
      <c r="D4964" t="s">
        <v>20169</v>
      </c>
      <c r="E4964" t="str">
        <f>"5000"</f>
        <v>5000</v>
      </c>
      <c r="F4964" t="s">
        <v>7916</v>
      </c>
      <c r="G4964" t="str">
        <f>"18"</f>
        <v>18</v>
      </c>
      <c r="H4964" t="s">
        <v>55</v>
      </c>
      <c r="I4964" t="s">
        <v>56</v>
      </c>
      <c r="J4964" t="s">
        <v>20170</v>
      </c>
      <c r="K4964">
        <v>1</v>
      </c>
      <c r="L4964">
        <v>304216</v>
      </c>
      <c r="M4964">
        <v>6.98</v>
      </c>
      <c r="N4964" t="str">
        <f t="shared" si="563"/>
        <v>0000</v>
      </c>
      <c r="O4964">
        <v>3843</v>
      </c>
      <c r="P4964" t="s">
        <v>72</v>
      </c>
      <c r="Q4964" t="s">
        <v>7441</v>
      </c>
      <c r="R4964" t="s">
        <v>140</v>
      </c>
      <c r="T4964" t="s">
        <v>61</v>
      </c>
      <c r="V4964" t="s">
        <v>23628</v>
      </c>
      <c r="W4964">
        <v>400521</v>
      </c>
      <c r="X4964">
        <v>90090</v>
      </c>
      <c r="Y4964">
        <v>310431</v>
      </c>
      <c r="Z4964">
        <v>278626</v>
      </c>
      <c r="AA4964">
        <v>253626</v>
      </c>
      <c r="AB4964" t="s">
        <v>63</v>
      </c>
      <c r="AC4964" s="1">
        <v>40434</v>
      </c>
      <c r="AD4964">
        <v>396900</v>
      </c>
      <c r="AE4964">
        <v>2376</v>
      </c>
      <c r="AF4964">
        <v>1182</v>
      </c>
      <c r="AG4964" t="s">
        <v>64</v>
      </c>
      <c r="AH4964" t="s">
        <v>76</v>
      </c>
      <c r="AI4964">
        <v>1</v>
      </c>
      <c r="AJ4964">
        <v>2003</v>
      </c>
      <c r="AK4964">
        <v>3</v>
      </c>
      <c r="AL4964">
        <v>2</v>
      </c>
      <c r="AN4964">
        <v>2856</v>
      </c>
      <c r="AO4964">
        <v>32</v>
      </c>
      <c r="AP4964" t="s">
        <v>63</v>
      </c>
      <c r="AQ4964" t="s">
        <v>66</v>
      </c>
      <c r="AR4964">
        <v>4498</v>
      </c>
      <c r="AW4964" t="s">
        <v>23633</v>
      </c>
      <c r="AX4964" t="s">
        <v>23634</v>
      </c>
      <c r="AY4964" t="s">
        <v>23635</v>
      </c>
      <c r="AZ4964" t="s">
        <v>70</v>
      </c>
    </row>
    <row r="4965" spans="1:52" x14ac:dyDescent="0.3">
      <c r="A4965">
        <v>3520654</v>
      </c>
      <c r="B4965" t="s">
        <v>23636</v>
      </c>
      <c r="C4965" t="str">
        <f t="shared" si="566"/>
        <v>7492</v>
      </c>
      <c r="D4965" t="s">
        <v>20169</v>
      </c>
      <c r="E4965" t="str">
        <f>"7700"</f>
        <v>7700</v>
      </c>
      <c r="F4965" t="s">
        <v>6899</v>
      </c>
      <c r="G4965" t="str">
        <f>"20"</f>
        <v>20</v>
      </c>
      <c r="H4965" t="s">
        <v>55</v>
      </c>
      <c r="I4965" t="s">
        <v>56</v>
      </c>
      <c r="J4965" t="s">
        <v>6575</v>
      </c>
      <c r="K4965">
        <v>2</v>
      </c>
      <c r="L4965">
        <v>799989</v>
      </c>
      <c r="M4965">
        <v>18.37</v>
      </c>
      <c r="N4965" t="str">
        <f t="shared" si="563"/>
        <v>0000</v>
      </c>
      <c r="O4965">
        <v>4127</v>
      </c>
      <c r="P4965" t="s">
        <v>58</v>
      </c>
      <c r="Q4965" t="s">
        <v>23523</v>
      </c>
      <c r="R4965" t="s">
        <v>9269</v>
      </c>
      <c r="T4965" t="s">
        <v>9268</v>
      </c>
      <c r="V4965" t="s">
        <v>23637</v>
      </c>
      <c r="W4965">
        <v>4916637</v>
      </c>
      <c r="X4965">
        <v>156100</v>
      </c>
      <c r="Y4965">
        <v>4760537</v>
      </c>
      <c r="Z4965">
        <v>4916637</v>
      </c>
      <c r="AA4965">
        <v>4916637</v>
      </c>
      <c r="AB4965" t="s">
        <v>72</v>
      </c>
      <c r="AR4965">
        <v>33242</v>
      </c>
      <c r="AS4965">
        <v>2016</v>
      </c>
      <c r="AT4965" t="s">
        <v>23638</v>
      </c>
      <c r="AU4965">
        <v>32810</v>
      </c>
      <c r="AW4965" t="s">
        <v>23639</v>
      </c>
      <c r="AX4965" t="s">
        <v>23640</v>
      </c>
      <c r="AY4965" t="s">
        <v>23641</v>
      </c>
      <c r="AZ4965" t="s">
        <v>18678</v>
      </c>
    </row>
    <row r="4966" spans="1:52" x14ac:dyDescent="0.3">
      <c r="A4966">
        <v>3525053</v>
      </c>
      <c r="B4966" t="s">
        <v>23642</v>
      </c>
      <c r="C4966" t="str">
        <f t="shared" si="566"/>
        <v>7492</v>
      </c>
      <c r="D4966" t="s">
        <v>20169</v>
      </c>
      <c r="E4966" t="str">
        <f>"0100"</f>
        <v>0100</v>
      </c>
      <c r="F4966" t="s">
        <v>54</v>
      </c>
      <c r="G4966" t="str">
        <f>"13"</f>
        <v>13</v>
      </c>
      <c r="H4966" t="s">
        <v>55</v>
      </c>
      <c r="I4966" t="s">
        <v>3086</v>
      </c>
      <c r="J4966" t="s">
        <v>20170</v>
      </c>
      <c r="K4966">
        <v>1</v>
      </c>
      <c r="L4966">
        <v>308714</v>
      </c>
      <c r="M4966">
        <v>7.09</v>
      </c>
      <c r="N4966" t="str">
        <f t="shared" si="563"/>
        <v>0000</v>
      </c>
      <c r="O4966">
        <v>6245</v>
      </c>
      <c r="P4966" t="s">
        <v>58</v>
      </c>
      <c r="Q4966" t="s">
        <v>265</v>
      </c>
      <c r="R4966" t="s">
        <v>266</v>
      </c>
      <c r="T4966" t="s">
        <v>61</v>
      </c>
      <c r="V4966" t="s">
        <v>23628</v>
      </c>
      <c r="AB4966" t="s">
        <v>63</v>
      </c>
      <c r="AC4966" s="1">
        <v>44292</v>
      </c>
      <c r="AD4966">
        <v>825000</v>
      </c>
      <c r="AE4966">
        <v>3152</v>
      </c>
      <c r="AF4966">
        <v>1305</v>
      </c>
      <c r="AG4966" t="s">
        <v>64</v>
      </c>
      <c r="AH4966" t="s">
        <v>570</v>
      </c>
      <c r="AI4966">
        <v>1</v>
      </c>
      <c r="AJ4966">
        <v>2004</v>
      </c>
      <c r="AK4966">
        <v>3</v>
      </c>
      <c r="AL4966">
        <v>3</v>
      </c>
      <c r="AN4966">
        <v>3407</v>
      </c>
      <c r="AO4966">
        <v>32</v>
      </c>
      <c r="AP4966" t="s">
        <v>63</v>
      </c>
      <c r="AQ4966" t="s">
        <v>66</v>
      </c>
      <c r="AR4966">
        <v>5032</v>
      </c>
      <c r="AW4966" t="s">
        <v>23643</v>
      </c>
      <c r="AY4966" t="s">
        <v>23644</v>
      </c>
      <c r="AZ4966" t="s">
        <v>23645</v>
      </c>
    </row>
    <row r="4967" spans="1:52" x14ac:dyDescent="0.3">
      <c r="A4967">
        <v>2862122</v>
      </c>
      <c r="B4967" t="s">
        <v>23646</v>
      </c>
      <c r="C4967" t="str">
        <f t="shared" si="566"/>
        <v>7492</v>
      </c>
      <c r="D4967" t="s">
        <v>20169</v>
      </c>
      <c r="E4967" t="str">
        <f>"0100"</f>
        <v>0100</v>
      </c>
      <c r="F4967" t="s">
        <v>54</v>
      </c>
      <c r="G4967" t="str">
        <f>"01"</f>
        <v>01</v>
      </c>
      <c r="H4967" t="s">
        <v>55</v>
      </c>
      <c r="I4967" t="s">
        <v>3086</v>
      </c>
      <c r="J4967" t="s">
        <v>6575</v>
      </c>
      <c r="K4967">
        <v>1</v>
      </c>
      <c r="L4967">
        <v>436982</v>
      </c>
      <c r="M4967">
        <v>10.029999999999999</v>
      </c>
      <c r="N4967" t="str">
        <f t="shared" si="563"/>
        <v>0000</v>
      </c>
      <c r="O4967">
        <v>6742</v>
      </c>
      <c r="P4967" t="s">
        <v>58</v>
      </c>
      <c r="Q4967" t="s">
        <v>23497</v>
      </c>
      <c r="R4967" t="s">
        <v>19464</v>
      </c>
      <c r="T4967" t="s">
        <v>61</v>
      </c>
      <c r="V4967" t="s">
        <v>23647</v>
      </c>
      <c r="W4967">
        <v>465275</v>
      </c>
      <c r="X4967">
        <v>85270</v>
      </c>
      <c r="Y4967">
        <v>380005</v>
      </c>
      <c r="Z4967">
        <v>450993</v>
      </c>
      <c r="AA4967">
        <v>425993</v>
      </c>
      <c r="AB4967" t="s">
        <v>63</v>
      </c>
      <c r="AC4967" s="1">
        <v>42116</v>
      </c>
      <c r="AD4967">
        <v>479000</v>
      </c>
      <c r="AE4967">
        <v>2684</v>
      </c>
      <c r="AF4967">
        <v>1458</v>
      </c>
      <c r="AG4967" t="s">
        <v>64</v>
      </c>
      <c r="AH4967" t="s">
        <v>76</v>
      </c>
      <c r="AI4967">
        <v>1</v>
      </c>
      <c r="AJ4967">
        <v>2000</v>
      </c>
      <c r="AK4967">
        <v>4</v>
      </c>
      <c r="AL4967">
        <v>3</v>
      </c>
      <c r="AN4967">
        <v>3927</v>
      </c>
      <c r="AO4967">
        <v>32</v>
      </c>
      <c r="AP4967" t="s">
        <v>63</v>
      </c>
      <c r="AQ4967" t="s">
        <v>66</v>
      </c>
      <c r="AR4967">
        <v>5717</v>
      </c>
      <c r="AW4967" t="s">
        <v>23648</v>
      </c>
      <c r="AX4967" t="s">
        <v>23649</v>
      </c>
      <c r="AY4967" t="s">
        <v>23650</v>
      </c>
      <c r="AZ4967" t="s">
        <v>70</v>
      </c>
    </row>
    <row r="4968" spans="1:52" x14ac:dyDescent="0.3">
      <c r="A4968">
        <v>2869372</v>
      </c>
      <c r="B4968" t="s">
        <v>23651</v>
      </c>
      <c r="C4968" t="str">
        <f t="shared" si="566"/>
        <v>7492</v>
      </c>
      <c r="D4968" t="s">
        <v>20169</v>
      </c>
      <c r="E4968" t="str">
        <f>"0100"</f>
        <v>0100</v>
      </c>
      <c r="F4968" t="s">
        <v>54</v>
      </c>
      <c r="G4968" t="str">
        <f>"20"</f>
        <v>20</v>
      </c>
      <c r="H4968" t="s">
        <v>55</v>
      </c>
      <c r="I4968" t="s">
        <v>56</v>
      </c>
      <c r="J4968" t="s">
        <v>20170</v>
      </c>
      <c r="K4968">
        <v>1</v>
      </c>
      <c r="L4968">
        <v>125617</v>
      </c>
      <c r="M4968">
        <v>2.88</v>
      </c>
      <c r="N4968" t="str">
        <f t="shared" si="563"/>
        <v>0000</v>
      </c>
      <c r="O4968">
        <v>4050</v>
      </c>
      <c r="P4968" t="s">
        <v>58</v>
      </c>
      <c r="Q4968" t="s">
        <v>21659</v>
      </c>
      <c r="R4968" t="s">
        <v>118</v>
      </c>
      <c r="T4968" t="s">
        <v>61</v>
      </c>
      <c r="V4968" t="s">
        <v>23652</v>
      </c>
      <c r="W4968">
        <v>296030</v>
      </c>
      <c r="X4968">
        <v>29410</v>
      </c>
      <c r="Y4968">
        <v>266620</v>
      </c>
      <c r="Z4968">
        <v>233480</v>
      </c>
      <c r="AA4968">
        <v>208480</v>
      </c>
      <c r="AB4968" t="s">
        <v>63</v>
      </c>
      <c r="AC4968" s="1">
        <v>38231</v>
      </c>
      <c r="AD4968">
        <v>289000</v>
      </c>
      <c r="AE4968">
        <v>1764</v>
      </c>
      <c r="AF4968">
        <v>2003</v>
      </c>
      <c r="AG4968" t="s">
        <v>64</v>
      </c>
      <c r="AH4968" t="s">
        <v>76</v>
      </c>
      <c r="AI4968">
        <v>1</v>
      </c>
      <c r="AJ4968">
        <v>2000</v>
      </c>
      <c r="AK4968">
        <v>3</v>
      </c>
      <c r="AL4968">
        <v>2</v>
      </c>
      <c r="AN4968">
        <v>2912</v>
      </c>
      <c r="AO4968">
        <v>32</v>
      </c>
      <c r="AP4968" t="s">
        <v>63</v>
      </c>
      <c r="AQ4968" t="s">
        <v>66</v>
      </c>
      <c r="AR4968">
        <v>3178</v>
      </c>
      <c r="AW4968" t="s">
        <v>23653</v>
      </c>
      <c r="AY4968" t="s">
        <v>23654</v>
      </c>
      <c r="AZ4968" t="s">
        <v>70</v>
      </c>
    </row>
    <row r="4969" spans="1:52" x14ac:dyDescent="0.3">
      <c r="A4969">
        <v>3265196</v>
      </c>
      <c r="B4969" t="s">
        <v>23655</v>
      </c>
      <c r="C4969" t="str">
        <f t="shared" si="566"/>
        <v>7492</v>
      </c>
      <c r="D4969" t="s">
        <v>20169</v>
      </c>
      <c r="E4969" t="str">
        <f>"0100"</f>
        <v>0100</v>
      </c>
      <c r="F4969" t="s">
        <v>54</v>
      </c>
      <c r="G4969" t="str">
        <f>"17"</f>
        <v>17</v>
      </c>
      <c r="H4969" t="s">
        <v>55</v>
      </c>
      <c r="I4969" t="s">
        <v>56</v>
      </c>
      <c r="J4969" t="s">
        <v>20170</v>
      </c>
      <c r="K4969">
        <v>1</v>
      </c>
      <c r="L4969">
        <v>278034</v>
      </c>
      <c r="M4969">
        <v>6.38</v>
      </c>
      <c r="N4969" t="str">
        <f t="shared" si="563"/>
        <v>0000</v>
      </c>
      <c r="O4969">
        <v>4364</v>
      </c>
      <c r="P4969" t="s">
        <v>58</v>
      </c>
      <c r="Q4969" t="s">
        <v>4583</v>
      </c>
      <c r="R4969" t="s">
        <v>266</v>
      </c>
      <c r="T4969" t="s">
        <v>61</v>
      </c>
      <c r="V4969" t="s">
        <v>23656</v>
      </c>
      <c r="W4969">
        <v>388708</v>
      </c>
      <c r="X4969">
        <v>65100</v>
      </c>
      <c r="Y4969">
        <v>323608</v>
      </c>
      <c r="Z4969">
        <v>340090</v>
      </c>
      <c r="AA4969">
        <v>315090</v>
      </c>
      <c r="AB4969" t="s">
        <v>63</v>
      </c>
      <c r="AC4969" s="1">
        <v>37348</v>
      </c>
      <c r="AD4969">
        <v>42000</v>
      </c>
      <c r="AE4969">
        <v>1498</v>
      </c>
      <c r="AF4969">
        <v>968</v>
      </c>
      <c r="AG4969" t="s">
        <v>64</v>
      </c>
      <c r="AH4969" t="s">
        <v>76</v>
      </c>
      <c r="AI4969">
        <v>1</v>
      </c>
      <c r="AJ4969">
        <v>2003</v>
      </c>
      <c r="AK4969">
        <v>3</v>
      </c>
      <c r="AL4969">
        <v>2</v>
      </c>
      <c r="AN4969">
        <v>3081</v>
      </c>
      <c r="AO4969">
        <v>32</v>
      </c>
      <c r="AP4969" t="s">
        <v>63</v>
      </c>
      <c r="AQ4969" t="s">
        <v>66</v>
      </c>
      <c r="AR4969">
        <v>4054</v>
      </c>
      <c r="AW4969" t="s">
        <v>23657</v>
      </c>
      <c r="AX4969" t="s">
        <v>23658</v>
      </c>
      <c r="AY4969" t="s">
        <v>23659</v>
      </c>
      <c r="AZ4969" t="s">
        <v>70</v>
      </c>
    </row>
    <row r="4970" spans="1:52" x14ac:dyDescent="0.3">
      <c r="A4970">
        <v>3466612</v>
      </c>
      <c r="B4970" t="s">
        <v>23660</v>
      </c>
      <c r="C4970" t="str">
        <f t="shared" si="566"/>
        <v>7492</v>
      </c>
      <c r="D4970" t="s">
        <v>20169</v>
      </c>
      <c r="E4970" t="str">
        <f>"0000"</f>
        <v>0000</v>
      </c>
      <c r="F4970" t="s">
        <v>108</v>
      </c>
      <c r="G4970" t="str">
        <f>"13"</f>
        <v>13</v>
      </c>
      <c r="H4970" t="s">
        <v>55</v>
      </c>
      <c r="I4970" t="s">
        <v>3086</v>
      </c>
      <c r="J4970" t="s">
        <v>20170</v>
      </c>
      <c r="K4970">
        <v>0</v>
      </c>
      <c r="L4970">
        <v>143284</v>
      </c>
      <c r="M4970">
        <v>3.29</v>
      </c>
      <c r="N4970" t="str">
        <f t="shared" si="563"/>
        <v>0000</v>
      </c>
      <c r="O4970">
        <v>6566</v>
      </c>
      <c r="P4970" t="s">
        <v>58</v>
      </c>
      <c r="Q4970" t="s">
        <v>20716</v>
      </c>
      <c r="R4970" t="s">
        <v>82</v>
      </c>
      <c r="T4970" t="s">
        <v>61</v>
      </c>
      <c r="V4970" t="s">
        <v>23661</v>
      </c>
      <c r="W4970">
        <v>33550</v>
      </c>
      <c r="X4970">
        <v>33550</v>
      </c>
      <c r="Y4970">
        <v>0</v>
      </c>
      <c r="Z4970">
        <v>33550</v>
      </c>
      <c r="AA4970">
        <v>33550</v>
      </c>
      <c r="AB4970" t="s">
        <v>72</v>
      </c>
      <c r="AC4970" s="1">
        <v>40210</v>
      </c>
      <c r="AD4970">
        <v>65000</v>
      </c>
      <c r="AE4970">
        <v>2339</v>
      </c>
      <c r="AF4970">
        <v>1585</v>
      </c>
      <c r="AG4970" t="s">
        <v>103</v>
      </c>
      <c r="AH4970" t="s">
        <v>76</v>
      </c>
      <c r="AR4970">
        <v>0</v>
      </c>
      <c r="AW4970" t="s">
        <v>23662</v>
      </c>
      <c r="AY4970" t="s">
        <v>9173</v>
      </c>
      <c r="AZ4970" t="s">
        <v>23663</v>
      </c>
    </row>
    <row r="4971" spans="1:52" x14ac:dyDescent="0.3">
      <c r="A4971">
        <v>3483022</v>
      </c>
      <c r="B4971" t="s">
        <v>23664</v>
      </c>
      <c r="C4971" t="str">
        <f t="shared" si="566"/>
        <v>7492</v>
      </c>
      <c r="D4971" t="s">
        <v>20169</v>
      </c>
      <c r="E4971" t="str">
        <f>"5600"</f>
        <v>5600</v>
      </c>
      <c r="F4971" t="s">
        <v>23665</v>
      </c>
      <c r="G4971" t="str">
        <f>"20"</f>
        <v>20</v>
      </c>
      <c r="H4971" t="s">
        <v>55</v>
      </c>
      <c r="I4971" t="s">
        <v>56</v>
      </c>
      <c r="J4971" t="s">
        <v>20170</v>
      </c>
      <c r="K4971">
        <v>0</v>
      </c>
      <c r="L4971">
        <v>119866</v>
      </c>
      <c r="M4971">
        <v>2.75</v>
      </c>
      <c r="N4971" t="str">
        <f t="shared" si="563"/>
        <v>0000</v>
      </c>
      <c r="O4971">
        <v>4424</v>
      </c>
      <c r="P4971" t="s">
        <v>58</v>
      </c>
      <c r="Q4971" t="s">
        <v>21659</v>
      </c>
      <c r="R4971" t="s">
        <v>118</v>
      </c>
      <c r="T4971" t="s">
        <v>61</v>
      </c>
      <c r="V4971" t="s">
        <v>23666</v>
      </c>
      <c r="W4971">
        <v>28070</v>
      </c>
      <c r="X4971">
        <v>28070</v>
      </c>
      <c r="Y4971">
        <v>0</v>
      </c>
      <c r="Z4971">
        <v>413</v>
      </c>
      <c r="AA4971">
        <v>413</v>
      </c>
      <c r="AB4971" t="s">
        <v>72</v>
      </c>
      <c r="AR4971">
        <v>0</v>
      </c>
      <c r="AW4971" t="s">
        <v>19689</v>
      </c>
      <c r="AY4971" t="s">
        <v>19745</v>
      </c>
      <c r="AZ4971" t="s">
        <v>19600</v>
      </c>
    </row>
    <row r="4972" spans="1:52" x14ac:dyDescent="0.3">
      <c r="A4972">
        <v>3497431</v>
      </c>
      <c r="B4972" t="s">
        <v>23667</v>
      </c>
      <c r="C4972" t="str">
        <f t="shared" si="566"/>
        <v>7492</v>
      </c>
      <c r="D4972" t="s">
        <v>20169</v>
      </c>
      <c r="E4972" t="str">
        <f>"8000"</f>
        <v>8000</v>
      </c>
      <c r="F4972" t="s">
        <v>2610</v>
      </c>
      <c r="G4972" t="str">
        <f>"12"</f>
        <v>12</v>
      </c>
      <c r="H4972" t="s">
        <v>55</v>
      </c>
      <c r="I4972" t="s">
        <v>3086</v>
      </c>
      <c r="J4972" t="s">
        <v>8117</v>
      </c>
      <c r="K4972">
        <v>0</v>
      </c>
      <c r="L4972">
        <v>151787</v>
      </c>
      <c r="M4972">
        <v>3.48</v>
      </c>
      <c r="N4972" t="str">
        <f t="shared" si="563"/>
        <v>0000</v>
      </c>
      <c r="P4972" t="s">
        <v>58</v>
      </c>
      <c r="Q4972" t="s">
        <v>20187</v>
      </c>
      <c r="R4972" t="s">
        <v>140</v>
      </c>
      <c r="T4972" t="s">
        <v>61</v>
      </c>
      <c r="V4972" t="s">
        <v>23668</v>
      </c>
      <c r="W4972">
        <v>50</v>
      </c>
      <c r="X4972">
        <v>50</v>
      </c>
      <c r="Y4972">
        <v>0</v>
      </c>
      <c r="Z4972">
        <v>50</v>
      </c>
      <c r="AA4972">
        <v>50</v>
      </c>
      <c r="AB4972" t="s">
        <v>63</v>
      </c>
      <c r="AR4972">
        <v>0</v>
      </c>
      <c r="AW4972" t="s">
        <v>2613</v>
      </c>
      <c r="AX4972" t="s">
        <v>2614</v>
      </c>
      <c r="AY4972" t="s">
        <v>2615</v>
      </c>
      <c r="AZ4972" t="s">
        <v>958</v>
      </c>
    </row>
    <row r="4973" spans="1:52" x14ac:dyDescent="0.3">
      <c r="A4973">
        <v>3520013</v>
      </c>
      <c r="B4973" t="s">
        <v>23669</v>
      </c>
      <c r="C4973" t="str">
        <f t="shared" si="566"/>
        <v>7492</v>
      </c>
      <c r="D4973" t="s">
        <v>20169</v>
      </c>
      <c r="E4973" t="str">
        <f>"5600"</f>
        <v>5600</v>
      </c>
      <c r="F4973" t="s">
        <v>23665</v>
      </c>
      <c r="G4973" t="str">
        <f>"20"</f>
        <v>20</v>
      </c>
      <c r="H4973" t="s">
        <v>55</v>
      </c>
      <c r="I4973" t="s">
        <v>56</v>
      </c>
      <c r="J4973" t="s">
        <v>6575</v>
      </c>
      <c r="K4973">
        <v>0</v>
      </c>
      <c r="L4973">
        <v>6428909</v>
      </c>
      <c r="M4973">
        <v>147.59</v>
      </c>
      <c r="N4973" t="str">
        <f t="shared" si="563"/>
        <v>0000</v>
      </c>
      <c r="O4973">
        <v>4439</v>
      </c>
      <c r="P4973" t="s">
        <v>58</v>
      </c>
      <c r="Q4973" t="s">
        <v>23523</v>
      </c>
      <c r="R4973" t="s">
        <v>9269</v>
      </c>
      <c r="T4973" t="s">
        <v>9268</v>
      </c>
      <c r="V4973" t="s">
        <v>23670</v>
      </c>
      <c r="W4973">
        <v>1254490</v>
      </c>
      <c r="X4973">
        <v>1254490</v>
      </c>
      <c r="Y4973">
        <v>0</v>
      </c>
      <c r="Z4973">
        <v>31105</v>
      </c>
      <c r="AA4973">
        <v>31105</v>
      </c>
      <c r="AB4973" t="s">
        <v>72</v>
      </c>
      <c r="AR4973">
        <v>0</v>
      </c>
      <c r="AW4973" t="s">
        <v>19689</v>
      </c>
      <c r="AY4973" t="s">
        <v>19745</v>
      </c>
      <c r="AZ4973" t="s">
        <v>19600</v>
      </c>
    </row>
    <row r="4974" spans="1:52" x14ac:dyDescent="0.3">
      <c r="A4974">
        <v>3522895</v>
      </c>
      <c r="B4974" t="s">
        <v>23671</v>
      </c>
      <c r="C4974" t="str">
        <f t="shared" si="566"/>
        <v>7492</v>
      </c>
      <c r="D4974" t="s">
        <v>20169</v>
      </c>
      <c r="E4974" t="str">
        <f>"0100"</f>
        <v>0100</v>
      </c>
      <c r="F4974" t="s">
        <v>54</v>
      </c>
      <c r="G4974" t="str">
        <f>"18"</f>
        <v>18</v>
      </c>
      <c r="H4974" t="s">
        <v>55</v>
      </c>
      <c r="I4974" t="s">
        <v>56</v>
      </c>
      <c r="J4974" t="s">
        <v>20170</v>
      </c>
      <c r="K4974">
        <v>1</v>
      </c>
      <c r="L4974">
        <v>120000</v>
      </c>
      <c r="M4974">
        <v>2.75</v>
      </c>
      <c r="N4974" t="str">
        <f t="shared" si="563"/>
        <v>0000</v>
      </c>
      <c r="O4974">
        <v>6280</v>
      </c>
      <c r="P4974" t="s">
        <v>58</v>
      </c>
      <c r="Q4974" t="s">
        <v>265</v>
      </c>
      <c r="R4974" t="s">
        <v>266</v>
      </c>
      <c r="T4974" t="s">
        <v>61</v>
      </c>
      <c r="V4974" t="s">
        <v>23672</v>
      </c>
      <c r="W4974">
        <v>271388</v>
      </c>
      <c r="X4974">
        <v>28100</v>
      </c>
      <c r="Y4974">
        <v>243288</v>
      </c>
      <c r="Z4974">
        <v>271388</v>
      </c>
      <c r="AA4974">
        <v>246388</v>
      </c>
      <c r="AB4974" t="s">
        <v>63</v>
      </c>
      <c r="AC4974" s="1">
        <v>43350</v>
      </c>
      <c r="AD4974">
        <v>305000</v>
      </c>
      <c r="AE4974">
        <v>2926</v>
      </c>
      <c r="AF4974">
        <v>1096</v>
      </c>
      <c r="AG4974" t="s">
        <v>64</v>
      </c>
      <c r="AH4974" t="s">
        <v>76</v>
      </c>
      <c r="AI4974">
        <v>1</v>
      </c>
      <c r="AJ4974">
        <v>2001</v>
      </c>
      <c r="AK4974">
        <v>4</v>
      </c>
      <c r="AL4974">
        <v>2</v>
      </c>
      <c r="AM4974">
        <v>1</v>
      </c>
      <c r="AN4974">
        <v>2822</v>
      </c>
      <c r="AO4974">
        <v>34</v>
      </c>
      <c r="AP4974" t="s">
        <v>63</v>
      </c>
      <c r="AQ4974" t="s">
        <v>66</v>
      </c>
      <c r="AR4974">
        <v>3456</v>
      </c>
      <c r="AW4974" t="s">
        <v>23673</v>
      </c>
      <c r="AY4974" t="s">
        <v>23674</v>
      </c>
      <c r="AZ4974" t="s">
        <v>70</v>
      </c>
    </row>
    <row r="4975" spans="1:52" x14ac:dyDescent="0.3">
      <c r="A4975">
        <v>2861894</v>
      </c>
      <c r="B4975" t="s">
        <v>23675</v>
      </c>
      <c r="C4975" t="str">
        <f t="shared" si="566"/>
        <v>7492</v>
      </c>
      <c r="D4975" t="s">
        <v>20169</v>
      </c>
      <c r="E4975" t="str">
        <f>"0100"</f>
        <v>0100</v>
      </c>
      <c r="F4975" t="s">
        <v>54</v>
      </c>
      <c r="G4975" t="str">
        <f>"01"</f>
        <v>01</v>
      </c>
      <c r="H4975" t="s">
        <v>55</v>
      </c>
      <c r="I4975" t="s">
        <v>3086</v>
      </c>
      <c r="J4975" t="s">
        <v>20170</v>
      </c>
      <c r="K4975">
        <v>1</v>
      </c>
      <c r="L4975">
        <v>236371</v>
      </c>
      <c r="M4975">
        <v>5.43</v>
      </c>
      <c r="N4975" t="str">
        <f t="shared" ref="N4975:N4995" si="568">"0000"</f>
        <v>0000</v>
      </c>
      <c r="O4975">
        <v>5454</v>
      </c>
      <c r="P4975" t="s">
        <v>72</v>
      </c>
      <c r="Q4975" t="s">
        <v>23085</v>
      </c>
      <c r="R4975" t="s">
        <v>110</v>
      </c>
      <c r="T4975" t="s">
        <v>61</v>
      </c>
      <c r="V4975" t="s">
        <v>23676</v>
      </c>
      <c r="W4975">
        <v>299382</v>
      </c>
      <c r="X4975">
        <v>70000</v>
      </c>
      <c r="Y4975">
        <v>229382</v>
      </c>
      <c r="Z4975">
        <v>236171</v>
      </c>
      <c r="AA4975">
        <v>211171</v>
      </c>
      <c r="AB4975" t="s">
        <v>63</v>
      </c>
      <c r="AC4975" s="1">
        <v>41609</v>
      </c>
      <c r="AD4975">
        <v>205000</v>
      </c>
      <c r="AE4975">
        <v>2597</v>
      </c>
      <c r="AF4975">
        <v>2382</v>
      </c>
      <c r="AG4975" t="s">
        <v>64</v>
      </c>
      <c r="AH4975" t="s">
        <v>76</v>
      </c>
      <c r="AI4975">
        <v>1</v>
      </c>
      <c r="AJ4975">
        <v>2000</v>
      </c>
      <c r="AK4975">
        <v>3</v>
      </c>
      <c r="AL4975">
        <v>3</v>
      </c>
      <c r="AN4975">
        <v>2453</v>
      </c>
      <c r="AO4975">
        <v>32</v>
      </c>
      <c r="AP4975" t="s">
        <v>63</v>
      </c>
      <c r="AQ4975" t="s">
        <v>66</v>
      </c>
      <c r="AR4975">
        <v>3496</v>
      </c>
      <c r="AW4975" t="s">
        <v>23677</v>
      </c>
      <c r="AY4975" t="s">
        <v>23678</v>
      </c>
      <c r="AZ4975" t="s">
        <v>70</v>
      </c>
    </row>
    <row r="4976" spans="1:52" x14ac:dyDescent="0.3">
      <c r="A4976">
        <v>2861983</v>
      </c>
      <c r="B4976" t="s">
        <v>23679</v>
      </c>
      <c r="C4976" t="str">
        <f t="shared" si="566"/>
        <v>7492</v>
      </c>
      <c r="D4976" t="s">
        <v>20169</v>
      </c>
      <c r="E4976" t="str">
        <f>"0100"</f>
        <v>0100</v>
      </c>
      <c r="F4976" t="s">
        <v>54</v>
      </c>
      <c r="G4976" t="str">
        <f>"01"</f>
        <v>01</v>
      </c>
      <c r="H4976" t="s">
        <v>55</v>
      </c>
      <c r="I4976" t="s">
        <v>3086</v>
      </c>
      <c r="J4976" t="s">
        <v>20170</v>
      </c>
      <c r="K4976">
        <v>1</v>
      </c>
      <c r="L4976">
        <v>182431</v>
      </c>
      <c r="M4976">
        <v>4.1900000000000004</v>
      </c>
      <c r="N4976" t="str">
        <f t="shared" si="568"/>
        <v>0000</v>
      </c>
      <c r="O4976">
        <v>5022</v>
      </c>
      <c r="P4976" t="s">
        <v>72</v>
      </c>
      <c r="Q4976" t="s">
        <v>20229</v>
      </c>
      <c r="R4976" t="s">
        <v>74</v>
      </c>
      <c r="T4976" t="s">
        <v>61</v>
      </c>
      <c r="V4976" t="s">
        <v>23680</v>
      </c>
      <c r="W4976">
        <v>234607</v>
      </c>
      <c r="X4976">
        <v>42720</v>
      </c>
      <c r="Y4976">
        <v>191887</v>
      </c>
      <c r="Z4976">
        <v>180899</v>
      </c>
      <c r="AA4976">
        <v>155899</v>
      </c>
      <c r="AB4976" t="s">
        <v>63</v>
      </c>
      <c r="AC4976" s="1">
        <v>37653</v>
      </c>
      <c r="AD4976">
        <v>44000</v>
      </c>
      <c r="AE4976">
        <v>1572</v>
      </c>
      <c r="AF4976">
        <v>721</v>
      </c>
      <c r="AG4976" t="s">
        <v>103</v>
      </c>
      <c r="AH4976" t="s">
        <v>76</v>
      </c>
      <c r="AI4976">
        <v>1</v>
      </c>
      <c r="AJ4976">
        <v>2005</v>
      </c>
      <c r="AK4976">
        <v>3</v>
      </c>
      <c r="AL4976">
        <v>2</v>
      </c>
      <c r="AN4976">
        <v>2072</v>
      </c>
      <c r="AO4976">
        <v>32</v>
      </c>
      <c r="AP4976" t="s">
        <v>72</v>
      </c>
      <c r="AQ4976" t="s">
        <v>66</v>
      </c>
      <c r="AR4976">
        <v>3383</v>
      </c>
      <c r="AW4976" t="s">
        <v>23681</v>
      </c>
      <c r="AY4976" t="s">
        <v>23682</v>
      </c>
      <c r="AZ4976" t="s">
        <v>70</v>
      </c>
    </row>
    <row r="4977" spans="1:52" x14ac:dyDescent="0.3">
      <c r="A4977">
        <v>2862033</v>
      </c>
      <c r="B4977" t="s">
        <v>23683</v>
      </c>
      <c r="C4977" t="str">
        <f t="shared" si="566"/>
        <v>7492</v>
      </c>
      <c r="D4977" t="s">
        <v>20169</v>
      </c>
      <c r="E4977" t="str">
        <f>"0100"</f>
        <v>0100</v>
      </c>
      <c r="F4977" t="s">
        <v>54</v>
      </c>
      <c r="G4977" t="str">
        <f>"01"</f>
        <v>01</v>
      </c>
      <c r="H4977" t="s">
        <v>55</v>
      </c>
      <c r="I4977" t="s">
        <v>3086</v>
      </c>
      <c r="J4977" t="s">
        <v>6575</v>
      </c>
      <c r="K4977">
        <v>1</v>
      </c>
      <c r="L4977">
        <v>434986</v>
      </c>
      <c r="M4977">
        <v>9.99</v>
      </c>
      <c r="N4977" t="str">
        <f t="shared" si="568"/>
        <v>0000</v>
      </c>
      <c r="O4977">
        <v>6725</v>
      </c>
      <c r="P4977" t="s">
        <v>58</v>
      </c>
      <c r="Q4977" t="s">
        <v>23454</v>
      </c>
      <c r="R4977" t="s">
        <v>19464</v>
      </c>
      <c r="T4977" t="s">
        <v>61</v>
      </c>
      <c r="V4977" t="s">
        <v>23684</v>
      </c>
      <c r="W4977">
        <v>437321</v>
      </c>
      <c r="X4977">
        <v>84880</v>
      </c>
      <c r="Y4977">
        <v>352441</v>
      </c>
      <c r="Z4977">
        <v>345407</v>
      </c>
      <c r="AA4977">
        <v>320407</v>
      </c>
      <c r="AB4977" t="s">
        <v>63</v>
      </c>
      <c r="AC4977" s="1">
        <v>36800</v>
      </c>
      <c r="AD4977">
        <v>59900</v>
      </c>
      <c r="AE4977">
        <v>1388</v>
      </c>
      <c r="AF4977">
        <v>276</v>
      </c>
      <c r="AG4977" t="s">
        <v>103</v>
      </c>
      <c r="AH4977" t="s">
        <v>76</v>
      </c>
      <c r="AI4977">
        <v>1</v>
      </c>
      <c r="AJ4977">
        <v>2006</v>
      </c>
      <c r="AK4977">
        <v>4</v>
      </c>
      <c r="AL4977">
        <v>3</v>
      </c>
      <c r="AN4977">
        <v>3928</v>
      </c>
      <c r="AO4977">
        <v>32</v>
      </c>
      <c r="AP4977" t="s">
        <v>63</v>
      </c>
      <c r="AQ4977" t="s">
        <v>66</v>
      </c>
      <c r="AR4977">
        <v>5652</v>
      </c>
      <c r="AW4977" t="s">
        <v>23685</v>
      </c>
      <c r="AX4977" t="s">
        <v>23686</v>
      </c>
      <c r="AY4977" t="s">
        <v>23687</v>
      </c>
      <c r="AZ4977" t="s">
        <v>70</v>
      </c>
    </row>
    <row r="4978" spans="1:52" x14ac:dyDescent="0.3">
      <c r="A4978">
        <v>2862076</v>
      </c>
      <c r="B4978" t="s">
        <v>23688</v>
      </c>
      <c r="C4978" t="str">
        <f t="shared" si="566"/>
        <v>7492</v>
      </c>
      <c r="D4978" t="s">
        <v>20169</v>
      </c>
      <c r="E4978" t="str">
        <f>"0100"</f>
        <v>0100</v>
      </c>
      <c r="F4978" t="s">
        <v>54</v>
      </c>
      <c r="G4978" t="str">
        <f>"01"</f>
        <v>01</v>
      </c>
      <c r="H4978" t="s">
        <v>55</v>
      </c>
      <c r="I4978" t="s">
        <v>3086</v>
      </c>
      <c r="J4978" t="s">
        <v>6575</v>
      </c>
      <c r="K4978">
        <v>1</v>
      </c>
      <c r="L4978">
        <v>435920</v>
      </c>
      <c r="M4978">
        <v>10.01</v>
      </c>
      <c r="N4978" t="str">
        <f t="shared" si="568"/>
        <v>0000</v>
      </c>
      <c r="O4978">
        <v>6722</v>
      </c>
      <c r="P4978" t="s">
        <v>58</v>
      </c>
      <c r="Q4978" t="s">
        <v>23454</v>
      </c>
      <c r="R4978" t="s">
        <v>19464</v>
      </c>
      <c r="T4978" t="s">
        <v>61</v>
      </c>
      <c r="V4978" t="s">
        <v>23689</v>
      </c>
      <c r="W4978">
        <v>514215</v>
      </c>
      <c r="X4978">
        <v>85060</v>
      </c>
      <c r="Y4978">
        <v>429155</v>
      </c>
      <c r="Z4978">
        <v>496448</v>
      </c>
      <c r="AA4978">
        <v>471448</v>
      </c>
      <c r="AB4978" t="s">
        <v>63</v>
      </c>
      <c r="AC4978" s="1">
        <v>42307</v>
      </c>
      <c r="AD4978">
        <v>445000</v>
      </c>
      <c r="AE4978">
        <v>2722</v>
      </c>
      <c r="AF4978">
        <v>1520</v>
      </c>
      <c r="AG4978" t="s">
        <v>64</v>
      </c>
      <c r="AH4978" t="s">
        <v>76</v>
      </c>
      <c r="AI4978">
        <v>1</v>
      </c>
      <c r="AJ4978">
        <v>2002</v>
      </c>
      <c r="AK4978">
        <v>3</v>
      </c>
      <c r="AL4978">
        <v>3</v>
      </c>
      <c r="AN4978">
        <v>3385</v>
      </c>
      <c r="AO4978">
        <v>32</v>
      </c>
      <c r="AP4978" t="s">
        <v>63</v>
      </c>
      <c r="AQ4978" t="s">
        <v>66</v>
      </c>
      <c r="AR4978">
        <v>4791</v>
      </c>
      <c r="AW4978" t="s">
        <v>7638</v>
      </c>
      <c r="AX4978" t="s">
        <v>7639</v>
      </c>
      <c r="AY4978" t="s">
        <v>7640</v>
      </c>
      <c r="AZ4978" t="s">
        <v>70</v>
      </c>
    </row>
    <row r="4979" spans="1:52" x14ac:dyDescent="0.3">
      <c r="A4979">
        <v>2865229</v>
      </c>
      <c r="B4979" t="s">
        <v>23690</v>
      </c>
      <c r="C4979" t="str">
        <f t="shared" si="566"/>
        <v>7492</v>
      </c>
      <c r="D4979" t="s">
        <v>20169</v>
      </c>
      <c r="E4979" t="str">
        <f>"0000"</f>
        <v>0000</v>
      </c>
      <c r="F4979" t="s">
        <v>108</v>
      </c>
      <c r="G4979" t="str">
        <f>"19"</f>
        <v>19</v>
      </c>
      <c r="H4979" t="s">
        <v>55</v>
      </c>
      <c r="I4979" t="s">
        <v>56</v>
      </c>
      <c r="J4979" t="s">
        <v>20170</v>
      </c>
      <c r="K4979">
        <v>0</v>
      </c>
      <c r="L4979">
        <v>127806</v>
      </c>
      <c r="M4979">
        <v>2.93</v>
      </c>
      <c r="N4979" t="str">
        <f t="shared" si="568"/>
        <v>0000</v>
      </c>
      <c r="O4979">
        <v>2402</v>
      </c>
      <c r="P4979" t="s">
        <v>72</v>
      </c>
      <c r="Q4979" t="s">
        <v>21235</v>
      </c>
      <c r="R4979" t="s">
        <v>140</v>
      </c>
      <c r="T4979" t="s">
        <v>61</v>
      </c>
      <c r="V4979" t="s">
        <v>23691</v>
      </c>
      <c r="W4979">
        <v>29930</v>
      </c>
      <c r="X4979">
        <v>29930</v>
      </c>
      <c r="Y4979">
        <v>0</v>
      </c>
      <c r="Z4979">
        <v>29930</v>
      </c>
      <c r="AA4979">
        <v>29930</v>
      </c>
      <c r="AB4979" t="s">
        <v>72</v>
      </c>
      <c r="AC4979" s="1">
        <v>44193</v>
      </c>
      <c r="AD4979">
        <v>45000</v>
      </c>
      <c r="AE4979">
        <v>3122</v>
      </c>
      <c r="AF4979">
        <v>1071</v>
      </c>
      <c r="AG4979" t="s">
        <v>103</v>
      </c>
      <c r="AH4979" t="s">
        <v>76</v>
      </c>
      <c r="AR4979">
        <v>0</v>
      </c>
      <c r="AW4979" t="s">
        <v>23692</v>
      </c>
      <c r="AY4979" t="s">
        <v>23693</v>
      </c>
      <c r="AZ4979" t="s">
        <v>6573</v>
      </c>
    </row>
    <row r="4980" spans="1:52" x14ac:dyDescent="0.3">
      <c r="A4980">
        <v>2867710</v>
      </c>
      <c r="B4980" t="s">
        <v>23694</v>
      </c>
      <c r="C4980" t="str">
        <f t="shared" si="566"/>
        <v>7492</v>
      </c>
      <c r="D4980" t="s">
        <v>20169</v>
      </c>
      <c r="E4980" t="str">
        <f>"0100"</f>
        <v>0100</v>
      </c>
      <c r="F4980" t="s">
        <v>54</v>
      </c>
      <c r="G4980" t="str">
        <f>"19"</f>
        <v>19</v>
      </c>
      <c r="H4980" t="s">
        <v>55</v>
      </c>
      <c r="I4980" t="s">
        <v>56</v>
      </c>
      <c r="J4980" t="s">
        <v>20170</v>
      </c>
      <c r="K4980">
        <v>1</v>
      </c>
      <c r="L4980">
        <v>127044</v>
      </c>
      <c r="M4980">
        <v>2.92</v>
      </c>
      <c r="N4980" t="str">
        <f t="shared" si="568"/>
        <v>0000</v>
      </c>
      <c r="O4980">
        <v>2454</v>
      </c>
      <c r="P4980" t="s">
        <v>72</v>
      </c>
      <c r="Q4980" t="s">
        <v>21235</v>
      </c>
      <c r="R4980" t="s">
        <v>140</v>
      </c>
      <c r="T4980" t="s">
        <v>61</v>
      </c>
      <c r="V4980" t="s">
        <v>23695</v>
      </c>
      <c r="W4980">
        <v>232032</v>
      </c>
      <c r="X4980">
        <v>29750</v>
      </c>
      <c r="Y4980">
        <v>202282</v>
      </c>
      <c r="Z4980">
        <v>232032</v>
      </c>
      <c r="AA4980">
        <v>207032</v>
      </c>
      <c r="AB4980" t="s">
        <v>63</v>
      </c>
      <c r="AC4980" s="1">
        <v>42128</v>
      </c>
      <c r="AD4980">
        <v>26000</v>
      </c>
      <c r="AE4980">
        <v>2687</v>
      </c>
      <c r="AF4980">
        <v>490</v>
      </c>
      <c r="AG4980" t="s">
        <v>103</v>
      </c>
      <c r="AH4980" t="s">
        <v>76</v>
      </c>
      <c r="AI4980">
        <v>1</v>
      </c>
      <c r="AJ4980">
        <v>2018</v>
      </c>
      <c r="AK4980">
        <v>3</v>
      </c>
      <c r="AL4980">
        <v>2</v>
      </c>
      <c r="AN4980">
        <v>2013</v>
      </c>
      <c r="AO4980">
        <v>32</v>
      </c>
      <c r="AP4980" t="s">
        <v>72</v>
      </c>
      <c r="AQ4980" t="s">
        <v>66</v>
      </c>
      <c r="AR4980">
        <v>2692</v>
      </c>
      <c r="AW4980" t="s">
        <v>23696</v>
      </c>
      <c r="AX4980" t="s">
        <v>23697</v>
      </c>
      <c r="AY4980" t="s">
        <v>23698</v>
      </c>
      <c r="AZ4980" t="s">
        <v>23078</v>
      </c>
    </row>
    <row r="4981" spans="1:52" x14ac:dyDescent="0.3">
      <c r="A4981">
        <v>3267689</v>
      </c>
      <c r="B4981" t="s">
        <v>23699</v>
      </c>
      <c r="C4981" t="str">
        <f t="shared" si="566"/>
        <v>7492</v>
      </c>
      <c r="D4981" t="s">
        <v>20169</v>
      </c>
      <c r="E4981" t="str">
        <f>"0000"</f>
        <v>0000</v>
      </c>
      <c r="F4981" t="s">
        <v>108</v>
      </c>
      <c r="G4981" t="str">
        <f>"19"</f>
        <v>19</v>
      </c>
      <c r="H4981" t="s">
        <v>55</v>
      </c>
      <c r="I4981" t="s">
        <v>56</v>
      </c>
      <c r="J4981" t="s">
        <v>20170</v>
      </c>
      <c r="K4981">
        <v>0</v>
      </c>
      <c r="L4981">
        <v>291548</v>
      </c>
      <c r="M4981">
        <v>6.69</v>
      </c>
      <c r="N4981" t="str">
        <f t="shared" si="568"/>
        <v>0000</v>
      </c>
      <c r="O4981">
        <v>2118</v>
      </c>
      <c r="P4981" t="s">
        <v>72</v>
      </c>
      <c r="Q4981" t="s">
        <v>21235</v>
      </c>
      <c r="R4981" t="s">
        <v>140</v>
      </c>
      <c r="T4981" t="s">
        <v>61</v>
      </c>
      <c r="V4981" t="s">
        <v>23700</v>
      </c>
      <c r="W4981">
        <v>68270</v>
      </c>
      <c r="X4981">
        <v>68270</v>
      </c>
      <c r="Y4981">
        <v>0</v>
      </c>
      <c r="Z4981">
        <v>68270</v>
      </c>
      <c r="AA4981">
        <v>68270</v>
      </c>
      <c r="AB4981" t="s">
        <v>72</v>
      </c>
      <c r="AC4981" s="1">
        <v>38504</v>
      </c>
      <c r="AD4981">
        <v>86000</v>
      </c>
      <c r="AE4981">
        <v>1870</v>
      </c>
      <c r="AF4981">
        <v>1182</v>
      </c>
      <c r="AG4981" t="s">
        <v>103</v>
      </c>
      <c r="AH4981" t="s">
        <v>221</v>
      </c>
      <c r="AR4981">
        <v>0</v>
      </c>
      <c r="AW4981" t="s">
        <v>23701</v>
      </c>
      <c r="AX4981" t="s">
        <v>10139</v>
      </c>
      <c r="AY4981" t="s">
        <v>23702</v>
      </c>
      <c r="AZ4981" t="s">
        <v>22099</v>
      </c>
    </row>
    <row r="4982" spans="1:52" x14ac:dyDescent="0.3">
      <c r="A4982">
        <v>3445813</v>
      </c>
      <c r="B4982" t="s">
        <v>23703</v>
      </c>
      <c r="C4982" t="str">
        <f t="shared" si="566"/>
        <v>7492</v>
      </c>
      <c r="D4982" t="s">
        <v>20169</v>
      </c>
      <c r="E4982" t="str">
        <f>"0100"</f>
        <v>0100</v>
      </c>
      <c r="F4982" t="s">
        <v>54</v>
      </c>
      <c r="G4982" t="str">
        <f>"13"</f>
        <v>13</v>
      </c>
      <c r="H4982" t="s">
        <v>55</v>
      </c>
      <c r="I4982" t="s">
        <v>3086</v>
      </c>
      <c r="J4982" t="s">
        <v>20170</v>
      </c>
      <c r="K4982">
        <v>1</v>
      </c>
      <c r="L4982">
        <v>147091</v>
      </c>
      <c r="M4982">
        <v>3.38</v>
      </c>
      <c r="N4982" t="str">
        <f t="shared" si="568"/>
        <v>0000</v>
      </c>
      <c r="O4982">
        <v>3428</v>
      </c>
      <c r="P4982" t="s">
        <v>72</v>
      </c>
      <c r="Q4982" t="s">
        <v>7441</v>
      </c>
      <c r="R4982" t="s">
        <v>140</v>
      </c>
      <c r="T4982" t="s">
        <v>61</v>
      </c>
      <c r="V4982" t="s">
        <v>23704</v>
      </c>
      <c r="W4982">
        <v>261374</v>
      </c>
      <c r="X4982">
        <v>34440</v>
      </c>
      <c r="Y4982">
        <v>226934</v>
      </c>
      <c r="Z4982">
        <v>210213</v>
      </c>
      <c r="AA4982">
        <v>185213</v>
      </c>
      <c r="AB4982" t="s">
        <v>63</v>
      </c>
      <c r="AC4982" s="1">
        <v>42208</v>
      </c>
      <c r="AD4982">
        <v>218000</v>
      </c>
      <c r="AE4982">
        <v>2704</v>
      </c>
      <c r="AF4982">
        <v>1157</v>
      </c>
      <c r="AG4982" t="s">
        <v>64</v>
      </c>
      <c r="AH4982" t="s">
        <v>570</v>
      </c>
      <c r="AI4982">
        <v>1</v>
      </c>
      <c r="AJ4982">
        <v>1981</v>
      </c>
      <c r="AK4982">
        <v>3</v>
      </c>
      <c r="AL4982">
        <v>1</v>
      </c>
      <c r="AM4982">
        <v>1</v>
      </c>
      <c r="AN4982">
        <v>2737</v>
      </c>
      <c r="AO4982">
        <v>32</v>
      </c>
      <c r="AP4982" t="s">
        <v>63</v>
      </c>
      <c r="AQ4982" t="s">
        <v>66</v>
      </c>
      <c r="AR4982">
        <v>3564</v>
      </c>
      <c r="AW4982" t="s">
        <v>23480</v>
      </c>
      <c r="AX4982" t="s">
        <v>23481</v>
      </c>
      <c r="AY4982" t="s">
        <v>23482</v>
      </c>
      <c r="AZ4982" t="s">
        <v>70</v>
      </c>
    </row>
    <row r="4983" spans="1:52" x14ac:dyDescent="0.3">
      <c r="A4983">
        <v>3466600</v>
      </c>
      <c r="B4983" t="s">
        <v>23705</v>
      </c>
      <c r="C4983" t="str">
        <f t="shared" si="566"/>
        <v>7492</v>
      </c>
      <c r="D4983" t="s">
        <v>20169</v>
      </c>
      <c r="E4983" t="str">
        <f>"0100"</f>
        <v>0100</v>
      </c>
      <c r="F4983" t="s">
        <v>54</v>
      </c>
      <c r="G4983" t="str">
        <f>"13"</f>
        <v>13</v>
      </c>
      <c r="H4983" t="s">
        <v>55</v>
      </c>
      <c r="I4983" t="s">
        <v>3086</v>
      </c>
      <c r="J4983" t="s">
        <v>20170</v>
      </c>
      <c r="K4983">
        <v>1</v>
      </c>
      <c r="L4983">
        <v>119867</v>
      </c>
      <c r="M4983">
        <v>2.75</v>
      </c>
      <c r="N4983" t="str">
        <f t="shared" si="568"/>
        <v>0000</v>
      </c>
      <c r="O4983">
        <v>6654</v>
      </c>
      <c r="P4983" t="s">
        <v>58</v>
      </c>
      <c r="Q4983" t="s">
        <v>20716</v>
      </c>
      <c r="R4983" t="s">
        <v>82</v>
      </c>
      <c r="T4983" t="s">
        <v>61</v>
      </c>
      <c r="V4983" t="s">
        <v>23706</v>
      </c>
      <c r="W4983">
        <v>398094</v>
      </c>
      <c r="X4983">
        <v>28070</v>
      </c>
      <c r="Y4983">
        <v>370024</v>
      </c>
      <c r="Z4983">
        <v>381406</v>
      </c>
      <c r="AA4983">
        <v>76643</v>
      </c>
      <c r="AB4983" t="s">
        <v>63</v>
      </c>
      <c r="AC4983" s="1">
        <v>43293</v>
      </c>
      <c r="AD4983">
        <v>485000</v>
      </c>
      <c r="AE4983">
        <v>2914</v>
      </c>
      <c r="AF4983">
        <v>1468</v>
      </c>
      <c r="AG4983" t="s">
        <v>64</v>
      </c>
      <c r="AH4983" t="s">
        <v>76</v>
      </c>
      <c r="AI4983">
        <v>1</v>
      </c>
      <c r="AJ4983">
        <v>2005</v>
      </c>
      <c r="AK4983">
        <v>3</v>
      </c>
      <c r="AL4983">
        <v>3</v>
      </c>
      <c r="AN4983">
        <v>3316</v>
      </c>
      <c r="AO4983">
        <v>32</v>
      </c>
      <c r="AP4983" t="s">
        <v>63</v>
      </c>
      <c r="AQ4983" t="s">
        <v>66</v>
      </c>
      <c r="AR4983">
        <v>4956</v>
      </c>
      <c r="AW4983" t="s">
        <v>23707</v>
      </c>
      <c r="AX4983" t="s">
        <v>21211</v>
      </c>
      <c r="AY4983" t="s">
        <v>21212</v>
      </c>
      <c r="AZ4983" t="s">
        <v>70</v>
      </c>
    </row>
    <row r="4984" spans="1:52" x14ac:dyDescent="0.3">
      <c r="A4984">
        <v>3524693</v>
      </c>
      <c r="B4984" t="s">
        <v>23708</v>
      </c>
      <c r="C4984" t="str">
        <f t="shared" si="566"/>
        <v>7492</v>
      </c>
      <c r="D4984" t="s">
        <v>20169</v>
      </c>
      <c r="E4984" t="str">
        <f>"5500"</f>
        <v>5500</v>
      </c>
      <c r="F4984" t="s">
        <v>8318</v>
      </c>
      <c r="G4984" t="str">
        <f>"19"</f>
        <v>19</v>
      </c>
      <c r="H4984" t="s">
        <v>55</v>
      </c>
      <c r="I4984" t="s">
        <v>56</v>
      </c>
      <c r="J4984" t="s">
        <v>20170</v>
      </c>
      <c r="K4984">
        <v>0</v>
      </c>
      <c r="L4984">
        <v>110825</v>
      </c>
      <c r="M4984">
        <v>2.54</v>
      </c>
      <c r="N4984" t="str">
        <f t="shared" si="568"/>
        <v>0000</v>
      </c>
      <c r="O4984">
        <v>0</v>
      </c>
      <c r="P4984" t="s">
        <v>58</v>
      </c>
      <c r="Q4984" t="s">
        <v>21388</v>
      </c>
      <c r="R4984" t="s">
        <v>82</v>
      </c>
      <c r="T4984" t="s">
        <v>61</v>
      </c>
      <c r="V4984" t="s">
        <v>23709</v>
      </c>
      <c r="AB4984" t="s">
        <v>72</v>
      </c>
      <c r="AC4984" s="1">
        <v>40210</v>
      </c>
      <c r="AD4984">
        <v>887800</v>
      </c>
      <c r="AE4984">
        <v>2340</v>
      </c>
      <c r="AF4984">
        <v>534</v>
      </c>
      <c r="AG4984" t="s">
        <v>103</v>
      </c>
      <c r="AH4984" t="s">
        <v>570</v>
      </c>
      <c r="AR4984">
        <v>0</v>
      </c>
      <c r="AW4984" t="s">
        <v>8320</v>
      </c>
      <c r="AY4984" t="s">
        <v>8321</v>
      </c>
      <c r="AZ4984" t="s">
        <v>3154</v>
      </c>
    </row>
    <row r="4985" spans="1:52" x14ac:dyDescent="0.3">
      <c r="A4985">
        <v>2861908</v>
      </c>
      <c r="B4985" t="s">
        <v>23710</v>
      </c>
      <c r="C4985" t="str">
        <f t="shared" si="566"/>
        <v>7492</v>
      </c>
      <c r="D4985" t="s">
        <v>20169</v>
      </c>
      <c r="E4985" t="str">
        <f>"0100"</f>
        <v>0100</v>
      </c>
      <c r="F4985" t="s">
        <v>54</v>
      </c>
      <c r="G4985" t="str">
        <f>"01"</f>
        <v>01</v>
      </c>
      <c r="H4985" t="s">
        <v>55</v>
      </c>
      <c r="I4985" t="s">
        <v>3086</v>
      </c>
      <c r="J4985" t="s">
        <v>20170</v>
      </c>
      <c r="K4985">
        <v>1</v>
      </c>
      <c r="L4985">
        <v>207856</v>
      </c>
      <c r="M4985">
        <v>4.7699999999999996</v>
      </c>
      <c r="N4985" t="str">
        <f t="shared" si="568"/>
        <v>0000</v>
      </c>
      <c r="O4985">
        <v>5406</v>
      </c>
      <c r="P4985" t="s">
        <v>72</v>
      </c>
      <c r="Q4985" t="s">
        <v>23085</v>
      </c>
      <c r="R4985" t="s">
        <v>110</v>
      </c>
      <c r="T4985" t="s">
        <v>61</v>
      </c>
      <c r="V4985" t="s">
        <v>23711</v>
      </c>
      <c r="W4985">
        <v>378032</v>
      </c>
      <c r="X4985">
        <v>48670</v>
      </c>
      <c r="Y4985">
        <v>329362</v>
      </c>
      <c r="Z4985">
        <v>368903</v>
      </c>
      <c r="AA4985">
        <v>343903</v>
      </c>
      <c r="AB4985" t="s">
        <v>63</v>
      </c>
      <c r="AC4985" s="1">
        <v>42579</v>
      </c>
      <c r="AD4985">
        <v>330000</v>
      </c>
      <c r="AE4985">
        <v>2773</v>
      </c>
      <c r="AF4985">
        <v>1514</v>
      </c>
      <c r="AG4985" t="s">
        <v>64</v>
      </c>
      <c r="AH4985" t="s">
        <v>76</v>
      </c>
      <c r="AI4985">
        <v>1</v>
      </c>
      <c r="AJ4985">
        <v>2014</v>
      </c>
      <c r="AK4985">
        <v>3</v>
      </c>
      <c r="AL4985">
        <v>3</v>
      </c>
      <c r="AN4985">
        <v>2490</v>
      </c>
      <c r="AO4985">
        <v>32</v>
      </c>
      <c r="AP4985" t="s">
        <v>63</v>
      </c>
      <c r="AQ4985" t="s">
        <v>66</v>
      </c>
      <c r="AR4985">
        <v>3566</v>
      </c>
      <c r="AW4985" t="s">
        <v>23712</v>
      </c>
      <c r="AX4985" t="s">
        <v>23713</v>
      </c>
      <c r="AY4985" t="s">
        <v>23714</v>
      </c>
      <c r="AZ4985" t="s">
        <v>70</v>
      </c>
    </row>
    <row r="4986" spans="1:52" x14ac:dyDescent="0.3">
      <c r="A4986">
        <v>2861975</v>
      </c>
      <c r="B4986" t="s">
        <v>23715</v>
      </c>
      <c r="C4986" t="str">
        <f t="shared" si="566"/>
        <v>7492</v>
      </c>
      <c r="D4986" t="s">
        <v>20169</v>
      </c>
      <c r="E4986" t="str">
        <f>"0100"</f>
        <v>0100</v>
      </c>
      <c r="F4986" t="s">
        <v>54</v>
      </c>
      <c r="G4986" t="str">
        <f>"01"</f>
        <v>01</v>
      </c>
      <c r="H4986" t="s">
        <v>55</v>
      </c>
      <c r="I4986" t="s">
        <v>3086</v>
      </c>
      <c r="J4986" t="s">
        <v>20170</v>
      </c>
      <c r="K4986">
        <v>1</v>
      </c>
      <c r="L4986">
        <v>195159</v>
      </c>
      <c r="M4986">
        <v>4.4800000000000004</v>
      </c>
      <c r="N4986" t="str">
        <f t="shared" si="568"/>
        <v>0000</v>
      </c>
      <c r="O4986">
        <v>5458</v>
      </c>
      <c r="P4986" t="s">
        <v>72</v>
      </c>
      <c r="Q4986" t="s">
        <v>20229</v>
      </c>
      <c r="R4986" t="s">
        <v>74</v>
      </c>
      <c r="T4986" t="s">
        <v>61</v>
      </c>
      <c r="V4986" t="s">
        <v>23716</v>
      </c>
      <c r="W4986">
        <v>364909</v>
      </c>
      <c r="X4986">
        <v>45700</v>
      </c>
      <c r="Y4986">
        <v>319209</v>
      </c>
      <c r="Z4986">
        <v>349627</v>
      </c>
      <c r="AA4986">
        <v>324627</v>
      </c>
      <c r="AB4986" t="s">
        <v>63</v>
      </c>
      <c r="AC4986" s="1">
        <v>40940</v>
      </c>
      <c r="AD4986">
        <v>40000</v>
      </c>
      <c r="AE4986">
        <v>2464</v>
      </c>
      <c r="AF4986">
        <v>1376</v>
      </c>
      <c r="AG4986" t="s">
        <v>103</v>
      </c>
      <c r="AH4986" t="s">
        <v>65</v>
      </c>
      <c r="AI4986">
        <v>1</v>
      </c>
      <c r="AJ4986">
        <v>2015</v>
      </c>
      <c r="AK4986">
        <v>3</v>
      </c>
      <c r="AL4986">
        <v>2</v>
      </c>
      <c r="AN4986">
        <v>1907</v>
      </c>
      <c r="AO4986">
        <v>32</v>
      </c>
      <c r="AP4986" t="s">
        <v>63</v>
      </c>
      <c r="AQ4986" t="s">
        <v>66</v>
      </c>
      <c r="AR4986">
        <v>2913</v>
      </c>
      <c r="AW4986" t="s">
        <v>4119</v>
      </c>
      <c r="AX4986" t="s">
        <v>23570</v>
      </c>
      <c r="AY4986" t="s">
        <v>23717</v>
      </c>
      <c r="AZ4986" t="s">
        <v>1189</v>
      </c>
    </row>
    <row r="4987" spans="1:52" x14ac:dyDescent="0.3">
      <c r="A4987">
        <v>2867736</v>
      </c>
      <c r="B4987" t="s">
        <v>23718</v>
      </c>
      <c r="C4987" t="str">
        <f t="shared" si="566"/>
        <v>7492</v>
      </c>
      <c r="D4987" t="s">
        <v>20169</v>
      </c>
      <c r="E4987" t="str">
        <f>"0000"</f>
        <v>0000</v>
      </c>
      <c r="F4987" t="s">
        <v>108</v>
      </c>
      <c r="G4987" t="str">
        <f>"19"</f>
        <v>19</v>
      </c>
      <c r="H4987" t="s">
        <v>55</v>
      </c>
      <c r="I4987" t="s">
        <v>56</v>
      </c>
      <c r="J4987" t="s">
        <v>20170</v>
      </c>
      <c r="K4987">
        <v>0</v>
      </c>
      <c r="L4987">
        <v>129195</v>
      </c>
      <c r="M4987">
        <v>2.97</v>
      </c>
      <c r="N4987" t="str">
        <f t="shared" si="568"/>
        <v>0000</v>
      </c>
      <c r="O4987">
        <v>2286</v>
      </c>
      <c r="P4987" t="s">
        <v>72</v>
      </c>
      <c r="Q4987" t="s">
        <v>21235</v>
      </c>
      <c r="R4987" t="s">
        <v>140</v>
      </c>
      <c r="T4987" t="s">
        <v>61</v>
      </c>
      <c r="V4987" t="s">
        <v>23719</v>
      </c>
      <c r="W4987">
        <v>30250</v>
      </c>
      <c r="X4987">
        <v>30250</v>
      </c>
      <c r="Y4987">
        <v>0</v>
      </c>
      <c r="Z4987">
        <v>30250</v>
      </c>
      <c r="AA4987">
        <v>30250</v>
      </c>
      <c r="AB4987" t="s">
        <v>72</v>
      </c>
      <c r="AC4987" s="1">
        <v>38534</v>
      </c>
      <c r="AD4987">
        <v>110000</v>
      </c>
      <c r="AE4987">
        <v>1883</v>
      </c>
      <c r="AF4987">
        <v>886</v>
      </c>
      <c r="AG4987" t="s">
        <v>103</v>
      </c>
      <c r="AH4987" t="s">
        <v>76</v>
      </c>
      <c r="AR4987">
        <v>0</v>
      </c>
      <c r="AW4987" t="s">
        <v>23720</v>
      </c>
      <c r="AY4987" t="s">
        <v>23721</v>
      </c>
      <c r="AZ4987" t="s">
        <v>23722</v>
      </c>
    </row>
    <row r="4988" spans="1:52" x14ac:dyDescent="0.3">
      <c r="A4988">
        <v>3259501</v>
      </c>
      <c r="B4988" t="s">
        <v>23723</v>
      </c>
      <c r="C4988" t="str">
        <f t="shared" si="566"/>
        <v>7492</v>
      </c>
      <c r="D4988" t="s">
        <v>20169</v>
      </c>
      <c r="E4988" t="str">
        <f t="shared" ref="E4988:E4993" si="569">"0100"</f>
        <v>0100</v>
      </c>
      <c r="F4988" t="s">
        <v>54</v>
      </c>
      <c r="G4988" t="str">
        <f>"19"</f>
        <v>19</v>
      </c>
      <c r="H4988" t="s">
        <v>55</v>
      </c>
      <c r="I4988" t="s">
        <v>56</v>
      </c>
      <c r="J4988" t="s">
        <v>20170</v>
      </c>
      <c r="K4988">
        <v>1</v>
      </c>
      <c r="L4988">
        <v>210347</v>
      </c>
      <c r="M4988">
        <v>4.83</v>
      </c>
      <c r="N4988" t="str">
        <f t="shared" si="568"/>
        <v>0000</v>
      </c>
      <c r="O4988">
        <v>5194</v>
      </c>
      <c r="P4988" t="s">
        <v>58</v>
      </c>
      <c r="Q4988" t="s">
        <v>21653</v>
      </c>
      <c r="R4988" t="s">
        <v>140</v>
      </c>
      <c r="T4988" t="s">
        <v>61</v>
      </c>
      <c r="V4988" t="s">
        <v>23724</v>
      </c>
      <c r="W4988">
        <v>287067</v>
      </c>
      <c r="X4988">
        <v>49250</v>
      </c>
      <c r="Y4988">
        <v>237817</v>
      </c>
      <c r="Z4988">
        <v>287067</v>
      </c>
      <c r="AA4988">
        <v>262067</v>
      </c>
      <c r="AB4988" t="s">
        <v>63</v>
      </c>
      <c r="AC4988" s="1">
        <v>38292</v>
      </c>
      <c r="AD4988">
        <v>90000</v>
      </c>
      <c r="AE4988">
        <v>1795</v>
      </c>
      <c r="AF4988">
        <v>2314</v>
      </c>
      <c r="AG4988" t="s">
        <v>103</v>
      </c>
      <c r="AH4988" t="s">
        <v>76</v>
      </c>
      <c r="AI4988">
        <v>1</v>
      </c>
      <c r="AJ4988">
        <v>2006</v>
      </c>
      <c r="AK4988">
        <v>4</v>
      </c>
      <c r="AL4988">
        <v>3</v>
      </c>
      <c r="AN4988">
        <v>2639</v>
      </c>
      <c r="AO4988">
        <v>32</v>
      </c>
      <c r="AP4988" t="s">
        <v>72</v>
      </c>
      <c r="AQ4988" t="s">
        <v>66</v>
      </c>
      <c r="AR4988">
        <v>3614</v>
      </c>
      <c r="AW4988" t="s">
        <v>23725</v>
      </c>
      <c r="AX4988" t="s">
        <v>23726</v>
      </c>
      <c r="AY4988" t="s">
        <v>23727</v>
      </c>
      <c r="AZ4988" t="s">
        <v>23728</v>
      </c>
    </row>
    <row r="4989" spans="1:52" x14ac:dyDescent="0.3">
      <c r="A4989">
        <v>3384320</v>
      </c>
      <c r="B4989" t="s">
        <v>23729</v>
      </c>
      <c r="C4989" t="str">
        <f t="shared" si="566"/>
        <v>7492</v>
      </c>
      <c r="D4989" t="s">
        <v>20169</v>
      </c>
      <c r="E4989" t="str">
        <f t="shared" si="569"/>
        <v>0100</v>
      </c>
      <c r="F4989" t="s">
        <v>54</v>
      </c>
      <c r="G4989" t="str">
        <f>"13"</f>
        <v>13</v>
      </c>
      <c r="H4989" t="s">
        <v>55</v>
      </c>
      <c r="I4989" t="s">
        <v>3086</v>
      </c>
      <c r="J4989" t="s">
        <v>20170</v>
      </c>
      <c r="K4989">
        <v>1</v>
      </c>
      <c r="L4989">
        <v>263973</v>
      </c>
      <c r="M4989">
        <v>6.06</v>
      </c>
      <c r="N4989" t="str">
        <f t="shared" si="568"/>
        <v>0000</v>
      </c>
      <c r="O4989">
        <v>3905</v>
      </c>
      <c r="P4989" t="s">
        <v>72</v>
      </c>
      <c r="Q4989" t="s">
        <v>20206</v>
      </c>
      <c r="R4989" t="s">
        <v>140</v>
      </c>
      <c r="T4989" t="s">
        <v>61</v>
      </c>
      <c r="V4989" t="s">
        <v>23730</v>
      </c>
      <c r="W4989">
        <v>222896</v>
      </c>
      <c r="X4989">
        <v>61810</v>
      </c>
      <c r="Y4989">
        <v>161086</v>
      </c>
      <c r="Z4989">
        <v>176368</v>
      </c>
      <c r="AA4989">
        <v>151368</v>
      </c>
      <c r="AB4989" t="s">
        <v>63</v>
      </c>
      <c r="AI4989">
        <v>1</v>
      </c>
      <c r="AJ4989">
        <v>1990</v>
      </c>
      <c r="AK4989">
        <v>3</v>
      </c>
      <c r="AL4989">
        <v>2</v>
      </c>
      <c r="AN4989">
        <v>1708</v>
      </c>
      <c r="AO4989">
        <v>32</v>
      </c>
      <c r="AP4989" t="s">
        <v>63</v>
      </c>
      <c r="AQ4989" t="s">
        <v>66</v>
      </c>
      <c r="AR4989">
        <v>2311</v>
      </c>
      <c r="AW4989" t="s">
        <v>23731</v>
      </c>
      <c r="AY4989" t="s">
        <v>23732</v>
      </c>
      <c r="AZ4989" t="s">
        <v>23733</v>
      </c>
    </row>
    <row r="4990" spans="1:52" x14ac:dyDescent="0.3">
      <c r="A4990">
        <v>3423083</v>
      </c>
      <c r="B4990" t="s">
        <v>23734</v>
      </c>
      <c r="C4990" t="str">
        <f t="shared" si="566"/>
        <v>7492</v>
      </c>
      <c r="D4990" t="s">
        <v>20169</v>
      </c>
      <c r="E4990" t="str">
        <f t="shared" si="569"/>
        <v>0100</v>
      </c>
      <c r="F4990" t="s">
        <v>54</v>
      </c>
      <c r="G4990" t="str">
        <f>"20"</f>
        <v>20</v>
      </c>
      <c r="H4990" t="s">
        <v>55</v>
      </c>
      <c r="I4990" t="s">
        <v>56</v>
      </c>
      <c r="J4990" t="s">
        <v>20170</v>
      </c>
      <c r="K4990">
        <v>1</v>
      </c>
      <c r="L4990">
        <v>274047</v>
      </c>
      <c r="M4990">
        <v>6.29</v>
      </c>
      <c r="N4990" t="str">
        <f t="shared" si="568"/>
        <v>0000</v>
      </c>
      <c r="O4990">
        <v>2459</v>
      </c>
      <c r="P4990" t="s">
        <v>72</v>
      </c>
      <c r="Q4990" t="s">
        <v>22607</v>
      </c>
      <c r="R4990" t="s">
        <v>74</v>
      </c>
      <c r="T4990" t="s">
        <v>61</v>
      </c>
      <c r="V4990" t="s">
        <v>23735</v>
      </c>
      <c r="W4990">
        <v>343386</v>
      </c>
      <c r="X4990">
        <v>64170</v>
      </c>
      <c r="Y4990">
        <v>279216</v>
      </c>
      <c r="Z4990">
        <v>318420</v>
      </c>
      <c r="AA4990">
        <v>293420</v>
      </c>
      <c r="AB4990" t="s">
        <v>63</v>
      </c>
      <c r="AI4990">
        <v>1</v>
      </c>
      <c r="AJ4990">
        <v>2002</v>
      </c>
      <c r="AK4990">
        <v>3</v>
      </c>
      <c r="AL4990">
        <v>2</v>
      </c>
      <c r="AM4990">
        <v>1</v>
      </c>
      <c r="AN4990">
        <v>2635</v>
      </c>
      <c r="AO4990">
        <v>32</v>
      </c>
      <c r="AP4990" t="s">
        <v>72</v>
      </c>
      <c r="AQ4990" t="s">
        <v>66</v>
      </c>
      <c r="AR4990">
        <v>4028</v>
      </c>
      <c r="AW4990" t="s">
        <v>23736</v>
      </c>
      <c r="AX4990" t="s">
        <v>23737</v>
      </c>
      <c r="AY4990" t="s">
        <v>23738</v>
      </c>
      <c r="AZ4990" t="s">
        <v>70</v>
      </c>
    </row>
    <row r="4991" spans="1:52" x14ac:dyDescent="0.3">
      <c r="A4991">
        <v>3520066</v>
      </c>
      <c r="B4991" t="s">
        <v>23739</v>
      </c>
      <c r="C4991" t="str">
        <f t="shared" si="566"/>
        <v>7492</v>
      </c>
      <c r="D4991" t="s">
        <v>20169</v>
      </c>
      <c r="E4991" t="str">
        <f t="shared" si="569"/>
        <v>0100</v>
      </c>
      <c r="F4991" t="s">
        <v>54</v>
      </c>
      <c r="G4991" t="str">
        <f>"19"</f>
        <v>19</v>
      </c>
      <c r="H4991" t="s">
        <v>55</v>
      </c>
      <c r="I4991" t="s">
        <v>56</v>
      </c>
      <c r="J4991" t="s">
        <v>20170</v>
      </c>
      <c r="K4991">
        <v>1</v>
      </c>
      <c r="L4991">
        <v>250706</v>
      </c>
      <c r="M4991">
        <v>5.76</v>
      </c>
      <c r="N4991" t="str">
        <f t="shared" si="568"/>
        <v>0000</v>
      </c>
      <c r="O4991">
        <v>5280</v>
      </c>
      <c r="P4991" t="s">
        <v>58</v>
      </c>
      <c r="Q4991" t="s">
        <v>21653</v>
      </c>
      <c r="R4991" t="s">
        <v>140</v>
      </c>
      <c r="T4991" t="s">
        <v>61</v>
      </c>
      <c r="V4991" t="s">
        <v>23740</v>
      </c>
      <c r="W4991">
        <v>288767</v>
      </c>
      <c r="X4991">
        <v>58710</v>
      </c>
      <c r="Y4991">
        <v>230057</v>
      </c>
      <c r="Z4991">
        <v>230105</v>
      </c>
      <c r="AA4991">
        <v>205105</v>
      </c>
      <c r="AB4991" t="s">
        <v>63</v>
      </c>
      <c r="AC4991" s="1">
        <v>41913</v>
      </c>
      <c r="AD4991">
        <v>260000</v>
      </c>
      <c r="AE4991">
        <v>2649</v>
      </c>
      <c r="AF4991">
        <v>1938</v>
      </c>
      <c r="AG4991" t="s">
        <v>64</v>
      </c>
      <c r="AH4991" t="s">
        <v>570</v>
      </c>
      <c r="AI4991">
        <v>1</v>
      </c>
      <c r="AJ4991">
        <v>1993</v>
      </c>
      <c r="AK4991">
        <v>3</v>
      </c>
      <c r="AL4991">
        <v>3</v>
      </c>
      <c r="AN4991">
        <v>2780</v>
      </c>
      <c r="AO4991">
        <v>32</v>
      </c>
      <c r="AP4991" t="s">
        <v>72</v>
      </c>
      <c r="AQ4991" t="s">
        <v>66</v>
      </c>
      <c r="AR4991">
        <v>3874</v>
      </c>
      <c r="AW4991" t="s">
        <v>23741</v>
      </c>
      <c r="AX4991" t="s">
        <v>23742</v>
      </c>
      <c r="AY4991" t="s">
        <v>23743</v>
      </c>
      <c r="AZ4991" t="s">
        <v>70</v>
      </c>
    </row>
    <row r="4992" spans="1:52" x14ac:dyDescent="0.3">
      <c r="A4992">
        <v>3521053</v>
      </c>
      <c r="B4992" t="s">
        <v>23744</v>
      </c>
      <c r="C4992" t="str">
        <f t="shared" si="566"/>
        <v>7492</v>
      </c>
      <c r="D4992" t="s">
        <v>20169</v>
      </c>
      <c r="E4992" t="str">
        <f t="shared" si="569"/>
        <v>0100</v>
      </c>
      <c r="F4992" t="s">
        <v>54</v>
      </c>
      <c r="G4992" t="str">
        <f>"01"</f>
        <v>01</v>
      </c>
      <c r="H4992" t="s">
        <v>55</v>
      </c>
      <c r="I4992" t="s">
        <v>3086</v>
      </c>
      <c r="J4992" t="s">
        <v>6575</v>
      </c>
      <c r="K4992">
        <v>1</v>
      </c>
      <c r="L4992">
        <v>435899</v>
      </c>
      <c r="M4992">
        <v>10.01</v>
      </c>
      <c r="N4992" t="str">
        <f t="shared" si="568"/>
        <v>0000</v>
      </c>
      <c r="O4992">
        <v>6907</v>
      </c>
      <c r="P4992" t="s">
        <v>58</v>
      </c>
      <c r="Q4992" t="s">
        <v>23454</v>
      </c>
      <c r="R4992" t="s">
        <v>19464</v>
      </c>
      <c r="T4992" t="s">
        <v>61</v>
      </c>
      <c r="V4992" t="s">
        <v>23745</v>
      </c>
      <c r="W4992">
        <v>388008</v>
      </c>
      <c r="X4992">
        <v>85060</v>
      </c>
      <c r="Y4992">
        <v>302948</v>
      </c>
      <c r="Z4992">
        <v>388008</v>
      </c>
      <c r="AA4992">
        <v>363008</v>
      </c>
      <c r="AB4992" t="s">
        <v>63</v>
      </c>
      <c r="AC4992" s="1">
        <v>44253</v>
      </c>
      <c r="AD4992">
        <v>749000</v>
      </c>
      <c r="AE4992">
        <v>3140</v>
      </c>
      <c r="AF4992">
        <v>1117</v>
      </c>
      <c r="AG4992" t="s">
        <v>64</v>
      </c>
      <c r="AH4992" t="s">
        <v>76</v>
      </c>
      <c r="AI4992">
        <v>1</v>
      </c>
      <c r="AJ4992">
        <v>2017</v>
      </c>
      <c r="AK4992">
        <v>3</v>
      </c>
      <c r="AL4992">
        <v>3</v>
      </c>
      <c r="AN4992">
        <v>2954</v>
      </c>
      <c r="AO4992">
        <v>32</v>
      </c>
      <c r="AP4992" t="s">
        <v>63</v>
      </c>
      <c r="AQ4992" t="s">
        <v>66</v>
      </c>
      <c r="AR4992">
        <v>4562</v>
      </c>
      <c r="AW4992" t="s">
        <v>12862</v>
      </c>
      <c r="AX4992" t="s">
        <v>23746</v>
      </c>
      <c r="AY4992" t="s">
        <v>23747</v>
      </c>
      <c r="AZ4992" t="s">
        <v>23748</v>
      </c>
    </row>
    <row r="4993" spans="1:52" x14ac:dyDescent="0.3">
      <c r="A4993">
        <v>3524445</v>
      </c>
      <c r="B4993" t="s">
        <v>23749</v>
      </c>
      <c r="C4993" t="str">
        <f t="shared" si="566"/>
        <v>7492</v>
      </c>
      <c r="D4993" t="s">
        <v>20169</v>
      </c>
      <c r="E4993" t="str">
        <f t="shared" si="569"/>
        <v>0100</v>
      </c>
      <c r="F4993" t="s">
        <v>54</v>
      </c>
      <c r="G4993" t="str">
        <f>"12"</f>
        <v>12</v>
      </c>
      <c r="H4993" t="s">
        <v>55</v>
      </c>
      <c r="I4993" t="s">
        <v>3086</v>
      </c>
      <c r="J4993" t="s">
        <v>20170</v>
      </c>
      <c r="K4993">
        <v>1</v>
      </c>
      <c r="L4993">
        <v>255408</v>
      </c>
      <c r="M4993">
        <v>5.86</v>
      </c>
      <c r="N4993" t="str">
        <f t="shared" si="568"/>
        <v>0000</v>
      </c>
      <c r="O4993">
        <v>4262</v>
      </c>
      <c r="P4993" t="s">
        <v>72</v>
      </c>
      <c r="Q4993" t="s">
        <v>20229</v>
      </c>
      <c r="R4993" t="s">
        <v>74</v>
      </c>
      <c r="T4993" t="s">
        <v>61</v>
      </c>
      <c r="V4993" t="s">
        <v>23628</v>
      </c>
      <c r="AB4993" t="s">
        <v>63</v>
      </c>
      <c r="AC4993" s="1">
        <v>42718</v>
      </c>
      <c r="AD4993">
        <v>29000</v>
      </c>
      <c r="AE4993">
        <v>2801</v>
      </c>
      <c r="AF4993">
        <v>738</v>
      </c>
      <c r="AG4993" t="s">
        <v>103</v>
      </c>
      <c r="AH4993" t="s">
        <v>76</v>
      </c>
      <c r="AI4993">
        <v>1</v>
      </c>
      <c r="AJ4993">
        <v>2004</v>
      </c>
      <c r="AK4993">
        <v>3</v>
      </c>
      <c r="AL4993">
        <v>3</v>
      </c>
      <c r="AN4993">
        <v>2852</v>
      </c>
      <c r="AO4993">
        <v>32</v>
      </c>
      <c r="AP4993" t="s">
        <v>63</v>
      </c>
      <c r="AQ4993" t="s">
        <v>66</v>
      </c>
      <c r="AR4993">
        <v>4254</v>
      </c>
      <c r="AW4993" t="s">
        <v>23750</v>
      </c>
      <c r="AX4993" t="s">
        <v>23751</v>
      </c>
      <c r="AY4993" t="s">
        <v>23752</v>
      </c>
      <c r="AZ4993" t="s">
        <v>70</v>
      </c>
    </row>
    <row r="4994" spans="1:52" x14ac:dyDescent="0.3">
      <c r="A4994">
        <v>3524695</v>
      </c>
      <c r="B4994" t="s">
        <v>23753</v>
      </c>
      <c r="C4994" t="str">
        <f t="shared" si="566"/>
        <v>7492</v>
      </c>
      <c r="D4994" t="s">
        <v>20169</v>
      </c>
      <c r="E4994" t="str">
        <f>"5500"</f>
        <v>5500</v>
      </c>
      <c r="F4994" t="s">
        <v>8318</v>
      </c>
      <c r="G4994" t="str">
        <f>"19"</f>
        <v>19</v>
      </c>
      <c r="H4994" t="s">
        <v>55</v>
      </c>
      <c r="I4994" t="s">
        <v>56</v>
      </c>
      <c r="J4994" t="s">
        <v>20170</v>
      </c>
      <c r="K4994">
        <v>0</v>
      </c>
      <c r="L4994">
        <v>131788</v>
      </c>
      <c r="M4994">
        <v>3.03</v>
      </c>
      <c r="N4994" t="str">
        <f t="shared" si="568"/>
        <v>0000</v>
      </c>
      <c r="O4994">
        <v>0</v>
      </c>
      <c r="P4994" t="s">
        <v>58</v>
      </c>
      <c r="Q4994" t="s">
        <v>21388</v>
      </c>
      <c r="R4994" t="s">
        <v>82</v>
      </c>
      <c r="T4994" t="s">
        <v>61</v>
      </c>
      <c r="V4994" t="s">
        <v>23754</v>
      </c>
      <c r="AB4994" t="s">
        <v>72</v>
      </c>
      <c r="AC4994" s="1">
        <v>40210</v>
      </c>
      <c r="AD4994">
        <v>887800</v>
      </c>
      <c r="AE4994">
        <v>2340</v>
      </c>
      <c r="AF4994">
        <v>534</v>
      </c>
      <c r="AG4994" t="s">
        <v>103</v>
      </c>
      <c r="AH4994" t="s">
        <v>570</v>
      </c>
      <c r="AR4994">
        <v>0</v>
      </c>
      <c r="AW4994" t="s">
        <v>8320</v>
      </c>
      <c r="AY4994" t="s">
        <v>8321</v>
      </c>
      <c r="AZ4994" t="s">
        <v>3154</v>
      </c>
    </row>
    <row r="4995" spans="1:52" x14ac:dyDescent="0.3">
      <c r="A4995">
        <v>3524696</v>
      </c>
      <c r="B4995" t="s">
        <v>23755</v>
      </c>
      <c r="C4995" t="str">
        <f t="shared" si="566"/>
        <v>7492</v>
      </c>
      <c r="D4995" t="s">
        <v>20169</v>
      </c>
      <c r="E4995" t="str">
        <f>"5500"</f>
        <v>5500</v>
      </c>
      <c r="F4995" t="s">
        <v>8318</v>
      </c>
      <c r="G4995" t="str">
        <f>"19"</f>
        <v>19</v>
      </c>
      <c r="H4995" t="s">
        <v>55</v>
      </c>
      <c r="I4995" t="s">
        <v>56</v>
      </c>
      <c r="J4995" t="s">
        <v>20170</v>
      </c>
      <c r="K4995">
        <v>0</v>
      </c>
      <c r="L4995">
        <v>132000</v>
      </c>
      <c r="M4995">
        <v>3.03</v>
      </c>
      <c r="N4995" t="str">
        <f t="shared" si="568"/>
        <v>0000</v>
      </c>
      <c r="O4995">
        <v>0</v>
      </c>
      <c r="P4995" t="s">
        <v>58</v>
      </c>
      <c r="Q4995" t="s">
        <v>21388</v>
      </c>
      <c r="R4995" t="s">
        <v>82</v>
      </c>
      <c r="T4995" t="s">
        <v>61</v>
      </c>
      <c r="V4995" t="s">
        <v>23756</v>
      </c>
      <c r="AB4995" t="s">
        <v>72</v>
      </c>
      <c r="AC4995" s="1">
        <v>40210</v>
      </c>
      <c r="AD4995">
        <v>887800</v>
      </c>
      <c r="AE4995">
        <v>2340</v>
      </c>
      <c r="AF4995">
        <v>534</v>
      </c>
      <c r="AG4995" t="s">
        <v>103</v>
      </c>
      <c r="AH4995" t="s">
        <v>570</v>
      </c>
      <c r="AR4995">
        <v>0</v>
      </c>
      <c r="AW4995" t="s">
        <v>8320</v>
      </c>
      <c r="AY4995" t="s">
        <v>8321</v>
      </c>
      <c r="AZ4995" t="s">
        <v>3154</v>
      </c>
    </row>
    <row r="4996" spans="1:52" x14ac:dyDescent="0.3">
      <c r="A4996">
        <f>SUBTOTAL(103,Table1[altkey])</f>
        <v>4994</v>
      </c>
      <c r="E4996">
        <f>SUBTOTAL(103,Table1[pc])</f>
        <v>4994</v>
      </c>
      <c r="L4996">
        <f>SUBTOTAL(109,Table1[est_pcl_sqft])</f>
        <v>389153530</v>
      </c>
      <c r="M4996">
        <f>SUBTOTAL(109,Table1[est_pcl_acres])</f>
        <v>8929.7700000001296</v>
      </c>
      <c r="W4996">
        <f>SUBTOTAL(109,Table1[justvalue])</f>
        <v>824166278</v>
      </c>
      <c r="X4996">
        <f>SUBTOTAL(109,Table1[landval])</f>
        <v>114047300</v>
      </c>
      <c r="Y4996">
        <f>SUBTOTAL(109,Table1[imprval])</f>
        <v>710118978</v>
      </c>
      <c r="Z4996">
        <f>SUBTOTAL(109,Table1[assessed])</f>
        <v>694894394</v>
      </c>
      <c r="AA4996">
        <f>SUBTOTAL(109,Table1[taxable])</f>
        <v>612366938</v>
      </c>
      <c r="AK4996">
        <f>SUBTOTAL(109,Table1[res_bedroom])</f>
        <v>9791</v>
      </c>
      <c r="AL4996">
        <f>SUBTOTAL(109,Table1[res_bathroom])</f>
        <v>7099</v>
      </c>
      <c r="AM4996">
        <f>SUBTOTAL(109,Table1[res_halfbath])</f>
        <v>494</v>
      </c>
      <c r="AR4996">
        <f>SUBTOTAL(109,Table1[total_under_roof])</f>
        <v>10661955</v>
      </c>
      <c r="AZ4996">
        <f>SUBTOTAL(103,Table1[city_st_zip])</f>
        <v>4994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Sheet</vt:lpstr>
      <vt:lpstr>Pivot</vt:lpstr>
      <vt:lpstr>All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Landers</dc:creator>
  <cp:lastModifiedBy>Keith Landers</cp:lastModifiedBy>
  <dcterms:created xsi:type="dcterms:W3CDTF">2021-06-16T12:05:17Z</dcterms:created>
  <dcterms:modified xsi:type="dcterms:W3CDTF">2021-06-16T21:16:11Z</dcterms:modified>
</cp:coreProperties>
</file>